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pivotTables/pivotTable1.xml" ContentType="application/vnd.openxmlformats-officedocument.spreadsheetml.pivotTable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7.xml" ContentType="application/vnd.openxmlformats-officedocument.drawing+xml"/>
  <Override PartName="/xl/charts/chart22.xml" ContentType="application/vnd.openxmlformats-officedocument.drawingml.chart+xml"/>
  <Override PartName="/xl/drawings/drawing18.xml" ContentType="application/vnd.openxmlformats-officedocument.drawingml.chartshapes+xml"/>
  <Override PartName="/xl/charts/chart23.xml" ContentType="application/vnd.openxmlformats-officedocument.drawingml.chart+xml"/>
  <Override PartName="/xl/drawings/drawing19.xml" ContentType="application/vnd.openxmlformats-officedocument.drawingml.chartshapes+xml"/>
  <Override PartName="/xl/charts/chart24.xml" ContentType="application/vnd.openxmlformats-officedocument.drawingml.chart+xml"/>
  <Override PartName="/xl/drawings/drawing20.xml" ContentType="application/vnd.openxmlformats-officedocument.drawingml.chartshapes+xml"/>
  <Override PartName="/xl/charts/chart25.xml" ContentType="application/vnd.openxmlformats-officedocument.drawingml.chart+xml"/>
  <Override PartName="/xl/drawings/drawing21.xml" ContentType="application/vnd.openxmlformats-officedocument.drawingml.chartshapes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22.xml" ContentType="application/vnd.openxmlformats-officedocument.drawingml.chartshapes+xml"/>
  <Override PartName="/xl/charts/chart28.xml" ContentType="application/vnd.openxmlformats-officedocument.drawingml.chart+xml"/>
  <Override PartName="/xl/drawings/drawing23.xml" ContentType="application/vnd.openxmlformats-officedocument.drawingml.chartshapes+xml"/>
  <Override PartName="/xl/charts/chart29.xml" ContentType="application/vnd.openxmlformats-officedocument.drawingml.chart+xml"/>
  <Override PartName="/xl/drawings/drawing24.xml" ContentType="application/vnd.openxmlformats-officedocument.drawingml.chartshapes+xml"/>
  <Override PartName="/xl/charts/chart30.xml" ContentType="application/vnd.openxmlformats-officedocument.drawingml.chart+xml"/>
  <Override PartName="/xl/drawings/drawing25.xml" ContentType="application/vnd.openxmlformats-officedocument.drawingml.chartshapes+xml"/>
  <Override PartName="/xl/charts/chart31.xml" ContentType="application/vnd.openxmlformats-officedocument.drawingml.chart+xml"/>
  <Override PartName="/xl/drawings/drawing26.xml" ContentType="application/vnd.openxmlformats-officedocument.drawingml.chartshapes+xml"/>
  <Override PartName="/xl/charts/chart32.xml" ContentType="application/vnd.openxmlformats-officedocument.drawingml.chart+xml"/>
  <Override PartName="/xl/drawings/drawing27.xml" ContentType="application/vnd.openxmlformats-officedocument.drawingml.chartshapes+xml"/>
  <Override PartName="/xl/charts/chart33.xml" ContentType="application/vnd.openxmlformats-officedocument.drawingml.chart+xml"/>
  <Override PartName="/xl/drawings/drawing28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29.xml" ContentType="application/vnd.openxmlformats-officedocument.drawing+xml"/>
  <Override PartName="/xl/charts/chart34.xml" ContentType="application/vnd.openxmlformats-officedocument.drawingml.chart+xml"/>
  <Override PartName="/xl/drawings/drawing30.xml" ContentType="application/vnd.openxmlformats-officedocument.drawingml.chartshape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3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32.xml" ContentType="application/vnd.openxmlformats-officedocument.drawing+xml"/>
  <Override PartName="/xl/charts/chart40.xml" ContentType="application/vnd.openxmlformats-officedocument.drawingml.chart+xml"/>
  <Override PartName="/xl/drawings/drawing33.xml" ContentType="application/vnd.openxmlformats-officedocument.drawingml.chartshapes+xml"/>
  <Override PartName="/xl/charts/chart41.xml" ContentType="application/vnd.openxmlformats-officedocument.drawingml.chart+xml"/>
  <Override PartName="/xl/drawings/drawing34.xml" ContentType="application/vnd.openxmlformats-officedocument.drawingml.chartshapes+xml"/>
  <Override PartName="/xl/charts/chart42.xml" ContentType="application/vnd.openxmlformats-officedocument.drawingml.chart+xml"/>
  <Override PartName="/xl/drawings/drawing35.xml" ContentType="application/vnd.openxmlformats-officedocument.drawingml.chartshapes+xml"/>
  <Override PartName="/xl/charts/chart43.xml" ContentType="application/vnd.openxmlformats-officedocument.drawingml.chart+xml"/>
  <Override PartName="/xl/drawings/drawing36.xml" ContentType="application/vnd.openxmlformats-officedocument.drawingml.chartshapes+xml"/>
  <Override PartName="/xl/charts/chart44.xml" ContentType="application/vnd.openxmlformats-officedocument.drawingml.chart+xml"/>
  <Override PartName="/xl/drawings/drawing37.xml" ContentType="application/vnd.openxmlformats-officedocument.drawingml.chartshapes+xml"/>
  <Override PartName="/xl/charts/chart45.xml" ContentType="application/vnd.openxmlformats-officedocument.drawingml.chart+xml"/>
  <Override PartName="/xl/drawings/drawing38.xml" ContentType="application/vnd.openxmlformats-officedocument.drawingml.chartshapes+xml"/>
  <Override PartName="/xl/charts/chart46.xml" ContentType="application/vnd.openxmlformats-officedocument.drawingml.chart+xml"/>
  <Override PartName="/xl/drawings/drawing39.xml" ContentType="application/vnd.openxmlformats-officedocument.drawingml.chartshapes+xml"/>
  <Override PartName="/xl/charts/chart47.xml" ContentType="application/vnd.openxmlformats-officedocument.drawingml.chart+xml"/>
  <Override PartName="/xl/drawings/drawing40.xml" ContentType="application/vnd.openxmlformats-officedocument.drawingml.chartshapes+xml"/>
  <Override PartName="/xl/charts/chart48.xml" ContentType="application/vnd.openxmlformats-officedocument.drawingml.chart+xml"/>
  <Override PartName="/xl/drawings/drawing41.xml" ContentType="application/vnd.openxmlformats-officedocument.drawingml.chartshapes+xml"/>
  <Override PartName="/xl/drawings/drawing42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43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44.xml" ContentType="application/vnd.openxmlformats-officedocument.drawing+xml"/>
  <Override PartName="/xl/charts/chart57.xml" ContentType="application/vnd.openxmlformats-officedocument.drawingml.chart+xml"/>
  <Override PartName="/xl/drawings/drawing45.xml" ContentType="application/vnd.openxmlformats-officedocument.drawing+xml"/>
  <Override PartName="/xl/charts/chart58.xml" ContentType="application/vnd.openxmlformats-officedocument.drawingml.chart+xml"/>
  <Override PartName="/xl/drawings/drawing46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47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drawings/drawing48.xml" ContentType="application/vnd.openxmlformats-officedocument.drawing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49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drawings/drawing50.xml" ContentType="application/vnd.openxmlformats-officedocument.drawing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CC2E7D9-BBEB-409B-905F-6BC7B9D508B2}" xr6:coauthVersionLast="47" xr6:coauthVersionMax="47" xr10:uidLastSave="{00000000-0000-0000-0000-000000000000}"/>
  <bookViews>
    <workbookView xWindow="-120" yWindow="-120" windowWidth="38640" windowHeight="15720" tabRatio="693" xr2:uid="{48100D04-EFAC-45BC-A2FB-B8F24F03EA59}"/>
  </bookViews>
  <sheets>
    <sheet name="3.1" sheetId="1" r:id="rId1"/>
    <sheet name="3.1.2" sheetId="2" r:id="rId2"/>
    <sheet name="3.2.1.1" sheetId="3" r:id="rId3"/>
    <sheet name="3.2.1.2" sheetId="4" r:id="rId4"/>
    <sheet name="3.2.2.1" sheetId="5" r:id="rId5"/>
    <sheet name="3.2.2.3" sheetId="6" r:id="rId6"/>
    <sheet name="3.2.3.1" sheetId="7" r:id="rId7"/>
    <sheet name="3.2.3.2" sheetId="8" r:id="rId8"/>
    <sheet name="3.3.1 (PI)" sheetId="9" r:id="rId9"/>
    <sheet name="3.3.2.1" sheetId="10" r:id="rId10"/>
    <sheet name="3.3.2.1 (Graf)" sheetId="11" r:id="rId11"/>
    <sheet name="3.3.2.2" sheetId="12" r:id="rId12"/>
    <sheet name="3.3.2.2 (Graf) y 3.3.2.3" sheetId="13" r:id="rId13"/>
    <sheet name="3.4.1 (PE)" sheetId="14" r:id="rId14"/>
    <sheet name="3.4.2.1" sheetId="15" r:id="rId15"/>
    <sheet name="3.4.2.1 (Graf)" sheetId="16" r:id="rId16"/>
    <sheet name="3.4.2.2" sheetId="17" r:id="rId17"/>
    <sheet name="3.4.2.2 (Graf)" sheetId="18" r:id="rId18"/>
    <sheet name="3.5.1" sheetId="19" r:id="rId19"/>
    <sheet name="3.5.2.1" sheetId="20" r:id="rId20"/>
    <sheet name="3.5.2.1 GRAF" sheetId="21" r:id="rId21"/>
    <sheet name="3.5.2.2" sheetId="22" r:id="rId22"/>
    <sheet name="3.5.2.2 - 3.5.2.3" sheetId="23" r:id="rId23"/>
    <sheet name="3.5.3.1.1" sheetId="24" r:id="rId24"/>
    <sheet name="3.5.3.1.1 GRAF" sheetId="25" r:id="rId25"/>
    <sheet name="3.5.3.1.2" sheetId="26" r:id="rId26"/>
    <sheet name="3.5.3.1.3" sheetId="27" r:id="rId27"/>
    <sheet name="3.5.3.2.1" sheetId="28" r:id="rId28"/>
    <sheet name="3.5.3.2.1 Graf" sheetId="29" r:id="rId29"/>
    <sheet name="3.5.3.2.2" sheetId="30" r:id="rId30"/>
    <sheet name="3.5.3.2.2 Graf" sheetId="31" r:id="rId31"/>
    <sheet name="3.6.1" sheetId="32" r:id="rId32"/>
    <sheet name="3.6.3" sheetId="33" r:id="rId33"/>
    <sheet name="3.6.3.2" sheetId="34" r:id="rId34"/>
    <sheet name="3.6.3.2.3.1" sheetId="35" r:id="rId35"/>
    <sheet name="3.6.3.2.3.2" sheetId="36" r:id="rId36"/>
    <sheet name="3.6.3.2.4" sheetId="37" r:id="rId37"/>
    <sheet name="3.6.3.2.5" sheetId="38" r:id="rId38"/>
  </sheets>
  <definedNames>
    <definedName name="_xlnm._FilterDatabase" localSheetId="0" hidden="1">'3.1'!$B$9:$D$102</definedName>
    <definedName name="_xlnm._FilterDatabase" localSheetId="1" hidden="1">'3.1.2'!#REF!</definedName>
    <definedName name="_xlnm._FilterDatabase" localSheetId="2" hidden="1">'3.2.1.1'!$B$7:$N$79</definedName>
    <definedName name="_xlnm._FilterDatabase" localSheetId="3" hidden="1">'3.2.1.2'!#REF!</definedName>
    <definedName name="_xlnm._FilterDatabase" localSheetId="4" hidden="1">'3.2.2.1'!$B$80:$G$90</definedName>
    <definedName name="_xlnm._FilterDatabase" localSheetId="6" hidden="1">'3.2.3.1'!$Q$4:$Q$696</definedName>
    <definedName name="_xlnm._FilterDatabase" localSheetId="9" hidden="1">'3.3.2.1'!$B$5:$O$101</definedName>
    <definedName name="_xlnm._FilterDatabase" localSheetId="11" hidden="1">'3.3.2.2'!$B$3:$J$100</definedName>
    <definedName name="_xlnm._FilterDatabase" localSheetId="14" hidden="1">'3.4.2.1'!$B$6:$Y$89</definedName>
    <definedName name="_xlnm._FilterDatabase" localSheetId="16" hidden="1">'3.4.2.2'!$R$1:$R$91</definedName>
    <definedName name="_xlnm._FilterDatabase" localSheetId="19" hidden="1">'3.5.2.1'!$B$6:$T$90</definedName>
    <definedName name="_xlnm._FilterDatabase" localSheetId="21" hidden="1">'3.5.2.2'!$B$4:$O$86</definedName>
    <definedName name="_xlnm._FilterDatabase" localSheetId="27" hidden="1">'3.5.3.2.1'!$B$5:$Q$378</definedName>
    <definedName name="_xlnm._FilterDatabase" localSheetId="29" hidden="1">'3.5.3.2.2'!$B$3:$Q$311</definedName>
    <definedName name="_xlnm._FilterDatabase" localSheetId="34" hidden="1">'3.6.3.2.3.1'!$B$6:$Q$53</definedName>
    <definedName name="_xlnm._FilterDatabase" localSheetId="35" hidden="1">'3.6.3.2.3.2'!$B$5:$Q$97</definedName>
    <definedName name="_xlnm._FilterDatabase" localSheetId="37" hidden="1">'3.6.3.2.5'!$B$3:$N$458</definedName>
    <definedName name="AMAZONAS" localSheetId="1">#REF!</definedName>
    <definedName name="AMAZONAS" localSheetId="6">#REF!</definedName>
    <definedName name="AMAZONAS" localSheetId="7">#REF!</definedName>
    <definedName name="AMAZONAS" localSheetId="9">#REF!</definedName>
    <definedName name="AMAZONAS" localSheetId="10">#REF!</definedName>
    <definedName name="AMAZONAS" localSheetId="11">#REF!</definedName>
    <definedName name="AMAZONAS" localSheetId="12">#REF!</definedName>
    <definedName name="AMAZONAS" localSheetId="14">#REF!</definedName>
    <definedName name="AMAZONAS" localSheetId="15">#REF!</definedName>
    <definedName name="AMAZONAS" localSheetId="16">#REF!</definedName>
    <definedName name="AMAZONAS" localSheetId="17">#REF!</definedName>
    <definedName name="AMAZONAS" localSheetId="19">#REF!</definedName>
    <definedName name="AMAZONAS" localSheetId="20">#REF!</definedName>
    <definedName name="AMAZONAS" localSheetId="21">#REF!</definedName>
    <definedName name="AMAZONAS" localSheetId="22">#REF!</definedName>
    <definedName name="AMAZONAS" localSheetId="23">#REF!</definedName>
    <definedName name="AMAZONAS" localSheetId="24">#REF!</definedName>
    <definedName name="AMAZONAS" localSheetId="25">#REF!</definedName>
    <definedName name="AMAZONAS" localSheetId="26">#REF!</definedName>
    <definedName name="AMAZONAS" localSheetId="27">#REF!</definedName>
    <definedName name="AMAZONAS" localSheetId="29">#REF!</definedName>
    <definedName name="AMAZONAS" localSheetId="31">#REF!</definedName>
    <definedName name="AMAZONAS" localSheetId="32">#REF!</definedName>
    <definedName name="AMAZONAS" localSheetId="33">#REF!</definedName>
    <definedName name="AMAZONAS" localSheetId="34">#REF!</definedName>
    <definedName name="AMAZONAS" localSheetId="35">#REF!</definedName>
    <definedName name="AMAZONAS" localSheetId="36">#REF!</definedName>
    <definedName name="AMAZONAS">#REF!</definedName>
    <definedName name="ANCASH" localSheetId="1">#REF!</definedName>
    <definedName name="ANCASH" localSheetId="6">#REF!</definedName>
    <definedName name="ANCASH" localSheetId="7">#REF!</definedName>
    <definedName name="ANCASH" localSheetId="9">#REF!</definedName>
    <definedName name="ANCASH" localSheetId="10">#REF!</definedName>
    <definedName name="ANCASH" localSheetId="11">#REF!</definedName>
    <definedName name="ANCASH" localSheetId="12">#REF!</definedName>
    <definedName name="ANCASH" localSheetId="14">#REF!</definedName>
    <definedName name="ANCASH" localSheetId="15">#REF!</definedName>
    <definedName name="ANCASH" localSheetId="16">#REF!</definedName>
    <definedName name="ANCASH" localSheetId="17">#REF!</definedName>
    <definedName name="ANCASH" localSheetId="19">#REF!</definedName>
    <definedName name="ANCASH" localSheetId="20">#REF!</definedName>
    <definedName name="ANCASH" localSheetId="21">#REF!</definedName>
    <definedName name="ANCASH" localSheetId="22">#REF!</definedName>
    <definedName name="ANCASH" localSheetId="23">#REF!</definedName>
    <definedName name="ANCASH" localSheetId="24">#REF!</definedName>
    <definedName name="ANCASH" localSheetId="25">#REF!</definedName>
    <definedName name="ANCASH" localSheetId="26">#REF!</definedName>
    <definedName name="ANCASH" localSheetId="27">#REF!</definedName>
    <definedName name="ANCASH" localSheetId="29">#REF!</definedName>
    <definedName name="ANCASH" localSheetId="31">#REF!</definedName>
    <definedName name="ANCASH" localSheetId="32">#REF!</definedName>
    <definedName name="ANCASH" localSheetId="33">#REF!</definedName>
    <definedName name="ANCASH" localSheetId="34">#REF!</definedName>
    <definedName name="ANCASH" localSheetId="35">#REF!</definedName>
    <definedName name="ANCASH" localSheetId="36">#REF!</definedName>
    <definedName name="ANCASH">#REF!</definedName>
    <definedName name="APURIMAC" localSheetId="1">#REF!</definedName>
    <definedName name="APURIMAC" localSheetId="6">#REF!</definedName>
    <definedName name="APURIMAC" localSheetId="7">#REF!</definedName>
    <definedName name="APURIMAC" localSheetId="9">#REF!</definedName>
    <definedName name="APURIMAC" localSheetId="10">#REF!</definedName>
    <definedName name="APURIMAC" localSheetId="11">#REF!</definedName>
    <definedName name="APURIMAC" localSheetId="12">#REF!</definedName>
    <definedName name="APURIMAC" localSheetId="14">#REF!</definedName>
    <definedName name="APURIMAC" localSheetId="15">#REF!</definedName>
    <definedName name="APURIMAC" localSheetId="16">#REF!</definedName>
    <definedName name="APURIMAC" localSheetId="17">#REF!</definedName>
    <definedName name="APURIMAC" localSheetId="19">#REF!</definedName>
    <definedName name="APURIMAC" localSheetId="20">#REF!</definedName>
    <definedName name="APURIMAC" localSheetId="21">#REF!</definedName>
    <definedName name="APURIMAC" localSheetId="22">#REF!</definedName>
    <definedName name="APURIMAC" localSheetId="23">#REF!</definedName>
    <definedName name="APURIMAC" localSheetId="24">#REF!</definedName>
    <definedName name="APURIMAC" localSheetId="25">#REF!</definedName>
    <definedName name="APURIMAC" localSheetId="26">#REF!</definedName>
    <definedName name="APURIMAC" localSheetId="27">#REF!</definedName>
    <definedName name="APURIMAC" localSheetId="29">#REF!</definedName>
    <definedName name="APURIMAC" localSheetId="31">#REF!</definedName>
    <definedName name="APURIMAC" localSheetId="32">#REF!</definedName>
    <definedName name="APURIMAC" localSheetId="33">#REF!</definedName>
    <definedName name="APURIMAC" localSheetId="34">#REF!</definedName>
    <definedName name="APURIMAC" localSheetId="35">#REF!</definedName>
    <definedName name="APURIMAC" localSheetId="36">#REF!</definedName>
    <definedName name="APURIMAC">#REF!</definedName>
    <definedName name="_xlnm.Print_Area" localSheetId="0">'3.1'!$A$1:$E$105</definedName>
    <definedName name="_xlnm.Print_Area" localSheetId="1">'3.1.2'!$A$1:$D$102</definedName>
    <definedName name="_xlnm.Print_Area" localSheetId="2">'3.2.1.1'!$A$1:$O$103</definedName>
    <definedName name="_xlnm.Print_Area" localSheetId="3">'3.2.1.2'!$A$1:$I$148</definedName>
    <definedName name="_xlnm.Print_Area" localSheetId="4">'3.2.2.1'!$A$1:$G$94</definedName>
    <definedName name="_xlnm.Print_Area" localSheetId="5">'3.2.2.3'!$A$1:$I$85</definedName>
    <definedName name="_xlnm.Print_Area" localSheetId="6">'3.2.3.1'!$A$1:$I$189</definedName>
    <definedName name="_xlnm.Print_Area" localSheetId="7">'3.2.3.2'!$A$1:$I$99</definedName>
    <definedName name="_xlnm.Print_Area" localSheetId="8">'3.3.1 (PI)'!$A$1:$J$76</definedName>
    <definedName name="_xlnm.Print_Area" localSheetId="9">'3.3.2.1'!$A$1:$O$103</definedName>
    <definedName name="_xlnm.Print_Area" localSheetId="10">'3.3.2.1 (Graf)'!$A$1:$M$147</definedName>
    <definedName name="_xlnm.Print_Area" localSheetId="11">'3.3.2.2'!$A$1:$J$102</definedName>
    <definedName name="_xlnm.Print_Area" localSheetId="12">'3.3.2.2 (Graf) y 3.3.2.3'!$A$1:$N$91</definedName>
    <definedName name="_xlnm.Print_Area" localSheetId="13">'3.4.1 (PE)'!$A$1:$L$79</definedName>
    <definedName name="_xlnm.Print_Area" localSheetId="14">'3.4.2.1'!$A$1:$P$103</definedName>
    <definedName name="_xlnm.Print_Area" localSheetId="15">'3.4.2.1 (Graf)'!$A$1:$L$91</definedName>
    <definedName name="_xlnm.Print_Area" localSheetId="16">'3.4.2.2'!$A$1:$J$101</definedName>
    <definedName name="_xlnm.Print_Area" localSheetId="17">'3.4.2.2 (Graf)'!$A$1:$O$91</definedName>
    <definedName name="_xlnm.Print_Area" localSheetId="18">'3.5.1'!$A$1:$M$88</definedName>
    <definedName name="_xlnm.Print_Area" localSheetId="19">'3.5.2.1'!$A$1:$P$102</definedName>
    <definedName name="_xlnm.Print_Area" localSheetId="20">'3.5.2.1 GRAF'!$A$1:$I$155</definedName>
    <definedName name="_xlnm.Print_Area" localSheetId="21">'3.5.2.2'!$A$1:$J$101</definedName>
    <definedName name="_xlnm.Print_Area" localSheetId="22">'3.5.2.2 - 3.5.2.3'!$A$1:$O$106</definedName>
    <definedName name="_xlnm.Print_Area" localSheetId="23">'3.5.3.1.1'!$A$1:$P$101</definedName>
    <definedName name="_xlnm.Print_Area" localSheetId="24">'3.5.3.1.1 GRAF'!$A$1:$P$47</definedName>
    <definedName name="_xlnm.Print_Area" localSheetId="25">'3.5.3.1.2'!$A$1:$P$99</definedName>
    <definedName name="_xlnm.Print_Area" localSheetId="26">'3.5.3.1.3'!$A$1:$N$59</definedName>
    <definedName name="_xlnm.Print_Area" localSheetId="27">'3.5.3.2.1'!$A$1:$Q$379</definedName>
    <definedName name="_xlnm.Print_Area" localSheetId="28">'3.5.3.2.1 Graf'!$A$1:$O$102</definedName>
    <definedName name="_xlnm.Print_Area" localSheetId="29">'3.5.3.2.2'!$A$1:$Q$382</definedName>
    <definedName name="_xlnm.Print_Area" localSheetId="30">'3.5.3.2.2 Graf'!$A$1:$Q$91</definedName>
    <definedName name="_xlnm.Print_Area" localSheetId="31">'3.6.1'!$A$1:$L$83</definedName>
    <definedName name="_xlnm.Print_Area" localSheetId="32">'3.6.3'!$A$1:$K$109</definedName>
    <definedName name="_xlnm.Print_Area" localSheetId="33">'3.6.3.2'!$A$1:$H$39</definedName>
    <definedName name="_xlnm.Print_Area" localSheetId="34">'3.6.3.2.3.1'!$A$1:$Q$80</definedName>
    <definedName name="_xlnm.Print_Area" localSheetId="35">'3.6.3.2.3.2'!$A$1:$Q$122</definedName>
    <definedName name="_xlnm.Print_Area" localSheetId="36">'3.6.3.2.4'!$A$1:$P$56</definedName>
    <definedName name="_xlnm.Print_Area" localSheetId="37">'3.6.3.2.5'!$A$1:$N$523</definedName>
    <definedName name="AREQUIPA" localSheetId="1">#REF!</definedName>
    <definedName name="AREQUIPA" localSheetId="6">#REF!</definedName>
    <definedName name="AREQUIPA" localSheetId="7">#REF!</definedName>
    <definedName name="AREQUIPA" localSheetId="9">#REF!</definedName>
    <definedName name="AREQUIPA" localSheetId="10">#REF!</definedName>
    <definedName name="AREQUIPA" localSheetId="11">#REF!</definedName>
    <definedName name="AREQUIPA" localSheetId="12">#REF!</definedName>
    <definedName name="AREQUIPA" localSheetId="14">#REF!</definedName>
    <definedName name="AREQUIPA" localSheetId="15">#REF!</definedName>
    <definedName name="AREQUIPA" localSheetId="16">#REF!</definedName>
    <definedName name="AREQUIPA" localSheetId="17">#REF!</definedName>
    <definedName name="AREQUIPA" localSheetId="19">#REF!</definedName>
    <definedName name="AREQUIPA" localSheetId="20">#REF!</definedName>
    <definedName name="AREQUIPA" localSheetId="21">#REF!</definedName>
    <definedName name="AREQUIPA" localSheetId="22">#REF!</definedName>
    <definedName name="AREQUIPA" localSheetId="23">#REF!</definedName>
    <definedName name="AREQUIPA" localSheetId="24">#REF!</definedName>
    <definedName name="AREQUIPA" localSheetId="25">#REF!</definedName>
    <definedName name="AREQUIPA" localSheetId="26">#REF!</definedName>
    <definedName name="AREQUIPA" localSheetId="27">#REF!</definedName>
    <definedName name="AREQUIPA" localSheetId="29">#REF!</definedName>
    <definedName name="AREQUIPA" localSheetId="31">#REF!</definedName>
    <definedName name="AREQUIPA" localSheetId="32">#REF!</definedName>
    <definedName name="AREQUIPA" localSheetId="33">#REF!</definedName>
    <definedName name="AREQUIPA" localSheetId="34">#REF!</definedName>
    <definedName name="AREQUIPA" localSheetId="35">#REF!</definedName>
    <definedName name="AREQUIPA" localSheetId="36">#REF!</definedName>
    <definedName name="AREQUIPA">#REF!</definedName>
    <definedName name="AYACUCHO" localSheetId="1">#REF!</definedName>
    <definedName name="AYACUCHO" localSheetId="2">#REF!</definedName>
    <definedName name="AYACUCHO" localSheetId="3">#REF!</definedName>
    <definedName name="AYACUCHO" localSheetId="6">#REF!</definedName>
    <definedName name="AYACUCHO" localSheetId="7">#REF!</definedName>
    <definedName name="AYACUCHO" localSheetId="9">#REF!</definedName>
    <definedName name="AYACUCHO" localSheetId="10">#REF!</definedName>
    <definedName name="AYACUCHO" localSheetId="11">#REF!</definedName>
    <definedName name="AYACUCHO" localSheetId="12">#REF!</definedName>
    <definedName name="AYACUCHO" localSheetId="14">#REF!</definedName>
    <definedName name="AYACUCHO" localSheetId="15">#REF!</definedName>
    <definedName name="AYACUCHO" localSheetId="16">#REF!</definedName>
    <definedName name="AYACUCHO" localSheetId="17">#REF!</definedName>
    <definedName name="AYACUCHO" localSheetId="19">#REF!</definedName>
    <definedName name="AYACUCHO" localSheetId="20">#REF!</definedName>
    <definedName name="AYACUCHO" localSheetId="21">#REF!</definedName>
    <definedName name="AYACUCHO" localSheetId="22">#REF!</definedName>
    <definedName name="AYACUCHO" localSheetId="23">#REF!</definedName>
    <definedName name="AYACUCHO" localSheetId="24">#REF!</definedName>
    <definedName name="AYACUCHO" localSheetId="25">#REF!</definedName>
    <definedName name="AYACUCHO" localSheetId="26">#REF!</definedName>
    <definedName name="AYACUCHO" localSheetId="27">#REF!</definedName>
    <definedName name="AYACUCHO" localSheetId="29">#REF!</definedName>
    <definedName name="AYACUCHO" localSheetId="31">#REF!</definedName>
    <definedName name="AYACUCHO" localSheetId="32">#REF!</definedName>
    <definedName name="AYACUCHO" localSheetId="33">#REF!</definedName>
    <definedName name="AYACUCHO" localSheetId="34">#REF!</definedName>
    <definedName name="AYACUCHO" localSheetId="35">#REF!</definedName>
    <definedName name="AYACUCHO" localSheetId="36">#REF!</definedName>
    <definedName name="AYACUCHO">#REF!</definedName>
    <definedName name="CAJAMARCA" localSheetId="1">#REF!</definedName>
    <definedName name="CAJAMARCA" localSheetId="6">#REF!</definedName>
    <definedName name="CAJAMARCA" localSheetId="7">#REF!</definedName>
    <definedName name="CAJAMARCA" localSheetId="9">#REF!</definedName>
    <definedName name="CAJAMARCA" localSheetId="10">#REF!</definedName>
    <definedName name="CAJAMARCA" localSheetId="11">#REF!</definedName>
    <definedName name="CAJAMARCA" localSheetId="12">#REF!</definedName>
    <definedName name="CAJAMARCA" localSheetId="14">#REF!</definedName>
    <definedName name="CAJAMARCA" localSheetId="15">#REF!</definedName>
    <definedName name="CAJAMARCA" localSheetId="16">#REF!</definedName>
    <definedName name="CAJAMARCA" localSheetId="17">#REF!</definedName>
    <definedName name="CAJAMARCA" localSheetId="19">#REF!</definedName>
    <definedName name="CAJAMARCA" localSheetId="20">#REF!</definedName>
    <definedName name="CAJAMARCA" localSheetId="21">#REF!</definedName>
    <definedName name="CAJAMARCA" localSheetId="22">#REF!</definedName>
    <definedName name="CAJAMARCA" localSheetId="23">#REF!</definedName>
    <definedName name="CAJAMARCA" localSheetId="24">#REF!</definedName>
    <definedName name="CAJAMARCA" localSheetId="25">#REF!</definedName>
    <definedName name="CAJAMARCA" localSheetId="26">#REF!</definedName>
    <definedName name="CAJAMARCA" localSheetId="27">#REF!</definedName>
    <definedName name="CAJAMARCA" localSheetId="29">#REF!</definedName>
    <definedName name="CAJAMARCA" localSheetId="31">#REF!</definedName>
    <definedName name="CAJAMARCA" localSheetId="32">#REF!</definedName>
    <definedName name="CAJAMARCA" localSheetId="33">#REF!</definedName>
    <definedName name="CAJAMARCA" localSheetId="34">#REF!</definedName>
    <definedName name="CAJAMARCA" localSheetId="35">#REF!</definedName>
    <definedName name="CAJAMARCA" localSheetId="36">#REF!</definedName>
    <definedName name="CAJAMARCA">#REF!</definedName>
    <definedName name="CUSCO" localSheetId="1">#REF!</definedName>
    <definedName name="CUSCO" localSheetId="6">#REF!</definedName>
    <definedName name="CUSCO" localSheetId="7">#REF!</definedName>
    <definedName name="CUSCO" localSheetId="9">#REF!</definedName>
    <definedName name="CUSCO" localSheetId="10">#REF!</definedName>
    <definedName name="CUSCO" localSheetId="11">#REF!</definedName>
    <definedName name="CUSCO" localSheetId="12">#REF!</definedName>
    <definedName name="CUSCO" localSheetId="14">#REF!</definedName>
    <definedName name="CUSCO" localSheetId="15">#REF!</definedName>
    <definedName name="CUSCO" localSheetId="16">#REF!</definedName>
    <definedName name="CUSCO" localSheetId="17">#REF!</definedName>
    <definedName name="CUSCO" localSheetId="19">#REF!</definedName>
    <definedName name="CUSCO" localSheetId="20">#REF!</definedName>
    <definedName name="CUSCO" localSheetId="21">#REF!</definedName>
    <definedName name="CUSCO" localSheetId="22">#REF!</definedName>
    <definedName name="CUSCO" localSheetId="23">#REF!</definedName>
    <definedName name="CUSCO" localSheetId="24">#REF!</definedName>
    <definedName name="CUSCO" localSheetId="25">#REF!</definedName>
    <definedName name="CUSCO" localSheetId="26">#REF!</definedName>
    <definedName name="CUSCO" localSheetId="27">#REF!</definedName>
    <definedName name="CUSCO" localSheetId="29">#REF!</definedName>
    <definedName name="CUSCO" localSheetId="31">#REF!</definedName>
    <definedName name="CUSCO" localSheetId="32">#REF!</definedName>
    <definedName name="CUSCO" localSheetId="33">#REF!</definedName>
    <definedName name="CUSCO" localSheetId="34">#REF!</definedName>
    <definedName name="CUSCO" localSheetId="35">#REF!</definedName>
    <definedName name="CUSCO" localSheetId="36">#REF!</definedName>
    <definedName name="CUSCO">#REF!</definedName>
    <definedName name="HUANCAVELICA" localSheetId="1">#REF!</definedName>
    <definedName name="HUANCAVELICA" localSheetId="6">#REF!</definedName>
    <definedName name="HUANCAVELICA" localSheetId="7">#REF!</definedName>
    <definedName name="HUANCAVELICA" localSheetId="9">#REF!</definedName>
    <definedName name="HUANCAVELICA" localSheetId="10">#REF!</definedName>
    <definedName name="HUANCAVELICA" localSheetId="11">#REF!</definedName>
    <definedName name="HUANCAVELICA" localSheetId="12">#REF!</definedName>
    <definedName name="HUANCAVELICA" localSheetId="14">#REF!</definedName>
    <definedName name="HUANCAVELICA" localSheetId="15">#REF!</definedName>
    <definedName name="HUANCAVELICA" localSheetId="16">#REF!</definedName>
    <definedName name="HUANCAVELICA" localSheetId="17">#REF!</definedName>
    <definedName name="HUANCAVELICA" localSheetId="19">#REF!</definedName>
    <definedName name="HUANCAVELICA" localSheetId="20">#REF!</definedName>
    <definedName name="HUANCAVELICA" localSheetId="21">#REF!</definedName>
    <definedName name="HUANCAVELICA" localSheetId="22">#REF!</definedName>
    <definedName name="HUANCAVELICA" localSheetId="23">#REF!</definedName>
    <definedName name="HUANCAVELICA" localSheetId="24">#REF!</definedName>
    <definedName name="HUANCAVELICA" localSheetId="25">#REF!</definedName>
    <definedName name="HUANCAVELICA" localSheetId="26">#REF!</definedName>
    <definedName name="HUANCAVELICA" localSheetId="27">#REF!</definedName>
    <definedName name="HUANCAVELICA" localSheetId="29">#REF!</definedName>
    <definedName name="HUANCAVELICA" localSheetId="31">#REF!</definedName>
    <definedName name="HUANCAVELICA" localSheetId="32">#REF!</definedName>
    <definedName name="HUANCAVELICA" localSheetId="33">#REF!</definedName>
    <definedName name="HUANCAVELICA" localSheetId="34">#REF!</definedName>
    <definedName name="HUANCAVELICA" localSheetId="35">#REF!</definedName>
    <definedName name="HUANCAVELICA" localSheetId="36">#REF!</definedName>
    <definedName name="HUANCAVELICA">#REF!</definedName>
    <definedName name="HUANUCO" localSheetId="1">#REF!</definedName>
    <definedName name="HUANUCO" localSheetId="6">#REF!</definedName>
    <definedName name="HUANUCO" localSheetId="7">#REF!</definedName>
    <definedName name="HUANUCO" localSheetId="9">#REF!</definedName>
    <definedName name="HUANUCO" localSheetId="10">#REF!</definedName>
    <definedName name="HUANUCO" localSheetId="11">#REF!</definedName>
    <definedName name="HUANUCO" localSheetId="12">#REF!</definedName>
    <definedName name="HUANUCO" localSheetId="14">#REF!</definedName>
    <definedName name="HUANUCO" localSheetId="15">#REF!</definedName>
    <definedName name="HUANUCO" localSheetId="16">#REF!</definedName>
    <definedName name="HUANUCO" localSheetId="17">#REF!</definedName>
    <definedName name="HUANUCO" localSheetId="19">#REF!</definedName>
    <definedName name="HUANUCO" localSheetId="20">#REF!</definedName>
    <definedName name="HUANUCO" localSheetId="21">#REF!</definedName>
    <definedName name="HUANUCO" localSheetId="22">#REF!</definedName>
    <definedName name="HUANUCO" localSheetId="23">#REF!</definedName>
    <definedName name="HUANUCO" localSheetId="24">#REF!</definedName>
    <definedName name="HUANUCO" localSheetId="25">#REF!</definedName>
    <definedName name="HUANUCO" localSheetId="26">#REF!</definedName>
    <definedName name="HUANUCO" localSheetId="27">#REF!</definedName>
    <definedName name="HUANUCO" localSheetId="29">#REF!</definedName>
    <definedName name="HUANUCO" localSheetId="31">#REF!</definedName>
    <definedName name="HUANUCO" localSheetId="32">#REF!</definedName>
    <definedName name="HUANUCO" localSheetId="33">#REF!</definedName>
    <definedName name="HUANUCO" localSheetId="34">#REF!</definedName>
    <definedName name="HUANUCO" localSheetId="35">#REF!</definedName>
    <definedName name="HUANUCO" localSheetId="36">#REF!</definedName>
    <definedName name="HUANUCO">#REF!</definedName>
    <definedName name="ICA" localSheetId="1">#REF!</definedName>
    <definedName name="ICA" localSheetId="6">#REF!</definedName>
    <definedName name="ICA" localSheetId="7">#REF!</definedName>
    <definedName name="ICA" localSheetId="9">#REF!</definedName>
    <definedName name="ICA" localSheetId="10">#REF!</definedName>
    <definedName name="ICA" localSheetId="11">#REF!</definedName>
    <definedName name="ICA" localSheetId="12">#REF!</definedName>
    <definedName name="ICA" localSheetId="14">#REF!</definedName>
    <definedName name="ICA" localSheetId="15">#REF!</definedName>
    <definedName name="ICA" localSheetId="16">#REF!</definedName>
    <definedName name="ICA" localSheetId="17">#REF!</definedName>
    <definedName name="ICA" localSheetId="19">#REF!</definedName>
    <definedName name="ICA" localSheetId="20">#REF!</definedName>
    <definedName name="ICA" localSheetId="21">#REF!</definedName>
    <definedName name="ICA" localSheetId="22">#REF!</definedName>
    <definedName name="ICA" localSheetId="23">#REF!</definedName>
    <definedName name="ICA" localSheetId="24">#REF!</definedName>
    <definedName name="ICA" localSheetId="25">#REF!</definedName>
    <definedName name="ICA" localSheetId="26">#REF!</definedName>
    <definedName name="ICA" localSheetId="27">#REF!</definedName>
    <definedName name="ICA" localSheetId="29">#REF!</definedName>
    <definedName name="ICA" localSheetId="31">#REF!</definedName>
    <definedName name="ICA" localSheetId="32">#REF!</definedName>
    <definedName name="ICA" localSheetId="33">#REF!</definedName>
    <definedName name="ICA" localSheetId="34">#REF!</definedName>
    <definedName name="ICA" localSheetId="35">#REF!</definedName>
    <definedName name="ICA" localSheetId="36">#REF!</definedName>
    <definedName name="ICA">#REF!</definedName>
    <definedName name="JUNIN" localSheetId="1">#REF!</definedName>
    <definedName name="JUNIN" localSheetId="6">#REF!</definedName>
    <definedName name="JUNIN" localSheetId="7">#REF!</definedName>
    <definedName name="JUNIN" localSheetId="9">#REF!</definedName>
    <definedName name="JUNIN" localSheetId="10">#REF!</definedName>
    <definedName name="JUNIN" localSheetId="11">#REF!</definedName>
    <definedName name="JUNIN" localSheetId="12">#REF!</definedName>
    <definedName name="JUNIN" localSheetId="14">#REF!</definedName>
    <definedName name="JUNIN" localSheetId="15">#REF!</definedName>
    <definedName name="JUNIN" localSheetId="16">#REF!</definedName>
    <definedName name="JUNIN" localSheetId="17">#REF!</definedName>
    <definedName name="JUNIN" localSheetId="19">#REF!</definedName>
    <definedName name="JUNIN" localSheetId="20">#REF!</definedName>
    <definedName name="JUNIN" localSheetId="21">#REF!</definedName>
    <definedName name="JUNIN" localSheetId="22">#REF!</definedName>
    <definedName name="JUNIN" localSheetId="23">#REF!</definedName>
    <definedName name="JUNIN" localSheetId="24">#REF!</definedName>
    <definedName name="JUNIN" localSheetId="25">#REF!</definedName>
    <definedName name="JUNIN" localSheetId="26">#REF!</definedName>
    <definedName name="JUNIN" localSheetId="27">#REF!</definedName>
    <definedName name="JUNIN" localSheetId="29">#REF!</definedName>
    <definedName name="JUNIN" localSheetId="31">#REF!</definedName>
    <definedName name="JUNIN" localSheetId="32">#REF!</definedName>
    <definedName name="JUNIN" localSheetId="33">#REF!</definedName>
    <definedName name="JUNIN" localSheetId="34">#REF!</definedName>
    <definedName name="JUNIN" localSheetId="35">#REF!</definedName>
    <definedName name="JUNIN" localSheetId="36">#REF!</definedName>
    <definedName name="JUNIN">#REF!</definedName>
    <definedName name="LA_LIBERTAD" localSheetId="1">#REF!</definedName>
    <definedName name="LA_LIBERTAD" localSheetId="6">#REF!</definedName>
    <definedName name="LA_LIBERTAD" localSheetId="7">#REF!</definedName>
    <definedName name="LA_LIBERTAD" localSheetId="9">#REF!</definedName>
    <definedName name="LA_LIBERTAD" localSheetId="10">#REF!</definedName>
    <definedName name="LA_LIBERTAD" localSheetId="11">#REF!</definedName>
    <definedName name="LA_LIBERTAD" localSheetId="12">#REF!</definedName>
    <definedName name="LA_LIBERTAD" localSheetId="14">#REF!</definedName>
    <definedName name="LA_LIBERTAD" localSheetId="15">#REF!</definedName>
    <definedName name="LA_LIBERTAD" localSheetId="16">#REF!</definedName>
    <definedName name="LA_LIBERTAD" localSheetId="17">#REF!</definedName>
    <definedName name="LA_LIBERTAD" localSheetId="19">#REF!</definedName>
    <definedName name="LA_LIBERTAD" localSheetId="20">#REF!</definedName>
    <definedName name="LA_LIBERTAD" localSheetId="21">#REF!</definedName>
    <definedName name="LA_LIBERTAD" localSheetId="22">#REF!</definedName>
    <definedName name="LA_LIBERTAD" localSheetId="23">#REF!</definedName>
    <definedName name="LA_LIBERTAD" localSheetId="24">#REF!</definedName>
    <definedName name="LA_LIBERTAD" localSheetId="25">#REF!</definedName>
    <definedName name="LA_LIBERTAD" localSheetId="26">#REF!</definedName>
    <definedName name="LA_LIBERTAD" localSheetId="27">#REF!</definedName>
    <definedName name="LA_LIBERTAD" localSheetId="29">#REF!</definedName>
    <definedName name="LA_LIBERTAD" localSheetId="31">#REF!</definedName>
    <definedName name="LA_LIBERTAD" localSheetId="32">#REF!</definedName>
    <definedName name="LA_LIBERTAD" localSheetId="33">#REF!</definedName>
    <definedName name="LA_LIBERTAD" localSheetId="34">#REF!</definedName>
    <definedName name="LA_LIBERTAD" localSheetId="35">#REF!</definedName>
    <definedName name="LA_LIBERTAD" localSheetId="36">#REF!</definedName>
    <definedName name="LA_LIBERTAD">#REF!</definedName>
    <definedName name="LAMBAYEQUE" localSheetId="1">#REF!</definedName>
    <definedName name="LAMBAYEQUE" localSheetId="6">#REF!</definedName>
    <definedName name="LAMBAYEQUE" localSheetId="7">#REF!</definedName>
    <definedName name="LAMBAYEQUE" localSheetId="9">#REF!</definedName>
    <definedName name="LAMBAYEQUE" localSheetId="10">#REF!</definedName>
    <definedName name="LAMBAYEQUE" localSheetId="11">#REF!</definedName>
    <definedName name="LAMBAYEQUE" localSheetId="12">#REF!</definedName>
    <definedName name="LAMBAYEQUE" localSheetId="14">#REF!</definedName>
    <definedName name="LAMBAYEQUE" localSheetId="15">#REF!</definedName>
    <definedName name="LAMBAYEQUE" localSheetId="16">#REF!</definedName>
    <definedName name="LAMBAYEQUE" localSheetId="17">#REF!</definedName>
    <definedName name="LAMBAYEQUE" localSheetId="19">#REF!</definedName>
    <definedName name="LAMBAYEQUE" localSheetId="20">#REF!</definedName>
    <definedName name="LAMBAYEQUE" localSheetId="21">#REF!</definedName>
    <definedName name="LAMBAYEQUE" localSheetId="22">#REF!</definedName>
    <definedName name="LAMBAYEQUE" localSheetId="23">#REF!</definedName>
    <definedName name="LAMBAYEQUE" localSheetId="24">#REF!</definedName>
    <definedName name="LAMBAYEQUE" localSheetId="25">#REF!</definedName>
    <definedName name="LAMBAYEQUE" localSheetId="26">#REF!</definedName>
    <definedName name="LAMBAYEQUE" localSheetId="27">#REF!</definedName>
    <definedName name="LAMBAYEQUE" localSheetId="29">#REF!</definedName>
    <definedName name="LAMBAYEQUE" localSheetId="31">#REF!</definedName>
    <definedName name="LAMBAYEQUE" localSheetId="32">#REF!</definedName>
    <definedName name="LAMBAYEQUE" localSheetId="33">#REF!</definedName>
    <definedName name="LAMBAYEQUE" localSheetId="34">#REF!</definedName>
    <definedName name="LAMBAYEQUE" localSheetId="35">#REF!</definedName>
    <definedName name="LAMBAYEQUE" localSheetId="36">#REF!</definedName>
    <definedName name="LAMBAYEQUE">#REF!</definedName>
    <definedName name="LIMA" localSheetId="1">#REF!</definedName>
    <definedName name="LIMA" localSheetId="6">#REF!</definedName>
    <definedName name="LIMA" localSheetId="7">#REF!</definedName>
    <definedName name="LIMA" localSheetId="9">#REF!</definedName>
    <definedName name="LIMA" localSheetId="10">#REF!</definedName>
    <definedName name="LIMA" localSheetId="11">#REF!</definedName>
    <definedName name="LIMA" localSheetId="12">#REF!</definedName>
    <definedName name="LIMA" localSheetId="14">#REF!</definedName>
    <definedName name="LIMA" localSheetId="15">#REF!</definedName>
    <definedName name="LIMA" localSheetId="16">#REF!</definedName>
    <definedName name="LIMA" localSheetId="17">#REF!</definedName>
    <definedName name="LIMA" localSheetId="19">#REF!</definedName>
    <definedName name="LIMA" localSheetId="20">#REF!</definedName>
    <definedName name="LIMA" localSheetId="21">#REF!</definedName>
    <definedName name="LIMA" localSheetId="22">#REF!</definedName>
    <definedName name="LIMA" localSheetId="23">#REF!</definedName>
    <definedName name="LIMA" localSheetId="24">#REF!</definedName>
    <definedName name="LIMA" localSheetId="25">#REF!</definedName>
    <definedName name="LIMA" localSheetId="26">#REF!</definedName>
    <definedName name="LIMA" localSheetId="27">#REF!</definedName>
    <definedName name="LIMA" localSheetId="29">#REF!</definedName>
    <definedName name="LIMA" localSheetId="31">#REF!</definedName>
    <definedName name="LIMA" localSheetId="32">#REF!</definedName>
    <definedName name="LIMA" localSheetId="33">#REF!</definedName>
    <definedName name="LIMA" localSheetId="34">#REF!</definedName>
    <definedName name="LIMA" localSheetId="35">#REF!</definedName>
    <definedName name="LIMA" localSheetId="36">#REF!</definedName>
    <definedName name="LIMA">#REF!</definedName>
    <definedName name="LIMA_I" localSheetId="1">#REF!</definedName>
    <definedName name="LIMA_I" localSheetId="2">#REF!</definedName>
    <definedName name="LIMA_I" localSheetId="3">#REF!</definedName>
    <definedName name="LIMA_I" localSheetId="6">#REF!</definedName>
    <definedName name="LIMA_I" localSheetId="7">#REF!</definedName>
    <definedName name="LIMA_I" localSheetId="9">#REF!</definedName>
    <definedName name="LIMA_I" localSheetId="10">#REF!</definedName>
    <definedName name="LIMA_I" localSheetId="11">#REF!</definedName>
    <definedName name="LIMA_I" localSheetId="12">#REF!</definedName>
    <definedName name="LIMA_I" localSheetId="14">#REF!</definedName>
    <definedName name="LIMA_I" localSheetId="15">#REF!</definedName>
    <definedName name="LIMA_I" localSheetId="16">#REF!</definedName>
    <definedName name="LIMA_I" localSheetId="17">#REF!</definedName>
    <definedName name="LIMA_I" localSheetId="19">#REF!</definedName>
    <definedName name="LIMA_I" localSheetId="20">#REF!</definedName>
    <definedName name="LIMA_I" localSheetId="21">#REF!</definedName>
    <definedName name="LIMA_I" localSheetId="22">#REF!</definedName>
    <definedName name="LIMA_I" localSheetId="23">#REF!</definedName>
    <definedName name="LIMA_I" localSheetId="24">#REF!</definedName>
    <definedName name="LIMA_I" localSheetId="25">#REF!</definedName>
    <definedName name="LIMA_I" localSheetId="26">#REF!</definedName>
    <definedName name="LIMA_I" localSheetId="27">#REF!</definedName>
    <definedName name="LIMA_I" localSheetId="29">#REF!</definedName>
    <definedName name="LIMA_I" localSheetId="31">#REF!</definedName>
    <definedName name="LIMA_I" localSheetId="32">#REF!</definedName>
    <definedName name="LIMA_I" localSheetId="33">#REF!</definedName>
    <definedName name="LIMA_I" localSheetId="34">#REF!</definedName>
    <definedName name="LIMA_I" localSheetId="35">#REF!</definedName>
    <definedName name="LIMA_I" localSheetId="36">#REF!</definedName>
    <definedName name="LIMA_I">#REF!</definedName>
    <definedName name="LIMA_II" localSheetId="1">#REF!</definedName>
    <definedName name="LIMA_II" localSheetId="2">#REF!</definedName>
    <definedName name="LIMA_II" localSheetId="3">#REF!</definedName>
    <definedName name="LIMA_II" localSheetId="6">#REF!</definedName>
    <definedName name="LIMA_II" localSheetId="7">#REF!</definedName>
    <definedName name="LIMA_II" localSheetId="9">#REF!</definedName>
    <definedName name="LIMA_II" localSheetId="10">#REF!</definedName>
    <definedName name="LIMA_II" localSheetId="11">#REF!</definedName>
    <definedName name="LIMA_II" localSheetId="12">#REF!</definedName>
    <definedName name="LIMA_II" localSheetId="14">#REF!</definedName>
    <definedName name="LIMA_II" localSheetId="15">#REF!</definedName>
    <definedName name="LIMA_II" localSheetId="16">#REF!</definedName>
    <definedName name="LIMA_II" localSheetId="17">#REF!</definedName>
    <definedName name="LIMA_II" localSheetId="19">#REF!</definedName>
    <definedName name="LIMA_II" localSheetId="20">#REF!</definedName>
    <definedName name="LIMA_II" localSheetId="21">#REF!</definedName>
    <definedName name="LIMA_II" localSheetId="22">#REF!</definedName>
    <definedName name="LIMA_II" localSheetId="23">#REF!</definedName>
    <definedName name="LIMA_II" localSheetId="24">#REF!</definedName>
    <definedName name="LIMA_II" localSheetId="25">#REF!</definedName>
    <definedName name="LIMA_II" localSheetId="26">#REF!</definedName>
    <definedName name="LIMA_II" localSheetId="27">#REF!</definedName>
    <definedName name="LIMA_II" localSheetId="29">#REF!</definedName>
    <definedName name="LIMA_II" localSheetId="31">#REF!</definedName>
    <definedName name="LIMA_II" localSheetId="32">#REF!</definedName>
    <definedName name="LIMA_II" localSheetId="33">#REF!</definedName>
    <definedName name="LIMA_II" localSheetId="34">#REF!</definedName>
    <definedName name="LIMA_II" localSheetId="35">#REF!</definedName>
    <definedName name="LIMA_II" localSheetId="36">#REF!</definedName>
    <definedName name="LIMA_II">#REF!</definedName>
    <definedName name="LORETO" localSheetId="1">#REF!</definedName>
    <definedName name="LORETO" localSheetId="6">#REF!</definedName>
    <definedName name="LORETO" localSheetId="7">#REF!</definedName>
    <definedName name="LORETO" localSheetId="9">#REF!</definedName>
    <definedName name="LORETO" localSheetId="10">#REF!</definedName>
    <definedName name="LORETO" localSheetId="11">#REF!</definedName>
    <definedName name="LORETO" localSheetId="12">#REF!</definedName>
    <definedName name="LORETO" localSheetId="14">#REF!</definedName>
    <definedName name="LORETO" localSheetId="15">#REF!</definedName>
    <definedName name="LORETO" localSheetId="16">#REF!</definedName>
    <definedName name="LORETO" localSheetId="17">#REF!</definedName>
    <definedName name="LORETO" localSheetId="19">#REF!</definedName>
    <definedName name="LORETO" localSheetId="20">#REF!</definedName>
    <definedName name="LORETO" localSheetId="21">#REF!</definedName>
    <definedName name="LORETO" localSheetId="22">#REF!</definedName>
    <definedName name="LORETO" localSheetId="23">#REF!</definedName>
    <definedName name="LORETO" localSheetId="24">#REF!</definedName>
    <definedName name="LORETO" localSheetId="25">#REF!</definedName>
    <definedName name="LORETO" localSheetId="26">#REF!</definedName>
    <definedName name="LORETO" localSheetId="27">#REF!</definedName>
    <definedName name="LORETO" localSheetId="29">#REF!</definedName>
    <definedName name="LORETO" localSheetId="31">#REF!</definedName>
    <definedName name="LORETO" localSheetId="32">#REF!</definedName>
    <definedName name="LORETO" localSheetId="33">#REF!</definedName>
    <definedName name="LORETO" localSheetId="34">#REF!</definedName>
    <definedName name="LORETO" localSheetId="35">#REF!</definedName>
    <definedName name="LORETO" localSheetId="36">#REF!</definedName>
    <definedName name="LORETO">#REF!</definedName>
    <definedName name="MADRE_DIOS" localSheetId="1">#REF!</definedName>
    <definedName name="MADRE_DIOS" localSheetId="6">#REF!</definedName>
    <definedName name="MADRE_DIOS" localSheetId="7">#REF!</definedName>
    <definedName name="MADRE_DIOS" localSheetId="9">#REF!</definedName>
    <definedName name="MADRE_DIOS" localSheetId="10">#REF!</definedName>
    <definedName name="MADRE_DIOS" localSheetId="11">#REF!</definedName>
    <definedName name="MADRE_DIOS" localSheetId="12">#REF!</definedName>
    <definedName name="MADRE_DIOS" localSheetId="14">#REF!</definedName>
    <definedName name="MADRE_DIOS" localSheetId="15">#REF!</definedName>
    <definedName name="MADRE_DIOS" localSheetId="16">#REF!</definedName>
    <definedName name="MADRE_DIOS" localSheetId="17">#REF!</definedName>
    <definedName name="MADRE_DIOS" localSheetId="19">#REF!</definedName>
    <definedName name="MADRE_DIOS" localSheetId="20">#REF!</definedName>
    <definedName name="MADRE_DIOS" localSheetId="21">#REF!</definedName>
    <definedName name="MADRE_DIOS" localSheetId="22">#REF!</definedName>
    <definedName name="MADRE_DIOS" localSheetId="23">#REF!</definedName>
    <definedName name="MADRE_DIOS" localSheetId="24">#REF!</definedName>
    <definedName name="MADRE_DIOS" localSheetId="25">#REF!</definedName>
    <definedName name="MADRE_DIOS" localSheetId="26">#REF!</definedName>
    <definedName name="MADRE_DIOS" localSheetId="27">#REF!</definedName>
    <definedName name="MADRE_DIOS" localSheetId="29">#REF!</definedName>
    <definedName name="MADRE_DIOS" localSheetId="31">#REF!</definedName>
    <definedName name="MADRE_DIOS" localSheetId="32">#REF!</definedName>
    <definedName name="MADRE_DIOS" localSheetId="33">#REF!</definedName>
    <definedName name="MADRE_DIOS" localSheetId="34">#REF!</definedName>
    <definedName name="MADRE_DIOS" localSheetId="35">#REF!</definedName>
    <definedName name="MADRE_DIOS" localSheetId="36">#REF!</definedName>
    <definedName name="MADRE_DIOS">#REF!</definedName>
    <definedName name="MOQUEGUA" localSheetId="1">#REF!</definedName>
    <definedName name="MOQUEGUA" localSheetId="6">#REF!</definedName>
    <definedName name="MOQUEGUA" localSheetId="7">#REF!</definedName>
    <definedName name="MOQUEGUA" localSheetId="9">#REF!</definedName>
    <definedName name="MOQUEGUA" localSheetId="10">#REF!</definedName>
    <definedName name="MOQUEGUA" localSheetId="11">#REF!</definedName>
    <definedName name="MOQUEGUA" localSheetId="12">#REF!</definedName>
    <definedName name="MOQUEGUA" localSheetId="14">#REF!</definedName>
    <definedName name="MOQUEGUA" localSheetId="15">#REF!</definedName>
    <definedName name="MOQUEGUA" localSheetId="16">#REF!</definedName>
    <definedName name="MOQUEGUA" localSheetId="17">#REF!</definedName>
    <definedName name="MOQUEGUA" localSheetId="19">#REF!</definedName>
    <definedName name="MOQUEGUA" localSheetId="20">#REF!</definedName>
    <definedName name="MOQUEGUA" localSheetId="21">#REF!</definedName>
    <definedName name="MOQUEGUA" localSheetId="22">#REF!</definedName>
    <definedName name="MOQUEGUA" localSheetId="23">#REF!</definedName>
    <definedName name="MOQUEGUA" localSheetId="24">#REF!</definedName>
    <definedName name="MOQUEGUA" localSheetId="25">#REF!</definedName>
    <definedName name="MOQUEGUA" localSheetId="26">#REF!</definedName>
    <definedName name="MOQUEGUA" localSheetId="27">#REF!</definedName>
    <definedName name="MOQUEGUA" localSheetId="29">#REF!</definedName>
    <definedName name="MOQUEGUA" localSheetId="31">#REF!</definedName>
    <definedName name="MOQUEGUA" localSheetId="32">#REF!</definedName>
    <definedName name="MOQUEGUA" localSheetId="33">#REF!</definedName>
    <definedName name="MOQUEGUA" localSheetId="34">#REF!</definedName>
    <definedName name="MOQUEGUA" localSheetId="35">#REF!</definedName>
    <definedName name="MOQUEGUA" localSheetId="36">#REF!</definedName>
    <definedName name="MOQUEGUA">#REF!</definedName>
    <definedName name="PASCO" localSheetId="1">#REF!</definedName>
    <definedName name="PASCO" localSheetId="6">#REF!</definedName>
    <definedName name="PASCO" localSheetId="7">#REF!</definedName>
    <definedName name="PASCO" localSheetId="9">#REF!</definedName>
    <definedName name="PASCO" localSheetId="10">#REF!</definedName>
    <definedName name="PASCO" localSheetId="11">#REF!</definedName>
    <definedName name="PASCO" localSheetId="12">#REF!</definedName>
    <definedName name="PASCO" localSheetId="14">#REF!</definedName>
    <definedName name="PASCO" localSheetId="15">#REF!</definedName>
    <definedName name="PASCO" localSheetId="16">#REF!</definedName>
    <definedName name="PASCO" localSheetId="17">#REF!</definedName>
    <definedName name="PASCO" localSheetId="19">#REF!</definedName>
    <definedName name="PASCO" localSheetId="20">#REF!</definedName>
    <definedName name="PASCO" localSheetId="21">#REF!</definedName>
    <definedName name="PASCO" localSheetId="22">#REF!</definedName>
    <definedName name="PASCO" localSheetId="23">#REF!</definedName>
    <definedName name="PASCO" localSheetId="24">#REF!</definedName>
    <definedName name="PASCO" localSheetId="25">#REF!</definedName>
    <definedName name="PASCO" localSheetId="26">#REF!</definedName>
    <definedName name="PASCO" localSheetId="27">#REF!</definedName>
    <definedName name="PASCO" localSheetId="29">#REF!</definedName>
    <definedName name="PASCO" localSheetId="31">#REF!</definedName>
    <definedName name="PASCO" localSheetId="32">#REF!</definedName>
    <definedName name="PASCO" localSheetId="33">#REF!</definedName>
    <definedName name="PASCO" localSheetId="34">#REF!</definedName>
    <definedName name="PASCO" localSheetId="35">#REF!</definedName>
    <definedName name="PASCO" localSheetId="36">#REF!</definedName>
    <definedName name="PASCO">#REF!</definedName>
    <definedName name="PIURA" localSheetId="1">#REF!</definedName>
    <definedName name="PIURA" localSheetId="6">#REF!</definedName>
    <definedName name="PIURA" localSheetId="7">#REF!</definedName>
    <definedName name="PIURA" localSheetId="9">#REF!</definedName>
    <definedName name="PIURA" localSheetId="10">#REF!</definedName>
    <definedName name="PIURA" localSheetId="11">#REF!</definedName>
    <definedName name="PIURA" localSheetId="12">#REF!</definedName>
    <definedName name="PIURA" localSheetId="14">#REF!</definedName>
    <definedName name="PIURA" localSheetId="15">#REF!</definedName>
    <definedName name="PIURA" localSheetId="16">#REF!</definedName>
    <definedName name="PIURA" localSheetId="17">#REF!</definedName>
    <definedName name="PIURA" localSheetId="19">#REF!</definedName>
    <definedName name="PIURA" localSheetId="20">#REF!</definedName>
    <definedName name="PIURA" localSheetId="21">#REF!</definedName>
    <definedName name="PIURA" localSheetId="22">#REF!</definedName>
    <definedName name="PIURA" localSheetId="23">#REF!</definedName>
    <definedName name="PIURA" localSheetId="24">#REF!</definedName>
    <definedName name="PIURA" localSheetId="25">#REF!</definedName>
    <definedName name="PIURA" localSheetId="26">#REF!</definedName>
    <definedName name="PIURA" localSheetId="27">#REF!</definedName>
    <definedName name="PIURA" localSheetId="29">#REF!</definedName>
    <definedName name="PIURA" localSheetId="31">#REF!</definedName>
    <definedName name="PIURA" localSheetId="32">#REF!</definedName>
    <definedName name="PIURA" localSheetId="33">#REF!</definedName>
    <definedName name="PIURA" localSheetId="34">#REF!</definedName>
    <definedName name="PIURA" localSheetId="35">#REF!</definedName>
    <definedName name="PIURA" localSheetId="36">#REF!</definedName>
    <definedName name="PIURA">#REF!</definedName>
    <definedName name="PIURA_I" localSheetId="1">#REF!</definedName>
    <definedName name="PIURA_I" localSheetId="2">#REF!</definedName>
    <definedName name="PIURA_I" localSheetId="3">#REF!</definedName>
    <definedName name="PIURA_I" localSheetId="6">#REF!</definedName>
    <definedName name="PIURA_I" localSheetId="7">#REF!</definedName>
    <definedName name="PIURA_I" localSheetId="9">#REF!</definedName>
    <definedName name="PIURA_I" localSheetId="10">#REF!</definedName>
    <definedName name="PIURA_I" localSheetId="11">#REF!</definedName>
    <definedName name="PIURA_I" localSheetId="12">#REF!</definedName>
    <definedName name="PIURA_I" localSheetId="14">#REF!</definedName>
    <definedName name="PIURA_I" localSheetId="15">#REF!</definedName>
    <definedName name="PIURA_I" localSheetId="16">#REF!</definedName>
    <definedName name="PIURA_I" localSheetId="17">#REF!</definedName>
    <definedName name="PIURA_I" localSheetId="19">#REF!</definedName>
    <definedName name="PIURA_I" localSheetId="20">#REF!</definedName>
    <definedName name="PIURA_I" localSheetId="21">#REF!</definedName>
    <definedName name="PIURA_I" localSheetId="22">#REF!</definedName>
    <definedName name="PIURA_I" localSheetId="23">#REF!</definedName>
    <definedName name="PIURA_I" localSheetId="24">#REF!</definedName>
    <definedName name="PIURA_I" localSheetId="25">#REF!</definedName>
    <definedName name="PIURA_I" localSheetId="26">#REF!</definedName>
    <definedName name="PIURA_I" localSheetId="27">#REF!</definedName>
    <definedName name="PIURA_I" localSheetId="29">#REF!</definedName>
    <definedName name="PIURA_I" localSheetId="31">#REF!</definedName>
    <definedName name="PIURA_I" localSheetId="32">#REF!</definedName>
    <definedName name="PIURA_I" localSheetId="33">#REF!</definedName>
    <definedName name="PIURA_I" localSheetId="34">#REF!</definedName>
    <definedName name="PIURA_I" localSheetId="35">#REF!</definedName>
    <definedName name="PIURA_I" localSheetId="36">#REF!</definedName>
    <definedName name="PIURA_I">#REF!</definedName>
    <definedName name="PUNO" localSheetId="1">#REF!</definedName>
    <definedName name="PUNO" localSheetId="6">#REF!</definedName>
    <definedName name="PUNO" localSheetId="7">#REF!</definedName>
    <definedName name="PUNO" localSheetId="9">#REF!</definedName>
    <definedName name="PUNO" localSheetId="10">#REF!</definedName>
    <definedName name="PUNO" localSheetId="11">#REF!</definedName>
    <definedName name="PUNO" localSheetId="12">#REF!</definedName>
    <definedName name="PUNO" localSheetId="14">#REF!</definedName>
    <definedName name="PUNO" localSheetId="15">#REF!</definedName>
    <definedName name="PUNO" localSheetId="16">#REF!</definedName>
    <definedName name="PUNO" localSheetId="17">#REF!</definedName>
    <definedName name="PUNO" localSheetId="19">#REF!</definedName>
    <definedName name="PUNO" localSheetId="20">#REF!</definedName>
    <definedName name="PUNO" localSheetId="21">#REF!</definedName>
    <definedName name="PUNO" localSheetId="22">#REF!</definedName>
    <definedName name="PUNO" localSheetId="23">#REF!</definedName>
    <definedName name="PUNO" localSheetId="24">#REF!</definedName>
    <definedName name="PUNO" localSheetId="25">#REF!</definedName>
    <definedName name="PUNO" localSheetId="26">#REF!</definedName>
    <definedName name="PUNO" localSheetId="27">#REF!</definedName>
    <definedName name="PUNO" localSheetId="29">#REF!</definedName>
    <definedName name="PUNO" localSheetId="31">#REF!</definedName>
    <definedName name="PUNO" localSheetId="32">#REF!</definedName>
    <definedName name="PUNO" localSheetId="33">#REF!</definedName>
    <definedName name="PUNO" localSheetId="34">#REF!</definedName>
    <definedName name="PUNO" localSheetId="35">#REF!</definedName>
    <definedName name="PUNO" localSheetId="36">#REF!</definedName>
    <definedName name="PUNO">#REF!</definedName>
    <definedName name="SAN_MARTIN" localSheetId="1">#REF!</definedName>
    <definedName name="SAN_MARTIN" localSheetId="6">#REF!</definedName>
    <definedName name="SAN_MARTIN" localSheetId="7">#REF!</definedName>
    <definedName name="SAN_MARTIN" localSheetId="9">#REF!</definedName>
    <definedName name="SAN_MARTIN" localSheetId="10">#REF!</definedName>
    <definedName name="SAN_MARTIN" localSheetId="11">#REF!</definedName>
    <definedName name="SAN_MARTIN" localSheetId="12">#REF!</definedName>
    <definedName name="SAN_MARTIN" localSheetId="14">#REF!</definedName>
    <definedName name="SAN_MARTIN" localSheetId="15">#REF!</definedName>
    <definedName name="SAN_MARTIN" localSheetId="16">#REF!</definedName>
    <definedName name="SAN_MARTIN" localSheetId="17">#REF!</definedName>
    <definedName name="SAN_MARTIN" localSheetId="19">#REF!</definedName>
    <definedName name="SAN_MARTIN" localSheetId="20">#REF!</definedName>
    <definedName name="SAN_MARTIN" localSheetId="21">#REF!</definedName>
    <definedName name="SAN_MARTIN" localSheetId="22">#REF!</definedName>
    <definedName name="SAN_MARTIN" localSheetId="23">#REF!</definedName>
    <definedName name="SAN_MARTIN" localSheetId="24">#REF!</definedName>
    <definedName name="SAN_MARTIN" localSheetId="25">#REF!</definedName>
    <definedName name="SAN_MARTIN" localSheetId="26">#REF!</definedName>
    <definedName name="SAN_MARTIN" localSheetId="27">#REF!</definedName>
    <definedName name="SAN_MARTIN" localSheetId="29">#REF!</definedName>
    <definedName name="SAN_MARTIN" localSheetId="31">#REF!</definedName>
    <definedName name="SAN_MARTIN" localSheetId="32">#REF!</definedName>
    <definedName name="SAN_MARTIN" localSheetId="33">#REF!</definedName>
    <definedName name="SAN_MARTIN" localSheetId="34">#REF!</definedName>
    <definedName name="SAN_MARTIN" localSheetId="35">#REF!</definedName>
    <definedName name="SAN_MARTIN" localSheetId="36">#REF!</definedName>
    <definedName name="SAN_MARTIN">#REF!</definedName>
    <definedName name="TACNA" localSheetId="1">#REF!</definedName>
    <definedName name="TACNA" localSheetId="6">#REF!</definedName>
    <definedName name="TACNA" localSheetId="7">#REF!</definedName>
    <definedName name="TACNA" localSheetId="9">#REF!</definedName>
    <definedName name="TACNA" localSheetId="10">#REF!</definedName>
    <definedName name="TACNA" localSheetId="11">#REF!</definedName>
    <definedName name="TACNA" localSheetId="12">#REF!</definedName>
    <definedName name="TACNA" localSheetId="14">#REF!</definedName>
    <definedName name="TACNA" localSheetId="15">#REF!</definedName>
    <definedName name="TACNA" localSheetId="16">#REF!</definedName>
    <definedName name="TACNA" localSheetId="17">#REF!</definedName>
    <definedName name="TACNA" localSheetId="19">#REF!</definedName>
    <definedName name="TACNA" localSheetId="20">#REF!</definedName>
    <definedName name="TACNA" localSheetId="21">#REF!</definedName>
    <definedName name="TACNA" localSheetId="22">#REF!</definedName>
    <definedName name="TACNA" localSheetId="23">#REF!</definedName>
    <definedName name="TACNA" localSheetId="24">#REF!</definedName>
    <definedName name="TACNA" localSheetId="25">#REF!</definedName>
    <definedName name="TACNA" localSheetId="26">#REF!</definedName>
    <definedName name="TACNA" localSheetId="27">#REF!</definedName>
    <definedName name="TACNA" localSheetId="29">#REF!</definedName>
    <definedName name="TACNA" localSheetId="31">#REF!</definedName>
    <definedName name="TACNA" localSheetId="32">#REF!</definedName>
    <definedName name="TACNA" localSheetId="33">#REF!</definedName>
    <definedName name="TACNA" localSheetId="34">#REF!</definedName>
    <definedName name="TACNA" localSheetId="35">#REF!</definedName>
    <definedName name="TACNA" localSheetId="36">#REF!</definedName>
    <definedName name="TACNA">#REF!</definedName>
    <definedName name="_xlnm.Print_Titles" localSheetId="0">'3.1'!$9:$9</definedName>
    <definedName name="_xlnm.Print_Titles" localSheetId="1">'3.1.2'!$5:$5</definedName>
    <definedName name="_xlnm.Print_Titles" localSheetId="2">'3.2.1.1'!$5:$7</definedName>
    <definedName name="_xlnm.Print_Titles" localSheetId="3">'3.2.1.2'!$3:$5</definedName>
    <definedName name="_xlnm.Print_Titles" localSheetId="4">'3.2.2.1'!$5:$6</definedName>
    <definedName name="_xlnm.Print_Titles" localSheetId="5">'3.2.2.3'!$3:$4</definedName>
    <definedName name="_xlnm.Print_Titles" localSheetId="6">'3.2.3.1'!$7:$7</definedName>
    <definedName name="_xlnm.Print_Titles" localSheetId="11">'3.3.2.2'!$3:$4</definedName>
    <definedName name="_xlnm.Print_Titles" localSheetId="14">'3.4.2.1'!$5:$6</definedName>
    <definedName name="_xlnm.Print_Titles" localSheetId="16">'3.4.2.2'!$3:$4</definedName>
    <definedName name="_xlnm.Print_Titles" localSheetId="19">'3.5.2.1'!$5:$6</definedName>
    <definedName name="_xlnm.Print_Titles" localSheetId="21">'3.5.2.2'!$3:$4</definedName>
    <definedName name="_xlnm.Print_Titles" localSheetId="23">'3.5.3.1.1'!$7:$7</definedName>
    <definedName name="_xlnm.Print_Titles" localSheetId="25">'3.5.3.1.2'!$4:$4</definedName>
    <definedName name="_xlnm.Print_Titles" localSheetId="27">'3.5.3.2.1'!$5:$5</definedName>
    <definedName name="_xlnm.Print_Titles" localSheetId="29">'3.5.3.2.2'!$3:$3</definedName>
    <definedName name="_xlnm.Print_Titles" localSheetId="34">'3.6.3.2.3.1'!$6:$6</definedName>
    <definedName name="_xlnm.Print_Titles" localSheetId="35">'3.6.3.2.3.2'!$5:$5</definedName>
    <definedName name="_xlnm.Print_Titles" localSheetId="37">'3.6.3.2.5'!$3:$3</definedName>
    <definedName name="TOTAL" localSheetId="1">#REF!</definedName>
    <definedName name="TOTAL" localSheetId="6">#REF!</definedName>
    <definedName name="TOTAL" localSheetId="7">#REF!</definedName>
    <definedName name="TOTAL" localSheetId="9">#REF!</definedName>
    <definedName name="TOTAL" localSheetId="10">#REF!</definedName>
    <definedName name="TOTAL" localSheetId="11">#REF!</definedName>
    <definedName name="TOTAL" localSheetId="12">#REF!</definedName>
    <definedName name="TOTAL" localSheetId="14">#REF!</definedName>
    <definedName name="TOTAL" localSheetId="15">#REF!</definedName>
    <definedName name="TOTAL" localSheetId="16">#REF!</definedName>
    <definedName name="TOTAL" localSheetId="17">#REF!</definedName>
    <definedName name="TOTAL" localSheetId="19">#REF!</definedName>
    <definedName name="TOTAL" localSheetId="20">#REF!</definedName>
    <definedName name="TOTAL" localSheetId="21">#REF!</definedName>
    <definedName name="TOTAL" localSheetId="22">#REF!</definedName>
    <definedName name="TOTAL" localSheetId="23">#REF!</definedName>
    <definedName name="TOTAL" localSheetId="24">#REF!</definedName>
    <definedName name="TOTAL" localSheetId="25">#REF!</definedName>
    <definedName name="TOTAL" localSheetId="26">#REF!</definedName>
    <definedName name="TOTAL" localSheetId="27">#REF!</definedName>
    <definedName name="TOTAL" localSheetId="29">#REF!</definedName>
    <definedName name="TOTAL" localSheetId="31">#REF!</definedName>
    <definedName name="TOTAL" localSheetId="32">#REF!</definedName>
    <definedName name="TOTAL" localSheetId="33">#REF!</definedName>
    <definedName name="TOTAL" localSheetId="34">#REF!</definedName>
    <definedName name="TOTAL" localSheetId="35">#REF!</definedName>
    <definedName name="TOTAL" localSheetId="36">#REF!</definedName>
    <definedName name="TOTAL">#REF!</definedName>
    <definedName name="TUMBES" localSheetId="1">#REF!</definedName>
    <definedName name="TUMBES" localSheetId="6">#REF!</definedName>
    <definedName name="TUMBES" localSheetId="7">#REF!</definedName>
    <definedName name="TUMBES" localSheetId="9">#REF!</definedName>
    <definedName name="TUMBES" localSheetId="10">#REF!</definedName>
    <definedName name="TUMBES" localSheetId="11">#REF!</definedName>
    <definedName name="TUMBES" localSheetId="12">#REF!</definedName>
    <definedName name="TUMBES" localSheetId="14">#REF!</definedName>
    <definedName name="TUMBES" localSheetId="15">#REF!</definedName>
    <definedName name="TUMBES" localSheetId="16">#REF!</definedName>
    <definedName name="TUMBES" localSheetId="17">#REF!</definedName>
    <definedName name="TUMBES" localSheetId="19">#REF!</definedName>
    <definedName name="TUMBES" localSheetId="20">#REF!</definedName>
    <definedName name="TUMBES" localSheetId="21">#REF!</definedName>
    <definedName name="TUMBES" localSheetId="22">#REF!</definedName>
    <definedName name="TUMBES" localSheetId="23">#REF!</definedName>
    <definedName name="TUMBES" localSheetId="24">#REF!</definedName>
    <definedName name="TUMBES" localSheetId="25">#REF!</definedName>
    <definedName name="TUMBES" localSheetId="26">#REF!</definedName>
    <definedName name="TUMBES" localSheetId="27">#REF!</definedName>
    <definedName name="TUMBES" localSheetId="29">#REF!</definedName>
    <definedName name="TUMBES" localSheetId="31">#REF!</definedName>
    <definedName name="TUMBES" localSheetId="32">#REF!</definedName>
    <definedName name="TUMBES" localSheetId="33">#REF!</definedName>
    <definedName name="TUMBES" localSheetId="34">#REF!</definedName>
    <definedName name="TUMBES" localSheetId="35">#REF!</definedName>
    <definedName name="TUMBES" localSheetId="36">#REF!</definedName>
    <definedName name="TUMBES">#REF!</definedName>
    <definedName name="UCAYALI" localSheetId="1">#REF!</definedName>
    <definedName name="UCAYALI" localSheetId="6">#REF!</definedName>
    <definedName name="UCAYALI" localSheetId="7">#REF!</definedName>
    <definedName name="UCAYALI" localSheetId="9">#REF!</definedName>
    <definedName name="UCAYALI" localSheetId="10">#REF!</definedName>
    <definedName name="UCAYALI" localSheetId="11">#REF!</definedName>
    <definedName name="UCAYALI" localSheetId="12">#REF!</definedName>
    <definedName name="UCAYALI" localSheetId="14">#REF!</definedName>
    <definedName name="UCAYALI" localSheetId="15">#REF!</definedName>
    <definedName name="UCAYALI" localSheetId="16">#REF!</definedName>
    <definedName name="UCAYALI" localSheetId="17">#REF!</definedName>
    <definedName name="UCAYALI" localSheetId="19">#REF!</definedName>
    <definedName name="UCAYALI" localSheetId="20">#REF!</definedName>
    <definedName name="UCAYALI" localSheetId="21">#REF!</definedName>
    <definedName name="UCAYALI" localSheetId="22">#REF!</definedName>
    <definedName name="UCAYALI" localSheetId="23">#REF!</definedName>
    <definedName name="UCAYALI" localSheetId="24">#REF!</definedName>
    <definedName name="UCAYALI" localSheetId="25">#REF!</definedName>
    <definedName name="UCAYALI" localSheetId="26">#REF!</definedName>
    <definedName name="UCAYALI" localSheetId="27">#REF!</definedName>
    <definedName name="UCAYALI" localSheetId="29">#REF!</definedName>
    <definedName name="UCAYALI" localSheetId="31">#REF!</definedName>
    <definedName name="UCAYALI" localSheetId="32">#REF!</definedName>
    <definedName name="UCAYALI" localSheetId="33">#REF!</definedName>
    <definedName name="UCAYALI" localSheetId="34">#REF!</definedName>
    <definedName name="UCAYALI" localSheetId="35">#REF!</definedName>
    <definedName name="UCAYALI" localSheetId="36">#REF!</definedName>
    <definedName name="UCAYALI">#REF!</definedName>
  </definedNames>
  <calcPr calcId="191029"/>
  <pivotCaches>
    <pivotCache cacheId="0" r:id="rId3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1" i="22" l="1"/>
  <c r="H65" i="22"/>
  <c r="H69" i="22"/>
  <c r="H71" i="22"/>
  <c r="H74" i="22"/>
  <c r="H76" i="22"/>
  <c r="H81" i="22"/>
  <c r="H84" i="22"/>
  <c r="H83" i="22"/>
  <c r="H15" i="8"/>
  <c r="H14" i="7"/>
  <c r="H91" i="8" l="1"/>
  <c r="H161" i="7"/>
  <c r="H168" i="7"/>
  <c r="G180" i="7"/>
  <c r="H32" i="7"/>
  <c r="P117" i="36" l="1"/>
  <c r="O117" i="36"/>
  <c r="N117" i="36"/>
  <c r="M117" i="36"/>
  <c r="L117" i="36"/>
  <c r="K117" i="36"/>
  <c r="J117" i="36"/>
  <c r="I117" i="36"/>
  <c r="H117" i="36"/>
  <c r="G117" i="36"/>
  <c r="F117" i="36"/>
  <c r="E117" i="36"/>
  <c r="C117" i="36"/>
  <c r="P116" i="36"/>
  <c r="O116" i="36"/>
  <c r="N116" i="36"/>
  <c r="M116" i="36"/>
  <c r="L116" i="36"/>
  <c r="K116" i="36"/>
  <c r="J116" i="36"/>
  <c r="I116" i="36"/>
  <c r="H116" i="36"/>
  <c r="G116" i="36"/>
  <c r="F116" i="36"/>
  <c r="E116" i="36"/>
  <c r="C116" i="36"/>
  <c r="B116" i="36"/>
  <c r="B117" i="36" s="1"/>
  <c r="P115" i="36"/>
  <c r="O115" i="36"/>
  <c r="N115" i="36"/>
  <c r="M115" i="36"/>
  <c r="L115" i="36"/>
  <c r="K115" i="36"/>
  <c r="J115" i="36"/>
  <c r="I115" i="36"/>
  <c r="H115" i="36"/>
  <c r="G115" i="36"/>
  <c r="F115" i="36"/>
  <c r="E115" i="36"/>
  <c r="C115" i="36"/>
  <c r="Q110" i="36"/>
  <c r="P110" i="36"/>
  <c r="O110" i="36"/>
  <c r="N110" i="36"/>
  <c r="M110" i="36"/>
  <c r="L110" i="36"/>
  <c r="K110" i="36"/>
  <c r="J110" i="36"/>
  <c r="I110" i="36"/>
  <c r="H110" i="36"/>
  <c r="G110" i="36"/>
  <c r="F110" i="36"/>
  <c r="E110" i="36"/>
  <c r="D110" i="36"/>
  <c r="Q109" i="36"/>
  <c r="P109" i="36"/>
  <c r="O109" i="36"/>
  <c r="N109" i="36"/>
  <c r="M109" i="36"/>
  <c r="L109" i="36"/>
  <c r="K109" i="36"/>
  <c r="J109" i="36"/>
  <c r="I109" i="36"/>
  <c r="H109" i="36"/>
  <c r="G109" i="36"/>
  <c r="F109" i="36"/>
  <c r="E109" i="36"/>
  <c r="D109" i="36"/>
  <c r="Q108" i="36"/>
  <c r="P108" i="36"/>
  <c r="O108" i="36"/>
  <c r="N108" i="36"/>
  <c r="M108" i="36"/>
  <c r="L108" i="36"/>
  <c r="K108" i="36"/>
  <c r="J108" i="36"/>
  <c r="I108" i="36"/>
  <c r="H108" i="36"/>
  <c r="G108" i="36"/>
  <c r="F108" i="36"/>
  <c r="E108" i="36"/>
  <c r="D108" i="36"/>
  <c r="Q107" i="36"/>
  <c r="P107" i="36"/>
  <c r="O107" i="36"/>
  <c r="N107" i="36"/>
  <c r="M107" i="36"/>
  <c r="L107" i="36"/>
  <c r="K107" i="36"/>
  <c r="J107" i="36"/>
  <c r="I107" i="36"/>
  <c r="H107" i="36"/>
  <c r="G107" i="36"/>
  <c r="F107" i="36"/>
  <c r="E107" i="36"/>
  <c r="D107" i="36"/>
  <c r="Q106" i="36"/>
  <c r="P106" i="36"/>
  <c r="O106" i="36"/>
  <c r="N106" i="36"/>
  <c r="M106" i="36"/>
  <c r="L106" i="36"/>
  <c r="K106" i="36"/>
  <c r="J106" i="36"/>
  <c r="I106" i="36"/>
  <c r="H106" i="36"/>
  <c r="G106" i="36"/>
  <c r="F106" i="36"/>
  <c r="E106" i="36"/>
  <c r="D106" i="36"/>
  <c r="P97" i="36"/>
  <c r="O97" i="36"/>
  <c r="N97" i="36"/>
  <c r="M97" i="36"/>
  <c r="L97" i="36"/>
  <c r="K97" i="36"/>
  <c r="J97" i="36"/>
  <c r="I97" i="36"/>
  <c r="H97" i="36"/>
  <c r="G97" i="36"/>
  <c r="F97" i="36"/>
  <c r="E97" i="36"/>
  <c r="D97" i="36"/>
  <c r="C97" i="36"/>
  <c r="P96" i="36"/>
  <c r="O96" i="36"/>
  <c r="N96" i="36"/>
  <c r="M96" i="36"/>
  <c r="L96" i="36"/>
  <c r="K96" i="36"/>
  <c r="J96" i="36"/>
  <c r="I96" i="36"/>
  <c r="H96" i="36"/>
  <c r="G96" i="36"/>
  <c r="F96" i="36"/>
  <c r="E96" i="36"/>
  <c r="D96" i="36"/>
  <c r="C96" i="36"/>
  <c r="P95" i="36"/>
  <c r="O95" i="36"/>
  <c r="N95" i="36"/>
  <c r="M95" i="36"/>
  <c r="L95" i="36"/>
  <c r="K95" i="36"/>
  <c r="J95" i="36"/>
  <c r="I95" i="36"/>
  <c r="H95" i="36"/>
  <c r="G95" i="36"/>
  <c r="F95" i="36"/>
  <c r="E95" i="36"/>
  <c r="D95" i="36"/>
  <c r="C95" i="36"/>
  <c r="P94" i="36"/>
  <c r="O94" i="36"/>
  <c r="N94" i="36"/>
  <c r="M94" i="36"/>
  <c r="L94" i="36"/>
  <c r="K94" i="36"/>
  <c r="J94" i="36"/>
  <c r="I94" i="36"/>
  <c r="H94" i="36"/>
  <c r="G94" i="36"/>
  <c r="F94" i="36"/>
  <c r="E94" i="36"/>
  <c r="D94" i="36"/>
  <c r="C94" i="36"/>
  <c r="P93" i="36"/>
  <c r="O93" i="36"/>
  <c r="N93" i="36"/>
  <c r="M93" i="36"/>
  <c r="L93" i="36"/>
  <c r="K93" i="36"/>
  <c r="J93" i="36"/>
  <c r="I93" i="36"/>
  <c r="H93" i="36"/>
  <c r="G93" i="36"/>
  <c r="F93" i="36"/>
  <c r="E93" i="36"/>
  <c r="D93" i="36"/>
  <c r="C93" i="36"/>
  <c r="P92" i="36"/>
  <c r="O92" i="36"/>
  <c r="N92" i="36"/>
  <c r="M92" i="36"/>
  <c r="L92" i="36"/>
  <c r="K92" i="36"/>
  <c r="J92" i="36"/>
  <c r="I92" i="36"/>
  <c r="H92" i="36"/>
  <c r="G92" i="36"/>
  <c r="F92" i="36"/>
  <c r="E92" i="36"/>
  <c r="D92" i="36"/>
  <c r="C92" i="36"/>
  <c r="P91" i="36"/>
  <c r="O91" i="36"/>
  <c r="N91" i="36"/>
  <c r="M91" i="36"/>
  <c r="L91" i="36"/>
  <c r="K91" i="36"/>
  <c r="J91" i="36"/>
  <c r="I91" i="36"/>
  <c r="H91" i="36"/>
  <c r="G91" i="36"/>
  <c r="F91" i="36"/>
  <c r="E91" i="36"/>
  <c r="D91" i="36"/>
  <c r="C91" i="36"/>
  <c r="P90" i="36"/>
  <c r="O90" i="36"/>
  <c r="N90" i="36"/>
  <c r="M90" i="36"/>
  <c r="L90" i="36"/>
  <c r="K90" i="36"/>
  <c r="J90" i="36"/>
  <c r="I90" i="36"/>
  <c r="H90" i="36"/>
  <c r="G90" i="36"/>
  <c r="F90" i="36"/>
  <c r="E90" i="36"/>
  <c r="D90" i="36"/>
  <c r="C90" i="36"/>
  <c r="P89" i="36"/>
  <c r="O89" i="36"/>
  <c r="N89" i="36"/>
  <c r="M89" i="36"/>
  <c r="L89" i="36"/>
  <c r="K89" i="36"/>
  <c r="J89" i="36"/>
  <c r="I89" i="36"/>
  <c r="H89" i="36"/>
  <c r="G89" i="36"/>
  <c r="F89" i="36"/>
  <c r="E89" i="36"/>
  <c r="D89" i="36"/>
  <c r="C89" i="36"/>
  <c r="P88" i="36"/>
  <c r="O88" i="36"/>
  <c r="N88" i="36"/>
  <c r="M88" i="36"/>
  <c r="L88" i="36"/>
  <c r="K88" i="36"/>
  <c r="J88" i="36"/>
  <c r="I88" i="36"/>
  <c r="H88" i="36"/>
  <c r="G88" i="36"/>
  <c r="F88" i="36"/>
  <c r="E88" i="36"/>
  <c r="D88" i="36"/>
  <c r="C88" i="36"/>
  <c r="P87" i="36"/>
  <c r="O87" i="36"/>
  <c r="N87" i="36"/>
  <c r="M87" i="36"/>
  <c r="L87" i="36"/>
  <c r="K87" i="36"/>
  <c r="J87" i="36"/>
  <c r="I87" i="36"/>
  <c r="H87" i="36"/>
  <c r="G87" i="36"/>
  <c r="F87" i="36"/>
  <c r="E87" i="36"/>
  <c r="D87" i="36"/>
  <c r="C87" i="36"/>
  <c r="P86" i="36"/>
  <c r="O86" i="36"/>
  <c r="N86" i="36"/>
  <c r="M86" i="36"/>
  <c r="L86" i="36"/>
  <c r="K86" i="36"/>
  <c r="J86" i="36"/>
  <c r="I86" i="36"/>
  <c r="H86" i="36"/>
  <c r="G86" i="36"/>
  <c r="F86" i="36"/>
  <c r="E86" i="36"/>
  <c r="D86" i="36"/>
  <c r="C86" i="36"/>
  <c r="P85" i="36"/>
  <c r="O85" i="36"/>
  <c r="N85" i="36"/>
  <c r="M85" i="36"/>
  <c r="L85" i="36"/>
  <c r="K85" i="36"/>
  <c r="J85" i="36"/>
  <c r="I85" i="36"/>
  <c r="H85" i="36"/>
  <c r="G85" i="36"/>
  <c r="F85" i="36"/>
  <c r="E85" i="36"/>
  <c r="D85" i="36"/>
  <c r="C85" i="36"/>
  <c r="P84" i="36"/>
  <c r="O84" i="36"/>
  <c r="N84" i="36"/>
  <c r="M84" i="36"/>
  <c r="L84" i="36"/>
  <c r="K84" i="36"/>
  <c r="J84" i="36"/>
  <c r="I84" i="36"/>
  <c r="H84" i="36"/>
  <c r="G84" i="36"/>
  <c r="F84" i="36"/>
  <c r="E84" i="36"/>
  <c r="D84" i="36"/>
  <c r="C84" i="36"/>
  <c r="P83" i="36"/>
  <c r="O83" i="36"/>
  <c r="N83" i="36"/>
  <c r="M83" i="36"/>
  <c r="L83" i="36"/>
  <c r="K83" i="36"/>
  <c r="J83" i="36"/>
  <c r="I83" i="36"/>
  <c r="H83" i="36"/>
  <c r="G83" i="36"/>
  <c r="F83" i="36"/>
  <c r="E83" i="36"/>
  <c r="D83" i="36"/>
  <c r="C83" i="36"/>
  <c r="P82" i="36"/>
  <c r="O82" i="36"/>
  <c r="N82" i="36"/>
  <c r="M82" i="36"/>
  <c r="L82" i="36"/>
  <c r="K82" i="36"/>
  <c r="J82" i="36"/>
  <c r="I82" i="36"/>
  <c r="H82" i="36"/>
  <c r="G82" i="36"/>
  <c r="F82" i="36"/>
  <c r="E82" i="36"/>
  <c r="Q82" i="36" s="1"/>
  <c r="D82" i="36"/>
  <c r="C82" i="36"/>
  <c r="P81" i="36"/>
  <c r="O81" i="36"/>
  <c r="N81" i="36"/>
  <c r="M81" i="36"/>
  <c r="L81" i="36"/>
  <c r="K81" i="36"/>
  <c r="J81" i="36"/>
  <c r="I81" i="36"/>
  <c r="H81" i="36"/>
  <c r="G81" i="36"/>
  <c r="F81" i="36"/>
  <c r="E81" i="36"/>
  <c r="D81" i="36"/>
  <c r="C81" i="36"/>
  <c r="P80" i="36"/>
  <c r="O80" i="36"/>
  <c r="N80" i="36"/>
  <c r="M80" i="36"/>
  <c r="L80" i="36"/>
  <c r="K80" i="36"/>
  <c r="J80" i="36"/>
  <c r="I80" i="36"/>
  <c r="H80" i="36"/>
  <c r="G80" i="36"/>
  <c r="F80" i="36"/>
  <c r="E80" i="36"/>
  <c r="D80" i="36"/>
  <c r="C80" i="36"/>
  <c r="P79" i="36"/>
  <c r="O79" i="36"/>
  <c r="N79" i="36"/>
  <c r="M79" i="36"/>
  <c r="L79" i="36"/>
  <c r="K79" i="36"/>
  <c r="J79" i="36"/>
  <c r="I79" i="36"/>
  <c r="H79" i="36"/>
  <c r="G79" i="36"/>
  <c r="F79" i="36"/>
  <c r="E79" i="36"/>
  <c r="D79" i="36"/>
  <c r="C79" i="36"/>
  <c r="P78" i="36"/>
  <c r="O78" i="36"/>
  <c r="N78" i="36"/>
  <c r="M78" i="36"/>
  <c r="L78" i="36"/>
  <c r="K78" i="36"/>
  <c r="J78" i="36"/>
  <c r="I78" i="36"/>
  <c r="H78" i="36"/>
  <c r="G78" i="36"/>
  <c r="F78" i="36"/>
  <c r="E78" i="36"/>
  <c r="D78" i="36"/>
  <c r="C78" i="36"/>
  <c r="P77" i="36"/>
  <c r="O77" i="36"/>
  <c r="N77" i="36"/>
  <c r="M77" i="36"/>
  <c r="L77" i="36"/>
  <c r="K77" i="36"/>
  <c r="J77" i="36"/>
  <c r="I77" i="36"/>
  <c r="H77" i="36"/>
  <c r="G77" i="36"/>
  <c r="F77" i="36"/>
  <c r="E77" i="36"/>
  <c r="D77" i="36"/>
  <c r="C77" i="36"/>
  <c r="P76" i="36"/>
  <c r="O76" i="36"/>
  <c r="N76" i="36"/>
  <c r="M76" i="36"/>
  <c r="L76" i="36"/>
  <c r="K76" i="36"/>
  <c r="J76" i="36"/>
  <c r="I76" i="36"/>
  <c r="H76" i="36"/>
  <c r="G76" i="36"/>
  <c r="F76" i="36"/>
  <c r="E76" i="36"/>
  <c r="D76" i="36"/>
  <c r="C76" i="36"/>
  <c r="P75" i="36"/>
  <c r="O75" i="36"/>
  <c r="N75" i="36"/>
  <c r="M75" i="36"/>
  <c r="L75" i="36"/>
  <c r="K75" i="36"/>
  <c r="J75" i="36"/>
  <c r="I75" i="36"/>
  <c r="H75" i="36"/>
  <c r="G75" i="36"/>
  <c r="F75" i="36"/>
  <c r="E75" i="36"/>
  <c r="D75" i="36"/>
  <c r="C75" i="36"/>
  <c r="P74" i="36"/>
  <c r="O74" i="36"/>
  <c r="N74" i="36"/>
  <c r="M74" i="36"/>
  <c r="L74" i="36"/>
  <c r="K74" i="36"/>
  <c r="J74" i="36"/>
  <c r="I74" i="36"/>
  <c r="H74" i="36"/>
  <c r="G74" i="36"/>
  <c r="F74" i="36"/>
  <c r="E74" i="36"/>
  <c r="D74" i="36"/>
  <c r="C74" i="36"/>
  <c r="P73" i="36"/>
  <c r="O73" i="36"/>
  <c r="N73" i="36"/>
  <c r="M73" i="36"/>
  <c r="L73" i="36"/>
  <c r="K73" i="36"/>
  <c r="J73" i="36"/>
  <c r="I73" i="36"/>
  <c r="H73" i="36"/>
  <c r="G73" i="36"/>
  <c r="F73" i="36"/>
  <c r="E73" i="36"/>
  <c r="D73" i="36"/>
  <c r="C73" i="36"/>
  <c r="P72" i="36"/>
  <c r="O72" i="36"/>
  <c r="N72" i="36"/>
  <c r="M72" i="36"/>
  <c r="L72" i="36"/>
  <c r="K72" i="36"/>
  <c r="J72" i="36"/>
  <c r="I72" i="36"/>
  <c r="H72" i="36"/>
  <c r="G72" i="36"/>
  <c r="F72" i="36"/>
  <c r="E72" i="36"/>
  <c r="D72" i="36"/>
  <c r="C72" i="36"/>
  <c r="P71" i="36"/>
  <c r="O71" i="36"/>
  <c r="N71" i="36"/>
  <c r="M71" i="36"/>
  <c r="L71" i="36"/>
  <c r="K71" i="36"/>
  <c r="J71" i="36"/>
  <c r="I71" i="36"/>
  <c r="H71" i="36"/>
  <c r="G71" i="36"/>
  <c r="F71" i="36"/>
  <c r="E71" i="36"/>
  <c r="D71" i="36"/>
  <c r="C71" i="36"/>
  <c r="P70" i="36"/>
  <c r="O70" i="36"/>
  <c r="N70" i="36"/>
  <c r="M70" i="36"/>
  <c r="L70" i="36"/>
  <c r="K70" i="36"/>
  <c r="J70" i="36"/>
  <c r="I70" i="36"/>
  <c r="H70" i="36"/>
  <c r="G70" i="36"/>
  <c r="F70" i="36"/>
  <c r="E70" i="36"/>
  <c r="D70" i="36"/>
  <c r="C70" i="36"/>
  <c r="P69" i="36"/>
  <c r="O69" i="36"/>
  <c r="N69" i="36"/>
  <c r="M69" i="36"/>
  <c r="L69" i="36"/>
  <c r="K69" i="36"/>
  <c r="J69" i="36"/>
  <c r="I69" i="36"/>
  <c r="H69" i="36"/>
  <c r="G69" i="36"/>
  <c r="F69" i="36"/>
  <c r="E69" i="36"/>
  <c r="D69" i="36"/>
  <c r="C69" i="36"/>
  <c r="P68" i="36"/>
  <c r="O68" i="36"/>
  <c r="N68" i="36"/>
  <c r="M68" i="36"/>
  <c r="L68" i="36"/>
  <c r="K68" i="36"/>
  <c r="J68" i="36"/>
  <c r="I68" i="36"/>
  <c r="H68" i="36"/>
  <c r="G68" i="36"/>
  <c r="F68" i="36"/>
  <c r="E68" i="36"/>
  <c r="D68" i="36"/>
  <c r="C68" i="36"/>
  <c r="P67" i="36"/>
  <c r="O67" i="36"/>
  <c r="N67" i="36"/>
  <c r="M67" i="36"/>
  <c r="L67" i="36"/>
  <c r="K67" i="36"/>
  <c r="J67" i="36"/>
  <c r="I67" i="36"/>
  <c r="H67" i="36"/>
  <c r="G67" i="36"/>
  <c r="F67" i="36"/>
  <c r="E67" i="36"/>
  <c r="D67" i="36"/>
  <c r="C67" i="36"/>
  <c r="P66" i="36"/>
  <c r="O66" i="36"/>
  <c r="N66" i="36"/>
  <c r="M66" i="36"/>
  <c r="L66" i="36"/>
  <c r="K66" i="36"/>
  <c r="J66" i="36"/>
  <c r="I66" i="36"/>
  <c r="H66" i="36"/>
  <c r="G66" i="36"/>
  <c r="F66" i="36"/>
  <c r="E66" i="36"/>
  <c r="D66" i="36"/>
  <c r="C66" i="36"/>
  <c r="P65" i="36"/>
  <c r="O65" i="36"/>
  <c r="N65" i="36"/>
  <c r="M65" i="36"/>
  <c r="L65" i="36"/>
  <c r="K65" i="36"/>
  <c r="J65" i="36"/>
  <c r="I65" i="36"/>
  <c r="H65" i="36"/>
  <c r="G65" i="36"/>
  <c r="F65" i="36"/>
  <c r="E65" i="36"/>
  <c r="D65" i="36"/>
  <c r="C65" i="36"/>
  <c r="P64" i="36"/>
  <c r="O64" i="36"/>
  <c r="N64" i="36"/>
  <c r="M64" i="36"/>
  <c r="L64" i="36"/>
  <c r="K64" i="36"/>
  <c r="J64" i="36"/>
  <c r="I64" i="36"/>
  <c r="H64" i="36"/>
  <c r="G64" i="36"/>
  <c r="F64" i="36"/>
  <c r="E64" i="36"/>
  <c r="D64" i="36"/>
  <c r="C64" i="36"/>
  <c r="P63" i="36"/>
  <c r="O63" i="36"/>
  <c r="N63" i="36"/>
  <c r="M63" i="36"/>
  <c r="L63" i="36"/>
  <c r="K63" i="36"/>
  <c r="J63" i="36"/>
  <c r="I63" i="36"/>
  <c r="H63" i="36"/>
  <c r="G63" i="36"/>
  <c r="F63" i="36"/>
  <c r="E63" i="36"/>
  <c r="D63" i="36"/>
  <c r="C63" i="36"/>
  <c r="P62" i="36"/>
  <c r="O62" i="36"/>
  <c r="N62" i="36"/>
  <c r="M62" i="36"/>
  <c r="L62" i="36"/>
  <c r="K62" i="36"/>
  <c r="J62" i="36"/>
  <c r="I62" i="36"/>
  <c r="H62" i="36"/>
  <c r="G62" i="36"/>
  <c r="F62" i="36"/>
  <c r="E62" i="36"/>
  <c r="D62" i="36"/>
  <c r="C62" i="36"/>
  <c r="P61" i="36"/>
  <c r="O61" i="36"/>
  <c r="N61" i="36"/>
  <c r="M61" i="36"/>
  <c r="L61" i="36"/>
  <c r="K61" i="36"/>
  <c r="J61" i="36"/>
  <c r="I61" i="36"/>
  <c r="H61" i="36"/>
  <c r="G61" i="36"/>
  <c r="F61" i="36"/>
  <c r="E61" i="36"/>
  <c r="D61" i="36"/>
  <c r="C61" i="36"/>
  <c r="P60" i="36"/>
  <c r="O60" i="36"/>
  <c r="N60" i="36"/>
  <c r="M60" i="36"/>
  <c r="L60" i="36"/>
  <c r="K60" i="36"/>
  <c r="J60" i="36"/>
  <c r="I60" i="36"/>
  <c r="H60" i="36"/>
  <c r="G60" i="36"/>
  <c r="F60" i="36"/>
  <c r="E60" i="36"/>
  <c r="D60" i="36"/>
  <c r="C60" i="36"/>
  <c r="P59" i="36"/>
  <c r="O59" i="36"/>
  <c r="N59" i="36"/>
  <c r="M59" i="36"/>
  <c r="L59" i="36"/>
  <c r="K59" i="36"/>
  <c r="J59" i="36"/>
  <c r="I59" i="36"/>
  <c r="H59" i="36"/>
  <c r="G59" i="36"/>
  <c r="F59" i="36"/>
  <c r="E59" i="36"/>
  <c r="D59" i="36"/>
  <c r="C59" i="36"/>
  <c r="P58" i="36"/>
  <c r="O58" i="36"/>
  <c r="N58" i="36"/>
  <c r="M58" i="36"/>
  <c r="L58" i="36"/>
  <c r="K58" i="36"/>
  <c r="J58" i="36"/>
  <c r="I58" i="36"/>
  <c r="H58" i="36"/>
  <c r="G58" i="36"/>
  <c r="F58" i="36"/>
  <c r="E58" i="36"/>
  <c r="D58" i="36"/>
  <c r="C58" i="36"/>
  <c r="P57" i="36"/>
  <c r="O57" i="36"/>
  <c r="N57" i="36"/>
  <c r="M57" i="36"/>
  <c r="L57" i="36"/>
  <c r="K57" i="36"/>
  <c r="J57" i="36"/>
  <c r="I57" i="36"/>
  <c r="H57" i="36"/>
  <c r="G57" i="36"/>
  <c r="F57" i="36"/>
  <c r="E57" i="36"/>
  <c r="D57" i="36"/>
  <c r="C57" i="36"/>
  <c r="P56" i="36"/>
  <c r="O56" i="36"/>
  <c r="N56" i="36"/>
  <c r="M56" i="36"/>
  <c r="L56" i="36"/>
  <c r="K56" i="36"/>
  <c r="J56" i="36"/>
  <c r="I56" i="36"/>
  <c r="H56" i="36"/>
  <c r="G56" i="36"/>
  <c r="F56" i="36"/>
  <c r="E56" i="36"/>
  <c r="D56" i="36"/>
  <c r="C56" i="36"/>
  <c r="P55" i="36"/>
  <c r="O55" i="36"/>
  <c r="N55" i="36"/>
  <c r="M55" i="36"/>
  <c r="L55" i="36"/>
  <c r="K55" i="36"/>
  <c r="J55" i="36"/>
  <c r="I55" i="36"/>
  <c r="H55" i="36"/>
  <c r="G55" i="36"/>
  <c r="F55" i="36"/>
  <c r="E55" i="36"/>
  <c r="D55" i="36"/>
  <c r="C55" i="36"/>
  <c r="P54" i="36"/>
  <c r="O54" i="36"/>
  <c r="N54" i="36"/>
  <c r="M54" i="36"/>
  <c r="L54" i="36"/>
  <c r="K54" i="36"/>
  <c r="J54" i="36"/>
  <c r="I54" i="36"/>
  <c r="H54" i="36"/>
  <c r="G54" i="36"/>
  <c r="F54" i="36"/>
  <c r="E54" i="36"/>
  <c r="D54" i="36"/>
  <c r="C54" i="36"/>
  <c r="P53" i="36"/>
  <c r="O53" i="36"/>
  <c r="N53" i="36"/>
  <c r="M53" i="36"/>
  <c r="L53" i="36"/>
  <c r="K53" i="36"/>
  <c r="J53" i="36"/>
  <c r="I53" i="36"/>
  <c r="H53" i="36"/>
  <c r="G53" i="36"/>
  <c r="F53" i="36"/>
  <c r="E53" i="36"/>
  <c r="D53" i="36"/>
  <c r="C53" i="36"/>
  <c r="P52" i="36"/>
  <c r="O52" i="36"/>
  <c r="N52" i="36"/>
  <c r="M52" i="36"/>
  <c r="L52" i="36"/>
  <c r="K52" i="36"/>
  <c r="J52" i="36"/>
  <c r="I52" i="36"/>
  <c r="H52" i="36"/>
  <c r="G52" i="36"/>
  <c r="F52" i="36"/>
  <c r="E52" i="36"/>
  <c r="D52" i="36"/>
  <c r="C52" i="36"/>
  <c r="P51" i="36"/>
  <c r="O51" i="36"/>
  <c r="N51" i="36"/>
  <c r="M51" i="36"/>
  <c r="L51" i="36"/>
  <c r="K51" i="36"/>
  <c r="J51" i="36"/>
  <c r="I51" i="36"/>
  <c r="H51" i="36"/>
  <c r="G51" i="36"/>
  <c r="F51" i="36"/>
  <c r="E51" i="36"/>
  <c r="D51" i="36"/>
  <c r="C51" i="36"/>
  <c r="P50" i="36"/>
  <c r="O50" i="36"/>
  <c r="N50" i="36"/>
  <c r="M50" i="36"/>
  <c r="L50" i="36"/>
  <c r="K50" i="36"/>
  <c r="J50" i="36"/>
  <c r="I50" i="36"/>
  <c r="H50" i="36"/>
  <c r="G50" i="36"/>
  <c r="F50" i="36"/>
  <c r="E50" i="36"/>
  <c r="D50" i="36"/>
  <c r="C50" i="36"/>
  <c r="P49" i="36"/>
  <c r="O49" i="36"/>
  <c r="N49" i="36"/>
  <c r="M49" i="36"/>
  <c r="L49" i="36"/>
  <c r="K49" i="36"/>
  <c r="J49" i="36"/>
  <c r="I49" i="36"/>
  <c r="H49" i="36"/>
  <c r="G49" i="36"/>
  <c r="F49" i="36"/>
  <c r="E49" i="36"/>
  <c r="D49" i="36"/>
  <c r="C49" i="36"/>
  <c r="P48" i="36"/>
  <c r="O48" i="36"/>
  <c r="N48" i="36"/>
  <c r="M48" i="36"/>
  <c r="L48" i="36"/>
  <c r="K48" i="36"/>
  <c r="J48" i="36"/>
  <c r="I48" i="36"/>
  <c r="H48" i="36"/>
  <c r="G48" i="36"/>
  <c r="F48" i="36"/>
  <c r="E48" i="36"/>
  <c r="D48" i="36"/>
  <c r="C48" i="36"/>
  <c r="P47" i="36"/>
  <c r="O47" i="36"/>
  <c r="N47" i="36"/>
  <c r="M47" i="36"/>
  <c r="L47" i="36"/>
  <c r="K47" i="36"/>
  <c r="J47" i="36"/>
  <c r="I47" i="36"/>
  <c r="H47" i="36"/>
  <c r="G47" i="36"/>
  <c r="F47" i="36"/>
  <c r="E47" i="36"/>
  <c r="D47" i="36"/>
  <c r="C47" i="36"/>
  <c r="P46" i="36"/>
  <c r="O46" i="36"/>
  <c r="N46" i="36"/>
  <c r="M46" i="36"/>
  <c r="L46" i="36"/>
  <c r="K46" i="36"/>
  <c r="J46" i="36"/>
  <c r="I46" i="36"/>
  <c r="H46" i="36"/>
  <c r="G46" i="36"/>
  <c r="F46" i="36"/>
  <c r="E46" i="36"/>
  <c r="D46" i="36"/>
  <c r="C46" i="36"/>
  <c r="P45" i="36"/>
  <c r="O45" i="36"/>
  <c r="N45" i="36"/>
  <c r="M45" i="36"/>
  <c r="L45" i="36"/>
  <c r="K45" i="36"/>
  <c r="J45" i="36"/>
  <c r="I45" i="36"/>
  <c r="H45" i="36"/>
  <c r="G45" i="36"/>
  <c r="F45" i="36"/>
  <c r="E45" i="36"/>
  <c r="D45" i="36"/>
  <c r="C45" i="36"/>
  <c r="P44" i="36"/>
  <c r="O44" i="36"/>
  <c r="N44" i="36"/>
  <c r="M44" i="36"/>
  <c r="L44" i="36"/>
  <c r="K44" i="36"/>
  <c r="J44" i="36"/>
  <c r="I44" i="36"/>
  <c r="H44" i="36"/>
  <c r="G44" i="36"/>
  <c r="F44" i="36"/>
  <c r="E44" i="36"/>
  <c r="D44" i="36"/>
  <c r="C44" i="36"/>
  <c r="P43" i="36"/>
  <c r="O43" i="36"/>
  <c r="N43" i="36"/>
  <c r="M43" i="36"/>
  <c r="L43" i="36"/>
  <c r="K43" i="36"/>
  <c r="J43" i="36"/>
  <c r="I43" i="36"/>
  <c r="H43" i="36"/>
  <c r="G43" i="36"/>
  <c r="F43" i="36"/>
  <c r="E43" i="36"/>
  <c r="D43" i="36"/>
  <c r="C43" i="36"/>
  <c r="P42" i="36"/>
  <c r="O42" i="36"/>
  <c r="N42" i="36"/>
  <c r="M42" i="36"/>
  <c r="L42" i="36"/>
  <c r="K42" i="36"/>
  <c r="J42" i="36"/>
  <c r="I42" i="36"/>
  <c r="H42" i="36"/>
  <c r="G42" i="36"/>
  <c r="F42" i="36"/>
  <c r="E42" i="36"/>
  <c r="D42" i="36"/>
  <c r="C42" i="36"/>
  <c r="P41" i="36"/>
  <c r="O41" i="36"/>
  <c r="N41" i="36"/>
  <c r="M41" i="36"/>
  <c r="L41" i="36"/>
  <c r="K41" i="36"/>
  <c r="J41" i="36"/>
  <c r="I41" i="36"/>
  <c r="H41" i="36"/>
  <c r="G41" i="36"/>
  <c r="F41" i="36"/>
  <c r="E41" i="36"/>
  <c r="D41" i="36"/>
  <c r="C41" i="36"/>
  <c r="P40" i="36"/>
  <c r="O40" i="36"/>
  <c r="N40" i="36"/>
  <c r="M40" i="36"/>
  <c r="L40" i="36"/>
  <c r="K40" i="36"/>
  <c r="J40" i="36"/>
  <c r="I40" i="36"/>
  <c r="H40" i="36"/>
  <c r="G40" i="36"/>
  <c r="F40" i="36"/>
  <c r="E40" i="36"/>
  <c r="D40" i="36"/>
  <c r="C40" i="36"/>
  <c r="P39" i="36"/>
  <c r="O39" i="36"/>
  <c r="N39" i="36"/>
  <c r="M39" i="36"/>
  <c r="L39" i="36"/>
  <c r="K39" i="36"/>
  <c r="J39" i="36"/>
  <c r="I39" i="36"/>
  <c r="H39" i="36"/>
  <c r="G39" i="36"/>
  <c r="F39" i="36"/>
  <c r="E39" i="36"/>
  <c r="D39" i="36"/>
  <c r="C39" i="36"/>
  <c r="P38" i="36"/>
  <c r="O38" i="36"/>
  <c r="N38" i="36"/>
  <c r="M38" i="36"/>
  <c r="L38" i="36"/>
  <c r="K38" i="36"/>
  <c r="J38" i="36"/>
  <c r="I38" i="36"/>
  <c r="H38" i="36"/>
  <c r="G38" i="36"/>
  <c r="F38" i="36"/>
  <c r="E38" i="36"/>
  <c r="D38" i="36"/>
  <c r="C38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P34" i="36"/>
  <c r="O34" i="36"/>
  <c r="N34" i="36"/>
  <c r="M34" i="36"/>
  <c r="L34" i="36"/>
  <c r="K34" i="36"/>
  <c r="J34" i="36"/>
  <c r="I34" i="36"/>
  <c r="H34" i="36"/>
  <c r="G34" i="36"/>
  <c r="F34" i="36"/>
  <c r="E34" i="36"/>
  <c r="D34" i="36"/>
  <c r="C34" i="36"/>
  <c r="P33" i="36"/>
  <c r="O33" i="36"/>
  <c r="N33" i="36"/>
  <c r="M33" i="36"/>
  <c r="L33" i="36"/>
  <c r="K33" i="36"/>
  <c r="J33" i="36"/>
  <c r="I33" i="36"/>
  <c r="H33" i="36"/>
  <c r="G33" i="36"/>
  <c r="F33" i="36"/>
  <c r="E33" i="36"/>
  <c r="D33" i="36"/>
  <c r="C33" i="36"/>
  <c r="P32" i="36"/>
  <c r="O32" i="36"/>
  <c r="N32" i="36"/>
  <c r="M32" i="36"/>
  <c r="L32" i="36"/>
  <c r="K32" i="36"/>
  <c r="J32" i="36"/>
  <c r="I32" i="36"/>
  <c r="H32" i="36"/>
  <c r="G32" i="36"/>
  <c r="F32" i="36"/>
  <c r="E32" i="36"/>
  <c r="D32" i="36"/>
  <c r="C32" i="36"/>
  <c r="P31" i="36"/>
  <c r="O31" i="36"/>
  <c r="N31" i="36"/>
  <c r="M31" i="36"/>
  <c r="L31" i="36"/>
  <c r="K31" i="36"/>
  <c r="J31" i="36"/>
  <c r="I31" i="36"/>
  <c r="H31" i="36"/>
  <c r="G31" i="36"/>
  <c r="F31" i="36"/>
  <c r="E31" i="36"/>
  <c r="D31" i="36"/>
  <c r="C31" i="36"/>
  <c r="P30" i="36"/>
  <c r="O30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C22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C21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C19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C18" i="36"/>
  <c r="P17" i="36"/>
  <c r="O17" i="36"/>
  <c r="N17" i="36"/>
  <c r="M17" i="36"/>
  <c r="L17" i="36"/>
  <c r="K17" i="36"/>
  <c r="J17" i="36"/>
  <c r="I17" i="36"/>
  <c r="H17" i="36"/>
  <c r="G17" i="36"/>
  <c r="F17" i="36"/>
  <c r="E17" i="36"/>
  <c r="D17" i="36"/>
  <c r="C17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C16" i="36"/>
  <c r="P15" i="36"/>
  <c r="O15" i="36"/>
  <c r="N15" i="36"/>
  <c r="M15" i="36"/>
  <c r="L15" i="36"/>
  <c r="K15" i="36"/>
  <c r="Q15" i="36" s="1"/>
  <c r="J15" i="36"/>
  <c r="I15" i="36"/>
  <c r="H15" i="36"/>
  <c r="G15" i="36"/>
  <c r="F15" i="36"/>
  <c r="E15" i="36"/>
  <c r="D15" i="36"/>
  <c r="C15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P11" i="36"/>
  <c r="O11" i="36"/>
  <c r="N11" i="36"/>
  <c r="M11" i="36"/>
  <c r="L11" i="36"/>
  <c r="K11" i="36"/>
  <c r="J11" i="36"/>
  <c r="I11" i="36"/>
  <c r="H11" i="36"/>
  <c r="G11" i="36"/>
  <c r="F11" i="36"/>
  <c r="E11" i="36"/>
  <c r="D11" i="36"/>
  <c r="C11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C10" i="36"/>
  <c r="P9" i="36"/>
  <c r="O9" i="36"/>
  <c r="Q9" i="36" s="1"/>
  <c r="N9" i="36"/>
  <c r="M9" i="36"/>
  <c r="L9" i="36"/>
  <c r="K9" i="36"/>
  <c r="J9" i="36"/>
  <c r="I9" i="36"/>
  <c r="H9" i="36"/>
  <c r="G9" i="36"/>
  <c r="F9" i="36"/>
  <c r="E9" i="36"/>
  <c r="D9" i="36"/>
  <c r="C9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P7" i="36"/>
  <c r="O7" i="36"/>
  <c r="N7" i="36"/>
  <c r="M7" i="36"/>
  <c r="L7" i="36"/>
  <c r="K7" i="36"/>
  <c r="J7" i="36"/>
  <c r="I7" i="36"/>
  <c r="H7" i="36"/>
  <c r="G7" i="36"/>
  <c r="F7" i="36"/>
  <c r="E7" i="36"/>
  <c r="D7" i="36"/>
  <c r="C7" i="36"/>
  <c r="B7" i="36" s="1"/>
  <c r="P6" i="36"/>
  <c r="O6" i="36"/>
  <c r="N6" i="36"/>
  <c r="M6" i="36"/>
  <c r="L6" i="36"/>
  <c r="K6" i="36"/>
  <c r="J6" i="36"/>
  <c r="I6" i="36"/>
  <c r="H6" i="36"/>
  <c r="G6" i="36"/>
  <c r="F6" i="36"/>
  <c r="E6" i="36"/>
  <c r="D6" i="36"/>
  <c r="C6" i="36"/>
  <c r="V91" i="33"/>
  <c r="U91" i="33"/>
  <c r="T91" i="33"/>
  <c r="S91" i="33"/>
  <c r="R91" i="33"/>
  <c r="Q91" i="33"/>
  <c r="V90" i="33"/>
  <c r="U90" i="33"/>
  <c r="T90" i="33"/>
  <c r="S90" i="33"/>
  <c r="R90" i="33"/>
  <c r="Q90" i="33"/>
  <c r="V89" i="33"/>
  <c r="U89" i="33"/>
  <c r="T89" i="33"/>
  <c r="S89" i="33"/>
  <c r="R89" i="33"/>
  <c r="Q89" i="33"/>
  <c r="V88" i="33"/>
  <c r="U88" i="33"/>
  <c r="T88" i="33"/>
  <c r="S88" i="33"/>
  <c r="R88" i="33"/>
  <c r="Q88" i="33"/>
  <c r="V87" i="33"/>
  <c r="U87" i="33"/>
  <c r="T87" i="33"/>
  <c r="S87" i="33"/>
  <c r="R87" i="33"/>
  <c r="Q87" i="33"/>
  <c r="V86" i="33"/>
  <c r="U86" i="33"/>
  <c r="T86" i="33"/>
  <c r="S86" i="33"/>
  <c r="R86" i="33"/>
  <c r="Q86" i="33"/>
  <c r="V85" i="33"/>
  <c r="U85" i="33"/>
  <c r="T85" i="33"/>
  <c r="S85" i="33"/>
  <c r="R85" i="33"/>
  <c r="Q85" i="33"/>
  <c r="V84" i="33"/>
  <c r="U84" i="33"/>
  <c r="T84" i="33"/>
  <c r="S84" i="33"/>
  <c r="R84" i="33"/>
  <c r="Q84" i="33"/>
  <c r="V83" i="33"/>
  <c r="U83" i="33"/>
  <c r="T83" i="33"/>
  <c r="S83" i="33"/>
  <c r="R83" i="33"/>
  <c r="Q83" i="33"/>
  <c r="V82" i="33"/>
  <c r="U82" i="33"/>
  <c r="T82" i="33"/>
  <c r="S82" i="33"/>
  <c r="R82" i="33"/>
  <c r="Q82" i="33"/>
  <c r="V81" i="33"/>
  <c r="U81" i="33"/>
  <c r="T81" i="33"/>
  <c r="S81" i="33"/>
  <c r="R81" i="33"/>
  <c r="Q81" i="33"/>
  <c r="V80" i="33"/>
  <c r="U80" i="33"/>
  <c r="T80" i="33"/>
  <c r="S80" i="33"/>
  <c r="R80" i="33"/>
  <c r="Q80" i="33"/>
  <c r="I72" i="33"/>
  <c r="H72" i="33"/>
  <c r="G72" i="33"/>
  <c r="F72" i="33"/>
  <c r="E72" i="33"/>
  <c r="D72" i="33"/>
  <c r="J71" i="33"/>
  <c r="J70" i="33"/>
  <c r="J69" i="33"/>
  <c r="J68" i="33"/>
  <c r="J67" i="33"/>
  <c r="J66" i="33"/>
  <c r="J65" i="33"/>
  <c r="J64" i="33"/>
  <c r="J63" i="33"/>
  <c r="J62" i="33"/>
  <c r="J61" i="33"/>
  <c r="J60" i="33"/>
  <c r="U38" i="33"/>
  <c r="T38" i="33"/>
  <c r="S38" i="33"/>
  <c r="R38" i="33"/>
  <c r="Q38" i="33"/>
  <c r="U37" i="33"/>
  <c r="T37" i="33"/>
  <c r="S37" i="33"/>
  <c r="R37" i="33"/>
  <c r="Q37" i="33"/>
  <c r="U36" i="33"/>
  <c r="T36" i="33"/>
  <c r="S36" i="33"/>
  <c r="R36" i="33"/>
  <c r="Q36" i="33"/>
  <c r="U35" i="33"/>
  <c r="T35" i="33"/>
  <c r="S35" i="33"/>
  <c r="R35" i="33"/>
  <c r="Q35" i="33"/>
  <c r="U34" i="33"/>
  <c r="T34" i="33"/>
  <c r="S34" i="33"/>
  <c r="R34" i="33"/>
  <c r="Q34" i="33"/>
  <c r="U33" i="33"/>
  <c r="T33" i="33"/>
  <c r="S33" i="33"/>
  <c r="R33" i="33"/>
  <c r="Q33" i="33"/>
  <c r="U32" i="33"/>
  <c r="T32" i="33"/>
  <c r="S32" i="33"/>
  <c r="R32" i="33"/>
  <c r="Q32" i="33"/>
  <c r="U31" i="33"/>
  <c r="T31" i="33"/>
  <c r="S31" i="33"/>
  <c r="R31" i="33"/>
  <c r="Q31" i="33"/>
  <c r="U30" i="33"/>
  <c r="T30" i="33"/>
  <c r="S30" i="33"/>
  <c r="R30" i="33"/>
  <c r="Q30" i="33"/>
  <c r="U29" i="33"/>
  <c r="T29" i="33"/>
  <c r="S29" i="33"/>
  <c r="R29" i="33"/>
  <c r="Q29" i="33"/>
  <c r="U28" i="33"/>
  <c r="T28" i="33"/>
  <c r="S28" i="33"/>
  <c r="R28" i="33"/>
  <c r="Q28" i="33"/>
  <c r="U27" i="33"/>
  <c r="T27" i="33"/>
  <c r="S27" i="33"/>
  <c r="R27" i="33"/>
  <c r="Q27" i="33"/>
  <c r="H21" i="33"/>
  <c r="G21" i="33"/>
  <c r="F21" i="33"/>
  <c r="E21" i="33"/>
  <c r="D21" i="33"/>
  <c r="I20" i="33"/>
  <c r="I19" i="33"/>
  <c r="I18" i="33"/>
  <c r="I17" i="33"/>
  <c r="I16" i="33"/>
  <c r="I15" i="33"/>
  <c r="I14" i="33"/>
  <c r="I13" i="33"/>
  <c r="I12" i="33"/>
  <c r="I11" i="33"/>
  <c r="I10" i="33"/>
  <c r="I9" i="33"/>
  <c r="E16" i="32"/>
  <c r="O82" i="31"/>
  <c r="N82" i="31"/>
  <c r="M82" i="31"/>
  <c r="L82" i="31"/>
  <c r="K82" i="31"/>
  <c r="J82" i="31"/>
  <c r="I82" i="31"/>
  <c r="H82" i="31"/>
  <c r="G82" i="31"/>
  <c r="F82" i="31"/>
  <c r="E82" i="31"/>
  <c r="D82" i="31"/>
  <c r="O81" i="31"/>
  <c r="N81" i="31"/>
  <c r="M81" i="31"/>
  <c r="L81" i="31"/>
  <c r="K81" i="31"/>
  <c r="J81" i="31"/>
  <c r="I81" i="31"/>
  <c r="H81" i="31"/>
  <c r="G81" i="31"/>
  <c r="F81" i="31"/>
  <c r="E81" i="31"/>
  <c r="D81" i="31"/>
  <c r="O80" i="31"/>
  <c r="O86" i="31" s="1"/>
  <c r="N80" i="31"/>
  <c r="N86" i="31" s="1"/>
  <c r="M80" i="31"/>
  <c r="M86" i="31" s="1"/>
  <c r="L80" i="31"/>
  <c r="L86" i="31" s="1"/>
  <c r="K80" i="31"/>
  <c r="K86" i="31" s="1"/>
  <c r="J80" i="31"/>
  <c r="J86" i="31" s="1"/>
  <c r="I80" i="31"/>
  <c r="I86" i="31" s="1"/>
  <c r="H80" i="31"/>
  <c r="H86" i="31" s="1"/>
  <c r="G80" i="31"/>
  <c r="F80" i="31"/>
  <c r="F86" i="31" s="1"/>
  <c r="E80" i="31"/>
  <c r="E86" i="31" s="1"/>
  <c r="D80" i="31"/>
  <c r="D86" i="31" s="1"/>
  <c r="O79" i="31"/>
  <c r="O85" i="31" s="1"/>
  <c r="N79" i="31"/>
  <c r="N85" i="31" s="1"/>
  <c r="M79" i="31"/>
  <c r="M85" i="31" s="1"/>
  <c r="L79" i="31"/>
  <c r="L85" i="31" s="1"/>
  <c r="K79" i="31"/>
  <c r="K85" i="31" s="1"/>
  <c r="J79" i="31"/>
  <c r="J85" i="31" s="1"/>
  <c r="I79" i="31"/>
  <c r="I85" i="31" s="1"/>
  <c r="H79" i="31"/>
  <c r="H85" i="31" s="1"/>
  <c r="G79" i="31"/>
  <c r="G85" i="31" s="1"/>
  <c r="F79" i="31"/>
  <c r="F85" i="31" s="1"/>
  <c r="E79" i="31"/>
  <c r="E85" i="31" s="1"/>
  <c r="D79" i="31"/>
  <c r="D85" i="31" s="1"/>
  <c r="O78" i="31"/>
  <c r="O84" i="31" s="1"/>
  <c r="N78" i="31"/>
  <c r="N84" i="31" s="1"/>
  <c r="M78" i="31"/>
  <c r="L78" i="31"/>
  <c r="L84" i="31" s="1"/>
  <c r="K78" i="31"/>
  <c r="K84" i="31" s="1"/>
  <c r="J78" i="31"/>
  <c r="J84" i="31" s="1"/>
  <c r="I78" i="31"/>
  <c r="I84" i="31" s="1"/>
  <c r="H78" i="31"/>
  <c r="H84" i="31" s="1"/>
  <c r="G78" i="31"/>
  <c r="G84" i="31" s="1"/>
  <c r="F78" i="31"/>
  <c r="F84" i="31" s="1"/>
  <c r="E78" i="31"/>
  <c r="E84" i="31" s="1"/>
  <c r="D78" i="31"/>
  <c r="D84" i="31" s="1"/>
  <c r="O77" i="31"/>
  <c r="N77" i="31"/>
  <c r="M77" i="31"/>
  <c r="M83" i="31" s="1"/>
  <c r="L77" i="31"/>
  <c r="L83" i="31" s="1"/>
  <c r="K77" i="31"/>
  <c r="K83" i="31" s="1"/>
  <c r="J77" i="31"/>
  <c r="I77" i="31"/>
  <c r="I83" i="31" s="1"/>
  <c r="H77" i="31"/>
  <c r="H83" i="31" s="1"/>
  <c r="G77" i="31"/>
  <c r="G83" i="31" s="1"/>
  <c r="F77" i="31"/>
  <c r="F83" i="31" s="1"/>
  <c r="E77" i="31"/>
  <c r="E83" i="31" s="1"/>
  <c r="D77" i="31"/>
  <c r="D83" i="31" s="1"/>
  <c r="P375" i="30"/>
  <c r="O375" i="30"/>
  <c r="N375" i="30"/>
  <c r="M375" i="30"/>
  <c r="L375" i="30"/>
  <c r="K375" i="30"/>
  <c r="J375" i="30"/>
  <c r="I375" i="30"/>
  <c r="H375" i="30"/>
  <c r="G375" i="30"/>
  <c r="F375" i="30"/>
  <c r="E375" i="30"/>
  <c r="D375" i="30"/>
  <c r="C375" i="30"/>
  <c r="P374" i="30"/>
  <c r="O374" i="30"/>
  <c r="N374" i="30"/>
  <c r="M374" i="30"/>
  <c r="L374" i="30"/>
  <c r="K374" i="30"/>
  <c r="J374" i="30"/>
  <c r="I374" i="30"/>
  <c r="H374" i="30"/>
  <c r="G374" i="30"/>
  <c r="F374" i="30"/>
  <c r="E374" i="30"/>
  <c r="D374" i="30"/>
  <c r="C374" i="30"/>
  <c r="P373" i="30"/>
  <c r="O373" i="30"/>
  <c r="N373" i="30"/>
  <c r="M373" i="30"/>
  <c r="L373" i="30"/>
  <c r="K373" i="30"/>
  <c r="J373" i="30"/>
  <c r="I373" i="30"/>
  <c r="H373" i="30"/>
  <c r="G373" i="30"/>
  <c r="F373" i="30"/>
  <c r="E373" i="30"/>
  <c r="D373" i="30"/>
  <c r="C373" i="30"/>
  <c r="P372" i="30"/>
  <c r="O372" i="30"/>
  <c r="N372" i="30"/>
  <c r="M372" i="30"/>
  <c r="L372" i="30"/>
  <c r="K372" i="30"/>
  <c r="J372" i="30"/>
  <c r="I372" i="30"/>
  <c r="H372" i="30"/>
  <c r="G372" i="30"/>
  <c r="F372" i="30"/>
  <c r="E372" i="30"/>
  <c r="D372" i="30"/>
  <c r="C372" i="30"/>
  <c r="P371" i="30"/>
  <c r="O371" i="30"/>
  <c r="N371" i="30"/>
  <c r="M371" i="30"/>
  <c r="L371" i="30"/>
  <c r="K371" i="30"/>
  <c r="J371" i="30"/>
  <c r="I371" i="30"/>
  <c r="H371" i="30"/>
  <c r="G371" i="30"/>
  <c r="F371" i="30"/>
  <c r="E371" i="30"/>
  <c r="D371" i="30"/>
  <c r="C371" i="30"/>
  <c r="P370" i="30"/>
  <c r="O370" i="30"/>
  <c r="N370" i="30"/>
  <c r="M370" i="30"/>
  <c r="L370" i="30"/>
  <c r="K370" i="30"/>
  <c r="J370" i="30"/>
  <c r="I370" i="30"/>
  <c r="H370" i="30"/>
  <c r="G370" i="30"/>
  <c r="F370" i="30"/>
  <c r="E370" i="30"/>
  <c r="D370" i="30"/>
  <c r="C370" i="30"/>
  <c r="P369" i="30"/>
  <c r="O369" i="30"/>
  <c r="N369" i="30"/>
  <c r="M369" i="30"/>
  <c r="L369" i="30"/>
  <c r="K369" i="30"/>
  <c r="J369" i="30"/>
  <c r="I369" i="30"/>
  <c r="H369" i="30"/>
  <c r="G369" i="30"/>
  <c r="F369" i="30"/>
  <c r="E369" i="30"/>
  <c r="D369" i="30"/>
  <c r="C369" i="30"/>
  <c r="P368" i="30"/>
  <c r="O368" i="30"/>
  <c r="N368" i="30"/>
  <c r="M368" i="30"/>
  <c r="L368" i="30"/>
  <c r="K368" i="30"/>
  <c r="J368" i="30"/>
  <c r="I368" i="30"/>
  <c r="H368" i="30"/>
  <c r="G368" i="30"/>
  <c r="F368" i="30"/>
  <c r="E368" i="30"/>
  <c r="D368" i="30"/>
  <c r="C368" i="30"/>
  <c r="P367" i="30"/>
  <c r="O367" i="30"/>
  <c r="N367" i="30"/>
  <c r="M367" i="30"/>
  <c r="L367" i="30"/>
  <c r="K367" i="30"/>
  <c r="J367" i="30"/>
  <c r="I367" i="30"/>
  <c r="H367" i="30"/>
  <c r="G367" i="30"/>
  <c r="F367" i="30"/>
  <c r="E367" i="30"/>
  <c r="D367" i="30"/>
  <c r="C367" i="30"/>
  <c r="P366" i="30"/>
  <c r="O366" i="30"/>
  <c r="N366" i="30"/>
  <c r="M366" i="30"/>
  <c r="L366" i="30"/>
  <c r="K366" i="30"/>
  <c r="J366" i="30"/>
  <c r="I366" i="30"/>
  <c r="H366" i="30"/>
  <c r="G366" i="30"/>
  <c r="F366" i="30"/>
  <c r="Q366" i="30" s="1"/>
  <c r="E366" i="30"/>
  <c r="D366" i="30"/>
  <c r="C366" i="30"/>
  <c r="P365" i="30"/>
  <c r="O365" i="30"/>
  <c r="N365" i="30"/>
  <c r="M365" i="30"/>
  <c r="L365" i="30"/>
  <c r="K365" i="30"/>
  <c r="J365" i="30"/>
  <c r="I365" i="30"/>
  <c r="H365" i="30"/>
  <c r="G365" i="30"/>
  <c r="F365" i="30"/>
  <c r="E365" i="30"/>
  <c r="D365" i="30"/>
  <c r="C365" i="30"/>
  <c r="P364" i="30"/>
  <c r="O364" i="30"/>
  <c r="N364" i="30"/>
  <c r="M364" i="30"/>
  <c r="L364" i="30"/>
  <c r="K364" i="30"/>
  <c r="J364" i="30"/>
  <c r="I364" i="30"/>
  <c r="H364" i="30"/>
  <c r="G364" i="30"/>
  <c r="F364" i="30"/>
  <c r="E364" i="30"/>
  <c r="D364" i="30"/>
  <c r="C364" i="30"/>
  <c r="P363" i="30"/>
  <c r="O363" i="30"/>
  <c r="N363" i="30"/>
  <c r="M363" i="30"/>
  <c r="L363" i="30"/>
  <c r="K363" i="30"/>
  <c r="J363" i="30"/>
  <c r="I363" i="30"/>
  <c r="H363" i="30"/>
  <c r="G363" i="30"/>
  <c r="F363" i="30"/>
  <c r="E363" i="30"/>
  <c r="D363" i="30"/>
  <c r="C363" i="30"/>
  <c r="P362" i="30"/>
  <c r="O362" i="30"/>
  <c r="N362" i="30"/>
  <c r="M362" i="30"/>
  <c r="L362" i="30"/>
  <c r="K362" i="30"/>
  <c r="J362" i="30"/>
  <c r="I362" i="30"/>
  <c r="H362" i="30"/>
  <c r="G362" i="30"/>
  <c r="F362" i="30"/>
  <c r="E362" i="30"/>
  <c r="D362" i="30"/>
  <c r="C362" i="30"/>
  <c r="P361" i="30"/>
  <c r="O361" i="30"/>
  <c r="N361" i="30"/>
  <c r="M361" i="30"/>
  <c r="L361" i="30"/>
  <c r="K361" i="30"/>
  <c r="J361" i="30"/>
  <c r="I361" i="30"/>
  <c r="H361" i="30"/>
  <c r="G361" i="30"/>
  <c r="F361" i="30"/>
  <c r="E361" i="30"/>
  <c r="D361" i="30"/>
  <c r="C361" i="30"/>
  <c r="P360" i="30"/>
  <c r="O360" i="30"/>
  <c r="N360" i="30"/>
  <c r="M360" i="30"/>
  <c r="L360" i="30"/>
  <c r="K360" i="30"/>
  <c r="J360" i="30"/>
  <c r="I360" i="30"/>
  <c r="H360" i="30"/>
  <c r="G360" i="30"/>
  <c r="F360" i="30"/>
  <c r="E360" i="30"/>
  <c r="D360" i="30"/>
  <c r="C360" i="30"/>
  <c r="P359" i="30"/>
  <c r="O359" i="30"/>
  <c r="N359" i="30"/>
  <c r="M359" i="30"/>
  <c r="L359" i="30"/>
  <c r="K359" i="30"/>
  <c r="J359" i="30"/>
  <c r="I359" i="30"/>
  <c r="H359" i="30"/>
  <c r="G359" i="30"/>
  <c r="F359" i="30"/>
  <c r="E359" i="30"/>
  <c r="D359" i="30"/>
  <c r="C359" i="30"/>
  <c r="P358" i="30"/>
  <c r="O358" i="30"/>
  <c r="N358" i="30"/>
  <c r="M358" i="30"/>
  <c r="L358" i="30"/>
  <c r="K358" i="30"/>
  <c r="J358" i="30"/>
  <c r="I358" i="30"/>
  <c r="H358" i="30"/>
  <c r="G358" i="30"/>
  <c r="F358" i="30"/>
  <c r="E358" i="30"/>
  <c r="D358" i="30"/>
  <c r="C358" i="30"/>
  <c r="P357" i="30"/>
  <c r="O357" i="30"/>
  <c r="N357" i="30"/>
  <c r="M357" i="30"/>
  <c r="L357" i="30"/>
  <c r="K357" i="30"/>
  <c r="J357" i="30"/>
  <c r="I357" i="30"/>
  <c r="H357" i="30"/>
  <c r="G357" i="30"/>
  <c r="F357" i="30"/>
  <c r="E357" i="30"/>
  <c r="D357" i="30"/>
  <c r="C357" i="30"/>
  <c r="P356" i="30"/>
  <c r="O356" i="30"/>
  <c r="N356" i="30"/>
  <c r="M356" i="30"/>
  <c r="L356" i="30"/>
  <c r="K356" i="30"/>
  <c r="J356" i="30"/>
  <c r="I356" i="30"/>
  <c r="H356" i="30"/>
  <c r="G356" i="30"/>
  <c r="F356" i="30"/>
  <c r="E356" i="30"/>
  <c r="D356" i="30"/>
  <c r="C356" i="30"/>
  <c r="P355" i="30"/>
  <c r="O355" i="30"/>
  <c r="N355" i="30"/>
  <c r="M355" i="30"/>
  <c r="L355" i="30"/>
  <c r="K355" i="30"/>
  <c r="J355" i="30"/>
  <c r="I355" i="30"/>
  <c r="H355" i="30"/>
  <c r="G355" i="30"/>
  <c r="F355" i="30"/>
  <c r="E355" i="30"/>
  <c r="D355" i="30"/>
  <c r="C355" i="30"/>
  <c r="P354" i="30"/>
  <c r="O354" i="30"/>
  <c r="N354" i="30"/>
  <c r="M354" i="30"/>
  <c r="L354" i="30"/>
  <c r="K354" i="30"/>
  <c r="J354" i="30"/>
  <c r="I354" i="30"/>
  <c r="H354" i="30"/>
  <c r="G354" i="30"/>
  <c r="F354" i="30"/>
  <c r="E354" i="30"/>
  <c r="D354" i="30"/>
  <c r="C354" i="30"/>
  <c r="P353" i="30"/>
  <c r="O353" i="30"/>
  <c r="N353" i="30"/>
  <c r="M353" i="30"/>
  <c r="L353" i="30"/>
  <c r="K353" i="30"/>
  <c r="J353" i="30"/>
  <c r="I353" i="30"/>
  <c r="H353" i="30"/>
  <c r="G353" i="30"/>
  <c r="F353" i="30"/>
  <c r="E353" i="30"/>
  <c r="D353" i="30"/>
  <c r="C353" i="30"/>
  <c r="P352" i="30"/>
  <c r="O352" i="30"/>
  <c r="N352" i="30"/>
  <c r="M352" i="30"/>
  <c r="L352" i="30"/>
  <c r="K352" i="30"/>
  <c r="J352" i="30"/>
  <c r="I352" i="30"/>
  <c r="H352" i="30"/>
  <c r="G352" i="30"/>
  <c r="F352" i="30"/>
  <c r="E352" i="30"/>
  <c r="D352" i="30"/>
  <c r="C352" i="30"/>
  <c r="P351" i="30"/>
  <c r="O351" i="30"/>
  <c r="N351" i="30"/>
  <c r="M351" i="30"/>
  <c r="L351" i="30"/>
  <c r="K351" i="30"/>
  <c r="J351" i="30"/>
  <c r="I351" i="30"/>
  <c r="H351" i="30"/>
  <c r="G351" i="30"/>
  <c r="F351" i="30"/>
  <c r="E351" i="30"/>
  <c r="D351" i="30"/>
  <c r="C351" i="30"/>
  <c r="P350" i="30"/>
  <c r="O350" i="30"/>
  <c r="N350" i="30"/>
  <c r="M350" i="30"/>
  <c r="L350" i="30"/>
  <c r="K350" i="30"/>
  <c r="J350" i="30"/>
  <c r="I350" i="30"/>
  <c r="H350" i="30"/>
  <c r="G350" i="30"/>
  <c r="F350" i="30"/>
  <c r="E350" i="30"/>
  <c r="D350" i="30"/>
  <c r="C350" i="30"/>
  <c r="P349" i="30"/>
  <c r="O349" i="30"/>
  <c r="N349" i="30"/>
  <c r="M349" i="30"/>
  <c r="L349" i="30"/>
  <c r="K349" i="30"/>
  <c r="J349" i="30"/>
  <c r="I349" i="30"/>
  <c r="H349" i="30"/>
  <c r="G349" i="30"/>
  <c r="F349" i="30"/>
  <c r="E349" i="30"/>
  <c r="D349" i="30"/>
  <c r="C349" i="30"/>
  <c r="P348" i="30"/>
  <c r="O348" i="30"/>
  <c r="N348" i="30"/>
  <c r="M348" i="30"/>
  <c r="L348" i="30"/>
  <c r="K348" i="30"/>
  <c r="J348" i="30"/>
  <c r="I348" i="30"/>
  <c r="H348" i="30"/>
  <c r="G348" i="30"/>
  <c r="F348" i="30"/>
  <c r="E348" i="30"/>
  <c r="D348" i="30"/>
  <c r="C348" i="30"/>
  <c r="P347" i="30"/>
  <c r="O347" i="30"/>
  <c r="N347" i="30"/>
  <c r="M347" i="30"/>
  <c r="L347" i="30"/>
  <c r="K347" i="30"/>
  <c r="J347" i="30"/>
  <c r="I347" i="30"/>
  <c r="H347" i="30"/>
  <c r="G347" i="30"/>
  <c r="F347" i="30"/>
  <c r="E347" i="30"/>
  <c r="D347" i="30"/>
  <c r="C347" i="30"/>
  <c r="P346" i="30"/>
  <c r="O346" i="30"/>
  <c r="N346" i="30"/>
  <c r="M346" i="30"/>
  <c r="L346" i="30"/>
  <c r="K346" i="30"/>
  <c r="J346" i="30"/>
  <c r="I346" i="30"/>
  <c r="H346" i="30"/>
  <c r="G346" i="30"/>
  <c r="F346" i="30"/>
  <c r="E346" i="30"/>
  <c r="D346" i="30"/>
  <c r="C346" i="30"/>
  <c r="P345" i="30"/>
  <c r="O345" i="30"/>
  <c r="N345" i="30"/>
  <c r="M345" i="30"/>
  <c r="L345" i="30"/>
  <c r="K345" i="30"/>
  <c r="J345" i="30"/>
  <c r="I345" i="30"/>
  <c r="H345" i="30"/>
  <c r="G345" i="30"/>
  <c r="F345" i="30"/>
  <c r="E345" i="30"/>
  <c r="D345" i="30"/>
  <c r="C345" i="30"/>
  <c r="P344" i="30"/>
  <c r="O344" i="30"/>
  <c r="N344" i="30"/>
  <c r="M344" i="30"/>
  <c r="L344" i="30"/>
  <c r="K344" i="30"/>
  <c r="J344" i="30"/>
  <c r="I344" i="30"/>
  <c r="H344" i="30"/>
  <c r="G344" i="30"/>
  <c r="F344" i="30"/>
  <c r="E344" i="30"/>
  <c r="D344" i="30"/>
  <c r="C344" i="30"/>
  <c r="P343" i="30"/>
  <c r="O343" i="30"/>
  <c r="N343" i="30"/>
  <c r="M343" i="30"/>
  <c r="L343" i="30"/>
  <c r="K343" i="30"/>
  <c r="J343" i="30"/>
  <c r="I343" i="30"/>
  <c r="H343" i="30"/>
  <c r="G343" i="30"/>
  <c r="F343" i="30"/>
  <c r="E343" i="30"/>
  <c r="D343" i="30"/>
  <c r="C343" i="30"/>
  <c r="P342" i="30"/>
  <c r="O342" i="30"/>
  <c r="N342" i="30"/>
  <c r="M342" i="30"/>
  <c r="L342" i="30"/>
  <c r="K342" i="30"/>
  <c r="J342" i="30"/>
  <c r="I342" i="30"/>
  <c r="H342" i="30"/>
  <c r="G342" i="30"/>
  <c r="F342" i="30"/>
  <c r="E342" i="30"/>
  <c r="D342" i="30"/>
  <c r="C342" i="30"/>
  <c r="P341" i="30"/>
  <c r="O341" i="30"/>
  <c r="N341" i="30"/>
  <c r="M341" i="30"/>
  <c r="L341" i="30"/>
  <c r="K341" i="30"/>
  <c r="J341" i="30"/>
  <c r="I341" i="30"/>
  <c r="H341" i="30"/>
  <c r="G341" i="30"/>
  <c r="F341" i="30"/>
  <c r="E341" i="30"/>
  <c r="D341" i="30"/>
  <c r="C341" i="30"/>
  <c r="P340" i="30"/>
  <c r="O340" i="30"/>
  <c r="N340" i="30"/>
  <c r="M340" i="30"/>
  <c r="L340" i="30"/>
  <c r="K340" i="30"/>
  <c r="J340" i="30"/>
  <c r="I340" i="30"/>
  <c r="H340" i="30"/>
  <c r="G340" i="30"/>
  <c r="F340" i="30"/>
  <c r="E340" i="30"/>
  <c r="D340" i="30"/>
  <c r="C340" i="30"/>
  <c r="P339" i="30"/>
  <c r="O339" i="30"/>
  <c r="N339" i="30"/>
  <c r="M339" i="30"/>
  <c r="L339" i="30"/>
  <c r="K339" i="30"/>
  <c r="J339" i="30"/>
  <c r="I339" i="30"/>
  <c r="H339" i="30"/>
  <c r="G339" i="30"/>
  <c r="F339" i="30"/>
  <c r="E339" i="30"/>
  <c r="D339" i="30"/>
  <c r="C339" i="30"/>
  <c r="P338" i="30"/>
  <c r="O338" i="30"/>
  <c r="N338" i="30"/>
  <c r="M338" i="30"/>
  <c r="L338" i="30"/>
  <c r="K338" i="30"/>
  <c r="J338" i="30"/>
  <c r="I338" i="30"/>
  <c r="H338" i="30"/>
  <c r="G338" i="30"/>
  <c r="F338" i="30"/>
  <c r="E338" i="30"/>
  <c r="D338" i="30"/>
  <c r="C338" i="30"/>
  <c r="P337" i="30"/>
  <c r="O337" i="30"/>
  <c r="N337" i="30"/>
  <c r="M337" i="30"/>
  <c r="L337" i="30"/>
  <c r="K337" i="30"/>
  <c r="J337" i="30"/>
  <c r="I337" i="30"/>
  <c r="H337" i="30"/>
  <c r="G337" i="30"/>
  <c r="F337" i="30"/>
  <c r="E337" i="30"/>
  <c r="D337" i="30"/>
  <c r="C337" i="30"/>
  <c r="P336" i="30"/>
  <c r="O336" i="30"/>
  <c r="N336" i="30"/>
  <c r="M336" i="30"/>
  <c r="L336" i="30"/>
  <c r="K336" i="30"/>
  <c r="J336" i="30"/>
  <c r="I336" i="30"/>
  <c r="H336" i="30"/>
  <c r="G336" i="30"/>
  <c r="F336" i="30"/>
  <c r="E336" i="30"/>
  <c r="D336" i="30"/>
  <c r="C336" i="30"/>
  <c r="P335" i="30"/>
  <c r="O335" i="30"/>
  <c r="N335" i="30"/>
  <c r="M335" i="30"/>
  <c r="L335" i="30"/>
  <c r="K335" i="30"/>
  <c r="J335" i="30"/>
  <c r="I335" i="30"/>
  <c r="H335" i="30"/>
  <c r="G335" i="30"/>
  <c r="F335" i="30"/>
  <c r="E335" i="30"/>
  <c r="D335" i="30"/>
  <c r="C335" i="30"/>
  <c r="P334" i="30"/>
  <c r="O334" i="30"/>
  <c r="N334" i="30"/>
  <c r="M334" i="30"/>
  <c r="L334" i="30"/>
  <c r="K334" i="30"/>
  <c r="J334" i="30"/>
  <c r="I334" i="30"/>
  <c r="H334" i="30"/>
  <c r="G334" i="30"/>
  <c r="F334" i="30"/>
  <c r="E334" i="30"/>
  <c r="D334" i="30"/>
  <c r="C334" i="30"/>
  <c r="P333" i="30"/>
  <c r="O333" i="30"/>
  <c r="N333" i="30"/>
  <c r="M333" i="30"/>
  <c r="L333" i="30"/>
  <c r="K333" i="30"/>
  <c r="J333" i="30"/>
  <c r="I333" i="30"/>
  <c r="H333" i="30"/>
  <c r="G333" i="30"/>
  <c r="F333" i="30"/>
  <c r="E333" i="30"/>
  <c r="D333" i="30"/>
  <c r="C333" i="30"/>
  <c r="P332" i="30"/>
  <c r="O332" i="30"/>
  <c r="N332" i="30"/>
  <c r="M332" i="30"/>
  <c r="L332" i="30"/>
  <c r="K332" i="30"/>
  <c r="J332" i="30"/>
  <c r="I332" i="30"/>
  <c r="H332" i="30"/>
  <c r="G332" i="30"/>
  <c r="F332" i="30"/>
  <c r="E332" i="30"/>
  <c r="D332" i="30"/>
  <c r="C332" i="30"/>
  <c r="P331" i="30"/>
  <c r="O331" i="30"/>
  <c r="N331" i="30"/>
  <c r="M331" i="30"/>
  <c r="L331" i="30"/>
  <c r="K331" i="30"/>
  <c r="J331" i="30"/>
  <c r="I331" i="30"/>
  <c r="H331" i="30"/>
  <c r="G331" i="30"/>
  <c r="F331" i="30"/>
  <c r="E331" i="30"/>
  <c r="D331" i="30"/>
  <c r="C331" i="30"/>
  <c r="P330" i="30"/>
  <c r="O330" i="30"/>
  <c r="N330" i="30"/>
  <c r="M330" i="30"/>
  <c r="L330" i="30"/>
  <c r="K330" i="30"/>
  <c r="J330" i="30"/>
  <c r="I330" i="30"/>
  <c r="H330" i="30"/>
  <c r="G330" i="30"/>
  <c r="F330" i="30"/>
  <c r="E330" i="30"/>
  <c r="D330" i="30"/>
  <c r="C330" i="30"/>
  <c r="P329" i="30"/>
  <c r="O329" i="30"/>
  <c r="N329" i="30"/>
  <c r="M329" i="30"/>
  <c r="L329" i="30"/>
  <c r="K329" i="30"/>
  <c r="J329" i="30"/>
  <c r="I329" i="30"/>
  <c r="H329" i="30"/>
  <c r="G329" i="30"/>
  <c r="F329" i="30"/>
  <c r="E329" i="30"/>
  <c r="D329" i="30"/>
  <c r="C329" i="30"/>
  <c r="P328" i="30"/>
  <c r="O328" i="30"/>
  <c r="N328" i="30"/>
  <c r="M328" i="30"/>
  <c r="L328" i="30"/>
  <c r="K328" i="30"/>
  <c r="J328" i="30"/>
  <c r="I328" i="30"/>
  <c r="H328" i="30"/>
  <c r="G328" i="30"/>
  <c r="F328" i="30"/>
  <c r="E328" i="30"/>
  <c r="D328" i="30"/>
  <c r="C328" i="30"/>
  <c r="P327" i="30"/>
  <c r="O327" i="30"/>
  <c r="N327" i="30"/>
  <c r="M327" i="30"/>
  <c r="L327" i="30"/>
  <c r="K327" i="30"/>
  <c r="J327" i="30"/>
  <c r="I327" i="30"/>
  <c r="H327" i="30"/>
  <c r="G327" i="30"/>
  <c r="F327" i="30"/>
  <c r="E327" i="30"/>
  <c r="D327" i="30"/>
  <c r="C327" i="30"/>
  <c r="P326" i="30"/>
  <c r="O326" i="30"/>
  <c r="N326" i="30"/>
  <c r="M326" i="30"/>
  <c r="L326" i="30"/>
  <c r="K326" i="30"/>
  <c r="J326" i="30"/>
  <c r="I326" i="30"/>
  <c r="H326" i="30"/>
  <c r="G326" i="30"/>
  <c r="F326" i="30"/>
  <c r="E326" i="30"/>
  <c r="D326" i="30"/>
  <c r="C326" i="30"/>
  <c r="P325" i="30"/>
  <c r="O325" i="30"/>
  <c r="N325" i="30"/>
  <c r="M325" i="30"/>
  <c r="L325" i="30"/>
  <c r="K325" i="30"/>
  <c r="J325" i="30"/>
  <c r="I325" i="30"/>
  <c r="H325" i="30"/>
  <c r="G325" i="30"/>
  <c r="F325" i="30"/>
  <c r="E325" i="30"/>
  <c r="D325" i="30"/>
  <c r="C325" i="30"/>
  <c r="P324" i="30"/>
  <c r="O324" i="30"/>
  <c r="N324" i="30"/>
  <c r="M324" i="30"/>
  <c r="L324" i="30"/>
  <c r="K324" i="30"/>
  <c r="J324" i="30"/>
  <c r="I324" i="30"/>
  <c r="H324" i="30"/>
  <c r="G324" i="30"/>
  <c r="F324" i="30"/>
  <c r="E324" i="30"/>
  <c r="D324" i="30"/>
  <c r="C324" i="30"/>
  <c r="P323" i="30"/>
  <c r="O323" i="30"/>
  <c r="N323" i="30"/>
  <c r="M323" i="30"/>
  <c r="L323" i="30"/>
  <c r="K323" i="30"/>
  <c r="J323" i="30"/>
  <c r="I323" i="30"/>
  <c r="H323" i="30"/>
  <c r="G323" i="30"/>
  <c r="F323" i="30"/>
  <c r="E323" i="30"/>
  <c r="D323" i="30"/>
  <c r="C323" i="30"/>
  <c r="P322" i="30"/>
  <c r="O322" i="30"/>
  <c r="N322" i="30"/>
  <c r="M322" i="30"/>
  <c r="L322" i="30"/>
  <c r="K322" i="30"/>
  <c r="J322" i="30"/>
  <c r="I322" i="30"/>
  <c r="H322" i="30"/>
  <c r="G322" i="30"/>
  <c r="F322" i="30"/>
  <c r="E322" i="30"/>
  <c r="D322" i="30"/>
  <c r="C322" i="30"/>
  <c r="P321" i="30"/>
  <c r="O321" i="30"/>
  <c r="N321" i="30"/>
  <c r="M321" i="30"/>
  <c r="L321" i="30"/>
  <c r="K321" i="30"/>
  <c r="J321" i="30"/>
  <c r="I321" i="30"/>
  <c r="H321" i="30"/>
  <c r="G321" i="30"/>
  <c r="F321" i="30"/>
  <c r="E321" i="30"/>
  <c r="D321" i="30"/>
  <c r="C321" i="30"/>
  <c r="P320" i="30"/>
  <c r="O320" i="30"/>
  <c r="N320" i="30"/>
  <c r="M320" i="30"/>
  <c r="L320" i="30"/>
  <c r="K320" i="30"/>
  <c r="J320" i="30"/>
  <c r="I320" i="30"/>
  <c r="H320" i="30"/>
  <c r="G320" i="30"/>
  <c r="F320" i="30"/>
  <c r="E320" i="30"/>
  <c r="D320" i="30"/>
  <c r="C320" i="30"/>
  <c r="P319" i="30"/>
  <c r="O319" i="30"/>
  <c r="N319" i="30"/>
  <c r="M319" i="30"/>
  <c r="L319" i="30"/>
  <c r="K319" i="30"/>
  <c r="J319" i="30"/>
  <c r="I319" i="30"/>
  <c r="H319" i="30"/>
  <c r="G319" i="30"/>
  <c r="F319" i="30"/>
  <c r="E319" i="30"/>
  <c r="D319" i="30"/>
  <c r="C319" i="30"/>
  <c r="P318" i="30"/>
  <c r="O318" i="30"/>
  <c r="N318" i="30"/>
  <c r="M318" i="30"/>
  <c r="L318" i="30"/>
  <c r="K318" i="30"/>
  <c r="J318" i="30"/>
  <c r="I318" i="30"/>
  <c r="H318" i="30"/>
  <c r="G318" i="30"/>
  <c r="F318" i="30"/>
  <c r="E318" i="30"/>
  <c r="D318" i="30"/>
  <c r="C318" i="30"/>
  <c r="P317" i="30"/>
  <c r="O317" i="30"/>
  <c r="N317" i="30"/>
  <c r="M317" i="30"/>
  <c r="L317" i="30"/>
  <c r="K317" i="30"/>
  <c r="J317" i="30"/>
  <c r="I317" i="30"/>
  <c r="H317" i="30"/>
  <c r="G317" i="30"/>
  <c r="F317" i="30"/>
  <c r="E317" i="30"/>
  <c r="D317" i="30"/>
  <c r="C317" i="30"/>
  <c r="P316" i="30"/>
  <c r="O316" i="30"/>
  <c r="N316" i="30"/>
  <c r="M316" i="30"/>
  <c r="L316" i="30"/>
  <c r="K316" i="30"/>
  <c r="J316" i="30"/>
  <c r="I316" i="30"/>
  <c r="H316" i="30"/>
  <c r="G316" i="30"/>
  <c r="F316" i="30"/>
  <c r="E316" i="30"/>
  <c r="D316" i="30"/>
  <c r="C316" i="30"/>
  <c r="P315" i="30"/>
  <c r="O315" i="30"/>
  <c r="N315" i="30"/>
  <c r="M315" i="30"/>
  <c r="L315" i="30"/>
  <c r="K315" i="30"/>
  <c r="J315" i="30"/>
  <c r="I315" i="30"/>
  <c r="H315" i="30"/>
  <c r="G315" i="30"/>
  <c r="F315" i="30"/>
  <c r="E315" i="30"/>
  <c r="D315" i="30"/>
  <c r="C315" i="30"/>
  <c r="P314" i="30"/>
  <c r="O314" i="30"/>
  <c r="N314" i="30"/>
  <c r="M314" i="30"/>
  <c r="L314" i="30"/>
  <c r="K314" i="30"/>
  <c r="J314" i="30"/>
  <c r="I314" i="30"/>
  <c r="H314" i="30"/>
  <c r="G314" i="30"/>
  <c r="F314" i="30"/>
  <c r="E314" i="30"/>
  <c r="D314" i="30"/>
  <c r="C314" i="30"/>
  <c r="P313" i="30"/>
  <c r="O313" i="30"/>
  <c r="N313" i="30"/>
  <c r="M313" i="30"/>
  <c r="L313" i="30"/>
  <c r="K313" i="30"/>
  <c r="J313" i="30"/>
  <c r="I313" i="30"/>
  <c r="H313" i="30"/>
  <c r="G313" i="30"/>
  <c r="F313" i="30"/>
  <c r="E313" i="30"/>
  <c r="D313" i="30"/>
  <c r="C313" i="30"/>
  <c r="P312" i="30"/>
  <c r="O312" i="30"/>
  <c r="N312" i="30"/>
  <c r="M312" i="30"/>
  <c r="L312" i="30"/>
  <c r="K312" i="30"/>
  <c r="J312" i="30"/>
  <c r="I312" i="30"/>
  <c r="H312" i="30"/>
  <c r="G312" i="30"/>
  <c r="F312" i="30"/>
  <c r="E312" i="30"/>
  <c r="D312" i="30"/>
  <c r="C312" i="30"/>
  <c r="P311" i="30"/>
  <c r="O311" i="30"/>
  <c r="N311" i="30"/>
  <c r="M311" i="30"/>
  <c r="L311" i="30"/>
  <c r="K311" i="30"/>
  <c r="J311" i="30"/>
  <c r="I311" i="30"/>
  <c r="H311" i="30"/>
  <c r="G311" i="30"/>
  <c r="F311" i="30"/>
  <c r="E311" i="30"/>
  <c r="D311" i="30"/>
  <c r="C311" i="30"/>
  <c r="P310" i="30"/>
  <c r="O310" i="30"/>
  <c r="N310" i="30"/>
  <c r="M310" i="30"/>
  <c r="L310" i="30"/>
  <c r="K310" i="30"/>
  <c r="J310" i="30"/>
  <c r="I310" i="30"/>
  <c r="H310" i="30"/>
  <c r="G310" i="30"/>
  <c r="F310" i="30"/>
  <c r="E310" i="30"/>
  <c r="D310" i="30"/>
  <c r="C310" i="30"/>
  <c r="P309" i="30"/>
  <c r="O309" i="30"/>
  <c r="N309" i="30"/>
  <c r="M309" i="30"/>
  <c r="L309" i="30"/>
  <c r="K309" i="30"/>
  <c r="J309" i="30"/>
  <c r="I309" i="30"/>
  <c r="H309" i="30"/>
  <c r="G309" i="30"/>
  <c r="F309" i="30"/>
  <c r="E309" i="30"/>
  <c r="D309" i="30"/>
  <c r="C309" i="30"/>
  <c r="P308" i="30"/>
  <c r="O308" i="30"/>
  <c r="N308" i="30"/>
  <c r="M308" i="30"/>
  <c r="L308" i="30"/>
  <c r="K308" i="30"/>
  <c r="J308" i="30"/>
  <c r="I308" i="30"/>
  <c r="H308" i="30"/>
  <c r="G308" i="30"/>
  <c r="F308" i="30"/>
  <c r="E308" i="30"/>
  <c r="D308" i="30"/>
  <c r="C308" i="30"/>
  <c r="P307" i="30"/>
  <c r="O307" i="30"/>
  <c r="N307" i="30"/>
  <c r="M307" i="30"/>
  <c r="L307" i="30"/>
  <c r="K307" i="30"/>
  <c r="J307" i="30"/>
  <c r="I307" i="30"/>
  <c r="H307" i="30"/>
  <c r="G307" i="30"/>
  <c r="F307" i="30"/>
  <c r="E307" i="30"/>
  <c r="D307" i="30"/>
  <c r="C307" i="30"/>
  <c r="P306" i="30"/>
  <c r="O306" i="30"/>
  <c r="N306" i="30"/>
  <c r="M306" i="30"/>
  <c r="L306" i="30"/>
  <c r="K306" i="30"/>
  <c r="J306" i="30"/>
  <c r="I306" i="30"/>
  <c r="H306" i="30"/>
  <c r="G306" i="30"/>
  <c r="F306" i="30"/>
  <c r="E306" i="30"/>
  <c r="D306" i="30"/>
  <c r="C306" i="30"/>
  <c r="P305" i="30"/>
  <c r="O305" i="30"/>
  <c r="N305" i="30"/>
  <c r="M305" i="30"/>
  <c r="L305" i="30"/>
  <c r="K305" i="30"/>
  <c r="J305" i="30"/>
  <c r="I305" i="30"/>
  <c r="H305" i="30"/>
  <c r="G305" i="30"/>
  <c r="F305" i="30"/>
  <c r="E305" i="30"/>
  <c r="D305" i="30"/>
  <c r="C305" i="30"/>
  <c r="P304" i="30"/>
  <c r="O304" i="30"/>
  <c r="N304" i="30"/>
  <c r="M304" i="30"/>
  <c r="L304" i="30"/>
  <c r="K304" i="30"/>
  <c r="J304" i="30"/>
  <c r="I304" i="30"/>
  <c r="H304" i="30"/>
  <c r="G304" i="30"/>
  <c r="F304" i="30"/>
  <c r="E304" i="30"/>
  <c r="D304" i="30"/>
  <c r="C304" i="30"/>
  <c r="P303" i="30"/>
  <c r="O303" i="30"/>
  <c r="N303" i="30"/>
  <c r="M303" i="30"/>
  <c r="L303" i="30"/>
  <c r="K303" i="30"/>
  <c r="J303" i="30"/>
  <c r="I303" i="30"/>
  <c r="H303" i="30"/>
  <c r="G303" i="30"/>
  <c r="F303" i="30"/>
  <c r="E303" i="30"/>
  <c r="D303" i="30"/>
  <c r="C303" i="30"/>
  <c r="P302" i="30"/>
  <c r="O302" i="30"/>
  <c r="N302" i="30"/>
  <c r="M302" i="30"/>
  <c r="L302" i="30"/>
  <c r="K302" i="30"/>
  <c r="J302" i="30"/>
  <c r="I302" i="30"/>
  <c r="H302" i="30"/>
  <c r="G302" i="30"/>
  <c r="F302" i="30"/>
  <c r="E302" i="30"/>
  <c r="D302" i="30"/>
  <c r="C302" i="30"/>
  <c r="P301" i="30"/>
  <c r="O301" i="30"/>
  <c r="N301" i="30"/>
  <c r="M301" i="30"/>
  <c r="L301" i="30"/>
  <c r="K301" i="30"/>
  <c r="J301" i="30"/>
  <c r="I301" i="30"/>
  <c r="H301" i="30"/>
  <c r="G301" i="30"/>
  <c r="F301" i="30"/>
  <c r="E301" i="30"/>
  <c r="D301" i="30"/>
  <c r="C301" i="30"/>
  <c r="P300" i="30"/>
  <c r="O300" i="30"/>
  <c r="N300" i="30"/>
  <c r="M300" i="30"/>
  <c r="L300" i="30"/>
  <c r="K300" i="30"/>
  <c r="J300" i="30"/>
  <c r="I300" i="30"/>
  <c r="H300" i="30"/>
  <c r="G300" i="30"/>
  <c r="F300" i="30"/>
  <c r="E300" i="30"/>
  <c r="D300" i="30"/>
  <c r="C300" i="30"/>
  <c r="P299" i="30"/>
  <c r="O299" i="30"/>
  <c r="N299" i="30"/>
  <c r="M299" i="30"/>
  <c r="L299" i="30"/>
  <c r="K299" i="30"/>
  <c r="J299" i="30"/>
  <c r="I299" i="30"/>
  <c r="H299" i="30"/>
  <c r="G299" i="30"/>
  <c r="F299" i="30"/>
  <c r="E299" i="30"/>
  <c r="D299" i="30"/>
  <c r="C299" i="30"/>
  <c r="P298" i="30"/>
  <c r="O298" i="30"/>
  <c r="N298" i="30"/>
  <c r="M298" i="30"/>
  <c r="L298" i="30"/>
  <c r="K298" i="30"/>
  <c r="J298" i="30"/>
  <c r="I298" i="30"/>
  <c r="H298" i="30"/>
  <c r="G298" i="30"/>
  <c r="F298" i="30"/>
  <c r="E298" i="30"/>
  <c r="D298" i="30"/>
  <c r="C298" i="30"/>
  <c r="P297" i="30"/>
  <c r="O297" i="30"/>
  <c r="N297" i="30"/>
  <c r="M297" i="30"/>
  <c r="L297" i="30"/>
  <c r="K297" i="30"/>
  <c r="J297" i="30"/>
  <c r="I297" i="30"/>
  <c r="H297" i="30"/>
  <c r="G297" i="30"/>
  <c r="F297" i="30"/>
  <c r="E297" i="30"/>
  <c r="D297" i="30"/>
  <c r="C297" i="30"/>
  <c r="P296" i="30"/>
  <c r="O296" i="30"/>
  <c r="N296" i="30"/>
  <c r="M296" i="30"/>
  <c r="L296" i="30"/>
  <c r="K296" i="30"/>
  <c r="J296" i="30"/>
  <c r="I296" i="30"/>
  <c r="H296" i="30"/>
  <c r="G296" i="30"/>
  <c r="F296" i="30"/>
  <c r="E296" i="30"/>
  <c r="D296" i="30"/>
  <c r="C296" i="30"/>
  <c r="P295" i="30"/>
  <c r="O295" i="30"/>
  <c r="N295" i="30"/>
  <c r="M295" i="30"/>
  <c r="L295" i="30"/>
  <c r="K295" i="30"/>
  <c r="J295" i="30"/>
  <c r="I295" i="30"/>
  <c r="H295" i="30"/>
  <c r="G295" i="30"/>
  <c r="F295" i="30"/>
  <c r="E295" i="30"/>
  <c r="D295" i="30"/>
  <c r="C295" i="30"/>
  <c r="P294" i="30"/>
  <c r="O294" i="30"/>
  <c r="N294" i="30"/>
  <c r="M294" i="30"/>
  <c r="L294" i="30"/>
  <c r="K294" i="30"/>
  <c r="J294" i="30"/>
  <c r="I294" i="30"/>
  <c r="H294" i="30"/>
  <c r="G294" i="30"/>
  <c r="F294" i="30"/>
  <c r="E294" i="30"/>
  <c r="D294" i="30"/>
  <c r="C294" i="30"/>
  <c r="P293" i="30"/>
  <c r="O293" i="30"/>
  <c r="N293" i="30"/>
  <c r="M293" i="30"/>
  <c r="L293" i="30"/>
  <c r="K293" i="30"/>
  <c r="J293" i="30"/>
  <c r="I293" i="30"/>
  <c r="H293" i="30"/>
  <c r="G293" i="30"/>
  <c r="F293" i="30"/>
  <c r="E293" i="30"/>
  <c r="D293" i="30"/>
  <c r="C293" i="30"/>
  <c r="P292" i="30"/>
  <c r="O292" i="30"/>
  <c r="N292" i="30"/>
  <c r="M292" i="30"/>
  <c r="L292" i="30"/>
  <c r="K292" i="30"/>
  <c r="J292" i="30"/>
  <c r="I292" i="30"/>
  <c r="H292" i="30"/>
  <c r="G292" i="30"/>
  <c r="F292" i="30"/>
  <c r="E292" i="30"/>
  <c r="D292" i="30"/>
  <c r="C292" i="30"/>
  <c r="P291" i="30"/>
  <c r="O291" i="30"/>
  <c r="N291" i="30"/>
  <c r="M291" i="30"/>
  <c r="L291" i="30"/>
  <c r="K291" i="30"/>
  <c r="J291" i="30"/>
  <c r="I291" i="30"/>
  <c r="H291" i="30"/>
  <c r="G291" i="30"/>
  <c r="F291" i="30"/>
  <c r="E291" i="30"/>
  <c r="D291" i="30"/>
  <c r="C291" i="30"/>
  <c r="P290" i="30"/>
  <c r="O290" i="30"/>
  <c r="N290" i="30"/>
  <c r="M290" i="30"/>
  <c r="L290" i="30"/>
  <c r="K290" i="30"/>
  <c r="J290" i="30"/>
  <c r="I290" i="30"/>
  <c r="H290" i="30"/>
  <c r="G290" i="30"/>
  <c r="F290" i="30"/>
  <c r="E290" i="30"/>
  <c r="D290" i="30"/>
  <c r="C290" i="30"/>
  <c r="P289" i="30"/>
  <c r="O289" i="30"/>
  <c r="N289" i="30"/>
  <c r="M289" i="30"/>
  <c r="L289" i="30"/>
  <c r="K289" i="30"/>
  <c r="J289" i="30"/>
  <c r="I289" i="30"/>
  <c r="H289" i="30"/>
  <c r="G289" i="30"/>
  <c r="F289" i="30"/>
  <c r="E289" i="30"/>
  <c r="D289" i="30"/>
  <c r="C289" i="30"/>
  <c r="P288" i="30"/>
  <c r="O288" i="30"/>
  <c r="N288" i="30"/>
  <c r="M288" i="30"/>
  <c r="L288" i="30"/>
  <c r="K288" i="30"/>
  <c r="J288" i="30"/>
  <c r="I288" i="30"/>
  <c r="H288" i="30"/>
  <c r="G288" i="30"/>
  <c r="F288" i="30"/>
  <c r="E288" i="30"/>
  <c r="D288" i="30"/>
  <c r="C288" i="30"/>
  <c r="P287" i="30"/>
  <c r="O287" i="30"/>
  <c r="N287" i="30"/>
  <c r="M287" i="30"/>
  <c r="L287" i="30"/>
  <c r="K287" i="30"/>
  <c r="J287" i="30"/>
  <c r="I287" i="30"/>
  <c r="H287" i="30"/>
  <c r="G287" i="30"/>
  <c r="F287" i="30"/>
  <c r="E287" i="30"/>
  <c r="D287" i="30"/>
  <c r="C287" i="30"/>
  <c r="P286" i="30"/>
  <c r="O286" i="30"/>
  <c r="N286" i="30"/>
  <c r="M286" i="30"/>
  <c r="L286" i="30"/>
  <c r="K286" i="30"/>
  <c r="J286" i="30"/>
  <c r="I286" i="30"/>
  <c r="H286" i="30"/>
  <c r="G286" i="30"/>
  <c r="F286" i="30"/>
  <c r="E286" i="30"/>
  <c r="D286" i="30"/>
  <c r="C286" i="30"/>
  <c r="P285" i="30"/>
  <c r="O285" i="30"/>
  <c r="N285" i="30"/>
  <c r="M285" i="30"/>
  <c r="L285" i="30"/>
  <c r="K285" i="30"/>
  <c r="J285" i="30"/>
  <c r="I285" i="30"/>
  <c r="H285" i="30"/>
  <c r="G285" i="30"/>
  <c r="F285" i="30"/>
  <c r="E285" i="30"/>
  <c r="D285" i="30"/>
  <c r="C285" i="30"/>
  <c r="P284" i="30"/>
  <c r="O284" i="30"/>
  <c r="N284" i="30"/>
  <c r="M284" i="30"/>
  <c r="L284" i="30"/>
  <c r="K284" i="30"/>
  <c r="J284" i="30"/>
  <c r="I284" i="30"/>
  <c r="H284" i="30"/>
  <c r="G284" i="30"/>
  <c r="F284" i="30"/>
  <c r="E284" i="30"/>
  <c r="D284" i="30"/>
  <c r="C284" i="30"/>
  <c r="P283" i="30"/>
  <c r="O283" i="30"/>
  <c r="N283" i="30"/>
  <c r="M283" i="30"/>
  <c r="L283" i="30"/>
  <c r="K283" i="30"/>
  <c r="J283" i="30"/>
  <c r="I283" i="30"/>
  <c r="H283" i="30"/>
  <c r="G283" i="30"/>
  <c r="F283" i="30"/>
  <c r="E283" i="30"/>
  <c r="D283" i="30"/>
  <c r="C283" i="30"/>
  <c r="P282" i="30"/>
  <c r="O282" i="30"/>
  <c r="N282" i="30"/>
  <c r="M282" i="30"/>
  <c r="L282" i="30"/>
  <c r="K282" i="30"/>
  <c r="J282" i="30"/>
  <c r="I282" i="30"/>
  <c r="H282" i="30"/>
  <c r="G282" i="30"/>
  <c r="F282" i="30"/>
  <c r="E282" i="30"/>
  <c r="D282" i="30"/>
  <c r="C282" i="30"/>
  <c r="P281" i="30"/>
  <c r="O281" i="30"/>
  <c r="N281" i="30"/>
  <c r="M281" i="30"/>
  <c r="L281" i="30"/>
  <c r="K281" i="30"/>
  <c r="J281" i="30"/>
  <c r="I281" i="30"/>
  <c r="H281" i="30"/>
  <c r="G281" i="30"/>
  <c r="F281" i="30"/>
  <c r="E281" i="30"/>
  <c r="D281" i="30"/>
  <c r="C281" i="30"/>
  <c r="P280" i="30"/>
  <c r="O280" i="30"/>
  <c r="N280" i="30"/>
  <c r="M280" i="30"/>
  <c r="L280" i="30"/>
  <c r="K280" i="30"/>
  <c r="J280" i="30"/>
  <c r="I280" i="30"/>
  <c r="H280" i="30"/>
  <c r="G280" i="30"/>
  <c r="F280" i="30"/>
  <c r="E280" i="30"/>
  <c r="D280" i="30"/>
  <c r="C280" i="30"/>
  <c r="P279" i="30"/>
  <c r="O279" i="30"/>
  <c r="N279" i="30"/>
  <c r="M279" i="30"/>
  <c r="L279" i="30"/>
  <c r="K279" i="30"/>
  <c r="J279" i="30"/>
  <c r="I279" i="30"/>
  <c r="H279" i="30"/>
  <c r="G279" i="30"/>
  <c r="F279" i="30"/>
  <c r="E279" i="30"/>
  <c r="D279" i="30"/>
  <c r="C279" i="30"/>
  <c r="P278" i="30"/>
  <c r="O278" i="30"/>
  <c r="N278" i="30"/>
  <c r="M278" i="30"/>
  <c r="L278" i="30"/>
  <c r="K278" i="30"/>
  <c r="J278" i="30"/>
  <c r="I278" i="30"/>
  <c r="H278" i="30"/>
  <c r="G278" i="30"/>
  <c r="F278" i="30"/>
  <c r="E278" i="30"/>
  <c r="D278" i="30"/>
  <c r="C278" i="30"/>
  <c r="P277" i="30"/>
  <c r="O277" i="30"/>
  <c r="N277" i="30"/>
  <c r="M277" i="30"/>
  <c r="L277" i="30"/>
  <c r="K277" i="30"/>
  <c r="J277" i="30"/>
  <c r="I277" i="30"/>
  <c r="H277" i="30"/>
  <c r="G277" i="30"/>
  <c r="F277" i="30"/>
  <c r="E277" i="30"/>
  <c r="D277" i="30"/>
  <c r="C277" i="30"/>
  <c r="P276" i="30"/>
  <c r="O276" i="30"/>
  <c r="N276" i="30"/>
  <c r="M276" i="30"/>
  <c r="L276" i="30"/>
  <c r="K276" i="30"/>
  <c r="J276" i="30"/>
  <c r="I276" i="30"/>
  <c r="H276" i="30"/>
  <c r="G276" i="30"/>
  <c r="F276" i="30"/>
  <c r="E276" i="30"/>
  <c r="D276" i="30"/>
  <c r="C276" i="30"/>
  <c r="P275" i="30"/>
  <c r="O275" i="30"/>
  <c r="N275" i="30"/>
  <c r="M275" i="30"/>
  <c r="L275" i="30"/>
  <c r="K275" i="30"/>
  <c r="J275" i="30"/>
  <c r="I275" i="30"/>
  <c r="H275" i="30"/>
  <c r="G275" i="30"/>
  <c r="F275" i="30"/>
  <c r="E275" i="30"/>
  <c r="D275" i="30"/>
  <c r="C275" i="30"/>
  <c r="P274" i="30"/>
  <c r="O274" i="30"/>
  <c r="N274" i="30"/>
  <c r="M274" i="30"/>
  <c r="L274" i="30"/>
  <c r="K274" i="30"/>
  <c r="J274" i="30"/>
  <c r="I274" i="30"/>
  <c r="H274" i="30"/>
  <c r="G274" i="30"/>
  <c r="F274" i="30"/>
  <c r="E274" i="30"/>
  <c r="D274" i="30"/>
  <c r="C274" i="30"/>
  <c r="P273" i="30"/>
  <c r="O273" i="30"/>
  <c r="N273" i="30"/>
  <c r="M273" i="30"/>
  <c r="L273" i="30"/>
  <c r="K273" i="30"/>
  <c r="J273" i="30"/>
  <c r="I273" i="30"/>
  <c r="H273" i="30"/>
  <c r="G273" i="30"/>
  <c r="F273" i="30"/>
  <c r="E273" i="30"/>
  <c r="D273" i="30"/>
  <c r="C273" i="30"/>
  <c r="P272" i="30"/>
  <c r="O272" i="30"/>
  <c r="N272" i="30"/>
  <c r="M272" i="30"/>
  <c r="L272" i="30"/>
  <c r="K272" i="30"/>
  <c r="J272" i="30"/>
  <c r="I272" i="30"/>
  <c r="H272" i="30"/>
  <c r="G272" i="30"/>
  <c r="F272" i="30"/>
  <c r="E272" i="30"/>
  <c r="D272" i="30"/>
  <c r="C272" i="30"/>
  <c r="P271" i="30"/>
  <c r="O271" i="30"/>
  <c r="N271" i="30"/>
  <c r="M271" i="30"/>
  <c r="L271" i="30"/>
  <c r="K271" i="30"/>
  <c r="J271" i="30"/>
  <c r="I271" i="30"/>
  <c r="H271" i="30"/>
  <c r="G271" i="30"/>
  <c r="F271" i="30"/>
  <c r="E271" i="30"/>
  <c r="D271" i="30"/>
  <c r="C271" i="30"/>
  <c r="P270" i="30"/>
  <c r="O270" i="30"/>
  <c r="N270" i="30"/>
  <c r="M270" i="30"/>
  <c r="L270" i="30"/>
  <c r="K270" i="30"/>
  <c r="J270" i="30"/>
  <c r="I270" i="30"/>
  <c r="H270" i="30"/>
  <c r="G270" i="30"/>
  <c r="F270" i="30"/>
  <c r="E270" i="30"/>
  <c r="D270" i="30"/>
  <c r="C270" i="30"/>
  <c r="P269" i="30"/>
  <c r="O269" i="30"/>
  <c r="N269" i="30"/>
  <c r="M269" i="30"/>
  <c r="L269" i="30"/>
  <c r="K269" i="30"/>
  <c r="J269" i="30"/>
  <c r="I269" i="30"/>
  <c r="H269" i="30"/>
  <c r="G269" i="30"/>
  <c r="F269" i="30"/>
  <c r="E269" i="30"/>
  <c r="D269" i="30"/>
  <c r="C269" i="30"/>
  <c r="P268" i="30"/>
  <c r="O268" i="30"/>
  <c r="N268" i="30"/>
  <c r="M268" i="30"/>
  <c r="L268" i="30"/>
  <c r="K268" i="30"/>
  <c r="J268" i="30"/>
  <c r="I268" i="30"/>
  <c r="H268" i="30"/>
  <c r="G268" i="30"/>
  <c r="F268" i="30"/>
  <c r="E268" i="30"/>
  <c r="D268" i="30"/>
  <c r="C268" i="30"/>
  <c r="P267" i="30"/>
  <c r="O267" i="30"/>
  <c r="N267" i="30"/>
  <c r="M267" i="30"/>
  <c r="L267" i="30"/>
  <c r="K267" i="30"/>
  <c r="J267" i="30"/>
  <c r="I267" i="30"/>
  <c r="H267" i="30"/>
  <c r="G267" i="30"/>
  <c r="F267" i="30"/>
  <c r="E267" i="30"/>
  <c r="D267" i="30"/>
  <c r="C267" i="30"/>
  <c r="P266" i="30"/>
  <c r="O266" i="30"/>
  <c r="N266" i="30"/>
  <c r="M266" i="30"/>
  <c r="L266" i="30"/>
  <c r="K266" i="30"/>
  <c r="J266" i="30"/>
  <c r="I266" i="30"/>
  <c r="H266" i="30"/>
  <c r="G266" i="30"/>
  <c r="F266" i="30"/>
  <c r="E266" i="30"/>
  <c r="D266" i="30"/>
  <c r="C266" i="30"/>
  <c r="P265" i="30"/>
  <c r="O265" i="30"/>
  <c r="N265" i="30"/>
  <c r="M265" i="30"/>
  <c r="L265" i="30"/>
  <c r="K265" i="30"/>
  <c r="J265" i="30"/>
  <c r="I265" i="30"/>
  <c r="H265" i="30"/>
  <c r="G265" i="30"/>
  <c r="F265" i="30"/>
  <c r="E265" i="30"/>
  <c r="D265" i="30"/>
  <c r="C265" i="30"/>
  <c r="P264" i="30"/>
  <c r="O264" i="30"/>
  <c r="N264" i="30"/>
  <c r="Q264" i="30" s="1"/>
  <c r="M264" i="30"/>
  <c r="L264" i="30"/>
  <c r="K264" i="30"/>
  <c r="J264" i="30"/>
  <c r="I264" i="30"/>
  <c r="H264" i="30"/>
  <c r="G264" i="30"/>
  <c r="F264" i="30"/>
  <c r="E264" i="30"/>
  <c r="D264" i="30"/>
  <c r="C264" i="30"/>
  <c r="P263" i="30"/>
  <c r="O263" i="30"/>
  <c r="N263" i="30"/>
  <c r="M263" i="30"/>
  <c r="L263" i="30"/>
  <c r="K263" i="30"/>
  <c r="J263" i="30"/>
  <c r="I263" i="30"/>
  <c r="H263" i="30"/>
  <c r="G263" i="30"/>
  <c r="F263" i="30"/>
  <c r="E263" i="30"/>
  <c r="D263" i="30"/>
  <c r="C263" i="30"/>
  <c r="P262" i="30"/>
  <c r="O262" i="30"/>
  <c r="N262" i="30"/>
  <c r="M262" i="30"/>
  <c r="L262" i="30"/>
  <c r="K262" i="30"/>
  <c r="J262" i="30"/>
  <c r="I262" i="30"/>
  <c r="H262" i="30"/>
  <c r="G262" i="30"/>
  <c r="F262" i="30"/>
  <c r="E262" i="30"/>
  <c r="D262" i="30"/>
  <c r="C262" i="30"/>
  <c r="P261" i="30"/>
  <c r="O261" i="30"/>
  <c r="N261" i="30"/>
  <c r="M261" i="30"/>
  <c r="L261" i="30"/>
  <c r="K261" i="30"/>
  <c r="J261" i="30"/>
  <c r="I261" i="30"/>
  <c r="H261" i="30"/>
  <c r="G261" i="30"/>
  <c r="F261" i="30"/>
  <c r="E261" i="30"/>
  <c r="D261" i="30"/>
  <c r="C261" i="30"/>
  <c r="P260" i="30"/>
  <c r="O260" i="30"/>
  <c r="N260" i="30"/>
  <c r="M260" i="30"/>
  <c r="L260" i="30"/>
  <c r="K260" i="30"/>
  <c r="J260" i="30"/>
  <c r="I260" i="30"/>
  <c r="H260" i="30"/>
  <c r="G260" i="30"/>
  <c r="F260" i="30"/>
  <c r="Q260" i="30" s="1"/>
  <c r="E260" i="30"/>
  <c r="D260" i="30"/>
  <c r="C260" i="30"/>
  <c r="P259" i="30"/>
  <c r="O259" i="30"/>
  <c r="N259" i="30"/>
  <c r="M259" i="30"/>
  <c r="L259" i="30"/>
  <c r="K259" i="30"/>
  <c r="J259" i="30"/>
  <c r="I259" i="30"/>
  <c r="H259" i="30"/>
  <c r="G259" i="30"/>
  <c r="F259" i="30"/>
  <c r="E259" i="30"/>
  <c r="D259" i="30"/>
  <c r="C259" i="30"/>
  <c r="P258" i="30"/>
  <c r="O258" i="30"/>
  <c r="N258" i="30"/>
  <c r="M258" i="30"/>
  <c r="L258" i="30"/>
  <c r="K258" i="30"/>
  <c r="J258" i="30"/>
  <c r="I258" i="30"/>
  <c r="H258" i="30"/>
  <c r="G258" i="30"/>
  <c r="F258" i="30"/>
  <c r="E258" i="30"/>
  <c r="D258" i="30"/>
  <c r="C258" i="30"/>
  <c r="P257" i="30"/>
  <c r="O257" i="30"/>
  <c r="N257" i="30"/>
  <c r="M257" i="30"/>
  <c r="L257" i="30"/>
  <c r="K257" i="30"/>
  <c r="J257" i="30"/>
  <c r="I257" i="30"/>
  <c r="H257" i="30"/>
  <c r="G257" i="30"/>
  <c r="F257" i="30"/>
  <c r="E257" i="30"/>
  <c r="D257" i="30"/>
  <c r="C257" i="30"/>
  <c r="P256" i="30"/>
  <c r="O256" i="30"/>
  <c r="N256" i="30"/>
  <c r="M256" i="30"/>
  <c r="L256" i="30"/>
  <c r="K256" i="30"/>
  <c r="J256" i="30"/>
  <c r="I256" i="30"/>
  <c r="H256" i="30"/>
  <c r="G256" i="30"/>
  <c r="F256" i="30"/>
  <c r="E256" i="30"/>
  <c r="D256" i="30"/>
  <c r="C256" i="30"/>
  <c r="P255" i="30"/>
  <c r="O255" i="30"/>
  <c r="N255" i="30"/>
  <c r="M255" i="30"/>
  <c r="L255" i="30"/>
  <c r="K255" i="30"/>
  <c r="J255" i="30"/>
  <c r="I255" i="30"/>
  <c r="H255" i="30"/>
  <c r="G255" i="30"/>
  <c r="F255" i="30"/>
  <c r="E255" i="30"/>
  <c r="D255" i="30"/>
  <c r="C255" i="30"/>
  <c r="P254" i="30"/>
  <c r="O254" i="30"/>
  <c r="N254" i="30"/>
  <c r="M254" i="30"/>
  <c r="L254" i="30"/>
  <c r="K254" i="30"/>
  <c r="J254" i="30"/>
  <c r="I254" i="30"/>
  <c r="H254" i="30"/>
  <c r="G254" i="30"/>
  <c r="F254" i="30"/>
  <c r="E254" i="30"/>
  <c r="D254" i="30"/>
  <c r="C254" i="30"/>
  <c r="P253" i="30"/>
  <c r="O253" i="30"/>
  <c r="N253" i="30"/>
  <c r="M253" i="30"/>
  <c r="L253" i="30"/>
  <c r="K253" i="30"/>
  <c r="J253" i="30"/>
  <c r="I253" i="30"/>
  <c r="H253" i="30"/>
  <c r="G253" i="30"/>
  <c r="F253" i="30"/>
  <c r="E253" i="30"/>
  <c r="D253" i="30"/>
  <c r="C253" i="30"/>
  <c r="P252" i="30"/>
  <c r="O252" i="30"/>
  <c r="N252" i="30"/>
  <c r="M252" i="30"/>
  <c r="L252" i="30"/>
  <c r="K252" i="30"/>
  <c r="J252" i="30"/>
  <c r="I252" i="30"/>
  <c r="H252" i="30"/>
  <c r="G252" i="30"/>
  <c r="F252" i="30"/>
  <c r="E252" i="30"/>
  <c r="D252" i="30"/>
  <c r="C252" i="30"/>
  <c r="P251" i="30"/>
  <c r="O251" i="30"/>
  <c r="N251" i="30"/>
  <c r="M251" i="30"/>
  <c r="L251" i="30"/>
  <c r="K251" i="30"/>
  <c r="J251" i="30"/>
  <c r="I251" i="30"/>
  <c r="H251" i="30"/>
  <c r="G251" i="30"/>
  <c r="F251" i="30"/>
  <c r="E251" i="30"/>
  <c r="D251" i="30"/>
  <c r="C251" i="30"/>
  <c r="P250" i="30"/>
  <c r="O250" i="30"/>
  <c r="N250" i="30"/>
  <c r="M250" i="30"/>
  <c r="L250" i="30"/>
  <c r="K250" i="30"/>
  <c r="J250" i="30"/>
  <c r="I250" i="30"/>
  <c r="H250" i="30"/>
  <c r="G250" i="30"/>
  <c r="F250" i="30"/>
  <c r="E250" i="30"/>
  <c r="D250" i="30"/>
  <c r="C250" i="30"/>
  <c r="P249" i="30"/>
  <c r="O249" i="30"/>
  <c r="N249" i="30"/>
  <c r="M249" i="30"/>
  <c r="L249" i="30"/>
  <c r="K249" i="30"/>
  <c r="J249" i="30"/>
  <c r="I249" i="30"/>
  <c r="H249" i="30"/>
  <c r="G249" i="30"/>
  <c r="F249" i="30"/>
  <c r="E249" i="30"/>
  <c r="D249" i="30"/>
  <c r="C249" i="30"/>
  <c r="P248" i="30"/>
  <c r="O248" i="30"/>
  <c r="N248" i="30"/>
  <c r="M248" i="30"/>
  <c r="L248" i="30"/>
  <c r="K248" i="30"/>
  <c r="J248" i="30"/>
  <c r="I248" i="30"/>
  <c r="H248" i="30"/>
  <c r="G248" i="30"/>
  <c r="F248" i="30"/>
  <c r="E248" i="30"/>
  <c r="D248" i="30"/>
  <c r="C248" i="30"/>
  <c r="P247" i="30"/>
  <c r="O247" i="30"/>
  <c r="N247" i="30"/>
  <c r="M247" i="30"/>
  <c r="L247" i="30"/>
  <c r="K247" i="30"/>
  <c r="J247" i="30"/>
  <c r="I247" i="30"/>
  <c r="H247" i="30"/>
  <c r="G247" i="30"/>
  <c r="F247" i="30"/>
  <c r="E247" i="30"/>
  <c r="D247" i="30"/>
  <c r="C247" i="30"/>
  <c r="P246" i="30"/>
  <c r="O246" i="30"/>
  <c r="N246" i="30"/>
  <c r="M246" i="30"/>
  <c r="L246" i="30"/>
  <c r="K246" i="30"/>
  <c r="J246" i="30"/>
  <c r="I246" i="30"/>
  <c r="H246" i="30"/>
  <c r="G246" i="30"/>
  <c r="F246" i="30"/>
  <c r="E246" i="30"/>
  <c r="D246" i="30"/>
  <c r="C246" i="30"/>
  <c r="P245" i="30"/>
  <c r="O245" i="30"/>
  <c r="N245" i="30"/>
  <c r="M245" i="30"/>
  <c r="L245" i="30"/>
  <c r="K245" i="30"/>
  <c r="J245" i="30"/>
  <c r="I245" i="30"/>
  <c r="H245" i="30"/>
  <c r="G245" i="30"/>
  <c r="F245" i="30"/>
  <c r="E245" i="30"/>
  <c r="D245" i="30"/>
  <c r="C245" i="30"/>
  <c r="P244" i="30"/>
  <c r="O244" i="30"/>
  <c r="N244" i="30"/>
  <c r="M244" i="30"/>
  <c r="L244" i="30"/>
  <c r="K244" i="30"/>
  <c r="J244" i="30"/>
  <c r="I244" i="30"/>
  <c r="H244" i="30"/>
  <c r="G244" i="30"/>
  <c r="F244" i="30"/>
  <c r="E244" i="30"/>
  <c r="D244" i="30"/>
  <c r="C244" i="30"/>
  <c r="P243" i="30"/>
  <c r="O243" i="30"/>
  <c r="N243" i="30"/>
  <c r="M243" i="30"/>
  <c r="L243" i="30"/>
  <c r="K243" i="30"/>
  <c r="J243" i="30"/>
  <c r="I243" i="30"/>
  <c r="H243" i="30"/>
  <c r="G243" i="30"/>
  <c r="F243" i="30"/>
  <c r="E243" i="30"/>
  <c r="D243" i="30"/>
  <c r="C243" i="30"/>
  <c r="P242" i="30"/>
  <c r="O242" i="30"/>
  <c r="N242" i="30"/>
  <c r="M242" i="30"/>
  <c r="L242" i="30"/>
  <c r="K242" i="30"/>
  <c r="J242" i="30"/>
  <c r="I242" i="30"/>
  <c r="H242" i="30"/>
  <c r="G242" i="30"/>
  <c r="F242" i="30"/>
  <c r="E242" i="30"/>
  <c r="D242" i="30"/>
  <c r="C242" i="30"/>
  <c r="P241" i="30"/>
  <c r="O241" i="30"/>
  <c r="N241" i="30"/>
  <c r="M241" i="30"/>
  <c r="L241" i="30"/>
  <c r="K241" i="30"/>
  <c r="J241" i="30"/>
  <c r="I241" i="30"/>
  <c r="H241" i="30"/>
  <c r="G241" i="30"/>
  <c r="F241" i="30"/>
  <c r="E241" i="30"/>
  <c r="D241" i="30"/>
  <c r="C241" i="30"/>
  <c r="P240" i="30"/>
  <c r="O240" i="30"/>
  <c r="N240" i="30"/>
  <c r="M240" i="30"/>
  <c r="L240" i="30"/>
  <c r="K240" i="30"/>
  <c r="J240" i="30"/>
  <c r="I240" i="30"/>
  <c r="H240" i="30"/>
  <c r="G240" i="30"/>
  <c r="F240" i="30"/>
  <c r="E240" i="30"/>
  <c r="D240" i="30"/>
  <c r="C240" i="30"/>
  <c r="P239" i="30"/>
  <c r="O239" i="30"/>
  <c r="N239" i="30"/>
  <c r="M239" i="30"/>
  <c r="L239" i="30"/>
  <c r="K239" i="30"/>
  <c r="J239" i="30"/>
  <c r="I239" i="30"/>
  <c r="H239" i="30"/>
  <c r="G239" i="30"/>
  <c r="F239" i="30"/>
  <c r="E239" i="30"/>
  <c r="D239" i="30"/>
  <c r="C239" i="30"/>
  <c r="P238" i="30"/>
  <c r="O238" i="30"/>
  <c r="N238" i="30"/>
  <c r="M238" i="30"/>
  <c r="L238" i="30"/>
  <c r="K238" i="30"/>
  <c r="J238" i="30"/>
  <c r="I238" i="30"/>
  <c r="H238" i="30"/>
  <c r="G238" i="30"/>
  <c r="F238" i="30"/>
  <c r="E238" i="30"/>
  <c r="D238" i="30"/>
  <c r="C238" i="30"/>
  <c r="P237" i="30"/>
  <c r="O237" i="30"/>
  <c r="N237" i="30"/>
  <c r="M237" i="30"/>
  <c r="L237" i="30"/>
  <c r="K237" i="30"/>
  <c r="J237" i="30"/>
  <c r="I237" i="30"/>
  <c r="H237" i="30"/>
  <c r="G237" i="30"/>
  <c r="F237" i="30"/>
  <c r="E237" i="30"/>
  <c r="D237" i="30"/>
  <c r="C237" i="30"/>
  <c r="P236" i="30"/>
  <c r="O236" i="30"/>
  <c r="N236" i="30"/>
  <c r="M236" i="30"/>
  <c r="L236" i="30"/>
  <c r="K236" i="30"/>
  <c r="J236" i="30"/>
  <c r="I236" i="30"/>
  <c r="H236" i="30"/>
  <c r="G236" i="30"/>
  <c r="F236" i="30"/>
  <c r="E236" i="30"/>
  <c r="D236" i="30"/>
  <c r="C236" i="30"/>
  <c r="P235" i="30"/>
  <c r="O235" i="30"/>
  <c r="N235" i="30"/>
  <c r="M235" i="30"/>
  <c r="L235" i="30"/>
  <c r="K235" i="30"/>
  <c r="J235" i="30"/>
  <c r="I235" i="30"/>
  <c r="H235" i="30"/>
  <c r="G235" i="30"/>
  <c r="F235" i="30"/>
  <c r="E235" i="30"/>
  <c r="D235" i="30"/>
  <c r="C235" i="30"/>
  <c r="P234" i="30"/>
  <c r="O234" i="30"/>
  <c r="N234" i="30"/>
  <c r="M234" i="30"/>
  <c r="L234" i="30"/>
  <c r="K234" i="30"/>
  <c r="J234" i="30"/>
  <c r="I234" i="30"/>
  <c r="H234" i="30"/>
  <c r="G234" i="30"/>
  <c r="F234" i="30"/>
  <c r="E234" i="30"/>
  <c r="D234" i="30"/>
  <c r="C234" i="30"/>
  <c r="P233" i="30"/>
  <c r="O233" i="30"/>
  <c r="N233" i="30"/>
  <c r="M233" i="30"/>
  <c r="L233" i="30"/>
  <c r="K233" i="30"/>
  <c r="J233" i="30"/>
  <c r="I233" i="30"/>
  <c r="H233" i="30"/>
  <c r="G233" i="30"/>
  <c r="F233" i="30"/>
  <c r="E233" i="30"/>
  <c r="D233" i="30"/>
  <c r="C233" i="30"/>
  <c r="P232" i="30"/>
  <c r="O232" i="30"/>
  <c r="N232" i="30"/>
  <c r="M232" i="30"/>
  <c r="L232" i="30"/>
  <c r="K232" i="30"/>
  <c r="J232" i="30"/>
  <c r="I232" i="30"/>
  <c r="H232" i="30"/>
  <c r="G232" i="30"/>
  <c r="F232" i="30"/>
  <c r="E232" i="30"/>
  <c r="D232" i="30"/>
  <c r="C232" i="30"/>
  <c r="P231" i="30"/>
  <c r="O231" i="30"/>
  <c r="N231" i="30"/>
  <c r="M231" i="30"/>
  <c r="L231" i="30"/>
  <c r="K231" i="30"/>
  <c r="J231" i="30"/>
  <c r="I231" i="30"/>
  <c r="H231" i="30"/>
  <c r="G231" i="30"/>
  <c r="F231" i="30"/>
  <c r="E231" i="30"/>
  <c r="D231" i="30"/>
  <c r="C231" i="30"/>
  <c r="P230" i="30"/>
  <c r="O230" i="30"/>
  <c r="N230" i="30"/>
  <c r="M230" i="30"/>
  <c r="L230" i="30"/>
  <c r="K230" i="30"/>
  <c r="J230" i="30"/>
  <c r="I230" i="30"/>
  <c r="H230" i="30"/>
  <c r="G230" i="30"/>
  <c r="F230" i="30"/>
  <c r="E230" i="30"/>
  <c r="D230" i="30"/>
  <c r="C230" i="30"/>
  <c r="P229" i="30"/>
  <c r="O229" i="30"/>
  <c r="N229" i="30"/>
  <c r="M229" i="30"/>
  <c r="L229" i="30"/>
  <c r="K229" i="30"/>
  <c r="J229" i="30"/>
  <c r="I229" i="30"/>
  <c r="H229" i="30"/>
  <c r="G229" i="30"/>
  <c r="F229" i="30"/>
  <c r="E229" i="30"/>
  <c r="D229" i="30"/>
  <c r="C229" i="30"/>
  <c r="P228" i="30"/>
  <c r="O228" i="30"/>
  <c r="N228" i="30"/>
  <c r="M228" i="30"/>
  <c r="L228" i="30"/>
  <c r="K228" i="30"/>
  <c r="J228" i="30"/>
  <c r="I228" i="30"/>
  <c r="H228" i="30"/>
  <c r="G228" i="30"/>
  <c r="F228" i="30"/>
  <c r="E228" i="30"/>
  <c r="D228" i="30"/>
  <c r="C228" i="30"/>
  <c r="P227" i="30"/>
  <c r="O227" i="30"/>
  <c r="N227" i="30"/>
  <c r="M227" i="30"/>
  <c r="L227" i="30"/>
  <c r="K227" i="30"/>
  <c r="J227" i="30"/>
  <c r="I227" i="30"/>
  <c r="H227" i="30"/>
  <c r="G227" i="30"/>
  <c r="F227" i="30"/>
  <c r="E227" i="30"/>
  <c r="D227" i="30"/>
  <c r="C227" i="30"/>
  <c r="P226" i="30"/>
  <c r="O226" i="30"/>
  <c r="N226" i="30"/>
  <c r="M226" i="30"/>
  <c r="L226" i="30"/>
  <c r="K226" i="30"/>
  <c r="J226" i="30"/>
  <c r="I226" i="30"/>
  <c r="H226" i="30"/>
  <c r="G226" i="30"/>
  <c r="F226" i="30"/>
  <c r="E226" i="30"/>
  <c r="D226" i="30"/>
  <c r="C226" i="30"/>
  <c r="P225" i="30"/>
  <c r="O225" i="30"/>
  <c r="N225" i="30"/>
  <c r="M225" i="30"/>
  <c r="L225" i="30"/>
  <c r="K225" i="30"/>
  <c r="J225" i="30"/>
  <c r="I225" i="30"/>
  <c r="H225" i="30"/>
  <c r="G225" i="30"/>
  <c r="F225" i="30"/>
  <c r="E225" i="30"/>
  <c r="D225" i="30"/>
  <c r="C225" i="30"/>
  <c r="P224" i="30"/>
  <c r="O224" i="30"/>
  <c r="N224" i="30"/>
  <c r="M224" i="30"/>
  <c r="L224" i="30"/>
  <c r="K224" i="30"/>
  <c r="J224" i="30"/>
  <c r="I224" i="30"/>
  <c r="H224" i="30"/>
  <c r="G224" i="30"/>
  <c r="F224" i="30"/>
  <c r="E224" i="30"/>
  <c r="D224" i="30"/>
  <c r="C224" i="30"/>
  <c r="P223" i="30"/>
  <c r="O223" i="30"/>
  <c r="N223" i="30"/>
  <c r="M223" i="30"/>
  <c r="L223" i="30"/>
  <c r="K223" i="30"/>
  <c r="J223" i="30"/>
  <c r="I223" i="30"/>
  <c r="H223" i="30"/>
  <c r="G223" i="30"/>
  <c r="F223" i="30"/>
  <c r="E223" i="30"/>
  <c r="D223" i="30"/>
  <c r="C223" i="30"/>
  <c r="P222" i="30"/>
  <c r="O222" i="30"/>
  <c r="N222" i="30"/>
  <c r="M222" i="30"/>
  <c r="L222" i="30"/>
  <c r="K222" i="30"/>
  <c r="J222" i="30"/>
  <c r="I222" i="30"/>
  <c r="H222" i="30"/>
  <c r="G222" i="30"/>
  <c r="F222" i="30"/>
  <c r="E222" i="30"/>
  <c r="D222" i="30"/>
  <c r="C222" i="30"/>
  <c r="P221" i="30"/>
  <c r="O221" i="30"/>
  <c r="N221" i="30"/>
  <c r="M221" i="30"/>
  <c r="L221" i="30"/>
  <c r="K221" i="30"/>
  <c r="J221" i="30"/>
  <c r="I221" i="30"/>
  <c r="H221" i="30"/>
  <c r="G221" i="30"/>
  <c r="F221" i="30"/>
  <c r="E221" i="30"/>
  <c r="D221" i="30"/>
  <c r="C221" i="30"/>
  <c r="P220" i="30"/>
  <c r="O220" i="30"/>
  <c r="N220" i="30"/>
  <c r="M220" i="30"/>
  <c r="L220" i="30"/>
  <c r="K220" i="30"/>
  <c r="J220" i="30"/>
  <c r="I220" i="30"/>
  <c r="H220" i="30"/>
  <c r="G220" i="30"/>
  <c r="F220" i="30"/>
  <c r="E220" i="30"/>
  <c r="D220" i="30"/>
  <c r="C220" i="30"/>
  <c r="P219" i="30"/>
  <c r="O219" i="30"/>
  <c r="N219" i="30"/>
  <c r="M219" i="30"/>
  <c r="L219" i="30"/>
  <c r="K219" i="30"/>
  <c r="J219" i="30"/>
  <c r="I219" i="30"/>
  <c r="H219" i="30"/>
  <c r="G219" i="30"/>
  <c r="F219" i="30"/>
  <c r="E219" i="30"/>
  <c r="D219" i="30"/>
  <c r="C219" i="30"/>
  <c r="P218" i="30"/>
  <c r="O218" i="30"/>
  <c r="N218" i="30"/>
  <c r="M218" i="30"/>
  <c r="L218" i="30"/>
  <c r="K218" i="30"/>
  <c r="J218" i="30"/>
  <c r="I218" i="30"/>
  <c r="H218" i="30"/>
  <c r="G218" i="30"/>
  <c r="F218" i="30"/>
  <c r="E218" i="30"/>
  <c r="D218" i="30"/>
  <c r="C218" i="30"/>
  <c r="P217" i="30"/>
  <c r="O217" i="30"/>
  <c r="N217" i="30"/>
  <c r="M217" i="30"/>
  <c r="L217" i="30"/>
  <c r="K217" i="30"/>
  <c r="J217" i="30"/>
  <c r="I217" i="30"/>
  <c r="H217" i="30"/>
  <c r="G217" i="30"/>
  <c r="F217" i="30"/>
  <c r="E217" i="30"/>
  <c r="D217" i="30"/>
  <c r="C217" i="30"/>
  <c r="P216" i="30"/>
  <c r="O216" i="30"/>
  <c r="N216" i="30"/>
  <c r="M216" i="30"/>
  <c r="L216" i="30"/>
  <c r="K216" i="30"/>
  <c r="J216" i="30"/>
  <c r="I216" i="30"/>
  <c r="H216" i="30"/>
  <c r="G216" i="30"/>
  <c r="Q216" i="30" s="1"/>
  <c r="F216" i="30"/>
  <c r="E216" i="30"/>
  <c r="D216" i="30"/>
  <c r="C216" i="30"/>
  <c r="P215" i="30"/>
  <c r="O215" i="30"/>
  <c r="N215" i="30"/>
  <c r="M215" i="30"/>
  <c r="L215" i="30"/>
  <c r="K215" i="30"/>
  <c r="J215" i="30"/>
  <c r="I215" i="30"/>
  <c r="H215" i="30"/>
  <c r="G215" i="30"/>
  <c r="F215" i="30"/>
  <c r="E215" i="30"/>
  <c r="D215" i="30"/>
  <c r="C215" i="30"/>
  <c r="P214" i="30"/>
  <c r="O214" i="30"/>
  <c r="N214" i="30"/>
  <c r="M214" i="30"/>
  <c r="L214" i="30"/>
  <c r="K214" i="30"/>
  <c r="J214" i="30"/>
  <c r="I214" i="30"/>
  <c r="H214" i="30"/>
  <c r="G214" i="30"/>
  <c r="F214" i="30"/>
  <c r="E214" i="30"/>
  <c r="D214" i="30"/>
  <c r="C214" i="30"/>
  <c r="P213" i="30"/>
  <c r="O213" i="30"/>
  <c r="N213" i="30"/>
  <c r="M213" i="30"/>
  <c r="L213" i="30"/>
  <c r="K213" i="30"/>
  <c r="J213" i="30"/>
  <c r="I213" i="30"/>
  <c r="H213" i="30"/>
  <c r="G213" i="30"/>
  <c r="F213" i="30"/>
  <c r="E213" i="30"/>
  <c r="D213" i="30"/>
  <c r="C213" i="30"/>
  <c r="P212" i="30"/>
  <c r="O212" i="30"/>
  <c r="N212" i="30"/>
  <c r="M212" i="30"/>
  <c r="L212" i="30"/>
  <c r="K212" i="30"/>
  <c r="J212" i="30"/>
  <c r="I212" i="30"/>
  <c r="H212" i="30"/>
  <c r="G212" i="30"/>
  <c r="F212" i="30"/>
  <c r="E212" i="30"/>
  <c r="D212" i="30"/>
  <c r="C212" i="30"/>
  <c r="P211" i="30"/>
  <c r="O211" i="30"/>
  <c r="N211" i="30"/>
  <c r="M211" i="30"/>
  <c r="L211" i="30"/>
  <c r="K211" i="30"/>
  <c r="J211" i="30"/>
  <c r="I211" i="30"/>
  <c r="H211" i="30"/>
  <c r="G211" i="30"/>
  <c r="F211" i="30"/>
  <c r="E211" i="30"/>
  <c r="D211" i="30"/>
  <c r="C211" i="30"/>
  <c r="P210" i="30"/>
  <c r="O210" i="30"/>
  <c r="N210" i="30"/>
  <c r="M210" i="30"/>
  <c r="L210" i="30"/>
  <c r="K210" i="30"/>
  <c r="J210" i="30"/>
  <c r="I210" i="30"/>
  <c r="H210" i="30"/>
  <c r="G210" i="30"/>
  <c r="F210" i="30"/>
  <c r="E210" i="30"/>
  <c r="D210" i="30"/>
  <c r="C210" i="30"/>
  <c r="P209" i="30"/>
  <c r="O209" i="30"/>
  <c r="N209" i="30"/>
  <c r="M209" i="30"/>
  <c r="L209" i="30"/>
  <c r="K209" i="30"/>
  <c r="J209" i="30"/>
  <c r="I209" i="30"/>
  <c r="H209" i="30"/>
  <c r="G209" i="30"/>
  <c r="F209" i="30"/>
  <c r="E209" i="30"/>
  <c r="D209" i="30"/>
  <c r="C209" i="30"/>
  <c r="P208" i="30"/>
  <c r="O208" i="30"/>
  <c r="N208" i="30"/>
  <c r="M208" i="30"/>
  <c r="L208" i="30"/>
  <c r="K208" i="30"/>
  <c r="J208" i="30"/>
  <c r="I208" i="30"/>
  <c r="H208" i="30"/>
  <c r="G208" i="30"/>
  <c r="F208" i="30"/>
  <c r="E208" i="30"/>
  <c r="D208" i="30"/>
  <c r="C208" i="30"/>
  <c r="P207" i="30"/>
  <c r="O207" i="30"/>
  <c r="N207" i="30"/>
  <c r="M207" i="30"/>
  <c r="L207" i="30"/>
  <c r="K207" i="30"/>
  <c r="J207" i="30"/>
  <c r="I207" i="30"/>
  <c r="H207" i="30"/>
  <c r="G207" i="30"/>
  <c r="F207" i="30"/>
  <c r="E207" i="30"/>
  <c r="D207" i="30"/>
  <c r="C207" i="30"/>
  <c r="P206" i="30"/>
  <c r="O206" i="30"/>
  <c r="N206" i="30"/>
  <c r="M206" i="30"/>
  <c r="L206" i="30"/>
  <c r="K206" i="30"/>
  <c r="J206" i="30"/>
  <c r="I206" i="30"/>
  <c r="H206" i="30"/>
  <c r="G206" i="30"/>
  <c r="F206" i="30"/>
  <c r="E206" i="30"/>
  <c r="D206" i="30"/>
  <c r="C206" i="30"/>
  <c r="P205" i="30"/>
  <c r="O205" i="30"/>
  <c r="N205" i="30"/>
  <c r="M205" i="30"/>
  <c r="L205" i="30"/>
  <c r="K205" i="30"/>
  <c r="J205" i="30"/>
  <c r="I205" i="30"/>
  <c r="H205" i="30"/>
  <c r="G205" i="30"/>
  <c r="F205" i="30"/>
  <c r="E205" i="30"/>
  <c r="D205" i="30"/>
  <c r="C205" i="30"/>
  <c r="P204" i="30"/>
  <c r="O204" i="30"/>
  <c r="N204" i="30"/>
  <c r="M204" i="30"/>
  <c r="L204" i="30"/>
  <c r="K204" i="30"/>
  <c r="J204" i="30"/>
  <c r="I204" i="30"/>
  <c r="H204" i="30"/>
  <c r="G204" i="30"/>
  <c r="F204" i="30"/>
  <c r="E204" i="30"/>
  <c r="D204" i="30"/>
  <c r="C204" i="30"/>
  <c r="P203" i="30"/>
  <c r="O203" i="30"/>
  <c r="N203" i="30"/>
  <c r="M203" i="30"/>
  <c r="L203" i="30"/>
  <c r="K203" i="30"/>
  <c r="J203" i="30"/>
  <c r="I203" i="30"/>
  <c r="H203" i="30"/>
  <c r="G203" i="30"/>
  <c r="F203" i="30"/>
  <c r="E203" i="30"/>
  <c r="D203" i="30"/>
  <c r="C203" i="30"/>
  <c r="P202" i="30"/>
  <c r="O202" i="30"/>
  <c r="N202" i="30"/>
  <c r="M202" i="30"/>
  <c r="L202" i="30"/>
  <c r="K202" i="30"/>
  <c r="J202" i="30"/>
  <c r="I202" i="30"/>
  <c r="H202" i="30"/>
  <c r="G202" i="30"/>
  <c r="F202" i="30"/>
  <c r="E202" i="30"/>
  <c r="D202" i="30"/>
  <c r="C202" i="30"/>
  <c r="P201" i="30"/>
  <c r="O201" i="30"/>
  <c r="N201" i="30"/>
  <c r="M201" i="30"/>
  <c r="L201" i="30"/>
  <c r="K201" i="30"/>
  <c r="J201" i="30"/>
  <c r="I201" i="30"/>
  <c r="H201" i="30"/>
  <c r="G201" i="30"/>
  <c r="F201" i="30"/>
  <c r="E201" i="30"/>
  <c r="D201" i="30"/>
  <c r="C201" i="30"/>
  <c r="P200" i="30"/>
  <c r="O200" i="30"/>
  <c r="N200" i="30"/>
  <c r="M200" i="30"/>
  <c r="L200" i="30"/>
  <c r="K200" i="30"/>
  <c r="J200" i="30"/>
  <c r="I200" i="30"/>
  <c r="H200" i="30"/>
  <c r="G200" i="30"/>
  <c r="F200" i="30"/>
  <c r="E200" i="30"/>
  <c r="D200" i="30"/>
  <c r="C200" i="30"/>
  <c r="P199" i="30"/>
  <c r="O199" i="30"/>
  <c r="N199" i="30"/>
  <c r="M199" i="30"/>
  <c r="L199" i="30"/>
  <c r="K199" i="30"/>
  <c r="J199" i="30"/>
  <c r="I199" i="30"/>
  <c r="H199" i="30"/>
  <c r="G199" i="30"/>
  <c r="F199" i="30"/>
  <c r="E199" i="30"/>
  <c r="D199" i="30"/>
  <c r="C199" i="30"/>
  <c r="P198" i="30"/>
  <c r="O198" i="30"/>
  <c r="N198" i="30"/>
  <c r="M198" i="30"/>
  <c r="L198" i="30"/>
  <c r="K198" i="30"/>
  <c r="J198" i="30"/>
  <c r="I198" i="30"/>
  <c r="H198" i="30"/>
  <c r="G198" i="30"/>
  <c r="F198" i="30"/>
  <c r="E198" i="30"/>
  <c r="D198" i="30"/>
  <c r="C198" i="30"/>
  <c r="P197" i="30"/>
  <c r="O197" i="30"/>
  <c r="N197" i="30"/>
  <c r="M197" i="30"/>
  <c r="L197" i="30"/>
  <c r="K197" i="30"/>
  <c r="J197" i="30"/>
  <c r="I197" i="30"/>
  <c r="H197" i="30"/>
  <c r="G197" i="30"/>
  <c r="F197" i="30"/>
  <c r="E197" i="30"/>
  <c r="D197" i="30"/>
  <c r="C197" i="30"/>
  <c r="P196" i="30"/>
  <c r="O196" i="30"/>
  <c r="N196" i="30"/>
  <c r="M196" i="30"/>
  <c r="L196" i="30"/>
  <c r="K196" i="30"/>
  <c r="J196" i="30"/>
  <c r="I196" i="30"/>
  <c r="H196" i="30"/>
  <c r="G196" i="30"/>
  <c r="F196" i="30"/>
  <c r="E196" i="30"/>
  <c r="D196" i="30"/>
  <c r="C196" i="30"/>
  <c r="P195" i="30"/>
  <c r="O195" i="30"/>
  <c r="N195" i="30"/>
  <c r="M195" i="30"/>
  <c r="L195" i="30"/>
  <c r="K195" i="30"/>
  <c r="J195" i="30"/>
  <c r="I195" i="30"/>
  <c r="H195" i="30"/>
  <c r="G195" i="30"/>
  <c r="F195" i="30"/>
  <c r="E195" i="30"/>
  <c r="D195" i="30"/>
  <c r="C195" i="30"/>
  <c r="P194" i="30"/>
  <c r="O194" i="30"/>
  <c r="N194" i="30"/>
  <c r="M194" i="30"/>
  <c r="L194" i="30"/>
  <c r="K194" i="30"/>
  <c r="J194" i="30"/>
  <c r="I194" i="30"/>
  <c r="H194" i="30"/>
  <c r="G194" i="30"/>
  <c r="F194" i="30"/>
  <c r="E194" i="30"/>
  <c r="D194" i="30"/>
  <c r="C194" i="30"/>
  <c r="P193" i="30"/>
  <c r="O193" i="30"/>
  <c r="N193" i="30"/>
  <c r="M193" i="30"/>
  <c r="L193" i="30"/>
  <c r="K193" i="30"/>
  <c r="J193" i="30"/>
  <c r="I193" i="30"/>
  <c r="H193" i="30"/>
  <c r="G193" i="30"/>
  <c r="F193" i="30"/>
  <c r="E193" i="30"/>
  <c r="D193" i="30"/>
  <c r="C193" i="30"/>
  <c r="P192" i="30"/>
  <c r="O192" i="30"/>
  <c r="N192" i="30"/>
  <c r="M192" i="30"/>
  <c r="L192" i="30"/>
  <c r="K192" i="30"/>
  <c r="J192" i="30"/>
  <c r="I192" i="30"/>
  <c r="H192" i="30"/>
  <c r="G192" i="30"/>
  <c r="F192" i="30"/>
  <c r="E192" i="30"/>
  <c r="D192" i="30"/>
  <c r="C192" i="30"/>
  <c r="P191" i="30"/>
  <c r="O191" i="30"/>
  <c r="N191" i="30"/>
  <c r="M191" i="30"/>
  <c r="L191" i="30"/>
  <c r="K191" i="30"/>
  <c r="J191" i="30"/>
  <c r="I191" i="30"/>
  <c r="H191" i="30"/>
  <c r="G191" i="30"/>
  <c r="F191" i="30"/>
  <c r="E191" i="30"/>
  <c r="D191" i="30"/>
  <c r="C191" i="30"/>
  <c r="P190" i="30"/>
  <c r="O190" i="30"/>
  <c r="N190" i="30"/>
  <c r="M190" i="30"/>
  <c r="L190" i="30"/>
  <c r="K190" i="30"/>
  <c r="J190" i="30"/>
  <c r="I190" i="30"/>
  <c r="H190" i="30"/>
  <c r="G190" i="30"/>
  <c r="F190" i="30"/>
  <c r="E190" i="30"/>
  <c r="D190" i="30"/>
  <c r="C190" i="30"/>
  <c r="P189" i="30"/>
  <c r="O189" i="30"/>
  <c r="N189" i="30"/>
  <c r="M189" i="30"/>
  <c r="L189" i="30"/>
  <c r="K189" i="30"/>
  <c r="J189" i="30"/>
  <c r="I189" i="30"/>
  <c r="H189" i="30"/>
  <c r="G189" i="30"/>
  <c r="F189" i="30"/>
  <c r="E189" i="30"/>
  <c r="D189" i="30"/>
  <c r="C189" i="30"/>
  <c r="P188" i="30"/>
  <c r="O188" i="30"/>
  <c r="N188" i="30"/>
  <c r="M188" i="30"/>
  <c r="L188" i="30"/>
  <c r="K188" i="30"/>
  <c r="J188" i="30"/>
  <c r="I188" i="30"/>
  <c r="H188" i="30"/>
  <c r="G188" i="30"/>
  <c r="F188" i="30"/>
  <c r="E188" i="30"/>
  <c r="D188" i="30"/>
  <c r="C188" i="30"/>
  <c r="P187" i="30"/>
  <c r="O187" i="30"/>
  <c r="N187" i="30"/>
  <c r="M187" i="30"/>
  <c r="L187" i="30"/>
  <c r="K187" i="30"/>
  <c r="J187" i="30"/>
  <c r="I187" i="30"/>
  <c r="H187" i="30"/>
  <c r="G187" i="30"/>
  <c r="F187" i="30"/>
  <c r="E187" i="30"/>
  <c r="D187" i="30"/>
  <c r="C187" i="30"/>
  <c r="P186" i="30"/>
  <c r="O186" i="30"/>
  <c r="N186" i="30"/>
  <c r="M186" i="30"/>
  <c r="L186" i="30"/>
  <c r="K186" i="30"/>
  <c r="J186" i="30"/>
  <c r="I186" i="30"/>
  <c r="H186" i="30"/>
  <c r="G186" i="30"/>
  <c r="F186" i="30"/>
  <c r="E186" i="30"/>
  <c r="D186" i="30"/>
  <c r="C186" i="30"/>
  <c r="P185" i="30"/>
  <c r="O185" i="30"/>
  <c r="N185" i="30"/>
  <c r="M185" i="30"/>
  <c r="L185" i="30"/>
  <c r="K185" i="30"/>
  <c r="J185" i="30"/>
  <c r="I185" i="30"/>
  <c r="H185" i="30"/>
  <c r="G185" i="30"/>
  <c r="F185" i="30"/>
  <c r="E185" i="30"/>
  <c r="D185" i="30"/>
  <c r="C185" i="30"/>
  <c r="P184" i="30"/>
  <c r="O184" i="30"/>
  <c r="N184" i="30"/>
  <c r="M184" i="30"/>
  <c r="L184" i="30"/>
  <c r="K184" i="30"/>
  <c r="J184" i="30"/>
  <c r="I184" i="30"/>
  <c r="H184" i="30"/>
  <c r="G184" i="30"/>
  <c r="F184" i="30"/>
  <c r="E184" i="30"/>
  <c r="D184" i="30"/>
  <c r="C184" i="30"/>
  <c r="P183" i="30"/>
  <c r="O183" i="30"/>
  <c r="N183" i="30"/>
  <c r="M183" i="30"/>
  <c r="L183" i="30"/>
  <c r="K183" i="30"/>
  <c r="J183" i="30"/>
  <c r="I183" i="30"/>
  <c r="H183" i="30"/>
  <c r="G183" i="30"/>
  <c r="F183" i="30"/>
  <c r="E183" i="30"/>
  <c r="D183" i="30"/>
  <c r="C183" i="30"/>
  <c r="P182" i="30"/>
  <c r="O182" i="30"/>
  <c r="N182" i="30"/>
  <c r="M182" i="30"/>
  <c r="L182" i="30"/>
  <c r="K182" i="30"/>
  <c r="J182" i="30"/>
  <c r="I182" i="30"/>
  <c r="H182" i="30"/>
  <c r="G182" i="30"/>
  <c r="F182" i="30"/>
  <c r="E182" i="30"/>
  <c r="D182" i="30"/>
  <c r="C182" i="30"/>
  <c r="P181" i="30"/>
  <c r="O181" i="30"/>
  <c r="N181" i="30"/>
  <c r="M181" i="30"/>
  <c r="L181" i="30"/>
  <c r="K181" i="30"/>
  <c r="J181" i="30"/>
  <c r="I181" i="30"/>
  <c r="H181" i="30"/>
  <c r="G181" i="30"/>
  <c r="F181" i="30"/>
  <c r="E181" i="30"/>
  <c r="D181" i="30"/>
  <c r="C181" i="30"/>
  <c r="P180" i="30"/>
  <c r="O180" i="30"/>
  <c r="N180" i="30"/>
  <c r="M180" i="30"/>
  <c r="L180" i="30"/>
  <c r="K180" i="30"/>
  <c r="J180" i="30"/>
  <c r="I180" i="30"/>
  <c r="H180" i="30"/>
  <c r="G180" i="30"/>
  <c r="F180" i="30"/>
  <c r="E180" i="30"/>
  <c r="D180" i="30"/>
  <c r="C180" i="30"/>
  <c r="P179" i="30"/>
  <c r="O179" i="30"/>
  <c r="N179" i="30"/>
  <c r="M179" i="30"/>
  <c r="L179" i="30"/>
  <c r="K179" i="30"/>
  <c r="J179" i="30"/>
  <c r="I179" i="30"/>
  <c r="H179" i="30"/>
  <c r="G179" i="30"/>
  <c r="F179" i="30"/>
  <c r="E179" i="30"/>
  <c r="D179" i="30"/>
  <c r="C179" i="30"/>
  <c r="P178" i="30"/>
  <c r="O178" i="30"/>
  <c r="N178" i="30"/>
  <c r="M178" i="30"/>
  <c r="L178" i="30"/>
  <c r="K178" i="30"/>
  <c r="J178" i="30"/>
  <c r="I178" i="30"/>
  <c r="H178" i="30"/>
  <c r="G178" i="30"/>
  <c r="F178" i="30"/>
  <c r="E178" i="30"/>
  <c r="D178" i="30"/>
  <c r="C178" i="30"/>
  <c r="P177" i="30"/>
  <c r="O177" i="30"/>
  <c r="N177" i="30"/>
  <c r="M177" i="30"/>
  <c r="L177" i="30"/>
  <c r="K177" i="30"/>
  <c r="J177" i="30"/>
  <c r="I177" i="30"/>
  <c r="H177" i="30"/>
  <c r="G177" i="30"/>
  <c r="F177" i="30"/>
  <c r="E177" i="30"/>
  <c r="D177" i="30"/>
  <c r="C177" i="30"/>
  <c r="P176" i="30"/>
  <c r="O176" i="30"/>
  <c r="N176" i="30"/>
  <c r="M176" i="30"/>
  <c r="L176" i="30"/>
  <c r="K176" i="30"/>
  <c r="J176" i="30"/>
  <c r="I176" i="30"/>
  <c r="H176" i="30"/>
  <c r="G176" i="30"/>
  <c r="F176" i="30"/>
  <c r="E176" i="30"/>
  <c r="D176" i="30"/>
  <c r="C176" i="30"/>
  <c r="P175" i="30"/>
  <c r="O175" i="30"/>
  <c r="N175" i="30"/>
  <c r="M175" i="30"/>
  <c r="L175" i="30"/>
  <c r="K175" i="30"/>
  <c r="J175" i="30"/>
  <c r="I175" i="30"/>
  <c r="H175" i="30"/>
  <c r="G175" i="30"/>
  <c r="F175" i="30"/>
  <c r="E175" i="30"/>
  <c r="D175" i="30"/>
  <c r="C175" i="30"/>
  <c r="P174" i="30"/>
  <c r="O174" i="30"/>
  <c r="N174" i="30"/>
  <c r="M174" i="30"/>
  <c r="L174" i="30"/>
  <c r="K174" i="30"/>
  <c r="J174" i="30"/>
  <c r="I174" i="30"/>
  <c r="H174" i="30"/>
  <c r="G174" i="30"/>
  <c r="F174" i="30"/>
  <c r="E174" i="30"/>
  <c r="D174" i="30"/>
  <c r="C174" i="30"/>
  <c r="P173" i="30"/>
  <c r="O173" i="30"/>
  <c r="N173" i="30"/>
  <c r="M173" i="30"/>
  <c r="L173" i="30"/>
  <c r="K173" i="30"/>
  <c r="J173" i="30"/>
  <c r="I173" i="30"/>
  <c r="H173" i="30"/>
  <c r="G173" i="30"/>
  <c r="F173" i="30"/>
  <c r="E173" i="30"/>
  <c r="D173" i="30"/>
  <c r="C173" i="30"/>
  <c r="P172" i="30"/>
  <c r="O172" i="30"/>
  <c r="N172" i="30"/>
  <c r="M172" i="30"/>
  <c r="L172" i="30"/>
  <c r="K172" i="30"/>
  <c r="J172" i="30"/>
  <c r="I172" i="30"/>
  <c r="H172" i="30"/>
  <c r="G172" i="30"/>
  <c r="F172" i="30"/>
  <c r="E172" i="30"/>
  <c r="D172" i="30"/>
  <c r="C172" i="30"/>
  <c r="P171" i="30"/>
  <c r="O171" i="30"/>
  <c r="N171" i="30"/>
  <c r="M171" i="30"/>
  <c r="L171" i="30"/>
  <c r="K171" i="30"/>
  <c r="J171" i="30"/>
  <c r="I171" i="30"/>
  <c r="H171" i="30"/>
  <c r="G171" i="30"/>
  <c r="F171" i="30"/>
  <c r="E171" i="30"/>
  <c r="D171" i="30"/>
  <c r="C171" i="30"/>
  <c r="P170" i="30"/>
  <c r="O170" i="30"/>
  <c r="N170" i="30"/>
  <c r="M170" i="30"/>
  <c r="L170" i="30"/>
  <c r="K170" i="30"/>
  <c r="J170" i="30"/>
  <c r="I170" i="30"/>
  <c r="H170" i="30"/>
  <c r="G170" i="30"/>
  <c r="F170" i="30"/>
  <c r="E170" i="30"/>
  <c r="D170" i="30"/>
  <c r="C170" i="30"/>
  <c r="P169" i="30"/>
  <c r="O169" i="30"/>
  <c r="N169" i="30"/>
  <c r="M169" i="30"/>
  <c r="L169" i="30"/>
  <c r="K169" i="30"/>
  <c r="J169" i="30"/>
  <c r="I169" i="30"/>
  <c r="H169" i="30"/>
  <c r="G169" i="30"/>
  <c r="F169" i="30"/>
  <c r="E169" i="30"/>
  <c r="D169" i="30"/>
  <c r="C169" i="30"/>
  <c r="P168" i="30"/>
  <c r="O168" i="30"/>
  <c r="N168" i="30"/>
  <c r="M168" i="30"/>
  <c r="L168" i="30"/>
  <c r="K168" i="30"/>
  <c r="J168" i="30"/>
  <c r="I168" i="30"/>
  <c r="H168" i="30"/>
  <c r="G168" i="30"/>
  <c r="F168" i="30"/>
  <c r="E168" i="30"/>
  <c r="D168" i="30"/>
  <c r="C168" i="30"/>
  <c r="P167" i="30"/>
  <c r="O167" i="30"/>
  <c r="N167" i="30"/>
  <c r="M167" i="30"/>
  <c r="L167" i="30"/>
  <c r="K167" i="30"/>
  <c r="J167" i="30"/>
  <c r="I167" i="30"/>
  <c r="H167" i="30"/>
  <c r="G167" i="30"/>
  <c r="F167" i="30"/>
  <c r="E167" i="30"/>
  <c r="D167" i="30"/>
  <c r="C167" i="30"/>
  <c r="P166" i="30"/>
  <c r="O166" i="30"/>
  <c r="N166" i="30"/>
  <c r="M166" i="30"/>
  <c r="L166" i="30"/>
  <c r="K166" i="30"/>
  <c r="J166" i="30"/>
  <c r="I166" i="30"/>
  <c r="H166" i="30"/>
  <c r="G166" i="30"/>
  <c r="F166" i="30"/>
  <c r="E166" i="30"/>
  <c r="D166" i="30"/>
  <c r="C166" i="30"/>
  <c r="P165" i="30"/>
  <c r="O165" i="30"/>
  <c r="N165" i="30"/>
  <c r="M165" i="30"/>
  <c r="L165" i="30"/>
  <c r="K165" i="30"/>
  <c r="J165" i="30"/>
  <c r="I165" i="30"/>
  <c r="H165" i="30"/>
  <c r="G165" i="30"/>
  <c r="F165" i="30"/>
  <c r="E165" i="30"/>
  <c r="D165" i="30"/>
  <c r="C165" i="30"/>
  <c r="P164" i="30"/>
  <c r="O164" i="30"/>
  <c r="N164" i="30"/>
  <c r="M164" i="30"/>
  <c r="L164" i="30"/>
  <c r="K164" i="30"/>
  <c r="J164" i="30"/>
  <c r="I164" i="30"/>
  <c r="H164" i="30"/>
  <c r="G164" i="30"/>
  <c r="F164" i="30"/>
  <c r="E164" i="30"/>
  <c r="D164" i="30"/>
  <c r="C164" i="30"/>
  <c r="P163" i="30"/>
  <c r="O163" i="30"/>
  <c r="N163" i="30"/>
  <c r="M163" i="30"/>
  <c r="L163" i="30"/>
  <c r="K163" i="30"/>
  <c r="J163" i="30"/>
  <c r="I163" i="30"/>
  <c r="H163" i="30"/>
  <c r="G163" i="30"/>
  <c r="F163" i="30"/>
  <c r="E163" i="30"/>
  <c r="D163" i="30"/>
  <c r="C163" i="30"/>
  <c r="P162" i="30"/>
  <c r="O162" i="30"/>
  <c r="N162" i="30"/>
  <c r="M162" i="30"/>
  <c r="L162" i="30"/>
  <c r="K162" i="30"/>
  <c r="J162" i="30"/>
  <c r="I162" i="30"/>
  <c r="H162" i="30"/>
  <c r="G162" i="30"/>
  <c r="F162" i="30"/>
  <c r="E162" i="30"/>
  <c r="D162" i="30"/>
  <c r="C162" i="30"/>
  <c r="P161" i="30"/>
  <c r="O161" i="30"/>
  <c r="N161" i="30"/>
  <c r="M161" i="30"/>
  <c r="L161" i="30"/>
  <c r="K161" i="30"/>
  <c r="J161" i="30"/>
  <c r="I161" i="30"/>
  <c r="H161" i="30"/>
  <c r="G161" i="30"/>
  <c r="F161" i="30"/>
  <c r="E161" i="30"/>
  <c r="D161" i="30"/>
  <c r="C161" i="30"/>
  <c r="P160" i="30"/>
  <c r="O160" i="30"/>
  <c r="N160" i="30"/>
  <c r="M160" i="30"/>
  <c r="L160" i="30"/>
  <c r="K160" i="30"/>
  <c r="J160" i="30"/>
  <c r="I160" i="30"/>
  <c r="H160" i="30"/>
  <c r="G160" i="30"/>
  <c r="F160" i="30"/>
  <c r="E160" i="30"/>
  <c r="D160" i="30"/>
  <c r="C160" i="30"/>
  <c r="P159" i="30"/>
  <c r="O159" i="30"/>
  <c r="N159" i="30"/>
  <c r="M159" i="30"/>
  <c r="L159" i="30"/>
  <c r="K159" i="30"/>
  <c r="J159" i="30"/>
  <c r="I159" i="30"/>
  <c r="H159" i="30"/>
  <c r="G159" i="30"/>
  <c r="F159" i="30"/>
  <c r="E159" i="30"/>
  <c r="D159" i="30"/>
  <c r="C159" i="30"/>
  <c r="P158" i="30"/>
  <c r="O158" i="30"/>
  <c r="N158" i="30"/>
  <c r="M158" i="30"/>
  <c r="L158" i="30"/>
  <c r="K158" i="30"/>
  <c r="J158" i="30"/>
  <c r="I158" i="30"/>
  <c r="H158" i="30"/>
  <c r="G158" i="30"/>
  <c r="F158" i="30"/>
  <c r="E158" i="30"/>
  <c r="D158" i="30"/>
  <c r="C158" i="30"/>
  <c r="P157" i="30"/>
  <c r="O157" i="30"/>
  <c r="N157" i="30"/>
  <c r="M157" i="30"/>
  <c r="L157" i="30"/>
  <c r="K157" i="30"/>
  <c r="J157" i="30"/>
  <c r="I157" i="30"/>
  <c r="H157" i="30"/>
  <c r="G157" i="30"/>
  <c r="F157" i="30"/>
  <c r="E157" i="30"/>
  <c r="D157" i="30"/>
  <c r="C157" i="30"/>
  <c r="P156" i="30"/>
  <c r="O156" i="30"/>
  <c r="N156" i="30"/>
  <c r="M156" i="30"/>
  <c r="L156" i="30"/>
  <c r="K156" i="30"/>
  <c r="J156" i="30"/>
  <c r="I156" i="30"/>
  <c r="H156" i="30"/>
  <c r="G156" i="30"/>
  <c r="F156" i="30"/>
  <c r="E156" i="30"/>
  <c r="D156" i="30"/>
  <c r="C156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P147" i="30"/>
  <c r="O147" i="30"/>
  <c r="N147" i="30"/>
  <c r="M147" i="30"/>
  <c r="L147" i="30"/>
  <c r="K147" i="30"/>
  <c r="J147" i="30"/>
  <c r="I147" i="30"/>
  <c r="H147" i="30"/>
  <c r="G147" i="30"/>
  <c r="F147" i="30"/>
  <c r="E147" i="30"/>
  <c r="D147" i="30"/>
  <c r="C147" i="30"/>
  <c r="P146" i="30"/>
  <c r="O146" i="30"/>
  <c r="N146" i="30"/>
  <c r="M146" i="30"/>
  <c r="L146" i="30"/>
  <c r="K146" i="30"/>
  <c r="J146" i="30"/>
  <c r="I146" i="30"/>
  <c r="H146" i="30"/>
  <c r="G146" i="30"/>
  <c r="F146" i="30"/>
  <c r="E146" i="30"/>
  <c r="D146" i="30"/>
  <c r="C146" i="30"/>
  <c r="P145" i="30"/>
  <c r="O145" i="30"/>
  <c r="N145" i="30"/>
  <c r="M145" i="30"/>
  <c r="L145" i="30"/>
  <c r="K145" i="30"/>
  <c r="J145" i="30"/>
  <c r="I145" i="30"/>
  <c r="H145" i="30"/>
  <c r="G145" i="30"/>
  <c r="F145" i="30"/>
  <c r="E145" i="30"/>
  <c r="D145" i="30"/>
  <c r="C145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P136" i="30"/>
  <c r="O136" i="30"/>
  <c r="N136" i="30"/>
  <c r="M136" i="30"/>
  <c r="L136" i="30"/>
  <c r="K136" i="30"/>
  <c r="J136" i="30"/>
  <c r="I136" i="30"/>
  <c r="H136" i="30"/>
  <c r="G136" i="30"/>
  <c r="F136" i="30"/>
  <c r="E136" i="30"/>
  <c r="D136" i="30"/>
  <c r="C136" i="30"/>
  <c r="P135" i="30"/>
  <c r="O135" i="30"/>
  <c r="N135" i="30"/>
  <c r="M135" i="30"/>
  <c r="L135" i="30"/>
  <c r="K135" i="30"/>
  <c r="J135" i="30"/>
  <c r="I135" i="30"/>
  <c r="H135" i="30"/>
  <c r="G135" i="30"/>
  <c r="F135" i="30"/>
  <c r="E135" i="30"/>
  <c r="D135" i="30"/>
  <c r="C135" i="30"/>
  <c r="P134" i="30"/>
  <c r="O134" i="30"/>
  <c r="N134" i="30"/>
  <c r="M134" i="30"/>
  <c r="L134" i="30"/>
  <c r="K134" i="30"/>
  <c r="J134" i="30"/>
  <c r="I134" i="30"/>
  <c r="H134" i="30"/>
  <c r="G134" i="30"/>
  <c r="F134" i="30"/>
  <c r="E134" i="30"/>
  <c r="D134" i="30"/>
  <c r="C134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P125" i="30"/>
  <c r="O125" i="30"/>
  <c r="N125" i="30"/>
  <c r="M125" i="30"/>
  <c r="L125" i="30"/>
  <c r="K125" i="30"/>
  <c r="J125" i="30"/>
  <c r="I125" i="30"/>
  <c r="H125" i="30"/>
  <c r="G125" i="30"/>
  <c r="F125" i="30"/>
  <c r="E125" i="30"/>
  <c r="D125" i="30"/>
  <c r="C125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P123" i="30"/>
  <c r="O123" i="30"/>
  <c r="N123" i="30"/>
  <c r="M123" i="30"/>
  <c r="L123" i="30"/>
  <c r="K123" i="30"/>
  <c r="J123" i="30"/>
  <c r="I123" i="30"/>
  <c r="H123" i="30"/>
  <c r="G123" i="30"/>
  <c r="F123" i="30"/>
  <c r="E123" i="30"/>
  <c r="D123" i="30"/>
  <c r="C123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P112" i="30"/>
  <c r="O112" i="30"/>
  <c r="N112" i="30"/>
  <c r="M112" i="30"/>
  <c r="L112" i="30"/>
  <c r="K112" i="30"/>
  <c r="J112" i="30"/>
  <c r="I112" i="30"/>
  <c r="H112" i="30"/>
  <c r="G112" i="30"/>
  <c r="F112" i="30"/>
  <c r="E112" i="30"/>
  <c r="D112" i="30"/>
  <c r="C112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P90" i="30"/>
  <c r="O90" i="30"/>
  <c r="N90" i="30"/>
  <c r="M90" i="30"/>
  <c r="L90" i="30"/>
  <c r="K90" i="30"/>
  <c r="J90" i="30"/>
  <c r="I90" i="30"/>
  <c r="H90" i="30"/>
  <c r="G90" i="30"/>
  <c r="F90" i="30"/>
  <c r="E90" i="30"/>
  <c r="D90" i="30"/>
  <c r="C90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P81" i="30"/>
  <c r="O81" i="30"/>
  <c r="N81" i="30"/>
  <c r="M81" i="30"/>
  <c r="L81" i="30"/>
  <c r="K81" i="30"/>
  <c r="J81" i="30"/>
  <c r="I81" i="30"/>
  <c r="H81" i="30"/>
  <c r="G81" i="30"/>
  <c r="F81" i="30"/>
  <c r="E81" i="30"/>
  <c r="D81" i="30"/>
  <c r="C81" i="30"/>
  <c r="P80" i="30"/>
  <c r="O80" i="30"/>
  <c r="N80" i="30"/>
  <c r="M80" i="30"/>
  <c r="L80" i="30"/>
  <c r="K80" i="30"/>
  <c r="J80" i="30"/>
  <c r="I80" i="30"/>
  <c r="H80" i="30"/>
  <c r="G80" i="30"/>
  <c r="F80" i="30"/>
  <c r="E80" i="30"/>
  <c r="D80" i="30"/>
  <c r="C80" i="30"/>
  <c r="P79" i="30"/>
  <c r="O79" i="30"/>
  <c r="N79" i="30"/>
  <c r="M79" i="30"/>
  <c r="L79" i="30"/>
  <c r="K79" i="30"/>
  <c r="J79" i="30"/>
  <c r="I79" i="30"/>
  <c r="H79" i="30"/>
  <c r="G79" i="30"/>
  <c r="F79" i="30"/>
  <c r="E79" i="30"/>
  <c r="D79" i="30"/>
  <c r="C79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P70" i="30"/>
  <c r="O70" i="30"/>
  <c r="N70" i="30"/>
  <c r="M70" i="30"/>
  <c r="L70" i="30"/>
  <c r="K70" i="30"/>
  <c r="J70" i="30"/>
  <c r="I70" i="30"/>
  <c r="H70" i="30"/>
  <c r="G70" i="30"/>
  <c r="F70" i="30"/>
  <c r="E70" i="30"/>
  <c r="D70" i="30"/>
  <c r="C70" i="30"/>
  <c r="P69" i="30"/>
  <c r="O69" i="30"/>
  <c r="N69" i="30"/>
  <c r="M69" i="30"/>
  <c r="L69" i="30"/>
  <c r="K69" i="30"/>
  <c r="J69" i="30"/>
  <c r="I69" i="30"/>
  <c r="H69" i="30"/>
  <c r="G69" i="30"/>
  <c r="F69" i="30"/>
  <c r="E69" i="30"/>
  <c r="D69" i="30"/>
  <c r="C69" i="30"/>
  <c r="P68" i="30"/>
  <c r="O68" i="30"/>
  <c r="N68" i="30"/>
  <c r="M68" i="30"/>
  <c r="L68" i="30"/>
  <c r="K68" i="30"/>
  <c r="J68" i="30"/>
  <c r="I68" i="30"/>
  <c r="H68" i="30"/>
  <c r="G68" i="30"/>
  <c r="F68" i="30"/>
  <c r="E68" i="30"/>
  <c r="D68" i="30"/>
  <c r="C68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P373" i="28"/>
  <c r="O373" i="28"/>
  <c r="N373" i="28"/>
  <c r="M373" i="28"/>
  <c r="L373" i="28"/>
  <c r="K373" i="28"/>
  <c r="J373" i="28"/>
  <c r="I373" i="28"/>
  <c r="H373" i="28"/>
  <c r="G373" i="28"/>
  <c r="F373" i="28"/>
  <c r="E373" i="28"/>
  <c r="D373" i="28"/>
  <c r="C373" i="28"/>
  <c r="P372" i="28"/>
  <c r="O372" i="28"/>
  <c r="N372" i="28"/>
  <c r="M372" i="28"/>
  <c r="L372" i="28"/>
  <c r="K372" i="28"/>
  <c r="J372" i="28"/>
  <c r="I372" i="28"/>
  <c r="H372" i="28"/>
  <c r="G372" i="28"/>
  <c r="F372" i="28"/>
  <c r="E372" i="28"/>
  <c r="D372" i="28"/>
  <c r="C372" i="28"/>
  <c r="P371" i="28"/>
  <c r="O371" i="28"/>
  <c r="N371" i="28"/>
  <c r="M371" i="28"/>
  <c r="L371" i="28"/>
  <c r="K371" i="28"/>
  <c r="J371" i="28"/>
  <c r="I371" i="28"/>
  <c r="H371" i="28"/>
  <c r="G371" i="28"/>
  <c r="F371" i="28"/>
  <c r="E371" i="28"/>
  <c r="D371" i="28"/>
  <c r="C371" i="28"/>
  <c r="P370" i="28"/>
  <c r="O370" i="28"/>
  <c r="N370" i="28"/>
  <c r="M370" i="28"/>
  <c r="L370" i="28"/>
  <c r="K370" i="28"/>
  <c r="J370" i="28"/>
  <c r="I370" i="28"/>
  <c r="H370" i="28"/>
  <c r="G370" i="28"/>
  <c r="F370" i="28"/>
  <c r="E370" i="28"/>
  <c r="D370" i="28"/>
  <c r="C370" i="28"/>
  <c r="P369" i="28"/>
  <c r="O369" i="28"/>
  <c r="N369" i="28"/>
  <c r="M369" i="28"/>
  <c r="L369" i="28"/>
  <c r="K369" i="28"/>
  <c r="J369" i="28"/>
  <c r="I369" i="28"/>
  <c r="H369" i="28"/>
  <c r="G369" i="28"/>
  <c r="F369" i="28"/>
  <c r="E369" i="28"/>
  <c r="D369" i="28"/>
  <c r="C369" i="28"/>
  <c r="P368" i="28"/>
  <c r="O368" i="28"/>
  <c r="N368" i="28"/>
  <c r="M368" i="28"/>
  <c r="L368" i="28"/>
  <c r="K368" i="28"/>
  <c r="J368" i="28"/>
  <c r="I368" i="28"/>
  <c r="H368" i="28"/>
  <c r="G368" i="28"/>
  <c r="F368" i="28"/>
  <c r="E368" i="28"/>
  <c r="D368" i="28"/>
  <c r="C368" i="28"/>
  <c r="P367" i="28"/>
  <c r="O367" i="28"/>
  <c r="N367" i="28"/>
  <c r="M367" i="28"/>
  <c r="L367" i="28"/>
  <c r="K367" i="28"/>
  <c r="J367" i="28"/>
  <c r="I367" i="28"/>
  <c r="H367" i="28"/>
  <c r="G367" i="28"/>
  <c r="F367" i="28"/>
  <c r="E367" i="28"/>
  <c r="D367" i="28"/>
  <c r="C367" i="28"/>
  <c r="P366" i="28"/>
  <c r="O366" i="28"/>
  <c r="N366" i="28"/>
  <c r="M366" i="28"/>
  <c r="L366" i="28"/>
  <c r="K366" i="28"/>
  <c r="J366" i="28"/>
  <c r="I366" i="28"/>
  <c r="H366" i="28"/>
  <c r="G366" i="28"/>
  <c r="F366" i="28"/>
  <c r="E366" i="28"/>
  <c r="D366" i="28"/>
  <c r="C366" i="28"/>
  <c r="P365" i="28"/>
  <c r="O365" i="28"/>
  <c r="N365" i="28"/>
  <c r="M365" i="28"/>
  <c r="L365" i="28"/>
  <c r="K365" i="28"/>
  <c r="J365" i="28"/>
  <c r="I365" i="28"/>
  <c r="H365" i="28"/>
  <c r="G365" i="28"/>
  <c r="F365" i="28"/>
  <c r="E365" i="28"/>
  <c r="D365" i="28"/>
  <c r="C365" i="28"/>
  <c r="P364" i="28"/>
  <c r="O364" i="28"/>
  <c r="N364" i="28"/>
  <c r="M364" i="28"/>
  <c r="L364" i="28"/>
  <c r="K364" i="28"/>
  <c r="J364" i="28"/>
  <c r="I364" i="28"/>
  <c r="H364" i="28"/>
  <c r="G364" i="28"/>
  <c r="F364" i="28"/>
  <c r="E364" i="28"/>
  <c r="D364" i="28"/>
  <c r="C364" i="28"/>
  <c r="P363" i="28"/>
  <c r="O363" i="28"/>
  <c r="N363" i="28"/>
  <c r="M363" i="28"/>
  <c r="L363" i="28"/>
  <c r="K363" i="28"/>
  <c r="J363" i="28"/>
  <c r="I363" i="28"/>
  <c r="H363" i="28"/>
  <c r="G363" i="28"/>
  <c r="F363" i="28"/>
  <c r="E363" i="28"/>
  <c r="D363" i="28"/>
  <c r="C363" i="28"/>
  <c r="P362" i="28"/>
  <c r="O362" i="28"/>
  <c r="N362" i="28"/>
  <c r="M362" i="28"/>
  <c r="L362" i="28"/>
  <c r="K362" i="28"/>
  <c r="J362" i="28"/>
  <c r="I362" i="28"/>
  <c r="H362" i="28"/>
  <c r="G362" i="28"/>
  <c r="F362" i="28"/>
  <c r="E362" i="28"/>
  <c r="D362" i="28"/>
  <c r="C362" i="28"/>
  <c r="P361" i="28"/>
  <c r="O361" i="28"/>
  <c r="N361" i="28"/>
  <c r="M361" i="28"/>
  <c r="L361" i="28"/>
  <c r="K361" i="28"/>
  <c r="J361" i="28"/>
  <c r="I361" i="28"/>
  <c r="H361" i="28"/>
  <c r="G361" i="28"/>
  <c r="F361" i="28"/>
  <c r="E361" i="28"/>
  <c r="D361" i="28"/>
  <c r="C361" i="28"/>
  <c r="P360" i="28"/>
  <c r="O360" i="28"/>
  <c r="N360" i="28"/>
  <c r="M360" i="28"/>
  <c r="L360" i="28"/>
  <c r="K360" i="28"/>
  <c r="J360" i="28"/>
  <c r="I360" i="28"/>
  <c r="H360" i="28"/>
  <c r="G360" i="28"/>
  <c r="F360" i="28"/>
  <c r="E360" i="28"/>
  <c r="D360" i="28"/>
  <c r="C360" i="28"/>
  <c r="P359" i="28"/>
  <c r="O359" i="28"/>
  <c r="N359" i="28"/>
  <c r="M359" i="28"/>
  <c r="L359" i="28"/>
  <c r="K359" i="28"/>
  <c r="J359" i="28"/>
  <c r="I359" i="28"/>
  <c r="H359" i="28"/>
  <c r="G359" i="28"/>
  <c r="F359" i="28"/>
  <c r="E359" i="28"/>
  <c r="D359" i="28"/>
  <c r="C359" i="28"/>
  <c r="P358" i="28"/>
  <c r="O358" i="28"/>
  <c r="N358" i="28"/>
  <c r="M358" i="28"/>
  <c r="L358" i="28"/>
  <c r="K358" i="28"/>
  <c r="J358" i="28"/>
  <c r="I358" i="28"/>
  <c r="H358" i="28"/>
  <c r="G358" i="28"/>
  <c r="F358" i="28"/>
  <c r="E358" i="28"/>
  <c r="D358" i="28"/>
  <c r="C358" i="28"/>
  <c r="P357" i="28"/>
  <c r="O357" i="28"/>
  <c r="N357" i="28"/>
  <c r="M357" i="28"/>
  <c r="L357" i="28"/>
  <c r="K357" i="28"/>
  <c r="J357" i="28"/>
  <c r="I357" i="28"/>
  <c r="H357" i="28"/>
  <c r="G357" i="28"/>
  <c r="F357" i="28"/>
  <c r="E357" i="28"/>
  <c r="D357" i="28"/>
  <c r="C357" i="28"/>
  <c r="P356" i="28"/>
  <c r="O356" i="28"/>
  <c r="N356" i="28"/>
  <c r="M356" i="28"/>
  <c r="L356" i="28"/>
  <c r="K356" i="28"/>
  <c r="J356" i="28"/>
  <c r="I356" i="28"/>
  <c r="H356" i="28"/>
  <c r="G356" i="28"/>
  <c r="F356" i="28"/>
  <c r="E356" i="28"/>
  <c r="D356" i="28"/>
  <c r="C356" i="28"/>
  <c r="P355" i="28"/>
  <c r="O355" i="28"/>
  <c r="N355" i="28"/>
  <c r="M355" i="28"/>
  <c r="L355" i="28"/>
  <c r="K355" i="28"/>
  <c r="J355" i="28"/>
  <c r="I355" i="28"/>
  <c r="H355" i="28"/>
  <c r="G355" i="28"/>
  <c r="F355" i="28"/>
  <c r="E355" i="28"/>
  <c r="D355" i="28"/>
  <c r="C355" i="28"/>
  <c r="P354" i="28"/>
  <c r="O354" i="28"/>
  <c r="N354" i="28"/>
  <c r="M354" i="28"/>
  <c r="L354" i="28"/>
  <c r="K354" i="28"/>
  <c r="J354" i="28"/>
  <c r="I354" i="28"/>
  <c r="H354" i="28"/>
  <c r="G354" i="28"/>
  <c r="F354" i="28"/>
  <c r="E354" i="28"/>
  <c r="D354" i="28"/>
  <c r="C354" i="28"/>
  <c r="P353" i="28"/>
  <c r="O353" i="28"/>
  <c r="N353" i="28"/>
  <c r="M353" i="28"/>
  <c r="L353" i="28"/>
  <c r="K353" i="28"/>
  <c r="J353" i="28"/>
  <c r="I353" i="28"/>
  <c r="H353" i="28"/>
  <c r="G353" i="28"/>
  <c r="F353" i="28"/>
  <c r="E353" i="28"/>
  <c r="D353" i="28"/>
  <c r="C353" i="28"/>
  <c r="P352" i="28"/>
  <c r="O352" i="28"/>
  <c r="N352" i="28"/>
  <c r="M352" i="28"/>
  <c r="L352" i="28"/>
  <c r="K352" i="28"/>
  <c r="J352" i="28"/>
  <c r="I352" i="28"/>
  <c r="H352" i="28"/>
  <c r="G352" i="28"/>
  <c r="F352" i="28"/>
  <c r="E352" i="28"/>
  <c r="D352" i="28"/>
  <c r="C352" i="28"/>
  <c r="P351" i="28"/>
  <c r="O351" i="28"/>
  <c r="N351" i="28"/>
  <c r="M351" i="28"/>
  <c r="L351" i="28"/>
  <c r="K351" i="28"/>
  <c r="J351" i="28"/>
  <c r="I351" i="28"/>
  <c r="H351" i="28"/>
  <c r="G351" i="28"/>
  <c r="F351" i="28"/>
  <c r="E351" i="28"/>
  <c r="D351" i="28"/>
  <c r="C351" i="28"/>
  <c r="P350" i="28"/>
  <c r="O350" i="28"/>
  <c r="N350" i="28"/>
  <c r="M350" i="28"/>
  <c r="L350" i="28"/>
  <c r="K350" i="28"/>
  <c r="J350" i="28"/>
  <c r="I350" i="28"/>
  <c r="H350" i="28"/>
  <c r="G350" i="28"/>
  <c r="F350" i="28"/>
  <c r="E350" i="28"/>
  <c r="D350" i="28"/>
  <c r="C350" i="28"/>
  <c r="P349" i="28"/>
  <c r="O349" i="28"/>
  <c r="N349" i="28"/>
  <c r="M349" i="28"/>
  <c r="L349" i="28"/>
  <c r="K349" i="28"/>
  <c r="J349" i="28"/>
  <c r="I349" i="28"/>
  <c r="H349" i="28"/>
  <c r="G349" i="28"/>
  <c r="F349" i="28"/>
  <c r="E349" i="28"/>
  <c r="D349" i="28"/>
  <c r="C349" i="28"/>
  <c r="P348" i="28"/>
  <c r="O348" i="28"/>
  <c r="N348" i="28"/>
  <c r="M348" i="28"/>
  <c r="L348" i="28"/>
  <c r="K348" i="28"/>
  <c r="J348" i="28"/>
  <c r="I348" i="28"/>
  <c r="H348" i="28"/>
  <c r="G348" i="28"/>
  <c r="F348" i="28"/>
  <c r="E348" i="28"/>
  <c r="D348" i="28"/>
  <c r="C348" i="28"/>
  <c r="P347" i="28"/>
  <c r="O347" i="28"/>
  <c r="N347" i="28"/>
  <c r="M347" i="28"/>
  <c r="L347" i="28"/>
  <c r="K347" i="28"/>
  <c r="J347" i="28"/>
  <c r="I347" i="28"/>
  <c r="H347" i="28"/>
  <c r="G347" i="28"/>
  <c r="F347" i="28"/>
  <c r="E347" i="28"/>
  <c r="D347" i="28"/>
  <c r="C347" i="28"/>
  <c r="P346" i="28"/>
  <c r="O346" i="28"/>
  <c r="N346" i="28"/>
  <c r="M346" i="28"/>
  <c r="L346" i="28"/>
  <c r="K346" i="28"/>
  <c r="J346" i="28"/>
  <c r="I346" i="28"/>
  <c r="H346" i="28"/>
  <c r="G346" i="28"/>
  <c r="F346" i="28"/>
  <c r="E346" i="28"/>
  <c r="D346" i="28"/>
  <c r="C346" i="28"/>
  <c r="P345" i="28"/>
  <c r="O345" i="28"/>
  <c r="N345" i="28"/>
  <c r="M345" i="28"/>
  <c r="L345" i="28"/>
  <c r="K345" i="28"/>
  <c r="J345" i="28"/>
  <c r="I345" i="28"/>
  <c r="H345" i="28"/>
  <c r="G345" i="28"/>
  <c r="F345" i="28"/>
  <c r="E345" i="28"/>
  <c r="D345" i="28"/>
  <c r="C345" i="28"/>
  <c r="P344" i="28"/>
  <c r="O344" i="28"/>
  <c r="N344" i="28"/>
  <c r="M344" i="28"/>
  <c r="L344" i="28"/>
  <c r="K344" i="28"/>
  <c r="J344" i="28"/>
  <c r="I344" i="28"/>
  <c r="H344" i="28"/>
  <c r="G344" i="28"/>
  <c r="F344" i="28"/>
  <c r="E344" i="28"/>
  <c r="D344" i="28"/>
  <c r="C344" i="28"/>
  <c r="P343" i="28"/>
  <c r="O343" i="28"/>
  <c r="N343" i="28"/>
  <c r="M343" i="28"/>
  <c r="L343" i="28"/>
  <c r="K343" i="28"/>
  <c r="J343" i="28"/>
  <c r="I343" i="28"/>
  <c r="H343" i="28"/>
  <c r="G343" i="28"/>
  <c r="F343" i="28"/>
  <c r="E343" i="28"/>
  <c r="D343" i="28"/>
  <c r="C343" i="28"/>
  <c r="P342" i="28"/>
  <c r="O342" i="28"/>
  <c r="N342" i="28"/>
  <c r="M342" i="28"/>
  <c r="L342" i="28"/>
  <c r="K342" i="28"/>
  <c r="J342" i="28"/>
  <c r="I342" i="28"/>
  <c r="H342" i="28"/>
  <c r="G342" i="28"/>
  <c r="F342" i="28"/>
  <c r="E342" i="28"/>
  <c r="D342" i="28"/>
  <c r="C342" i="28"/>
  <c r="P341" i="28"/>
  <c r="O341" i="28"/>
  <c r="N341" i="28"/>
  <c r="M341" i="28"/>
  <c r="L341" i="28"/>
  <c r="K341" i="28"/>
  <c r="J341" i="28"/>
  <c r="I341" i="28"/>
  <c r="H341" i="28"/>
  <c r="G341" i="28"/>
  <c r="F341" i="28"/>
  <c r="E341" i="28"/>
  <c r="D341" i="28"/>
  <c r="C341" i="28"/>
  <c r="P340" i="28"/>
  <c r="O340" i="28"/>
  <c r="N340" i="28"/>
  <c r="M340" i="28"/>
  <c r="L340" i="28"/>
  <c r="K340" i="28"/>
  <c r="J340" i="28"/>
  <c r="I340" i="28"/>
  <c r="H340" i="28"/>
  <c r="G340" i="28"/>
  <c r="F340" i="28"/>
  <c r="E340" i="28"/>
  <c r="D340" i="28"/>
  <c r="C340" i="28"/>
  <c r="P339" i="28"/>
  <c r="O339" i="28"/>
  <c r="N339" i="28"/>
  <c r="M339" i="28"/>
  <c r="L339" i="28"/>
  <c r="K339" i="28"/>
  <c r="J339" i="28"/>
  <c r="I339" i="28"/>
  <c r="H339" i="28"/>
  <c r="G339" i="28"/>
  <c r="F339" i="28"/>
  <c r="E339" i="28"/>
  <c r="D339" i="28"/>
  <c r="C339" i="28"/>
  <c r="P338" i="28"/>
  <c r="O338" i="28"/>
  <c r="N338" i="28"/>
  <c r="M338" i="28"/>
  <c r="L338" i="28"/>
  <c r="K338" i="28"/>
  <c r="J338" i="28"/>
  <c r="I338" i="28"/>
  <c r="H338" i="28"/>
  <c r="G338" i="28"/>
  <c r="F338" i="28"/>
  <c r="E338" i="28"/>
  <c r="D338" i="28"/>
  <c r="C338" i="28"/>
  <c r="P337" i="28"/>
  <c r="O337" i="28"/>
  <c r="N337" i="28"/>
  <c r="M337" i="28"/>
  <c r="L337" i="28"/>
  <c r="K337" i="28"/>
  <c r="J337" i="28"/>
  <c r="I337" i="28"/>
  <c r="H337" i="28"/>
  <c r="G337" i="28"/>
  <c r="F337" i="28"/>
  <c r="E337" i="28"/>
  <c r="D337" i="28"/>
  <c r="C337" i="28"/>
  <c r="P336" i="28"/>
  <c r="O336" i="28"/>
  <c r="N336" i="28"/>
  <c r="M336" i="28"/>
  <c r="L336" i="28"/>
  <c r="K336" i="28"/>
  <c r="J336" i="28"/>
  <c r="I336" i="28"/>
  <c r="H336" i="28"/>
  <c r="G336" i="28"/>
  <c r="F336" i="28"/>
  <c r="E336" i="28"/>
  <c r="D336" i="28"/>
  <c r="C336" i="28"/>
  <c r="P335" i="28"/>
  <c r="O335" i="28"/>
  <c r="N335" i="28"/>
  <c r="M335" i="28"/>
  <c r="L335" i="28"/>
  <c r="K335" i="28"/>
  <c r="J335" i="28"/>
  <c r="I335" i="28"/>
  <c r="H335" i="28"/>
  <c r="G335" i="28"/>
  <c r="F335" i="28"/>
  <c r="E335" i="28"/>
  <c r="D335" i="28"/>
  <c r="C335" i="28"/>
  <c r="P334" i="28"/>
  <c r="O334" i="28"/>
  <c r="N334" i="28"/>
  <c r="M334" i="28"/>
  <c r="L334" i="28"/>
  <c r="K334" i="28"/>
  <c r="J334" i="28"/>
  <c r="I334" i="28"/>
  <c r="H334" i="28"/>
  <c r="G334" i="28"/>
  <c r="F334" i="28"/>
  <c r="E334" i="28"/>
  <c r="D334" i="28"/>
  <c r="C334" i="28"/>
  <c r="P333" i="28"/>
  <c r="O333" i="28"/>
  <c r="N333" i="28"/>
  <c r="M333" i="28"/>
  <c r="L333" i="28"/>
  <c r="K333" i="28"/>
  <c r="J333" i="28"/>
  <c r="I333" i="28"/>
  <c r="H333" i="28"/>
  <c r="G333" i="28"/>
  <c r="F333" i="28"/>
  <c r="E333" i="28"/>
  <c r="D333" i="28"/>
  <c r="C333" i="28"/>
  <c r="P332" i="28"/>
  <c r="O332" i="28"/>
  <c r="N332" i="28"/>
  <c r="M332" i="28"/>
  <c r="L332" i="28"/>
  <c r="K332" i="28"/>
  <c r="J332" i="28"/>
  <c r="I332" i="28"/>
  <c r="H332" i="28"/>
  <c r="G332" i="28"/>
  <c r="F332" i="28"/>
  <c r="E332" i="28"/>
  <c r="D332" i="28"/>
  <c r="C332" i="28"/>
  <c r="P331" i="28"/>
  <c r="O331" i="28"/>
  <c r="N331" i="28"/>
  <c r="M331" i="28"/>
  <c r="L331" i="28"/>
  <c r="K331" i="28"/>
  <c r="J331" i="28"/>
  <c r="I331" i="28"/>
  <c r="H331" i="28"/>
  <c r="G331" i="28"/>
  <c r="F331" i="28"/>
  <c r="E331" i="28"/>
  <c r="D331" i="28"/>
  <c r="C331" i="28"/>
  <c r="P330" i="28"/>
  <c r="O330" i="28"/>
  <c r="N330" i="28"/>
  <c r="M330" i="28"/>
  <c r="L330" i="28"/>
  <c r="K330" i="28"/>
  <c r="J330" i="28"/>
  <c r="I330" i="28"/>
  <c r="H330" i="28"/>
  <c r="G330" i="28"/>
  <c r="F330" i="28"/>
  <c r="E330" i="28"/>
  <c r="D330" i="28"/>
  <c r="C330" i="28"/>
  <c r="P329" i="28"/>
  <c r="O329" i="28"/>
  <c r="N329" i="28"/>
  <c r="M329" i="28"/>
  <c r="L329" i="28"/>
  <c r="K329" i="28"/>
  <c r="J329" i="28"/>
  <c r="I329" i="28"/>
  <c r="H329" i="28"/>
  <c r="G329" i="28"/>
  <c r="F329" i="28"/>
  <c r="E329" i="28"/>
  <c r="D329" i="28"/>
  <c r="C329" i="28"/>
  <c r="P328" i="28"/>
  <c r="O328" i="28"/>
  <c r="N328" i="28"/>
  <c r="M328" i="28"/>
  <c r="L328" i="28"/>
  <c r="K328" i="28"/>
  <c r="J328" i="28"/>
  <c r="I328" i="28"/>
  <c r="H328" i="28"/>
  <c r="G328" i="28"/>
  <c r="F328" i="28"/>
  <c r="E328" i="28"/>
  <c r="D328" i="28"/>
  <c r="C328" i="28"/>
  <c r="P327" i="28"/>
  <c r="O327" i="28"/>
  <c r="N327" i="28"/>
  <c r="M327" i="28"/>
  <c r="L327" i="28"/>
  <c r="K327" i="28"/>
  <c r="J327" i="28"/>
  <c r="I327" i="28"/>
  <c r="H327" i="28"/>
  <c r="G327" i="28"/>
  <c r="F327" i="28"/>
  <c r="E327" i="28"/>
  <c r="D327" i="28"/>
  <c r="C327" i="28"/>
  <c r="P326" i="28"/>
  <c r="O326" i="28"/>
  <c r="N326" i="28"/>
  <c r="M326" i="28"/>
  <c r="L326" i="28"/>
  <c r="K326" i="28"/>
  <c r="J326" i="28"/>
  <c r="I326" i="28"/>
  <c r="H326" i="28"/>
  <c r="G326" i="28"/>
  <c r="F326" i="28"/>
  <c r="E326" i="28"/>
  <c r="D326" i="28"/>
  <c r="C326" i="28"/>
  <c r="P325" i="28"/>
  <c r="O325" i="28"/>
  <c r="N325" i="28"/>
  <c r="M325" i="28"/>
  <c r="L325" i="28"/>
  <c r="K325" i="28"/>
  <c r="J325" i="28"/>
  <c r="I325" i="28"/>
  <c r="H325" i="28"/>
  <c r="G325" i="28"/>
  <c r="F325" i="28"/>
  <c r="E325" i="28"/>
  <c r="D325" i="28"/>
  <c r="C325" i="28"/>
  <c r="P324" i="28"/>
  <c r="O324" i="28"/>
  <c r="N324" i="28"/>
  <c r="M324" i="28"/>
  <c r="L324" i="28"/>
  <c r="K324" i="28"/>
  <c r="J324" i="28"/>
  <c r="I324" i="28"/>
  <c r="H324" i="28"/>
  <c r="G324" i="28"/>
  <c r="F324" i="28"/>
  <c r="E324" i="28"/>
  <c r="D324" i="28"/>
  <c r="C324" i="28"/>
  <c r="P323" i="28"/>
  <c r="O323" i="28"/>
  <c r="N323" i="28"/>
  <c r="M323" i="28"/>
  <c r="L323" i="28"/>
  <c r="K323" i="28"/>
  <c r="J323" i="28"/>
  <c r="I323" i="28"/>
  <c r="H323" i="28"/>
  <c r="G323" i="28"/>
  <c r="F323" i="28"/>
  <c r="E323" i="28"/>
  <c r="D323" i="28"/>
  <c r="C323" i="28"/>
  <c r="P322" i="28"/>
  <c r="O322" i="28"/>
  <c r="N322" i="28"/>
  <c r="M322" i="28"/>
  <c r="L322" i="28"/>
  <c r="K322" i="28"/>
  <c r="J322" i="28"/>
  <c r="I322" i="28"/>
  <c r="H322" i="28"/>
  <c r="G322" i="28"/>
  <c r="F322" i="28"/>
  <c r="E322" i="28"/>
  <c r="D322" i="28"/>
  <c r="C322" i="28"/>
  <c r="P321" i="28"/>
  <c r="O321" i="28"/>
  <c r="N321" i="28"/>
  <c r="M321" i="28"/>
  <c r="L321" i="28"/>
  <c r="K321" i="28"/>
  <c r="J321" i="28"/>
  <c r="I321" i="28"/>
  <c r="H321" i="28"/>
  <c r="G321" i="28"/>
  <c r="F321" i="28"/>
  <c r="E321" i="28"/>
  <c r="D321" i="28"/>
  <c r="C321" i="28"/>
  <c r="P320" i="28"/>
  <c r="O320" i="28"/>
  <c r="N320" i="28"/>
  <c r="M320" i="28"/>
  <c r="L320" i="28"/>
  <c r="K320" i="28"/>
  <c r="J320" i="28"/>
  <c r="I320" i="28"/>
  <c r="H320" i="28"/>
  <c r="G320" i="28"/>
  <c r="F320" i="28"/>
  <c r="E320" i="28"/>
  <c r="D320" i="28"/>
  <c r="C320" i="28"/>
  <c r="P319" i="28"/>
  <c r="O319" i="28"/>
  <c r="N319" i="28"/>
  <c r="M319" i="28"/>
  <c r="L319" i="28"/>
  <c r="K319" i="28"/>
  <c r="J319" i="28"/>
  <c r="I319" i="28"/>
  <c r="H319" i="28"/>
  <c r="G319" i="28"/>
  <c r="F319" i="28"/>
  <c r="E319" i="28"/>
  <c r="D319" i="28"/>
  <c r="C319" i="28"/>
  <c r="P318" i="28"/>
  <c r="O318" i="28"/>
  <c r="N318" i="28"/>
  <c r="M318" i="28"/>
  <c r="L318" i="28"/>
  <c r="K318" i="28"/>
  <c r="J318" i="28"/>
  <c r="I318" i="28"/>
  <c r="H318" i="28"/>
  <c r="G318" i="28"/>
  <c r="F318" i="28"/>
  <c r="E318" i="28"/>
  <c r="D318" i="28"/>
  <c r="C318" i="28"/>
  <c r="P317" i="28"/>
  <c r="O317" i="28"/>
  <c r="N317" i="28"/>
  <c r="M317" i="28"/>
  <c r="L317" i="28"/>
  <c r="K317" i="28"/>
  <c r="J317" i="28"/>
  <c r="I317" i="28"/>
  <c r="H317" i="28"/>
  <c r="G317" i="28"/>
  <c r="F317" i="28"/>
  <c r="E317" i="28"/>
  <c r="D317" i="28"/>
  <c r="C317" i="28"/>
  <c r="P316" i="28"/>
  <c r="O316" i="28"/>
  <c r="N316" i="28"/>
  <c r="M316" i="28"/>
  <c r="L316" i="28"/>
  <c r="K316" i="28"/>
  <c r="J316" i="28"/>
  <c r="I316" i="28"/>
  <c r="H316" i="28"/>
  <c r="G316" i="28"/>
  <c r="F316" i="28"/>
  <c r="E316" i="28"/>
  <c r="D316" i="28"/>
  <c r="C316" i="28"/>
  <c r="P315" i="28"/>
  <c r="O315" i="28"/>
  <c r="N315" i="28"/>
  <c r="M315" i="28"/>
  <c r="L315" i="28"/>
  <c r="K315" i="28"/>
  <c r="J315" i="28"/>
  <c r="I315" i="28"/>
  <c r="H315" i="28"/>
  <c r="G315" i="28"/>
  <c r="F315" i="28"/>
  <c r="E315" i="28"/>
  <c r="D315" i="28"/>
  <c r="C315" i="28"/>
  <c r="P314" i="28"/>
  <c r="O314" i="28"/>
  <c r="N314" i="28"/>
  <c r="M314" i="28"/>
  <c r="L314" i="28"/>
  <c r="K314" i="28"/>
  <c r="J314" i="28"/>
  <c r="I314" i="28"/>
  <c r="H314" i="28"/>
  <c r="G314" i="28"/>
  <c r="F314" i="28"/>
  <c r="E314" i="28"/>
  <c r="D314" i="28"/>
  <c r="C314" i="28"/>
  <c r="P313" i="28"/>
  <c r="O313" i="28"/>
  <c r="N313" i="28"/>
  <c r="M313" i="28"/>
  <c r="L313" i="28"/>
  <c r="K313" i="28"/>
  <c r="J313" i="28"/>
  <c r="I313" i="28"/>
  <c r="H313" i="28"/>
  <c r="G313" i="28"/>
  <c r="F313" i="28"/>
  <c r="E313" i="28"/>
  <c r="D313" i="28"/>
  <c r="C313" i="28"/>
  <c r="P312" i="28"/>
  <c r="O312" i="28"/>
  <c r="N312" i="28"/>
  <c r="M312" i="28"/>
  <c r="L312" i="28"/>
  <c r="K312" i="28"/>
  <c r="J312" i="28"/>
  <c r="I312" i="28"/>
  <c r="H312" i="28"/>
  <c r="G312" i="28"/>
  <c r="F312" i="28"/>
  <c r="E312" i="28"/>
  <c r="D312" i="28"/>
  <c r="C312" i="28"/>
  <c r="P311" i="28"/>
  <c r="O311" i="28"/>
  <c r="N311" i="28"/>
  <c r="M311" i="28"/>
  <c r="L311" i="28"/>
  <c r="K311" i="28"/>
  <c r="J311" i="28"/>
  <c r="I311" i="28"/>
  <c r="H311" i="28"/>
  <c r="G311" i="28"/>
  <c r="F311" i="28"/>
  <c r="E311" i="28"/>
  <c r="D311" i="28"/>
  <c r="C311" i="28"/>
  <c r="P310" i="28"/>
  <c r="O310" i="28"/>
  <c r="N310" i="28"/>
  <c r="M310" i="28"/>
  <c r="L310" i="28"/>
  <c r="K310" i="28"/>
  <c r="J310" i="28"/>
  <c r="I310" i="28"/>
  <c r="H310" i="28"/>
  <c r="G310" i="28"/>
  <c r="F310" i="28"/>
  <c r="E310" i="28"/>
  <c r="D310" i="28"/>
  <c r="C310" i="28"/>
  <c r="P309" i="28"/>
  <c r="O309" i="28"/>
  <c r="N309" i="28"/>
  <c r="M309" i="28"/>
  <c r="L309" i="28"/>
  <c r="K309" i="28"/>
  <c r="J309" i="28"/>
  <c r="I309" i="28"/>
  <c r="H309" i="28"/>
  <c r="G309" i="28"/>
  <c r="F309" i="28"/>
  <c r="E309" i="28"/>
  <c r="D309" i="28"/>
  <c r="C309" i="28"/>
  <c r="P308" i="28"/>
  <c r="O308" i="28"/>
  <c r="N308" i="28"/>
  <c r="M308" i="28"/>
  <c r="L308" i="28"/>
  <c r="K308" i="28"/>
  <c r="J308" i="28"/>
  <c r="I308" i="28"/>
  <c r="H308" i="28"/>
  <c r="G308" i="28"/>
  <c r="F308" i="28"/>
  <c r="E308" i="28"/>
  <c r="D308" i="28"/>
  <c r="C308" i="28"/>
  <c r="P307" i="28"/>
  <c r="O307" i="28"/>
  <c r="N307" i="28"/>
  <c r="M307" i="28"/>
  <c r="L307" i="28"/>
  <c r="K307" i="28"/>
  <c r="J307" i="28"/>
  <c r="I307" i="28"/>
  <c r="H307" i="28"/>
  <c r="G307" i="28"/>
  <c r="F307" i="28"/>
  <c r="E307" i="28"/>
  <c r="D307" i="28"/>
  <c r="C307" i="28"/>
  <c r="P306" i="28"/>
  <c r="O306" i="28"/>
  <c r="N306" i="28"/>
  <c r="M306" i="28"/>
  <c r="L306" i="28"/>
  <c r="K306" i="28"/>
  <c r="J306" i="28"/>
  <c r="I306" i="28"/>
  <c r="H306" i="28"/>
  <c r="G306" i="28"/>
  <c r="F306" i="28"/>
  <c r="E306" i="28"/>
  <c r="D306" i="28"/>
  <c r="C306" i="28"/>
  <c r="P305" i="28"/>
  <c r="O305" i="28"/>
  <c r="N305" i="28"/>
  <c r="M305" i="28"/>
  <c r="L305" i="28"/>
  <c r="K305" i="28"/>
  <c r="J305" i="28"/>
  <c r="I305" i="28"/>
  <c r="H305" i="28"/>
  <c r="G305" i="28"/>
  <c r="F305" i="28"/>
  <c r="E305" i="28"/>
  <c r="D305" i="28"/>
  <c r="C305" i="28"/>
  <c r="P304" i="28"/>
  <c r="O304" i="28"/>
  <c r="N304" i="28"/>
  <c r="M304" i="28"/>
  <c r="L304" i="28"/>
  <c r="K304" i="28"/>
  <c r="J304" i="28"/>
  <c r="I304" i="28"/>
  <c r="H304" i="28"/>
  <c r="G304" i="28"/>
  <c r="F304" i="28"/>
  <c r="E304" i="28"/>
  <c r="D304" i="28"/>
  <c r="C304" i="28"/>
  <c r="P303" i="28"/>
  <c r="O303" i="28"/>
  <c r="N303" i="28"/>
  <c r="M303" i="28"/>
  <c r="L303" i="28"/>
  <c r="K303" i="28"/>
  <c r="J303" i="28"/>
  <c r="I303" i="28"/>
  <c r="H303" i="28"/>
  <c r="G303" i="28"/>
  <c r="F303" i="28"/>
  <c r="E303" i="28"/>
  <c r="D303" i="28"/>
  <c r="C303" i="28"/>
  <c r="P302" i="28"/>
  <c r="O302" i="28"/>
  <c r="N302" i="28"/>
  <c r="M302" i="28"/>
  <c r="L302" i="28"/>
  <c r="K302" i="28"/>
  <c r="J302" i="28"/>
  <c r="I302" i="28"/>
  <c r="H302" i="28"/>
  <c r="G302" i="28"/>
  <c r="F302" i="28"/>
  <c r="E302" i="28"/>
  <c r="D302" i="28"/>
  <c r="C302" i="28"/>
  <c r="P301" i="28"/>
  <c r="O301" i="28"/>
  <c r="N301" i="28"/>
  <c r="M301" i="28"/>
  <c r="L301" i="28"/>
  <c r="K301" i="28"/>
  <c r="J301" i="28"/>
  <c r="I301" i="28"/>
  <c r="H301" i="28"/>
  <c r="G301" i="28"/>
  <c r="F301" i="28"/>
  <c r="E301" i="28"/>
  <c r="D301" i="28"/>
  <c r="C301" i="28"/>
  <c r="P300" i="28"/>
  <c r="O300" i="28"/>
  <c r="N300" i="28"/>
  <c r="M300" i="28"/>
  <c r="L300" i="28"/>
  <c r="K300" i="28"/>
  <c r="J300" i="28"/>
  <c r="I300" i="28"/>
  <c r="H300" i="28"/>
  <c r="G300" i="28"/>
  <c r="F300" i="28"/>
  <c r="E300" i="28"/>
  <c r="D300" i="28"/>
  <c r="C300" i="28"/>
  <c r="P299" i="28"/>
  <c r="O299" i="28"/>
  <c r="N299" i="28"/>
  <c r="M299" i="28"/>
  <c r="L299" i="28"/>
  <c r="K299" i="28"/>
  <c r="J299" i="28"/>
  <c r="I299" i="28"/>
  <c r="H299" i="28"/>
  <c r="G299" i="28"/>
  <c r="F299" i="28"/>
  <c r="E299" i="28"/>
  <c r="D299" i="28"/>
  <c r="C299" i="28"/>
  <c r="P298" i="28"/>
  <c r="O298" i="28"/>
  <c r="N298" i="28"/>
  <c r="M298" i="28"/>
  <c r="L298" i="28"/>
  <c r="K298" i="28"/>
  <c r="J298" i="28"/>
  <c r="I298" i="28"/>
  <c r="H298" i="28"/>
  <c r="G298" i="28"/>
  <c r="F298" i="28"/>
  <c r="E298" i="28"/>
  <c r="D298" i="28"/>
  <c r="C298" i="28"/>
  <c r="P297" i="28"/>
  <c r="O297" i="28"/>
  <c r="N297" i="28"/>
  <c r="M297" i="28"/>
  <c r="L297" i="28"/>
  <c r="K297" i="28"/>
  <c r="J297" i="28"/>
  <c r="I297" i="28"/>
  <c r="H297" i="28"/>
  <c r="G297" i="28"/>
  <c r="F297" i="28"/>
  <c r="E297" i="28"/>
  <c r="D297" i="28"/>
  <c r="C297" i="28"/>
  <c r="P296" i="28"/>
  <c r="O296" i="28"/>
  <c r="N296" i="28"/>
  <c r="M296" i="28"/>
  <c r="L296" i="28"/>
  <c r="K296" i="28"/>
  <c r="J296" i="28"/>
  <c r="I296" i="28"/>
  <c r="H296" i="28"/>
  <c r="G296" i="28"/>
  <c r="F296" i="28"/>
  <c r="E296" i="28"/>
  <c r="D296" i="28"/>
  <c r="C296" i="28"/>
  <c r="P295" i="28"/>
  <c r="O295" i="28"/>
  <c r="N295" i="28"/>
  <c r="M295" i="28"/>
  <c r="L295" i="28"/>
  <c r="K295" i="28"/>
  <c r="J295" i="28"/>
  <c r="I295" i="28"/>
  <c r="H295" i="28"/>
  <c r="G295" i="28"/>
  <c r="F295" i="28"/>
  <c r="E295" i="28"/>
  <c r="D295" i="28"/>
  <c r="C295" i="28"/>
  <c r="P294" i="28"/>
  <c r="O294" i="28"/>
  <c r="N294" i="28"/>
  <c r="M294" i="28"/>
  <c r="L294" i="28"/>
  <c r="K294" i="28"/>
  <c r="J294" i="28"/>
  <c r="I294" i="28"/>
  <c r="H294" i="28"/>
  <c r="G294" i="28"/>
  <c r="F294" i="28"/>
  <c r="E294" i="28"/>
  <c r="D294" i="28"/>
  <c r="C294" i="28"/>
  <c r="P293" i="28"/>
  <c r="O293" i="28"/>
  <c r="N293" i="28"/>
  <c r="M293" i="28"/>
  <c r="L293" i="28"/>
  <c r="K293" i="28"/>
  <c r="J293" i="28"/>
  <c r="I293" i="28"/>
  <c r="H293" i="28"/>
  <c r="G293" i="28"/>
  <c r="F293" i="28"/>
  <c r="E293" i="28"/>
  <c r="D293" i="28"/>
  <c r="C293" i="28"/>
  <c r="P292" i="28"/>
  <c r="O292" i="28"/>
  <c r="N292" i="28"/>
  <c r="M292" i="28"/>
  <c r="L292" i="28"/>
  <c r="K292" i="28"/>
  <c r="J292" i="28"/>
  <c r="I292" i="28"/>
  <c r="H292" i="28"/>
  <c r="G292" i="28"/>
  <c r="F292" i="28"/>
  <c r="E292" i="28"/>
  <c r="D292" i="28"/>
  <c r="C292" i="28"/>
  <c r="P291" i="28"/>
  <c r="O291" i="28"/>
  <c r="N291" i="28"/>
  <c r="M291" i="28"/>
  <c r="L291" i="28"/>
  <c r="K291" i="28"/>
  <c r="J291" i="28"/>
  <c r="I291" i="28"/>
  <c r="H291" i="28"/>
  <c r="G291" i="28"/>
  <c r="F291" i="28"/>
  <c r="E291" i="28"/>
  <c r="D291" i="28"/>
  <c r="C291" i="28"/>
  <c r="P290" i="28"/>
  <c r="O290" i="28"/>
  <c r="N290" i="28"/>
  <c r="M290" i="28"/>
  <c r="L290" i="28"/>
  <c r="K290" i="28"/>
  <c r="J290" i="28"/>
  <c r="I290" i="28"/>
  <c r="H290" i="28"/>
  <c r="G290" i="28"/>
  <c r="F290" i="28"/>
  <c r="E290" i="28"/>
  <c r="D290" i="28"/>
  <c r="C290" i="28"/>
  <c r="P289" i="28"/>
  <c r="O289" i="28"/>
  <c r="N289" i="28"/>
  <c r="M289" i="28"/>
  <c r="L289" i="28"/>
  <c r="K289" i="28"/>
  <c r="J289" i="28"/>
  <c r="I289" i="28"/>
  <c r="H289" i="28"/>
  <c r="G289" i="28"/>
  <c r="F289" i="28"/>
  <c r="E289" i="28"/>
  <c r="D289" i="28"/>
  <c r="C289" i="28"/>
  <c r="P288" i="28"/>
  <c r="O288" i="28"/>
  <c r="N288" i="28"/>
  <c r="M288" i="28"/>
  <c r="L288" i="28"/>
  <c r="K288" i="28"/>
  <c r="J288" i="28"/>
  <c r="I288" i="28"/>
  <c r="H288" i="28"/>
  <c r="G288" i="28"/>
  <c r="F288" i="28"/>
  <c r="E288" i="28"/>
  <c r="D288" i="28"/>
  <c r="C288" i="28"/>
  <c r="P287" i="28"/>
  <c r="O287" i="28"/>
  <c r="N287" i="28"/>
  <c r="M287" i="28"/>
  <c r="L287" i="28"/>
  <c r="K287" i="28"/>
  <c r="J287" i="28"/>
  <c r="I287" i="28"/>
  <c r="H287" i="28"/>
  <c r="G287" i="28"/>
  <c r="F287" i="28"/>
  <c r="E287" i="28"/>
  <c r="D287" i="28"/>
  <c r="C287" i="28"/>
  <c r="P286" i="28"/>
  <c r="O286" i="28"/>
  <c r="N286" i="28"/>
  <c r="M286" i="28"/>
  <c r="L286" i="28"/>
  <c r="K286" i="28"/>
  <c r="J286" i="28"/>
  <c r="I286" i="28"/>
  <c r="H286" i="28"/>
  <c r="G286" i="28"/>
  <c r="F286" i="28"/>
  <c r="E286" i="28"/>
  <c r="D286" i="28"/>
  <c r="C286" i="28"/>
  <c r="P285" i="28"/>
  <c r="O285" i="28"/>
  <c r="N285" i="28"/>
  <c r="M285" i="28"/>
  <c r="L285" i="28"/>
  <c r="K285" i="28"/>
  <c r="J285" i="28"/>
  <c r="I285" i="28"/>
  <c r="H285" i="28"/>
  <c r="G285" i="28"/>
  <c r="F285" i="28"/>
  <c r="E285" i="28"/>
  <c r="D285" i="28"/>
  <c r="C285" i="28"/>
  <c r="P284" i="28"/>
  <c r="O284" i="28"/>
  <c r="N284" i="28"/>
  <c r="M284" i="28"/>
  <c r="L284" i="28"/>
  <c r="K284" i="28"/>
  <c r="J284" i="28"/>
  <c r="I284" i="28"/>
  <c r="H284" i="28"/>
  <c r="G284" i="28"/>
  <c r="F284" i="28"/>
  <c r="E284" i="28"/>
  <c r="D284" i="28"/>
  <c r="C284" i="28"/>
  <c r="P283" i="28"/>
  <c r="O283" i="28"/>
  <c r="N283" i="28"/>
  <c r="M283" i="28"/>
  <c r="L283" i="28"/>
  <c r="K283" i="28"/>
  <c r="J283" i="28"/>
  <c r="I283" i="28"/>
  <c r="H283" i="28"/>
  <c r="G283" i="28"/>
  <c r="F283" i="28"/>
  <c r="E283" i="28"/>
  <c r="D283" i="28"/>
  <c r="C283" i="28"/>
  <c r="P282" i="28"/>
  <c r="O282" i="28"/>
  <c r="N282" i="28"/>
  <c r="M282" i="28"/>
  <c r="L282" i="28"/>
  <c r="K282" i="28"/>
  <c r="J282" i="28"/>
  <c r="I282" i="28"/>
  <c r="H282" i="28"/>
  <c r="G282" i="28"/>
  <c r="F282" i="28"/>
  <c r="E282" i="28"/>
  <c r="D282" i="28"/>
  <c r="C282" i="28"/>
  <c r="P281" i="28"/>
  <c r="O281" i="28"/>
  <c r="N281" i="28"/>
  <c r="M281" i="28"/>
  <c r="L281" i="28"/>
  <c r="K281" i="28"/>
  <c r="J281" i="28"/>
  <c r="I281" i="28"/>
  <c r="H281" i="28"/>
  <c r="G281" i="28"/>
  <c r="F281" i="28"/>
  <c r="E281" i="28"/>
  <c r="D281" i="28"/>
  <c r="C281" i="28"/>
  <c r="P280" i="28"/>
  <c r="O280" i="28"/>
  <c r="N280" i="28"/>
  <c r="M280" i="28"/>
  <c r="L280" i="28"/>
  <c r="K280" i="28"/>
  <c r="J280" i="28"/>
  <c r="I280" i="28"/>
  <c r="H280" i="28"/>
  <c r="G280" i="28"/>
  <c r="F280" i="28"/>
  <c r="E280" i="28"/>
  <c r="D280" i="28"/>
  <c r="C280" i="28"/>
  <c r="P279" i="28"/>
  <c r="O279" i="28"/>
  <c r="N279" i="28"/>
  <c r="M279" i="28"/>
  <c r="L279" i="28"/>
  <c r="K279" i="28"/>
  <c r="J279" i="28"/>
  <c r="I279" i="28"/>
  <c r="H279" i="28"/>
  <c r="G279" i="28"/>
  <c r="F279" i="28"/>
  <c r="E279" i="28"/>
  <c r="D279" i="28"/>
  <c r="C279" i="28"/>
  <c r="P278" i="28"/>
  <c r="O278" i="28"/>
  <c r="N278" i="28"/>
  <c r="M278" i="28"/>
  <c r="L278" i="28"/>
  <c r="K278" i="28"/>
  <c r="J278" i="28"/>
  <c r="I278" i="28"/>
  <c r="H278" i="28"/>
  <c r="G278" i="28"/>
  <c r="F278" i="28"/>
  <c r="E278" i="28"/>
  <c r="D278" i="28"/>
  <c r="C278" i="28"/>
  <c r="P277" i="28"/>
  <c r="O277" i="28"/>
  <c r="N277" i="28"/>
  <c r="M277" i="28"/>
  <c r="L277" i="28"/>
  <c r="K277" i="28"/>
  <c r="J277" i="28"/>
  <c r="I277" i="28"/>
  <c r="H277" i="28"/>
  <c r="G277" i="28"/>
  <c r="F277" i="28"/>
  <c r="E277" i="28"/>
  <c r="D277" i="28"/>
  <c r="C277" i="28"/>
  <c r="P276" i="28"/>
  <c r="O276" i="28"/>
  <c r="N276" i="28"/>
  <c r="M276" i="28"/>
  <c r="L276" i="28"/>
  <c r="K276" i="28"/>
  <c r="J276" i="28"/>
  <c r="I276" i="28"/>
  <c r="H276" i="28"/>
  <c r="G276" i="28"/>
  <c r="F276" i="28"/>
  <c r="E276" i="28"/>
  <c r="D276" i="28"/>
  <c r="C276" i="28"/>
  <c r="P275" i="28"/>
  <c r="O275" i="28"/>
  <c r="N275" i="28"/>
  <c r="M275" i="28"/>
  <c r="L275" i="28"/>
  <c r="K275" i="28"/>
  <c r="J275" i="28"/>
  <c r="I275" i="28"/>
  <c r="H275" i="28"/>
  <c r="G275" i="28"/>
  <c r="F275" i="28"/>
  <c r="E275" i="28"/>
  <c r="D275" i="28"/>
  <c r="C275" i="28"/>
  <c r="P274" i="28"/>
  <c r="O274" i="28"/>
  <c r="N274" i="28"/>
  <c r="M274" i="28"/>
  <c r="L274" i="28"/>
  <c r="K274" i="28"/>
  <c r="J274" i="28"/>
  <c r="I274" i="28"/>
  <c r="H274" i="28"/>
  <c r="G274" i="28"/>
  <c r="F274" i="28"/>
  <c r="E274" i="28"/>
  <c r="D274" i="28"/>
  <c r="C274" i="28"/>
  <c r="P273" i="28"/>
  <c r="O273" i="28"/>
  <c r="N273" i="28"/>
  <c r="M273" i="28"/>
  <c r="L273" i="28"/>
  <c r="K273" i="28"/>
  <c r="J273" i="28"/>
  <c r="I273" i="28"/>
  <c r="H273" i="28"/>
  <c r="G273" i="28"/>
  <c r="F273" i="28"/>
  <c r="E273" i="28"/>
  <c r="D273" i="28"/>
  <c r="C273" i="28"/>
  <c r="P272" i="28"/>
  <c r="O272" i="28"/>
  <c r="N272" i="28"/>
  <c r="M272" i="28"/>
  <c r="L272" i="28"/>
  <c r="K272" i="28"/>
  <c r="J272" i="28"/>
  <c r="I272" i="28"/>
  <c r="H272" i="28"/>
  <c r="G272" i="28"/>
  <c r="F272" i="28"/>
  <c r="E272" i="28"/>
  <c r="D272" i="28"/>
  <c r="C272" i="28"/>
  <c r="P271" i="28"/>
  <c r="O271" i="28"/>
  <c r="N271" i="28"/>
  <c r="M271" i="28"/>
  <c r="L271" i="28"/>
  <c r="K271" i="28"/>
  <c r="J271" i="28"/>
  <c r="I271" i="28"/>
  <c r="H271" i="28"/>
  <c r="G271" i="28"/>
  <c r="F271" i="28"/>
  <c r="E271" i="28"/>
  <c r="D271" i="28"/>
  <c r="C271" i="28"/>
  <c r="P270" i="28"/>
  <c r="O270" i="28"/>
  <c r="N270" i="28"/>
  <c r="M270" i="28"/>
  <c r="L270" i="28"/>
  <c r="K270" i="28"/>
  <c r="J270" i="28"/>
  <c r="I270" i="28"/>
  <c r="H270" i="28"/>
  <c r="G270" i="28"/>
  <c r="F270" i="28"/>
  <c r="E270" i="28"/>
  <c r="D270" i="28"/>
  <c r="C270" i="28"/>
  <c r="P269" i="28"/>
  <c r="O269" i="28"/>
  <c r="N269" i="28"/>
  <c r="M269" i="28"/>
  <c r="L269" i="28"/>
  <c r="K269" i="28"/>
  <c r="J269" i="28"/>
  <c r="I269" i="28"/>
  <c r="H269" i="28"/>
  <c r="G269" i="28"/>
  <c r="F269" i="28"/>
  <c r="E269" i="28"/>
  <c r="D269" i="28"/>
  <c r="C269" i="28"/>
  <c r="P268" i="28"/>
  <c r="O268" i="28"/>
  <c r="N268" i="28"/>
  <c r="M268" i="28"/>
  <c r="L268" i="28"/>
  <c r="K268" i="28"/>
  <c r="J268" i="28"/>
  <c r="I268" i="28"/>
  <c r="H268" i="28"/>
  <c r="G268" i="28"/>
  <c r="F268" i="28"/>
  <c r="E268" i="28"/>
  <c r="D268" i="28"/>
  <c r="C268" i="28"/>
  <c r="P267" i="28"/>
  <c r="O267" i="28"/>
  <c r="N267" i="28"/>
  <c r="M267" i="28"/>
  <c r="L267" i="28"/>
  <c r="K267" i="28"/>
  <c r="J267" i="28"/>
  <c r="I267" i="28"/>
  <c r="H267" i="28"/>
  <c r="G267" i="28"/>
  <c r="F267" i="28"/>
  <c r="E267" i="28"/>
  <c r="D267" i="28"/>
  <c r="C267" i="28"/>
  <c r="P266" i="28"/>
  <c r="O266" i="28"/>
  <c r="N266" i="28"/>
  <c r="M266" i="28"/>
  <c r="L266" i="28"/>
  <c r="K266" i="28"/>
  <c r="J266" i="28"/>
  <c r="I266" i="28"/>
  <c r="H266" i="28"/>
  <c r="G266" i="28"/>
  <c r="F266" i="28"/>
  <c r="E266" i="28"/>
  <c r="D266" i="28"/>
  <c r="C266" i="28"/>
  <c r="P265" i="28"/>
  <c r="O265" i="28"/>
  <c r="N265" i="28"/>
  <c r="M265" i="28"/>
  <c r="L265" i="28"/>
  <c r="K265" i="28"/>
  <c r="J265" i="28"/>
  <c r="I265" i="28"/>
  <c r="H265" i="28"/>
  <c r="G265" i="28"/>
  <c r="F265" i="28"/>
  <c r="E265" i="28"/>
  <c r="D265" i="28"/>
  <c r="C265" i="28"/>
  <c r="P264" i="28"/>
  <c r="O264" i="28"/>
  <c r="N264" i="28"/>
  <c r="M264" i="28"/>
  <c r="L264" i="28"/>
  <c r="K264" i="28"/>
  <c r="J264" i="28"/>
  <c r="I264" i="28"/>
  <c r="H264" i="28"/>
  <c r="G264" i="28"/>
  <c r="F264" i="28"/>
  <c r="E264" i="28"/>
  <c r="D264" i="28"/>
  <c r="C264" i="28"/>
  <c r="P263" i="28"/>
  <c r="O263" i="28"/>
  <c r="N263" i="28"/>
  <c r="M263" i="28"/>
  <c r="L263" i="28"/>
  <c r="K263" i="28"/>
  <c r="J263" i="28"/>
  <c r="I263" i="28"/>
  <c r="H263" i="28"/>
  <c r="G263" i="28"/>
  <c r="F263" i="28"/>
  <c r="E263" i="28"/>
  <c r="D263" i="28"/>
  <c r="C263" i="28"/>
  <c r="P262" i="28"/>
  <c r="O262" i="28"/>
  <c r="N262" i="28"/>
  <c r="M262" i="28"/>
  <c r="L262" i="28"/>
  <c r="K262" i="28"/>
  <c r="J262" i="28"/>
  <c r="I262" i="28"/>
  <c r="H262" i="28"/>
  <c r="G262" i="28"/>
  <c r="F262" i="28"/>
  <c r="E262" i="28"/>
  <c r="D262" i="28"/>
  <c r="C262" i="28"/>
  <c r="P261" i="28"/>
  <c r="O261" i="28"/>
  <c r="N261" i="28"/>
  <c r="M261" i="28"/>
  <c r="L261" i="28"/>
  <c r="K261" i="28"/>
  <c r="J261" i="28"/>
  <c r="I261" i="28"/>
  <c r="H261" i="28"/>
  <c r="G261" i="28"/>
  <c r="F261" i="28"/>
  <c r="E261" i="28"/>
  <c r="D261" i="28"/>
  <c r="C261" i="28"/>
  <c r="P260" i="28"/>
  <c r="O260" i="28"/>
  <c r="N260" i="28"/>
  <c r="M260" i="28"/>
  <c r="L260" i="28"/>
  <c r="K260" i="28"/>
  <c r="J260" i="28"/>
  <c r="I260" i="28"/>
  <c r="H260" i="28"/>
  <c r="G260" i="28"/>
  <c r="F260" i="28"/>
  <c r="E260" i="28"/>
  <c r="D260" i="28"/>
  <c r="C260" i="28"/>
  <c r="P259" i="28"/>
  <c r="O259" i="28"/>
  <c r="N259" i="28"/>
  <c r="M259" i="28"/>
  <c r="L259" i="28"/>
  <c r="K259" i="28"/>
  <c r="J259" i="28"/>
  <c r="I259" i="28"/>
  <c r="H259" i="28"/>
  <c r="G259" i="28"/>
  <c r="F259" i="28"/>
  <c r="E259" i="28"/>
  <c r="D259" i="28"/>
  <c r="C259" i="28"/>
  <c r="P258" i="28"/>
  <c r="O258" i="28"/>
  <c r="N258" i="28"/>
  <c r="M258" i="28"/>
  <c r="L258" i="28"/>
  <c r="K258" i="28"/>
  <c r="J258" i="28"/>
  <c r="I258" i="28"/>
  <c r="H258" i="28"/>
  <c r="G258" i="28"/>
  <c r="F258" i="28"/>
  <c r="E258" i="28"/>
  <c r="D258" i="28"/>
  <c r="C258" i="28"/>
  <c r="P257" i="28"/>
  <c r="O257" i="28"/>
  <c r="N257" i="28"/>
  <c r="M257" i="28"/>
  <c r="L257" i="28"/>
  <c r="K257" i="28"/>
  <c r="J257" i="28"/>
  <c r="I257" i="28"/>
  <c r="H257" i="28"/>
  <c r="G257" i="28"/>
  <c r="F257" i="28"/>
  <c r="E257" i="28"/>
  <c r="D257" i="28"/>
  <c r="C257" i="28"/>
  <c r="P256" i="28"/>
  <c r="O256" i="28"/>
  <c r="N256" i="28"/>
  <c r="M256" i="28"/>
  <c r="L256" i="28"/>
  <c r="K256" i="28"/>
  <c r="J256" i="28"/>
  <c r="I256" i="28"/>
  <c r="H256" i="28"/>
  <c r="G256" i="28"/>
  <c r="F256" i="28"/>
  <c r="E256" i="28"/>
  <c r="D256" i="28"/>
  <c r="C256" i="28"/>
  <c r="P255" i="28"/>
  <c r="O255" i="28"/>
  <c r="N255" i="28"/>
  <c r="M255" i="28"/>
  <c r="L255" i="28"/>
  <c r="K255" i="28"/>
  <c r="J255" i="28"/>
  <c r="I255" i="28"/>
  <c r="H255" i="28"/>
  <c r="G255" i="28"/>
  <c r="F255" i="28"/>
  <c r="E255" i="28"/>
  <c r="D255" i="28"/>
  <c r="C255" i="28"/>
  <c r="P254" i="28"/>
  <c r="O254" i="28"/>
  <c r="N254" i="28"/>
  <c r="M254" i="28"/>
  <c r="L254" i="28"/>
  <c r="K254" i="28"/>
  <c r="J254" i="28"/>
  <c r="I254" i="28"/>
  <c r="H254" i="28"/>
  <c r="G254" i="28"/>
  <c r="F254" i="28"/>
  <c r="E254" i="28"/>
  <c r="D254" i="28"/>
  <c r="C254" i="28"/>
  <c r="P253" i="28"/>
  <c r="O253" i="28"/>
  <c r="N253" i="28"/>
  <c r="M253" i="28"/>
  <c r="L253" i="28"/>
  <c r="K253" i="28"/>
  <c r="J253" i="28"/>
  <c r="I253" i="28"/>
  <c r="H253" i="28"/>
  <c r="G253" i="28"/>
  <c r="F253" i="28"/>
  <c r="E253" i="28"/>
  <c r="D253" i="28"/>
  <c r="C253" i="28"/>
  <c r="P252" i="28"/>
  <c r="O252" i="28"/>
  <c r="N252" i="28"/>
  <c r="M252" i="28"/>
  <c r="L252" i="28"/>
  <c r="K252" i="28"/>
  <c r="J252" i="28"/>
  <c r="I252" i="28"/>
  <c r="H252" i="28"/>
  <c r="G252" i="28"/>
  <c r="F252" i="28"/>
  <c r="E252" i="28"/>
  <c r="D252" i="28"/>
  <c r="C252" i="28"/>
  <c r="P251" i="28"/>
  <c r="O251" i="28"/>
  <c r="N251" i="28"/>
  <c r="M251" i="28"/>
  <c r="L251" i="28"/>
  <c r="K251" i="28"/>
  <c r="J251" i="28"/>
  <c r="I251" i="28"/>
  <c r="H251" i="28"/>
  <c r="G251" i="28"/>
  <c r="F251" i="28"/>
  <c r="E251" i="28"/>
  <c r="D251" i="28"/>
  <c r="C251" i="28"/>
  <c r="P250" i="28"/>
  <c r="O250" i="28"/>
  <c r="N250" i="28"/>
  <c r="M250" i="28"/>
  <c r="L250" i="28"/>
  <c r="K250" i="28"/>
  <c r="J250" i="28"/>
  <c r="I250" i="28"/>
  <c r="H250" i="28"/>
  <c r="G250" i="28"/>
  <c r="F250" i="28"/>
  <c r="E250" i="28"/>
  <c r="D250" i="28"/>
  <c r="C250" i="28"/>
  <c r="P249" i="28"/>
  <c r="O249" i="28"/>
  <c r="N249" i="28"/>
  <c r="M249" i="28"/>
  <c r="L249" i="28"/>
  <c r="K249" i="28"/>
  <c r="J249" i="28"/>
  <c r="I249" i="28"/>
  <c r="H249" i="28"/>
  <c r="G249" i="28"/>
  <c r="F249" i="28"/>
  <c r="E249" i="28"/>
  <c r="D249" i="28"/>
  <c r="C249" i="28"/>
  <c r="P248" i="28"/>
  <c r="O248" i="28"/>
  <c r="N248" i="28"/>
  <c r="M248" i="28"/>
  <c r="L248" i="28"/>
  <c r="K248" i="28"/>
  <c r="J248" i="28"/>
  <c r="I248" i="28"/>
  <c r="H248" i="28"/>
  <c r="G248" i="28"/>
  <c r="F248" i="28"/>
  <c r="E248" i="28"/>
  <c r="D248" i="28"/>
  <c r="C248" i="28"/>
  <c r="P247" i="28"/>
  <c r="O247" i="28"/>
  <c r="N247" i="28"/>
  <c r="M247" i="28"/>
  <c r="L247" i="28"/>
  <c r="K247" i="28"/>
  <c r="J247" i="28"/>
  <c r="I247" i="28"/>
  <c r="H247" i="28"/>
  <c r="G247" i="28"/>
  <c r="F247" i="28"/>
  <c r="E247" i="28"/>
  <c r="D247" i="28"/>
  <c r="C247" i="28"/>
  <c r="P246" i="28"/>
  <c r="O246" i="28"/>
  <c r="N246" i="28"/>
  <c r="M246" i="28"/>
  <c r="L246" i="28"/>
  <c r="K246" i="28"/>
  <c r="J246" i="28"/>
  <c r="I246" i="28"/>
  <c r="H246" i="28"/>
  <c r="G246" i="28"/>
  <c r="F246" i="28"/>
  <c r="E246" i="28"/>
  <c r="D246" i="28"/>
  <c r="C246" i="28"/>
  <c r="P245" i="28"/>
  <c r="O245" i="28"/>
  <c r="N245" i="28"/>
  <c r="M245" i="28"/>
  <c r="L245" i="28"/>
  <c r="K245" i="28"/>
  <c r="J245" i="28"/>
  <c r="I245" i="28"/>
  <c r="H245" i="28"/>
  <c r="G245" i="28"/>
  <c r="F245" i="28"/>
  <c r="E245" i="28"/>
  <c r="D245" i="28"/>
  <c r="C245" i="28"/>
  <c r="P244" i="28"/>
  <c r="O244" i="28"/>
  <c r="N244" i="28"/>
  <c r="M244" i="28"/>
  <c r="L244" i="28"/>
  <c r="K244" i="28"/>
  <c r="J244" i="28"/>
  <c r="I244" i="28"/>
  <c r="H244" i="28"/>
  <c r="G244" i="28"/>
  <c r="F244" i="28"/>
  <c r="E244" i="28"/>
  <c r="D244" i="28"/>
  <c r="C244" i="28"/>
  <c r="P243" i="28"/>
  <c r="O243" i="28"/>
  <c r="N243" i="28"/>
  <c r="M243" i="28"/>
  <c r="L243" i="28"/>
  <c r="K243" i="28"/>
  <c r="J243" i="28"/>
  <c r="I243" i="28"/>
  <c r="H243" i="28"/>
  <c r="G243" i="28"/>
  <c r="F243" i="28"/>
  <c r="E243" i="28"/>
  <c r="D243" i="28"/>
  <c r="C243" i="28"/>
  <c r="P242" i="28"/>
  <c r="O242" i="28"/>
  <c r="N242" i="28"/>
  <c r="M242" i="28"/>
  <c r="L242" i="28"/>
  <c r="K242" i="28"/>
  <c r="J242" i="28"/>
  <c r="I242" i="28"/>
  <c r="H242" i="28"/>
  <c r="G242" i="28"/>
  <c r="F242" i="28"/>
  <c r="E242" i="28"/>
  <c r="D242" i="28"/>
  <c r="C242" i="28"/>
  <c r="P241" i="28"/>
  <c r="O241" i="28"/>
  <c r="N241" i="28"/>
  <c r="M241" i="28"/>
  <c r="L241" i="28"/>
  <c r="K241" i="28"/>
  <c r="J241" i="28"/>
  <c r="I241" i="28"/>
  <c r="H241" i="28"/>
  <c r="G241" i="28"/>
  <c r="F241" i="28"/>
  <c r="E241" i="28"/>
  <c r="D241" i="28"/>
  <c r="C241" i="28"/>
  <c r="P240" i="28"/>
  <c r="O240" i="28"/>
  <c r="N240" i="28"/>
  <c r="M240" i="28"/>
  <c r="L240" i="28"/>
  <c r="K240" i="28"/>
  <c r="J240" i="28"/>
  <c r="I240" i="28"/>
  <c r="H240" i="28"/>
  <c r="G240" i="28"/>
  <c r="F240" i="28"/>
  <c r="E240" i="28"/>
  <c r="D240" i="28"/>
  <c r="C240" i="28"/>
  <c r="P239" i="28"/>
  <c r="O239" i="28"/>
  <c r="N239" i="28"/>
  <c r="M239" i="28"/>
  <c r="L239" i="28"/>
  <c r="K239" i="28"/>
  <c r="J239" i="28"/>
  <c r="I239" i="28"/>
  <c r="H239" i="28"/>
  <c r="G239" i="28"/>
  <c r="F239" i="28"/>
  <c r="E239" i="28"/>
  <c r="D239" i="28"/>
  <c r="C239" i="28"/>
  <c r="P238" i="28"/>
  <c r="O238" i="28"/>
  <c r="N238" i="28"/>
  <c r="M238" i="28"/>
  <c r="L238" i="28"/>
  <c r="K238" i="28"/>
  <c r="J238" i="28"/>
  <c r="I238" i="28"/>
  <c r="H238" i="28"/>
  <c r="G238" i="28"/>
  <c r="F238" i="28"/>
  <c r="E238" i="28"/>
  <c r="D238" i="28"/>
  <c r="C238" i="28"/>
  <c r="P237" i="28"/>
  <c r="O237" i="28"/>
  <c r="N237" i="28"/>
  <c r="M237" i="28"/>
  <c r="L237" i="28"/>
  <c r="K237" i="28"/>
  <c r="J237" i="28"/>
  <c r="I237" i="28"/>
  <c r="H237" i="28"/>
  <c r="G237" i="28"/>
  <c r="F237" i="28"/>
  <c r="E237" i="28"/>
  <c r="D237" i="28"/>
  <c r="C237" i="28"/>
  <c r="P236" i="28"/>
  <c r="O236" i="28"/>
  <c r="N236" i="28"/>
  <c r="M236" i="28"/>
  <c r="L236" i="28"/>
  <c r="K236" i="28"/>
  <c r="J236" i="28"/>
  <c r="I236" i="28"/>
  <c r="H236" i="28"/>
  <c r="G236" i="28"/>
  <c r="F236" i="28"/>
  <c r="E236" i="28"/>
  <c r="D236" i="28"/>
  <c r="C236" i="28"/>
  <c r="P235" i="28"/>
  <c r="O235" i="28"/>
  <c r="N235" i="28"/>
  <c r="M235" i="28"/>
  <c r="L235" i="28"/>
  <c r="K235" i="28"/>
  <c r="J235" i="28"/>
  <c r="I235" i="28"/>
  <c r="H235" i="28"/>
  <c r="G235" i="28"/>
  <c r="F235" i="28"/>
  <c r="E235" i="28"/>
  <c r="D235" i="28"/>
  <c r="C235" i="28"/>
  <c r="P234" i="28"/>
  <c r="O234" i="28"/>
  <c r="N234" i="28"/>
  <c r="M234" i="28"/>
  <c r="L234" i="28"/>
  <c r="K234" i="28"/>
  <c r="J234" i="28"/>
  <c r="I234" i="28"/>
  <c r="H234" i="28"/>
  <c r="G234" i="28"/>
  <c r="F234" i="28"/>
  <c r="E234" i="28"/>
  <c r="D234" i="28"/>
  <c r="C234" i="28"/>
  <c r="P233" i="28"/>
  <c r="O233" i="28"/>
  <c r="N233" i="28"/>
  <c r="M233" i="28"/>
  <c r="L233" i="28"/>
  <c r="K233" i="28"/>
  <c r="J233" i="28"/>
  <c r="I233" i="28"/>
  <c r="H233" i="28"/>
  <c r="G233" i="28"/>
  <c r="F233" i="28"/>
  <c r="E233" i="28"/>
  <c r="D233" i="28"/>
  <c r="C233" i="28"/>
  <c r="P232" i="28"/>
  <c r="O232" i="28"/>
  <c r="N232" i="28"/>
  <c r="M232" i="28"/>
  <c r="L232" i="28"/>
  <c r="K232" i="28"/>
  <c r="J232" i="28"/>
  <c r="I232" i="28"/>
  <c r="H232" i="28"/>
  <c r="G232" i="28"/>
  <c r="F232" i="28"/>
  <c r="E232" i="28"/>
  <c r="D232" i="28"/>
  <c r="C232" i="28"/>
  <c r="P231" i="28"/>
  <c r="O231" i="28"/>
  <c r="N231" i="28"/>
  <c r="M231" i="28"/>
  <c r="L231" i="28"/>
  <c r="K231" i="28"/>
  <c r="J231" i="28"/>
  <c r="I231" i="28"/>
  <c r="H231" i="28"/>
  <c r="G231" i="28"/>
  <c r="F231" i="28"/>
  <c r="E231" i="28"/>
  <c r="D231" i="28"/>
  <c r="C231" i="28"/>
  <c r="P230" i="28"/>
  <c r="O230" i="28"/>
  <c r="N230" i="28"/>
  <c r="M230" i="28"/>
  <c r="L230" i="28"/>
  <c r="K230" i="28"/>
  <c r="J230" i="28"/>
  <c r="I230" i="28"/>
  <c r="H230" i="28"/>
  <c r="G230" i="28"/>
  <c r="F230" i="28"/>
  <c r="E230" i="28"/>
  <c r="D230" i="28"/>
  <c r="C230" i="28"/>
  <c r="P229" i="28"/>
  <c r="O229" i="28"/>
  <c r="N229" i="28"/>
  <c r="M229" i="28"/>
  <c r="L229" i="28"/>
  <c r="K229" i="28"/>
  <c r="J229" i="28"/>
  <c r="I229" i="28"/>
  <c r="H229" i="28"/>
  <c r="G229" i="28"/>
  <c r="F229" i="28"/>
  <c r="E229" i="28"/>
  <c r="D229" i="28"/>
  <c r="C229" i="28"/>
  <c r="P228" i="28"/>
  <c r="O228" i="28"/>
  <c r="N228" i="28"/>
  <c r="M228" i="28"/>
  <c r="L228" i="28"/>
  <c r="K228" i="28"/>
  <c r="J228" i="28"/>
  <c r="I228" i="28"/>
  <c r="H228" i="28"/>
  <c r="G228" i="28"/>
  <c r="F228" i="28"/>
  <c r="E228" i="28"/>
  <c r="D228" i="28"/>
  <c r="C228" i="28"/>
  <c r="P227" i="28"/>
  <c r="O227" i="28"/>
  <c r="N227" i="28"/>
  <c r="M227" i="28"/>
  <c r="L227" i="28"/>
  <c r="K227" i="28"/>
  <c r="J227" i="28"/>
  <c r="I227" i="28"/>
  <c r="H227" i="28"/>
  <c r="G227" i="28"/>
  <c r="F227" i="28"/>
  <c r="E227" i="28"/>
  <c r="D227" i="28"/>
  <c r="C227" i="28"/>
  <c r="P226" i="28"/>
  <c r="O226" i="28"/>
  <c r="N226" i="28"/>
  <c r="M226" i="28"/>
  <c r="L226" i="28"/>
  <c r="K226" i="28"/>
  <c r="J226" i="28"/>
  <c r="I226" i="28"/>
  <c r="H226" i="28"/>
  <c r="G226" i="28"/>
  <c r="F226" i="28"/>
  <c r="E226" i="28"/>
  <c r="D226" i="28"/>
  <c r="C226" i="28"/>
  <c r="P225" i="28"/>
  <c r="O225" i="28"/>
  <c r="N225" i="28"/>
  <c r="M225" i="28"/>
  <c r="L225" i="28"/>
  <c r="K225" i="28"/>
  <c r="J225" i="28"/>
  <c r="I225" i="28"/>
  <c r="H225" i="28"/>
  <c r="G225" i="28"/>
  <c r="F225" i="28"/>
  <c r="E225" i="28"/>
  <c r="D225" i="28"/>
  <c r="C225" i="28"/>
  <c r="P224" i="28"/>
  <c r="O224" i="28"/>
  <c r="N224" i="28"/>
  <c r="M224" i="28"/>
  <c r="L224" i="28"/>
  <c r="K224" i="28"/>
  <c r="J224" i="28"/>
  <c r="I224" i="28"/>
  <c r="H224" i="28"/>
  <c r="G224" i="28"/>
  <c r="F224" i="28"/>
  <c r="E224" i="28"/>
  <c r="D224" i="28"/>
  <c r="C224" i="28"/>
  <c r="P223" i="28"/>
  <c r="O223" i="28"/>
  <c r="N223" i="28"/>
  <c r="M223" i="28"/>
  <c r="L223" i="28"/>
  <c r="K223" i="28"/>
  <c r="J223" i="28"/>
  <c r="I223" i="28"/>
  <c r="H223" i="28"/>
  <c r="G223" i="28"/>
  <c r="F223" i="28"/>
  <c r="E223" i="28"/>
  <c r="D223" i="28"/>
  <c r="C223" i="28"/>
  <c r="P222" i="28"/>
  <c r="O222" i="28"/>
  <c r="N222" i="28"/>
  <c r="M222" i="28"/>
  <c r="L222" i="28"/>
  <c r="K222" i="28"/>
  <c r="J222" i="28"/>
  <c r="I222" i="28"/>
  <c r="H222" i="28"/>
  <c r="G222" i="28"/>
  <c r="F222" i="28"/>
  <c r="E222" i="28"/>
  <c r="D222" i="28"/>
  <c r="C222" i="28"/>
  <c r="P221" i="28"/>
  <c r="O221" i="28"/>
  <c r="N221" i="28"/>
  <c r="M221" i="28"/>
  <c r="L221" i="28"/>
  <c r="K221" i="28"/>
  <c r="J221" i="28"/>
  <c r="I221" i="28"/>
  <c r="H221" i="28"/>
  <c r="G221" i="28"/>
  <c r="F221" i="28"/>
  <c r="E221" i="28"/>
  <c r="D221" i="28"/>
  <c r="C221" i="28"/>
  <c r="P220" i="28"/>
  <c r="O220" i="28"/>
  <c r="N220" i="28"/>
  <c r="M220" i="28"/>
  <c r="L220" i="28"/>
  <c r="K220" i="28"/>
  <c r="J220" i="28"/>
  <c r="I220" i="28"/>
  <c r="H220" i="28"/>
  <c r="G220" i="28"/>
  <c r="F220" i="28"/>
  <c r="E220" i="28"/>
  <c r="D220" i="28"/>
  <c r="C220" i="28"/>
  <c r="P219" i="28"/>
  <c r="O219" i="28"/>
  <c r="N219" i="28"/>
  <c r="M219" i="28"/>
  <c r="L219" i="28"/>
  <c r="K219" i="28"/>
  <c r="J219" i="28"/>
  <c r="I219" i="28"/>
  <c r="H219" i="28"/>
  <c r="G219" i="28"/>
  <c r="F219" i="28"/>
  <c r="E219" i="28"/>
  <c r="D219" i="28"/>
  <c r="C219" i="28"/>
  <c r="P218" i="28"/>
  <c r="O218" i="28"/>
  <c r="N218" i="28"/>
  <c r="M218" i="28"/>
  <c r="L218" i="28"/>
  <c r="K218" i="28"/>
  <c r="J218" i="28"/>
  <c r="I218" i="28"/>
  <c r="H218" i="28"/>
  <c r="G218" i="28"/>
  <c r="F218" i="28"/>
  <c r="E218" i="28"/>
  <c r="D218" i="28"/>
  <c r="C218" i="28"/>
  <c r="P217" i="28"/>
  <c r="O217" i="28"/>
  <c r="N217" i="28"/>
  <c r="M217" i="28"/>
  <c r="L217" i="28"/>
  <c r="K217" i="28"/>
  <c r="J217" i="28"/>
  <c r="I217" i="28"/>
  <c r="H217" i="28"/>
  <c r="G217" i="28"/>
  <c r="F217" i="28"/>
  <c r="E217" i="28"/>
  <c r="D217" i="28"/>
  <c r="C217" i="28"/>
  <c r="P216" i="28"/>
  <c r="O216" i="28"/>
  <c r="N216" i="28"/>
  <c r="M216" i="28"/>
  <c r="L216" i="28"/>
  <c r="K216" i="28"/>
  <c r="J216" i="28"/>
  <c r="I216" i="28"/>
  <c r="H216" i="28"/>
  <c r="G216" i="28"/>
  <c r="F216" i="28"/>
  <c r="E216" i="28"/>
  <c r="D216" i="28"/>
  <c r="C216" i="28"/>
  <c r="P215" i="28"/>
  <c r="O215" i="28"/>
  <c r="N215" i="28"/>
  <c r="M215" i="28"/>
  <c r="L215" i="28"/>
  <c r="K215" i="28"/>
  <c r="J215" i="28"/>
  <c r="I215" i="28"/>
  <c r="H215" i="28"/>
  <c r="G215" i="28"/>
  <c r="F215" i="28"/>
  <c r="E215" i="28"/>
  <c r="D215" i="28"/>
  <c r="C215" i="28"/>
  <c r="P214" i="28"/>
  <c r="O214" i="28"/>
  <c r="N214" i="28"/>
  <c r="M214" i="28"/>
  <c r="L214" i="28"/>
  <c r="K214" i="28"/>
  <c r="J214" i="28"/>
  <c r="I214" i="28"/>
  <c r="H214" i="28"/>
  <c r="G214" i="28"/>
  <c r="F214" i="28"/>
  <c r="E214" i="28"/>
  <c r="D214" i="28"/>
  <c r="C214" i="28"/>
  <c r="P213" i="28"/>
  <c r="O213" i="28"/>
  <c r="N213" i="28"/>
  <c r="M213" i="28"/>
  <c r="L213" i="28"/>
  <c r="K213" i="28"/>
  <c r="J213" i="28"/>
  <c r="I213" i="28"/>
  <c r="H213" i="28"/>
  <c r="G213" i="28"/>
  <c r="F213" i="28"/>
  <c r="E213" i="28"/>
  <c r="D213" i="28"/>
  <c r="C213" i="28"/>
  <c r="P212" i="28"/>
  <c r="O212" i="28"/>
  <c r="N212" i="28"/>
  <c r="M212" i="28"/>
  <c r="L212" i="28"/>
  <c r="K212" i="28"/>
  <c r="J212" i="28"/>
  <c r="I212" i="28"/>
  <c r="H212" i="28"/>
  <c r="G212" i="28"/>
  <c r="F212" i="28"/>
  <c r="E212" i="28"/>
  <c r="D212" i="28"/>
  <c r="C212" i="28"/>
  <c r="P211" i="28"/>
  <c r="O211" i="28"/>
  <c r="N211" i="28"/>
  <c r="M211" i="28"/>
  <c r="L211" i="28"/>
  <c r="K211" i="28"/>
  <c r="J211" i="28"/>
  <c r="I211" i="28"/>
  <c r="H211" i="28"/>
  <c r="G211" i="28"/>
  <c r="F211" i="28"/>
  <c r="E211" i="28"/>
  <c r="D211" i="28"/>
  <c r="C211" i="28"/>
  <c r="P210" i="28"/>
  <c r="O210" i="28"/>
  <c r="N210" i="28"/>
  <c r="M210" i="28"/>
  <c r="L210" i="28"/>
  <c r="K210" i="28"/>
  <c r="J210" i="28"/>
  <c r="I210" i="28"/>
  <c r="H210" i="28"/>
  <c r="G210" i="28"/>
  <c r="F210" i="28"/>
  <c r="E210" i="28"/>
  <c r="D210" i="28"/>
  <c r="C210" i="28"/>
  <c r="P209" i="28"/>
  <c r="O209" i="28"/>
  <c r="N209" i="28"/>
  <c r="M209" i="28"/>
  <c r="L209" i="28"/>
  <c r="K209" i="28"/>
  <c r="J209" i="28"/>
  <c r="I209" i="28"/>
  <c r="H209" i="28"/>
  <c r="G209" i="28"/>
  <c r="F209" i="28"/>
  <c r="E209" i="28"/>
  <c r="D209" i="28"/>
  <c r="C209" i="28"/>
  <c r="P208" i="28"/>
  <c r="O208" i="28"/>
  <c r="N208" i="28"/>
  <c r="M208" i="28"/>
  <c r="L208" i="28"/>
  <c r="K208" i="28"/>
  <c r="J208" i="28"/>
  <c r="I208" i="28"/>
  <c r="H208" i="28"/>
  <c r="G208" i="28"/>
  <c r="F208" i="28"/>
  <c r="E208" i="28"/>
  <c r="D208" i="28"/>
  <c r="C208" i="28"/>
  <c r="P207" i="28"/>
  <c r="O207" i="28"/>
  <c r="N207" i="28"/>
  <c r="M207" i="28"/>
  <c r="L207" i="28"/>
  <c r="K207" i="28"/>
  <c r="J207" i="28"/>
  <c r="I207" i="28"/>
  <c r="H207" i="28"/>
  <c r="G207" i="28"/>
  <c r="F207" i="28"/>
  <c r="E207" i="28"/>
  <c r="D207" i="28"/>
  <c r="C207" i="28"/>
  <c r="P206" i="28"/>
  <c r="O206" i="28"/>
  <c r="N206" i="28"/>
  <c r="M206" i="28"/>
  <c r="L206" i="28"/>
  <c r="K206" i="28"/>
  <c r="J206" i="28"/>
  <c r="I206" i="28"/>
  <c r="H206" i="28"/>
  <c r="G206" i="28"/>
  <c r="F206" i="28"/>
  <c r="E206" i="28"/>
  <c r="D206" i="28"/>
  <c r="C206" i="28"/>
  <c r="P205" i="28"/>
  <c r="O205" i="28"/>
  <c r="N205" i="28"/>
  <c r="M205" i="28"/>
  <c r="L205" i="28"/>
  <c r="K205" i="28"/>
  <c r="J205" i="28"/>
  <c r="I205" i="28"/>
  <c r="H205" i="28"/>
  <c r="G205" i="28"/>
  <c r="F205" i="28"/>
  <c r="E205" i="28"/>
  <c r="D205" i="28"/>
  <c r="C205" i="28"/>
  <c r="P204" i="28"/>
  <c r="O204" i="28"/>
  <c r="N204" i="28"/>
  <c r="M204" i="28"/>
  <c r="L204" i="28"/>
  <c r="K204" i="28"/>
  <c r="J204" i="28"/>
  <c r="I204" i="28"/>
  <c r="H204" i="28"/>
  <c r="G204" i="28"/>
  <c r="F204" i="28"/>
  <c r="E204" i="28"/>
  <c r="D204" i="28"/>
  <c r="C204" i="28"/>
  <c r="P203" i="28"/>
  <c r="O203" i="28"/>
  <c r="N203" i="28"/>
  <c r="M203" i="28"/>
  <c r="L203" i="28"/>
  <c r="K203" i="28"/>
  <c r="J203" i="28"/>
  <c r="I203" i="28"/>
  <c r="H203" i="28"/>
  <c r="G203" i="28"/>
  <c r="F203" i="28"/>
  <c r="E203" i="28"/>
  <c r="D203" i="28"/>
  <c r="C203" i="28"/>
  <c r="P202" i="28"/>
  <c r="O202" i="28"/>
  <c r="N202" i="28"/>
  <c r="M202" i="28"/>
  <c r="L202" i="28"/>
  <c r="K202" i="28"/>
  <c r="J202" i="28"/>
  <c r="I202" i="28"/>
  <c r="H202" i="28"/>
  <c r="G202" i="28"/>
  <c r="F202" i="28"/>
  <c r="E202" i="28"/>
  <c r="D202" i="28"/>
  <c r="C202" i="28"/>
  <c r="P201" i="28"/>
  <c r="O201" i="28"/>
  <c r="N201" i="28"/>
  <c r="M201" i="28"/>
  <c r="L201" i="28"/>
  <c r="K201" i="28"/>
  <c r="J201" i="28"/>
  <c r="I201" i="28"/>
  <c r="H201" i="28"/>
  <c r="G201" i="28"/>
  <c r="F201" i="28"/>
  <c r="E201" i="28"/>
  <c r="D201" i="28"/>
  <c r="C201" i="28"/>
  <c r="P200" i="28"/>
  <c r="O200" i="28"/>
  <c r="N200" i="28"/>
  <c r="M200" i="28"/>
  <c r="L200" i="28"/>
  <c r="K200" i="28"/>
  <c r="J200" i="28"/>
  <c r="I200" i="28"/>
  <c r="H200" i="28"/>
  <c r="G200" i="28"/>
  <c r="F200" i="28"/>
  <c r="E200" i="28"/>
  <c r="D200" i="28"/>
  <c r="C200" i="28"/>
  <c r="P199" i="28"/>
  <c r="O199" i="28"/>
  <c r="N199" i="28"/>
  <c r="M199" i="28"/>
  <c r="L199" i="28"/>
  <c r="K199" i="28"/>
  <c r="J199" i="28"/>
  <c r="I199" i="28"/>
  <c r="H199" i="28"/>
  <c r="G199" i="28"/>
  <c r="F199" i="28"/>
  <c r="E199" i="28"/>
  <c r="D199" i="28"/>
  <c r="C199" i="28"/>
  <c r="P198" i="28"/>
  <c r="O198" i="28"/>
  <c r="N198" i="28"/>
  <c r="M198" i="28"/>
  <c r="L198" i="28"/>
  <c r="K198" i="28"/>
  <c r="J198" i="28"/>
  <c r="I198" i="28"/>
  <c r="H198" i="28"/>
  <c r="G198" i="28"/>
  <c r="F198" i="28"/>
  <c r="E198" i="28"/>
  <c r="D198" i="28"/>
  <c r="C198" i="28"/>
  <c r="P197" i="28"/>
  <c r="O197" i="28"/>
  <c r="N197" i="28"/>
  <c r="M197" i="28"/>
  <c r="L197" i="28"/>
  <c r="K197" i="28"/>
  <c r="J197" i="28"/>
  <c r="I197" i="28"/>
  <c r="H197" i="28"/>
  <c r="G197" i="28"/>
  <c r="F197" i="28"/>
  <c r="E197" i="28"/>
  <c r="D197" i="28"/>
  <c r="C197" i="28"/>
  <c r="P196" i="28"/>
  <c r="O196" i="28"/>
  <c r="N196" i="28"/>
  <c r="M196" i="28"/>
  <c r="L196" i="28"/>
  <c r="K196" i="28"/>
  <c r="J196" i="28"/>
  <c r="I196" i="28"/>
  <c r="H196" i="28"/>
  <c r="G196" i="28"/>
  <c r="F196" i="28"/>
  <c r="E196" i="28"/>
  <c r="D196" i="28"/>
  <c r="C196" i="28"/>
  <c r="P195" i="28"/>
  <c r="O195" i="28"/>
  <c r="N195" i="28"/>
  <c r="M195" i="28"/>
  <c r="L195" i="28"/>
  <c r="K195" i="28"/>
  <c r="J195" i="28"/>
  <c r="I195" i="28"/>
  <c r="H195" i="28"/>
  <c r="G195" i="28"/>
  <c r="F195" i="28"/>
  <c r="E195" i="28"/>
  <c r="D195" i="28"/>
  <c r="C195" i="28"/>
  <c r="P194" i="28"/>
  <c r="O194" i="28"/>
  <c r="N194" i="28"/>
  <c r="M194" i="28"/>
  <c r="L194" i="28"/>
  <c r="K194" i="28"/>
  <c r="J194" i="28"/>
  <c r="I194" i="28"/>
  <c r="H194" i="28"/>
  <c r="G194" i="28"/>
  <c r="F194" i="28"/>
  <c r="E194" i="28"/>
  <c r="D194" i="28"/>
  <c r="C194" i="28"/>
  <c r="P193" i="28"/>
  <c r="O193" i="28"/>
  <c r="N193" i="28"/>
  <c r="M193" i="28"/>
  <c r="L193" i="28"/>
  <c r="K193" i="28"/>
  <c r="J193" i="28"/>
  <c r="I193" i="28"/>
  <c r="H193" i="28"/>
  <c r="G193" i="28"/>
  <c r="F193" i="28"/>
  <c r="E193" i="28"/>
  <c r="D193" i="28"/>
  <c r="C193" i="28"/>
  <c r="P192" i="28"/>
  <c r="O192" i="28"/>
  <c r="N192" i="28"/>
  <c r="M192" i="28"/>
  <c r="L192" i="28"/>
  <c r="K192" i="28"/>
  <c r="J192" i="28"/>
  <c r="I192" i="28"/>
  <c r="H192" i="28"/>
  <c r="G192" i="28"/>
  <c r="F192" i="28"/>
  <c r="E192" i="28"/>
  <c r="D192" i="28"/>
  <c r="C192" i="28"/>
  <c r="P191" i="28"/>
  <c r="O191" i="28"/>
  <c r="N191" i="28"/>
  <c r="M191" i="28"/>
  <c r="L191" i="28"/>
  <c r="K191" i="28"/>
  <c r="J191" i="28"/>
  <c r="I191" i="28"/>
  <c r="H191" i="28"/>
  <c r="G191" i="28"/>
  <c r="F191" i="28"/>
  <c r="E191" i="28"/>
  <c r="D191" i="28"/>
  <c r="C191" i="28"/>
  <c r="P190" i="28"/>
  <c r="O190" i="28"/>
  <c r="N190" i="28"/>
  <c r="M190" i="28"/>
  <c r="L190" i="28"/>
  <c r="K190" i="28"/>
  <c r="J190" i="28"/>
  <c r="I190" i="28"/>
  <c r="H190" i="28"/>
  <c r="G190" i="28"/>
  <c r="F190" i="28"/>
  <c r="E190" i="28"/>
  <c r="D190" i="28"/>
  <c r="C190" i="28"/>
  <c r="P189" i="28"/>
  <c r="O189" i="28"/>
  <c r="N189" i="28"/>
  <c r="M189" i="28"/>
  <c r="L189" i="28"/>
  <c r="K189" i="28"/>
  <c r="J189" i="28"/>
  <c r="I189" i="28"/>
  <c r="H189" i="28"/>
  <c r="G189" i="28"/>
  <c r="F189" i="28"/>
  <c r="E189" i="28"/>
  <c r="D189" i="28"/>
  <c r="C189" i="28"/>
  <c r="P188" i="28"/>
  <c r="O188" i="28"/>
  <c r="N188" i="28"/>
  <c r="M188" i="28"/>
  <c r="L188" i="28"/>
  <c r="K188" i="28"/>
  <c r="J188" i="28"/>
  <c r="I188" i="28"/>
  <c r="H188" i="28"/>
  <c r="G188" i="28"/>
  <c r="F188" i="28"/>
  <c r="E188" i="28"/>
  <c r="D188" i="28"/>
  <c r="C188" i="28"/>
  <c r="P187" i="28"/>
  <c r="O187" i="28"/>
  <c r="N187" i="28"/>
  <c r="M187" i="28"/>
  <c r="L187" i="28"/>
  <c r="K187" i="28"/>
  <c r="J187" i="28"/>
  <c r="I187" i="28"/>
  <c r="H187" i="28"/>
  <c r="G187" i="28"/>
  <c r="F187" i="28"/>
  <c r="E187" i="28"/>
  <c r="D187" i="28"/>
  <c r="C187" i="28"/>
  <c r="P186" i="28"/>
  <c r="O186" i="28"/>
  <c r="N186" i="28"/>
  <c r="M186" i="28"/>
  <c r="L186" i="28"/>
  <c r="K186" i="28"/>
  <c r="J186" i="28"/>
  <c r="I186" i="28"/>
  <c r="H186" i="28"/>
  <c r="G186" i="28"/>
  <c r="F186" i="28"/>
  <c r="E186" i="28"/>
  <c r="D186" i="28"/>
  <c r="C186" i="28"/>
  <c r="P185" i="28"/>
  <c r="O185" i="28"/>
  <c r="N185" i="28"/>
  <c r="M185" i="28"/>
  <c r="L185" i="28"/>
  <c r="K185" i="28"/>
  <c r="J185" i="28"/>
  <c r="I185" i="28"/>
  <c r="H185" i="28"/>
  <c r="G185" i="28"/>
  <c r="F185" i="28"/>
  <c r="E185" i="28"/>
  <c r="D185" i="28"/>
  <c r="C185" i="28"/>
  <c r="P184" i="28"/>
  <c r="O184" i="28"/>
  <c r="N184" i="28"/>
  <c r="M184" i="28"/>
  <c r="L184" i="28"/>
  <c r="K184" i="28"/>
  <c r="J184" i="28"/>
  <c r="I184" i="28"/>
  <c r="H184" i="28"/>
  <c r="G184" i="28"/>
  <c r="F184" i="28"/>
  <c r="E184" i="28"/>
  <c r="D184" i="28"/>
  <c r="C184" i="28"/>
  <c r="P183" i="28"/>
  <c r="O183" i="28"/>
  <c r="N183" i="28"/>
  <c r="M183" i="28"/>
  <c r="L183" i="28"/>
  <c r="K183" i="28"/>
  <c r="J183" i="28"/>
  <c r="I183" i="28"/>
  <c r="H183" i="28"/>
  <c r="G183" i="28"/>
  <c r="F183" i="28"/>
  <c r="E183" i="28"/>
  <c r="D183" i="28"/>
  <c r="C183" i="28"/>
  <c r="P182" i="28"/>
  <c r="O182" i="28"/>
  <c r="N182" i="28"/>
  <c r="M182" i="28"/>
  <c r="L182" i="28"/>
  <c r="K182" i="28"/>
  <c r="J182" i="28"/>
  <c r="I182" i="28"/>
  <c r="H182" i="28"/>
  <c r="G182" i="28"/>
  <c r="F182" i="28"/>
  <c r="E182" i="28"/>
  <c r="D182" i="28"/>
  <c r="C182" i="28"/>
  <c r="P181" i="28"/>
  <c r="O181" i="28"/>
  <c r="N181" i="28"/>
  <c r="M181" i="28"/>
  <c r="L181" i="28"/>
  <c r="K181" i="28"/>
  <c r="J181" i="28"/>
  <c r="I181" i="28"/>
  <c r="H181" i="28"/>
  <c r="G181" i="28"/>
  <c r="F181" i="28"/>
  <c r="E181" i="28"/>
  <c r="D181" i="28"/>
  <c r="C181" i="28"/>
  <c r="P180" i="28"/>
  <c r="O180" i="28"/>
  <c r="N180" i="28"/>
  <c r="M180" i="28"/>
  <c r="L180" i="28"/>
  <c r="K180" i="28"/>
  <c r="J180" i="28"/>
  <c r="I180" i="28"/>
  <c r="H180" i="28"/>
  <c r="G180" i="28"/>
  <c r="F180" i="28"/>
  <c r="E180" i="28"/>
  <c r="D180" i="28"/>
  <c r="C180" i="28"/>
  <c r="P179" i="28"/>
  <c r="O179" i="28"/>
  <c r="N179" i="28"/>
  <c r="M179" i="28"/>
  <c r="L179" i="28"/>
  <c r="K179" i="28"/>
  <c r="J179" i="28"/>
  <c r="I179" i="28"/>
  <c r="H179" i="28"/>
  <c r="G179" i="28"/>
  <c r="F179" i="28"/>
  <c r="E179" i="28"/>
  <c r="D179" i="28"/>
  <c r="C179" i="28"/>
  <c r="P178" i="28"/>
  <c r="O178" i="28"/>
  <c r="N178" i="28"/>
  <c r="M178" i="28"/>
  <c r="L178" i="28"/>
  <c r="K178" i="28"/>
  <c r="J178" i="28"/>
  <c r="I178" i="28"/>
  <c r="H178" i="28"/>
  <c r="G178" i="28"/>
  <c r="F178" i="28"/>
  <c r="E178" i="28"/>
  <c r="D178" i="28"/>
  <c r="C178" i="28"/>
  <c r="P177" i="28"/>
  <c r="O177" i="28"/>
  <c r="N177" i="28"/>
  <c r="M177" i="28"/>
  <c r="L177" i="28"/>
  <c r="K177" i="28"/>
  <c r="J177" i="28"/>
  <c r="I177" i="28"/>
  <c r="H177" i="28"/>
  <c r="G177" i="28"/>
  <c r="F177" i="28"/>
  <c r="E177" i="28"/>
  <c r="D177" i="28"/>
  <c r="C177" i="28"/>
  <c r="P176" i="28"/>
  <c r="O176" i="28"/>
  <c r="N176" i="28"/>
  <c r="M176" i="28"/>
  <c r="L176" i="28"/>
  <c r="K176" i="28"/>
  <c r="J176" i="28"/>
  <c r="I176" i="28"/>
  <c r="H176" i="28"/>
  <c r="G176" i="28"/>
  <c r="F176" i="28"/>
  <c r="E176" i="28"/>
  <c r="D176" i="28"/>
  <c r="C176" i="28"/>
  <c r="P175" i="28"/>
  <c r="O175" i="28"/>
  <c r="N175" i="28"/>
  <c r="M175" i="28"/>
  <c r="L175" i="28"/>
  <c r="K175" i="28"/>
  <c r="J175" i="28"/>
  <c r="I175" i="28"/>
  <c r="H175" i="28"/>
  <c r="G175" i="28"/>
  <c r="F175" i="28"/>
  <c r="E175" i="28"/>
  <c r="D175" i="28"/>
  <c r="C175" i="28"/>
  <c r="P174" i="28"/>
  <c r="O174" i="28"/>
  <c r="N174" i="28"/>
  <c r="M174" i="28"/>
  <c r="L174" i="28"/>
  <c r="K174" i="28"/>
  <c r="J174" i="28"/>
  <c r="I174" i="28"/>
  <c r="H174" i="28"/>
  <c r="G174" i="28"/>
  <c r="F174" i="28"/>
  <c r="E174" i="28"/>
  <c r="D174" i="28"/>
  <c r="C174" i="28"/>
  <c r="P173" i="28"/>
  <c r="O173" i="28"/>
  <c r="N173" i="28"/>
  <c r="M173" i="28"/>
  <c r="L173" i="28"/>
  <c r="K173" i="28"/>
  <c r="J173" i="28"/>
  <c r="I173" i="28"/>
  <c r="H173" i="28"/>
  <c r="G173" i="28"/>
  <c r="F173" i="28"/>
  <c r="E173" i="28"/>
  <c r="D173" i="28"/>
  <c r="C173" i="28"/>
  <c r="P172" i="28"/>
  <c r="O172" i="28"/>
  <c r="N172" i="28"/>
  <c r="M172" i="28"/>
  <c r="L172" i="28"/>
  <c r="K172" i="28"/>
  <c r="J172" i="28"/>
  <c r="I172" i="28"/>
  <c r="H172" i="28"/>
  <c r="G172" i="28"/>
  <c r="F172" i="28"/>
  <c r="E172" i="28"/>
  <c r="D172" i="28"/>
  <c r="C172" i="28"/>
  <c r="P171" i="28"/>
  <c r="O171" i="28"/>
  <c r="N171" i="28"/>
  <c r="M171" i="28"/>
  <c r="L171" i="28"/>
  <c r="K171" i="28"/>
  <c r="J171" i="28"/>
  <c r="I171" i="28"/>
  <c r="H171" i="28"/>
  <c r="G171" i="28"/>
  <c r="F171" i="28"/>
  <c r="E171" i="28"/>
  <c r="D171" i="28"/>
  <c r="C171" i="28"/>
  <c r="P170" i="28"/>
  <c r="O170" i="28"/>
  <c r="N170" i="28"/>
  <c r="M170" i="28"/>
  <c r="L170" i="28"/>
  <c r="K170" i="28"/>
  <c r="J170" i="28"/>
  <c r="I170" i="28"/>
  <c r="H170" i="28"/>
  <c r="G170" i="28"/>
  <c r="F170" i="28"/>
  <c r="E170" i="28"/>
  <c r="D170" i="28"/>
  <c r="C170" i="28"/>
  <c r="P169" i="28"/>
  <c r="O169" i="28"/>
  <c r="N169" i="28"/>
  <c r="M169" i="28"/>
  <c r="L169" i="28"/>
  <c r="K169" i="28"/>
  <c r="J169" i="28"/>
  <c r="I169" i="28"/>
  <c r="H169" i="28"/>
  <c r="G169" i="28"/>
  <c r="F169" i="28"/>
  <c r="E169" i="28"/>
  <c r="D169" i="28"/>
  <c r="C169" i="28"/>
  <c r="P168" i="28"/>
  <c r="O168" i="28"/>
  <c r="N168" i="28"/>
  <c r="M168" i="28"/>
  <c r="L168" i="28"/>
  <c r="K168" i="28"/>
  <c r="J168" i="28"/>
  <c r="I168" i="28"/>
  <c r="H168" i="28"/>
  <c r="G168" i="28"/>
  <c r="F168" i="28"/>
  <c r="E168" i="28"/>
  <c r="D168" i="28"/>
  <c r="C168" i="28"/>
  <c r="P167" i="28"/>
  <c r="O167" i="28"/>
  <c r="N167" i="28"/>
  <c r="M167" i="28"/>
  <c r="L167" i="28"/>
  <c r="K167" i="28"/>
  <c r="J167" i="28"/>
  <c r="I167" i="28"/>
  <c r="H167" i="28"/>
  <c r="G167" i="28"/>
  <c r="F167" i="28"/>
  <c r="E167" i="28"/>
  <c r="D167" i="28"/>
  <c r="C167" i="28"/>
  <c r="P166" i="28"/>
  <c r="O166" i="28"/>
  <c r="N166" i="28"/>
  <c r="M166" i="28"/>
  <c r="L166" i="28"/>
  <c r="K166" i="28"/>
  <c r="J166" i="28"/>
  <c r="I166" i="28"/>
  <c r="H166" i="28"/>
  <c r="G166" i="28"/>
  <c r="F166" i="28"/>
  <c r="E166" i="28"/>
  <c r="D166" i="28"/>
  <c r="C166" i="28"/>
  <c r="P165" i="28"/>
  <c r="O165" i="28"/>
  <c r="N165" i="28"/>
  <c r="M165" i="28"/>
  <c r="L165" i="28"/>
  <c r="K165" i="28"/>
  <c r="J165" i="28"/>
  <c r="I165" i="28"/>
  <c r="H165" i="28"/>
  <c r="G165" i="28"/>
  <c r="F165" i="28"/>
  <c r="E165" i="28"/>
  <c r="D165" i="28"/>
  <c r="C165" i="28"/>
  <c r="P164" i="28"/>
  <c r="O164" i="28"/>
  <c r="N164" i="28"/>
  <c r="M164" i="28"/>
  <c r="L164" i="28"/>
  <c r="K164" i="28"/>
  <c r="J164" i="28"/>
  <c r="I164" i="28"/>
  <c r="H164" i="28"/>
  <c r="G164" i="28"/>
  <c r="F164" i="28"/>
  <c r="E164" i="28"/>
  <c r="D164" i="28"/>
  <c r="C164" i="28"/>
  <c r="P163" i="28"/>
  <c r="O163" i="28"/>
  <c r="N163" i="28"/>
  <c r="M163" i="28"/>
  <c r="L163" i="28"/>
  <c r="K163" i="28"/>
  <c r="J163" i="28"/>
  <c r="I163" i="28"/>
  <c r="H163" i="28"/>
  <c r="G163" i="28"/>
  <c r="F163" i="28"/>
  <c r="E163" i="28"/>
  <c r="D163" i="28"/>
  <c r="C163" i="28"/>
  <c r="P162" i="28"/>
  <c r="O162" i="28"/>
  <c r="N162" i="28"/>
  <c r="M162" i="28"/>
  <c r="L162" i="28"/>
  <c r="K162" i="28"/>
  <c r="J162" i="28"/>
  <c r="I162" i="28"/>
  <c r="H162" i="28"/>
  <c r="G162" i="28"/>
  <c r="F162" i="28"/>
  <c r="E162" i="28"/>
  <c r="D162" i="28"/>
  <c r="C162" i="28"/>
  <c r="P161" i="28"/>
  <c r="O161" i="28"/>
  <c r="N161" i="28"/>
  <c r="M161" i="28"/>
  <c r="L161" i="28"/>
  <c r="K161" i="28"/>
  <c r="J161" i="28"/>
  <c r="I161" i="28"/>
  <c r="H161" i="28"/>
  <c r="G161" i="28"/>
  <c r="F161" i="28"/>
  <c r="E161" i="28"/>
  <c r="D161" i="28"/>
  <c r="C161" i="28"/>
  <c r="P160" i="28"/>
  <c r="O160" i="28"/>
  <c r="N160" i="28"/>
  <c r="M160" i="28"/>
  <c r="L160" i="28"/>
  <c r="K160" i="28"/>
  <c r="J160" i="28"/>
  <c r="I160" i="28"/>
  <c r="H160" i="28"/>
  <c r="G160" i="28"/>
  <c r="F160" i="28"/>
  <c r="E160" i="28"/>
  <c r="D160" i="28"/>
  <c r="C160" i="28"/>
  <c r="P159" i="28"/>
  <c r="O159" i="28"/>
  <c r="N159" i="28"/>
  <c r="M159" i="28"/>
  <c r="L159" i="28"/>
  <c r="K159" i="28"/>
  <c r="J159" i="28"/>
  <c r="I159" i="28"/>
  <c r="H159" i="28"/>
  <c r="G159" i="28"/>
  <c r="F159" i="28"/>
  <c r="E159" i="28"/>
  <c r="D159" i="28"/>
  <c r="C159" i="28"/>
  <c r="P158" i="28"/>
  <c r="O158" i="28"/>
  <c r="N158" i="28"/>
  <c r="M158" i="28"/>
  <c r="L158" i="28"/>
  <c r="K158" i="28"/>
  <c r="J158" i="28"/>
  <c r="I158" i="28"/>
  <c r="H158" i="28"/>
  <c r="G158" i="28"/>
  <c r="F158" i="28"/>
  <c r="E158" i="28"/>
  <c r="D158" i="28"/>
  <c r="C158" i="28"/>
  <c r="P157" i="28"/>
  <c r="O157" i="28"/>
  <c r="N157" i="28"/>
  <c r="M157" i="28"/>
  <c r="L157" i="28"/>
  <c r="K157" i="28"/>
  <c r="J157" i="28"/>
  <c r="I157" i="28"/>
  <c r="H157" i="28"/>
  <c r="G157" i="28"/>
  <c r="F157" i="28"/>
  <c r="E157" i="28"/>
  <c r="D157" i="28"/>
  <c r="C157" i="28"/>
  <c r="P156" i="28"/>
  <c r="O156" i="28"/>
  <c r="N156" i="28"/>
  <c r="M156" i="28"/>
  <c r="L156" i="28"/>
  <c r="K156" i="28"/>
  <c r="J156" i="28"/>
  <c r="I156" i="28"/>
  <c r="H156" i="28"/>
  <c r="G156" i="28"/>
  <c r="F156" i="28"/>
  <c r="E156" i="28"/>
  <c r="D156" i="28"/>
  <c r="C156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P147" i="28"/>
  <c r="O147" i="28"/>
  <c r="N147" i="28"/>
  <c r="M147" i="28"/>
  <c r="L147" i="28"/>
  <c r="K147" i="28"/>
  <c r="J147" i="28"/>
  <c r="I147" i="28"/>
  <c r="H147" i="28"/>
  <c r="G147" i="28"/>
  <c r="F147" i="28"/>
  <c r="E147" i="28"/>
  <c r="D147" i="28"/>
  <c r="C147" i="28"/>
  <c r="P146" i="28"/>
  <c r="O146" i="28"/>
  <c r="N146" i="28"/>
  <c r="M146" i="28"/>
  <c r="L146" i="28"/>
  <c r="K146" i="28"/>
  <c r="J146" i="28"/>
  <c r="I146" i="28"/>
  <c r="H146" i="28"/>
  <c r="G146" i="28"/>
  <c r="F146" i="28"/>
  <c r="E146" i="28"/>
  <c r="D146" i="28"/>
  <c r="C146" i="28"/>
  <c r="P145" i="28"/>
  <c r="O145" i="28"/>
  <c r="N145" i="28"/>
  <c r="M145" i="28"/>
  <c r="L145" i="28"/>
  <c r="K145" i="28"/>
  <c r="J145" i="28"/>
  <c r="I145" i="28"/>
  <c r="H145" i="28"/>
  <c r="G145" i="28"/>
  <c r="F145" i="28"/>
  <c r="E145" i="28"/>
  <c r="D145" i="28"/>
  <c r="C145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P141" i="28"/>
  <c r="O141" i="28"/>
  <c r="N141" i="28"/>
  <c r="M141" i="28"/>
  <c r="L141" i="28"/>
  <c r="K141" i="28"/>
  <c r="J141" i="28"/>
  <c r="I141" i="28"/>
  <c r="H141" i="28"/>
  <c r="Q141" i="28" s="1"/>
  <c r="G141" i="28"/>
  <c r="F141" i="28"/>
  <c r="E141" i="28"/>
  <c r="D141" i="28"/>
  <c r="C141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P136" i="28"/>
  <c r="O136" i="28"/>
  <c r="N136" i="28"/>
  <c r="M136" i="28"/>
  <c r="L136" i="28"/>
  <c r="K136" i="28"/>
  <c r="J136" i="28"/>
  <c r="I136" i="28"/>
  <c r="H136" i="28"/>
  <c r="G136" i="28"/>
  <c r="F136" i="28"/>
  <c r="E136" i="28"/>
  <c r="D136" i="28"/>
  <c r="C136" i="28"/>
  <c r="P135" i="28"/>
  <c r="O135" i="28"/>
  <c r="N135" i="28"/>
  <c r="M135" i="28"/>
  <c r="L135" i="28"/>
  <c r="K135" i="28"/>
  <c r="J135" i="28"/>
  <c r="I135" i="28"/>
  <c r="H135" i="28"/>
  <c r="G135" i="28"/>
  <c r="F135" i="28"/>
  <c r="E135" i="28"/>
  <c r="D135" i="28"/>
  <c r="C135" i="28"/>
  <c r="P134" i="28"/>
  <c r="O134" i="28"/>
  <c r="N134" i="28"/>
  <c r="M134" i="28"/>
  <c r="L134" i="28"/>
  <c r="K134" i="28"/>
  <c r="J134" i="28"/>
  <c r="I134" i="28"/>
  <c r="H134" i="28"/>
  <c r="G134" i="28"/>
  <c r="F134" i="28"/>
  <c r="E134" i="28"/>
  <c r="D134" i="28"/>
  <c r="C134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P125" i="28"/>
  <c r="O125" i="28"/>
  <c r="N125" i="28"/>
  <c r="M125" i="28"/>
  <c r="L125" i="28"/>
  <c r="K125" i="28"/>
  <c r="J125" i="28"/>
  <c r="I125" i="28"/>
  <c r="H125" i="28"/>
  <c r="G125" i="28"/>
  <c r="F125" i="28"/>
  <c r="E125" i="28"/>
  <c r="D125" i="28"/>
  <c r="C125" i="28"/>
  <c r="P124" i="28"/>
  <c r="O124" i="28"/>
  <c r="N124" i="28"/>
  <c r="M124" i="28"/>
  <c r="L124" i="28"/>
  <c r="K124" i="28"/>
  <c r="J124" i="28"/>
  <c r="I124" i="28"/>
  <c r="H124" i="28"/>
  <c r="G124" i="28"/>
  <c r="F124" i="28"/>
  <c r="E124" i="28"/>
  <c r="D124" i="28"/>
  <c r="C124" i="28"/>
  <c r="P123" i="28"/>
  <c r="O123" i="28"/>
  <c r="N123" i="28"/>
  <c r="M123" i="28"/>
  <c r="L123" i="28"/>
  <c r="K123" i="28"/>
  <c r="J123" i="28"/>
  <c r="I123" i="28"/>
  <c r="H123" i="28"/>
  <c r="G123" i="28"/>
  <c r="F123" i="28"/>
  <c r="E123" i="28"/>
  <c r="D123" i="28"/>
  <c r="C123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P119" i="28"/>
  <c r="O119" i="28"/>
  <c r="N119" i="28"/>
  <c r="M119" i="28"/>
  <c r="L119" i="28"/>
  <c r="K119" i="28"/>
  <c r="J119" i="28"/>
  <c r="I119" i="28"/>
  <c r="H119" i="28"/>
  <c r="G119" i="28"/>
  <c r="F119" i="28"/>
  <c r="Q119" i="28" s="1"/>
  <c r="E119" i="28"/>
  <c r="D119" i="28"/>
  <c r="C119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P114" i="28"/>
  <c r="O114" i="28"/>
  <c r="N114" i="28"/>
  <c r="M114" i="28"/>
  <c r="L114" i="28"/>
  <c r="K114" i="28"/>
  <c r="J114" i="28"/>
  <c r="I114" i="28"/>
  <c r="H114" i="28"/>
  <c r="G114" i="28"/>
  <c r="F114" i="28"/>
  <c r="E114" i="28"/>
  <c r="D114" i="28"/>
  <c r="C114" i="28"/>
  <c r="P113" i="28"/>
  <c r="O113" i="28"/>
  <c r="N113" i="28"/>
  <c r="M113" i="28"/>
  <c r="L113" i="28"/>
  <c r="K113" i="28"/>
  <c r="J113" i="28"/>
  <c r="Q113" i="28" s="1"/>
  <c r="I113" i="28"/>
  <c r="H113" i="28"/>
  <c r="G113" i="28"/>
  <c r="F113" i="28"/>
  <c r="E113" i="28"/>
  <c r="D113" i="28"/>
  <c r="C113" i="28"/>
  <c r="P112" i="28"/>
  <c r="O112" i="28"/>
  <c r="N112" i="28"/>
  <c r="M112" i="28"/>
  <c r="L112" i="28"/>
  <c r="K112" i="28"/>
  <c r="J112" i="28"/>
  <c r="I112" i="28"/>
  <c r="H112" i="28"/>
  <c r="G112" i="28"/>
  <c r="F112" i="28"/>
  <c r="E112" i="28"/>
  <c r="D112" i="28"/>
  <c r="C112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P103" i="28"/>
  <c r="O103" i="28"/>
  <c r="N103" i="28"/>
  <c r="M103" i="28"/>
  <c r="L103" i="28"/>
  <c r="K103" i="28"/>
  <c r="J103" i="28"/>
  <c r="I103" i="28"/>
  <c r="H103" i="28"/>
  <c r="G103" i="28"/>
  <c r="F103" i="28"/>
  <c r="E103" i="28"/>
  <c r="D103" i="28"/>
  <c r="C103" i="28"/>
  <c r="P102" i="28"/>
  <c r="O102" i="28"/>
  <c r="N102" i="28"/>
  <c r="M102" i="28"/>
  <c r="L102" i="28"/>
  <c r="K102" i="28"/>
  <c r="J102" i="28"/>
  <c r="I102" i="28"/>
  <c r="H102" i="28"/>
  <c r="G102" i="28"/>
  <c r="F102" i="28"/>
  <c r="E102" i="28"/>
  <c r="D102" i="28"/>
  <c r="C102" i="28"/>
  <c r="P101" i="28"/>
  <c r="O101" i="28"/>
  <c r="N101" i="28"/>
  <c r="M101" i="28"/>
  <c r="L101" i="28"/>
  <c r="K101" i="28"/>
  <c r="J101" i="28"/>
  <c r="I101" i="28"/>
  <c r="H101" i="28"/>
  <c r="G101" i="28"/>
  <c r="F101" i="28"/>
  <c r="E101" i="28"/>
  <c r="D101" i="28"/>
  <c r="C101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P92" i="28"/>
  <c r="O92" i="28"/>
  <c r="N92" i="28"/>
  <c r="M92" i="28"/>
  <c r="L92" i="28"/>
  <c r="K92" i="28"/>
  <c r="J92" i="28"/>
  <c r="I92" i="28"/>
  <c r="H92" i="28"/>
  <c r="G92" i="28"/>
  <c r="F92" i="28"/>
  <c r="E92" i="28"/>
  <c r="D92" i="28"/>
  <c r="C92" i="28"/>
  <c r="P91" i="28"/>
  <c r="O91" i="28"/>
  <c r="N91" i="28"/>
  <c r="M91" i="28"/>
  <c r="L91" i="28"/>
  <c r="K91" i="28"/>
  <c r="J91" i="28"/>
  <c r="I91" i="28"/>
  <c r="H91" i="28"/>
  <c r="G91" i="28"/>
  <c r="F91" i="28"/>
  <c r="E91" i="28"/>
  <c r="D91" i="28"/>
  <c r="C91" i="28"/>
  <c r="P90" i="28"/>
  <c r="O90" i="28"/>
  <c r="N90" i="28"/>
  <c r="M90" i="28"/>
  <c r="L90" i="28"/>
  <c r="K90" i="28"/>
  <c r="J90" i="28"/>
  <c r="I90" i="28"/>
  <c r="H90" i="28"/>
  <c r="G90" i="28"/>
  <c r="F90" i="28"/>
  <c r="E90" i="28"/>
  <c r="D90" i="28"/>
  <c r="C90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P81" i="28"/>
  <c r="O81" i="28"/>
  <c r="N81" i="28"/>
  <c r="M81" i="28"/>
  <c r="L81" i="28"/>
  <c r="K81" i="28"/>
  <c r="J81" i="28"/>
  <c r="I81" i="28"/>
  <c r="H81" i="28"/>
  <c r="G81" i="28"/>
  <c r="F81" i="28"/>
  <c r="E81" i="28"/>
  <c r="D81" i="28"/>
  <c r="C81" i="28"/>
  <c r="P80" i="28"/>
  <c r="O80" i="28"/>
  <c r="N80" i="28"/>
  <c r="M80" i="28"/>
  <c r="L80" i="28"/>
  <c r="K80" i="28"/>
  <c r="J80" i="28"/>
  <c r="I80" i="28"/>
  <c r="H80" i="28"/>
  <c r="G80" i="28"/>
  <c r="F80" i="28"/>
  <c r="E80" i="28"/>
  <c r="D80" i="28"/>
  <c r="C80" i="28"/>
  <c r="P79" i="28"/>
  <c r="O79" i="28"/>
  <c r="N79" i="28"/>
  <c r="M79" i="28"/>
  <c r="L79" i="28"/>
  <c r="K79" i="28"/>
  <c r="J79" i="28"/>
  <c r="I79" i="28"/>
  <c r="H79" i="28"/>
  <c r="G79" i="28"/>
  <c r="F79" i="28"/>
  <c r="E79" i="28"/>
  <c r="D79" i="28"/>
  <c r="C79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P70" i="28"/>
  <c r="O70" i="28"/>
  <c r="N70" i="28"/>
  <c r="M70" i="28"/>
  <c r="L70" i="28"/>
  <c r="K70" i="28"/>
  <c r="J70" i="28"/>
  <c r="I70" i="28"/>
  <c r="H70" i="28"/>
  <c r="G70" i="28"/>
  <c r="F70" i="28"/>
  <c r="E70" i="28"/>
  <c r="D70" i="28"/>
  <c r="C70" i="28"/>
  <c r="P69" i="28"/>
  <c r="O69" i="28"/>
  <c r="N69" i="28"/>
  <c r="M69" i="28"/>
  <c r="L69" i="28"/>
  <c r="K69" i="28"/>
  <c r="J69" i="28"/>
  <c r="I69" i="28"/>
  <c r="H69" i="28"/>
  <c r="G69" i="28"/>
  <c r="F69" i="28"/>
  <c r="E69" i="28"/>
  <c r="D69" i="28"/>
  <c r="C69" i="28"/>
  <c r="P68" i="28"/>
  <c r="O68" i="28"/>
  <c r="N68" i="28"/>
  <c r="M68" i="28"/>
  <c r="L68" i="28"/>
  <c r="K68" i="28"/>
  <c r="J68" i="28"/>
  <c r="I68" i="28"/>
  <c r="H68" i="28"/>
  <c r="G68" i="28"/>
  <c r="F68" i="28"/>
  <c r="E68" i="28"/>
  <c r="D68" i="28"/>
  <c r="C68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P59" i="28"/>
  <c r="O59" i="28"/>
  <c r="N59" i="28"/>
  <c r="M59" i="28"/>
  <c r="L59" i="28"/>
  <c r="K59" i="28"/>
  <c r="J59" i="28"/>
  <c r="I59" i="28"/>
  <c r="H59" i="28"/>
  <c r="G59" i="28"/>
  <c r="F59" i="28"/>
  <c r="E59" i="28"/>
  <c r="D59" i="28"/>
  <c r="C59" i="28"/>
  <c r="P58" i="28"/>
  <c r="O58" i="28"/>
  <c r="N58" i="28"/>
  <c r="M58" i="28"/>
  <c r="L58" i="28"/>
  <c r="K58" i="28"/>
  <c r="J58" i="28"/>
  <c r="I58" i="28"/>
  <c r="H58" i="28"/>
  <c r="G58" i="28"/>
  <c r="F58" i="28"/>
  <c r="E58" i="28"/>
  <c r="D58" i="28"/>
  <c r="C58" i="28"/>
  <c r="P57" i="28"/>
  <c r="O57" i="28"/>
  <c r="N57" i="28"/>
  <c r="M57" i="28"/>
  <c r="L57" i="28"/>
  <c r="K57" i="28"/>
  <c r="J57" i="28"/>
  <c r="I57" i="28"/>
  <c r="H57" i="28"/>
  <c r="G57" i="28"/>
  <c r="F57" i="28"/>
  <c r="E57" i="28"/>
  <c r="D57" i="28"/>
  <c r="C57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P48" i="28"/>
  <c r="O48" i="28"/>
  <c r="N48" i="28"/>
  <c r="M48" i="28"/>
  <c r="L48" i="28"/>
  <c r="K48" i="28"/>
  <c r="J48" i="28"/>
  <c r="I48" i="28"/>
  <c r="H48" i="28"/>
  <c r="G48" i="28"/>
  <c r="F48" i="28"/>
  <c r="E48" i="28"/>
  <c r="D48" i="28"/>
  <c r="C48" i="28"/>
  <c r="P47" i="28"/>
  <c r="O47" i="28"/>
  <c r="N47" i="28"/>
  <c r="M47" i="28"/>
  <c r="L47" i="28"/>
  <c r="K47" i="28"/>
  <c r="J47" i="28"/>
  <c r="I47" i="28"/>
  <c r="H47" i="28"/>
  <c r="G47" i="28"/>
  <c r="F47" i="28"/>
  <c r="E47" i="28"/>
  <c r="D47" i="28"/>
  <c r="C47" i="28"/>
  <c r="P46" i="28"/>
  <c r="O46" i="28"/>
  <c r="N46" i="28"/>
  <c r="M46" i="28"/>
  <c r="L46" i="28"/>
  <c r="K46" i="28"/>
  <c r="J46" i="28"/>
  <c r="I46" i="28"/>
  <c r="H46" i="28"/>
  <c r="G46" i="28"/>
  <c r="F46" i="28"/>
  <c r="E46" i="28"/>
  <c r="D46" i="28"/>
  <c r="C46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Q42" i="28" s="1"/>
  <c r="D42" i="28"/>
  <c r="C42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P26" i="28"/>
  <c r="O26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P25" i="28"/>
  <c r="O25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P24" i="28"/>
  <c r="O24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26" i="28" s="1"/>
  <c r="B30" i="28" s="1"/>
  <c r="B34" i="28" s="1"/>
  <c r="B38" i="28" s="1"/>
  <c r="B42" i="28" s="1"/>
  <c r="B46" i="28" s="1"/>
  <c r="B50" i="28" s="1"/>
  <c r="B54" i="28" s="1"/>
  <c r="B58" i="28" s="1"/>
  <c r="B62" i="28" s="1"/>
  <c r="B66" i="28" s="1"/>
  <c r="B70" i="28" s="1"/>
  <c r="B74" i="28" s="1"/>
  <c r="B78" i="28" s="1"/>
  <c r="B82" i="28" s="1"/>
  <c r="B86" i="28" s="1"/>
  <c r="B90" i="28" s="1"/>
  <c r="B94" i="28" s="1"/>
  <c r="B98" i="28" s="1"/>
  <c r="B102" i="28" s="1"/>
  <c r="B106" i="28" s="1"/>
  <c r="B110" i="28" s="1"/>
  <c r="B114" i="28" s="1"/>
  <c r="B118" i="28" s="1"/>
  <c r="B122" i="28" s="1"/>
  <c r="B126" i="28" s="1"/>
  <c r="B130" i="28" s="1"/>
  <c r="B134" i="28" s="1"/>
  <c r="B138" i="28" s="1"/>
  <c r="B142" i="28" s="1"/>
  <c r="B146" i="28" s="1"/>
  <c r="B150" i="28" s="1"/>
  <c r="B154" i="28" s="1"/>
  <c r="B158" i="28" s="1"/>
  <c r="B162" i="28" s="1"/>
  <c r="B166" i="28" s="1"/>
  <c r="B170" i="28" s="1"/>
  <c r="B174" i="28" s="1"/>
  <c r="B178" i="28" s="1"/>
  <c r="B182" i="28" s="1"/>
  <c r="B186" i="28" s="1"/>
  <c r="B190" i="28" s="1"/>
  <c r="B194" i="28" s="1"/>
  <c r="B198" i="28" s="1"/>
  <c r="B202" i="28" s="1"/>
  <c r="B206" i="28" s="1"/>
  <c r="B210" i="28" s="1"/>
  <c r="B214" i="28" s="1"/>
  <c r="B218" i="28" s="1"/>
  <c r="B222" i="28" s="1"/>
  <c r="B226" i="28" s="1"/>
  <c r="B230" i="28" s="1"/>
  <c r="B234" i="28" s="1"/>
  <c r="B238" i="28" s="1"/>
  <c r="B242" i="28" s="1"/>
  <c r="B246" i="28" s="1"/>
  <c r="B250" i="28" s="1"/>
  <c r="B254" i="28" s="1"/>
  <c r="B258" i="28" s="1"/>
  <c r="B262" i="28" s="1"/>
  <c r="B266" i="28" s="1"/>
  <c r="B270" i="28" s="1"/>
  <c r="B274" i="28" s="1"/>
  <c r="B278" i="28" s="1"/>
  <c r="B282" i="28" s="1"/>
  <c r="B286" i="28" s="1"/>
  <c r="B290" i="28" s="1"/>
  <c r="B294" i="28" s="1"/>
  <c r="B298" i="28" s="1"/>
  <c r="B302" i="28" s="1"/>
  <c r="B306" i="28" s="1"/>
  <c r="B310" i="28" s="1"/>
  <c r="B314" i="28" s="1"/>
  <c r="B318" i="28" s="1"/>
  <c r="B322" i="28" s="1"/>
  <c r="B326" i="28" s="1"/>
  <c r="B330" i="28" s="1"/>
  <c r="B334" i="28" s="1"/>
  <c r="B338" i="28" s="1"/>
  <c r="B342" i="28" s="1"/>
  <c r="B346" i="28" s="1"/>
  <c r="B350" i="28" s="1"/>
  <c r="B354" i="28" s="1"/>
  <c r="B358" i="28" s="1"/>
  <c r="B362" i="28" s="1"/>
  <c r="B366" i="28" s="1"/>
  <c r="B370" i="28" s="1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B18" i="28" s="1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P11" i="28"/>
  <c r="O11" i="28"/>
  <c r="N11" i="28"/>
  <c r="M11" i="28"/>
  <c r="L11" i="28"/>
  <c r="K11" i="28"/>
  <c r="J11" i="28"/>
  <c r="I11" i="28"/>
  <c r="H11" i="28"/>
  <c r="G11" i="28"/>
  <c r="F11" i="28"/>
  <c r="E11" i="28"/>
  <c r="D11" i="28"/>
  <c r="C11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B10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P7" i="28"/>
  <c r="O7" i="28"/>
  <c r="N7" i="28"/>
  <c r="M7" i="28"/>
  <c r="L7" i="28"/>
  <c r="K7" i="28"/>
  <c r="J7" i="28"/>
  <c r="I7" i="28"/>
  <c r="H7" i="28"/>
  <c r="G7" i="28"/>
  <c r="F7" i="28"/>
  <c r="E7" i="28"/>
  <c r="D7" i="28"/>
  <c r="C7" i="28"/>
  <c r="P6" i="28"/>
  <c r="O6" i="28"/>
  <c r="N6" i="28"/>
  <c r="M6" i="28"/>
  <c r="L6" i="28"/>
  <c r="K6" i="28"/>
  <c r="J6" i="28"/>
  <c r="I6" i="28"/>
  <c r="H6" i="28"/>
  <c r="G6" i="28"/>
  <c r="F6" i="28"/>
  <c r="E6" i="28"/>
  <c r="D6" i="28"/>
  <c r="C6" i="28"/>
  <c r="M67" i="27"/>
  <c r="L67" i="27"/>
  <c r="K67" i="27"/>
  <c r="J67" i="27"/>
  <c r="I67" i="27"/>
  <c r="H67" i="27"/>
  <c r="G67" i="27"/>
  <c r="F67" i="27"/>
  <c r="E67" i="27"/>
  <c r="D67" i="27"/>
  <c r="C67" i="27"/>
  <c r="B67" i="27"/>
  <c r="A67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A66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A65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A64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A63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A62" i="27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O92" i="26"/>
  <c r="N92" i="26"/>
  <c r="M92" i="26"/>
  <c r="L92" i="26"/>
  <c r="K92" i="26"/>
  <c r="J92" i="26"/>
  <c r="I92" i="26"/>
  <c r="H92" i="26"/>
  <c r="G92" i="26"/>
  <c r="F92" i="26"/>
  <c r="E92" i="26"/>
  <c r="D92" i="26"/>
  <c r="C92" i="26"/>
  <c r="O91" i="26"/>
  <c r="N91" i="26"/>
  <c r="M91" i="26"/>
  <c r="L91" i="26"/>
  <c r="K91" i="26"/>
  <c r="J91" i="26"/>
  <c r="I91" i="26"/>
  <c r="H91" i="26"/>
  <c r="G91" i="26"/>
  <c r="F91" i="26"/>
  <c r="E91" i="26"/>
  <c r="D91" i="26"/>
  <c r="C91" i="26"/>
  <c r="O90" i="26"/>
  <c r="N90" i="26"/>
  <c r="M90" i="26"/>
  <c r="L90" i="26"/>
  <c r="K90" i="26"/>
  <c r="J90" i="26"/>
  <c r="I90" i="26"/>
  <c r="H90" i="26"/>
  <c r="G90" i="26"/>
  <c r="F90" i="26"/>
  <c r="E90" i="26"/>
  <c r="D90" i="26"/>
  <c r="C90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O81" i="26"/>
  <c r="N81" i="26"/>
  <c r="M81" i="26"/>
  <c r="L81" i="26"/>
  <c r="K81" i="26"/>
  <c r="J81" i="26"/>
  <c r="I81" i="26"/>
  <c r="H81" i="26"/>
  <c r="G81" i="26"/>
  <c r="F81" i="26"/>
  <c r="E81" i="26"/>
  <c r="D81" i="26"/>
  <c r="C81" i="26"/>
  <c r="O80" i="26"/>
  <c r="N80" i="26"/>
  <c r="M80" i="26"/>
  <c r="L80" i="26"/>
  <c r="K80" i="26"/>
  <c r="J80" i="26"/>
  <c r="I80" i="26"/>
  <c r="H80" i="26"/>
  <c r="G80" i="26"/>
  <c r="F80" i="26"/>
  <c r="E80" i="26"/>
  <c r="D80" i="26"/>
  <c r="C80" i="26"/>
  <c r="O79" i="26"/>
  <c r="N79" i="26"/>
  <c r="M79" i="26"/>
  <c r="L79" i="26"/>
  <c r="K79" i="26"/>
  <c r="J79" i="26"/>
  <c r="I79" i="26"/>
  <c r="H79" i="26"/>
  <c r="G79" i="26"/>
  <c r="F79" i="26"/>
  <c r="E79" i="26"/>
  <c r="D79" i="26"/>
  <c r="C79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P72" i="26" s="1"/>
  <c r="C72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O70" i="26"/>
  <c r="N70" i="26"/>
  <c r="M70" i="26"/>
  <c r="L70" i="26"/>
  <c r="K70" i="26"/>
  <c r="J70" i="26"/>
  <c r="I70" i="26"/>
  <c r="H70" i="26"/>
  <c r="G70" i="26"/>
  <c r="F70" i="26"/>
  <c r="E70" i="26"/>
  <c r="D70" i="26"/>
  <c r="C70" i="26"/>
  <c r="O69" i="26"/>
  <c r="N69" i="26"/>
  <c r="M69" i="26"/>
  <c r="L69" i="26"/>
  <c r="K69" i="26"/>
  <c r="J69" i="26"/>
  <c r="I69" i="26"/>
  <c r="H69" i="26"/>
  <c r="G69" i="26"/>
  <c r="F69" i="26"/>
  <c r="E69" i="26"/>
  <c r="D69" i="26"/>
  <c r="C69" i="26"/>
  <c r="O68" i="26"/>
  <c r="N68" i="26"/>
  <c r="M68" i="26"/>
  <c r="L68" i="26"/>
  <c r="K68" i="26"/>
  <c r="J68" i="26"/>
  <c r="I68" i="26"/>
  <c r="H68" i="26"/>
  <c r="G68" i="26"/>
  <c r="F68" i="26"/>
  <c r="E68" i="26"/>
  <c r="D68" i="26"/>
  <c r="C68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P61" i="26" s="1"/>
  <c r="C61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O59" i="26"/>
  <c r="N59" i="26"/>
  <c r="M59" i="26"/>
  <c r="L59" i="26"/>
  <c r="K59" i="26"/>
  <c r="J59" i="26"/>
  <c r="I59" i="26"/>
  <c r="H59" i="26"/>
  <c r="G59" i="26"/>
  <c r="F59" i="26"/>
  <c r="E59" i="26"/>
  <c r="D59" i="26"/>
  <c r="C59" i="26"/>
  <c r="O58" i="26"/>
  <c r="N58" i="26"/>
  <c r="M58" i="26"/>
  <c r="L58" i="26"/>
  <c r="K58" i="26"/>
  <c r="J58" i="26"/>
  <c r="I58" i="26"/>
  <c r="H58" i="26"/>
  <c r="G58" i="26"/>
  <c r="F58" i="26"/>
  <c r="E58" i="26"/>
  <c r="D58" i="26"/>
  <c r="C58" i="26"/>
  <c r="O57" i="26"/>
  <c r="N57" i="26"/>
  <c r="M57" i="26"/>
  <c r="L57" i="26"/>
  <c r="K57" i="26"/>
  <c r="J57" i="26"/>
  <c r="I57" i="26"/>
  <c r="H57" i="26"/>
  <c r="G57" i="26"/>
  <c r="F57" i="26"/>
  <c r="E57" i="26"/>
  <c r="D57" i="26"/>
  <c r="C57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O48" i="26"/>
  <c r="N48" i="26"/>
  <c r="M48" i="26"/>
  <c r="L48" i="26"/>
  <c r="K48" i="26"/>
  <c r="J48" i="26"/>
  <c r="I48" i="26"/>
  <c r="H48" i="26"/>
  <c r="G48" i="26"/>
  <c r="F48" i="26"/>
  <c r="E48" i="26"/>
  <c r="D48" i="26"/>
  <c r="C48" i="26"/>
  <c r="O47" i="26"/>
  <c r="N47" i="26"/>
  <c r="M47" i="26"/>
  <c r="L47" i="26"/>
  <c r="K47" i="26"/>
  <c r="J47" i="26"/>
  <c r="I47" i="26"/>
  <c r="H47" i="26"/>
  <c r="G47" i="26"/>
  <c r="F47" i="26"/>
  <c r="E47" i="26"/>
  <c r="D47" i="26"/>
  <c r="C47" i="26"/>
  <c r="O46" i="26"/>
  <c r="N46" i="26"/>
  <c r="M46" i="26"/>
  <c r="L46" i="26"/>
  <c r="K46" i="26"/>
  <c r="J46" i="26"/>
  <c r="I46" i="26"/>
  <c r="H46" i="26"/>
  <c r="G46" i="26"/>
  <c r="F46" i="26"/>
  <c r="E46" i="26"/>
  <c r="D46" i="26"/>
  <c r="C46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O36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P35" i="26" s="1"/>
  <c r="C35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O26" i="26"/>
  <c r="N26" i="26"/>
  <c r="M26" i="26"/>
  <c r="L26" i="26"/>
  <c r="K26" i="26"/>
  <c r="J26" i="26"/>
  <c r="I26" i="26"/>
  <c r="H26" i="26"/>
  <c r="G26" i="26"/>
  <c r="F26" i="26"/>
  <c r="E26" i="26"/>
  <c r="D26" i="26"/>
  <c r="C26" i="26"/>
  <c r="O25" i="26"/>
  <c r="N25" i="26"/>
  <c r="M25" i="26"/>
  <c r="L25" i="26"/>
  <c r="K25" i="26"/>
  <c r="J25" i="26"/>
  <c r="I25" i="26"/>
  <c r="H25" i="26"/>
  <c r="G25" i="26"/>
  <c r="F25" i="26"/>
  <c r="E25" i="26"/>
  <c r="D25" i="26"/>
  <c r="C25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O14" i="26"/>
  <c r="N14" i="26"/>
  <c r="M14" i="26"/>
  <c r="L14" i="26"/>
  <c r="K14" i="26"/>
  <c r="J14" i="26"/>
  <c r="I14" i="26"/>
  <c r="H14" i="26"/>
  <c r="G14" i="26"/>
  <c r="F14" i="26"/>
  <c r="E14" i="26"/>
  <c r="D14" i="26"/>
  <c r="C14" i="26"/>
  <c r="O13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O11" i="26"/>
  <c r="N11" i="26"/>
  <c r="M11" i="26"/>
  <c r="L11" i="26"/>
  <c r="K11" i="26"/>
  <c r="J11" i="26"/>
  <c r="I11" i="26"/>
  <c r="H11" i="26"/>
  <c r="G11" i="26"/>
  <c r="F11" i="26"/>
  <c r="E11" i="26"/>
  <c r="D11" i="26"/>
  <c r="C11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O9" i="26"/>
  <c r="N9" i="26"/>
  <c r="M9" i="26"/>
  <c r="L9" i="26"/>
  <c r="K9" i="26"/>
  <c r="J9" i="26"/>
  <c r="I9" i="26"/>
  <c r="H9" i="26"/>
  <c r="G9" i="26"/>
  <c r="F9" i="26"/>
  <c r="E9" i="26"/>
  <c r="D9" i="26"/>
  <c r="C9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O7" i="26"/>
  <c r="N7" i="26"/>
  <c r="M7" i="26"/>
  <c r="L7" i="26"/>
  <c r="K7" i="26"/>
  <c r="J7" i="26"/>
  <c r="I7" i="26"/>
  <c r="H7" i="26"/>
  <c r="G7" i="26"/>
  <c r="F7" i="26"/>
  <c r="E7" i="26"/>
  <c r="D7" i="26"/>
  <c r="C7" i="26"/>
  <c r="O6" i="26"/>
  <c r="N6" i="26"/>
  <c r="M6" i="26"/>
  <c r="L6" i="26"/>
  <c r="K6" i="26"/>
  <c r="J6" i="26"/>
  <c r="I6" i="26"/>
  <c r="H6" i="26"/>
  <c r="G6" i="26"/>
  <c r="F6" i="26"/>
  <c r="E6" i="26"/>
  <c r="D6" i="26"/>
  <c r="C6" i="26"/>
  <c r="B6" i="26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O5" i="26"/>
  <c r="N5" i="26"/>
  <c r="M5" i="26"/>
  <c r="L5" i="26"/>
  <c r="K5" i="26"/>
  <c r="J5" i="26"/>
  <c r="I5" i="26"/>
  <c r="H5" i="26"/>
  <c r="G5" i="26"/>
  <c r="F5" i="26"/>
  <c r="E5" i="26"/>
  <c r="D5" i="26"/>
  <c r="C5" i="26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P56" i="25" s="1"/>
  <c r="C56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O95" i="24"/>
  <c r="N95" i="24"/>
  <c r="M95" i="24"/>
  <c r="L95" i="24"/>
  <c r="K95" i="24"/>
  <c r="J95" i="24"/>
  <c r="I95" i="24"/>
  <c r="H95" i="24"/>
  <c r="P95" i="24" s="1"/>
  <c r="G95" i="24"/>
  <c r="F95" i="24"/>
  <c r="E95" i="24"/>
  <c r="D95" i="24"/>
  <c r="C95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O92" i="24"/>
  <c r="N92" i="24"/>
  <c r="M92" i="24"/>
  <c r="L92" i="24"/>
  <c r="K92" i="24"/>
  <c r="J92" i="24"/>
  <c r="I92" i="24"/>
  <c r="H92" i="24"/>
  <c r="G92" i="24"/>
  <c r="F92" i="24"/>
  <c r="E92" i="24"/>
  <c r="D92" i="24"/>
  <c r="C92" i="24"/>
  <c r="O91" i="24"/>
  <c r="N91" i="24"/>
  <c r="M91" i="24"/>
  <c r="L91" i="24"/>
  <c r="K91" i="24"/>
  <c r="J91" i="24"/>
  <c r="I91" i="24"/>
  <c r="H91" i="24"/>
  <c r="G91" i="24"/>
  <c r="F91" i="24"/>
  <c r="E91" i="24"/>
  <c r="D91" i="24"/>
  <c r="C91" i="24"/>
  <c r="O90" i="24"/>
  <c r="N90" i="24"/>
  <c r="M90" i="24"/>
  <c r="L90" i="24"/>
  <c r="K90" i="24"/>
  <c r="J90" i="24"/>
  <c r="I90" i="24"/>
  <c r="H90" i="24"/>
  <c r="G90" i="24"/>
  <c r="F90" i="24"/>
  <c r="E90" i="24"/>
  <c r="D90" i="24"/>
  <c r="C90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O82" i="24"/>
  <c r="N82" i="24"/>
  <c r="M82" i="24"/>
  <c r="L82" i="24"/>
  <c r="K82" i="24"/>
  <c r="J82" i="24"/>
  <c r="I82" i="24"/>
  <c r="P82" i="24" s="1"/>
  <c r="H82" i="24"/>
  <c r="G82" i="24"/>
  <c r="F82" i="24"/>
  <c r="E82" i="24"/>
  <c r="D82" i="24"/>
  <c r="C82" i="24"/>
  <c r="O81" i="24"/>
  <c r="N81" i="24"/>
  <c r="M81" i="24"/>
  <c r="L81" i="24"/>
  <c r="K81" i="24"/>
  <c r="J81" i="24"/>
  <c r="I81" i="24"/>
  <c r="H81" i="24"/>
  <c r="G81" i="24"/>
  <c r="F81" i="24"/>
  <c r="E81" i="24"/>
  <c r="D81" i="24"/>
  <c r="C81" i="24"/>
  <c r="O80" i="24"/>
  <c r="N80" i="24"/>
  <c r="M80" i="24"/>
  <c r="L80" i="24"/>
  <c r="K80" i="24"/>
  <c r="J80" i="24"/>
  <c r="I80" i="24"/>
  <c r="H80" i="24"/>
  <c r="G80" i="24"/>
  <c r="F80" i="24"/>
  <c r="E80" i="24"/>
  <c r="D80" i="24"/>
  <c r="C80" i="24"/>
  <c r="O79" i="24"/>
  <c r="N79" i="24"/>
  <c r="M79" i="24"/>
  <c r="L79" i="24"/>
  <c r="K79" i="24"/>
  <c r="J79" i="24"/>
  <c r="I79" i="24"/>
  <c r="H79" i="24"/>
  <c r="G79" i="24"/>
  <c r="F79" i="24"/>
  <c r="E79" i="24"/>
  <c r="P79" i="24" s="1"/>
  <c r="D79" i="24"/>
  <c r="C79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O70" i="24"/>
  <c r="N70" i="24"/>
  <c r="M70" i="24"/>
  <c r="L70" i="24"/>
  <c r="K70" i="24"/>
  <c r="J70" i="24"/>
  <c r="I70" i="24"/>
  <c r="H70" i="24"/>
  <c r="G70" i="24"/>
  <c r="F70" i="24"/>
  <c r="E70" i="24"/>
  <c r="D70" i="24"/>
  <c r="C70" i="24"/>
  <c r="O69" i="24"/>
  <c r="N69" i="24"/>
  <c r="M69" i="24"/>
  <c r="L69" i="24"/>
  <c r="K69" i="24"/>
  <c r="J69" i="24"/>
  <c r="I69" i="24"/>
  <c r="H69" i="24"/>
  <c r="G69" i="24"/>
  <c r="F69" i="24"/>
  <c r="E69" i="24"/>
  <c r="D69" i="24"/>
  <c r="C69" i="24"/>
  <c r="O68" i="24"/>
  <c r="N68" i="24"/>
  <c r="M68" i="24"/>
  <c r="L68" i="24"/>
  <c r="K68" i="24"/>
  <c r="J68" i="24"/>
  <c r="I68" i="24"/>
  <c r="H68" i="24"/>
  <c r="G68" i="24"/>
  <c r="F68" i="24"/>
  <c r="E68" i="24"/>
  <c r="D68" i="24"/>
  <c r="C68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O59" i="24"/>
  <c r="N59" i="24"/>
  <c r="M59" i="24"/>
  <c r="L59" i="24"/>
  <c r="K59" i="24"/>
  <c r="J59" i="24"/>
  <c r="I59" i="24"/>
  <c r="H59" i="24"/>
  <c r="G59" i="24"/>
  <c r="F59" i="24"/>
  <c r="E59" i="24"/>
  <c r="D59" i="24"/>
  <c r="C59" i="24"/>
  <c r="O58" i="24"/>
  <c r="N58" i="24"/>
  <c r="M58" i="24"/>
  <c r="L58" i="24"/>
  <c r="K58" i="24"/>
  <c r="J58" i="24"/>
  <c r="I58" i="24"/>
  <c r="H58" i="24"/>
  <c r="G58" i="24"/>
  <c r="F58" i="24"/>
  <c r="E58" i="24"/>
  <c r="D58" i="24"/>
  <c r="C58" i="24"/>
  <c r="O57" i="24"/>
  <c r="N57" i="24"/>
  <c r="M57" i="24"/>
  <c r="L57" i="24"/>
  <c r="K57" i="24"/>
  <c r="J57" i="24"/>
  <c r="I57" i="24"/>
  <c r="H57" i="24"/>
  <c r="G57" i="24"/>
  <c r="F57" i="24"/>
  <c r="E57" i="24"/>
  <c r="D57" i="24"/>
  <c r="C57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50" i="24" s="1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2" i="24" s="1"/>
  <c r="B63" i="24" s="1"/>
  <c r="B64" i="24" s="1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B80" i="24" s="1"/>
  <c r="B81" i="24" s="1"/>
  <c r="B82" i="24" s="1"/>
  <c r="B83" i="24" s="1"/>
  <c r="B84" i="24" s="1"/>
  <c r="B85" i="24" s="1"/>
  <c r="B86" i="24" s="1"/>
  <c r="B87" i="24" s="1"/>
  <c r="B88" i="24" s="1"/>
  <c r="B89" i="24" s="1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O48" i="24"/>
  <c r="N48" i="24"/>
  <c r="M48" i="24"/>
  <c r="L48" i="24"/>
  <c r="K48" i="24"/>
  <c r="J48" i="24"/>
  <c r="I48" i="24"/>
  <c r="H48" i="24"/>
  <c r="G48" i="24"/>
  <c r="F48" i="24"/>
  <c r="E48" i="24"/>
  <c r="D48" i="24"/>
  <c r="C48" i="24"/>
  <c r="O47" i="24"/>
  <c r="N47" i="24"/>
  <c r="M47" i="24"/>
  <c r="L47" i="24"/>
  <c r="K47" i="24"/>
  <c r="J47" i="24"/>
  <c r="I47" i="24"/>
  <c r="H47" i="24"/>
  <c r="G47" i="24"/>
  <c r="F47" i="24"/>
  <c r="E47" i="24"/>
  <c r="D47" i="24"/>
  <c r="C47" i="24"/>
  <c r="O46" i="24"/>
  <c r="N46" i="24"/>
  <c r="M46" i="24"/>
  <c r="L46" i="24"/>
  <c r="K46" i="24"/>
  <c r="J46" i="24"/>
  <c r="I46" i="24"/>
  <c r="H46" i="24"/>
  <c r="G46" i="24"/>
  <c r="F46" i="24"/>
  <c r="E46" i="24"/>
  <c r="D46" i="24"/>
  <c r="C46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O11" i="24"/>
  <c r="N11" i="24"/>
  <c r="M11" i="24"/>
  <c r="L11" i="24"/>
  <c r="K11" i="24"/>
  <c r="J11" i="24"/>
  <c r="I11" i="24"/>
  <c r="H11" i="24"/>
  <c r="G11" i="24"/>
  <c r="F11" i="24"/>
  <c r="E11" i="24"/>
  <c r="D11" i="24"/>
  <c r="C11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B9" i="24"/>
  <c r="B10" i="24" s="1"/>
  <c r="B11" i="24" s="1"/>
  <c r="B12" i="24" s="1"/>
  <c r="B13" i="24" s="1"/>
  <c r="B14" i="24" s="1"/>
  <c r="B15" i="24" s="1"/>
  <c r="B16" i="24" s="1"/>
  <c r="O8" i="24"/>
  <c r="N8" i="24"/>
  <c r="M8" i="24"/>
  <c r="L8" i="24"/>
  <c r="K8" i="24"/>
  <c r="J8" i="24"/>
  <c r="I8" i="24"/>
  <c r="H8" i="24"/>
  <c r="G8" i="24"/>
  <c r="F8" i="24"/>
  <c r="E8" i="24"/>
  <c r="D8" i="24"/>
  <c r="C8" i="24"/>
  <c r="H104" i="23"/>
  <c r="H105" i="23" s="1"/>
  <c r="G104" i="23"/>
  <c r="G105" i="23" s="1"/>
  <c r="D104" i="23"/>
  <c r="D105" i="23" s="1"/>
  <c r="C104" i="23"/>
  <c r="C105" i="23" s="1"/>
  <c r="J103" i="23"/>
  <c r="J105" i="23" s="1"/>
  <c r="I103" i="23"/>
  <c r="I105" i="23" s="1"/>
  <c r="H103" i="23"/>
  <c r="G103" i="23"/>
  <c r="F103" i="23"/>
  <c r="F105" i="23" s="1"/>
  <c r="E103" i="23"/>
  <c r="M103" i="23" s="1"/>
  <c r="M105" i="23" s="1"/>
  <c r="D103" i="23"/>
  <c r="L103" i="23" s="1"/>
  <c r="C103" i="23"/>
  <c r="K103" i="23" s="1"/>
  <c r="I98" i="22"/>
  <c r="H98" i="22"/>
  <c r="J98" i="22" s="1"/>
  <c r="G98" i="22"/>
  <c r="F98" i="22"/>
  <c r="E98" i="22"/>
  <c r="D98" i="22"/>
  <c r="I97" i="22"/>
  <c r="H97" i="22"/>
  <c r="J97" i="22" s="1"/>
  <c r="G97" i="22"/>
  <c r="F97" i="22"/>
  <c r="E97" i="22"/>
  <c r="D97" i="22"/>
  <c r="C97" i="22"/>
  <c r="H96" i="22"/>
  <c r="F96" i="22"/>
  <c r="E96" i="22"/>
  <c r="D96" i="22"/>
  <c r="C96" i="22"/>
  <c r="I95" i="22"/>
  <c r="H95" i="22"/>
  <c r="J95" i="22" s="1"/>
  <c r="G95" i="22"/>
  <c r="F95" i="22"/>
  <c r="E95" i="22"/>
  <c r="D95" i="22"/>
  <c r="C95" i="22"/>
  <c r="I94" i="22"/>
  <c r="H94" i="22"/>
  <c r="J94" i="22" s="1"/>
  <c r="G94" i="22"/>
  <c r="F94" i="22"/>
  <c r="E94" i="22"/>
  <c r="D94" i="22"/>
  <c r="C94" i="22"/>
  <c r="H93" i="22"/>
  <c r="J93" i="22" s="1"/>
  <c r="F93" i="22"/>
  <c r="E93" i="22"/>
  <c r="D93" i="22"/>
  <c r="C93" i="22"/>
  <c r="I92" i="22"/>
  <c r="H92" i="22"/>
  <c r="J92" i="22" s="1"/>
  <c r="G92" i="22"/>
  <c r="F92" i="22"/>
  <c r="E92" i="22"/>
  <c r="D92" i="22"/>
  <c r="C92" i="22"/>
  <c r="I91" i="22"/>
  <c r="H91" i="22"/>
  <c r="J91" i="22" s="1"/>
  <c r="G91" i="22"/>
  <c r="F91" i="22"/>
  <c r="E91" i="22"/>
  <c r="D91" i="22"/>
  <c r="C91" i="22"/>
  <c r="I90" i="22"/>
  <c r="H90" i="22"/>
  <c r="G90" i="22"/>
  <c r="F90" i="22"/>
  <c r="E90" i="22"/>
  <c r="D90" i="22"/>
  <c r="C90" i="22"/>
  <c r="I89" i="22"/>
  <c r="H89" i="22"/>
  <c r="J89" i="22" s="1"/>
  <c r="G89" i="22"/>
  <c r="F89" i="22"/>
  <c r="E89" i="22"/>
  <c r="D89" i="22"/>
  <c r="C89" i="22"/>
  <c r="I88" i="22"/>
  <c r="J88" i="22" s="1"/>
  <c r="H88" i="22"/>
  <c r="G88" i="22"/>
  <c r="F88" i="22"/>
  <c r="E88" i="22"/>
  <c r="D88" i="22"/>
  <c r="C88" i="22"/>
  <c r="J87" i="22"/>
  <c r="H87" i="22"/>
  <c r="F87" i="22"/>
  <c r="E87" i="22"/>
  <c r="D87" i="22"/>
  <c r="C87" i="22"/>
  <c r="I86" i="22"/>
  <c r="H86" i="22"/>
  <c r="G86" i="22"/>
  <c r="F86" i="22"/>
  <c r="E86" i="22"/>
  <c r="D86" i="22"/>
  <c r="C86" i="22"/>
  <c r="I85" i="22"/>
  <c r="H85" i="22"/>
  <c r="J85" i="22" s="1"/>
  <c r="G85" i="22"/>
  <c r="F85" i="22"/>
  <c r="E85" i="22"/>
  <c r="D85" i="22"/>
  <c r="C85" i="22"/>
  <c r="F84" i="22"/>
  <c r="E84" i="22"/>
  <c r="D84" i="22"/>
  <c r="C84" i="22"/>
  <c r="J83" i="22"/>
  <c r="F83" i="22"/>
  <c r="E83" i="22"/>
  <c r="D83" i="22"/>
  <c r="C83" i="22"/>
  <c r="I82" i="22"/>
  <c r="H82" i="22"/>
  <c r="J82" i="22" s="1"/>
  <c r="G82" i="22"/>
  <c r="F82" i="22"/>
  <c r="E82" i="22"/>
  <c r="D82" i="22"/>
  <c r="C82" i="22"/>
  <c r="J81" i="22"/>
  <c r="F81" i="22"/>
  <c r="E81" i="22"/>
  <c r="D81" i="22"/>
  <c r="C81" i="22"/>
  <c r="I80" i="22"/>
  <c r="H80" i="22"/>
  <c r="G80" i="22"/>
  <c r="F80" i="22"/>
  <c r="E80" i="22"/>
  <c r="D80" i="22"/>
  <c r="C80" i="22"/>
  <c r="I79" i="22"/>
  <c r="H79" i="22"/>
  <c r="J79" i="22" s="1"/>
  <c r="G79" i="22"/>
  <c r="F79" i="22"/>
  <c r="E79" i="22"/>
  <c r="D79" i="22"/>
  <c r="C79" i="22"/>
  <c r="I78" i="22"/>
  <c r="H78" i="22"/>
  <c r="G78" i="22"/>
  <c r="F78" i="22"/>
  <c r="E78" i="22"/>
  <c r="D78" i="22"/>
  <c r="C78" i="22"/>
  <c r="I77" i="22"/>
  <c r="J77" i="22" s="1"/>
  <c r="H77" i="22"/>
  <c r="G77" i="22"/>
  <c r="F77" i="22"/>
  <c r="E77" i="22"/>
  <c r="D77" i="22"/>
  <c r="C77" i="22"/>
  <c r="J76" i="22"/>
  <c r="F76" i="22"/>
  <c r="E76" i="22"/>
  <c r="D76" i="22"/>
  <c r="C76" i="22"/>
  <c r="I75" i="22"/>
  <c r="H75" i="22"/>
  <c r="J75" i="22" s="1"/>
  <c r="G75" i="22"/>
  <c r="F75" i="22"/>
  <c r="E75" i="22"/>
  <c r="D75" i="22"/>
  <c r="C75" i="22"/>
  <c r="J74" i="22"/>
  <c r="F74" i="22"/>
  <c r="E74" i="22"/>
  <c r="D74" i="22"/>
  <c r="C74" i="22"/>
  <c r="I73" i="22"/>
  <c r="H73" i="22"/>
  <c r="J73" i="22" s="1"/>
  <c r="G73" i="22"/>
  <c r="F73" i="22"/>
  <c r="E73" i="22"/>
  <c r="D73" i="22"/>
  <c r="C73" i="22"/>
  <c r="I72" i="22"/>
  <c r="H72" i="22"/>
  <c r="J72" i="22" s="1"/>
  <c r="G72" i="22"/>
  <c r="F72" i="22"/>
  <c r="E72" i="22"/>
  <c r="D72" i="22"/>
  <c r="C72" i="22"/>
  <c r="J71" i="22"/>
  <c r="F71" i="22"/>
  <c r="E71" i="22"/>
  <c r="D71" i="22"/>
  <c r="C71" i="22"/>
  <c r="I70" i="22"/>
  <c r="H70" i="22"/>
  <c r="J70" i="22" s="1"/>
  <c r="G70" i="22"/>
  <c r="F70" i="22"/>
  <c r="E70" i="22"/>
  <c r="D70" i="22"/>
  <c r="C70" i="22"/>
  <c r="F69" i="22"/>
  <c r="E69" i="22"/>
  <c r="D69" i="22"/>
  <c r="C69" i="22"/>
  <c r="I68" i="22"/>
  <c r="H68" i="22"/>
  <c r="G68" i="22"/>
  <c r="F68" i="22"/>
  <c r="E68" i="22"/>
  <c r="D68" i="22"/>
  <c r="C68" i="22"/>
  <c r="I67" i="22"/>
  <c r="H67" i="22"/>
  <c r="G67" i="22"/>
  <c r="F67" i="22"/>
  <c r="E67" i="22"/>
  <c r="D67" i="22"/>
  <c r="C67" i="22"/>
  <c r="I66" i="22"/>
  <c r="H66" i="22"/>
  <c r="G66" i="22"/>
  <c r="F66" i="22"/>
  <c r="E66" i="22"/>
  <c r="D66" i="22"/>
  <c r="C66" i="22"/>
  <c r="J65" i="22"/>
  <c r="F65" i="22"/>
  <c r="E65" i="22"/>
  <c r="D65" i="22"/>
  <c r="C65" i="22"/>
  <c r="I64" i="22"/>
  <c r="H64" i="22"/>
  <c r="J64" i="22" s="1"/>
  <c r="G64" i="22"/>
  <c r="F64" i="22"/>
  <c r="E64" i="22"/>
  <c r="D64" i="22"/>
  <c r="C64" i="22"/>
  <c r="I63" i="22"/>
  <c r="H63" i="22"/>
  <c r="J63" i="22" s="1"/>
  <c r="G63" i="22"/>
  <c r="F63" i="22"/>
  <c r="E63" i="22"/>
  <c r="D63" i="22"/>
  <c r="C63" i="22"/>
  <c r="I62" i="22"/>
  <c r="H62" i="22"/>
  <c r="J62" i="22" s="1"/>
  <c r="G62" i="22"/>
  <c r="F62" i="22"/>
  <c r="E62" i="22"/>
  <c r="D62" i="22"/>
  <c r="C62" i="22"/>
  <c r="J61" i="22"/>
  <c r="F61" i="22"/>
  <c r="E61" i="22"/>
  <c r="D61" i="22"/>
  <c r="C61" i="22"/>
  <c r="I60" i="22"/>
  <c r="H60" i="22"/>
  <c r="J60" i="22" s="1"/>
  <c r="G60" i="22"/>
  <c r="F60" i="22"/>
  <c r="E60" i="22"/>
  <c r="D60" i="22"/>
  <c r="C60" i="22"/>
  <c r="I59" i="22"/>
  <c r="H59" i="22"/>
  <c r="G59" i="22"/>
  <c r="F59" i="22"/>
  <c r="E59" i="22"/>
  <c r="D59" i="22"/>
  <c r="C59" i="22"/>
  <c r="I58" i="22"/>
  <c r="H58" i="22"/>
  <c r="G58" i="22"/>
  <c r="F58" i="22"/>
  <c r="E58" i="22"/>
  <c r="D58" i="22"/>
  <c r="C58" i="22"/>
  <c r="I57" i="22"/>
  <c r="H57" i="22"/>
  <c r="J57" i="22" s="1"/>
  <c r="G57" i="22"/>
  <c r="F57" i="22"/>
  <c r="E57" i="22"/>
  <c r="D57" i="22"/>
  <c r="C57" i="22"/>
  <c r="I56" i="22"/>
  <c r="J56" i="22" s="1"/>
  <c r="H56" i="22"/>
  <c r="G56" i="22"/>
  <c r="F56" i="22"/>
  <c r="E56" i="22"/>
  <c r="D56" i="22"/>
  <c r="C56" i="22"/>
  <c r="I55" i="22"/>
  <c r="H55" i="22"/>
  <c r="J55" i="22" s="1"/>
  <c r="G55" i="22"/>
  <c r="F55" i="22"/>
  <c r="E55" i="22"/>
  <c r="D55" i="22"/>
  <c r="C55" i="22"/>
  <c r="I54" i="22"/>
  <c r="H54" i="22"/>
  <c r="J54" i="22" s="1"/>
  <c r="G54" i="22"/>
  <c r="F54" i="22"/>
  <c r="E54" i="22"/>
  <c r="D54" i="22"/>
  <c r="C54" i="22"/>
  <c r="I53" i="22"/>
  <c r="H53" i="22"/>
  <c r="G53" i="22"/>
  <c r="F53" i="22"/>
  <c r="E53" i="22"/>
  <c r="D53" i="22"/>
  <c r="C53" i="22"/>
  <c r="I52" i="22"/>
  <c r="H52" i="22"/>
  <c r="G52" i="22"/>
  <c r="F52" i="22"/>
  <c r="E52" i="22"/>
  <c r="D52" i="22"/>
  <c r="C52" i="22"/>
  <c r="I51" i="22"/>
  <c r="H51" i="22"/>
  <c r="G51" i="22"/>
  <c r="F51" i="22"/>
  <c r="E51" i="22"/>
  <c r="D51" i="22"/>
  <c r="C51" i="22"/>
  <c r="I50" i="22"/>
  <c r="H50" i="22"/>
  <c r="J50" i="22" s="1"/>
  <c r="G50" i="22"/>
  <c r="F50" i="22"/>
  <c r="E50" i="22"/>
  <c r="D50" i="22"/>
  <c r="C50" i="22"/>
  <c r="I49" i="22"/>
  <c r="J49" i="22" s="1"/>
  <c r="H49" i="22"/>
  <c r="G49" i="22"/>
  <c r="F49" i="22"/>
  <c r="E49" i="22"/>
  <c r="D49" i="22"/>
  <c r="C49" i="22"/>
  <c r="I48" i="22"/>
  <c r="H48" i="22"/>
  <c r="G48" i="22"/>
  <c r="F48" i="22"/>
  <c r="E48" i="22"/>
  <c r="D48" i="22"/>
  <c r="C48" i="22"/>
  <c r="H47" i="22"/>
  <c r="F47" i="22"/>
  <c r="E47" i="22"/>
  <c r="D47" i="22"/>
  <c r="C47" i="22"/>
  <c r="H46" i="22"/>
  <c r="F46" i="22"/>
  <c r="E46" i="22"/>
  <c r="D46" i="22"/>
  <c r="C46" i="22"/>
  <c r="I45" i="22"/>
  <c r="H45" i="22"/>
  <c r="G45" i="22"/>
  <c r="F45" i="22"/>
  <c r="E45" i="22"/>
  <c r="D45" i="22"/>
  <c r="C45" i="22"/>
  <c r="I44" i="22"/>
  <c r="H44" i="22"/>
  <c r="J44" i="22" s="1"/>
  <c r="G44" i="22"/>
  <c r="F44" i="22"/>
  <c r="E44" i="22"/>
  <c r="D44" i="22"/>
  <c r="C44" i="22"/>
  <c r="H43" i="22"/>
  <c r="F43" i="22"/>
  <c r="E43" i="22"/>
  <c r="D43" i="22"/>
  <c r="C43" i="22"/>
  <c r="I42" i="22"/>
  <c r="H42" i="22"/>
  <c r="G42" i="22"/>
  <c r="F42" i="22"/>
  <c r="E42" i="22"/>
  <c r="D42" i="22"/>
  <c r="C42" i="22"/>
  <c r="I41" i="22"/>
  <c r="H41" i="22"/>
  <c r="G41" i="22"/>
  <c r="F41" i="22"/>
  <c r="E41" i="22"/>
  <c r="D41" i="22"/>
  <c r="C41" i="22"/>
  <c r="H40" i="22"/>
  <c r="G40" i="22"/>
  <c r="F40" i="22"/>
  <c r="E40" i="22"/>
  <c r="D40" i="22"/>
  <c r="C40" i="22"/>
  <c r="I39" i="22"/>
  <c r="H39" i="22"/>
  <c r="J39" i="22" s="1"/>
  <c r="G39" i="22"/>
  <c r="F39" i="22"/>
  <c r="E39" i="22"/>
  <c r="D39" i="22"/>
  <c r="C39" i="22"/>
  <c r="I38" i="22"/>
  <c r="H38" i="22"/>
  <c r="G38" i="22"/>
  <c r="F38" i="22"/>
  <c r="E38" i="22"/>
  <c r="D38" i="22"/>
  <c r="C38" i="22"/>
  <c r="I37" i="22"/>
  <c r="H37" i="22"/>
  <c r="G37" i="22"/>
  <c r="F37" i="22"/>
  <c r="E37" i="22"/>
  <c r="D37" i="22"/>
  <c r="C37" i="22"/>
  <c r="I36" i="22"/>
  <c r="H36" i="22"/>
  <c r="G36" i="22"/>
  <c r="F36" i="22"/>
  <c r="E36" i="22"/>
  <c r="D36" i="22"/>
  <c r="C36" i="22"/>
  <c r="I35" i="22"/>
  <c r="H35" i="22"/>
  <c r="G35" i="22"/>
  <c r="F35" i="22"/>
  <c r="E35" i="22"/>
  <c r="D35" i="22"/>
  <c r="C35" i="22"/>
  <c r="I34" i="22"/>
  <c r="H34" i="22"/>
  <c r="G34" i="22"/>
  <c r="F34" i="22"/>
  <c r="E34" i="22"/>
  <c r="D34" i="22"/>
  <c r="C34" i="22"/>
  <c r="I33" i="22"/>
  <c r="H33" i="22"/>
  <c r="G33" i="22"/>
  <c r="F33" i="22"/>
  <c r="E33" i="22"/>
  <c r="D33" i="22"/>
  <c r="C33" i="22"/>
  <c r="I32" i="22"/>
  <c r="H32" i="22"/>
  <c r="G32" i="22"/>
  <c r="F32" i="22"/>
  <c r="E32" i="22"/>
  <c r="D32" i="22"/>
  <c r="C32" i="22"/>
  <c r="I31" i="22"/>
  <c r="H31" i="22"/>
  <c r="G31" i="22"/>
  <c r="F31" i="22"/>
  <c r="E31" i="22"/>
  <c r="D31" i="22"/>
  <c r="C31" i="22"/>
  <c r="I30" i="22"/>
  <c r="H30" i="22"/>
  <c r="G30" i="22"/>
  <c r="F30" i="22"/>
  <c r="E30" i="22"/>
  <c r="D30" i="22"/>
  <c r="C30" i="22"/>
  <c r="I29" i="22"/>
  <c r="H29" i="22"/>
  <c r="G29" i="22"/>
  <c r="F29" i="22"/>
  <c r="E29" i="22"/>
  <c r="D29" i="22"/>
  <c r="C29" i="22"/>
  <c r="I28" i="22"/>
  <c r="H28" i="22"/>
  <c r="J28" i="22" s="1"/>
  <c r="G28" i="22"/>
  <c r="F28" i="22"/>
  <c r="E28" i="22"/>
  <c r="D28" i="22"/>
  <c r="C28" i="22"/>
  <c r="I27" i="22"/>
  <c r="H27" i="22"/>
  <c r="G27" i="22"/>
  <c r="F27" i="22"/>
  <c r="E27" i="22"/>
  <c r="D27" i="22"/>
  <c r="C27" i="22"/>
  <c r="I26" i="22"/>
  <c r="H26" i="22"/>
  <c r="G26" i="22"/>
  <c r="F26" i="22"/>
  <c r="E26" i="22"/>
  <c r="D26" i="22"/>
  <c r="C26" i="22"/>
  <c r="I25" i="22"/>
  <c r="H25" i="22"/>
  <c r="J25" i="22" s="1"/>
  <c r="G25" i="22"/>
  <c r="F25" i="22"/>
  <c r="E25" i="22"/>
  <c r="D25" i="22"/>
  <c r="C25" i="22"/>
  <c r="H24" i="22"/>
  <c r="F24" i="22"/>
  <c r="E24" i="22"/>
  <c r="D24" i="22"/>
  <c r="C24" i="22"/>
  <c r="I23" i="22"/>
  <c r="H23" i="22"/>
  <c r="G23" i="22"/>
  <c r="F23" i="22"/>
  <c r="E23" i="22"/>
  <c r="D23" i="22"/>
  <c r="C23" i="22"/>
  <c r="H22" i="22"/>
  <c r="F22" i="22"/>
  <c r="E22" i="22"/>
  <c r="D22" i="22"/>
  <c r="C22" i="22"/>
  <c r="H21" i="22"/>
  <c r="F21" i="22"/>
  <c r="E21" i="22"/>
  <c r="D21" i="22"/>
  <c r="C21" i="22"/>
  <c r="I20" i="22"/>
  <c r="H20" i="22"/>
  <c r="J20" i="22" s="1"/>
  <c r="G20" i="22"/>
  <c r="F20" i="22"/>
  <c r="E20" i="22"/>
  <c r="D20" i="22"/>
  <c r="C20" i="22"/>
  <c r="I19" i="22"/>
  <c r="H19" i="22"/>
  <c r="G19" i="22"/>
  <c r="F19" i="22"/>
  <c r="E19" i="22"/>
  <c r="D19" i="22"/>
  <c r="C19" i="22"/>
  <c r="I18" i="22"/>
  <c r="H18" i="22"/>
  <c r="G18" i="22"/>
  <c r="F18" i="22"/>
  <c r="E18" i="22"/>
  <c r="D18" i="22"/>
  <c r="C18" i="22"/>
  <c r="I17" i="22"/>
  <c r="H17" i="22"/>
  <c r="G17" i="22"/>
  <c r="F17" i="22"/>
  <c r="E17" i="22"/>
  <c r="D17" i="22"/>
  <c r="C17" i="22"/>
  <c r="I16" i="22"/>
  <c r="H16" i="22"/>
  <c r="G16" i="22"/>
  <c r="F16" i="22"/>
  <c r="E16" i="22"/>
  <c r="D16" i="22"/>
  <c r="C16" i="22"/>
  <c r="I15" i="22"/>
  <c r="H15" i="22"/>
  <c r="J15" i="22" s="1"/>
  <c r="G15" i="22"/>
  <c r="F15" i="22"/>
  <c r="E15" i="22"/>
  <c r="D15" i="22"/>
  <c r="C15" i="22"/>
  <c r="H14" i="22"/>
  <c r="F14" i="22"/>
  <c r="E14" i="22"/>
  <c r="D14" i="22"/>
  <c r="C14" i="22"/>
  <c r="I13" i="22"/>
  <c r="H13" i="22"/>
  <c r="G13" i="22"/>
  <c r="F13" i="22"/>
  <c r="E13" i="22"/>
  <c r="D13" i="22"/>
  <c r="C13" i="22"/>
  <c r="I12" i="22"/>
  <c r="H12" i="22"/>
  <c r="J12" i="22" s="1"/>
  <c r="G12" i="22"/>
  <c r="F12" i="22"/>
  <c r="E12" i="22"/>
  <c r="D12" i="22"/>
  <c r="C12" i="22"/>
  <c r="I11" i="22"/>
  <c r="H11" i="22"/>
  <c r="G11" i="22"/>
  <c r="F11" i="22"/>
  <c r="E11" i="22"/>
  <c r="D11" i="22"/>
  <c r="C11" i="22"/>
  <c r="I10" i="22"/>
  <c r="J10" i="22" s="1"/>
  <c r="H10" i="22"/>
  <c r="G10" i="22"/>
  <c r="F10" i="22"/>
  <c r="E10" i="22"/>
  <c r="D10" i="22"/>
  <c r="C10" i="22"/>
  <c r="H9" i="22"/>
  <c r="F9" i="22"/>
  <c r="E9" i="22"/>
  <c r="D9" i="22"/>
  <c r="C9" i="22"/>
  <c r="B9" i="22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I8" i="22"/>
  <c r="H8" i="22"/>
  <c r="G8" i="22"/>
  <c r="F8" i="22"/>
  <c r="E8" i="22"/>
  <c r="D8" i="22"/>
  <c r="C8" i="22"/>
  <c r="I7" i="22"/>
  <c r="H7" i="22"/>
  <c r="G7" i="22"/>
  <c r="F7" i="22"/>
  <c r="E7" i="22"/>
  <c r="D7" i="22"/>
  <c r="C7" i="22"/>
  <c r="I6" i="22"/>
  <c r="H6" i="22"/>
  <c r="G6" i="22"/>
  <c r="F6" i="22"/>
  <c r="E6" i="22"/>
  <c r="D6" i="22"/>
  <c r="C6" i="22"/>
  <c r="B6" i="22"/>
  <c r="B7" i="22" s="1"/>
  <c r="B8" i="22" s="1"/>
  <c r="I5" i="22"/>
  <c r="H5" i="22"/>
  <c r="G5" i="22"/>
  <c r="F5" i="22"/>
  <c r="E5" i="22"/>
  <c r="D5" i="22"/>
  <c r="C5" i="22"/>
  <c r="O99" i="20"/>
  <c r="N99" i="20"/>
  <c r="M99" i="20"/>
  <c r="L99" i="20"/>
  <c r="K99" i="20"/>
  <c r="J99" i="20"/>
  <c r="I99" i="20"/>
  <c r="H99" i="20"/>
  <c r="G99" i="20"/>
  <c r="F99" i="20"/>
  <c r="E99" i="20"/>
  <c r="D99" i="20"/>
  <c r="O98" i="20"/>
  <c r="N98" i="20"/>
  <c r="M98" i="20"/>
  <c r="L98" i="20"/>
  <c r="P98" i="20" s="1"/>
  <c r="K98" i="20"/>
  <c r="J98" i="20"/>
  <c r="I98" i="20"/>
  <c r="H98" i="20"/>
  <c r="G98" i="20"/>
  <c r="F98" i="20"/>
  <c r="E98" i="20"/>
  <c r="D98" i="20"/>
  <c r="C98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O86" i="20"/>
  <c r="N86" i="20"/>
  <c r="M86" i="20"/>
  <c r="P86" i="20" s="1"/>
  <c r="L86" i="20"/>
  <c r="K86" i="20"/>
  <c r="J86" i="20"/>
  <c r="I86" i="20"/>
  <c r="H86" i="20"/>
  <c r="G86" i="20"/>
  <c r="F86" i="20"/>
  <c r="E86" i="20"/>
  <c r="D86" i="20"/>
  <c r="C86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O82" i="20"/>
  <c r="N82" i="20"/>
  <c r="M82" i="20"/>
  <c r="L82" i="20"/>
  <c r="P82" i="20" s="1"/>
  <c r="K82" i="20"/>
  <c r="J82" i="20"/>
  <c r="I82" i="20"/>
  <c r="H82" i="20"/>
  <c r="G82" i="20"/>
  <c r="F82" i="20"/>
  <c r="E82" i="20"/>
  <c r="D82" i="20"/>
  <c r="C82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O76" i="20"/>
  <c r="N76" i="20"/>
  <c r="M76" i="20"/>
  <c r="L76" i="20"/>
  <c r="P76" i="20" s="1"/>
  <c r="K76" i="20"/>
  <c r="J76" i="20"/>
  <c r="I76" i="20"/>
  <c r="H76" i="20"/>
  <c r="G76" i="20"/>
  <c r="F76" i="20"/>
  <c r="E76" i="20"/>
  <c r="D76" i="20"/>
  <c r="C76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O66" i="20"/>
  <c r="N66" i="20"/>
  <c r="M66" i="20"/>
  <c r="L66" i="20"/>
  <c r="P66" i="20" s="1"/>
  <c r="K66" i="20"/>
  <c r="J66" i="20"/>
  <c r="I66" i="20"/>
  <c r="H66" i="20"/>
  <c r="G66" i="20"/>
  <c r="F66" i="20"/>
  <c r="E66" i="20"/>
  <c r="D66" i="20"/>
  <c r="C66" i="20"/>
  <c r="O65" i="20"/>
  <c r="N65" i="20"/>
  <c r="M65" i="20"/>
  <c r="L65" i="20"/>
  <c r="P65" i="20" s="1"/>
  <c r="K65" i="20"/>
  <c r="J65" i="20"/>
  <c r="I65" i="20"/>
  <c r="H65" i="20"/>
  <c r="G65" i="20"/>
  <c r="F65" i="20"/>
  <c r="E65" i="20"/>
  <c r="D65" i="20"/>
  <c r="C65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O60" i="20"/>
  <c r="N60" i="20"/>
  <c r="M60" i="20"/>
  <c r="L60" i="20"/>
  <c r="P60" i="20" s="1"/>
  <c r="K60" i="20"/>
  <c r="J60" i="20"/>
  <c r="I60" i="20"/>
  <c r="H60" i="20"/>
  <c r="G60" i="20"/>
  <c r="F60" i="20"/>
  <c r="E60" i="20"/>
  <c r="D60" i="20"/>
  <c r="C60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O44" i="20"/>
  <c r="N44" i="20"/>
  <c r="M44" i="20"/>
  <c r="L44" i="20"/>
  <c r="P44" i="20" s="1"/>
  <c r="K44" i="20"/>
  <c r="J44" i="20"/>
  <c r="I44" i="20"/>
  <c r="H44" i="20"/>
  <c r="G44" i="20"/>
  <c r="F44" i="20"/>
  <c r="E44" i="20"/>
  <c r="D44" i="20"/>
  <c r="C44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O26" i="20"/>
  <c r="N26" i="20"/>
  <c r="M26" i="20"/>
  <c r="L26" i="20"/>
  <c r="P26" i="20" s="1"/>
  <c r="K26" i="20"/>
  <c r="J26" i="20"/>
  <c r="I26" i="20"/>
  <c r="H26" i="20"/>
  <c r="G26" i="20"/>
  <c r="F26" i="20"/>
  <c r="E26" i="20"/>
  <c r="D26" i="20"/>
  <c r="C26" i="20"/>
  <c r="O25" i="20"/>
  <c r="N25" i="20"/>
  <c r="M25" i="20"/>
  <c r="L25" i="20"/>
  <c r="P25" i="20" s="1"/>
  <c r="K25" i="20"/>
  <c r="J25" i="20"/>
  <c r="I25" i="20"/>
  <c r="H25" i="20"/>
  <c r="G25" i="20"/>
  <c r="F25" i="20"/>
  <c r="E25" i="20"/>
  <c r="D25" i="20"/>
  <c r="C25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O9" i="20"/>
  <c r="N9" i="20"/>
  <c r="M9" i="20"/>
  <c r="L9" i="20"/>
  <c r="P9" i="20" s="1"/>
  <c r="K9" i="20"/>
  <c r="J9" i="20"/>
  <c r="I9" i="20"/>
  <c r="H9" i="20"/>
  <c r="G9" i="20"/>
  <c r="F9" i="20"/>
  <c r="E9" i="20"/>
  <c r="D9" i="20"/>
  <c r="C9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B8" i="20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B80" i="20" s="1"/>
  <c r="B81" i="20" s="1"/>
  <c r="B82" i="20" s="1"/>
  <c r="B83" i="20" s="1"/>
  <c r="B84" i="20" s="1"/>
  <c r="B85" i="20" s="1"/>
  <c r="B86" i="20" s="1"/>
  <c r="B87" i="20" s="1"/>
  <c r="B88" i="20" s="1"/>
  <c r="B89" i="20" s="1"/>
  <c r="B90" i="20" s="1"/>
  <c r="B91" i="20" s="1"/>
  <c r="B92" i="20" s="1"/>
  <c r="B93" i="20" s="1"/>
  <c r="B94" i="20" s="1"/>
  <c r="B95" i="20" s="1"/>
  <c r="B96" i="20" s="1"/>
  <c r="B97" i="20" s="1"/>
  <c r="B98" i="20" s="1"/>
  <c r="B99" i="20" s="1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D70" i="19"/>
  <c r="C70" i="19"/>
  <c r="F70" i="19" s="1"/>
  <c r="D68" i="19"/>
  <c r="D72" i="19" s="1"/>
  <c r="C68" i="19"/>
  <c r="F68" i="19" s="1"/>
  <c r="E43" i="19"/>
  <c r="F41" i="19"/>
  <c r="E41" i="19"/>
  <c r="D41" i="19"/>
  <c r="C41" i="19"/>
  <c r="C43" i="19" s="1"/>
  <c r="F39" i="19"/>
  <c r="F43" i="19" s="1"/>
  <c r="E39" i="19"/>
  <c r="D39" i="19"/>
  <c r="C39" i="19"/>
  <c r="F13" i="19"/>
  <c r="D11" i="19"/>
  <c r="C11" i="19"/>
  <c r="F9" i="19"/>
  <c r="E9" i="19"/>
  <c r="D9" i="19"/>
  <c r="C9" i="19"/>
  <c r="C13" i="19" s="1"/>
  <c r="H88" i="18"/>
  <c r="H89" i="18" s="1"/>
  <c r="G88" i="18"/>
  <c r="D88" i="18"/>
  <c r="D89" i="18" s="1"/>
  <c r="C88" i="18"/>
  <c r="C89" i="18" s="1"/>
  <c r="J87" i="18"/>
  <c r="J89" i="18" s="1"/>
  <c r="I87" i="18"/>
  <c r="I89" i="18" s="1"/>
  <c r="H87" i="18"/>
  <c r="G87" i="18"/>
  <c r="G89" i="18" s="1"/>
  <c r="F87" i="18"/>
  <c r="E87" i="18"/>
  <c r="M87" i="18" s="1"/>
  <c r="M89" i="18" s="1"/>
  <c r="D87" i="18"/>
  <c r="C87" i="18"/>
  <c r="I98" i="17"/>
  <c r="H98" i="17"/>
  <c r="J98" i="17" s="1"/>
  <c r="G98" i="17"/>
  <c r="F98" i="17"/>
  <c r="E98" i="17"/>
  <c r="D98" i="17"/>
  <c r="I97" i="17"/>
  <c r="H97" i="17"/>
  <c r="J97" i="17" s="1"/>
  <c r="G97" i="17"/>
  <c r="F97" i="17"/>
  <c r="E97" i="17"/>
  <c r="D97" i="17"/>
  <c r="C97" i="17"/>
  <c r="I96" i="17"/>
  <c r="H96" i="17"/>
  <c r="J96" i="17" s="1"/>
  <c r="G96" i="17"/>
  <c r="F96" i="17"/>
  <c r="E96" i="17"/>
  <c r="D96" i="17"/>
  <c r="C96" i="17"/>
  <c r="I95" i="17"/>
  <c r="H95" i="17"/>
  <c r="G95" i="17"/>
  <c r="F95" i="17"/>
  <c r="E95" i="17"/>
  <c r="D95" i="17"/>
  <c r="C95" i="17"/>
  <c r="I94" i="17"/>
  <c r="H94" i="17"/>
  <c r="G94" i="17"/>
  <c r="F94" i="17"/>
  <c r="E94" i="17"/>
  <c r="D94" i="17"/>
  <c r="C94" i="17"/>
  <c r="I93" i="17"/>
  <c r="H93" i="17"/>
  <c r="J93" i="17" s="1"/>
  <c r="G93" i="17"/>
  <c r="F93" i="17"/>
  <c r="E93" i="17"/>
  <c r="D93" i="17"/>
  <c r="C93" i="17"/>
  <c r="I92" i="17"/>
  <c r="H92" i="17"/>
  <c r="J92" i="17" s="1"/>
  <c r="G92" i="17"/>
  <c r="F92" i="17"/>
  <c r="E92" i="17"/>
  <c r="D92" i="17"/>
  <c r="C92" i="17"/>
  <c r="I91" i="17"/>
  <c r="H91" i="17"/>
  <c r="G91" i="17"/>
  <c r="F91" i="17"/>
  <c r="E91" i="17"/>
  <c r="D91" i="17"/>
  <c r="C91" i="17"/>
  <c r="I90" i="17"/>
  <c r="H90" i="17"/>
  <c r="G90" i="17"/>
  <c r="F90" i="17"/>
  <c r="E90" i="17"/>
  <c r="D90" i="17"/>
  <c r="C90" i="17"/>
  <c r="I89" i="17"/>
  <c r="H89" i="17"/>
  <c r="G89" i="17"/>
  <c r="F89" i="17"/>
  <c r="E89" i="17"/>
  <c r="D89" i="17"/>
  <c r="C89" i="17"/>
  <c r="I88" i="17"/>
  <c r="H88" i="17"/>
  <c r="G88" i="17"/>
  <c r="F88" i="17"/>
  <c r="E88" i="17"/>
  <c r="D88" i="17"/>
  <c r="C88" i="17"/>
  <c r="I87" i="17"/>
  <c r="H87" i="17"/>
  <c r="G87" i="17"/>
  <c r="F87" i="17"/>
  <c r="E87" i="17"/>
  <c r="D87" i="17"/>
  <c r="C87" i="17"/>
  <c r="I86" i="17"/>
  <c r="H86" i="17"/>
  <c r="J86" i="17" s="1"/>
  <c r="G86" i="17"/>
  <c r="F86" i="17"/>
  <c r="E86" i="17"/>
  <c r="D86" i="17"/>
  <c r="C86" i="17"/>
  <c r="I85" i="17"/>
  <c r="H85" i="17"/>
  <c r="J85" i="17" s="1"/>
  <c r="G85" i="17"/>
  <c r="F85" i="17"/>
  <c r="E85" i="17"/>
  <c r="D85" i="17"/>
  <c r="C85" i="17"/>
  <c r="I84" i="17"/>
  <c r="H84" i="17"/>
  <c r="G84" i="17"/>
  <c r="F84" i="17"/>
  <c r="E84" i="17"/>
  <c r="D84" i="17"/>
  <c r="C84" i="17"/>
  <c r="I83" i="17"/>
  <c r="H83" i="17"/>
  <c r="G83" i="17"/>
  <c r="F83" i="17"/>
  <c r="E83" i="17"/>
  <c r="D83" i="17"/>
  <c r="C83" i="17"/>
  <c r="I82" i="17"/>
  <c r="H82" i="17"/>
  <c r="J82" i="17" s="1"/>
  <c r="G82" i="17"/>
  <c r="F82" i="17"/>
  <c r="E82" i="17"/>
  <c r="D82" i="17"/>
  <c r="C82" i="17"/>
  <c r="I81" i="17"/>
  <c r="H81" i="17"/>
  <c r="G81" i="17"/>
  <c r="F81" i="17"/>
  <c r="E81" i="17"/>
  <c r="D81" i="17"/>
  <c r="C81" i="17"/>
  <c r="I80" i="17"/>
  <c r="H80" i="17"/>
  <c r="G80" i="17"/>
  <c r="F80" i="17"/>
  <c r="E80" i="17"/>
  <c r="D80" i="17"/>
  <c r="C80" i="17"/>
  <c r="I79" i="17"/>
  <c r="H79" i="17"/>
  <c r="G79" i="17"/>
  <c r="F79" i="17"/>
  <c r="E79" i="17"/>
  <c r="D79" i="17"/>
  <c r="C79" i="17"/>
  <c r="I78" i="17"/>
  <c r="H78" i="17"/>
  <c r="G78" i="17"/>
  <c r="F78" i="17"/>
  <c r="E78" i="17"/>
  <c r="D78" i="17"/>
  <c r="C78" i="17"/>
  <c r="I77" i="17"/>
  <c r="H77" i="17"/>
  <c r="G77" i="17"/>
  <c r="F77" i="17"/>
  <c r="E77" i="17"/>
  <c r="D77" i="17"/>
  <c r="C77" i="17"/>
  <c r="I76" i="17"/>
  <c r="H76" i="17"/>
  <c r="G76" i="17"/>
  <c r="F76" i="17"/>
  <c r="E76" i="17"/>
  <c r="D76" i="17"/>
  <c r="C76" i="17"/>
  <c r="I75" i="17"/>
  <c r="H75" i="17"/>
  <c r="G75" i="17"/>
  <c r="F75" i="17"/>
  <c r="E75" i="17"/>
  <c r="D75" i="17"/>
  <c r="C75" i="17"/>
  <c r="I74" i="17"/>
  <c r="H74" i="17"/>
  <c r="G74" i="17"/>
  <c r="F74" i="17"/>
  <c r="E74" i="17"/>
  <c r="D74" i="17"/>
  <c r="C74" i="17"/>
  <c r="I73" i="17"/>
  <c r="H73" i="17"/>
  <c r="G73" i="17"/>
  <c r="F73" i="17"/>
  <c r="E73" i="17"/>
  <c r="D73" i="17"/>
  <c r="C73" i="17"/>
  <c r="I72" i="17"/>
  <c r="H72" i="17"/>
  <c r="J72" i="17" s="1"/>
  <c r="G72" i="17"/>
  <c r="F72" i="17"/>
  <c r="E72" i="17"/>
  <c r="D72" i="17"/>
  <c r="C72" i="17"/>
  <c r="I71" i="17"/>
  <c r="H71" i="17"/>
  <c r="G71" i="17"/>
  <c r="F71" i="17"/>
  <c r="E71" i="17"/>
  <c r="D71" i="17"/>
  <c r="C71" i="17"/>
  <c r="I70" i="17"/>
  <c r="H70" i="17"/>
  <c r="G70" i="17"/>
  <c r="F70" i="17"/>
  <c r="E70" i="17"/>
  <c r="D70" i="17"/>
  <c r="C70" i="17"/>
  <c r="I69" i="17"/>
  <c r="H69" i="17"/>
  <c r="G69" i="17"/>
  <c r="F69" i="17"/>
  <c r="E69" i="17"/>
  <c r="D69" i="17"/>
  <c r="C69" i="17"/>
  <c r="I68" i="17"/>
  <c r="H68" i="17"/>
  <c r="G68" i="17"/>
  <c r="F68" i="17"/>
  <c r="E68" i="17"/>
  <c r="D68" i="17"/>
  <c r="C68" i="17"/>
  <c r="I67" i="17"/>
  <c r="H67" i="17"/>
  <c r="G67" i="17"/>
  <c r="F67" i="17"/>
  <c r="E67" i="17"/>
  <c r="D67" i="17"/>
  <c r="C67" i="17"/>
  <c r="I66" i="17"/>
  <c r="H66" i="17"/>
  <c r="G66" i="17"/>
  <c r="F66" i="17"/>
  <c r="E66" i="17"/>
  <c r="D66" i="17"/>
  <c r="C66" i="17"/>
  <c r="I65" i="17"/>
  <c r="H65" i="17"/>
  <c r="G65" i="17"/>
  <c r="F65" i="17"/>
  <c r="E65" i="17"/>
  <c r="D65" i="17"/>
  <c r="C65" i="17"/>
  <c r="I64" i="17"/>
  <c r="H64" i="17"/>
  <c r="J64" i="17" s="1"/>
  <c r="G64" i="17"/>
  <c r="F64" i="17"/>
  <c r="E64" i="17"/>
  <c r="D64" i="17"/>
  <c r="C64" i="17"/>
  <c r="I63" i="17"/>
  <c r="H63" i="17"/>
  <c r="G63" i="17"/>
  <c r="F63" i="17"/>
  <c r="E63" i="17"/>
  <c r="D63" i="17"/>
  <c r="C63" i="17"/>
  <c r="I62" i="17"/>
  <c r="H62" i="17"/>
  <c r="G62" i="17"/>
  <c r="F62" i="17"/>
  <c r="E62" i="17"/>
  <c r="D62" i="17"/>
  <c r="C62" i="17"/>
  <c r="I61" i="17"/>
  <c r="H61" i="17"/>
  <c r="G61" i="17"/>
  <c r="F61" i="17"/>
  <c r="E61" i="17"/>
  <c r="D61" i="17"/>
  <c r="C61" i="17"/>
  <c r="I60" i="17"/>
  <c r="H60" i="17"/>
  <c r="G60" i="17"/>
  <c r="F60" i="17"/>
  <c r="E60" i="17"/>
  <c r="D60" i="17"/>
  <c r="C60" i="17"/>
  <c r="I59" i="17"/>
  <c r="H59" i="17"/>
  <c r="J59" i="17" s="1"/>
  <c r="G59" i="17"/>
  <c r="F59" i="17"/>
  <c r="E59" i="17"/>
  <c r="D59" i="17"/>
  <c r="C59" i="17"/>
  <c r="I58" i="17"/>
  <c r="H58" i="17"/>
  <c r="G58" i="17"/>
  <c r="F58" i="17"/>
  <c r="E58" i="17"/>
  <c r="D58" i="17"/>
  <c r="C58" i="17"/>
  <c r="I57" i="17"/>
  <c r="H57" i="17"/>
  <c r="G57" i="17"/>
  <c r="F57" i="17"/>
  <c r="E57" i="17"/>
  <c r="D57" i="17"/>
  <c r="C57" i="17"/>
  <c r="I56" i="17"/>
  <c r="H56" i="17"/>
  <c r="G56" i="17"/>
  <c r="F56" i="17"/>
  <c r="E56" i="17"/>
  <c r="D56" i="17"/>
  <c r="C56" i="17"/>
  <c r="I55" i="17"/>
  <c r="H55" i="17"/>
  <c r="G55" i="17"/>
  <c r="F55" i="17"/>
  <c r="E55" i="17"/>
  <c r="D55" i="17"/>
  <c r="C55" i="17"/>
  <c r="I54" i="17"/>
  <c r="H54" i="17"/>
  <c r="J54" i="17" s="1"/>
  <c r="G54" i="17"/>
  <c r="F54" i="17"/>
  <c r="E54" i="17"/>
  <c r="D54" i="17"/>
  <c r="C54" i="17"/>
  <c r="I53" i="17"/>
  <c r="H53" i="17"/>
  <c r="J53" i="17" s="1"/>
  <c r="G53" i="17"/>
  <c r="F53" i="17"/>
  <c r="E53" i="17"/>
  <c r="D53" i="17"/>
  <c r="C53" i="17"/>
  <c r="I52" i="17"/>
  <c r="H52" i="17"/>
  <c r="J52" i="17" s="1"/>
  <c r="G52" i="17"/>
  <c r="F52" i="17"/>
  <c r="E52" i="17"/>
  <c r="D52" i="17"/>
  <c r="C52" i="17"/>
  <c r="I51" i="17"/>
  <c r="H51" i="17"/>
  <c r="G51" i="17"/>
  <c r="F51" i="17"/>
  <c r="E51" i="17"/>
  <c r="D51" i="17"/>
  <c r="C51" i="17"/>
  <c r="I50" i="17"/>
  <c r="H50" i="17"/>
  <c r="G50" i="17"/>
  <c r="F50" i="17"/>
  <c r="E50" i="17"/>
  <c r="D50" i="17"/>
  <c r="C50" i="17"/>
  <c r="I49" i="17"/>
  <c r="H49" i="17"/>
  <c r="J49" i="17" s="1"/>
  <c r="G49" i="17"/>
  <c r="F49" i="17"/>
  <c r="E49" i="17"/>
  <c r="D49" i="17"/>
  <c r="C49" i="17"/>
  <c r="I48" i="17"/>
  <c r="H48" i="17"/>
  <c r="G48" i="17"/>
  <c r="F48" i="17"/>
  <c r="E48" i="17"/>
  <c r="D48" i="17"/>
  <c r="C48" i="17"/>
  <c r="I47" i="17"/>
  <c r="H47" i="17"/>
  <c r="G47" i="17"/>
  <c r="F47" i="17"/>
  <c r="E47" i="17"/>
  <c r="D47" i="17"/>
  <c r="C47" i="17"/>
  <c r="I46" i="17"/>
  <c r="H46" i="17"/>
  <c r="G46" i="17"/>
  <c r="F46" i="17"/>
  <c r="E46" i="17"/>
  <c r="D46" i="17"/>
  <c r="C46" i="17"/>
  <c r="I45" i="17"/>
  <c r="H45" i="17"/>
  <c r="J45" i="17" s="1"/>
  <c r="G45" i="17"/>
  <c r="F45" i="17"/>
  <c r="E45" i="17"/>
  <c r="D45" i="17"/>
  <c r="C45" i="17"/>
  <c r="I44" i="17"/>
  <c r="H44" i="17"/>
  <c r="G44" i="17"/>
  <c r="F44" i="17"/>
  <c r="E44" i="17"/>
  <c r="D44" i="17"/>
  <c r="C44" i="17"/>
  <c r="I43" i="17"/>
  <c r="H43" i="17"/>
  <c r="G43" i="17"/>
  <c r="F43" i="17"/>
  <c r="E43" i="17"/>
  <c r="D43" i="17"/>
  <c r="C43" i="17"/>
  <c r="I42" i="17"/>
  <c r="H42" i="17"/>
  <c r="G42" i="17"/>
  <c r="F42" i="17"/>
  <c r="E42" i="17"/>
  <c r="D42" i="17"/>
  <c r="C42" i="17"/>
  <c r="I41" i="17"/>
  <c r="H41" i="17"/>
  <c r="J41" i="17" s="1"/>
  <c r="G41" i="17"/>
  <c r="F41" i="17"/>
  <c r="E41" i="17"/>
  <c r="D41" i="17"/>
  <c r="C41" i="17"/>
  <c r="I40" i="17"/>
  <c r="H40" i="17"/>
  <c r="G40" i="17"/>
  <c r="F40" i="17"/>
  <c r="E40" i="17"/>
  <c r="D40" i="17"/>
  <c r="C40" i="17"/>
  <c r="I39" i="17"/>
  <c r="H39" i="17"/>
  <c r="G39" i="17"/>
  <c r="F39" i="17"/>
  <c r="E39" i="17"/>
  <c r="D39" i="17"/>
  <c r="C39" i="17"/>
  <c r="I38" i="17"/>
  <c r="J38" i="17" s="1"/>
  <c r="H38" i="17"/>
  <c r="G38" i="17"/>
  <c r="F38" i="17"/>
  <c r="E38" i="17"/>
  <c r="D38" i="17"/>
  <c r="C38" i="17"/>
  <c r="I37" i="17"/>
  <c r="H37" i="17"/>
  <c r="G37" i="17"/>
  <c r="F37" i="17"/>
  <c r="E37" i="17"/>
  <c r="D37" i="17"/>
  <c r="C37" i="17"/>
  <c r="I36" i="17"/>
  <c r="H36" i="17"/>
  <c r="G36" i="17"/>
  <c r="F36" i="17"/>
  <c r="E36" i="17"/>
  <c r="D36" i="17"/>
  <c r="C36" i="17"/>
  <c r="I35" i="17"/>
  <c r="H35" i="17"/>
  <c r="G35" i="17"/>
  <c r="F35" i="17"/>
  <c r="E35" i="17"/>
  <c r="D35" i="17"/>
  <c r="C35" i="17"/>
  <c r="I34" i="17"/>
  <c r="H34" i="17"/>
  <c r="J34" i="17" s="1"/>
  <c r="G34" i="17"/>
  <c r="F34" i="17"/>
  <c r="E34" i="17"/>
  <c r="D34" i="17"/>
  <c r="C34" i="17"/>
  <c r="I33" i="17"/>
  <c r="H33" i="17"/>
  <c r="G33" i="17"/>
  <c r="F33" i="17"/>
  <c r="E33" i="17"/>
  <c r="D33" i="17"/>
  <c r="C33" i="17"/>
  <c r="I32" i="17"/>
  <c r="H32" i="17"/>
  <c r="J32" i="17" s="1"/>
  <c r="G32" i="17"/>
  <c r="F32" i="17"/>
  <c r="E32" i="17"/>
  <c r="D32" i="17"/>
  <c r="C32" i="17"/>
  <c r="I31" i="17"/>
  <c r="H31" i="17"/>
  <c r="G31" i="17"/>
  <c r="F31" i="17"/>
  <c r="E31" i="17"/>
  <c r="D31" i="17"/>
  <c r="C31" i="17"/>
  <c r="I30" i="17"/>
  <c r="H30" i="17"/>
  <c r="G30" i="17"/>
  <c r="F30" i="17"/>
  <c r="E30" i="17"/>
  <c r="D30" i="17"/>
  <c r="C30" i="17"/>
  <c r="I29" i="17"/>
  <c r="H29" i="17"/>
  <c r="G29" i="17"/>
  <c r="F29" i="17"/>
  <c r="E29" i="17"/>
  <c r="D29" i="17"/>
  <c r="C29" i="17"/>
  <c r="I28" i="17"/>
  <c r="H28" i="17"/>
  <c r="G28" i="17"/>
  <c r="F28" i="17"/>
  <c r="E28" i="17"/>
  <c r="D28" i="17"/>
  <c r="C28" i="17"/>
  <c r="I27" i="17"/>
  <c r="H27" i="17"/>
  <c r="G27" i="17"/>
  <c r="F27" i="17"/>
  <c r="E27" i="17"/>
  <c r="D27" i="17"/>
  <c r="C27" i="17"/>
  <c r="I26" i="17"/>
  <c r="H26" i="17"/>
  <c r="G26" i="17"/>
  <c r="F26" i="17"/>
  <c r="E26" i="17"/>
  <c r="D26" i="17"/>
  <c r="C26" i="17"/>
  <c r="I25" i="17"/>
  <c r="H25" i="17"/>
  <c r="G25" i="17"/>
  <c r="F25" i="17"/>
  <c r="E25" i="17"/>
  <c r="D25" i="17"/>
  <c r="C25" i="17"/>
  <c r="I24" i="17"/>
  <c r="H24" i="17"/>
  <c r="G24" i="17"/>
  <c r="F24" i="17"/>
  <c r="E24" i="17"/>
  <c r="D24" i="17"/>
  <c r="C24" i="17"/>
  <c r="I23" i="17"/>
  <c r="H23" i="17"/>
  <c r="G23" i="17"/>
  <c r="F23" i="17"/>
  <c r="E23" i="17"/>
  <c r="D23" i="17"/>
  <c r="C23" i="17"/>
  <c r="I22" i="17"/>
  <c r="H22" i="17"/>
  <c r="J22" i="17" s="1"/>
  <c r="G22" i="17"/>
  <c r="F22" i="17"/>
  <c r="E22" i="17"/>
  <c r="D22" i="17"/>
  <c r="C22" i="17"/>
  <c r="I21" i="17"/>
  <c r="H21" i="17"/>
  <c r="G21" i="17"/>
  <c r="F21" i="17"/>
  <c r="E21" i="17"/>
  <c r="D21" i="17"/>
  <c r="C21" i="17"/>
  <c r="I20" i="17"/>
  <c r="H20" i="17"/>
  <c r="G20" i="17"/>
  <c r="F20" i="17"/>
  <c r="E20" i="17"/>
  <c r="D20" i="17"/>
  <c r="C20" i="17"/>
  <c r="I19" i="17"/>
  <c r="H19" i="17"/>
  <c r="J19" i="17" s="1"/>
  <c r="G19" i="17"/>
  <c r="F19" i="17"/>
  <c r="E19" i="17"/>
  <c r="D19" i="17"/>
  <c r="C19" i="17"/>
  <c r="I18" i="17"/>
  <c r="H18" i="17"/>
  <c r="J18" i="17" s="1"/>
  <c r="G18" i="17"/>
  <c r="F18" i="17"/>
  <c r="E18" i="17"/>
  <c r="D18" i="17"/>
  <c r="C18" i="17"/>
  <c r="I17" i="17"/>
  <c r="H17" i="17"/>
  <c r="G17" i="17"/>
  <c r="F17" i="17"/>
  <c r="E17" i="17"/>
  <c r="D17" i="17"/>
  <c r="C17" i="17"/>
  <c r="I16" i="17"/>
  <c r="H16" i="17"/>
  <c r="J16" i="17" s="1"/>
  <c r="G16" i="17"/>
  <c r="F16" i="17"/>
  <c r="E16" i="17"/>
  <c r="D16" i="17"/>
  <c r="C16" i="17"/>
  <c r="I15" i="17"/>
  <c r="J15" i="17" s="1"/>
  <c r="H15" i="17"/>
  <c r="G15" i="17"/>
  <c r="F15" i="17"/>
  <c r="E15" i="17"/>
  <c r="D15" i="17"/>
  <c r="C15" i="17"/>
  <c r="I14" i="17"/>
  <c r="H14" i="17"/>
  <c r="G14" i="17"/>
  <c r="F14" i="17"/>
  <c r="E14" i="17"/>
  <c r="D14" i="17"/>
  <c r="C14" i="17"/>
  <c r="I13" i="17"/>
  <c r="H13" i="17"/>
  <c r="G13" i="17"/>
  <c r="F13" i="17"/>
  <c r="E13" i="17"/>
  <c r="D13" i="17"/>
  <c r="C13" i="17"/>
  <c r="I12" i="17"/>
  <c r="H12" i="17"/>
  <c r="G12" i="17"/>
  <c r="F12" i="17"/>
  <c r="E12" i="17"/>
  <c r="D12" i="17"/>
  <c r="C12" i="17"/>
  <c r="I11" i="17"/>
  <c r="H11" i="17"/>
  <c r="G11" i="17"/>
  <c r="F11" i="17"/>
  <c r="E11" i="17"/>
  <c r="D11" i="17"/>
  <c r="C11" i="17"/>
  <c r="I10" i="17"/>
  <c r="H10" i="17"/>
  <c r="G10" i="17"/>
  <c r="F10" i="17"/>
  <c r="E10" i="17"/>
  <c r="D10" i="17"/>
  <c r="C10" i="17"/>
  <c r="I9" i="17"/>
  <c r="H9" i="17"/>
  <c r="G9" i="17"/>
  <c r="F9" i="17"/>
  <c r="E9" i="17"/>
  <c r="D9" i="17"/>
  <c r="C9" i="17"/>
  <c r="I8" i="17"/>
  <c r="H8" i="17"/>
  <c r="J8" i="17" s="1"/>
  <c r="G8" i="17"/>
  <c r="F8" i="17"/>
  <c r="E8" i="17"/>
  <c r="D8" i="17"/>
  <c r="C8" i="17"/>
  <c r="I7" i="17"/>
  <c r="H7" i="17"/>
  <c r="G7" i="17"/>
  <c r="F7" i="17"/>
  <c r="E7" i="17"/>
  <c r="D7" i="17"/>
  <c r="C7" i="17"/>
  <c r="B7" i="17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I6" i="17"/>
  <c r="H6" i="17"/>
  <c r="G6" i="17"/>
  <c r="F6" i="17"/>
  <c r="E6" i="17"/>
  <c r="D6" i="17"/>
  <c r="C6" i="17"/>
  <c r="B6" i="17"/>
  <c r="I5" i="17"/>
  <c r="H5" i="17"/>
  <c r="G5" i="17"/>
  <c r="F5" i="17"/>
  <c r="E5" i="17"/>
  <c r="D5" i="17"/>
  <c r="C5" i="17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O98" i="15"/>
  <c r="N98" i="15"/>
  <c r="M98" i="15"/>
  <c r="L98" i="15"/>
  <c r="P98" i="15" s="1"/>
  <c r="K98" i="15"/>
  <c r="J98" i="15"/>
  <c r="I98" i="15"/>
  <c r="H98" i="15"/>
  <c r="G98" i="15"/>
  <c r="F98" i="15"/>
  <c r="E98" i="15"/>
  <c r="D98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O94" i="15"/>
  <c r="N94" i="15"/>
  <c r="M94" i="15"/>
  <c r="P94" i="15" s="1"/>
  <c r="L94" i="15"/>
  <c r="K94" i="15"/>
  <c r="J94" i="15"/>
  <c r="I94" i="15"/>
  <c r="H94" i="15"/>
  <c r="G94" i="15"/>
  <c r="F94" i="15"/>
  <c r="E94" i="15"/>
  <c r="D94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O91" i="15"/>
  <c r="N91" i="15"/>
  <c r="M91" i="15"/>
  <c r="L91" i="15"/>
  <c r="P91" i="15" s="1"/>
  <c r="K91" i="15"/>
  <c r="J91" i="15"/>
  <c r="I91" i="15"/>
  <c r="H91" i="15"/>
  <c r="G91" i="15"/>
  <c r="F91" i="15"/>
  <c r="E91" i="15"/>
  <c r="D91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O82" i="15"/>
  <c r="N82" i="15"/>
  <c r="M82" i="15"/>
  <c r="L82" i="15"/>
  <c r="P82" i="15" s="1"/>
  <c r="K82" i="15"/>
  <c r="J82" i="15"/>
  <c r="I82" i="15"/>
  <c r="H82" i="15"/>
  <c r="G82" i="15"/>
  <c r="F82" i="15"/>
  <c r="E82" i="15"/>
  <c r="D82" i="15"/>
  <c r="O81" i="15"/>
  <c r="N81" i="15"/>
  <c r="M81" i="15"/>
  <c r="L81" i="15"/>
  <c r="P81" i="15" s="1"/>
  <c r="K81" i="15"/>
  <c r="J81" i="15"/>
  <c r="I81" i="15"/>
  <c r="H81" i="15"/>
  <c r="G81" i="15"/>
  <c r="F81" i="15"/>
  <c r="E81" i="15"/>
  <c r="D81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O78" i="15"/>
  <c r="N78" i="15"/>
  <c r="M78" i="15"/>
  <c r="P78" i="15" s="1"/>
  <c r="L78" i="15"/>
  <c r="K78" i="15"/>
  <c r="J78" i="15"/>
  <c r="I78" i="15"/>
  <c r="H78" i="15"/>
  <c r="G78" i="15"/>
  <c r="F78" i="15"/>
  <c r="E78" i="15"/>
  <c r="D78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O69" i="15"/>
  <c r="N69" i="15"/>
  <c r="M69" i="15"/>
  <c r="L69" i="15"/>
  <c r="P69" i="15" s="1"/>
  <c r="K69" i="15"/>
  <c r="J69" i="15"/>
  <c r="I69" i="15"/>
  <c r="H69" i="15"/>
  <c r="G69" i="15"/>
  <c r="F69" i="15"/>
  <c r="E69" i="15"/>
  <c r="D69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O53" i="15"/>
  <c r="N53" i="15"/>
  <c r="M53" i="15"/>
  <c r="L53" i="15"/>
  <c r="P53" i="15" s="1"/>
  <c r="K53" i="15"/>
  <c r="J53" i="15"/>
  <c r="I53" i="15"/>
  <c r="H53" i="15"/>
  <c r="G53" i="15"/>
  <c r="F53" i="15"/>
  <c r="E53" i="15"/>
  <c r="D53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O43" i="15"/>
  <c r="N43" i="15"/>
  <c r="M43" i="15"/>
  <c r="L43" i="15"/>
  <c r="P43" i="15" s="1"/>
  <c r="K43" i="15"/>
  <c r="J43" i="15"/>
  <c r="I43" i="15"/>
  <c r="H43" i="15"/>
  <c r="G43" i="15"/>
  <c r="F43" i="15"/>
  <c r="E43" i="15"/>
  <c r="D43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O37" i="15"/>
  <c r="N37" i="15"/>
  <c r="M37" i="15"/>
  <c r="L37" i="15"/>
  <c r="P37" i="15" s="1"/>
  <c r="K37" i="15"/>
  <c r="J37" i="15"/>
  <c r="I37" i="15"/>
  <c r="H37" i="15"/>
  <c r="G37" i="15"/>
  <c r="F37" i="15"/>
  <c r="E37" i="15"/>
  <c r="D37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O26" i="15"/>
  <c r="N26" i="15"/>
  <c r="M26" i="15"/>
  <c r="L26" i="15"/>
  <c r="P26" i="15" s="1"/>
  <c r="K26" i="15"/>
  <c r="J26" i="15"/>
  <c r="I26" i="15"/>
  <c r="H26" i="15"/>
  <c r="G26" i="15"/>
  <c r="F26" i="15"/>
  <c r="E26" i="15"/>
  <c r="D26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O21" i="15"/>
  <c r="N21" i="15"/>
  <c r="M21" i="15"/>
  <c r="L21" i="15"/>
  <c r="P21" i="15" s="1"/>
  <c r="K21" i="15"/>
  <c r="J21" i="15"/>
  <c r="I21" i="15"/>
  <c r="H21" i="15"/>
  <c r="G21" i="15"/>
  <c r="F21" i="15"/>
  <c r="E21" i="15"/>
  <c r="D21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O9" i="15"/>
  <c r="N9" i="15"/>
  <c r="M9" i="15"/>
  <c r="L9" i="15"/>
  <c r="K9" i="15"/>
  <c r="J9" i="15"/>
  <c r="I9" i="15"/>
  <c r="H9" i="15"/>
  <c r="G9" i="15"/>
  <c r="F9" i="15"/>
  <c r="E9" i="15"/>
  <c r="D9" i="15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O8" i="15"/>
  <c r="N8" i="15"/>
  <c r="M8" i="15"/>
  <c r="L8" i="15"/>
  <c r="K8" i="15"/>
  <c r="J8" i="15"/>
  <c r="I8" i="15"/>
  <c r="H8" i="15"/>
  <c r="G8" i="15"/>
  <c r="F8" i="15"/>
  <c r="E8" i="15"/>
  <c r="D8" i="15"/>
  <c r="B8" i="15"/>
  <c r="O7" i="15"/>
  <c r="N7" i="15"/>
  <c r="M7" i="15"/>
  <c r="L7" i="15"/>
  <c r="K7" i="15"/>
  <c r="J7" i="15"/>
  <c r="I7" i="15"/>
  <c r="H7" i="15"/>
  <c r="G7" i="15"/>
  <c r="F7" i="15"/>
  <c r="E7" i="15"/>
  <c r="D7" i="15"/>
  <c r="D63" i="14"/>
  <c r="C63" i="14"/>
  <c r="D61" i="14"/>
  <c r="C61" i="14"/>
  <c r="E39" i="14"/>
  <c r="D39" i="14"/>
  <c r="F37" i="14"/>
  <c r="F39" i="14" s="1"/>
  <c r="E37" i="14"/>
  <c r="D37" i="14"/>
  <c r="C37" i="14"/>
  <c r="G37" i="14" s="1"/>
  <c r="F35" i="14"/>
  <c r="E35" i="14"/>
  <c r="D35" i="14"/>
  <c r="C35" i="14"/>
  <c r="G35" i="14" s="1"/>
  <c r="D12" i="14"/>
  <c r="C12" i="14"/>
  <c r="F10" i="14"/>
  <c r="F14" i="14" s="1"/>
  <c r="E10" i="14"/>
  <c r="E14" i="14" s="1"/>
  <c r="D10" i="14"/>
  <c r="C10" i="14"/>
  <c r="H89" i="13"/>
  <c r="H90" i="13" s="1"/>
  <c r="G89" i="13"/>
  <c r="G90" i="13" s="1"/>
  <c r="D89" i="13"/>
  <c r="C89" i="13"/>
  <c r="I88" i="13"/>
  <c r="I90" i="13" s="1"/>
  <c r="H88" i="13"/>
  <c r="G88" i="13"/>
  <c r="F88" i="13"/>
  <c r="M88" i="13" s="1"/>
  <c r="M90" i="13" s="1"/>
  <c r="E88" i="13"/>
  <c r="L88" i="13" s="1"/>
  <c r="L90" i="13" s="1"/>
  <c r="D88" i="13"/>
  <c r="C88" i="13"/>
  <c r="J88" i="13" s="1"/>
  <c r="I98" i="12"/>
  <c r="H98" i="12"/>
  <c r="J98" i="12" s="1"/>
  <c r="G98" i="12"/>
  <c r="F98" i="12"/>
  <c r="E98" i="12"/>
  <c r="D98" i="12"/>
  <c r="I97" i="12"/>
  <c r="H97" i="12"/>
  <c r="J97" i="12" s="1"/>
  <c r="G97" i="12"/>
  <c r="F97" i="12"/>
  <c r="E97" i="12"/>
  <c r="D97" i="12"/>
  <c r="C97" i="12"/>
  <c r="I96" i="12"/>
  <c r="H96" i="12"/>
  <c r="G96" i="12"/>
  <c r="F96" i="12"/>
  <c r="E96" i="12"/>
  <c r="D96" i="12"/>
  <c r="C96" i="12"/>
  <c r="I95" i="12"/>
  <c r="H95" i="12"/>
  <c r="G95" i="12"/>
  <c r="F95" i="12"/>
  <c r="E95" i="12"/>
  <c r="D95" i="12"/>
  <c r="C95" i="12"/>
  <c r="I94" i="12"/>
  <c r="H94" i="12"/>
  <c r="J94" i="12" s="1"/>
  <c r="G94" i="12"/>
  <c r="F94" i="12"/>
  <c r="E94" i="12"/>
  <c r="D94" i="12"/>
  <c r="C94" i="12"/>
  <c r="I93" i="12"/>
  <c r="H93" i="12"/>
  <c r="J93" i="12" s="1"/>
  <c r="G93" i="12"/>
  <c r="F93" i="12"/>
  <c r="E93" i="12"/>
  <c r="D93" i="12"/>
  <c r="C93" i="12"/>
  <c r="J92" i="12"/>
  <c r="I92" i="12"/>
  <c r="H92" i="12"/>
  <c r="G92" i="12"/>
  <c r="F92" i="12"/>
  <c r="E92" i="12"/>
  <c r="D92" i="12"/>
  <c r="C92" i="12"/>
  <c r="I91" i="12"/>
  <c r="J91" i="12" s="1"/>
  <c r="H91" i="12"/>
  <c r="G91" i="12"/>
  <c r="F91" i="12"/>
  <c r="E91" i="12"/>
  <c r="D91" i="12"/>
  <c r="C91" i="12"/>
  <c r="I90" i="12"/>
  <c r="H90" i="12"/>
  <c r="J90" i="12" s="1"/>
  <c r="G90" i="12"/>
  <c r="F90" i="12"/>
  <c r="E90" i="12"/>
  <c r="D90" i="12"/>
  <c r="C90" i="12"/>
  <c r="I89" i="12"/>
  <c r="H89" i="12"/>
  <c r="J89" i="12" s="1"/>
  <c r="G89" i="12"/>
  <c r="F89" i="12"/>
  <c r="E89" i="12"/>
  <c r="D89" i="12"/>
  <c r="C89" i="12"/>
  <c r="I88" i="12"/>
  <c r="H88" i="12"/>
  <c r="J88" i="12" s="1"/>
  <c r="G88" i="12"/>
  <c r="F88" i="12"/>
  <c r="E88" i="12"/>
  <c r="D88" i="12"/>
  <c r="C88" i="12"/>
  <c r="I87" i="12"/>
  <c r="H87" i="12"/>
  <c r="J87" i="12" s="1"/>
  <c r="G87" i="12"/>
  <c r="F87" i="12"/>
  <c r="E87" i="12"/>
  <c r="D87" i="12"/>
  <c r="C87" i="12"/>
  <c r="I86" i="12"/>
  <c r="J86" i="12" s="1"/>
  <c r="H86" i="12"/>
  <c r="G86" i="12"/>
  <c r="F86" i="12"/>
  <c r="E86" i="12"/>
  <c r="D86" i="12"/>
  <c r="C86" i="12"/>
  <c r="I85" i="12"/>
  <c r="H85" i="12"/>
  <c r="G85" i="12"/>
  <c r="F85" i="12"/>
  <c r="E85" i="12"/>
  <c r="D85" i="12"/>
  <c r="C85" i="12"/>
  <c r="I84" i="12"/>
  <c r="H84" i="12"/>
  <c r="J84" i="12" s="1"/>
  <c r="G84" i="12"/>
  <c r="F84" i="12"/>
  <c r="E84" i="12"/>
  <c r="D84" i="12"/>
  <c r="C84" i="12"/>
  <c r="I83" i="12"/>
  <c r="H83" i="12"/>
  <c r="J83" i="12" s="1"/>
  <c r="G83" i="12"/>
  <c r="F83" i="12"/>
  <c r="E83" i="12"/>
  <c r="D83" i="12"/>
  <c r="C83" i="12"/>
  <c r="I82" i="12"/>
  <c r="H82" i="12"/>
  <c r="G82" i="12"/>
  <c r="F82" i="12"/>
  <c r="E82" i="12"/>
  <c r="D82" i="12"/>
  <c r="C82" i="12"/>
  <c r="I81" i="12"/>
  <c r="H81" i="12"/>
  <c r="G81" i="12"/>
  <c r="F81" i="12"/>
  <c r="E81" i="12"/>
  <c r="D81" i="12"/>
  <c r="C81" i="12"/>
  <c r="I80" i="12"/>
  <c r="H80" i="12"/>
  <c r="G80" i="12"/>
  <c r="F80" i="12"/>
  <c r="E80" i="12"/>
  <c r="D80" i="12"/>
  <c r="C80" i="12"/>
  <c r="I79" i="12"/>
  <c r="H79" i="12"/>
  <c r="G79" i="12"/>
  <c r="F79" i="12"/>
  <c r="E79" i="12"/>
  <c r="D79" i="12"/>
  <c r="C79" i="12"/>
  <c r="I78" i="12"/>
  <c r="H78" i="12"/>
  <c r="G78" i="12"/>
  <c r="F78" i="12"/>
  <c r="E78" i="12"/>
  <c r="D78" i="12"/>
  <c r="C78" i="12"/>
  <c r="I77" i="12"/>
  <c r="H77" i="12"/>
  <c r="G77" i="12"/>
  <c r="F77" i="12"/>
  <c r="E77" i="12"/>
  <c r="D77" i="12"/>
  <c r="C77" i="12"/>
  <c r="I76" i="12"/>
  <c r="H76" i="12"/>
  <c r="J76" i="12" s="1"/>
  <c r="G76" i="12"/>
  <c r="F76" i="12"/>
  <c r="E76" i="12"/>
  <c r="D76" i="12"/>
  <c r="C76" i="12"/>
  <c r="I75" i="12"/>
  <c r="J75" i="12" s="1"/>
  <c r="H75" i="12"/>
  <c r="G75" i="12"/>
  <c r="F75" i="12"/>
  <c r="E75" i="12"/>
  <c r="D75" i="12"/>
  <c r="C75" i="12"/>
  <c r="I74" i="12"/>
  <c r="H74" i="12"/>
  <c r="G74" i="12"/>
  <c r="F74" i="12"/>
  <c r="E74" i="12"/>
  <c r="D74" i="12"/>
  <c r="C74" i="12"/>
  <c r="I73" i="12"/>
  <c r="H73" i="12"/>
  <c r="G73" i="12"/>
  <c r="F73" i="12"/>
  <c r="E73" i="12"/>
  <c r="D73" i="12"/>
  <c r="C73" i="12"/>
  <c r="I72" i="12"/>
  <c r="H72" i="12"/>
  <c r="G72" i="12"/>
  <c r="F72" i="12"/>
  <c r="E72" i="12"/>
  <c r="D72" i="12"/>
  <c r="C72" i="12"/>
  <c r="I71" i="12"/>
  <c r="H71" i="12"/>
  <c r="J71" i="12" s="1"/>
  <c r="G71" i="12"/>
  <c r="F71" i="12"/>
  <c r="E71" i="12"/>
  <c r="D71" i="12"/>
  <c r="C71" i="12"/>
  <c r="I70" i="12"/>
  <c r="H70" i="12"/>
  <c r="J70" i="12" s="1"/>
  <c r="G70" i="12"/>
  <c r="F70" i="12"/>
  <c r="E70" i="12"/>
  <c r="D70" i="12"/>
  <c r="C70" i="12"/>
  <c r="I69" i="12"/>
  <c r="H69" i="12"/>
  <c r="G69" i="12"/>
  <c r="F69" i="12"/>
  <c r="E69" i="12"/>
  <c r="D69" i="12"/>
  <c r="C69" i="12"/>
  <c r="I68" i="12"/>
  <c r="H68" i="12"/>
  <c r="G68" i="12"/>
  <c r="F68" i="12"/>
  <c r="E68" i="12"/>
  <c r="D68" i="12"/>
  <c r="C68" i="12"/>
  <c r="I67" i="12"/>
  <c r="H67" i="12"/>
  <c r="J67" i="12" s="1"/>
  <c r="G67" i="12"/>
  <c r="F67" i="12"/>
  <c r="E67" i="12"/>
  <c r="D67" i="12"/>
  <c r="C67" i="12"/>
  <c r="I66" i="12"/>
  <c r="H66" i="12"/>
  <c r="J66" i="12" s="1"/>
  <c r="G66" i="12"/>
  <c r="F66" i="12"/>
  <c r="E66" i="12"/>
  <c r="D66" i="12"/>
  <c r="C66" i="12"/>
  <c r="I65" i="12"/>
  <c r="H65" i="12"/>
  <c r="G65" i="12"/>
  <c r="F65" i="12"/>
  <c r="E65" i="12"/>
  <c r="D65" i="12"/>
  <c r="C65" i="12"/>
  <c r="I64" i="12"/>
  <c r="H64" i="12"/>
  <c r="G64" i="12"/>
  <c r="F64" i="12"/>
  <c r="E64" i="12"/>
  <c r="D64" i="12"/>
  <c r="C64" i="12"/>
  <c r="I63" i="12"/>
  <c r="H63" i="12"/>
  <c r="G63" i="12"/>
  <c r="F63" i="12"/>
  <c r="E63" i="12"/>
  <c r="D63" i="12"/>
  <c r="C63" i="12"/>
  <c r="I62" i="12"/>
  <c r="H62" i="12"/>
  <c r="G62" i="12"/>
  <c r="F62" i="12"/>
  <c r="E62" i="12"/>
  <c r="D62" i="12"/>
  <c r="C62" i="12"/>
  <c r="I61" i="12"/>
  <c r="H61" i="12"/>
  <c r="J61" i="12" s="1"/>
  <c r="G61" i="12"/>
  <c r="F61" i="12"/>
  <c r="E61" i="12"/>
  <c r="D61" i="12"/>
  <c r="C61" i="12"/>
  <c r="I60" i="12"/>
  <c r="H60" i="12"/>
  <c r="G60" i="12"/>
  <c r="F60" i="12"/>
  <c r="E60" i="12"/>
  <c r="D60" i="12"/>
  <c r="C60" i="12"/>
  <c r="I59" i="12"/>
  <c r="H59" i="12"/>
  <c r="G59" i="12"/>
  <c r="F59" i="12"/>
  <c r="E59" i="12"/>
  <c r="D59" i="12"/>
  <c r="C59" i="12"/>
  <c r="I58" i="12"/>
  <c r="H58" i="12"/>
  <c r="G58" i="12"/>
  <c r="F58" i="12"/>
  <c r="E58" i="12"/>
  <c r="D58" i="12"/>
  <c r="C58" i="12"/>
  <c r="I57" i="12"/>
  <c r="H57" i="12"/>
  <c r="G57" i="12"/>
  <c r="F57" i="12"/>
  <c r="E57" i="12"/>
  <c r="D57" i="12"/>
  <c r="C57" i="12"/>
  <c r="I56" i="12"/>
  <c r="H56" i="12"/>
  <c r="G56" i="12"/>
  <c r="F56" i="12"/>
  <c r="E56" i="12"/>
  <c r="D56" i="12"/>
  <c r="C56" i="12"/>
  <c r="I55" i="12"/>
  <c r="H55" i="12"/>
  <c r="J55" i="12" s="1"/>
  <c r="G55" i="12"/>
  <c r="F55" i="12"/>
  <c r="E55" i="12"/>
  <c r="D55" i="12"/>
  <c r="C55" i="12"/>
  <c r="I54" i="12"/>
  <c r="J54" i="12" s="1"/>
  <c r="H54" i="12"/>
  <c r="G54" i="12"/>
  <c r="F54" i="12"/>
  <c r="E54" i="12"/>
  <c r="D54" i="12"/>
  <c r="C54" i="12"/>
  <c r="I53" i="12"/>
  <c r="H53" i="12"/>
  <c r="G53" i="12"/>
  <c r="F53" i="12"/>
  <c r="E53" i="12"/>
  <c r="D53" i="12"/>
  <c r="C53" i="12"/>
  <c r="I52" i="12"/>
  <c r="H52" i="12"/>
  <c r="G52" i="12"/>
  <c r="F52" i="12"/>
  <c r="E52" i="12"/>
  <c r="D52" i="12"/>
  <c r="C52" i="12"/>
  <c r="I51" i="12"/>
  <c r="H51" i="12"/>
  <c r="G51" i="12"/>
  <c r="F51" i="12"/>
  <c r="E51" i="12"/>
  <c r="D51" i="12"/>
  <c r="C51" i="12"/>
  <c r="I50" i="12"/>
  <c r="H50" i="12"/>
  <c r="J50" i="12" s="1"/>
  <c r="G50" i="12"/>
  <c r="F50" i="12"/>
  <c r="E50" i="12"/>
  <c r="D50" i="12"/>
  <c r="C50" i="12"/>
  <c r="I49" i="12"/>
  <c r="H49" i="12"/>
  <c r="G49" i="12"/>
  <c r="F49" i="12"/>
  <c r="E49" i="12"/>
  <c r="D49" i="12"/>
  <c r="C49" i="12"/>
  <c r="I48" i="12"/>
  <c r="J48" i="12" s="1"/>
  <c r="H48" i="12"/>
  <c r="G48" i="12"/>
  <c r="F48" i="12"/>
  <c r="E48" i="12"/>
  <c r="D48" i="12"/>
  <c r="C48" i="12"/>
  <c r="I47" i="12"/>
  <c r="H47" i="12"/>
  <c r="G47" i="12"/>
  <c r="F47" i="12"/>
  <c r="E47" i="12"/>
  <c r="D47" i="12"/>
  <c r="C47" i="12"/>
  <c r="I46" i="12"/>
  <c r="H46" i="12"/>
  <c r="G46" i="12"/>
  <c r="F46" i="12"/>
  <c r="E46" i="12"/>
  <c r="D46" i="12"/>
  <c r="C46" i="12"/>
  <c r="I45" i="12"/>
  <c r="H45" i="12"/>
  <c r="G45" i="12"/>
  <c r="F45" i="12"/>
  <c r="E45" i="12"/>
  <c r="D45" i="12"/>
  <c r="C45" i="12"/>
  <c r="I44" i="12"/>
  <c r="H44" i="12"/>
  <c r="G44" i="12"/>
  <c r="F44" i="12"/>
  <c r="E44" i="12"/>
  <c r="D44" i="12"/>
  <c r="C44" i="12"/>
  <c r="I43" i="12"/>
  <c r="H43" i="12"/>
  <c r="G43" i="12"/>
  <c r="F43" i="12"/>
  <c r="E43" i="12"/>
  <c r="D43" i="12"/>
  <c r="C43" i="12"/>
  <c r="I42" i="12"/>
  <c r="H42" i="12"/>
  <c r="J42" i="12" s="1"/>
  <c r="G42" i="12"/>
  <c r="F42" i="12"/>
  <c r="E42" i="12"/>
  <c r="D42" i="12"/>
  <c r="C42" i="12"/>
  <c r="I41" i="12"/>
  <c r="H41" i="12"/>
  <c r="G41" i="12"/>
  <c r="F41" i="12"/>
  <c r="E41" i="12"/>
  <c r="D41" i="12"/>
  <c r="C41" i="12"/>
  <c r="I40" i="12"/>
  <c r="H40" i="12"/>
  <c r="G40" i="12"/>
  <c r="F40" i="12"/>
  <c r="E40" i="12"/>
  <c r="D40" i="12"/>
  <c r="C40" i="12"/>
  <c r="I39" i="12"/>
  <c r="H39" i="12"/>
  <c r="G39" i="12"/>
  <c r="F39" i="12"/>
  <c r="E39" i="12"/>
  <c r="D39" i="12"/>
  <c r="C39" i="12"/>
  <c r="I38" i="12"/>
  <c r="H38" i="12"/>
  <c r="G38" i="12"/>
  <c r="F38" i="12"/>
  <c r="E38" i="12"/>
  <c r="D38" i="12"/>
  <c r="C38" i="12"/>
  <c r="I37" i="12"/>
  <c r="H37" i="12"/>
  <c r="G37" i="12"/>
  <c r="F37" i="12"/>
  <c r="E37" i="12"/>
  <c r="D37" i="12"/>
  <c r="C37" i="12"/>
  <c r="I36" i="12"/>
  <c r="H36" i="12"/>
  <c r="J36" i="12" s="1"/>
  <c r="G36" i="12"/>
  <c r="F36" i="12"/>
  <c r="E36" i="12"/>
  <c r="D36" i="12"/>
  <c r="C36" i="12"/>
  <c r="J35" i="12"/>
  <c r="I35" i="12"/>
  <c r="H35" i="12"/>
  <c r="G35" i="12"/>
  <c r="F35" i="12"/>
  <c r="E35" i="12"/>
  <c r="D35" i="12"/>
  <c r="C35" i="12"/>
  <c r="I34" i="12"/>
  <c r="H34" i="12"/>
  <c r="G34" i="12"/>
  <c r="F34" i="12"/>
  <c r="E34" i="12"/>
  <c r="D34" i="12"/>
  <c r="C34" i="12"/>
  <c r="I33" i="12"/>
  <c r="J33" i="12" s="1"/>
  <c r="H33" i="12"/>
  <c r="G33" i="12"/>
  <c r="F33" i="12"/>
  <c r="E33" i="12"/>
  <c r="D33" i="12"/>
  <c r="C33" i="12"/>
  <c r="I32" i="12"/>
  <c r="H32" i="12"/>
  <c r="G32" i="12"/>
  <c r="F32" i="12"/>
  <c r="E32" i="12"/>
  <c r="D32" i="12"/>
  <c r="C32" i="12"/>
  <c r="I31" i="12"/>
  <c r="H31" i="12"/>
  <c r="G31" i="12"/>
  <c r="F31" i="12"/>
  <c r="E31" i="12"/>
  <c r="D31" i="12"/>
  <c r="C31" i="12"/>
  <c r="I30" i="12"/>
  <c r="H30" i="12"/>
  <c r="G30" i="12"/>
  <c r="F30" i="12"/>
  <c r="E30" i="12"/>
  <c r="D30" i="12"/>
  <c r="C30" i="12"/>
  <c r="I29" i="12"/>
  <c r="H29" i="12"/>
  <c r="G29" i="12"/>
  <c r="F29" i="12"/>
  <c r="E29" i="12"/>
  <c r="D29" i="12"/>
  <c r="C29" i="12"/>
  <c r="I28" i="12"/>
  <c r="H28" i="12"/>
  <c r="G28" i="12"/>
  <c r="F28" i="12"/>
  <c r="E28" i="12"/>
  <c r="D28" i="12"/>
  <c r="C28" i="12"/>
  <c r="I27" i="12"/>
  <c r="H27" i="12"/>
  <c r="G27" i="12"/>
  <c r="F27" i="12"/>
  <c r="E27" i="12"/>
  <c r="D27" i="12"/>
  <c r="C27" i="12"/>
  <c r="I26" i="12"/>
  <c r="H26" i="12"/>
  <c r="G26" i="12"/>
  <c r="F26" i="12"/>
  <c r="E26" i="12"/>
  <c r="D26" i="12"/>
  <c r="C26" i="12"/>
  <c r="I25" i="12"/>
  <c r="H25" i="12"/>
  <c r="G25" i="12"/>
  <c r="F25" i="12"/>
  <c r="E25" i="12"/>
  <c r="D25" i="12"/>
  <c r="C25" i="12"/>
  <c r="I24" i="12"/>
  <c r="H24" i="12"/>
  <c r="G24" i="12"/>
  <c r="F24" i="12"/>
  <c r="E24" i="12"/>
  <c r="D24" i="12"/>
  <c r="C24" i="12"/>
  <c r="I23" i="12"/>
  <c r="H23" i="12"/>
  <c r="J23" i="12" s="1"/>
  <c r="G23" i="12"/>
  <c r="F23" i="12"/>
  <c r="E23" i="12"/>
  <c r="D23" i="12"/>
  <c r="C23" i="12"/>
  <c r="I22" i="12"/>
  <c r="H22" i="12"/>
  <c r="G22" i="12"/>
  <c r="F22" i="12"/>
  <c r="E22" i="12"/>
  <c r="D22" i="12"/>
  <c r="C22" i="12"/>
  <c r="I21" i="12"/>
  <c r="H21" i="12"/>
  <c r="J21" i="12" s="1"/>
  <c r="G21" i="12"/>
  <c r="F21" i="12"/>
  <c r="E21" i="12"/>
  <c r="D21" i="12"/>
  <c r="C21" i="12"/>
  <c r="I20" i="12"/>
  <c r="H20" i="12"/>
  <c r="G20" i="12"/>
  <c r="F20" i="12"/>
  <c r="E20" i="12"/>
  <c r="D20" i="12"/>
  <c r="C20" i="12"/>
  <c r="I19" i="12"/>
  <c r="H19" i="12"/>
  <c r="G19" i="12"/>
  <c r="F19" i="12"/>
  <c r="E19" i="12"/>
  <c r="D19" i="12"/>
  <c r="C19" i="12"/>
  <c r="I18" i="12"/>
  <c r="H18" i="12"/>
  <c r="J18" i="12" s="1"/>
  <c r="G18" i="12"/>
  <c r="F18" i="12"/>
  <c r="E18" i="12"/>
  <c r="D18" i="12"/>
  <c r="C18" i="12"/>
  <c r="I17" i="12"/>
  <c r="H17" i="12"/>
  <c r="G17" i="12"/>
  <c r="F17" i="12"/>
  <c r="E17" i="12"/>
  <c r="D17" i="12"/>
  <c r="C17" i="12"/>
  <c r="I16" i="12"/>
  <c r="H16" i="12"/>
  <c r="G16" i="12"/>
  <c r="F16" i="12"/>
  <c r="E16" i="12"/>
  <c r="D16" i="12"/>
  <c r="C16" i="12"/>
  <c r="I15" i="12"/>
  <c r="H15" i="12"/>
  <c r="G15" i="12"/>
  <c r="F15" i="12"/>
  <c r="E15" i="12"/>
  <c r="D15" i="12"/>
  <c r="C15" i="12"/>
  <c r="I14" i="12"/>
  <c r="H14" i="12"/>
  <c r="G14" i="12"/>
  <c r="F14" i="12"/>
  <c r="E14" i="12"/>
  <c r="D14" i="12"/>
  <c r="C14" i="12"/>
  <c r="I13" i="12"/>
  <c r="H13" i="12"/>
  <c r="G13" i="12"/>
  <c r="F13" i="12"/>
  <c r="E13" i="12"/>
  <c r="D13" i="12"/>
  <c r="C13" i="12"/>
  <c r="I12" i="12"/>
  <c r="H12" i="12"/>
  <c r="J12" i="12" s="1"/>
  <c r="G12" i="12"/>
  <c r="F12" i="12"/>
  <c r="E12" i="12"/>
  <c r="D12" i="12"/>
  <c r="C12" i="12"/>
  <c r="I11" i="12"/>
  <c r="H11" i="12"/>
  <c r="J11" i="12" s="1"/>
  <c r="G11" i="12"/>
  <c r="F11" i="12"/>
  <c r="E11" i="12"/>
  <c r="D11" i="12"/>
  <c r="C11" i="12"/>
  <c r="I10" i="12"/>
  <c r="H10" i="12"/>
  <c r="J10" i="12" s="1"/>
  <c r="G10" i="12"/>
  <c r="F10" i="12"/>
  <c r="E10" i="12"/>
  <c r="D10" i="12"/>
  <c r="C10" i="12"/>
  <c r="I9" i="12"/>
  <c r="H9" i="12"/>
  <c r="G9" i="12"/>
  <c r="F9" i="12"/>
  <c r="E9" i="12"/>
  <c r="D9" i="12"/>
  <c r="C9" i="12"/>
  <c r="J8" i="12"/>
  <c r="I8" i="12"/>
  <c r="H8" i="12"/>
  <c r="G8" i="12"/>
  <c r="F8" i="12"/>
  <c r="E8" i="12"/>
  <c r="D8" i="12"/>
  <c r="C8" i="12"/>
  <c r="I7" i="12"/>
  <c r="H7" i="12"/>
  <c r="G7" i="12"/>
  <c r="F7" i="12"/>
  <c r="E7" i="12"/>
  <c r="D7" i="12"/>
  <c r="C7" i="12"/>
  <c r="I6" i="12"/>
  <c r="H6" i="12"/>
  <c r="G6" i="12"/>
  <c r="F6" i="12"/>
  <c r="E6" i="12"/>
  <c r="D6" i="12"/>
  <c r="C6" i="12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I5" i="12"/>
  <c r="H5" i="12"/>
  <c r="G5" i="12"/>
  <c r="F5" i="12"/>
  <c r="E5" i="12"/>
  <c r="D5" i="12"/>
  <c r="C5" i="12"/>
  <c r="N100" i="10"/>
  <c r="M100" i="10"/>
  <c r="L100" i="10"/>
  <c r="K100" i="10"/>
  <c r="J100" i="10"/>
  <c r="I100" i="10"/>
  <c r="H100" i="10"/>
  <c r="G100" i="10"/>
  <c r="F100" i="10"/>
  <c r="E100" i="10"/>
  <c r="D100" i="10"/>
  <c r="N99" i="10"/>
  <c r="M99" i="10"/>
  <c r="L99" i="10"/>
  <c r="K99" i="10"/>
  <c r="O99" i="10" s="1"/>
  <c r="J99" i="10"/>
  <c r="I99" i="10"/>
  <c r="H99" i="10"/>
  <c r="G99" i="10"/>
  <c r="F99" i="10"/>
  <c r="E99" i="10"/>
  <c r="D99" i="10"/>
  <c r="C99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N97" i="10"/>
  <c r="M97" i="10"/>
  <c r="L97" i="10"/>
  <c r="K97" i="10"/>
  <c r="O97" i="10" s="1"/>
  <c r="J97" i="10"/>
  <c r="I97" i="10"/>
  <c r="H97" i="10"/>
  <c r="G97" i="10"/>
  <c r="F97" i="10"/>
  <c r="E97" i="10"/>
  <c r="D97" i="10"/>
  <c r="C97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N95" i="10"/>
  <c r="M95" i="10"/>
  <c r="L95" i="10"/>
  <c r="K95" i="10"/>
  <c r="O95" i="10" s="1"/>
  <c r="J95" i="10"/>
  <c r="I95" i="10"/>
  <c r="H95" i="10"/>
  <c r="G95" i="10"/>
  <c r="F95" i="10"/>
  <c r="E95" i="10"/>
  <c r="D95" i="10"/>
  <c r="C95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N91" i="10"/>
  <c r="M91" i="10"/>
  <c r="L91" i="10"/>
  <c r="K91" i="10"/>
  <c r="O91" i="10" s="1"/>
  <c r="J91" i="10"/>
  <c r="I91" i="10"/>
  <c r="H91" i="10"/>
  <c r="G91" i="10"/>
  <c r="F91" i="10"/>
  <c r="E91" i="10"/>
  <c r="D91" i="10"/>
  <c r="C91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N60" i="10"/>
  <c r="M60" i="10"/>
  <c r="L60" i="10"/>
  <c r="O60" i="10" s="1"/>
  <c r="K60" i="10"/>
  <c r="J60" i="10"/>
  <c r="I60" i="10"/>
  <c r="H60" i="10"/>
  <c r="G60" i="10"/>
  <c r="F60" i="10"/>
  <c r="E60" i="10"/>
  <c r="D60" i="10"/>
  <c r="C60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N33" i="10"/>
  <c r="M33" i="10"/>
  <c r="L33" i="10"/>
  <c r="K33" i="10"/>
  <c r="O33" i="10" s="1"/>
  <c r="J33" i="10"/>
  <c r="I33" i="10"/>
  <c r="H33" i="10"/>
  <c r="G33" i="10"/>
  <c r="F33" i="10"/>
  <c r="E33" i="10"/>
  <c r="D33" i="10"/>
  <c r="C33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N31" i="10"/>
  <c r="M31" i="10"/>
  <c r="L31" i="10"/>
  <c r="K31" i="10"/>
  <c r="O31" i="10" s="1"/>
  <c r="J31" i="10"/>
  <c r="I31" i="10"/>
  <c r="H31" i="10"/>
  <c r="G31" i="10"/>
  <c r="F31" i="10"/>
  <c r="E31" i="10"/>
  <c r="D31" i="10"/>
  <c r="C31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N27" i="10"/>
  <c r="M27" i="10"/>
  <c r="L27" i="10"/>
  <c r="K27" i="10"/>
  <c r="O27" i="10" s="1"/>
  <c r="J27" i="10"/>
  <c r="I27" i="10"/>
  <c r="H27" i="10"/>
  <c r="G27" i="10"/>
  <c r="F27" i="10"/>
  <c r="E27" i="10"/>
  <c r="D27" i="10"/>
  <c r="C27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N25" i="10"/>
  <c r="M25" i="10"/>
  <c r="L25" i="10"/>
  <c r="K25" i="10"/>
  <c r="O25" i="10" s="1"/>
  <c r="J25" i="10"/>
  <c r="I25" i="10"/>
  <c r="H25" i="10"/>
  <c r="G25" i="10"/>
  <c r="F25" i="10"/>
  <c r="E25" i="10"/>
  <c r="D25" i="10"/>
  <c r="C25" i="10"/>
  <c r="N24" i="10"/>
  <c r="M24" i="10"/>
  <c r="O24" i="10" s="1"/>
  <c r="L24" i="10"/>
  <c r="K24" i="10"/>
  <c r="J24" i="10"/>
  <c r="I24" i="10"/>
  <c r="H24" i="10"/>
  <c r="G24" i="10"/>
  <c r="F24" i="10"/>
  <c r="E24" i="10"/>
  <c r="D24" i="10"/>
  <c r="C24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N17" i="10"/>
  <c r="M17" i="10"/>
  <c r="L17" i="10"/>
  <c r="K17" i="10"/>
  <c r="O17" i="10" s="1"/>
  <c r="J17" i="10"/>
  <c r="I17" i="10"/>
  <c r="H17" i="10"/>
  <c r="G17" i="10"/>
  <c r="F17" i="10"/>
  <c r="E17" i="10"/>
  <c r="D17" i="10"/>
  <c r="C17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N15" i="10"/>
  <c r="M15" i="10"/>
  <c r="L15" i="10"/>
  <c r="K15" i="10"/>
  <c r="O15" i="10" s="1"/>
  <c r="J15" i="10"/>
  <c r="I15" i="10"/>
  <c r="H15" i="10"/>
  <c r="G15" i="10"/>
  <c r="F15" i="10"/>
  <c r="E15" i="10"/>
  <c r="D15" i="10"/>
  <c r="C15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N11" i="10"/>
  <c r="M11" i="10"/>
  <c r="L11" i="10"/>
  <c r="K11" i="10"/>
  <c r="O11" i="10" s="1"/>
  <c r="J11" i="10"/>
  <c r="I11" i="10"/>
  <c r="H11" i="10"/>
  <c r="G11" i="10"/>
  <c r="F11" i="10"/>
  <c r="E11" i="10"/>
  <c r="D11" i="10"/>
  <c r="C11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N9" i="10"/>
  <c r="M9" i="10"/>
  <c r="L9" i="10"/>
  <c r="K9" i="10"/>
  <c r="J9" i="10"/>
  <c r="I9" i="10"/>
  <c r="H9" i="10"/>
  <c r="G9" i="10"/>
  <c r="F9" i="10"/>
  <c r="E9" i="10"/>
  <c r="D9" i="10"/>
  <c r="C9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N7" i="10"/>
  <c r="M7" i="10"/>
  <c r="L7" i="10"/>
  <c r="K7" i="10"/>
  <c r="J7" i="10"/>
  <c r="I7" i="10"/>
  <c r="H7" i="10"/>
  <c r="G7" i="10"/>
  <c r="F7" i="10"/>
  <c r="E7" i="10"/>
  <c r="D7" i="10"/>
  <c r="C7" i="10"/>
  <c r="D64" i="9"/>
  <c r="D66" i="9" s="1"/>
  <c r="C64" i="9"/>
  <c r="F64" i="9" s="1"/>
  <c r="D61" i="9"/>
  <c r="C61" i="9"/>
  <c r="F37" i="9"/>
  <c r="E37" i="9"/>
  <c r="D37" i="9"/>
  <c r="C37" i="9"/>
  <c r="G37" i="9" s="1"/>
  <c r="F34" i="9"/>
  <c r="F39" i="9" s="1"/>
  <c r="E34" i="9"/>
  <c r="E39" i="9" s="1"/>
  <c r="D34" i="9"/>
  <c r="D39" i="9" s="1"/>
  <c r="C34" i="9"/>
  <c r="D11" i="9"/>
  <c r="C11" i="9"/>
  <c r="F8" i="9"/>
  <c r="F13" i="9" s="1"/>
  <c r="E8" i="9"/>
  <c r="D8" i="9"/>
  <c r="C8" i="9"/>
  <c r="C13" i="9" s="1"/>
  <c r="I72" i="8"/>
  <c r="H60" i="8"/>
  <c r="H51" i="8"/>
  <c r="H45" i="8"/>
  <c r="H37" i="8"/>
  <c r="H31" i="8"/>
  <c r="H22" i="8"/>
  <c r="I174" i="7"/>
  <c r="H80" i="7"/>
  <c r="H61" i="7"/>
  <c r="H39" i="7"/>
  <c r="H20" i="7"/>
  <c r="I80" i="6"/>
  <c r="H80" i="6"/>
  <c r="G80" i="6"/>
  <c r="E80" i="6"/>
  <c r="D80" i="6"/>
  <c r="C80" i="6"/>
  <c r="B80" i="6"/>
  <c r="I79" i="6"/>
  <c r="H79" i="6"/>
  <c r="G79" i="6"/>
  <c r="E79" i="6"/>
  <c r="D79" i="6"/>
  <c r="C79" i="6"/>
  <c r="B79" i="6"/>
  <c r="I78" i="6"/>
  <c r="H78" i="6"/>
  <c r="G78" i="6"/>
  <c r="E78" i="6"/>
  <c r="C78" i="6"/>
  <c r="B78" i="6"/>
  <c r="I77" i="6"/>
  <c r="H77" i="6"/>
  <c r="G77" i="6"/>
  <c r="E77" i="6"/>
  <c r="D77" i="6"/>
  <c r="C77" i="6"/>
  <c r="B77" i="6"/>
  <c r="I76" i="6"/>
  <c r="H76" i="6"/>
  <c r="G76" i="6"/>
  <c r="E76" i="6"/>
  <c r="D76" i="6"/>
  <c r="C76" i="6"/>
  <c r="B76" i="6"/>
  <c r="I75" i="6"/>
  <c r="H75" i="6"/>
  <c r="G75" i="6"/>
  <c r="E75" i="6"/>
  <c r="D75" i="6"/>
  <c r="C75" i="6"/>
  <c r="B75" i="6"/>
  <c r="I74" i="6"/>
  <c r="H74" i="6"/>
  <c r="G74" i="6"/>
  <c r="E74" i="6"/>
  <c r="C74" i="6"/>
  <c r="B74" i="6"/>
  <c r="I73" i="6"/>
  <c r="H73" i="6"/>
  <c r="G73" i="6"/>
  <c r="E73" i="6"/>
  <c r="C73" i="6"/>
  <c r="B73" i="6"/>
  <c r="I72" i="6"/>
  <c r="H72" i="6"/>
  <c r="G72" i="6"/>
  <c r="E72" i="6"/>
  <c r="D72" i="6"/>
  <c r="C72" i="6"/>
  <c r="B72" i="6"/>
  <c r="I71" i="6"/>
  <c r="H71" i="6"/>
  <c r="G71" i="6"/>
  <c r="E71" i="6"/>
  <c r="D71" i="6"/>
  <c r="C71" i="6"/>
  <c r="B71" i="6"/>
  <c r="I65" i="6"/>
  <c r="H65" i="6"/>
  <c r="G65" i="6"/>
  <c r="E65" i="6"/>
  <c r="D65" i="6"/>
  <c r="C65" i="6"/>
  <c r="B65" i="6"/>
  <c r="I64" i="6"/>
  <c r="H64" i="6"/>
  <c r="G64" i="6"/>
  <c r="E64" i="6"/>
  <c r="D64" i="6"/>
  <c r="C64" i="6"/>
  <c r="B64" i="6"/>
  <c r="I63" i="6"/>
  <c r="H63" i="6"/>
  <c r="G63" i="6"/>
  <c r="E63" i="6"/>
  <c r="D63" i="6"/>
  <c r="C63" i="6"/>
  <c r="B63" i="6"/>
  <c r="I62" i="6"/>
  <c r="H62" i="6"/>
  <c r="G62" i="6"/>
  <c r="E62" i="6"/>
  <c r="C62" i="6"/>
  <c r="B62" i="6"/>
  <c r="I61" i="6"/>
  <c r="H61" i="6"/>
  <c r="G61" i="6"/>
  <c r="E61" i="6"/>
  <c r="D61" i="6"/>
  <c r="C61" i="6"/>
  <c r="B61" i="6"/>
  <c r="I60" i="6"/>
  <c r="H60" i="6"/>
  <c r="G60" i="6"/>
  <c r="E60" i="6"/>
  <c r="D60" i="6"/>
  <c r="C60" i="6"/>
  <c r="B60" i="6"/>
  <c r="I59" i="6"/>
  <c r="H59" i="6"/>
  <c r="G59" i="6"/>
  <c r="E59" i="6"/>
  <c r="D59" i="6"/>
  <c r="C59" i="6"/>
  <c r="B59" i="6"/>
  <c r="I58" i="6"/>
  <c r="H58" i="6"/>
  <c r="G58" i="6"/>
  <c r="E58" i="6"/>
  <c r="C58" i="6"/>
  <c r="B58" i="6"/>
  <c r="I57" i="6"/>
  <c r="H57" i="6"/>
  <c r="G57" i="6"/>
  <c r="E57" i="6"/>
  <c r="D57" i="6"/>
  <c r="C57" i="6"/>
  <c r="B57" i="6"/>
  <c r="I56" i="6"/>
  <c r="H56" i="6"/>
  <c r="G56" i="6"/>
  <c r="E56" i="6"/>
  <c r="D56" i="6"/>
  <c r="C56" i="6"/>
  <c r="B56" i="6"/>
  <c r="I55" i="6"/>
  <c r="H55" i="6"/>
  <c r="G55" i="6"/>
  <c r="E55" i="6"/>
  <c r="C55" i="6"/>
  <c r="B55" i="6"/>
  <c r="I54" i="6"/>
  <c r="H54" i="6"/>
  <c r="G54" i="6"/>
  <c r="E54" i="6"/>
  <c r="C54" i="6"/>
  <c r="B54" i="6"/>
  <c r="I53" i="6"/>
  <c r="H53" i="6"/>
  <c r="G53" i="6"/>
  <c r="E53" i="6"/>
  <c r="C53" i="6"/>
  <c r="B53" i="6"/>
  <c r="I49" i="6"/>
  <c r="H49" i="6"/>
  <c r="G49" i="6"/>
  <c r="F49" i="6"/>
  <c r="E49" i="6"/>
  <c r="D49" i="6"/>
  <c r="C49" i="6"/>
  <c r="B49" i="6"/>
  <c r="I48" i="6"/>
  <c r="H48" i="6"/>
  <c r="G48" i="6"/>
  <c r="F48" i="6"/>
  <c r="E48" i="6"/>
  <c r="D48" i="6"/>
  <c r="C48" i="6"/>
  <c r="B48" i="6"/>
  <c r="I47" i="6"/>
  <c r="H47" i="6"/>
  <c r="G47" i="6"/>
  <c r="F47" i="6"/>
  <c r="E47" i="6"/>
  <c r="D47" i="6"/>
  <c r="C47" i="6"/>
  <c r="B47" i="6"/>
  <c r="I46" i="6"/>
  <c r="H46" i="6"/>
  <c r="G46" i="6"/>
  <c r="F46" i="6"/>
  <c r="E46" i="6"/>
  <c r="D46" i="6"/>
  <c r="C46" i="6"/>
  <c r="B46" i="6"/>
  <c r="I45" i="6"/>
  <c r="H45" i="6"/>
  <c r="G45" i="6"/>
  <c r="F45" i="6"/>
  <c r="E45" i="6"/>
  <c r="D45" i="6"/>
  <c r="C45" i="6"/>
  <c r="B45" i="6"/>
  <c r="I44" i="6"/>
  <c r="H44" i="6"/>
  <c r="G44" i="6"/>
  <c r="F44" i="6"/>
  <c r="E44" i="6"/>
  <c r="D44" i="6"/>
  <c r="C44" i="6"/>
  <c r="B44" i="6"/>
  <c r="I43" i="6"/>
  <c r="H43" i="6"/>
  <c r="G43" i="6"/>
  <c r="F43" i="6"/>
  <c r="E43" i="6"/>
  <c r="D43" i="6"/>
  <c r="C43" i="6"/>
  <c r="B43" i="6"/>
  <c r="I42" i="6"/>
  <c r="H42" i="6"/>
  <c r="H50" i="6" s="1"/>
  <c r="G42" i="6"/>
  <c r="F42" i="6"/>
  <c r="E42" i="6"/>
  <c r="D42" i="6"/>
  <c r="C42" i="6"/>
  <c r="B42" i="6"/>
  <c r="I38" i="6"/>
  <c r="H38" i="6"/>
  <c r="G38" i="6"/>
  <c r="E38" i="6"/>
  <c r="D38" i="6"/>
  <c r="C38" i="6"/>
  <c r="B38" i="6"/>
  <c r="I37" i="6"/>
  <c r="H37" i="6"/>
  <c r="G37" i="6"/>
  <c r="E37" i="6"/>
  <c r="D37" i="6"/>
  <c r="C37" i="6"/>
  <c r="B37" i="6"/>
  <c r="I36" i="6"/>
  <c r="H36" i="6"/>
  <c r="G36" i="6"/>
  <c r="E36" i="6"/>
  <c r="D36" i="6"/>
  <c r="C36" i="6"/>
  <c r="B36" i="6"/>
  <c r="I35" i="6"/>
  <c r="H35" i="6"/>
  <c r="G35" i="6"/>
  <c r="E35" i="6"/>
  <c r="D35" i="6"/>
  <c r="C35" i="6"/>
  <c r="B35" i="6"/>
  <c r="I34" i="6"/>
  <c r="H34" i="6"/>
  <c r="G34" i="6"/>
  <c r="E34" i="6"/>
  <c r="D34" i="6"/>
  <c r="C34" i="6"/>
  <c r="B34" i="6"/>
  <c r="I33" i="6"/>
  <c r="H33" i="6"/>
  <c r="G33" i="6"/>
  <c r="E33" i="6"/>
  <c r="D33" i="6"/>
  <c r="C33" i="6"/>
  <c r="B33" i="6"/>
  <c r="I32" i="6"/>
  <c r="H32" i="6"/>
  <c r="G32" i="6"/>
  <c r="E32" i="6"/>
  <c r="D32" i="6"/>
  <c r="C32" i="6"/>
  <c r="B32" i="6"/>
  <c r="I31" i="6"/>
  <c r="H31" i="6"/>
  <c r="G31" i="6"/>
  <c r="E31" i="6"/>
  <c r="D31" i="6"/>
  <c r="C31" i="6"/>
  <c r="B31" i="6"/>
  <c r="I30" i="6"/>
  <c r="H30" i="6"/>
  <c r="G30" i="6"/>
  <c r="E30" i="6"/>
  <c r="D30" i="6"/>
  <c r="C30" i="6"/>
  <c r="B30" i="6"/>
  <c r="I29" i="6"/>
  <c r="H29" i="6"/>
  <c r="G29" i="6"/>
  <c r="E29" i="6"/>
  <c r="D29" i="6"/>
  <c r="C29" i="6"/>
  <c r="B29" i="6"/>
  <c r="I28" i="6"/>
  <c r="H28" i="6"/>
  <c r="G28" i="6"/>
  <c r="E28" i="6"/>
  <c r="D28" i="6"/>
  <c r="C28" i="6"/>
  <c r="B28" i="6"/>
  <c r="I27" i="6"/>
  <c r="H27" i="6"/>
  <c r="G27" i="6"/>
  <c r="E27" i="6"/>
  <c r="D27" i="6"/>
  <c r="C27" i="6"/>
  <c r="B27" i="6"/>
  <c r="I26" i="6"/>
  <c r="H26" i="6"/>
  <c r="G26" i="6"/>
  <c r="E26" i="6"/>
  <c r="D26" i="6"/>
  <c r="C26" i="6"/>
  <c r="B26" i="6"/>
  <c r="I25" i="6"/>
  <c r="H25" i="6"/>
  <c r="G25" i="6"/>
  <c r="E25" i="6"/>
  <c r="D25" i="6"/>
  <c r="C25" i="6"/>
  <c r="B25" i="6"/>
  <c r="I24" i="6"/>
  <c r="H24" i="6"/>
  <c r="G24" i="6"/>
  <c r="E24" i="6"/>
  <c r="D24" i="6"/>
  <c r="C24" i="6"/>
  <c r="B24" i="6"/>
  <c r="I23" i="6"/>
  <c r="H23" i="6"/>
  <c r="G23" i="6"/>
  <c r="E23" i="6"/>
  <c r="D23" i="6"/>
  <c r="C23" i="6"/>
  <c r="B23" i="6"/>
  <c r="I22" i="6"/>
  <c r="H22" i="6"/>
  <c r="G22" i="6"/>
  <c r="E22" i="6"/>
  <c r="D22" i="6"/>
  <c r="C22" i="6"/>
  <c r="B22" i="6"/>
  <c r="I21" i="6"/>
  <c r="H21" i="6"/>
  <c r="G21" i="6"/>
  <c r="E21" i="6"/>
  <c r="D21" i="6"/>
  <c r="C21" i="6"/>
  <c r="B21" i="6"/>
  <c r="I20" i="6"/>
  <c r="H20" i="6"/>
  <c r="G20" i="6"/>
  <c r="E20" i="6"/>
  <c r="D20" i="6"/>
  <c r="C20" i="6"/>
  <c r="B20" i="6"/>
  <c r="I19" i="6"/>
  <c r="H19" i="6"/>
  <c r="G19" i="6"/>
  <c r="E19" i="6"/>
  <c r="D19" i="6"/>
  <c r="C19" i="6"/>
  <c r="B19" i="6"/>
  <c r="I18" i="6"/>
  <c r="H18" i="6"/>
  <c r="G18" i="6"/>
  <c r="E18" i="6"/>
  <c r="D18" i="6"/>
  <c r="C18" i="6"/>
  <c r="B18" i="6"/>
  <c r="I17" i="6"/>
  <c r="H17" i="6"/>
  <c r="G17" i="6"/>
  <c r="E17" i="6"/>
  <c r="D17" i="6"/>
  <c r="C17" i="6"/>
  <c r="B17" i="6"/>
  <c r="I16" i="6"/>
  <c r="H16" i="6"/>
  <c r="G16" i="6"/>
  <c r="E16" i="6"/>
  <c r="D16" i="6"/>
  <c r="C16" i="6"/>
  <c r="B16" i="6"/>
  <c r="I15" i="6"/>
  <c r="H15" i="6"/>
  <c r="G15" i="6"/>
  <c r="E15" i="6"/>
  <c r="D15" i="6"/>
  <c r="C15" i="6"/>
  <c r="B15" i="6"/>
  <c r="I14" i="6"/>
  <c r="H14" i="6"/>
  <c r="G14" i="6"/>
  <c r="E14" i="6"/>
  <c r="D14" i="6"/>
  <c r="C14" i="6"/>
  <c r="B14" i="6"/>
  <c r="I13" i="6"/>
  <c r="H13" i="6"/>
  <c r="G13" i="6"/>
  <c r="E13" i="6"/>
  <c r="D13" i="6"/>
  <c r="C13" i="6"/>
  <c r="B13" i="6"/>
  <c r="I12" i="6"/>
  <c r="H12" i="6"/>
  <c r="G12" i="6"/>
  <c r="E12" i="6"/>
  <c r="D12" i="6"/>
  <c r="C12" i="6"/>
  <c r="B12" i="6"/>
  <c r="I11" i="6"/>
  <c r="H11" i="6"/>
  <c r="G11" i="6"/>
  <c r="E11" i="6"/>
  <c r="D11" i="6"/>
  <c r="C11" i="6"/>
  <c r="B11" i="6"/>
  <c r="I10" i="6"/>
  <c r="H10" i="6"/>
  <c r="G10" i="6"/>
  <c r="E10" i="6"/>
  <c r="D10" i="6"/>
  <c r="C10" i="6"/>
  <c r="B10" i="6"/>
  <c r="I9" i="6"/>
  <c r="H9" i="6"/>
  <c r="G9" i="6"/>
  <c r="E9" i="6"/>
  <c r="D9" i="6"/>
  <c r="C9" i="6"/>
  <c r="B9" i="6"/>
  <c r="I8" i="6"/>
  <c r="H8" i="6"/>
  <c r="G8" i="6"/>
  <c r="E8" i="6"/>
  <c r="D8" i="6"/>
  <c r="C8" i="6"/>
  <c r="B8" i="6"/>
  <c r="I7" i="6"/>
  <c r="H7" i="6"/>
  <c r="G7" i="6"/>
  <c r="E7" i="6"/>
  <c r="D7" i="6"/>
  <c r="C7" i="6"/>
  <c r="B7" i="6"/>
  <c r="I6" i="6"/>
  <c r="H6" i="6"/>
  <c r="G6" i="6"/>
  <c r="E6" i="6"/>
  <c r="D6" i="6"/>
  <c r="C6" i="6"/>
  <c r="B6" i="6"/>
  <c r="H98" i="4"/>
  <c r="G98" i="4"/>
  <c r="F98" i="4"/>
  <c r="E98" i="4"/>
  <c r="D98" i="4"/>
  <c r="C98" i="4"/>
  <c r="H97" i="4"/>
  <c r="G97" i="4"/>
  <c r="F97" i="4"/>
  <c r="E97" i="4"/>
  <c r="D97" i="4"/>
  <c r="C97" i="4"/>
  <c r="H96" i="4"/>
  <c r="G96" i="4"/>
  <c r="F96" i="4"/>
  <c r="E96" i="4"/>
  <c r="D96" i="4"/>
  <c r="C96" i="4"/>
  <c r="H95" i="4"/>
  <c r="G95" i="4"/>
  <c r="F95" i="4"/>
  <c r="E95" i="4"/>
  <c r="D95" i="4"/>
  <c r="C95" i="4"/>
  <c r="H94" i="4"/>
  <c r="G94" i="4"/>
  <c r="F94" i="4"/>
  <c r="E94" i="4"/>
  <c r="D94" i="4"/>
  <c r="C94" i="4"/>
  <c r="H93" i="4"/>
  <c r="G93" i="4"/>
  <c r="F93" i="4"/>
  <c r="E93" i="4"/>
  <c r="D93" i="4"/>
  <c r="C93" i="4"/>
  <c r="H92" i="4"/>
  <c r="G92" i="4"/>
  <c r="F92" i="4"/>
  <c r="E92" i="4"/>
  <c r="D92" i="4"/>
  <c r="C92" i="4"/>
  <c r="H91" i="4"/>
  <c r="G91" i="4"/>
  <c r="F91" i="4"/>
  <c r="E91" i="4"/>
  <c r="D91" i="4"/>
  <c r="C91" i="4"/>
  <c r="H90" i="4"/>
  <c r="G90" i="4"/>
  <c r="F90" i="4"/>
  <c r="E90" i="4"/>
  <c r="D90" i="4"/>
  <c r="C90" i="4"/>
  <c r="H89" i="4"/>
  <c r="G89" i="4"/>
  <c r="F89" i="4"/>
  <c r="E89" i="4"/>
  <c r="D89" i="4"/>
  <c r="C89" i="4"/>
  <c r="H88" i="4"/>
  <c r="G88" i="4"/>
  <c r="F88" i="4"/>
  <c r="E88" i="4"/>
  <c r="D88" i="4"/>
  <c r="C88" i="4"/>
  <c r="H87" i="4"/>
  <c r="G87" i="4"/>
  <c r="F87" i="4"/>
  <c r="E87" i="4"/>
  <c r="D87" i="4"/>
  <c r="C87" i="4"/>
  <c r="H86" i="4"/>
  <c r="G86" i="4"/>
  <c r="F86" i="4"/>
  <c r="E86" i="4"/>
  <c r="D86" i="4"/>
  <c r="C86" i="4"/>
  <c r="H85" i="4"/>
  <c r="G85" i="4"/>
  <c r="F85" i="4"/>
  <c r="E85" i="4"/>
  <c r="D85" i="4"/>
  <c r="C85" i="4"/>
  <c r="H84" i="4"/>
  <c r="G84" i="4"/>
  <c r="F84" i="4"/>
  <c r="E84" i="4"/>
  <c r="D84" i="4"/>
  <c r="C84" i="4"/>
  <c r="H83" i="4"/>
  <c r="G83" i="4"/>
  <c r="F83" i="4"/>
  <c r="E83" i="4"/>
  <c r="D83" i="4"/>
  <c r="C83" i="4"/>
  <c r="H82" i="4"/>
  <c r="G82" i="4"/>
  <c r="F82" i="4"/>
  <c r="E82" i="4"/>
  <c r="D82" i="4"/>
  <c r="C82" i="4"/>
  <c r="H81" i="4"/>
  <c r="G81" i="4"/>
  <c r="F81" i="4"/>
  <c r="E81" i="4"/>
  <c r="D81" i="4"/>
  <c r="C81" i="4"/>
  <c r="H80" i="4"/>
  <c r="G80" i="4"/>
  <c r="F80" i="4"/>
  <c r="E80" i="4"/>
  <c r="D80" i="4"/>
  <c r="C80" i="4"/>
  <c r="H79" i="4"/>
  <c r="G79" i="4"/>
  <c r="F79" i="4"/>
  <c r="E79" i="4"/>
  <c r="D79" i="4"/>
  <c r="C79" i="4"/>
  <c r="H78" i="4"/>
  <c r="G78" i="4"/>
  <c r="F78" i="4"/>
  <c r="E78" i="4"/>
  <c r="D78" i="4"/>
  <c r="C78" i="4"/>
  <c r="H77" i="4"/>
  <c r="G77" i="4"/>
  <c r="F77" i="4"/>
  <c r="E77" i="4"/>
  <c r="D77" i="4"/>
  <c r="C77" i="4"/>
  <c r="H76" i="4"/>
  <c r="G76" i="4"/>
  <c r="F76" i="4"/>
  <c r="E76" i="4"/>
  <c r="D76" i="4"/>
  <c r="C76" i="4"/>
  <c r="H75" i="4"/>
  <c r="G75" i="4"/>
  <c r="F75" i="4"/>
  <c r="E75" i="4"/>
  <c r="D75" i="4"/>
  <c r="C75" i="4"/>
  <c r="H74" i="4"/>
  <c r="G74" i="4"/>
  <c r="F74" i="4"/>
  <c r="E74" i="4"/>
  <c r="D74" i="4"/>
  <c r="C74" i="4"/>
  <c r="H73" i="4"/>
  <c r="G73" i="4"/>
  <c r="F73" i="4"/>
  <c r="E73" i="4"/>
  <c r="D73" i="4"/>
  <c r="C73" i="4"/>
  <c r="H72" i="4"/>
  <c r="G72" i="4"/>
  <c r="F72" i="4"/>
  <c r="E72" i="4"/>
  <c r="D72" i="4"/>
  <c r="C72" i="4"/>
  <c r="H71" i="4"/>
  <c r="G71" i="4"/>
  <c r="F71" i="4"/>
  <c r="E71" i="4"/>
  <c r="D71" i="4"/>
  <c r="C71" i="4"/>
  <c r="H70" i="4"/>
  <c r="G70" i="4"/>
  <c r="F70" i="4"/>
  <c r="E70" i="4"/>
  <c r="D70" i="4"/>
  <c r="C70" i="4"/>
  <c r="H69" i="4"/>
  <c r="G69" i="4"/>
  <c r="F69" i="4"/>
  <c r="E69" i="4"/>
  <c r="D69" i="4"/>
  <c r="C69" i="4"/>
  <c r="H68" i="4"/>
  <c r="G68" i="4"/>
  <c r="F68" i="4"/>
  <c r="E68" i="4"/>
  <c r="D68" i="4"/>
  <c r="C68" i="4"/>
  <c r="H67" i="4"/>
  <c r="G67" i="4"/>
  <c r="F67" i="4"/>
  <c r="E67" i="4"/>
  <c r="D67" i="4"/>
  <c r="C67" i="4"/>
  <c r="H66" i="4"/>
  <c r="G66" i="4"/>
  <c r="F66" i="4"/>
  <c r="E66" i="4"/>
  <c r="D66" i="4"/>
  <c r="C66" i="4"/>
  <c r="H65" i="4"/>
  <c r="G65" i="4"/>
  <c r="F65" i="4"/>
  <c r="E65" i="4"/>
  <c r="D65" i="4"/>
  <c r="C65" i="4"/>
  <c r="H64" i="4"/>
  <c r="G64" i="4"/>
  <c r="F64" i="4"/>
  <c r="E64" i="4"/>
  <c r="D64" i="4"/>
  <c r="C64" i="4"/>
  <c r="H63" i="4"/>
  <c r="G63" i="4"/>
  <c r="F63" i="4"/>
  <c r="E63" i="4"/>
  <c r="D63" i="4"/>
  <c r="C63" i="4"/>
  <c r="H62" i="4"/>
  <c r="G62" i="4"/>
  <c r="F62" i="4"/>
  <c r="E62" i="4"/>
  <c r="D62" i="4"/>
  <c r="C62" i="4"/>
  <c r="H61" i="4"/>
  <c r="G61" i="4"/>
  <c r="F61" i="4"/>
  <c r="E61" i="4"/>
  <c r="D61" i="4"/>
  <c r="C61" i="4"/>
  <c r="H60" i="4"/>
  <c r="G60" i="4"/>
  <c r="F60" i="4"/>
  <c r="E60" i="4"/>
  <c r="D60" i="4"/>
  <c r="C60" i="4"/>
  <c r="H59" i="4"/>
  <c r="G59" i="4"/>
  <c r="F59" i="4"/>
  <c r="E59" i="4"/>
  <c r="D59" i="4"/>
  <c r="C59" i="4"/>
  <c r="H58" i="4"/>
  <c r="G58" i="4"/>
  <c r="F58" i="4"/>
  <c r="E58" i="4"/>
  <c r="D58" i="4"/>
  <c r="C58" i="4"/>
  <c r="H57" i="4"/>
  <c r="G57" i="4"/>
  <c r="F57" i="4"/>
  <c r="E57" i="4"/>
  <c r="D57" i="4"/>
  <c r="C57" i="4"/>
  <c r="H56" i="4"/>
  <c r="G56" i="4"/>
  <c r="F56" i="4"/>
  <c r="E56" i="4"/>
  <c r="D56" i="4"/>
  <c r="C56" i="4"/>
  <c r="H55" i="4"/>
  <c r="G55" i="4"/>
  <c r="F55" i="4"/>
  <c r="E55" i="4"/>
  <c r="D55" i="4"/>
  <c r="C55" i="4"/>
  <c r="H54" i="4"/>
  <c r="G54" i="4"/>
  <c r="F54" i="4"/>
  <c r="E54" i="4"/>
  <c r="D54" i="4"/>
  <c r="C54" i="4"/>
  <c r="H53" i="4"/>
  <c r="G53" i="4"/>
  <c r="F53" i="4"/>
  <c r="E53" i="4"/>
  <c r="D53" i="4"/>
  <c r="C53" i="4"/>
  <c r="H52" i="4"/>
  <c r="G52" i="4"/>
  <c r="F52" i="4"/>
  <c r="E52" i="4"/>
  <c r="D52" i="4"/>
  <c r="C52" i="4"/>
  <c r="H51" i="4"/>
  <c r="G51" i="4"/>
  <c r="F51" i="4"/>
  <c r="E51" i="4"/>
  <c r="D51" i="4"/>
  <c r="C51" i="4"/>
  <c r="H50" i="4"/>
  <c r="G50" i="4"/>
  <c r="F50" i="4"/>
  <c r="E50" i="4"/>
  <c r="D50" i="4"/>
  <c r="C50" i="4"/>
  <c r="H49" i="4"/>
  <c r="G49" i="4"/>
  <c r="F49" i="4"/>
  <c r="E49" i="4"/>
  <c r="D49" i="4"/>
  <c r="C49" i="4"/>
  <c r="H48" i="4"/>
  <c r="G48" i="4"/>
  <c r="F48" i="4"/>
  <c r="E48" i="4"/>
  <c r="D48" i="4"/>
  <c r="C48" i="4"/>
  <c r="H47" i="4"/>
  <c r="G47" i="4"/>
  <c r="F47" i="4"/>
  <c r="E47" i="4"/>
  <c r="D47" i="4"/>
  <c r="C47" i="4"/>
  <c r="H46" i="4"/>
  <c r="G46" i="4"/>
  <c r="F46" i="4"/>
  <c r="E46" i="4"/>
  <c r="D46" i="4"/>
  <c r="C46" i="4"/>
  <c r="H45" i="4"/>
  <c r="G45" i="4"/>
  <c r="F45" i="4"/>
  <c r="E45" i="4"/>
  <c r="D45" i="4"/>
  <c r="C45" i="4"/>
  <c r="H44" i="4"/>
  <c r="G44" i="4"/>
  <c r="F44" i="4"/>
  <c r="E44" i="4"/>
  <c r="D44" i="4"/>
  <c r="C44" i="4"/>
  <c r="H43" i="4"/>
  <c r="G43" i="4"/>
  <c r="F43" i="4"/>
  <c r="E43" i="4"/>
  <c r="D43" i="4"/>
  <c r="C43" i="4"/>
  <c r="H42" i="4"/>
  <c r="G42" i="4"/>
  <c r="F42" i="4"/>
  <c r="E42" i="4"/>
  <c r="D42" i="4"/>
  <c r="C42" i="4"/>
  <c r="H41" i="4"/>
  <c r="G41" i="4"/>
  <c r="F41" i="4"/>
  <c r="E41" i="4"/>
  <c r="D41" i="4"/>
  <c r="C41" i="4"/>
  <c r="H40" i="4"/>
  <c r="G40" i="4"/>
  <c r="F40" i="4"/>
  <c r="E40" i="4"/>
  <c r="D40" i="4"/>
  <c r="C40" i="4"/>
  <c r="H39" i="4"/>
  <c r="G39" i="4"/>
  <c r="F39" i="4"/>
  <c r="E39" i="4"/>
  <c r="D39" i="4"/>
  <c r="C39" i="4"/>
  <c r="H38" i="4"/>
  <c r="G38" i="4"/>
  <c r="F38" i="4"/>
  <c r="E38" i="4"/>
  <c r="D38" i="4"/>
  <c r="C38" i="4"/>
  <c r="H37" i="4"/>
  <c r="G37" i="4"/>
  <c r="F37" i="4"/>
  <c r="E37" i="4"/>
  <c r="D37" i="4"/>
  <c r="C37" i="4"/>
  <c r="H36" i="4"/>
  <c r="G36" i="4"/>
  <c r="F36" i="4"/>
  <c r="E36" i="4"/>
  <c r="D36" i="4"/>
  <c r="C36" i="4"/>
  <c r="H35" i="4"/>
  <c r="G35" i="4"/>
  <c r="F35" i="4"/>
  <c r="E35" i="4"/>
  <c r="D35" i="4"/>
  <c r="C35" i="4"/>
  <c r="H34" i="4"/>
  <c r="G34" i="4"/>
  <c r="F34" i="4"/>
  <c r="E34" i="4"/>
  <c r="D34" i="4"/>
  <c r="C34" i="4"/>
  <c r="H33" i="4"/>
  <c r="G33" i="4"/>
  <c r="F33" i="4"/>
  <c r="E33" i="4"/>
  <c r="D33" i="4"/>
  <c r="C33" i="4"/>
  <c r="H32" i="4"/>
  <c r="G32" i="4"/>
  <c r="F32" i="4"/>
  <c r="E32" i="4"/>
  <c r="D32" i="4"/>
  <c r="C32" i="4"/>
  <c r="H31" i="4"/>
  <c r="G31" i="4"/>
  <c r="F31" i="4"/>
  <c r="E31" i="4"/>
  <c r="D31" i="4"/>
  <c r="C31" i="4"/>
  <c r="H30" i="4"/>
  <c r="G30" i="4"/>
  <c r="F30" i="4"/>
  <c r="E30" i="4"/>
  <c r="D30" i="4"/>
  <c r="C30" i="4"/>
  <c r="H29" i="4"/>
  <c r="G29" i="4"/>
  <c r="F29" i="4"/>
  <c r="E29" i="4"/>
  <c r="D29" i="4"/>
  <c r="C29" i="4"/>
  <c r="H28" i="4"/>
  <c r="G28" i="4"/>
  <c r="F28" i="4"/>
  <c r="E28" i="4"/>
  <c r="D28" i="4"/>
  <c r="C28" i="4"/>
  <c r="H27" i="4"/>
  <c r="G27" i="4"/>
  <c r="F27" i="4"/>
  <c r="E27" i="4"/>
  <c r="D27" i="4"/>
  <c r="C27" i="4"/>
  <c r="H26" i="4"/>
  <c r="G26" i="4"/>
  <c r="F26" i="4"/>
  <c r="E26" i="4"/>
  <c r="D26" i="4"/>
  <c r="C26" i="4"/>
  <c r="H25" i="4"/>
  <c r="G25" i="4"/>
  <c r="F25" i="4"/>
  <c r="E25" i="4"/>
  <c r="D25" i="4"/>
  <c r="C25" i="4"/>
  <c r="H24" i="4"/>
  <c r="G24" i="4"/>
  <c r="F24" i="4"/>
  <c r="E24" i="4"/>
  <c r="D24" i="4"/>
  <c r="C24" i="4"/>
  <c r="H23" i="4"/>
  <c r="G23" i="4"/>
  <c r="F23" i="4"/>
  <c r="E23" i="4"/>
  <c r="D23" i="4"/>
  <c r="C23" i="4"/>
  <c r="H22" i="4"/>
  <c r="G22" i="4"/>
  <c r="F22" i="4"/>
  <c r="E22" i="4"/>
  <c r="D22" i="4"/>
  <c r="C22" i="4"/>
  <c r="H21" i="4"/>
  <c r="G21" i="4"/>
  <c r="F21" i="4"/>
  <c r="E21" i="4"/>
  <c r="D21" i="4"/>
  <c r="C21" i="4"/>
  <c r="H20" i="4"/>
  <c r="G20" i="4"/>
  <c r="F20" i="4"/>
  <c r="E20" i="4"/>
  <c r="D20" i="4"/>
  <c r="C20" i="4"/>
  <c r="H19" i="4"/>
  <c r="G19" i="4"/>
  <c r="F19" i="4"/>
  <c r="E19" i="4"/>
  <c r="D19" i="4"/>
  <c r="C19" i="4"/>
  <c r="H18" i="4"/>
  <c r="G18" i="4"/>
  <c r="F18" i="4"/>
  <c r="E18" i="4"/>
  <c r="D18" i="4"/>
  <c r="C18" i="4"/>
  <c r="H17" i="4"/>
  <c r="G17" i="4"/>
  <c r="F17" i="4"/>
  <c r="E17" i="4"/>
  <c r="D17" i="4"/>
  <c r="C17" i="4"/>
  <c r="H16" i="4"/>
  <c r="G16" i="4"/>
  <c r="F16" i="4"/>
  <c r="E16" i="4"/>
  <c r="D16" i="4"/>
  <c r="C16" i="4"/>
  <c r="H15" i="4"/>
  <c r="G15" i="4"/>
  <c r="F15" i="4"/>
  <c r="E15" i="4"/>
  <c r="D15" i="4"/>
  <c r="C15" i="4"/>
  <c r="H14" i="4"/>
  <c r="G14" i="4"/>
  <c r="F14" i="4"/>
  <c r="E14" i="4"/>
  <c r="D14" i="4"/>
  <c r="C14" i="4"/>
  <c r="H13" i="4"/>
  <c r="G13" i="4"/>
  <c r="F13" i="4"/>
  <c r="E13" i="4"/>
  <c r="D13" i="4"/>
  <c r="C13" i="4"/>
  <c r="H12" i="4"/>
  <c r="G12" i="4"/>
  <c r="F12" i="4"/>
  <c r="E12" i="4"/>
  <c r="D12" i="4"/>
  <c r="C12" i="4"/>
  <c r="H11" i="4"/>
  <c r="G11" i="4"/>
  <c r="F11" i="4"/>
  <c r="E11" i="4"/>
  <c r="D11" i="4"/>
  <c r="C11" i="4"/>
  <c r="H10" i="4"/>
  <c r="G10" i="4"/>
  <c r="F10" i="4"/>
  <c r="E10" i="4"/>
  <c r="D10" i="4"/>
  <c r="C10" i="4"/>
  <c r="H9" i="4"/>
  <c r="G9" i="4"/>
  <c r="F9" i="4"/>
  <c r="E9" i="4"/>
  <c r="D9" i="4"/>
  <c r="C9" i="4"/>
  <c r="H8" i="4"/>
  <c r="G8" i="4"/>
  <c r="F8" i="4"/>
  <c r="E8" i="4"/>
  <c r="D8" i="4"/>
  <c r="C8" i="4"/>
  <c r="B8" i="4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H7" i="4"/>
  <c r="G7" i="4"/>
  <c r="F7" i="4"/>
  <c r="E7" i="4"/>
  <c r="D7" i="4"/>
  <c r="C7" i="4"/>
  <c r="B7" i="4"/>
  <c r="H6" i="4"/>
  <c r="G6" i="4"/>
  <c r="F6" i="4"/>
  <c r="E6" i="4"/>
  <c r="D6" i="4"/>
  <c r="C6" i="4"/>
  <c r="N99" i="3"/>
  <c r="M99" i="3"/>
  <c r="L99" i="3"/>
  <c r="K99" i="3"/>
  <c r="J99" i="3"/>
  <c r="I99" i="3"/>
  <c r="H99" i="3"/>
  <c r="G99" i="3"/>
  <c r="F99" i="3"/>
  <c r="D99" i="3" s="1"/>
  <c r="C99" i="3"/>
  <c r="N98" i="3"/>
  <c r="M98" i="3"/>
  <c r="D98" i="3" s="1"/>
  <c r="L98" i="3"/>
  <c r="K98" i="3"/>
  <c r="J98" i="3"/>
  <c r="I98" i="3"/>
  <c r="H98" i="3"/>
  <c r="G98" i="3"/>
  <c r="F98" i="3"/>
  <c r="C98" i="3"/>
  <c r="N97" i="3"/>
  <c r="M97" i="3"/>
  <c r="L97" i="3"/>
  <c r="K97" i="3"/>
  <c r="J97" i="3"/>
  <c r="I97" i="3"/>
  <c r="H97" i="3"/>
  <c r="G97" i="3"/>
  <c r="F97" i="3"/>
  <c r="C97" i="3"/>
  <c r="N96" i="3"/>
  <c r="M96" i="3"/>
  <c r="L96" i="3"/>
  <c r="K96" i="3"/>
  <c r="J96" i="3"/>
  <c r="I96" i="3"/>
  <c r="H96" i="3"/>
  <c r="G96" i="3"/>
  <c r="F96" i="3"/>
  <c r="C96" i="3"/>
  <c r="N95" i="3"/>
  <c r="M95" i="3"/>
  <c r="L95" i="3"/>
  <c r="K95" i="3"/>
  <c r="J95" i="3"/>
  <c r="I95" i="3"/>
  <c r="H95" i="3"/>
  <c r="G95" i="3"/>
  <c r="F95" i="3"/>
  <c r="C95" i="3"/>
  <c r="N94" i="3"/>
  <c r="M94" i="3"/>
  <c r="L94" i="3"/>
  <c r="K94" i="3"/>
  <c r="J94" i="3"/>
  <c r="I94" i="3"/>
  <c r="H94" i="3"/>
  <c r="G94" i="3"/>
  <c r="F94" i="3"/>
  <c r="C94" i="3"/>
  <c r="N93" i="3"/>
  <c r="M93" i="3"/>
  <c r="L93" i="3"/>
  <c r="K93" i="3"/>
  <c r="J93" i="3"/>
  <c r="I93" i="3"/>
  <c r="H93" i="3"/>
  <c r="G93" i="3"/>
  <c r="F93" i="3"/>
  <c r="C93" i="3"/>
  <c r="N92" i="3"/>
  <c r="M92" i="3"/>
  <c r="L92" i="3"/>
  <c r="K92" i="3"/>
  <c r="J92" i="3"/>
  <c r="I92" i="3"/>
  <c r="H92" i="3"/>
  <c r="G92" i="3"/>
  <c r="F92" i="3"/>
  <c r="C92" i="3"/>
  <c r="N91" i="3"/>
  <c r="M91" i="3"/>
  <c r="L91" i="3"/>
  <c r="K91" i="3"/>
  <c r="J91" i="3"/>
  <c r="I91" i="3"/>
  <c r="H91" i="3"/>
  <c r="G91" i="3"/>
  <c r="F91" i="3"/>
  <c r="C91" i="3"/>
  <c r="N90" i="3"/>
  <c r="M90" i="3"/>
  <c r="L90" i="3"/>
  <c r="K90" i="3"/>
  <c r="J90" i="3"/>
  <c r="I90" i="3"/>
  <c r="H90" i="3"/>
  <c r="G90" i="3"/>
  <c r="F90" i="3"/>
  <c r="C90" i="3"/>
  <c r="N89" i="3"/>
  <c r="M89" i="3"/>
  <c r="L89" i="3"/>
  <c r="K89" i="3"/>
  <c r="J89" i="3"/>
  <c r="I89" i="3"/>
  <c r="H89" i="3"/>
  <c r="G89" i="3"/>
  <c r="F89" i="3"/>
  <c r="C89" i="3"/>
  <c r="N88" i="3"/>
  <c r="M88" i="3"/>
  <c r="D88" i="3" s="1"/>
  <c r="L88" i="3"/>
  <c r="K88" i="3"/>
  <c r="J88" i="3"/>
  <c r="I88" i="3"/>
  <c r="H88" i="3"/>
  <c r="G88" i="3"/>
  <c r="F88" i="3"/>
  <c r="C88" i="3"/>
  <c r="N87" i="3"/>
  <c r="M87" i="3"/>
  <c r="L87" i="3"/>
  <c r="K87" i="3"/>
  <c r="J87" i="3"/>
  <c r="I87" i="3"/>
  <c r="H87" i="3"/>
  <c r="G87" i="3"/>
  <c r="F87" i="3"/>
  <c r="C87" i="3"/>
  <c r="N86" i="3"/>
  <c r="M86" i="3"/>
  <c r="L86" i="3"/>
  <c r="K86" i="3"/>
  <c r="J86" i="3"/>
  <c r="I86" i="3"/>
  <c r="H86" i="3"/>
  <c r="G86" i="3"/>
  <c r="F86" i="3"/>
  <c r="C86" i="3"/>
  <c r="N85" i="3"/>
  <c r="M85" i="3"/>
  <c r="L85" i="3"/>
  <c r="K85" i="3"/>
  <c r="J85" i="3"/>
  <c r="H85" i="3"/>
  <c r="G85" i="3"/>
  <c r="F85" i="3"/>
  <c r="C85" i="3"/>
  <c r="N84" i="3"/>
  <c r="M84" i="3"/>
  <c r="L84" i="3"/>
  <c r="K84" i="3"/>
  <c r="J84" i="3"/>
  <c r="I84" i="3"/>
  <c r="H84" i="3"/>
  <c r="G84" i="3"/>
  <c r="F84" i="3"/>
  <c r="C84" i="3"/>
  <c r="N83" i="3"/>
  <c r="M83" i="3"/>
  <c r="L83" i="3"/>
  <c r="K83" i="3"/>
  <c r="J83" i="3"/>
  <c r="I83" i="3"/>
  <c r="H83" i="3"/>
  <c r="G83" i="3"/>
  <c r="F83" i="3"/>
  <c r="C83" i="3"/>
  <c r="N82" i="3"/>
  <c r="M82" i="3"/>
  <c r="L82" i="3"/>
  <c r="K82" i="3"/>
  <c r="J82" i="3"/>
  <c r="I82" i="3"/>
  <c r="H82" i="3"/>
  <c r="G82" i="3"/>
  <c r="F82" i="3"/>
  <c r="C82" i="3"/>
  <c r="N81" i="3"/>
  <c r="M81" i="3"/>
  <c r="L81" i="3"/>
  <c r="K81" i="3"/>
  <c r="J81" i="3"/>
  <c r="I81" i="3"/>
  <c r="H81" i="3"/>
  <c r="G81" i="3"/>
  <c r="F81" i="3"/>
  <c r="C81" i="3"/>
  <c r="N80" i="3"/>
  <c r="M80" i="3"/>
  <c r="L80" i="3"/>
  <c r="K80" i="3"/>
  <c r="J80" i="3"/>
  <c r="I80" i="3"/>
  <c r="H80" i="3"/>
  <c r="G80" i="3"/>
  <c r="F80" i="3"/>
  <c r="C80" i="3"/>
  <c r="N79" i="3"/>
  <c r="M79" i="3"/>
  <c r="L79" i="3"/>
  <c r="K79" i="3"/>
  <c r="J79" i="3"/>
  <c r="I79" i="3"/>
  <c r="H79" i="3"/>
  <c r="G79" i="3"/>
  <c r="F79" i="3"/>
  <c r="C79" i="3"/>
  <c r="N78" i="3"/>
  <c r="M78" i="3"/>
  <c r="L78" i="3"/>
  <c r="K78" i="3"/>
  <c r="J78" i="3"/>
  <c r="I78" i="3"/>
  <c r="H78" i="3"/>
  <c r="G78" i="3"/>
  <c r="F78" i="3"/>
  <c r="C78" i="3"/>
  <c r="N77" i="3"/>
  <c r="M77" i="3"/>
  <c r="L77" i="3"/>
  <c r="K77" i="3"/>
  <c r="J77" i="3"/>
  <c r="I77" i="3"/>
  <c r="H77" i="3"/>
  <c r="G77" i="3"/>
  <c r="F77" i="3"/>
  <c r="C77" i="3"/>
  <c r="N76" i="3"/>
  <c r="M76" i="3"/>
  <c r="L76" i="3"/>
  <c r="K76" i="3"/>
  <c r="J76" i="3"/>
  <c r="I76" i="3"/>
  <c r="H76" i="3"/>
  <c r="G76" i="3"/>
  <c r="F76" i="3"/>
  <c r="C76" i="3"/>
  <c r="N75" i="3"/>
  <c r="M75" i="3"/>
  <c r="L75" i="3"/>
  <c r="K75" i="3"/>
  <c r="J75" i="3"/>
  <c r="I75" i="3"/>
  <c r="H75" i="3"/>
  <c r="G75" i="3"/>
  <c r="F75" i="3"/>
  <c r="C75" i="3"/>
  <c r="N74" i="3"/>
  <c r="M74" i="3"/>
  <c r="L74" i="3"/>
  <c r="K74" i="3"/>
  <c r="J74" i="3"/>
  <c r="I74" i="3"/>
  <c r="H74" i="3"/>
  <c r="G74" i="3"/>
  <c r="F74" i="3"/>
  <c r="C74" i="3"/>
  <c r="N73" i="3"/>
  <c r="M73" i="3"/>
  <c r="L73" i="3"/>
  <c r="K73" i="3"/>
  <c r="J73" i="3"/>
  <c r="I73" i="3"/>
  <c r="H73" i="3"/>
  <c r="G73" i="3"/>
  <c r="F73" i="3"/>
  <c r="C73" i="3"/>
  <c r="N72" i="3"/>
  <c r="M72" i="3"/>
  <c r="L72" i="3"/>
  <c r="K72" i="3"/>
  <c r="J72" i="3"/>
  <c r="I72" i="3"/>
  <c r="H72" i="3"/>
  <c r="G72" i="3"/>
  <c r="F72" i="3"/>
  <c r="C72" i="3"/>
  <c r="N71" i="3"/>
  <c r="M71" i="3"/>
  <c r="L71" i="3"/>
  <c r="K71" i="3"/>
  <c r="J71" i="3"/>
  <c r="I71" i="3"/>
  <c r="H71" i="3"/>
  <c r="G71" i="3"/>
  <c r="F71" i="3"/>
  <c r="C71" i="3"/>
  <c r="N70" i="3"/>
  <c r="M70" i="3"/>
  <c r="L70" i="3"/>
  <c r="K70" i="3"/>
  <c r="J70" i="3"/>
  <c r="I70" i="3"/>
  <c r="H70" i="3"/>
  <c r="G70" i="3"/>
  <c r="F70" i="3"/>
  <c r="C70" i="3"/>
  <c r="N69" i="3"/>
  <c r="M69" i="3"/>
  <c r="L69" i="3"/>
  <c r="K69" i="3"/>
  <c r="J69" i="3"/>
  <c r="I69" i="3"/>
  <c r="H69" i="3"/>
  <c r="G69" i="3"/>
  <c r="F69" i="3"/>
  <c r="C69" i="3"/>
  <c r="N68" i="3"/>
  <c r="M68" i="3"/>
  <c r="L68" i="3"/>
  <c r="K68" i="3"/>
  <c r="J68" i="3"/>
  <c r="I68" i="3"/>
  <c r="H68" i="3"/>
  <c r="G68" i="3"/>
  <c r="F68" i="3"/>
  <c r="C68" i="3"/>
  <c r="N67" i="3"/>
  <c r="M67" i="3"/>
  <c r="L67" i="3"/>
  <c r="K67" i="3"/>
  <c r="J67" i="3"/>
  <c r="I67" i="3"/>
  <c r="H67" i="3"/>
  <c r="G67" i="3"/>
  <c r="F67" i="3"/>
  <c r="C67" i="3"/>
  <c r="N66" i="3"/>
  <c r="M66" i="3"/>
  <c r="L66" i="3"/>
  <c r="K66" i="3"/>
  <c r="J66" i="3"/>
  <c r="H66" i="3"/>
  <c r="G66" i="3"/>
  <c r="F66" i="3"/>
  <c r="C66" i="3"/>
  <c r="N65" i="3"/>
  <c r="M65" i="3"/>
  <c r="L65" i="3"/>
  <c r="K65" i="3"/>
  <c r="J65" i="3"/>
  <c r="I65" i="3"/>
  <c r="H65" i="3"/>
  <c r="G65" i="3"/>
  <c r="F65" i="3"/>
  <c r="C65" i="3"/>
  <c r="N64" i="3"/>
  <c r="M64" i="3"/>
  <c r="L64" i="3"/>
  <c r="K64" i="3"/>
  <c r="J64" i="3"/>
  <c r="I64" i="3"/>
  <c r="H64" i="3"/>
  <c r="G64" i="3"/>
  <c r="F64" i="3"/>
  <c r="C64" i="3"/>
  <c r="N63" i="3"/>
  <c r="M63" i="3"/>
  <c r="L63" i="3"/>
  <c r="K63" i="3"/>
  <c r="J63" i="3"/>
  <c r="I63" i="3"/>
  <c r="H63" i="3"/>
  <c r="G63" i="3"/>
  <c r="F63" i="3"/>
  <c r="C63" i="3"/>
  <c r="N62" i="3"/>
  <c r="M62" i="3"/>
  <c r="L62" i="3"/>
  <c r="K62" i="3"/>
  <c r="J62" i="3"/>
  <c r="I62" i="3"/>
  <c r="H62" i="3"/>
  <c r="G62" i="3"/>
  <c r="F62" i="3"/>
  <c r="C62" i="3"/>
  <c r="N61" i="3"/>
  <c r="M61" i="3"/>
  <c r="L61" i="3"/>
  <c r="K61" i="3"/>
  <c r="J61" i="3"/>
  <c r="I61" i="3"/>
  <c r="H61" i="3"/>
  <c r="G61" i="3"/>
  <c r="F61" i="3"/>
  <c r="C61" i="3"/>
  <c r="N60" i="3"/>
  <c r="M60" i="3"/>
  <c r="L60" i="3"/>
  <c r="K60" i="3"/>
  <c r="J60" i="3"/>
  <c r="I60" i="3"/>
  <c r="H60" i="3"/>
  <c r="G60" i="3"/>
  <c r="F60" i="3"/>
  <c r="C60" i="3"/>
  <c r="N59" i="3"/>
  <c r="M59" i="3"/>
  <c r="L59" i="3"/>
  <c r="K59" i="3"/>
  <c r="J59" i="3"/>
  <c r="I59" i="3"/>
  <c r="H59" i="3"/>
  <c r="G59" i="3"/>
  <c r="F59" i="3"/>
  <c r="C59" i="3"/>
  <c r="N58" i="3"/>
  <c r="M58" i="3"/>
  <c r="L58" i="3"/>
  <c r="K58" i="3"/>
  <c r="J58" i="3"/>
  <c r="I58" i="3"/>
  <c r="H58" i="3"/>
  <c r="G58" i="3"/>
  <c r="F58" i="3"/>
  <c r="C58" i="3"/>
  <c r="N57" i="3"/>
  <c r="M57" i="3"/>
  <c r="L57" i="3"/>
  <c r="K57" i="3"/>
  <c r="J57" i="3"/>
  <c r="I57" i="3"/>
  <c r="H57" i="3"/>
  <c r="G57" i="3"/>
  <c r="F57" i="3"/>
  <c r="C57" i="3"/>
  <c r="N56" i="3"/>
  <c r="M56" i="3"/>
  <c r="L56" i="3"/>
  <c r="K56" i="3"/>
  <c r="J56" i="3"/>
  <c r="I56" i="3"/>
  <c r="H56" i="3"/>
  <c r="G56" i="3"/>
  <c r="F56" i="3"/>
  <c r="C56" i="3"/>
  <c r="N55" i="3"/>
  <c r="M55" i="3"/>
  <c r="L55" i="3"/>
  <c r="K55" i="3"/>
  <c r="J55" i="3"/>
  <c r="I55" i="3"/>
  <c r="H55" i="3"/>
  <c r="G55" i="3"/>
  <c r="F55" i="3"/>
  <c r="C55" i="3"/>
  <c r="N54" i="3"/>
  <c r="M54" i="3"/>
  <c r="L54" i="3"/>
  <c r="K54" i="3"/>
  <c r="J54" i="3"/>
  <c r="I54" i="3"/>
  <c r="H54" i="3"/>
  <c r="G54" i="3"/>
  <c r="F54" i="3"/>
  <c r="C54" i="3"/>
  <c r="N53" i="3"/>
  <c r="M53" i="3"/>
  <c r="L53" i="3"/>
  <c r="K53" i="3"/>
  <c r="J53" i="3"/>
  <c r="I53" i="3"/>
  <c r="H53" i="3"/>
  <c r="G53" i="3"/>
  <c r="F53" i="3"/>
  <c r="C53" i="3"/>
  <c r="N52" i="3"/>
  <c r="M52" i="3"/>
  <c r="L52" i="3"/>
  <c r="K52" i="3"/>
  <c r="J52" i="3"/>
  <c r="I52" i="3"/>
  <c r="H52" i="3"/>
  <c r="G52" i="3"/>
  <c r="F52" i="3"/>
  <c r="C52" i="3"/>
  <c r="N51" i="3"/>
  <c r="M51" i="3"/>
  <c r="L51" i="3"/>
  <c r="K51" i="3"/>
  <c r="J51" i="3"/>
  <c r="I51" i="3"/>
  <c r="H51" i="3"/>
  <c r="G51" i="3"/>
  <c r="F51" i="3"/>
  <c r="C51" i="3"/>
  <c r="N50" i="3"/>
  <c r="M50" i="3"/>
  <c r="L50" i="3"/>
  <c r="K50" i="3"/>
  <c r="J50" i="3"/>
  <c r="I50" i="3"/>
  <c r="H50" i="3"/>
  <c r="G50" i="3"/>
  <c r="F50" i="3"/>
  <c r="C50" i="3"/>
  <c r="N49" i="3"/>
  <c r="M49" i="3"/>
  <c r="L49" i="3"/>
  <c r="K49" i="3"/>
  <c r="J49" i="3"/>
  <c r="I49" i="3"/>
  <c r="H49" i="3"/>
  <c r="D49" i="3" s="1"/>
  <c r="G49" i="3"/>
  <c r="F49" i="3"/>
  <c r="C49" i="3"/>
  <c r="N48" i="3"/>
  <c r="M48" i="3"/>
  <c r="L48" i="3"/>
  <c r="K48" i="3"/>
  <c r="J48" i="3"/>
  <c r="I48" i="3"/>
  <c r="H48" i="3"/>
  <c r="G48" i="3"/>
  <c r="F48" i="3"/>
  <c r="C48" i="3"/>
  <c r="N47" i="3"/>
  <c r="M47" i="3"/>
  <c r="L47" i="3"/>
  <c r="K47" i="3"/>
  <c r="J47" i="3"/>
  <c r="I47" i="3"/>
  <c r="H47" i="3"/>
  <c r="G47" i="3"/>
  <c r="F47" i="3"/>
  <c r="C47" i="3"/>
  <c r="N46" i="3"/>
  <c r="M46" i="3"/>
  <c r="L46" i="3"/>
  <c r="K46" i="3"/>
  <c r="J46" i="3"/>
  <c r="I46" i="3"/>
  <c r="H46" i="3"/>
  <c r="G46" i="3"/>
  <c r="F46" i="3"/>
  <c r="D46" i="3" s="1"/>
  <c r="C46" i="3"/>
  <c r="N45" i="3"/>
  <c r="M45" i="3"/>
  <c r="L45" i="3"/>
  <c r="K45" i="3"/>
  <c r="J45" i="3"/>
  <c r="I45" i="3"/>
  <c r="H45" i="3"/>
  <c r="G45" i="3"/>
  <c r="F45" i="3"/>
  <c r="C45" i="3"/>
  <c r="N44" i="3"/>
  <c r="M44" i="3"/>
  <c r="L44" i="3"/>
  <c r="K44" i="3"/>
  <c r="J44" i="3"/>
  <c r="I44" i="3"/>
  <c r="H44" i="3"/>
  <c r="G44" i="3"/>
  <c r="F44" i="3"/>
  <c r="C44" i="3"/>
  <c r="N43" i="3"/>
  <c r="M43" i="3"/>
  <c r="L43" i="3"/>
  <c r="K43" i="3"/>
  <c r="J43" i="3"/>
  <c r="I43" i="3"/>
  <c r="H43" i="3"/>
  <c r="G43" i="3"/>
  <c r="F43" i="3"/>
  <c r="C43" i="3"/>
  <c r="N42" i="3"/>
  <c r="M42" i="3"/>
  <c r="L42" i="3"/>
  <c r="K42" i="3"/>
  <c r="J42" i="3"/>
  <c r="I42" i="3"/>
  <c r="H42" i="3"/>
  <c r="D42" i="3" s="1"/>
  <c r="G42" i="3"/>
  <c r="F42" i="3"/>
  <c r="C42" i="3"/>
  <c r="N41" i="3"/>
  <c r="M41" i="3"/>
  <c r="L41" i="3"/>
  <c r="K41" i="3"/>
  <c r="J41" i="3"/>
  <c r="I41" i="3"/>
  <c r="H41" i="3"/>
  <c r="G41" i="3"/>
  <c r="F41" i="3"/>
  <c r="C41" i="3"/>
  <c r="N40" i="3"/>
  <c r="M40" i="3"/>
  <c r="L40" i="3"/>
  <c r="K40" i="3"/>
  <c r="J40" i="3"/>
  <c r="I40" i="3"/>
  <c r="H40" i="3"/>
  <c r="G40" i="3"/>
  <c r="F40" i="3"/>
  <c r="C40" i="3"/>
  <c r="N39" i="3"/>
  <c r="M39" i="3"/>
  <c r="L39" i="3"/>
  <c r="K39" i="3"/>
  <c r="J39" i="3"/>
  <c r="I39" i="3"/>
  <c r="H39" i="3"/>
  <c r="G39" i="3"/>
  <c r="F39" i="3"/>
  <c r="C39" i="3"/>
  <c r="N38" i="3"/>
  <c r="M38" i="3"/>
  <c r="L38" i="3"/>
  <c r="K38" i="3"/>
  <c r="J38" i="3"/>
  <c r="I38" i="3"/>
  <c r="H38" i="3"/>
  <c r="G38" i="3"/>
  <c r="F38" i="3"/>
  <c r="C38" i="3"/>
  <c r="N37" i="3"/>
  <c r="M37" i="3"/>
  <c r="L37" i="3"/>
  <c r="K37" i="3"/>
  <c r="J37" i="3"/>
  <c r="I37" i="3"/>
  <c r="H37" i="3"/>
  <c r="G37" i="3"/>
  <c r="F37" i="3"/>
  <c r="C37" i="3"/>
  <c r="N36" i="3"/>
  <c r="M36" i="3"/>
  <c r="L36" i="3"/>
  <c r="K36" i="3"/>
  <c r="J36" i="3"/>
  <c r="I36" i="3"/>
  <c r="H36" i="3"/>
  <c r="G36" i="3"/>
  <c r="F36" i="3"/>
  <c r="C36" i="3"/>
  <c r="N35" i="3"/>
  <c r="M35" i="3"/>
  <c r="L35" i="3"/>
  <c r="K35" i="3"/>
  <c r="J35" i="3"/>
  <c r="I35" i="3"/>
  <c r="H35" i="3"/>
  <c r="G35" i="3"/>
  <c r="F35" i="3"/>
  <c r="C35" i="3"/>
  <c r="N34" i="3"/>
  <c r="M34" i="3"/>
  <c r="L34" i="3"/>
  <c r="K34" i="3"/>
  <c r="J34" i="3"/>
  <c r="I34" i="3"/>
  <c r="H34" i="3"/>
  <c r="G34" i="3"/>
  <c r="F34" i="3"/>
  <c r="C34" i="3"/>
  <c r="N33" i="3"/>
  <c r="M33" i="3"/>
  <c r="L33" i="3"/>
  <c r="K33" i="3"/>
  <c r="J33" i="3"/>
  <c r="I33" i="3"/>
  <c r="H33" i="3"/>
  <c r="D33" i="3" s="1"/>
  <c r="G33" i="3"/>
  <c r="F33" i="3"/>
  <c r="C33" i="3"/>
  <c r="N32" i="3"/>
  <c r="M32" i="3"/>
  <c r="L32" i="3"/>
  <c r="K32" i="3"/>
  <c r="J32" i="3"/>
  <c r="I32" i="3"/>
  <c r="H32" i="3"/>
  <c r="G32" i="3"/>
  <c r="F32" i="3"/>
  <c r="C32" i="3"/>
  <c r="N31" i="3"/>
  <c r="M31" i="3"/>
  <c r="L31" i="3"/>
  <c r="K31" i="3"/>
  <c r="J31" i="3"/>
  <c r="I31" i="3"/>
  <c r="H31" i="3"/>
  <c r="G31" i="3"/>
  <c r="F31" i="3"/>
  <c r="C31" i="3"/>
  <c r="N30" i="3"/>
  <c r="M30" i="3"/>
  <c r="L30" i="3"/>
  <c r="K30" i="3"/>
  <c r="J30" i="3"/>
  <c r="I30" i="3"/>
  <c r="H30" i="3"/>
  <c r="G30" i="3"/>
  <c r="F30" i="3"/>
  <c r="D30" i="3" s="1"/>
  <c r="C30" i="3"/>
  <c r="N29" i="3"/>
  <c r="M29" i="3"/>
  <c r="L29" i="3"/>
  <c r="K29" i="3"/>
  <c r="J29" i="3"/>
  <c r="I29" i="3"/>
  <c r="H29" i="3"/>
  <c r="G29" i="3"/>
  <c r="F29" i="3"/>
  <c r="C29" i="3"/>
  <c r="N28" i="3"/>
  <c r="M28" i="3"/>
  <c r="L28" i="3"/>
  <c r="K28" i="3"/>
  <c r="J28" i="3"/>
  <c r="I28" i="3"/>
  <c r="H28" i="3"/>
  <c r="G28" i="3"/>
  <c r="F28" i="3"/>
  <c r="C28" i="3"/>
  <c r="N27" i="3"/>
  <c r="M27" i="3"/>
  <c r="L27" i="3"/>
  <c r="K27" i="3"/>
  <c r="J27" i="3"/>
  <c r="I27" i="3"/>
  <c r="H27" i="3"/>
  <c r="G27" i="3"/>
  <c r="F27" i="3"/>
  <c r="C27" i="3"/>
  <c r="N26" i="3"/>
  <c r="M26" i="3"/>
  <c r="L26" i="3"/>
  <c r="K26" i="3"/>
  <c r="J26" i="3"/>
  <c r="I26" i="3"/>
  <c r="H26" i="3"/>
  <c r="G26" i="3"/>
  <c r="F26" i="3"/>
  <c r="C26" i="3"/>
  <c r="N25" i="3"/>
  <c r="M25" i="3"/>
  <c r="L25" i="3"/>
  <c r="K25" i="3"/>
  <c r="J25" i="3"/>
  <c r="I25" i="3"/>
  <c r="H25" i="3"/>
  <c r="G25" i="3"/>
  <c r="F25" i="3"/>
  <c r="C25" i="3"/>
  <c r="N24" i="3"/>
  <c r="M24" i="3"/>
  <c r="L24" i="3"/>
  <c r="K24" i="3"/>
  <c r="J24" i="3"/>
  <c r="I24" i="3"/>
  <c r="H24" i="3"/>
  <c r="F24" i="3"/>
  <c r="C24" i="3"/>
  <c r="N23" i="3"/>
  <c r="M23" i="3"/>
  <c r="L23" i="3"/>
  <c r="K23" i="3"/>
  <c r="J23" i="3"/>
  <c r="I23" i="3"/>
  <c r="H23" i="3"/>
  <c r="G23" i="3"/>
  <c r="F23" i="3"/>
  <c r="C23" i="3"/>
  <c r="N22" i="3"/>
  <c r="M22" i="3"/>
  <c r="L22" i="3"/>
  <c r="K22" i="3"/>
  <c r="J22" i="3"/>
  <c r="I22" i="3"/>
  <c r="H22" i="3"/>
  <c r="G22" i="3"/>
  <c r="F22" i="3"/>
  <c r="C22" i="3"/>
  <c r="N21" i="3"/>
  <c r="M21" i="3"/>
  <c r="L21" i="3"/>
  <c r="I21" i="3"/>
  <c r="G21" i="3"/>
  <c r="F21" i="3"/>
  <c r="C21" i="3"/>
  <c r="N20" i="3"/>
  <c r="M20" i="3"/>
  <c r="L20" i="3"/>
  <c r="K20" i="3"/>
  <c r="J20" i="3"/>
  <c r="I20" i="3"/>
  <c r="H20" i="3"/>
  <c r="G20" i="3"/>
  <c r="F20" i="3"/>
  <c r="D20" i="3" s="1"/>
  <c r="C20" i="3"/>
  <c r="N19" i="3"/>
  <c r="M19" i="3"/>
  <c r="L19" i="3"/>
  <c r="K19" i="3"/>
  <c r="J19" i="3"/>
  <c r="I19" i="3"/>
  <c r="H19" i="3"/>
  <c r="G19" i="3"/>
  <c r="F19" i="3"/>
  <c r="C19" i="3"/>
  <c r="N18" i="3"/>
  <c r="M18" i="3"/>
  <c r="L18" i="3"/>
  <c r="K18" i="3"/>
  <c r="J18" i="3"/>
  <c r="I18" i="3"/>
  <c r="H18" i="3"/>
  <c r="G18" i="3"/>
  <c r="F18" i="3"/>
  <c r="C18" i="3"/>
  <c r="N17" i="3"/>
  <c r="M17" i="3"/>
  <c r="L17" i="3"/>
  <c r="K17" i="3"/>
  <c r="J17" i="3"/>
  <c r="I17" i="3"/>
  <c r="H17" i="3"/>
  <c r="G17" i="3"/>
  <c r="F17" i="3"/>
  <c r="C17" i="3"/>
  <c r="N16" i="3"/>
  <c r="M16" i="3"/>
  <c r="L16" i="3"/>
  <c r="K16" i="3"/>
  <c r="J16" i="3"/>
  <c r="I16" i="3"/>
  <c r="H16" i="3"/>
  <c r="G16" i="3"/>
  <c r="F16" i="3"/>
  <c r="C16" i="3"/>
  <c r="N15" i="3"/>
  <c r="M15" i="3"/>
  <c r="L15" i="3"/>
  <c r="K15" i="3"/>
  <c r="J15" i="3"/>
  <c r="I15" i="3"/>
  <c r="H15" i="3"/>
  <c r="G15" i="3"/>
  <c r="F15" i="3"/>
  <c r="C15" i="3"/>
  <c r="N14" i="3"/>
  <c r="M14" i="3"/>
  <c r="L14" i="3"/>
  <c r="K14" i="3"/>
  <c r="J14" i="3"/>
  <c r="I14" i="3"/>
  <c r="H14" i="3"/>
  <c r="G14" i="3"/>
  <c r="F14" i="3"/>
  <c r="C14" i="3"/>
  <c r="N13" i="3"/>
  <c r="M13" i="3"/>
  <c r="L13" i="3"/>
  <c r="K13" i="3"/>
  <c r="J13" i="3"/>
  <c r="I13" i="3"/>
  <c r="H13" i="3"/>
  <c r="G13" i="3"/>
  <c r="F13" i="3"/>
  <c r="C13" i="3"/>
  <c r="N12" i="3"/>
  <c r="M12" i="3"/>
  <c r="L12" i="3"/>
  <c r="K12" i="3"/>
  <c r="J12" i="3"/>
  <c r="I12" i="3"/>
  <c r="H12" i="3"/>
  <c r="G12" i="3"/>
  <c r="F12" i="3"/>
  <c r="D12" i="3" s="1"/>
  <c r="C12" i="3"/>
  <c r="N11" i="3"/>
  <c r="M11" i="3"/>
  <c r="L11" i="3"/>
  <c r="K11" i="3"/>
  <c r="J11" i="3"/>
  <c r="I11" i="3"/>
  <c r="H11" i="3"/>
  <c r="G11" i="3"/>
  <c r="F11" i="3"/>
  <c r="C11" i="3"/>
  <c r="N10" i="3"/>
  <c r="M10" i="3"/>
  <c r="L10" i="3"/>
  <c r="K10" i="3"/>
  <c r="J10" i="3"/>
  <c r="I10" i="3"/>
  <c r="H10" i="3"/>
  <c r="G10" i="3"/>
  <c r="F10" i="3"/>
  <c r="C10" i="3"/>
  <c r="N9" i="3"/>
  <c r="M9" i="3"/>
  <c r="L9" i="3"/>
  <c r="K9" i="3"/>
  <c r="J9" i="3"/>
  <c r="I9" i="3"/>
  <c r="H9" i="3"/>
  <c r="G9" i="3"/>
  <c r="F9" i="3"/>
  <c r="C9" i="3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N8" i="3"/>
  <c r="M8" i="3"/>
  <c r="L8" i="3"/>
  <c r="K8" i="3"/>
  <c r="J8" i="3"/>
  <c r="I8" i="3"/>
  <c r="H8" i="3"/>
  <c r="G8" i="3"/>
  <c r="F8" i="3"/>
  <c r="C8" i="3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D6" i="2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D11" i="1"/>
  <c r="C11" i="1"/>
  <c r="B11" i="1"/>
  <c r="D10" i="1"/>
  <c r="C10" i="1"/>
  <c r="J72" i="33" l="1"/>
  <c r="I21" i="33"/>
  <c r="C66" i="9"/>
  <c r="I50" i="6"/>
  <c r="G50" i="6"/>
  <c r="Q95" i="36"/>
  <c r="Q88" i="36"/>
  <c r="Q78" i="36"/>
  <c r="Q79" i="36"/>
  <c r="Q68" i="36"/>
  <c r="Q69" i="36"/>
  <c r="Q66" i="36"/>
  <c r="Q59" i="36"/>
  <c r="Q56" i="36"/>
  <c r="Q72" i="36"/>
  <c r="Q50" i="36"/>
  <c r="Q47" i="36"/>
  <c r="Q63" i="36"/>
  <c r="Q33" i="36"/>
  <c r="Q34" i="36"/>
  <c r="Q31" i="36"/>
  <c r="Q24" i="36"/>
  <c r="Q21" i="36"/>
  <c r="Q18" i="36"/>
  <c r="Q296" i="30"/>
  <c r="Q79" i="30"/>
  <c r="Q86" i="30"/>
  <c r="Q8" i="30"/>
  <c r="Q62" i="30"/>
  <c r="Q248" i="30"/>
  <c r="Q45" i="30"/>
  <c r="Q349" i="30"/>
  <c r="Q12" i="30"/>
  <c r="Q20" i="30"/>
  <c r="Q21" i="30"/>
  <c r="Q316" i="30"/>
  <c r="Q332" i="30"/>
  <c r="Q348" i="30"/>
  <c r="Q202" i="30"/>
  <c r="Q203" i="30"/>
  <c r="Q314" i="30"/>
  <c r="Q315" i="30"/>
  <c r="Q169" i="30"/>
  <c r="Q281" i="30"/>
  <c r="Q88" i="30"/>
  <c r="Q104" i="30"/>
  <c r="Q144" i="30"/>
  <c r="Q152" i="30"/>
  <c r="Q184" i="30"/>
  <c r="Q200" i="30"/>
  <c r="Q40" i="30"/>
  <c r="Q72" i="30"/>
  <c r="Q131" i="30"/>
  <c r="Q136" i="30"/>
  <c r="Q168" i="30"/>
  <c r="Q232" i="30"/>
  <c r="Q280" i="30"/>
  <c r="Q328" i="30"/>
  <c r="Q344" i="30"/>
  <c r="Q360" i="30"/>
  <c r="Q24" i="30"/>
  <c r="Q56" i="30"/>
  <c r="Q120" i="30"/>
  <c r="Q312" i="30"/>
  <c r="Q355" i="30"/>
  <c r="Q58" i="28"/>
  <c r="Q187" i="28"/>
  <c r="Q276" i="28"/>
  <c r="Q283" i="28"/>
  <c r="Q41" i="28"/>
  <c r="Q258" i="28"/>
  <c r="Q274" i="28"/>
  <c r="Q282" i="28"/>
  <c r="Q298" i="28"/>
  <c r="Q362" i="28"/>
  <c r="Q234" i="28"/>
  <c r="Q242" i="28"/>
  <c r="Q243" i="28"/>
  <c r="Q250" i="28"/>
  <c r="Q330" i="28"/>
  <c r="Q57" i="28"/>
  <c r="Q209" i="28"/>
  <c r="Q217" i="28"/>
  <c r="Q297" i="28"/>
  <c r="Q161" i="28"/>
  <c r="Q177" i="28"/>
  <c r="Q361" i="28"/>
  <c r="Q95" i="28"/>
  <c r="Q110" i="28"/>
  <c r="Q126" i="28"/>
  <c r="Q142" i="28"/>
  <c r="Q255" i="28"/>
  <c r="Q20" i="28"/>
  <c r="Q157" i="28"/>
  <c r="Q341" i="28"/>
  <c r="Q10" i="28"/>
  <c r="Q27" i="28"/>
  <c r="Q324" i="28"/>
  <c r="Q340" i="28"/>
  <c r="Q356" i="28"/>
  <c r="Q18" i="28"/>
  <c r="Q301" i="28"/>
  <c r="Q319" i="28"/>
  <c r="Q227" i="28"/>
  <c r="Q299" i="28"/>
  <c r="Q347" i="28"/>
  <c r="N65" i="27"/>
  <c r="P46" i="26"/>
  <c r="P8" i="26"/>
  <c r="P15" i="26"/>
  <c r="P31" i="26"/>
  <c r="P96" i="26"/>
  <c r="P47" i="26"/>
  <c r="P63" i="26"/>
  <c r="P79" i="26"/>
  <c r="P95" i="26"/>
  <c r="P55" i="25"/>
  <c r="P64" i="24"/>
  <c r="P15" i="24"/>
  <c r="P54" i="24"/>
  <c r="P80" i="24"/>
  <c r="P31" i="24"/>
  <c r="P37" i="24"/>
  <c r="P47" i="24"/>
  <c r="P63" i="24"/>
  <c r="E105" i="23"/>
  <c r="J17" i="22"/>
  <c r="J33" i="22"/>
  <c r="J42" i="22"/>
  <c r="J24" i="22"/>
  <c r="J47" i="22"/>
  <c r="J90" i="22"/>
  <c r="J6" i="22"/>
  <c r="J13" i="22"/>
  <c r="J38" i="22"/>
  <c r="J36" i="22"/>
  <c r="J43" i="22"/>
  <c r="J59" i="22"/>
  <c r="J68" i="22"/>
  <c r="J9" i="22"/>
  <c r="J18" i="22"/>
  <c r="J34" i="22"/>
  <c r="J7" i="22"/>
  <c r="J16" i="22"/>
  <c r="J32" i="22"/>
  <c r="J48" i="22"/>
  <c r="J14" i="22"/>
  <c r="J23" i="22"/>
  <c r="J53" i="22"/>
  <c r="J69" i="22"/>
  <c r="J19" i="22"/>
  <c r="J35" i="22"/>
  <c r="J51" i="22"/>
  <c r="P96" i="20"/>
  <c r="P94" i="20"/>
  <c r="P29" i="20"/>
  <c r="P92" i="20"/>
  <c r="P15" i="20"/>
  <c r="P20" i="20"/>
  <c r="P36" i="20"/>
  <c r="P63" i="20"/>
  <c r="P79" i="20"/>
  <c r="P84" i="20"/>
  <c r="P89" i="20"/>
  <c r="P41" i="20"/>
  <c r="P57" i="20"/>
  <c r="P35" i="20"/>
  <c r="P51" i="20"/>
  <c r="P67" i="20"/>
  <c r="P73" i="20"/>
  <c r="P13" i="20"/>
  <c r="P88" i="20"/>
  <c r="P18" i="20"/>
  <c r="P45" i="20"/>
  <c r="P61" i="20"/>
  <c r="P77" i="20"/>
  <c r="P12" i="20"/>
  <c r="P34" i="20"/>
  <c r="P50" i="20"/>
  <c r="P28" i="20"/>
  <c r="P22" i="20"/>
  <c r="P38" i="20"/>
  <c r="P43" i="20"/>
  <c r="P59" i="20"/>
  <c r="P74" i="20"/>
  <c r="J46" i="17"/>
  <c r="J17" i="17"/>
  <c r="J33" i="17"/>
  <c r="J42" i="17"/>
  <c r="J58" i="17"/>
  <c r="J90" i="17"/>
  <c r="J88" i="17"/>
  <c r="J31" i="17"/>
  <c r="J95" i="17"/>
  <c r="G99" i="17"/>
  <c r="J68" i="17"/>
  <c r="J84" i="17"/>
  <c r="J75" i="17"/>
  <c r="J91" i="17"/>
  <c r="J50" i="17"/>
  <c r="J62" i="17"/>
  <c r="J69" i="17"/>
  <c r="J10" i="17"/>
  <c r="J35" i="17"/>
  <c r="J76" i="17"/>
  <c r="J67" i="17"/>
  <c r="J6" i="17"/>
  <c r="J40" i="17"/>
  <c r="J65" i="17"/>
  <c r="J13" i="17"/>
  <c r="J47" i="17"/>
  <c r="J11" i="17"/>
  <c r="J27" i="17"/>
  <c r="J70" i="17"/>
  <c r="E99" i="17"/>
  <c r="J77" i="17"/>
  <c r="J43" i="17"/>
  <c r="J66" i="17"/>
  <c r="J5" i="17"/>
  <c r="J7" i="17"/>
  <c r="J23" i="17"/>
  <c r="J48" i="17"/>
  <c r="J57" i="17"/>
  <c r="J73" i="17"/>
  <c r="J21" i="17"/>
  <c r="J37" i="17"/>
  <c r="J55" i="17"/>
  <c r="J71" i="17"/>
  <c r="J80" i="17"/>
  <c r="P8" i="15"/>
  <c r="P13" i="15"/>
  <c r="P83" i="15"/>
  <c r="P66" i="15"/>
  <c r="P93" i="15"/>
  <c r="P49" i="15"/>
  <c r="P55" i="15"/>
  <c r="P60" i="15"/>
  <c r="P71" i="15"/>
  <c r="P17" i="15"/>
  <c r="P33" i="15"/>
  <c r="P87" i="15"/>
  <c r="P59" i="15"/>
  <c r="P65" i="15"/>
  <c r="P97" i="15"/>
  <c r="P42" i="15"/>
  <c r="P74" i="15"/>
  <c r="P20" i="15"/>
  <c r="P36" i="15"/>
  <c r="P52" i="15"/>
  <c r="P9" i="15"/>
  <c r="P58" i="15"/>
  <c r="P68" i="15"/>
  <c r="P90" i="15"/>
  <c r="P84" i="15"/>
  <c r="P46" i="15"/>
  <c r="P51" i="15"/>
  <c r="P100" i="15"/>
  <c r="D65" i="14"/>
  <c r="F63" i="14"/>
  <c r="J28" i="12"/>
  <c r="J39" i="12"/>
  <c r="J62" i="12"/>
  <c r="J80" i="12"/>
  <c r="J69" i="12"/>
  <c r="J78" i="12"/>
  <c r="J6" i="12"/>
  <c r="J17" i="12"/>
  <c r="J51" i="12"/>
  <c r="J85" i="12"/>
  <c r="J58" i="12"/>
  <c r="J22" i="12"/>
  <c r="J31" i="12"/>
  <c r="J40" i="12"/>
  <c r="J49" i="12"/>
  <c r="J65" i="12"/>
  <c r="J38" i="12"/>
  <c r="J81" i="12"/>
  <c r="J27" i="12"/>
  <c r="J79" i="12"/>
  <c r="J7" i="12"/>
  <c r="J34" i="12"/>
  <c r="J77" i="12"/>
  <c r="J32" i="12"/>
  <c r="J82" i="12"/>
  <c r="O9" i="10"/>
  <c r="O49" i="10"/>
  <c r="O57" i="10"/>
  <c r="O65" i="10"/>
  <c r="O73" i="10"/>
  <c r="O81" i="10"/>
  <c r="O89" i="10"/>
  <c r="O77" i="10"/>
  <c r="O93" i="10"/>
  <c r="G101" i="10"/>
  <c r="O41" i="10"/>
  <c r="O12" i="10"/>
  <c r="J101" i="10"/>
  <c r="O7" i="10"/>
  <c r="O101" i="10" s="1"/>
  <c r="O36" i="10"/>
  <c r="O40" i="10"/>
  <c r="O84" i="10"/>
  <c r="O88" i="10"/>
  <c r="O19" i="10"/>
  <c r="O43" i="10"/>
  <c r="O51" i="10"/>
  <c r="O59" i="10"/>
  <c r="O67" i="10"/>
  <c r="O83" i="10"/>
  <c r="O75" i="10"/>
  <c r="O14" i="10"/>
  <c r="O34" i="10"/>
  <c r="O50" i="10"/>
  <c r="O78" i="10"/>
  <c r="O98" i="10"/>
  <c r="E13" i="9"/>
  <c r="C39" i="9"/>
  <c r="G81" i="6"/>
  <c r="E10" i="3"/>
  <c r="D38" i="3"/>
  <c r="D22" i="3"/>
  <c r="D44" i="3"/>
  <c r="D69" i="3"/>
  <c r="E80" i="3"/>
  <c r="D87" i="3"/>
  <c r="E66" i="3"/>
  <c r="D26" i="3"/>
  <c r="E95" i="3"/>
  <c r="E41" i="3"/>
  <c r="D17" i="3"/>
  <c r="E25" i="3"/>
  <c r="E35" i="3"/>
  <c r="D51" i="3"/>
  <c r="E40" i="3"/>
  <c r="D59" i="3"/>
  <c r="D84" i="3"/>
  <c r="D14" i="3"/>
  <c r="D40" i="3"/>
  <c r="D65" i="3"/>
  <c r="D92" i="3"/>
  <c r="E19" i="3"/>
  <c r="E24" i="3"/>
  <c r="D61" i="3"/>
  <c r="D16" i="3"/>
  <c r="E69" i="3"/>
  <c r="D70" i="3"/>
  <c r="D96" i="3"/>
  <c r="E26" i="3"/>
  <c r="E34" i="3"/>
  <c r="E37" i="3"/>
  <c r="D39" i="3"/>
  <c r="E50" i="3"/>
  <c r="D82" i="3"/>
  <c r="D93" i="3"/>
  <c r="E96" i="3"/>
  <c r="E8" i="3"/>
  <c r="D47" i="3"/>
  <c r="D55" i="3"/>
  <c r="E61" i="3"/>
  <c r="D63" i="3"/>
  <c r="D67" i="3"/>
  <c r="E85" i="3"/>
  <c r="E42" i="3"/>
  <c r="E45" i="3"/>
  <c r="E71" i="3"/>
  <c r="D95" i="3"/>
  <c r="M100" i="3"/>
  <c r="F107" i="4" s="1"/>
  <c r="F109" i="4" s="1"/>
  <c r="E23" i="3"/>
  <c r="E39" i="3"/>
  <c r="E52" i="3"/>
  <c r="E60" i="3"/>
  <c r="E76" i="3"/>
  <c r="E79" i="3"/>
  <c r="E15" i="3"/>
  <c r="E18" i="3"/>
  <c r="D57" i="3"/>
  <c r="D60" i="3"/>
  <c r="G12" i="14"/>
  <c r="F61" i="9"/>
  <c r="C90" i="13"/>
  <c r="K89" i="13"/>
  <c r="C65" i="14"/>
  <c r="P54" i="25"/>
  <c r="P53" i="25"/>
  <c r="P52" i="25"/>
  <c r="P57" i="25"/>
  <c r="N67" i="27"/>
  <c r="N66" i="27"/>
  <c r="N62" i="27"/>
  <c r="N64" i="27"/>
  <c r="Q117" i="36"/>
  <c r="Q115" i="36"/>
  <c r="Q76" i="36"/>
  <c r="Q8" i="36"/>
  <c r="Q23" i="36"/>
  <c r="Q49" i="36"/>
  <c r="Q67" i="36"/>
  <c r="Q96" i="36"/>
  <c r="Q40" i="36"/>
  <c r="Q41" i="36"/>
  <c r="Q75" i="36"/>
  <c r="Q84" i="36"/>
  <c r="Q94" i="36"/>
  <c r="Q42" i="36"/>
  <c r="Q7" i="36"/>
  <c r="Q14" i="36"/>
  <c r="Q22" i="36"/>
  <c r="Q32" i="36"/>
  <c r="Q48" i="36"/>
  <c r="Q58" i="36"/>
  <c r="Q85" i="36"/>
  <c r="Q13" i="36"/>
  <c r="Q39" i="36"/>
  <c r="Q65" i="36"/>
  <c r="Q83" i="36"/>
  <c r="Q6" i="36"/>
  <c r="Q57" i="36"/>
  <c r="Q91" i="36"/>
  <c r="Q12" i="36"/>
  <c r="Q38" i="36"/>
  <c r="Q55" i="36"/>
  <c r="Q64" i="36"/>
  <c r="Q74" i="36"/>
  <c r="Q92" i="36"/>
  <c r="Q93" i="36"/>
  <c r="Q30" i="36"/>
  <c r="Q81" i="36"/>
  <c r="Q11" i="36"/>
  <c r="Q19" i="36"/>
  <c r="Q28" i="36"/>
  <c r="Q29" i="36"/>
  <c r="Q54" i="36"/>
  <c r="Q73" i="36"/>
  <c r="Q77" i="36"/>
  <c r="Q20" i="36"/>
  <c r="Q46" i="36"/>
  <c r="Q71" i="36"/>
  <c r="Q80" i="36"/>
  <c r="Q90" i="36"/>
  <c r="Q27" i="36"/>
  <c r="Q36" i="36"/>
  <c r="Q37" i="36"/>
  <c r="Q44" i="36"/>
  <c r="Q45" i="36"/>
  <c r="Q97" i="36"/>
  <c r="Q17" i="36"/>
  <c r="Q70" i="36"/>
  <c r="Q89" i="36"/>
  <c r="Q35" i="36"/>
  <c r="Q43" i="36"/>
  <c r="Q52" i="36"/>
  <c r="Q53" i="36"/>
  <c r="Q62" i="36"/>
  <c r="Q87" i="36"/>
  <c r="Q10" i="36"/>
  <c r="Q16" i="36"/>
  <c r="Q60" i="36"/>
  <c r="Q61" i="36"/>
  <c r="Q25" i="36"/>
  <c r="Q26" i="36"/>
  <c r="Q51" i="36"/>
  <c r="Q86" i="36"/>
  <c r="M84" i="31"/>
  <c r="J83" i="31"/>
  <c r="P80" i="31"/>
  <c r="P77" i="31"/>
  <c r="O83" i="31"/>
  <c r="O87" i="31" s="1"/>
  <c r="P82" i="31"/>
  <c r="P78" i="31"/>
  <c r="P81" i="31"/>
  <c r="L87" i="31"/>
  <c r="K87" i="31"/>
  <c r="Q60" i="30"/>
  <c r="Q110" i="30"/>
  <c r="Q127" i="30"/>
  <c r="Q167" i="30"/>
  <c r="Q179" i="30"/>
  <c r="Q192" i="30"/>
  <c r="Q213" i="30"/>
  <c r="Q217" i="30"/>
  <c r="Q225" i="30"/>
  <c r="Q242" i="30"/>
  <c r="Q250" i="30"/>
  <c r="Q251" i="30"/>
  <c r="Q10" i="30"/>
  <c r="Q11" i="30"/>
  <c r="Q76" i="30"/>
  <c r="Q150" i="30"/>
  <c r="Q195" i="30"/>
  <c r="Q208" i="30"/>
  <c r="Q229" i="30"/>
  <c r="Q233" i="30"/>
  <c r="Q266" i="30"/>
  <c r="Q267" i="30"/>
  <c r="Q18" i="30"/>
  <c r="Q26" i="30"/>
  <c r="Q27" i="30"/>
  <c r="Q92" i="30"/>
  <c r="Q100" i="30"/>
  <c r="Q125" i="30"/>
  <c r="Q142" i="30"/>
  <c r="Q159" i="30"/>
  <c r="Q166" i="30"/>
  <c r="Q199" i="30"/>
  <c r="Q211" i="30"/>
  <c r="Q224" i="30"/>
  <c r="Q245" i="30"/>
  <c r="Q249" i="30"/>
  <c r="Q257" i="30"/>
  <c r="Q274" i="30"/>
  <c r="Q282" i="30"/>
  <c r="Q283" i="30"/>
  <c r="Q42" i="30"/>
  <c r="Q43" i="30"/>
  <c r="Q108" i="30"/>
  <c r="Q116" i="30"/>
  <c r="Q227" i="30"/>
  <c r="Q261" i="30"/>
  <c r="Q265" i="30"/>
  <c r="Q298" i="30"/>
  <c r="Q299" i="30"/>
  <c r="Q364" i="30"/>
  <c r="Q58" i="30"/>
  <c r="Q59" i="30"/>
  <c r="Q91" i="30"/>
  <c r="Q124" i="30"/>
  <c r="Q157" i="30"/>
  <c r="Q174" i="30"/>
  <c r="Q191" i="30"/>
  <c r="Q243" i="30"/>
  <c r="Q277" i="30"/>
  <c r="Q9" i="30"/>
  <c r="Q74" i="30"/>
  <c r="Q75" i="30"/>
  <c r="Q140" i="30"/>
  <c r="Q259" i="30"/>
  <c r="Q293" i="30"/>
  <c r="Q297" i="30"/>
  <c r="Q330" i="30"/>
  <c r="Q331" i="30"/>
  <c r="Q338" i="30"/>
  <c r="Q19" i="30"/>
  <c r="Q25" i="30"/>
  <c r="Q65" i="30"/>
  <c r="Q82" i="30"/>
  <c r="Q90" i="30"/>
  <c r="Q156" i="30"/>
  <c r="Q189" i="30"/>
  <c r="Q206" i="30"/>
  <c r="Q230" i="30"/>
  <c r="Q263" i="30"/>
  <c r="Q275" i="30"/>
  <c r="Q309" i="30"/>
  <c r="Q313" i="30"/>
  <c r="Q321" i="30"/>
  <c r="Q325" i="30"/>
  <c r="Q346" i="30"/>
  <c r="Q35" i="30"/>
  <c r="Q41" i="30"/>
  <c r="Q48" i="30"/>
  <c r="Q81" i="30"/>
  <c r="Q106" i="30"/>
  <c r="Q107" i="30"/>
  <c r="Q172" i="30"/>
  <c r="Q246" i="30"/>
  <c r="Q291" i="30"/>
  <c r="Q304" i="30"/>
  <c r="Q362" i="30"/>
  <c r="Q39" i="30"/>
  <c r="Q51" i="30"/>
  <c r="Q57" i="30"/>
  <c r="Q64" i="30"/>
  <c r="Q97" i="30"/>
  <c r="Q114" i="30"/>
  <c r="Q122" i="30"/>
  <c r="Q123" i="30"/>
  <c r="Q165" i="30"/>
  <c r="Q188" i="30"/>
  <c r="Q196" i="30"/>
  <c r="Q238" i="30"/>
  <c r="Q254" i="30"/>
  <c r="Q255" i="30"/>
  <c r="Q287" i="30"/>
  <c r="Q295" i="30"/>
  <c r="Q307" i="30"/>
  <c r="Q320" i="30"/>
  <c r="Q347" i="30"/>
  <c r="Q372" i="30"/>
  <c r="Q22" i="30"/>
  <c r="Q55" i="30"/>
  <c r="Q67" i="30"/>
  <c r="Q73" i="30"/>
  <c r="Q80" i="30"/>
  <c r="Q113" i="30"/>
  <c r="Q130" i="30"/>
  <c r="Q138" i="30"/>
  <c r="Q139" i="30"/>
  <c r="Q181" i="30"/>
  <c r="Q204" i="30"/>
  <c r="Q221" i="30"/>
  <c r="Q270" i="30"/>
  <c r="Q278" i="30"/>
  <c r="Q303" i="30"/>
  <c r="Q311" i="30"/>
  <c r="Q323" i="30"/>
  <c r="Q329" i="30"/>
  <c r="Q336" i="30"/>
  <c r="Q363" i="30"/>
  <c r="Q369" i="30"/>
  <c r="Q14" i="30"/>
  <c r="Q31" i="30"/>
  <c r="Q38" i="30"/>
  <c r="Q71" i="30"/>
  <c r="Q83" i="30"/>
  <c r="Q89" i="30"/>
  <c r="Q96" i="30"/>
  <c r="Q129" i="30"/>
  <c r="Q133" i="30"/>
  <c r="Q146" i="30"/>
  <c r="Q154" i="30"/>
  <c r="Q155" i="30"/>
  <c r="Q180" i="30"/>
  <c r="Q197" i="30"/>
  <c r="Q220" i="30"/>
  <c r="Q237" i="30"/>
  <c r="Q294" i="30"/>
  <c r="Q319" i="30"/>
  <c r="Q327" i="30"/>
  <c r="Q339" i="30"/>
  <c r="Q345" i="30"/>
  <c r="Q352" i="30"/>
  <c r="Q353" i="30"/>
  <c r="Q99" i="30"/>
  <c r="Q105" i="30"/>
  <c r="Q137" i="30"/>
  <c r="Q170" i="30"/>
  <c r="Q171" i="30"/>
  <c r="Q236" i="30"/>
  <c r="Q253" i="30"/>
  <c r="Q361" i="30"/>
  <c r="Q4" i="30"/>
  <c r="Q103" i="30"/>
  <c r="Q115" i="30"/>
  <c r="Q121" i="30"/>
  <c r="Q128" i="30"/>
  <c r="Q149" i="30"/>
  <c r="Q153" i="30"/>
  <c r="Q161" i="30"/>
  <c r="Q178" i="30"/>
  <c r="Q186" i="30"/>
  <c r="Q187" i="30"/>
  <c r="Q212" i="30"/>
  <c r="Q252" i="30"/>
  <c r="Q269" i="30"/>
  <c r="Q318" i="30"/>
  <c r="Q359" i="30"/>
  <c r="Q371" i="30"/>
  <c r="Q268" i="30"/>
  <c r="Q276" i="30"/>
  <c r="Q285" i="30"/>
  <c r="Q301" i="30"/>
  <c r="Q367" i="30"/>
  <c r="I378" i="30"/>
  <c r="Q28" i="30"/>
  <c r="Q37" i="30"/>
  <c r="Q147" i="30"/>
  <c r="Q164" i="30"/>
  <c r="Q185" i="30"/>
  <c r="Q193" i="30"/>
  <c r="Q210" i="30"/>
  <c r="Q218" i="30"/>
  <c r="Q219" i="30"/>
  <c r="Q244" i="30"/>
  <c r="Q284" i="30"/>
  <c r="Q44" i="30"/>
  <c r="Q52" i="30"/>
  <c r="Q53" i="30"/>
  <c r="Q77" i="30"/>
  <c r="Q94" i="30"/>
  <c r="Q111" i="30"/>
  <c r="Q118" i="30"/>
  <c r="Q163" i="30"/>
  <c r="Q176" i="30"/>
  <c r="Q201" i="30"/>
  <c r="Q209" i="30"/>
  <c r="Q226" i="30"/>
  <c r="Q234" i="30"/>
  <c r="Q235" i="30"/>
  <c r="Q292" i="30"/>
  <c r="Q300" i="30"/>
  <c r="Q308" i="30"/>
  <c r="Q333" i="30"/>
  <c r="Q350" i="30"/>
  <c r="Q9" i="28"/>
  <c r="Q35" i="28"/>
  <c r="Q69" i="28"/>
  <c r="Q77" i="28"/>
  <c r="Q80" i="28"/>
  <c r="Q85" i="28"/>
  <c r="Q93" i="28"/>
  <c r="Q136" i="28"/>
  <c r="Q144" i="28"/>
  <c r="Q168" i="28"/>
  <c r="Q176" i="28"/>
  <c r="Q184" i="28"/>
  <c r="Q259" i="28"/>
  <c r="Q269" i="28"/>
  <c r="Q365" i="28"/>
  <c r="Q12" i="28"/>
  <c r="Q79" i="28"/>
  <c r="Q102" i="28"/>
  <c r="Q104" i="28"/>
  <c r="Q109" i="28"/>
  <c r="Q111" i="28"/>
  <c r="Q134" i="28"/>
  <c r="Q147" i="28"/>
  <c r="Q200" i="28"/>
  <c r="Q202" i="28"/>
  <c r="Q224" i="28"/>
  <c r="Q233" i="28"/>
  <c r="Q241" i="28"/>
  <c r="Q249" i="28"/>
  <c r="Q257" i="28"/>
  <c r="Q273" i="28"/>
  <c r="Q315" i="28"/>
  <c r="Q348" i="28"/>
  <c r="Q8" i="28"/>
  <c r="Q26" i="28"/>
  <c r="Q60" i="28"/>
  <c r="Q84" i="28"/>
  <c r="Q101" i="28"/>
  <c r="Q120" i="28"/>
  <c r="Q152" i="28"/>
  <c r="Q159" i="28"/>
  <c r="Q265" i="28"/>
  <c r="Q281" i="28"/>
  <c r="Q334" i="28"/>
  <c r="Q364" i="28"/>
  <c r="Q62" i="28"/>
  <c r="Q127" i="28"/>
  <c r="Q150" i="28"/>
  <c r="Q191" i="28"/>
  <c r="Q201" i="28"/>
  <c r="Q226" i="28"/>
  <c r="Q240" i="28"/>
  <c r="Q256" i="28"/>
  <c r="Q289" i="28"/>
  <c r="Q306" i="28"/>
  <c r="Q322" i="28"/>
  <c r="Q338" i="28"/>
  <c r="Q25" i="28"/>
  <c r="Q100" i="28"/>
  <c r="Q116" i="28"/>
  <c r="Q143" i="28"/>
  <c r="Q174" i="28"/>
  <c r="Q199" i="28"/>
  <c r="Q207" i="28"/>
  <c r="Q231" i="28"/>
  <c r="Q239" i="28"/>
  <c r="Q272" i="28"/>
  <c r="Q296" i="28"/>
  <c r="Q333" i="28"/>
  <c r="Q346" i="28"/>
  <c r="Q363" i="28"/>
  <c r="Q43" i="28"/>
  <c r="Q61" i="28"/>
  <c r="Q76" i="28"/>
  <c r="Q83" i="28"/>
  <c r="Q149" i="28"/>
  <c r="Q206" i="28"/>
  <c r="Q214" i="28"/>
  <c r="Q225" i="28"/>
  <c r="Q291" i="28"/>
  <c r="Q321" i="28"/>
  <c r="Q323" i="28"/>
  <c r="Q332" i="28"/>
  <c r="Q337" i="28"/>
  <c r="Q372" i="28"/>
  <c r="Q52" i="28"/>
  <c r="Q82" i="28"/>
  <c r="Q115" i="28"/>
  <c r="Q246" i="28"/>
  <c r="Q254" i="28"/>
  <c r="Q264" i="28"/>
  <c r="Q279" i="28"/>
  <c r="Q295" i="28"/>
  <c r="Q304" i="28"/>
  <c r="Q329" i="28"/>
  <c r="Q345" i="28"/>
  <c r="Q59" i="28"/>
  <c r="Q98" i="28"/>
  <c r="Q106" i="28"/>
  <c r="Q148" i="28"/>
  <c r="Q158" i="28"/>
  <c r="Q165" i="28"/>
  <c r="Q175" i="28"/>
  <c r="Q205" i="28"/>
  <c r="Q213" i="28"/>
  <c r="Q280" i="28"/>
  <c r="Q320" i="28"/>
  <c r="Q370" i="28"/>
  <c r="Q371" i="28"/>
  <c r="Q14" i="28"/>
  <c r="Q23" i="28"/>
  <c r="Q34" i="28"/>
  <c r="Q56" i="28"/>
  <c r="Q68" i="28"/>
  <c r="Q81" i="28"/>
  <c r="Q173" i="28"/>
  <c r="Q222" i="28"/>
  <c r="Q262" i="28"/>
  <c r="Q278" i="28"/>
  <c r="Q286" i="28"/>
  <c r="Q303" i="28"/>
  <c r="Q344" i="28"/>
  <c r="Q360" i="28"/>
  <c r="Q122" i="28"/>
  <c r="Q130" i="28"/>
  <c r="Q131" i="28"/>
  <c r="Q229" i="28"/>
  <c r="Q248" i="28"/>
  <c r="Q355" i="28"/>
  <c r="Q369" i="28"/>
  <c r="Q33" i="28"/>
  <c r="Q38" i="28"/>
  <c r="Q47" i="28"/>
  <c r="Q55" i="28"/>
  <c r="Q64" i="28"/>
  <c r="Q171" i="28"/>
  <c r="Q179" i="28"/>
  <c r="Q212" i="28"/>
  <c r="Q247" i="28"/>
  <c r="Q261" i="28"/>
  <c r="Q277" i="28"/>
  <c r="Q287" i="28"/>
  <c r="Q310" i="28"/>
  <c r="Q327" i="28"/>
  <c r="Q343" i="28"/>
  <c r="Q354" i="28"/>
  <c r="Q24" i="28"/>
  <c r="Q137" i="28"/>
  <c r="Q146" i="28"/>
  <c r="Q154" i="28"/>
  <c r="Q211" i="28"/>
  <c r="Q228" i="28"/>
  <c r="Q237" i="28"/>
  <c r="Q260" i="28"/>
  <c r="Q29" i="28"/>
  <c r="Q37" i="28"/>
  <c r="Q63" i="28"/>
  <c r="Q72" i="28"/>
  <c r="Q112" i="28"/>
  <c r="Q170" i="28"/>
  <c r="Q204" i="28"/>
  <c r="Q292" i="28"/>
  <c r="Q309" i="28"/>
  <c r="Q317" i="28"/>
  <c r="Q326" i="28"/>
  <c r="Q353" i="28"/>
  <c r="Q367" i="28"/>
  <c r="Q11" i="28"/>
  <c r="Q22" i="28"/>
  <c r="Q71" i="28"/>
  <c r="Q114" i="28"/>
  <c r="Q128" i="28"/>
  <c r="Q153" i="28"/>
  <c r="Q195" i="28"/>
  <c r="Q218" i="28"/>
  <c r="Q251" i="28"/>
  <c r="Q267" i="28"/>
  <c r="Q275" i="28"/>
  <c r="Q312" i="28"/>
  <c r="Q342" i="28"/>
  <c r="Q351" i="28"/>
  <c r="Q21" i="28"/>
  <c r="Q36" i="28"/>
  <c r="Q45" i="28"/>
  <c r="Q70" i="28"/>
  <c r="Q78" i="28"/>
  <c r="Q86" i="28"/>
  <c r="Q97" i="28"/>
  <c r="Q162" i="28"/>
  <c r="Q268" i="28"/>
  <c r="Q270" i="28"/>
  <c r="Q300" i="28"/>
  <c r="Q302" i="28"/>
  <c r="Q316" i="28"/>
  <c r="Q335" i="28"/>
  <c r="Q366" i="28"/>
  <c r="P29" i="26"/>
  <c r="P51" i="26"/>
  <c r="P62" i="26"/>
  <c r="P9" i="26"/>
  <c r="P40" i="26"/>
  <c r="P45" i="26"/>
  <c r="P67" i="26"/>
  <c r="P78" i="26"/>
  <c r="P23" i="26"/>
  <c r="P25" i="26"/>
  <c r="P56" i="26"/>
  <c r="P83" i="26"/>
  <c r="P12" i="26"/>
  <c r="P39" i="26"/>
  <c r="P41" i="26"/>
  <c r="P88" i="26"/>
  <c r="P6" i="26"/>
  <c r="P28" i="26"/>
  <c r="P55" i="26"/>
  <c r="P57" i="26"/>
  <c r="P93" i="26"/>
  <c r="P11" i="26"/>
  <c r="P33" i="26"/>
  <c r="P71" i="26"/>
  <c r="P73" i="26"/>
  <c r="P18" i="26"/>
  <c r="P38" i="26"/>
  <c r="P49" i="26"/>
  <c r="P60" i="26"/>
  <c r="P89" i="26"/>
  <c r="P34" i="26"/>
  <c r="P43" i="26"/>
  <c r="P54" i="26"/>
  <c r="P65" i="26"/>
  <c r="P10" i="26"/>
  <c r="P17" i="26"/>
  <c r="P21" i="26"/>
  <c r="P50" i="26"/>
  <c r="P81" i="26"/>
  <c r="G98" i="26"/>
  <c r="P26" i="26"/>
  <c r="P66" i="26"/>
  <c r="P97" i="26"/>
  <c r="P16" i="26"/>
  <c r="P82" i="26"/>
  <c r="P91" i="26"/>
  <c r="P32" i="26"/>
  <c r="E98" i="26"/>
  <c r="P48" i="26"/>
  <c r="P74" i="26"/>
  <c r="P14" i="26"/>
  <c r="P64" i="26"/>
  <c r="P85" i="26"/>
  <c r="P19" i="26"/>
  <c r="P68" i="26"/>
  <c r="P80" i="26"/>
  <c r="P10" i="24"/>
  <c r="P22" i="24"/>
  <c r="P32" i="24"/>
  <c r="P49" i="24"/>
  <c r="P65" i="24"/>
  <c r="P38" i="24"/>
  <c r="P48" i="24"/>
  <c r="P70" i="24"/>
  <c r="P12" i="24"/>
  <c r="P21" i="24"/>
  <c r="P81" i="24"/>
  <c r="P86" i="24"/>
  <c r="P97" i="24"/>
  <c r="P20" i="24"/>
  <c r="P28" i="24"/>
  <c r="P98" i="24"/>
  <c r="E100" i="24"/>
  <c r="P36" i="24"/>
  <c r="P44" i="24"/>
  <c r="P53" i="24"/>
  <c r="P92" i="24"/>
  <c r="P19" i="24"/>
  <c r="P69" i="24"/>
  <c r="P35" i="24"/>
  <c r="P46" i="24"/>
  <c r="P52" i="24"/>
  <c r="P58" i="24"/>
  <c r="P60" i="24"/>
  <c r="P85" i="24"/>
  <c r="P9" i="24"/>
  <c r="P24" i="24"/>
  <c r="P29" i="24"/>
  <c r="P68" i="24"/>
  <c r="P76" i="24"/>
  <c r="P96" i="24"/>
  <c r="P45" i="24"/>
  <c r="P51" i="24"/>
  <c r="P62" i="24"/>
  <c r="P84" i="24"/>
  <c r="P25" i="24"/>
  <c r="P34" i="24"/>
  <c r="P67" i="24"/>
  <c r="P78" i="24"/>
  <c r="P18" i="24"/>
  <c r="P41" i="24"/>
  <c r="P61" i="24"/>
  <c r="P83" i="24"/>
  <c r="P94" i="24"/>
  <c r="P72" i="24"/>
  <c r="P77" i="24"/>
  <c r="P99" i="24"/>
  <c r="P17" i="24"/>
  <c r="P55" i="24"/>
  <c r="P57" i="24"/>
  <c r="P88" i="24"/>
  <c r="N100" i="24"/>
  <c r="P11" i="24"/>
  <c r="P16" i="24"/>
  <c r="P33" i="24"/>
  <c r="P50" i="24"/>
  <c r="P71" i="24"/>
  <c r="P73" i="24"/>
  <c r="P27" i="24"/>
  <c r="P66" i="24"/>
  <c r="P87" i="24"/>
  <c r="P89" i="24"/>
  <c r="J37" i="22"/>
  <c r="J26" i="22"/>
  <c r="J46" i="22"/>
  <c r="J11" i="22"/>
  <c r="J22" i="22"/>
  <c r="J31" i="22"/>
  <c r="J66" i="22"/>
  <c r="J86" i="22"/>
  <c r="J29" i="22"/>
  <c r="J40" i="22"/>
  <c r="J27" i="22"/>
  <c r="J84" i="22"/>
  <c r="J45" i="22"/>
  <c r="J58" i="22"/>
  <c r="J80" i="22"/>
  <c r="J67" i="22"/>
  <c r="J52" i="22"/>
  <c r="J78" i="22"/>
  <c r="J8" i="22"/>
  <c r="J30" i="22"/>
  <c r="J41" i="22"/>
  <c r="J96" i="22"/>
  <c r="P30" i="20"/>
  <c r="P48" i="20"/>
  <c r="P53" i="20"/>
  <c r="P71" i="20"/>
  <c r="P99" i="20"/>
  <c r="P47" i="20"/>
  <c r="P58" i="20"/>
  <c r="P70" i="20"/>
  <c r="E100" i="20"/>
  <c r="P11" i="20"/>
  <c r="P17" i="20"/>
  <c r="P52" i="20"/>
  <c r="P75" i="20"/>
  <c r="P81" i="20"/>
  <c r="P23" i="20"/>
  <c r="P46" i="20"/>
  <c r="P64" i="20"/>
  <c r="P69" i="20"/>
  <c r="P87" i="20"/>
  <c r="P93" i="20"/>
  <c r="P10" i="20"/>
  <c r="P97" i="20"/>
  <c r="I100" i="20"/>
  <c r="P27" i="20"/>
  <c r="P33" i="20"/>
  <c r="P56" i="20"/>
  <c r="P68" i="20"/>
  <c r="P91" i="20"/>
  <c r="P8" i="20"/>
  <c r="P16" i="20"/>
  <c r="P21" i="20"/>
  <c r="P39" i="20"/>
  <c r="P62" i="20"/>
  <c r="P80" i="20"/>
  <c r="P85" i="20"/>
  <c r="K100" i="20"/>
  <c r="P90" i="20"/>
  <c r="P49" i="20"/>
  <c r="N100" i="20"/>
  <c r="P14" i="20"/>
  <c r="J100" i="20"/>
  <c r="P32" i="20"/>
  <c r="P37" i="20"/>
  <c r="P55" i="20"/>
  <c r="P78" i="20"/>
  <c r="P95" i="20"/>
  <c r="P19" i="20"/>
  <c r="P31" i="20"/>
  <c r="P42" i="20"/>
  <c r="P54" i="20"/>
  <c r="P83" i="20"/>
  <c r="C72" i="19"/>
  <c r="G41" i="19"/>
  <c r="G9" i="19"/>
  <c r="G11" i="19"/>
  <c r="L87" i="18"/>
  <c r="K87" i="18"/>
  <c r="K88" i="18"/>
  <c r="K89" i="18" s="1"/>
  <c r="J9" i="17"/>
  <c r="J20" i="17"/>
  <c r="J44" i="17"/>
  <c r="J79" i="17"/>
  <c r="I99" i="17"/>
  <c r="J29" i="17"/>
  <c r="J51" i="17"/>
  <c r="J14" i="17"/>
  <c r="J25" i="17"/>
  <c r="J36" i="17"/>
  <c r="J60" i="17"/>
  <c r="J12" i="17"/>
  <c r="J56" i="17"/>
  <c r="J78" i="17"/>
  <c r="J89" i="17"/>
  <c r="J30" i="17"/>
  <c r="J28" i="17"/>
  <c r="J63" i="17"/>
  <c r="J74" i="17"/>
  <c r="J87" i="17"/>
  <c r="J26" i="17"/>
  <c r="J39" i="17"/>
  <c r="J61" i="17"/>
  <c r="J24" i="17"/>
  <c r="J81" i="17"/>
  <c r="J83" i="17"/>
  <c r="J94" i="17"/>
  <c r="I101" i="15"/>
  <c r="P89" i="15"/>
  <c r="P14" i="15"/>
  <c r="P54" i="15"/>
  <c r="P72" i="15"/>
  <c r="P77" i="15"/>
  <c r="P95" i="15"/>
  <c r="P25" i="15"/>
  <c r="P47" i="15"/>
  <c r="P7" i="15"/>
  <c r="P30" i="15"/>
  <c r="P41" i="15"/>
  <c r="P76" i="15"/>
  <c r="P99" i="15"/>
  <c r="P70" i="15"/>
  <c r="P88" i="15"/>
  <c r="P12" i="15"/>
  <c r="P29" i="15"/>
  <c r="P24" i="15"/>
  <c r="P34" i="15"/>
  <c r="P63" i="15"/>
  <c r="P75" i="15"/>
  <c r="P57" i="15"/>
  <c r="P80" i="15"/>
  <c r="P92" i="15"/>
  <c r="P11" i="15"/>
  <c r="P23" i="15"/>
  <c r="P28" i="15"/>
  <c r="P40" i="15"/>
  <c r="P45" i="15"/>
  <c r="P86" i="15"/>
  <c r="D101" i="15"/>
  <c r="P22" i="15"/>
  <c r="P39" i="15"/>
  <c r="P50" i="15"/>
  <c r="P62" i="15"/>
  <c r="P10" i="15"/>
  <c r="P27" i="15"/>
  <c r="P44" i="15"/>
  <c r="P67" i="15"/>
  <c r="P73" i="15"/>
  <c r="F101" i="15"/>
  <c r="P15" i="15"/>
  <c r="P38" i="15"/>
  <c r="P56" i="15"/>
  <c r="P61" i="15"/>
  <c r="P79" i="15"/>
  <c r="F61" i="14"/>
  <c r="C62" i="14" s="1"/>
  <c r="J44" i="12"/>
  <c r="J64" i="12"/>
  <c r="J16" i="12"/>
  <c r="J25" i="12"/>
  <c r="J73" i="12"/>
  <c r="J60" i="12"/>
  <c r="J95" i="12"/>
  <c r="J47" i="12"/>
  <c r="J19" i="12"/>
  <c r="J45" i="12"/>
  <c r="J30" i="12"/>
  <c r="J56" i="12"/>
  <c r="J43" i="12"/>
  <c r="J52" i="12"/>
  <c r="J63" i="12"/>
  <c r="J74" i="12"/>
  <c r="J15" i="12"/>
  <c r="J24" i="12"/>
  <c r="J72" i="12"/>
  <c r="J96" i="12"/>
  <c r="J20" i="12"/>
  <c r="J46" i="12"/>
  <c r="J59" i="12"/>
  <c r="J68" i="12"/>
  <c r="J9" i="12"/>
  <c r="J57" i="12"/>
  <c r="H101" i="10"/>
  <c r="H102" i="10" s="1"/>
  <c r="O21" i="10"/>
  <c r="O38" i="10"/>
  <c r="O55" i="10"/>
  <c r="O64" i="10"/>
  <c r="I101" i="10"/>
  <c r="O42" i="10"/>
  <c r="O85" i="10"/>
  <c r="O8" i="10"/>
  <c r="O29" i="10"/>
  <c r="O46" i="10"/>
  <c r="O63" i="10"/>
  <c r="O68" i="10"/>
  <c r="O72" i="10"/>
  <c r="L101" i="10"/>
  <c r="O16" i="10"/>
  <c r="O37" i="10"/>
  <c r="O54" i="10"/>
  <c r="O71" i="10"/>
  <c r="O76" i="10"/>
  <c r="O80" i="10"/>
  <c r="M101" i="10"/>
  <c r="O20" i="10"/>
  <c r="O58" i="10"/>
  <c r="N101" i="10"/>
  <c r="O62" i="10"/>
  <c r="O79" i="10"/>
  <c r="O45" i="10"/>
  <c r="O66" i="10"/>
  <c r="O100" i="10"/>
  <c r="O23" i="10"/>
  <c r="O32" i="10"/>
  <c r="O70" i="10"/>
  <c r="O87" i="10"/>
  <c r="O92" i="10"/>
  <c r="O96" i="10"/>
  <c r="O10" i="10"/>
  <c r="O28" i="10"/>
  <c r="O53" i="10"/>
  <c r="O74" i="10"/>
  <c r="O18" i="10"/>
  <c r="O44" i="10"/>
  <c r="O61" i="10"/>
  <c r="O82" i="10"/>
  <c r="D101" i="10"/>
  <c r="D102" i="10" s="1"/>
  <c r="O22" i="10"/>
  <c r="O39" i="10"/>
  <c r="O48" i="10"/>
  <c r="O86" i="10"/>
  <c r="E101" i="10"/>
  <c r="O26" i="10"/>
  <c r="O52" i="10"/>
  <c r="O69" i="10"/>
  <c r="O90" i="10"/>
  <c r="F101" i="10"/>
  <c r="O13" i="10"/>
  <c r="O30" i="10"/>
  <c r="O47" i="10"/>
  <c r="O56" i="10"/>
  <c r="O94" i="10"/>
  <c r="G39" i="6"/>
  <c r="I81" i="6"/>
  <c r="H39" i="6"/>
  <c r="I39" i="6"/>
  <c r="G66" i="6"/>
  <c r="H66" i="6"/>
  <c r="H81" i="6"/>
  <c r="I66" i="6"/>
  <c r="D99" i="4"/>
  <c r="F99" i="4"/>
  <c r="E108" i="4" s="1"/>
  <c r="G99" i="4"/>
  <c r="H99" i="4"/>
  <c r="E99" i="4"/>
  <c r="D108" i="4" s="1"/>
  <c r="D10" i="3"/>
  <c r="D78" i="3"/>
  <c r="D89" i="3"/>
  <c r="D83" i="3"/>
  <c r="N100" i="3"/>
  <c r="G107" i="4" s="1"/>
  <c r="G109" i="4" s="1"/>
  <c r="D15" i="3"/>
  <c r="D36" i="3"/>
  <c r="D25" i="3"/>
  <c r="D58" i="3"/>
  <c r="D72" i="3"/>
  <c r="D77" i="3"/>
  <c r="D37" i="3"/>
  <c r="D80" i="3"/>
  <c r="D85" i="3"/>
  <c r="D34" i="3"/>
  <c r="D41" i="3"/>
  <c r="D52" i="3"/>
  <c r="D66" i="3"/>
  <c r="D74" i="3"/>
  <c r="D86" i="3"/>
  <c r="D75" i="3"/>
  <c r="D97" i="3"/>
  <c r="D9" i="3"/>
  <c r="D27" i="3"/>
  <c r="D53" i="3"/>
  <c r="D71" i="3"/>
  <c r="D79" i="3"/>
  <c r="D90" i="3"/>
  <c r="D18" i="3"/>
  <c r="D23" i="3"/>
  <c r="D31" i="3"/>
  <c r="D35" i="3"/>
  <c r="D50" i="3"/>
  <c r="D64" i="3"/>
  <c r="D94" i="3"/>
  <c r="D11" i="3"/>
  <c r="D28" i="3"/>
  <c r="D43" i="3"/>
  <c r="D54" i="3"/>
  <c r="D76" i="3"/>
  <c r="D91" i="3"/>
  <c r="D8" i="3"/>
  <c r="D19" i="3"/>
  <c r="D24" i="3"/>
  <c r="D32" i="3"/>
  <c r="D68" i="3"/>
  <c r="D29" i="3"/>
  <c r="D62" i="3"/>
  <c r="D73" i="3"/>
  <c r="H100" i="3"/>
  <c r="E107" i="4" s="1"/>
  <c r="D45" i="3"/>
  <c r="D48" i="3"/>
  <c r="D13" i="3"/>
  <c r="D56" i="3"/>
  <c r="D81" i="3"/>
  <c r="I100" i="3"/>
  <c r="E30" i="3"/>
  <c r="E44" i="3"/>
  <c r="E86" i="3"/>
  <c r="K100" i="3"/>
  <c r="E16" i="3"/>
  <c r="E58" i="3"/>
  <c r="E72" i="3"/>
  <c r="E94" i="3"/>
  <c r="L100" i="3"/>
  <c r="E46" i="3"/>
  <c r="E43" i="3"/>
  <c r="E49" i="3"/>
  <c r="E88" i="3"/>
  <c r="E91" i="3"/>
  <c r="E32" i="3"/>
  <c r="E54" i="3"/>
  <c r="E57" i="3"/>
  <c r="E68" i="3"/>
  <c r="E13" i="3"/>
  <c r="E99" i="3"/>
  <c r="E51" i="3"/>
  <c r="E29" i="3"/>
  <c r="E62" i="3"/>
  <c r="E90" i="3"/>
  <c r="E93" i="3"/>
  <c r="E31" i="3"/>
  <c r="E73" i="3"/>
  <c r="E87" i="3"/>
  <c r="E12" i="3"/>
  <c r="E9" i="3"/>
  <c r="E70" i="3"/>
  <c r="E84" i="3"/>
  <c r="E28" i="3"/>
  <c r="E36" i="3"/>
  <c r="E48" i="3"/>
  <c r="E53" i="3"/>
  <c r="E59" i="3"/>
  <c r="E67" i="3"/>
  <c r="E17" i="3"/>
  <c r="E33" i="3"/>
  <c r="E98" i="3"/>
  <c r="E92" i="3"/>
  <c r="E14" i="3"/>
  <c r="E75" i="3"/>
  <c r="E20" i="3"/>
  <c r="E47" i="3"/>
  <c r="E27" i="3"/>
  <c r="E38" i="3"/>
  <c r="F66" i="9"/>
  <c r="C67" i="9" s="1"/>
  <c r="G39" i="9"/>
  <c r="G38" i="9" s="1"/>
  <c r="F40" i="9"/>
  <c r="F100" i="3"/>
  <c r="D107" i="4" s="1"/>
  <c r="J13" i="12"/>
  <c r="C14" i="14"/>
  <c r="G10" i="14"/>
  <c r="P16" i="15"/>
  <c r="H99" i="17"/>
  <c r="H100" i="20"/>
  <c r="K101" i="10"/>
  <c r="K88" i="13"/>
  <c r="D90" i="13"/>
  <c r="E101" i="15"/>
  <c r="D99" i="17"/>
  <c r="D100" i="17" s="1"/>
  <c r="J100" i="3"/>
  <c r="G8" i="9"/>
  <c r="G101" i="15"/>
  <c r="D43" i="19"/>
  <c r="G39" i="19"/>
  <c r="P7" i="20"/>
  <c r="M100" i="20"/>
  <c r="D99" i="12"/>
  <c r="H101" i="15"/>
  <c r="P32" i="15"/>
  <c r="E99" i="12"/>
  <c r="G34" i="9"/>
  <c r="F99" i="12"/>
  <c r="J29" i="12"/>
  <c r="J53" i="12"/>
  <c r="J101" i="15"/>
  <c r="G90" i="18"/>
  <c r="O100" i="20"/>
  <c r="G11" i="9"/>
  <c r="G99" i="12"/>
  <c r="J14" i="12"/>
  <c r="J37" i="12"/>
  <c r="K101" i="15"/>
  <c r="P31" i="15"/>
  <c r="P72" i="20"/>
  <c r="H99" i="12"/>
  <c r="J41" i="12"/>
  <c r="L101" i="15"/>
  <c r="P19" i="15"/>
  <c r="P96" i="15"/>
  <c r="P24" i="20"/>
  <c r="P5" i="26"/>
  <c r="F98" i="26"/>
  <c r="I99" i="12"/>
  <c r="P48" i="15"/>
  <c r="D13" i="9"/>
  <c r="J5" i="12"/>
  <c r="G91" i="13"/>
  <c r="D64" i="14"/>
  <c r="C64" i="14"/>
  <c r="N101" i="15"/>
  <c r="P18" i="15"/>
  <c r="G100" i="3"/>
  <c r="O101" i="15"/>
  <c r="N87" i="18"/>
  <c r="N89" i="18" s="1"/>
  <c r="D100" i="20"/>
  <c r="J26" i="12"/>
  <c r="P35" i="15"/>
  <c r="F99" i="17"/>
  <c r="F100" i="17" s="1"/>
  <c r="F100" i="20"/>
  <c r="P40" i="20"/>
  <c r="P64" i="15"/>
  <c r="F72" i="19"/>
  <c r="D73" i="19" s="1"/>
  <c r="G100" i="20"/>
  <c r="J89" i="13"/>
  <c r="C39" i="14"/>
  <c r="E89" i="18"/>
  <c r="C90" i="18" s="1"/>
  <c r="L100" i="20"/>
  <c r="C106" i="23"/>
  <c r="M100" i="24"/>
  <c r="P27" i="26"/>
  <c r="P44" i="26"/>
  <c r="P77" i="26"/>
  <c r="P94" i="26"/>
  <c r="Q28" i="28"/>
  <c r="G106" i="23"/>
  <c r="O100" i="24"/>
  <c r="P93" i="24"/>
  <c r="H98" i="26"/>
  <c r="Q17" i="28"/>
  <c r="Q51" i="28"/>
  <c r="Q125" i="28"/>
  <c r="P26" i="24"/>
  <c r="I98" i="26"/>
  <c r="P59" i="26"/>
  <c r="P76" i="26"/>
  <c r="P87" i="26"/>
  <c r="N63" i="27"/>
  <c r="Q92" i="28"/>
  <c r="Q133" i="28"/>
  <c r="Q183" i="28"/>
  <c r="E90" i="13"/>
  <c r="J98" i="26"/>
  <c r="P20" i="26"/>
  <c r="P37" i="26"/>
  <c r="P42" i="26"/>
  <c r="P70" i="26"/>
  <c r="Q16" i="28"/>
  <c r="Q67" i="28"/>
  <c r="Q91" i="28"/>
  <c r="K98" i="26"/>
  <c r="P75" i="26"/>
  <c r="P92" i="26"/>
  <c r="F377" i="28"/>
  <c r="Q7" i="28"/>
  <c r="Q50" i="28"/>
  <c r="Q99" i="28"/>
  <c r="Q107" i="28"/>
  <c r="Q132" i="28"/>
  <c r="Q166" i="28"/>
  <c r="J21" i="22"/>
  <c r="D100" i="24"/>
  <c r="P14" i="24"/>
  <c r="P43" i="24"/>
  <c r="P75" i="24"/>
  <c r="L98" i="26"/>
  <c r="P36" i="26"/>
  <c r="P53" i="26"/>
  <c r="P58" i="26"/>
  <c r="P86" i="26"/>
  <c r="Q6" i="28"/>
  <c r="Q15" i="28"/>
  <c r="Q32" i="28"/>
  <c r="Q40" i="28"/>
  <c r="Q74" i="28"/>
  <c r="Q90" i="28"/>
  <c r="Q140" i="28"/>
  <c r="M101" i="15"/>
  <c r="D13" i="19"/>
  <c r="M98" i="26"/>
  <c r="P13" i="26"/>
  <c r="P30" i="26"/>
  <c r="Q49" i="28"/>
  <c r="E13" i="19"/>
  <c r="F100" i="24"/>
  <c r="P13" i="24"/>
  <c r="P30" i="24"/>
  <c r="P42" i="24"/>
  <c r="P59" i="24"/>
  <c r="P91" i="24"/>
  <c r="N98" i="26"/>
  <c r="P52" i="26"/>
  <c r="P69" i="26"/>
  <c r="Q31" i="28"/>
  <c r="Q39" i="28"/>
  <c r="Q48" i="28"/>
  <c r="Q73" i="28"/>
  <c r="Q89" i="28"/>
  <c r="Q123" i="28"/>
  <c r="Q164" i="28"/>
  <c r="D99" i="22"/>
  <c r="O98" i="26"/>
  <c r="P7" i="26"/>
  <c r="P24" i="26"/>
  <c r="Q13" i="28"/>
  <c r="Q105" i="28"/>
  <c r="Q138" i="28"/>
  <c r="Q155" i="28"/>
  <c r="Q180" i="28"/>
  <c r="E99" i="22"/>
  <c r="H100" i="24"/>
  <c r="P90" i="26"/>
  <c r="Q30" i="28"/>
  <c r="Q88" i="28"/>
  <c r="Q163" i="28"/>
  <c r="D14" i="14"/>
  <c r="L88" i="18"/>
  <c r="F99" i="22"/>
  <c r="I100" i="24"/>
  <c r="P90" i="24"/>
  <c r="Q121" i="28"/>
  <c r="G99" i="22"/>
  <c r="J100" i="24"/>
  <c r="P23" i="24"/>
  <c r="P40" i="24"/>
  <c r="P74" i="24"/>
  <c r="P84" i="26"/>
  <c r="Q46" i="28"/>
  <c r="Q186" i="28"/>
  <c r="H99" i="22"/>
  <c r="J5" i="22"/>
  <c r="K100" i="24"/>
  <c r="I99" i="22"/>
  <c r="L100" i="24"/>
  <c r="J56" i="27" s="1"/>
  <c r="P39" i="24"/>
  <c r="P56" i="24"/>
  <c r="G100" i="24"/>
  <c r="E56" i="27" s="1"/>
  <c r="D98" i="26"/>
  <c r="P22" i="26"/>
  <c r="Q19" i="28"/>
  <c r="Q94" i="28"/>
  <c r="Q169" i="28"/>
  <c r="Q185" i="28"/>
  <c r="N103" i="23"/>
  <c r="N105" i="23" s="1"/>
  <c r="Q129" i="28"/>
  <c r="Q145" i="28"/>
  <c r="Q160" i="28"/>
  <c r="Q189" i="28"/>
  <c r="Q220" i="28"/>
  <c r="Q245" i="28"/>
  <c r="Q253" i="28"/>
  <c r="Q314" i="28"/>
  <c r="Q328" i="28"/>
  <c r="Q17" i="30"/>
  <c r="Q34" i="30"/>
  <c r="Q141" i="30"/>
  <c r="Q158" i="30"/>
  <c r="Q175" i="30"/>
  <c r="Q182" i="30"/>
  <c r="Q207" i="30"/>
  <c r="Q215" i="30"/>
  <c r="Q240" i="30"/>
  <c r="Q273" i="30"/>
  <c r="Q290" i="30"/>
  <c r="Q324" i="30"/>
  <c r="Q374" i="30"/>
  <c r="J87" i="31"/>
  <c r="Q44" i="28"/>
  <c r="Q198" i="28"/>
  <c r="Q210" i="28"/>
  <c r="Q238" i="28"/>
  <c r="Q336" i="28"/>
  <c r="Q33" i="30"/>
  <c r="Q50" i="30"/>
  <c r="Q101" i="30"/>
  <c r="Q198" i="30"/>
  <c r="Q223" i="30"/>
  <c r="Q231" i="30"/>
  <c r="Q256" i="30"/>
  <c r="Q289" i="30"/>
  <c r="Q306" i="30"/>
  <c r="Q96" i="28"/>
  <c r="Q188" i="28"/>
  <c r="Q219" i="28"/>
  <c r="Q236" i="28"/>
  <c r="Q252" i="28"/>
  <c r="Q294" i="28"/>
  <c r="Q313" i="28"/>
  <c r="Q352" i="28"/>
  <c r="Q49" i="30"/>
  <c r="Q66" i="30"/>
  <c r="Q117" i="30"/>
  <c r="Q173" i="30"/>
  <c r="Q190" i="30"/>
  <c r="Q214" i="30"/>
  <c r="Q239" i="30"/>
  <c r="Q247" i="30"/>
  <c r="Q272" i="30"/>
  <c r="Q305" i="30"/>
  <c r="Q322" i="30"/>
  <c r="Q341" i="30"/>
  <c r="Q358" i="30"/>
  <c r="P85" i="31"/>
  <c r="Q197" i="28"/>
  <c r="Q244" i="28"/>
  <c r="Q285" i="28"/>
  <c r="Q318" i="28"/>
  <c r="Q7" i="30"/>
  <c r="Q16" i="30"/>
  <c r="Q32" i="30"/>
  <c r="Q288" i="30"/>
  <c r="Q340" i="30"/>
  <c r="Q354" i="30"/>
  <c r="M87" i="31"/>
  <c r="I87" i="31"/>
  <c r="Q75" i="28"/>
  <c r="Q172" i="28"/>
  <c r="Q196" i="28"/>
  <c r="Q235" i="28"/>
  <c r="Q293" i="28"/>
  <c r="Q311" i="28"/>
  <c r="Q359" i="28"/>
  <c r="Q368" i="28"/>
  <c r="Q23" i="30"/>
  <c r="Q98" i="30"/>
  <c r="Q132" i="30"/>
  <c r="Q205" i="30"/>
  <c r="Q222" i="30"/>
  <c r="Q271" i="30"/>
  <c r="Q279" i="30"/>
  <c r="Q337" i="30"/>
  <c r="Q356" i="30"/>
  <c r="Q370" i="30"/>
  <c r="Q373" i="30"/>
  <c r="Q6" i="30"/>
  <c r="Q262" i="30"/>
  <c r="B8" i="36"/>
  <c r="K104" i="23"/>
  <c r="P8" i="24"/>
  <c r="Q108" i="28"/>
  <c r="Q124" i="28"/>
  <c r="Q139" i="28"/>
  <c r="Q156" i="28"/>
  <c r="Q208" i="28"/>
  <c r="Q284" i="28"/>
  <c r="Q325" i="28"/>
  <c r="M374" i="28"/>
  <c r="Q15" i="30"/>
  <c r="F377" i="30"/>
  <c r="P84" i="31"/>
  <c r="L104" i="23"/>
  <c r="L105" i="23" s="1"/>
  <c r="Q54" i="28"/>
  <c r="Q194" i="28"/>
  <c r="Q358" i="28"/>
  <c r="P375" i="28"/>
  <c r="Q53" i="28"/>
  <c r="Q182" i="28"/>
  <c r="Q232" i="28"/>
  <c r="Q266" i="28"/>
  <c r="Q308" i="28"/>
  <c r="Q349" i="28"/>
  <c r="Q350" i="28"/>
  <c r="N377" i="30"/>
  <c r="Q5" i="30"/>
  <c r="Q13" i="30"/>
  <c r="Q30" i="30"/>
  <c r="Q47" i="30"/>
  <c r="Q54" i="30"/>
  <c r="Q87" i="30"/>
  <c r="Q112" i="30"/>
  <c r="Q145" i="30"/>
  <c r="Q162" i="30"/>
  <c r="Q286" i="30"/>
  <c r="Q302" i="30"/>
  <c r="Q310" i="30"/>
  <c r="Q335" i="30"/>
  <c r="Q343" i="30"/>
  <c r="Q368" i="30"/>
  <c r="F87" i="31"/>
  <c r="Q167" i="28"/>
  <c r="Q181" i="28"/>
  <c r="Q193" i="28"/>
  <c r="Q215" i="28"/>
  <c r="Q307" i="28"/>
  <c r="Q357" i="28"/>
  <c r="Q29" i="30"/>
  <c r="Q46" i="30"/>
  <c r="Q63" i="30"/>
  <c r="Q70" i="30"/>
  <c r="Q148" i="30"/>
  <c r="Q326" i="30"/>
  <c r="Q351" i="30"/>
  <c r="Q87" i="28"/>
  <c r="Q151" i="28"/>
  <c r="Q203" i="28"/>
  <c r="Q216" i="28"/>
  <c r="Q223" i="28"/>
  <c r="Q290" i="28"/>
  <c r="Q331" i="28"/>
  <c r="Q339" i="28"/>
  <c r="Q373" i="28"/>
  <c r="Q119" i="30"/>
  <c r="Q177" i="30"/>
  <c r="Q194" i="30"/>
  <c r="Q228" i="30"/>
  <c r="Q375" i="30"/>
  <c r="D87" i="31"/>
  <c r="Q103" i="28"/>
  <c r="Q135" i="28"/>
  <c r="Q192" i="28"/>
  <c r="L379" i="30"/>
  <c r="Q36" i="30"/>
  <c r="Q61" i="30"/>
  <c r="Q78" i="30"/>
  <c r="Q95" i="30"/>
  <c r="Q102" i="30"/>
  <c r="Q135" i="30"/>
  <c r="Q160" i="30"/>
  <c r="Q317" i="30"/>
  <c r="Q334" i="30"/>
  <c r="E87" i="31"/>
  <c r="Q66" i="28"/>
  <c r="Q118" i="28"/>
  <c r="Q151" i="30"/>
  <c r="N377" i="28"/>
  <c r="K376" i="28"/>
  <c r="H375" i="28"/>
  <c r="E374" i="28"/>
  <c r="M377" i="28"/>
  <c r="J376" i="28"/>
  <c r="G375" i="28"/>
  <c r="L377" i="28"/>
  <c r="I376" i="28"/>
  <c r="F375" i="28"/>
  <c r="K377" i="28"/>
  <c r="H376" i="28"/>
  <c r="E375" i="28"/>
  <c r="J377" i="28"/>
  <c r="G376" i="28"/>
  <c r="I377" i="28"/>
  <c r="F376" i="28"/>
  <c r="P374" i="28"/>
  <c r="H377" i="28"/>
  <c r="E376" i="28"/>
  <c r="O374" i="28"/>
  <c r="G377" i="28"/>
  <c r="N374" i="28"/>
  <c r="E377" i="28"/>
  <c r="O375" i="28"/>
  <c r="L374" i="28"/>
  <c r="N375" i="28"/>
  <c r="K374" i="28"/>
  <c r="P376" i="28"/>
  <c r="M375" i="28"/>
  <c r="J374" i="28"/>
  <c r="O376" i="28"/>
  <c r="L375" i="28"/>
  <c r="I374" i="28"/>
  <c r="N376" i="28"/>
  <c r="K375" i="28"/>
  <c r="H374" i="28"/>
  <c r="P377" i="28"/>
  <c r="M376" i="28"/>
  <c r="J375" i="28"/>
  <c r="G374" i="28"/>
  <c r="O377" i="28"/>
  <c r="L376" i="28"/>
  <c r="I375" i="28"/>
  <c r="F374" i="28"/>
  <c r="F378" i="28" s="1"/>
  <c r="Q65" i="28"/>
  <c r="Q117" i="28"/>
  <c r="Q221" i="28"/>
  <c r="Q230" i="28"/>
  <c r="Q271" i="28"/>
  <c r="Q288" i="28"/>
  <c r="Q68" i="30"/>
  <c r="Q69" i="30"/>
  <c r="Q85" i="30"/>
  <c r="Q93" i="30"/>
  <c r="Q134" i="30"/>
  <c r="Q357" i="30"/>
  <c r="Q178" i="28"/>
  <c r="Q190" i="28"/>
  <c r="Q263" i="28"/>
  <c r="Q305" i="28"/>
  <c r="Q84" i="30"/>
  <c r="Q109" i="30"/>
  <c r="Q126" i="30"/>
  <c r="Q143" i="30"/>
  <c r="Q183" i="30"/>
  <c r="Q241" i="30"/>
  <c r="Q258" i="30"/>
  <c r="Q342" i="30"/>
  <c r="Q365" i="30"/>
  <c r="H87" i="31"/>
  <c r="L376" i="30"/>
  <c r="O377" i="30"/>
  <c r="E379" i="30"/>
  <c r="M376" i="30"/>
  <c r="P377" i="30"/>
  <c r="F379" i="30"/>
  <c r="N376" i="30"/>
  <c r="G379" i="30"/>
  <c r="P79" i="31"/>
  <c r="O376" i="30"/>
  <c r="E378" i="30"/>
  <c r="H379" i="30"/>
  <c r="P376" i="30"/>
  <c r="F378" i="30"/>
  <c r="I379" i="30"/>
  <c r="N83" i="31"/>
  <c r="N87" i="31" s="1"/>
  <c r="G86" i="31"/>
  <c r="G87" i="31" s="1"/>
  <c r="G378" i="30"/>
  <c r="J379" i="30"/>
  <c r="E377" i="30"/>
  <c r="H378" i="30"/>
  <c r="K379" i="30"/>
  <c r="Q116" i="36"/>
  <c r="G377" i="30"/>
  <c r="J378" i="30"/>
  <c r="M379" i="30"/>
  <c r="E376" i="30"/>
  <c r="H377" i="30"/>
  <c r="K378" i="30"/>
  <c r="N379" i="30"/>
  <c r="F376" i="30"/>
  <c r="I377" i="30"/>
  <c r="L378" i="30"/>
  <c r="O379" i="30"/>
  <c r="G376" i="30"/>
  <c r="J377" i="30"/>
  <c r="M378" i="30"/>
  <c r="P379" i="30"/>
  <c r="H376" i="30"/>
  <c r="K377" i="30"/>
  <c r="N378" i="30"/>
  <c r="I376" i="30"/>
  <c r="I380" i="30" s="1"/>
  <c r="L377" i="30"/>
  <c r="O378" i="30"/>
  <c r="J376" i="30"/>
  <c r="M377" i="30"/>
  <c r="P378" i="30"/>
  <c r="K376" i="30"/>
  <c r="G83" i="6" l="1"/>
  <c r="Q377" i="28"/>
  <c r="F56" i="27"/>
  <c r="B56" i="27"/>
  <c r="F100" i="22"/>
  <c r="H101" i="20"/>
  <c r="J99" i="17"/>
  <c r="C91" i="13"/>
  <c r="D100" i="12"/>
  <c r="F100" i="12"/>
  <c r="H108" i="4"/>
  <c r="E109" i="4"/>
  <c r="E100" i="3"/>
  <c r="D100" i="3"/>
  <c r="D67" i="9"/>
  <c r="K90" i="13"/>
  <c r="F62" i="9"/>
  <c r="D40" i="9"/>
  <c r="O87" i="18"/>
  <c r="N88" i="13"/>
  <c r="J380" i="30"/>
  <c r="N380" i="30"/>
  <c r="G380" i="30"/>
  <c r="Q379" i="30"/>
  <c r="Q376" i="28"/>
  <c r="K378" i="28"/>
  <c r="Q374" i="28"/>
  <c r="Q375" i="28"/>
  <c r="O378" i="28"/>
  <c r="E378" i="28"/>
  <c r="I378" i="28"/>
  <c r="G56" i="27"/>
  <c r="C56" i="27"/>
  <c r="H56" i="27"/>
  <c r="L56" i="27"/>
  <c r="D100" i="22"/>
  <c r="J99" i="22"/>
  <c r="L101" i="20"/>
  <c r="G13" i="19"/>
  <c r="G12" i="19" s="1"/>
  <c r="H100" i="17"/>
  <c r="D102" i="15"/>
  <c r="P101" i="15"/>
  <c r="F65" i="14"/>
  <c r="D62" i="14"/>
  <c r="K102" i="10"/>
  <c r="F65" i="9"/>
  <c r="I83" i="6"/>
  <c r="H83" i="6"/>
  <c r="J90" i="13"/>
  <c r="J91" i="13" s="1"/>
  <c r="N89" i="13"/>
  <c r="G14" i="14"/>
  <c r="G11" i="14" s="1"/>
  <c r="P380" i="30"/>
  <c r="H100" i="22"/>
  <c r="D56" i="27"/>
  <c r="P86" i="31"/>
  <c r="L380" i="30"/>
  <c r="F69" i="19"/>
  <c r="J99" i="12"/>
  <c r="G13" i="9"/>
  <c r="G9" i="9" s="1"/>
  <c r="P378" i="28"/>
  <c r="J378" i="28"/>
  <c r="M378" i="28"/>
  <c r="C40" i="9"/>
  <c r="E40" i="9"/>
  <c r="E380" i="30"/>
  <c r="Q376" i="30"/>
  <c r="B9" i="36"/>
  <c r="L102" i="15"/>
  <c r="P100" i="20"/>
  <c r="H107" i="4"/>
  <c r="D109" i="4"/>
  <c r="K380" i="30"/>
  <c r="K56" i="27"/>
  <c r="C73" i="19"/>
  <c r="G43" i="19"/>
  <c r="G40" i="19" s="1"/>
  <c r="F71" i="19"/>
  <c r="Q378" i="30"/>
  <c r="G378" i="28"/>
  <c r="M56" i="27"/>
  <c r="O380" i="30"/>
  <c r="M380" i="30"/>
  <c r="L378" i="28"/>
  <c r="H380" i="30"/>
  <c r="H100" i="12"/>
  <c r="P100" i="24"/>
  <c r="H102" i="15"/>
  <c r="H378" i="28"/>
  <c r="N378" i="28"/>
  <c r="O104" i="23"/>
  <c r="K105" i="23"/>
  <c r="K106" i="23" s="1"/>
  <c r="Q377" i="30"/>
  <c r="P83" i="31"/>
  <c r="P87" i="31" s="1"/>
  <c r="O88" i="18"/>
  <c r="L89" i="18"/>
  <c r="K90" i="18" s="1"/>
  <c r="O103" i="23"/>
  <c r="P98" i="26"/>
  <c r="F380" i="30"/>
  <c r="I56" i="27"/>
  <c r="G39" i="14"/>
  <c r="C40" i="14" s="1"/>
  <c r="D101" i="20"/>
  <c r="G35" i="9"/>
  <c r="N56" i="27" l="1"/>
  <c r="D44" i="19"/>
  <c r="N90" i="13"/>
  <c r="O89" i="18"/>
  <c r="Q378" i="28"/>
  <c r="O105" i="23"/>
  <c r="F14" i="19"/>
  <c r="E14" i="19"/>
  <c r="C14" i="19"/>
  <c r="G10" i="19"/>
  <c r="I84" i="6"/>
  <c r="D14" i="19"/>
  <c r="F62" i="14"/>
  <c r="D66" i="14"/>
  <c r="C66" i="14"/>
  <c r="F64" i="14"/>
  <c r="G12" i="9"/>
  <c r="F40" i="14"/>
  <c r="E40" i="14"/>
  <c r="G36" i="14"/>
  <c r="D40" i="14"/>
  <c r="G38" i="14"/>
  <c r="C44" i="19"/>
  <c r="F44" i="19"/>
  <c r="G42" i="19"/>
  <c r="E44" i="19"/>
  <c r="B10" i="36"/>
  <c r="G84" i="6"/>
  <c r="Q380" i="30"/>
  <c r="D15" i="14"/>
  <c r="D14" i="9"/>
  <c r="C15" i="14"/>
  <c r="E14" i="9"/>
  <c r="C14" i="9"/>
  <c r="F14" i="9"/>
  <c r="G13" i="14"/>
  <c r="F15" i="14"/>
  <c r="H84" i="6"/>
  <c r="E15" i="14"/>
  <c r="H109" i="4"/>
  <c r="I108" i="4" s="1"/>
  <c r="I107" i="4" l="1"/>
  <c r="B11" i="36"/>
  <c r="B12" i="36" l="1"/>
  <c r="B13" i="36" l="1"/>
  <c r="B14" i="36"/>
  <c r="B15" i="36"/>
  <c r="B16" i="36" l="1"/>
  <c r="B17" i="36" l="1"/>
  <c r="B18" i="36" s="1"/>
  <c r="B19" i="36" l="1"/>
  <c r="B20" i="36"/>
  <c r="B21" i="36" l="1"/>
  <c r="B22" i="36" s="1"/>
  <c r="B23" i="36" s="1"/>
  <c r="B24" i="36" l="1"/>
  <c r="B25" i="36"/>
  <c r="B26" i="36" l="1"/>
  <c r="B27" i="36"/>
  <c r="B28" i="36"/>
  <c r="B29" i="36" l="1"/>
  <c r="B30" i="36" l="1"/>
  <c r="B31" i="36" l="1"/>
  <c r="B32" i="36" l="1"/>
  <c r="B33" i="36" l="1"/>
  <c r="B34" i="36" l="1"/>
  <c r="B35" i="36"/>
  <c r="B36" i="36" s="1"/>
  <c r="B37" i="36" l="1"/>
  <c r="B38" i="36" s="1"/>
  <c r="B39" i="36" l="1"/>
  <c r="B40" i="36" s="1"/>
  <c r="B41" i="36" l="1"/>
  <c r="B42" i="36"/>
  <c r="B43" i="36" l="1"/>
  <c r="B44" i="36" s="1"/>
  <c r="B45" i="36" l="1"/>
  <c r="B47" i="36"/>
  <c r="B48" i="36" s="1"/>
  <c r="B46" i="36"/>
  <c r="B49" i="36" l="1"/>
  <c r="B50" i="36" l="1"/>
  <c r="B51" i="36" l="1"/>
  <c r="B52" i="36" l="1"/>
  <c r="B53" i="36" l="1"/>
  <c r="B54" i="36" l="1"/>
  <c r="B55" i="36" l="1"/>
  <c r="B56" i="36"/>
  <c r="B57" i="36" l="1"/>
  <c r="B58" i="36"/>
  <c r="B59" i="36" l="1"/>
  <c r="B60" i="36" l="1"/>
  <c r="B61" i="36" l="1"/>
  <c r="B62" i="36" l="1"/>
  <c r="B63" i="36" l="1"/>
  <c r="B64" i="36" s="1"/>
  <c r="B65" i="36" l="1"/>
  <c r="B66" i="36" l="1"/>
  <c r="B67" i="36"/>
  <c r="B68" i="36" l="1"/>
  <c r="B69" i="36" s="1"/>
  <c r="B70" i="36" s="1"/>
  <c r="B71" i="36" l="1"/>
  <c r="B72" i="36" s="1"/>
  <c r="B73" i="36" l="1"/>
  <c r="B74" i="36" s="1"/>
  <c r="B75" i="36" s="1"/>
  <c r="B76" i="36" l="1"/>
  <c r="B77" i="36" l="1"/>
  <c r="B78" i="36"/>
  <c r="B79" i="36"/>
  <c r="B80" i="36" l="1"/>
  <c r="B81" i="36"/>
  <c r="B82" i="36" l="1"/>
  <c r="B83" i="36" l="1"/>
  <c r="B84" i="36" l="1"/>
  <c r="B85" i="36" l="1"/>
  <c r="B86" i="36" l="1"/>
  <c r="B87" i="36"/>
  <c r="B88" i="36" l="1"/>
  <c r="B89" i="36" s="1"/>
  <c r="B90" i="36" l="1"/>
  <c r="B91" i="36" s="1"/>
  <c r="B92" i="36" l="1"/>
  <c r="B93" i="36"/>
  <c r="B94" i="36" l="1"/>
  <c r="B95" i="36"/>
  <c r="B96" i="36" l="1"/>
  <c r="B97" i="36" s="1"/>
</calcChain>
</file>

<file path=xl/sharedStrings.xml><?xml version="1.0" encoding="utf-8"?>
<sst xmlns="http://schemas.openxmlformats.org/spreadsheetml/2006/main" count="19564" uniqueCount="1752">
  <si>
    <t>3. GENERACIÓN DE ENERGÍA ELÉCTRICA</t>
  </si>
  <si>
    <t xml:space="preserve">3.1.    EMPRESAS QUE GENERAN ENERGÍA ELÉCTRICA </t>
  </si>
  <si>
    <t>3.1.1.   Empresas generadoras de energía eléctrica para el mercado eléctrico *</t>
  </si>
  <si>
    <t>Informa A</t>
  </si>
  <si>
    <t>Informante</t>
  </si>
  <si>
    <t>Tipo de Mercado A</t>
  </si>
  <si>
    <t>Mercado Eléctrico</t>
  </si>
  <si>
    <t>FILTRO</t>
  </si>
  <si>
    <t>(en blanco)</t>
  </si>
  <si>
    <t>Nº</t>
  </si>
  <si>
    <t>Nombre de la empresa</t>
  </si>
  <si>
    <t>Abreviatura</t>
  </si>
  <si>
    <t>Empresa Anuario</t>
  </si>
  <si>
    <t>ABREVIATURA</t>
  </si>
  <si>
    <t>Agro Industrial Paramonga S.A.A.</t>
  </si>
  <si>
    <t>AIPSA</t>
  </si>
  <si>
    <t>Agroaurora S.A.C.</t>
  </si>
  <si>
    <t>AGROAURORA</t>
  </si>
  <si>
    <t>Agroindustrias San Jacinto S.A.A.</t>
  </si>
  <si>
    <t>SAN JACINTO</t>
  </si>
  <si>
    <t>Amazonas Energía Solar S.A.C.</t>
  </si>
  <si>
    <t>AMAZONAS ENERGÍA</t>
  </si>
  <si>
    <t>Andean Power S.A.C.</t>
  </si>
  <si>
    <t>ANDEAN POWER</t>
  </si>
  <si>
    <t>Asociación Santa Lucia de Chacas</t>
  </si>
  <si>
    <t>CHACAS</t>
  </si>
  <si>
    <t>Atria Energía S.A.C.</t>
  </si>
  <si>
    <t>ATRIA ENERGIA</t>
  </si>
  <si>
    <t>Bioenergía del Chira S.A.</t>
  </si>
  <si>
    <t>BIOCHIRA</t>
  </si>
  <si>
    <t>Celepsa Renovables S.R.L.</t>
  </si>
  <si>
    <t>CELEPSA RENOVABLES</t>
  </si>
  <si>
    <t>Central Hidroeléctrica de Langui S.A.</t>
  </si>
  <si>
    <t>LANGUI</t>
  </si>
  <si>
    <t>Centrales Santa Rosa S.A.C.</t>
  </si>
  <si>
    <t>CENT. SANTA ROSA</t>
  </si>
  <si>
    <t>Chinango S.A.C</t>
  </si>
  <si>
    <t>CHINANGO</t>
  </si>
  <si>
    <t>Cía Hidroeléctrica San Hilarión S.A.C.</t>
  </si>
  <si>
    <t>SAN HILARIÓN</t>
  </si>
  <si>
    <t>Cogeneración Oquendo S.A.C.</t>
  </si>
  <si>
    <t>COQUEN</t>
  </si>
  <si>
    <t>Colca Solar S.A.C.</t>
  </si>
  <si>
    <t>COLCA SOLAR</t>
  </si>
  <si>
    <t>Compañia Eléctrica El Platanal S.A.</t>
  </si>
  <si>
    <t>CELEPSA</t>
  </si>
  <si>
    <t>Compañia Hidroeléctrica Tingo S.A.</t>
  </si>
  <si>
    <t>TINGO</t>
  </si>
  <si>
    <t>Consorcio Eléctrico Villacurí S.A.C.</t>
  </si>
  <si>
    <t>VILLACURI</t>
  </si>
  <si>
    <t>E.A.W. Muller S.A.</t>
  </si>
  <si>
    <t>MULLER</t>
  </si>
  <si>
    <t>Eléctrica Yanapampa S.A.C.</t>
  </si>
  <si>
    <t>YANAPAMPA</t>
  </si>
  <si>
    <t>Electro Dunas S.A.A.</t>
  </si>
  <si>
    <t>ELDUNAS</t>
  </si>
  <si>
    <t>Electro Oriente S. A.</t>
  </si>
  <si>
    <t>ELOR</t>
  </si>
  <si>
    <t>Electro Puno S.A.A.</t>
  </si>
  <si>
    <t>ELPUNO</t>
  </si>
  <si>
    <t>Electro Sur Este S.A.A.</t>
  </si>
  <si>
    <t>ELSE</t>
  </si>
  <si>
    <t>Electro Ucayali S.A.</t>
  </si>
  <si>
    <t>ELU</t>
  </si>
  <si>
    <t>Electro Zaña S.A.C.</t>
  </si>
  <si>
    <t>ELECTRO ZAÑA</t>
  </si>
  <si>
    <t>Electrocentro S.A.</t>
  </si>
  <si>
    <t>ELC</t>
  </si>
  <si>
    <t>Electronoroeste S. A.</t>
  </si>
  <si>
    <t>ELNO</t>
  </si>
  <si>
    <t>Electronorte S.A.</t>
  </si>
  <si>
    <t>ELN</t>
  </si>
  <si>
    <t>Electroperú S. A.</t>
  </si>
  <si>
    <t>ELP</t>
  </si>
  <si>
    <t>Emp. de Generación Eléctrica de Arequipa S. A.</t>
  </si>
  <si>
    <t>EGASA</t>
  </si>
  <si>
    <t>Emp. de Generación Eléctrica del Sur S. A.</t>
  </si>
  <si>
    <t>EGESUR</t>
  </si>
  <si>
    <t>Emp. Gen y Comercializadora de Serv Pub de Elec. Pangoa</t>
  </si>
  <si>
    <t>EGEPSA</t>
  </si>
  <si>
    <t>Empresa de Generación Eléctrica Canchayllo S.A.C.</t>
  </si>
  <si>
    <t>CANCHAYLLO</t>
  </si>
  <si>
    <t>Empresa de Generación Eléctrica Junín S.A.C.</t>
  </si>
  <si>
    <t>EGEJUNÍN</t>
  </si>
  <si>
    <t>Empresa de Generacion Electrica Machupicchu S.A.</t>
  </si>
  <si>
    <t>EGEMSA</t>
  </si>
  <si>
    <t>Empresa de Generación Eléctrica Rio Baños S.A.C.</t>
  </si>
  <si>
    <t>RIO BAÑOS</t>
  </si>
  <si>
    <t>Empresa de Generación Eléctrica San Gabán S. A.</t>
  </si>
  <si>
    <t>SAN GABÁN</t>
  </si>
  <si>
    <t>Empresa de Generación Eléctrica Santa Ana S.R.L.</t>
  </si>
  <si>
    <t>SANTA ANA</t>
  </si>
  <si>
    <t>Empresa de Generación Huallaga S.A.</t>
  </si>
  <si>
    <t>EGEHUALLAGA</t>
  </si>
  <si>
    <t>Empresa de Generación Huanza S.A.</t>
  </si>
  <si>
    <t>EMGEHUANZA</t>
  </si>
  <si>
    <t>Empresa de Interés Local Hidroeléctrica S.A. de Chacas</t>
  </si>
  <si>
    <t>EILHICHA</t>
  </si>
  <si>
    <t>Empresa Eléctrica Agua Azul S.A.</t>
  </si>
  <si>
    <t>AGUA AZUL</t>
  </si>
  <si>
    <t>Empresa Eléctrica Rio Doble S.A.</t>
  </si>
  <si>
    <t>RIO DOBLE</t>
  </si>
  <si>
    <t>Enel Distribución Perú S.A.A.</t>
  </si>
  <si>
    <t>ENEL DISTRIBUCION</t>
  </si>
  <si>
    <t>Enel Generación Perú S.A.A.</t>
  </si>
  <si>
    <t>ENEL PERU</t>
  </si>
  <si>
    <t>Enel Generación Piura S.A.</t>
  </si>
  <si>
    <t>ENEL PIURA</t>
  </si>
  <si>
    <t>Energía Eólica S.A.</t>
  </si>
  <si>
    <t>ENERGIA EOLICA</t>
  </si>
  <si>
    <t>Energía Renovable del Sur S.A.</t>
  </si>
  <si>
    <t>ERENSR</t>
  </si>
  <si>
    <t>ENGIE EnergÍa Perú S.A.</t>
  </si>
  <si>
    <t>ENGIE PERU</t>
  </si>
  <si>
    <t>Fénix Power Perú S.A.</t>
  </si>
  <si>
    <t>FÉNIX POWER</t>
  </si>
  <si>
    <t>Generación Andina S.A.C.</t>
  </si>
  <si>
    <t>GENERACION ANDINA</t>
  </si>
  <si>
    <t>Generadora de Energía del Perú S.A.</t>
  </si>
  <si>
    <t>GEPSA</t>
  </si>
  <si>
    <t>Genrent del Peru S.A.C.</t>
  </si>
  <si>
    <t>GENRENT</t>
  </si>
  <si>
    <t>GM Operaciones S.A.C.</t>
  </si>
  <si>
    <t>GMOPER</t>
  </si>
  <si>
    <t xml:space="preserve">GR Cortarrama S.A.C.             </t>
  </si>
  <si>
    <t>CORTARRAMA</t>
  </si>
  <si>
    <t>GR Paino S.A.C.</t>
  </si>
  <si>
    <t>PAINO</t>
  </si>
  <si>
    <t>GR Taruca S.A.C.</t>
  </si>
  <si>
    <t>TARUCA</t>
  </si>
  <si>
    <t>Hidrandina S.A.</t>
  </si>
  <si>
    <t>HIDRANDINA</t>
  </si>
  <si>
    <t>Hidrocañete S.A.</t>
  </si>
  <si>
    <t>HIDROCAÑETE</t>
  </si>
  <si>
    <t>Hidroeléctrica Huanchor S.A.C.</t>
  </si>
  <si>
    <t>HUANCHOR</t>
  </si>
  <si>
    <t>Huaura Power Group S.A.</t>
  </si>
  <si>
    <t>HUAURA POWER</t>
  </si>
  <si>
    <t>Hydro Pátapo S.A.C.</t>
  </si>
  <si>
    <t>PATAPO</t>
  </si>
  <si>
    <t xml:space="preserve">Infraestructuras y Energías del Perú S.A.C. </t>
  </si>
  <si>
    <t>INFRAESTRUCTURA</t>
  </si>
  <si>
    <t>Inland Energy S.A.C.</t>
  </si>
  <si>
    <t>INLAND</t>
  </si>
  <si>
    <t>Kallpa Generación S.A.</t>
  </si>
  <si>
    <t>KALLPA</t>
  </si>
  <si>
    <t>Kondu S.A.C.</t>
  </si>
  <si>
    <t>KONDUS</t>
  </si>
  <si>
    <t>La Virgen S.A.C.</t>
  </si>
  <si>
    <t>VIRGEN</t>
  </si>
  <si>
    <t>Maja Energía S.A.C.</t>
  </si>
  <si>
    <t>MAJA</t>
  </si>
  <si>
    <t>Majes Arcus S.A.C.</t>
  </si>
  <si>
    <t>MAJES ARCUS</t>
  </si>
  <si>
    <t>Moquegua FV S.A.C.</t>
  </si>
  <si>
    <t>MOQUEGUA SOLAR</t>
  </si>
  <si>
    <t>Orazul Energy Perú S.A.</t>
  </si>
  <si>
    <t>ORAZUL</t>
  </si>
  <si>
    <t>Orygen Perú S.A.A.</t>
  </si>
  <si>
    <t>ORYGEN PERÚ</t>
  </si>
  <si>
    <t>Panamericana Solar S.A.C.</t>
  </si>
  <si>
    <t>PANAMERICANA SOLAR</t>
  </si>
  <si>
    <t>Parque Eolico Marcona S.A.C.</t>
  </si>
  <si>
    <t>PE-MARCONA</t>
  </si>
  <si>
    <t>Parque Eolico Tres Hermanas S.A.C.</t>
  </si>
  <si>
    <t>TRES HERMANAS</t>
  </si>
  <si>
    <t>Peruana de Inversiones en Energía Renovables S.A.</t>
  </si>
  <si>
    <t>PIEREN</t>
  </si>
  <si>
    <t>Petramas S.A.C.</t>
  </si>
  <si>
    <t>PETRAMAS</t>
  </si>
  <si>
    <t>Planta de Reserva Fría de Generación Éten S.A.</t>
  </si>
  <si>
    <t>PRF ETEN</t>
  </si>
  <si>
    <t>Pluz Energía Perú S.A.A.</t>
  </si>
  <si>
    <t>PLUZ ENERGÍA</t>
  </si>
  <si>
    <t>Proyecto Especial Chavimochic</t>
  </si>
  <si>
    <t>CHAVIMOCHIC</t>
  </si>
  <si>
    <t>Repartición Arcus S.A.C.</t>
  </si>
  <si>
    <t>REPARTICION ARCUS</t>
  </si>
  <si>
    <t>Samay I S.A.</t>
  </si>
  <si>
    <t>SAMAY</t>
  </si>
  <si>
    <t>SDF Energía S.A.C.</t>
  </si>
  <si>
    <t>SDF ENERGÍA</t>
  </si>
  <si>
    <t>Shougang Generación Eléctrica S.A.A.</t>
  </si>
  <si>
    <t>SHOUGANG</t>
  </si>
  <si>
    <t>Sindicato Energético S.A.</t>
  </si>
  <si>
    <t>SINERSA</t>
  </si>
  <si>
    <t>Sociedad Eléctrica del Sur Oeste S.A.</t>
  </si>
  <si>
    <t>SEAL</t>
  </si>
  <si>
    <t>Sociedad Minera Cerro Verde S.A.A.</t>
  </si>
  <si>
    <t>CERRO VERDE</t>
  </si>
  <si>
    <t>Statkraft Perú S.A.</t>
  </si>
  <si>
    <t xml:space="preserve">STATKRAFT </t>
  </si>
  <si>
    <t>Tacna Solar S.A.C.</t>
  </si>
  <si>
    <t>TACNA SOLAR</t>
  </si>
  <si>
    <t>Termochilca S.A.</t>
  </si>
  <si>
    <t>TERMOCHILCA</t>
  </si>
  <si>
    <t>Termoselva S.R.L.</t>
  </si>
  <si>
    <t>TERMOSELVA</t>
  </si>
  <si>
    <t>Total general</t>
  </si>
  <si>
    <t>(1) A partir de agosto de 2024, Enel Distribución Perú cambió de razon social a Pluz Energía Perú S.A.A.</t>
  </si>
  <si>
    <t>(2) A partir del mes agosto 2024, la empresa Enel Generación Perú cambia de razón social a Orygen Perú S.A.A.</t>
  </si>
  <si>
    <t>(3) A partir del mes de julio 2024, la C.T. Oquendo de la empresa Cogeneración Oquendo S.A.C. pasa a ser administrado por la empresa SDF Energía S.A.C.</t>
  </si>
  <si>
    <t>3.1.2. Empresas generadoras de energía eléctrica para uso propio *</t>
  </si>
  <si>
    <t>Uso Propio</t>
  </si>
  <si>
    <t>Agroindustrial Laredo S.A.A.</t>
  </si>
  <si>
    <t>LAREDO</t>
  </si>
  <si>
    <t>Agrolmos S.A.</t>
  </si>
  <si>
    <t>AGROLMOS</t>
  </si>
  <si>
    <t>Aguaytia Energy del Peru S.R.L.</t>
  </si>
  <si>
    <t>AGUAYTÍA</t>
  </si>
  <si>
    <t>Ajeper S.A.</t>
  </si>
  <si>
    <t>AJEPER</t>
  </si>
  <si>
    <t>Ajinomoto del Peru S.A.</t>
  </si>
  <si>
    <t>AJINOM</t>
  </si>
  <si>
    <t>Alicorp S.A.A.</t>
  </si>
  <si>
    <t>ALICORP</t>
  </si>
  <si>
    <t>Anabi S.A.C.</t>
  </si>
  <si>
    <t>ANABI</t>
  </si>
  <si>
    <t>Anglo American Quellaveco S.A.</t>
  </si>
  <si>
    <t>QUELLAVECO</t>
  </si>
  <si>
    <t>APM Terminals Callao S.A.</t>
  </si>
  <si>
    <t>APMTER</t>
  </si>
  <si>
    <t>Apumayo S.A.C.</t>
  </si>
  <si>
    <t>APUMAYO</t>
  </si>
  <si>
    <t>Aris Indsutrial S.A.</t>
  </si>
  <si>
    <t>ARIS</t>
  </si>
  <si>
    <t>Aruntani S.A.C.</t>
  </si>
  <si>
    <t>ARUNTANI</t>
  </si>
  <si>
    <t>Austral Group S.A.A</t>
  </si>
  <si>
    <t>AUSTRAL</t>
  </si>
  <si>
    <t>Cálidda Energía S.A.C.</t>
  </si>
  <si>
    <t>CALENE</t>
  </si>
  <si>
    <t>Cartavio S.A.A.</t>
  </si>
  <si>
    <t>CARTAVIO</t>
  </si>
  <si>
    <t>Casa Grande S.A.A.</t>
  </si>
  <si>
    <t>CASA GRANDE</t>
  </si>
  <si>
    <t>Cementos Pacasmayo S.A.A.</t>
  </si>
  <si>
    <t>CE-PACASMAYO</t>
  </si>
  <si>
    <t>Cementos Selva S.A.</t>
  </si>
  <si>
    <t>CE-SELVA</t>
  </si>
  <si>
    <t>Cerámica Lima S.A.</t>
  </si>
  <si>
    <t>CELIMA</t>
  </si>
  <si>
    <t>Cervecería San Juan S.A.</t>
  </si>
  <si>
    <t>SAN JUAN</t>
  </si>
  <si>
    <t>Cia Minera Agregados Calcáreos S.A.</t>
  </si>
  <si>
    <t>COMACSA</t>
  </si>
  <si>
    <t>Cia Minera Poderosa S.A.</t>
  </si>
  <si>
    <t>PODEROSA</t>
  </si>
  <si>
    <t>Cia Minera Raura S.A.</t>
  </si>
  <si>
    <t>RAURA</t>
  </si>
  <si>
    <t>Cia Minera Santa Luisa S.A.</t>
  </si>
  <si>
    <t>SANTA LUISA</t>
  </si>
  <si>
    <t>CNPC Perú S.A.</t>
  </si>
  <si>
    <t>CNPC PERU</t>
  </si>
  <si>
    <t>Compañía Minera Antapaccay S.A.</t>
  </si>
  <si>
    <t>ANTAPACCAY</t>
  </si>
  <si>
    <t>Compañía Minera Ares S.A.C.</t>
  </si>
  <si>
    <t>ARES</t>
  </si>
  <si>
    <t>Compañía Minera Caraveli S.A.C.</t>
  </si>
  <si>
    <t>CARAVELI</t>
  </si>
  <si>
    <t>Compañía Minera Chungar S.A.C.</t>
  </si>
  <si>
    <t>CHUNGAR</t>
  </si>
  <si>
    <t>Compañia Minera Kolpa S.A.</t>
  </si>
  <si>
    <t>KOLPA</t>
  </si>
  <si>
    <t>Compañía Minera San Ignacio de Morococha S.A.A.</t>
  </si>
  <si>
    <t>MOROCOCHA</t>
  </si>
  <si>
    <t>Compañía Minera San Valentin S.A.</t>
  </si>
  <si>
    <t>SAN VALENTÍN</t>
  </si>
  <si>
    <t>Compañía Pesquera del Pacifico Centro S.A.</t>
  </si>
  <si>
    <t>PACÍFICO</t>
  </si>
  <si>
    <t>Compañia Quimica S.A.</t>
  </si>
  <si>
    <t>QUIMIC</t>
  </si>
  <si>
    <t>Consorcio Minero Horizonte S.A.</t>
  </si>
  <si>
    <t>HORIZONTE</t>
  </si>
  <si>
    <t>Corporación Aceros Arequipa S.A.</t>
  </si>
  <si>
    <t>ACEROS AREQUIPA</t>
  </si>
  <si>
    <t>Corporación Pesquera Inca S.A.C.</t>
  </si>
  <si>
    <t>COPEINCA</t>
  </si>
  <si>
    <t>Empresa Agroindustrial Pomalca S.A.A.</t>
  </si>
  <si>
    <t>POMALC</t>
  </si>
  <si>
    <t>Empresa Explotadora de Vinchos Ltda S.A.C.</t>
  </si>
  <si>
    <t>VINCHOS</t>
  </si>
  <si>
    <t>Empresa Minera los Quenuales S.A.</t>
  </si>
  <si>
    <t>QUENUALES</t>
  </si>
  <si>
    <t>Flesan Indutrial Power S.A.C</t>
  </si>
  <si>
    <t>FLESAN</t>
  </si>
  <si>
    <t>Freno S.A.</t>
  </si>
  <si>
    <t>FRENOS</t>
  </si>
  <si>
    <t>Hotelera Costa del Pacifico S. A.</t>
  </si>
  <si>
    <t>HOCOPA</t>
  </si>
  <si>
    <t>ICM Pachapaqui S.A.C.</t>
  </si>
  <si>
    <t>ICM PACHAPAQUI</t>
  </si>
  <si>
    <t>Illapu Energy S.A.</t>
  </si>
  <si>
    <t>ILLAPU</t>
  </si>
  <si>
    <t>Inca Tops S.A.</t>
  </si>
  <si>
    <t>INCTOP</t>
  </si>
  <si>
    <t>Indeco S.A.</t>
  </si>
  <si>
    <t>INDECO</t>
  </si>
  <si>
    <t>Industrias Electroquimicas S. A.</t>
  </si>
  <si>
    <t>IEQSA</t>
  </si>
  <si>
    <t>Inkabor S.A.C.</t>
  </si>
  <si>
    <t>INKABOR</t>
  </si>
  <si>
    <t>Inversiones San Borja S.A.</t>
  </si>
  <si>
    <t>SAN BORJA</t>
  </si>
  <si>
    <t>Kimberly Clark S.R.L.</t>
  </si>
  <si>
    <t>KIMCLA</t>
  </si>
  <si>
    <t>Leche Gloria S.A.</t>
  </si>
  <si>
    <t>GLORIA</t>
  </si>
  <si>
    <t>Minera Aurífera Retamas S.A.</t>
  </si>
  <si>
    <t>RETAMAS</t>
  </si>
  <si>
    <t>Minera Bateas S.A.C.</t>
  </si>
  <si>
    <t>BATEAS</t>
  </si>
  <si>
    <t>Minera Boroo Misquichilca S.A.</t>
  </si>
  <si>
    <t>BOROO</t>
  </si>
  <si>
    <t>Minera Colquisiri S.A.</t>
  </si>
  <si>
    <t>COLQSR</t>
  </si>
  <si>
    <t>Minera La Zanja S.R.L.</t>
  </si>
  <si>
    <t>LA ZANJA</t>
  </si>
  <si>
    <t>Minera Yanacocha S.R.L.</t>
  </si>
  <si>
    <t>YANACOCHA</t>
  </si>
  <si>
    <t>Minera Yanaquihua S.A.C.</t>
  </si>
  <si>
    <t>YANAQUIHUA</t>
  </si>
  <si>
    <t>Minsur S.A.</t>
  </si>
  <si>
    <t>MINSUR</t>
  </si>
  <si>
    <t>Molitalia S.A.</t>
  </si>
  <si>
    <t>MOLITA</t>
  </si>
  <si>
    <t>Mondelez Peru S.A.</t>
  </si>
  <si>
    <t>MONDEL</t>
  </si>
  <si>
    <t>Nexa Resources Atacocha S.A.A.</t>
  </si>
  <si>
    <t>NEXA ATACOCHA</t>
  </si>
  <si>
    <t>Nexa Resources Cajamarquilla S.A.</t>
  </si>
  <si>
    <t>NEXA CAJAMARQUILLA</t>
  </si>
  <si>
    <t>Nexa Resources el Porvenir S.A.A.</t>
  </si>
  <si>
    <t>NEXA PORVENIR</t>
  </si>
  <si>
    <t>OIG Perú S.A.C.</t>
  </si>
  <si>
    <t>OIG PERÚ</t>
  </si>
  <si>
    <t>Oxido de Pasco S.A.C.</t>
  </si>
  <si>
    <t>OXIDOS PASCO</t>
  </si>
  <si>
    <t>Peru LNG S.R.L.</t>
  </si>
  <si>
    <t>PERÚ LNG</t>
  </si>
  <si>
    <t>Pesquera Diamante S.A.</t>
  </si>
  <si>
    <t>DIAMANTE</t>
  </si>
  <si>
    <t>Pesquera Pelayo S.A.C.</t>
  </si>
  <si>
    <t>PESQUERA PELAYO</t>
  </si>
  <si>
    <t>Petroleos del Peru PETROPERU S.A.</t>
  </si>
  <si>
    <t>PETROPERÚ</t>
  </si>
  <si>
    <t>Pluspetrol Norte S.A.</t>
  </si>
  <si>
    <t>PLUSPETROL NORTE</t>
  </si>
  <si>
    <t>Pluspetrol Perú Corporation S.A.</t>
  </si>
  <si>
    <t>PLUSPETROL CORPORATION</t>
  </si>
  <si>
    <t>Precotex S.A.</t>
  </si>
  <si>
    <t>PRECOX</t>
  </si>
  <si>
    <t>Procesadora Industrial Rio Seco S.A.</t>
  </si>
  <si>
    <t>RIO SECO</t>
  </si>
  <si>
    <t>Progenere S.A.C.</t>
  </si>
  <si>
    <t>PROGENERE</t>
  </si>
  <si>
    <t>Quimpac S.A.</t>
  </si>
  <si>
    <t>QUIMPAC</t>
  </si>
  <si>
    <t>Refinería La Pampilla S.A.</t>
  </si>
  <si>
    <t>RELAPASA</t>
  </si>
  <si>
    <t>San Fernando S.A.</t>
  </si>
  <si>
    <t>SANFER</t>
  </si>
  <si>
    <t>Snacks América Latina S.R.L.</t>
  </si>
  <si>
    <t>SNAMLA</t>
  </si>
  <si>
    <t>Sobreandes S.A.C.</t>
  </si>
  <si>
    <t>SOBREANDES</t>
  </si>
  <si>
    <t>Soc. Minera el Brocal S.A.</t>
  </si>
  <si>
    <t>EL BROCAL</t>
  </si>
  <si>
    <t>Socosani S.A.</t>
  </si>
  <si>
    <t>SOCOSA</t>
  </si>
  <si>
    <t>Southern Perú Cooper Corporation Sucursal del Peru</t>
  </si>
  <si>
    <t>SOUTHERN</t>
  </si>
  <si>
    <t>Sudamericana de Fibras S.A.</t>
  </si>
  <si>
    <t>SDF</t>
  </si>
  <si>
    <t>Surpack S.A.</t>
  </si>
  <si>
    <t>SURPAK</t>
  </si>
  <si>
    <t>Tecnológica de Alimentos S.A.</t>
  </si>
  <si>
    <t>TASA</t>
  </si>
  <si>
    <t>Terminal Internacional del Sur S.A.</t>
  </si>
  <si>
    <t>TINSUR</t>
  </si>
  <si>
    <t>Trupal S.A.</t>
  </si>
  <si>
    <t>TRUPAL</t>
  </si>
  <si>
    <t>Unacem Peru S.A.</t>
  </si>
  <si>
    <t>UNCEMP</t>
  </si>
  <si>
    <t>Unión de Cervecerías Peruanas Backus y Johnston S.A.A.</t>
  </si>
  <si>
    <t>BACKUS</t>
  </si>
  <si>
    <t>Volcan Compañia Minera S.A.A.</t>
  </si>
  <si>
    <t>VOLCAN</t>
  </si>
  <si>
    <t>Yura S.A.</t>
  </si>
  <si>
    <t>YURASA</t>
  </si>
  <si>
    <t>3.2.1.     Número de centrales y grupos eléctricos por empresas</t>
  </si>
  <si>
    <t>3.2.1.1.      Para el mercado eléctrico (*)</t>
  </si>
  <si>
    <t>Nom Gru Anuario</t>
  </si>
  <si>
    <t>(Todas)</t>
  </si>
  <si>
    <t>Variable</t>
  </si>
  <si>
    <t>Energía</t>
  </si>
  <si>
    <t>Número</t>
  </si>
  <si>
    <t>Hidráulicas</t>
  </si>
  <si>
    <t>Térmicas</t>
  </si>
  <si>
    <t>Solares</t>
  </si>
  <si>
    <t>Eólicas</t>
  </si>
  <si>
    <t>Cuenta de Nom Gru Anuario</t>
  </si>
  <si>
    <t>Etiquetas de columna</t>
  </si>
  <si>
    <t xml:space="preserve"> Principales empresas</t>
  </si>
  <si>
    <t>de</t>
  </si>
  <si>
    <t>Nº  de  Grupos</t>
  </si>
  <si>
    <t>Cuenta de Central Anuario</t>
  </si>
  <si>
    <t>Hidráulico</t>
  </si>
  <si>
    <t>Térmico</t>
  </si>
  <si>
    <t>Solar</t>
  </si>
  <si>
    <t>Eólico</t>
  </si>
  <si>
    <t>Centrales</t>
  </si>
  <si>
    <t>Grupos</t>
  </si>
  <si>
    <t>EL</t>
  </si>
  <si>
    <t>TG</t>
  </si>
  <si>
    <t>TV</t>
  </si>
  <si>
    <t>CC</t>
  </si>
  <si>
    <t>Etiquetas de fila</t>
  </si>
  <si>
    <t>HI</t>
  </si>
  <si>
    <t>Origen A</t>
  </si>
  <si>
    <t>Central Anuario</t>
  </si>
  <si>
    <t>CTIPGRU</t>
  </si>
  <si>
    <t>C.T. PARAMONGA</t>
  </si>
  <si>
    <t>TV01</t>
  </si>
  <si>
    <t>C.T. AGROAURORA</t>
  </si>
  <si>
    <t>G1</t>
  </si>
  <si>
    <t>C.T. SAN JACINTO</t>
  </si>
  <si>
    <t>TV1</t>
  </si>
  <si>
    <t>-</t>
  </si>
  <si>
    <t xml:space="preserve">C.S.F. SAN LORENZO            </t>
  </si>
  <si>
    <t>Total Central</t>
  </si>
  <si>
    <t xml:space="preserve">C.S.F. REQUENA            </t>
  </si>
  <si>
    <t xml:space="preserve">C.S.F TAMSHIYACU     </t>
  </si>
  <si>
    <t>C.H. CARHUAC</t>
  </si>
  <si>
    <t>G-01</t>
  </si>
  <si>
    <t>C.H. HUALLÍN I</t>
  </si>
  <si>
    <t>G-02</t>
  </si>
  <si>
    <t>C.H. PURMACANA</t>
  </si>
  <si>
    <t>C.T. CAÑA BRAVA</t>
  </si>
  <si>
    <t>C.H. MARAÑON</t>
  </si>
  <si>
    <t>TM5000</t>
  </si>
  <si>
    <t>C.H. LANGUI</t>
  </si>
  <si>
    <t>TMC5000</t>
  </si>
  <si>
    <t>C.H. SANTA ROSA I</t>
  </si>
  <si>
    <t>FRANCIS 1</t>
  </si>
  <si>
    <t>C.H. SANTA ROSA II</t>
  </si>
  <si>
    <t>FRANCIS 2</t>
  </si>
  <si>
    <t>C.H. CHIMAY</t>
  </si>
  <si>
    <t>FRANCIS 3</t>
  </si>
  <si>
    <t>C.H. YANANGO</t>
  </si>
  <si>
    <t>GRUPO 1</t>
  </si>
  <si>
    <t>C.H. SAN HILARION</t>
  </si>
  <si>
    <t>Grupo 2</t>
  </si>
  <si>
    <t>C.T. OQUENDO</t>
  </si>
  <si>
    <t>Grupo 3</t>
  </si>
  <si>
    <t>C.S. YARUCAYA</t>
  </si>
  <si>
    <t>G-1</t>
  </si>
  <si>
    <t>C.H. EL PLATANAL</t>
  </si>
  <si>
    <t>C.H. TINGO</t>
  </si>
  <si>
    <t>GR-1</t>
  </si>
  <si>
    <t>C.H. COELVIHIDRO 1 - QUIPICO</t>
  </si>
  <si>
    <t>GR-2</t>
  </si>
  <si>
    <t>C.T. SALAS</t>
  </si>
  <si>
    <t>C.T. VILLACURI</t>
  </si>
  <si>
    <t>C.H. LA ESPERANZA</t>
  </si>
  <si>
    <t>TG1</t>
  </si>
  <si>
    <t>C.H. YANAPAMPA</t>
  </si>
  <si>
    <t>C.H. LARAMATE</t>
  </si>
  <si>
    <t>TV2</t>
  </si>
  <si>
    <t>C.T. LUREN</t>
  </si>
  <si>
    <t>Circuito 1</t>
  </si>
  <si>
    <t>C.T. EL PEDREGAL</t>
  </si>
  <si>
    <t>PELTON 1</t>
  </si>
  <si>
    <t>C.T. NASCA</t>
  </si>
  <si>
    <t>Pelton 2</t>
  </si>
  <si>
    <t>C.H. CACLIC</t>
  </si>
  <si>
    <t>Allis Charner 1-4</t>
  </si>
  <si>
    <t>C.H. EL GERA</t>
  </si>
  <si>
    <t>C.H. EL MUYO</t>
  </si>
  <si>
    <t>C.H. LA PELOTA</t>
  </si>
  <si>
    <t>C.H. PUCARÁ</t>
  </si>
  <si>
    <t>Planta 1</t>
  </si>
  <si>
    <t>C.H. QUANDA</t>
  </si>
  <si>
    <t>Planta 2</t>
  </si>
  <si>
    <t>C.H. SHITARAYACU</t>
  </si>
  <si>
    <t>Planta 3</t>
  </si>
  <si>
    <t>C.H. TABACONAS</t>
  </si>
  <si>
    <t>C.H. POMAHUACA</t>
  </si>
  <si>
    <t>C.H. LA PISUQUIA</t>
  </si>
  <si>
    <t>C.T. BAGUA GRANDE</t>
  </si>
  <si>
    <t>DRESS 1</t>
  </si>
  <si>
    <t>C.T. BELLAVISTA</t>
  </si>
  <si>
    <t>DRESS 2</t>
  </si>
  <si>
    <t>C.T. CABALLOCOCHA</t>
  </si>
  <si>
    <t>C.T. CONTAMANA</t>
  </si>
  <si>
    <t>G2</t>
  </si>
  <si>
    <t>C.T. EL ESTRECHO</t>
  </si>
  <si>
    <t>C.T. GRAN PERÚ</t>
  </si>
  <si>
    <t>C.T. INDIANA</t>
  </si>
  <si>
    <t>C.T. IQT. DIESEL - DIESEL</t>
  </si>
  <si>
    <t>C.T. IQUITOS DIESEL WARTSILA</t>
  </si>
  <si>
    <t>G3</t>
  </si>
  <si>
    <t>C.T. JENARO HERRERA</t>
  </si>
  <si>
    <t>Turbina 1</t>
  </si>
  <si>
    <t>C.T. LAGUNAS</t>
  </si>
  <si>
    <t>Turbina 2</t>
  </si>
  <si>
    <t>C.T. NAUTA</t>
  </si>
  <si>
    <t>Turbina 3</t>
  </si>
  <si>
    <t>C.T. ORELLANA</t>
  </si>
  <si>
    <t>Turbina 4</t>
  </si>
  <si>
    <t>C.T. PETROPOLIS</t>
  </si>
  <si>
    <t>C.T. REQUENA</t>
  </si>
  <si>
    <t>C.T. TAMSHIYACU</t>
  </si>
  <si>
    <t>C.T. TARAPOTO</t>
  </si>
  <si>
    <t>C.T. YURIMAGUAS</t>
  </si>
  <si>
    <t>C.T. JUAN VELAZCO ALVARADO</t>
  </si>
  <si>
    <t>C.T. ISLA SANTA ROSA</t>
  </si>
  <si>
    <t>C.T. MAYORUNA</t>
  </si>
  <si>
    <t>T-1</t>
  </si>
  <si>
    <t>C.T. SAN FRANCISCO</t>
  </si>
  <si>
    <t>T-2</t>
  </si>
  <si>
    <t>C.T. SAN IGNACIO</t>
  </si>
  <si>
    <t>C.T. ISLANDIA</t>
  </si>
  <si>
    <t>C.T. SAN LORENZO</t>
  </si>
  <si>
    <t>C.H. SANDIA</t>
  </si>
  <si>
    <t>C.S. AMANTANÍ</t>
  </si>
  <si>
    <t>C.T. AMANTANÍ</t>
  </si>
  <si>
    <t>C.H. CHUMBAO</t>
  </si>
  <si>
    <t>Cat-1_3512</t>
  </si>
  <si>
    <t>C.H. CHUYAPI</t>
  </si>
  <si>
    <t>Cat-2_3512</t>
  </si>
  <si>
    <t>C.H. HERCCA</t>
  </si>
  <si>
    <t>DETROIT</t>
  </si>
  <si>
    <t>C.H. HUANCARAY</t>
  </si>
  <si>
    <t>CAT3_3516</t>
  </si>
  <si>
    <t>C.H. MANCAHUARA</t>
  </si>
  <si>
    <t>EMD</t>
  </si>
  <si>
    <t>C.H. MATARÁ</t>
  </si>
  <si>
    <t>Cat 2. 3512 Dita</t>
  </si>
  <si>
    <t>C.H. VILCABAMBA</t>
  </si>
  <si>
    <t>Cat. 3512 Dito</t>
  </si>
  <si>
    <t>C.T. IBERIA</t>
  </si>
  <si>
    <t>Cat.4-3412-16878</t>
  </si>
  <si>
    <t>C.T. IÑAPARI</t>
  </si>
  <si>
    <t>Perkins 2500</t>
  </si>
  <si>
    <t>C.T. EMERGENCIA MOVIL</t>
  </si>
  <si>
    <t>Caterpillar C27</t>
  </si>
  <si>
    <t>C.H. CANUJA</t>
  </si>
  <si>
    <t>AKSA1 Perk 8151G</t>
  </si>
  <si>
    <t>C.S. PURUS</t>
  </si>
  <si>
    <t>AKSA2 Perk 8164G</t>
  </si>
  <si>
    <t>C.T. ATALAYA</t>
  </si>
  <si>
    <t>Perkins 1 2800</t>
  </si>
  <si>
    <t>C.T. PURUS</t>
  </si>
  <si>
    <t>Perkins 2 2800</t>
  </si>
  <si>
    <t>C.H. ZAÑA</t>
  </si>
  <si>
    <t>Cat.2.3512 Dita</t>
  </si>
  <si>
    <t>C.H. ACOBAMBA</t>
  </si>
  <si>
    <t>Cat.3512 Dita</t>
  </si>
  <si>
    <t>C.H. CHALHUAMAYO</t>
  </si>
  <si>
    <t>Cat.5-C15-07183</t>
  </si>
  <si>
    <t>C.H. CHAMISERIA</t>
  </si>
  <si>
    <t>Mitsubishi</t>
  </si>
  <si>
    <t>C.H. CHANCHAMAYO</t>
  </si>
  <si>
    <t>Cat.6 3516B 0141</t>
  </si>
  <si>
    <t>C.H. CONCEPCION</t>
  </si>
  <si>
    <t>Cat83516BJYA00139</t>
  </si>
  <si>
    <t>C.H. INGENIO</t>
  </si>
  <si>
    <t>Cat 09 3516</t>
  </si>
  <si>
    <t>C.H. LLUSITA</t>
  </si>
  <si>
    <t>Cat-1 3406</t>
  </si>
  <si>
    <t>C.H. MACHU</t>
  </si>
  <si>
    <t>Cat-2 3306</t>
  </si>
  <si>
    <t>C.H. PACCHA</t>
  </si>
  <si>
    <t>Volvo 03</t>
  </si>
  <si>
    <t>C.H. PICHANAKI</t>
  </si>
  <si>
    <t>Volvo 350</t>
  </si>
  <si>
    <t>C.H. QUICAPATA</t>
  </si>
  <si>
    <t>Jolucava J0452</t>
  </si>
  <si>
    <t>EL: GRUPO ELECTROGENO               TG: TURBINA A GAS                 TV: TURBINA A VAPOR            CC: TURBINA EN  CICLO COMBINADO</t>
  </si>
  <si>
    <t>C.H. SAN BALVIN</t>
  </si>
  <si>
    <t>OLYMPIAN</t>
  </si>
  <si>
    <t>C.H. SAN FRANCISCO</t>
  </si>
  <si>
    <t>Volvo Penta RVM364</t>
  </si>
  <si>
    <t>C.H. SICAYA HUARISCA</t>
  </si>
  <si>
    <t>Perkins C18</t>
  </si>
  <si>
    <t>C.T. AYACUCHO</t>
  </si>
  <si>
    <t>Perkins 2506C</t>
  </si>
  <si>
    <t>C.T. POZUZO</t>
  </si>
  <si>
    <t>Vol.3 Pent TWD1643G</t>
  </si>
  <si>
    <t>C.T. SATIPO</t>
  </si>
  <si>
    <t>Jolucava J0451</t>
  </si>
  <si>
    <t>C.H. CHALACO</t>
  </si>
  <si>
    <t>VolvoPenta TWD1643G</t>
  </si>
  <si>
    <t>C.H. HUANCABAMBA</t>
  </si>
  <si>
    <t>Cat 3512 C</t>
  </si>
  <si>
    <t>C.H. QUIROZ</t>
  </si>
  <si>
    <t>CAT.1-16CM32C</t>
  </si>
  <si>
    <t>C.H. SICACATE</t>
  </si>
  <si>
    <t>CAT.2-16CM32C</t>
  </si>
  <si>
    <t>C.T. HUÁPALAS</t>
  </si>
  <si>
    <t>CAT-16CM32</t>
  </si>
  <si>
    <t>C.T. SECHURA</t>
  </si>
  <si>
    <t>WARTSILA 1</t>
  </si>
  <si>
    <t>C.T. TABLAZO COLÁN</t>
  </si>
  <si>
    <t>WARTSILA 2</t>
  </si>
  <si>
    <t>C.T. TALLANCA</t>
  </si>
  <si>
    <t>WARTSILA 3</t>
  </si>
  <si>
    <t>C.H. BUENOS AIRES NIEPOS</t>
  </si>
  <si>
    <t>WARTSILA 4</t>
  </si>
  <si>
    <t>C.H. CHIRICONGA</t>
  </si>
  <si>
    <t>WARTSILA 5</t>
  </si>
  <si>
    <t>C.H. GUINEAMAYO</t>
  </si>
  <si>
    <t>WARTSILA 6</t>
  </si>
  <si>
    <t>C.H. QUEROCOTO</t>
  </si>
  <si>
    <t>WARTSILA 7</t>
  </si>
  <si>
    <t>C.T. BAMBAMARCA</t>
  </si>
  <si>
    <t>CUM.1 25450043</t>
  </si>
  <si>
    <t>C.T. CHOTA</t>
  </si>
  <si>
    <t>CUM.2 25449701</t>
  </si>
  <si>
    <t>C.T. CUTERVO</t>
  </si>
  <si>
    <t>CUM.3 25449964</t>
  </si>
  <si>
    <t>C.T. LA VIÑA MÓVIL</t>
  </si>
  <si>
    <t>CAT C-18</t>
  </si>
  <si>
    <t>C.T. MOTUPE MÓVIL</t>
  </si>
  <si>
    <t>CAT. D-3512&lt;G3&gt;</t>
  </si>
  <si>
    <t>C.H. ANTUNEZ DE MAYOLO</t>
  </si>
  <si>
    <t>VOLVO PENTA TAD1630</t>
  </si>
  <si>
    <t>C.H. RESTITUCION</t>
  </si>
  <si>
    <t>CAT 2 3512 &lt;G4&gt;</t>
  </si>
  <si>
    <t>C.T. NUEVA TUMBES</t>
  </si>
  <si>
    <t>CAT. 3512 DITA</t>
  </si>
  <si>
    <t>C.H. CHARCANI I</t>
  </si>
  <si>
    <t>MTU-1 1200DS Detroi</t>
  </si>
  <si>
    <t>C.H. CHARCANI II</t>
  </si>
  <si>
    <t>MTU=2 1200DS Detroi</t>
  </si>
  <si>
    <t>C.H. CHARCANI III</t>
  </si>
  <si>
    <t>Cat C27</t>
  </si>
  <si>
    <t>C.H. CHARCANI IV</t>
  </si>
  <si>
    <t>Cummi QSK60 20006</t>
  </si>
  <si>
    <t>C.H. CHARCANI V</t>
  </si>
  <si>
    <t>Volvo NV560</t>
  </si>
  <si>
    <t>C.H. CHARCANI VI</t>
  </si>
  <si>
    <t>VolvoRVS615</t>
  </si>
  <si>
    <t>C.T. CHILINA</t>
  </si>
  <si>
    <t>Cat.C18 G6B20736</t>
  </si>
  <si>
    <t>C.T. MOLLENDO</t>
  </si>
  <si>
    <t>Perkins 2506AE15TAG</t>
  </si>
  <si>
    <t>C.H. ARICOTA 1</t>
  </si>
  <si>
    <t>VolvoModasa KGEV</t>
  </si>
  <si>
    <t>C.H. ARICOTA 2</t>
  </si>
  <si>
    <t>Perkins MP460I</t>
  </si>
  <si>
    <t>C.T. INDEPENDENCIA</t>
  </si>
  <si>
    <t>Perkins1 U489142C</t>
  </si>
  <si>
    <t>C.H. PANGOA</t>
  </si>
  <si>
    <t>Perkins2 U487536C</t>
  </si>
  <si>
    <t>C.H. CANCHAYLLO</t>
  </si>
  <si>
    <t>CAT 6-3516B-139</t>
  </si>
  <si>
    <t>C.H. HUASAHUASI I</t>
  </si>
  <si>
    <t>Cat.1-3512(.208)</t>
  </si>
  <si>
    <t>C.H. HUASAHUASI II</t>
  </si>
  <si>
    <t>Cat.3-3512(.219)</t>
  </si>
  <si>
    <t>C.H. RUNATULLO II</t>
  </si>
  <si>
    <t>CUMMINS 4</t>
  </si>
  <si>
    <t>C.H. RUNATULLO III</t>
  </si>
  <si>
    <t>MTU 1200DS</t>
  </si>
  <si>
    <t>C.H. SANTA CRUZ I</t>
  </si>
  <si>
    <t>Cumm 2 QSK60-G6</t>
  </si>
  <si>
    <t>C.H. SANTA CRUZ II</t>
  </si>
  <si>
    <t>Volvo A 1250</t>
  </si>
  <si>
    <t>C.H. MACHUPICCHU</t>
  </si>
  <si>
    <t>Volvo B C-100109274</t>
  </si>
  <si>
    <t>C.T. DOLORESPATA</t>
  </si>
  <si>
    <t>Cat. C9-180</t>
  </si>
  <si>
    <t>C.H. RUCUY</t>
  </si>
  <si>
    <t>CUMMINS_1 C200(050)</t>
  </si>
  <si>
    <t>C.H. SAN GABAN II</t>
  </si>
  <si>
    <t>CUMMINS_2 C200(026)</t>
  </si>
  <si>
    <t>C.H. TUPURI</t>
  </si>
  <si>
    <t>CUMMINS_3 C4500C</t>
  </si>
  <si>
    <t>C.H. RENOVANDES</t>
  </si>
  <si>
    <t>CUMMINS_4 NTA855 G3</t>
  </si>
  <si>
    <t>C.H. CHAGLLA</t>
  </si>
  <si>
    <t>C.H. HUANZA</t>
  </si>
  <si>
    <t>C.H. COLLO</t>
  </si>
  <si>
    <t>CAT. D-3512</t>
  </si>
  <si>
    <t>C.H. JAMBON</t>
  </si>
  <si>
    <t>CAT 3516</t>
  </si>
  <si>
    <t>C.H. POTRERO</t>
  </si>
  <si>
    <t>CAT.2 3512</t>
  </si>
  <si>
    <t>C.H. LAS PIZARRAS</t>
  </si>
  <si>
    <t>CAT.2 D-3512</t>
  </si>
  <si>
    <t>C.T. GRUPO AUXILIAR PIZARRAS</t>
  </si>
  <si>
    <t>AGGREKO (G5)</t>
  </si>
  <si>
    <t>C.H. ACOS</t>
  </si>
  <si>
    <t>CUMMINS (G5)</t>
  </si>
  <si>
    <t>C.H. CANTA</t>
  </si>
  <si>
    <t>C.H. NAVA</t>
  </si>
  <si>
    <t>C.H. RAVIRA-PACARAOS</t>
  </si>
  <si>
    <t>Cat.5-C15 7925</t>
  </si>
  <si>
    <t>C.T. RAVIRA - PACARAOS</t>
  </si>
  <si>
    <t>Perkins 1800RPM</t>
  </si>
  <si>
    <t>C.E. WAYRA</t>
  </si>
  <si>
    <t>Cat.3412 81Z19624</t>
  </si>
  <si>
    <t>C.E. WAYRA EXTENSIÓN</t>
  </si>
  <si>
    <t>Volv.Pent1 RVL-451</t>
  </si>
  <si>
    <t>C.H. CALLAHUANCA</t>
  </si>
  <si>
    <t>Modasa MP 460</t>
  </si>
  <si>
    <t>C.H. HUAMPANÍ</t>
  </si>
  <si>
    <t>Cat C15 CAR201439</t>
  </si>
  <si>
    <t>C.H. HUINCO</t>
  </si>
  <si>
    <t>C.H. MATUCANA</t>
  </si>
  <si>
    <t>Volv.Pent1 RVL-251</t>
  </si>
  <si>
    <t>C.H. MOYOPAMPA</t>
  </si>
  <si>
    <t>Vol.Pent TAD1642GEb</t>
  </si>
  <si>
    <t>C.H. HER 1</t>
  </si>
  <si>
    <t>CAT1_HUMBOLT</t>
  </si>
  <si>
    <t>C.S. RUBI</t>
  </si>
  <si>
    <t>CAT2_HUMBOLT</t>
  </si>
  <si>
    <t>C.S. CLEMESI</t>
  </si>
  <si>
    <t>CAT3_HUMBOLT</t>
  </si>
  <si>
    <t>C.T. SANTA ROSA</t>
  </si>
  <si>
    <t>CAT4_HUMBOLT</t>
  </si>
  <si>
    <t>C.T. VENTANILLA</t>
  </si>
  <si>
    <t>CAT5_HUMBOLT</t>
  </si>
  <si>
    <t>C.T. MALACAS</t>
  </si>
  <si>
    <t>CAT7_HUMBOLT</t>
  </si>
  <si>
    <t>C.T. MALACAS 2</t>
  </si>
  <si>
    <t>CAT8_HUMBOLT</t>
  </si>
  <si>
    <t>C.T. R.F. MALACAS 3</t>
  </si>
  <si>
    <t>Perkins1 R014001C</t>
  </si>
  <si>
    <t>C.E. CUPISNIQUE</t>
  </si>
  <si>
    <t>Perkins2 R013699C</t>
  </si>
  <si>
    <t>C.E. TALARA</t>
  </si>
  <si>
    <t>Olympian OLY 1091</t>
  </si>
  <si>
    <t>C.E. SAN JUAN</t>
  </si>
  <si>
    <t>Cat 3512 81Z19618</t>
  </si>
  <si>
    <t>C.E. PUNTA LOMITAS</t>
  </si>
  <si>
    <t>VolvoP FFDL250GF</t>
  </si>
  <si>
    <t>C.H. QUITARACSA</t>
  </si>
  <si>
    <t>VOLVO PENTA &lt;G1&gt;</t>
  </si>
  <si>
    <t>C.H. YUNCÁN</t>
  </si>
  <si>
    <t>VOLVO PENTA &lt;G2&gt;</t>
  </si>
  <si>
    <t>C.S. INTIPAMPA</t>
  </si>
  <si>
    <t>VOLVO PENTA &lt;G3&gt;</t>
  </si>
  <si>
    <t>C.T. CHILCA</t>
  </si>
  <si>
    <t>C.T. NEPI</t>
  </si>
  <si>
    <t>BOVING 1</t>
  </si>
  <si>
    <t>C.T. RESERVA FRIA ILO</t>
  </si>
  <si>
    <t>BOVING 2</t>
  </si>
  <si>
    <t>C.T. FENIX</t>
  </si>
  <si>
    <t>HYHC</t>
  </si>
  <si>
    <t>C.H. 8 DE AGOSTO</t>
  </si>
  <si>
    <t>GRUPO ELECTROGRENO</t>
  </si>
  <si>
    <t>C.H. EL CARMEN</t>
  </si>
  <si>
    <t>PANELES SOLARES</t>
  </si>
  <si>
    <t>C.H. LA JOYA</t>
  </si>
  <si>
    <t>C.H. ANGEL I</t>
  </si>
  <si>
    <t>C.H. ANGEL II</t>
  </si>
  <si>
    <t>C.H. ANGEL III</t>
  </si>
  <si>
    <t>C.T. R.F. IQUITOS NUEVA</t>
  </si>
  <si>
    <t>C.T. REFINERIA TALARA</t>
  </si>
  <si>
    <t>C.S. MATARANI</t>
  </si>
  <si>
    <t>C.E. HUAMBOS</t>
  </si>
  <si>
    <t>C.E. DUNA</t>
  </si>
  <si>
    <t>C.H. CATILLUC</t>
  </si>
  <si>
    <t>C.H. CELENDIN</t>
  </si>
  <si>
    <t>Pelton</t>
  </si>
  <si>
    <t>C.H. CHICCHE</t>
  </si>
  <si>
    <t>C.H. CHIQUIAN</t>
  </si>
  <si>
    <t>C.H. HUAYUNGA</t>
  </si>
  <si>
    <t>C.H. MARIA JIRAY</t>
  </si>
  <si>
    <t>C.H. PAUCAMARCA</t>
  </si>
  <si>
    <t>Francis I</t>
  </si>
  <si>
    <t>C.H. POMABAMBA</t>
  </si>
  <si>
    <t>Francis II</t>
  </si>
  <si>
    <t>C.H. SHIPILCO</t>
  </si>
  <si>
    <t>CUMMINS-7</t>
  </si>
  <si>
    <t>C.H. TARABAMBA</t>
  </si>
  <si>
    <t>CUMMINS_OTTOMOTORES</t>
  </si>
  <si>
    <t>C.H. YAMOBAMBA</t>
  </si>
  <si>
    <t>Urpipata</t>
  </si>
  <si>
    <t>C.T. CHIQUIÁN</t>
  </si>
  <si>
    <t>C.T. DE EMERGENCIA CHAO</t>
  </si>
  <si>
    <t>C.H. NUEVO IMPERIAL</t>
  </si>
  <si>
    <t>C.H. HUANCHOR</t>
  </si>
  <si>
    <t>CAT 3406B</t>
  </si>
  <si>
    <t>C.H. TAMBORAQUE I</t>
  </si>
  <si>
    <t>CAT 3412C-I</t>
  </si>
  <si>
    <t>C.H. TAMBORAQUE II</t>
  </si>
  <si>
    <t>CAT 3412C-II</t>
  </si>
  <si>
    <t>C.H. YARUCAYA</t>
  </si>
  <si>
    <t>CAT 3512</t>
  </si>
  <si>
    <t>C.H. PATAPO</t>
  </si>
  <si>
    <t>CUMMINS</t>
  </si>
  <si>
    <t>C.T. R.F. PUCALLPA</t>
  </si>
  <si>
    <t>JOLUCAVA</t>
  </si>
  <si>
    <t>C.T. R.F. PUERTO MALDONADO</t>
  </si>
  <si>
    <t>PERKINS-HCI434D1L</t>
  </si>
  <si>
    <t>C.H. SANTA TERESA</t>
  </si>
  <si>
    <t>PERKINS-MP-2251</t>
  </si>
  <si>
    <t>C.H. CERRO DEL AGUILA</t>
  </si>
  <si>
    <t>690 PANELES FOTOVOL</t>
  </si>
  <si>
    <t>C.T. KALLPA</t>
  </si>
  <si>
    <t>C.T. LAS FLORES</t>
  </si>
  <si>
    <t>C.S. CARHUAQUERO</t>
  </si>
  <si>
    <t>C.H. LA VIRGEN</t>
  </si>
  <si>
    <t>C.H. RONCADOR</t>
  </si>
  <si>
    <t>G-2</t>
  </si>
  <si>
    <t>C.S. MAJES</t>
  </si>
  <si>
    <t>G-3</t>
  </si>
  <si>
    <t>C.S. MOQUEGUA FV</t>
  </si>
  <si>
    <t>G-4</t>
  </si>
  <si>
    <t>C.H. CAÑA BRAVA</t>
  </si>
  <si>
    <t>C.H. CAÑON DEL PATO</t>
  </si>
  <si>
    <t>C.H. CARHUAQUERO</t>
  </si>
  <si>
    <t>C.H. CARHUAQUERO IV</t>
  </si>
  <si>
    <t>C.S. PANAMERICANA SOLAR</t>
  </si>
  <si>
    <t>C.E. PARQUE EÓLICO MARCONA</t>
  </si>
  <si>
    <t>C.E. TRES HERMANAS</t>
  </si>
  <si>
    <t>C.H. MANTA I</t>
  </si>
  <si>
    <t>C.T. CALLAO</t>
  </si>
  <si>
    <t>C.T. HUAYCOLORO</t>
  </si>
  <si>
    <t>C.T. LA GRINGA V</t>
  </si>
  <si>
    <t>C.T. DOÑA CATALINA</t>
  </si>
  <si>
    <t>CAT-M1</t>
  </si>
  <si>
    <t>C.T. R.F. DE GENERACION ETEN</t>
  </si>
  <si>
    <t>CAT-M2</t>
  </si>
  <si>
    <t>DETROIT-M1</t>
  </si>
  <si>
    <t>VOLVO-M1</t>
  </si>
  <si>
    <t>CAT-C27M1</t>
  </si>
  <si>
    <t>CAT-E1</t>
  </si>
  <si>
    <t>C.H. DESARENADOR</t>
  </si>
  <si>
    <t>CAT-C27M2</t>
  </si>
  <si>
    <t>C.H. TANGUCHE</t>
  </si>
  <si>
    <t>KUBOTTA-1</t>
  </si>
  <si>
    <t>C.H. VIRU</t>
  </si>
  <si>
    <t>KUBOTTA-2</t>
  </si>
  <si>
    <t>C.T. BOCATOMA</t>
  </si>
  <si>
    <t>C.S. REPARTICION</t>
  </si>
  <si>
    <t>C.T. PUERTO BRAVO</t>
  </si>
  <si>
    <t>WEIRPUMP-1</t>
  </si>
  <si>
    <t>WEIRPUMP-2</t>
  </si>
  <si>
    <t>C.T. SAN NICOLAS</t>
  </si>
  <si>
    <t>Kubota</t>
  </si>
  <si>
    <t>C.H. CHANCAY</t>
  </si>
  <si>
    <t>KUBOTA-1</t>
  </si>
  <si>
    <t>C.H. CURUMUY</t>
  </si>
  <si>
    <t>CAT 1</t>
  </si>
  <si>
    <t>C.H. POECHOS I</t>
  </si>
  <si>
    <t>CAT 2</t>
  </si>
  <si>
    <t>C.H. POECHOS II</t>
  </si>
  <si>
    <t>CAT 3</t>
  </si>
  <si>
    <t>C.H. CARAVELI</t>
  </si>
  <si>
    <t>CAT D 399</t>
  </si>
  <si>
    <t>C.H. CHOCOCO</t>
  </si>
  <si>
    <t>SKODA-1</t>
  </si>
  <si>
    <t>C.H. CHUQUIBAMBA</t>
  </si>
  <si>
    <t>SKODA-2</t>
  </si>
  <si>
    <t>C.H. HUANCA</t>
  </si>
  <si>
    <t>CAT</t>
  </si>
  <si>
    <t>C.H. ONGORO</t>
  </si>
  <si>
    <t>CKD. 2</t>
  </si>
  <si>
    <t>C.H. SAN GREGORIO</t>
  </si>
  <si>
    <t>CKD. 3</t>
  </si>
  <si>
    <t>C.T. ATICO</t>
  </si>
  <si>
    <t>SKODA 1</t>
  </si>
  <si>
    <t>C.T. CARAVELI</t>
  </si>
  <si>
    <t>SKODA 2</t>
  </si>
  <si>
    <t>C.T. COTAHUASI</t>
  </si>
  <si>
    <t>Black Start</t>
  </si>
  <si>
    <t>C.T. OCOÑA</t>
  </si>
  <si>
    <t>TG-01</t>
  </si>
  <si>
    <t>C.T. ORCOPAMPA</t>
  </si>
  <si>
    <t>C.T. CERRO VERDE</t>
  </si>
  <si>
    <t>C.T. RECKA</t>
  </si>
  <si>
    <t>C.H. CAHUA</t>
  </si>
  <si>
    <t>C.H. CHEVES</t>
  </si>
  <si>
    <t>C.H. GALLITO CIEGO</t>
  </si>
  <si>
    <t>C.H. HUAYLLACHO</t>
  </si>
  <si>
    <t>C.H. MALPASO</t>
  </si>
  <si>
    <t>C.H. MISAPUQUIO</t>
  </si>
  <si>
    <t>C.H. OROYA</t>
  </si>
  <si>
    <t>C.H. PACHACHACA</t>
  </si>
  <si>
    <t>C.H. PARIAC</t>
  </si>
  <si>
    <t>Caterp-3512</t>
  </si>
  <si>
    <t>C.H. SAN ANTONIO</t>
  </si>
  <si>
    <t>Caterpillar</t>
  </si>
  <si>
    <t>C.H. SAN IGNACIO</t>
  </si>
  <si>
    <t>Grupo G.E</t>
  </si>
  <si>
    <t>C.H. YAUPI</t>
  </si>
  <si>
    <t>C.S. TACNA SOLAR</t>
  </si>
  <si>
    <t>C.T. STO. DOMINGO DE LOS OLLEROS</t>
  </si>
  <si>
    <t>C.T. AGUAYTÍA</t>
  </si>
  <si>
    <t>Grupo 4</t>
  </si>
  <si>
    <t>Grupo 5</t>
  </si>
  <si>
    <t>Grupo 6</t>
  </si>
  <si>
    <t>Grupo 7</t>
  </si>
  <si>
    <t>MAK-1</t>
  </si>
  <si>
    <t>MAK-2</t>
  </si>
  <si>
    <t>SULZER 1</t>
  </si>
  <si>
    <t>SULZER 2</t>
  </si>
  <si>
    <t>GRUPO N°4</t>
  </si>
  <si>
    <t>GRUPO Nº1</t>
  </si>
  <si>
    <t>GRUPO Nº2</t>
  </si>
  <si>
    <t>GRUPO Nº3</t>
  </si>
  <si>
    <t>ALCO 1</t>
  </si>
  <si>
    <t>ALCO 2</t>
  </si>
  <si>
    <t>G.MOTORS1</t>
  </si>
  <si>
    <t>G.MOTORS2</t>
  </si>
  <si>
    <t>G.MOTORS3</t>
  </si>
  <si>
    <t>G01</t>
  </si>
  <si>
    <t>Grupo Nº 1</t>
  </si>
  <si>
    <t>Grupo Nº 2</t>
  </si>
  <si>
    <t>A1</t>
  </si>
  <si>
    <t>FRANCIS Nº 1</t>
  </si>
  <si>
    <t>FRANCIS Nº 2</t>
  </si>
  <si>
    <t>PELTON Nº 1</t>
  </si>
  <si>
    <t>PELTON Nº 2</t>
  </si>
  <si>
    <t>Turgo Nº 1</t>
  </si>
  <si>
    <t>Turgo Nº 2</t>
  </si>
  <si>
    <t>FRANCIS 4</t>
  </si>
  <si>
    <t>GRUPO PLACA ZQ-4288</t>
  </si>
  <si>
    <t>MODASA 515kW</t>
  </si>
  <si>
    <t>COMMINS C900</t>
  </si>
  <si>
    <t>COMMINS 925kW</t>
  </si>
  <si>
    <t>GR-3</t>
  </si>
  <si>
    <t>GR-4</t>
  </si>
  <si>
    <t>Circuito 10</t>
  </si>
  <si>
    <t>Circuito 2</t>
  </si>
  <si>
    <t>Circuito 3</t>
  </si>
  <si>
    <t>Circuito 4</t>
  </si>
  <si>
    <t>Circuito 5</t>
  </si>
  <si>
    <t>Circuito 6</t>
  </si>
  <si>
    <t>Circuito 7</t>
  </si>
  <si>
    <t>Circuito 8</t>
  </si>
  <si>
    <t>Circuito 9</t>
  </si>
  <si>
    <t>TG-2</t>
  </si>
  <si>
    <t>TG-3</t>
  </si>
  <si>
    <t>TG-4</t>
  </si>
  <si>
    <t>TG-5</t>
  </si>
  <si>
    <t>TG-6</t>
  </si>
  <si>
    <t>TG-7</t>
  </si>
  <si>
    <t>TG-8</t>
  </si>
  <si>
    <t>TV-7</t>
  </si>
  <si>
    <t>Circuito 11</t>
  </si>
  <si>
    <t>UNIDAD TG-6</t>
  </si>
  <si>
    <t>Unid. TG-4</t>
  </si>
  <si>
    <t>Unid. TG-5</t>
  </si>
  <si>
    <t>TG11</t>
  </si>
  <si>
    <t>TG12</t>
  </si>
  <si>
    <t>TG21</t>
  </si>
  <si>
    <t>TG41</t>
  </si>
  <si>
    <t>TV21</t>
  </si>
  <si>
    <t>TV41</t>
  </si>
  <si>
    <t>TG1 NEPI</t>
  </si>
  <si>
    <t>TG2 NEPI</t>
  </si>
  <si>
    <t>TG3 NEPI</t>
  </si>
  <si>
    <t>INV 123</t>
  </si>
  <si>
    <t>INV 456</t>
  </si>
  <si>
    <t>INV 789</t>
  </si>
  <si>
    <t>GE (TG1)</t>
  </si>
  <si>
    <t>GE (TG2)</t>
  </si>
  <si>
    <t>GE (TG3)</t>
  </si>
  <si>
    <t>BLOQUE1</t>
  </si>
  <si>
    <t>BLOQUE2</t>
  </si>
  <si>
    <t>BLOQUE1EX</t>
  </si>
  <si>
    <t>BLOQUE2EX</t>
  </si>
  <si>
    <t>TV10</t>
  </si>
  <si>
    <t>G-5</t>
  </si>
  <si>
    <t>G-6</t>
  </si>
  <si>
    <t>G-7</t>
  </si>
  <si>
    <t>Grupo U.Gen.1</t>
  </si>
  <si>
    <t>Grupo U.Gen 2</t>
  </si>
  <si>
    <t>Grupo U.Gen.2</t>
  </si>
  <si>
    <t>Grupo U.Gen.3</t>
  </si>
  <si>
    <t>Ansaldo 1</t>
  </si>
  <si>
    <t>Ansaldo 2</t>
  </si>
  <si>
    <t>Grupo 1-12</t>
  </si>
  <si>
    <t>UG1</t>
  </si>
  <si>
    <t>UG2</t>
  </si>
  <si>
    <t>G1-G25</t>
  </si>
  <si>
    <t>G1-G11</t>
  </si>
  <si>
    <t>01</t>
  </si>
  <si>
    <t>02</t>
  </si>
  <si>
    <t>TG2</t>
  </si>
  <si>
    <t>TG3</t>
  </si>
  <si>
    <t>Circuito unico</t>
  </si>
  <si>
    <t>GE.U1</t>
  </si>
  <si>
    <t>GE.U2</t>
  </si>
  <si>
    <t>GE.U3</t>
  </si>
  <si>
    <t>CS MAJES20T</t>
  </si>
  <si>
    <t>G Marcona</t>
  </si>
  <si>
    <t>Grupos 1-2</t>
  </si>
  <si>
    <t>Grupos 1-2-3</t>
  </si>
  <si>
    <t>Grupos 1_2</t>
  </si>
  <si>
    <t>GT 1</t>
  </si>
  <si>
    <t>GT 2</t>
  </si>
  <si>
    <t>UNID. DE EMERGENCIA</t>
  </si>
  <si>
    <t>PELTON N║ 1</t>
  </si>
  <si>
    <t>PELTON N║ 2</t>
  </si>
  <si>
    <t>Turgo N║ 1</t>
  </si>
  <si>
    <t>Turgo N║ 2</t>
  </si>
  <si>
    <t>GRUPO NºD1</t>
  </si>
  <si>
    <t>Grupo Nº T1</t>
  </si>
  <si>
    <t>Grupo Nº T2</t>
  </si>
  <si>
    <t>Grupo Nº 01</t>
  </si>
  <si>
    <t>Grupo Nº 02</t>
  </si>
  <si>
    <t>Grupo Nº 03</t>
  </si>
  <si>
    <t>GE-BOC 01</t>
  </si>
  <si>
    <t>CS REPARTICION20T</t>
  </si>
  <si>
    <t>TG4</t>
  </si>
  <si>
    <t>CUMMINS ONAN</t>
  </si>
  <si>
    <t>UNIDAD 1</t>
  </si>
  <si>
    <t>UNIDAD 2</t>
  </si>
  <si>
    <t>UNIDAD 3</t>
  </si>
  <si>
    <t>JMW-1</t>
  </si>
  <si>
    <t>JMW-2</t>
  </si>
  <si>
    <t>Kubota 1</t>
  </si>
  <si>
    <t>Kubota 2</t>
  </si>
  <si>
    <t>ESCHER WYSS 1</t>
  </si>
  <si>
    <t>ESCHER WYSS 2</t>
  </si>
  <si>
    <t>Hydraulic</t>
  </si>
  <si>
    <t>Francis</t>
  </si>
  <si>
    <t>TURBAL</t>
  </si>
  <si>
    <t>Leffel</t>
  </si>
  <si>
    <t>PERKINS 1</t>
  </si>
  <si>
    <t>PERKINS 2</t>
  </si>
  <si>
    <t>PERKINS 3</t>
  </si>
  <si>
    <t>PERKINS 4</t>
  </si>
  <si>
    <t>Volvo Penta 2</t>
  </si>
  <si>
    <t>ALGESA</t>
  </si>
  <si>
    <t>DAEWO</t>
  </si>
  <si>
    <t>PERKINS</t>
  </si>
  <si>
    <t>AREM 1</t>
  </si>
  <si>
    <t>AREM 2</t>
  </si>
  <si>
    <t>VOLVO1</t>
  </si>
  <si>
    <t>VOLVO2</t>
  </si>
  <si>
    <t>DOOSAN</t>
  </si>
  <si>
    <t>C2-3850-GE-001</t>
  </si>
  <si>
    <t>C2-3850-GE-002</t>
  </si>
  <si>
    <t>C2-3850-GE-003</t>
  </si>
  <si>
    <t>C-3850-DG-002</t>
  </si>
  <si>
    <t>MOTIVATOR</t>
  </si>
  <si>
    <t>TG-1</t>
  </si>
  <si>
    <t>G4</t>
  </si>
  <si>
    <t>CH2</t>
  </si>
  <si>
    <t>CH2 G2</t>
  </si>
  <si>
    <t>CH3 N</t>
  </si>
  <si>
    <t>CH3 N G2</t>
  </si>
  <si>
    <t>CH4 G-1</t>
  </si>
  <si>
    <t>CH4 G-2</t>
  </si>
  <si>
    <t>G5</t>
  </si>
  <si>
    <t>3.2.1.2.  Para uso propio (*)</t>
  </si>
  <si>
    <t>N°</t>
  </si>
  <si>
    <t>Principales empresas</t>
  </si>
  <si>
    <t>total de</t>
  </si>
  <si>
    <t xml:space="preserve">Nº  de </t>
  </si>
  <si>
    <t xml:space="preserve"> Nº  de  centrales</t>
  </si>
  <si>
    <t xml:space="preserve">centrales </t>
  </si>
  <si>
    <t>C.T. TURBO GENERADOR 1</t>
  </si>
  <si>
    <t>C.T. TURBO GENERADOR 2</t>
  </si>
  <si>
    <t>C.T. TURBO GENERADOR 3</t>
  </si>
  <si>
    <t>C.T. TURBO GENERADOR 4</t>
  </si>
  <si>
    <t>C.T. TURBO GENERADOR 5</t>
  </si>
  <si>
    <t>C.T. UNIDAD DIESEL</t>
  </si>
  <si>
    <t>C.T. AGROLMOS</t>
  </si>
  <si>
    <t>C.T. GAS</t>
  </si>
  <si>
    <t>C.T. AJE</t>
  </si>
  <si>
    <t>C.T. AJINOMOTO</t>
  </si>
  <si>
    <t>C.T. AREQUIPA</t>
  </si>
  <si>
    <t>C.T. FIDEERIA LIMA</t>
  </si>
  <si>
    <t>C.T. MOLINOS CALLAO</t>
  </si>
  <si>
    <t>C.T. MOLINOS SANTA ROSA</t>
  </si>
  <si>
    <t>C.T. NICOVITA TRUJILLO</t>
  </si>
  <si>
    <t>C.T. OLEAGINOSA CALLAO</t>
  </si>
  <si>
    <t>C.T. ANABI</t>
  </si>
  <si>
    <t>C.T. ANAMA</t>
  </si>
  <si>
    <t>C.T. CORTADERA</t>
  </si>
  <si>
    <t>C.T. SALVIANI</t>
  </si>
  <si>
    <t>C.T. DRENAJE SECTOR MINA</t>
  </si>
  <si>
    <t>C.T. PLANTA PAPUJUNE</t>
  </si>
  <si>
    <t>C.T. PUERTO CALLAO</t>
  </si>
  <si>
    <t>C.T. APUMAYO</t>
  </si>
  <si>
    <t>C.T. ARIS LIMA</t>
  </si>
  <si>
    <t>C.T. ARIS LURIN</t>
  </si>
  <si>
    <t>C.T. JESICA</t>
  </si>
  <si>
    <t>C.T. TUCARI</t>
  </si>
  <si>
    <t>C.T. PLANTA CHANCAY</t>
  </si>
  <si>
    <t>C.T. PLANTA PISCO</t>
  </si>
  <si>
    <t>C.T. PURUCHUCO</t>
  </si>
  <si>
    <t>C.T. CARTAVIO</t>
  </si>
  <si>
    <t>C.T. CASA GRANDE</t>
  </si>
  <si>
    <t>C.T. PACASMAYO</t>
  </si>
  <si>
    <t>C.T. CEMENTOS RIOJA</t>
  </si>
  <si>
    <t>C.T. CELIMA 01</t>
  </si>
  <si>
    <t>C.T. CELIMA 02</t>
  </si>
  <si>
    <t>C.T. SAN JUAN</t>
  </si>
  <si>
    <t>C.T. CALCAREOS</t>
  </si>
  <si>
    <t>C.H. EL TINGO</t>
  </si>
  <si>
    <t>C.T. J.A. SAMANIEGO ALC</t>
  </si>
  <si>
    <t>C.T. PATAZ</t>
  </si>
  <si>
    <t>C.H. CASHAUCRO</t>
  </si>
  <si>
    <t>C.H. HUALLANCA NUEVA</t>
  </si>
  <si>
    <t>C.H. PALLCA</t>
  </si>
  <si>
    <t>C.T. HUANZALÁ</t>
  </si>
  <si>
    <t>C.T. PALLCA</t>
  </si>
  <si>
    <t>C.T. LOTE X</t>
  </si>
  <si>
    <t>C.T. TINTAYA</t>
  </si>
  <si>
    <t>C.T. ARCATA</t>
  </si>
  <si>
    <t>C.T. ARES</t>
  </si>
  <si>
    <t>C.T. PALLANCATA</t>
  </si>
  <si>
    <t>C.T. SELENE</t>
  </si>
  <si>
    <t>C.T. SIPÁN</t>
  </si>
  <si>
    <t>C.T. INMACULADA</t>
  </si>
  <si>
    <t>C.T. MINA</t>
  </si>
  <si>
    <t>C.T. PLANTA</t>
  </si>
  <si>
    <t>C.H. BAÑOS I</t>
  </si>
  <si>
    <t>C.H. BAÑOS II</t>
  </si>
  <si>
    <t>C.H. BAÑOS III</t>
  </si>
  <si>
    <t>C.H. BAÑOS IV</t>
  </si>
  <si>
    <t>C.H. BAÑOS V</t>
  </si>
  <si>
    <t>C.H. CACRAY</t>
  </si>
  <si>
    <t>C.H. FRANCOIS</t>
  </si>
  <si>
    <t>C.H. HUANCHAY</t>
  </si>
  <si>
    <t>C.H. SAN JOSÉ</t>
  </si>
  <si>
    <t>C.H. SHAGUA</t>
  </si>
  <si>
    <t>C.H. YANAHUIN</t>
  </si>
  <si>
    <t>C.T. ESPERANZA</t>
  </si>
  <si>
    <t>C.T. PLANTA CONCENTRADORA</t>
  </si>
  <si>
    <t>C.T. TAJO DON PABLO</t>
  </si>
  <si>
    <t>C.T. KOLPA</t>
  </si>
  <si>
    <t>C.H. MONOBAMBA</t>
  </si>
  <si>
    <t>C.T. SAN VICENTE</t>
  </si>
  <si>
    <t>C.H. LLAPAY</t>
  </si>
  <si>
    <t>C.T. PLANTA CHIMBOTE</t>
  </si>
  <si>
    <t>C.T. COMPAÑÍA QUIMICA</t>
  </si>
  <si>
    <t>C.H. PÍAS 1</t>
  </si>
  <si>
    <t>C.T. PARCOY</t>
  </si>
  <si>
    <t>C.T. ACEROS</t>
  </si>
  <si>
    <t>C.T. COPEINCA CHANCAY</t>
  </si>
  <si>
    <t>C.T. COPEINCA SUPE</t>
  </si>
  <si>
    <t>C.T. POMALCA TV</t>
  </si>
  <si>
    <t>C.T. POMALCA EL</t>
  </si>
  <si>
    <t>C.T. VINCHOS</t>
  </si>
  <si>
    <t>C.T. ISCAYCRUZ</t>
  </si>
  <si>
    <t>C.H. RAPAZ II</t>
  </si>
  <si>
    <t>C.T. LAGSAURA</t>
  </si>
  <si>
    <t>C.T. INDUSTRIAS SAN MIGUEL PET</t>
  </si>
  <si>
    <t>C.T. FRENOSA</t>
  </si>
  <si>
    <t>C.T. COSTA DEL PACÍFICO</t>
  </si>
  <si>
    <t>TOTAL  USO PROPIO *</t>
  </si>
  <si>
    <t>C.H. SAN JUDAS TADEO</t>
  </si>
  <si>
    <t>C.H. SAN MARTÍN DE PORRES</t>
  </si>
  <si>
    <t>C.T. PLANTA HUACHIPA</t>
  </si>
  <si>
    <t>C.T. PLANTA 1</t>
  </si>
  <si>
    <t>3.2.1.3.  Total de centrales eléctricas para el mercado eléctrico y uso propio</t>
  </si>
  <si>
    <t>C.T. PLANTA 2</t>
  </si>
  <si>
    <t xml:space="preserve"> </t>
  </si>
  <si>
    <t>C.T. PLANTA 04-1</t>
  </si>
  <si>
    <t>C.T. PLANTA 04-2</t>
  </si>
  <si>
    <t>Tipo de mercado</t>
  </si>
  <si>
    <t>Total Actividad</t>
  </si>
  <si>
    <t>C.T. INDECO</t>
  </si>
  <si>
    <t>Mercado eléctrico</t>
  </si>
  <si>
    <t>C.T. IEQSA</t>
  </si>
  <si>
    <t>Uso propio</t>
  </si>
  <si>
    <t>C.T. RIO SECO</t>
  </si>
  <si>
    <t>Total por origen</t>
  </si>
  <si>
    <t>C.T. UBINAS</t>
  </si>
  <si>
    <t>(*) Empresas informantes a diciembre 2024.</t>
  </si>
  <si>
    <t>C.T. LA RAMBLA</t>
  </si>
  <si>
    <t>C.T. PLANTA PUP</t>
  </si>
  <si>
    <t>C.T. PLANTA SC</t>
  </si>
  <si>
    <t>C.T. PLANTA GLORIA HUACHIPA</t>
  </si>
  <si>
    <t>C.T. SAN ANDRES</t>
  </si>
  <si>
    <t>C.T. BATEAS</t>
  </si>
  <si>
    <t>C.T. LAGUNAS NORTE</t>
  </si>
  <si>
    <t>C.T. MARIA TERESA</t>
  </si>
  <si>
    <t>C.T. LA ZANJA</t>
  </si>
  <si>
    <t>C.T. CHINA LINDA</t>
  </si>
  <si>
    <t>C.T. GOLD MILL</t>
  </si>
  <si>
    <t>C.T. LA PLAJUELA</t>
  </si>
  <si>
    <t>C.T. MAQUI MAQUI</t>
  </si>
  <si>
    <t>C.T. PAMPA LARGA</t>
  </si>
  <si>
    <t>C.T. POND. DE CARACHUGO</t>
  </si>
  <si>
    <t>C.T. QUINUA</t>
  </si>
  <si>
    <t>C.T. YANACOCHA NORTE</t>
  </si>
  <si>
    <t>C.T. YANAQUIHUA</t>
  </si>
  <si>
    <t>C.T. FUNDICIÓN DIESEL</t>
  </si>
  <si>
    <t>C.T. FUNDICIÓN GAS NATURAL</t>
  </si>
  <si>
    <t>C.T. PUCAMARCA</t>
  </si>
  <si>
    <t>C.T. SAN RAFAEL</t>
  </si>
  <si>
    <t>C.T. MOLITALIA</t>
  </si>
  <si>
    <t>C.T. MONDELEZ</t>
  </si>
  <si>
    <t>C.H. CHAPRIN</t>
  </si>
  <si>
    <t>C.H. MARCAPAMPA</t>
  </si>
  <si>
    <t>C.T. CAJAMARQUILLA (EL)</t>
  </si>
  <si>
    <t>C.T. CAJAMARQUILLA (TV)</t>
  </si>
  <si>
    <t>C.T. CAJAMARQUILLA 1 (EL)</t>
  </si>
  <si>
    <t>C.T. CAJAMARQUILLA 2 (EL)</t>
  </si>
  <si>
    <t>C.T. CAJAMARQUILLA 2 (TV)</t>
  </si>
  <si>
    <t>C.T. CAJAMARQUILLA 3 (EL)</t>
  </si>
  <si>
    <t>C.H. CANDELARIA</t>
  </si>
  <si>
    <t>C.T. MILPO</t>
  </si>
  <si>
    <t xml:space="preserve">C.T. PLANTA ELÉCTRICA EL ALTO </t>
  </si>
  <si>
    <t>C.T. EQUIPOS MÓVILES</t>
  </si>
  <si>
    <t>C.T. OXIDO DE PASCO</t>
  </si>
  <si>
    <t>C.T. PAMPA MELCHORITA II</t>
  </si>
  <si>
    <t>C.T. MALABRIGO</t>
  </si>
  <si>
    <t>C.T. PISCO NORTE</t>
  </si>
  <si>
    <t>C.T. SUPE</t>
  </si>
  <si>
    <t>C.T. NEPESUR</t>
  </si>
  <si>
    <t>C.T. ANDOAS</t>
  </si>
  <si>
    <t>C.T. BAYOVAR</t>
  </si>
  <si>
    <t>C.T. ESTACION 1</t>
  </si>
  <si>
    <t>C.T. ESTACION 5</t>
  </si>
  <si>
    <t>C.T. ESTACION 6</t>
  </si>
  <si>
    <t>C.T. ESTACION 7</t>
  </si>
  <si>
    <t>C.T. ESTACION 8</t>
  </si>
  <si>
    <t>C.T. ESTACION 9</t>
  </si>
  <si>
    <t>C.T. ESTACION MORONA</t>
  </si>
  <si>
    <t>C.T. NEGRITOS</t>
  </si>
  <si>
    <t>C.T. REFINERÍA IQUITOS</t>
  </si>
  <si>
    <t>C.T. 130X - PAVAYACU</t>
  </si>
  <si>
    <t>C.T. 149 - PAVAYACU</t>
  </si>
  <si>
    <t>C.T. BAT. 3 YANAYACU</t>
  </si>
  <si>
    <t>C.T. BAT. 8 CHAMBIRA</t>
  </si>
  <si>
    <t>C.T. BAT.5 - PAVAYACU</t>
  </si>
  <si>
    <t>C.T. CAPIRONA</t>
  </si>
  <si>
    <t>C.T. CORRIENTES 1</t>
  </si>
  <si>
    <t>C.T. CORRIENTES 2</t>
  </si>
  <si>
    <t>C.T. NUEVA ESPERANZA</t>
  </si>
  <si>
    <t>C.T. FRACCIONAMIENTO PISCO</t>
  </si>
  <si>
    <t>C.T. MALVINAS</t>
  </si>
  <si>
    <t>C.T. PRECOTEX</t>
  </si>
  <si>
    <t>C.T. RIO SECO - EL</t>
  </si>
  <si>
    <t>C.T. RIO SECO - TV</t>
  </si>
  <si>
    <t xml:space="preserve">C.T. LA GRINGA VI    </t>
  </si>
  <si>
    <t>C.T. LA PAMPILLA</t>
  </si>
  <si>
    <t>C.T. ALIMENTOS</t>
  </si>
  <si>
    <t>C.T. BENEFICIO</t>
  </si>
  <si>
    <t>C.T. IWANKO</t>
  </si>
  <si>
    <t>C.T. SAVOY</t>
  </si>
  <si>
    <t>C.T. EL CARMEN</t>
  </si>
  <si>
    <t>C.H. JUPAYRAGRA</t>
  </si>
  <si>
    <t>C.H. RIO BLANCO</t>
  </si>
  <si>
    <t>C.H. SACSAMARCA</t>
  </si>
  <si>
    <t>C.H. YAULI</t>
  </si>
  <si>
    <t>C.T. SOCOSANI</t>
  </si>
  <si>
    <t>C.H. CUAJONE</t>
  </si>
  <si>
    <t>C.T. EMERGENCIA FUND ILO</t>
  </si>
  <si>
    <t>C.T. REFINERÍA</t>
  </si>
  <si>
    <t>C.T. ILO 1</t>
  </si>
  <si>
    <t>C.T. SUDAMERICANA</t>
  </si>
  <si>
    <t>C.T. SURPACK</t>
  </si>
  <si>
    <t>C.T. CHIMBOTE</t>
  </si>
  <si>
    <t>C.T. MATARANI</t>
  </si>
  <si>
    <t>C.T. PISCO SUR</t>
  </si>
  <si>
    <t>C.T. SAMANCO</t>
  </si>
  <si>
    <t>C.T. VEGUETA</t>
  </si>
  <si>
    <t>C.T. TISUR</t>
  </si>
  <si>
    <t>C.T. TRUPAL</t>
  </si>
  <si>
    <t>C.H. CARPAPATA I</t>
  </si>
  <si>
    <t>C.H. CARPAPATA II</t>
  </si>
  <si>
    <t>C.H. CARPAPATA III</t>
  </si>
  <si>
    <t>C.T. ATOCONGO</t>
  </si>
  <si>
    <t>C.T. CEMENTOS LIMA</t>
  </si>
  <si>
    <t>C.T. CEMENTOS LIMA 2</t>
  </si>
  <si>
    <t>C.T. AREQUIPA DORADA</t>
  </si>
  <si>
    <t>C.T. ATE</t>
  </si>
  <si>
    <t>C.T. CUSCO</t>
  </si>
  <si>
    <t>C.T. MALTERIA LIMA</t>
  </si>
  <si>
    <t>C.T. MOTUPE</t>
  </si>
  <si>
    <t>C.T. ANDAYCHAGUA</t>
  </si>
  <si>
    <t>C.T. CARAHUACRA</t>
  </si>
  <si>
    <t>C.T. CERRO DE PASCO</t>
  </si>
  <si>
    <t>C.T. PLANTA VICTORIA</t>
  </si>
  <si>
    <t>C.T. SAN CRISTOBAL</t>
  </si>
  <si>
    <t>C.T. TICLIO</t>
  </si>
  <si>
    <t>C.T. PLANTA YURA</t>
  </si>
  <si>
    <t>3.2.2 Centrales eléctricas representativas por tipo de generación</t>
  </si>
  <si>
    <t>P.I. TOTAL</t>
  </si>
  <si>
    <t>PRODUCC. TOT</t>
  </si>
  <si>
    <t>3.2.2.1 Centrales Hidráulicas</t>
  </si>
  <si>
    <t xml:space="preserve">  Empresa</t>
  </si>
  <si>
    <t>Central</t>
  </si>
  <si>
    <t>Potencia  Instalada</t>
  </si>
  <si>
    <t>Producción</t>
  </si>
  <si>
    <t>(MW)</t>
  </si>
  <si>
    <t>% P.I.</t>
  </si>
  <si>
    <t>GWh</t>
  </si>
  <si>
    <t>% P.B.</t>
  </si>
  <si>
    <t>Suma de PI OK</t>
  </si>
  <si>
    <t>Suma de Energia
(GWh)</t>
  </si>
  <si>
    <t>Total Electroperú S. A.</t>
  </si>
  <si>
    <t>Total Kallpa Generación S.A.</t>
  </si>
  <si>
    <t>Total Empresa de Generación Huallaga S.A.</t>
  </si>
  <si>
    <t>Total Emp. de Generación Eléctrica de Arequipa S. A.</t>
  </si>
  <si>
    <t>Emp. de Generación Eléctrica Machu Picchu S. A.</t>
  </si>
  <si>
    <t>Total Empresa de Generacion Electrica Machupicchu S.A.</t>
  </si>
  <si>
    <t>Total Empresa de Generación Eléctrica San Gabán S. A.</t>
  </si>
  <si>
    <t>Total Orygen Perú S.A.A.</t>
  </si>
  <si>
    <t>Total Enel Generación Perú S.A.A.</t>
  </si>
  <si>
    <t>Total ENGIE EnergÍa Perú S.A.</t>
  </si>
  <si>
    <t>Luz del Sur S.A.</t>
  </si>
  <si>
    <t>Total Inland Energy S.A.C.</t>
  </si>
  <si>
    <t>Total Orazul Energy Perú S.A.</t>
  </si>
  <si>
    <t>Total Chinango S.A.C</t>
  </si>
  <si>
    <t>Total Compañia Eléctrica El Platanal S.A.</t>
  </si>
  <si>
    <t xml:space="preserve"> % P.I. : Es el porcentaje respecto a la potencia instalada total 2024</t>
  </si>
  <si>
    <t xml:space="preserve"> % P.B. : Es el porcentaje respecto a la producción de energía total 2024</t>
  </si>
  <si>
    <t>3.2.2.2 Centrales Térmicas</t>
  </si>
  <si>
    <t>Tip Grup Dep</t>
  </si>
  <si>
    <t>De Ciclo Combinado</t>
  </si>
  <si>
    <t>Total Fénix Power Perú S.A.</t>
  </si>
  <si>
    <t>Total Termochilca S.A.</t>
  </si>
  <si>
    <t>De Ciclo Convencional</t>
  </si>
  <si>
    <t>(Varios elementos)</t>
  </si>
  <si>
    <t>Total Samay I S.A.</t>
  </si>
  <si>
    <t>De Reserva Fría</t>
  </si>
  <si>
    <t>Total Termoselva S.R.L.</t>
  </si>
  <si>
    <t>C.T. R.F. ILO</t>
  </si>
  <si>
    <t>Total Sociedad Minera Cerro Verde S.A.A.</t>
  </si>
  <si>
    <t>Total GM Operaciones S.A.C.</t>
  </si>
  <si>
    <t>Total Enel Generación Piura S.A.</t>
  </si>
  <si>
    <t>C.T. RF PUCALLPA</t>
  </si>
  <si>
    <t>C.T. RF PUERTO MALDONADO</t>
  </si>
  <si>
    <t>Total Planta de Reserva Fría de Generación Éten S.A.</t>
  </si>
  <si>
    <t>Total Genrent del Peru S.A.C.</t>
  </si>
  <si>
    <t xml:space="preserve">Total Infraestructuras y Energías del Perú S.A.C. </t>
  </si>
  <si>
    <t>3.2.2.3. Centrales del mercado electrico con Recursos Energéticos Renovables (RER*)</t>
  </si>
  <si>
    <t>N° de Subasta RER</t>
  </si>
  <si>
    <t>Integrante</t>
  </si>
  <si>
    <t>Recurso</t>
  </si>
  <si>
    <t xml:space="preserve">PI </t>
  </si>
  <si>
    <t>PE</t>
  </si>
  <si>
    <t>RER</t>
  </si>
  <si>
    <t>Tipo de Integrante A</t>
  </si>
  <si>
    <t>Tipo de Recurso</t>
  </si>
  <si>
    <t>Suma de PE OK</t>
  </si>
  <si>
    <t>TERCERA</t>
  </si>
  <si>
    <t>COES</t>
  </si>
  <si>
    <t>Agua</t>
  </si>
  <si>
    <t>PRIMERA</t>
  </si>
  <si>
    <t>NO COES</t>
  </si>
  <si>
    <t>SEGUNDA</t>
  </si>
  <si>
    <t>CUARTA</t>
  </si>
  <si>
    <t>Subtotal Hidráulicas RER</t>
  </si>
  <si>
    <t>Total Hidráulico</t>
  </si>
  <si>
    <t>Biomasa y Biogas</t>
  </si>
  <si>
    <t>Bagazo</t>
  </si>
  <si>
    <t>Biogas</t>
  </si>
  <si>
    <t>Total Térmico</t>
  </si>
  <si>
    <t>Subtotal Biomasa y Biogas</t>
  </si>
  <si>
    <t>Radiación solar</t>
  </si>
  <si>
    <t>Total Solar</t>
  </si>
  <si>
    <t>Subtotal Solares</t>
  </si>
  <si>
    <t>Viento</t>
  </si>
  <si>
    <t>Total Eólico</t>
  </si>
  <si>
    <t>Subtotal Eólicas</t>
  </si>
  <si>
    <t>Total RER</t>
  </si>
  <si>
    <t>% del total nacional</t>
  </si>
  <si>
    <t>(*) Centrales que poseen concesión RER, de acuerdo al registro de la Dirección de Concesiones Eléctricas (DCE) de la DGE - MEM.</t>
  </si>
  <si>
    <t>3.2.3.  Modificaciones en el parque generador</t>
  </si>
  <si>
    <t>Filtro</t>
  </si>
  <si>
    <t>MERCADO ELÉCTRICO</t>
  </si>
  <si>
    <t>3.2.3.1.  Modificaciones del parque generador para el mercado eléctrico</t>
  </si>
  <si>
    <t>Informa_A</t>
  </si>
  <si>
    <t>A) Incremento y decremento de potencia instalada</t>
  </si>
  <si>
    <t>Central_A</t>
  </si>
  <si>
    <t>Nom Gru A</t>
  </si>
  <si>
    <t>A.1) A nivel de empresas:</t>
  </si>
  <si>
    <t>Estado de Grupo A</t>
  </si>
  <si>
    <t>Nuevos Ingresos de empresas</t>
  </si>
  <si>
    <t>Detroit</t>
  </si>
  <si>
    <t>Operativo</t>
  </si>
  <si>
    <t>Unidad / 
Grupo</t>
  </si>
  <si>
    <t>Tipo de 
Unididad/Grupo</t>
  </si>
  <si>
    <t>Potencia Instalada (MW)</t>
  </si>
  <si>
    <t>Desde</t>
  </si>
  <si>
    <t>Grupo 1</t>
  </si>
  <si>
    <t xml:space="preserve">               Total</t>
  </si>
  <si>
    <t>Retiro de empresas</t>
  </si>
  <si>
    <t>Unidad /
 Grupo</t>
  </si>
  <si>
    <t>Total</t>
  </si>
  <si>
    <t>A.2) A nivel de centrales de generación:</t>
  </si>
  <si>
    <t>PELTON 2</t>
  </si>
  <si>
    <t>Nuevos Ingresos de centrales</t>
  </si>
  <si>
    <t>Inoperativo</t>
  </si>
  <si>
    <t>(*) Comenzó a informar al Minem.</t>
  </si>
  <si>
    <t>Retiro o baja de centrales</t>
  </si>
  <si>
    <t>A.3)</t>
  </si>
  <si>
    <t xml:space="preserve"> A nivel de unidades (grupos) de centrales de generación:</t>
  </si>
  <si>
    <t>Nuevos ingresos de unidades / grupos</t>
  </si>
  <si>
    <t>En la central:</t>
  </si>
  <si>
    <t>Retiro o baja de grupos</t>
  </si>
  <si>
    <t>MITSUBISHI</t>
  </si>
  <si>
    <t>B) Modificación de Datos y Transferencias</t>
  </si>
  <si>
    <t xml:space="preserve"> Cambio de Razón Social de empresas y/o nombre de centrales</t>
  </si>
  <si>
    <t>B.1)</t>
  </si>
  <si>
    <t>Razón Social Anterior</t>
  </si>
  <si>
    <t>Nueva Razón Social</t>
  </si>
  <si>
    <t xml:space="preserve">B.2) </t>
  </si>
  <si>
    <t>Transferencia de unidades (grupos) entre Centrales de la misma empresa</t>
  </si>
  <si>
    <t>De Central</t>
  </si>
  <si>
    <t>A Central</t>
  </si>
  <si>
    <t>Unidad / Grupo</t>
  </si>
  <si>
    <t>Enero</t>
  </si>
  <si>
    <t xml:space="preserve">B.3) </t>
  </si>
  <si>
    <t>Transferencia de unidades (grupos) entre centrales de diferentes empresas</t>
  </si>
  <si>
    <t>De empresa</t>
  </si>
  <si>
    <t>A Empresa</t>
  </si>
  <si>
    <t>(*)</t>
  </si>
  <si>
    <t>Empresa informante como generador para uso propio.</t>
  </si>
  <si>
    <t>C) Incorporación a informantes</t>
  </si>
  <si>
    <t>Tipo de
Unidad</t>
  </si>
  <si>
    <t>Potencia
 (MW)</t>
  </si>
  <si>
    <t>HI :</t>
  </si>
  <si>
    <t>Turbina hidráulica</t>
  </si>
  <si>
    <t xml:space="preserve">EL: </t>
  </si>
  <si>
    <t>Electrógeno</t>
  </si>
  <si>
    <t>TV :</t>
  </si>
  <si>
    <t>Turbo Vapor</t>
  </si>
  <si>
    <t>TG :</t>
  </si>
  <si>
    <t>Turbo Gas</t>
  </si>
  <si>
    <t>FV :</t>
  </si>
  <si>
    <t>Módulo Fotovoltáico</t>
  </si>
  <si>
    <t>TE :</t>
  </si>
  <si>
    <t>Turbina Eólica</t>
  </si>
  <si>
    <t xml:space="preserve">3.2.3.2.   Modificaciones del parque generador para uso propio </t>
  </si>
  <si>
    <t>USO PROPIO</t>
  </si>
  <si>
    <t>Retiro de empresas *</t>
  </si>
  <si>
    <t>(*) Empresas que dejan de integrar el parque generar y/o se integran al grupo de empresas No Informantes.</t>
  </si>
  <si>
    <t>Julio</t>
  </si>
  <si>
    <t>Noviembre</t>
  </si>
  <si>
    <t>A.3)  A nivel de unidades (grupos) de centrales de generación:</t>
  </si>
  <si>
    <t>B.1)  Cambio de Razón Social de empresas y/o nombre de centrales</t>
  </si>
  <si>
    <t>B.2)  Transferencia de unidades (grupos) entre Centrales de la misma empresa</t>
  </si>
  <si>
    <t>B.3)  Transferencia de unidades (grupos o centrales) entre diferentes empresas</t>
  </si>
  <si>
    <t>Potencia (MW)</t>
  </si>
  <si>
    <t>C) Incorporados a informantes</t>
  </si>
  <si>
    <t>3.3.1.   Potencia instalada a nivel nacional</t>
  </si>
  <si>
    <t>a - Potencia instalada según tipo de servicio y origen (MW)</t>
  </si>
  <si>
    <t>Origen</t>
  </si>
  <si>
    <t>Hidráulica</t>
  </si>
  <si>
    <t>Térmica</t>
  </si>
  <si>
    <t>Eólica</t>
  </si>
  <si>
    <t>Servicio</t>
  </si>
  <si>
    <t>Suma de PI 2024 OK</t>
  </si>
  <si>
    <t>Para mercado eléctrico</t>
  </si>
  <si>
    <t>Para  uso propio</t>
  </si>
  <si>
    <t>TOTAL</t>
  </si>
  <si>
    <t>b - Potencia instalada según sistema y origen (MW)</t>
  </si>
  <si>
    <t>Sistema</t>
  </si>
  <si>
    <t>SEIN</t>
  </si>
  <si>
    <t>SA</t>
  </si>
  <si>
    <t>SS AA</t>
  </si>
  <si>
    <t>Origen_A</t>
  </si>
  <si>
    <t>c - Potencia instalada según tipo de servicio y sistema (MW)</t>
  </si>
  <si>
    <t>3.3.2. Potencia instalada por empresa al mes de diciembre</t>
  </si>
  <si>
    <t>3.3.2.1. Potencia instalada para el mercado eléctrico (MW)</t>
  </si>
  <si>
    <t>empresa</t>
  </si>
  <si>
    <t>Emp. De Serv. Priv. No Informantes</t>
  </si>
  <si>
    <t>Municipios, Comunidades,Caserios, etc. (*)</t>
  </si>
  <si>
    <t>Total por sistemas</t>
  </si>
  <si>
    <t>Municipios, Comunidades,Caserios, ets.</t>
  </si>
  <si>
    <t>(*) Información estimada de empresas no informantes</t>
  </si>
  <si>
    <t>P. INSTALADA</t>
  </si>
  <si>
    <t>PORCENTAJE</t>
  </si>
  <si>
    <t>OTROS</t>
  </si>
  <si>
    <t>HIDRÁULICA</t>
  </si>
  <si>
    <t>TÉRMICA</t>
  </si>
  <si>
    <t>SOLAR</t>
  </si>
  <si>
    <t>EÓLICA</t>
  </si>
  <si>
    <t>3.3.2.2. Potencia instalada para uso propio (MW)</t>
  </si>
  <si>
    <t>Emp. De Serv. Priv. No Informantes (*)</t>
  </si>
  <si>
    <t>Total por sistema</t>
  </si>
  <si>
    <t xml:space="preserve">(*) </t>
  </si>
  <si>
    <t>Información estimada de empresas no informantes</t>
  </si>
  <si>
    <t>EMPRESA</t>
  </si>
  <si>
    <t>3.3.2.3. Total potencia instalada para el mercado eléctrico y uso propio (MW)</t>
  </si>
  <si>
    <t>Generación</t>
  </si>
  <si>
    <t>Para el mercado eléctrico</t>
  </si>
  <si>
    <t>Para uso propio</t>
  </si>
  <si>
    <t>Total por sistema y origen</t>
  </si>
  <si>
    <t xml:space="preserve">Total </t>
  </si>
  <si>
    <t>3.4.1  Potencia efectiva  a nivel nacional</t>
  </si>
  <si>
    <t>a - Potencia efectiva según tipo de servicio y origen (MW)</t>
  </si>
  <si>
    <t>Suma de PE 2024 OK</t>
  </si>
  <si>
    <t>Para  mercado eléctrico</t>
  </si>
  <si>
    <t>b - Potencia efectiva según sistema y origen (MW)</t>
  </si>
  <si>
    <t>c - Potencia efectiva según tipo de servicio y sistema (MW)</t>
  </si>
  <si>
    <t>3.4.2. Potencia efectiva por empresa</t>
  </si>
  <si>
    <t>3.4.2.1. Potencia efectiva para el mercado eléctrico (MW)</t>
  </si>
  <si>
    <t>Total Empresa</t>
  </si>
  <si>
    <t>P. EFECTIVA</t>
  </si>
  <si>
    <t>%</t>
  </si>
  <si>
    <t>HIRÁULICA</t>
  </si>
  <si>
    <t>3.4.2.2.   Potencia efectiva para uso propio (MW)</t>
  </si>
  <si>
    <t>P.EFECTIVA</t>
  </si>
  <si>
    <t>3.4.2.3.   Total potencia efectiva para el mercado eléctrico y uso propio (MW)</t>
  </si>
  <si>
    <t>3.5.1. Producción de energía eléctrica a nivel nacional</t>
  </si>
  <si>
    <t>a -Producción de energía eléctrica según tipo de servicio y origen (GWh)</t>
  </si>
  <si>
    <t>Suma de Producción 2024 GWh</t>
  </si>
  <si>
    <t>b - Producción de energía eléctrica según sistema y origen (GWh)</t>
  </si>
  <si>
    <t>c -  Producción de energía eléctrica según tipo de servicio y sistema (GWh)</t>
  </si>
  <si>
    <t>3.5.2. Producción de Energía Eléctrica por empresa</t>
  </si>
  <si>
    <t>3.5.2.1. Producción de energía eléctrica para el mercado eléctrico (GWh)</t>
  </si>
  <si>
    <t>PRODUCCIÒN</t>
  </si>
  <si>
    <t>TOTAL ME</t>
  </si>
  <si>
    <t>HIDRO</t>
  </si>
  <si>
    <t>PRODUCCIÓN</t>
  </si>
  <si>
    <t>TOTAL ME - H</t>
  </si>
  <si>
    <t>TERMICO</t>
  </si>
  <si>
    <t>TOTAL  ME - T</t>
  </si>
  <si>
    <t>3.5.2.2.   Producción de Energía Eléctrica para uso propio (GWh)</t>
  </si>
  <si>
    <t>HIDRÀULICA</t>
  </si>
  <si>
    <t>TÈRMICA</t>
  </si>
  <si>
    <t>3.5.2.3.  Total producción de energía eléctrica para el mercado eléctrico y uso propio (GWh)</t>
  </si>
  <si>
    <t>Total Producción de Energía</t>
  </si>
  <si>
    <t>3.5.3   Producción mensual de energía eléctrica</t>
  </si>
  <si>
    <t xml:space="preserve">   3.5.3.1   Producción total mensual de energía eléctrica de las principales empresas </t>
  </si>
  <si>
    <t>Sistema A</t>
  </si>
  <si>
    <t>3.5.3.1.1 Producción total mensual de energía eléctrica para el mercado eléctrico (GWh) *</t>
  </si>
  <si>
    <t>Principales empresas generadoras</t>
  </si>
  <si>
    <t>Febrero</t>
  </si>
  <si>
    <t>Marzo</t>
  </si>
  <si>
    <t>Abril</t>
  </si>
  <si>
    <t>Mayo</t>
  </si>
  <si>
    <t>Junio</t>
  </si>
  <si>
    <t>Agosto</t>
  </si>
  <si>
    <t>Setiembre</t>
  </si>
  <si>
    <t>Octubre</t>
  </si>
  <si>
    <t>Diciembre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</si>
  <si>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</si>
  <si>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</si>
  <si>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</si>
  <si>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</si>
  <si>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</si>
  <si>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</si>
  <si>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</si>
  <si>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</si>
  <si>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</si>
  <si>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</si>
  <si>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r>
      <t>Total producción mensual</t>
    </r>
    <r>
      <rPr>
        <b/>
        <vertAlign val="superscript"/>
        <sz val="11"/>
        <color indexed="8"/>
        <rFont val="Century Gothic"/>
        <family val="2"/>
      </rPr>
      <t xml:space="preserve"> </t>
    </r>
  </si>
  <si>
    <t>(*) Solo empresas que informan a la DGE a diciembre 2024</t>
  </si>
  <si>
    <t>Empresa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</si>
  <si>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</si>
  <si>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</si>
  <si>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</si>
  <si>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</si>
  <si>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</si>
  <si>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</si>
  <si>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</si>
  <si>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</si>
  <si>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</si>
  <si>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</si>
  <si>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</si>
  <si>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</si>
  <si>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3.5.3.1.2    Producción total mensual de energía eléctrica para uso propio (GWh) *</t>
  </si>
  <si>
    <t>Total 
Empresa</t>
  </si>
  <si>
    <t>Total producción mensual *</t>
  </si>
  <si>
    <t>3.5.3.1.3   Total producción mensual para el mercado eléctrico y uso propio (GWh) *</t>
  </si>
  <si>
    <t>Total mensual</t>
  </si>
  <si>
    <r>
      <t xml:space="preserve">(*) </t>
    </r>
    <r>
      <rPr>
        <sz val="12"/>
        <color indexed="8"/>
        <rFont val="Century Gothic"/>
        <family val="2"/>
      </rPr>
      <t>Solo empresas que informan a la DGE a diciembre 2024</t>
    </r>
  </si>
  <si>
    <t>Septiembre</t>
  </si>
  <si>
    <t>3.5.3.2.      Producción mensual de energía eléctrica de las principales empresas según su origen.</t>
  </si>
  <si>
    <t>3.5.3.2.1.      Producción mensual de energía para mercado eléctrico según su origen (GWh)</t>
  </si>
  <si>
    <t>Nombre del la Empresa</t>
  </si>
  <si>
    <t>CMESREG</t>
  </si>
  <si>
    <t>Total Mensual *</t>
  </si>
  <si>
    <t>Sep</t>
  </si>
  <si>
    <t>Mini Hidro &lt; 20 MW</t>
  </si>
  <si>
    <t>Bagazo y Biogas</t>
  </si>
  <si>
    <t>3.5.3.2.2.   Producción mensual de energía para uso propio según su origen  (GWh)</t>
  </si>
  <si>
    <t>Nombre de la empresa*</t>
  </si>
  <si>
    <t xml:space="preserve"> Total Mensual</t>
  </si>
  <si>
    <t xml:space="preserve"> Total *</t>
  </si>
  <si>
    <t>3.5.3.2.3.   Total producción mensual de energía para el mercado eléctrico y uso propio según su origen  (GWh)  *</t>
  </si>
  <si>
    <t>Total mensual  mercado eléctrico</t>
  </si>
  <si>
    <t>Total mensual  uso propio</t>
  </si>
  <si>
    <t>Total Mercado Eléctrico</t>
  </si>
  <si>
    <t>Total mercado eléctrico y uso propio</t>
  </si>
  <si>
    <t>Total Uso Propio</t>
  </si>
  <si>
    <t>(* ) Solo empresas que informan a la DGE a diciembre 2024</t>
  </si>
  <si>
    <t>3.6.1 Máxima Demanda del SEIN</t>
  </si>
  <si>
    <t>Mes</t>
  </si>
  <si>
    <t>Día</t>
  </si>
  <si>
    <t>Hora</t>
  </si>
  <si>
    <t>Demanda Máxima (MW)</t>
  </si>
  <si>
    <t>Max.</t>
  </si>
  <si>
    <t>17</t>
  </si>
  <si>
    <t>Nota: Máxima demanda determinada según, Artículo 1°, inc. 1.1 y 1.2 del Decreto Supremo N° 007-2015-EM aprobado el 24 de abril de 2015.</t>
  </si>
  <si>
    <t>3.6.2 Mercado Intergeneradores</t>
  </si>
  <si>
    <t>ENTREGA NETA (GWh)</t>
  </si>
  <si>
    <t>RETIRO NETO (GWh)</t>
  </si>
  <si>
    <t>Entrega Neta</t>
  </si>
  <si>
    <t>Retiro Neto</t>
  </si>
  <si>
    <t>ENGIE</t>
  </si>
  <si>
    <t>ELECTROPERU</t>
  </si>
  <si>
    <t>ORYGEN</t>
  </si>
  <si>
    <t>ENEL GENERACION</t>
  </si>
  <si>
    <t>FENIX</t>
  </si>
  <si>
    <t>STATKRAFT</t>
  </si>
  <si>
    <t>SAN GABAN</t>
  </si>
  <si>
    <t>SHOUGESA</t>
  </si>
  <si>
    <t>3.6.3.     Recursos energéticos para generar electricidad</t>
  </si>
  <si>
    <t xml:space="preserve">3.6.3.1.    Hidrología </t>
  </si>
  <si>
    <r>
      <t>3.6.3.1.1.  Embalses en la zona centro norte (Millones de m</t>
    </r>
    <r>
      <rPr>
        <b/>
        <vertAlign val="superscript"/>
        <sz val="11"/>
        <rFont val="Century Gothic"/>
        <family val="2"/>
      </rPr>
      <t>3</t>
    </r>
    <r>
      <rPr>
        <b/>
        <sz val="11"/>
        <rFont val="Century Gothic"/>
        <family val="2"/>
      </rPr>
      <t>)</t>
    </r>
  </si>
  <si>
    <t>Lago</t>
  </si>
  <si>
    <t xml:space="preserve">Cuenca </t>
  </si>
  <si>
    <t>Presa</t>
  </si>
  <si>
    <t>Laguna</t>
  </si>
  <si>
    <t>Lagunas</t>
  </si>
  <si>
    <t xml:space="preserve"> Junín</t>
  </si>
  <si>
    <t>Santa Eulalia</t>
  </si>
  <si>
    <t>Yuracmayo</t>
  </si>
  <si>
    <t xml:space="preserve"> Viconga</t>
  </si>
  <si>
    <t>C. Río Santa</t>
  </si>
  <si>
    <t>Máximo</t>
  </si>
  <si>
    <t xml:space="preserve">Fuente: COES </t>
  </si>
  <si>
    <r>
      <t>3.6.3.1.2.   Embalses en la zona sur (Millones de m</t>
    </r>
    <r>
      <rPr>
        <b/>
        <vertAlign val="superscript"/>
        <sz val="11"/>
        <rFont val="Century Gothic"/>
        <family val="2"/>
      </rPr>
      <t>3</t>
    </r>
    <r>
      <rPr>
        <b/>
        <sz val="11"/>
        <rFont val="Century Gothic"/>
        <family val="2"/>
      </rPr>
      <t>)</t>
    </r>
  </si>
  <si>
    <t>Cuenca</t>
  </si>
  <si>
    <t>Reservorio</t>
  </si>
  <si>
    <t xml:space="preserve">Reservorio </t>
  </si>
  <si>
    <t>Aricota</t>
  </si>
  <si>
    <t>Sibinacocha</t>
  </si>
  <si>
    <t>del Chili</t>
  </si>
  <si>
    <t>San Gabán</t>
  </si>
  <si>
    <t>Chalhuanca</t>
  </si>
  <si>
    <t>Bamputañe</t>
  </si>
  <si>
    <t>Fuente: COES</t>
  </si>
  <si>
    <t>3.6.3.2  Combustibles</t>
  </si>
  <si>
    <t>3.6.3.2.1 Tipos de combustible utilizados para generación eléctrica en centrales térmicas a nivel nacional*</t>
  </si>
  <si>
    <t>TIPO DE VARIABLE</t>
  </si>
  <si>
    <t>COMBUSTIBLE</t>
  </si>
  <si>
    <t>Tipo de combustible</t>
  </si>
  <si>
    <t>Unidad Medida</t>
  </si>
  <si>
    <t>Empresas que generan para</t>
  </si>
  <si>
    <t>mercado eléctrico</t>
  </si>
  <si>
    <t xml:space="preserve"> uso propio</t>
  </si>
  <si>
    <t>Suma de VALORES2</t>
  </si>
  <si>
    <t>Tn</t>
  </si>
  <si>
    <t>Biogás</t>
  </si>
  <si>
    <r>
      <t>m</t>
    </r>
    <r>
      <rPr>
        <vertAlign val="superscript"/>
        <sz val="11"/>
        <rFont val="Century Gothic"/>
        <family val="2"/>
      </rPr>
      <t>3</t>
    </r>
  </si>
  <si>
    <t>BZ</t>
  </si>
  <si>
    <t>Carbón</t>
  </si>
  <si>
    <t>BG</t>
  </si>
  <si>
    <t>Diésel  2</t>
  </si>
  <si>
    <t>Gal.</t>
  </si>
  <si>
    <t>CA</t>
  </si>
  <si>
    <t>Gas Natural</t>
  </si>
  <si>
    <t>D2</t>
  </si>
  <si>
    <t>Gas de Refinería</t>
  </si>
  <si>
    <t>GN</t>
  </si>
  <si>
    <t>Flexigas</t>
  </si>
  <si>
    <t>GR</t>
  </si>
  <si>
    <t>Nafta</t>
  </si>
  <si>
    <t>FLXG</t>
  </si>
  <si>
    <t>Residual  6</t>
  </si>
  <si>
    <t>NFT</t>
  </si>
  <si>
    <t>Residual  500</t>
  </si>
  <si>
    <t>R6</t>
  </si>
  <si>
    <t>(*) : Sólo empresas que informan a la DGE del MEM.</t>
  </si>
  <si>
    <t>RQ</t>
  </si>
  <si>
    <t>OT</t>
  </si>
  <si>
    <t>3.6.3.2.2  Otros recursos usados para la generacion por centrales térmicas *</t>
  </si>
  <si>
    <t>Tipo de recurso</t>
  </si>
  <si>
    <t>Mercado</t>
  </si>
  <si>
    <r>
      <t xml:space="preserve">Vapor </t>
    </r>
    <r>
      <rPr>
        <vertAlign val="superscript"/>
        <sz val="11"/>
        <rFont val="Century Gothic"/>
        <family val="2"/>
      </rPr>
      <t>1</t>
    </r>
  </si>
  <si>
    <t>CCODCOM CORREGIDO</t>
  </si>
  <si>
    <t>1\: Cantidad de vapor obtenido en el sistema de cogeneración (las características de presión y temperatura son dependientes de la operación)</t>
  </si>
  <si>
    <t>Abreviaturas:</t>
  </si>
  <si>
    <t xml:space="preserve">BZ </t>
  </si>
  <si>
    <t>: Bagazo  (Tn)</t>
  </si>
  <si>
    <t xml:space="preserve">M - BZ </t>
  </si>
  <si>
    <r>
      <t>: Médula - Bagazo  (m</t>
    </r>
    <r>
      <rPr>
        <vertAlign val="superscript"/>
        <sz val="10"/>
        <color indexed="8"/>
        <rFont val="Century Gothic"/>
        <family val="2"/>
      </rPr>
      <t>3</t>
    </r>
    <r>
      <rPr>
        <sz val="10"/>
        <color indexed="8"/>
        <rFont val="Century Gothic"/>
        <family val="2"/>
      </rPr>
      <t>)</t>
    </r>
  </si>
  <si>
    <t xml:space="preserve">BG </t>
  </si>
  <si>
    <r>
      <t>: Biogás  (m</t>
    </r>
    <r>
      <rPr>
        <vertAlign val="superscript"/>
        <sz val="10"/>
        <color indexed="8"/>
        <rFont val="Century Gothic"/>
        <family val="2"/>
      </rPr>
      <t>3</t>
    </r>
    <r>
      <rPr>
        <sz val="10"/>
        <color indexed="8"/>
        <rFont val="Century Gothic"/>
        <family val="2"/>
      </rPr>
      <t>)</t>
    </r>
  </si>
  <si>
    <t xml:space="preserve">R6 </t>
  </si>
  <si>
    <t>: Residual 6     (Gal)</t>
  </si>
  <si>
    <t xml:space="preserve">CA </t>
  </si>
  <si>
    <t>: Carbón  (Tn)</t>
  </si>
  <si>
    <t xml:space="preserve">   RQ </t>
  </si>
  <si>
    <t>: Residual 500  (Gal)</t>
  </si>
  <si>
    <t xml:space="preserve">D2 </t>
  </si>
  <si>
    <t>: Diesel 2   (Gal)</t>
  </si>
  <si>
    <r>
      <t>: Flexigas  (m</t>
    </r>
    <r>
      <rPr>
        <vertAlign val="superscript"/>
        <sz val="10"/>
        <color indexed="8"/>
        <rFont val="Century Gothic"/>
        <family val="2"/>
      </rPr>
      <t>3</t>
    </r>
    <r>
      <rPr>
        <sz val="10"/>
        <color indexed="8"/>
        <rFont val="Century Gothic"/>
        <family val="2"/>
      </rPr>
      <t>)</t>
    </r>
  </si>
  <si>
    <t xml:space="preserve">GN </t>
  </si>
  <si>
    <r>
      <t>: Gas Natural  (m</t>
    </r>
    <r>
      <rPr>
        <vertAlign val="superscript"/>
        <sz val="10"/>
        <color indexed="8"/>
        <rFont val="Century Gothic"/>
        <family val="2"/>
      </rPr>
      <t>3</t>
    </r>
    <r>
      <rPr>
        <sz val="10"/>
        <color indexed="8"/>
        <rFont val="Century Gothic"/>
        <family val="2"/>
      </rPr>
      <t>)</t>
    </r>
  </si>
  <si>
    <t>: Nafta  (Gal)</t>
  </si>
  <si>
    <r>
      <t>: Gas de Refinería  (m</t>
    </r>
    <r>
      <rPr>
        <vertAlign val="superscript"/>
        <sz val="10"/>
        <color indexed="8"/>
        <rFont val="Century Gothic"/>
        <family val="2"/>
      </rPr>
      <t>3</t>
    </r>
    <r>
      <rPr>
        <sz val="10"/>
        <color indexed="8"/>
        <rFont val="Century Gothic"/>
        <family val="2"/>
      </rPr>
      <t>)</t>
    </r>
  </si>
  <si>
    <t>3.6.3.2.3  Consumo mensual de combustibles y otros recursos para generación eléctrica por empresa.</t>
  </si>
  <si>
    <t>3.6.3.2.3.1.  Empresas con centrales térmicas que generan para el mercado eléctrico *</t>
  </si>
  <si>
    <t>VALIDADOR</t>
  </si>
  <si>
    <t>VALIDO</t>
  </si>
  <si>
    <t xml:space="preserve">Empresa </t>
  </si>
  <si>
    <t>Tipo de 
Combustible</t>
  </si>
  <si>
    <t>MES</t>
  </si>
  <si>
    <t>(*) Sólo empresas que informan a la DGE del MEM a diciembre 2024.</t>
  </si>
  <si>
    <t>TOTAL CONSUMO DE COMBUSTIBLES EN CENTRALES TÉRMICAS PARA GENERACIÓN ELÉCTRICA  -  
EMPRESAS DEL
MERCADO ELÉCTRICO</t>
  </si>
  <si>
    <t>Leyenda:</t>
  </si>
  <si>
    <t>3.6.3.2.2.2.   Empresas con centrales térmicas que generan para su propio uso *</t>
  </si>
  <si>
    <t>TOTAL CONSUMO DE COMBUSTIBLES EN CENTRALES TÉRMICAS PARA GENERACIÓN ELÉCTRICA  -  
EMPRESAS QUE GENERAN PARA
SU PROPIO USO</t>
  </si>
  <si>
    <t>Otro
 Recurso</t>
  </si>
  <si>
    <t>VP</t>
  </si>
  <si>
    <t>M - BZ</t>
  </si>
  <si>
    <t>: Medula - Bagazo  (Tn)</t>
  </si>
  <si>
    <t>: Vapor  (Tn)</t>
  </si>
  <si>
    <r>
      <t>: Gas Natural  (m</t>
    </r>
    <r>
      <rPr>
        <vertAlign val="superscript"/>
        <sz val="11"/>
        <color indexed="8"/>
        <rFont val="Arial Narrow"/>
        <family val="2"/>
      </rPr>
      <t>3</t>
    </r>
    <r>
      <rPr>
        <sz val="11"/>
        <color indexed="8"/>
        <rFont val="Arial Narrow"/>
        <family val="2"/>
      </rPr>
      <t>)</t>
    </r>
  </si>
  <si>
    <t>3.6.3.2.4   Evolución mensual del consumo de combustibles según destino de la generación eléctrica</t>
  </si>
  <si>
    <t>3.6.3.2.5. Potencia instalada y producción de centrales térmicas según recurso utilizado (*).</t>
  </si>
  <si>
    <t>Tipo de Mercado</t>
  </si>
  <si>
    <t>Empresa*</t>
  </si>
  <si>
    <t>Grupo</t>
  </si>
  <si>
    <t>Tipo de 
Grupo</t>
  </si>
  <si>
    <t>Tipo de Grupo en Operación</t>
  </si>
  <si>
    <t>Tipo de Integrante</t>
  </si>
  <si>
    <t>Potencia Efectiva (MW)</t>
  </si>
  <si>
    <t>Producción (MWh)</t>
  </si>
  <si>
    <t>Tipo de Combustible</t>
  </si>
  <si>
    <t>Cantidad
Combustible</t>
  </si>
  <si>
    <t>Suma de PI 2023 OK</t>
  </si>
  <si>
    <t>Suma de Producción 2024 MW.h</t>
  </si>
  <si>
    <t>Nueva central</t>
  </si>
  <si>
    <t>Nueva empresa</t>
  </si>
  <si>
    <t>Retiro de grupo</t>
  </si>
  <si>
    <t>Nuevo grupo</t>
  </si>
  <si>
    <t>Cambio de razon social</t>
  </si>
  <si>
    <t>Suma de Suma de PI 2024 OK</t>
  </si>
  <si>
    <t>Solar Fotovoltaica</t>
  </si>
  <si>
    <r>
      <rPr>
        <u/>
        <sz val="10"/>
        <rFont val="Century Gothic"/>
        <family val="2"/>
      </rPr>
      <t>Nota</t>
    </r>
    <r>
      <rPr>
        <sz val="10"/>
        <rFont val="Century Gothic"/>
        <family val="2"/>
      </rPr>
      <t xml:space="preserve"> :</t>
    </r>
  </si>
  <si>
    <t>Suma de Suma de PI 2023 OK</t>
  </si>
  <si>
    <r>
      <rPr>
        <u/>
        <sz val="12"/>
        <rFont val="Century Gothic"/>
        <family val="2"/>
      </rPr>
      <t>Nota</t>
    </r>
    <r>
      <rPr>
        <sz val="12"/>
        <rFont val="Century Gothic"/>
        <family val="2"/>
      </rPr>
      <t xml:space="preserve"> :</t>
    </r>
  </si>
  <si>
    <t>Pasó a informantes</t>
  </si>
  <si>
    <t>retiro de empresa</t>
  </si>
  <si>
    <r>
      <t>Las empresas generadoras</t>
    </r>
    <r>
      <rPr>
        <vertAlign val="superscript"/>
        <sz val="11"/>
        <color rgb="FF666666"/>
        <rFont val="Century Gothic"/>
        <family val="2"/>
      </rPr>
      <t xml:space="preserve"> </t>
    </r>
    <r>
      <rPr>
        <sz val="11"/>
        <color rgb="FF666666"/>
        <rFont val="Century Gothic"/>
        <family val="2"/>
      </rPr>
      <t>de energía eléctrica para el mercado eléctrico, son aquellas empresas que comercializan la energía eléctrica. En el año 2024, se registraron 92 empresas pertenecientes a esta categoría.</t>
    </r>
  </si>
  <si>
    <t>(*) Sólo empresas que informan a la DGE del MINEM. Asimismo incluye información de empresas distribuidoras que cuentan con centrales de generación eléctrica.</t>
  </si>
  <si>
    <t xml:space="preserve">(*) Sólo empresas que informan a la DGE del MINEM. </t>
  </si>
  <si>
    <r>
      <t>Las empresas generadoras</t>
    </r>
    <r>
      <rPr>
        <vertAlign val="superscript"/>
        <sz val="11"/>
        <color rgb="FF666666"/>
        <rFont val="Century Gothic"/>
        <family val="2"/>
      </rPr>
      <t xml:space="preserve"> </t>
    </r>
    <r>
      <rPr>
        <sz val="11"/>
        <color rgb="FF666666"/>
        <rFont val="Century Gothic"/>
        <family val="2"/>
      </rPr>
      <t>de energía eléctrica para uso propio, son aquellas empresas cuya actividad principal no es la generación de energía eléctrica; sin embargo, cuentan con centrales eléctricas. En el año 2024, se registraron 93 empresas pertenecientes a esta categoría.</t>
    </r>
  </si>
  <si>
    <t>(*) Sólo empresas informantes a diciembre 2024</t>
  </si>
  <si>
    <t>TOTAL  MERCADO ELÉCTRICO</t>
  </si>
  <si>
    <t>(1) Las empresas Agrolmos S.A., Aris Indsutrial S.A., Flesan Indutrial Power S.A.C y Progenere S.A.C. comenzaron a informar a la DGE del MINEM a partir del mes de enero 2024</t>
  </si>
  <si>
    <t>(2) La empresa OIG Perú S.A.C. empezó a informar a partir del mes de mayo 2024.</t>
  </si>
  <si>
    <t>OIG Perú S.A.C. (2)</t>
  </si>
  <si>
    <t>Agrolmos S.A. (1)</t>
  </si>
  <si>
    <t>Aris Indsutrial S.A. (1)</t>
  </si>
  <si>
    <t>Flesan Indutrial Power S.A.C. (1)</t>
  </si>
  <si>
    <t>Progenere S.A.C. (1)</t>
  </si>
  <si>
    <t>Municipios, Comunidades,Caserios, etc (*).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</si>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</sst>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#,##0.000"/>
    <numFmt numFmtId="165" formatCode="_ * #,##0.000_ ;_ * \-#,##0.000_ ;_ * &quot;-&quot;??_ ;_ @_ "/>
    <numFmt numFmtId="166" formatCode="#,##0.0"/>
    <numFmt numFmtId="167" formatCode="#\ ##0"/>
    <numFmt numFmtId="168" formatCode="_ * #,##0.00_ ;_ * \-#,##0.00_ ;_ * &quot;-&quot;??_ ;_ @_ "/>
    <numFmt numFmtId="169" formatCode="0.0"/>
    <numFmt numFmtId="170" formatCode="_-* #,##0_-;\-* #,##0_-;_-* &quot;-&quot;??_-;_-@_-"/>
    <numFmt numFmtId="171" formatCode="#\ ##0.00"/>
    <numFmt numFmtId="172" formatCode="0.0%"/>
    <numFmt numFmtId="173" formatCode="###,###,##0.000"/>
    <numFmt numFmtId="174" formatCode="#,##0.00_ ;\-#,##0.00\ "/>
    <numFmt numFmtId="175" formatCode="0.000"/>
    <numFmt numFmtId="176" formatCode="_-* #,##0.00\ _P_t_s_-;\-* #,##0.00\ _P_t_s_-;_-* &quot;-&quot;??\ _P_t_s_-;_-@_-"/>
    <numFmt numFmtId="177" formatCode="0.00000"/>
    <numFmt numFmtId="178" formatCode="#,##0.0000000"/>
    <numFmt numFmtId="179" formatCode="_(* #,##0.00_);_(* \(#,##0.00\);_(* &quot;-&quot;??_);_(@_)"/>
    <numFmt numFmtId="180" formatCode="_(* #,##0.000000_);_(* \(#,##0.000000\);_(* &quot;-&quot;??_);_(@_)"/>
    <numFmt numFmtId="181" formatCode="#\ ###\ ##0.00"/>
    <numFmt numFmtId="182" formatCode="###\ ##0.00"/>
    <numFmt numFmtId="183" formatCode="#\ ###\ ##0"/>
    <numFmt numFmtId="184" formatCode="#,##0.000000000"/>
    <numFmt numFmtId="185" formatCode="#\ ###\ ###\ ##0"/>
    <numFmt numFmtId="186" formatCode="#,###,##0"/>
    <numFmt numFmtId="187" formatCode="_ * #,##0_ ;_ * \-#,##0_ ;_ * &quot;-&quot;??_ ;_ @_ "/>
  </numFmts>
  <fonts count="1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333333"/>
      <name val="Century Gothic"/>
      <family val="2"/>
    </font>
    <font>
      <sz val="11"/>
      <color rgb="FF333333"/>
      <name val="Century Gothic"/>
      <family val="2"/>
    </font>
    <font>
      <sz val="11"/>
      <color rgb="FF666666"/>
      <name val="Century Gothic"/>
      <family val="2"/>
    </font>
    <font>
      <b/>
      <sz val="14"/>
      <color rgb="FF333333"/>
      <name val="Century Gothic"/>
      <family val="2"/>
    </font>
    <font>
      <sz val="12"/>
      <color rgb="FF333333"/>
      <name val="Century Gothic"/>
      <family val="2"/>
    </font>
    <font>
      <b/>
      <sz val="12"/>
      <color rgb="FF333333"/>
      <name val="Century Gothic"/>
      <family val="2"/>
    </font>
    <font>
      <sz val="12"/>
      <color rgb="FF666666"/>
      <name val="Century Gothic"/>
      <family val="2"/>
    </font>
    <font>
      <sz val="10"/>
      <color rgb="FF666666"/>
      <name val="Century Gothic"/>
      <family val="2"/>
    </font>
    <font>
      <vertAlign val="superscript"/>
      <sz val="11"/>
      <color rgb="FF666666"/>
      <name val="Century Gothic"/>
      <family val="2"/>
    </font>
    <font>
      <b/>
      <sz val="12"/>
      <color theme="0"/>
      <name val="Century Gothic"/>
      <family val="2"/>
    </font>
    <font>
      <sz val="9"/>
      <color rgb="FF666666"/>
      <name val="Century Gothic"/>
      <family val="2"/>
    </font>
    <font>
      <b/>
      <sz val="12"/>
      <name val="Century Gothic"/>
      <family val="2"/>
    </font>
    <font>
      <sz val="12"/>
      <color theme="1"/>
      <name val="Century Gothic"/>
      <family val="2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4"/>
      <name val="Century Gothic"/>
      <family val="2"/>
    </font>
    <font>
      <b/>
      <i/>
      <sz val="12"/>
      <name val="Century Gothic"/>
      <family val="2"/>
    </font>
    <font>
      <b/>
      <sz val="11"/>
      <color indexed="9"/>
      <name val="Century Gothic"/>
      <family val="2"/>
    </font>
    <font>
      <b/>
      <sz val="10"/>
      <color indexed="9"/>
      <name val="Century Gothic"/>
      <family val="2"/>
    </font>
    <font>
      <sz val="9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1"/>
      <color indexed="9"/>
      <name val="Century Gothic"/>
      <family val="2"/>
    </font>
    <font>
      <b/>
      <sz val="10"/>
      <color theme="0"/>
      <name val="Century Gothic"/>
      <family val="2"/>
    </font>
    <font>
      <b/>
      <sz val="11"/>
      <name val="Century Gothic"/>
      <family val="2"/>
    </font>
    <font>
      <sz val="8"/>
      <name val="Century Gothic"/>
      <family val="2"/>
    </font>
    <font>
      <b/>
      <sz val="9"/>
      <name val="Century Gothic"/>
      <family val="2"/>
    </font>
    <font>
      <b/>
      <sz val="10"/>
      <color theme="1"/>
      <name val="Century Gothic"/>
      <family val="2"/>
    </font>
    <font>
      <b/>
      <sz val="14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0"/>
      <color theme="1"/>
      <name val="Arial"/>
      <family val="2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  <font>
      <b/>
      <sz val="11"/>
      <color rgb="FF666666"/>
      <name val="Century Gothic"/>
      <family val="2"/>
    </font>
    <font>
      <b/>
      <sz val="12"/>
      <color rgb="FF666666"/>
      <name val="Century Gothic"/>
      <family val="2"/>
    </font>
    <font>
      <b/>
      <sz val="10"/>
      <color rgb="FF666666"/>
      <name val="Century Gothic"/>
      <family val="2"/>
    </font>
    <font>
      <b/>
      <sz val="8"/>
      <color rgb="FF666666"/>
      <name val="Century Gothic"/>
      <family val="2"/>
    </font>
    <font>
      <b/>
      <i/>
      <sz val="10"/>
      <color rgb="FF666666"/>
      <name val="Century Gothic"/>
      <family val="2"/>
    </font>
    <font>
      <sz val="10"/>
      <color rgb="FF333333"/>
      <name val="Century Gothic"/>
      <family val="2"/>
    </font>
    <font>
      <b/>
      <sz val="16"/>
      <color indexed="8"/>
      <name val="Century Gothic"/>
      <family val="2"/>
    </font>
    <font>
      <sz val="12"/>
      <name val="Century Gothic"/>
      <family val="2"/>
    </font>
    <font>
      <sz val="12"/>
      <color indexed="8"/>
      <name val="Century Gothic"/>
      <family val="2"/>
    </font>
    <font>
      <b/>
      <sz val="12"/>
      <color indexed="9"/>
      <name val="Century Gothic"/>
      <family val="2"/>
    </font>
    <font>
      <sz val="11"/>
      <color indexed="8"/>
      <name val="Century Gothic"/>
      <family val="2"/>
    </font>
    <font>
      <b/>
      <sz val="11"/>
      <color indexed="8"/>
      <name val="Century Gothic"/>
      <family val="2"/>
    </font>
    <font>
      <b/>
      <sz val="12"/>
      <color indexed="8"/>
      <name val="Century Gothic"/>
      <family val="2"/>
    </font>
    <font>
      <b/>
      <sz val="14"/>
      <color indexed="8"/>
      <name val="Century Gothic"/>
      <family val="2"/>
    </font>
    <font>
      <b/>
      <sz val="8"/>
      <name val="Century Gothic"/>
      <family val="2"/>
    </font>
    <font>
      <b/>
      <i/>
      <sz val="10"/>
      <name val="Century Gothic"/>
      <family val="2"/>
    </font>
    <font>
      <b/>
      <sz val="10"/>
      <color indexed="8"/>
      <name val="Century Gothic"/>
      <family val="2"/>
    </font>
    <font>
      <sz val="10"/>
      <color indexed="8"/>
      <name val="Century Gothic"/>
      <family val="2"/>
    </font>
    <font>
      <sz val="11"/>
      <color indexed="8"/>
      <name val="Calibri"/>
      <family val="2"/>
    </font>
    <font>
      <b/>
      <sz val="12"/>
      <color indexed="8"/>
      <name val="Arial"/>
      <family val="2"/>
    </font>
    <font>
      <b/>
      <sz val="16"/>
      <color indexed="8"/>
      <name val="Arial"/>
      <family val="2"/>
    </font>
    <font>
      <sz val="12"/>
      <color indexed="8"/>
      <name val="Arial"/>
      <family val="2"/>
    </font>
    <font>
      <b/>
      <sz val="11"/>
      <color theme="0"/>
      <name val="Arial"/>
      <family val="2"/>
    </font>
    <font>
      <b/>
      <sz val="11"/>
      <color indexed="9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3"/>
      <color indexed="8"/>
      <name val="Century Gothic"/>
      <family val="2"/>
    </font>
    <font>
      <b/>
      <sz val="13"/>
      <color indexed="8"/>
      <name val="Arial"/>
      <family val="2"/>
    </font>
    <font>
      <sz val="10"/>
      <color indexed="8"/>
      <name val="MS Sans Serif"/>
      <family val="2"/>
    </font>
    <font>
      <sz val="8.5"/>
      <color indexed="8"/>
      <name val="Century Gothic"/>
      <family val="2"/>
    </font>
    <font>
      <b/>
      <vertAlign val="superscript"/>
      <sz val="11"/>
      <color indexed="8"/>
      <name val="Century Gothic"/>
      <family val="2"/>
    </font>
    <font>
      <sz val="6"/>
      <color indexed="8"/>
      <name val="Arial"/>
      <family val="2"/>
    </font>
    <font>
      <b/>
      <vertAlign val="superscript"/>
      <sz val="8"/>
      <name val="Century Gothic"/>
      <family val="2"/>
    </font>
    <font>
      <sz val="11"/>
      <color indexed="8"/>
      <name val="MS Sans Serif"/>
      <family val="2"/>
    </font>
    <font>
      <sz val="10"/>
      <color rgb="FF9F9F9F"/>
      <name val="Arial"/>
      <family val="2"/>
    </font>
    <font>
      <sz val="10"/>
      <color rgb="FF9F9F9F"/>
      <name val="MS Sans Serif"/>
      <family val="2"/>
    </font>
    <font>
      <sz val="11"/>
      <color rgb="FF9F9F9F"/>
      <name val="Calibri"/>
      <family val="2"/>
      <scheme val="minor"/>
    </font>
    <font>
      <sz val="12"/>
      <color indexed="9"/>
      <name val="Arial"/>
      <family val="2"/>
    </font>
    <font>
      <sz val="12"/>
      <color rgb="FF9F9F9F"/>
      <name val="Century Gothic"/>
      <family val="2"/>
    </font>
    <font>
      <sz val="13"/>
      <color indexed="9"/>
      <name val="Century Gothic"/>
      <family val="2"/>
    </font>
    <font>
      <sz val="12"/>
      <color indexed="9"/>
      <name val="Century Gothic"/>
      <family val="2"/>
    </font>
    <font>
      <vertAlign val="superscript"/>
      <sz val="12"/>
      <color indexed="8"/>
      <name val="Century Gothic"/>
      <family val="2"/>
    </font>
    <font>
      <b/>
      <sz val="18"/>
      <color indexed="8"/>
      <name val="Century Gothic"/>
      <family val="2"/>
    </font>
    <font>
      <sz val="11"/>
      <color theme="1"/>
      <name val="Arial"/>
      <family val="2"/>
    </font>
    <font>
      <sz val="10"/>
      <color theme="0"/>
      <name val="Century Gothic"/>
      <family val="2"/>
    </font>
    <font>
      <b/>
      <sz val="16"/>
      <name val="Century Gothic"/>
      <family val="2"/>
    </font>
    <font>
      <b/>
      <vertAlign val="superscript"/>
      <sz val="11"/>
      <name val="Century Gothic"/>
      <family val="2"/>
    </font>
    <font>
      <sz val="10"/>
      <color indexed="9"/>
      <name val="Century Gothic"/>
      <family val="2"/>
    </font>
    <font>
      <vertAlign val="superscript"/>
      <sz val="11"/>
      <name val="Century Gothic"/>
      <family val="2"/>
    </font>
    <font>
      <b/>
      <u/>
      <sz val="11"/>
      <color theme="1"/>
      <name val="Century Gothic"/>
      <family val="2"/>
    </font>
    <font>
      <vertAlign val="superscript"/>
      <sz val="10"/>
      <color indexed="8"/>
      <name val="Century Gothic"/>
      <family val="2"/>
    </font>
    <font>
      <b/>
      <i/>
      <sz val="11"/>
      <color theme="1"/>
      <name val="Century Gothic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b/>
      <u/>
      <sz val="11"/>
      <color theme="1"/>
      <name val="Arial Narrow"/>
      <family val="2"/>
    </font>
    <font>
      <vertAlign val="superscript"/>
      <sz val="11"/>
      <color indexed="8"/>
      <name val="Arial Narrow"/>
      <family val="2"/>
    </font>
    <font>
      <sz val="11"/>
      <color indexed="8"/>
      <name val="Arial Narrow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entury Gothic"/>
    </font>
    <font>
      <u/>
      <sz val="10"/>
      <name val="Century Gothic"/>
      <family val="2"/>
    </font>
    <font>
      <u/>
      <sz val="12"/>
      <name val="Century Gothic"/>
      <family val="2"/>
    </font>
    <font>
      <sz val="11"/>
      <color rgb="FF9F9F9F"/>
      <name val="Century Gothic"/>
      <family val="2"/>
    </font>
    <font>
      <sz val="10"/>
      <color rgb="FF9F9F9F"/>
      <name val="Century Gothic"/>
      <family val="2"/>
    </font>
    <font>
      <sz val="10"/>
      <color rgb="FF9F9F9F"/>
      <name val="Century Gothic"/>
    </font>
    <font>
      <b/>
      <sz val="9"/>
      <color rgb="FF9F9F9F"/>
      <name val="Century Gothic"/>
      <family val="2"/>
    </font>
    <font>
      <sz val="9"/>
      <color rgb="FF9F9F9F"/>
      <name val="Century Gothic"/>
      <family val="2"/>
    </font>
    <font>
      <b/>
      <sz val="10"/>
      <color rgb="FF9F9F9F"/>
      <name val="Century Gothic"/>
      <family val="2"/>
    </font>
    <font>
      <b/>
      <sz val="12"/>
      <color rgb="FF9F9F9F"/>
      <name val="Century Gothic"/>
      <family val="2"/>
    </font>
    <font>
      <sz val="8"/>
      <name val="Calibri"/>
      <family val="2"/>
      <scheme val="minor"/>
    </font>
    <font>
      <sz val="11"/>
      <color rgb="FF9F9F9F"/>
      <name val="Century Gothic"/>
    </font>
    <font>
      <b/>
      <sz val="12"/>
      <color rgb="FF9F9F9F"/>
      <name val="Arial"/>
      <family val="2"/>
    </font>
    <font>
      <sz val="9"/>
      <color theme="1"/>
      <name val="Century Gothic"/>
      <family val="2"/>
    </font>
    <font>
      <b/>
      <sz val="14"/>
      <color rgb="FF9F9F9F"/>
      <name val="Arial"/>
      <family val="2"/>
    </font>
    <font>
      <b/>
      <sz val="10"/>
      <color rgb="FF9F9F9F"/>
      <name val="Arial"/>
      <family val="2"/>
    </font>
    <font>
      <b/>
      <sz val="11"/>
      <color rgb="FF9F9F9F"/>
      <name val="Calibri"/>
      <family val="2"/>
      <scheme val="minor"/>
    </font>
    <font>
      <sz val="12"/>
      <color rgb="FF9F9F9F"/>
      <name val="Arial"/>
      <family val="2"/>
    </font>
    <font>
      <sz val="10"/>
      <color rgb="FF9F9F9F"/>
      <name val="Calibri"/>
      <family val="2"/>
      <scheme val="minor"/>
    </font>
    <font>
      <sz val="11"/>
      <color rgb="FF9F9F9F"/>
      <name val="Arial"/>
      <family val="2"/>
    </font>
    <font>
      <b/>
      <sz val="11"/>
      <color rgb="FF9F9F9F"/>
      <name val="Arial"/>
      <family val="2"/>
    </font>
    <font>
      <b/>
      <sz val="13"/>
      <color rgb="FF9F9F9F"/>
      <name val="Arial"/>
      <family val="2"/>
    </font>
    <font>
      <sz val="11"/>
      <color rgb="FF9F9F9F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C5F9B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2C5F9B"/>
        <bgColor theme="4" tint="-0.249977111117893"/>
      </patternFill>
    </fill>
    <fill>
      <patternFill patternType="solid">
        <fgColor rgb="FF99CCFF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ECF4FA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99CCFF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40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23"/>
      </bottom>
      <diagonal/>
    </border>
    <border>
      <left style="hair">
        <color indexed="64"/>
      </left>
      <right style="thin">
        <color indexed="64"/>
      </right>
      <top/>
      <bottom style="hair">
        <color indexed="23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55"/>
      </right>
      <top/>
      <bottom style="medium">
        <color indexed="64"/>
      </bottom>
      <diagonal/>
    </border>
    <border>
      <left style="thin">
        <color indexed="55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55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 style="medium">
        <color indexed="64"/>
      </bottom>
      <diagonal/>
    </border>
    <border>
      <left style="thin">
        <color indexed="55"/>
      </left>
      <right style="thin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dotted">
        <color theme="0"/>
      </right>
      <top style="medium">
        <color theme="1"/>
      </top>
      <bottom/>
      <diagonal/>
    </border>
    <border>
      <left style="dotted">
        <color theme="0"/>
      </left>
      <right style="dotted">
        <color theme="0"/>
      </right>
      <top style="medium">
        <color theme="1"/>
      </top>
      <bottom/>
      <diagonal/>
    </border>
    <border>
      <left style="dotted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dotted">
        <color theme="0"/>
      </right>
      <top/>
      <bottom style="medium">
        <color indexed="64"/>
      </bottom>
      <diagonal/>
    </border>
    <border>
      <left style="dotted">
        <color theme="0"/>
      </left>
      <right style="dotted">
        <color theme="0"/>
      </right>
      <top/>
      <bottom style="medium">
        <color indexed="64"/>
      </bottom>
      <diagonal/>
    </border>
    <border>
      <left style="dotted">
        <color theme="0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dotted">
        <color theme="0"/>
      </right>
      <top style="medium">
        <color indexed="64"/>
      </top>
      <bottom/>
      <diagonal/>
    </border>
    <border>
      <left style="dotted">
        <color theme="0"/>
      </left>
      <right style="dotted">
        <color theme="0"/>
      </right>
      <top style="medium">
        <color indexed="64"/>
      </top>
      <bottom/>
      <diagonal/>
    </border>
    <border>
      <left style="dotted">
        <color theme="0"/>
      </left>
      <right/>
      <top style="medium">
        <color indexed="64"/>
      </top>
      <bottom/>
      <diagonal/>
    </border>
    <border>
      <left/>
      <right style="dotted">
        <color theme="0"/>
      </right>
      <top style="medium">
        <color indexed="64"/>
      </top>
      <bottom/>
      <diagonal/>
    </border>
    <border>
      <left style="medium">
        <color indexed="64"/>
      </left>
      <right style="dotted">
        <color theme="0"/>
      </right>
      <top/>
      <bottom style="medium">
        <color indexed="64"/>
      </bottom>
      <diagonal/>
    </border>
    <border>
      <left style="dotted">
        <color theme="0"/>
      </left>
      <right/>
      <top/>
      <bottom style="medium">
        <color indexed="64"/>
      </bottom>
      <diagonal/>
    </border>
    <border>
      <left/>
      <right style="dotted">
        <color theme="0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23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/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double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double">
        <color indexed="64"/>
      </top>
      <bottom style="medium">
        <color theme="1"/>
      </bottom>
      <diagonal/>
    </border>
    <border>
      <left/>
      <right/>
      <top style="double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theme="1"/>
      </bottom>
      <diagonal/>
    </border>
    <border>
      <left style="thin">
        <color indexed="64"/>
      </left>
      <right/>
      <top style="double">
        <color indexed="64"/>
      </top>
      <bottom style="medium">
        <color theme="1"/>
      </bottom>
      <diagonal/>
    </border>
    <border>
      <left style="double">
        <color indexed="64"/>
      </left>
      <right style="medium">
        <color theme="1"/>
      </right>
      <top style="double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23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23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55"/>
      </left>
      <right style="thin">
        <color indexed="55"/>
      </right>
      <top style="hair">
        <color indexed="64"/>
      </top>
      <bottom style="hair">
        <color indexed="64"/>
      </bottom>
      <diagonal/>
    </border>
    <border>
      <left style="thin">
        <color indexed="55"/>
      </left>
      <right style="thin">
        <color indexed="55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/>
      <diagonal/>
    </border>
    <border>
      <left style="thin">
        <color indexed="64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55"/>
      </bottom>
      <diagonal/>
    </border>
    <border>
      <left style="thin">
        <color indexed="64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double">
        <color indexed="64"/>
      </left>
      <right style="medium">
        <color indexed="64"/>
      </right>
      <top/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double">
        <color indexed="64"/>
      </left>
      <right style="medium">
        <color indexed="64"/>
      </right>
      <top style="thin">
        <color indexed="55"/>
      </top>
      <bottom/>
      <diagonal/>
    </border>
    <border>
      <left/>
      <right style="thin">
        <color indexed="55"/>
      </right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hair">
        <color indexed="64"/>
      </bottom>
      <diagonal/>
    </border>
    <border>
      <left style="thin">
        <color theme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1"/>
      </right>
      <top style="hair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hair">
        <color indexed="64"/>
      </top>
      <bottom style="thin">
        <color indexed="64"/>
      </bottom>
      <diagonal/>
    </border>
    <border>
      <left style="thin">
        <color theme="1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3"/>
      </right>
      <top style="medium">
        <color indexed="64"/>
      </top>
      <bottom style="medium">
        <color theme="1"/>
      </bottom>
      <diagonal/>
    </border>
    <border>
      <left style="thin">
        <color theme="3"/>
      </left>
      <right style="thin">
        <color theme="3"/>
      </right>
      <top style="medium">
        <color indexed="64"/>
      </top>
      <bottom style="medium">
        <color theme="1"/>
      </bottom>
      <diagonal/>
    </border>
    <border>
      <left style="thin">
        <color theme="3"/>
      </left>
      <right style="double">
        <color theme="3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3"/>
      </bottom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hair">
        <color theme="3"/>
      </bottom>
      <diagonal/>
    </border>
    <border>
      <left style="medium">
        <color theme="1"/>
      </left>
      <right style="thin">
        <color theme="1"/>
      </right>
      <top style="hair">
        <color theme="3"/>
      </top>
      <bottom style="hair">
        <color theme="3"/>
      </bottom>
      <diagonal/>
    </border>
    <border>
      <left style="thin">
        <color theme="1"/>
      </left>
      <right style="thin">
        <color theme="1"/>
      </right>
      <top style="hair">
        <color theme="3"/>
      </top>
      <bottom style="hair">
        <color theme="3"/>
      </bottom>
      <diagonal/>
    </border>
    <border>
      <left style="thin">
        <color theme="1"/>
      </left>
      <right style="double">
        <color theme="3"/>
      </right>
      <top style="hair">
        <color theme="3"/>
      </top>
      <bottom style="hair">
        <color theme="3"/>
      </bottom>
      <diagonal/>
    </border>
    <border>
      <left/>
      <right style="medium">
        <color indexed="64"/>
      </right>
      <top style="hair">
        <color theme="3"/>
      </top>
      <bottom style="hair">
        <color theme="3"/>
      </bottom>
      <diagonal/>
    </border>
    <border>
      <left style="medium">
        <color theme="3"/>
      </left>
      <right/>
      <top style="hair">
        <color theme="3"/>
      </top>
      <bottom style="hair">
        <color theme="3"/>
      </bottom>
      <diagonal/>
    </border>
    <border>
      <left/>
      <right style="medium">
        <color theme="3"/>
      </right>
      <top/>
      <bottom style="medium">
        <color indexed="64"/>
      </bottom>
      <diagonal/>
    </border>
    <border>
      <left style="medium">
        <color theme="3"/>
      </left>
      <right/>
      <top style="hair">
        <color theme="3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hair">
        <color theme="3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hair">
        <color theme="3"/>
      </top>
      <bottom style="medium">
        <color indexed="64"/>
      </bottom>
      <diagonal/>
    </border>
    <border>
      <left style="thin">
        <color theme="1"/>
      </left>
      <right style="double">
        <color theme="3"/>
      </right>
      <top style="hair">
        <color theme="3"/>
      </top>
      <bottom style="medium">
        <color indexed="64"/>
      </bottom>
      <diagonal/>
    </border>
    <border>
      <left/>
      <right style="medium">
        <color indexed="64"/>
      </right>
      <top style="hair">
        <color theme="3"/>
      </top>
      <bottom style="medium">
        <color indexed="64"/>
      </bottom>
      <diagonal/>
    </border>
    <border>
      <left/>
      <right style="thin">
        <color rgb="FF002060"/>
      </right>
      <top style="medium">
        <color indexed="64"/>
      </top>
      <bottom style="medium">
        <color indexed="64"/>
      </bottom>
      <diagonal/>
    </border>
    <border>
      <left style="thin">
        <color rgb="FF002060"/>
      </left>
      <right style="thin">
        <color rgb="FF002060"/>
      </right>
      <top style="medium">
        <color indexed="64"/>
      </top>
      <bottom style="medium">
        <color indexed="64"/>
      </bottom>
      <diagonal/>
    </border>
    <border>
      <left style="thin">
        <color rgb="FF002060"/>
      </left>
      <right style="double">
        <color rgb="FF002060"/>
      </right>
      <top style="medium">
        <color indexed="64"/>
      </top>
      <bottom style="medium">
        <color indexed="64"/>
      </bottom>
      <diagonal/>
    </border>
    <border>
      <left/>
      <right style="thin">
        <color rgb="FF002060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2060"/>
      </right>
      <top style="thin">
        <color indexed="64"/>
      </top>
      <bottom/>
      <diagonal/>
    </border>
    <border>
      <left style="thin">
        <color rgb="FF002060"/>
      </left>
      <right style="thin">
        <color rgb="FF002060"/>
      </right>
      <top style="thin">
        <color indexed="64"/>
      </top>
      <bottom style="hair">
        <color indexed="64"/>
      </bottom>
      <diagonal/>
    </border>
    <border>
      <left style="thin">
        <color rgb="FF002060"/>
      </left>
      <right/>
      <top style="thin">
        <color indexed="64"/>
      </top>
      <bottom style="hair">
        <color indexed="64"/>
      </bottom>
      <diagonal/>
    </border>
    <border>
      <left/>
      <right style="thin">
        <color rgb="FF002060"/>
      </right>
      <top/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hair">
        <color indexed="64"/>
      </top>
      <bottom style="thin">
        <color indexed="64"/>
      </bottom>
      <diagonal/>
    </border>
    <border>
      <left style="thin">
        <color rgb="FF002060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rgb="FF002060"/>
      </right>
      <top style="thin">
        <color indexed="64"/>
      </top>
      <bottom style="medium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indexed="64"/>
      </top>
      <bottom style="medium">
        <color indexed="64"/>
      </bottom>
      <diagonal/>
    </border>
    <border>
      <left style="thin">
        <color rgb="FF002060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02060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auto="1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double">
        <color auto="1"/>
      </right>
      <top style="hair">
        <color auto="1"/>
      </top>
      <bottom style="thin">
        <color indexed="64"/>
      </bottom>
      <diagonal/>
    </border>
    <border>
      <left style="double">
        <color indexed="64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 style="double">
        <color indexed="64"/>
      </left>
      <right/>
      <top style="thin">
        <color auto="1"/>
      </top>
      <bottom style="double">
        <color indexed="64"/>
      </bottom>
      <diagonal/>
    </border>
    <border>
      <left/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</borders>
  <cellStyleXfs count="26">
    <xf numFmtId="0" fontId="0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17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62" fillId="0" borderId="0"/>
    <xf numFmtId="176" fontId="20" fillId="0" borderId="0" applyFont="0" applyFill="0" applyBorder="0" applyAlignment="0" applyProtection="0"/>
    <xf numFmtId="0" fontId="62" fillId="0" borderId="0"/>
    <xf numFmtId="0" fontId="62" fillId="0" borderId="0"/>
    <xf numFmtId="176" fontId="20" fillId="0" borderId="0" applyFont="0" applyFill="0" applyBorder="0" applyAlignment="0" applyProtection="0"/>
    <xf numFmtId="0" fontId="76" fillId="0" borderId="0" applyAlignment="0"/>
    <xf numFmtId="179" fontId="79" fillId="0" borderId="0" applyFont="0" applyFill="0" applyBorder="0" applyAlignment="0" applyProtection="0"/>
    <xf numFmtId="0" fontId="76" fillId="0" borderId="0"/>
    <xf numFmtId="0" fontId="76" fillId="0" borderId="0"/>
    <xf numFmtId="0" fontId="20" fillId="0" borderId="0"/>
    <xf numFmtId="179" fontId="20" fillId="0" borderId="0" applyFont="0" applyFill="0" applyBorder="0" applyAlignment="0" applyProtection="0"/>
    <xf numFmtId="0" fontId="20" fillId="0" borderId="0"/>
    <xf numFmtId="0" fontId="20" fillId="0" borderId="0"/>
  </cellStyleXfs>
  <cellXfs count="2164">
    <xf numFmtId="0" fontId="0" fillId="0" borderId="0" xfId="0"/>
    <xf numFmtId="0" fontId="2" fillId="2" borderId="0" xfId="0" quotePrefix="1" applyFont="1" applyFill="1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4" fillId="0" borderId="0" xfId="0" applyFont="1"/>
    <xf numFmtId="0" fontId="3" fillId="2" borderId="0" xfId="0" applyFont="1" applyFill="1"/>
    <xf numFmtId="0" fontId="5" fillId="2" borderId="0" xfId="0" applyFont="1" applyFill="1" applyAlignment="1">
      <alignment horizontal="left" indent="3"/>
    </xf>
    <xf numFmtId="0" fontId="3" fillId="0" borderId="0" xfId="0" applyFont="1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wrapText="1"/>
    </xf>
    <xf numFmtId="164" fontId="4" fillId="2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164" fontId="4" fillId="2" borderId="9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164" fontId="4" fillId="2" borderId="12" xfId="0" applyNumberFormat="1" applyFont="1" applyFill="1" applyBorder="1" applyAlignment="1">
      <alignment horizontal="center" vertical="center"/>
    </xf>
    <xf numFmtId="0" fontId="12" fillId="2" borderId="0" xfId="0" applyFont="1" applyFill="1"/>
    <xf numFmtId="0" fontId="9" fillId="2" borderId="0" xfId="0" applyFont="1" applyFill="1"/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/>
    </xf>
    <xf numFmtId="0" fontId="13" fillId="2" borderId="0" xfId="0" applyFont="1" applyFill="1"/>
    <xf numFmtId="0" fontId="14" fillId="0" borderId="0" xfId="0" applyFont="1"/>
    <xf numFmtId="0" fontId="13" fillId="2" borderId="0" xfId="0" applyFont="1" applyFill="1" applyAlignment="1">
      <alignment horizontal="center" vertical="center"/>
    </xf>
    <xf numFmtId="0" fontId="14" fillId="2" borderId="0" xfId="0" applyFont="1" applyFill="1"/>
    <xf numFmtId="0" fontId="15" fillId="0" borderId="0" xfId="0" applyFont="1"/>
    <xf numFmtId="0" fontId="16" fillId="0" borderId="0" xfId="0" applyFont="1"/>
    <xf numFmtId="0" fontId="16" fillId="2" borderId="0" xfId="0" applyFont="1" applyFill="1"/>
    <xf numFmtId="0" fontId="17" fillId="2" borderId="0" xfId="0" applyFont="1" applyFill="1"/>
    <xf numFmtId="0" fontId="17" fillId="2" borderId="0" xfId="0" applyFont="1" applyFill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vertical="center"/>
    </xf>
    <xf numFmtId="0" fontId="18" fillId="2" borderId="16" xfId="0" applyFont="1" applyFill="1" applyBorder="1" applyAlignment="1">
      <alignment horizontal="center" vertical="center"/>
    </xf>
    <xf numFmtId="0" fontId="19" fillId="2" borderId="0" xfId="0" applyFont="1" applyFill="1"/>
    <xf numFmtId="49" fontId="16" fillId="2" borderId="0" xfId="0" applyNumberFormat="1" applyFont="1" applyFill="1" applyAlignment="1">
      <alignment horizontal="right"/>
    </xf>
    <xf numFmtId="0" fontId="21" fillId="2" borderId="0" xfId="3" applyFont="1" applyFill="1" applyAlignment="1">
      <alignment horizontal="left"/>
    </xf>
    <xf numFmtId="0" fontId="19" fillId="0" borderId="0" xfId="3" applyFont="1"/>
    <xf numFmtId="0" fontId="19" fillId="2" borderId="0" xfId="3" applyFont="1" applyFill="1" applyAlignment="1">
      <alignment horizontal="centerContinuous"/>
    </xf>
    <xf numFmtId="0" fontId="19" fillId="2" borderId="0" xfId="3" applyFont="1" applyFill="1"/>
    <xf numFmtId="0" fontId="19" fillId="2" borderId="0" xfId="3" applyFont="1" applyFill="1" applyAlignment="1">
      <alignment horizontal="center"/>
    </xf>
    <xf numFmtId="0" fontId="19" fillId="0" borderId="0" xfId="3" applyFont="1" applyAlignment="1">
      <alignment horizontal="center"/>
    </xf>
    <xf numFmtId="0" fontId="16" fillId="0" borderId="0" xfId="0" applyFont="1" applyAlignment="1">
      <alignment horizontal="center"/>
    </xf>
    <xf numFmtId="0" fontId="13" fillId="2" borderId="0" xfId="3" applyFont="1" applyFill="1"/>
    <xf numFmtId="0" fontId="18" fillId="2" borderId="0" xfId="3" applyFont="1" applyFill="1" applyAlignment="1">
      <alignment horizontal="center"/>
    </xf>
    <xf numFmtId="0" fontId="22" fillId="2" borderId="0" xfId="3" applyFont="1" applyFill="1"/>
    <xf numFmtId="0" fontId="23" fillId="3" borderId="17" xfId="3" applyFont="1" applyFill="1" applyBorder="1" applyAlignment="1">
      <alignment horizontal="center"/>
    </xf>
    <xf numFmtId="0" fontId="23" fillId="3" borderId="18" xfId="3" applyFont="1" applyFill="1" applyBorder="1" applyAlignment="1">
      <alignment horizontal="center"/>
    </xf>
    <xf numFmtId="0" fontId="23" fillId="3" borderId="22" xfId="3" applyFont="1" applyFill="1" applyBorder="1" applyAlignment="1">
      <alignment horizontal="center"/>
    </xf>
    <xf numFmtId="0" fontId="24" fillId="2" borderId="0" xfId="3" applyFont="1" applyFill="1"/>
    <xf numFmtId="0" fontId="23" fillId="3" borderId="23" xfId="3" applyFont="1" applyFill="1" applyBorder="1" applyAlignment="1">
      <alignment horizontal="center"/>
    </xf>
    <xf numFmtId="0" fontId="23" fillId="3" borderId="24" xfId="3" applyFont="1" applyFill="1" applyBorder="1" applyAlignment="1">
      <alignment horizontal="left"/>
    </xf>
    <xf numFmtId="0" fontId="23" fillId="3" borderId="24" xfId="3" applyFont="1" applyFill="1" applyBorder="1" applyAlignment="1">
      <alignment horizontal="center"/>
    </xf>
    <xf numFmtId="0" fontId="23" fillId="3" borderId="25" xfId="3" applyFont="1" applyFill="1" applyBorder="1" applyAlignment="1">
      <alignment horizontal="center"/>
    </xf>
    <xf numFmtId="0" fontId="23" fillId="3" borderId="0" xfId="3" applyFont="1" applyFill="1" applyAlignment="1">
      <alignment horizontal="center"/>
    </xf>
    <xf numFmtId="0" fontId="23" fillId="3" borderId="29" xfId="3" applyFont="1" applyFill="1" applyBorder="1" applyAlignment="1">
      <alignment horizontal="center"/>
    </xf>
    <xf numFmtId="0" fontId="23" fillId="3" borderId="30" xfId="3" applyFont="1" applyFill="1" applyBorder="1" applyAlignment="1">
      <alignment horizontal="center"/>
    </xf>
    <xf numFmtId="0" fontId="23" fillId="3" borderId="31" xfId="3" applyFont="1" applyFill="1" applyBorder="1" applyAlignment="1">
      <alignment horizontal="center"/>
    </xf>
    <xf numFmtId="0" fontId="23" fillId="3" borderId="32" xfId="3" applyFont="1" applyFill="1" applyBorder="1" applyAlignment="1">
      <alignment horizontal="center"/>
    </xf>
    <xf numFmtId="0" fontId="23" fillId="3" borderId="33" xfId="3" applyFont="1" applyFill="1" applyBorder="1" applyAlignment="1">
      <alignment horizontal="center"/>
    </xf>
    <xf numFmtId="0" fontId="23" fillId="3" borderId="34" xfId="3" applyFont="1" applyFill="1" applyBorder="1" applyAlignment="1">
      <alignment horizontal="center"/>
    </xf>
    <xf numFmtId="0" fontId="23" fillId="3" borderId="35" xfId="3" applyFont="1" applyFill="1" applyBorder="1" applyAlignment="1">
      <alignment horizontal="center"/>
    </xf>
    <xf numFmtId="0" fontId="23" fillId="3" borderId="36" xfId="3" applyFont="1" applyFill="1" applyBorder="1" applyAlignment="1">
      <alignment horizontal="center"/>
    </xf>
    <xf numFmtId="0" fontId="18" fillId="2" borderId="37" xfId="3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left" vertical="center" wrapText="1"/>
    </xf>
    <xf numFmtId="1" fontId="26" fillId="2" borderId="39" xfId="3" applyNumberFormat="1" applyFont="1" applyFill="1" applyBorder="1" applyAlignment="1">
      <alignment horizontal="center" vertical="center"/>
    </xf>
    <xf numFmtId="1" fontId="26" fillId="2" borderId="40" xfId="3" applyNumberFormat="1" applyFont="1" applyFill="1" applyBorder="1" applyAlignment="1">
      <alignment horizontal="center" vertical="center"/>
    </xf>
    <xf numFmtId="1" fontId="26" fillId="2" borderId="37" xfId="3" applyNumberFormat="1" applyFont="1" applyFill="1" applyBorder="1" applyAlignment="1">
      <alignment horizontal="center" vertical="center"/>
    </xf>
    <xf numFmtId="1" fontId="16" fillId="2" borderId="40" xfId="3" applyNumberFormat="1" applyFont="1" applyFill="1" applyBorder="1" applyAlignment="1">
      <alignment horizontal="center" vertical="center"/>
    </xf>
    <xf numFmtId="1" fontId="26" fillId="2" borderId="41" xfId="3" applyNumberFormat="1" applyFont="1" applyFill="1" applyBorder="1" applyAlignment="1">
      <alignment horizontal="center" vertical="center"/>
    </xf>
    <xf numFmtId="1" fontId="16" fillId="2" borderId="42" xfId="3" applyNumberFormat="1" applyFont="1" applyFill="1" applyBorder="1" applyAlignment="1">
      <alignment horizontal="center" vertical="center"/>
    </xf>
    <xf numFmtId="1" fontId="16" fillId="2" borderId="43" xfId="3" applyNumberFormat="1" applyFont="1" applyFill="1" applyBorder="1" applyAlignment="1">
      <alignment horizontal="center" vertical="center"/>
    </xf>
    <xf numFmtId="1" fontId="26" fillId="2" borderId="44" xfId="3" applyNumberFormat="1" applyFont="1" applyFill="1" applyBorder="1" applyAlignment="1">
      <alignment horizontal="center" vertical="center"/>
    </xf>
    <xf numFmtId="0" fontId="16" fillId="2" borderId="45" xfId="3" applyFont="1" applyFill="1" applyBorder="1" applyAlignment="1">
      <alignment horizontal="center" vertical="center"/>
    </xf>
    <xf numFmtId="0" fontId="16" fillId="2" borderId="46" xfId="0" applyFont="1" applyFill="1" applyBorder="1" applyAlignment="1">
      <alignment horizontal="left" vertical="center" wrapText="1"/>
    </xf>
    <xf numFmtId="1" fontId="26" fillId="2" borderId="43" xfId="3" applyNumberFormat="1" applyFont="1" applyFill="1" applyBorder="1" applyAlignment="1">
      <alignment horizontal="center" vertical="center"/>
    </xf>
    <xf numFmtId="1" fontId="26" fillId="2" borderId="45" xfId="3" applyNumberFormat="1" applyFont="1" applyFill="1" applyBorder="1" applyAlignment="1">
      <alignment horizontal="center" vertical="center"/>
    </xf>
    <xf numFmtId="1" fontId="26" fillId="2" borderId="47" xfId="3" applyNumberFormat="1" applyFont="1" applyFill="1" applyBorder="1" applyAlignment="1">
      <alignment horizontal="center" vertical="center"/>
    </xf>
    <xf numFmtId="1" fontId="26" fillId="2" borderId="45" xfId="3" quotePrefix="1" applyNumberFormat="1" applyFont="1" applyFill="1" applyBorder="1" applyAlignment="1">
      <alignment horizontal="center" vertical="center"/>
    </xf>
    <xf numFmtId="0" fontId="16" fillId="2" borderId="48" xfId="3" applyFont="1" applyFill="1" applyBorder="1" applyAlignment="1">
      <alignment horizontal="center" vertical="center"/>
    </xf>
    <xf numFmtId="0" fontId="16" fillId="2" borderId="49" xfId="0" applyFont="1" applyFill="1" applyBorder="1" applyAlignment="1">
      <alignment horizontal="left" vertical="center" wrapText="1"/>
    </xf>
    <xf numFmtId="1" fontId="26" fillId="2" borderId="50" xfId="3" applyNumberFormat="1" applyFont="1" applyFill="1" applyBorder="1" applyAlignment="1">
      <alignment horizontal="center" vertical="center"/>
    </xf>
    <xf numFmtId="1" fontId="26" fillId="2" borderId="51" xfId="3" applyNumberFormat="1" applyFont="1" applyFill="1" applyBorder="1" applyAlignment="1">
      <alignment horizontal="center" vertical="center"/>
    </xf>
    <xf numFmtId="1" fontId="26" fillId="2" borderId="48" xfId="3" applyNumberFormat="1" applyFont="1" applyFill="1" applyBorder="1" applyAlignment="1">
      <alignment horizontal="center" vertical="center"/>
    </xf>
    <xf numFmtId="1" fontId="16" fillId="2" borderId="51" xfId="3" applyNumberFormat="1" applyFont="1" applyFill="1" applyBorder="1" applyAlignment="1">
      <alignment horizontal="center" vertical="center"/>
    </xf>
    <xf numFmtId="1" fontId="16" fillId="2" borderId="52" xfId="3" applyNumberFormat="1" applyFont="1" applyFill="1" applyBorder="1" applyAlignment="1">
      <alignment horizontal="center" vertical="center"/>
    </xf>
    <xf numFmtId="1" fontId="26" fillId="2" borderId="53" xfId="3" applyNumberFormat="1" applyFont="1" applyFill="1" applyBorder="1" applyAlignment="1">
      <alignment horizontal="center" vertical="center"/>
    </xf>
    <xf numFmtId="1" fontId="27" fillId="3" borderId="56" xfId="3" applyNumberFormat="1" applyFont="1" applyFill="1" applyBorder="1" applyAlignment="1">
      <alignment horizontal="center" vertical="center"/>
    </xf>
    <xf numFmtId="0" fontId="27" fillId="3" borderId="57" xfId="3" applyFont="1" applyFill="1" applyBorder="1" applyAlignment="1">
      <alignment horizontal="center" vertical="center"/>
    </xf>
    <xf numFmtId="0" fontId="27" fillId="3" borderId="58" xfId="3" applyFont="1" applyFill="1" applyBorder="1" applyAlignment="1">
      <alignment horizontal="center" vertical="center"/>
    </xf>
    <xf numFmtId="0" fontId="27" fillId="3" borderId="59" xfId="3" applyFont="1" applyFill="1" applyBorder="1" applyAlignment="1">
      <alignment horizontal="center" vertical="center"/>
    </xf>
    <xf numFmtId="0" fontId="27" fillId="3" borderId="60" xfId="3" applyFont="1" applyFill="1" applyBorder="1" applyAlignment="1">
      <alignment horizontal="center" vertical="center"/>
    </xf>
    <xf numFmtId="0" fontId="27" fillId="3" borderId="61" xfId="3" applyFont="1" applyFill="1" applyBorder="1" applyAlignment="1">
      <alignment horizontal="center" vertical="center"/>
    </xf>
    <xf numFmtId="0" fontId="27" fillId="3" borderId="31" xfId="3" applyFont="1" applyFill="1" applyBorder="1" applyAlignment="1">
      <alignment horizontal="center" vertical="center"/>
    </xf>
    <xf numFmtId="0" fontId="19" fillId="2" borderId="0" xfId="3" applyFont="1" applyFill="1" applyAlignment="1">
      <alignment vertical="center"/>
    </xf>
    <xf numFmtId="0" fontId="19" fillId="2" borderId="0" xfId="3" applyFont="1" applyFill="1" applyAlignment="1">
      <alignment horizontal="left"/>
    </xf>
    <xf numFmtId="0" fontId="13" fillId="0" borderId="0" xfId="3" applyFont="1" applyAlignment="1">
      <alignment horizontal="left" indent="1"/>
    </xf>
    <xf numFmtId="0" fontId="19" fillId="4" borderId="0" xfId="3" applyFont="1" applyFill="1"/>
    <xf numFmtId="0" fontId="25" fillId="4" borderId="0" xfId="3" applyFont="1" applyFill="1" applyAlignment="1">
      <alignment horizontal="center"/>
    </xf>
    <xf numFmtId="0" fontId="19" fillId="4" borderId="0" xfId="3" applyFont="1" applyFill="1" applyAlignment="1">
      <alignment vertical="center"/>
    </xf>
    <xf numFmtId="0" fontId="23" fillId="3" borderId="63" xfId="3" applyFont="1" applyFill="1" applyBorder="1" applyAlignment="1">
      <alignment horizontal="center" vertical="center"/>
    </xf>
    <xf numFmtId="0" fontId="23" fillId="3" borderId="0" xfId="3" applyFont="1" applyFill="1" applyAlignment="1">
      <alignment horizontal="center" vertical="center"/>
    </xf>
    <xf numFmtId="0" fontId="23" fillId="3" borderId="33" xfId="3" applyFont="1" applyFill="1" applyBorder="1" applyAlignment="1">
      <alignment horizontal="center" vertical="center"/>
    </xf>
    <xf numFmtId="0" fontId="18" fillId="0" borderId="62" xfId="3" applyFont="1" applyBorder="1" applyAlignment="1">
      <alignment horizontal="center" vertical="center"/>
    </xf>
    <xf numFmtId="0" fontId="18" fillId="0" borderId="0" xfId="3" applyFont="1" applyAlignment="1">
      <alignment vertical="center"/>
    </xf>
    <xf numFmtId="0" fontId="18" fillId="0" borderId="67" xfId="3" applyFont="1" applyBorder="1" applyAlignment="1">
      <alignment horizontal="center" vertical="center"/>
    </xf>
    <xf numFmtId="0" fontId="18" fillId="0" borderId="70" xfId="3" applyFont="1" applyBorder="1" applyAlignment="1">
      <alignment horizontal="center" vertical="center"/>
    </xf>
    <xf numFmtId="0" fontId="18" fillId="0" borderId="71" xfId="3" applyFont="1" applyBorder="1" applyAlignment="1">
      <alignment horizontal="center" vertical="center"/>
    </xf>
    <xf numFmtId="0" fontId="18" fillId="0" borderId="24" xfId="3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/>
    </xf>
    <xf numFmtId="0" fontId="18" fillId="0" borderId="72" xfId="3" applyFont="1" applyBorder="1" applyAlignment="1">
      <alignment vertical="center"/>
    </xf>
    <xf numFmtId="0" fontId="18" fillId="0" borderId="42" xfId="3" applyFont="1" applyBorder="1" applyAlignment="1">
      <alignment horizontal="center" vertical="center"/>
    </xf>
    <xf numFmtId="0" fontId="18" fillId="0" borderId="73" xfId="3" applyFont="1" applyBorder="1" applyAlignment="1">
      <alignment horizontal="center" vertical="center"/>
    </xf>
    <xf numFmtId="0" fontId="18" fillId="0" borderId="7" xfId="3" applyFont="1" applyBorder="1" applyAlignment="1">
      <alignment horizontal="center" vertical="center"/>
    </xf>
    <xf numFmtId="0" fontId="18" fillId="0" borderId="8" xfId="3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/>
    </xf>
    <xf numFmtId="0" fontId="19" fillId="0" borderId="0" xfId="3" applyFont="1" applyAlignment="1">
      <alignment vertical="center"/>
    </xf>
    <xf numFmtId="0" fontId="16" fillId="0" borderId="0" xfId="0" applyFont="1" applyAlignment="1">
      <alignment vertical="center"/>
    </xf>
    <xf numFmtId="0" fontId="27" fillId="3" borderId="76" xfId="3" applyFont="1" applyFill="1" applyBorder="1" applyAlignment="1">
      <alignment horizontal="centerContinuous" vertical="center"/>
    </xf>
    <xf numFmtId="0" fontId="29" fillId="3" borderId="77" xfId="3" applyFont="1" applyFill="1" applyBorder="1" applyAlignment="1">
      <alignment vertical="center"/>
    </xf>
    <xf numFmtId="0" fontId="29" fillId="3" borderId="78" xfId="3" applyFont="1" applyFill="1" applyBorder="1" applyAlignment="1">
      <alignment horizontal="centerContinuous" vertical="center"/>
    </xf>
    <xf numFmtId="0" fontId="29" fillId="3" borderId="79" xfId="3" applyFont="1" applyFill="1" applyBorder="1" applyAlignment="1">
      <alignment horizontal="center" vertical="center"/>
    </xf>
    <xf numFmtId="0" fontId="29" fillId="3" borderId="80" xfId="3" applyFont="1" applyFill="1" applyBorder="1" applyAlignment="1">
      <alignment horizontal="center" vertical="center"/>
    </xf>
    <xf numFmtId="0" fontId="13" fillId="4" borderId="0" xfId="3" applyFont="1" applyFill="1"/>
    <xf numFmtId="0" fontId="17" fillId="4" borderId="0" xfId="3" applyFont="1" applyFill="1" applyAlignment="1">
      <alignment horizontal="center"/>
    </xf>
    <xf numFmtId="0" fontId="17" fillId="4" borderId="0" xfId="3" applyFont="1" applyFill="1"/>
    <xf numFmtId="0" fontId="19" fillId="4" borderId="86" xfId="0" applyFont="1" applyFill="1" applyBorder="1" applyAlignment="1">
      <alignment horizontal="center" vertical="center"/>
    </xf>
    <xf numFmtId="0" fontId="19" fillId="4" borderId="64" xfId="0" applyFont="1" applyFill="1" applyBorder="1" applyAlignment="1">
      <alignment horizontal="center" vertical="center"/>
    </xf>
    <xf numFmtId="0" fontId="19" fillId="4" borderId="85" xfId="0" applyFont="1" applyFill="1" applyBorder="1" applyAlignment="1">
      <alignment horizontal="center" vertical="center"/>
    </xf>
    <xf numFmtId="0" fontId="19" fillId="4" borderId="87" xfId="0" applyFont="1" applyFill="1" applyBorder="1" applyAlignment="1">
      <alignment horizontal="center" vertical="center"/>
    </xf>
    <xf numFmtId="0" fontId="30" fillId="4" borderId="63" xfId="0" applyFont="1" applyFill="1" applyBorder="1" applyAlignment="1">
      <alignment horizontal="center" vertical="center"/>
    </xf>
    <xf numFmtId="9" fontId="31" fillId="2" borderId="18" xfId="2" applyFont="1" applyFill="1" applyBorder="1" applyAlignment="1">
      <alignment horizontal="right" vertical="center"/>
    </xf>
    <xf numFmtId="0" fontId="19" fillId="2" borderId="90" xfId="0" applyFont="1" applyFill="1" applyBorder="1" applyAlignment="1">
      <alignment horizontal="center" vertical="center"/>
    </xf>
    <xf numFmtId="0" fontId="19" fillId="2" borderId="91" xfId="0" applyFont="1" applyFill="1" applyBorder="1" applyAlignment="1">
      <alignment horizontal="center" vertical="center"/>
    </xf>
    <xf numFmtId="0" fontId="19" fillId="2" borderId="89" xfId="0" applyFont="1" applyFill="1" applyBorder="1" applyAlignment="1">
      <alignment horizontal="center" vertical="center"/>
    </xf>
    <xf numFmtId="0" fontId="19" fillId="2" borderId="92" xfId="0" applyFont="1" applyFill="1" applyBorder="1" applyAlignment="1">
      <alignment horizontal="center" vertical="center"/>
    </xf>
    <xf numFmtId="0" fontId="30" fillId="2" borderId="93" xfId="0" applyFont="1" applyFill="1" applyBorder="1" applyAlignment="1">
      <alignment horizontal="center" vertical="center"/>
    </xf>
    <xf numFmtId="9" fontId="31" fillId="2" borderId="94" xfId="2" applyFont="1" applyFill="1" applyBorder="1" applyAlignment="1">
      <alignment horizontal="right" vertical="center"/>
    </xf>
    <xf numFmtId="0" fontId="19" fillId="2" borderId="34" xfId="0" applyFont="1" applyFill="1" applyBorder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0" xfId="3" applyFont="1" applyFill="1"/>
    <xf numFmtId="0" fontId="30" fillId="2" borderId="0" xfId="3" applyFont="1" applyFill="1"/>
    <xf numFmtId="0" fontId="24" fillId="3" borderId="98" xfId="3" applyFont="1" applyFill="1" applyBorder="1" applyAlignment="1">
      <alignment horizontal="center" vertical="top"/>
    </xf>
    <xf numFmtId="0" fontId="24" fillId="3" borderId="99" xfId="3" applyFont="1" applyFill="1" applyBorder="1" applyAlignment="1">
      <alignment horizontal="center" vertical="top"/>
    </xf>
    <xf numFmtId="0" fontId="19" fillId="2" borderId="66" xfId="3" applyFont="1" applyFill="1" applyBorder="1"/>
    <xf numFmtId="0" fontId="19" fillId="2" borderId="100" xfId="3" applyFont="1" applyFill="1" applyBorder="1"/>
    <xf numFmtId="0" fontId="19" fillId="2" borderId="70" xfId="3" applyFont="1" applyFill="1" applyBorder="1" applyAlignment="1">
      <alignment horizontal="center"/>
    </xf>
    <xf numFmtId="0" fontId="19" fillId="2" borderId="86" xfId="3" applyFont="1" applyFill="1" applyBorder="1" applyAlignment="1">
      <alignment horizontal="right"/>
    </xf>
    <xf numFmtId="0" fontId="19" fillId="2" borderId="25" xfId="3" applyFont="1" applyFill="1" applyBorder="1" applyAlignment="1">
      <alignment horizontal="center"/>
    </xf>
    <xf numFmtId="0" fontId="15" fillId="2" borderId="100" xfId="3" applyFont="1" applyFill="1" applyBorder="1"/>
    <xf numFmtId="3" fontId="19" fillId="2" borderId="70" xfId="3" applyNumberFormat="1" applyFont="1" applyFill="1" applyBorder="1" applyAlignment="1">
      <alignment horizontal="right" indent="2"/>
    </xf>
    <xf numFmtId="166" fontId="19" fillId="2" borderId="67" xfId="3" applyNumberFormat="1" applyFont="1" applyFill="1" applyBorder="1" applyAlignment="1">
      <alignment horizontal="right" indent="2"/>
    </xf>
    <xf numFmtId="167" fontId="15" fillId="2" borderId="0" xfId="5" applyNumberFormat="1" applyFont="1" applyFill="1" applyBorder="1" applyAlignment="1">
      <alignment horizontal="right" indent="2"/>
    </xf>
    <xf numFmtId="166" fontId="19" fillId="2" borderId="25" xfId="3" applyNumberFormat="1" applyFont="1" applyFill="1" applyBorder="1" applyAlignment="1">
      <alignment horizontal="right" indent="2"/>
    </xf>
    <xf numFmtId="0" fontId="19" fillId="2" borderId="69" xfId="3" applyFont="1" applyFill="1" applyBorder="1"/>
    <xf numFmtId="0" fontId="19" fillId="2" borderId="59" xfId="3" applyFont="1" applyFill="1" applyBorder="1"/>
    <xf numFmtId="0" fontId="19" fillId="2" borderId="33" xfId="3" applyFont="1" applyFill="1" applyBorder="1" applyAlignment="1">
      <alignment horizontal="center"/>
    </xf>
    <xf numFmtId="0" fontId="19" fillId="2" borderId="34" xfId="3" applyFont="1" applyFill="1" applyBorder="1" applyAlignment="1">
      <alignment horizontal="center"/>
    </xf>
    <xf numFmtId="3" fontId="19" fillId="2" borderId="34" xfId="3" applyNumberFormat="1" applyFont="1" applyFill="1" applyBorder="1" applyAlignment="1">
      <alignment horizontal="right"/>
    </xf>
    <xf numFmtId="3" fontId="19" fillId="2" borderId="32" xfId="3" applyNumberFormat="1" applyFont="1" applyFill="1" applyBorder="1" applyAlignment="1">
      <alignment horizontal="center"/>
    </xf>
    <xf numFmtId="0" fontId="19" fillId="2" borderId="63" xfId="3" applyFont="1" applyFill="1" applyBorder="1"/>
    <xf numFmtId="0" fontId="19" fillId="2" borderId="63" xfId="3" applyFont="1" applyFill="1" applyBorder="1" applyAlignment="1">
      <alignment horizontal="center"/>
    </xf>
    <xf numFmtId="0" fontId="32" fillId="2" borderId="0" xfId="3" applyFont="1" applyFill="1"/>
    <xf numFmtId="3" fontId="19" fillId="2" borderId="0" xfId="3" applyNumberFormat="1" applyFont="1" applyFill="1" applyAlignment="1">
      <alignment horizontal="center"/>
    </xf>
    <xf numFmtId="0" fontId="19" fillId="2" borderId="33" xfId="3" applyFont="1" applyFill="1" applyBorder="1"/>
    <xf numFmtId="0" fontId="24" fillId="3" borderId="98" xfId="3" applyFont="1" applyFill="1" applyBorder="1" applyAlignment="1">
      <alignment horizontal="center" vertical="center"/>
    </xf>
    <xf numFmtId="0" fontId="24" fillId="3" borderId="102" xfId="3" applyFont="1" applyFill="1" applyBorder="1" applyAlignment="1">
      <alignment horizontal="center" vertical="center"/>
    </xf>
    <xf numFmtId="0" fontId="24" fillId="3" borderId="99" xfId="3" applyFont="1" applyFill="1" applyBorder="1" applyAlignment="1">
      <alignment horizontal="center" vertical="center"/>
    </xf>
    <xf numFmtId="0" fontId="33" fillId="6" borderId="74" xfId="3" applyFont="1" applyFill="1" applyBorder="1" applyAlignment="1">
      <alignment horizontal="left"/>
    </xf>
    <xf numFmtId="0" fontId="33" fillId="6" borderId="75" xfId="3" applyFont="1" applyFill="1" applyBorder="1" applyAlignment="1">
      <alignment horizontal="left"/>
    </xf>
    <xf numFmtId="0" fontId="33" fillId="6" borderId="84" xfId="3" applyFont="1" applyFill="1" applyBorder="1" applyAlignment="1">
      <alignment horizontal="left"/>
    </xf>
    <xf numFmtId="0" fontId="19" fillId="2" borderId="23" xfId="3" applyFont="1" applyFill="1" applyBorder="1"/>
    <xf numFmtId="0" fontId="19" fillId="2" borderId="86" xfId="3" applyFont="1" applyFill="1" applyBorder="1"/>
    <xf numFmtId="0" fontId="19" fillId="2" borderId="86" xfId="3" applyFont="1" applyFill="1" applyBorder="1" applyAlignment="1">
      <alignment horizontal="center"/>
    </xf>
    <xf numFmtId="0" fontId="19" fillId="2" borderId="64" xfId="3" applyFont="1" applyFill="1" applyBorder="1" applyAlignment="1">
      <alignment horizontal="center"/>
    </xf>
    <xf numFmtId="0" fontId="19" fillId="2" borderId="70" xfId="3" applyFont="1" applyFill="1" applyBorder="1"/>
    <xf numFmtId="1" fontId="19" fillId="0" borderId="0" xfId="3" applyNumberFormat="1" applyFont="1"/>
    <xf numFmtId="166" fontId="19" fillId="2" borderId="70" xfId="3" applyNumberFormat="1" applyFont="1" applyFill="1" applyBorder="1" applyAlignment="1">
      <alignment horizontal="right" indent="2"/>
    </xf>
    <xf numFmtId="170" fontId="15" fillId="2" borderId="0" xfId="5" applyNumberFormat="1" applyFont="1" applyFill="1" applyBorder="1" applyAlignment="1">
      <alignment horizontal="right" indent="2"/>
    </xf>
    <xf numFmtId="0" fontId="19" fillId="2" borderId="34" xfId="3" applyFont="1" applyFill="1" applyBorder="1"/>
    <xf numFmtId="3" fontId="19" fillId="2" borderId="34" xfId="3" applyNumberFormat="1" applyFont="1" applyFill="1" applyBorder="1" applyAlignment="1">
      <alignment horizontal="center"/>
    </xf>
    <xf numFmtId="166" fontId="19" fillId="2" borderId="35" xfId="3" applyNumberFormat="1" applyFont="1" applyFill="1" applyBorder="1" applyAlignment="1">
      <alignment horizontal="center"/>
    </xf>
    <xf numFmtId="170" fontId="16" fillId="2" borderId="0" xfId="5" applyNumberFormat="1" applyFont="1" applyFill="1" applyBorder="1"/>
    <xf numFmtId="166" fontId="19" fillId="2" borderId="32" xfId="3" applyNumberFormat="1" applyFont="1" applyFill="1" applyBorder="1" applyAlignment="1">
      <alignment horizontal="center"/>
    </xf>
    <xf numFmtId="0" fontId="33" fillId="6" borderId="74" xfId="6" applyFont="1" applyFill="1" applyBorder="1" applyAlignment="1">
      <alignment horizontal="left"/>
    </xf>
    <xf numFmtId="0" fontId="33" fillId="6" borderId="75" xfId="6" applyFont="1" applyFill="1" applyBorder="1" applyAlignment="1">
      <alignment horizontal="left"/>
    </xf>
    <xf numFmtId="0" fontId="33" fillId="6" borderId="84" xfId="6" applyFont="1" applyFill="1" applyBorder="1" applyAlignment="1">
      <alignment horizontal="left"/>
    </xf>
    <xf numFmtId="0" fontId="19" fillId="2" borderId="23" xfId="6" applyFont="1" applyFill="1" applyBorder="1"/>
    <xf numFmtId="0" fontId="19" fillId="2" borderId="70" xfId="6" applyFont="1" applyFill="1" applyBorder="1"/>
    <xf numFmtId="3" fontId="19" fillId="2" borderId="70" xfId="6" applyNumberFormat="1" applyFont="1" applyFill="1" applyBorder="1" applyAlignment="1">
      <alignment horizontal="right" indent="2"/>
    </xf>
    <xf numFmtId="166" fontId="19" fillId="2" borderId="67" xfId="6" applyNumberFormat="1" applyFont="1" applyFill="1" applyBorder="1" applyAlignment="1">
      <alignment horizontal="right" indent="2"/>
    </xf>
    <xf numFmtId="166" fontId="19" fillId="2" borderId="25" xfId="6" applyNumberFormat="1" applyFont="1" applyFill="1" applyBorder="1" applyAlignment="1">
      <alignment horizontal="right" indent="2"/>
    </xf>
    <xf numFmtId="0" fontId="19" fillId="2" borderId="30" xfId="6" applyFont="1" applyFill="1" applyBorder="1"/>
    <xf numFmtId="0" fontId="19" fillId="2" borderId="34" xfId="6" applyFont="1" applyFill="1" applyBorder="1"/>
    <xf numFmtId="3" fontId="19" fillId="2" borderId="35" xfId="6" applyNumberFormat="1" applyFont="1" applyFill="1" applyBorder="1" applyAlignment="1">
      <alignment horizontal="center"/>
    </xf>
    <xf numFmtId="166" fontId="19" fillId="2" borderId="35" xfId="6" applyNumberFormat="1" applyFont="1" applyFill="1" applyBorder="1" applyAlignment="1">
      <alignment horizontal="center"/>
    </xf>
    <xf numFmtId="3" fontId="19" fillId="2" borderId="33" xfId="6" applyNumberFormat="1" applyFont="1" applyFill="1" applyBorder="1"/>
    <xf numFmtId="166" fontId="19" fillId="2" borderId="32" xfId="6" applyNumberFormat="1" applyFont="1" applyFill="1" applyBorder="1" applyAlignment="1">
      <alignment horizontal="center"/>
    </xf>
    <xf numFmtId="3" fontId="19" fillId="2" borderId="70" xfId="3" applyNumberFormat="1" applyFont="1" applyFill="1" applyBorder="1" applyAlignment="1">
      <alignment horizontal="center"/>
    </xf>
    <xf numFmtId="166" fontId="19" fillId="2" borderId="67" xfId="3" applyNumberFormat="1" applyFont="1" applyFill="1" applyBorder="1" applyAlignment="1">
      <alignment horizontal="center"/>
    </xf>
    <xf numFmtId="170" fontId="16" fillId="2" borderId="0" xfId="5" applyNumberFormat="1" applyFont="1" applyFill="1" applyBorder="1" applyAlignment="1">
      <alignment horizontal="right"/>
    </xf>
    <xf numFmtId="166" fontId="19" fillId="2" borderId="25" xfId="3" applyNumberFormat="1" applyFont="1" applyFill="1" applyBorder="1" applyAlignment="1">
      <alignment horizontal="center"/>
    </xf>
    <xf numFmtId="0" fontId="19" fillId="2" borderId="35" xfId="3" applyFont="1" applyFill="1" applyBorder="1"/>
    <xf numFmtId="170" fontId="16" fillId="2" borderId="34" xfId="5" applyNumberFormat="1" applyFont="1" applyFill="1" applyBorder="1" applyAlignment="1">
      <alignment horizontal="right"/>
    </xf>
    <xf numFmtId="166" fontId="19" fillId="2" borderId="32" xfId="3" applyNumberFormat="1" applyFont="1" applyFill="1" applyBorder="1"/>
    <xf numFmtId="166" fontId="19" fillId="2" borderId="0" xfId="3" applyNumberFormat="1" applyFont="1" applyFill="1"/>
    <xf numFmtId="170" fontId="19" fillId="2" borderId="0" xfId="3" applyNumberFormat="1" applyFont="1" applyFill="1"/>
    <xf numFmtId="0" fontId="30" fillId="2" borderId="0" xfId="7" applyFont="1" applyFill="1"/>
    <xf numFmtId="0" fontId="19" fillId="0" borderId="0" xfId="7" applyFont="1"/>
    <xf numFmtId="0" fontId="19" fillId="2" borderId="0" xfId="7" applyFont="1" applyFill="1"/>
    <xf numFmtId="0" fontId="19" fillId="2" borderId="0" xfId="7" applyFont="1" applyFill="1" applyAlignment="1">
      <alignment horizontal="center" vertical="center"/>
    </xf>
    <xf numFmtId="0" fontId="19" fillId="2" borderId="0" xfId="7" applyFont="1" applyFill="1" applyAlignment="1">
      <alignment horizontal="center"/>
    </xf>
    <xf numFmtId="0" fontId="24" fillId="3" borderId="65" xfId="7" applyFont="1" applyFill="1" applyBorder="1" applyAlignment="1">
      <alignment horizontal="center"/>
    </xf>
    <xf numFmtId="0" fontId="24" fillId="3" borderId="101" xfId="7" applyFont="1" applyFill="1" applyBorder="1" applyAlignment="1">
      <alignment horizontal="center"/>
    </xf>
    <xf numFmtId="0" fontId="24" fillId="3" borderId="20" xfId="7" applyFont="1" applyFill="1" applyBorder="1" applyAlignment="1">
      <alignment horizontal="center"/>
    </xf>
    <xf numFmtId="0" fontId="24" fillId="3" borderId="98" xfId="7" applyFont="1" applyFill="1" applyBorder="1" applyAlignment="1">
      <alignment horizontal="center" vertical="top"/>
    </xf>
    <xf numFmtId="0" fontId="24" fillId="3" borderId="99" xfId="7" applyFont="1" applyFill="1" applyBorder="1" applyAlignment="1">
      <alignment horizontal="center" vertical="top"/>
    </xf>
    <xf numFmtId="0" fontId="19" fillId="2" borderId="0" xfId="7" applyFont="1" applyFill="1" applyAlignment="1">
      <alignment vertical="center"/>
    </xf>
    <xf numFmtId="0" fontId="19" fillId="0" borderId="0" xfId="7" applyFont="1" applyAlignment="1">
      <alignment vertical="center"/>
    </xf>
    <xf numFmtId="0" fontId="19" fillId="2" borderId="66" xfId="7" applyFont="1" applyFill="1" applyBorder="1" applyAlignment="1">
      <alignment vertical="center" wrapText="1"/>
    </xf>
    <xf numFmtId="0" fontId="15" fillId="2" borderId="100" xfId="7" applyFont="1" applyFill="1" applyBorder="1" applyAlignment="1">
      <alignment vertical="center"/>
    </xf>
    <xf numFmtId="0" fontId="15" fillId="2" borderId="100" xfId="7" applyFont="1" applyFill="1" applyBorder="1" applyAlignment="1">
      <alignment horizontal="center" vertical="center"/>
    </xf>
    <xf numFmtId="0" fontId="15" fillId="2" borderId="64" xfId="7" applyFont="1" applyFill="1" applyBorder="1" applyAlignment="1">
      <alignment horizontal="center" vertical="center"/>
    </xf>
    <xf numFmtId="166" fontId="15" fillId="2" borderId="0" xfId="7" applyNumberFormat="1" applyFont="1" applyFill="1" applyAlignment="1">
      <alignment horizontal="right" vertical="center"/>
    </xf>
    <xf numFmtId="166" fontId="15" fillId="2" borderId="70" xfId="7" applyNumberFormat="1" applyFont="1" applyFill="1" applyBorder="1" applyAlignment="1">
      <alignment horizontal="right" vertical="center"/>
    </xf>
    <xf numFmtId="166" fontId="15" fillId="2" borderId="25" xfId="7" applyNumberFormat="1" applyFont="1" applyFill="1" applyBorder="1" applyAlignment="1">
      <alignment horizontal="right" vertical="center"/>
    </xf>
    <xf numFmtId="0" fontId="15" fillId="2" borderId="67" xfId="7" applyFont="1" applyFill="1" applyBorder="1" applyAlignment="1">
      <alignment horizontal="center" vertical="center"/>
    </xf>
    <xf numFmtId="0" fontId="15" fillId="2" borderId="100" xfId="7" quotePrefix="1" applyFont="1" applyFill="1" applyBorder="1" applyAlignment="1">
      <alignment horizontal="center" vertical="center"/>
    </xf>
    <xf numFmtId="0" fontId="15" fillId="2" borderId="67" xfId="7" applyFont="1" applyFill="1" applyBorder="1" applyAlignment="1">
      <alignment vertical="center"/>
    </xf>
    <xf numFmtId="166" fontId="33" fillId="7" borderId="81" xfId="7" applyNumberFormat="1" applyFont="1" applyFill="1" applyBorder="1" applyAlignment="1">
      <alignment horizontal="right" vertical="center"/>
    </xf>
    <xf numFmtId="169" fontId="33" fillId="7" borderId="76" xfId="7" applyNumberFormat="1" applyFont="1" applyFill="1" applyBorder="1" applyAlignment="1">
      <alignment horizontal="right" vertical="center"/>
    </xf>
    <xf numFmtId="171" fontId="33" fillId="7" borderId="84" xfId="1" applyNumberFormat="1" applyFont="1" applyFill="1" applyBorder="1" applyAlignment="1">
      <alignment horizontal="right" vertical="center"/>
    </xf>
    <xf numFmtId="3" fontId="19" fillId="2" borderId="0" xfId="7" applyNumberFormat="1" applyFont="1" applyFill="1" applyAlignment="1">
      <alignment horizontal="center" vertical="center"/>
    </xf>
    <xf numFmtId="0" fontId="19" fillId="2" borderId="66" xfId="7" applyFont="1" applyFill="1" applyBorder="1" applyAlignment="1">
      <alignment vertical="center"/>
    </xf>
    <xf numFmtId="0" fontId="19" fillId="2" borderId="64" xfId="7" applyFont="1" applyFill="1" applyBorder="1" applyAlignment="1">
      <alignment vertical="center"/>
    </xf>
    <xf numFmtId="0" fontId="19" fillId="2" borderId="85" xfId="7" applyFont="1" applyFill="1" applyBorder="1" applyAlignment="1">
      <alignment horizontal="center" vertical="center"/>
    </xf>
    <xf numFmtId="0" fontId="19" fillId="2" borderId="67" xfId="7" applyFont="1" applyFill="1" applyBorder="1" applyAlignment="1">
      <alignment vertical="center"/>
    </xf>
    <xf numFmtId="0" fontId="19" fillId="2" borderId="100" xfId="7" applyFont="1" applyFill="1" applyBorder="1" applyAlignment="1">
      <alignment horizontal="center" vertical="center"/>
    </xf>
    <xf numFmtId="0" fontId="19" fillId="2" borderId="23" xfId="7" applyFont="1" applyFill="1" applyBorder="1" applyAlignment="1">
      <alignment vertical="center"/>
    </xf>
    <xf numFmtId="166" fontId="33" fillId="7" borderId="76" xfId="7" applyNumberFormat="1" applyFont="1" applyFill="1" applyBorder="1" applyAlignment="1">
      <alignment horizontal="right" vertical="center"/>
    </xf>
    <xf numFmtId="169" fontId="33" fillId="7" borderId="84" xfId="7" applyNumberFormat="1" applyFont="1" applyFill="1" applyBorder="1" applyAlignment="1">
      <alignment horizontal="right" vertical="center"/>
    </xf>
    <xf numFmtId="0" fontId="24" fillId="2" borderId="0" xfId="7" applyFont="1" applyFill="1" applyAlignment="1">
      <alignment horizontal="center" vertical="center"/>
    </xf>
    <xf numFmtId="0" fontId="24" fillId="2" borderId="0" xfId="7" applyFont="1" applyFill="1" applyAlignment="1">
      <alignment vertical="center"/>
    </xf>
    <xf numFmtId="0" fontId="19" fillId="2" borderId="64" xfId="7" applyFont="1" applyFill="1" applyBorder="1" applyAlignment="1">
      <alignment horizontal="center" vertical="center"/>
    </xf>
    <xf numFmtId="0" fontId="19" fillId="2" borderId="67" xfId="7" applyFont="1" applyFill="1" applyBorder="1" applyAlignment="1">
      <alignment horizontal="center" vertical="center"/>
    </xf>
    <xf numFmtId="166" fontId="19" fillId="2" borderId="0" xfId="7" applyNumberFormat="1" applyFont="1" applyFill="1" applyAlignment="1">
      <alignment horizontal="center" vertical="center"/>
    </xf>
    <xf numFmtId="171" fontId="33" fillId="7" borderId="84" xfId="7" applyNumberFormat="1" applyFont="1" applyFill="1" applyBorder="1" applyAlignment="1">
      <alignment horizontal="right" vertical="center"/>
    </xf>
    <xf numFmtId="166" fontId="23" fillId="3" borderId="103" xfId="7" applyNumberFormat="1" applyFont="1" applyFill="1" applyBorder="1" applyAlignment="1">
      <alignment horizontal="right" vertical="center"/>
    </xf>
    <xf numFmtId="171" fontId="23" fillId="3" borderId="20" xfId="7" applyNumberFormat="1" applyFont="1" applyFill="1" applyBorder="1" applyAlignment="1">
      <alignment horizontal="right" vertical="center"/>
    </xf>
    <xf numFmtId="172" fontId="23" fillId="3" borderId="102" xfId="8" applyNumberFormat="1" applyFont="1" applyFill="1" applyBorder="1" applyAlignment="1">
      <alignment horizontal="right" vertical="center"/>
    </xf>
    <xf numFmtId="172" fontId="23" fillId="3" borderId="107" xfId="8" applyNumberFormat="1" applyFont="1" applyFill="1" applyBorder="1" applyAlignment="1">
      <alignment horizontal="right" vertical="center"/>
    </xf>
    <xf numFmtId="0" fontId="19" fillId="0" borderId="0" xfId="7" applyFont="1" applyAlignment="1">
      <alignment horizontal="center" vertical="center"/>
    </xf>
    <xf numFmtId="0" fontId="35" fillId="2" borderId="0" xfId="6" applyFont="1" applyFill="1"/>
    <xf numFmtId="0" fontId="0" fillId="2" borderId="0" xfId="0" applyFill="1"/>
    <xf numFmtId="0" fontId="20" fillId="0" borderId="0" xfId="6"/>
    <xf numFmtId="0" fontId="20" fillId="2" borderId="0" xfId="6" applyFill="1"/>
    <xf numFmtId="0" fontId="20" fillId="2" borderId="0" xfId="6" applyFill="1" applyAlignment="1">
      <alignment vertical="center"/>
    </xf>
    <xf numFmtId="0" fontId="44" fillId="2" borderId="0" xfId="6" applyFont="1" applyFill="1" applyAlignment="1">
      <alignment horizontal="left"/>
    </xf>
    <xf numFmtId="0" fontId="8" fillId="0" borderId="0" xfId="6" applyFont="1"/>
    <xf numFmtId="0" fontId="45" fillId="2" borderId="0" xfId="6" applyFont="1" applyFill="1"/>
    <xf numFmtId="0" fontId="9" fillId="2" borderId="0" xfId="6" applyFont="1" applyFill="1"/>
    <xf numFmtId="0" fontId="46" fillId="2" borderId="0" xfId="6" applyFont="1" applyFill="1"/>
    <xf numFmtId="9" fontId="9" fillId="2" borderId="0" xfId="6" applyNumberFormat="1" applyFont="1" applyFill="1"/>
    <xf numFmtId="0" fontId="29" fillId="3" borderId="131" xfId="6" applyFont="1" applyFill="1" applyBorder="1" applyAlignment="1">
      <alignment horizontal="center"/>
    </xf>
    <xf numFmtId="0" fontId="29" fillId="3" borderId="134" xfId="6" applyFont="1" applyFill="1" applyBorder="1" applyAlignment="1">
      <alignment horizontal="center"/>
    </xf>
    <xf numFmtId="0" fontId="46" fillId="2" borderId="137" xfId="6" applyFont="1" applyFill="1" applyBorder="1" applyAlignment="1">
      <alignment horizontal="left"/>
    </xf>
    <xf numFmtId="0" fontId="9" fillId="2" borderId="64" xfId="6" applyFont="1" applyFill="1" applyBorder="1"/>
    <xf numFmtId="0" fontId="9" fillId="2" borderId="138" xfId="6" applyFont="1" applyFill="1" applyBorder="1"/>
    <xf numFmtId="167" fontId="9" fillId="2" borderId="67" xfId="6" applyNumberFormat="1" applyFont="1" applyFill="1" applyBorder="1" applyAlignment="1">
      <alignment horizontal="right" indent="1"/>
    </xf>
    <xf numFmtId="3" fontId="9" fillId="2" borderId="67" xfId="6" applyNumberFormat="1" applyFont="1" applyFill="1" applyBorder="1" applyAlignment="1">
      <alignment horizontal="right" indent="1"/>
    </xf>
    <xf numFmtId="167" fontId="46" fillId="2" borderId="138" xfId="6" applyNumberFormat="1" applyFont="1" applyFill="1" applyBorder="1" applyAlignment="1">
      <alignment horizontal="right" indent="1"/>
    </xf>
    <xf numFmtId="0" fontId="9" fillId="2" borderId="139" xfId="6" applyFont="1" applyFill="1" applyBorder="1"/>
    <xf numFmtId="9" fontId="47" fillId="2" borderId="115" xfId="4" applyFont="1" applyFill="1" applyBorder="1" applyAlignment="1">
      <alignment horizontal="center"/>
    </xf>
    <xf numFmtId="0" fontId="9" fillId="2" borderId="115" xfId="6" applyFont="1" applyFill="1" applyBorder="1"/>
    <xf numFmtId="9" fontId="47" fillId="2" borderId="140" xfId="4" applyFont="1" applyFill="1" applyBorder="1" applyAlignment="1">
      <alignment horizontal="center"/>
    </xf>
    <xf numFmtId="0" fontId="9" fillId="2" borderId="137" xfId="6" applyFont="1" applyFill="1" applyBorder="1"/>
    <xf numFmtId="9" fontId="47" fillId="2" borderId="67" xfId="4" applyFont="1" applyFill="1" applyBorder="1" applyAlignment="1">
      <alignment horizontal="center"/>
    </xf>
    <xf numFmtId="0" fontId="9" fillId="2" borderId="67" xfId="6" applyFont="1" applyFill="1" applyBorder="1"/>
    <xf numFmtId="9" fontId="47" fillId="2" borderId="138" xfId="4" applyFont="1" applyFill="1" applyBorder="1" applyAlignment="1">
      <alignment horizontal="center"/>
    </xf>
    <xf numFmtId="0" fontId="9" fillId="2" borderId="139" xfId="6" applyFont="1" applyFill="1" applyBorder="1" applyAlignment="1">
      <alignment horizontal="left"/>
    </xf>
    <xf numFmtId="0" fontId="46" fillId="2" borderId="141" xfId="6" applyFont="1" applyFill="1" applyBorder="1" applyAlignment="1">
      <alignment horizontal="center"/>
    </xf>
    <xf numFmtId="167" fontId="46" fillId="2" borderId="111" xfId="6" applyNumberFormat="1" applyFont="1" applyFill="1" applyBorder="1" applyAlignment="1">
      <alignment horizontal="right" indent="1"/>
    </xf>
    <xf numFmtId="3" fontId="46" fillId="2" borderId="111" xfId="6" applyNumberFormat="1" applyFont="1" applyFill="1" applyBorder="1" applyAlignment="1">
      <alignment horizontal="right" indent="1"/>
    </xf>
    <xf numFmtId="167" fontId="44" fillId="2" borderId="142" xfId="6" applyNumberFormat="1" applyFont="1" applyFill="1" applyBorder="1" applyAlignment="1">
      <alignment horizontal="right" indent="1"/>
    </xf>
    <xf numFmtId="0" fontId="9" fillId="2" borderId="143" xfId="6" applyFont="1" applyFill="1" applyBorder="1"/>
    <xf numFmtId="9" fontId="47" fillId="2" borderId="144" xfId="4" applyFont="1" applyFill="1" applyBorder="1" applyAlignment="1">
      <alignment horizontal="center"/>
    </xf>
    <xf numFmtId="0" fontId="9" fillId="2" borderId="145" xfId="6" applyFont="1" applyFill="1" applyBorder="1"/>
    <xf numFmtId="164" fontId="9" fillId="2" borderId="0" xfId="6" applyNumberFormat="1" applyFont="1" applyFill="1"/>
    <xf numFmtId="3" fontId="9" fillId="2" borderId="0" xfId="6" applyNumberFormat="1" applyFont="1" applyFill="1"/>
    <xf numFmtId="0" fontId="46" fillId="2" borderId="137" xfId="6" applyFont="1" applyFill="1" applyBorder="1" applyAlignment="1">
      <alignment horizontal="center"/>
    </xf>
    <xf numFmtId="3" fontId="9" fillId="2" borderId="67" xfId="6" applyNumberFormat="1" applyFont="1" applyFill="1" applyBorder="1"/>
    <xf numFmtId="166" fontId="9" fillId="2" borderId="67" xfId="6" applyNumberFormat="1" applyFont="1" applyFill="1" applyBorder="1"/>
    <xf numFmtId="167" fontId="46" fillId="2" borderId="138" xfId="6" applyNumberFormat="1" applyFont="1" applyFill="1" applyBorder="1"/>
    <xf numFmtId="3" fontId="47" fillId="2" borderId="115" xfId="4" applyNumberFormat="1" applyFont="1" applyFill="1" applyBorder="1" applyAlignment="1">
      <alignment horizontal="center"/>
    </xf>
    <xf numFmtId="166" fontId="9" fillId="2" borderId="115" xfId="6" applyNumberFormat="1" applyFont="1" applyFill="1" applyBorder="1"/>
    <xf numFmtId="3" fontId="47" fillId="2" borderId="67" xfId="4" applyNumberFormat="1" applyFont="1" applyFill="1" applyBorder="1" applyAlignment="1">
      <alignment horizontal="center"/>
    </xf>
    <xf numFmtId="3" fontId="46" fillId="2" borderId="138" xfId="6" applyNumberFormat="1" applyFont="1" applyFill="1" applyBorder="1"/>
    <xf numFmtId="3" fontId="46" fillId="2" borderId="67" xfId="6" applyNumberFormat="1" applyFont="1" applyFill="1" applyBorder="1"/>
    <xf numFmtId="3" fontId="44" fillId="2" borderId="138" xfId="6" applyNumberFormat="1" applyFont="1" applyFill="1" applyBorder="1"/>
    <xf numFmtId="168" fontId="4" fillId="2" borderId="0" xfId="0" applyNumberFormat="1" applyFont="1" applyFill="1"/>
    <xf numFmtId="0" fontId="48" fillId="2" borderId="0" xfId="6" applyFont="1" applyFill="1"/>
    <xf numFmtId="0" fontId="29" fillId="3" borderId="146" xfId="6" applyFont="1" applyFill="1" applyBorder="1" applyAlignment="1">
      <alignment horizontal="center"/>
    </xf>
    <xf numFmtId="0" fontId="29" fillId="3" borderId="150" xfId="6" applyFont="1" applyFill="1" applyBorder="1" applyAlignment="1">
      <alignment horizontal="center"/>
    </xf>
    <xf numFmtId="0" fontId="46" fillId="2" borderId="17" xfId="6" applyFont="1" applyFill="1" applyBorder="1" applyAlignment="1">
      <alignment horizontal="left"/>
    </xf>
    <xf numFmtId="0" fontId="9" fillId="2" borderId="63" xfId="6" applyFont="1" applyFill="1" applyBorder="1"/>
    <xf numFmtId="0" fontId="9" fillId="2" borderId="18" xfId="6" applyFont="1" applyFill="1" applyBorder="1"/>
    <xf numFmtId="0" fontId="46" fillId="2" borderId="23" xfId="6" applyFont="1" applyFill="1" applyBorder="1" applyAlignment="1">
      <alignment horizontal="left"/>
    </xf>
    <xf numFmtId="0" fontId="9" fillId="2" borderId="126" xfId="6" applyFont="1" applyFill="1" applyBorder="1"/>
    <xf numFmtId="9" fontId="4" fillId="2" borderId="115" xfId="4" applyFont="1" applyFill="1" applyBorder="1" applyAlignment="1">
      <alignment horizontal="right" indent="1"/>
    </xf>
    <xf numFmtId="0" fontId="9" fillId="2" borderId="125" xfId="6" applyFont="1" applyFill="1" applyBorder="1"/>
    <xf numFmtId="9" fontId="4" fillId="2" borderId="111" xfId="4" applyFont="1" applyFill="1" applyBorder="1" applyAlignment="1">
      <alignment horizontal="right" indent="1"/>
    </xf>
    <xf numFmtId="0" fontId="9" fillId="2" borderId="154" xfId="6" applyFont="1" applyFill="1" applyBorder="1"/>
    <xf numFmtId="9" fontId="47" fillId="2" borderId="130" xfId="4" applyFont="1" applyFill="1" applyBorder="1" applyAlignment="1">
      <alignment horizontal="center"/>
    </xf>
    <xf numFmtId="0" fontId="9" fillId="2" borderId="126" xfId="6" applyFont="1" applyFill="1" applyBorder="1" applyAlignment="1">
      <alignment horizontal="left"/>
    </xf>
    <xf numFmtId="0" fontId="46" fillId="2" borderId="23" xfId="6" applyFont="1" applyFill="1" applyBorder="1" applyAlignment="1">
      <alignment horizontal="center"/>
    </xf>
    <xf numFmtId="167" fontId="46" fillId="2" borderId="67" xfId="6" applyNumberFormat="1" applyFont="1" applyFill="1" applyBorder="1" applyAlignment="1">
      <alignment horizontal="right" indent="1"/>
    </xf>
    <xf numFmtId="0" fontId="9" fillId="2" borderId="30" xfId="6" applyFont="1" applyFill="1" applyBorder="1"/>
    <xf numFmtId="9" fontId="47" fillId="2" borderId="35" xfId="4" applyFont="1" applyFill="1" applyBorder="1" applyAlignment="1">
      <alignment horizontal="center"/>
    </xf>
    <xf numFmtId="0" fontId="9" fillId="2" borderId="33" xfId="6" applyFont="1" applyFill="1" applyBorder="1"/>
    <xf numFmtId="0" fontId="9" fillId="2" borderId="31" xfId="6" applyFont="1" applyFill="1" applyBorder="1"/>
    <xf numFmtId="9" fontId="4" fillId="2" borderId="0" xfId="4" applyFont="1" applyFill="1"/>
    <xf numFmtId="2" fontId="9" fillId="2" borderId="0" xfId="6" applyNumberFormat="1" applyFont="1" applyFill="1"/>
    <xf numFmtId="0" fontId="5" fillId="2" borderId="0" xfId="9" applyFont="1" applyFill="1"/>
    <xf numFmtId="0" fontId="49" fillId="0" borderId="0" xfId="9" applyFont="1"/>
    <xf numFmtId="0" fontId="49" fillId="2" borderId="0" xfId="9" applyFont="1" applyFill="1"/>
    <xf numFmtId="0" fontId="7" fillId="2" borderId="0" xfId="9" applyFont="1" applyFill="1"/>
    <xf numFmtId="0" fontId="6" fillId="2" borderId="0" xfId="9" applyFont="1" applyFill="1"/>
    <xf numFmtId="0" fontId="9" fillId="2" borderId="0" xfId="9" applyFont="1" applyFill="1"/>
    <xf numFmtId="0" fontId="8" fillId="2" borderId="0" xfId="9" applyFont="1" applyFill="1"/>
    <xf numFmtId="0" fontId="29" fillId="3" borderId="96" xfId="9" applyFont="1" applyFill="1" applyBorder="1" applyAlignment="1">
      <alignment horizontal="center" vertical="center"/>
    </xf>
    <xf numFmtId="0" fontId="29" fillId="3" borderId="124" xfId="9" applyFont="1" applyFill="1" applyBorder="1" applyAlignment="1">
      <alignment horizontal="center" vertical="center" wrapText="1"/>
    </xf>
    <xf numFmtId="0" fontId="29" fillId="3" borderId="119" xfId="9" applyFont="1" applyFill="1" applyBorder="1" applyAlignment="1">
      <alignment horizontal="center" vertical="center" wrapText="1"/>
    </xf>
    <xf numFmtId="0" fontId="29" fillId="3" borderId="26" xfId="9" applyFont="1" applyFill="1" applyBorder="1" applyAlignment="1">
      <alignment horizontal="center" vertical="center" wrapText="1"/>
    </xf>
    <xf numFmtId="0" fontId="29" fillId="3" borderId="156" xfId="9" applyFont="1" applyFill="1" applyBorder="1" applyAlignment="1">
      <alignment horizontal="center" vertical="center" wrapText="1"/>
    </xf>
    <xf numFmtId="0" fontId="29" fillId="3" borderId="97" xfId="9" applyFont="1" applyFill="1" applyBorder="1" applyAlignment="1">
      <alignment horizontal="center" vertical="center"/>
    </xf>
    <xf numFmtId="0" fontId="9" fillId="2" borderId="42" xfId="9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left" vertical="center" wrapText="1"/>
    </xf>
    <xf numFmtId="171" fontId="9" fillId="2" borderId="73" xfId="1" applyNumberFormat="1" applyFont="1" applyFill="1" applyBorder="1" applyAlignment="1">
      <alignment horizontal="right"/>
    </xf>
    <xf numFmtId="171" fontId="9" fillId="2" borderId="8" xfId="1" applyNumberFormat="1" applyFont="1" applyFill="1" applyBorder="1" applyAlignment="1">
      <alignment horizontal="right"/>
    </xf>
    <xf numFmtId="171" fontId="9" fillId="2" borderId="72" xfId="1" applyNumberFormat="1" applyFont="1" applyFill="1" applyBorder="1" applyAlignment="1">
      <alignment horizontal="right"/>
    </xf>
    <xf numFmtId="171" fontId="9" fillId="2" borderId="7" xfId="1" applyNumberFormat="1" applyFont="1" applyFill="1" applyBorder="1" applyAlignment="1">
      <alignment horizontal="right"/>
    </xf>
    <xf numFmtId="171" fontId="9" fillId="2" borderId="41" xfId="1" applyNumberFormat="1" applyFont="1" applyFill="1" applyBorder="1" applyAlignment="1">
      <alignment horizontal="right"/>
    </xf>
    <xf numFmtId="171" fontId="9" fillId="2" borderId="157" xfId="1" applyNumberFormat="1" applyFont="1" applyFill="1" applyBorder="1" applyAlignment="1">
      <alignment horizontal="right"/>
    </xf>
    <xf numFmtId="171" fontId="46" fillId="2" borderId="41" xfId="9" applyNumberFormat="1" applyFont="1" applyFill="1" applyBorder="1" applyAlignment="1">
      <alignment horizontal="right"/>
    </xf>
    <xf numFmtId="171" fontId="46" fillId="2" borderId="158" xfId="9" applyNumberFormat="1" applyFont="1" applyFill="1" applyBorder="1" applyAlignment="1">
      <alignment horizontal="right"/>
    </xf>
    <xf numFmtId="0" fontId="9" fillId="2" borderId="0" xfId="9" applyFont="1" applyFill="1" applyAlignment="1">
      <alignment wrapText="1"/>
    </xf>
    <xf numFmtId="171" fontId="9" fillId="2" borderId="73" xfId="1" applyNumberFormat="1" applyFont="1" applyFill="1" applyBorder="1" applyAlignment="1">
      <alignment horizontal="right" wrapText="1"/>
    </xf>
    <xf numFmtId="171" fontId="9" fillId="2" borderId="8" xfId="1" applyNumberFormat="1" applyFont="1" applyFill="1" applyBorder="1" applyAlignment="1">
      <alignment horizontal="right" wrapText="1"/>
    </xf>
    <xf numFmtId="171" fontId="9" fillId="2" borderId="72" xfId="1" applyNumberFormat="1" applyFont="1" applyFill="1" applyBorder="1" applyAlignment="1">
      <alignment horizontal="right" wrapText="1"/>
    </xf>
    <xf numFmtId="171" fontId="9" fillId="2" borderId="41" xfId="1" applyNumberFormat="1" applyFont="1" applyFill="1" applyBorder="1" applyAlignment="1">
      <alignment horizontal="right" wrapText="1"/>
    </xf>
    <xf numFmtId="171" fontId="9" fillId="2" borderId="157" xfId="1" applyNumberFormat="1" applyFont="1" applyFill="1" applyBorder="1" applyAlignment="1">
      <alignment horizontal="right" wrapText="1"/>
    </xf>
    <xf numFmtId="171" fontId="46" fillId="2" borderId="41" xfId="9" applyNumberFormat="1" applyFont="1" applyFill="1" applyBorder="1" applyAlignment="1">
      <alignment horizontal="right" wrapText="1"/>
    </xf>
    <xf numFmtId="171" fontId="9" fillId="2" borderId="73" xfId="1" applyNumberFormat="1" applyFont="1" applyFill="1" applyBorder="1" applyAlignment="1">
      <alignment horizontal="right" vertical="center"/>
    </xf>
    <xf numFmtId="171" fontId="9" fillId="2" borderId="8" xfId="1" applyNumberFormat="1" applyFont="1" applyFill="1" applyBorder="1" applyAlignment="1">
      <alignment horizontal="right" vertical="center"/>
    </xf>
    <xf numFmtId="171" fontId="9" fillId="2" borderId="72" xfId="1" applyNumberFormat="1" applyFont="1" applyFill="1" applyBorder="1" applyAlignment="1">
      <alignment horizontal="right" vertical="center"/>
    </xf>
    <xf numFmtId="171" fontId="9" fillId="2" borderId="41" xfId="1" applyNumberFormat="1" applyFont="1" applyFill="1" applyBorder="1" applyAlignment="1">
      <alignment horizontal="right" vertical="center"/>
    </xf>
    <xf numFmtId="171" fontId="9" fillId="2" borderId="157" xfId="1" applyNumberFormat="1" applyFont="1" applyFill="1" applyBorder="1" applyAlignment="1">
      <alignment horizontal="right" vertical="center"/>
    </xf>
    <xf numFmtId="171" fontId="46" fillId="2" borderId="41" xfId="9" applyNumberFormat="1" applyFont="1" applyFill="1" applyBorder="1" applyAlignment="1">
      <alignment horizontal="right" vertical="center"/>
    </xf>
    <xf numFmtId="171" fontId="9" fillId="2" borderId="7" xfId="1" applyNumberFormat="1" applyFont="1" applyFill="1" applyBorder="1"/>
    <xf numFmtId="171" fontId="9" fillId="2" borderId="8" xfId="1" applyNumberFormat="1" applyFont="1" applyFill="1" applyBorder="1"/>
    <xf numFmtId="171" fontId="9" fillId="2" borderId="72" xfId="1" applyNumberFormat="1" applyFont="1" applyFill="1" applyBorder="1"/>
    <xf numFmtId="171" fontId="9" fillId="2" borderId="41" xfId="1" applyNumberFormat="1" applyFont="1" applyFill="1" applyBorder="1"/>
    <xf numFmtId="171" fontId="9" fillId="2" borderId="159" xfId="1" applyNumberFormat="1" applyFont="1" applyFill="1" applyBorder="1"/>
    <xf numFmtId="0" fontId="9" fillId="2" borderId="8" xfId="0" applyFont="1" applyFill="1" applyBorder="1" applyAlignment="1">
      <alignment vertical="center" wrapText="1"/>
    </xf>
    <xf numFmtId="0" fontId="9" fillId="0" borderId="0" xfId="9" applyFont="1"/>
    <xf numFmtId="171" fontId="9" fillId="2" borderId="162" xfId="10" applyNumberFormat="1" applyFont="1" applyFill="1" applyBorder="1" applyAlignment="1">
      <alignment horizontal="right"/>
    </xf>
    <xf numFmtId="171" fontId="9" fillId="2" borderId="163" xfId="10" applyNumberFormat="1" applyFont="1" applyFill="1" applyBorder="1" applyAlignment="1">
      <alignment horizontal="right"/>
    </xf>
    <xf numFmtId="171" fontId="9" fillId="2" borderId="164" xfId="10" applyNumberFormat="1" applyFont="1" applyFill="1" applyBorder="1" applyAlignment="1">
      <alignment horizontal="right"/>
    </xf>
    <xf numFmtId="171" fontId="9" fillId="2" borderId="165" xfId="10" applyNumberFormat="1" applyFont="1" applyFill="1" applyBorder="1" applyAlignment="1">
      <alignment horizontal="right"/>
    </xf>
    <xf numFmtId="171" fontId="9" fillId="2" borderId="166" xfId="10" applyNumberFormat="1" applyFont="1" applyFill="1" applyBorder="1" applyAlignment="1">
      <alignment horizontal="right"/>
    </xf>
    <xf numFmtId="171" fontId="9" fillId="2" borderId="167" xfId="10" applyNumberFormat="1" applyFont="1" applyFill="1" applyBorder="1" applyAlignment="1">
      <alignment horizontal="right"/>
    </xf>
    <xf numFmtId="171" fontId="46" fillId="2" borderId="166" xfId="10" applyNumberFormat="1" applyFont="1" applyFill="1" applyBorder="1" applyAlignment="1">
      <alignment horizontal="right"/>
    </xf>
    <xf numFmtId="171" fontId="9" fillId="2" borderId="169" xfId="9" applyNumberFormat="1" applyFont="1" applyFill="1" applyBorder="1" applyAlignment="1">
      <alignment horizontal="center"/>
    </xf>
    <xf numFmtId="4" fontId="9" fillId="2" borderId="0" xfId="9" applyNumberFormat="1" applyFont="1" applyFill="1"/>
    <xf numFmtId="4" fontId="9" fillId="2" borderId="0" xfId="10" applyNumberFormat="1" applyFont="1" applyFill="1" applyBorder="1" applyAlignment="1">
      <alignment horizontal="center"/>
    </xf>
    <xf numFmtId="4" fontId="9" fillId="2" borderId="0" xfId="9" applyNumberFormat="1" applyFont="1" applyFill="1" applyAlignment="1">
      <alignment horizontal="center"/>
    </xf>
    <xf numFmtId="0" fontId="20" fillId="2" borderId="0" xfId="3" applyFill="1"/>
    <xf numFmtId="0" fontId="20" fillId="0" borderId="0" xfId="3"/>
    <xf numFmtId="0" fontId="41" fillId="2" borderId="0" xfId="0" applyFont="1" applyFill="1"/>
    <xf numFmtId="0" fontId="20" fillId="2" borderId="0" xfId="3" applyFill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/>
    <xf numFmtId="1" fontId="20" fillId="0" borderId="0" xfId="3" applyNumberFormat="1"/>
    <xf numFmtId="0" fontId="50" fillId="2" borderId="0" xfId="6" applyFont="1" applyFill="1"/>
    <xf numFmtId="0" fontId="51" fillId="2" borderId="0" xfId="6" applyFont="1" applyFill="1"/>
    <xf numFmtId="0" fontId="52" fillId="2" borderId="0" xfId="6" applyFont="1" applyFill="1"/>
    <xf numFmtId="0" fontId="51" fillId="2" borderId="0" xfId="6" applyFont="1" applyFill="1" applyAlignment="1">
      <alignment vertical="center"/>
    </xf>
    <xf numFmtId="0" fontId="53" fillId="3" borderId="111" xfId="6" applyFont="1" applyFill="1" applyBorder="1" applyAlignment="1">
      <alignment horizontal="center" vertical="center"/>
    </xf>
    <xf numFmtId="0" fontId="53" fillId="3" borderId="124" xfId="6" applyFont="1" applyFill="1" applyBorder="1" applyAlignment="1">
      <alignment horizontal="center" vertical="center"/>
    </xf>
    <xf numFmtId="0" fontId="53" fillId="3" borderId="119" xfId="6" applyFont="1" applyFill="1" applyBorder="1" applyAlignment="1">
      <alignment horizontal="center" vertical="center"/>
    </xf>
    <xf numFmtId="0" fontId="53" fillId="3" borderId="170" xfId="6" applyFont="1" applyFill="1" applyBorder="1" applyAlignment="1">
      <alignment horizontal="center" vertical="center"/>
    </xf>
    <xf numFmtId="0" fontId="53" fillId="3" borderId="96" xfId="6" applyFont="1" applyFill="1" applyBorder="1" applyAlignment="1">
      <alignment horizontal="center" vertical="center"/>
    </xf>
    <xf numFmtId="0" fontId="53" fillId="3" borderId="171" xfId="6" applyFont="1" applyFill="1" applyBorder="1" applyAlignment="1">
      <alignment horizontal="center" vertical="center"/>
    </xf>
    <xf numFmtId="0" fontId="54" fillId="2" borderId="122" xfId="6" applyFont="1" applyFill="1" applyBorder="1" applyAlignment="1">
      <alignment horizontal="center"/>
    </xf>
    <xf numFmtId="0" fontId="18" fillId="0" borderId="8" xfId="0" applyFont="1" applyBorder="1" applyAlignment="1">
      <alignment vertical="center"/>
    </xf>
    <xf numFmtId="171" fontId="54" fillId="2" borderId="73" xfId="1" applyNumberFormat="1" applyFont="1" applyFill="1" applyBorder="1" applyAlignment="1">
      <alignment horizontal="right" vertical="center" indent="1"/>
    </xf>
    <xf numFmtId="171" fontId="18" fillId="2" borderId="8" xfId="1" applyNumberFormat="1" applyFont="1" applyFill="1" applyBorder="1" applyAlignment="1">
      <alignment horizontal="right" vertical="center" indent="1"/>
    </xf>
    <xf numFmtId="4" fontId="54" fillId="2" borderId="172" xfId="12" applyNumberFormat="1" applyFont="1" applyFill="1" applyBorder="1" applyAlignment="1">
      <alignment horizontal="right" vertical="center" indent="1"/>
    </xf>
    <xf numFmtId="4" fontId="54" fillId="2" borderId="173" xfId="12" applyNumberFormat="1" applyFont="1" applyFill="1" applyBorder="1" applyAlignment="1">
      <alignment horizontal="right" vertical="center" indent="1"/>
    </xf>
    <xf numFmtId="171" fontId="18" fillId="2" borderId="174" xfId="1" applyNumberFormat="1" applyFont="1" applyFill="1" applyBorder="1" applyAlignment="1">
      <alignment horizontal="right" vertical="center" indent="1"/>
    </xf>
    <xf numFmtId="4" fontId="54" fillId="2" borderId="175" xfId="12" applyNumberFormat="1" applyFont="1" applyFill="1" applyBorder="1" applyAlignment="1">
      <alignment horizontal="right" vertical="center" indent="1"/>
    </xf>
    <xf numFmtId="4" fontId="55" fillId="2" borderId="176" xfId="12" applyNumberFormat="1" applyFont="1" applyFill="1" applyBorder="1" applyAlignment="1">
      <alignment horizontal="right" vertical="center" indent="1"/>
    </xf>
    <xf numFmtId="0" fontId="54" fillId="2" borderId="42" xfId="6" applyFont="1" applyFill="1" applyBorder="1" applyAlignment="1">
      <alignment horizontal="center"/>
    </xf>
    <xf numFmtId="0" fontId="18" fillId="0" borderId="13" xfId="0" applyFont="1" applyBorder="1" applyAlignment="1">
      <alignment vertical="center"/>
    </xf>
    <xf numFmtId="4" fontId="54" fillId="2" borderId="73" xfId="12" applyNumberFormat="1" applyFont="1" applyFill="1" applyBorder="1" applyAlignment="1">
      <alignment horizontal="right" vertical="center" indent="1"/>
    </xf>
    <xf numFmtId="4" fontId="54" fillId="2" borderId="9" xfId="12" applyNumberFormat="1" applyFont="1" applyFill="1" applyBorder="1" applyAlignment="1">
      <alignment horizontal="right" vertical="center" indent="1"/>
    </xf>
    <xf numFmtId="4" fontId="54" fillId="2" borderId="177" xfId="12" applyNumberFormat="1" applyFont="1" applyFill="1" applyBorder="1" applyAlignment="1">
      <alignment horizontal="right" vertical="center" indent="1"/>
    </xf>
    <xf numFmtId="4" fontId="54" fillId="2" borderId="8" xfId="12" applyNumberFormat="1" applyFont="1" applyFill="1" applyBorder="1" applyAlignment="1">
      <alignment horizontal="right" vertical="center" indent="1"/>
    </xf>
    <xf numFmtId="4" fontId="55" fillId="2" borderId="158" xfId="12" applyNumberFormat="1" applyFont="1" applyFill="1" applyBorder="1" applyAlignment="1">
      <alignment horizontal="right" vertical="center" indent="1"/>
    </xf>
    <xf numFmtId="0" fontId="18" fillId="0" borderId="178" xfId="0" applyFont="1" applyBorder="1" applyAlignment="1">
      <alignment vertical="center"/>
    </xf>
    <xf numFmtId="4" fontId="54" fillId="2" borderId="179" xfId="12" applyNumberFormat="1" applyFont="1" applyFill="1" applyBorder="1" applyAlignment="1">
      <alignment horizontal="right" vertical="center" indent="1"/>
    </xf>
    <xf numFmtId="4" fontId="18" fillId="2" borderId="179" xfId="6" applyNumberFormat="1" applyFont="1" applyFill="1" applyBorder="1" applyAlignment="1">
      <alignment horizontal="right" vertical="center" indent="1"/>
    </xf>
    <xf numFmtId="4" fontId="54" fillId="2" borderId="180" xfId="12" applyNumberFormat="1" applyFont="1" applyFill="1" applyBorder="1" applyAlignment="1">
      <alignment horizontal="right" vertical="center" indent="1"/>
    </xf>
    <xf numFmtId="171" fontId="52" fillId="2" borderId="181" xfId="12" applyNumberFormat="1" applyFont="1" applyFill="1" applyBorder="1" applyAlignment="1">
      <alignment horizontal="right" vertical="center" indent="1"/>
    </xf>
    <xf numFmtId="171" fontId="52" fillId="2" borderId="166" xfId="12" applyNumberFormat="1" applyFont="1" applyFill="1" applyBorder="1" applyAlignment="1">
      <alignment horizontal="right" vertical="center" indent="1"/>
    </xf>
    <xf numFmtId="171" fontId="56" fillId="2" borderId="182" xfId="12" applyNumberFormat="1" applyFont="1" applyFill="1" applyBorder="1" applyAlignment="1">
      <alignment horizontal="right" vertical="center" indent="1"/>
    </xf>
    <xf numFmtId="4" fontId="52" fillId="2" borderId="169" xfId="6" applyNumberFormat="1" applyFont="1" applyFill="1" applyBorder="1"/>
    <xf numFmtId="0" fontId="15" fillId="2" borderId="0" xfId="6" applyFont="1" applyFill="1" applyAlignment="1">
      <alignment horizontal="center" vertical="center"/>
    </xf>
    <xf numFmtId="0" fontId="16" fillId="2" borderId="0" xfId="6" applyFont="1" applyFill="1" applyAlignment="1">
      <alignment horizontal="center"/>
    </xf>
    <xf numFmtId="0" fontId="16" fillId="2" borderId="0" xfId="6" applyFont="1" applyFill="1"/>
    <xf numFmtId="9" fontId="51" fillId="2" borderId="0" xfId="11" applyFont="1" applyFill="1" applyBorder="1"/>
    <xf numFmtId="0" fontId="52" fillId="2" borderId="0" xfId="3" applyFont="1" applyFill="1"/>
    <xf numFmtId="0" fontId="57" fillId="2" borderId="0" xfId="3" applyFont="1" applyFill="1"/>
    <xf numFmtId="0" fontId="51" fillId="2" borderId="0" xfId="3" applyFont="1" applyFill="1"/>
    <xf numFmtId="4" fontId="52" fillId="2" borderId="0" xfId="3" applyNumberFormat="1" applyFont="1" applyFill="1"/>
    <xf numFmtId="0" fontId="23" fillId="3" borderId="188" xfId="3" applyFont="1" applyFill="1" applyBorder="1" applyAlignment="1">
      <alignment horizontal="center" vertical="center"/>
    </xf>
    <xf numFmtId="0" fontId="23" fillId="3" borderId="190" xfId="3" applyFont="1" applyFill="1" applyBorder="1" applyAlignment="1">
      <alignment horizontal="center" vertical="center"/>
    </xf>
    <xf numFmtId="0" fontId="23" fillId="3" borderId="191" xfId="3" applyFont="1" applyFill="1" applyBorder="1" applyAlignment="1">
      <alignment horizontal="center" vertical="center"/>
    </xf>
    <xf numFmtId="0" fontId="54" fillId="2" borderId="137" xfId="3" applyFont="1" applyFill="1" applyBorder="1" applyAlignment="1">
      <alignment vertical="center"/>
    </xf>
    <xf numFmtId="0" fontId="52" fillId="2" borderId="0" xfId="3" applyFont="1" applyFill="1" applyAlignment="1">
      <alignment horizontal="center" vertical="center"/>
    </xf>
    <xf numFmtId="166" fontId="54" fillId="2" borderId="67" xfId="12" applyNumberFormat="1" applyFont="1" applyFill="1" applyBorder="1" applyAlignment="1">
      <alignment horizontal="right" vertical="center"/>
    </xf>
    <xf numFmtId="166" fontId="54" fillId="2" borderId="70" xfId="12" applyNumberFormat="1" applyFont="1" applyFill="1" applyBorder="1" applyAlignment="1">
      <alignment horizontal="right" vertical="center"/>
    </xf>
    <xf numFmtId="166" fontId="55" fillId="2" borderId="192" xfId="12" applyNumberFormat="1" applyFont="1" applyFill="1" applyBorder="1" applyAlignment="1">
      <alignment horizontal="right" vertical="center"/>
    </xf>
    <xf numFmtId="4" fontId="19" fillId="0" borderId="0" xfId="3" applyNumberFormat="1" applyFont="1"/>
    <xf numFmtId="0" fontId="54" fillId="2" borderId="193" xfId="3" applyFont="1" applyFill="1" applyBorder="1" applyAlignment="1">
      <alignment vertical="center"/>
    </xf>
    <xf numFmtId="0" fontId="52" fillId="2" borderId="194" xfId="3" applyFont="1" applyFill="1" applyBorder="1" applyAlignment="1">
      <alignment horizontal="center" vertical="center"/>
    </xf>
    <xf numFmtId="166" fontId="54" fillId="2" borderId="195" xfId="12" applyNumberFormat="1" applyFont="1" applyFill="1" applyBorder="1" applyAlignment="1">
      <alignment horizontal="right" vertical="center"/>
    </xf>
    <xf numFmtId="166" fontId="54" fillId="2" borderId="196" xfId="12" applyNumberFormat="1" applyFont="1" applyFill="1" applyBorder="1" applyAlignment="1">
      <alignment horizontal="right" vertical="center"/>
    </xf>
    <xf numFmtId="166" fontId="56" fillId="2" borderId="197" xfId="12" applyNumberFormat="1" applyFont="1" applyFill="1" applyBorder="1" applyAlignment="1">
      <alignment horizontal="right" vertical="center"/>
    </xf>
    <xf numFmtId="4" fontId="51" fillId="2" borderId="0" xfId="3" applyNumberFormat="1" applyFont="1" applyFill="1"/>
    <xf numFmtId="0" fontId="56" fillId="2" borderId="0" xfId="6" applyFont="1" applyFill="1"/>
    <xf numFmtId="0" fontId="51" fillId="0" borderId="0" xfId="6" applyFont="1"/>
    <xf numFmtId="0" fontId="19" fillId="2" borderId="0" xfId="6" applyFont="1" applyFill="1"/>
    <xf numFmtId="0" fontId="19" fillId="0" borderId="0" xfId="6" applyFont="1"/>
    <xf numFmtId="0" fontId="17" fillId="2" borderId="0" xfId="6" applyFont="1" applyFill="1"/>
    <xf numFmtId="0" fontId="24" fillId="3" borderId="17" xfId="6" applyFont="1" applyFill="1" applyBorder="1" applyAlignment="1">
      <alignment horizontal="right"/>
    </xf>
    <xf numFmtId="0" fontId="24" fillId="3" borderId="64" xfId="6" applyFont="1" applyFill="1" applyBorder="1" applyAlignment="1">
      <alignment horizontal="center" vertical="center"/>
    </xf>
    <xf numFmtId="0" fontId="24" fillId="3" borderId="126" xfId="6" applyFont="1" applyFill="1" applyBorder="1" applyAlignment="1">
      <alignment horizontal="center"/>
    </xf>
    <xf numFmtId="0" fontId="17" fillId="2" borderId="23" xfId="6" applyFont="1" applyFill="1" applyBorder="1" applyAlignment="1">
      <alignment horizontal="left"/>
    </xf>
    <xf numFmtId="0" fontId="19" fillId="2" borderId="207" xfId="6" applyFont="1" applyFill="1" applyBorder="1"/>
    <xf numFmtId="0" fontId="32" fillId="2" borderId="23" xfId="6" applyFont="1" applyFill="1" applyBorder="1" applyAlignment="1">
      <alignment horizontal="left"/>
    </xf>
    <xf numFmtId="167" fontId="19" fillId="2" borderId="70" xfId="6" applyNumberFormat="1" applyFont="1" applyFill="1" applyBorder="1"/>
    <xf numFmtId="3" fontId="19" fillId="2" borderId="70" xfId="6" applyNumberFormat="1" applyFont="1" applyFill="1" applyBorder="1"/>
    <xf numFmtId="167" fontId="17" fillId="2" borderId="207" xfId="1" applyNumberFormat="1" applyFont="1" applyFill="1" applyBorder="1" applyAlignment="1"/>
    <xf numFmtId="9" fontId="58" fillId="2" borderId="70" xfId="4" applyFont="1" applyFill="1" applyBorder="1" applyAlignment="1">
      <alignment horizontal="center"/>
    </xf>
    <xf numFmtId="9" fontId="58" fillId="2" borderId="207" xfId="4" applyFont="1" applyFill="1" applyBorder="1" applyAlignment="1">
      <alignment horizontal="center"/>
    </xf>
    <xf numFmtId="166" fontId="19" fillId="2" borderId="70" xfId="6" applyNumberFormat="1" applyFont="1" applyFill="1" applyBorder="1"/>
    <xf numFmtId="3" fontId="17" fillId="2" borderId="207" xfId="6" applyNumberFormat="1" applyFont="1" applyFill="1" applyBorder="1"/>
    <xf numFmtId="0" fontId="19" fillId="2" borderId="88" xfId="6" applyFont="1" applyFill="1" applyBorder="1" applyAlignment="1">
      <alignment horizontal="left"/>
    </xf>
    <xf numFmtId="9" fontId="58" fillId="2" borderId="90" xfId="4" applyFont="1" applyFill="1" applyBorder="1" applyAlignment="1">
      <alignment horizontal="center"/>
    </xf>
    <xf numFmtId="0" fontId="19" fillId="2" borderId="90" xfId="6" applyFont="1" applyFill="1" applyBorder="1"/>
    <xf numFmtId="9" fontId="58" fillId="2" borderId="208" xfId="4" applyFont="1" applyFill="1" applyBorder="1" applyAlignment="1">
      <alignment horizontal="center"/>
    </xf>
    <xf numFmtId="0" fontId="17" fillId="2" borderId="23" xfId="6" applyFont="1" applyFill="1" applyBorder="1" applyAlignment="1">
      <alignment horizontal="center"/>
    </xf>
    <xf numFmtId="167" fontId="17" fillId="2" borderId="70" xfId="6" applyNumberFormat="1" applyFont="1" applyFill="1" applyBorder="1"/>
    <xf numFmtId="3" fontId="17" fillId="2" borderId="70" xfId="6" applyNumberFormat="1" applyFont="1" applyFill="1" applyBorder="1"/>
    <xf numFmtId="167" fontId="30" fillId="2" borderId="207" xfId="6" applyNumberFormat="1" applyFont="1" applyFill="1" applyBorder="1"/>
    <xf numFmtId="9" fontId="58" fillId="2" borderId="34" xfId="4" applyFont="1" applyFill="1" applyBorder="1" applyAlignment="1">
      <alignment horizontal="center"/>
    </xf>
    <xf numFmtId="0" fontId="19" fillId="2" borderId="209" xfId="6" applyFont="1" applyFill="1" applyBorder="1"/>
    <xf numFmtId="168" fontId="16" fillId="2" borderId="0" xfId="0" applyNumberFormat="1" applyFont="1" applyFill="1"/>
    <xf numFmtId="0" fontId="32" fillId="2" borderId="23" xfId="6" applyFont="1" applyFill="1" applyBorder="1" applyAlignment="1">
      <alignment horizontal="center"/>
    </xf>
    <xf numFmtId="167" fontId="17" fillId="2" borderId="207" xfId="6" applyNumberFormat="1" applyFont="1" applyFill="1" applyBorder="1"/>
    <xf numFmtId="166" fontId="17" fillId="2" borderId="70" xfId="6" applyNumberFormat="1" applyFont="1" applyFill="1" applyBorder="1"/>
    <xf numFmtId="0" fontId="59" fillId="2" borderId="0" xfId="6" applyFont="1" applyFill="1"/>
    <xf numFmtId="167" fontId="19" fillId="2" borderId="70" xfId="6" applyNumberFormat="1" applyFont="1" applyFill="1" applyBorder="1" applyAlignment="1">
      <alignment horizontal="right" indent="2"/>
    </xf>
    <xf numFmtId="9" fontId="58" fillId="2" borderId="70" xfId="4" applyFont="1" applyFill="1" applyBorder="1" applyAlignment="1">
      <alignment horizontal="right"/>
    </xf>
    <xf numFmtId="9" fontId="58" fillId="2" borderId="90" xfId="4" applyFont="1" applyFill="1" applyBorder="1" applyAlignment="1">
      <alignment horizontal="right"/>
    </xf>
    <xf numFmtId="9" fontId="16" fillId="2" borderId="0" xfId="4" applyFont="1" applyFill="1"/>
    <xf numFmtId="0" fontId="56" fillId="2" borderId="0" xfId="6" applyFont="1" applyFill="1" applyAlignment="1">
      <alignment horizontal="left"/>
    </xf>
    <xf numFmtId="0" fontId="19" fillId="0" borderId="0" xfId="6" applyFont="1" applyAlignment="1">
      <alignment horizontal="center" vertical="center"/>
    </xf>
    <xf numFmtId="0" fontId="52" fillId="2" borderId="0" xfId="6" applyFont="1" applyFill="1" applyAlignment="1">
      <alignment vertical="center"/>
    </xf>
    <xf numFmtId="0" fontId="19" fillId="0" borderId="0" xfId="9" applyFont="1"/>
    <xf numFmtId="0" fontId="50" fillId="2" borderId="0" xfId="6" applyFont="1" applyFill="1" applyAlignment="1">
      <alignment horizontal="left" vertical="center"/>
    </xf>
    <xf numFmtId="0" fontId="60" fillId="2" borderId="0" xfId="6" applyFont="1" applyFill="1" applyAlignment="1">
      <alignment horizontal="left" vertical="center"/>
    </xf>
    <xf numFmtId="0" fontId="52" fillId="2" borderId="0" xfId="6" applyFont="1" applyFill="1" applyAlignment="1">
      <alignment horizontal="center" vertical="center"/>
    </xf>
    <xf numFmtId="0" fontId="24" fillId="3" borderId="108" xfId="6" applyFont="1" applyFill="1" applyBorder="1" applyAlignment="1">
      <alignment horizontal="center" vertical="center"/>
    </xf>
    <xf numFmtId="0" fontId="24" fillId="3" borderId="103" xfId="6" applyFont="1" applyFill="1" applyBorder="1" applyAlignment="1">
      <alignment horizontal="center" vertical="center"/>
    </xf>
    <xf numFmtId="0" fontId="24" fillId="3" borderId="121" xfId="6" applyFont="1" applyFill="1" applyBorder="1" applyAlignment="1">
      <alignment horizontal="center" vertical="center" wrapText="1"/>
    </xf>
    <xf numFmtId="0" fontId="24" fillId="3" borderId="218" xfId="6" applyFont="1" applyFill="1" applyBorder="1" applyAlignment="1">
      <alignment horizontal="center" vertical="center"/>
    </xf>
    <xf numFmtId="0" fontId="24" fillId="3" borderId="102" xfId="6" applyFont="1" applyFill="1" applyBorder="1" applyAlignment="1">
      <alignment horizontal="center" vertical="center"/>
    </xf>
    <xf numFmtId="0" fontId="24" fillId="3" borderId="219" xfId="6" applyFont="1" applyFill="1" applyBorder="1" applyAlignment="1">
      <alignment horizontal="center" vertical="center"/>
    </xf>
    <xf numFmtId="0" fontId="24" fillId="3" borderId="220" xfId="6" applyFont="1" applyFill="1" applyBorder="1" applyAlignment="1">
      <alignment horizontal="center" vertical="center"/>
    </xf>
    <xf numFmtId="0" fontId="24" fillId="2" borderId="0" xfId="6" applyFont="1" applyFill="1" applyAlignment="1">
      <alignment horizontal="center"/>
    </xf>
    <xf numFmtId="0" fontId="19" fillId="2" borderId="123" xfId="9" applyFont="1" applyFill="1" applyBorder="1" applyAlignment="1">
      <alignment horizontal="center" vertical="center"/>
    </xf>
    <xf numFmtId="0" fontId="15" fillId="2" borderId="175" xfId="0" applyFont="1" applyFill="1" applyBorder="1" applyAlignment="1">
      <alignment horizontal="left" vertical="center" wrapText="1"/>
    </xf>
    <xf numFmtId="171" fontId="19" fillId="2" borderId="172" xfId="1" applyNumberFormat="1" applyFont="1" applyFill="1" applyBorder="1" applyAlignment="1">
      <alignment horizontal="right" vertical="center"/>
    </xf>
    <xf numFmtId="171" fontId="19" fillId="2" borderId="175" xfId="1" applyNumberFormat="1" applyFont="1" applyFill="1" applyBorder="1" applyAlignment="1">
      <alignment horizontal="right" vertical="center"/>
    </xf>
    <xf numFmtId="171" fontId="19" fillId="2" borderId="221" xfId="1" applyNumberFormat="1" applyFont="1" applyFill="1" applyBorder="1" applyAlignment="1">
      <alignment horizontal="right" vertical="center"/>
    </xf>
    <xf numFmtId="171" fontId="19" fillId="2" borderId="222" xfId="1" applyNumberFormat="1" applyFont="1" applyFill="1" applyBorder="1" applyAlignment="1">
      <alignment horizontal="right" vertical="center"/>
    </xf>
    <xf numFmtId="171" fontId="19" fillId="2" borderId="173" xfId="1" applyNumberFormat="1" applyFont="1" applyFill="1" applyBorder="1" applyAlignment="1">
      <alignment horizontal="right" vertical="center"/>
    </xf>
    <xf numFmtId="171" fontId="19" fillId="2" borderId="223" xfId="1" applyNumberFormat="1" applyFont="1" applyFill="1" applyBorder="1" applyAlignment="1">
      <alignment horizontal="right" vertical="center"/>
    </xf>
    <xf numFmtId="171" fontId="17" fillId="2" borderId="224" xfId="6" applyNumberFormat="1" applyFont="1" applyFill="1" applyBorder="1" applyAlignment="1">
      <alignment vertical="center"/>
    </xf>
    <xf numFmtId="10" fontId="15" fillId="2" borderId="0" xfId="4" applyNumberFormat="1" applyFont="1" applyFill="1"/>
    <xf numFmtId="0" fontId="19" fillId="2" borderId="225" xfId="9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left" vertical="center" wrapText="1"/>
    </xf>
    <xf numFmtId="171" fontId="19" fillId="2" borderId="73" xfId="1" applyNumberFormat="1" applyFont="1" applyFill="1" applyBorder="1" applyAlignment="1">
      <alignment horizontal="right" vertical="center"/>
    </xf>
    <xf numFmtId="171" fontId="19" fillId="2" borderId="8" xfId="1" applyNumberFormat="1" applyFont="1" applyFill="1" applyBorder="1" applyAlignment="1">
      <alignment horizontal="right" vertical="center"/>
    </xf>
    <xf numFmtId="171" fontId="19" fillId="2" borderId="72" xfId="1" applyNumberFormat="1" applyFont="1" applyFill="1" applyBorder="1" applyAlignment="1">
      <alignment horizontal="right" vertical="center"/>
    </xf>
    <xf numFmtId="171" fontId="19" fillId="2" borderId="226" xfId="1" applyNumberFormat="1" applyFont="1" applyFill="1" applyBorder="1" applyAlignment="1">
      <alignment horizontal="right" vertical="center"/>
    </xf>
    <xf numFmtId="171" fontId="19" fillId="2" borderId="177" xfId="1" applyNumberFormat="1" applyFont="1" applyFill="1" applyBorder="1" applyAlignment="1">
      <alignment horizontal="right" vertical="center"/>
    </xf>
    <xf numFmtId="171" fontId="19" fillId="2" borderId="9" xfId="1" applyNumberFormat="1" applyFont="1" applyFill="1" applyBorder="1" applyAlignment="1">
      <alignment horizontal="right" vertical="center"/>
    </xf>
    <xf numFmtId="171" fontId="19" fillId="2" borderId="157" xfId="1" applyNumberFormat="1" applyFont="1" applyFill="1" applyBorder="1" applyAlignment="1">
      <alignment horizontal="right" vertical="center"/>
    </xf>
    <xf numFmtId="171" fontId="17" fillId="2" borderId="47" xfId="6" applyNumberFormat="1" applyFont="1" applyFill="1" applyBorder="1" applyAlignment="1">
      <alignment vertical="center"/>
    </xf>
    <xf numFmtId="0" fontId="19" fillId="2" borderId="0" xfId="6" applyFont="1" applyFill="1" applyAlignment="1">
      <alignment wrapText="1"/>
    </xf>
    <xf numFmtId="10" fontId="15" fillId="2" borderId="0" xfId="4" applyNumberFormat="1" applyFont="1" applyFill="1" applyAlignment="1">
      <alignment wrapText="1"/>
    </xf>
    <xf numFmtId="0" fontId="19" fillId="0" borderId="0" xfId="6" applyFont="1" applyAlignment="1">
      <alignment wrapText="1"/>
    </xf>
    <xf numFmtId="171" fontId="61" fillId="2" borderId="162" xfId="10" applyNumberFormat="1" applyFont="1" applyFill="1" applyBorder="1" applyAlignment="1">
      <alignment horizontal="right"/>
    </xf>
    <xf numFmtId="171" fontId="61" fillId="2" borderId="163" xfId="10" applyNumberFormat="1" applyFont="1" applyFill="1" applyBorder="1" applyAlignment="1">
      <alignment horizontal="right"/>
    </xf>
    <xf numFmtId="171" fontId="61" fillId="2" borderId="164" xfId="10" applyNumberFormat="1" applyFont="1" applyFill="1" applyBorder="1" applyAlignment="1">
      <alignment horizontal="right"/>
    </xf>
    <xf numFmtId="171" fontId="61" fillId="2" borderId="165" xfId="10" applyNumberFormat="1" applyFont="1" applyFill="1" applyBorder="1" applyAlignment="1">
      <alignment horizontal="right"/>
    </xf>
    <xf numFmtId="171" fontId="61" fillId="2" borderId="227" xfId="10" applyNumberFormat="1" applyFont="1" applyFill="1" applyBorder="1" applyAlignment="1">
      <alignment horizontal="right"/>
    </xf>
    <xf numFmtId="171" fontId="61" fillId="2" borderId="167" xfId="10" applyNumberFormat="1" applyFont="1" applyFill="1" applyBorder="1" applyAlignment="1">
      <alignment horizontal="right"/>
    </xf>
    <xf numFmtId="171" fontId="60" fillId="2" borderId="166" xfId="10" applyNumberFormat="1" applyFont="1" applyFill="1" applyBorder="1" applyAlignment="1">
      <alignment horizontal="right"/>
    </xf>
    <xf numFmtId="171" fontId="61" fillId="2" borderId="0" xfId="6" applyNumberFormat="1" applyFont="1" applyFill="1" applyAlignment="1">
      <alignment vertical="center"/>
    </xf>
    <xf numFmtId="0" fontId="19" fillId="2" borderId="0" xfId="6" applyFont="1" applyFill="1" applyAlignment="1">
      <alignment vertical="center"/>
    </xf>
    <xf numFmtId="4" fontId="19" fillId="2" borderId="0" xfId="6" applyNumberFormat="1" applyFont="1" applyFill="1" applyAlignment="1">
      <alignment vertical="center"/>
    </xf>
    <xf numFmtId="0" fontId="63" fillId="2" borderId="0" xfId="6" applyFont="1" applyFill="1"/>
    <xf numFmtId="1" fontId="20" fillId="2" borderId="0" xfId="6" applyNumberFormat="1" applyFill="1"/>
    <xf numFmtId="1" fontId="20" fillId="0" borderId="0" xfId="6" applyNumberFormat="1"/>
    <xf numFmtId="0" fontId="64" fillId="2" borderId="0" xfId="6" applyFont="1" applyFill="1" applyAlignment="1">
      <alignment vertical="center"/>
    </xf>
    <xf numFmtId="0" fontId="20" fillId="0" borderId="0" xfId="6" applyAlignment="1">
      <alignment vertical="center"/>
    </xf>
    <xf numFmtId="0" fontId="65" fillId="2" borderId="0" xfId="6" applyFont="1" applyFill="1" applyAlignment="1">
      <alignment vertical="center"/>
    </xf>
    <xf numFmtId="0" fontId="0" fillId="0" borderId="0" xfId="0" applyAlignment="1">
      <alignment vertical="center"/>
    </xf>
    <xf numFmtId="0" fontId="66" fillId="3" borderId="119" xfId="6" applyFont="1" applyFill="1" applyBorder="1" applyAlignment="1">
      <alignment horizontal="center" vertical="center"/>
    </xf>
    <xf numFmtId="0" fontId="67" fillId="3" borderId="170" xfId="6" applyFont="1" applyFill="1" applyBorder="1" applyAlignment="1">
      <alignment horizontal="center" vertical="center"/>
    </xf>
    <xf numFmtId="0" fontId="68" fillId="0" borderId="0" xfId="0" applyFont="1" applyAlignment="1">
      <alignment vertical="center"/>
    </xf>
    <xf numFmtId="0" fontId="66" fillId="3" borderId="124" xfId="6" applyFont="1" applyFill="1" applyBorder="1" applyAlignment="1">
      <alignment horizontal="center" vertical="center"/>
    </xf>
    <xf numFmtId="0" fontId="67" fillId="3" borderId="228" xfId="6" applyFont="1" applyFill="1" applyBorder="1" applyAlignment="1">
      <alignment horizontal="center" vertical="center"/>
    </xf>
    <xf numFmtId="0" fontId="69" fillId="2" borderId="229" xfId="6" applyFont="1" applyFill="1" applyBorder="1" applyAlignment="1">
      <alignment horizontal="center" vertical="center"/>
    </xf>
    <xf numFmtId="0" fontId="20" fillId="0" borderId="230" xfId="0" applyFont="1" applyBorder="1" applyAlignment="1">
      <alignment vertical="center"/>
    </xf>
    <xf numFmtId="4" fontId="69" fillId="2" borderId="231" xfId="14" applyNumberFormat="1" applyFont="1" applyFill="1" applyBorder="1" applyAlignment="1">
      <alignment horizontal="right" vertical="center"/>
    </xf>
    <xf numFmtId="4" fontId="69" fillId="2" borderId="173" xfId="14" applyNumberFormat="1" applyFont="1" applyFill="1" applyBorder="1" applyAlignment="1">
      <alignment horizontal="right" vertical="center"/>
    </xf>
    <xf numFmtId="4" fontId="69" fillId="2" borderId="232" xfId="14" applyNumberFormat="1" applyFont="1" applyFill="1" applyBorder="1" applyAlignment="1">
      <alignment horizontal="right" vertical="center"/>
    </xf>
    <xf numFmtId="4" fontId="69" fillId="2" borderId="175" xfId="14" applyNumberFormat="1" applyFont="1" applyFill="1" applyBorder="1" applyAlignment="1">
      <alignment horizontal="right" vertical="center"/>
    </xf>
    <xf numFmtId="4" fontId="70" fillId="2" borderId="176" xfId="14" applyNumberFormat="1" applyFont="1" applyFill="1" applyBorder="1" applyAlignment="1">
      <alignment horizontal="right" vertical="center"/>
    </xf>
    <xf numFmtId="0" fontId="69" fillId="2" borderId="42" xfId="6" applyFont="1" applyFill="1" applyBorder="1" applyAlignment="1">
      <alignment horizontal="center" vertical="center"/>
    </xf>
    <xf numFmtId="0" fontId="20" fillId="0" borderId="233" xfId="0" applyFont="1" applyBorder="1" applyAlignment="1">
      <alignment vertical="center"/>
    </xf>
    <xf numFmtId="4" fontId="69" fillId="2" borderId="73" xfId="14" applyNumberFormat="1" applyFont="1" applyFill="1" applyBorder="1" applyAlignment="1">
      <alignment horizontal="right" vertical="center"/>
    </xf>
    <xf numFmtId="4" fontId="69" fillId="2" borderId="9" xfId="14" applyNumberFormat="1" applyFont="1" applyFill="1" applyBorder="1" applyAlignment="1">
      <alignment horizontal="right" vertical="center"/>
    </xf>
    <xf numFmtId="4" fontId="69" fillId="2" borderId="177" xfId="14" applyNumberFormat="1" applyFont="1" applyFill="1" applyBorder="1" applyAlignment="1">
      <alignment horizontal="right" vertical="center"/>
    </xf>
    <xf numFmtId="4" fontId="69" fillId="2" borderId="8" xfId="14" applyNumberFormat="1" applyFont="1" applyFill="1" applyBorder="1" applyAlignment="1">
      <alignment horizontal="right" vertical="center"/>
    </xf>
    <xf numFmtId="4" fontId="70" fillId="2" borderId="158" xfId="14" applyNumberFormat="1" applyFont="1" applyFill="1" applyBorder="1" applyAlignment="1">
      <alignment horizontal="right" vertical="center"/>
    </xf>
    <xf numFmtId="4" fontId="20" fillId="2" borderId="73" xfId="6" applyNumberFormat="1" applyFill="1" applyBorder="1" applyAlignment="1">
      <alignment horizontal="right" vertical="center"/>
    </xf>
    <xf numFmtId="4" fontId="69" fillId="2" borderId="226" xfId="14" applyNumberFormat="1" applyFont="1" applyFill="1" applyBorder="1" applyAlignment="1">
      <alignment horizontal="right" vertical="center"/>
    </xf>
    <xf numFmtId="4" fontId="20" fillId="2" borderId="9" xfId="6" applyNumberFormat="1" applyFill="1" applyBorder="1" applyAlignment="1">
      <alignment horizontal="right" vertical="center"/>
    </xf>
    <xf numFmtId="4" fontId="20" fillId="2" borderId="226" xfId="6" applyNumberFormat="1" applyFill="1" applyBorder="1" applyAlignment="1">
      <alignment horizontal="right" vertical="center"/>
    </xf>
    <xf numFmtId="4" fontId="69" fillId="2" borderId="41" xfId="14" applyNumberFormat="1" applyFont="1" applyFill="1" applyBorder="1" applyAlignment="1">
      <alignment horizontal="right" vertical="center"/>
    </xf>
    <xf numFmtId="4" fontId="20" fillId="2" borderId="41" xfId="6" applyNumberFormat="1" applyFill="1" applyBorder="1" applyAlignment="1">
      <alignment horizontal="right" vertical="center"/>
    </xf>
    <xf numFmtId="4" fontId="69" fillId="2" borderId="181" xfId="14" applyNumberFormat="1" applyFont="1" applyFill="1" applyBorder="1" applyAlignment="1">
      <alignment vertical="center"/>
    </xf>
    <xf numFmtId="4" fontId="69" fillId="2" borderId="166" xfId="14" applyNumberFormat="1" applyFont="1" applyFill="1" applyBorder="1" applyAlignment="1">
      <alignment vertical="center"/>
    </xf>
    <xf numFmtId="171" fontId="70" fillId="2" borderId="182" xfId="14" applyNumberFormat="1" applyFont="1" applyFill="1" applyBorder="1" applyAlignment="1">
      <alignment vertical="center"/>
    </xf>
    <xf numFmtId="4" fontId="69" fillId="2" borderId="169" xfId="6" applyNumberFormat="1" applyFont="1" applyFill="1" applyBorder="1" applyAlignment="1">
      <alignment vertical="center"/>
    </xf>
    <xf numFmtId="0" fontId="64" fillId="2" borderId="0" xfId="6" applyFont="1" applyFill="1"/>
    <xf numFmtId="0" fontId="65" fillId="2" borderId="0" xfId="6" applyFont="1" applyFill="1"/>
    <xf numFmtId="0" fontId="67" fillId="3" borderId="27" xfId="6" applyFont="1" applyFill="1" applyBorder="1" applyAlignment="1">
      <alignment horizontal="center" vertical="center"/>
    </xf>
    <xf numFmtId="0" fontId="67" fillId="3" borderId="96" xfId="6" applyFont="1" applyFill="1" applyBorder="1" applyAlignment="1">
      <alignment horizontal="center" vertical="center"/>
    </xf>
    <xf numFmtId="0" fontId="67" fillId="3" borderId="119" xfId="6" applyFont="1" applyFill="1" applyBorder="1" applyAlignment="1">
      <alignment horizontal="center" vertical="center"/>
    </xf>
    <xf numFmtId="0" fontId="67" fillId="3" borderId="156" xfId="6" applyFont="1" applyFill="1" applyBorder="1" applyAlignment="1">
      <alignment horizontal="center" vertical="center"/>
    </xf>
    <xf numFmtId="0" fontId="67" fillId="3" borderId="97" xfId="6" applyFont="1" applyFill="1" applyBorder="1" applyAlignment="1">
      <alignment horizontal="center" vertical="center"/>
    </xf>
    <xf numFmtId="0" fontId="72" fillId="2" borderId="68" xfId="6" applyFont="1" applyFill="1" applyBorder="1" applyAlignment="1">
      <alignment vertical="center"/>
    </xf>
    <xf numFmtId="0" fontId="72" fillId="2" borderId="154" xfId="6" applyFont="1" applyFill="1" applyBorder="1" applyAlignment="1">
      <alignment horizontal="center" vertical="center"/>
    </xf>
    <xf numFmtId="4" fontId="72" fillId="2" borderId="111" xfId="14" applyNumberFormat="1" applyFont="1" applyFill="1" applyBorder="1" applyAlignment="1">
      <alignment horizontal="right" vertical="center"/>
    </xf>
    <xf numFmtId="4" fontId="72" fillId="2" borderId="234" xfId="14" applyNumberFormat="1" applyFont="1" applyFill="1" applyBorder="1" applyAlignment="1">
      <alignment horizontal="right" vertical="center"/>
    </xf>
    <xf numFmtId="4" fontId="73" fillId="2" borderId="170" xfId="14" applyNumberFormat="1" applyFont="1" applyFill="1" applyBorder="1" applyAlignment="1">
      <alignment horizontal="right" vertical="center"/>
    </xf>
    <xf numFmtId="0" fontId="72" fillId="2" borderId="70" xfId="6" applyFont="1" applyFill="1" applyBorder="1" applyAlignment="1">
      <alignment vertical="center"/>
    </xf>
    <xf numFmtId="0" fontId="72" fillId="2" borderId="0" xfId="6" applyFont="1" applyFill="1" applyAlignment="1">
      <alignment horizontal="center" vertical="center"/>
    </xf>
    <xf numFmtId="4" fontId="72" fillId="2" borderId="67" xfId="14" applyNumberFormat="1" applyFont="1" applyFill="1" applyBorder="1" applyAlignment="1">
      <alignment horizontal="right" vertical="center"/>
    </xf>
    <xf numFmtId="4" fontId="72" fillId="2" borderId="235" xfId="14" applyNumberFormat="1" applyFont="1" applyFill="1" applyBorder="1" applyAlignment="1">
      <alignment horizontal="right" vertical="center"/>
    </xf>
    <xf numFmtId="4" fontId="73" fillId="2" borderId="100" xfId="14" applyNumberFormat="1" applyFont="1" applyFill="1" applyBorder="1" applyAlignment="1">
      <alignment horizontal="right" vertical="center"/>
    </xf>
    <xf numFmtId="4" fontId="20" fillId="0" borderId="0" xfId="6" applyNumberFormat="1"/>
    <xf numFmtId="0" fontId="72" fillId="2" borderId="162" xfId="6" applyFont="1" applyFill="1" applyBorder="1" applyAlignment="1">
      <alignment vertical="center"/>
    </xf>
    <xf numFmtId="0" fontId="72" fillId="2" borderId="164" xfId="6" applyFont="1" applyFill="1" applyBorder="1" applyAlignment="1">
      <alignment horizontal="center" vertical="center"/>
    </xf>
    <xf numFmtId="4" fontId="72" fillId="2" borderId="181" xfId="14" applyNumberFormat="1" applyFont="1" applyFill="1" applyBorder="1" applyAlignment="1">
      <alignment horizontal="right" vertical="center"/>
    </xf>
    <xf numFmtId="4" fontId="72" fillId="2" borderId="236" xfId="14" applyNumberFormat="1" applyFont="1" applyFill="1" applyBorder="1" applyAlignment="1">
      <alignment horizontal="right" vertical="center"/>
    </xf>
    <xf numFmtId="4" fontId="73" fillId="2" borderId="166" xfId="14" applyNumberFormat="1" applyFont="1" applyFill="1" applyBorder="1" applyAlignment="1">
      <alignment horizontal="right" vertical="center"/>
    </xf>
    <xf numFmtId="0" fontId="72" fillId="2" borderId="95" xfId="6" applyFont="1" applyFill="1" applyBorder="1" applyAlignment="1">
      <alignment vertical="center"/>
    </xf>
    <xf numFmtId="0" fontId="72" fillId="2" borderId="97" xfId="6" applyFont="1" applyFill="1" applyBorder="1" applyAlignment="1">
      <alignment horizontal="center" vertical="center"/>
    </xf>
    <xf numFmtId="4" fontId="72" fillId="2" borderId="169" xfId="6" applyNumberFormat="1" applyFont="1" applyFill="1" applyBorder="1" applyAlignment="1">
      <alignment horizontal="center" vertical="center"/>
    </xf>
    <xf numFmtId="0" fontId="13" fillId="2" borderId="0" xfId="6" applyFont="1" applyFill="1"/>
    <xf numFmtId="0" fontId="24" fillId="3" borderId="62" xfId="6" applyFont="1" applyFill="1" applyBorder="1" applyAlignment="1">
      <alignment horizontal="right"/>
    </xf>
    <xf numFmtId="0" fontId="24" fillId="3" borderId="69" xfId="6" applyFont="1" applyFill="1" applyBorder="1" applyAlignment="1">
      <alignment horizontal="left"/>
    </xf>
    <xf numFmtId="0" fontId="17" fillId="2" borderId="66" xfId="6" applyFont="1" applyFill="1" applyBorder="1" applyAlignment="1">
      <alignment horizontal="left"/>
    </xf>
    <xf numFmtId="167" fontId="19" fillId="2" borderId="67" xfId="6" applyNumberFormat="1" applyFont="1" applyFill="1" applyBorder="1"/>
    <xf numFmtId="0" fontId="19" fillId="2" borderId="66" xfId="6" applyFont="1" applyFill="1" applyBorder="1"/>
    <xf numFmtId="9" fontId="58" fillId="2" borderId="67" xfId="4" applyFont="1" applyFill="1" applyBorder="1" applyAlignment="1">
      <alignment horizontal="center"/>
    </xf>
    <xf numFmtId="1" fontId="19" fillId="2" borderId="67" xfId="6" applyNumberFormat="1" applyFont="1" applyFill="1" applyBorder="1"/>
    <xf numFmtId="0" fontId="19" fillId="2" borderId="238" xfId="6" applyFont="1" applyFill="1" applyBorder="1" applyAlignment="1">
      <alignment horizontal="left"/>
    </xf>
    <xf numFmtId="9" fontId="58" fillId="2" borderId="91" xfId="4" applyFont="1" applyFill="1" applyBorder="1" applyAlignment="1">
      <alignment horizontal="center"/>
    </xf>
    <xf numFmtId="172" fontId="58" fillId="2" borderId="34" xfId="4" applyNumberFormat="1" applyFont="1" applyFill="1" applyBorder="1" applyAlignment="1">
      <alignment horizontal="center"/>
    </xf>
    <xf numFmtId="164" fontId="19" fillId="2" borderId="0" xfId="6" applyNumberFormat="1" applyFont="1" applyFill="1"/>
    <xf numFmtId="0" fontId="32" fillId="2" borderId="66" xfId="6" applyFont="1" applyFill="1" applyBorder="1" applyAlignment="1">
      <alignment horizontal="center"/>
    </xf>
    <xf numFmtId="3" fontId="19" fillId="2" borderId="67" xfId="6" applyNumberFormat="1" applyFont="1" applyFill="1" applyBorder="1"/>
    <xf numFmtId="172" fontId="58" fillId="2" borderId="67" xfId="2" applyNumberFormat="1" applyFont="1" applyFill="1" applyBorder="1" applyAlignment="1">
      <alignment horizontal="center"/>
    </xf>
    <xf numFmtId="172" fontId="19" fillId="2" borderId="213" xfId="2" applyNumberFormat="1" applyFont="1" applyFill="1" applyBorder="1"/>
    <xf numFmtId="9" fontId="32" fillId="2" borderId="207" xfId="4" applyFont="1" applyFill="1" applyBorder="1" applyAlignment="1">
      <alignment horizontal="center"/>
    </xf>
    <xf numFmtId="0" fontId="19" fillId="2" borderId="92" xfId="6" applyFont="1" applyFill="1" applyBorder="1"/>
    <xf numFmtId="167" fontId="17" fillId="2" borderId="67" xfId="6" applyNumberFormat="1" applyFont="1" applyFill="1" applyBorder="1"/>
    <xf numFmtId="3" fontId="17" fillId="2" borderId="67" xfId="6" applyNumberFormat="1" applyFont="1" applyFill="1" applyBorder="1"/>
    <xf numFmtId="167" fontId="17" fillId="2" borderId="213" xfId="6" applyNumberFormat="1" applyFont="1" applyFill="1" applyBorder="1"/>
    <xf numFmtId="0" fontId="24" fillId="3" borderId="146" xfId="6" applyFont="1" applyFill="1" applyBorder="1" applyAlignment="1">
      <alignment horizontal="right"/>
    </xf>
    <xf numFmtId="0" fontId="24" fillId="3" borderId="150" xfId="6" applyFont="1" applyFill="1" applyBorder="1" applyAlignment="1">
      <alignment horizontal="left"/>
    </xf>
    <xf numFmtId="0" fontId="19" fillId="2" borderId="67" xfId="6" applyFont="1" applyFill="1" applyBorder="1"/>
    <xf numFmtId="0" fontId="19" fillId="2" borderId="0" xfId="6" applyFont="1" applyFill="1" applyAlignment="1">
      <alignment horizontal="center"/>
    </xf>
    <xf numFmtId="0" fontId="32" fillId="2" borderId="66" xfId="6" applyFont="1" applyFill="1" applyBorder="1" applyAlignment="1">
      <alignment horizontal="left"/>
    </xf>
    <xf numFmtId="9" fontId="58" fillId="2" borderId="35" xfId="4" applyFont="1" applyFill="1" applyBorder="1" applyAlignment="1">
      <alignment horizontal="center"/>
    </xf>
    <xf numFmtId="9" fontId="16" fillId="2" borderId="0" xfId="2" applyFont="1" applyFill="1"/>
    <xf numFmtId="168" fontId="16" fillId="2" borderId="0" xfId="1" applyFont="1" applyFill="1"/>
    <xf numFmtId="168" fontId="19" fillId="0" borderId="0" xfId="1" applyFont="1"/>
    <xf numFmtId="0" fontId="19" fillId="2" borderId="0" xfId="4" applyNumberFormat="1" applyFont="1" applyFill="1"/>
    <xf numFmtId="0" fontId="57" fillId="2" borderId="0" xfId="6" applyFont="1" applyFill="1" applyAlignment="1">
      <alignment horizontal="left"/>
    </xf>
    <xf numFmtId="0" fontId="56" fillId="2" borderId="0" xfId="6" applyFont="1" applyFill="1" applyAlignment="1">
      <alignment horizontal="left" vertical="center"/>
    </xf>
    <xf numFmtId="0" fontId="24" fillId="3" borderId="62" xfId="6" applyFont="1" applyFill="1" applyBorder="1" applyAlignment="1">
      <alignment horizontal="center" vertical="center"/>
    </xf>
    <xf numFmtId="0" fontId="24" fillId="3" borderId="19" xfId="6" applyFont="1" applyFill="1" applyBorder="1" applyAlignment="1">
      <alignment horizontal="center" vertical="center"/>
    </xf>
    <xf numFmtId="0" fontId="24" fillId="3" borderId="105" xfId="6" applyFont="1" applyFill="1" applyBorder="1" applyAlignment="1">
      <alignment horizontal="center" vertical="center"/>
    </xf>
    <xf numFmtId="0" fontId="24" fillId="3" borderId="106" xfId="6" applyFont="1" applyFill="1" applyBorder="1" applyAlignment="1">
      <alignment horizontal="center" vertical="center"/>
    </xf>
    <xf numFmtId="0" fontId="24" fillId="3" borderId="98" xfId="6" applyFont="1" applyFill="1" applyBorder="1" applyAlignment="1">
      <alignment horizontal="center" vertical="center"/>
    </xf>
    <xf numFmtId="0" fontId="24" fillId="3" borderId="99" xfId="6" applyFont="1" applyFill="1" applyBorder="1" applyAlignment="1">
      <alignment horizontal="center" vertical="center"/>
    </xf>
    <xf numFmtId="0" fontId="19" fillId="2" borderId="240" xfId="15" applyFont="1" applyFill="1" applyBorder="1" applyAlignment="1">
      <alignment horizontal="center" vertical="center"/>
    </xf>
    <xf numFmtId="171" fontId="19" fillId="2" borderId="240" xfId="6" applyNumberFormat="1" applyFont="1" applyFill="1" applyBorder="1" applyAlignment="1">
      <alignment horizontal="right" indent="1"/>
    </xf>
    <xf numFmtId="171" fontId="19" fillId="2" borderId="242" xfId="6" applyNumberFormat="1" applyFont="1" applyFill="1" applyBorder="1" applyAlignment="1">
      <alignment horizontal="right" indent="1"/>
    </xf>
    <xf numFmtId="171" fontId="19" fillId="2" borderId="38" xfId="6" applyNumberFormat="1" applyFont="1" applyFill="1" applyBorder="1" applyAlignment="1">
      <alignment horizontal="right" indent="1"/>
    </xf>
    <xf numFmtId="171" fontId="61" fillId="2" borderId="240" xfId="14" applyNumberFormat="1" applyFont="1" applyFill="1" applyBorder="1" applyAlignment="1">
      <alignment horizontal="right" indent="1"/>
    </xf>
    <xf numFmtId="171" fontId="61" fillId="2" borderId="242" xfId="14" applyNumberFormat="1" applyFont="1" applyFill="1" applyBorder="1" applyAlignment="1">
      <alignment horizontal="right" indent="1"/>
    </xf>
    <xf numFmtId="171" fontId="61" fillId="2" borderId="38" xfId="14" applyNumberFormat="1" applyFont="1" applyFill="1" applyBorder="1" applyAlignment="1">
      <alignment horizontal="right" indent="1"/>
    </xf>
    <xf numFmtId="0" fontId="19" fillId="2" borderId="243" xfId="15" applyFont="1" applyFill="1" applyBorder="1" applyAlignment="1">
      <alignment horizontal="center" vertical="center"/>
    </xf>
    <xf numFmtId="171" fontId="19" fillId="2" borderId="243" xfId="6" applyNumberFormat="1" applyFont="1" applyFill="1" applyBorder="1" applyAlignment="1">
      <alignment horizontal="right" indent="1"/>
    </xf>
    <xf numFmtId="171" fontId="19" fillId="2" borderId="8" xfId="6" applyNumberFormat="1" applyFont="1" applyFill="1" applyBorder="1" applyAlignment="1">
      <alignment horizontal="right" indent="1"/>
    </xf>
    <xf numFmtId="171" fontId="19" fillId="2" borderId="46" xfId="6" applyNumberFormat="1" applyFont="1" applyFill="1" applyBorder="1" applyAlignment="1">
      <alignment horizontal="right" indent="1"/>
    </xf>
    <xf numFmtId="171" fontId="19" fillId="2" borderId="230" xfId="6" applyNumberFormat="1" applyFont="1" applyFill="1" applyBorder="1" applyAlignment="1">
      <alignment horizontal="right" indent="1"/>
    </xf>
    <xf numFmtId="171" fontId="61" fillId="2" borderId="243" xfId="14" applyNumberFormat="1" applyFont="1" applyFill="1" applyBorder="1" applyAlignment="1">
      <alignment horizontal="right" indent="1"/>
    </xf>
    <xf numFmtId="171" fontId="61" fillId="2" borderId="8" xfId="14" applyNumberFormat="1" applyFont="1" applyFill="1" applyBorder="1" applyAlignment="1">
      <alignment horizontal="right" indent="1"/>
    </xf>
    <xf numFmtId="171" fontId="61" fillId="2" borderId="46" xfId="14" applyNumberFormat="1" applyFont="1" applyFill="1" applyBorder="1" applyAlignment="1">
      <alignment horizontal="right" indent="1"/>
    </xf>
    <xf numFmtId="171" fontId="61" fillId="2" borderId="23" xfId="6" applyNumberFormat="1" applyFont="1" applyFill="1" applyBorder="1"/>
    <xf numFmtId="4" fontId="19" fillId="2" borderId="0" xfId="6" applyNumberFormat="1" applyFont="1" applyFill="1"/>
    <xf numFmtId="49" fontId="15" fillId="2" borderId="0" xfId="0" applyNumberFormat="1" applyFont="1" applyFill="1" applyAlignment="1">
      <alignment horizontal="right" vertical="top" indent="1"/>
    </xf>
    <xf numFmtId="0" fontId="50" fillId="2" borderId="0" xfId="6" applyFont="1" applyFill="1" applyAlignment="1">
      <alignment vertical="center"/>
    </xf>
    <xf numFmtId="0" fontId="19" fillId="0" borderId="0" xfId="6" applyFont="1" applyAlignment="1">
      <alignment vertical="center"/>
    </xf>
    <xf numFmtId="0" fontId="52" fillId="2" borderId="0" xfId="6" applyFont="1" applyFill="1" applyAlignment="1">
      <alignment vertical="center" wrapText="1"/>
    </xf>
    <xf numFmtId="0" fontId="53" fillId="3" borderId="228" xfId="6" applyFont="1" applyFill="1" applyBorder="1" applyAlignment="1">
      <alignment horizontal="center" vertical="center"/>
    </xf>
    <xf numFmtId="0" fontId="54" fillId="2" borderId="250" xfId="6" applyFont="1" applyFill="1" applyBorder="1" applyAlignment="1">
      <alignment horizontal="center" vertical="center"/>
    </xf>
    <xf numFmtId="0" fontId="18" fillId="0" borderId="251" xfId="0" applyFont="1" applyBorder="1" applyAlignment="1">
      <alignment vertical="center" wrapText="1"/>
    </xf>
    <xf numFmtId="4" fontId="18" fillId="2" borderId="252" xfId="6" applyNumberFormat="1" applyFont="1" applyFill="1" applyBorder="1" applyAlignment="1">
      <alignment horizontal="right" vertical="center"/>
    </xf>
    <xf numFmtId="4" fontId="18" fillId="2" borderId="230" xfId="6" applyNumberFormat="1" applyFont="1" applyFill="1" applyBorder="1" applyAlignment="1">
      <alignment horizontal="right" vertical="center"/>
    </xf>
    <xf numFmtId="4" fontId="18" fillId="2" borderId="9" xfId="6" applyNumberFormat="1" applyFont="1" applyFill="1" applyBorder="1" applyAlignment="1">
      <alignment horizontal="right" vertical="center"/>
    </xf>
    <xf numFmtId="4" fontId="54" fillId="2" borderId="226" xfId="14" applyNumberFormat="1" applyFont="1" applyFill="1" applyBorder="1" applyAlignment="1">
      <alignment horizontal="right" vertical="center"/>
    </xf>
    <xf numFmtId="4" fontId="54" fillId="2" borderId="159" xfId="14" applyNumberFormat="1" applyFont="1" applyFill="1" applyBorder="1" applyAlignment="1">
      <alignment horizontal="right" vertical="center"/>
    </xf>
    <xf numFmtId="4" fontId="30" fillId="2" borderId="158" xfId="6" applyNumberFormat="1" applyFont="1" applyFill="1" applyBorder="1" applyAlignment="1">
      <alignment horizontal="right" vertical="center"/>
    </xf>
    <xf numFmtId="0" fontId="54" fillId="2" borderId="253" xfId="6" applyFont="1" applyFill="1" applyBorder="1" applyAlignment="1">
      <alignment horizontal="center" vertical="center"/>
    </xf>
    <xf numFmtId="0" fontId="18" fillId="0" borderId="254" xfId="0" applyFont="1" applyBorder="1" applyAlignment="1">
      <alignment vertical="center" wrapText="1"/>
    </xf>
    <xf numFmtId="4" fontId="52" fillId="2" borderId="165" xfId="14" applyNumberFormat="1" applyFont="1" applyFill="1" applyBorder="1" applyAlignment="1">
      <alignment horizontal="right" vertical="center"/>
    </xf>
    <xf numFmtId="4" fontId="52" fillId="2" borderId="227" xfId="14" applyNumberFormat="1" applyFont="1" applyFill="1" applyBorder="1" applyAlignment="1">
      <alignment horizontal="right" vertical="center"/>
    </xf>
    <xf numFmtId="4" fontId="52" fillId="2" borderId="167" xfId="14" applyNumberFormat="1" applyFont="1" applyFill="1" applyBorder="1" applyAlignment="1">
      <alignment horizontal="right" vertical="center"/>
    </xf>
    <xf numFmtId="171" fontId="74" fillId="2" borderId="182" xfId="14" applyNumberFormat="1" applyFont="1" applyFill="1" applyBorder="1" applyAlignment="1">
      <alignment horizontal="right" vertical="center"/>
    </xf>
    <xf numFmtId="4" fontId="52" fillId="2" borderId="169" xfId="6" applyNumberFormat="1" applyFont="1" applyFill="1" applyBorder="1" applyAlignment="1">
      <alignment vertical="center"/>
    </xf>
    <xf numFmtId="0" fontId="19" fillId="2" borderId="0" xfId="9" applyFont="1" applyFill="1" applyAlignment="1">
      <alignment vertical="center"/>
    </xf>
    <xf numFmtId="0" fontId="19" fillId="2" borderId="0" xfId="6" applyFont="1" applyFill="1" applyAlignment="1">
      <alignment vertical="center" wrapText="1"/>
    </xf>
    <xf numFmtId="0" fontId="19" fillId="2" borderId="0" xfId="0" applyFont="1" applyFill="1" applyAlignment="1">
      <alignment vertical="center"/>
    </xf>
    <xf numFmtId="2" fontId="35" fillId="2" borderId="0" xfId="3" applyNumberFormat="1" applyFont="1" applyFill="1"/>
    <xf numFmtId="0" fontId="65" fillId="2" borderId="0" xfId="3" applyFont="1" applyFill="1"/>
    <xf numFmtId="0" fontId="35" fillId="2" borderId="0" xfId="3" applyFont="1" applyFill="1"/>
    <xf numFmtId="0" fontId="63" fillId="2" borderId="0" xfId="3" applyFont="1" applyFill="1"/>
    <xf numFmtId="178" fontId="20" fillId="2" borderId="0" xfId="3" applyNumberFormat="1" applyFill="1"/>
    <xf numFmtId="4" fontId="20" fillId="0" borderId="0" xfId="3" applyNumberFormat="1"/>
    <xf numFmtId="0" fontId="50" fillId="2" borderId="0" xfId="18" applyFont="1" applyFill="1"/>
    <xf numFmtId="0" fontId="61" fillId="0" borderId="0" xfId="18" applyFont="1"/>
    <xf numFmtId="0" fontId="61" fillId="2" borderId="0" xfId="18" applyFont="1" applyFill="1" applyAlignment="1">
      <alignment vertical="center"/>
    </xf>
    <xf numFmtId="0" fontId="61" fillId="2" borderId="0" xfId="18" applyFont="1" applyFill="1"/>
    <xf numFmtId="0" fontId="57" fillId="2" borderId="0" xfId="18" applyFont="1" applyFill="1"/>
    <xf numFmtId="179" fontId="61" fillId="2" borderId="0" xfId="18" applyNumberFormat="1" applyFont="1" applyFill="1"/>
    <xf numFmtId="0" fontId="77" fillId="2" borderId="0" xfId="18" applyFont="1" applyFill="1"/>
    <xf numFmtId="0" fontId="56" fillId="2" borderId="0" xfId="18" applyFont="1" applyFill="1"/>
    <xf numFmtId="0" fontId="53" fillId="3" borderId="119" xfId="18" applyFont="1" applyFill="1" applyBorder="1" applyAlignment="1">
      <alignment horizontal="center" vertical="center"/>
    </xf>
    <xf numFmtId="0" fontId="53" fillId="3" borderId="27" xfId="18" applyFont="1" applyFill="1" applyBorder="1" applyAlignment="1">
      <alignment horizontal="center" vertical="center"/>
    </xf>
    <xf numFmtId="0" fontId="54" fillId="2" borderId="112" xfId="18" applyFont="1" applyFill="1" applyBorder="1" applyAlignment="1">
      <alignment horizontal="center" vertical="center"/>
    </xf>
    <xf numFmtId="0" fontId="18" fillId="2" borderId="226" xfId="15" applyFont="1" applyFill="1" applyBorder="1" applyAlignment="1">
      <alignment horizontal="left" vertical="center"/>
    </xf>
    <xf numFmtId="179" fontId="54" fillId="2" borderId="42" xfId="18" applyNumberFormat="1" applyFont="1" applyFill="1" applyBorder="1" applyAlignment="1">
      <alignment horizontal="right" vertical="center"/>
    </xf>
    <xf numFmtId="179" fontId="55" fillId="2" borderId="41" xfId="18" applyNumberFormat="1" applyFont="1" applyFill="1" applyBorder="1" applyAlignment="1">
      <alignment horizontal="right" vertical="center"/>
    </xf>
    <xf numFmtId="0" fontId="54" fillId="2" borderId="42" xfId="18" applyFont="1" applyFill="1" applyBorder="1" applyAlignment="1">
      <alignment horizontal="center" vertical="center"/>
    </xf>
    <xf numFmtId="0" fontId="61" fillId="2" borderId="0" xfId="18" applyFont="1" applyFill="1" applyAlignment="1"/>
    <xf numFmtId="171" fontId="55" fillId="2" borderId="166" xfId="18" applyNumberFormat="1" applyFont="1" applyFill="1" applyBorder="1" applyAlignment="1">
      <alignment horizontal="right" vertical="center"/>
    </xf>
    <xf numFmtId="0" fontId="19" fillId="2" borderId="0" xfId="9" applyFont="1" applyFill="1"/>
    <xf numFmtId="0" fontId="52" fillId="2" borderId="0" xfId="18" applyFont="1" applyFill="1" applyAlignment="1">
      <alignment vertical="center"/>
    </xf>
    <xf numFmtId="179" fontId="52" fillId="2" borderId="0" xfId="19" applyFont="1" applyFill="1" applyBorder="1"/>
    <xf numFmtId="0" fontId="54" fillId="2" borderId="0" xfId="13" applyFont="1" applyFill="1" applyAlignment="1">
      <alignment vertical="center"/>
    </xf>
    <xf numFmtId="0" fontId="60" fillId="2" borderId="0" xfId="18" applyFont="1" applyFill="1"/>
    <xf numFmtId="180" fontId="52" fillId="2" borderId="0" xfId="19" applyNumberFormat="1" applyFont="1" applyFill="1" applyBorder="1"/>
    <xf numFmtId="0" fontId="18" fillId="2" borderId="0" xfId="6" applyFont="1" applyFill="1"/>
    <xf numFmtId="0" fontId="80" fillId="2" borderId="0" xfId="13" applyFont="1" applyFill="1" applyAlignment="1">
      <alignment vertical="center"/>
    </xf>
    <xf numFmtId="0" fontId="76" fillId="2" borderId="0" xfId="18" applyFill="1"/>
    <xf numFmtId="0" fontId="81" fillId="2" borderId="0" xfId="18" applyFont="1" applyFill="1"/>
    <xf numFmtId="0" fontId="76" fillId="2" borderId="0" xfId="18" applyFill="1" applyAlignment="1">
      <alignment vertical="center"/>
    </xf>
    <xf numFmtId="0" fontId="37" fillId="2" borderId="0" xfId="6" applyFont="1" applyFill="1" applyAlignment="1">
      <alignment horizontal="left"/>
    </xf>
    <xf numFmtId="0" fontId="65" fillId="2" borderId="0" xfId="18" applyFont="1" applyFill="1" applyAlignment="1">
      <alignment vertical="center"/>
    </xf>
    <xf numFmtId="0" fontId="63" fillId="2" borderId="0" xfId="18" applyFont="1" applyFill="1" applyAlignment="1"/>
    <xf numFmtId="0" fontId="65" fillId="2" borderId="0" xfId="18" applyFont="1" applyFill="1" applyAlignment="1"/>
    <xf numFmtId="0" fontId="65" fillId="2" borderId="0" xfId="18" applyFont="1" applyFill="1"/>
    <xf numFmtId="0" fontId="85" fillId="2" borderId="0" xfId="18" applyFont="1" applyFill="1" applyAlignment="1">
      <alignment horizontal="center"/>
    </xf>
    <xf numFmtId="0" fontId="85" fillId="2" borderId="0" xfId="18" applyFont="1" applyFill="1" applyAlignment="1"/>
    <xf numFmtId="0" fontId="76" fillId="2" borderId="0" xfId="18" applyFill="1" applyAlignment="1">
      <alignment horizontal="center"/>
    </xf>
    <xf numFmtId="0" fontId="65" fillId="2" borderId="0" xfId="18" applyFont="1" applyFill="1" applyAlignment="1">
      <alignment horizontal="center"/>
    </xf>
    <xf numFmtId="179" fontId="65" fillId="2" borderId="0" xfId="19" applyFont="1" applyFill="1" applyBorder="1" applyAlignment="1"/>
    <xf numFmtId="0" fontId="76" fillId="2" borderId="0" xfId="18" applyFill="1" applyAlignment="1"/>
    <xf numFmtId="0" fontId="76" fillId="0" borderId="0" xfId="18"/>
    <xf numFmtId="0" fontId="76" fillId="0" borderId="0" xfId="18" applyAlignment="1">
      <alignment vertical="center"/>
    </xf>
    <xf numFmtId="4" fontId="86" fillId="0" borderId="0" xfId="18" applyNumberFormat="1" applyFont="1" applyAlignment="1">
      <alignment horizontal="center"/>
    </xf>
    <xf numFmtId="0" fontId="25" fillId="2" borderId="0" xfId="6" applyFont="1" applyFill="1"/>
    <xf numFmtId="0" fontId="23" fillId="3" borderId="255" xfId="18" applyFont="1" applyFill="1" applyBorder="1" applyAlignment="1">
      <alignment horizontal="center" vertical="center"/>
    </xf>
    <xf numFmtId="0" fontId="23" fillId="3" borderId="256" xfId="18" applyFont="1" applyFill="1" applyBorder="1" applyAlignment="1">
      <alignment horizontal="center" vertical="center"/>
    </xf>
    <xf numFmtId="0" fontId="23" fillId="3" borderId="257" xfId="18" applyFont="1" applyFill="1" applyBorder="1" applyAlignment="1">
      <alignment horizontal="center" vertical="center"/>
    </xf>
    <xf numFmtId="0" fontId="25" fillId="0" borderId="0" xfId="6" applyFont="1"/>
    <xf numFmtId="0" fontId="54" fillId="2" borderId="250" xfId="18" applyFont="1" applyFill="1" applyBorder="1" applyAlignment="1">
      <alignment horizontal="center" vertical="center"/>
    </xf>
    <xf numFmtId="0" fontId="18" fillId="2" borderId="8" xfId="6" applyFont="1" applyFill="1" applyBorder="1" applyAlignment="1">
      <alignment vertical="center"/>
    </xf>
    <xf numFmtId="179" fontId="54" fillId="2" borderId="258" xfId="18" applyNumberFormat="1" applyFont="1" applyFill="1" applyBorder="1" applyAlignment="1">
      <alignment horizontal="right" vertical="center"/>
    </xf>
    <xf numFmtId="0" fontId="18" fillId="0" borderId="0" xfId="6" applyFont="1"/>
    <xf numFmtId="0" fontId="54" fillId="2" borderId="253" xfId="18" applyFont="1" applyFill="1" applyBorder="1" applyAlignment="1">
      <alignment horizontal="center" vertical="center"/>
    </xf>
    <xf numFmtId="179" fontId="54" fillId="2" borderId="253" xfId="18" applyNumberFormat="1" applyFont="1" applyFill="1" applyBorder="1" applyAlignment="1">
      <alignment horizontal="right" vertical="center"/>
    </xf>
    <xf numFmtId="0" fontId="55" fillId="2" borderId="162" xfId="18" applyFont="1" applyFill="1" applyBorder="1" applyAlignment="1">
      <alignment horizontal="left" vertical="center"/>
    </xf>
    <xf numFmtId="0" fontId="55" fillId="2" borderId="166" xfId="18" applyFont="1" applyFill="1" applyBorder="1" applyAlignment="1">
      <alignment vertical="center"/>
    </xf>
    <xf numFmtId="4" fontId="55" fillId="2" borderId="166" xfId="18" applyNumberFormat="1" applyFont="1" applyFill="1" applyBorder="1" applyAlignment="1">
      <alignment horizontal="right" vertical="center"/>
    </xf>
    <xf numFmtId="4" fontId="55" fillId="2" borderId="164" xfId="18" applyNumberFormat="1" applyFont="1" applyFill="1" applyBorder="1" applyAlignment="1">
      <alignment horizontal="right" vertical="center"/>
    </xf>
    <xf numFmtId="0" fontId="88" fillId="3" borderId="96" xfId="18" applyFont="1" applyFill="1" applyBorder="1" applyAlignment="1">
      <alignment horizontal="center" vertical="center"/>
    </xf>
    <xf numFmtId="0" fontId="88" fillId="3" borderId="154" xfId="18" applyFont="1" applyFill="1" applyBorder="1" applyAlignment="1">
      <alignment horizontal="center" vertical="center"/>
    </xf>
    <xf numFmtId="0" fontId="88" fillId="3" borderId="111" xfId="18" applyFont="1" applyFill="1" applyBorder="1" applyAlignment="1">
      <alignment horizontal="center" vertical="center"/>
    </xf>
    <xf numFmtId="0" fontId="88" fillId="3" borderId="255" xfId="18" applyFont="1" applyFill="1" applyBorder="1" applyAlignment="1">
      <alignment horizontal="center" vertical="center"/>
    </xf>
    <xf numFmtId="171" fontId="52" fillId="0" borderId="181" xfId="18" applyNumberFormat="1" applyFont="1" applyBorder="1" applyAlignment="1">
      <alignment horizontal="center" vertical="center"/>
    </xf>
    <xf numFmtId="171" fontId="56" fillId="0" borderId="166" xfId="18" applyNumberFormat="1" applyFont="1" applyBorder="1" applyAlignment="1">
      <alignment horizontal="center" vertical="center"/>
    </xf>
    <xf numFmtId="4" fontId="61" fillId="2" borderId="0" xfId="18" applyNumberFormat="1" applyFont="1" applyFill="1"/>
    <xf numFmtId="0" fontId="89" fillId="2" borderId="0" xfId="18" applyFont="1" applyFill="1"/>
    <xf numFmtId="179" fontId="19" fillId="2" borderId="0" xfId="6" applyNumberFormat="1" applyFont="1" applyFill="1"/>
    <xf numFmtId="0" fontId="90" fillId="2" borderId="0" xfId="20" applyFont="1" applyFill="1"/>
    <xf numFmtId="0" fontId="61" fillId="2" borderId="0" xfId="20" applyFont="1" applyFill="1" applyAlignment="1">
      <alignment horizontal="center"/>
    </xf>
    <xf numFmtId="0" fontId="61" fillId="2" borderId="0" xfId="20" applyFont="1" applyFill="1"/>
    <xf numFmtId="0" fontId="57" fillId="2" borderId="0" xfId="20" applyFont="1" applyFill="1"/>
    <xf numFmtId="0" fontId="53" fillId="3" borderId="62" xfId="20" applyFont="1" applyFill="1" applyBorder="1" applyAlignment="1">
      <alignment horizontal="center" vertical="center"/>
    </xf>
    <xf numFmtId="0" fontId="53" fillId="3" borderId="64" xfId="20" applyFont="1" applyFill="1" applyBorder="1" applyAlignment="1">
      <alignment horizontal="center" vertical="center"/>
    </xf>
    <xf numFmtId="0" fontId="53" fillId="3" borderId="63" xfId="20" applyFont="1" applyFill="1" applyBorder="1" applyAlignment="1">
      <alignment horizontal="center" vertical="center"/>
    </xf>
    <xf numFmtId="0" fontId="53" fillId="3" borderId="204" xfId="20" applyFont="1" applyFill="1" applyBorder="1" applyAlignment="1">
      <alignment horizontal="center" vertical="center"/>
    </xf>
    <xf numFmtId="0" fontId="16" fillId="2" borderId="64" xfId="0" applyFont="1" applyFill="1" applyBorder="1"/>
    <xf numFmtId="4" fontId="16" fillId="2" borderId="112" xfId="0" applyNumberFormat="1" applyFont="1" applyFill="1" applyBorder="1"/>
    <xf numFmtId="4" fontId="16" fillId="2" borderId="253" xfId="0" applyNumberFormat="1" applyFont="1" applyFill="1" applyBorder="1" applyAlignment="1">
      <alignment horizontal="right" indent="1"/>
    </xf>
    <xf numFmtId="4" fontId="16" fillId="2" borderId="73" xfId="0" applyNumberFormat="1" applyFont="1" applyFill="1" applyBorder="1" applyAlignment="1">
      <alignment horizontal="right" indent="1"/>
    </xf>
    <xf numFmtId="179" fontId="55" fillId="2" borderId="259" xfId="20" applyNumberFormat="1" applyFont="1" applyFill="1" applyBorder="1" applyAlignment="1">
      <alignment horizontal="right" indent="1"/>
    </xf>
    <xf numFmtId="0" fontId="16" fillId="2" borderId="67" xfId="0" applyFont="1" applyFill="1" applyBorder="1"/>
    <xf numFmtId="0" fontId="16" fillId="2" borderId="253" xfId="0" applyFont="1" applyFill="1" applyBorder="1"/>
    <xf numFmtId="4" fontId="16" fillId="2" borderId="253" xfId="0" applyNumberFormat="1" applyFont="1" applyFill="1" applyBorder="1" applyAlignment="1">
      <alignment horizontal="right" vertical="center" indent="1"/>
    </xf>
    <xf numFmtId="4" fontId="16" fillId="2" borderId="253" xfId="0" applyNumberFormat="1" applyFont="1" applyFill="1" applyBorder="1"/>
    <xf numFmtId="179" fontId="54" fillId="2" borderId="259" xfId="19" applyFont="1" applyFill="1" applyBorder="1" applyAlignment="1">
      <alignment horizontal="right" indent="1"/>
    </xf>
    <xf numFmtId="0" fontId="16" fillId="2" borderId="116" xfId="0" applyFont="1" applyFill="1" applyBorder="1"/>
    <xf numFmtId="4" fontId="16" fillId="2" borderId="260" xfId="0" applyNumberFormat="1" applyFont="1" applyFill="1" applyBorder="1" applyAlignment="1">
      <alignment horizontal="right" indent="1"/>
    </xf>
    <xf numFmtId="4" fontId="16" fillId="2" borderId="261" xfId="0" applyNumberFormat="1" applyFont="1" applyFill="1" applyBorder="1" applyAlignment="1">
      <alignment horizontal="right" indent="1"/>
    </xf>
    <xf numFmtId="179" fontId="55" fillId="2" borderId="262" xfId="20" applyNumberFormat="1" applyFont="1" applyFill="1" applyBorder="1" applyAlignment="1">
      <alignment horizontal="right" indent="1"/>
    </xf>
    <xf numFmtId="0" fontId="16" fillId="2" borderId="111" xfId="0" applyFont="1" applyFill="1" applyBorder="1"/>
    <xf numFmtId="4" fontId="16" fillId="2" borderId="112" xfId="0" applyNumberFormat="1" applyFont="1" applyFill="1" applyBorder="1" applyAlignment="1">
      <alignment horizontal="right" indent="1"/>
    </xf>
    <xf numFmtId="4" fontId="16" fillId="2" borderId="263" xfId="0" applyNumberFormat="1" applyFont="1" applyFill="1" applyBorder="1" applyAlignment="1">
      <alignment horizontal="right" indent="1"/>
    </xf>
    <xf numFmtId="179" fontId="55" fillId="2" borderId="264" xfId="20" applyNumberFormat="1" applyFont="1" applyFill="1" applyBorder="1" applyAlignment="1">
      <alignment horizontal="right" indent="1"/>
    </xf>
    <xf numFmtId="181" fontId="55" fillId="2" borderId="262" xfId="20" applyNumberFormat="1" applyFont="1" applyFill="1" applyBorder="1" applyAlignment="1">
      <alignment horizontal="right" indent="1"/>
    </xf>
    <xf numFmtId="0" fontId="54" fillId="2" borderId="265" xfId="20" applyFont="1" applyFill="1" applyBorder="1"/>
    <xf numFmtId="181" fontId="54" fillId="2" borderId="266" xfId="19" applyNumberFormat="1" applyFont="1" applyFill="1" applyBorder="1" applyAlignment="1">
      <alignment horizontal="right" indent="1"/>
    </xf>
    <xf numFmtId="181" fontId="55" fillId="2" borderId="267" xfId="19" applyNumberFormat="1" applyFont="1" applyFill="1" applyBorder="1" applyAlignment="1">
      <alignment horizontal="right" indent="1"/>
    </xf>
    <xf numFmtId="0" fontId="54" fillId="2" borderId="253" xfId="20" applyFont="1" applyFill="1" applyBorder="1"/>
    <xf numFmtId="181" fontId="54" fillId="2" borderId="268" xfId="19" applyNumberFormat="1" applyFont="1" applyFill="1" applyBorder="1" applyAlignment="1">
      <alignment horizontal="right" indent="1"/>
    </xf>
    <xf numFmtId="181" fontId="55" fillId="2" borderId="259" xfId="19" applyNumberFormat="1" applyFont="1" applyFill="1" applyBorder="1" applyAlignment="1">
      <alignment horizontal="right" indent="1"/>
    </xf>
    <xf numFmtId="0" fontId="54" fillId="2" borderId="52" xfId="20" applyFont="1" applyFill="1" applyBorder="1"/>
    <xf numFmtId="181" fontId="54" fillId="2" borderId="269" xfId="19" applyNumberFormat="1" applyFont="1" applyFill="1" applyBorder="1" applyAlignment="1">
      <alignment horizontal="right" indent="1"/>
    </xf>
    <xf numFmtId="181" fontId="55" fillId="2" borderId="270" xfId="19" applyNumberFormat="1" applyFont="1" applyFill="1" applyBorder="1" applyAlignment="1">
      <alignment horizontal="right" indent="1"/>
    </xf>
    <xf numFmtId="181" fontId="55" fillId="2" borderId="271" xfId="19" applyNumberFormat="1" applyFont="1" applyFill="1" applyBorder="1" applyAlignment="1">
      <alignment horizontal="right" vertical="center" indent="1"/>
    </xf>
    <xf numFmtId="181" fontId="55" fillId="2" borderId="75" xfId="19" applyNumberFormat="1" applyFont="1" applyFill="1" applyBorder="1" applyAlignment="1">
      <alignment horizontal="right" vertical="center" indent="1"/>
    </xf>
    <xf numFmtId="181" fontId="55" fillId="2" borderId="272" xfId="19" applyNumberFormat="1" applyFont="1" applyFill="1" applyBorder="1" applyAlignment="1">
      <alignment horizontal="right" vertical="center" indent="1"/>
    </xf>
    <xf numFmtId="0" fontId="19" fillId="2" borderId="0" xfId="9" applyFont="1" applyFill="1" applyAlignment="1">
      <alignment vertical="top"/>
    </xf>
    <xf numFmtId="179" fontId="61" fillId="2" borderId="0" xfId="19" applyFont="1" applyFill="1" applyBorder="1"/>
    <xf numFmtId="179" fontId="61" fillId="2" borderId="0" xfId="20" applyNumberFormat="1" applyFont="1" applyFill="1"/>
    <xf numFmtId="0" fontId="52" fillId="2" borderId="0" xfId="6" applyFont="1" applyFill="1" applyAlignment="1">
      <alignment horizontal="left"/>
    </xf>
    <xf numFmtId="0" fontId="52" fillId="2" borderId="0" xfId="20" applyFont="1" applyFill="1"/>
    <xf numFmtId="0" fontId="76" fillId="2" borderId="0" xfId="20" applyFill="1" applyAlignment="1">
      <alignment horizontal="left"/>
    </xf>
    <xf numFmtId="0" fontId="76" fillId="2" borderId="0" xfId="20" applyFill="1" applyAlignment="1">
      <alignment horizontal="center"/>
    </xf>
    <xf numFmtId="0" fontId="76" fillId="2" borderId="0" xfId="20" applyFill="1"/>
    <xf numFmtId="0" fontId="65" fillId="2" borderId="0" xfId="20" applyFont="1" applyFill="1" applyAlignment="1">
      <alignment horizontal="center"/>
    </xf>
    <xf numFmtId="0" fontId="20" fillId="2" borderId="0" xfId="6" applyFill="1" applyAlignment="1">
      <alignment horizontal="right"/>
    </xf>
    <xf numFmtId="0" fontId="69" fillId="2" borderId="0" xfId="20" applyFont="1" applyFill="1" applyAlignment="1">
      <alignment horizontal="center"/>
    </xf>
    <xf numFmtId="179" fontId="69" fillId="2" borderId="0" xfId="19" applyFont="1" applyFill="1" applyBorder="1" applyAlignment="1"/>
    <xf numFmtId="0" fontId="76" fillId="2" borderId="0" xfId="20" applyFill="1" applyAlignment="1">
      <alignment horizontal="left" indent="5"/>
    </xf>
    <xf numFmtId="0" fontId="50" fillId="2" borderId="0" xfId="20" applyFont="1" applyFill="1"/>
    <xf numFmtId="0" fontId="19" fillId="2" borderId="0" xfId="6" applyFont="1" applyFill="1" applyAlignment="1">
      <alignment vertical="top"/>
    </xf>
    <xf numFmtId="0" fontId="50" fillId="2" borderId="0" xfId="20" applyFont="1" applyFill="1" applyAlignment="1">
      <alignment vertical="top"/>
    </xf>
    <xf numFmtId="0" fontId="19" fillId="2" borderId="0" xfId="6" applyFont="1" applyFill="1" applyAlignment="1">
      <alignment horizontal="center" vertical="center"/>
    </xf>
    <xf numFmtId="0" fontId="23" fillId="3" borderId="127" xfId="20" applyFont="1" applyFill="1" applyBorder="1" applyAlignment="1">
      <alignment horizontal="center" vertical="center"/>
    </xf>
    <xf numFmtId="0" fontId="23" fillId="3" borderId="76" xfId="20" applyFont="1" applyFill="1" applyBorder="1" applyAlignment="1">
      <alignment horizontal="center" vertical="center"/>
    </xf>
    <xf numFmtId="0" fontId="23" fillId="3" borderId="75" xfId="20" applyFont="1" applyFill="1" applyBorder="1" applyAlignment="1">
      <alignment horizontal="center" vertical="center"/>
    </xf>
    <xf numFmtId="0" fontId="23" fillId="3" borderId="272" xfId="20" applyFont="1" applyFill="1" applyBorder="1" applyAlignment="1">
      <alignment horizontal="center" vertical="center"/>
    </xf>
    <xf numFmtId="0" fontId="18" fillId="2" borderId="0" xfId="6" applyFont="1" applyFill="1" applyAlignment="1">
      <alignment vertical="center"/>
    </xf>
    <xf numFmtId="0" fontId="18" fillId="2" borderId="274" xfId="6" applyFont="1" applyFill="1" applyBorder="1" applyAlignment="1">
      <alignment vertical="center"/>
    </xf>
    <xf numFmtId="0" fontId="54" fillId="2" borderId="275" xfId="20" applyFont="1" applyFill="1" applyBorder="1" applyAlignment="1">
      <alignment vertical="center"/>
    </xf>
    <xf numFmtId="4" fontId="54" fillId="2" borderId="275" xfId="19" applyNumberFormat="1" applyFont="1" applyFill="1" applyBorder="1" applyAlignment="1">
      <alignment horizontal="right" vertical="center" indent="1"/>
    </xf>
    <xf numFmtId="4" fontId="54" fillId="2" borderId="276" xfId="19" applyNumberFormat="1" applyFont="1" applyFill="1" applyBorder="1" applyAlignment="1">
      <alignment horizontal="right" vertical="center" indent="1"/>
    </xf>
    <xf numFmtId="4" fontId="54" fillId="2" borderId="207" xfId="19" applyNumberFormat="1" applyFont="1" applyFill="1" applyBorder="1" applyAlignment="1">
      <alignment horizontal="right" vertical="center" indent="1"/>
    </xf>
    <xf numFmtId="0" fontId="18" fillId="0" borderId="0" xfId="6" applyFont="1" applyAlignment="1">
      <alignment vertical="center"/>
    </xf>
    <xf numFmtId="0" fontId="18" fillId="2" borderId="278" xfId="6" applyFont="1" applyFill="1" applyBorder="1" applyAlignment="1">
      <alignment vertical="center"/>
    </xf>
    <xf numFmtId="0" fontId="54" fillId="2" borderId="279" xfId="20" applyFont="1" applyFill="1" applyBorder="1" applyAlignment="1">
      <alignment vertical="center"/>
    </xf>
    <xf numFmtId="4" fontId="54" fillId="2" borderId="279" xfId="19" applyNumberFormat="1" applyFont="1" applyFill="1" applyBorder="1" applyAlignment="1">
      <alignment horizontal="right" vertical="center" indent="1"/>
    </xf>
    <xf numFmtId="4" fontId="54" fillId="2" borderId="280" xfId="19" applyNumberFormat="1" applyFont="1" applyFill="1" applyBorder="1" applyAlignment="1">
      <alignment horizontal="right" vertical="center" indent="1"/>
    </xf>
    <xf numFmtId="4" fontId="54" fillId="2" borderId="281" xfId="19" applyNumberFormat="1" applyFont="1" applyFill="1" applyBorder="1" applyAlignment="1">
      <alignment horizontal="right" vertical="center" indent="1"/>
    </xf>
    <xf numFmtId="0" fontId="18" fillId="2" borderId="282" xfId="6" applyFont="1" applyFill="1" applyBorder="1" applyAlignment="1">
      <alignment vertical="center"/>
    </xf>
    <xf numFmtId="0" fontId="54" fillId="2" borderId="283" xfId="20" applyFont="1" applyFill="1" applyBorder="1" applyAlignment="1">
      <alignment vertical="center"/>
    </xf>
    <xf numFmtId="4" fontId="54" fillId="2" borderId="283" xfId="19" applyNumberFormat="1" applyFont="1" applyFill="1" applyBorder="1" applyAlignment="1">
      <alignment horizontal="right" vertical="center" indent="1"/>
    </xf>
    <xf numFmtId="4" fontId="54" fillId="2" borderId="284" xfId="19" applyNumberFormat="1" applyFont="1" applyFill="1" applyBorder="1" applyAlignment="1">
      <alignment horizontal="right" vertical="center" indent="1"/>
    </xf>
    <xf numFmtId="4" fontId="54" fillId="2" borderId="285" xfId="19" applyNumberFormat="1" applyFont="1" applyFill="1" applyBorder="1" applyAlignment="1">
      <alignment horizontal="right" vertical="center" indent="1"/>
    </xf>
    <xf numFmtId="0" fontId="54" fillId="2" borderId="287" xfId="20" applyFont="1" applyFill="1" applyBorder="1" applyAlignment="1">
      <alignment vertical="center"/>
    </xf>
    <xf numFmtId="4" fontId="54" fillId="2" borderId="287" xfId="19" applyNumberFormat="1" applyFont="1" applyFill="1" applyBorder="1" applyAlignment="1">
      <alignment horizontal="right" vertical="center" indent="1"/>
    </xf>
    <xf numFmtId="4" fontId="55" fillId="2" borderId="288" xfId="19" applyNumberFormat="1" applyFont="1" applyFill="1" applyBorder="1" applyAlignment="1">
      <alignment horizontal="right" vertical="center" indent="1"/>
    </xf>
    <xf numFmtId="4" fontId="55" fillId="2" borderId="281" xfId="19" applyNumberFormat="1" applyFont="1" applyFill="1" applyBorder="1" applyAlignment="1">
      <alignment horizontal="right" vertical="center" indent="1"/>
    </xf>
    <xf numFmtId="0" fontId="54" fillId="2" borderId="290" xfId="20" applyFont="1" applyFill="1" applyBorder="1" applyAlignment="1">
      <alignment vertical="center"/>
    </xf>
    <xf numFmtId="4" fontId="54" fillId="2" borderId="290" xfId="19" applyNumberFormat="1" applyFont="1" applyFill="1" applyBorder="1" applyAlignment="1">
      <alignment horizontal="right" vertical="center" indent="1"/>
    </xf>
    <xf numFmtId="4" fontId="55" fillId="2" borderId="291" xfId="19" applyNumberFormat="1" applyFont="1" applyFill="1" applyBorder="1" applyAlignment="1">
      <alignment horizontal="right" vertical="center" indent="1"/>
    </xf>
    <xf numFmtId="4" fontId="55" fillId="2" borderId="61" xfId="20" applyNumberFormat="1" applyFont="1" applyFill="1" applyBorder="1" applyAlignment="1">
      <alignment horizontal="right" vertical="center" indent="1"/>
    </xf>
    <xf numFmtId="4" fontId="55" fillId="2" borderId="292" xfId="20" applyNumberFormat="1" applyFont="1" applyFill="1" applyBorder="1" applyAlignment="1">
      <alignment horizontal="right" vertical="center" indent="1"/>
    </xf>
    <xf numFmtId="4" fontId="55" fillId="2" borderId="209" xfId="20" applyNumberFormat="1" applyFont="1" applyFill="1" applyBorder="1" applyAlignment="1">
      <alignment horizontal="right" vertical="center" indent="1"/>
    </xf>
    <xf numFmtId="0" fontId="65" fillId="2" borderId="0" xfId="20" applyFont="1" applyFill="1"/>
    <xf numFmtId="0" fontId="69" fillId="2" borderId="0" xfId="20" applyFont="1" applyFill="1"/>
    <xf numFmtId="0" fontId="0" fillId="2" borderId="0" xfId="0" applyFill="1" applyAlignment="1">
      <alignment horizontal="left"/>
    </xf>
    <xf numFmtId="0" fontId="64" fillId="2" borderId="0" xfId="20" applyFont="1" applyFill="1"/>
    <xf numFmtId="0" fontId="40" fillId="3" borderId="74" xfId="20" applyFont="1" applyFill="1" applyBorder="1" applyAlignment="1">
      <alignment horizontal="center" vertical="center"/>
    </xf>
    <xf numFmtId="0" fontId="40" fillId="3" borderId="77" xfId="20" applyFont="1" applyFill="1" applyBorder="1" applyAlignment="1">
      <alignment horizontal="center" vertical="center"/>
    </xf>
    <xf numFmtId="0" fontId="40" fillId="3" borderId="76" xfId="20" applyFont="1" applyFill="1" applyBorder="1" applyAlignment="1">
      <alignment horizontal="center" vertical="center"/>
    </xf>
    <xf numFmtId="0" fontId="40" fillId="3" borderId="75" xfId="20" applyFont="1" applyFill="1" applyBorder="1" applyAlignment="1">
      <alignment horizontal="center" vertical="center"/>
    </xf>
    <xf numFmtId="0" fontId="40" fillId="3" borderId="272" xfId="20" applyFont="1" applyFill="1" applyBorder="1" applyAlignment="1">
      <alignment horizontal="center" vertical="center"/>
    </xf>
    <xf numFmtId="0" fontId="69" fillId="2" borderId="0" xfId="20" applyFont="1" applyFill="1" applyAlignment="1">
      <alignment vertical="center"/>
    </xf>
    <xf numFmtId="0" fontId="73" fillId="2" borderId="17" xfId="20" applyFont="1" applyFill="1" applyBorder="1" applyAlignment="1">
      <alignment horizontal="left" vertical="center"/>
    </xf>
    <xf numFmtId="0" fontId="72" fillId="2" borderId="293" xfId="20" applyFont="1" applyFill="1" applyBorder="1" applyAlignment="1">
      <alignment horizontal="left" vertical="center"/>
    </xf>
    <xf numFmtId="171" fontId="72" fillId="2" borderId="294" xfId="20" applyNumberFormat="1" applyFont="1" applyFill="1" applyBorder="1" applyAlignment="1">
      <alignment horizontal="right" vertical="center"/>
    </xf>
    <xf numFmtId="171" fontId="72" fillId="2" borderId="242" xfId="20" applyNumberFormat="1" applyFont="1" applyFill="1" applyBorder="1" applyAlignment="1">
      <alignment horizontal="right" vertical="center"/>
    </xf>
    <xf numFmtId="171" fontId="72" fillId="2" borderId="241" xfId="20" applyNumberFormat="1" applyFont="1" applyFill="1" applyBorder="1" applyAlignment="1">
      <alignment horizontal="right" vertical="center"/>
    </xf>
    <xf numFmtId="171" fontId="73" fillId="2" borderId="267" xfId="19" applyNumberFormat="1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0" fontId="73" fillId="2" borderId="23" xfId="20" applyFont="1" applyFill="1" applyBorder="1" applyAlignment="1">
      <alignment horizontal="left" vertical="center"/>
    </xf>
    <xf numFmtId="0" fontId="72" fillId="2" borderId="295" xfId="20" applyFont="1" applyFill="1" applyBorder="1" applyAlignment="1">
      <alignment horizontal="left" vertical="center"/>
    </xf>
    <xf numFmtId="171" fontId="72" fillId="2" borderId="226" xfId="19" applyNumberFormat="1" applyFont="1" applyFill="1" applyBorder="1" applyAlignment="1">
      <alignment vertical="center"/>
    </xf>
    <xf numFmtId="171" fontId="72" fillId="2" borderId="8" xfId="19" applyNumberFormat="1" applyFont="1" applyFill="1" applyBorder="1" applyAlignment="1">
      <alignment vertical="center"/>
    </xf>
    <xf numFmtId="171" fontId="72" fillId="2" borderId="230" xfId="19" applyNumberFormat="1" applyFont="1" applyFill="1" applyBorder="1" applyAlignment="1">
      <alignment vertical="center"/>
    </xf>
    <xf numFmtId="171" fontId="73" fillId="2" borderId="259" xfId="19" applyNumberFormat="1" applyFont="1" applyFill="1" applyBorder="1" applyAlignment="1">
      <alignment horizontal="right" vertical="center"/>
    </xf>
    <xf numFmtId="0" fontId="73" fillId="2" borderId="30" xfId="20" applyFont="1" applyFill="1" applyBorder="1" applyAlignment="1">
      <alignment horizontal="left" vertical="center"/>
    </xf>
    <xf numFmtId="0" fontId="72" fillId="2" borderId="296" xfId="20" applyFont="1" applyFill="1" applyBorder="1" applyAlignment="1">
      <alignment horizontal="left" vertical="center"/>
    </xf>
    <xf numFmtId="171" fontId="72" fillId="2" borderId="297" xfId="20" applyNumberFormat="1" applyFont="1" applyFill="1" applyBorder="1" applyAlignment="1">
      <alignment horizontal="right" vertical="center"/>
    </xf>
    <xf numFmtId="171" fontId="72" fillId="2" borderId="298" xfId="20" applyNumberFormat="1" applyFont="1" applyFill="1" applyBorder="1" applyAlignment="1">
      <alignment horizontal="right" vertical="center"/>
    </xf>
    <xf numFmtId="171" fontId="72" fillId="2" borderId="299" xfId="20" applyNumberFormat="1" applyFont="1" applyFill="1" applyBorder="1" applyAlignment="1">
      <alignment horizontal="right" vertical="center"/>
    </xf>
    <xf numFmtId="171" fontId="73" fillId="2" borderId="270" xfId="19" applyNumberFormat="1" applyFont="1" applyFill="1" applyBorder="1" applyAlignment="1">
      <alignment horizontal="right" vertical="center"/>
    </xf>
    <xf numFmtId="171" fontId="72" fillId="2" borderId="294" xfId="20" applyNumberFormat="1" applyFont="1" applyFill="1" applyBorder="1" applyAlignment="1">
      <alignment vertical="center"/>
    </xf>
    <xf numFmtId="171" fontId="72" fillId="2" borderId="242" xfId="20" applyNumberFormat="1" applyFont="1" applyFill="1" applyBorder="1" applyAlignment="1">
      <alignment vertical="center"/>
    </xf>
    <xf numFmtId="171" fontId="72" fillId="2" borderId="241" xfId="20" applyNumberFormat="1" applyFont="1" applyFill="1" applyBorder="1" applyAlignment="1">
      <alignment vertical="center"/>
    </xf>
    <xf numFmtId="171" fontId="72" fillId="2" borderId="297" xfId="20" applyNumberFormat="1" applyFont="1" applyFill="1" applyBorder="1" applyAlignment="1">
      <alignment vertical="center"/>
    </xf>
    <xf numFmtId="171" fontId="72" fillId="2" borderId="298" xfId="20" applyNumberFormat="1" applyFont="1" applyFill="1" applyBorder="1" applyAlignment="1">
      <alignment vertical="center"/>
    </xf>
    <xf numFmtId="171" fontId="72" fillId="2" borderId="299" xfId="20" applyNumberFormat="1" applyFont="1" applyFill="1" applyBorder="1" applyAlignment="1">
      <alignment vertical="center"/>
    </xf>
    <xf numFmtId="171" fontId="63" fillId="2" borderId="74" xfId="20" applyNumberFormat="1" applyFont="1" applyFill="1" applyBorder="1" applyAlignment="1">
      <alignment horizontal="center" vertical="center"/>
    </xf>
    <xf numFmtId="171" fontId="73" fillId="2" borderId="77" xfId="20" applyNumberFormat="1" applyFont="1" applyFill="1" applyBorder="1" applyAlignment="1">
      <alignment vertical="center"/>
    </xf>
    <xf numFmtId="171" fontId="73" fillId="2" borderId="300" xfId="20" applyNumberFormat="1" applyFont="1" applyFill="1" applyBorder="1" applyAlignment="1">
      <alignment vertical="center"/>
    </xf>
    <xf numFmtId="171" fontId="73" fillId="2" borderId="301" xfId="20" applyNumberFormat="1" applyFont="1" applyFill="1" applyBorder="1" applyAlignment="1">
      <alignment vertical="center"/>
    </xf>
    <xf numFmtId="171" fontId="73" fillId="2" borderId="302" xfId="20" applyNumberFormat="1" applyFont="1" applyFill="1" applyBorder="1" applyAlignment="1">
      <alignment vertical="center"/>
    </xf>
    <xf numFmtId="182" fontId="73" fillId="2" borderId="272" xfId="20" applyNumberFormat="1" applyFont="1" applyFill="1" applyBorder="1" applyAlignment="1">
      <alignment horizontal="right" vertical="center"/>
    </xf>
    <xf numFmtId="0" fontId="91" fillId="2" borderId="0" xfId="0" applyFont="1" applyFill="1"/>
    <xf numFmtId="0" fontId="24" fillId="3" borderId="111" xfId="3" applyFont="1" applyFill="1" applyBorder="1" applyAlignment="1">
      <alignment horizontal="center" vertical="center"/>
    </xf>
    <xf numFmtId="0" fontId="24" fillId="3" borderId="111" xfId="3" applyFont="1" applyFill="1" applyBorder="1" applyAlignment="1">
      <alignment horizontal="center" vertical="center" wrapText="1"/>
    </xf>
    <xf numFmtId="0" fontId="19" fillId="2" borderId="70" xfId="3" applyFont="1" applyFill="1" applyBorder="1" applyAlignment="1">
      <alignment vertical="center"/>
    </xf>
    <xf numFmtId="1" fontId="19" fillId="2" borderId="67" xfId="3" applyNumberFormat="1" applyFont="1" applyFill="1" applyBorder="1" applyAlignment="1">
      <alignment horizontal="center" vertical="center"/>
    </xf>
    <xf numFmtId="20" fontId="19" fillId="2" borderId="0" xfId="3" applyNumberFormat="1" applyFont="1" applyFill="1" applyAlignment="1">
      <alignment horizontal="center" vertical="center"/>
    </xf>
    <xf numFmtId="3" fontId="19" fillId="2" borderId="67" xfId="3" applyNumberFormat="1" applyFont="1" applyFill="1" applyBorder="1" applyAlignment="1">
      <alignment horizontal="right" vertical="center" indent="1"/>
    </xf>
    <xf numFmtId="0" fontId="17" fillId="2" borderId="70" xfId="3" applyFont="1" applyFill="1" applyBorder="1" applyAlignment="1">
      <alignment vertical="center"/>
    </xf>
    <xf numFmtId="1" fontId="17" fillId="2" borderId="67" xfId="3" applyNumberFormat="1" applyFont="1" applyFill="1" applyBorder="1" applyAlignment="1">
      <alignment horizontal="center" vertical="center"/>
    </xf>
    <xf numFmtId="20" fontId="17" fillId="2" borderId="0" xfId="3" applyNumberFormat="1" applyFont="1" applyFill="1" applyAlignment="1">
      <alignment horizontal="center" vertical="center"/>
    </xf>
    <xf numFmtId="3" fontId="17" fillId="2" borderId="67" xfId="3" applyNumberFormat="1" applyFont="1" applyFill="1" applyBorder="1" applyAlignment="1">
      <alignment horizontal="right" vertical="center" indent="1"/>
    </xf>
    <xf numFmtId="0" fontId="19" fillId="2" borderId="303" xfId="3" applyFont="1" applyFill="1" applyBorder="1" applyAlignment="1">
      <alignment vertical="center"/>
    </xf>
    <xf numFmtId="1" fontId="19" fillId="2" borderId="304" xfId="3" applyNumberFormat="1" applyFont="1" applyFill="1" applyBorder="1" applyAlignment="1">
      <alignment horizontal="center" vertical="center"/>
    </xf>
    <xf numFmtId="20" fontId="19" fillId="2" borderId="305" xfId="3" applyNumberFormat="1" applyFont="1" applyFill="1" applyBorder="1" applyAlignment="1">
      <alignment horizontal="center" vertical="center"/>
    </xf>
    <xf numFmtId="3" fontId="19" fillId="2" borderId="304" xfId="3" applyNumberFormat="1" applyFont="1" applyFill="1" applyBorder="1" applyAlignment="1">
      <alignment horizontal="right" vertical="center" indent="1"/>
    </xf>
    <xf numFmtId="0" fontId="17" fillId="2" borderId="119" xfId="3" applyFont="1" applyFill="1" applyBorder="1" applyAlignment="1">
      <alignment horizontal="center" vertical="center"/>
    </xf>
    <xf numFmtId="49" fontId="19" fillId="2" borderId="119" xfId="3" applyNumberFormat="1" applyFont="1" applyFill="1" applyBorder="1" applyAlignment="1">
      <alignment horizontal="center" vertical="center"/>
    </xf>
    <xf numFmtId="20" fontId="19" fillId="2" borderId="119" xfId="3" applyNumberFormat="1" applyFont="1" applyFill="1" applyBorder="1" applyAlignment="1">
      <alignment horizontal="center" vertical="center"/>
    </xf>
    <xf numFmtId="167" fontId="30" fillId="2" borderId="119" xfId="3" applyNumberFormat="1" applyFont="1" applyFill="1" applyBorder="1" applyAlignment="1">
      <alignment horizontal="right" vertical="center" indent="1"/>
    </xf>
    <xf numFmtId="0" fontId="15" fillId="2" borderId="0" xfId="0" applyFont="1" applyFill="1"/>
    <xf numFmtId="49" fontId="19" fillId="2" borderId="0" xfId="3" applyNumberFormat="1" applyFont="1" applyFill="1" applyAlignment="1">
      <alignment horizontal="center" vertical="center"/>
    </xf>
    <xf numFmtId="167" fontId="19" fillId="2" borderId="0" xfId="3" applyNumberFormat="1" applyFont="1" applyFill="1" applyAlignment="1">
      <alignment vertical="center"/>
    </xf>
    <xf numFmtId="0" fontId="92" fillId="3" borderId="62" xfId="0" applyFont="1" applyFill="1" applyBorder="1" applyAlignment="1">
      <alignment horizontal="center" vertical="center"/>
    </xf>
    <xf numFmtId="0" fontId="92" fillId="3" borderId="64" xfId="0" applyFont="1" applyFill="1" applyBorder="1" applyAlignment="1">
      <alignment horizontal="center" vertical="center" wrapText="1"/>
    </xf>
    <xf numFmtId="0" fontId="92" fillId="3" borderId="109" xfId="0" applyFont="1" applyFill="1" applyBorder="1" applyAlignment="1">
      <alignment horizontal="center" vertical="center" wrapText="1"/>
    </xf>
    <xf numFmtId="3" fontId="15" fillId="2" borderId="62" xfId="0" applyNumberFormat="1" applyFont="1" applyFill="1" applyBorder="1" applyAlignment="1">
      <alignment horizontal="left"/>
    </xf>
    <xf numFmtId="171" fontId="15" fillId="2" borderId="64" xfId="0" applyNumberFormat="1" applyFont="1" applyFill="1" applyBorder="1" applyAlignment="1">
      <alignment horizontal="right" indent="1"/>
    </xf>
    <xf numFmtId="3" fontId="19" fillId="2" borderId="109" xfId="0" applyNumberFormat="1" applyFont="1" applyFill="1" applyBorder="1" applyAlignment="1">
      <alignment horizontal="right" indent="1"/>
    </xf>
    <xf numFmtId="3" fontId="15" fillId="2" borderId="66" xfId="0" applyNumberFormat="1" applyFont="1" applyFill="1" applyBorder="1" applyAlignment="1">
      <alignment horizontal="left"/>
    </xf>
    <xf numFmtId="171" fontId="15" fillId="2" borderId="67" xfId="0" applyNumberFormat="1" applyFont="1" applyFill="1" applyBorder="1" applyAlignment="1">
      <alignment horizontal="right" indent="1"/>
    </xf>
    <xf numFmtId="3" fontId="19" fillId="2" borderId="25" xfId="0" applyNumberFormat="1" applyFont="1" applyFill="1" applyBorder="1" applyAlignment="1">
      <alignment horizontal="right" indent="1"/>
    </xf>
    <xf numFmtId="3" fontId="19" fillId="2" borderId="66" xfId="0" applyNumberFormat="1" applyFont="1" applyFill="1" applyBorder="1" applyAlignment="1">
      <alignment horizontal="left"/>
    </xf>
    <xf numFmtId="3" fontId="17" fillId="2" borderId="25" xfId="0" applyNumberFormat="1" applyFont="1" applyFill="1" applyBorder="1" applyAlignment="1">
      <alignment horizontal="right" indent="1"/>
    </xf>
    <xf numFmtId="3" fontId="15" fillId="2" borderId="25" xfId="0" applyNumberFormat="1" applyFont="1" applyFill="1" applyBorder="1" applyAlignment="1">
      <alignment horizontal="right" indent="1"/>
    </xf>
    <xf numFmtId="171" fontId="19" fillId="2" borderId="25" xfId="0" applyNumberFormat="1" applyFont="1" applyFill="1" applyBorder="1" applyAlignment="1">
      <alignment horizontal="right" indent="1"/>
    </xf>
    <xf numFmtId="3" fontId="15" fillId="2" borderId="67" xfId="0" applyNumberFormat="1" applyFont="1" applyFill="1" applyBorder="1" applyAlignment="1">
      <alignment horizontal="right" indent="1"/>
    </xf>
    <xf numFmtId="3" fontId="15" fillId="2" borderId="69" xfId="0" applyNumberFormat="1" applyFont="1" applyFill="1" applyBorder="1" applyAlignment="1">
      <alignment horizontal="left"/>
    </xf>
    <xf numFmtId="3" fontId="15" fillId="2" borderId="35" xfId="0" applyNumberFormat="1" applyFont="1" applyFill="1" applyBorder="1" applyAlignment="1">
      <alignment horizontal="right" indent="1"/>
    </xf>
    <xf numFmtId="4" fontId="19" fillId="2" borderId="32" xfId="0" applyNumberFormat="1" applyFont="1" applyFill="1" applyBorder="1" applyAlignment="1">
      <alignment horizontal="right" indent="1"/>
    </xf>
    <xf numFmtId="0" fontId="93" fillId="2" borderId="0" xfId="3" applyFont="1" applyFill="1"/>
    <xf numFmtId="0" fontId="24" fillId="3" borderId="239" xfId="3" applyFont="1" applyFill="1" applyBorder="1" applyAlignment="1">
      <alignment horizontal="center"/>
    </xf>
    <xf numFmtId="0" fontId="24" fillId="3" borderId="17" xfId="3" applyFont="1" applyFill="1" applyBorder="1" applyAlignment="1">
      <alignment horizontal="center"/>
    </xf>
    <xf numFmtId="0" fontId="24" fillId="3" borderId="204" xfId="3" applyFont="1" applyFill="1" applyBorder="1" applyAlignment="1">
      <alignment horizontal="center"/>
    </xf>
    <xf numFmtId="0" fontId="24" fillId="3" borderId="36" xfId="3" applyFont="1" applyFill="1" applyBorder="1" applyAlignment="1">
      <alignment horizontal="center"/>
    </xf>
    <xf numFmtId="0" fontId="24" fillId="3" borderId="30" xfId="3" applyFont="1" applyFill="1" applyBorder="1" applyAlignment="1">
      <alignment horizontal="center"/>
    </xf>
    <xf numFmtId="0" fontId="24" fillId="3" borderId="209" xfId="3" applyFont="1" applyFill="1" applyBorder="1" applyAlignment="1">
      <alignment horizontal="center"/>
    </xf>
    <xf numFmtId="0" fontId="17" fillId="2" borderId="66" xfId="3" applyFont="1" applyFill="1" applyBorder="1" applyAlignment="1">
      <alignment horizontal="left" vertical="center"/>
    </xf>
    <xf numFmtId="169" fontId="15" fillId="2" borderId="67" xfId="3" applyNumberFormat="1" applyFont="1" applyFill="1" applyBorder="1" applyAlignment="1">
      <alignment horizontal="right" indent="3"/>
    </xf>
    <xf numFmtId="169" fontId="15" fillId="2" borderId="70" xfId="3" applyNumberFormat="1" applyFont="1" applyFill="1" applyBorder="1" applyAlignment="1">
      <alignment horizontal="right" indent="3"/>
    </xf>
    <xf numFmtId="169" fontId="19" fillId="2" borderId="204" xfId="3" applyNumberFormat="1" applyFont="1" applyFill="1" applyBorder="1" applyAlignment="1">
      <alignment horizontal="right" indent="3"/>
    </xf>
    <xf numFmtId="169" fontId="19" fillId="2" borderId="207" xfId="3" applyNumberFormat="1" applyFont="1" applyFill="1" applyBorder="1" applyAlignment="1">
      <alignment horizontal="right" indent="3"/>
    </xf>
    <xf numFmtId="166" fontId="15" fillId="2" borderId="67" xfId="3" applyNumberFormat="1" applyFont="1" applyFill="1" applyBorder="1" applyAlignment="1">
      <alignment horizontal="right" indent="3"/>
    </xf>
    <xf numFmtId="166" fontId="15" fillId="2" borderId="70" xfId="3" applyNumberFormat="1" applyFont="1" applyFill="1" applyBorder="1" applyAlignment="1">
      <alignment horizontal="right" indent="3"/>
    </xf>
    <xf numFmtId="169" fontId="18" fillId="2" borderId="207" xfId="3" applyNumberFormat="1" applyFont="1" applyFill="1" applyBorder="1" applyAlignment="1">
      <alignment horizontal="right" indent="3"/>
    </xf>
    <xf numFmtId="0" fontId="17" fillId="2" borderId="307" xfId="3" applyFont="1" applyFill="1" applyBorder="1" applyAlignment="1">
      <alignment horizontal="left" vertical="center"/>
    </xf>
    <xf numFmtId="169" fontId="30" fillId="2" borderId="308" xfId="3" applyNumberFormat="1" applyFont="1" applyFill="1" applyBorder="1" applyAlignment="1">
      <alignment horizontal="right" indent="3"/>
    </xf>
    <xf numFmtId="169" fontId="30" fillId="2" borderId="309" xfId="3" applyNumberFormat="1" applyFont="1" applyFill="1" applyBorder="1" applyAlignment="1">
      <alignment horizontal="right" indent="3"/>
    </xf>
    <xf numFmtId="169" fontId="30" fillId="2" borderId="310" xfId="3" applyNumberFormat="1" applyFont="1" applyFill="1" applyBorder="1" applyAlignment="1">
      <alignment horizontal="right" indent="3"/>
    </xf>
    <xf numFmtId="0" fontId="24" fillId="3" borderId="62" xfId="3" applyFont="1" applyFill="1" applyBorder="1" applyAlignment="1">
      <alignment horizontal="center"/>
    </xf>
    <xf numFmtId="0" fontId="24" fillId="3" borderId="64" xfId="3" applyFont="1" applyFill="1" applyBorder="1" applyAlignment="1">
      <alignment horizontal="center"/>
    </xf>
    <xf numFmtId="0" fontId="24" fillId="3" borderId="86" xfId="3" applyFont="1" applyFill="1" applyBorder="1" applyAlignment="1">
      <alignment horizontal="center"/>
    </xf>
    <xf numFmtId="0" fontId="24" fillId="3" borderId="203" xfId="3" applyFont="1" applyFill="1" applyBorder="1" applyAlignment="1">
      <alignment horizontal="center"/>
    </xf>
    <xf numFmtId="0" fontId="24" fillId="3" borderId="69" xfId="3" applyFont="1" applyFill="1" applyBorder="1" applyAlignment="1">
      <alignment horizontal="center"/>
    </xf>
    <xf numFmtId="0" fontId="24" fillId="3" borderId="35" xfId="3" applyFont="1" applyFill="1" applyBorder="1" applyAlignment="1">
      <alignment horizontal="center"/>
    </xf>
    <xf numFmtId="0" fontId="24" fillId="3" borderId="34" xfId="3" applyFont="1" applyFill="1" applyBorder="1" applyAlignment="1">
      <alignment horizontal="center"/>
    </xf>
    <xf numFmtId="0" fontId="24" fillId="3" borderId="237" xfId="3" applyFont="1" applyFill="1" applyBorder="1" applyAlignment="1">
      <alignment horizontal="center"/>
    </xf>
    <xf numFmtId="0" fontId="95" fillId="3" borderId="206" xfId="3" applyFont="1" applyFill="1" applyBorder="1"/>
    <xf numFmtId="0" fontId="17" fillId="2" borderId="66" xfId="3" applyFont="1" applyFill="1" applyBorder="1"/>
    <xf numFmtId="169" fontId="15" fillId="2" borderId="207" xfId="3" applyNumberFormat="1" applyFont="1" applyFill="1" applyBorder="1" applyAlignment="1">
      <alignment horizontal="right" indent="3"/>
    </xf>
    <xf numFmtId="0" fontId="17" fillId="2" borderId="307" xfId="3" applyFont="1" applyFill="1" applyBorder="1"/>
    <xf numFmtId="169" fontId="26" fillId="2" borderId="309" xfId="3" applyNumberFormat="1" applyFont="1" applyFill="1" applyBorder="1" applyAlignment="1">
      <alignment horizontal="right" indent="3"/>
    </xf>
    <xf numFmtId="169" fontId="26" fillId="2" borderId="310" xfId="3" applyNumberFormat="1" applyFont="1" applyFill="1" applyBorder="1" applyAlignment="1">
      <alignment horizontal="right" indent="3"/>
    </xf>
    <xf numFmtId="0" fontId="58" fillId="2" borderId="0" xfId="0" applyFont="1" applyFill="1"/>
    <xf numFmtId="0" fontId="21" fillId="2" borderId="0" xfId="22" applyFont="1" applyFill="1"/>
    <xf numFmtId="0" fontId="19" fillId="2" borderId="0" xfId="22" applyFont="1" applyFill="1" applyAlignment="1">
      <alignment horizontal="centerContinuous"/>
    </xf>
    <xf numFmtId="0" fontId="19" fillId="2" borderId="0" xfId="22" applyFont="1" applyFill="1"/>
    <xf numFmtId="0" fontId="19" fillId="0" borderId="0" xfId="22" applyFont="1"/>
    <xf numFmtId="0" fontId="17" fillId="2" borderId="0" xfId="22" applyFont="1" applyFill="1" applyAlignment="1">
      <alignment horizontal="centerContinuous"/>
    </xf>
    <xf numFmtId="0" fontId="13" fillId="2" borderId="0" xfId="22" applyFont="1" applyFill="1" applyAlignment="1">
      <alignment horizontal="left" indent="1"/>
    </xf>
    <xf numFmtId="0" fontId="23" fillId="3" borderId="119" xfId="22" applyFont="1" applyFill="1" applyBorder="1" applyAlignment="1">
      <alignment horizontal="center" vertical="center"/>
    </xf>
    <xf numFmtId="0" fontId="18" fillId="2" borderId="70" xfId="22" applyFont="1" applyFill="1" applyBorder="1"/>
    <xf numFmtId="0" fontId="18" fillId="2" borderId="70" xfId="22" applyFont="1" applyFill="1" applyBorder="1" applyAlignment="1">
      <alignment horizontal="center"/>
    </xf>
    <xf numFmtId="4" fontId="18" fillId="2" borderId="70" xfId="22" quotePrefix="1" applyNumberFormat="1" applyFont="1" applyFill="1" applyBorder="1" applyAlignment="1">
      <alignment horizontal="right"/>
    </xf>
    <xf numFmtId="4" fontId="30" fillId="2" borderId="67" xfId="22" applyNumberFormat="1" applyFont="1" applyFill="1" applyBorder="1" applyAlignment="1">
      <alignment horizontal="right"/>
    </xf>
    <xf numFmtId="3" fontId="19" fillId="2" borderId="0" xfId="22" quotePrefix="1" applyNumberFormat="1" applyFont="1" applyFill="1" applyAlignment="1">
      <alignment horizontal="right"/>
    </xf>
    <xf numFmtId="3" fontId="19" fillId="2" borderId="0" xfId="22" applyNumberFormat="1" applyFont="1" applyFill="1" applyAlignment="1">
      <alignment horizontal="left"/>
    </xf>
    <xf numFmtId="4" fontId="18" fillId="2" borderId="70" xfId="22" applyNumberFormat="1" applyFont="1" applyFill="1" applyBorder="1" applyAlignment="1">
      <alignment horizontal="right"/>
    </xf>
    <xf numFmtId="0" fontId="18" fillId="2" borderId="303" xfId="22" applyFont="1" applyFill="1" applyBorder="1"/>
    <xf numFmtId="0" fontId="18" fillId="2" borderId="303" xfId="22" applyFont="1" applyFill="1" applyBorder="1" applyAlignment="1">
      <alignment horizontal="center"/>
    </xf>
    <xf numFmtId="4" fontId="18" fillId="2" borderId="303" xfId="22" applyNumberFormat="1" applyFont="1" applyFill="1" applyBorder="1" applyAlignment="1">
      <alignment horizontal="right"/>
    </xf>
    <xf numFmtId="4" fontId="30" fillId="2" borderId="304" xfId="22" applyNumberFormat="1" applyFont="1" applyFill="1" applyBorder="1" applyAlignment="1">
      <alignment horizontal="right"/>
    </xf>
    <xf numFmtId="0" fontId="58" fillId="2" borderId="0" xfId="22" applyFont="1" applyFill="1"/>
    <xf numFmtId="3" fontId="18" fillId="2" borderId="0" xfId="22" applyNumberFormat="1" applyFont="1" applyFill="1"/>
    <xf numFmtId="184" fontId="18" fillId="2" borderId="0" xfId="22" applyNumberFormat="1" applyFont="1" applyFill="1"/>
    <xf numFmtId="183" fontId="18" fillId="2" borderId="0" xfId="22" applyNumberFormat="1" applyFont="1" applyFill="1"/>
    <xf numFmtId="3" fontId="19" fillId="2" borderId="0" xfId="23" quotePrefix="1" applyNumberFormat="1" applyFont="1" applyFill="1" applyBorder="1" applyAlignment="1">
      <alignment horizontal="right"/>
    </xf>
    <xf numFmtId="0" fontId="18" fillId="2" borderId="0" xfId="22" applyFont="1" applyFill="1"/>
    <xf numFmtId="0" fontId="30" fillId="2" borderId="0" xfId="22" applyFont="1" applyFill="1"/>
    <xf numFmtId="0" fontId="31" fillId="2" borderId="0" xfId="22" applyFont="1" applyFill="1" applyAlignment="1">
      <alignment horizontal="right"/>
    </xf>
    <xf numFmtId="0" fontId="31" fillId="2" borderId="0" xfId="22" applyFont="1" applyFill="1"/>
    <xf numFmtId="0" fontId="25" fillId="2" borderId="0" xfId="22" applyFont="1" applyFill="1"/>
    <xf numFmtId="0" fontId="23" fillId="3" borderId="119" xfId="22" applyFont="1" applyFill="1" applyBorder="1" applyAlignment="1">
      <alignment horizontal="center" vertical="center" wrapText="1"/>
    </xf>
    <xf numFmtId="0" fontId="18" fillId="2" borderId="26" xfId="22" applyFont="1" applyFill="1" applyBorder="1" applyAlignment="1">
      <alignment horizontal="center" vertical="center"/>
    </xf>
    <xf numFmtId="0" fontId="18" fillId="2" borderId="119" xfId="22" applyFont="1" applyFill="1" applyBorder="1" applyAlignment="1">
      <alignment vertical="center"/>
    </xf>
    <xf numFmtId="3" fontId="18" fillId="2" borderId="27" xfId="22" applyNumberFormat="1" applyFont="1" applyFill="1" applyBorder="1" applyAlignment="1">
      <alignment horizontal="center" vertical="center"/>
    </xf>
    <xf numFmtId="183" fontId="30" fillId="2" borderId="119" xfId="22" quotePrefix="1" applyNumberFormat="1" applyFont="1" applyFill="1" applyBorder="1" applyAlignment="1">
      <alignment horizontal="right" vertical="center"/>
    </xf>
    <xf numFmtId="0" fontId="23" fillId="2" borderId="0" xfId="22" applyFont="1" applyFill="1" applyAlignment="1">
      <alignment horizontal="left" vertical="center"/>
    </xf>
    <xf numFmtId="0" fontId="31" fillId="2" borderId="0" xfId="22" applyFont="1" applyFill="1" applyAlignment="1">
      <alignment horizontal="left"/>
    </xf>
    <xf numFmtId="0" fontId="18" fillId="2" borderId="0" xfId="22" applyFont="1" applyFill="1" applyAlignment="1">
      <alignment horizontal="left"/>
    </xf>
    <xf numFmtId="0" fontId="18" fillId="0" borderId="0" xfId="22" applyFont="1"/>
    <xf numFmtId="3" fontId="18" fillId="2" borderId="0" xfId="22" applyNumberFormat="1" applyFont="1" applyFill="1" applyAlignment="1">
      <alignment horizontal="left"/>
    </xf>
    <xf numFmtId="0" fontId="97" fillId="2" borderId="0" xfId="22" applyFont="1" applyFill="1"/>
    <xf numFmtId="0" fontId="16" fillId="2" borderId="0" xfId="22" applyFont="1" applyFill="1"/>
    <xf numFmtId="0" fontId="15" fillId="2" borderId="0" xfId="22" applyFont="1" applyFill="1" applyAlignment="1">
      <alignment horizontal="right"/>
    </xf>
    <xf numFmtId="0" fontId="15" fillId="2" borderId="0" xfId="22" applyFont="1" applyFill="1"/>
    <xf numFmtId="0" fontId="32" fillId="2" borderId="0" xfId="22" applyFont="1" applyFill="1"/>
    <xf numFmtId="0" fontId="19" fillId="2" borderId="0" xfId="22" applyFont="1" applyFill="1" applyAlignment="1">
      <alignment horizontal="right"/>
    </xf>
    <xf numFmtId="0" fontId="15" fillId="2" borderId="0" xfId="22" applyFont="1" applyFill="1" applyAlignment="1">
      <alignment horizontal="left"/>
    </xf>
    <xf numFmtId="0" fontId="18" fillId="2" borderId="0" xfId="22" applyFont="1" applyFill="1" applyAlignment="1">
      <alignment horizontal="right"/>
    </xf>
    <xf numFmtId="0" fontId="19" fillId="2" borderId="0" xfId="24" applyFont="1" applyFill="1"/>
    <xf numFmtId="0" fontId="19" fillId="0" borderId="0" xfId="24" applyFont="1"/>
    <xf numFmtId="0" fontId="21" fillId="2" borderId="0" xfId="25" applyFont="1" applyFill="1"/>
    <xf numFmtId="0" fontId="18" fillId="2" borderId="0" xfId="25" applyFont="1" applyFill="1"/>
    <xf numFmtId="0" fontId="16" fillId="2" borderId="0" xfId="24" applyFont="1" applyFill="1"/>
    <xf numFmtId="0" fontId="30" fillId="2" borderId="0" xfId="25" applyFont="1" applyFill="1"/>
    <xf numFmtId="0" fontId="13" fillId="2" borderId="0" xfId="25" applyFont="1" applyFill="1"/>
    <xf numFmtId="0" fontId="27" fillId="9" borderId="108" xfId="24" applyFont="1" applyFill="1" applyBorder="1" applyAlignment="1">
      <alignment horizontal="center" vertical="center"/>
    </xf>
    <xf numFmtId="0" fontId="27" fillId="9" borderId="103" xfId="24" applyFont="1" applyFill="1" applyBorder="1" applyAlignment="1">
      <alignment horizontal="center" vertical="center"/>
    </xf>
    <xf numFmtId="0" fontId="27" fillId="9" borderId="103" xfId="24" applyFont="1" applyFill="1" applyBorder="1" applyAlignment="1">
      <alignment horizontal="center" vertical="center" wrapText="1"/>
    </xf>
    <xf numFmtId="0" fontId="27" fillId="9" borderId="311" xfId="24" applyFont="1" applyFill="1" applyBorder="1" applyAlignment="1">
      <alignment horizontal="center" vertical="center"/>
    </xf>
    <xf numFmtId="0" fontId="27" fillId="9" borderId="20" xfId="24" applyFont="1" applyFill="1" applyBorder="1" applyAlignment="1">
      <alignment horizontal="center" vertical="center"/>
    </xf>
    <xf numFmtId="0" fontId="16" fillId="2" borderId="0" xfId="24" applyFont="1" applyFill="1" applyAlignment="1">
      <alignment vertical="center"/>
    </xf>
    <xf numFmtId="0" fontId="26" fillId="10" borderId="114" xfId="24" applyFont="1" applyFill="1" applyBorder="1" applyAlignment="1">
      <alignment horizontal="center" vertical="center"/>
    </xf>
    <xf numFmtId="0" fontId="16" fillId="11" borderId="96" xfId="24" applyFont="1" applyFill="1" applyBorder="1" applyAlignment="1">
      <alignment horizontal="left" vertical="center"/>
    </xf>
    <xf numFmtId="0" fontId="16" fillId="2" borderId="312" xfId="24" applyFont="1" applyFill="1" applyBorder="1" applyAlignment="1">
      <alignment horizontal="center" vertical="center"/>
    </xf>
    <xf numFmtId="183" fontId="16" fillId="2" borderId="313" xfId="24" applyNumberFormat="1" applyFont="1" applyFill="1" applyBorder="1" applyAlignment="1">
      <alignment horizontal="right" vertical="center"/>
    </xf>
    <xf numFmtId="183" fontId="16" fillId="2" borderId="314" xfId="24" applyNumberFormat="1" applyFont="1" applyFill="1" applyBorder="1" applyAlignment="1">
      <alignment horizontal="right" vertical="center"/>
    </xf>
    <xf numFmtId="183" fontId="16" fillId="2" borderId="315" xfId="24" applyNumberFormat="1" applyFont="1" applyFill="1" applyBorder="1" applyAlignment="1">
      <alignment horizontal="right" vertical="center"/>
    </xf>
    <xf numFmtId="0" fontId="19" fillId="2" borderId="0" xfId="24" applyFont="1" applyFill="1" applyAlignment="1">
      <alignment vertical="center"/>
    </xf>
    <xf numFmtId="0" fontId="19" fillId="0" borderId="0" xfId="24" applyFont="1" applyAlignment="1">
      <alignment vertical="center"/>
    </xf>
    <xf numFmtId="0" fontId="26" fillId="10" borderId="118" xfId="24" applyFont="1" applyFill="1" applyBorder="1" applyAlignment="1">
      <alignment horizontal="center" vertical="center"/>
    </xf>
    <xf numFmtId="0" fontId="26" fillId="10" borderId="110" xfId="24" applyFont="1" applyFill="1" applyBorder="1" applyAlignment="1">
      <alignment horizontal="center" vertical="center"/>
    </xf>
    <xf numFmtId="0" fontId="16" fillId="11" borderId="305" xfId="24" applyFont="1" applyFill="1" applyBorder="1" applyAlignment="1">
      <alignment horizontal="left" vertical="center"/>
    </xf>
    <xf numFmtId="0" fontId="16" fillId="2" borderId="316" xfId="24" applyFont="1" applyFill="1" applyBorder="1" applyAlignment="1">
      <alignment horizontal="center" vertical="center"/>
    </xf>
    <xf numFmtId="183" fontId="16" fillId="2" borderId="317" xfId="24" applyNumberFormat="1" applyFont="1" applyFill="1" applyBorder="1" applyAlignment="1">
      <alignment horizontal="right" vertical="center"/>
    </xf>
    <xf numFmtId="183" fontId="16" fillId="2" borderId="318" xfId="24" applyNumberFormat="1" applyFont="1" applyFill="1" applyBorder="1" applyAlignment="1">
      <alignment horizontal="right" vertical="center"/>
    </xf>
    <xf numFmtId="183" fontId="16" fillId="2" borderId="319" xfId="24" applyNumberFormat="1" applyFont="1" applyFill="1" applyBorder="1" applyAlignment="1">
      <alignment horizontal="right" vertical="center"/>
    </xf>
    <xf numFmtId="0" fontId="26" fillId="10" borderId="66" xfId="24" applyFont="1" applyFill="1" applyBorder="1" applyAlignment="1">
      <alignment horizontal="center" vertical="center"/>
    </xf>
    <xf numFmtId="0" fontId="16" fillId="11" borderId="100" xfId="24" applyFont="1" applyFill="1" applyBorder="1" applyAlignment="1">
      <alignment horizontal="left" vertical="center"/>
    </xf>
    <xf numFmtId="0" fontId="16" fillId="2" borderId="320" xfId="24" applyFont="1" applyFill="1" applyBorder="1" applyAlignment="1">
      <alignment horizontal="center" vertical="center"/>
    </xf>
    <xf numFmtId="183" fontId="16" fillId="2" borderId="321" xfId="24" applyNumberFormat="1" applyFont="1" applyFill="1" applyBorder="1" applyAlignment="1">
      <alignment horizontal="right" vertical="center"/>
    </xf>
    <xf numFmtId="183" fontId="16" fillId="2" borderId="322" xfId="24" applyNumberFormat="1" applyFont="1" applyFill="1" applyBorder="1" applyAlignment="1">
      <alignment horizontal="right" vertical="center"/>
    </xf>
    <xf numFmtId="183" fontId="16" fillId="2" borderId="323" xfId="24" applyNumberFormat="1" applyFont="1" applyFill="1" applyBorder="1" applyAlignment="1">
      <alignment horizontal="right" vertical="center"/>
    </xf>
    <xf numFmtId="0" fontId="26" fillId="10" borderId="218" xfId="24" applyFont="1" applyFill="1" applyBorder="1" applyAlignment="1">
      <alignment horizontal="center" vertical="center"/>
    </xf>
    <xf numFmtId="0" fontId="16" fillId="11" borderId="106" xfId="24" applyFont="1" applyFill="1" applyBorder="1" applyAlignment="1">
      <alignment horizontal="left" vertical="center"/>
    </xf>
    <xf numFmtId="0" fontId="16" fillId="2" borderId="324" xfId="24" applyFont="1" applyFill="1" applyBorder="1" applyAlignment="1">
      <alignment horizontal="center" vertical="center"/>
    </xf>
    <xf numFmtId="183" fontId="16" fillId="2" borderId="325" xfId="24" applyNumberFormat="1" applyFont="1" applyFill="1" applyBorder="1" applyAlignment="1">
      <alignment horizontal="right" vertical="center"/>
    </xf>
    <xf numFmtId="183" fontId="16" fillId="2" borderId="326" xfId="24" applyNumberFormat="1" applyFont="1" applyFill="1" applyBorder="1" applyAlignment="1">
      <alignment horizontal="right" vertical="center"/>
    </xf>
    <xf numFmtId="183" fontId="16" fillId="2" borderId="107" xfId="24" applyNumberFormat="1" applyFont="1" applyFill="1" applyBorder="1" applyAlignment="1">
      <alignment horizontal="right" vertical="center"/>
    </xf>
    <xf numFmtId="0" fontId="33" fillId="2" borderId="0" xfId="24" applyFont="1" applyFill="1"/>
    <xf numFmtId="3" fontId="16" fillId="2" borderId="0" xfId="24" applyNumberFormat="1" applyFont="1" applyFill="1" applyAlignment="1">
      <alignment horizontal="right"/>
    </xf>
    <xf numFmtId="0" fontId="19" fillId="2" borderId="0" xfId="0" applyFont="1" applyFill="1" applyAlignment="1">
      <alignment vertical="top"/>
    </xf>
    <xf numFmtId="0" fontId="16" fillId="2" borderId="0" xfId="0" applyFont="1" applyFill="1" applyAlignment="1">
      <alignment vertical="center"/>
    </xf>
    <xf numFmtId="0" fontId="27" fillId="9" borderId="327" xfId="24" applyFont="1" applyFill="1" applyBorder="1" applyAlignment="1">
      <alignment horizontal="center" vertical="center" wrapText="1"/>
    </xf>
    <xf numFmtId="0" fontId="27" fillId="9" borderId="328" xfId="24" applyFont="1" applyFill="1" applyBorder="1" applyAlignment="1">
      <alignment horizontal="center" vertical="center"/>
    </xf>
    <xf numFmtId="0" fontId="27" fillId="9" borderId="329" xfId="24" applyFont="1" applyFill="1" applyBorder="1" applyAlignment="1">
      <alignment horizontal="center" vertical="center"/>
    </xf>
    <xf numFmtId="0" fontId="27" fillId="9" borderId="330" xfId="24" applyFont="1" applyFill="1" applyBorder="1" applyAlignment="1">
      <alignment horizontal="center" vertical="center"/>
    </xf>
    <xf numFmtId="0" fontId="27" fillId="9" borderId="331" xfId="24" applyFont="1" applyFill="1" applyBorder="1" applyAlignment="1">
      <alignment horizontal="center" vertical="center"/>
    </xf>
    <xf numFmtId="0" fontId="16" fillId="2" borderId="333" xfId="24" applyFont="1" applyFill="1" applyBorder="1" applyAlignment="1">
      <alignment horizontal="center" vertical="center"/>
    </xf>
    <xf numFmtId="183" fontId="16" fillId="0" borderId="334" xfId="24" applyNumberFormat="1" applyFont="1" applyBorder="1" applyAlignment="1">
      <alignment horizontal="right" vertical="center"/>
    </xf>
    <xf numFmtId="183" fontId="16" fillId="0" borderId="335" xfId="24" applyNumberFormat="1" applyFont="1" applyBorder="1" applyAlignment="1">
      <alignment horizontal="right" vertical="center"/>
    </xf>
    <xf numFmtId="183" fontId="16" fillId="0" borderId="336" xfId="24" applyNumberFormat="1" applyFont="1" applyBorder="1" applyAlignment="1">
      <alignment horizontal="right" vertical="center"/>
    </xf>
    <xf numFmtId="183" fontId="16" fillId="0" borderId="337" xfId="24" applyNumberFormat="1" applyFont="1" applyBorder="1" applyAlignment="1">
      <alignment horizontal="right" vertical="center"/>
    </xf>
    <xf numFmtId="0" fontId="16" fillId="2" borderId="338" xfId="24" applyFont="1" applyFill="1" applyBorder="1" applyAlignment="1">
      <alignment horizontal="center" vertical="center"/>
    </xf>
    <xf numFmtId="0" fontId="16" fillId="2" borderId="340" xfId="24" applyFont="1" applyFill="1" applyBorder="1" applyAlignment="1">
      <alignment horizontal="center" vertical="center"/>
    </xf>
    <xf numFmtId="183" fontId="16" fillId="0" borderId="341" xfId="24" applyNumberFormat="1" applyFont="1" applyBorder="1" applyAlignment="1">
      <alignment horizontal="right" vertical="center"/>
    </xf>
    <xf numFmtId="183" fontId="16" fillId="0" borderId="342" xfId="24" applyNumberFormat="1" applyFont="1" applyBorder="1" applyAlignment="1">
      <alignment horizontal="right" vertical="center"/>
    </xf>
    <xf numFmtId="183" fontId="16" fillId="0" borderId="343" xfId="24" applyNumberFormat="1" applyFont="1" applyBorder="1" applyAlignment="1">
      <alignment horizontal="right" vertical="center"/>
    </xf>
    <xf numFmtId="183" fontId="16" fillId="0" borderId="344" xfId="24" applyNumberFormat="1" applyFont="1" applyBorder="1" applyAlignment="1">
      <alignment horizontal="right" vertical="center"/>
    </xf>
    <xf numFmtId="0" fontId="97" fillId="2" borderId="0" xfId="24" applyFont="1" applyFill="1"/>
    <xf numFmtId="3" fontId="19" fillId="2" borderId="0" xfId="24" applyNumberFormat="1" applyFont="1" applyFill="1"/>
    <xf numFmtId="0" fontId="16" fillId="2" borderId="0" xfId="24" applyFont="1" applyFill="1" applyAlignment="1">
      <alignment horizontal="left"/>
    </xf>
    <xf numFmtId="0" fontId="20" fillId="2" borderId="0" xfId="24" applyFill="1"/>
    <xf numFmtId="0" fontId="20" fillId="0" borderId="0" xfId="24"/>
    <xf numFmtId="0" fontId="20" fillId="2" borderId="0" xfId="24" applyFill="1" applyAlignment="1">
      <alignment horizontal="center"/>
    </xf>
    <xf numFmtId="0" fontId="66" fillId="9" borderId="327" xfId="24" applyFont="1" applyFill="1" applyBorder="1" applyAlignment="1">
      <alignment horizontal="center" vertical="center"/>
    </xf>
    <xf numFmtId="0" fontId="66" fillId="9" borderId="345" xfId="24" applyFont="1" applyFill="1" applyBorder="1" applyAlignment="1">
      <alignment horizontal="center" vertical="center"/>
    </xf>
    <xf numFmtId="0" fontId="66" fillId="9" borderId="346" xfId="24" applyFont="1" applyFill="1" applyBorder="1" applyAlignment="1">
      <alignment horizontal="center" vertical="center" wrapText="1"/>
    </xf>
    <xf numFmtId="0" fontId="66" fillId="9" borderId="346" xfId="24" applyFont="1" applyFill="1" applyBorder="1" applyAlignment="1">
      <alignment horizontal="center" vertical="center"/>
    </xf>
    <xf numFmtId="0" fontId="66" fillId="9" borderId="347" xfId="24" applyFont="1" applyFill="1" applyBorder="1" applyAlignment="1">
      <alignment horizontal="center" vertical="center"/>
    </xf>
    <xf numFmtId="0" fontId="66" fillId="9" borderId="84" xfId="24" applyFont="1" applyFill="1" applyBorder="1" applyAlignment="1">
      <alignment horizontal="center" vertical="center"/>
    </xf>
    <xf numFmtId="0" fontId="20" fillId="2" borderId="0" xfId="24" applyFill="1" applyAlignment="1">
      <alignment vertical="center"/>
    </xf>
    <xf numFmtId="0" fontId="100" fillId="12" borderId="348" xfId="24" applyFont="1" applyFill="1" applyBorder="1" applyAlignment="1">
      <alignment horizontal="left" vertical="center"/>
    </xf>
    <xf numFmtId="0" fontId="100" fillId="2" borderId="349" xfId="24" applyFont="1" applyFill="1" applyBorder="1" applyAlignment="1">
      <alignment horizontal="center" vertical="center"/>
    </xf>
    <xf numFmtId="185" fontId="100" fillId="13" borderId="349" xfId="24" applyNumberFormat="1" applyFont="1" applyFill="1" applyBorder="1" applyAlignment="1">
      <alignment horizontal="right" vertical="center"/>
    </xf>
    <xf numFmtId="185" fontId="100" fillId="13" borderId="349" xfId="24" quotePrefix="1" applyNumberFormat="1" applyFont="1" applyFill="1" applyBorder="1" applyAlignment="1">
      <alignment horizontal="right" vertical="center"/>
    </xf>
    <xf numFmtId="185" fontId="100" fillId="13" borderId="350" xfId="24" applyNumberFormat="1" applyFont="1" applyFill="1" applyBorder="1" applyAlignment="1">
      <alignment horizontal="right" vertical="center"/>
    </xf>
    <xf numFmtId="185" fontId="100" fillId="13" borderId="351" xfId="24" applyNumberFormat="1" applyFont="1" applyFill="1" applyBorder="1" applyAlignment="1">
      <alignment horizontal="right" vertical="center"/>
    </xf>
    <xf numFmtId="0" fontId="20" fillId="0" borderId="0" xfId="24" applyAlignment="1">
      <alignment vertical="center"/>
    </xf>
    <xf numFmtId="0" fontId="100" fillId="12" borderId="352" xfId="24" applyFont="1" applyFill="1" applyBorder="1" applyAlignment="1">
      <alignment horizontal="left" vertical="center"/>
    </xf>
    <xf numFmtId="0" fontId="100" fillId="2" borderId="353" xfId="24" applyFont="1" applyFill="1" applyBorder="1" applyAlignment="1">
      <alignment horizontal="center" vertical="center"/>
    </xf>
    <xf numFmtId="185" fontId="100" fillId="13" borderId="353" xfId="24" applyNumberFormat="1" applyFont="1" applyFill="1" applyBorder="1" applyAlignment="1">
      <alignment horizontal="right" vertical="center"/>
    </xf>
    <xf numFmtId="185" fontId="100" fillId="13" borderId="353" xfId="24" quotePrefix="1" applyNumberFormat="1" applyFont="1" applyFill="1" applyBorder="1" applyAlignment="1">
      <alignment horizontal="right" vertical="center"/>
    </xf>
    <xf numFmtId="185" fontId="100" fillId="13" borderId="354" xfId="24" applyNumberFormat="1" applyFont="1" applyFill="1" applyBorder="1" applyAlignment="1">
      <alignment horizontal="right" vertical="center"/>
    </xf>
    <xf numFmtId="185" fontId="100" fillId="13" borderId="264" xfId="24" applyNumberFormat="1" applyFont="1" applyFill="1" applyBorder="1" applyAlignment="1">
      <alignment horizontal="right" vertical="center"/>
    </xf>
    <xf numFmtId="0" fontId="100" fillId="12" borderId="355" xfId="24" applyFont="1" applyFill="1" applyBorder="1" applyAlignment="1">
      <alignment horizontal="left" vertical="center"/>
    </xf>
    <xf numFmtId="0" fontId="100" fillId="2" borderId="356" xfId="24" applyFont="1" applyFill="1" applyBorder="1" applyAlignment="1">
      <alignment horizontal="center" vertical="center"/>
    </xf>
    <xf numFmtId="185" fontId="100" fillId="13" borderId="356" xfId="24" applyNumberFormat="1" applyFont="1" applyFill="1" applyBorder="1" applyAlignment="1">
      <alignment horizontal="right" vertical="center"/>
    </xf>
    <xf numFmtId="185" fontId="100" fillId="13" borderId="356" xfId="24" quotePrefix="1" applyNumberFormat="1" applyFont="1" applyFill="1" applyBorder="1" applyAlignment="1">
      <alignment horizontal="right" vertical="center"/>
    </xf>
    <xf numFmtId="185" fontId="100" fillId="13" borderId="357" xfId="24" applyNumberFormat="1" applyFont="1" applyFill="1" applyBorder="1" applyAlignment="1">
      <alignment horizontal="right" vertical="center"/>
    </xf>
    <xf numFmtId="185" fontId="100" fillId="13" borderId="358" xfId="24" applyNumberFormat="1" applyFont="1" applyFill="1" applyBorder="1" applyAlignment="1">
      <alignment horizontal="right" vertical="center"/>
    </xf>
    <xf numFmtId="0" fontId="100" fillId="12" borderId="359" xfId="24" applyFont="1" applyFill="1" applyBorder="1" applyAlignment="1">
      <alignment horizontal="left" vertical="center"/>
    </xf>
    <xf numFmtId="0" fontId="100" fillId="2" borderId="360" xfId="24" applyFont="1" applyFill="1" applyBorder="1" applyAlignment="1">
      <alignment horizontal="center" vertical="center"/>
    </xf>
    <xf numFmtId="185" fontId="100" fillId="13" borderId="360" xfId="24" applyNumberFormat="1" applyFont="1" applyFill="1" applyBorder="1" applyAlignment="1">
      <alignment horizontal="right" vertical="center"/>
    </xf>
    <xf numFmtId="185" fontId="100" fillId="13" borderId="360" xfId="24" quotePrefix="1" applyNumberFormat="1" applyFont="1" applyFill="1" applyBorder="1" applyAlignment="1">
      <alignment horizontal="right" vertical="center"/>
    </xf>
    <xf numFmtId="185" fontId="100" fillId="13" borderId="361" xfId="24" applyNumberFormat="1" applyFont="1" applyFill="1" applyBorder="1" applyAlignment="1">
      <alignment horizontal="right" vertical="center"/>
    </xf>
    <xf numFmtId="185" fontId="100" fillId="13" borderId="362" xfId="24" applyNumberFormat="1" applyFont="1" applyFill="1" applyBorder="1" applyAlignment="1">
      <alignment horizontal="right" vertical="center"/>
    </xf>
    <xf numFmtId="0" fontId="41" fillId="2" borderId="0" xfId="24" applyFont="1" applyFill="1"/>
    <xf numFmtId="0" fontId="100" fillId="2" borderId="0" xfId="24" applyFont="1" applyFill="1"/>
    <xf numFmtId="0" fontId="100" fillId="2" borderId="0" xfId="24" applyFont="1" applyFill="1" applyAlignment="1">
      <alignment horizontal="center"/>
    </xf>
    <xf numFmtId="0" fontId="20" fillId="2" borderId="0" xfId="0" applyFont="1" applyFill="1"/>
    <xf numFmtId="0" fontId="41" fillId="2" borderId="0" xfId="0" applyFont="1" applyFill="1" applyAlignment="1">
      <alignment horizontal="left" indent="1"/>
    </xf>
    <xf numFmtId="0" fontId="102" fillId="9" borderId="103" xfId="24" applyFont="1" applyFill="1" applyBorder="1" applyAlignment="1">
      <alignment horizontal="center" vertical="center" wrapText="1"/>
    </xf>
    <xf numFmtId="0" fontId="102" fillId="9" borderId="103" xfId="24" applyFont="1" applyFill="1" applyBorder="1" applyAlignment="1">
      <alignment horizontal="center" vertical="center"/>
    </xf>
    <xf numFmtId="0" fontId="102" fillId="9" borderId="363" xfId="24" applyFont="1" applyFill="1" applyBorder="1" applyAlignment="1">
      <alignment horizontal="center" vertical="center"/>
    </xf>
    <xf numFmtId="0" fontId="102" fillId="9" borderId="20" xfId="24" applyFont="1" applyFill="1" applyBorder="1" applyAlignment="1">
      <alignment horizontal="center" vertical="center"/>
    </xf>
    <xf numFmtId="0" fontId="100" fillId="2" borderId="364" xfId="24" applyFont="1" applyFill="1" applyBorder="1" applyAlignment="1">
      <alignment horizontal="center" vertical="center"/>
    </xf>
    <xf numFmtId="0" fontId="100" fillId="2" borderId="35" xfId="24" applyFont="1" applyFill="1" applyBorder="1" applyAlignment="1">
      <alignment horizontal="center" vertical="center"/>
    </xf>
    <xf numFmtId="3" fontId="100" fillId="2" borderId="0" xfId="24" applyNumberFormat="1" applyFont="1" applyFill="1"/>
    <xf numFmtId="0" fontId="102" fillId="9" borderId="108" xfId="24" applyFont="1" applyFill="1" applyBorder="1" applyAlignment="1">
      <alignment horizontal="center" vertical="center"/>
    </xf>
    <xf numFmtId="0" fontId="102" fillId="9" borderId="21" xfId="24" applyFont="1" applyFill="1" applyBorder="1" applyAlignment="1">
      <alignment horizontal="center" vertical="center"/>
    </xf>
    <xf numFmtId="0" fontId="103" fillId="14" borderId="66" xfId="24" applyFont="1" applyFill="1" applyBorder="1" applyAlignment="1">
      <alignment horizontal="center" vertical="center"/>
    </xf>
    <xf numFmtId="0" fontId="100" fillId="12" borderId="0" xfId="24" applyFont="1" applyFill="1" applyAlignment="1">
      <alignment horizontal="left" vertical="center"/>
    </xf>
    <xf numFmtId="0" fontId="100" fillId="8" borderId="67" xfId="24" applyFont="1" applyFill="1" applyBorder="1" applyAlignment="1">
      <alignment horizontal="center" vertical="center"/>
    </xf>
    <xf numFmtId="185" fontId="100" fillId="0" borderId="111" xfId="24" applyNumberFormat="1" applyFont="1" applyBorder="1" applyAlignment="1">
      <alignment horizontal="right" vertical="center"/>
    </xf>
    <xf numFmtId="185" fontId="100" fillId="0" borderId="24" xfId="24" applyNumberFormat="1" applyFont="1" applyBorder="1" applyAlignment="1">
      <alignment horizontal="right" vertical="center"/>
    </xf>
    <xf numFmtId="0" fontId="103" fillId="14" borderId="118" xfId="24" applyFont="1" applyFill="1" applyBorder="1" applyAlignment="1">
      <alignment horizontal="center" vertical="center"/>
    </xf>
    <xf numFmtId="0" fontId="100" fillId="12" borderId="27" xfId="24" applyFont="1" applyFill="1" applyBorder="1" applyAlignment="1">
      <alignment horizontal="left" vertical="center"/>
    </xf>
    <xf numFmtId="0" fontId="100" fillId="8" borderId="119" xfId="24" applyFont="1" applyFill="1" applyBorder="1" applyAlignment="1">
      <alignment horizontal="center" vertical="center"/>
    </xf>
    <xf numFmtId="185" fontId="100" fillId="0" borderId="119" xfId="24" applyNumberFormat="1" applyFont="1" applyBorder="1" applyAlignment="1">
      <alignment horizontal="right" vertical="center"/>
    </xf>
    <xf numFmtId="185" fontId="100" fillId="0" borderId="28" xfId="24" applyNumberFormat="1" applyFont="1" applyBorder="1" applyAlignment="1">
      <alignment horizontal="right" vertical="center"/>
    </xf>
    <xf numFmtId="0" fontId="103" fillId="14" borderId="69" xfId="24" applyFont="1" applyFill="1" applyBorder="1" applyAlignment="1">
      <alignment horizontal="center" vertical="center"/>
    </xf>
    <xf numFmtId="0" fontId="100" fillId="12" borderId="33" xfId="24" applyFont="1" applyFill="1" applyBorder="1" applyAlignment="1">
      <alignment horizontal="left" vertical="center"/>
    </xf>
    <xf numFmtId="0" fontId="100" fillId="8" borderId="35" xfId="24" applyFont="1" applyFill="1" applyBorder="1" applyAlignment="1">
      <alignment horizontal="center" vertical="center"/>
    </xf>
    <xf numFmtId="185" fontId="100" fillId="0" borderId="35" xfId="24" applyNumberFormat="1" applyFont="1" applyBorder="1" applyAlignment="1">
      <alignment horizontal="right" vertical="center"/>
    </xf>
    <xf numFmtId="185" fontId="100" fillId="0" borderId="31" xfId="24" applyNumberFormat="1" applyFont="1" applyBorder="1" applyAlignment="1">
      <alignment horizontal="right" vertical="center"/>
    </xf>
    <xf numFmtId="0" fontId="104" fillId="2" borderId="0" xfId="24" applyFont="1" applyFill="1"/>
    <xf numFmtId="0" fontId="100" fillId="2" borderId="0" xfId="24" applyFont="1" applyFill="1" applyAlignment="1">
      <alignment horizontal="right"/>
    </xf>
    <xf numFmtId="0" fontId="20" fillId="2" borderId="0" xfId="25" applyFill="1" applyAlignment="1">
      <alignment horizontal="right"/>
    </xf>
    <xf numFmtId="0" fontId="108" fillId="2" borderId="0" xfId="25" applyFont="1" applyFill="1" applyAlignment="1">
      <alignment horizontal="left"/>
    </xf>
    <xf numFmtId="0" fontId="41" fillId="2" borderId="0" xfId="25" applyFont="1" applyFill="1"/>
    <xf numFmtId="0" fontId="41" fillId="0" borderId="0" xfId="25" applyFont="1"/>
    <xf numFmtId="0" fontId="34" fillId="2" borderId="0" xfId="0" applyFont="1" applyFill="1" applyAlignment="1">
      <alignment horizontal="left"/>
    </xf>
    <xf numFmtId="0" fontId="109" fillId="0" borderId="0" xfId="0" applyFont="1"/>
    <xf numFmtId="0" fontId="20" fillId="2" borderId="0" xfId="0" applyFont="1" applyFill="1" applyAlignment="1">
      <alignment wrapText="1"/>
    </xf>
    <xf numFmtId="0" fontId="20" fillId="2" borderId="0" xfId="0" applyFont="1" applyFill="1" applyAlignment="1">
      <alignment horizontal="left" wrapText="1"/>
    </xf>
    <xf numFmtId="0" fontId="20" fillId="2" borderId="0" xfId="0" applyFont="1" applyFill="1" applyAlignment="1">
      <alignment horizontal="center" vertical="center" wrapText="1"/>
    </xf>
    <xf numFmtId="168" fontId="20" fillId="2" borderId="0" xfId="1" applyFont="1" applyFill="1" applyAlignment="1">
      <alignment horizontal="right" vertical="center" wrapText="1" indent="3"/>
    </xf>
    <xf numFmtId="168" fontId="20" fillId="2" borderId="0" xfId="1" applyFont="1" applyFill="1" applyAlignment="1">
      <alignment horizontal="center" vertical="center" wrapText="1"/>
    </xf>
    <xf numFmtId="0" fontId="91" fillId="2" borderId="0" xfId="0" applyFont="1" applyFill="1" applyAlignment="1">
      <alignment horizontal="right" indent="1"/>
    </xf>
    <xf numFmtId="0" fontId="91" fillId="0" borderId="0" xfId="0" applyFont="1"/>
    <xf numFmtId="0" fontId="38" fillId="2" borderId="0" xfId="0" applyFont="1" applyFill="1"/>
    <xf numFmtId="0" fontId="20" fillId="2" borderId="0" xfId="0" applyFont="1" applyFill="1" applyAlignment="1">
      <alignment horizontal="center" wrapText="1"/>
    </xf>
    <xf numFmtId="2" fontId="66" fillId="9" borderId="366" xfId="6" applyNumberFormat="1" applyFont="1" applyFill="1" applyBorder="1" applyAlignment="1">
      <alignment horizontal="center" vertical="center" wrapText="1"/>
    </xf>
    <xf numFmtId="2" fontId="66" fillId="9" borderId="367" xfId="6" applyNumberFormat="1" applyFont="1" applyFill="1" applyBorder="1" applyAlignment="1">
      <alignment horizontal="center" vertical="center" wrapText="1"/>
    </xf>
    <xf numFmtId="2" fontId="66" fillId="9" borderId="368" xfId="6" applyNumberFormat="1" applyFont="1" applyFill="1" applyBorder="1" applyAlignment="1">
      <alignment horizontal="center" vertical="center" wrapText="1"/>
    </xf>
    <xf numFmtId="176" fontId="66" fillId="9" borderId="369" xfId="14" applyFont="1" applyFill="1" applyBorder="1" applyAlignment="1">
      <alignment horizontal="center" vertical="center" wrapText="1"/>
    </xf>
    <xf numFmtId="176" fontId="66" fillId="9" borderId="370" xfId="14" applyFont="1" applyFill="1" applyBorder="1" applyAlignment="1">
      <alignment horizontal="center" vertical="center" wrapText="1"/>
    </xf>
    <xf numFmtId="176" fontId="66" fillId="9" borderId="371" xfId="14" applyFont="1" applyFill="1" applyBorder="1" applyAlignment="1">
      <alignment horizontal="center" vertical="center" wrapText="1"/>
    </xf>
    <xf numFmtId="0" fontId="91" fillId="2" borderId="0" xfId="0" applyFont="1" applyFill="1" applyAlignment="1">
      <alignment vertical="center"/>
    </xf>
    <xf numFmtId="0" fontId="30" fillId="15" borderId="66" xfId="0" applyFont="1" applyFill="1" applyBorder="1" applyAlignment="1">
      <alignment vertical="center"/>
    </xf>
    <xf numFmtId="0" fontId="18" fillId="2" borderId="304" xfId="0" applyFont="1" applyFill="1" applyBorder="1" applyAlignment="1">
      <alignment vertical="center"/>
    </xf>
    <xf numFmtId="0" fontId="18" fillId="5" borderId="304" xfId="0" applyFont="1" applyFill="1" applyBorder="1" applyAlignment="1">
      <alignment vertical="center"/>
    </xf>
    <xf numFmtId="0" fontId="18" fillId="2" borderId="304" xfId="0" applyFont="1" applyFill="1" applyBorder="1" applyAlignment="1">
      <alignment horizontal="center" vertical="center"/>
    </xf>
    <xf numFmtId="0" fontId="18" fillId="5" borderId="304" xfId="0" applyFont="1" applyFill="1" applyBorder="1" applyAlignment="1">
      <alignment horizontal="center" vertical="center"/>
    </xf>
    <xf numFmtId="0" fontId="18" fillId="2" borderId="205" xfId="0" applyFont="1" applyFill="1" applyBorder="1" applyAlignment="1">
      <alignment horizontal="center" vertical="center"/>
    </xf>
    <xf numFmtId="166" fontId="18" fillId="2" borderId="212" xfId="0" applyNumberFormat="1" applyFont="1" applyFill="1" applyBorder="1" applyAlignment="1">
      <alignment horizontal="right" vertical="center" indent="1"/>
    </xf>
    <xf numFmtId="166" fontId="18" fillId="2" borderId="306" xfId="0" applyNumberFormat="1" applyFont="1" applyFill="1" applyBorder="1" applyAlignment="1">
      <alignment horizontal="right" vertical="center" indent="1"/>
    </xf>
    <xf numFmtId="0" fontId="18" fillId="2" borderId="306" xfId="0" applyFont="1" applyFill="1" applyBorder="1" applyAlignment="1">
      <alignment horizontal="center" vertical="center"/>
    </xf>
    <xf numFmtId="3" fontId="18" fillId="2" borderId="372" xfId="0" applyNumberFormat="1" applyFont="1" applyFill="1" applyBorder="1" applyAlignment="1">
      <alignment horizontal="right" vertical="center" indent="1"/>
    </xf>
    <xf numFmtId="0" fontId="91" fillId="0" borderId="0" xfId="0" applyFont="1" applyAlignment="1">
      <alignment vertical="center"/>
    </xf>
    <xf numFmtId="0" fontId="18" fillId="2" borderId="119" xfId="0" applyFont="1" applyFill="1" applyBorder="1" applyAlignment="1">
      <alignment vertical="center"/>
    </xf>
    <xf numFmtId="0" fontId="18" fillId="5" borderId="119" xfId="0" applyFont="1" applyFill="1" applyBorder="1" applyAlignment="1">
      <alignment vertical="center"/>
    </xf>
    <xf numFmtId="0" fontId="18" fillId="2" borderId="119" xfId="0" applyFont="1" applyFill="1" applyBorder="1" applyAlignment="1">
      <alignment horizontal="center" vertical="center"/>
    </xf>
    <xf numFmtId="0" fontId="18" fillId="5" borderId="119" xfId="0" applyFont="1" applyFill="1" applyBorder="1" applyAlignment="1">
      <alignment horizontal="center" vertical="center"/>
    </xf>
    <xf numFmtId="0" fontId="18" fillId="2" borderId="156" xfId="0" applyFont="1" applyFill="1" applyBorder="1" applyAlignment="1">
      <alignment horizontal="center" vertical="center"/>
    </xf>
    <xf numFmtId="166" fontId="18" fillId="2" borderId="373" xfId="0" applyNumberFormat="1" applyFont="1" applyFill="1" applyBorder="1" applyAlignment="1">
      <alignment horizontal="right" vertical="center" indent="1"/>
    </xf>
    <xf numFmtId="166" fontId="18" fillId="2" borderId="27" xfId="0" applyNumberFormat="1" applyFont="1" applyFill="1" applyBorder="1" applyAlignment="1">
      <alignment horizontal="right" vertical="center" indent="1"/>
    </xf>
    <xf numFmtId="0" fontId="18" fillId="2" borderId="27" xfId="0" applyFont="1" applyFill="1" applyBorder="1" applyAlignment="1">
      <alignment horizontal="center" vertical="center"/>
    </xf>
    <xf numFmtId="3" fontId="18" fillId="2" borderId="28" xfId="0" applyNumberFormat="1" applyFont="1" applyFill="1" applyBorder="1" applyAlignment="1">
      <alignment horizontal="right" vertical="center" indent="1"/>
    </xf>
    <xf numFmtId="0" fontId="18" fillId="2" borderId="67" xfId="0" applyFont="1" applyFill="1" applyBorder="1" applyAlignment="1">
      <alignment vertical="center"/>
    </xf>
    <xf numFmtId="0" fontId="18" fillId="5" borderId="67" xfId="0" applyFont="1" applyFill="1" applyBorder="1" applyAlignment="1">
      <alignment vertical="center"/>
    </xf>
    <xf numFmtId="0" fontId="18" fillId="2" borderId="250" xfId="0" applyFont="1" applyFill="1" applyBorder="1" applyAlignment="1">
      <alignment horizontal="center" vertical="center"/>
    </xf>
    <xf numFmtId="0" fontId="18" fillId="5" borderId="250" xfId="0" applyFont="1" applyFill="1" applyBorder="1" applyAlignment="1">
      <alignment horizontal="center" vertical="center"/>
    </xf>
    <xf numFmtId="0" fontId="18" fillId="2" borderId="374" xfId="0" applyFont="1" applyFill="1" applyBorder="1" applyAlignment="1">
      <alignment horizontal="center" vertical="center"/>
    </xf>
    <xf numFmtId="166" fontId="18" fillId="2" borderId="375" xfId="0" applyNumberFormat="1" applyFont="1" applyFill="1" applyBorder="1" applyAlignment="1">
      <alignment horizontal="right" vertical="center" indent="1"/>
    </xf>
    <xf numFmtId="166" fontId="18" fillId="2" borderId="376" xfId="0" applyNumberFormat="1" applyFont="1" applyFill="1" applyBorder="1" applyAlignment="1">
      <alignment horizontal="right" vertical="center" indent="1"/>
    </xf>
    <xf numFmtId="0" fontId="18" fillId="2" borderId="376" xfId="0" applyFont="1" applyFill="1" applyBorder="1" applyAlignment="1">
      <alignment horizontal="center" vertical="center"/>
    </xf>
    <xf numFmtId="3" fontId="18" fillId="2" borderId="377" xfId="0" applyNumberFormat="1" applyFont="1" applyFill="1" applyBorder="1" applyAlignment="1">
      <alignment horizontal="right" vertical="center" indent="1"/>
    </xf>
    <xf numFmtId="0" fontId="18" fillId="2" borderId="260" xfId="0" applyFont="1" applyFill="1" applyBorder="1" applyAlignment="1">
      <alignment horizontal="center" vertical="center"/>
    </xf>
    <xf numFmtId="0" fontId="18" fillId="5" borderId="260" xfId="0" applyFont="1" applyFill="1" applyBorder="1" applyAlignment="1">
      <alignment horizontal="center" vertical="center"/>
    </xf>
    <xf numFmtId="0" fontId="18" fillId="2" borderId="378" xfId="0" applyFont="1" applyFill="1" applyBorder="1" applyAlignment="1">
      <alignment horizontal="center" vertical="center"/>
    </xf>
    <xf numFmtId="166" fontId="18" fillId="2" borderId="379" xfId="0" applyNumberFormat="1" applyFont="1" applyFill="1" applyBorder="1" applyAlignment="1">
      <alignment horizontal="right" vertical="center" indent="1"/>
    </xf>
    <xf numFmtId="166" fontId="18" fillId="2" borderId="380" xfId="0" applyNumberFormat="1" applyFont="1" applyFill="1" applyBorder="1" applyAlignment="1">
      <alignment horizontal="right" vertical="center" indent="1"/>
    </xf>
    <xf numFmtId="0" fontId="18" fillId="2" borderId="380" xfId="0" applyFont="1" applyFill="1" applyBorder="1" applyAlignment="1">
      <alignment horizontal="center" vertical="center"/>
    </xf>
    <xf numFmtId="3" fontId="18" fillId="2" borderId="381" xfId="0" applyNumberFormat="1" applyFont="1" applyFill="1" applyBorder="1" applyAlignment="1">
      <alignment horizontal="right" vertical="center" indent="1"/>
    </xf>
    <xf numFmtId="0" fontId="18" fillId="2" borderId="111" xfId="0" applyFont="1" applyFill="1" applyBorder="1" applyAlignment="1">
      <alignment vertical="center"/>
    </xf>
    <xf numFmtId="0" fontId="18" fillId="5" borderId="111" xfId="0" applyFont="1" applyFill="1" applyBorder="1" applyAlignment="1">
      <alignment vertical="center"/>
    </xf>
    <xf numFmtId="0" fontId="18" fillId="2" borderId="112" xfId="0" applyFont="1" applyFill="1" applyBorder="1" applyAlignment="1">
      <alignment horizontal="center" vertical="center"/>
    </xf>
    <xf numFmtId="0" fontId="18" fillId="5" borderId="112" xfId="0" applyFont="1" applyFill="1" applyBorder="1" applyAlignment="1">
      <alignment horizontal="center" vertical="center"/>
    </xf>
    <xf numFmtId="0" fontId="18" fillId="2" borderId="382" xfId="0" applyFont="1" applyFill="1" applyBorder="1" applyAlignment="1">
      <alignment horizontal="center" vertical="center"/>
    </xf>
    <xf numFmtId="166" fontId="18" fillId="2" borderId="383" xfId="0" applyNumberFormat="1" applyFont="1" applyFill="1" applyBorder="1" applyAlignment="1">
      <alignment horizontal="right" vertical="center" indent="1"/>
    </xf>
    <xf numFmtId="166" fontId="18" fillId="2" borderId="384" xfId="0" applyNumberFormat="1" applyFont="1" applyFill="1" applyBorder="1" applyAlignment="1">
      <alignment horizontal="right" vertical="center" indent="1"/>
    </xf>
    <xf numFmtId="0" fontId="18" fillId="2" borderId="384" xfId="0" applyFont="1" applyFill="1" applyBorder="1" applyAlignment="1">
      <alignment horizontal="center" vertical="center"/>
    </xf>
    <xf numFmtId="3" fontId="18" fillId="2" borderId="315" xfId="0" applyNumberFormat="1" applyFont="1" applyFill="1" applyBorder="1" applyAlignment="1">
      <alignment horizontal="right" vertical="center" indent="1"/>
    </xf>
    <xf numFmtId="0" fontId="18" fillId="2" borderId="253" xfId="0" applyFont="1" applyFill="1" applyBorder="1" applyAlignment="1">
      <alignment horizontal="center" vertical="center"/>
    </xf>
    <xf numFmtId="0" fontId="18" fillId="5" borderId="253" xfId="0" applyFont="1" applyFill="1" applyBorder="1" applyAlignment="1">
      <alignment horizontal="center" vertical="center"/>
    </xf>
    <xf numFmtId="0" fontId="18" fillId="2" borderId="258" xfId="0" applyFont="1" applyFill="1" applyBorder="1" applyAlignment="1">
      <alignment horizontal="center" vertical="center"/>
    </xf>
    <xf numFmtId="166" fontId="18" fillId="2" borderId="385" xfId="0" applyNumberFormat="1" applyFont="1" applyFill="1" applyBorder="1" applyAlignment="1">
      <alignment horizontal="right" vertical="center" indent="1"/>
    </xf>
    <xf numFmtId="166" fontId="18" fillId="2" borderId="72" xfId="0" applyNumberFormat="1" applyFont="1" applyFill="1" applyBorder="1" applyAlignment="1">
      <alignment horizontal="right" vertical="center" indent="1"/>
    </xf>
    <xf numFmtId="0" fontId="18" fillId="2" borderId="72" xfId="0" applyFont="1" applyFill="1" applyBorder="1" applyAlignment="1">
      <alignment horizontal="center" vertical="center"/>
    </xf>
    <xf numFmtId="3" fontId="18" fillId="2" borderId="323" xfId="0" applyNumberFormat="1" applyFont="1" applyFill="1" applyBorder="1" applyAlignment="1">
      <alignment horizontal="right" vertical="center" indent="1"/>
    </xf>
    <xf numFmtId="0" fontId="18" fillId="2" borderId="67" xfId="0" applyFont="1" applyFill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/>
    </xf>
    <xf numFmtId="0" fontId="18" fillId="2" borderId="235" xfId="0" applyFont="1" applyFill="1" applyBorder="1" applyAlignment="1">
      <alignment horizontal="center" vertical="center"/>
    </xf>
    <xf numFmtId="166" fontId="18" fillId="2" borderId="214" xfId="0" applyNumberFormat="1" applyFont="1" applyFill="1" applyBorder="1" applyAlignment="1">
      <alignment horizontal="right" vertical="center" indent="1"/>
    </xf>
    <xf numFmtId="166" fontId="18" fillId="2" borderId="0" xfId="0" applyNumberFormat="1" applyFont="1" applyFill="1" applyAlignment="1">
      <alignment horizontal="right" vertical="center" indent="1"/>
    </xf>
    <xf numFmtId="0" fontId="18" fillId="2" borderId="0" xfId="0" applyFont="1" applyFill="1" applyAlignment="1">
      <alignment horizontal="center" vertical="center"/>
    </xf>
    <xf numFmtId="3" fontId="18" fillId="2" borderId="24" xfId="0" applyNumberFormat="1" applyFont="1" applyFill="1" applyBorder="1" applyAlignment="1">
      <alignment horizontal="right" vertical="center" indent="1"/>
    </xf>
    <xf numFmtId="0" fontId="18" fillId="2" borderId="111" xfId="0" applyFont="1" applyFill="1" applyBorder="1" applyAlignment="1">
      <alignment horizontal="center" vertical="center"/>
    </xf>
    <xf numFmtId="0" fontId="18" fillId="5" borderId="111" xfId="0" applyFont="1" applyFill="1" applyBorder="1" applyAlignment="1">
      <alignment horizontal="center" vertical="center"/>
    </xf>
    <xf numFmtId="0" fontId="18" fillId="2" borderId="234" xfId="0" applyFont="1" applyFill="1" applyBorder="1" applyAlignment="1">
      <alignment horizontal="center" vertical="center"/>
    </xf>
    <xf numFmtId="166" fontId="18" fillId="2" borderId="169" xfId="0" applyNumberFormat="1" applyFont="1" applyFill="1" applyBorder="1" applyAlignment="1">
      <alignment horizontal="right" vertical="center" indent="1"/>
    </xf>
    <xf numFmtId="166" fontId="18" fillId="2" borderId="386" xfId="0" applyNumberFormat="1" applyFont="1" applyFill="1" applyBorder="1" applyAlignment="1">
      <alignment horizontal="right" vertical="center" indent="1"/>
    </xf>
    <xf numFmtId="0" fontId="18" fillId="2" borderId="386" xfId="0" applyFont="1" applyFill="1" applyBorder="1" applyAlignment="1">
      <alignment horizontal="center" vertical="center"/>
    </xf>
    <xf numFmtId="3" fontId="18" fillId="2" borderId="387" xfId="0" applyNumberFormat="1" applyFont="1" applyFill="1" applyBorder="1" applyAlignment="1">
      <alignment horizontal="right" vertical="center" indent="1"/>
    </xf>
    <xf numFmtId="0" fontId="18" fillId="2" borderId="116" xfId="0" applyFont="1" applyFill="1" applyBorder="1" applyAlignment="1">
      <alignment horizontal="center" vertical="center"/>
    </xf>
    <xf numFmtId="0" fontId="18" fillId="5" borderId="116" xfId="0" applyFont="1" applyFill="1" applyBorder="1" applyAlignment="1">
      <alignment horizontal="center" vertical="center"/>
    </xf>
    <xf numFmtId="0" fontId="18" fillId="2" borderId="388" xfId="0" applyFont="1" applyFill="1" applyBorder="1" applyAlignment="1">
      <alignment horizontal="center" vertical="center"/>
    </xf>
    <xf numFmtId="166" fontId="18" fillId="2" borderId="389" xfId="0" applyNumberFormat="1" applyFont="1" applyFill="1" applyBorder="1" applyAlignment="1">
      <alignment horizontal="right" vertical="center" indent="1"/>
    </xf>
    <xf numFmtId="166" fontId="18" fillId="2" borderId="390" xfId="0" applyNumberFormat="1" applyFont="1" applyFill="1" applyBorder="1" applyAlignment="1">
      <alignment horizontal="right" vertical="center" indent="1"/>
    </xf>
    <xf numFmtId="0" fontId="18" fillId="2" borderId="390" xfId="0" applyFont="1" applyFill="1" applyBorder="1" applyAlignment="1">
      <alignment horizontal="center" vertical="center"/>
    </xf>
    <xf numFmtId="3" fontId="18" fillId="2" borderId="319" xfId="0" applyNumberFormat="1" applyFont="1" applyFill="1" applyBorder="1" applyAlignment="1">
      <alignment horizontal="right" vertical="center" indent="1"/>
    </xf>
    <xf numFmtId="187" fontId="0" fillId="0" borderId="0" xfId="0" applyNumberFormat="1" applyAlignment="1">
      <alignment vertical="center"/>
    </xf>
    <xf numFmtId="0" fontId="30" fillId="15" borderId="114" xfId="0" applyFont="1" applyFill="1" applyBorder="1" applyAlignment="1">
      <alignment vertical="center"/>
    </xf>
    <xf numFmtId="0" fontId="30" fillId="15" borderId="238" xfId="0" applyFont="1" applyFill="1" applyBorder="1" applyAlignment="1">
      <alignment vertical="center"/>
    </xf>
    <xf numFmtId="0" fontId="18" fillId="2" borderId="255" xfId="0" applyFont="1" applyFill="1" applyBorder="1" applyAlignment="1">
      <alignment vertical="center"/>
    </xf>
    <xf numFmtId="0" fontId="18" fillId="5" borderId="255" xfId="0" applyFont="1" applyFill="1" applyBorder="1" applyAlignment="1">
      <alignment vertical="center"/>
    </xf>
    <xf numFmtId="0" fontId="18" fillId="2" borderId="255" xfId="0" applyFont="1" applyFill="1" applyBorder="1" applyAlignment="1">
      <alignment horizontal="center" vertical="center"/>
    </xf>
    <xf numFmtId="0" fontId="18" fillId="5" borderId="255" xfId="0" applyFont="1" applyFill="1" applyBorder="1" applyAlignment="1">
      <alignment horizontal="center" vertical="center"/>
    </xf>
    <xf numFmtId="0" fontId="18" fillId="2" borderId="257" xfId="0" applyFont="1" applyFill="1" applyBorder="1" applyAlignment="1">
      <alignment horizontal="center" vertical="center"/>
    </xf>
    <xf numFmtId="166" fontId="18" fillId="2" borderId="391" xfId="0" applyNumberFormat="1" applyFont="1" applyFill="1" applyBorder="1" applyAlignment="1">
      <alignment horizontal="right" vertical="center" indent="1"/>
    </xf>
    <xf numFmtId="166" fontId="18" fillId="2" borderId="256" xfId="0" applyNumberFormat="1" applyFont="1" applyFill="1" applyBorder="1" applyAlignment="1">
      <alignment horizontal="right" vertical="center" indent="1"/>
    </xf>
    <xf numFmtId="0" fontId="18" fillId="2" borderId="256" xfId="0" applyFont="1" applyFill="1" applyBorder="1" applyAlignment="1">
      <alignment horizontal="center" vertical="center"/>
    </xf>
    <xf numFmtId="3" fontId="18" fillId="2" borderId="392" xfId="0" applyNumberFormat="1" applyFont="1" applyFill="1" applyBorder="1" applyAlignment="1">
      <alignment horizontal="right" vertical="center" indent="1"/>
    </xf>
    <xf numFmtId="166" fontId="11" fillId="3" borderId="217" xfId="0" applyNumberFormat="1" applyFont="1" applyFill="1" applyBorder="1" applyAlignment="1">
      <alignment vertical="center"/>
    </xf>
    <xf numFmtId="166" fontId="11" fillId="3" borderId="33" xfId="0" applyNumberFormat="1" applyFont="1" applyFill="1" applyBorder="1" applyAlignment="1">
      <alignment vertical="center"/>
    </xf>
    <xf numFmtId="0" fontId="43" fillId="3" borderId="33" xfId="0" applyFont="1" applyFill="1" applyBorder="1" applyAlignment="1">
      <alignment horizontal="center" vertical="center"/>
    </xf>
    <xf numFmtId="0" fontId="43" fillId="3" borderId="31" xfId="0" applyFont="1" applyFill="1" applyBorder="1" applyAlignment="1">
      <alignment vertical="center"/>
    </xf>
    <xf numFmtId="0" fontId="36" fillId="2" borderId="0" xfId="0" applyFont="1" applyFill="1" applyAlignment="1">
      <alignment vertical="center"/>
    </xf>
    <xf numFmtId="0" fontId="37" fillId="2" borderId="0" xfId="0" applyFont="1" applyFill="1" applyAlignment="1">
      <alignment vertical="center"/>
    </xf>
    <xf numFmtId="0" fontId="37" fillId="2" borderId="0" xfId="0" applyFont="1" applyFill="1" applyAlignment="1">
      <alignment horizontal="center" vertical="center"/>
    </xf>
    <xf numFmtId="0" fontId="91" fillId="0" borderId="0" xfId="0" applyFont="1" applyAlignment="1">
      <alignment horizontal="center"/>
    </xf>
    <xf numFmtId="0" fontId="110" fillId="0" borderId="0" xfId="0" pivotButton="1" applyFont="1"/>
    <xf numFmtId="0" fontId="110" fillId="0" borderId="0" xfId="0" applyFont="1"/>
    <xf numFmtId="0" fontId="110" fillId="0" borderId="0" xfId="0" applyFont="1" applyAlignment="1">
      <alignment horizontal="left"/>
    </xf>
    <xf numFmtId="0" fontId="21" fillId="2" borderId="0" xfId="6" applyFont="1" applyFill="1"/>
    <xf numFmtId="0" fontId="51" fillId="2" borderId="0" xfId="6" applyFont="1" applyFill="1" applyAlignment="1">
      <alignment wrapText="1"/>
    </xf>
    <xf numFmtId="0" fontId="51" fillId="2" borderId="0" xfId="6" applyFont="1" applyFill="1" applyAlignment="1">
      <alignment horizontal="center" vertical="center"/>
    </xf>
    <xf numFmtId="166" fontId="51" fillId="0" borderId="0" xfId="6" applyNumberFormat="1" applyFont="1"/>
    <xf numFmtId="0" fontId="30" fillId="2" borderId="0" xfId="6" applyFont="1" applyFill="1" applyAlignment="1">
      <alignment horizontal="left" indent="1"/>
    </xf>
    <xf numFmtId="0" fontId="13" fillId="2" borderId="0" xfId="6" applyFont="1" applyFill="1" applyAlignment="1">
      <alignment wrapText="1"/>
    </xf>
    <xf numFmtId="0" fontId="17" fillId="2" borderId="0" xfId="6" applyFont="1" applyFill="1" applyAlignment="1">
      <alignment horizontal="left" indent="1"/>
    </xf>
    <xf numFmtId="0" fontId="19" fillId="2" borderId="118" xfId="6" applyFont="1" applyFill="1" applyBorder="1" applyAlignment="1">
      <alignment horizontal="center" vertical="center"/>
    </xf>
    <xf numFmtId="0" fontId="19" fillId="2" borderId="119" xfId="6" applyFont="1" applyFill="1" applyBorder="1" applyAlignment="1">
      <alignment vertical="center" wrapText="1"/>
    </xf>
    <xf numFmtId="0" fontId="19" fillId="2" borderId="119" xfId="6" applyFont="1" applyFill="1" applyBorder="1" applyAlignment="1">
      <alignment horizontal="center" vertical="center"/>
    </xf>
    <xf numFmtId="4" fontId="19" fillId="2" borderId="119" xfId="6" applyNumberFormat="1" applyFont="1" applyFill="1" applyBorder="1" applyAlignment="1">
      <alignment horizontal="right" vertical="center" indent="3"/>
    </xf>
    <xf numFmtId="164" fontId="19" fillId="2" borderId="120" xfId="6" applyNumberFormat="1" applyFont="1" applyFill="1" applyBorder="1" applyAlignment="1">
      <alignment horizontal="center" vertical="center"/>
    </xf>
    <xf numFmtId="0" fontId="19" fillId="0" borderId="119" xfId="6" applyFont="1" applyBorder="1" applyAlignment="1">
      <alignment horizontal="center" vertical="center"/>
    </xf>
    <xf numFmtId="0" fontId="19" fillId="2" borderId="304" xfId="6" applyFont="1" applyFill="1" applyBorder="1" applyAlignment="1">
      <alignment vertical="center" wrapText="1"/>
    </xf>
    <xf numFmtId="0" fontId="19" fillId="2" borderId="304" xfId="6" applyFont="1" applyFill="1" applyBorder="1" applyAlignment="1">
      <alignment horizontal="center" vertical="center"/>
    </xf>
    <xf numFmtId="0" fontId="19" fillId="2" borderId="114" xfId="6" applyFont="1" applyFill="1" applyBorder="1" applyAlignment="1">
      <alignment horizontal="center" vertical="center"/>
    </xf>
    <xf numFmtId="4" fontId="19" fillId="2" borderId="304" xfId="6" applyNumberFormat="1" applyFont="1" applyFill="1" applyBorder="1" applyAlignment="1">
      <alignment horizontal="right" vertical="center" indent="3"/>
    </xf>
    <xf numFmtId="0" fontId="17" fillId="2" borderId="104" xfId="6" applyFont="1" applyFill="1" applyBorder="1"/>
    <xf numFmtId="0" fontId="17" fillId="2" borderId="105" xfId="6" applyFont="1" applyFill="1" applyBorder="1"/>
    <xf numFmtId="0" fontId="17" fillId="2" borderId="106" xfId="6" applyFont="1" applyFill="1" applyBorder="1"/>
    <xf numFmtId="171" fontId="17" fillId="2" borderId="102" xfId="6" applyNumberFormat="1" applyFont="1" applyFill="1" applyBorder="1" applyAlignment="1">
      <alignment horizontal="right" indent="3"/>
    </xf>
    <xf numFmtId="173" fontId="17" fillId="2" borderId="31" xfId="6" applyNumberFormat="1" applyFont="1" applyFill="1" applyBorder="1" applyAlignment="1">
      <alignment horizontal="center"/>
    </xf>
    <xf numFmtId="0" fontId="17" fillId="2" borderId="0" xfId="6" applyFont="1" applyFill="1" applyAlignment="1">
      <alignment wrapText="1"/>
    </xf>
    <xf numFmtId="0" fontId="19" fillId="2" borderId="112" xfId="6" applyFont="1" applyFill="1" applyBorder="1" applyAlignment="1">
      <alignment vertical="center" wrapText="1"/>
    </xf>
    <xf numFmtId="0" fontId="19" fillId="2" borderId="112" xfId="6" applyFont="1" applyFill="1" applyBorder="1" applyAlignment="1">
      <alignment horizontal="center" vertical="center"/>
    </xf>
    <xf numFmtId="164" fontId="19" fillId="2" borderId="113" xfId="6" applyNumberFormat="1" applyFont="1" applyFill="1" applyBorder="1" applyAlignment="1">
      <alignment horizontal="center"/>
    </xf>
    <xf numFmtId="171" fontId="17" fillId="2" borderId="59" xfId="6" applyNumberFormat="1" applyFont="1" applyFill="1" applyBorder="1" applyAlignment="1">
      <alignment horizontal="right" indent="2"/>
    </xf>
    <xf numFmtId="164" fontId="19" fillId="2" borderId="120" xfId="6" applyNumberFormat="1" applyFont="1" applyFill="1" applyBorder="1" applyAlignment="1">
      <alignment horizontal="center"/>
    </xf>
    <xf numFmtId="0" fontId="17" fillId="2" borderId="0" xfId="6" applyFont="1" applyFill="1" applyAlignment="1">
      <alignment horizontal="center" vertical="center"/>
    </xf>
    <xf numFmtId="164" fontId="17" fillId="2" borderId="0" xfId="6" applyNumberFormat="1" applyFont="1" applyFill="1"/>
    <xf numFmtId="173" fontId="17" fillId="2" borderId="0" xfId="6" applyNumberFormat="1" applyFont="1" applyFill="1" applyAlignment="1">
      <alignment horizontal="center"/>
    </xf>
    <xf numFmtId="0" fontId="17" fillId="0" borderId="104" xfId="6" applyFont="1" applyBorder="1" applyAlignment="1">
      <alignment horizontal="center"/>
    </xf>
    <xf numFmtId="0" fontId="17" fillId="0" borderId="105" xfId="6" applyFont="1" applyBorder="1" applyAlignment="1">
      <alignment horizontal="center"/>
    </xf>
    <xf numFmtId="0" fontId="17" fillId="0" borderId="106" xfId="6" applyFont="1" applyBorder="1" applyAlignment="1">
      <alignment horizontal="center"/>
    </xf>
    <xf numFmtId="0" fontId="15" fillId="2" borderId="119" xfId="6" applyFont="1" applyFill="1" applyBorder="1" applyAlignment="1">
      <alignment horizontal="left" vertical="center"/>
    </xf>
    <xf numFmtId="175" fontId="15" fillId="2" borderId="119" xfId="6" applyNumberFormat="1" applyFont="1" applyFill="1" applyBorder="1" applyAlignment="1">
      <alignment horizontal="center" vertical="center"/>
    </xf>
    <xf numFmtId="2" fontId="15" fillId="2" borderId="119" xfId="6" applyNumberFormat="1" applyFont="1" applyFill="1" applyBorder="1" applyAlignment="1">
      <alignment horizontal="right" vertical="center" indent="2"/>
    </xf>
    <xf numFmtId="0" fontId="15" fillId="2" borderId="120" xfId="6" applyFont="1" applyFill="1" applyBorder="1" applyAlignment="1">
      <alignment horizontal="center"/>
    </xf>
    <xf numFmtId="0" fontId="15" fillId="2" borderId="119" xfId="6" applyFont="1" applyFill="1" applyBorder="1" applyAlignment="1">
      <alignment horizontal="left" vertical="center" wrapText="1"/>
    </xf>
    <xf numFmtId="2" fontId="17" fillId="0" borderId="33" xfId="6" applyNumberFormat="1" applyFont="1" applyBorder="1" applyAlignment="1">
      <alignment horizontal="right" indent="2"/>
    </xf>
    <xf numFmtId="175" fontId="17" fillId="2" borderId="0" xfId="6" applyNumberFormat="1" applyFont="1" applyFill="1" applyAlignment="1">
      <alignment horizontal="center" vertical="center"/>
    </xf>
    <xf numFmtId="175" fontId="17" fillId="2" borderId="0" xfId="6" applyNumberFormat="1" applyFont="1" applyFill="1" applyAlignment="1">
      <alignment horizontal="right"/>
    </xf>
    <xf numFmtId="175" fontId="17" fillId="2" borderId="0" xfId="6" applyNumberFormat="1" applyFont="1" applyFill="1" applyAlignment="1">
      <alignment horizontal="center"/>
    </xf>
    <xf numFmtId="165" fontId="19" fillId="0" borderId="113" xfId="6" applyNumberFormat="1" applyFont="1" applyBorder="1" applyAlignment="1">
      <alignment horizontal="center"/>
    </xf>
    <xf numFmtId="165" fontId="19" fillId="0" borderId="117" xfId="6" applyNumberFormat="1" applyFont="1" applyBorder="1" applyAlignment="1">
      <alignment horizontal="center"/>
    </xf>
    <xf numFmtId="165" fontId="19" fillId="0" borderId="120" xfId="6" applyNumberFormat="1" applyFont="1" applyBorder="1" applyAlignment="1">
      <alignment horizontal="center"/>
    </xf>
    <xf numFmtId="165" fontId="17" fillId="0" borderId="32" xfId="6" applyNumberFormat="1" applyFont="1" applyBorder="1" applyAlignment="1">
      <alignment horizontal="center"/>
    </xf>
    <xf numFmtId="2" fontId="19" fillId="2" borderId="0" xfId="6" applyNumberFormat="1" applyFont="1" applyFill="1"/>
    <xf numFmtId="0" fontId="19" fillId="2" borderId="0" xfId="6" applyFont="1" applyFill="1" applyAlignment="1">
      <alignment horizontal="left" vertical="center" wrapText="1"/>
    </xf>
    <xf numFmtId="0" fontId="19" fillId="2" borderId="0" xfId="6" applyFont="1" applyFill="1" applyAlignment="1">
      <alignment horizontal="left" vertical="center"/>
    </xf>
    <xf numFmtId="2" fontId="19" fillId="2" borderId="0" xfId="6" applyNumberFormat="1" applyFont="1" applyFill="1" applyAlignment="1">
      <alignment horizontal="right" indent="1"/>
    </xf>
    <xf numFmtId="14" fontId="19" fillId="2" borderId="0" xfId="6" applyNumberFormat="1" applyFont="1" applyFill="1" applyAlignment="1">
      <alignment horizontal="center"/>
    </xf>
    <xf numFmtId="168" fontId="17" fillId="2" borderId="102" xfId="6" applyNumberFormat="1" applyFont="1" applyFill="1" applyBorder="1"/>
    <xf numFmtId="0" fontId="19" fillId="2" borderId="99" xfId="6" applyFont="1" applyFill="1" applyBorder="1" applyAlignment="1">
      <alignment horizontal="center"/>
    </xf>
    <xf numFmtId="0" fontId="19" fillId="2" borderId="118" xfId="6" applyFont="1" applyFill="1" applyBorder="1" applyAlignment="1">
      <alignment horizontal="center"/>
    </xf>
    <xf numFmtId="0" fontId="15" fillId="2" borderId="119" xfId="6" applyFont="1" applyFill="1" applyBorder="1" applyAlignment="1">
      <alignment vertical="top" wrapText="1"/>
    </xf>
    <xf numFmtId="0" fontId="15" fillId="2" borderId="119" xfId="6" applyFont="1" applyFill="1" applyBorder="1"/>
    <xf numFmtId="0" fontId="19" fillId="2" borderId="27" xfId="6" applyFont="1" applyFill="1" applyBorder="1" applyAlignment="1">
      <alignment horizontal="center" vertical="center"/>
    </xf>
    <xf numFmtId="0" fontId="19" fillId="2" borderId="119" xfId="6" applyFont="1" applyFill="1" applyBorder="1" applyAlignment="1">
      <alignment horizontal="center" vertical="center" wrapText="1"/>
    </xf>
    <xf numFmtId="0" fontId="19" fillId="2" borderId="119" xfId="6" applyFont="1" applyFill="1" applyBorder="1"/>
    <xf numFmtId="0" fontId="17" fillId="2" borderId="104" xfId="6" applyFont="1" applyFill="1" applyBorder="1" applyAlignment="1">
      <alignment horizontal="right"/>
    </xf>
    <xf numFmtId="0" fontId="17" fillId="2" borderId="105" xfId="6" applyFont="1" applyFill="1" applyBorder="1" applyAlignment="1">
      <alignment horizontal="right"/>
    </xf>
    <xf numFmtId="0" fontId="17" fillId="2" borderId="106" xfId="6" applyFont="1" applyFill="1" applyBorder="1" applyAlignment="1">
      <alignment horizontal="right"/>
    </xf>
    <xf numFmtId="0" fontId="19" fillId="2" borderId="119" xfId="6" applyFont="1" applyFill="1" applyBorder="1" applyAlignment="1">
      <alignment vertical="center"/>
    </xf>
    <xf numFmtId="4" fontId="19" fillId="2" borderId="119" xfId="6" applyNumberFormat="1" applyFont="1" applyFill="1" applyBorder="1" applyAlignment="1">
      <alignment horizontal="center" vertical="center"/>
    </xf>
    <xf numFmtId="0" fontId="17" fillId="2" borderId="104" xfId="6" applyFont="1" applyFill="1" applyBorder="1" applyAlignment="1">
      <alignment horizontal="right" vertical="center"/>
    </xf>
    <xf numFmtId="0" fontId="17" fillId="2" borderId="105" xfId="6" applyFont="1" applyFill="1" applyBorder="1" applyAlignment="1">
      <alignment horizontal="right" vertical="center"/>
    </xf>
    <xf numFmtId="0" fontId="17" fillId="2" borderId="106" xfId="6" applyFont="1" applyFill="1" applyBorder="1" applyAlignment="1">
      <alignment horizontal="right" vertical="center"/>
    </xf>
    <xf numFmtId="4" fontId="17" fillId="2" borderId="33" xfId="6" applyNumberFormat="1" applyFont="1" applyFill="1" applyBorder="1" applyAlignment="1">
      <alignment horizontal="center" vertical="center"/>
    </xf>
    <xf numFmtId="173" fontId="17" fillId="2" borderId="31" xfId="6" applyNumberFormat="1" applyFont="1" applyFill="1" applyBorder="1" applyAlignment="1">
      <alignment horizontal="center" vertical="center"/>
    </xf>
    <xf numFmtId="0" fontId="17" fillId="2" borderId="0" xfId="6" applyFont="1" applyFill="1" applyAlignment="1">
      <alignment horizontal="right" vertical="center" wrapText="1"/>
    </xf>
    <xf numFmtId="4" fontId="17" fillId="2" borderId="0" xfId="6" applyNumberFormat="1" applyFont="1" applyFill="1" applyAlignment="1">
      <alignment horizontal="center" vertical="center"/>
    </xf>
    <xf numFmtId="173" fontId="17" fillId="2" borderId="0" xfId="6" applyNumberFormat="1" applyFont="1" applyFill="1" applyAlignment="1">
      <alignment horizontal="center" vertical="center"/>
    </xf>
    <xf numFmtId="0" fontId="19" fillId="2" borderId="0" xfId="6" applyFont="1" applyFill="1" applyAlignment="1">
      <alignment horizontal="right" vertical="center"/>
    </xf>
    <xf numFmtId="0" fontId="19" fillId="2" borderId="0" xfId="6" applyFont="1" applyFill="1" applyAlignment="1">
      <alignment horizontal="right" vertical="center" wrapText="1"/>
    </xf>
    <xf numFmtId="0" fontId="24" fillId="2" borderId="0" xfId="6" applyFont="1" applyFill="1" applyAlignment="1">
      <alignment horizontal="center" vertical="center" wrapText="1"/>
    </xf>
    <xf numFmtId="171" fontId="15" fillId="2" borderId="0" xfId="6" applyNumberFormat="1" applyFont="1" applyFill="1" applyAlignment="1">
      <alignment horizontal="right" vertical="center" indent="2"/>
    </xf>
    <xf numFmtId="171" fontId="17" fillId="2" borderId="0" xfId="6" applyNumberFormat="1" applyFont="1" applyFill="1" applyAlignment="1">
      <alignment horizontal="right" vertical="center" indent="2"/>
    </xf>
    <xf numFmtId="0" fontId="19" fillId="2" borderId="0" xfId="6" applyFont="1" applyFill="1" applyAlignment="1">
      <alignment horizontal="right" wrapText="1"/>
    </xf>
    <xf numFmtId="0" fontId="51" fillId="0" borderId="0" xfId="6" applyFont="1" applyAlignment="1">
      <alignment wrapText="1"/>
    </xf>
    <xf numFmtId="0" fontId="51" fillId="0" borderId="0" xfId="6" applyFont="1" applyAlignment="1">
      <alignment horizontal="center" vertical="center"/>
    </xf>
    <xf numFmtId="0" fontId="51" fillId="0" borderId="0" xfId="6" applyFont="1" applyAlignment="1">
      <alignment horizontal="left"/>
    </xf>
    <xf numFmtId="0" fontId="24" fillId="3" borderId="85" xfId="6" applyFont="1" applyFill="1" applyBorder="1" applyAlignment="1">
      <alignment vertical="center" wrapText="1"/>
    </xf>
    <xf numFmtId="0" fontId="24" fillId="3" borderId="64" xfId="6" applyFont="1" applyFill="1" applyBorder="1" applyAlignment="1">
      <alignment horizontal="center" vertical="center" wrapText="1"/>
    </xf>
    <xf numFmtId="0" fontId="24" fillId="3" borderId="86" xfId="6" applyFont="1" applyFill="1" applyBorder="1" applyAlignment="1">
      <alignment horizontal="center" vertical="center" wrapText="1"/>
    </xf>
    <xf numFmtId="0" fontId="24" fillId="3" borderId="109" xfId="6" applyFont="1" applyFill="1" applyBorder="1" applyAlignment="1">
      <alignment horizontal="center" vertical="center" wrapText="1"/>
    </xf>
    <xf numFmtId="0" fontId="24" fillId="3" borderId="103" xfId="6" applyFont="1" applyFill="1" applyBorder="1" applyAlignment="1">
      <alignment vertical="center" wrapText="1"/>
    </xf>
    <xf numFmtId="0" fontId="19" fillId="2" borderId="114" xfId="6" applyFont="1" applyFill="1" applyBorder="1" applyAlignment="1">
      <alignment vertical="center"/>
    </xf>
    <xf numFmtId="0" fontId="19" fillId="2" borderId="250" xfId="6" applyFont="1" applyFill="1" applyBorder="1" applyAlignment="1">
      <alignment horizontal="center" vertical="center"/>
    </xf>
    <xf numFmtId="4" fontId="19" fillId="2" borderId="304" xfId="6" applyNumberFormat="1" applyFont="1" applyFill="1" applyBorder="1" applyAlignment="1">
      <alignment horizontal="right" vertical="center" indent="2"/>
    </xf>
    <xf numFmtId="164" fontId="19" fillId="2" borderId="396" xfId="6" applyNumberFormat="1" applyFont="1" applyFill="1" applyBorder="1" applyAlignment="1">
      <alignment horizontal="center"/>
    </xf>
    <xf numFmtId="164" fontId="19" fillId="2" borderId="397" xfId="6" applyNumberFormat="1" applyFont="1" applyFill="1" applyBorder="1" applyAlignment="1">
      <alignment horizontal="center"/>
    </xf>
    <xf numFmtId="0" fontId="24" fillId="3" borderId="64" xfId="6" applyFont="1" applyFill="1" applyBorder="1" applyAlignment="1">
      <alignment vertical="center" wrapText="1"/>
    </xf>
    <xf numFmtId="0" fontId="24" fillId="3" borderId="103" xfId="6" applyFont="1" applyFill="1" applyBorder="1" applyAlignment="1">
      <alignment horizontal="center" vertical="center" wrapText="1"/>
    </xf>
    <xf numFmtId="0" fontId="17" fillId="2" borderId="59" xfId="6" applyFont="1" applyFill="1" applyBorder="1" applyAlignment="1">
      <alignment horizontal="center"/>
    </xf>
    <xf numFmtId="4" fontId="17" fillId="2" borderId="35" xfId="6" applyNumberFormat="1" applyFont="1" applyFill="1" applyBorder="1" applyAlignment="1">
      <alignment horizontal="right" indent="2"/>
    </xf>
    <xf numFmtId="0" fontId="19" fillId="0" borderId="114" xfId="6" applyFont="1" applyBorder="1" applyAlignment="1">
      <alignment vertical="center"/>
    </xf>
    <xf numFmtId="0" fontId="15" fillId="0" borderId="119" xfId="6" applyFont="1" applyBorder="1" applyAlignment="1">
      <alignment vertical="center" wrapText="1"/>
    </xf>
    <xf numFmtId="0" fontId="15" fillId="2" borderId="119" xfId="6" applyFont="1" applyFill="1" applyBorder="1" applyAlignment="1">
      <alignment vertical="center"/>
    </xf>
    <xf numFmtId="0" fontId="15" fillId="2" borderId="118" xfId="6" applyFont="1" applyFill="1" applyBorder="1" applyAlignment="1">
      <alignment horizontal="center" vertical="center" wrapText="1"/>
    </xf>
    <xf numFmtId="0" fontId="15" fillId="0" borderId="119" xfId="6" applyFont="1" applyBorder="1" applyAlignment="1">
      <alignment horizontal="center" vertical="center" wrapText="1"/>
    </xf>
    <xf numFmtId="0" fontId="15" fillId="0" borderId="118" xfId="6" applyFont="1" applyBorder="1" applyAlignment="1">
      <alignment horizontal="center" vertical="center"/>
    </xf>
    <xf numFmtId="0" fontId="29" fillId="3" borderId="64" xfId="6" applyFont="1" applyFill="1" applyBorder="1" applyAlignment="1">
      <alignment vertical="center" wrapText="1"/>
    </xf>
    <xf numFmtId="0" fontId="29" fillId="3" borderId="64" xfId="6" applyFont="1" applyFill="1" applyBorder="1" applyAlignment="1">
      <alignment horizontal="center" vertical="center"/>
    </xf>
    <xf numFmtId="0" fontId="24" fillId="3" borderId="127" xfId="6" applyFont="1" applyFill="1" applyBorder="1" applyAlignment="1">
      <alignment horizontal="center" vertical="center"/>
    </xf>
    <xf numFmtId="0" fontId="24" fillId="3" borderId="81" xfId="6" applyFont="1" applyFill="1" applyBorder="1" applyAlignment="1">
      <alignment vertical="center" wrapText="1"/>
    </xf>
    <xf numFmtId="0" fontId="24" fillId="3" borderId="76" xfId="6" applyFont="1" applyFill="1" applyBorder="1" applyAlignment="1">
      <alignment horizontal="center" vertical="center"/>
    </xf>
    <xf numFmtId="0" fontId="24" fillId="3" borderId="77" xfId="6" applyFont="1" applyFill="1" applyBorder="1" applyAlignment="1">
      <alignment horizontal="center" vertical="center" wrapText="1"/>
    </xf>
    <xf numFmtId="0" fontId="24" fillId="3" borderId="128" xfId="6" applyFont="1" applyFill="1" applyBorder="1" applyAlignment="1">
      <alignment horizontal="center" vertical="center" wrapText="1"/>
    </xf>
    <xf numFmtId="0" fontId="24" fillId="3" borderId="64" xfId="6" applyFont="1" applyFill="1" applyBorder="1" applyAlignment="1">
      <alignment horizontal="left" vertical="center" wrapText="1"/>
    </xf>
    <xf numFmtId="0" fontId="24" fillId="3" borderId="103" xfId="6" applyFont="1" applyFill="1" applyBorder="1" applyAlignment="1">
      <alignment horizontal="left" vertical="center" wrapText="1"/>
    </xf>
    <xf numFmtId="2" fontId="17" fillId="2" borderId="33" xfId="6" applyNumberFormat="1" applyFont="1" applyFill="1" applyBorder="1" applyAlignment="1">
      <alignment horizontal="right" indent="2"/>
    </xf>
    <xf numFmtId="165" fontId="17" fillId="2" borderId="32" xfId="6" applyNumberFormat="1" applyFont="1" applyFill="1" applyBorder="1" applyAlignment="1">
      <alignment horizontal="center"/>
    </xf>
    <xf numFmtId="2" fontId="19" fillId="2" borderId="119" xfId="6" applyNumberFormat="1" applyFont="1" applyFill="1" applyBorder="1" applyAlignment="1">
      <alignment horizontal="right" indent="1"/>
    </xf>
    <xf numFmtId="0" fontId="51" fillId="2" borderId="0" xfId="6" applyFont="1" applyFill="1" applyAlignment="1">
      <alignment horizontal="center"/>
    </xf>
    <xf numFmtId="0" fontId="51" fillId="2" borderId="118" xfId="6" applyFont="1" applyFill="1" applyBorder="1" applyAlignment="1">
      <alignment horizontal="center" vertical="center"/>
    </xf>
    <xf numFmtId="0" fontId="51" fillId="2" borderId="119" xfId="6" applyFont="1" applyFill="1" applyBorder="1" applyAlignment="1">
      <alignment vertical="center"/>
    </xf>
    <xf numFmtId="0" fontId="51" fillId="2" borderId="119" xfId="6" applyFont="1" applyFill="1" applyBorder="1" applyAlignment="1">
      <alignment horizontal="center" vertical="center"/>
    </xf>
    <xf numFmtId="4" fontId="51" fillId="2" borderId="119" xfId="6" applyNumberFormat="1" applyFont="1" applyFill="1" applyBorder="1" applyAlignment="1">
      <alignment horizontal="center" vertical="center"/>
    </xf>
    <xf numFmtId="164" fontId="51" fillId="2" borderId="120" xfId="6" applyNumberFormat="1" applyFont="1" applyFill="1" applyBorder="1" applyAlignment="1">
      <alignment horizontal="center" vertical="center"/>
    </xf>
    <xf numFmtId="4" fontId="13" fillId="2" borderId="33" xfId="6" applyNumberFormat="1" applyFont="1" applyFill="1" applyBorder="1" applyAlignment="1">
      <alignment horizontal="center" vertical="center"/>
    </xf>
    <xf numFmtId="173" fontId="13" fillId="2" borderId="31" xfId="6" applyNumberFormat="1" applyFont="1" applyFill="1" applyBorder="1" applyAlignment="1">
      <alignment horizontal="center" vertical="center"/>
    </xf>
    <xf numFmtId="0" fontId="13" fillId="2" borderId="0" xfId="6" applyFont="1" applyFill="1" applyAlignment="1">
      <alignment vertical="center"/>
    </xf>
    <xf numFmtId="0" fontId="51" fillId="0" borderId="110" xfId="6" applyFont="1" applyBorder="1" applyAlignment="1">
      <alignment horizontal="center" vertical="center"/>
    </xf>
    <xf numFmtId="0" fontId="14" fillId="2" borderId="111" xfId="6" applyFont="1" applyFill="1" applyBorder="1" applyAlignment="1">
      <alignment vertical="center" wrapText="1"/>
    </xf>
    <xf numFmtId="0" fontId="14" fillId="2" borderId="111" xfId="6" applyFont="1" applyFill="1" applyBorder="1" applyAlignment="1">
      <alignment horizontal="center" vertical="center"/>
    </xf>
    <xf numFmtId="0" fontId="14" fillId="2" borderId="129" xfId="6" applyFont="1" applyFill="1" applyBorder="1" applyAlignment="1">
      <alignment horizontal="center" vertical="center"/>
    </xf>
    <xf numFmtId="0" fontId="51" fillId="0" borderId="110" xfId="6" applyFont="1" applyBorder="1" applyAlignment="1">
      <alignment vertical="center"/>
    </xf>
    <xf numFmtId="0" fontId="51" fillId="2" borderId="111" xfId="6" applyFont="1" applyFill="1" applyBorder="1" applyAlignment="1">
      <alignment vertical="center"/>
    </xf>
    <xf numFmtId="4" fontId="51" fillId="4" borderId="119" xfId="6" applyNumberFormat="1" applyFont="1" applyFill="1" applyBorder="1" applyAlignment="1">
      <alignment horizontal="center" vertical="center"/>
    </xf>
    <xf numFmtId="164" fontId="51" fillId="0" borderId="120" xfId="6" applyNumberFormat="1" applyFont="1" applyBorder="1" applyAlignment="1">
      <alignment horizontal="center" vertical="center"/>
    </xf>
    <xf numFmtId="4" fontId="13" fillId="4" borderId="33" xfId="6" applyNumberFormat="1" applyFont="1" applyFill="1" applyBorder="1" applyAlignment="1">
      <alignment horizontal="center" vertical="center"/>
    </xf>
    <xf numFmtId="173" fontId="13" fillId="0" borderId="99" xfId="6" applyNumberFormat="1" applyFont="1" applyBorder="1" applyAlignment="1">
      <alignment horizontal="center" vertical="center"/>
    </xf>
    <xf numFmtId="0" fontId="13" fillId="2" borderId="0" xfId="6" applyFont="1" applyFill="1" applyAlignment="1">
      <alignment horizontal="center" vertical="center"/>
    </xf>
    <xf numFmtId="164" fontId="13" fillId="2" borderId="0" xfId="6" applyNumberFormat="1" applyFont="1" applyFill="1" applyAlignment="1">
      <alignment vertical="center"/>
    </xf>
    <xf numFmtId="175" fontId="13" fillId="2" borderId="0" xfId="6" applyNumberFormat="1" applyFont="1" applyFill="1" applyAlignment="1">
      <alignment horizontal="center" vertical="center"/>
    </xf>
    <xf numFmtId="175" fontId="13" fillId="2" borderId="0" xfId="6" applyNumberFormat="1" applyFont="1" applyFill="1" applyAlignment="1">
      <alignment horizontal="right" vertical="center"/>
    </xf>
    <xf numFmtId="0" fontId="53" fillId="2" borderId="0" xfId="6" applyFont="1" applyFill="1" applyAlignment="1">
      <alignment horizontal="center" vertical="center" wrapText="1"/>
    </xf>
    <xf numFmtId="0" fontId="51" fillId="2" borderId="0" xfId="6" applyFont="1" applyFill="1" applyAlignment="1">
      <alignment horizontal="right"/>
    </xf>
    <xf numFmtId="0" fontId="17" fillId="2" borderId="0" xfId="6" applyFont="1" applyFill="1" applyAlignment="1">
      <alignment horizontal="right" vertical="center"/>
    </xf>
    <xf numFmtId="4" fontId="13" fillId="2" borderId="0" xfId="6" applyNumberFormat="1" applyFont="1" applyFill="1" applyAlignment="1">
      <alignment horizontal="center" vertical="center"/>
    </xf>
    <xf numFmtId="173" fontId="13" fillId="2" borderId="0" xfId="6" applyNumberFormat="1" applyFont="1" applyFill="1" applyAlignment="1">
      <alignment horizontal="center" vertical="center"/>
    </xf>
    <xf numFmtId="0" fontId="51" fillId="2" borderId="0" xfId="6" applyFont="1" applyFill="1" applyAlignment="1">
      <alignment horizontal="right" vertical="center"/>
    </xf>
    <xf numFmtId="0" fontId="14" fillId="2" borderId="0" xfId="6" applyFont="1" applyFill="1" applyAlignment="1">
      <alignment horizontal="center" vertical="center"/>
    </xf>
    <xf numFmtId="171" fontId="14" fillId="2" borderId="0" xfId="6" applyNumberFormat="1" applyFont="1" applyFill="1" applyAlignment="1">
      <alignment horizontal="right" vertical="center" indent="2"/>
    </xf>
    <xf numFmtId="171" fontId="13" fillId="2" borderId="0" xfId="6" applyNumberFormat="1" applyFont="1" applyFill="1" applyAlignment="1">
      <alignment horizontal="right" vertical="center" indent="2"/>
    </xf>
    <xf numFmtId="0" fontId="51" fillId="0" borderId="0" xfId="6" applyFont="1" applyAlignment="1">
      <alignment horizontal="center"/>
    </xf>
    <xf numFmtId="0" fontId="51" fillId="2" borderId="218" xfId="6" applyFont="1" applyFill="1" applyBorder="1" applyAlignment="1">
      <alignment horizontal="center" vertical="center"/>
    </xf>
    <xf numFmtId="0" fontId="51" fillId="2" borderId="102" xfId="6" applyFont="1" applyFill="1" applyBorder="1" applyAlignment="1">
      <alignment vertical="center"/>
    </xf>
    <xf numFmtId="0" fontId="51" fillId="2" borderId="102" xfId="6" applyFont="1" applyFill="1" applyBorder="1" applyAlignment="1">
      <alignment horizontal="center" vertical="center"/>
    </xf>
    <xf numFmtId="4" fontId="51" fillId="2" borderId="102" xfId="6" applyNumberFormat="1" applyFont="1" applyFill="1" applyBorder="1" applyAlignment="1">
      <alignment horizontal="center" vertical="center"/>
    </xf>
    <xf numFmtId="164" fontId="51" fillId="2" borderId="99" xfId="6" applyNumberFormat="1" applyFont="1" applyFill="1" applyBorder="1" applyAlignment="1">
      <alignment horizontal="center" vertical="center"/>
    </xf>
    <xf numFmtId="0" fontId="53" fillId="3" borderId="108" xfId="6" applyFont="1" applyFill="1" applyBorder="1" applyAlignment="1">
      <alignment horizontal="center" vertical="center"/>
    </xf>
    <xf numFmtId="0" fontId="53" fillId="3" borderId="101" xfId="6" applyFont="1" applyFill="1" applyBorder="1" applyAlignment="1">
      <alignment vertical="center"/>
    </xf>
    <xf numFmtId="0" fontId="53" fillId="3" borderId="64" xfId="6" applyFont="1" applyFill="1" applyBorder="1" applyAlignment="1">
      <alignment horizontal="center" vertical="center"/>
    </xf>
    <xf numFmtId="0" fontId="53" fillId="3" borderId="86" xfId="6" applyFont="1" applyFill="1" applyBorder="1" applyAlignment="1">
      <alignment horizontal="center" vertical="center" wrapText="1"/>
    </xf>
    <xf numFmtId="0" fontId="53" fillId="3" borderId="109" xfId="6" applyFont="1" applyFill="1" applyBorder="1" applyAlignment="1">
      <alignment horizontal="center" vertical="center" wrapText="1"/>
    </xf>
    <xf numFmtId="0" fontId="16" fillId="2" borderId="118" xfId="0" applyFont="1" applyFill="1" applyBorder="1" applyAlignment="1">
      <alignment horizontal="center" vertical="center"/>
    </xf>
    <xf numFmtId="0" fontId="53" fillId="3" borderId="63" xfId="6" applyFont="1" applyFill="1" applyBorder="1" applyAlignment="1">
      <alignment vertical="center"/>
    </xf>
    <xf numFmtId="171" fontId="13" fillId="2" borderId="33" xfId="6" applyNumberFormat="1" applyFont="1" applyFill="1" applyBorder="1" applyAlignment="1">
      <alignment horizontal="center" vertical="center"/>
    </xf>
    <xf numFmtId="0" fontId="51" fillId="2" borderId="32" xfId="6" applyFont="1" applyFill="1" applyBorder="1" applyAlignment="1">
      <alignment vertical="center"/>
    </xf>
    <xf numFmtId="0" fontId="14" fillId="2" borderId="398" xfId="6" applyFont="1" applyFill="1" applyBorder="1" applyAlignment="1">
      <alignment vertical="center"/>
    </xf>
    <xf numFmtId="0" fontId="14" fillId="2" borderId="102" xfId="6" applyFont="1" applyFill="1" applyBorder="1" applyAlignment="1">
      <alignment vertical="center"/>
    </xf>
    <xf numFmtId="0" fontId="14" fillId="2" borderId="102" xfId="6" applyFont="1" applyFill="1" applyBorder="1" applyAlignment="1">
      <alignment horizontal="center" vertical="center"/>
    </xf>
    <xf numFmtId="0" fontId="51" fillId="0" borderId="218" xfId="6" applyFont="1" applyBorder="1" applyAlignment="1">
      <alignment horizontal="center" vertical="center"/>
    </xf>
    <xf numFmtId="0" fontId="51" fillId="0" borderId="102" xfId="6" applyFont="1" applyBorder="1" applyAlignment="1">
      <alignment vertical="center"/>
    </xf>
    <xf numFmtId="0" fontId="51" fillId="0" borderId="102" xfId="6" applyFont="1" applyBorder="1" applyAlignment="1">
      <alignment horizontal="center" vertical="center"/>
    </xf>
    <xf numFmtId="2" fontId="51" fillId="0" borderId="102" xfId="6" applyNumberFormat="1" applyFont="1" applyBorder="1" applyAlignment="1">
      <alignment horizontal="center" vertical="center"/>
    </xf>
    <xf numFmtId="165" fontId="51" fillId="0" borderId="99" xfId="6" applyNumberFormat="1" applyFont="1" applyBorder="1" applyAlignment="1">
      <alignment horizontal="center" vertical="center"/>
    </xf>
    <xf numFmtId="2" fontId="14" fillId="2" borderId="102" xfId="6" applyNumberFormat="1" applyFont="1" applyFill="1" applyBorder="1" applyAlignment="1">
      <alignment horizontal="center" vertical="center"/>
    </xf>
    <xf numFmtId="0" fontId="14" fillId="2" borderId="99" xfId="6" applyFont="1" applyFill="1" applyBorder="1" applyAlignment="1">
      <alignment horizontal="center" vertical="center"/>
    </xf>
    <xf numFmtId="0" fontId="16" fillId="2" borderId="218" xfId="0" applyFont="1" applyFill="1" applyBorder="1" applyAlignment="1">
      <alignment horizontal="center" vertical="center"/>
    </xf>
    <xf numFmtId="0" fontId="14" fillId="2" borderId="218" xfId="6" applyFont="1" applyFill="1" applyBorder="1" applyAlignment="1">
      <alignment horizontal="center" vertical="center" wrapText="1"/>
    </xf>
    <xf numFmtId="0" fontId="14" fillId="2" borderId="102" xfId="6" applyFont="1" applyFill="1" applyBorder="1" applyAlignment="1">
      <alignment vertical="center" wrapText="1"/>
    </xf>
    <xf numFmtId="0" fontId="14" fillId="2" borderId="98" xfId="6" applyFont="1" applyFill="1" applyBorder="1" applyAlignment="1">
      <alignment horizontal="left" vertical="center" wrapText="1"/>
    </xf>
    <xf numFmtId="0" fontId="14" fillId="2" borderId="106" xfId="6" applyFont="1" applyFill="1" applyBorder="1" applyAlignment="1">
      <alignment horizontal="left" vertical="center" wrapText="1"/>
    </xf>
    <xf numFmtId="168" fontId="51" fillId="2" borderId="99" xfId="6" applyNumberFormat="1" applyFont="1" applyFill="1" applyBorder="1" applyAlignment="1">
      <alignment vertical="center"/>
    </xf>
    <xf numFmtId="171" fontId="13" fillId="2" borderId="75" xfId="6" applyNumberFormat="1" applyFont="1" applyFill="1" applyBorder="1" applyAlignment="1">
      <alignment horizontal="center" vertical="center"/>
    </xf>
    <xf numFmtId="0" fontId="51" fillId="2" borderId="128" xfId="6" applyFont="1" applyFill="1" applyBorder="1" applyAlignment="1">
      <alignment vertical="center"/>
    </xf>
    <xf numFmtId="0" fontId="51" fillId="0" borderId="218" xfId="6" applyFont="1" applyBorder="1" applyAlignment="1">
      <alignment vertical="center"/>
    </xf>
    <xf numFmtId="165" fontId="51" fillId="2" borderId="102" xfId="6" applyNumberFormat="1" applyFont="1" applyFill="1" applyBorder="1" applyAlignment="1">
      <alignment horizontal="center" vertical="center"/>
    </xf>
    <xf numFmtId="0" fontId="51" fillId="2" borderId="99" xfId="6" applyFont="1" applyFill="1" applyBorder="1" applyAlignment="1">
      <alignment horizontal="center" vertical="center"/>
    </xf>
    <xf numFmtId="2" fontId="51" fillId="2" borderId="102" xfId="6" applyNumberFormat="1" applyFont="1" applyFill="1" applyBorder="1" applyAlignment="1">
      <alignment horizontal="center" vertical="center"/>
    </xf>
    <xf numFmtId="165" fontId="51" fillId="2" borderId="99" xfId="6" applyNumberFormat="1" applyFont="1" applyFill="1" applyBorder="1" applyAlignment="1">
      <alignment horizontal="center" vertical="center"/>
    </xf>
    <xf numFmtId="0" fontId="17" fillId="2" borderId="30" xfId="6" applyFont="1" applyFill="1" applyBorder="1" applyAlignment="1">
      <alignment horizontal="center"/>
    </xf>
    <xf numFmtId="0" fontId="17" fillId="2" borderId="33" xfId="6" applyFont="1" applyFill="1" applyBorder="1" applyAlignment="1">
      <alignment horizontal="center"/>
    </xf>
    <xf numFmtId="0" fontId="17" fillId="0" borderId="30" xfId="6" applyFont="1" applyBorder="1" applyAlignment="1">
      <alignment horizontal="center"/>
    </xf>
    <xf numFmtId="0" fontId="17" fillId="0" borderId="33" xfId="6" applyFont="1" applyBorder="1" applyAlignment="1">
      <alignment horizontal="center"/>
    </xf>
    <xf numFmtId="0" fontId="17" fillId="0" borderId="59" xfId="6" applyFont="1" applyBorder="1" applyAlignment="1">
      <alignment horizontal="center"/>
    </xf>
    <xf numFmtId="0" fontId="19" fillId="2" borderId="31" xfId="6" applyFont="1" applyFill="1" applyBorder="1" applyAlignment="1">
      <alignment horizontal="center"/>
    </xf>
    <xf numFmtId="0" fontId="4" fillId="0" borderId="0" xfId="0" applyFont="1" applyAlignment="1">
      <alignment horizontal="justify" vertical="center" wrapText="1"/>
    </xf>
    <xf numFmtId="0" fontId="12" fillId="2" borderId="0" xfId="0" applyFont="1" applyFill="1" applyAlignment="1">
      <alignment horizontal="left" vertical="top" wrapText="1"/>
    </xf>
    <xf numFmtId="0" fontId="23" fillId="3" borderId="19" xfId="3" applyFont="1" applyFill="1" applyBorder="1" applyAlignment="1">
      <alignment horizontal="center"/>
    </xf>
    <xf numFmtId="0" fontId="23" fillId="3" borderId="20" xfId="3" applyFont="1" applyFill="1" applyBorder="1" applyAlignment="1">
      <alignment horizontal="center"/>
    </xf>
    <xf numFmtId="0" fontId="23" fillId="3" borderId="21" xfId="3" applyFont="1" applyFill="1" applyBorder="1" applyAlignment="1">
      <alignment horizontal="center"/>
    </xf>
    <xf numFmtId="0" fontId="23" fillId="3" borderId="26" xfId="3" applyFont="1" applyFill="1" applyBorder="1" applyAlignment="1">
      <alignment horizontal="center"/>
    </xf>
    <xf numFmtId="0" fontId="23" fillId="3" borderId="27" xfId="3" applyFont="1" applyFill="1" applyBorder="1" applyAlignment="1">
      <alignment horizontal="center"/>
    </xf>
    <xf numFmtId="0" fontId="23" fillId="3" borderId="28" xfId="3" applyFont="1" applyFill="1" applyBorder="1" applyAlignment="1">
      <alignment horizontal="center"/>
    </xf>
    <xf numFmtId="0" fontId="27" fillId="3" borderId="54" xfId="3" applyFont="1" applyFill="1" applyBorder="1" applyAlignment="1">
      <alignment horizontal="center" vertical="center"/>
    </xf>
    <xf numFmtId="0" fontId="27" fillId="3" borderId="55" xfId="3" applyFont="1" applyFill="1" applyBorder="1" applyAlignment="1">
      <alignment horizontal="center" vertical="center"/>
    </xf>
    <xf numFmtId="0" fontId="28" fillId="3" borderId="62" xfId="3" applyFont="1" applyFill="1" applyBorder="1" applyAlignment="1">
      <alignment horizontal="center" vertical="center"/>
    </xf>
    <xf numFmtId="0" fontId="28" fillId="3" borderId="66" xfId="3" applyFont="1" applyFill="1" applyBorder="1" applyAlignment="1">
      <alignment horizontal="center" vertical="center"/>
    </xf>
    <xf numFmtId="0" fontId="28" fillId="3" borderId="69" xfId="3" applyFont="1" applyFill="1" applyBorder="1" applyAlignment="1">
      <alignment horizontal="center" vertical="center"/>
    </xf>
    <xf numFmtId="0" fontId="29" fillId="3" borderId="74" xfId="3" applyFont="1" applyFill="1" applyBorder="1" applyAlignment="1">
      <alignment horizontal="center" vertical="center"/>
    </xf>
    <xf numFmtId="0" fontId="29" fillId="3" borderId="75" xfId="3" applyFont="1" applyFill="1" applyBorder="1" applyAlignment="1">
      <alignment horizontal="center" vertical="center"/>
    </xf>
    <xf numFmtId="0" fontId="33" fillId="6" borderId="74" xfId="3" applyFont="1" applyFill="1" applyBorder="1" applyAlignment="1">
      <alignment horizontal="left"/>
    </xf>
    <xf numFmtId="0" fontId="33" fillId="6" borderId="75" xfId="3" applyFont="1" applyFill="1" applyBorder="1" applyAlignment="1">
      <alignment horizontal="left"/>
    </xf>
    <xf numFmtId="0" fontId="33" fillId="6" borderId="84" xfId="3" applyFont="1" applyFill="1" applyBorder="1" applyAlignment="1">
      <alignment horizontal="left"/>
    </xf>
    <xf numFmtId="0" fontId="24" fillId="3" borderId="62" xfId="3" applyFont="1" applyFill="1" applyBorder="1" applyAlignment="1">
      <alignment horizontal="center" vertical="center"/>
    </xf>
    <xf numFmtId="0" fontId="24" fillId="3" borderId="69" xfId="3" applyFont="1" applyFill="1" applyBorder="1" applyAlignment="1">
      <alignment horizontal="center" vertical="center"/>
    </xf>
    <xf numFmtId="0" fontId="24" fillId="3" borderId="64" xfId="3" applyFont="1" applyFill="1" applyBorder="1" applyAlignment="1">
      <alignment horizontal="center" vertical="center"/>
    </xf>
    <xf numFmtId="0" fontId="24" fillId="3" borderId="35" xfId="3" applyFont="1" applyFill="1" applyBorder="1" applyAlignment="1">
      <alignment horizontal="center" vertical="center"/>
    </xf>
    <xf numFmtId="0" fontId="24" fillId="3" borderId="65" xfId="3" applyFont="1" applyFill="1" applyBorder="1" applyAlignment="1">
      <alignment horizontal="center"/>
    </xf>
    <xf numFmtId="0" fontId="24" fillId="3" borderId="21" xfId="3" applyFont="1" applyFill="1" applyBorder="1" applyAlignment="1">
      <alignment horizontal="center"/>
    </xf>
    <xf numFmtId="0" fontId="24" fillId="3" borderId="20" xfId="3" applyFont="1" applyFill="1" applyBorder="1" applyAlignment="1">
      <alignment horizontal="center"/>
    </xf>
    <xf numFmtId="0" fontId="24" fillId="3" borderId="65" xfId="3" applyFont="1" applyFill="1" applyBorder="1" applyAlignment="1">
      <alignment horizontal="center" vertical="center"/>
    </xf>
    <xf numFmtId="0" fontId="24" fillId="3" borderId="101" xfId="3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/>
    </xf>
    <xf numFmtId="0" fontId="33" fillId="7" borderId="74" xfId="7" applyFont="1" applyFill="1" applyBorder="1" applyAlignment="1">
      <alignment horizontal="center" vertical="center"/>
    </xf>
    <xf numFmtId="0" fontId="33" fillId="7" borderId="75" xfId="7" applyFont="1" applyFill="1" applyBorder="1" applyAlignment="1">
      <alignment horizontal="center" vertical="center"/>
    </xf>
    <xf numFmtId="0" fontId="33" fillId="7" borderId="81" xfId="7" applyFont="1" applyFill="1" applyBorder="1" applyAlignment="1">
      <alignment horizontal="center" vertical="center"/>
    </xf>
    <xf numFmtId="0" fontId="23" fillId="3" borderId="19" xfId="7" applyFont="1" applyFill="1" applyBorder="1" applyAlignment="1">
      <alignment horizontal="center" vertical="center"/>
    </xf>
    <xf numFmtId="0" fontId="23" fillId="3" borderId="21" xfId="7" applyFont="1" applyFill="1" applyBorder="1" applyAlignment="1">
      <alignment horizontal="center" vertical="center"/>
    </xf>
    <xf numFmtId="0" fontId="23" fillId="3" borderId="101" xfId="7" applyFont="1" applyFill="1" applyBorder="1" applyAlignment="1">
      <alignment horizontal="center" vertical="center"/>
    </xf>
    <xf numFmtId="0" fontId="23" fillId="3" borderId="104" xfId="7" applyFont="1" applyFill="1" applyBorder="1" applyAlignment="1">
      <alignment horizontal="center" vertical="center"/>
    </xf>
    <xf numFmtId="0" fontId="23" fillId="3" borderId="105" xfId="7" applyFont="1" applyFill="1" applyBorder="1" applyAlignment="1">
      <alignment horizontal="center" vertical="center"/>
    </xf>
    <xf numFmtId="0" fontId="23" fillId="3" borderId="106" xfId="7" applyFont="1" applyFill="1" applyBorder="1" applyAlignment="1">
      <alignment horizontal="center" vertical="center"/>
    </xf>
    <xf numFmtId="0" fontId="17" fillId="7" borderId="74" xfId="7" applyFont="1" applyFill="1" applyBorder="1" applyAlignment="1">
      <alignment horizontal="center" vertical="center"/>
    </xf>
    <xf numFmtId="0" fontId="17" fillId="7" borderId="75" xfId="7" applyFont="1" applyFill="1" applyBorder="1" applyAlignment="1">
      <alignment horizontal="center" vertical="center"/>
    </xf>
    <xf numFmtId="0" fontId="17" fillId="7" borderId="84" xfId="7" applyFont="1" applyFill="1" applyBorder="1" applyAlignment="1">
      <alignment horizontal="center" vertical="center"/>
    </xf>
    <xf numFmtId="0" fontId="33" fillId="7" borderId="84" xfId="7" applyFont="1" applyFill="1" applyBorder="1" applyAlignment="1">
      <alignment horizontal="center" vertical="center"/>
    </xf>
    <xf numFmtId="0" fontId="24" fillId="3" borderId="62" xfId="7" applyFont="1" applyFill="1" applyBorder="1" applyAlignment="1">
      <alignment horizontal="center" vertical="center"/>
    </xf>
    <xf numFmtId="0" fontId="24" fillId="3" borderId="69" xfId="7" applyFont="1" applyFill="1" applyBorder="1" applyAlignment="1">
      <alignment horizontal="center" vertical="center"/>
    </xf>
    <xf numFmtId="0" fontId="24" fillId="3" borderId="64" xfId="7" applyFont="1" applyFill="1" applyBorder="1" applyAlignment="1">
      <alignment horizontal="center" vertical="center"/>
    </xf>
    <xf numFmtId="0" fontId="24" fillId="3" borderId="35" xfId="7" applyFont="1" applyFill="1" applyBorder="1" applyAlignment="1">
      <alignment horizontal="center" vertical="center"/>
    </xf>
    <xf numFmtId="0" fontId="24" fillId="3" borderId="64" xfId="7" applyFont="1" applyFill="1" applyBorder="1" applyAlignment="1">
      <alignment horizontal="center" vertical="center" wrapText="1"/>
    </xf>
    <xf numFmtId="0" fontId="16" fillId="2" borderId="111" xfId="0" applyFont="1" applyFill="1" applyBorder="1" applyAlignment="1">
      <alignment horizontal="left" vertical="center"/>
    </xf>
    <xf numFmtId="0" fontId="16" fillId="2" borderId="304" xfId="0" applyFont="1" applyFill="1" applyBorder="1" applyAlignment="1">
      <alignment horizontal="left" vertical="center"/>
    </xf>
    <xf numFmtId="0" fontId="16" fillId="2" borderId="111" xfId="0" applyFont="1" applyFill="1" applyBorder="1" applyAlignment="1">
      <alignment horizontal="center" vertical="center"/>
    </xf>
    <xf numFmtId="0" fontId="16" fillId="2" borderId="304" xfId="0" applyFont="1" applyFill="1" applyBorder="1" applyAlignment="1">
      <alignment horizontal="center" vertical="center"/>
    </xf>
    <xf numFmtId="0" fontId="19" fillId="2" borderId="111" xfId="6" applyFont="1" applyFill="1" applyBorder="1" applyAlignment="1">
      <alignment horizontal="center" vertical="center" wrapText="1"/>
    </xf>
    <xf numFmtId="0" fontId="19" fillId="2" borderId="304" xfId="6" applyFont="1" applyFill="1" applyBorder="1" applyAlignment="1">
      <alignment horizontal="center" vertical="center" wrapText="1"/>
    </xf>
    <xf numFmtId="0" fontId="15" fillId="2" borderId="111" xfId="6" applyFont="1" applyFill="1" applyBorder="1" applyAlignment="1">
      <alignment horizontal="left" vertical="center"/>
    </xf>
    <xf numFmtId="0" fontId="15" fillId="2" borderId="304" xfId="6" applyFont="1" applyFill="1" applyBorder="1" applyAlignment="1">
      <alignment horizontal="left" vertical="center"/>
    </xf>
    <xf numFmtId="0" fontId="15" fillId="0" borderId="119" xfId="6" applyFont="1" applyBorder="1" applyAlignment="1">
      <alignment horizontal="left" vertical="center" wrapText="1"/>
    </xf>
    <xf numFmtId="0" fontId="15" fillId="0" borderId="110" xfId="6" applyFont="1" applyBorder="1" applyAlignment="1">
      <alignment horizontal="center" vertical="center"/>
    </xf>
    <xf numFmtId="0" fontId="15" fillId="0" borderId="66" xfId="6" applyFont="1" applyBorder="1" applyAlignment="1">
      <alignment horizontal="center" vertical="center"/>
    </xf>
    <xf numFmtId="0" fontId="15" fillId="0" borderId="114" xfId="6" applyFont="1" applyBorder="1" applyAlignment="1">
      <alignment horizontal="center" vertical="center"/>
    </xf>
    <xf numFmtId="0" fontId="15" fillId="0" borderId="111" xfId="6" applyFont="1" applyBorder="1" applyAlignment="1">
      <alignment horizontal="left" vertical="center" wrapText="1"/>
    </xf>
    <xf numFmtId="0" fontId="15" fillId="0" borderId="304" xfId="6" applyFont="1" applyBorder="1" applyAlignment="1">
      <alignment horizontal="left" vertical="center" wrapText="1"/>
    </xf>
    <xf numFmtId="0" fontId="17" fillId="0" borderId="30" xfId="6" applyFont="1" applyBorder="1" applyAlignment="1">
      <alignment horizontal="center"/>
    </xf>
    <xf numFmtId="0" fontId="17" fillId="0" borderId="33" xfId="6" applyFont="1" applyBorder="1" applyAlignment="1">
      <alignment horizontal="center"/>
    </xf>
    <xf numFmtId="0" fontId="17" fillId="0" borderId="59" xfId="6" applyFont="1" applyBorder="1" applyAlignment="1">
      <alignment horizontal="center"/>
    </xf>
    <xf numFmtId="0" fontId="15" fillId="0" borderId="67" xfId="6" applyFont="1" applyBorder="1" applyAlignment="1">
      <alignment horizontal="left" vertical="center" wrapText="1"/>
    </xf>
    <xf numFmtId="0" fontId="15" fillId="2" borderId="67" xfId="6" applyFont="1" applyFill="1" applyBorder="1" applyAlignment="1">
      <alignment horizontal="left" vertical="center"/>
    </xf>
    <xf numFmtId="0" fontId="17" fillId="0" borderId="104" xfId="6" applyFont="1" applyBorder="1" applyAlignment="1">
      <alignment horizontal="center"/>
    </xf>
    <xf numFmtId="0" fontId="17" fillId="0" borderId="105" xfId="6" applyFont="1" applyBorder="1" applyAlignment="1">
      <alignment horizontal="center"/>
    </xf>
    <xf numFmtId="0" fontId="17" fillId="0" borderId="106" xfId="6" applyFont="1" applyBorder="1" applyAlignment="1">
      <alignment horizontal="center"/>
    </xf>
    <xf numFmtId="0" fontId="17" fillId="2" borderId="30" xfId="6" applyFont="1" applyFill="1" applyBorder="1" applyAlignment="1">
      <alignment horizontal="center"/>
    </xf>
    <xf numFmtId="0" fontId="17" fillId="2" borderId="33" xfId="6" applyFont="1" applyFill="1" applyBorder="1" applyAlignment="1">
      <alignment horizontal="center"/>
    </xf>
    <xf numFmtId="0" fontId="17" fillId="2" borderId="59" xfId="6" applyFont="1" applyFill="1" applyBorder="1" applyAlignment="1">
      <alignment horizontal="center"/>
    </xf>
    <xf numFmtId="0" fontId="17" fillId="2" borderId="104" xfId="6" applyFont="1" applyFill="1" applyBorder="1" applyAlignment="1">
      <alignment horizontal="center"/>
    </xf>
    <xf numFmtId="0" fontId="17" fillId="2" borderId="105" xfId="6" applyFont="1" applyFill="1" applyBorder="1" applyAlignment="1">
      <alignment horizontal="center"/>
    </xf>
    <xf numFmtId="0" fontId="17" fillId="2" borderId="106" xfId="6" applyFont="1" applyFill="1" applyBorder="1" applyAlignment="1">
      <alignment horizontal="center"/>
    </xf>
    <xf numFmtId="0" fontId="19" fillId="2" borderId="119" xfId="6" applyFont="1" applyFill="1" applyBorder="1" applyAlignment="1">
      <alignment horizontal="left" vertical="center" wrapText="1"/>
    </xf>
    <xf numFmtId="0" fontId="19" fillId="2" borderId="118" xfId="6" applyFont="1" applyFill="1" applyBorder="1" applyAlignment="1">
      <alignment horizontal="center" vertical="center"/>
    </xf>
    <xf numFmtId="0" fontId="19" fillId="2" borderId="111" xfId="6" applyFont="1" applyFill="1" applyBorder="1" applyAlignment="1">
      <alignment horizontal="left" vertical="center" wrapText="1"/>
    </xf>
    <xf numFmtId="0" fontId="19" fillId="2" borderId="67" xfId="6" applyFont="1" applyFill="1" applyBorder="1" applyAlignment="1">
      <alignment horizontal="left" vertical="center" wrapText="1"/>
    </xf>
    <xf numFmtId="0" fontId="19" fillId="2" borderId="304" xfId="6" applyFont="1" applyFill="1" applyBorder="1" applyAlignment="1">
      <alignment horizontal="left" vertical="center" wrapText="1"/>
    </xf>
    <xf numFmtId="0" fontId="19" fillId="2" borderId="110" xfId="6" applyFont="1" applyFill="1" applyBorder="1" applyAlignment="1">
      <alignment horizontal="center" vertical="center"/>
    </xf>
    <xf numFmtId="0" fontId="19" fillId="2" borderId="66" xfId="6" applyFont="1" applyFill="1" applyBorder="1" applyAlignment="1">
      <alignment horizontal="center" vertical="center"/>
    </xf>
    <xf numFmtId="0" fontId="19" fillId="2" borderId="114" xfId="6" applyFont="1" applyFill="1" applyBorder="1" applyAlignment="1">
      <alignment horizontal="center" vertical="center"/>
    </xf>
    <xf numFmtId="0" fontId="13" fillId="2" borderId="30" xfId="6" applyFont="1" applyFill="1" applyBorder="1" applyAlignment="1">
      <alignment horizontal="center" vertical="center"/>
    </xf>
    <xf numFmtId="0" fontId="13" fillId="2" borderId="33" xfId="6" applyFont="1" applyFill="1" applyBorder="1" applyAlignment="1">
      <alignment horizontal="center" vertical="center"/>
    </xf>
    <xf numFmtId="0" fontId="13" fillId="2" borderId="59" xfId="6" applyFont="1" applyFill="1" applyBorder="1" applyAlignment="1">
      <alignment horizontal="center" vertical="center"/>
    </xf>
    <xf numFmtId="0" fontId="51" fillId="2" borderId="111" xfId="6" applyFont="1" applyFill="1" applyBorder="1" applyAlignment="1">
      <alignment horizontal="left" vertical="center"/>
    </xf>
    <xf numFmtId="0" fontId="51" fillId="2" borderId="304" xfId="6" applyFont="1" applyFill="1" applyBorder="1" applyAlignment="1">
      <alignment horizontal="left" vertical="center"/>
    </xf>
    <xf numFmtId="0" fontId="51" fillId="2" borderId="67" xfId="6" applyFont="1" applyFill="1" applyBorder="1" applyAlignment="1">
      <alignment horizontal="left" vertical="center"/>
    </xf>
    <xf numFmtId="0" fontId="16" fillId="2" borderId="110" xfId="0" applyFont="1" applyFill="1" applyBorder="1" applyAlignment="1">
      <alignment horizontal="center" vertical="center"/>
    </xf>
    <xf numFmtId="0" fontId="16" fillId="2" borderId="114" xfId="0" applyFont="1" applyFill="1" applyBorder="1" applyAlignment="1">
      <alignment horizontal="center" vertical="center"/>
    </xf>
    <xf numFmtId="0" fontId="16" fillId="2" borderId="66" xfId="0" applyFont="1" applyFill="1" applyBorder="1" applyAlignment="1">
      <alignment horizontal="center" vertical="center"/>
    </xf>
    <xf numFmtId="0" fontId="13" fillId="2" borderId="74" xfId="6" applyFont="1" applyFill="1" applyBorder="1" applyAlignment="1">
      <alignment horizontal="center" vertical="center"/>
    </xf>
    <xf numFmtId="0" fontId="13" fillId="2" borderId="75" xfId="6" applyFont="1" applyFill="1" applyBorder="1" applyAlignment="1">
      <alignment horizontal="center" vertical="center"/>
    </xf>
    <xf numFmtId="0" fontId="13" fillId="2" borderId="81" xfId="6" applyFont="1" applyFill="1" applyBorder="1" applyAlignment="1">
      <alignment horizontal="center" vertical="center"/>
    </xf>
    <xf numFmtId="167" fontId="46" fillId="2" borderId="70" xfId="6" applyNumberFormat="1" applyFont="1" applyFill="1" applyBorder="1" applyAlignment="1">
      <alignment horizontal="right" indent="1"/>
    </xf>
    <xf numFmtId="167" fontId="46" fillId="2" borderId="100" xfId="6" applyNumberFormat="1" applyFont="1" applyFill="1" applyBorder="1" applyAlignment="1">
      <alignment horizontal="right" indent="1"/>
    </xf>
    <xf numFmtId="167" fontId="44" fillId="2" borderId="68" xfId="6" applyNumberFormat="1" applyFont="1" applyFill="1" applyBorder="1" applyAlignment="1">
      <alignment horizontal="right" indent="1"/>
    </xf>
    <xf numFmtId="167" fontId="44" fillId="2" borderId="130" xfId="6" applyNumberFormat="1" applyFont="1" applyFill="1" applyBorder="1" applyAlignment="1">
      <alignment horizontal="right" indent="1"/>
    </xf>
    <xf numFmtId="9" fontId="47" fillId="2" borderId="34" xfId="4" applyFont="1" applyFill="1" applyBorder="1" applyAlignment="1">
      <alignment horizontal="center"/>
    </xf>
    <xf numFmtId="9" fontId="47" fillId="2" borderId="59" xfId="4" applyFont="1" applyFill="1" applyBorder="1" applyAlignment="1">
      <alignment horizontal="center"/>
    </xf>
    <xf numFmtId="0" fontId="9" fillId="0" borderId="95" xfId="6" applyFont="1" applyBorder="1" applyAlignment="1">
      <alignment horizontal="right" indent="2"/>
    </xf>
    <xf numFmtId="0" fontId="9" fillId="0" borderId="97" xfId="6" applyFont="1" applyBorder="1" applyAlignment="1">
      <alignment horizontal="right" indent="2"/>
    </xf>
    <xf numFmtId="9" fontId="47" fillId="2" borderId="95" xfId="4" applyFont="1" applyFill="1" applyBorder="1" applyAlignment="1">
      <alignment horizontal="center"/>
    </xf>
    <xf numFmtId="9" fontId="47" fillId="2" borderId="153" xfId="4" applyFont="1" applyFill="1" applyBorder="1" applyAlignment="1">
      <alignment horizontal="center"/>
    </xf>
    <xf numFmtId="0" fontId="9" fillId="0" borderId="68" xfId="6" applyFont="1" applyBorder="1" applyAlignment="1">
      <alignment horizontal="right" indent="2"/>
    </xf>
    <xf numFmtId="0" fontId="9" fillId="0" borderId="96" xfId="6" applyFont="1" applyBorder="1" applyAlignment="1">
      <alignment horizontal="right" indent="2"/>
    </xf>
    <xf numFmtId="3" fontId="9" fillId="2" borderId="70" xfId="6" applyNumberFormat="1" applyFont="1" applyFill="1" applyBorder="1" applyAlignment="1">
      <alignment horizontal="right" indent="1"/>
    </xf>
    <xf numFmtId="3" fontId="9" fillId="2" borderId="100" xfId="6" applyNumberFormat="1" applyFont="1" applyFill="1" applyBorder="1" applyAlignment="1">
      <alignment horizontal="right" indent="1"/>
    </xf>
    <xf numFmtId="167" fontId="46" fillId="2" borderId="24" xfId="6" applyNumberFormat="1" applyFont="1" applyFill="1" applyBorder="1" applyAlignment="1">
      <alignment horizontal="right" indent="1"/>
    </xf>
    <xf numFmtId="0" fontId="9" fillId="0" borderId="95" xfId="6" applyFont="1" applyBorder="1" applyAlignment="1">
      <alignment horizontal="center"/>
    </xf>
    <xf numFmtId="0" fontId="9" fillId="0" borderId="97" xfId="6" applyFont="1" applyBorder="1" applyAlignment="1">
      <alignment horizontal="center"/>
    </xf>
    <xf numFmtId="0" fontId="29" fillId="3" borderId="147" xfId="6" applyFont="1" applyFill="1" applyBorder="1" applyAlignment="1">
      <alignment horizontal="center" vertical="center"/>
    </xf>
    <xf numFmtId="0" fontId="29" fillId="3" borderId="135" xfId="6" applyFont="1" applyFill="1" applyBorder="1" applyAlignment="1">
      <alignment horizontal="center" vertical="center"/>
    </xf>
    <xf numFmtId="0" fontId="29" fillId="3" borderId="148" xfId="6" applyFont="1" applyFill="1" applyBorder="1" applyAlignment="1">
      <alignment horizontal="center" vertical="center"/>
    </xf>
    <xf numFmtId="0" fontId="29" fillId="3" borderId="149" xfId="6" applyFont="1" applyFill="1" applyBorder="1" applyAlignment="1">
      <alignment horizontal="center" vertical="center"/>
    </xf>
    <xf numFmtId="0" fontId="29" fillId="3" borderId="151" xfId="6" applyFont="1" applyFill="1" applyBorder="1" applyAlignment="1">
      <alignment horizontal="center" vertical="center"/>
    </xf>
    <xf numFmtId="0" fontId="29" fillId="3" borderId="152" xfId="6" applyFont="1" applyFill="1" applyBorder="1" applyAlignment="1">
      <alignment horizontal="center" vertical="center"/>
    </xf>
    <xf numFmtId="0" fontId="29" fillId="3" borderId="18" xfId="6" applyFont="1" applyFill="1" applyBorder="1" applyAlignment="1">
      <alignment horizontal="center" vertical="center"/>
    </xf>
    <xf numFmtId="0" fontId="29" fillId="3" borderId="31" xfId="6" applyFont="1" applyFill="1" applyBorder="1" applyAlignment="1">
      <alignment horizontal="center" vertical="center"/>
    </xf>
    <xf numFmtId="0" fontId="9" fillId="0" borderId="86" xfId="6" applyFont="1" applyBorder="1" applyAlignment="1">
      <alignment horizontal="center"/>
    </xf>
    <xf numFmtId="0" fontId="9" fillId="0" borderId="85" xfId="6" applyFont="1" applyBorder="1" applyAlignment="1">
      <alignment horizontal="center"/>
    </xf>
    <xf numFmtId="0" fontId="29" fillId="3" borderId="132" xfId="6" applyFont="1" applyFill="1" applyBorder="1" applyAlignment="1">
      <alignment horizontal="center" vertical="center"/>
    </xf>
    <xf numFmtId="0" fontId="29" fillId="3" borderId="133" xfId="6" applyFont="1" applyFill="1" applyBorder="1" applyAlignment="1">
      <alignment horizontal="center" vertical="center"/>
    </xf>
    <xf numFmtId="0" fontId="29" fillId="3" borderId="136" xfId="6" applyFont="1" applyFill="1" applyBorder="1" applyAlignment="1">
      <alignment horizontal="center" vertical="center"/>
    </xf>
    <xf numFmtId="0" fontId="46" fillId="2" borderId="160" xfId="9" applyFont="1" applyFill="1" applyBorder="1" applyAlignment="1">
      <alignment horizontal="center" vertical="center"/>
    </xf>
    <xf numFmtId="0" fontId="46" fillId="2" borderId="161" xfId="9" applyFont="1" applyFill="1" applyBorder="1" applyAlignment="1">
      <alignment horizontal="center" vertical="center"/>
    </xf>
    <xf numFmtId="0" fontId="46" fillId="2" borderId="95" xfId="9" applyFont="1" applyFill="1" applyBorder="1" applyAlignment="1">
      <alignment horizontal="center" vertical="center"/>
    </xf>
    <xf numFmtId="0" fontId="46" fillId="2" borderId="97" xfId="9" applyFont="1" applyFill="1" applyBorder="1" applyAlignment="1">
      <alignment horizontal="center" vertical="center"/>
    </xf>
    <xf numFmtId="171" fontId="44" fillId="2" borderId="26" xfId="10" applyNumberFormat="1" applyFont="1" applyFill="1" applyBorder="1" applyAlignment="1">
      <alignment horizontal="center"/>
    </xf>
    <xf numFmtId="171" fontId="44" fillId="2" borderId="27" xfId="10" applyNumberFormat="1" applyFont="1" applyFill="1" applyBorder="1" applyAlignment="1">
      <alignment horizontal="center"/>
    </xf>
    <xf numFmtId="171" fontId="44" fillId="2" borderId="124" xfId="10" applyNumberFormat="1" applyFont="1" applyFill="1" applyBorder="1" applyAlignment="1">
      <alignment horizontal="center"/>
    </xf>
    <xf numFmtId="171" fontId="44" fillId="2" borderId="168" xfId="10" applyNumberFormat="1" applyFont="1" applyFill="1" applyBorder="1" applyAlignment="1">
      <alignment horizontal="center"/>
    </xf>
    <xf numFmtId="0" fontId="29" fillId="3" borderId="111" xfId="9" applyFont="1" applyFill="1" applyBorder="1" applyAlignment="1">
      <alignment horizontal="center" vertical="center"/>
    </xf>
    <xf numFmtId="0" fontId="29" fillId="3" borderId="115" xfId="9" applyFont="1" applyFill="1" applyBorder="1" applyAlignment="1">
      <alignment horizontal="center" vertical="center"/>
    </xf>
    <xf numFmtId="0" fontId="29" fillId="3" borderId="26" xfId="9" applyFont="1" applyFill="1" applyBorder="1" applyAlignment="1">
      <alignment horizontal="center" vertical="center"/>
    </xf>
    <xf numFmtId="0" fontId="29" fillId="3" borderId="27" xfId="9" applyFont="1" applyFill="1" applyBorder="1" applyAlignment="1">
      <alignment horizontal="center" vertical="center"/>
    </xf>
    <xf numFmtId="0" fontId="29" fillId="3" borderId="124" xfId="9" applyFont="1" applyFill="1" applyBorder="1" applyAlignment="1">
      <alignment horizontal="center" vertical="center"/>
    </xf>
    <xf numFmtId="0" fontId="29" fillId="3" borderId="119" xfId="9" applyFont="1" applyFill="1" applyBorder="1" applyAlignment="1">
      <alignment horizontal="center" vertical="center"/>
    </xf>
    <xf numFmtId="0" fontId="29" fillId="3" borderId="68" xfId="9" applyFont="1" applyFill="1" applyBorder="1" applyAlignment="1">
      <alignment horizontal="center" vertical="center"/>
    </xf>
    <xf numFmtId="0" fontId="29" fillId="3" borderId="154" xfId="9" applyFont="1" applyFill="1" applyBorder="1" applyAlignment="1">
      <alignment horizontal="center" vertical="center"/>
    </xf>
    <xf numFmtId="0" fontId="29" fillId="3" borderId="155" xfId="9" applyFont="1" applyFill="1" applyBorder="1" applyAlignment="1">
      <alignment horizontal="center" vertical="center"/>
    </xf>
    <xf numFmtId="0" fontId="56" fillId="2" borderId="160" xfId="6" applyFont="1" applyFill="1" applyBorder="1" applyAlignment="1">
      <alignment horizontal="center" vertical="center"/>
    </xf>
    <xf numFmtId="0" fontId="56" fillId="2" borderId="161" xfId="6" applyFont="1" applyFill="1" applyBorder="1" applyAlignment="1">
      <alignment horizontal="center" vertical="center"/>
    </xf>
    <xf numFmtId="0" fontId="56" fillId="2" borderId="95" xfId="6" applyFont="1" applyFill="1" applyBorder="1" applyAlignment="1">
      <alignment horizontal="center" vertical="center"/>
    </xf>
    <xf numFmtId="0" fontId="56" fillId="2" borderId="97" xfId="6" applyFont="1" applyFill="1" applyBorder="1" applyAlignment="1">
      <alignment horizontal="center" vertical="center"/>
    </xf>
    <xf numFmtId="171" fontId="56" fillId="2" borderId="26" xfId="12" applyNumberFormat="1" applyFont="1" applyFill="1" applyBorder="1" applyAlignment="1">
      <alignment horizontal="center" vertical="center"/>
    </xf>
    <xf numFmtId="171" fontId="56" fillId="2" borderId="124" xfId="12" applyNumberFormat="1" applyFont="1" applyFill="1" applyBorder="1" applyAlignment="1">
      <alignment horizontal="center" vertical="center"/>
    </xf>
    <xf numFmtId="171" fontId="56" fillId="2" borderId="168" xfId="12" applyNumberFormat="1" applyFont="1" applyFill="1" applyBorder="1" applyAlignment="1">
      <alignment horizontal="center" vertical="center"/>
    </xf>
    <xf numFmtId="0" fontId="53" fillId="3" borderId="111" xfId="6" applyFont="1" applyFill="1" applyBorder="1" applyAlignment="1">
      <alignment horizontal="center" vertical="center"/>
    </xf>
    <xf numFmtId="0" fontId="53" fillId="3" borderId="115" xfId="6" applyFont="1" applyFill="1" applyBorder="1" applyAlignment="1">
      <alignment horizontal="center" vertical="center"/>
    </xf>
    <xf numFmtId="0" fontId="53" fillId="3" borderId="124" xfId="6" applyFont="1" applyFill="1" applyBorder="1" applyAlignment="1">
      <alignment horizontal="center" vertical="center"/>
    </xf>
    <xf numFmtId="0" fontId="53" fillId="3" borderId="119" xfId="6" applyFont="1" applyFill="1" applyBorder="1" applyAlignment="1">
      <alignment horizontal="center" vertical="center"/>
    </xf>
    <xf numFmtId="0" fontId="53" fillId="3" borderId="154" xfId="6" applyFont="1" applyFill="1" applyBorder="1" applyAlignment="1">
      <alignment horizontal="center" vertical="center"/>
    </xf>
    <xf numFmtId="0" fontId="23" fillId="3" borderId="183" xfId="3" applyFont="1" applyFill="1" applyBorder="1" applyAlignment="1">
      <alignment horizontal="center" vertical="center"/>
    </xf>
    <xf numFmtId="0" fontId="23" fillId="3" borderId="184" xfId="3" applyFont="1" applyFill="1" applyBorder="1" applyAlignment="1">
      <alignment horizontal="center" vertical="center"/>
    </xf>
    <xf numFmtId="0" fontId="23" fillId="3" borderId="189" xfId="3" applyFont="1" applyFill="1" applyBorder="1" applyAlignment="1">
      <alignment horizontal="center" vertical="center"/>
    </xf>
    <xf numFmtId="0" fontId="23" fillId="3" borderId="190" xfId="3" applyFont="1" applyFill="1" applyBorder="1" applyAlignment="1">
      <alignment horizontal="center" vertical="center"/>
    </xf>
    <xf numFmtId="0" fontId="23" fillId="3" borderId="185" xfId="3" applyFont="1" applyFill="1" applyBorder="1" applyAlignment="1">
      <alignment horizontal="center" vertical="center"/>
    </xf>
    <xf numFmtId="0" fontId="23" fillId="3" borderId="186" xfId="3" applyFont="1" applyFill="1" applyBorder="1" applyAlignment="1">
      <alignment horizontal="center" vertical="center"/>
    </xf>
    <xf numFmtId="0" fontId="23" fillId="3" borderId="187" xfId="3" applyFont="1" applyFill="1" applyBorder="1" applyAlignment="1">
      <alignment horizontal="center" vertical="center"/>
    </xf>
    <xf numFmtId="0" fontId="55" fillId="2" borderId="198" xfId="3" applyFont="1" applyFill="1" applyBorder="1" applyAlignment="1">
      <alignment horizontal="center" vertical="center"/>
    </xf>
    <xf numFmtId="0" fontId="55" fillId="2" borderId="199" xfId="3" applyFont="1" applyFill="1" applyBorder="1" applyAlignment="1">
      <alignment horizontal="center" vertical="center"/>
    </xf>
    <xf numFmtId="166" fontId="56" fillId="2" borderId="200" xfId="12" applyNumberFormat="1" applyFont="1" applyFill="1" applyBorder="1" applyAlignment="1">
      <alignment horizontal="center" vertical="center"/>
    </xf>
    <xf numFmtId="166" fontId="56" fillId="2" borderId="201" xfId="12" applyNumberFormat="1" applyFont="1" applyFill="1" applyBorder="1" applyAlignment="1">
      <alignment horizontal="center" vertical="center"/>
    </xf>
    <xf numFmtId="166" fontId="56" fillId="2" borderId="202" xfId="12" applyNumberFormat="1" applyFont="1" applyFill="1" applyBorder="1" applyAlignment="1">
      <alignment horizontal="center" vertical="center"/>
    </xf>
    <xf numFmtId="0" fontId="19" fillId="2" borderId="169" xfId="6" applyFont="1" applyFill="1" applyBorder="1" applyAlignment="1">
      <alignment horizontal="center"/>
    </xf>
    <xf numFmtId="0" fontId="19" fillId="2" borderId="130" xfId="6" applyFont="1" applyFill="1" applyBorder="1" applyAlignment="1">
      <alignment horizontal="center"/>
    </xf>
    <xf numFmtId="167" fontId="17" fillId="2" borderId="70" xfId="6" applyNumberFormat="1" applyFont="1" applyFill="1" applyBorder="1" applyAlignment="1">
      <alignment horizontal="center"/>
    </xf>
    <xf numFmtId="167" fontId="17" fillId="2" borderId="213" xfId="6" applyNumberFormat="1" applyFont="1" applyFill="1" applyBorder="1" applyAlignment="1">
      <alignment horizontal="center"/>
    </xf>
    <xf numFmtId="167" fontId="17" fillId="2" borderId="214" xfId="6" applyNumberFormat="1" applyFont="1" applyFill="1" applyBorder="1" applyAlignment="1">
      <alignment horizontal="center"/>
    </xf>
    <xf numFmtId="167" fontId="17" fillId="2" borderId="24" xfId="6" applyNumberFormat="1" applyFont="1" applyFill="1" applyBorder="1" applyAlignment="1">
      <alignment horizontal="center"/>
    </xf>
    <xf numFmtId="9" fontId="58" fillId="2" borderId="34" xfId="4" applyFont="1" applyFill="1" applyBorder="1" applyAlignment="1">
      <alignment horizontal="center"/>
    </xf>
    <xf numFmtId="9" fontId="58" fillId="2" borderId="216" xfId="4" applyFont="1" applyFill="1" applyBorder="1" applyAlignment="1">
      <alignment horizontal="center"/>
    </xf>
    <xf numFmtId="0" fontId="19" fillId="2" borderId="217" xfId="6" applyFont="1" applyFill="1" applyBorder="1" applyAlignment="1">
      <alignment horizontal="center"/>
    </xf>
    <xf numFmtId="0" fontId="19" fillId="2" borderId="31" xfId="6" applyFont="1" applyFill="1" applyBorder="1" applyAlignment="1">
      <alignment horizontal="center"/>
    </xf>
    <xf numFmtId="9" fontId="58" fillId="2" borderId="70" xfId="4" applyFont="1" applyFill="1" applyBorder="1" applyAlignment="1">
      <alignment horizontal="right"/>
    </xf>
    <xf numFmtId="9" fontId="58" fillId="2" borderId="213" xfId="4" applyFont="1" applyFill="1" applyBorder="1" applyAlignment="1">
      <alignment horizontal="right"/>
    </xf>
    <xf numFmtId="9" fontId="58" fillId="2" borderId="214" xfId="4" applyFont="1" applyFill="1" applyBorder="1" applyAlignment="1">
      <alignment horizontal="right"/>
    </xf>
    <xf numFmtId="9" fontId="58" fillId="2" borderId="24" xfId="4" applyFont="1" applyFill="1" applyBorder="1" applyAlignment="1">
      <alignment horizontal="right"/>
    </xf>
    <xf numFmtId="3" fontId="19" fillId="2" borderId="70" xfId="6" applyNumberFormat="1" applyFont="1" applyFill="1" applyBorder="1" applyAlignment="1">
      <alignment horizontal="right" indent="2"/>
    </xf>
    <xf numFmtId="3" fontId="19" fillId="2" borderId="213" xfId="6" applyNumberFormat="1" applyFont="1" applyFill="1" applyBorder="1" applyAlignment="1">
      <alignment horizontal="right" indent="2"/>
    </xf>
    <xf numFmtId="167" fontId="17" fillId="2" borderId="214" xfId="6" applyNumberFormat="1" applyFont="1" applyFill="1" applyBorder="1" applyAlignment="1">
      <alignment horizontal="right" indent="3"/>
    </xf>
    <xf numFmtId="167" fontId="17" fillId="2" borderId="24" xfId="6" applyNumberFormat="1" applyFont="1" applyFill="1" applyBorder="1" applyAlignment="1">
      <alignment horizontal="right" indent="3"/>
    </xf>
    <xf numFmtId="9" fontId="58" fillId="2" borderId="90" xfId="4" applyFont="1" applyFill="1" applyBorder="1" applyAlignment="1">
      <alignment horizontal="right"/>
    </xf>
    <xf numFmtId="9" fontId="58" fillId="2" borderId="92" xfId="4" applyFont="1" applyFill="1" applyBorder="1" applyAlignment="1">
      <alignment horizontal="right"/>
    </xf>
    <xf numFmtId="9" fontId="58" fillId="2" borderId="215" xfId="4" applyFont="1" applyFill="1" applyBorder="1" applyAlignment="1">
      <alignment horizontal="right"/>
    </xf>
    <xf numFmtId="9" fontId="58" fillId="2" borderId="94" xfId="4" applyFont="1" applyFill="1" applyBorder="1" applyAlignment="1">
      <alignment horizontal="right"/>
    </xf>
    <xf numFmtId="0" fontId="24" fillId="3" borderId="64" xfId="6" applyFont="1" applyFill="1" applyBorder="1" applyAlignment="1">
      <alignment horizontal="center" vertical="center"/>
    </xf>
    <xf numFmtId="0" fontId="24" fillId="3" borderId="115" xfId="6" applyFont="1" applyFill="1" applyBorder="1" applyAlignment="1">
      <alignment horizontal="center" vertical="center"/>
    </xf>
    <xf numFmtId="0" fontId="24" fillId="3" borderId="203" xfId="6" applyFont="1" applyFill="1" applyBorder="1" applyAlignment="1">
      <alignment horizontal="center" vertical="center"/>
    </xf>
    <xf numFmtId="0" fontId="24" fillId="3" borderId="205" xfId="6" applyFont="1" applyFill="1" applyBorder="1" applyAlignment="1">
      <alignment horizontal="center" vertical="center"/>
    </xf>
    <xf numFmtId="0" fontId="24" fillId="3" borderId="204" xfId="6" applyFont="1" applyFill="1" applyBorder="1" applyAlignment="1">
      <alignment horizontal="center" vertical="center"/>
    </xf>
    <xf numFmtId="0" fontId="24" fillId="3" borderId="206" xfId="6" applyFont="1" applyFill="1" applyBorder="1" applyAlignment="1">
      <alignment horizontal="center" vertical="center"/>
    </xf>
    <xf numFmtId="0" fontId="24" fillId="3" borderId="86" xfId="6" applyFont="1" applyFill="1" applyBorder="1" applyAlignment="1">
      <alignment horizontal="center" vertical="center"/>
    </xf>
    <xf numFmtId="0" fontId="24" fillId="3" borderId="95" xfId="6" applyFont="1" applyFill="1" applyBorder="1" applyAlignment="1">
      <alignment horizontal="center" vertical="center"/>
    </xf>
    <xf numFmtId="0" fontId="24" fillId="3" borderId="87" xfId="6" applyFont="1" applyFill="1" applyBorder="1" applyAlignment="1">
      <alignment horizontal="center" vertical="center"/>
    </xf>
    <xf numFmtId="0" fontId="24" fillId="3" borderId="211" xfId="6" applyFont="1" applyFill="1" applyBorder="1" applyAlignment="1">
      <alignment horizontal="center" vertical="center"/>
    </xf>
    <xf numFmtId="0" fontId="24" fillId="3" borderId="210" xfId="6" applyFont="1" applyFill="1" applyBorder="1" applyAlignment="1">
      <alignment horizontal="center" vertical="center"/>
    </xf>
    <xf numFmtId="0" fontId="24" fillId="3" borderId="18" xfId="6" applyFont="1" applyFill="1" applyBorder="1" applyAlignment="1">
      <alignment horizontal="center" vertical="center"/>
    </xf>
    <xf numFmtId="0" fontId="24" fillId="3" borderId="212" xfId="6" applyFont="1" applyFill="1" applyBorder="1" applyAlignment="1">
      <alignment horizontal="center" vertical="center"/>
    </xf>
    <xf numFmtId="0" fontId="24" fillId="3" borderId="153" xfId="6" applyFont="1" applyFill="1" applyBorder="1" applyAlignment="1">
      <alignment horizontal="center" vertical="center"/>
    </xf>
    <xf numFmtId="0" fontId="19" fillId="0" borderId="68" xfId="6" applyFont="1" applyBorder="1" applyAlignment="1">
      <alignment horizontal="center"/>
    </xf>
    <xf numFmtId="0" fontId="19" fillId="0" borderId="155" xfId="6" applyFont="1" applyBorder="1" applyAlignment="1">
      <alignment horizontal="center"/>
    </xf>
    <xf numFmtId="0" fontId="24" fillId="3" borderId="121" xfId="6" applyFont="1" applyFill="1" applyBorder="1" applyAlignment="1">
      <alignment horizontal="center" vertical="center" wrapText="1"/>
    </xf>
    <xf numFmtId="0" fontId="24" fillId="3" borderId="99" xfId="6" applyFont="1" applyFill="1" applyBorder="1" applyAlignment="1">
      <alignment horizontal="center" vertical="center" wrapText="1"/>
    </xf>
    <xf numFmtId="0" fontId="60" fillId="2" borderId="160" xfId="9" applyFont="1" applyFill="1" applyBorder="1" applyAlignment="1">
      <alignment horizontal="center" vertical="center"/>
    </xf>
    <xf numFmtId="0" fontId="60" fillId="2" borderId="161" xfId="9" applyFont="1" applyFill="1" applyBorder="1" applyAlignment="1">
      <alignment horizontal="center" vertical="center"/>
    </xf>
    <xf numFmtId="0" fontId="60" fillId="2" borderId="95" xfId="9" applyFont="1" applyFill="1" applyBorder="1" applyAlignment="1">
      <alignment horizontal="center" vertical="center"/>
    </xf>
    <xf numFmtId="0" fontId="60" fillId="2" borderId="97" xfId="9" applyFont="1" applyFill="1" applyBorder="1" applyAlignment="1">
      <alignment horizontal="center" vertical="center"/>
    </xf>
    <xf numFmtId="171" fontId="55" fillId="2" borderId="26" xfId="10" applyNumberFormat="1" applyFont="1" applyFill="1" applyBorder="1" applyAlignment="1">
      <alignment horizontal="center"/>
    </xf>
    <xf numFmtId="171" fontId="55" fillId="2" borderId="27" xfId="10" applyNumberFormat="1" applyFont="1" applyFill="1" applyBorder="1" applyAlignment="1">
      <alignment horizontal="center"/>
    </xf>
    <xf numFmtId="171" fontId="55" fillId="2" borderId="124" xfId="10" applyNumberFormat="1" applyFont="1" applyFill="1" applyBorder="1" applyAlignment="1">
      <alignment horizontal="center"/>
    </xf>
    <xf numFmtId="171" fontId="55" fillId="2" borderId="168" xfId="10" applyNumberFormat="1" applyFont="1" applyFill="1" applyBorder="1" applyAlignment="1">
      <alignment horizontal="center"/>
    </xf>
    <xf numFmtId="0" fontId="24" fillId="3" borderId="108" xfId="6" applyFont="1" applyFill="1" applyBorder="1" applyAlignment="1">
      <alignment horizontal="center" vertical="center"/>
    </xf>
    <xf numFmtId="0" fontId="24" fillId="3" borderId="218" xfId="6" applyFont="1" applyFill="1" applyBorder="1" applyAlignment="1">
      <alignment horizontal="center" vertical="center"/>
    </xf>
    <xf numFmtId="0" fontId="24" fillId="3" borderId="103" xfId="6" applyFont="1" applyFill="1" applyBorder="1" applyAlignment="1">
      <alignment horizontal="center" vertical="center"/>
    </xf>
    <xf numFmtId="0" fontId="24" fillId="3" borderId="102" xfId="6" applyFont="1" applyFill="1" applyBorder="1" applyAlignment="1">
      <alignment horizontal="center" vertical="center"/>
    </xf>
    <xf numFmtId="0" fontId="70" fillId="2" borderId="160" xfId="6" applyFont="1" applyFill="1" applyBorder="1" applyAlignment="1">
      <alignment horizontal="center" vertical="center"/>
    </xf>
    <xf numFmtId="0" fontId="70" fillId="2" borderId="161" xfId="6" applyFont="1" applyFill="1" applyBorder="1" applyAlignment="1">
      <alignment horizontal="center" vertical="center"/>
    </xf>
    <xf numFmtId="0" fontId="70" fillId="2" borderId="95" xfId="6" applyFont="1" applyFill="1" applyBorder="1" applyAlignment="1">
      <alignment horizontal="center" vertical="center"/>
    </xf>
    <xf numFmtId="0" fontId="70" fillId="2" borderId="97" xfId="6" applyFont="1" applyFill="1" applyBorder="1" applyAlignment="1">
      <alignment horizontal="center" vertical="center"/>
    </xf>
    <xf numFmtId="4" fontId="70" fillId="2" borderId="26" xfId="14" applyNumberFormat="1" applyFont="1" applyFill="1" applyBorder="1" applyAlignment="1">
      <alignment horizontal="center" vertical="center"/>
    </xf>
    <xf numFmtId="4" fontId="70" fillId="2" borderId="124" xfId="14" applyNumberFormat="1" applyFont="1" applyFill="1" applyBorder="1" applyAlignment="1">
      <alignment horizontal="center" vertical="center"/>
    </xf>
    <xf numFmtId="4" fontId="38" fillId="2" borderId="124" xfId="6" applyNumberFormat="1" applyFont="1" applyFill="1" applyBorder="1" applyAlignment="1">
      <alignment horizontal="center" vertical="center"/>
    </xf>
    <xf numFmtId="171" fontId="70" fillId="2" borderId="27" xfId="14" applyNumberFormat="1" applyFont="1" applyFill="1" applyBorder="1" applyAlignment="1">
      <alignment horizontal="center" vertical="center"/>
    </xf>
    <xf numFmtId="171" fontId="38" fillId="2" borderId="27" xfId="6" applyNumberFormat="1" applyFont="1" applyFill="1" applyBorder="1" applyAlignment="1">
      <alignment horizontal="center" vertical="center"/>
    </xf>
    <xf numFmtId="0" fontId="66" fillId="3" borderId="111" xfId="6" applyFont="1" applyFill="1" applyBorder="1" applyAlignment="1">
      <alignment horizontal="center" vertical="center"/>
    </xf>
    <xf numFmtId="0" fontId="66" fillId="3" borderId="115" xfId="6" applyFont="1" applyFill="1" applyBorder="1" applyAlignment="1">
      <alignment horizontal="center" vertical="center"/>
    </xf>
    <xf numFmtId="0" fontId="66" fillId="3" borderId="68" xfId="6" applyFont="1" applyFill="1" applyBorder="1" applyAlignment="1">
      <alignment horizontal="center" vertical="center"/>
    </xf>
    <xf numFmtId="0" fontId="66" fillId="3" borderId="70" xfId="6" applyFont="1" applyFill="1" applyBorder="1" applyAlignment="1">
      <alignment horizontal="center" vertical="center"/>
    </xf>
    <xf numFmtId="0" fontId="66" fillId="3" borderId="119" xfId="6" applyFont="1" applyFill="1" applyBorder="1" applyAlignment="1">
      <alignment horizontal="center" vertical="center"/>
    </xf>
    <xf numFmtId="0" fontId="66" fillId="3" borderId="154" xfId="6" applyFont="1" applyFill="1" applyBorder="1" applyAlignment="1">
      <alignment horizontal="center" vertical="center"/>
    </xf>
    <xf numFmtId="0" fontId="67" fillId="3" borderId="68" xfId="6" applyFont="1" applyFill="1" applyBorder="1" applyAlignment="1">
      <alignment horizontal="center" vertical="center"/>
    </xf>
    <xf numFmtId="0" fontId="37" fillId="3" borderId="96" xfId="6" applyFont="1" applyFill="1" applyBorder="1" applyAlignment="1">
      <alignment horizontal="center" vertical="center"/>
    </xf>
    <xf numFmtId="0" fontId="37" fillId="3" borderId="95" xfId="6" applyFont="1" applyFill="1" applyBorder="1" applyAlignment="1">
      <alignment horizontal="center" vertical="center"/>
    </xf>
    <xf numFmtId="0" fontId="37" fillId="3" borderId="97" xfId="6" applyFont="1" applyFill="1" applyBorder="1" applyAlignment="1">
      <alignment horizontal="center" vertical="center"/>
    </xf>
    <xf numFmtId="0" fontId="67" fillId="3" borderId="26" xfId="6" applyFont="1" applyFill="1" applyBorder="1" applyAlignment="1">
      <alignment horizontal="center" vertical="center"/>
    </xf>
    <xf numFmtId="0" fontId="67" fillId="3" borderId="27" xfId="6" applyFont="1" applyFill="1" applyBorder="1" applyAlignment="1">
      <alignment horizontal="center" vertical="center"/>
    </xf>
    <xf numFmtId="0" fontId="67" fillId="3" borderId="124" xfId="6" applyFont="1" applyFill="1" applyBorder="1" applyAlignment="1">
      <alignment horizontal="center" vertical="center"/>
    </xf>
    <xf numFmtId="0" fontId="67" fillId="3" borderId="154" xfId="6" applyFont="1" applyFill="1" applyBorder="1" applyAlignment="1">
      <alignment horizontal="center" vertical="center"/>
    </xf>
    <xf numFmtId="0" fontId="67" fillId="3" borderId="155" xfId="6" applyFont="1" applyFill="1" applyBorder="1" applyAlignment="1">
      <alignment horizontal="center" vertical="center"/>
    </xf>
    <xf numFmtId="4" fontId="73" fillId="2" borderId="26" xfId="14" applyNumberFormat="1" applyFont="1" applyFill="1" applyBorder="1" applyAlignment="1">
      <alignment horizontal="center" vertical="center"/>
    </xf>
    <xf numFmtId="4" fontId="73" fillId="2" borderId="27" xfId="14" applyNumberFormat="1" applyFont="1" applyFill="1" applyBorder="1" applyAlignment="1">
      <alignment horizontal="center" vertical="center"/>
    </xf>
    <xf numFmtId="4" fontId="73" fillId="2" borderId="124" xfId="14" applyNumberFormat="1" applyFont="1" applyFill="1" applyBorder="1" applyAlignment="1">
      <alignment horizontal="center" vertical="center"/>
    </xf>
    <xf numFmtId="4" fontId="73" fillId="2" borderId="168" xfId="14" applyNumberFormat="1" applyFont="1" applyFill="1" applyBorder="1" applyAlignment="1">
      <alignment horizontal="center" vertical="center"/>
    </xf>
    <xf numFmtId="0" fontId="19" fillId="2" borderId="0" xfId="6" applyFont="1" applyFill="1" applyAlignment="1">
      <alignment horizontal="center"/>
    </xf>
    <xf numFmtId="0" fontId="19" fillId="2" borderId="24" xfId="6" applyFont="1" applyFill="1" applyBorder="1" applyAlignment="1">
      <alignment horizontal="center"/>
    </xf>
    <xf numFmtId="167" fontId="30" fillId="2" borderId="0" xfId="6" applyNumberFormat="1" applyFont="1" applyFill="1" applyAlignment="1">
      <alignment horizontal="center"/>
    </xf>
    <xf numFmtId="167" fontId="30" fillId="2" borderId="24" xfId="6" applyNumberFormat="1" applyFont="1" applyFill="1" applyBorder="1" applyAlignment="1">
      <alignment horizontal="center"/>
    </xf>
    <xf numFmtId="0" fontId="19" fillId="2" borderId="33" xfId="6" applyFont="1" applyFill="1" applyBorder="1" applyAlignment="1">
      <alignment horizontal="center"/>
    </xf>
    <xf numFmtId="0" fontId="19" fillId="2" borderId="70" xfId="6" applyFont="1" applyFill="1" applyBorder="1" applyAlignment="1">
      <alignment horizontal="center"/>
    </xf>
    <xf numFmtId="0" fontId="19" fillId="2" borderId="213" xfId="6" applyFont="1" applyFill="1" applyBorder="1" applyAlignment="1">
      <alignment horizontal="center"/>
    </xf>
    <xf numFmtId="9" fontId="58" fillId="2" borderId="0" xfId="4" applyFont="1" applyFill="1" applyBorder="1" applyAlignment="1">
      <alignment horizontal="center"/>
    </xf>
    <xf numFmtId="9" fontId="58" fillId="2" borderId="24" xfId="4" applyFont="1" applyFill="1" applyBorder="1" applyAlignment="1">
      <alignment horizontal="center"/>
    </xf>
    <xf numFmtId="3" fontId="19" fillId="2" borderId="70" xfId="6" applyNumberFormat="1" applyFont="1" applyFill="1" applyBorder="1" applyAlignment="1">
      <alignment horizontal="center"/>
    </xf>
    <xf numFmtId="3" fontId="19" fillId="2" borderId="213" xfId="6" applyNumberFormat="1" applyFont="1" applyFill="1" applyBorder="1" applyAlignment="1">
      <alignment horizontal="center"/>
    </xf>
    <xf numFmtId="167" fontId="17" fillId="2" borderId="0" xfId="6" applyNumberFormat="1" applyFont="1" applyFill="1" applyAlignment="1">
      <alignment horizontal="center"/>
    </xf>
    <xf numFmtId="0" fontId="19" fillId="2" borderId="90" xfId="6" applyFont="1" applyFill="1" applyBorder="1" applyAlignment="1">
      <alignment horizontal="center"/>
    </xf>
    <xf numFmtId="0" fontId="19" fillId="2" borderId="92" xfId="6" applyFont="1" applyFill="1" applyBorder="1" applyAlignment="1">
      <alignment horizontal="center"/>
    </xf>
    <xf numFmtId="9" fontId="58" fillId="2" borderId="93" xfId="4" applyFont="1" applyFill="1" applyBorder="1" applyAlignment="1">
      <alignment horizontal="center"/>
    </xf>
    <xf numFmtId="9" fontId="58" fillId="2" borderId="94" xfId="4" applyFont="1" applyFill="1" applyBorder="1" applyAlignment="1">
      <alignment horizontal="center"/>
    </xf>
    <xf numFmtId="0" fontId="24" fillId="3" borderId="35" xfId="6" applyFont="1" applyFill="1" applyBorder="1" applyAlignment="1">
      <alignment horizontal="center" vertical="center"/>
    </xf>
    <xf numFmtId="0" fontId="24" fillId="3" borderId="237" xfId="6" applyFont="1" applyFill="1" applyBorder="1" applyAlignment="1">
      <alignment horizontal="center" vertical="center"/>
    </xf>
    <xf numFmtId="0" fontId="24" fillId="3" borderId="209" xfId="6" applyFont="1" applyFill="1" applyBorder="1" applyAlignment="1">
      <alignment horizontal="center" vertical="center"/>
    </xf>
    <xf numFmtId="0" fontId="24" fillId="3" borderId="34" xfId="6" applyFont="1" applyFill="1" applyBorder="1" applyAlignment="1">
      <alignment horizontal="center" vertical="center"/>
    </xf>
    <xf numFmtId="0" fontId="24" fillId="3" borderId="216" xfId="6" applyFont="1" applyFill="1" applyBorder="1" applyAlignment="1">
      <alignment horizontal="center" vertical="center"/>
    </xf>
    <xf numFmtId="0" fontId="24" fillId="3" borderId="63" xfId="6" applyFont="1" applyFill="1" applyBorder="1" applyAlignment="1">
      <alignment horizontal="center" vertical="center"/>
    </xf>
    <xf numFmtId="0" fontId="24" fillId="3" borderId="33" xfId="6" applyFont="1" applyFill="1" applyBorder="1" applyAlignment="1">
      <alignment horizontal="center" vertical="center"/>
    </xf>
    <xf numFmtId="0" fontId="24" fillId="3" borderId="31" xfId="6" applyFont="1" applyFill="1" applyBorder="1" applyAlignment="1">
      <alignment horizontal="center" vertical="center"/>
    </xf>
    <xf numFmtId="0" fontId="55" fillId="2" borderId="244" xfId="6" applyFont="1" applyFill="1" applyBorder="1" applyAlignment="1">
      <alignment horizontal="center" vertical="center"/>
    </xf>
    <xf numFmtId="0" fontId="55" fillId="2" borderId="245" xfId="6" applyFont="1" applyFill="1" applyBorder="1" applyAlignment="1">
      <alignment horizontal="center" vertical="center"/>
    </xf>
    <xf numFmtId="0" fontId="55" fillId="2" borderId="30" xfId="6" applyFont="1" applyFill="1" applyBorder="1" applyAlignment="1">
      <alignment horizontal="center" vertical="center"/>
    </xf>
    <xf numFmtId="0" fontId="55" fillId="2" borderId="31" xfId="6" applyFont="1" applyFill="1" applyBorder="1" applyAlignment="1">
      <alignment horizontal="center" vertical="center"/>
    </xf>
    <xf numFmtId="171" fontId="55" fillId="2" borderId="104" xfId="14" applyNumberFormat="1" applyFont="1" applyFill="1" applyBorder="1" applyAlignment="1">
      <alignment horizontal="center"/>
    </xf>
    <xf numFmtId="171" fontId="55" fillId="2" borderId="105" xfId="14" applyNumberFormat="1" applyFont="1" applyFill="1" applyBorder="1" applyAlignment="1">
      <alignment horizontal="center"/>
    </xf>
    <xf numFmtId="171" fontId="55" fillId="2" borderId="107" xfId="14" applyNumberFormat="1" applyFont="1" applyFill="1" applyBorder="1" applyAlignment="1">
      <alignment horizontal="center"/>
    </xf>
    <xf numFmtId="171" fontId="30" fillId="2" borderId="105" xfId="6" applyNumberFormat="1" applyFont="1" applyFill="1" applyBorder="1" applyAlignment="1">
      <alignment horizontal="center"/>
    </xf>
    <xf numFmtId="171" fontId="30" fillId="2" borderId="107" xfId="6" applyNumberFormat="1" applyFont="1" applyFill="1" applyBorder="1" applyAlignment="1">
      <alignment horizontal="center"/>
    </xf>
    <xf numFmtId="0" fontId="24" fillId="3" borderId="62" xfId="6" applyFont="1" applyFill="1" applyBorder="1" applyAlignment="1">
      <alignment horizontal="center" vertical="center"/>
    </xf>
    <xf numFmtId="0" fontId="24" fillId="3" borderId="69" xfId="6" applyFont="1" applyFill="1" applyBorder="1" applyAlignment="1">
      <alignment horizontal="center" vertical="center"/>
    </xf>
    <xf numFmtId="0" fontId="24" fillId="3" borderId="19" xfId="6" applyFont="1" applyFill="1" applyBorder="1" applyAlignment="1">
      <alignment horizontal="center" vertical="center"/>
    </xf>
    <xf numFmtId="0" fontId="24" fillId="3" borderId="21" xfId="6" applyFont="1" applyFill="1" applyBorder="1" applyAlignment="1">
      <alignment horizontal="center" vertical="center"/>
    </xf>
    <xf numFmtId="0" fontId="24" fillId="3" borderId="20" xfId="6" applyFont="1" applyFill="1" applyBorder="1" applyAlignment="1">
      <alignment horizontal="center" vertical="center"/>
    </xf>
    <xf numFmtId="0" fontId="24" fillId="3" borderId="65" xfId="6" applyFont="1" applyFill="1" applyBorder="1" applyAlignment="1">
      <alignment horizontal="center" vertical="center"/>
    </xf>
    <xf numFmtId="0" fontId="24" fillId="3" borderId="121" xfId="6" applyFont="1" applyFill="1" applyBorder="1" applyAlignment="1">
      <alignment horizontal="center" vertical="center"/>
    </xf>
    <xf numFmtId="0" fontId="57" fillId="2" borderId="160" xfId="6" applyFont="1" applyFill="1" applyBorder="1" applyAlignment="1">
      <alignment horizontal="center" vertical="center"/>
    </xf>
    <xf numFmtId="0" fontId="57" fillId="2" borderId="161" xfId="6" applyFont="1" applyFill="1" applyBorder="1" applyAlignment="1">
      <alignment horizontal="center" vertical="center"/>
    </xf>
    <xf numFmtId="0" fontId="57" fillId="2" borderId="95" xfId="6" applyFont="1" applyFill="1" applyBorder="1" applyAlignment="1">
      <alignment horizontal="center" vertical="center"/>
    </xf>
    <xf numFmtId="0" fontId="57" fillId="2" borderId="97" xfId="6" applyFont="1" applyFill="1" applyBorder="1" applyAlignment="1">
      <alignment horizontal="center" vertical="center"/>
    </xf>
    <xf numFmtId="4" fontId="56" fillId="2" borderId="26" xfId="14" applyNumberFormat="1" applyFont="1" applyFill="1" applyBorder="1" applyAlignment="1">
      <alignment horizontal="center" vertical="center"/>
    </xf>
    <xf numFmtId="4" fontId="56" fillId="2" borderId="124" xfId="14" applyNumberFormat="1" applyFont="1" applyFill="1" applyBorder="1" applyAlignment="1">
      <alignment horizontal="center" vertical="center"/>
    </xf>
    <xf numFmtId="171" fontId="56" fillId="2" borderId="26" xfId="14" applyNumberFormat="1" applyFont="1" applyFill="1" applyBorder="1" applyAlignment="1">
      <alignment horizontal="center" vertical="center"/>
    </xf>
    <xf numFmtId="171" fontId="17" fillId="2" borderId="27" xfId="6" applyNumberFormat="1" applyFont="1" applyFill="1" applyBorder="1" applyAlignment="1">
      <alignment horizontal="center" vertical="center"/>
    </xf>
    <xf numFmtId="0" fontId="53" fillId="3" borderId="111" xfId="6" applyFont="1" applyFill="1" applyBorder="1" applyAlignment="1">
      <alignment horizontal="center" vertical="center" wrapText="1"/>
    </xf>
    <xf numFmtId="0" fontId="53" fillId="3" borderId="67" xfId="6" applyFont="1" applyFill="1" applyBorder="1" applyAlignment="1">
      <alignment horizontal="center" vertical="center" wrapText="1"/>
    </xf>
    <xf numFmtId="0" fontId="53" fillId="3" borderId="68" xfId="6" applyFont="1" applyFill="1" applyBorder="1" applyAlignment="1">
      <alignment horizontal="center" vertical="center"/>
    </xf>
    <xf numFmtId="0" fontId="42" fillId="3" borderId="68" xfId="3" applyFont="1" applyFill="1" applyBorder="1" applyAlignment="1">
      <alignment horizontal="center" vertical="center"/>
    </xf>
    <xf numFmtId="0" fontId="42" fillId="3" borderId="96" xfId="3" applyFont="1" applyFill="1" applyBorder="1" applyAlignment="1">
      <alignment horizontal="center" vertical="center"/>
    </xf>
    <xf numFmtId="0" fontId="42" fillId="3" borderId="95" xfId="3" applyFont="1" applyFill="1" applyBorder="1" applyAlignment="1">
      <alignment horizontal="center" vertical="center"/>
    </xf>
    <xf numFmtId="0" fontId="42" fillId="3" borderId="97" xfId="3" applyFont="1" applyFill="1" applyBorder="1" applyAlignment="1">
      <alignment horizontal="center" vertical="center"/>
    </xf>
    <xf numFmtId="0" fontId="55" fillId="2" borderId="162" xfId="18" applyFont="1" applyFill="1" applyBorder="1" applyAlignment="1">
      <alignment horizontal="right" vertical="center" indent="5"/>
    </xf>
    <xf numFmtId="0" fontId="55" fillId="2" borderId="166" xfId="18" applyFont="1" applyFill="1" applyBorder="1" applyAlignment="1">
      <alignment horizontal="right" vertical="center" indent="5"/>
    </xf>
    <xf numFmtId="0" fontId="87" fillId="3" borderId="111" xfId="18" applyFont="1" applyFill="1" applyBorder="1" applyAlignment="1">
      <alignment horizontal="center" vertical="center" wrapText="1"/>
    </xf>
    <xf numFmtId="0" fontId="87" fillId="3" borderId="115" xfId="18" applyFont="1" applyFill="1" applyBorder="1" applyAlignment="1">
      <alignment horizontal="center" vertical="center" wrapText="1"/>
    </xf>
    <xf numFmtId="0" fontId="54" fillId="2" borderId="110" xfId="20" applyFont="1" applyFill="1" applyBorder="1" applyAlignment="1">
      <alignment horizontal="center" vertical="top"/>
    </xf>
    <xf numFmtId="0" fontId="54" fillId="2" borderId="66" xfId="20" applyFont="1" applyFill="1" applyBorder="1" applyAlignment="1">
      <alignment horizontal="center" vertical="top"/>
    </xf>
    <xf numFmtId="0" fontId="55" fillId="2" borderId="17" xfId="20" applyFont="1" applyFill="1" applyBorder="1" applyAlignment="1">
      <alignment horizontal="center" vertical="center"/>
    </xf>
    <xf numFmtId="0" fontId="55" fillId="2" borderId="85" xfId="20" applyFont="1" applyFill="1" applyBorder="1" applyAlignment="1">
      <alignment horizontal="center" vertical="center"/>
    </xf>
    <xf numFmtId="0" fontId="55" fillId="2" borderId="23" xfId="20" applyFont="1" applyFill="1" applyBorder="1" applyAlignment="1">
      <alignment horizontal="center" vertical="center"/>
    </xf>
    <xf numFmtId="0" fontId="55" fillId="2" borderId="100" xfId="20" applyFont="1" applyFill="1" applyBorder="1" applyAlignment="1">
      <alignment horizontal="center" vertical="center"/>
    </xf>
    <xf numFmtId="0" fontId="55" fillId="2" borderId="30" xfId="20" applyFont="1" applyFill="1" applyBorder="1" applyAlignment="1">
      <alignment horizontal="center" vertical="center"/>
    </xf>
    <xf numFmtId="0" fontId="55" fillId="2" borderId="59" xfId="20" applyFont="1" applyFill="1" applyBorder="1" applyAlignment="1">
      <alignment horizontal="center" vertical="center"/>
    </xf>
    <xf numFmtId="0" fontId="55" fillId="2" borderId="74" xfId="20" applyFont="1" applyFill="1" applyBorder="1" applyAlignment="1">
      <alignment horizontal="center" vertical="center"/>
    </xf>
    <xf numFmtId="0" fontId="55" fillId="2" borderId="75" xfId="20" applyFont="1" applyFill="1" applyBorder="1" applyAlignment="1">
      <alignment horizontal="center" vertical="center"/>
    </xf>
    <xf numFmtId="0" fontId="55" fillId="2" borderId="81" xfId="20" applyFont="1" applyFill="1" applyBorder="1" applyAlignment="1">
      <alignment horizontal="center" vertical="center"/>
    </xf>
    <xf numFmtId="0" fontId="54" fillId="2" borderId="62" xfId="20" applyFont="1" applyFill="1" applyBorder="1" applyAlignment="1">
      <alignment horizontal="center" vertical="top"/>
    </xf>
    <xf numFmtId="0" fontId="54" fillId="2" borderId="273" xfId="20" applyFont="1" applyFill="1" applyBorder="1" applyAlignment="1">
      <alignment horizontal="center" vertical="top"/>
    </xf>
    <xf numFmtId="0" fontId="54" fillId="2" borderId="277" xfId="20" applyFont="1" applyFill="1" applyBorder="1" applyAlignment="1">
      <alignment horizontal="center" vertical="top"/>
    </xf>
    <xf numFmtId="0" fontId="55" fillId="2" borderId="286" xfId="20" applyFont="1" applyFill="1" applyBorder="1" applyAlignment="1">
      <alignment horizontal="center" vertical="center"/>
    </xf>
    <xf numFmtId="0" fontId="55" fillId="2" borderId="289" xfId="20" applyFont="1" applyFill="1" applyBorder="1" applyAlignment="1">
      <alignment horizontal="center" vertical="center"/>
    </xf>
    <xf numFmtId="0" fontId="55" fillId="2" borderId="56" xfId="20" applyFont="1" applyFill="1" applyBorder="1" applyAlignment="1">
      <alignment horizontal="center" vertical="center"/>
    </xf>
    <xf numFmtId="0" fontId="55" fillId="2" borderId="33" xfId="20" applyFont="1" applyFill="1" applyBorder="1" applyAlignment="1">
      <alignment horizontal="center" vertical="center"/>
    </xf>
    <xf numFmtId="0" fontId="23" fillId="3" borderId="111" xfId="22" applyFont="1" applyFill="1" applyBorder="1" applyAlignment="1">
      <alignment horizontal="center" vertical="center" wrapText="1"/>
    </xf>
    <xf numFmtId="0" fontId="23" fillId="3" borderId="304" xfId="22" applyFont="1" applyFill="1" applyBorder="1" applyAlignment="1">
      <alignment horizontal="center" vertical="center" wrapText="1"/>
    </xf>
    <xf numFmtId="0" fontId="23" fillId="3" borderId="26" xfId="22" applyFont="1" applyFill="1" applyBorder="1" applyAlignment="1">
      <alignment horizontal="center"/>
    </xf>
    <xf numFmtId="0" fontId="23" fillId="3" borderId="124" xfId="22" applyFont="1" applyFill="1" applyBorder="1" applyAlignment="1">
      <alignment horizontal="center"/>
    </xf>
    <xf numFmtId="0" fontId="23" fillId="3" borderId="111" xfId="22" applyFont="1" applyFill="1" applyBorder="1" applyAlignment="1">
      <alignment horizontal="center" vertical="center"/>
    </xf>
    <xf numFmtId="0" fontId="23" fillId="3" borderId="304" xfId="22" applyFont="1" applyFill="1" applyBorder="1" applyAlignment="1">
      <alignment horizontal="center" vertical="center"/>
    </xf>
    <xf numFmtId="0" fontId="99" fillId="10" borderId="17" xfId="24" applyFont="1" applyFill="1" applyBorder="1" applyAlignment="1">
      <alignment horizontal="center" vertical="center" wrapText="1"/>
    </xf>
    <xf numFmtId="0" fontId="99" fillId="10" borderId="63" xfId="24" applyFont="1" applyFill="1" applyBorder="1" applyAlignment="1">
      <alignment horizontal="center" vertical="center" wrapText="1"/>
    </xf>
    <xf numFmtId="0" fontId="99" fillId="10" borderId="23" xfId="24" applyFont="1" applyFill="1" applyBorder="1" applyAlignment="1">
      <alignment horizontal="center" vertical="center" wrapText="1"/>
    </xf>
    <xf numFmtId="0" fontId="99" fillId="10" borderId="332" xfId="24" applyFont="1" applyFill="1" applyBorder="1" applyAlignment="1">
      <alignment horizontal="center" vertical="center" wrapText="1"/>
    </xf>
    <xf numFmtId="0" fontId="99" fillId="10" borderId="30" xfId="24" applyFont="1" applyFill="1" applyBorder="1" applyAlignment="1">
      <alignment horizontal="center" vertical="center" wrapText="1"/>
    </xf>
    <xf numFmtId="0" fontId="99" fillId="10" borderId="339" xfId="24" applyFont="1" applyFill="1" applyBorder="1" applyAlignment="1">
      <alignment horizontal="center" vertical="center" wrapText="1"/>
    </xf>
    <xf numFmtId="0" fontId="39" fillId="2" borderId="0" xfId="25" applyFont="1" applyFill="1" applyAlignment="1">
      <alignment horizontal="left"/>
    </xf>
    <xf numFmtId="0" fontId="101" fillId="10" borderId="17" xfId="24" applyFont="1" applyFill="1" applyBorder="1" applyAlignment="1">
      <alignment horizontal="center" vertical="center" wrapText="1"/>
    </xf>
    <xf numFmtId="0" fontId="101" fillId="10" borderId="63" xfId="24" applyFont="1" applyFill="1" applyBorder="1" applyAlignment="1">
      <alignment horizontal="center" vertical="center" wrapText="1"/>
    </xf>
    <xf numFmtId="0" fontId="101" fillId="10" borderId="23" xfId="24" applyFont="1" applyFill="1" applyBorder="1" applyAlignment="1">
      <alignment horizontal="center" vertical="center" wrapText="1"/>
    </xf>
    <xf numFmtId="0" fontId="101" fillId="10" borderId="0" xfId="24" applyFont="1" applyFill="1" applyAlignment="1">
      <alignment horizontal="center" vertical="center" wrapText="1"/>
    </xf>
    <xf numFmtId="0" fontId="101" fillId="10" borderId="30" xfId="24" applyFont="1" applyFill="1" applyBorder="1" applyAlignment="1">
      <alignment horizontal="center" vertical="center" wrapText="1"/>
    </xf>
    <xf numFmtId="0" fontId="101" fillId="10" borderId="33" xfId="24" applyFont="1" applyFill="1" applyBorder="1" applyAlignment="1">
      <alignment horizontal="center" vertical="center" wrapText="1"/>
    </xf>
    <xf numFmtId="0" fontId="107" fillId="2" borderId="0" xfId="25" applyFont="1" applyFill="1" applyAlignment="1">
      <alignment horizontal="left"/>
    </xf>
    <xf numFmtId="0" fontId="11" fillId="3" borderId="393" xfId="0" applyFont="1" applyFill="1" applyBorder="1" applyAlignment="1">
      <alignment horizontal="center" vertical="center"/>
    </xf>
    <xf numFmtId="0" fontId="11" fillId="3" borderId="394" xfId="0" applyFont="1" applyFill="1" applyBorder="1" applyAlignment="1">
      <alignment horizontal="center" vertical="center"/>
    </xf>
    <xf numFmtId="0" fontId="11" fillId="3" borderId="395" xfId="0" applyFont="1" applyFill="1" applyBorder="1" applyAlignment="1">
      <alignment horizontal="center" vertical="center"/>
    </xf>
    <xf numFmtId="0" fontId="113" fillId="2" borderId="0" xfId="0" applyFont="1" applyFill="1"/>
    <xf numFmtId="0" fontId="113" fillId="2" borderId="0" xfId="0" applyFont="1" applyFill="1" applyAlignment="1">
      <alignment horizontal="center"/>
    </xf>
    <xf numFmtId="0" fontId="114" fillId="2" borderId="0" xfId="0" applyFont="1" applyFill="1"/>
    <xf numFmtId="0" fontId="114" fillId="2" borderId="0" xfId="0" applyFont="1" applyFill="1" applyAlignment="1">
      <alignment horizontal="center"/>
    </xf>
    <xf numFmtId="4" fontId="113" fillId="2" borderId="0" xfId="0" applyNumberFormat="1" applyFont="1" applyFill="1" applyAlignment="1">
      <alignment horizontal="center"/>
    </xf>
    <xf numFmtId="0" fontId="84" fillId="2" borderId="0" xfId="0" applyFont="1" applyFill="1"/>
    <xf numFmtId="0" fontId="86" fillId="2" borderId="0" xfId="0" applyFont="1" applyFill="1"/>
    <xf numFmtId="0" fontId="86" fillId="2" borderId="0" xfId="0" applyFont="1" applyFill="1" applyAlignment="1">
      <alignment vertical="center"/>
    </xf>
    <xf numFmtId="0" fontId="12" fillId="2" borderId="386" xfId="0" applyFont="1" applyFill="1" applyBorder="1" applyAlignment="1">
      <alignment horizontal="left" wrapText="1"/>
    </xf>
    <xf numFmtId="0" fontId="114" fillId="2" borderId="0" xfId="3" applyFont="1" applyFill="1"/>
    <xf numFmtId="0" fontId="114" fillId="2" borderId="0" xfId="3" quotePrefix="1" applyFont="1" applyFill="1"/>
    <xf numFmtId="0" fontId="115" fillId="2" borderId="0" xfId="0" applyFont="1" applyFill="1"/>
    <xf numFmtId="0" fontId="115" fillId="2" borderId="0" xfId="0" applyFont="1" applyFill="1" applyAlignment="1">
      <alignment horizontal="center"/>
    </xf>
    <xf numFmtId="0" fontId="114" fillId="2" borderId="0" xfId="3" applyFont="1" applyFill="1" applyAlignment="1">
      <alignment horizontal="center"/>
    </xf>
    <xf numFmtId="0" fontId="116" fillId="2" borderId="0" xfId="3" applyFont="1" applyFill="1" applyAlignment="1">
      <alignment horizontal="center"/>
    </xf>
    <xf numFmtId="0" fontId="117" fillId="2" borderId="0" xfId="3" applyFont="1" applyFill="1" applyAlignment="1">
      <alignment horizontal="center"/>
    </xf>
    <xf numFmtId="0" fontId="114" fillId="2" borderId="0" xfId="3" applyFont="1" applyFill="1" applyAlignment="1">
      <alignment horizontal="center" vertical="center"/>
    </xf>
    <xf numFmtId="0" fontId="113" fillId="2" borderId="0" xfId="0" applyFont="1" applyFill="1" applyAlignment="1">
      <alignment vertical="center"/>
    </xf>
    <xf numFmtId="0" fontId="114" fillId="2" borderId="0" xfId="3" applyFont="1" applyFill="1" applyAlignment="1">
      <alignment vertical="center"/>
    </xf>
    <xf numFmtId="0" fontId="23" fillId="3" borderId="64" xfId="3" applyFont="1" applyFill="1" applyBorder="1" applyAlignment="1">
      <alignment horizontal="centerContinuous" vertical="center"/>
    </xf>
    <xf numFmtId="0" fontId="23" fillId="3" borderId="65" xfId="3" applyFont="1" applyFill="1" applyBorder="1" applyAlignment="1">
      <alignment horizontal="center" vertical="center"/>
    </xf>
    <xf numFmtId="0" fontId="23" fillId="3" borderId="65" xfId="3" applyFont="1" applyFill="1" applyBorder="1" applyAlignment="1">
      <alignment horizontal="center" vertical="center"/>
    </xf>
    <xf numFmtId="0" fontId="23" fillId="3" borderId="21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114" fillId="2" borderId="0" xfId="3" quotePrefix="1" applyFont="1" applyFill="1" applyAlignment="1">
      <alignment vertical="center"/>
    </xf>
    <xf numFmtId="0" fontId="114" fillId="2" borderId="0" xfId="0" applyFont="1" applyFill="1" applyAlignment="1">
      <alignment vertical="center"/>
    </xf>
    <xf numFmtId="0" fontId="23" fillId="3" borderId="67" xfId="3" applyFont="1" applyFill="1" applyBorder="1" applyAlignment="1">
      <alignment horizontal="centerContinuous" vertical="center"/>
    </xf>
    <xf numFmtId="0" fontId="23" fillId="3" borderId="68" xfId="3" applyFont="1" applyFill="1" applyBorder="1" applyAlignment="1">
      <alignment horizontal="center" vertical="center"/>
    </xf>
    <xf numFmtId="0" fontId="23" fillId="3" borderId="26" xfId="3" applyFont="1" applyFill="1" applyBorder="1" applyAlignment="1">
      <alignment horizontal="center" vertical="center"/>
    </xf>
    <xf numFmtId="0" fontId="23" fillId="3" borderId="27" xfId="3" applyFont="1" applyFill="1" applyBorder="1" applyAlignment="1">
      <alignment horizontal="center" vertical="center"/>
    </xf>
    <xf numFmtId="0" fontId="23" fillId="3" borderId="28" xfId="3" applyFont="1" applyFill="1" applyBorder="1" applyAlignment="1">
      <alignment horizontal="center" vertical="center"/>
    </xf>
    <xf numFmtId="0" fontId="84" fillId="2" borderId="0" xfId="0" applyFont="1" applyFill="1" applyAlignment="1">
      <alignment vertical="center"/>
    </xf>
    <xf numFmtId="0" fontId="23" fillId="3" borderId="35" xfId="3" applyFont="1" applyFill="1" applyBorder="1" applyAlignment="1">
      <alignment horizontal="centerContinuous" vertical="center"/>
    </xf>
    <xf numFmtId="0" fontId="23" fillId="3" borderId="34" xfId="3" applyFont="1" applyFill="1" applyBorder="1" applyAlignment="1">
      <alignment horizontal="center" vertical="center"/>
    </xf>
    <xf numFmtId="0" fontId="28" fillId="3" borderId="34" xfId="3" applyFont="1" applyFill="1" applyBorder="1" applyAlignment="1">
      <alignment horizontal="centerContinuous" vertical="center"/>
    </xf>
    <xf numFmtId="0" fontId="28" fillId="3" borderId="31" xfId="3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left" vertical="center"/>
    </xf>
    <xf numFmtId="0" fontId="18" fillId="4" borderId="85" xfId="0" applyFont="1" applyFill="1" applyBorder="1" applyAlignment="1">
      <alignment horizontal="left" vertical="center"/>
    </xf>
    <xf numFmtId="0" fontId="18" fillId="2" borderId="88" xfId="0" applyFont="1" applyFill="1" applyBorder="1" applyAlignment="1">
      <alignment horizontal="left" vertical="center"/>
    </xf>
    <xf numFmtId="0" fontId="18" fillId="2" borderId="89" xfId="0" applyFont="1" applyFill="1" applyBorder="1" applyAlignment="1">
      <alignment horizontal="left" vertical="center"/>
    </xf>
    <xf numFmtId="0" fontId="30" fillId="2" borderId="30" xfId="0" applyFont="1" applyFill="1" applyBorder="1" applyAlignment="1">
      <alignment horizontal="left" vertical="center"/>
    </xf>
    <xf numFmtId="0" fontId="30" fillId="2" borderId="59" xfId="0" applyFont="1" applyFill="1" applyBorder="1" applyAlignment="1">
      <alignment horizontal="left" vertical="center"/>
    </xf>
    <xf numFmtId="0" fontId="27" fillId="3" borderId="74" xfId="0" applyFont="1" applyFill="1" applyBorder="1" applyAlignment="1">
      <alignment horizontal="center" vertical="center"/>
    </xf>
    <xf numFmtId="0" fontId="27" fillId="3" borderId="81" xfId="0" applyFont="1" applyFill="1" applyBorder="1" applyAlignment="1">
      <alignment horizontal="center" vertical="center"/>
    </xf>
    <xf numFmtId="0" fontId="27" fillId="3" borderId="77" xfId="0" applyFont="1" applyFill="1" applyBorder="1" applyAlignment="1">
      <alignment horizontal="center" vertical="center"/>
    </xf>
    <xf numFmtId="0" fontId="27" fillId="3" borderId="76" xfId="0" applyFont="1" applyFill="1" applyBorder="1" applyAlignment="1">
      <alignment horizontal="center" vertical="center"/>
    </xf>
    <xf numFmtId="0" fontId="27" fillId="3" borderId="81" xfId="0" applyFont="1" applyFill="1" applyBorder="1" applyAlignment="1">
      <alignment horizontal="center" vertical="center"/>
    </xf>
    <xf numFmtId="0" fontId="27" fillId="3" borderId="82" xfId="0" applyFont="1" applyFill="1" applyBorder="1" applyAlignment="1">
      <alignment horizontal="center" vertical="center"/>
    </xf>
    <xf numFmtId="0" fontId="27" fillId="3" borderId="83" xfId="0" applyFont="1" applyFill="1" applyBorder="1" applyAlignment="1">
      <alignment horizontal="center" vertical="center" wrapText="1"/>
    </xf>
    <xf numFmtId="0" fontId="27" fillId="3" borderId="84" xfId="0" applyFont="1" applyFill="1" applyBorder="1" applyAlignment="1">
      <alignment horizontal="center" vertical="center" wrapText="1"/>
    </xf>
    <xf numFmtId="4" fontId="114" fillId="2" borderId="0" xfId="0" applyNumberFormat="1" applyFont="1" applyFill="1"/>
    <xf numFmtId="4" fontId="113" fillId="2" borderId="0" xfId="0" applyNumberFormat="1" applyFont="1" applyFill="1"/>
    <xf numFmtId="0" fontId="114" fillId="2" borderId="0" xfId="3" applyFont="1" applyFill="1" applyBorder="1"/>
    <xf numFmtId="0" fontId="114" fillId="2" borderId="0" xfId="3" applyFont="1" applyFill="1" applyBorder="1" applyAlignment="1">
      <alignment horizontal="center"/>
    </xf>
    <xf numFmtId="164" fontId="114" fillId="2" borderId="0" xfId="3" applyNumberFormat="1" applyFont="1" applyFill="1" applyBorder="1"/>
    <xf numFmtId="164" fontId="114" fillId="2" borderId="0" xfId="4" applyNumberFormat="1" applyFont="1" applyFill="1" applyBorder="1" applyAlignment="1">
      <alignment horizontal="center"/>
    </xf>
    <xf numFmtId="0" fontId="113" fillId="2" borderId="0" xfId="0" applyFont="1" applyFill="1" applyBorder="1"/>
    <xf numFmtId="0" fontId="114" fillId="2" borderId="0" xfId="0" applyFont="1" applyFill="1" applyBorder="1"/>
    <xf numFmtId="4" fontId="114" fillId="2" borderId="0" xfId="0" applyNumberFormat="1" applyFont="1" applyFill="1" applyBorder="1"/>
    <xf numFmtId="4" fontId="113" fillId="2" borderId="0" xfId="0" applyNumberFormat="1" applyFont="1" applyFill="1" applyBorder="1"/>
    <xf numFmtId="0" fontId="84" fillId="2" borderId="0" xfId="0" applyFont="1" applyFill="1" applyBorder="1"/>
    <xf numFmtId="1" fontId="114" fillId="2" borderId="0" xfId="3" applyNumberFormat="1" applyFont="1" applyFill="1" applyBorder="1"/>
    <xf numFmtId="0" fontId="114" fillId="2" borderId="0" xfId="3" applyFont="1" applyFill="1" applyBorder="1" applyAlignment="1">
      <alignment vertical="center"/>
    </xf>
    <xf numFmtId="0" fontId="114" fillId="2" borderId="0" xfId="0" applyFont="1" applyFill="1" applyBorder="1" applyAlignment="1">
      <alignment horizontal="center" vertical="center"/>
    </xf>
    <xf numFmtId="2" fontId="114" fillId="2" borderId="0" xfId="3" applyNumberFormat="1" applyFont="1" applyFill="1" applyBorder="1"/>
    <xf numFmtId="0" fontId="25" fillId="2" borderId="0" xfId="3" applyFont="1" applyFill="1"/>
    <xf numFmtId="0" fontId="114" fillId="2" borderId="0" xfId="7" applyFont="1" applyFill="1"/>
    <xf numFmtId="0" fontId="114" fillId="2" borderId="0" xfId="0" applyFont="1" applyFill="1" applyAlignment="1">
      <alignment horizontal="right" indent="1"/>
    </xf>
    <xf numFmtId="0" fontId="113" fillId="2" borderId="0" xfId="0" applyFont="1" applyFill="1" applyAlignment="1">
      <alignment horizontal="right" indent="1"/>
    </xf>
    <xf numFmtId="0" fontId="114" fillId="2" borderId="0" xfId="7" applyFont="1" applyFill="1" applyAlignment="1">
      <alignment vertical="center"/>
    </xf>
    <xf numFmtId="166" fontId="114" fillId="2" borderId="0" xfId="7" applyNumberFormat="1" applyFont="1" applyFill="1" applyAlignment="1">
      <alignment vertical="center"/>
    </xf>
    <xf numFmtId="3" fontId="114" fillId="2" borderId="0" xfId="7" applyNumberFormat="1" applyFont="1" applyFill="1" applyAlignment="1">
      <alignment vertical="center"/>
    </xf>
    <xf numFmtId="0" fontId="86" fillId="2" borderId="0" xfId="6" applyFont="1" applyFill="1" applyAlignment="1">
      <alignment horizontal="left"/>
    </xf>
    <xf numFmtId="166" fontId="113" fillId="2" borderId="0" xfId="0" applyNumberFormat="1" applyFont="1" applyFill="1"/>
    <xf numFmtId="164" fontId="86" fillId="2" borderId="0" xfId="6" applyNumberFormat="1" applyFont="1" applyFill="1"/>
    <xf numFmtId="166" fontId="86" fillId="2" borderId="0" xfId="6" applyNumberFormat="1" applyFont="1" applyFill="1"/>
    <xf numFmtId="166" fontId="86" fillId="2" borderId="0" xfId="6" applyNumberFormat="1" applyFont="1" applyFill="1" applyAlignment="1">
      <alignment horizontal="center"/>
    </xf>
    <xf numFmtId="164" fontId="113" fillId="2" borderId="0" xfId="0" applyNumberFormat="1" applyFont="1" applyFill="1"/>
    <xf numFmtId="166" fontId="113" fillId="2" borderId="0" xfId="0" applyNumberFormat="1" applyFont="1" applyFill="1" applyAlignment="1">
      <alignment horizontal="center"/>
    </xf>
    <xf numFmtId="0" fontId="86" fillId="2" borderId="0" xfId="6" applyFont="1" applyFill="1" applyAlignment="1">
      <alignment horizontal="left" vertical="center"/>
    </xf>
    <xf numFmtId="0" fontId="86" fillId="2" borderId="0" xfId="6" applyFont="1" applyFill="1"/>
    <xf numFmtId="2" fontId="86" fillId="2" borderId="0" xfId="6" applyNumberFormat="1" applyFont="1" applyFill="1" applyAlignment="1">
      <alignment horizontal="left"/>
    </xf>
    <xf numFmtId="4" fontId="19" fillId="2" borderId="112" xfId="6" applyNumberFormat="1" applyFont="1" applyFill="1" applyBorder="1" applyAlignment="1">
      <alignment horizontal="right" vertical="center" indent="3"/>
    </xf>
    <xf numFmtId="164" fontId="19" fillId="2" borderId="113" xfId="6" applyNumberFormat="1" applyFont="1" applyFill="1" applyBorder="1" applyAlignment="1">
      <alignment horizontal="center" vertical="center"/>
    </xf>
    <xf numFmtId="0" fontId="19" fillId="2" borderId="253" xfId="6" applyFont="1" applyFill="1" applyBorder="1" applyAlignment="1">
      <alignment vertical="center" wrapText="1"/>
    </xf>
    <xf numFmtId="0" fontId="19" fillId="2" borderId="253" xfId="6" applyFont="1" applyFill="1" applyBorder="1" applyAlignment="1">
      <alignment horizontal="center" vertical="center"/>
    </xf>
    <xf numFmtId="4" fontId="19" fillId="2" borderId="253" xfId="6" applyNumberFormat="1" applyFont="1" applyFill="1" applyBorder="1" applyAlignment="1">
      <alignment horizontal="right" vertical="center" indent="3"/>
    </xf>
    <xf numFmtId="164" fontId="19" fillId="2" borderId="399" xfId="6" applyNumberFormat="1" applyFont="1" applyFill="1" applyBorder="1" applyAlignment="1">
      <alignment horizontal="center" vertical="center"/>
    </xf>
    <xf numFmtId="0" fontId="19" fillId="0" borderId="400" xfId="6" applyFont="1" applyBorder="1"/>
    <xf numFmtId="0" fontId="19" fillId="0" borderId="400" xfId="6" applyFont="1" applyBorder="1" applyAlignment="1">
      <alignment horizontal="center" vertical="center"/>
    </xf>
    <xf numFmtId="0" fontId="19" fillId="2" borderId="400" xfId="6" applyFont="1" applyFill="1" applyBorder="1" applyAlignment="1">
      <alignment horizontal="center" vertical="center"/>
    </xf>
    <xf numFmtId="4" fontId="19" fillId="2" borderId="400" xfId="6" applyNumberFormat="1" applyFont="1" applyFill="1" applyBorder="1" applyAlignment="1">
      <alignment horizontal="right" vertical="center" indent="3"/>
    </xf>
    <xf numFmtId="164" fontId="19" fillId="2" borderId="117" xfId="6" applyNumberFormat="1" applyFont="1" applyFill="1" applyBorder="1" applyAlignment="1">
      <alignment horizontal="center" vertical="center"/>
    </xf>
    <xf numFmtId="0" fontId="19" fillId="0" borderId="118" xfId="6" applyFont="1" applyBorder="1" applyAlignment="1">
      <alignment vertical="center"/>
    </xf>
    <xf numFmtId="0" fontId="15" fillId="2" borderId="119" xfId="6" applyFont="1" applyFill="1" applyBorder="1" applyAlignment="1">
      <alignment vertical="center" wrapText="1"/>
    </xf>
    <xf numFmtId="0" fontId="15" fillId="2" borderId="119" xfId="6" applyFont="1" applyFill="1" applyBorder="1" applyAlignment="1">
      <alignment horizontal="center" vertical="center"/>
    </xf>
    <xf numFmtId="174" fontId="15" fillId="2" borderId="119" xfId="6" applyNumberFormat="1" applyFont="1" applyFill="1" applyBorder="1" applyAlignment="1">
      <alignment horizontal="right" indent="1"/>
    </xf>
    <xf numFmtId="174" fontId="17" fillId="2" borderId="102" xfId="6" applyNumberFormat="1" applyFont="1" applyFill="1" applyBorder="1" applyAlignment="1">
      <alignment horizontal="right" indent="1"/>
    </xf>
    <xf numFmtId="165" fontId="19" fillId="0" borderId="25" xfId="6" applyNumberFormat="1" applyFont="1" applyBorder="1" applyAlignment="1">
      <alignment horizontal="center"/>
    </xf>
    <xf numFmtId="0" fontId="15" fillId="0" borderId="26" xfId="6" applyFont="1" applyBorder="1" applyAlignment="1">
      <alignment vertical="center" wrapText="1"/>
    </xf>
    <xf numFmtId="0" fontId="15" fillId="0" borderId="27" xfId="6" applyFont="1" applyBorder="1" applyAlignment="1">
      <alignment vertical="center" wrapText="1"/>
    </xf>
    <xf numFmtId="0" fontId="15" fillId="0" borderId="124" xfId="6" applyFont="1" applyBorder="1" applyAlignment="1">
      <alignment vertical="center" wrapText="1"/>
    </xf>
    <xf numFmtId="175" fontId="15" fillId="2" borderId="112" xfId="6" applyNumberFormat="1" applyFont="1" applyFill="1" applyBorder="1" applyAlignment="1">
      <alignment horizontal="center" vertical="center"/>
    </xf>
    <xf numFmtId="2" fontId="15" fillId="2" borderId="112" xfId="6" applyNumberFormat="1" applyFont="1" applyFill="1" applyBorder="1" applyAlignment="1">
      <alignment horizontal="right" vertical="center" indent="2"/>
    </xf>
    <xf numFmtId="175" fontId="15" fillId="2" borderId="253" xfId="6" applyNumberFormat="1" applyFont="1" applyFill="1" applyBorder="1" applyAlignment="1">
      <alignment horizontal="center" vertical="center"/>
    </xf>
    <xf numFmtId="2" fontId="15" fillId="2" borderId="253" xfId="6" applyNumberFormat="1" applyFont="1" applyFill="1" applyBorder="1" applyAlignment="1">
      <alignment horizontal="right" vertical="center" indent="2"/>
    </xf>
    <xf numFmtId="165" fontId="19" fillId="0" borderId="399" xfId="6" applyNumberFormat="1" applyFont="1" applyBorder="1" applyAlignment="1">
      <alignment horizontal="center"/>
    </xf>
    <xf numFmtId="175" fontId="15" fillId="2" borderId="400" xfId="6" applyNumberFormat="1" applyFont="1" applyFill="1" applyBorder="1" applyAlignment="1">
      <alignment horizontal="center" vertical="center"/>
    </xf>
    <xf numFmtId="2" fontId="15" fillId="2" borderId="400" xfId="6" applyNumberFormat="1" applyFont="1" applyFill="1" applyBorder="1" applyAlignment="1">
      <alignment horizontal="right" vertical="center" indent="2"/>
    </xf>
    <xf numFmtId="175" fontId="15" fillId="2" borderId="401" xfId="6" applyNumberFormat="1" applyFont="1" applyFill="1" applyBorder="1" applyAlignment="1">
      <alignment horizontal="center" vertical="center"/>
    </xf>
    <xf numFmtId="2" fontId="15" fillId="2" borderId="401" xfId="6" applyNumberFormat="1" applyFont="1" applyFill="1" applyBorder="1" applyAlignment="1">
      <alignment horizontal="right" vertical="center" indent="2"/>
    </xf>
    <xf numFmtId="0" fontId="29" fillId="3" borderId="103" xfId="6" applyFont="1" applyFill="1" applyBorder="1" applyAlignment="1">
      <alignment horizontal="center" vertical="center" wrapText="1"/>
    </xf>
    <xf numFmtId="0" fontId="19" fillId="2" borderId="111" xfId="6" applyFont="1" applyFill="1" applyBorder="1" applyAlignment="1">
      <alignment horizontal="left" vertical="center"/>
    </xf>
    <xf numFmtId="0" fontId="19" fillId="2" borderId="304" xfId="6" applyFont="1" applyFill="1" applyBorder="1" applyAlignment="1">
      <alignment horizontal="left" vertical="center"/>
    </xf>
    <xf numFmtId="0" fontId="16" fillId="2" borderId="27" xfId="0" applyFont="1" applyFill="1" applyBorder="1" applyAlignment="1">
      <alignment horizontal="left" vertical="center"/>
    </xf>
    <xf numFmtId="0" fontId="19" fillId="2" borderId="124" xfId="6" applyFont="1" applyFill="1" applyBorder="1" applyAlignment="1">
      <alignment horizontal="center" vertical="center"/>
    </xf>
    <xf numFmtId="2" fontId="19" fillId="2" borderId="27" xfId="6" applyNumberFormat="1" applyFont="1" applyFill="1" applyBorder="1" applyAlignment="1">
      <alignment horizontal="right" indent="1"/>
    </xf>
    <xf numFmtId="0" fontId="19" fillId="2" borderId="120" xfId="6" applyFont="1" applyFill="1" applyBorder="1" applyAlignment="1">
      <alignment horizontal="center"/>
    </xf>
    <xf numFmtId="0" fontId="19" fillId="2" borderId="401" xfId="6" applyFont="1" applyFill="1" applyBorder="1" applyAlignment="1">
      <alignment horizontal="center" vertical="center" wrapText="1"/>
    </xf>
    <xf numFmtId="0" fontId="19" fillId="2" borderId="401" xfId="6" applyFont="1" applyFill="1" applyBorder="1" applyAlignment="1">
      <alignment horizontal="left" vertical="center"/>
    </xf>
    <xf numFmtId="14" fontId="19" fillId="2" borderId="120" xfId="6" applyNumberFormat="1" applyFont="1" applyFill="1" applyBorder="1" applyAlignment="1">
      <alignment horizontal="center"/>
    </xf>
    <xf numFmtId="0" fontId="16" fillId="2" borderId="401" xfId="0" applyFont="1" applyFill="1" applyBorder="1" applyAlignment="1">
      <alignment horizontal="left" vertical="center"/>
    </xf>
    <xf numFmtId="0" fontId="16" fillId="2" borderId="401" xfId="0" applyFont="1" applyFill="1" applyBorder="1" applyAlignment="1">
      <alignment horizontal="center" vertical="center"/>
    </xf>
    <xf numFmtId="0" fontId="16" fillId="2" borderId="402" xfId="0" applyFont="1" applyFill="1" applyBorder="1" applyAlignment="1">
      <alignment horizontal="center" vertical="center"/>
    </xf>
    <xf numFmtId="0" fontId="19" fillId="0" borderId="119" xfId="6" applyFont="1" applyBorder="1" applyAlignment="1">
      <alignment horizontal="left" vertical="center" wrapText="1"/>
    </xf>
    <xf numFmtId="0" fontId="19" fillId="0" borderId="119" xfId="6" applyFont="1" applyBorder="1" applyAlignment="1">
      <alignment horizontal="left" vertical="center"/>
    </xf>
    <xf numFmtId="168" fontId="19" fillId="0" borderId="119" xfId="6" applyNumberFormat="1" applyFont="1" applyBorder="1" applyAlignment="1">
      <alignment vertical="center"/>
    </xf>
    <xf numFmtId="0" fontId="19" fillId="0" borderId="118" xfId="6" applyFont="1" applyBorder="1" applyAlignment="1">
      <alignment horizontal="center" vertical="center"/>
    </xf>
    <xf numFmtId="0" fontId="19" fillId="0" borderId="120" xfId="6" applyFont="1" applyBorder="1" applyAlignment="1">
      <alignment horizontal="center"/>
    </xf>
    <xf numFmtId="0" fontId="19" fillId="0" borderId="304" xfId="6" applyFont="1" applyBorder="1" applyAlignment="1">
      <alignment vertical="center" wrapText="1"/>
    </xf>
    <xf numFmtId="0" fontId="24" fillId="3" borderId="65" xfId="6" applyFont="1" applyFill="1" applyBorder="1" applyAlignment="1">
      <alignment horizontal="center" vertical="center" wrapText="1"/>
    </xf>
    <xf numFmtId="0" fontId="24" fillId="3" borderId="20" xfId="6" applyFont="1" applyFill="1" applyBorder="1" applyAlignment="1">
      <alignment horizontal="center" vertical="center" wrapText="1"/>
    </xf>
    <xf numFmtId="165" fontId="19" fillId="0" borderId="32" xfId="6" applyNumberFormat="1" applyFont="1" applyBorder="1" applyAlignment="1">
      <alignment horizontal="center"/>
    </xf>
    <xf numFmtId="0" fontId="17" fillId="2" borderId="0" xfId="6" applyFont="1" applyFill="1" applyAlignment="1">
      <alignment horizontal="center"/>
    </xf>
    <xf numFmtId="168" fontId="51" fillId="2" borderId="0" xfId="6" applyNumberFormat="1" applyFont="1" applyFill="1" applyAlignment="1">
      <alignment horizontal="center"/>
    </xf>
    <xf numFmtId="0" fontId="16" fillId="2" borderId="120" xfId="0" applyFont="1" applyFill="1" applyBorder="1" applyAlignment="1">
      <alignment horizontal="center"/>
    </xf>
    <xf numFmtId="168" fontId="19" fillId="2" borderId="119" xfId="6" applyNumberFormat="1" applyFont="1" applyFill="1" applyBorder="1" applyAlignment="1">
      <alignment horizontal="center"/>
    </xf>
    <xf numFmtId="168" fontId="17" fillId="2" borderId="33" xfId="6" applyNumberFormat="1" applyFont="1" applyFill="1" applyBorder="1" applyAlignment="1">
      <alignment horizontal="center"/>
    </xf>
    <xf numFmtId="0" fontId="86" fillId="2" borderId="0" xfId="6" applyFont="1" applyFill="1" applyAlignment="1">
      <alignment vertical="center"/>
    </xf>
    <xf numFmtId="173" fontId="119" fillId="2" borderId="0" xfId="6" applyNumberFormat="1" applyFont="1" applyFill="1" applyAlignment="1">
      <alignment horizontal="center"/>
    </xf>
    <xf numFmtId="0" fontId="119" fillId="2" borderId="0" xfId="6" applyFont="1" applyFill="1"/>
    <xf numFmtId="175" fontId="119" fillId="2" borderId="0" xfId="6" applyNumberFormat="1" applyFont="1" applyFill="1" applyAlignment="1">
      <alignment horizontal="center"/>
    </xf>
    <xf numFmtId="168" fontId="86" fillId="2" borderId="0" xfId="6" applyNumberFormat="1" applyFont="1" applyFill="1"/>
    <xf numFmtId="175" fontId="86" fillId="2" borderId="0" xfId="6" applyNumberFormat="1" applyFont="1" applyFill="1"/>
    <xf numFmtId="2" fontId="86" fillId="2" borderId="0" xfId="6" applyNumberFormat="1" applyFont="1" applyFill="1"/>
    <xf numFmtId="0" fontId="119" fillId="2" borderId="0" xfId="6" applyFont="1" applyFill="1" applyAlignment="1">
      <alignment horizontal="center" vertical="center" wrapText="1"/>
    </xf>
    <xf numFmtId="0" fontId="86" fillId="2" borderId="0" xfId="6" applyFont="1" applyFill="1" applyAlignment="1">
      <alignment horizontal="center" vertical="center"/>
    </xf>
    <xf numFmtId="0" fontId="113" fillId="2" borderId="0" xfId="0" applyFont="1" applyFill="1" applyAlignment="1">
      <alignment horizontal="center" vertical="center"/>
    </xf>
    <xf numFmtId="166" fontId="113" fillId="2" borderId="0" xfId="0" applyNumberFormat="1" applyFont="1" applyFill="1" applyAlignment="1">
      <alignment horizontal="center" vertical="center"/>
    </xf>
    <xf numFmtId="0" fontId="13" fillId="2" borderId="104" xfId="6" applyFont="1" applyFill="1" applyBorder="1" applyAlignment="1">
      <alignment horizontal="center" vertical="center"/>
    </xf>
    <xf numFmtId="0" fontId="13" fillId="2" borderId="105" xfId="6" applyFont="1" applyFill="1" applyBorder="1" applyAlignment="1">
      <alignment horizontal="center" vertical="center"/>
    </xf>
    <xf numFmtId="0" fontId="13" fillId="2" borderId="106" xfId="6" applyFont="1" applyFill="1" applyBorder="1" applyAlignment="1">
      <alignment horizontal="center" vertical="center"/>
    </xf>
    <xf numFmtId="0" fontId="51" fillId="2" borderId="402" xfId="6" applyFont="1" applyFill="1" applyBorder="1" applyAlignment="1">
      <alignment horizontal="center" vertical="center"/>
    </xf>
    <xf numFmtId="0" fontId="14" fillId="2" borderId="119" xfId="6" applyFont="1" applyFill="1" applyBorder="1" applyAlignment="1">
      <alignment horizontal="left" vertical="center" wrapText="1"/>
    </xf>
    <xf numFmtId="0" fontId="14" fillId="2" borderId="119" xfId="6" applyFont="1" applyFill="1" applyBorder="1" applyAlignment="1">
      <alignment vertical="center"/>
    </xf>
    <xf numFmtId="0" fontId="14" fillId="2" borderId="119" xfId="6" applyFont="1" applyFill="1" applyBorder="1" applyAlignment="1">
      <alignment horizontal="center" vertical="center"/>
    </xf>
    <xf numFmtId="0" fontId="14" fillId="2" borderId="28" xfId="6" applyFont="1" applyFill="1" applyBorder="1" applyAlignment="1">
      <alignment horizontal="center" vertical="center"/>
    </xf>
    <xf numFmtId="0" fontId="51" fillId="0" borderId="66" xfId="6" applyFont="1" applyBorder="1" applyAlignment="1">
      <alignment horizontal="center" vertical="center"/>
    </xf>
    <xf numFmtId="0" fontId="51" fillId="2" borderId="401" xfId="6" applyFont="1" applyFill="1" applyBorder="1" applyAlignment="1">
      <alignment horizontal="left" vertical="center" wrapText="1"/>
    </xf>
    <xf numFmtId="0" fontId="51" fillId="2" borderId="401" xfId="6" applyFont="1" applyFill="1" applyBorder="1" applyAlignment="1">
      <alignment vertical="center"/>
    </xf>
    <xf numFmtId="2" fontId="51" fillId="2" borderId="401" xfId="6" applyNumberFormat="1" applyFont="1" applyFill="1" applyBorder="1" applyAlignment="1">
      <alignment horizontal="center" vertical="center"/>
    </xf>
    <xf numFmtId="0" fontId="51" fillId="2" borderId="25" xfId="6" applyFont="1" applyFill="1" applyBorder="1" applyAlignment="1">
      <alignment horizontal="center" vertical="center"/>
    </xf>
    <xf numFmtId="0" fontId="53" fillId="3" borderId="21" xfId="6" applyFont="1" applyFill="1" applyBorder="1" applyAlignment="1">
      <alignment vertical="center"/>
    </xf>
    <xf numFmtId="0" fontId="53" fillId="3" borderId="103" xfId="6" applyFont="1" applyFill="1" applyBorder="1" applyAlignment="1">
      <alignment horizontal="center" vertical="center"/>
    </xf>
    <xf numFmtId="0" fontId="53" fillId="3" borderId="65" xfId="6" applyFont="1" applyFill="1" applyBorder="1" applyAlignment="1">
      <alignment horizontal="center" vertical="center" wrapText="1"/>
    </xf>
    <xf numFmtId="0" fontId="53" fillId="3" borderId="121" xfId="6" applyFont="1" applyFill="1" applyBorder="1" applyAlignment="1">
      <alignment horizontal="center" vertical="center" wrapText="1"/>
    </xf>
    <xf numFmtId="0" fontId="114" fillId="2" borderId="0" xfId="6" applyFont="1" applyFill="1"/>
    <xf numFmtId="0" fontId="86" fillId="2" borderId="0" xfId="6" quotePrefix="1" applyFont="1" applyFill="1"/>
    <xf numFmtId="9" fontId="114" fillId="2" borderId="0" xfId="2" applyFont="1" applyFill="1"/>
    <xf numFmtId="0" fontId="9" fillId="2" borderId="0" xfId="9" applyFont="1" applyFill="1" applyAlignment="1">
      <alignment vertical="center"/>
    </xf>
    <xf numFmtId="0" fontId="121" fillId="2" borderId="0" xfId="0" applyFont="1" applyFill="1"/>
    <xf numFmtId="0" fontId="82" fillId="0" borderId="0" xfId="3" applyFont="1" applyBorder="1"/>
    <xf numFmtId="0" fontId="84" fillId="0" borderId="0" xfId="0" pivotButton="1" applyFont="1" applyBorder="1"/>
    <xf numFmtId="0" fontId="84" fillId="0" borderId="0" xfId="0" applyFont="1" applyBorder="1"/>
    <xf numFmtId="0" fontId="82" fillId="2" borderId="0" xfId="0" applyFont="1" applyFill="1" applyBorder="1"/>
    <xf numFmtId="0" fontId="122" fillId="0" borderId="0" xfId="3" applyFont="1" applyBorder="1"/>
    <xf numFmtId="0" fontId="82" fillId="0" borderId="0" xfId="3" applyFont="1" applyBorder="1" applyAlignment="1">
      <alignment horizontal="center"/>
    </xf>
    <xf numFmtId="167" fontId="82" fillId="0" borderId="0" xfId="1" applyNumberFormat="1" applyFont="1" applyBorder="1" applyAlignment="1">
      <alignment horizontal="right" indent="1"/>
    </xf>
    <xf numFmtId="9" fontId="82" fillId="0" borderId="0" xfId="11" applyFont="1" applyBorder="1"/>
    <xf numFmtId="0" fontId="84" fillId="0" borderId="0" xfId="0" applyFont="1" applyBorder="1" applyAlignment="1">
      <alignment horizontal="left"/>
    </xf>
    <xf numFmtId="0" fontId="82" fillId="0" borderId="0" xfId="6" applyFont="1" applyBorder="1"/>
    <xf numFmtId="1" fontId="82" fillId="0" borderId="0" xfId="3" applyNumberFormat="1" applyFont="1" applyBorder="1"/>
    <xf numFmtId="177" fontId="82" fillId="0" borderId="0" xfId="3" applyNumberFormat="1" applyFont="1" applyBorder="1"/>
    <xf numFmtId="9" fontId="82" fillId="0" borderId="0" xfId="3" applyNumberFormat="1" applyFont="1" applyBorder="1"/>
    <xf numFmtId="167" fontId="82" fillId="0" borderId="0" xfId="3" applyNumberFormat="1" applyFont="1" applyBorder="1"/>
    <xf numFmtId="175" fontId="82" fillId="0" borderId="0" xfId="3" applyNumberFormat="1" applyFont="1" applyBorder="1"/>
    <xf numFmtId="1" fontId="82" fillId="0" borderId="0" xfId="3" applyNumberFormat="1" applyFont="1" applyBorder="1" applyAlignment="1">
      <alignment horizontal="right" indent="1"/>
    </xf>
    <xf numFmtId="0" fontId="15" fillId="2" borderId="0" xfId="6" applyFont="1" applyFill="1" applyAlignment="1">
      <alignment vertical="center"/>
    </xf>
    <xf numFmtId="0" fontId="15" fillId="0" borderId="0" xfId="0" applyFont="1" applyAlignment="1">
      <alignment horizontal="left" vertical="center" wrapText="1"/>
    </xf>
    <xf numFmtId="0" fontId="113" fillId="2" borderId="0" xfId="0" applyFont="1" applyFill="1" applyBorder="1" applyAlignment="1">
      <alignment horizontal="left"/>
    </xf>
    <xf numFmtId="9" fontId="86" fillId="2" borderId="0" xfId="11" applyFont="1" applyFill="1" applyBorder="1"/>
    <xf numFmtId="0" fontId="118" fillId="2" borderId="0" xfId="3" applyFont="1" applyFill="1" applyBorder="1"/>
    <xf numFmtId="3" fontId="114" fillId="2" borderId="0" xfId="3" applyNumberFormat="1" applyFont="1" applyFill="1" applyBorder="1"/>
    <xf numFmtId="9" fontId="114" fillId="2" borderId="0" xfId="11" applyFont="1" applyFill="1" applyBorder="1"/>
    <xf numFmtId="0" fontId="118" fillId="2" borderId="0" xfId="3" applyFont="1" applyFill="1" applyBorder="1" applyAlignment="1">
      <alignment horizontal="center"/>
    </xf>
    <xf numFmtId="2" fontId="86" fillId="2" borderId="0" xfId="11" applyNumberFormat="1" applyFont="1" applyFill="1" applyBorder="1"/>
    <xf numFmtId="0" fontId="118" fillId="2" borderId="0" xfId="3" applyFont="1" applyFill="1" applyBorder="1" applyAlignment="1">
      <alignment horizontal="center" vertical="center"/>
    </xf>
    <xf numFmtId="1" fontId="114" fillId="2" borderId="0" xfId="11" applyNumberFormat="1" applyFont="1" applyFill="1" applyBorder="1"/>
    <xf numFmtId="0" fontId="86" fillId="2" borderId="0" xfId="6" applyFont="1" applyFill="1" applyBorder="1"/>
    <xf numFmtId="0" fontId="114" fillId="2" borderId="0" xfId="6" applyFont="1" applyFill="1" applyBorder="1"/>
    <xf numFmtId="9" fontId="114" fillId="2" borderId="0" xfId="2" applyFont="1" applyFill="1" applyBorder="1"/>
    <xf numFmtId="4" fontId="84" fillId="2" borderId="0" xfId="0" applyNumberFormat="1" applyFont="1" applyFill="1"/>
    <xf numFmtId="0" fontId="82" fillId="2" borderId="0" xfId="6" applyFont="1" applyFill="1" applyBorder="1"/>
    <xf numFmtId="0" fontId="124" fillId="2" borderId="0" xfId="6" applyFont="1" applyFill="1" applyBorder="1"/>
    <xf numFmtId="0" fontId="125" fillId="2" borderId="0" xfId="6" applyFont="1" applyFill="1" applyBorder="1"/>
    <xf numFmtId="0" fontId="82" fillId="2" borderId="0" xfId="6" applyFont="1" applyFill="1" applyBorder="1" applyAlignment="1">
      <alignment horizontal="center"/>
    </xf>
    <xf numFmtId="167" fontId="82" fillId="2" borderId="0" xfId="1" applyNumberFormat="1" applyFont="1" applyFill="1" applyBorder="1"/>
    <xf numFmtId="9" fontId="82" fillId="2" borderId="0" xfId="4" applyFont="1" applyFill="1" applyBorder="1"/>
    <xf numFmtId="0" fontId="84" fillId="2" borderId="0" xfId="0" applyFont="1" applyFill="1" applyBorder="1" applyAlignment="1">
      <alignment horizontal="left"/>
    </xf>
    <xf numFmtId="0" fontId="82" fillId="2" borderId="0" xfId="3" applyFont="1" applyFill="1" applyBorder="1"/>
    <xf numFmtId="1" fontId="82" fillId="2" borderId="0" xfId="6" applyNumberFormat="1" applyFont="1" applyFill="1" applyBorder="1"/>
    <xf numFmtId="9" fontId="82" fillId="2" borderId="0" xfId="6" applyNumberFormat="1" applyFont="1" applyFill="1" applyBorder="1"/>
    <xf numFmtId="0" fontId="82" fillId="2" borderId="0" xfId="6" applyFont="1" applyFill="1" applyBorder="1" applyAlignment="1">
      <alignment horizontal="center" vertical="center"/>
    </xf>
    <xf numFmtId="167" fontId="82" fillId="2" borderId="0" xfId="6" applyNumberFormat="1" applyFont="1" applyFill="1" applyBorder="1" applyAlignment="1">
      <alignment horizontal="center" vertical="center"/>
    </xf>
    <xf numFmtId="167" fontId="82" fillId="2" borderId="0" xfId="1" applyNumberFormat="1" applyFont="1" applyFill="1" applyBorder="1" applyAlignment="1">
      <alignment horizontal="center"/>
    </xf>
    <xf numFmtId="9" fontId="82" fillId="2" borderId="0" xfId="4" applyFont="1" applyFill="1" applyBorder="1" applyAlignment="1">
      <alignment horizontal="center"/>
    </xf>
    <xf numFmtId="1" fontId="127" fillId="2" borderId="0" xfId="6" applyNumberFormat="1" applyFont="1" applyFill="1" applyBorder="1"/>
    <xf numFmtId="167" fontId="82" fillId="2" borderId="0" xfId="6" applyNumberFormat="1" applyFont="1" applyFill="1" applyBorder="1"/>
    <xf numFmtId="4" fontId="84" fillId="2" borderId="0" xfId="0" applyNumberFormat="1" applyFont="1" applyFill="1" applyBorder="1"/>
    <xf numFmtId="0" fontId="71" fillId="2" borderId="0" xfId="9" applyFont="1" applyFill="1" applyAlignment="1">
      <alignment vertical="center"/>
    </xf>
    <xf numFmtId="0" fontId="71" fillId="2" borderId="0" xfId="6" applyFont="1" applyFill="1" applyAlignment="1">
      <alignment vertical="center"/>
    </xf>
    <xf numFmtId="0" fontId="128" fillId="2" borderId="0" xfId="0" applyFont="1" applyFill="1" applyAlignment="1">
      <alignment vertical="center"/>
    </xf>
    <xf numFmtId="2" fontId="82" fillId="2" borderId="0" xfId="6" applyNumberFormat="1" applyFont="1" applyFill="1" applyBorder="1"/>
    <xf numFmtId="9" fontId="84" fillId="2" borderId="0" xfId="4" applyFont="1" applyFill="1" applyBorder="1"/>
    <xf numFmtId="0" fontId="114" fillId="0" borderId="0" xfId="6" applyFont="1" applyBorder="1"/>
    <xf numFmtId="0" fontId="86" fillId="0" borderId="0" xfId="6" applyFont="1" applyBorder="1"/>
    <xf numFmtId="0" fontId="114" fillId="0" borderId="0" xfId="0" pivotButton="1" applyFont="1" applyBorder="1"/>
    <xf numFmtId="0" fontId="114" fillId="0" borderId="0" xfId="0" applyFont="1" applyBorder="1"/>
    <xf numFmtId="0" fontId="128" fillId="0" borderId="0" xfId="0" applyFont="1" applyBorder="1"/>
    <xf numFmtId="0" fontId="113" fillId="0" borderId="0" xfId="0" pivotButton="1" applyFont="1" applyBorder="1"/>
    <xf numFmtId="0" fontId="113" fillId="0" borderId="0" xfId="0" applyFont="1" applyBorder="1"/>
    <xf numFmtId="0" fontId="114" fillId="0" borderId="0" xfId="6" quotePrefix="1" applyFont="1" applyBorder="1"/>
    <xf numFmtId="9" fontId="114" fillId="0" borderId="0" xfId="2" applyFont="1" applyBorder="1"/>
    <xf numFmtId="0" fontId="24" fillId="3" borderId="109" xfId="6" applyFont="1" applyFill="1" applyBorder="1" applyAlignment="1">
      <alignment horizontal="center" vertical="center" wrapText="1"/>
    </xf>
    <xf numFmtId="0" fontId="24" fillId="3" borderId="32" xfId="6" applyFont="1" applyFill="1" applyBorder="1" applyAlignment="1">
      <alignment horizontal="center" vertical="center" wrapText="1"/>
    </xf>
    <xf numFmtId="0" fontId="19" fillId="2" borderId="241" xfId="15" applyFont="1" applyFill="1" applyBorder="1" applyAlignment="1">
      <alignment horizontal="left" vertical="center" wrapText="1"/>
    </xf>
    <xf numFmtId="0" fontId="19" fillId="2" borderId="230" xfId="15" applyFont="1" applyFill="1" applyBorder="1" applyAlignment="1">
      <alignment horizontal="left" vertical="center" wrapText="1"/>
    </xf>
    <xf numFmtId="0" fontId="16" fillId="0" borderId="0" xfId="0" applyFont="1" applyAlignment="1">
      <alignment wrapText="1"/>
    </xf>
    <xf numFmtId="0" fontId="24" fillId="3" borderId="17" xfId="6" applyFont="1" applyFill="1" applyBorder="1" applyAlignment="1">
      <alignment horizontal="center" vertical="center" wrapText="1"/>
    </xf>
    <xf numFmtId="0" fontId="24" fillId="3" borderId="30" xfId="6" applyFont="1" applyFill="1" applyBorder="1" applyAlignment="1">
      <alignment horizontal="center" vertical="center" wrapText="1"/>
    </xf>
    <xf numFmtId="171" fontId="17" fillId="2" borderId="403" xfId="6" applyNumberFormat="1" applyFont="1" applyFill="1" applyBorder="1" applyAlignment="1">
      <alignment horizontal="right" indent="1"/>
    </xf>
    <xf numFmtId="171" fontId="17" fillId="2" borderId="404" xfId="6" applyNumberFormat="1" applyFont="1" applyFill="1" applyBorder="1" applyAlignment="1">
      <alignment horizontal="right" indent="1"/>
    </xf>
    <xf numFmtId="171" fontId="55" fillId="2" borderId="393" xfId="14" applyNumberFormat="1" applyFont="1" applyFill="1" applyBorder="1" applyAlignment="1">
      <alignment horizontal="right" indent="1"/>
    </xf>
    <xf numFmtId="0" fontId="119" fillId="2" borderId="0" xfId="6" applyFont="1" applyFill="1" applyBorder="1" applyAlignment="1">
      <alignment horizontal="center"/>
    </xf>
    <xf numFmtId="0" fontId="119" fillId="2" borderId="0" xfId="6" applyFont="1" applyFill="1" applyBorder="1" applyAlignment="1">
      <alignment horizontal="center" vertical="center"/>
    </xf>
    <xf numFmtId="0" fontId="25" fillId="2" borderId="0" xfId="9" applyFont="1" applyFill="1"/>
    <xf numFmtId="0" fontId="129" fillId="2" borderId="0" xfId="3" applyFont="1" applyFill="1" applyBorder="1"/>
    <xf numFmtId="0" fontId="130" fillId="2" borderId="0" xfId="3" applyFont="1" applyFill="1" applyBorder="1"/>
    <xf numFmtId="2" fontId="129" fillId="2" borderId="0" xfId="3" applyNumberFormat="1" applyFont="1" applyFill="1" applyBorder="1" applyAlignment="1">
      <alignment horizontal="center" vertical="center"/>
    </xf>
    <xf numFmtId="0" fontId="129" fillId="2" borderId="0" xfId="3" applyFont="1" applyFill="1" applyBorder="1" applyAlignment="1">
      <alignment horizontal="center" vertical="center"/>
    </xf>
    <xf numFmtId="2" fontId="129" fillId="2" borderId="0" xfId="6" applyNumberFormat="1" applyFont="1" applyFill="1" applyBorder="1"/>
    <xf numFmtId="167" fontId="129" fillId="2" borderId="0" xfId="3" applyNumberFormat="1" applyFont="1" applyFill="1" applyBorder="1"/>
    <xf numFmtId="9" fontId="129" fillId="2" borderId="0" xfId="11" applyFont="1" applyFill="1" applyBorder="1"/>
    <xf numFmtId="2" fontId="84" fillId="2" borderId="0" xfId="11" applyNumberFormat="1" applyFont="1" applyFill="1" applyBorder="1"/>
    <xf numFmtId="2" fontId="129" fillId="2" borderId="0" xfId="3" applyNumberFormat="1" applyFont="1" applyFill="1" applyBorder="1"/>
    <xf numFmtId="2" fontId="130" fillId="2" borderId="0" xfId="3" applyNumberFormat="1" applyFont="1" applyFill="1" applyBorder="1"/>
    <xf numFmtId="9" fontId="84" fillId="2" borderId="0" xfId="11" applyFont="1" applyFill="1" applyBorder="1"/>
    <xf numFmtId="1" fontId="129" fillId="2" borderId="0" xfId="3" applyNumberFormat="1" applyFont="1" applyFill="1" applyBorder="1"/>
    <xf numFmtId="0" fontId="130" fillId="2" borderId="0" xfId="16" applyFont="1" applyFill="1" applyBorder="1"/>
    <xf numFmtId="3" fontId="129" fillId="2" borderId="0" xfId="3" applyNumberFormat="1" applyFont="1" applyFill="1" applyBorder="1"/>
    <xf numFmtId="9" fontId="129" fillId="2" borderId="0" xfId="3" applyNumberFormat="1" applyFont="1" applyFill="1" applyBorder="1"/>
    <xf numFmtId="1" fontId="129" fillId="2" borderId="0" xfId="6" applyNumberFormat="1" applyFont="1" applyFill="1" applyBorder="1"/>
    <xf numFmtId="3" fontId="129" fillId="2" borderId="0" xfId="6" applyNumberFormat="1" applyFont="1" applyFill="1" applyBorder="1"/>
    <xf numFmtId="0" fontId="113" fillId="2" borderId="0" xfId="0" applyFont="1" applyFill="1" applyBorder="1" applyAlignment="1">
      <alignment vertical="center"/>
    </xf>
    <xf numFmtId="172" fontId="129" fillId="2" borderId="0" xfId="4" applyNumberFormat="1" applyFont="1" applyFill="1" applyBorder="1"/>
    <xf numFmtId="171" fontId="75" fillId="0" borderId="405" xfId="17" applyNumberFormat="1" applyFont="1" applyFill="1" applyBorder="1" applyAlignment="1">
      <alignment horizontal="center" vertical="center"/>
    </xf>
    <xf numFmtId="171" fontId="75" fillId="0" borderId="212" xfId="17" applyNumberFormat="1" applyFont="1" applyFill="1" applyBorder="1" applyAlignment="1">
      <alignment horizontal="center" vertical="center"/>
    </xf>
    <xf numFmtId="0" fontId="127" fillId="2" borderId="0" xfId="3" applyFont="1" applyFill="1" applyBorder="1"/>
    <xf numFmtId="0" fontId="42" fillId="3" borderId="26" xfId="3" applyFont="1" applyFill="1" applyBorder="1" applyAlignment="1">
      <alignment horizontal="center" vertical="center"/>
    </xf>
    <xf numFmtId="0" fontId="42" fillId="3" borderId="27" xfId="3" applyFont="1" applyFill="1" applyBorder="1" applyAlignment="1">
      <alignment horizontal="center" vertical="center"/>
    </xf>
    <xf numFmtId="0" fontId="42" fillId="3" borderId="124" xfId="3" applyFont="1" applyFill="1" applyBorder="1" applyAlignment="1">
      <alignment horizontal="center" vertical="center"/>
    </xf>
    <xf numFmtId="0" fontId="42" fillId="3" borderId="168" xfId="3" applyFont="1" applyFill="1" applyBorder="1" applyAlignment="1">
      <alignment horizontal="center" vertical="center"/>
    </xf>
    <xf numFmtId="0" fontId="42" fillId="3" borderId="169" xfId="3" applyFont="1" applyFill="1" applyBorder="1" applyAlignment="1">
      <alignment horizontal="center" vertical="center"/>
    </xf>
    <xf numFmtId="0" fontId="122" fillId="2" borderId="0" xfId="3" applyFont="1" applyFill="1" applyBorder="1" applyAlignment="1">
      <alignment horizontal="center" vertical="center"/>
    </xf>
    <xf numFmtId="0" fontId="84" fillId="2" borderId="0" xfId="0" applyFont="1" applyFill="1" applyBorder="1" applyAlignment="1">
      <alignment vertical="center"/>
    </xf>
    <xf numFmtId="0" fontId="20" fillId="0" borderId="0" xfId="3" applyAlignment="1">
      <alignment vertical="center"/>
    </xf>
    <xf numFmtId="0" fontId="42" fillId="3" borderId="124" xfId="3" applyFont="1" applyFill="1" applyBorder="1" applyAlignment="1">
      <alignment horizontal="center" vertical="center"/>
    </xf>
    <xf numFmtId="0" fontId="42" fillId="3" borderId="119" xfId="3" applyFont="1" applyFill="1" applyBorder="1" applyAlignment="1">
      <alignment horizontal="center" vertical="center"/>
    </xf>
    <xf numFmtId="0" fontId="42" fillId="3" borderId="26" xfId="3" applyFont="1" applyFill="1" applyBorder="1" applyAlignment="1">
      <alignment horizontal="center" vertical="center"/>
    </xf>
    <xf numFmtId="0" fontId="42" fillId="3" borderId="212" xfId="3" applyFont="1" applyFill="1" applyBorder="1" applyAlignment="1">
      <alignment horizontal="center" vertical="center"/>
    </xf>
    <xf numFmtId="0" fontId="65" fillId="2" borderId="68" xfId="3" applyFont="1" applyFill="1" applyBorder="1" applyAlignment="1">
      <alignment vertical="center"/>
    </xf>
    <xf numFmtId="0" fontId="65" fillId="2" borderId="154" xfId="3" applyFont="1" applyFill="1" applyBorder="1" applyAlignment="1">
      <alignment vertical="center"/>
    </xf>
    <xf numFmtId="171" fontId="65" fillId="0" borderId="111" xfId="17" applyNumberFormat="1" applyFont="1" applyFill="1" applyBorder="1" applyAlignment="1">
      <alignment vertical="center"/>
    </xf>
    <xf numFmtId="171" fontId="65" fillId="0" borderId="68" xfId="17" applyNumberFormat="1" applyFont="1" applyFill="1" applyBorder="1" applyAlignment="1">
      <alignment vertical="center"/>
    </xf>
    <xf numFmtId="171" fontId="63" fillId="2" borderId="169" xfId="17" applyNumberFormat="1" applyFont="1" applyFill="1" applyBorder="1" applyAlignment="1">
      <alignment vertical="center"/>
    </xf>
    <xf numFmtId="4" fontId="122" fillId="2" borderId="0" xfId="17" applyNumberFormat="1" applyFont="1" applyFill="1" applyBorder="1" applyAlignment="1">
      <alignment vertical="center"/>
    </xf>
    <xf numFmtId="0" fontId="65" fillId="2" borderId="70" xfId="3" applyFont="1" applyFill="1" applyBorder="1" applyAlignment="1">
      <alignment vertical="center"/>
    </xf>
    <xf numFmtId="0" fontId="65" fillId="2" borderId="0" xfId="3" applyFont="1" applyFill="1" applyAlignment="1">
      <alignment vertical="center"/>
    </xf>
    <xf numFmtId="171" fontId="63" fillId="2" borderId="214" xfId="17" applyNumberFormat="1" applyFont="1" applyFill="1" applyBorder="1" applyAlignment="1">
      <alignment vertical="center"/>
    </xf>
    <xf numFmtId="0" fontId="65" fillId="0" borderId="162" xfId="3" applyFont="1" applyBorder="1" applyAlignment="1">
      <alignment vertical="center"/>
    </xf>
    <xf numFmtId="0" fontId="65" fillId="0" borderId="164" xfId="3" applyFont="1" applyBorder="1" applyAlignment="1">
      <alignment vertical="center"/>
    </xf>
    <xf numFmtId="171" fontId="65" fillId="0" borderId="181" xfId="17" applyNumberFormat="1" applyFont="1" applyFill="1" applyBorder="1" applyAlignment="1">
      <alignment vertical="center"/>
    </xf>
    <xf numFmtId="171" fontId="65" fillId="0" borderId="162" xfId="17" applyNumberFormat="1" applyFont="1" applyFill="1" applyBorder="1" applyAlignment="1">
      <alignment vertical="center"/>
    </xf>
    <xf numFmtId="4" fontId="131" fillId="2" borderId="0" xfId="17" applyNumberFormat="1" applyFont="1" applyFill="1" applyBorder="1" applyAlignment="1">
      <alignment vertical="center"/>
    </xf>
    <xf numFmtId="0" fontId="65" fillId="0" borderId="95" xfId="3" applyFont="1" applyBorder="1" applyAlignment="1">
      <alignment vertical="center"/>
    </xf>
    <xf numFmtId="0" fontId="65" fillId="0" borderId="97" xfId="3" applyFont="1" applyBorder="1" applyAlignment="1">
      <alignment vertical="center"/>
    </xf>
    <xf numFmtId="171" fontId="63" fillId="0" borderId="26" xfId="17" applyNumberFormat="1" applyFont="1" applyFill="1" applyBorder="1" applyAlignment="1">
      <alignment horizontal="center" vertical="center"/>
    </xf>
    <xf numFmtId="171" fontId="63" fillId="0" borderId="27" xfId="17" applyNumberFormat="1" applyFont="1" applyFill="1" applyBorder="1" applyAlignment="1">
      <alignment horizontal="center" vertical="center"/>
    </xf>
    <xf numFmtId="171" fontId="63" fillId="0" borderId="124" xfId="17" applyNumberFormat="1" applyFont="1" applyFill="1" applyBorder="1" applyAlignment="1">
      <alignment horizontal="center" vertical="center"/>
    </xf>
    <xf numFmtId="171" fontId="63" fillId="0" borderId="168" xfId="17" applyNumberFormat="1" applyFont="1" applyFill="1" applyBorder="1" applyAlignment="1">
      <alignment horizontal="center" vertical="center"/>
    </xf>
    <xf numFmtId="0" fontId="127" fillId="2" borderId="0" xfId="3" applyFont="1" applyFill="1" applyBorder="1" applyAlignment="1">
      <alignment vertical="center"/>
    </xf>
    <xf numFmtId="0" fontId="20" fillId="2" borderId="0" xfId="3" applyFill="1" applyAlignment="1">
      <alignment vertical="center"/>
    </xf>
    <xf numFmtId="0" fontId="82" fillId="2" borderId="0" xfId="3" applyFont="1" applyFill="1" applyBorder="1" applyAlignment="1">
      <alignment vertical="center"/>
    </xf>
    <xf numFmtId="0" fontId="82" fillId="2" borderId="0" xfId="9" applyFont="1" applyFill="1"/>
    <xf numFmtId="0" fontId="83" fillId="2" borderId="0" xfId="18" applyFont="1" applyFill="1"/>
    <xf numFmtId="0" fontId="114" fillId="2" borderId="0" xfId="18" applyFont="1" applyFill="1"/>
    <xf numFmtId="0" fontId="113" fillId="2" borderId="0" xfId="6" applyFont="1" applyFill="1"/>
    <xf numFmtId="0" fontId="23" fillId="3" borderId="256" xfId="18" applyFont="1" applyFill="1" applyBorder="1" applyAlignment="1">
      <alignment horizontal="center" vertical="center" wrapText="1"/>
    </xf>
    <xf numFmtId="179" fontId="55" fillId="2" borderId="385" xfId="18" applyNumberFormat="1" applyFont="1" applyFill="1" applyBorder="1" applyAlignment="1">
      <alignment horizontal="right" vertical="center"/>
    </xf>
    <xf numFmtId="171" fontId="55" fillId="2" borderId="406" xfId="18" applyNumberFormat="1" applyFont="1" applyFill="1" applyBorder="1" applyAlignment="1">
      <alignment horizontal="right" vertical="center"/>
    </xf>
    <xf numFmtId="0" fontId="114" fillId="2" borderId="0" xfId="18" applyFont="1" applyFill="1" applyBorder="1"/>
    <xf numFmtId="0" fontId="117" fillId="2" borderId="0" xfId="18" applyFont="1" applyFill="1" applyBorder="1" applyAlignment="1">
      <alignment horizontal="center" vertical="center"/>
    </xf>
    <xf numFmtId="4" fontId="113" fillId="2" borderId="0" xfId="18" applyNumberFormat="1" applyFont="1" applyFill="1" applyBorder="1" applyAlignment="1">
      <alignment vertical="center"/>
    </xf>
    <xf numFmtId="0" fontId="113" fillId="2" borderId="0" xfId="6" applyFont="1" applyFill="1" applyBorder="1"/>
    <xf numFmtId="0" fontId="113" fillId="2" borderId="0" xfId="18" applyFont="1" applyFill="1" applyBorder="1"/>
    <xf numFmtId="0" fontId="114" fillId="2" borderId="0" xfId="9" applyFont="1" applyFill="1"/>
    <xf numFmtId="0" fontId="86" fillId="2" borderId="0" xfId="18" applyFont="1" applyFill="1" applyBorder="1" applyAlignment="1">
      <alignment horizontal="center"/>
    </xf>
    <xf numFmtId="0" fontId="117" fillId="2" borderId="0" xfId="18" applyFont="1" applyFill="1" applyBorder="1"/>
    <xf numFmtId="4" fontId="114" fillId="2" borderId="0" xfId="18" applyNumberFormat="1" applyFont="1" applyFill="1" applyBorder="1" applyAlignment="1">
      <alignment horizontal="center"/>
    </xf>
    <xf numFmtId="4" fontId="114" fillId="2" borderId="0" xfId="18" applyNumberFormat="1" applyFont="1" applyFill="1" applyBorder="1" applyAlignment="1">
      <alignment horizontal="right"/>
    </xf>
    <xf numFmtId="4" fontId="114" fillId="2" borderId="0" xfId="6" applyNumberFormat="1" applyFont="1" applyFill="1" applyBorder="1"/>
    <xf numFmtId="0" fontId="114" fillId="2" borderId="0" xfId="20" applyFont="1" applyFill="1"/>
    <xf numFmtId="0" fontId="114" fillId="2" borderId="0" xfId="21" applyFont="1" applyFill="1"/>
    <xf numFmtId="0" fontId="83" fillId="2" borderId="0" xfId="20" applyFont="1" applyFill="1" applyBorder="1"/>
    <xf numFmtId="0" fontId="84" fillId="2" borderId="0" xfId="0" applyFont="1" applyFill="1" applyBorder="1" applyAlignment="1">
      <alignment horizontal="center"/>
    </xf>
    <xf numFmtId="168" fontId="84" fillId="2" borderId="0" xfId="1" applyFont="1" applyFill="1" applyBorder="1"/>
    <xf numFmtId="168" fontId="126" fillId="2" borderId="0" xfId="0" applyNumberFormat="1" applyFont="1" applyFill="1" applyBorder="1"/>
    <xf numFmtId="168" fontId="126" fillId="2" borderId="0" xfId="1" applyFont="1" applyFill="1" applyBorder="1"/>
    <xf numFmtId="0" fontId="114" fillId="2" borderId="0" xfId="20" applyFont="1" applyFill="1" applyAlignment="1">
      <alignment vertical="center"/>
    </xf>
    <xf numFmtId="0" fontId="114" fillId="2" borderId="0" xfId="6" applyFont="1" applyFill="1" applyAlignment="1">
      <alignment horizontal="center" vertical="center"/>
    </xf>
    <xf numFmtId="0" fontId="113" fillId="2" borderId="0" xfId="20" applyFont="1" applyFill="1" applyAlignment="1">
      <alignment vertical="center"/>
    </xf>
    <xf numFmtId="0" fontId="113" fillId="2" borderId="0" xfId="6" applyFont="1" applyFill="1" applyAlignment="1">
      <alignment vertical="center"/>
    </xf>
    <xf numFmtId="2" fontId="113" fillId="2" borderId="0" xfId="6" applyNumberFormat="1" applyFont="1" applyFill="1"/>
    <xf numFmtId="0" fontId="82" fillId="2" borderId="0" xfId="9" applyFont="1" applyFill="1" applyBorder="1"/>
    <xf numFmtId="0" fontId="83" fillId="2" borderId="0" xfId="18" applyFont="1" applyFill="1" applyBorder="1"/>
    <xf numFmtId="4" fontId="126" fillId="13" borderId="0" xfId="0" applyNumberFormat="1" applyFont="1" applyFill="1" applyBorder="1"/>
    <xf numFmtId="0" fontId="82" fillId="2" borderId="0" xfId="6" applyFont="1" applyFill="1" applyBorder="1" applyAlignment="1">
      <alignment vertical="center"/>
    </xf>
    <xf numFmtId="0" fontId="82" fillId="2" borderId="0" xfId="20" applyFont="1" applyFill="1" applyBorder="1" applyAlignment="1">
      <alignment vertical="center"/>
    </xf>
    <xf numFmtId="43" fontId="127" fillId="2" borderId="0" xfId="20" applyNumberFormat="1" applyFont="1" applyFill="1" applyBorder="1" applyAlignment="1">
      <alignment vertical="center"/>
    </xf>
    <xf numFmtId="0" fontId="82" fillId="2" borderId="0" xfId="20" applyFont="1" applyFill="1" applyBorder="1"/>
    <xf numFmtId="3" fontId="114" fillId="2" borderId="0" xfId="0" applyNumberFormat="1" applyFont="1" applyFill="1" applyBorder="1" applyAlignment="1">
      <alignment horizontal="left"/>
    </xf>
    <xf numFmtId="171" fontId="113" fillId="2" borderId="0" xfId="0" applyNumberFormat="1" applyFont="1" applyFill="1" applyBorder="1"/>
    <xf numFmtId="183" fontId="113" fillId="2" borderId="0" xfId="0" applyNumberFormat="1" applyFont="1" applyFill="1" applyBorder="1"/>
    <xf numFmtId="3" fontId="113" fillId="2" borderId="0" xfId="0" applyNumberFormat="1" applyFont="1" applyFill="1" applyBorder="1" applyAlignment="1">
      <alignment horizontal="left"/>
    </xf>
    <xf numFmtId="3" fontId="114" fillId="2" borderId="0" xfId="0" applyNumberFormat="1" applyFont="1" applyFill="1" applyBorder="1"/>
    <xf numFmtId="3" fontId="118" fillId="2" borderId="0" xfId="0" applyNumberFormat="1" applyFont="1" applyFill="1" applyBorder="1"/>
    <xf numFmtId="3" fontId="113" fillId="2" borderId="0" xfId="0" applyNumberFormat="1" applyFont="1" applyFill="1" applyBorder="1"/>
    <xf numFmtId="171" fontId="114" fillId="2" borderId="0" xfId="0" applyNumberFormat="1" applyFont="1" applyFill="1" applyBorder="1"/>
    <xf numFmtId="169" fontId="113" fillId="2" borderId="0" xfId="0" applyNumberFormat="1" applyFont="1" applyFill="1" applyBorder="1"/>
    <xf numFmtId="0" fontId="123" fillId="2" borderId="0" xfId="0" applyFont="1" applyFill="1"/>
    <xf numFmtId="0" fontId="114" fillId="2" borderId="0" xfId="22" applyFont="1" applyFill="1"/>
    <xf numFmtId="0" fontId="114" fillId="2" borderId="0" xfId="24" applyFont="1" applyFill="1"/>
    <xf numFmtId="0" fontId="114" fillId="2" borderId="0" xfId="24" applyFont="1" applyFill="1" applyAlignment="1">
      <alignment vertical="center"/>
    </xf>
    <xf numFmtId="0" fontId="82" fillId="2" borderId="0" xfId="24" applyFont="1" applyFill="1"/>
    <xf numFmtId="185" fontId="82" fillId="2" borderId="0" xfId="24" applyNumberFormat="1" applyFont="1" applyFill="1" applyAlignment="1">
      <alignment vertical="center"/>
    </xf>
    <xf numFmtId="0" fontId="82" fillId="2" borderId="0" xfId="24" applyFont="1" applyFill="1" applyAlignment="1">
      <alignment vertical="center"/>
    </xf>
    <xf numFmtId="186" fontId="82" fillId="2" borderId="0" xfId="24" applyNumberFormat="1" applyFont="1" applyFill="1" applyAlignment="1">
      <alignment vertical="center"/>
    </xf>
    <xf numFmtId="3" fontId="132" fillId="2" borderId="0" xfId="24" applyNumberFormat="1" applyFont="1" applyFill="1" applyAlignment="1">
      <alignment vertical="center"/>
    </xf>
    <xf numFmtId="186" fontId="132" fillId="2" borderId="0" xfId="24" applyNumberFormat="1" applyFont="1" applyFill="1" applyAlignment="1">
      <alignment vertical="center"/>
    </xf>
    <xf numFmtId="0" fontId="132" fillId="2" borderId="0" xfId="24" applyFont="1" applyFill="1" applyAlignment="1">
      <alignment vertical="center"/>
    </xf>
    <xf numFmtId="185" fontId="100" fillId="13" borderId="304" xfId="24" applyNumberFormat="1" applyFont="1" applyFill="1" applyBorder="1" applyAlignment="1">
      <alignment horizontal="right"/>
    </xf>
    <xf numFmtId="185" fontId="100" fillId="13" borderId="156" xfId="24" applyNumberFormat="1" applyFont="1" applyFill="1" applyBorder="1" applyAlignment="1">
      <alignment horizontal="right"/>
    </xf>
    <xf numFmtId="185" fontId="100" fillId="13" borderId="351" xfId="24" applyNumberFormat="1" applyFont="1" applyFill="1" applyBorder="1" applyAlignment="1">
      <alignment horizontal="right"/>
    </xf>
    <xf numFmtId="185" fontId="100" fillId="13" borderId="119" xfId="24" applyNumberFormat="1" applyFont="1" applyFill="1" applyBorder="1" applyAlignment="1">
      <alignment horizontal="right"/>
    </xf>
    <xf numFmtId="185" fontId="100" fillId="13" borderId="119" xfId="24" quotePrefix="1" applyNumberFormat="1" applyFont="1" applyFill="1" applyBorder="1" applyAlignment="1">
      <alignment horizontal="right"/>
    </xf>
    <xf numFmtId="185" fontId="100" fillId="13" borderId="156" xfId="24" quotePrefix="1" applyNumberFormat="1" applyFont="1" applyFill="1" applyBorder="1" applyAlignment="1">
      <alignment horizontal="right"/>
    </xf>
    <xf numFmtId="185" fontId="100" fillId="13" borderId="102" xfId="24" applyNumberFormat="1" applyFont="1" applyFill="1" applyBorder="1" applyAlignment="1">
      <alignment horizontal="right"/>
    </xf>
    <xf numFmtId="185" fontId="100" fillId="13" borderId="102" xfId="24" quotePrefix="1" applyNumberFormat="1" applyFont="1" applyFill="1" applyBorder="1" applyAlignment="1">
      <alignment horizontal="right"/>
    </xf>
    <xf numFmtId="185" fontId="100" fillId="13" borderId="365" xfId="24" quotePrefix="1" applyNumberFormat="1" applyFont="1" applyFill="1" applyBorder="1" applyAlignment="1">
      <alignment horizontal="right"/>
    </xf>
    <xf numFmtId="185" fontId="100" fillId="13" borderId="362" xfId="24" applyNumberFormat="1" applyFont="1" applyFill="1" applyBorder="1" applyAlignment="1">
      <alignment horizontal="right"/>
    </xf>
    <xf numFmtId="0" fontId="33" fillId="2" borderId="0" xfId="7" applyFont="1" applyFill="1" applyBorder="1" applyAlignment="1">
      <alignment horizontal="center" vertical="center"/>
    </xf>
    <xf numFmtId="166" fontId="33" fillId="2" borderId="0" xfId="7" applyNumberFormat="1" applyFont="1" applyFill="1" applyBorder="1" applyAlignment="1">
      <alignment horizontal="right" vertical="center"/>
    </xf>
    <xf numFmtId="169" fontId="33" fillId="2" borderId="0" xfId="7" applyNumberFormat="1" applyFont="1" applyFill="1" applyBorder="1" applyAlignment="1">
      <alignment horizontal="right" vertical="center"/>
    </xf>
    <xf numFmtId="171" fontId="61" fillId="2" borderId="246" xfId="14" applyNumberFormat="1" applyFont="1" applyFill="1" applyBorder="1" applyAlignment="1">
      <alignment horizontal="right"/>
    </xf>
    <xf numFmtId="171" fontId="61" fillId="2" borderId="181" xfId="14" applyNumberFormat="1" applyFont="1" applyFill="1" applyBorder="1" applyAlignment="1">
      <alignment horizontal="right"/>
    </xf>
    <xf numFmtId="171" fontId="61" fillId="2" borderId="247" xfId="14" applyNumberFormat="1" applyFont="1" applyFill="1" applyBorder="1" applyAlignment="1">
      <alignment horizontal="right"/>
    </xf>
    <xf numFmtId="171" fontId="61" fillId="2" borderId="248" xfId="14" applyNumberFormat="1" applyFont="1" applyFill="1" applyBorder="1" applyAlignment="1">
      <alignment horizontal="right"/>
    </xf>
    <xf numFmtId="171" fontId="61" fillId="2" borderId="163" xfId="14" applyNumberFormat="1" applyFont="1" applyFill="1" applyBorder="1" applyAlignment="1">
      <alignment horizontal="right"/>
    </xf>
    <xf numFmtId="171" fontId="61" fillId="2" borderId="249" xfId="14" applyNumberFormat="1" applyFont="1" applyFill="1" applyBorder="1" applyAlignment="1">
      <alignment horizontal="right"/>
    </xf>
  </cellXfs>
  <cellStyles count="26">
    <cellStyle name="Millares" xfId="1" builtinId="3"/>
    <cellStyle name="Millares 2" xfId="5" xr:uid="{FFC0CCA2-A037-4871-9EF9-B98603C21345}"/>
    <cellStyle name="Millares 2 2" xfId="12" xr:uid="{AB4892CC-A9C9-48FB-8410-672CDEB142F6}"/>
    <cellStyle name="Millares 3" xfId="14" xr:uid="{22FD2AB3-BDC9-4E87-A117-88F9EED68255}"/>
    <cellStyle name="Millares 4" xfId="17" xr:uid="{DE30F712-2A12-48DA-B0C9-EBA4204D1E7A}"/>
    <cellStyle name="Millares 7" xfId="10" xr:uid="{F8D01C2A-F174-4879-8340-64952B53F64C}"/>
    <cellStyle name="Millares_Combustibles2002" xfId="23" xr:uid="{FA66C520-A6D8-45DB-86F3-B639F80739C4}"/>
    <cellStyle name="Millares_PRODUCCION2000" xfId="19" xr:uid="{0587FCDD-9DB0-4696-A193-2E0EF66E9711}"/>
    <cellStyle name="Normal" xfId="0" builtinId="0"/>
    <cellStyle name="Normal 2 12" xfId="6" xr:uid="{6C440F85-6AF5-477B-B0E7-3B8870839F7E}"/>
    <cellStyle name="Normal 2 2" xfId="3" xr:uid="{F870697D-0025-42DD-9F51-F718F6DEDD13}"/>
    <cellStyle name="Normal 3 3 2" xfId="24" xr:uid="{04BBCCFF-3887-4D8A-A39A-DCA75A920D68}"/>
    <cellStyle name="Normal 5" xfId="7" xr:uid="{7550C06F-3EB0-40DD-A7CA-B1A45177ABAC}"/>
    <cellStyle name="Normal 5 2 4" xfId="25" xr:uid="{DBAD4D2C-D7CB-480D-B64C-5AAAD9FF9A06}"/>
    <cellStyle name="Normal 5 6" xfId="22" xr:uid="{2677E56C-FEF0-4A3B-9014-3E700B0B4913}"/>
    <cellStyle name="Normal 6" xfId="9" xr:uid="{EDDD1619-84A8-418D-86B2-F5926042A0C8}"/>
    <cellStyle name="Normal_3.4.2.1 (PE)" xfId="13" xr:uid="{2FB696C3-5A35-4230-90A8-F5D49379B9E0}"/>
    <cellStyle name="Normal_Hoja1" xfId="15" xr:uid="{35BD39F1-3139-4828-994D-EF15E884601B}"/>
    <cellStyle name="Normal_Hoja2" xfId="16" xr:uid="{623B8DF4-B178-4030-88E1-AA486512A84A}"/>
    <cellStyle name="Normal_PRODUCCION2000" xfId="18" xr:uid="{E073A6AC-6931-469E-A71E-ACB91A9667F3}"/>
    <cellStyle name="Normal_PRODUCCION2000 2" xfId="20" xr:uid="{DB7EDED4-FE48-4D32-9B56-4181DB203A9D}"/>
    <cellStyle name="Normal_PRODUCCION2000_Hoja3" xfId="21" xr:uid="{38830D4B-4BB8-42F3-AD26-D4634C30E3BD}"/>
    <cellStyle name="Porcentaje" xfId="2" builtinId="5"/>
    <cellStyle name="Porcentaje 2" xfId="4" xr:uid="{11DCDB09-C06C-40EA-B65B-0DFE2EBF4666}"/>
    <cellStyle name="Porcentaje 2 2" xfId="11" xr:uid="{8DAADBE3-C1BC-41CB-8810-DC97D060992B}"/>
    <cellStyle name="Porcentaje 3" xfId="8" xr:uid="{2EF2B6C3-526C-441B-9E55-10A31B6EC5CB}"/>
  </cellStyles>
  <dxfs count="678">
    <dxf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FFCC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FFCC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FFCC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FFCC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CCFFCC"/>
        </patternFill>
      </fill>
    </dxf>
    <dxf>
      <fill>
        <patternFill>
          <bgColor theme="0" tint="-0.34998626667073579"/>
        </patternFill>
      </fill>
    </dxf>
    <dxf>
      <font>
        <b/>
        <i val="0"/>
        <strike val="0"/>
      </font>
    </dxf>
    <dxf>
      <font>
        <b/>
        <i val="0"/>
      </font>
      <numFmt numFmtId="166" formatCode="#,##0.0"/>
    </dxf>
    <dxf>
      <font>
        <b/>
        <i val="0"/>
      </font>
      <numFmt numFmtId="166" formatCode="#,##0.0"/>
    </dxf>
    <dxf>
      <font>
        <b/>
        <i val="0"/>
      </font>
      <numFmt numFmtId="166" formatCode="#,##0.0"/>
    </dxf>
    <dxf>
      <font>
        <b/>
        <i val="0"/>
      </font>
      <numFmt numFmtId="166" formatCode="#,##0.0"/>
    </dxf>
    <dxf>
      <font>
        <b/>
        <i val="0"/>
      </font>
      <numFmt numFmtId="166" formatCode="#,##0.0"/>
    </dxf>
    <dxf>
      <font>
        <b/>
        <i val="0"/>
        <strike val="0"/>
      </font>
      <numFmt numFmtId="166" formatCode="#,##0.0"/>
    </dxf>
    <dxf>
      <font>
        <b/>
        <i val="0"/>
      </font>
      <numFmt numFmtId="166" formatCode="#,##0.0"/>
    </dxf>
    <dxf>
      <font>
        <b/>
        <i val="0"/>
        <strike val="0"/>
      </font>
      <numFmt numFmtId="166" formatCode="#,##0.0"/>
    </dxf>
    <dxf>
      <font>
        <b/>
        <i val="0"/>
      </font>
      <numFmt numFmtId="166" formatCode="#,##0.0"/>
    </dxf>
    <dxf>
      <font>
        <b/>
        <i val="0"/>
        <strike val="0"/>
      </font>
      <numFmt numFmtId="166" formatCode="#,##0.0"/>
      <fill>
        <patternFill>
          <bgColor theme="0"/>
        </patternFill>
      </fill>
    </dxf>
    <dxf>
      <font>
        <b/>
        <i val="0"/>
        <strike val="0"/>
      </font>
      <numFmt numFmtId="166" formatCode="#,##0.0"/>
    </dxf>
    <dxf>
      <font>
        <b/>
        <i val="0"/>
      </font>
      <numFmt numFmtId="166" formatCode="#,##0.0"/>
    </dxf>
    <dxf>
      <font>
        <b/>
        <i val="0"/>
        <strike val="0"/>
      </font>
      <numFmt numFmtId="166" formatCode="#,##0.0"/>
    </dxf>
    <dxf>
      <font>
        <b/>
        <i val="0"/>
        <color theme="9" tint="-0.499984740745262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F9F9F"/>
      </font>
    </dxf>
    <dxf>
      <font>
        <color rgb="FF9F9F9F"/>
      </font>
    </dxf>
    <dxf>
      <font>
        <color rgb="FF9F9F9F"/>
      </font>
    </dxf>
    <dxf>
      <font>
        <color rgb="FF9F9F9F"/>
      </font>
    </dxf>
    <dxf>
      <font>
        <color rgb="FF9F9F9F"/>
      </font>
    </dxf>
    <dxf>
      <font>
        <color rgb="FF9F9F9F"/>
      </font>
    </dxf>
    <dxf>
      <font>
        <color rgb="FF9F9F9F"/>
      </font>
    </dxf>
    <dxf>
      <font>
        <color rgb="FF9F9F9F"/>
      </font>
    </dxf>
    <dxf>
      <font>
        <color rgb="FF9F9F9F"/>
      </font>
    </dxf>
    <dxf>
      <font>
        <color rgb="FF9F9F9F"/>
      </font>
    </dxf>
    <dxf>
      <font>
        <color rgb="FF9F9F9F"/>
      </font>
    </dxf>
    <dxf>
      <font>
        <color rgb="FF9F9F9F"/>
      </font>
    </dxf>
    <dxf>
      <font>
        <color rgb="FF9F9F9F"/>
      </font>
    </dxf>
    <dxf>
      <font>
        <color rgb="FF9F9F9F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numFmt numFmtId="4" formatCode="#,##0.00"/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numFmt numFmtId="4" formatCode="#,##0.0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numFmt numFmtId="4" formatCode="#,##0.0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numFmt numFmtId="4" formatCode="#,##0.0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font>
        <name val="Century Gothic"/>
        <family val="2"/>
        <scheme val="none"/>
      </font>
    </dxf>
    <dxf>
      <numFmt numFmtId="4" formatCode="#,##0.00"/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numFmt numFmtId="4" formatCode="#,##0.00"/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numFmt numFmtId="4" formatCode="#,##0.00"/>
    </dxf>
    <dxf>
      <numFmt numFmtId="4" formatCode="#,##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4" formatCode="#,##0.00"/>
    </dxf>
    <dxf>
      <numFmt numFmtId="4" formatCode="#,##0.0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</dxfs>
  <tableStyles count="0" defaultTableStyle="TableStyleMedium2" defaultPivotStyle="PivotStyleLight16"/>
  <colors>
    <mruColors>
      <color rgb="FF2C5F9B"/>
      <color rgb="FF9F9F9F"/>
      <color rgb="FF3B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9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FFFFFF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defRPr>
            </a:pPr>
            <a:r>
              <a:rPr lang="es-PE" sz="1200">
                <a:latin typeface="Arial" panose="020B0604020202020204" pitchFamily="34" charset="0"/>
                <a:cs typeface="Arial" panose="020B0604020202020204" pitchFamily="34" charset="0"/>
              </a:rPr>
              <a:t>PARQUE DE CENTRALES DE GENERACIÓN ELÉCTRICA</a:t>
            </a:r>
          </a:p>
        </c:rich>
      </c:tx>
      <c:layout>
        <c:manualLayout>
          <c:xMode val="edge"/>
          <c:yMode val="edge"/>
          <c:x val="0.28828785329538792"/>
          <c:y val="3.71990931474123E-2"/>
        </c:manualLayout>
      </c:layout>
      <c:overlay val="0"/>
      <c:spPr>
        <a:solidFill>
          <a:srgbClr val="2C5F9B"/>
        </a:solidFill>
        <a:ln w="9525" cap="flat" cmpd="sng" algn="ctr">
          <a:solidFill>
            <a:schemeClr val="accent3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0.13439414192275748"/>
          <c:y val="0.27615884546939373"/>
          <c:w val="0.80214942990277505"/>
          <c:h val="0.48411184515248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'3.2.1.2'!$D$106</c:f>
              <c:strCache>
                <c:ptCount val="1"/>
                <c:pt idx="0">
                  <c:v>Hidráulicas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scene3d>
              <a:camera prst="orthographicFront"/>
              <a:lightRig rig="threePt" dir="t"/>
            </a:scene3d>
            <a:sp3d>
              <a:bevelT w="44450" h="57150"/>
            </a:sp3d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FFFFFF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'3.2.1.2'!$B$107:$B$108</c:f>
              <c:strCache>
                <c:ptCount val="2"/>
                <c:pt idx="0">
                  <c:v>Mercado eléctrico</c:v>
                </c:pt>
                <c:pt idx="1">
                  <c:v>Uso propio</c:v>
                </c:pt>
              </c:strCache>
            </c:strRef>
          </c:cat>
          <c:val>
            <c:numRef>
              <c:f>'3.2.1.2'!$D$107:$D$108</c:f>
              <c:numCache>
                <c:formatCode>General</c:formatCode>
                <c:ptCount val="2"/>
                <c:pt idx="0">
                  <c:v>166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3-4FA7-8A46-AF7B8EBD7736}"/>
            </c:ext>
          </c:extLst>
        </c:ser>
        <c:ser>
          <c:idx val="2"/>
          <c:order val="1"/>
          <c:tx>
            <c:strRef>
              <c:f>'3.2.1.2'!$E$106</c:f>
              <c:strCache>
                <c:ptCount val="1"/>
                <c:pt idx="0">
                  <c:v>Térmicas</c:v>
                </c:pt>
              </c:strCache>
            </c:strRef>
          </c:tx>
          <c:spPr>
            <a:solidFill>
              <a:srgbClr val="00B050"/>
            </a:solidFill>
            <a:scene3d>
              <a:camera prst="orthographicFront"/>
              <a:lightRig rig="threePt" dir="t"/>
            </a:scene3d>
            <a:sp3d>
              <a:bevelT w="44450" h="44450"/>
            </a:sp3d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FFFFFF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'3.2.1.2'!$B$107:$B$108</c:f>
              <c:strCache>
                <c:ptCount val="2"/>
                <c:pt idx="0">
                  <c:v>Mercado eléctrico</c:v>
                </c:pt>
                <c:pt idx="1">
                  <c:v>Uso propio</c:v>
                </c:pt>
              </c:strCache>
            </c:strRef>
          </c:cat>
          <c:val>
            <c:numRef>
              <c:f>'3.2.1.2'!$E$107:$E$108</c:f>
              <c:numCache>
                <c:formatCode>General</c:formatCode>
                <c:ptCount val="2"/>
                <c:pt idx="0">
                  <c:v>97</c:v>
                </c:pt>
                <c:pt idx="1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3-4FA7-8A46-AF7B8EBD7736}"/>
            </c:ext>
          </c:extLst>
        </c:ser>
        <c:ser>
          <c:idx val="1"/>
          <c:order val="2"/>
          <c:tx>
            <c:strRef>
              <c:f>'3.2.1.2'!$F$106</c:f>
              <c:strCache>
                <c:ptCount val="1"/>
                <c:pt idx="0">
                  <c:v>Solares</c:v>
                </c:pt>
              </c:strCache>
            </c:strRef>
          </c:tx>
          <c:spPr>
            <a:solidFill>
              <a:srgbClr val="FFFF00"/>
            </a:solidFill>
            <a:scene3d>
              <a:camera prst="orthographicFront"/>
              <a:lightRig rig="threePt" dir="t"/>
            </a:scene3d>
            <a:sp3d>
              <a:bevelT w="50800" h="63500"/>
            </a:sp3d>
          </c:spPr>
          <c:invertIfNegative val="0"/>
          <c:dLbls>
            <c:dLbl>
              <c:idx val="0"/>
              <c:layout>
                <c:manualLayout>
                  <c:x val="3.8761599302209994E-2"/>
                  <c:y val="-4.953560371517028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D3-4FA7-8A46-AF7B8EBD7736}"/>
                </c:ext>
              </c:extLst>
            </c:dLbl>
            <c:spPr>
              <a:noFill/>
              <a:ln w="25400">
                <a:noFill/>
              </a:ln>
              <a:scene3d>
                <a:camera prst="orthographicFront"/>
                <a:lightRig rig="threePt" dir="t"/>
              </a:scene3d>
              <a:sp3d>
                <a:bevelT w="12700"/>
              </a:sp3d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'3.2.1.2'!$B$107:$B$108</c:f>
              <c:strCache>
                <c:ptCount val="2"/>
                <c:pt idx="0">
                  <c:v>Mercado eléctrico</c:v>
                </c:pt>
                <c:pt idx="1">
                  <c:v>Uso propio</c:v>
                </c:pt>
              </c:strCache>
            </c:strRef>
          </c:cat>
          <c:val>
            <c:numRef>
              <c:f>'3.2.1.2'!$F$107:$F$108</c:f>
              <c:numCache>
                <c:formatCode>General</c:formatCode>
                <c:ptCount val="2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D3-4FA7-8A46-AF7B8EBD7736}"/>
            </c:ext>
          </c:extLst>
        </c:ser>
        <c:ser>
          <c:idx val="3"/>
          <c:order val="3"/>
          <c:tx>
            <c:strRef>
              <c:f>'3.2.1.2'!$G$106</c:f>
              <c:strCache>
                <c:ptCount val="1"/>
                <c:pt idx="0">
                  <c:v>Eólicas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scene3d>
              <a:camera prst="orthographicFront"/>
              <a:lightRig rig="threePt" dir="t"/>
            </a:scene3d>
            <a:sp3d>
              <a:bevelT w="57150"/>
            </a:sp3d>
          </c:spPr>
          <c:invertIfNegative val="0"/>
          <c:dLbls>
            <c:dLbl>
              <c:idx val="0"/>
              <c:layout>
                <c:manualLayout>
                  <c:x val="5.552757820531204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D3-4FA7-8A46-AF7B8EBD773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'3.2.1.2'!$G$107:$G$108</c:f>
              <c:numCache>
                <c:formatCode>General</c:formatCode>
                <c:ptCount val="2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D3-4FA7-8A46-AF7B8EBD7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003712"/>
        <c:axId val="150005248"/>
      </c:barChart>
      <c:catAx>
        <c:axId val="1500037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PE"/>
          </a:p>
        </c:txPr>
        <c:crossAx val="150005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000524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/>
                  <a:t>Número de Centrales</a:t>
                </a:r>
              </a:p>
            </c:rich>
          </c:tx>
          <c:layout>
            <c:manualLayout>
              <c:xMode val="edge"/>
              <c:yMode val="edge"/>
              <c:x val="0.44222612736955247"/>
              <c:y val="0.8428315253163014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5000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6453679897155713"/>
          <c:y val="0.89043402183422726"/>
          <c:w val="0.5534053778991912"/>
          <c:h val="0.10956597816577274"/>
        </c:manualLayout>
      </c:layout>
      <c:overlay val="0"/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s-P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es-PE" sz="1000" b="1" i="0" u="none" strike="noStrike" kern="1200" baseline="0">
                <a:solidFill>
                  <a:srgbClr val="FFFFFF"/>
                </a:solidFill>
                <a:latin typeface="Century Gothic" panose="020B0502020202020204" pitchFamily="34" charset="0"/>
                <a:ea typeface="Arial"/>
                <a:cs typeface="Arial"/>
              </a:defRPr>
            </a:pPr>
            <a:r>
              <a:rPr lang="es-PE" sz="1000" b="1" i="0" u="none" strike="noStrike" kern="1200" baseline="0">
                <a:solidFill>
                  <a:srgbClr val="FFFFFF"/>
                </a:solidFill>
                <a:latin typeface="Century Gothic" panose="020B0502020202020204" pitchFamily="34" charset="0"/>
                <a:ea typeface="Arial"/>
                <a:cs typeface="Arial"/>
              </a:rPr>
              <a:t>POTENCIA INSTALADA POR ORIGEN</a:t>
            </a:r>
          </a:p>
        </c:rich>
      </c:tx>
      <c:layout>
        <c:manualLayout>
          <c:xMode val="edge"/>
          <c:yMode val="edge"/>
          <c:x val="0.26708924346113555"/>
          <c:y val="3.7417322834645668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0.18502222542485355"/>
          <c:y val="0.28428093645484948"/>
          <c:w val="0.77092593927022313"/>
          <c:h val="0.6053511705685619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rotWithShape="0">
                <a:gsLst>
                  <a:gs pos="40000">
                    <a:srgbClr val="6B8DC3"/>
                  </a:gs>
                  <a:gs pos="50000">
                    <a:srgbClr val="F2F4F7"/>
                  </a:gs>
                  <a:gs pos="59000">
                    <a:srgbClr val="6B8DC3"/>
                  </a:gs>
                </a:gsLst>
                <a:lin ang="0" scaled="1"/>
              </a:gradFill>
              <a:ln w="12700">
                <a:noFill/>
                <a:prstDash val="solid"/>
              </a:ln>
              <a:effectLst>
                <a:outerShdw blurRad="50800" dist="38100" dir="10800000" algn="r" rotWithShape="0">
                  <a:schemeClr val="bg1"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 prstMaterial="plastic">
                <a:bevelT w="38100"/>
              </a:sp3d>
            </c:spPr>
            <c:extLst>
              <c:ext xmlns:c16="http://schemas.microsoft.com/office/drawing/2014/chart" uri="{C3380CC4-5D6E-409C-BE32-E72D297353CC}">
                <c16:uniqueId val="{00000001-697E-4A1B-9236-44244DBCCB52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39000">
                    <a:srgbClr val="666666"/>
                  </a:gs>
                  <a:gs pos="52000">
                    <a:srgbClr val="F2F4F7"/>
                  </a:gs>
                  <a:gs pos="61000">
                    <a:srgbClr val="666666"/>
                  </a:gs>
                </a:gsLst>
                <a:lin ang="0" scaled="1"/>
                <a:tileRect/>
              </a:gradFill>
              <a:ln w="12700">
                <a:noFill/>
                <a:prstDash val="solid"/>
              </a:ln>
              <a:effectLst>
                <a:outerShdw blurRad="50800" dist="38100" dir="10800000" algn="r" rotWithShape="0">
                  <a:schemeClr val="bg1"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 prstMaterial="plastic">
                <a:bevelT w="44450"/>
              </a:sp3d>
            </c:spPr>
            <c:extLst>
              <c:ext xmlns:c16="http://schemas.microsoft.com/office/drawing/2014/chart" uri="{C3380CC4-5D6E-409C-BE32-E72D297353CC}">
                <c16:uniqueId val="{00000003-697E-4A1B-9236-44244DBCCB52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33000">
                    <a:srgbClr val="FFC000"/>
                  </a:gs>
                  <a:gs pos="50000">
                    <a:schemeClr val="bg1"/>
                  </a:gs>
                  <a:gs pos="74000">
                    <a:srgbClr val="FFC000"/>
                  </a:gs>
                </a:gsLst>
                <a:lin ang="0" scaled="0"/>
              </a:gradFill>
              <a:ln w="12700">
                <a:noFill/>
                <a:prstDash val="solid"/>
              </a:ln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plastic">
                <a:bevelT w="19050"/>
              </a:sp3d>
            </c:spPr>
            <c:extLst>
              <c:ext xmlns:c16="http://schemas.microsoft.com/office/drawing/2014/chart" uri="{C3380CC4-5D6E-409C-BE32-E72D297353CC}">
                <c16:uniqueId val="{00000005-697E-4A1B-9236-44244DBCCB52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31000">
                    <a:srgbClr val="00B050"/>
                  </a:gs>
                  <a:gs pos="50000">
                    <a:srgbClr val="F2F4F7"/>
                  </a:gs>
                  <a:gs pos="68000">
                    <a:srgbClr val="00B050"/>
                  </a:gs>
                </a:gsLst>
                <a:lin ang="0" scaled="0"/>
                <a:tileRect/>
              </a:gradFill>
              <a:ln w="12700">
                <a:noFill/>
                <a:prstDash val="solid"/>
              </a:ln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plastic"/>
            </c:spPr>
            <c:extLst>
              <c:ext xmlns:c16="http://schemas.microsoft.com/office/drawing/2014/chart" uri="{C3380CC4-5D6E-409C-BE32-E72D297353CC}">
                <c16:uniqueId val="{00000007-697E-4A1B-9236-44244DBCCB52}"/>
              </c:ext>
            </c:extLst>
          </c:dPt>
          <c:cat>
            <c:strRef>
              <c:f>'3.3.1 (PI)'!$C$5:$F$5</c:f>
              <c:strCache>
                <c:ptCount val="4"/>
                <c:pt idx="0">
                  <c:v>Hidráulica</c:v>
                </c:pt>
                <c:pt idx="1">
                  <c:v>Térmica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'3.3.1 (PI)'!$C$13:$F$13</c:f>
              <c:numCache>
                <c:formatCode>#\ ##0</c:formatCode>
                <c:ptCount val="4"/>
                <c:pt idx="0">
                  <c:v>5544.1350000000102</c:v>
                </c:pt>
                <c:pt idx="1">
                  <c:v>9476.6680000000033</c:v>
                </c:pt>
                <c:pt idx="2" formatCode="#,##0">
                  <c:v>494.49600000000004</c:v>
                </c:pt>
                <c:pt idx="3" formatCode="#,##0">
                  <c:v>1015.6900000000005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7E-4A1B-9236-44244DBCC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382848"/>
        <c:axId val="152392832"/>
      </c:barChart>
      <c:catAx>
        <c:axId val="15238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ea typeface="Arial"/>
                <a:cs typeface="Arial"/>
              </a:defRPr>
            </a:pPr>
            <a:endParaRPr lang="es-PE"/>
          </a:p>
        </c:txPr>
        <c:crossAx val="152392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392832"/>
        <c:scaling>
          <c:orientation val="minMax"/>
        </c:scaling>
        <c:delete val="0"/>
        <c:axPos val="l"/>
        <c:majorGridlines>
          <c:spPr>
            <a:ln w="6350">
              <a:solidFill>
                <a:schemeClr val="bg2">
                  <a:lumMod val="90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Century Gothic" panose="020B0502020202020204" pitchFamily="34" charset="0"/>
                    <a:ea typeface="Arial"/>
                    <a:cs typeface="Arial"/>
                  </a:defRPr>
                </a:pPr>
                <a:r>
                  <a:rPr lang="es-PE">
                    <a:latin typeface="Century Gothic" panose="020B0502020202020204" pitchFamily="34" charset="0"/>
                  </a:rPr>
                  <a:t>MW</a:t>
                </a:r>
              </a:p>
            </c:rich>
          </c:tx>
          <c:layout>
            <c:manualLayout>
              <c:xMode val="edge"/>
              <c:yMode val="edge"/>
              <c:x val="2.8634350393700787E-2"/>
              <c:y val="0.5117056867891514"/>
            </c:manualLayout>
          </c:layout>
          <c:overlay val="0"/>
          <c:spPr>
            <a:noFill/>
            <a:ln w="25400">
              <a:noFill/>
            </a:ln>
          </c:spPr>
        </c:title>
        <c:numFmt formatCode="###\ ###\ 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ea typeface="Arial"/>
                <a:cs typeface="Arial"/>
              </a:defRPr>
            </a:pPr>
            <a:endParaRPr lang="es-PE"/>
          </a:p>
        </c:txPr>
        <c:crossAx val="15238284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-4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FFFFFF"/>
                </a:solidFill>
                <a:latin typeface="Century Gothic" panose="020B0502020202020204" pitchFamily="34" charset="0"/>
                <a:ea typeface="Arial"/>
                <a:cs typeface="Arial"/>
              </a:defRPr>
            </a:pPr>
            <a:r>
              <a:rPr lang="es-PE">
                <a:latin typeface="Century Gothic" panose="020B0502020202020204" pitchFamily="34" charset="0"/>
              </a:rPr>
              <a:t>POTENCIA INSTALADA POR TIPO DE SERVICIO</a:t>
            </a:r>
          </a:p>
        </c:rich>
      </c:tx>
      <c:layout>
        <c:manualLayout>
          <c:xMode val="edge"/>
          <c:yMode val="edge"/>
          <c:x val="0.20124081231190297"/>
          <c:y val="5.0908975361130704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0.19026548672566371"/>
          <c:y val="0.33939393939393941"/>
          <c:w val="0.71976401179941008"/>
          <c:h val="0.432727272727272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'3.3.1 (PI)'!$C$58</c:f>
              <c:strCache>
                <c:ptCount val="1"/>
                <c:pt idx="0">
                  <c:v>SEIN</c:v>
                </c:pt>
              </c:strCache>
            </c:strRef>
          </c:tx>
          <c:spPr>
            <a:gradFill flip="none" rotWithShape="1">
              <a:gsLst>
                <a:gs pos="2000">
                  <a:srgbClr val="0070C0"/>
                </a:gs>
                <a:gs pos="49000">
                  <a:schemeClr val="accent1">
                    <a:lumMod val="60000"/>
                    <a:lumOff val="40000"/>
                  </a:schemeClr>
                </a:gs>
                <a:gs pos="93000">
                  <a:srgbClr val="0070C0"/>
                </a:gs>
              </a:gsLst>
              <a:lin ang="0" scaled="0"/>
              <a:tileRect/>
            </a:gradFill>
            <a:ln w="12700">
              <a:noFill/>
              <a:prstDash val="solid"/>
            </a:ln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>
                <a:rot lat="0" lon="0" rev="4200000"/>
              </a:lightRig>
            </a:scene3d>
            <a:sp3d prstMaterial="plastic"/>
          </c:spPr>
          <c:invertIfNegative val="0"/>
          <c:cat>
            <c:strRef>
              <c:f>('3.3.1 (PI)'!$B$61,'3.3.1 (PI)'!$B$64)</c:f>
              <c:strCache>
                <c:ptCount val="2"/>
                <c:pt idx="0">
                  <c:v>Para mercado eléctrico</c:v>
                </c:pt>
                <c:pt idx="1">
                  <c:v>Para  uso propio</c:v>
                </c:pt>
              </c:strCache>
            </c:strRef>
          </c:cat>
          <c:val>
            <c:numRef>
              <c:f>('3.3.1 (PI)'!$C$61,'3.3.1 (PI)'!$C$64)</c:f>
              <c:numCache>
                <c:formatCode>#,##0</c:formatCode>
                <c:ptCount val="2"/>
                <c:pt idx="0">
                  <c:v>14696.207000000026</c:v>
                </c:pt>
                <c:pt idx="1">
                  <c:v>270.61700000000002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B-428E-81BD-9B091C0C6C85}"/>
            </c:ext>
          </c:extLst>
        </c:ser>
        <c:ser>
          <c:idx val="2"/>
          <c:order val="1"/>
          <c:tx>
            <c:strRef>
              <c:f>'3.3.1 (PI)'!$D$58</c:f>
              <c:strCache>
                <c:ptCount val="1"/>
                <c:pt idx="0">
                  <c:v>SS AA</c:v>
                </c:pt>
              </c:strCache>
            </c:strRef>
          </c:tx>
          <c:spPr>
            <a:gradFill rotWithShape="0">
              <a:gsLst>
                <a:gs pos="9000">
                  <a:srgbClr val="FFC000"/>
                </a:gs>
                <a:gs pos="50000">
                  <a:srgbClr val="FFFF00"/>
                </a:gs>
                <a:gs pos="97000">
                  <a:srgbClr val="FFC000"/>
                </a:gs>
              </a:gsLst>
              <a:lin ang="0" scaled="1"/>
            </a:gradFill>
            <a:ln w="12700">
              <a:noFill/>
              <a:prstDash val="solid"/>
            </a:ln>
            <a:scene3d>
              <a:camera prst="orthographicFront"/>
              <a:lightRig rig="threePt" dir="t"/>
            </a:scene3d>
            <a:sp3d prstMaterial="plastic"/>
          </c:spPr>
          <c:invertIfNegative val="0"/>
          <c:cat>
            <c:strRef>
              <c:f>('3.3.1 (PI)'!$B$61,'3.3.1 (PI)'!$B$64)</c:f>
              <c:strCache>
                <c:ptCount val="2"/>
                <c:pt idx="0">
                  <c:v>Para mercado eléctrico</c:v>
                </c:pt>
                <c:pt idx="1">
                  <c:v>Para  uso propio</c:v>
                </c:pt>
              </c:strCache>
            </c:strRef>
          </c:cat>
          <c:val>
            <c:numRef>
              <c:f>('3.3.1 (PI)'!$D$61,'3.3.1 (PI)'!$D$64)</c:f>
              <c:numCache>
                <c:formatCode>#,##0</c:formatCode>
                <c:ptCount val="2"/>
                <c:pt idx="0">
                  <c:v>251.20099999999982</c:v>
                </c:pt>
                <c:pt idx="1">
                  <c:v>1312.9639999999997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CB-428E-81BD-9B091C0C6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502272"/>
        <c:axId val="152503808"/>
      </c:barChart>
      <c:catAx>
        <c:axId val="152502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2503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50380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4.4247882188379148E-2"/>
              <c:y val="0.48363650651452994"/>
            </c:manualLayout>
          </c:layout>
          <c:overlay val="0"/>
          <c:spPr>
            <a:noFill/>
            <a:ln w="25400">
              <a:noFill/>
            </a:ln>
          </c:spPr>
        </c:title>
        <c:numFmt formatCode="###\ ###\ 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250227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604722313902383"/>
          <c:y val="0.90181841042324795"/>
          <c:w val="0.4513274762810337"/>
          <c:h val="6.1818410423247983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POTENCIA EFECTIVA 2001, POR ORIGEN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5"/>
      <c:hPercent val="423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A6CAF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3"/>
              <c:pt idx="0">
                <c:v>#N/A</c:v>
              </c:pt>
              <c:pt idx="1">
                <c:v>#N/A</c:v>
              </c:pt>
              <c:pt idx="2">
                <c:v>#N/A</c:v>
              </c:pt>
            </c:numLit>
          </c:cat>
          <c:val>
            <c:numLit>
              <c:formatCode>General</c:formatCode>
              <c:ptCount val="3"/>
              <c:pt idx="0">
                <c:v>#N/A</c:v>
              </c:pt>
              <c:pt idx="1">
                <c:v>#N/A</c:v>
              </c:pt>
              <c:pt idx="2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0-7C5A-4D02-9BAA-008FCE99A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43616"/>
        <c:axId val="152545536"/>
        <c:axId val="0"/>
      </c:bar3DChart>
      <c:catAx>
        <c:axId val="152543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TOTAL :  5 387 MW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2545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5455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MW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25436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-4" verticalDpi="0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POTENCIA EFECTIVA 2001, POR TIPO DE SERVICIO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8"/>
      <c:hPercent val="330"/>
      <c:rotY val="23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sideWall>
    <c:backWall>
      <c:thickness val="0"/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/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('3.2.1.2 y 3.2.1.3'!#REF!,'3.2.1.2 y 3.2.1.3'!#REF!)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('3.2.1.2 y 3.2.1.3'!#REF!,'3.2.1.2 y 3.2.1.3'!#REF!)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8026-48C5-A966-F3F70A456DB7}"/>
            </c:ext>
          </c:extLst>
        </c:ser>
        <c:ser>
          <c:idx val="2"/>
          <c:order val="1"/>
          <c:tx>
            <c:v/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('3.2.1.2'!$U$51,'3.2.1.2'!$U$53)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('3.2.1.2 y 3.2.1.3'!#REF!,'3.2.1.2 y 3.2.1.3'!#REF!)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8026-48C5-A966-F3F70A456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256704"/>
        <c:axId val="153258240"/>
        <c:axId val="0"/>
      </c:bar3DChart>
      <c:catAx>
        <c:axId val="153256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258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3258240"/>
        <c:scaling>
          <c:orientation val="minMax"/>
          <c:max val="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MW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256704"/>
        <c:crosses val="autoZero"/>
        <c:crossBetween val="between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45907473309608543"/>
          <c:w val="0"/>
          <c:h val="0.128113879003558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PRODUCCIÓN DE ENERGÍA ELÉCTRICA 2002, POR ORIGEN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5"/>
      <c:hPercent val="364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A6CAF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781-4C0A-A4C2-F8DC0FC279A5}"/>
              </c:ext>
            </c:extLst>
          </c:dPt>
          <c:cat>
            <c:numLit>
              <c:formatCode>General</c:formatCode>
              <c:ptCount val="3"/>
              <c:pt idx="0">
                <c:v>#N/A</c:v>
              </c:pt>
              <c:pt idx="1">
                <c:v>#N/A</c:v>
              </c:pt>
              <c:pt idx="2">
                <c:v>#N/A</c:v>
              </c:pt>
            </c:numLit>
          </c:cat>
          <c:val>
            <c:numLit>
              <c:formatCode>General</c:formatCode>
              <c:ptCount val="3"/>
              <c:pt idx="0">
                <c:v>#N/A</c:v>
              </c:pt>
              <c:pt idx="1">
                <c:v>#N/A</c:v>
              </c:pt>
              <c:pt idx="2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2-7781-4C0A-A4C2-F8DC0FC27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278720"/>
        <c:axId val="153293184"/>
        <c:axId val="0"/>
      </c:bar3DChart>
      <c:catAx>
        <c:axId val="153278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TOTAL : 21 982 GW.h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293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3293184"/>
        <c:scaling>
          <c:orientation val="minMax"/>
          <c:max val="1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GW.h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278720"/>
        <c:crosses val="autoZero"/>
        <c:crossBetween val="between"/>
        <c:majorUnit val="3000"/>
        <c:minorUnit val="5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PRODUCCIÓN DE ENERGÍA ELÉCTRICA 2002, POR TIPO DE SERVICIO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5"/>
      <c:hPercent val="30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/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('3.2.1.1'!$AO$49,'3.2.1.1'!$AO$50)</c:f>
              <c:strCache>
                <c:ptCount val="2"/>
                <c:pt idx="0">
                  <c:v>C.H. LARAMATE</c:v>
                </c:pt>
                <c:pt idx="1">
                  <c:v>C.T. LUREN</c:v>
                </c:pt>
              </c:strCache>
            </c:strRef>
          </c:cat>
          <c:val>
            <c:numRef>
              <c:f>('3.2.1.1'!$AP$49,'3.2.1.1'!$AP$50)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7-467D-955E-10AEEE61765F}"/>
            </c:ext>
          </c:extLst>
        </c:ser>
        <c:ser>
          <c:idx val="2"/>
          <c:order val="1"/>
          <c:tx>
            <c:v/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('3.2.1.1'!$AO$49,'3.2.1.1'!$AO$50)</c:f>
              <c:strCache>
                <c:ptCount val="2"/>
                <c:pt idx="0">
                  <c:v>C.H. LARAMATE</c:v>
                </c:pt>
                <c:pt idx="1">
                  <c:v>C.T. LUREN</c:v>
                </c:pt>
              </c:strCache>
            </c:strRef>
          </c:cat>
          <c:val>
            <c:numRef>
              <c:f>('3.2.1.1'!$AQ$49,'3.2.1.1'!$AQ$50)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B7-467D-955E-10AEEE617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348736"/>
        <c:axId val="153350528"/>
        <c:axId val="0"/>
      </c:bar3DChart>
      <c:catAx>
        <c:axId val="15334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350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33505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GW.h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348736"/>
        <c:crosses val="autoZero"/>
        <c:crossBetween val="between"/>
        <c:majorUnit val="3125.6289980000024"/>
        <c:minorUnit val="3125.628998000002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45769230769230768"/>
          <c:w val="0"/>
          <c:h val="0.138461538461538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VENTA DE ENERGÍA ELÉCTRICA 2001, POR TIPO DE MERCADO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9"/>
      <c:hPercent val="100"/>
      <c:rotY val="204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standard"/>
        <c:varyColors val="0"/>
        <c:ser>
          <c:idx val="1"/>
          <c:order val="0"/>
          <c:tx>
            <c:v/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t>8 655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3C94-4FF9-A626-5418713EA256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cat>
          <c:val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1-3C94-4FF9-A626-5418713EA256}"/>
            </c:ext>
          </c:extLst>
        </c:ser>
        <c:ser>
          <c:idx val="0"/>
          <c:order val="1"/>
          <c:tx>
            <c:v/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cat>
          <c:val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2-3C94-4FF9-A626-5418713EA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385600"/>
        <c:axId val="153387776"/>
        <c:axId val="153281408"/>
      </c:bar3DChart>
      <c:catAx>
        <c:axId val="153385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TOTAL : 16 629 GW.h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387776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53387776"/>
        <c:scaling>
          <c:orientation val="minMax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GW.h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385600"/>
        <c:crosses val="autoZero"/>
        <c:crossBetween val="between"/>
        <c:majorUnit val="2000"/>
        <c:minorUnit val="500"/>
      </c:valAx>
      <c:serAx>
        <c:axId val="153281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387776"/>
        <c:crosses val="autoZero"/>
        <c:tickLblSkip val="4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-4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VENTA DE ENERGÍA ELÉCTRICA 2001, POR TENSIÓN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7"/>
      <c:hPercent val="100"/>
      <c:rotY val="26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/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322-4D24-82FE-34B47F3ACC7D}"/>
            </c:ext>
          </c:extLst>
        </c:ser>
        <c:ser>
          <c:idx val="1"/>
          <c:order val="1"/>
          <c:tx>
            <c:v/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322-4D24-82FE-34B47F3AC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029632"/>
        <c:axId val="153064192"/>
        <c:axId val="153283200"/>
      </c:bar3DChart>
      <c:catAx>
        <c:axId val="15302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064192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530641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GW.h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029632"/>
        <c:crosses val="autoZero"/>
        <c:crossBetween val="between"/>
        <c:majorUnit val="2000"/>
        <c:minorUnit val="400"/>
      </c:valAx>
      <c:serAx>
        <c:axId val="153283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064192"/>
        <c:crosses val="autoZero"/>
        <c:tickLblSkip val="8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-4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POTENCIA INSTALADA POR SISTEMA</a:t>
            </a:r>
          </a:p>
        </c:rich>
      </c:tx>
      <c:layout>
        <c:manualLayout>
          <c:xMode val="edge"/>
          <c:yMode val="edge"/>
          <c:x val="0.2391434610588847"/>
          <c:y val="3.6452194688799337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 prstMaterial="plastic">
          <a:bevelT w="44450" h="44450"/>
        </a:sp3d>
      </c:spPr>
    </c:title>
    <c:autoTitleDeleted val="0"/>
    <c:view3D>
      <c:rotX val="15"/>
      <c:rotY val="18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5887286089238845"/>
          <c:y val="0.35555322251385246"/>
          <c:w val="0.69082540682414706"/>
          <c:h val="0.47789326334208226"/>
        </c:manualLayout>
      </c:layout>
      <c:pie3DChart>
        <c:varyColors val="1"/>
        <c:ser>
          <c:idx val="0"/>
          <c:order val="0"/>
          <c:spPr>
            <a:solidFill>
              <a:srgbClr val="A6CAF0"/>
            </a:solidFill>
            <a:ln w="12700">
              <a:noFill/>
              <a:prstDash val="solid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  <a:scene3d>
              <a:camera prst="orthographicFront"/>
              <a:lightRig rig="threePt" dir="t"/>
            </a:scene3d>
            <a:sp3d prstMaterial="plastic">
              <a:bevelT w="63500" h="228600"/>
              <a:bevelB h="38100"/>
              <a:contourClr>
                <a:srgbClr val="000000"/>
              </a:contourClr>
            </a:sp3d>
          </c:spPr>
          <c:explosion val="25"/>
          <c:dPt>
            <c:idx val="0"/>
            <c:bubble3D val="0"/>
            <c:spPr>
              <a:gradFill>
                <a:gsLst>
                  <a:gs pos="15000">
                    <a:srgbClr val="0069B8"/>
                  </a:gs>
                  <a:gs pos="49000">
                    <a:schemeClr val="accent1">
                      <a:lumMod val="60000"/>
                      <a:lumOff val="40000"/>
                    </a:schemeClr>
                  </a:gs>
                  <a:gs pos="77000">
                    <a:srgbClr val="0069B8"/>
                  </a:gs>
                </a:gsLst>
                <a:path path="circle">
                  <a:fillToRect l="100000" t="100000"/>
                </a:path>
              </a:gradFill>
              <a:ln w="12700">
                <a:noFill/>
                <a:prstDash val="solid"/>
              </a:ln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scene3d>
                <a:camera prst="orthographicFront"/>
                <a:lightRig rig="threePt" dir="t"/>
              </a:scene3d>
              <a:sp3d prstMaterial="plastic">
                <a:bevelT w="63500" h="228600"/>
                <a:bevelB h="38100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5FE-4F33-B065-AB0CC9CD918F}"/>
              </c:ext>
            </c:extLst>
          </c:dPt>
          <c:dPt>
            <c:idx val="1"/>
            <c:bubble3D val="0"/>
            <c:spPr>
              <a:gradFill>
                <a:gsLst>
                  <a:gs pos="15000">
                    <a:srgbClr val="FF0000"/>
                  </a:gs>
                  <a:gs pos="49000">
                    <a:schemeClr val="accent2">
                      <a:lumMod val="60000"/>
                      <a:lumOff val="40000"/>
                    </a:schemeClr>
                  </a:gs>
                  <a:gs pos="77000">
                    <a:srgbClr val="FF0000"/>
                  </a:gs>
                </a:gsLst>
                <a:path path="circle">
                  <a:fillToRect l="100000" t="100000"/>
                </a:path>
              </a:gradFill>
              <a:ln w="12700">
                <a:noFill/>
                <a:prstDash val="solid"/>
              </a:ln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scene3d>
                <a:camera prst="orthographicFront"/>
                <a:lightRig rig="threePt" dir="t"/>
              </a:scene3d>
              <a:sp3d prstMaterial="plastic">
                <a:bevelT w="63500" h="228600"/>
                <a:bevelB h="38100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FE-4F33-B065-AB0CC9CD918F}"/>
              </c:ext>
            </c:extLst>
          </c:dPt>
          <c:dLbls>
            <c:dLbl>
              <c:idx val="0"/>
              <c:layout>
                <c:manualLayout>
                  <c:x val="-2.7823148212668108E-2"/>
                  <c:y val="-6.4061451777987208E-2"/>
                </c:manualLayout>
              </c:layout>
              <c:tx>
                <c:rich>
                  <a:bodyPr/>
                  <a:lstStyle/>
                  <a:p>
                    <a:pPr>
                      <a:defRPr sz="10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SEIN
89%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5FE-4F33-B065-AB0CC9CD918F}"/>
                </c:ext>
              </c:extLst>
            </c:dLbl>
            <c:dLbl>
              <c:idx val="1"/>
              <c:layout>
                <c:manualLayout>
                  <c:x val="3.2459526629967712E-2"/>
                  <c:y val="3.044943706361038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FE-4F33-B065-AB0CC9CD918F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('3.3.1 (PI)'!$B$34,'3.3.1 (PI)'!$B$37,'3.3.1 (PI)'!$G$34,'3.3.1 (PI)'!$G$38,'3.3.1 (PI)'!$B$34,'3.3.1 (PI)'!$B$34,'3.3.1 (PI)'!$B$37,'3.3.1 (PI)'!$B$34,'3.3.1 (PI)'!$B$34,'3.3.1 (PI)'!$B$37)</c:f>
              <c:strCache>
                <c:ptCount val="10"/>
                <c:pt idx="0">
                  <c:v>SEIN</c:v>
                </c:pt>
                <c:pt idx="1">
                  <c:v>SS AA</c:v>
                </c:pt>
                <c:pt idx="2">
                  <c:v>14 967</c:v>
                </c:pt>
                <c:pt idx="3">
                  <c:v>9%</c:v>
                </c:pt>
                <c:pt idx="4">
                  <c:v>SEIN</c:v>
                </c:pt>
                <c:pt idx="5">
                  <c:v>SEIN</c:v>
                </c:pt>
                <c:pt idx="6">
                  <c:v>SS AA</c:v>
                </c:pt>
                <c:pt idx="7">
                  <c:v>SEIN</c:v>
                </c:pt>
                <c:pt idx="8">
                  <c:v>SEIN</c:v>
                </c:pt>
                <c:pt idx="9">
                  <c:v>SS AA</c:v>
                </c:pt>
              </c:strCache>
            </c:strRef>
          </c:cat>
          <c:val>
            <c:numRef>
              <c:f>('3.3.1 (PI)'!$G$34,'3.3.1 (PI)'!$G$37)</c:f>
              <c:numCache>
                <c:formatCode>#,##0</c:formatCode>
                <c:ptCount val="2"/>
                <c:pt idx="0" formatCode="#\ ##0">
                  <c:v>14966.824000000006</c:v>
                </c:pt>
                <c:pt idx="1">
                  <c:v>1564.1649999999993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FE-4F33-B065-AB0CC9CD9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solidFill>
        <a:schemeClr val="tx1"/>
      </a:solidFill>
    </a:ln>
    <a:scene3d>
      <a:camera prst="orthographicFront"/>
      <a:lightRig rig="threePt" dir="t"/>
    </a:scene3d>
    <a:sp3d prstMaterial="plastic"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0.78740157480314965" l="0.78740157480314965" r="0.59055118110236227" t="0.78740157480314965" header="0" footer="0"/>
    <c:pageSetup paperSize="9"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PRODUCCIÓN DE ENERGÍA ELÉCTRICA 2002, POR TIPO DE SISTEMA</a:t>
            </a:r>
          </a:p>
        </c:rich>
      </c:tx>
      <c:overlay val="0"/>
      <c:spPr>
        <a:solidFill>
          <a:srgbClr val="000080"/>
        </a:solidFill>
        <a:ln w="25400">
          <a:noFill/>
        </a:ln>
      </c:spPr>
    </c:title>
    <c:autoTitleDeleted val="0"/>
    <c:view3D>
      <c:rotX val="15"/>
      <c:rotY val="27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/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31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3DE-426D-B9F9-FE740A106B5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43DE-426D-B9F9-FE740A106B5A}"/>
              </c:ext>
            </c:extLst>
          </c:dPt>
          <c:cat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cat>
          <c:val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2-43DE-426D-B9F9-FE740A106B5A}"/>
            </c:ext>
          </c:extLst>
        </c:ser>
        <c:ser>
          <c:idx val="1"/>
          <c:order val="1"/>
          <c:tx>
            <c:v/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explosion val="31"/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3DE-426D-B9F9-FE740A106B5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43DE-426D-B9F9-FE740A106B5A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cat>
          <c:val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6-43DE-426D-B9F9-FE740A106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POTENCIA EFECTIVA 2001, POR SISTEMA</a:t>
            </a:r>
          </a:p>
        </c:rich>
      </c:tx>
      <c:overlay val="0"/>
      <c:spPr>
        <a:solidFill>
          <a:srgbClr val="000080"/>
        </a:solidFill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/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391-4634-9BAC-7C03D41A9C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2391-4634-9BAC-7C03D41A9CE6}"/>
              </c:ext>
            </c:extLst>
          </c:dPt>
          <c:cat>
            <c:numRef>
              <c:f>('3.1'!$K$28,'3.1'!$K$30)</c:f>
              <c:numCache>
                <c:formatCode>General</c:formatCode>
                <c:ptCount val="2"/>
              </c:numCache>
            </c:numRef>
          </c:cat>
          <c:val>
            <c:numRef>
              <c:f>('3.1'!$L$28,'3.1'!$M$28)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2391-4634-9BAC-7C03D41A9CE6}"/>
            </c:ext>
          </c:extLst>
        </c:ser>
        <c:ser>
          <c:idx val="1"/>
          <c:order val="1"/>
          <c:tx>
            <c:v/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391-4634-9BAC-7C03D41A9C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2391-4634-9BAC-7C03D41A9CE6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('3.1'!$K$28,'3.1'!$K$30)</c:f>
              <c:numCache>
                <c:formatCode>General</c:formatCode>
                <c:ptCount val="2"/>
              </c:numCache>
            </c:numRef>
          </c:cat>
          <c:val>
            <c:numRef>
              <c:f>('3.1'!$L$30,'3.1'!$M$30)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6-2391-4634-9BAC-7C03D41A9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VENTA DE ENERGÍA ELÉCTRICA 2001, POR  SISTEMA</a:t>
            </a:r>
          </a:p>
        </c:rich>
      </c:tx>
      <c:overlay val="0"/>
      <c:spPr>
        <a:solidFill>
          <a:srgbClr val="000080"/>
        </a:solidFill>
        <a:ln w="25400">
          <a:noFill/>
        </a:ln>
      </c:spPr>
    </c:title>
    <c:autoTitleDeleted val="0"/>
    <c:view3D>
      <c:rotX val="15"/>
      <c:hPercent val="26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/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cat>
          <c:val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0-5ABB-438D-9F6C-7C318D416749}"/>
            </c:ext>
          </c:extLst>
        </c:ser>
        <c:ser>
          <c:idx val="1"/>
          <c:order val="1"/>
          <c:tx>
            <c:v/>
          </c:tx>
          <c:spPr>
            <a:solidFill>
              <a:srgbClr val="CC9C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cat>
          <c:val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1-5ABB-438D-9F6C-7C318D416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53768704"/>
        <c:axId val="153770240"/>
        <c:axId val="0"/>
      </c:bar3DChart>
      <c:catAx>
        <c:axId val="15376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770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3770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GW.h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76870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45588235294117646"/>
          <c:w val="0"/>
          <c:h val="0.132352941176470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s-PE" b="1">
                <a:solidFill>
                  <a:schemeClr val="bg1"/>
                </a:solidFill>
              </a:rPr>
              <a:t>POTENCIA INSTALADA  PARA EL  MERCADO ELÉCTRICO    </a:t>
            </a:r>
          </a:p>
        </c:rich>
      </c:tx>
      <c:layout>
        <c:manualLayout>
          <c:xMode val="edge"/>
          <c:yMode val="edge"/>
          <c:x val="0.26606050082665839"/>
          <c:y val="2.641851586733477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8.8378626768348192E-2"/>
          <c:y val="0.23887742641795445"/>
          <c:w val="0.88404596441038841"/>
          <c:h val="0.55193902901174796"/>
        </c:manualLayout>
      </c:layout>
      <c:barChart>
        <c:barDir val="col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1"/>
              <a:tile tx="0" ty="0" sx="100000" sy="100000" flip="none" algn="tl"/>
            </a:blipFill>
            <a:ln w="12700">
              <a:noFill/>
              <a:prstDash val="solid"/>
            </a:ln>
            <a:effectLst>
              <a:outerShdw blurRad="139700" dist="114300" dir="6000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88900"/>
            </a:sp3d>
          </c:spPr>
          <c:invertIfNegative val="0"/>
          <c:dLbls>
            <c:numFmt formatCode="#,##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'3.3.2.1 (Graf)'!$P$7:$P$13</c:f>
              <c:strCache>
                <c:ptCount val="7"/>
                <c:pt idx="0">
                  <c:v>ENGIE PERU</c:v>
                </c:pt>
                <c:pt idx="1">
                  <c:v>ORYGEN PERÚ</c:v>
                </c:pt>
                <c:pt idx="2">
                  <c:v>KALLPA</c:v>
                </c:pt>
                <c:pt idx="3">
                  <c:v>ELP</c:v>
                </c:pt>
                <c:pt idx="4">
                  <c:v>SAMAY</c:v>
                </c:pt>
                <c:pt idx="5">
                  <c:v>FÉNIX POWER</c:v>
                </c:pt>
                <c:pt idx="6">
                  <c:v>OTROS</c:v>
                </c:pt>
              </c:strCache>
            </c:strRef>
          </c:cat>
          <c:val>
            <c:numRef>
              <c:f>'3.3.2.1 (Graf)'!$Q$7:$Q$13</c:f>
              <c:numCache>
                <c:formatCode>#\ ##0</c:formatCode>
                <c:ptCount val="7"/>
                <c:pt idx="0">
                  <c:v>2846.1600000000008</c:v>
                </c:pt>
                <c:pt idx="1">
                  <c:v>2107.965999999999</c:v>
                </c:pt>
                <c:pt idx="2">
                  <c:v>1810.2</c:v>
                </c:pt>
                <c:pt idx="3">
                  <c:v>1027.04</c:v>
                </c:pt>
                <c:pt idx="4">
                  <c:v>726</c:v>
                </c:pt>
                <c:pt idx="5">
                  <c:v>578.79999999999995</c:v>
                </c:pt>
                <c:pt idx="6">
                  <c:v>5851.2420000000129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F-463B-8FDA-48ED7E53B1AE}"/>
            </c:ext>
          </c:extLst>
        </c:ser>
        <c:ser>
          <c:idx val="1"/>
          <c:order val="1"/>
          <c:invertIfNegative val="0"/>
          <c:dLbls>
            <c:dLbl>
              <c:idx val="0"/>
              <c:layout>
                <c:manualLayout>
                  <c:x val="0"/>
                  <c:y val="-7.59264910858256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3F-463B-8FDA-48ED7E53B1AE}"/>
                </c:ext>
              </c:extLst>
            </c:dLbl>
            <c:dLbl>
              <c:idx val="1"/>
              <c:layout>
                <c:manualLayout>
                  <c:x val="0"/>
                  <c:y val="-3.61554719456312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3F-463B-8FDA-48ED7E53B1AE}"/>
                </c:ext>
              </c:extLst>
            </c:dLbl>
            <c:dLbl>
              <c:idx val="2"/>
              <c:layout>
                <c:manualLayout>
                  <c:x val="0"/>
                  <c:y val="-3.2539924751068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3F-463B-8FDA-48ED7E53B1AE}"/>
                </c:ext>
              </c:extLst>
            </c:dLbl>
            <c:dLbl>
              <c:idx val="4"/>
              <c:layout>
                <c:manualLayout>
                  <c:x val="1.2768673758073044E-3"/>
                  <c:y val="7.231094389126255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3F-463B-8FDA-48ED7E53B1AE}"/>
                </c:ext>
              </c:extLst>
            </c:dLbl>
            <c:dLbl>
              <c:idx val="5"/>
              <c:layout>
                <c:manualLayout>
                  <c:x val="3.8306021274220068E-3"/>
                  <c:y val="1.0846641583689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3F-463B-8FDA-48ED7E53B1AE}"/>
                </c:ext>
              </c:extLst>
            </c:dLbl>
            <c:dLbl>
              <c:idx val="6"/>
              <c:layout>
                <c:manualLayout>
                  <c:x val="0"/>
                  <c:y val="-0.166315170949903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3F-463B-8FDA-48ED7E53B1A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'3.3.2.1 (Graf)'!$P$7:$P$13</c:f>
              <c:strCache>
                <c:ptCount val="7"/>
                <c:pt idx="0">
                  <c:v>ENGIE PERU</c:v>
                </c:pt>
                <c:pt idx="1">
                  <c:v>ORYGEN PERÚ</c:v>
                </c:pt>
                <c:pt idx="2">
                  <c:v>KALLPA</c:v>
                </c:pt>
                <c:pt idx="3">
                  <c:v>ELP</c:v>
                </c:pt>
                <c:pt idx="4">
                  <c:v>SAMAY</c:v>
                </c:pt>
                <c:pt idx="5">
                  <c:v>FÉNIX POWER</c:v>
                </c:pt>
                <c:pt idx="6">
                  <c:v>OTROS</c:v>
                </c:pt>
              </c:strCache>
            </c:strRef>
          </c:cat>
          <c:val>
            <c:numRef>
              <c:f>'3.3.2.1 (Graf)'!$R$7:$R$13</c:f>
              <c:numCache>
                <c:formatCode>0%</c:formatCode>
                <c:ptCount val="7"/>
                <c:pt idx="0">
                  <c:v>0.1904116084875718</c:v>
                </c:pt>
                <c:pt idx="1">
                  <c:v>0.14102552094650772</c:v>
                </c:pt>
                <c:pt idx="2">
                  <c:v>0.1211046089061059</c:v>
                </c:pt>
                <c:pt idx="3">
                  <c:v>6.8710240598236105E-2</c:v>
                </c:pt>
                <c:pt idx="4">
                  <c:v>4.8570293926545619E-2</c:v>
                </c:pt>
                <c:pt idx="5">
                  <c:v>3.8722432678628932E-2</c:v>
                </c:pt>
                <c:pt idx="6">
                  <c:v>0.39145529445640398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3F-463B-8FDA-48ED7E53B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3707264"/>
        <c:axId val="153709184"/>
      </c:barChart>
      <c:catAx>
        <c:axId val="15370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14 947 MW</a:t>
                </a:r>
              </a:p>
            </c:rich>
          </c:tx>
          <c:layout>
            <c:manualLayout>
              <c:xMode val="edge"/>
              <c:yMode val="edge"/>
              <c:x val="0.4101094410178594"/>
              <c:y val="0.105233343158308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3709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3709184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1.1043093067444642E-2"/>
              <c:y val="0.49318682870391456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3707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s-PE" b="1">
                <a:solidFill>
                  <a:schemeClr val="bg1"/>
                </a:solidFill>
              </a:rPr>
              <a:t>POTENCIA INSTALADA HIDRÁULICA  PARA EL MERCADO ELÉCTRICO   </a:t>
            </a:r>
          </a:p>
        </c:rich>
      </c:tx>
      <c:layout>
        <c:manualLayout>
          <c:xMode val="edge"/>
          <c:yMode val="edge"/>
          <c:x val="0.26226037080828157"/>
          <c:y val="2.4469703269219698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8.5413661457906173E-2"/>
          <c:y val="0.2184062020972096"/>
          <c:w val="0.89579393394088802"/>
          <c:h val="0.66595770102084795"/>
        </c:manualLayout>
      </c:layout>
      <c:barChart>
        <c:barDir val="col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1"/>
              <a:tile tx="0" ty="0" sx="100000" sy="100000" flip="none" algn="tl"/>
            </a:blipFill>
            <a:ln w="12700">
              <a:noFill/>
              <a:prstDash val="solid"/>
            </a:ln>
            <a:effectLst>
              <a:outerShdw blurRad="139700" dist="127000" dir="6000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95250"/>
            </a:sp3d>
          </c:spPr>
          <c:invertIfNegative val="0"/>
          <c:dLbls>
            <c:numFmt formatCode="#,##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'3.3.2.1 (Graf)'!$P$38:$P$44</c:f>
              <c:strCache>
                <c:ptCount val="7"/>
                <c:pt idx="0">
                  <c:v>ELP</c:v>
                </c:pt>
                <c:pt idx="1">
                  <c:v>ORYGEN PERÚ</c:v>
                </c:pt>
                <c:pt idx="2">
                  <c:v>KALLPA</c:v>
                </c:pt>
                <c:pt idx="3">
                  <c:v>EGEHUALLAGA</c:v>
                </c:pt>
                <c:pt idx="4">
                  <c:v>STATKRAFT </c:v>
                </c:pt>
                <c:pt idx="5">
                  <c:v>ORAZUL</c:v>
                </c:pt>
                <c:pt idx="6">
                  <c:v>OTROS</c:v>
                </c:pt>
              </c:strCache>
            </c:strRef>
          </c:cat>
          <c:val>
            <c:numRef>
              <c:f>'3.3.2.1 (Graf)'!$Q$38:$Q$44</c:f>
              <c:numCache>
                <c:formatCode>#\ ##0</c:formatCode>
                <c:ptCount val="7"/>
                <c:pt idx="0">
                  <c:v>1008.36</c:v>
                </c:pt>
                <c:pt idx="1">
                  <c:v>568.55099999999993</c:v>
                </c:pt>
                <c:pt idx="2">
                  <c:v>524.6</c:v>
                </c:pt>
                <c:pt idx="3">
                  <c:v>467.78499999999997</c:v>
                </c:pt>
                <c:pt idx="4">
                  <c:v>441.54900000000015</c:v>
                </c:pt>
                <c:pt idx="5">
                  <c:v>357.69200000000001</c:v>
                </c:pt>
                <c:pt idx="6">
                  <c:v>2045.6950000000102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2-4771-AD16-E76E63D5C722}"/>
            </c:ext>
          </c:extLst>
        </c:ser>
        <c:ser>
          <c:idx val="1"/>
          <c:order val="1"/>
          <c:invertIfNegative val="0"/>
          <c:dLbls>
            <c:dLbl>
              <c:idx val="0"/>
              <c:layout>
                <c:manualLayout>
                  <c:x val="1.2764599083039446E-3"/>
                  <c:y val="-0.135836530765787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32-4771-AD16-E76E63D5C722}"/>
                </c:ext>
              </c:extLst>
            </c:dLbl>
            <c:dLbl>
              <c:idx val="1"/>
              <c:layout>
                <c:manualLayout>
                  <c:x val="-1.2764599083039446E-3"/>
                  <c:y val="-4.96962917435807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32-4771-AD16-E76E63D5C722}"/>
                </c:ext>
              </c:extLst>
            </c:dLbl>
            <c:dLbl>
              <c:idx val="2"/>
              <c:layout>
                <c:manualLayout>
                  <c:x val="-2.5529198166078892E-3"/>
                  <c:y val="-4.30701195111032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32-4771-AD16-E76E63D5C722}"/>
                </c:ext>
              </c:extLst>
            </c:dLbl>
            <c:dLbl>
              <c:idx val="3"/>
              <c:layout>
                <c:manualLayout>
                  <c:x val="0"/>
                  <c:y val="-2.9817775046148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932-4771-AD16-E76E63D5C722}"/>
                </c:ext>
              </c:extLst>
            </c:dLbl>
            <c:dLbl>
              <c:idx val="4"/>
              <c:layout>
                <c:manualLayout>
                  <c:x val="-1.2764599083039446E-3"/>
                  <c:y val="-2.65046889299097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32-4771-AD16-E76E63D5C722}"/>
                </c:ext>
              </c:extLst>
            </c:dLbl>
            <c:dLbl>
              <c:idx val="5"/>
              <c:layout>
                <c:manualLayout>
                  <c:x val="-9.3605978598036797E-17"/>
                  <c:y val="-1.65654305811935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932-4771-AD16-E76E63D5C722}"/>
                </c:ext>
              </c:extLst>
            </c:dLbl>
            <c:dLbl>
              <c:idx val="6"/>
              <c:layout>
                <c:manualLayout>
                  <c:x val="0"/>
                  <c:y val="-0.265046889299097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32-4771-AD16-E76E63D5C72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'3.3.2.1 (Graf)'!$P$38:$P$44</c:f>
              <c:strCache>
                <c:ptCount val="7"/>
                <c:pt idx="0">
                  <c:v>ELP</c:v>
                </c:pt>
                <c:pt idx="1">
                  <c:v>ORYGEN PERÚ</c:v>
                </c:pt>
                <c:pt idx="2">
                  <c:v>KALLPA</c:v>
                </c:pt>
                <c:pt idx="3">
                  <c:v>EGEHUALLAGA</c:v>
                </c:pt>
                <c:pt idx="4">
                  <c:v>STATKRAFT </c:v>
                </c:pt>
                <c:pt idx="5">
                  <c:v>ORAZUL</c:v>
                </c:pt>
                <c:pt idx="6">
                  <c:v>OTROS</c:v>
                </c:pt>
              </c:strCache>
            </c:strRef>
          </c:cat>
          <c:val>
            <c:numRef>
              <c:f>'3.3.2.1 (Graf)'!$R$38:$R$44</c:f>
              <c:numCache>
                <c:formatCode>0%</c:formatCode>
                <c:ptCount val="7"/>
                <c:pt idx="0">
                  <c:v>0.18624248092804263</c:v>
                </c:pt>
                <c:pt idx="1">
                  <c:v>0.10501046131750522</c:v>
                </c:pt>
                <c:pt idx="2">
                  <c:v>9.6892781838679803E-2</c:v>
                </c:pt>
                <c:pt idx="3">
                  <c:v>8.6399142112860899E-2</c:v>
                </c:pt>
                <c:pt idx="4">
                  <c:v>8.1553394830513229E-2</c:v>
                </c:pt>
                <c:pt idx="5">
                  <c:v>6.6065140910104944E-2</c:v>
                </c:pt>
                <c:pt idx="6">
                  <c:v>0.37783659806229331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32-4771-AD16-E76E63D5C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1515520"/>
        <c:axId val="151517440"/>
      </c:barChart>
      <c:catAx>
        <c:axId val="15151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/>
                </a:pPr>
                <a:r>
                  <a:rPr lang="es-PE" sz="1050" b="1"/>
                  <a:t>TOTAL : 5 414  MW</a:t>
                </a:r>
              </a:p>
            </c:rich>
          </c:tx>
          <c:layout>
            <c:manualLayout>
              <c:xMode val="edge"/>
              <c:yMode val="edge"/>
              <c:x val="0.43908943171240977"/>
              <c:y val="9.748581589770816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51517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1517440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9.5328438159839306E-3"/>
              <c:y val="0.49277355917276155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15155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solidFill>
                  <a:schemeClr val="bg1"/>
                </a:solidFill>
              </a:defRPr>
            </a:pPr>
            <a:r>
              <a:rPr lang="es-PE" sz="1200" b="1">
                <a:solidFill>
                  <a:schemeClr val="bg1"/>
                </a:solidFill>
              </a:rPr>
              <a:t>POTENCIA INSTALADA TÉRMICA PARA EL MERCADO ELÉCTRICO   </a:t>
            </a:r>
          </a:p>
        </c:rich>
      </c:tx>
      <c:layout>
        <c:manualLayout>
          <c:xMode val="edge"/>
          <c:yMode val="edge"/>
          <c:x val="0.28737562977041664"/>
          <c:y val="2.146347648572914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8.5526724175857494E-2"/>
          <c:y val="0.19150128621981954"/>
          <c:w val="0.89966021618479064"/>
          <c:h val="0.6691252399420222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val="D6B19C"/>
                </a:gs>
                <a:gs pos="30000">
                  <a:srgbClr val="D49E6C"/>
                </a:gs>
                <a:gs pos="70000">
                  <a:srgbClr val="A65528"/>
                </a:gs>
                <a:gs pos="100000">
                  <a:srgbClr val="663012"/>
                </a:gs>
              </a:gsLst>
              <a:lin ang="0" scaled="0"/>
            </a:gradFill>
            <a:ln w="12700">
              <a:noFill/>
              <a:prstDash val="solid"/>
            </a:ln>
            <a:effectLst>
              <a:outerShdw blurRad="152400" dist="1143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69850"/>
            </a:sp3d>
          </c:spPr>
          <c:invertIfNegative val="0"/>
          <c:dLbls>
            <c:dLbl>
              <c:idx val="6"/>
              <c:layout>
                <c:manualLayout>
                  <c:x val="1.3969257343415733E-3"/>
                  <c:y val="4.56285317276516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4F-4305-9F9E-08DCB18DEB33}"/>
                </c:ext>
              </c:extLst>
            </c:dLbl>
            <c:numFmt formatCode="#\ ###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'3.3.2.1 (Graf)'!$P$67:$P$73</c:f>
              <c:strCache>
                <c:ptCount val="7"/>
                <c:pt idx="0">
                  <c:v>ENGIE PERU</c:v>
                </c:pt>
                <c:pt idx="1">
                  <c:v>KALLPA</c:v>
                </c:pt>
                <c:pt idx="2">
                  <c:v>ORYGEN PERÚ</c:v>
                </c:pt>
                <c:pt idx="3">
                  <c:v>SAMAY</c:v>
                </c:pt>
                <c:pt idx="4">
                  <c:v>FÉNIX POWER</c:v>
                </c:pt>
                <c:pt idx="5">
                  <c:v>ENEL PIURA</c:v>
                </c:pt>
                <c:pt idx="6">
                  <c:v>OTROS</c:v>
                </c:pt>
              </c:strCache>
            </c:strRef>
          </c:cat>
          <c:val>
            <c:numRef>
              <c:f>'3.3.2.1 (Graf)'!$Q$67:$Q$73</c:f>
              <c:numCache>
                <c:formatCode>#\ ##0</c:formatCode>
                <c:ptCount val="7"/>
                <c:pt idx="0">
                  <c:v>2259.8600000000006</c:v>
                </c:pt>
                <c:pt idx="1">
                  <c:v>1285.6000000000001</c:v>
                </c:pt>
                <c:pt idx="2">
                  <c:v>970.7</c:v>
                </c:pt>
                <c:pt idx="3">
                  <c:v>726</c:v>
                </c:pt>
                <c:pt idx="4">
                  <c:v>578.79999999999995</c:v>
                </c:pt>
                <c:pt idx="5">
                  <c:v>330.34</c:v>
                </c:pt>
                <c:pt idx="6">
                  <c:v>1871.6900000000023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4F-4305-9F9E-08DCB18DEB33}"/>
            </c:ext>
          </c:extLst>
        </c:ser>
        <c:ser>
          <c:idx val="1"/>
          <c:order val="1"/>
          <c:invertIfNegative val="0"/>
          <c:dLbls>
            <c:dLbl>
              <c:idx val="0"/>
              <c:layout>
                <c:manualLayout>
                  <c:x val="0"/>
                  <c:y val="-0.226353217958543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4F-4305-9F9E-08DCB18DEB33}"/>
                </c:ext>
              </c:extLst>
            </c:dLbl>
            <c:dLbl>
              <c:idx val="1"/>
              <c:layout>
                <c:manualLayout>
                  <c:x val="1.2756457529735101E-3"/>
                  <c:y val="-7.8731554072536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4F-4305-9F9E-08DCB18DEB33}"/>
                </c:ext>
              </c:extLst>
            </c:dLbl>
            <c:dLbl>
              <c:idx val="2"/>
              <c:layout>
                <c:manualLayout>
                  <c:x val="-2.5512915059469734E-3"/>
                  <c:y val="-4.9207221295335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4F-4305-9F9E-08DCB18DEB33}"/>
                </c:ext>
              </c:extLst>
            </c:dLbl>
            <c:dLbl>
              <c:idx val="3"/>
              <c:layout>
                <c:manualLayout>
                  <c:x val="0"/>
                  <c:y val="-2.29633699378232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4F-4305-9F9E-08DCB18DEB33}"/>
                </c:ext>
              </c:extLst>
            </c:dLbl>
            <c:dLbl>
              <c:idx val="4"/>
              <c:layout>
                <c:manualLayout>
                  <c:x val="0"/>
                  <c:y val="-1.6402407098445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4F-4305-9F9E-08DCB18DEB33}"/>
                </c:ext>
              </c:extLst>
            </c:dLbl>
            <c:dLbl>
              <c:idx val="6"/>
              <c:layout>
                <c:manualLayout>
                  <c:x val="0"/>
                  <c:y val="-0.114816849689116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4F-4305-9F9E-08DCB18DEB3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'3.3.2.1 (Graf)'!$P$67:$P$73</c:f>
              <c:strCache>
                <c:ptCount val="7"/>
                <c:pt idx="0">
                  <c:v>ENGIE PERU</c:v>
                </c:pt>
                <c:pt idx="1">
                  <c:v>KALLPA</c:v>
                </c:pt>
                <c:pt idx="2">
                  <c:v>ORYGEN PERÚ</c:v>
                </c:pt>
                <c:pt idx="3">
                  <c:v>SAMAY</c:v>
                </c:pt>
                <c:pt idx="4">
                  <c:v>FÉNIX POWER</c:v>
                </c:pt>
                <c:pt idx="5">
                  <c:v>ENEL PIURA</c:v>
                </c:pt>
                <c:pt idx="6">
                  <c:v>OTROS</c:v>
                </c:pt>
              </c:strCache>
            </c:strRef>
          </c:cat>
          <c:val>
            <c:numRef>
              <c:f>'3.3.2.1 (Graf)'!$R$67:$R$73</c:f>
              <c:numCache>
                <c:formatCode>0%</c:formatCode>
                <c:ptCount val="7"/>
                <c:pt idx="0">
                  <c:v>0.28167304209527866</c:v>
                </c:pt>
                <c:pt idx="1">
                  <c:v>0.16023951170324274</c:v>
                </c:pt>
                <c:pt idx="2">
                  <c:v>0.12098980554631124</c:v>
                </c:pt>
                <c:pt idx="3">
                  <c:v>9.0489954493274918E-2</c:v>
                </c:pt>
                <c:pt idx="4">
                  <c:v>7.2142679973426327E-2</c:v>
                </c:pt>
                <c:pt idx="5">
                  <c:v>4.117417571254605E-2</c:v>
                </c:pt>
                <c:pt idx="6">
                  <c:v>0.23329083047592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4F-4305-9F9E-08DCB18DE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4361856"/>
        <c:axId val="154363776"/>
      </c:barChart>
      <c:catAx>
        <c:axId val="15436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8 023 MW</a:t>
                </a:r>
              </a:p>
            </c:rich>
          </c:tx>
          <c:layout>
            <c:manualLayout>
              <c:xMode val="edge"/>
              <c:yMode val="edge"/>
              <c:x val="0.46283253386430145"/>
              <c:y val="8.577605335564939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/>
            </a:pPr>
            <a:endParaRPr lang="es-PE"/>
          </a:p>
        </c:txPr>
        <c:crossAx val="154363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4363776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1.1282735129134519E-2"/>
              <c:y val="0.43172039552790303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/>
            </a:pPr>
            <a:endParaRPr lang="es-PE"/>
          </a:p>
        </c:txPr>
        <c:crossAx val="154361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s-PE" b="1">
                <a:solidFill>
                  <a:schemeClr val="bg1"/>
                </a:solidFill>
              </a:rPr>
              <a:t>POTENCIA INSTALADA  SOLAR  PARA EL MERCADO ELÉCTRICO  </a:t>
            </a:r>
          </a:p>
        </c:rich>
      </c:tx>
      <c:layout>
        <c:manualLayout>
          <c:xMode val="edge"/>
          <c:yMode val="edge"/>
          <c:x val="0.28714337974654802"/>
          <c:y val="2.2440310903166089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8.187954681554957E-2"/>
          <c:y val="0.21258719525730926"/>
          <c:w val="0.89395994301678983"/>
          <c:h val="0.66181481046212509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chemeClr val="accent4">
                    <a:lumMod val="75000"/>
                  </a:schemeClr>
                </a:gs>
                <a:gs pos="29000">
                  <a:srgbClr val="FFCC00"/>
                </a:gs>
                <a:gs pos="77000">
                  <a:schemeClr val="accent4">
                    <a:lumMod val="75000"/>
                  </a:schemeClr>
                </a:gs>
              </a:gsLst>
              <a:lin ang="0" scaled="1"/>
            </a:gradFill>
            <a:ln w="12700">
              <a:noFill/>
              <a:prstDash val="solid"/>
            </a:ln>
            <a:effectLst>
              <a:outerShdw blurRad="139700" dist="1397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95250"/>
            </a:sp3d>
          </c:spPr>
          <c:invertIfNegative val="0"/>
          <c:dLbls>
            <c:dLbl>
              <c:idx val="6"/>
              <c:layout>
                <c:manualLayout>
                  <c:x val="1.3969257343415733E-3"/>
                  <c:y val="4.56285317276516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E-43A6-AA15-961D987EFDDD}"/>
                </c:ext>
              </c:extLst>
            </c:dLbl>
            <c:numFmt formatCode="#\ ###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'3.3.2.1 (Graf)'!$P$94:$P$100</c:f>
              <c:strCache>
                <c:ptCount val="7"/>
                <c:pt idx="0">
                  <c:v>ORYGEN PERÚ</c:v>
                </c:pt>
                <c:pt idx="1">
                  <c:v>CORTARRAMA</c:v>
                </c:pt>
                <c:pt idx="2">
                  <c:v>ENGIE PERU</c:v>
                </c:pt>
                <c:pt idx="3">
                  <c:v>REPARTICION ARCUS</c:v>
                </c:pt>
                <c:pt idx="4">
                  <c:v>PANAMERICANA SOLAR</c:v>
                </c:pt>
                <c:pt idx="5">
                  <c:v>TACNA SOLAR</c:v>
                </c:pt>
                <c:pt idx="6">
                  <c:v>OTROS</c:v>
                </c:pt>
              </c:strCache>
            </c:strRef>
          </c:cat>
          <c:val>
            <c:numRef>
              <c:f>'3.3.2.1 (Graf)'!$Q$94:$Q$100</c:f>
              <c:numCache>
                <c:formatCode>#\ ##0</c:formatCode>
                <c:ptCount val="7"/>
                <c:pt idx="0">
                  <c:v>259.41500000000002</c:v>
                </c:pt>
                <c:pt idx="1">
                  <c:v>80</c:v>
                </c:pt>
                <c:pt idx="2">
                  <c:v>44.540999999999997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70.54000000000002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9E-43A6-AA15-961D987EFDDD}"/>
            </c:ext>
          </c:extLst>
        </c:ser>
        <c:ser>
          <c:idx val="1"/>
          <c:order val="1"/>
          <c:invertIfNegative val="0"/>
          <c:dLbls>
            <c:dLbl>
              <c:idx val="0"/>
              <c:layout>
                <c:manualLayout>
                  <c:x val="2.6090243583060117E-5"/>
                  <c:y val="-0.265926626788759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9E-43A6-AA15-961D987EFDDD}"/>
                </c:ext>
              </c:extLst>
            </c:dLbl>
            <c:dLbl>
              <c:idx val="1"/>
              <c:layout>
                <c:manualLayout>
                  <c:x val="0"/>
                  <c:y val="-4.88798370672097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9E-43A6-AA15-961D987EFDDD}"/>
                </c:ext>
              </c:extLst>
            </c:dLbl>
            <c:dLbl>
              <c:idx val="5"/>
              <c:layout>
                <c:manualLayout>
                  <c:x val="-1.1706583546846842E-3"/>
                  <c:y val="6.82542991698339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9E-43A6-AA15-961D987EF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'3.3.2.1 (Graf)'!$P$94:$P$100</c:f>
              <c:strCache>
                <c:ptCount val="7"/>
                <c:pt idx="0">
                  <c:v>ORYGEN PERÚ</c:v>
                </c:pt>
                <c:pt idx="1">
                  <c:v>CORTARRAMA</c:v>
                </c:pt>
                <c:pt idx="2">
                  <c:v>ENGIE PERU</c:v>
                </c:pt>
                <c:pt idx="3">
                  <c:v>REPARTICION ARCUS</c:v>
                </c:pt>
                <c:pt idx="4">
                  <c:v>PANAMERICANA SOLAR</c:v>
                </c:pt>
                <c:pt idx="5">
                  <c:v>TACNA SOLAR</c:v>
                </c:pt>
                <c:pt idx="6">
                  <c:v>OTROS</c:v>
                </c:pt>
              </c:strCache>
            </c:strRef>
          </c:cat>
          <c:val>
            <c:numRef>
              <c:f>'3.3.2.1 (Graf)'!$R$94:$R$100</c:f>
              <c:numCache>
                <c:formatCode>0%</c:formatCode>
                <c:ptCount val="7"/>
                <c:pt idx="0">
                  <c:v>0.52460485019090142</c:v>
                </c:pt>
                <c:pt idx="1">
                  <c:v>0.16178088397074999</c:v>
                </c:pt>
                <c:pt idx="2">
                  <c:v>9.0073529411764691E-2</c:v>
                </c:pt>
                <c:pt idx="3">
                  <c:v>4.0445220992687499E-2</c:v>
                </c:pt>
                <c:pt idx="4">
                  <c:v>4.0445220992687499E-2</c:v>
                </c:pt>
                <c:pt idx="5">
                  <c:v>4.0445220992687499E-2</c:v>
                </c:pt>
                <c:pt idx="6">
                  <c:v>0.14265029444120886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9E-43A6-AA15-961D987EF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4385792"/>
        <c:axId val="154441216"/>
      </c:barChart>
      <c:catAx>
        <c:axId val="15438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/>
                </a:pPr>
                <a:r>
                  <a:rPr lang="es-PE" b="1"/>
                  <a:t>TOTAL : 494 MW</a:t>
                </a:r>
              </a:p>
            </c:rich>
          </c:tx>
          <c:layout>
            <c:manualLayout>
              <c:xMode val="edge"/>
              <c:yMode val="edge"/>
              <c:x val="0.45145211382380468"/>
              <c:y val="8.9141466012400625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/>
            </a:pPr>
            <a:endParaRPr lang="es-PE"/>
          </a:p>
        </c:txPr>
        <c:crossAx val="154441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4441216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1.3237417845727826E-2"/>
              <c:y val="0.46123207132954819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/>
            </a:pPr>
            <a:endParaRPr lang="es-PE"/>
          </a:p>
        </c:txPr>
        <c:crossAx val="1543857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FFFFFF"/>
                </a:solidFill>
                <a:latin typeface="Century Gothic" panose="020B0502020202020204" pitchFamily="34" charset="0"/>
                <a:ea typeface="Arial"/>
                <a:cs typeface="Arial"/>
              </a:defRPr>
            </a:pPr>
            <a:r>
              <a:rPr lang="es-PE" sz="1100">
                <a:latin typeface="Century Gothic" panose="020B0502020202020204" pitchFamily="34" charset="0"/>
              </a:rPr>
              <a:t>POTENCIA INSTALADA  EÓLICA  PARA EL MERCADO ELÉCTRICO   </a:t>
            </a:r>
          </a:p>
        </c:rich>
      </c:tx>
      <c:layout>
        <c:manualLayout>
          <c:xMode val="edge"/>
          <c:yMode val="edge"/>
          <c:x val="0.28921534169562424"/>
          <c:y val="3.3827911385815812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7.5333830256556003E-2"/>
          <c:y val="0.23488843614827867"/>
          <c:w val="0.89500238179278702"/>
          <c:h val="0.6438277383159273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24000">
                  <a:srgbClr val="66B2FF"/>
                </a:gs>
                <a:gs pos="4000">
                  <a:srgbClr val="0070C0"/>
                </a:gs>
                <a:gs pos="68000">
                  <a:srgbClr val="007BFF"/>
                </a:gs>
              </a:gsLst>
              <a:lin ang="0" scaled="0"/>
            </a:gradFill>
            <a:ln w="12700">
              <a:noFill/>
              <a:prstDash val="solid"/>
            </a:ln>
            <a:effectLst>
              <a:outerShdw blurRad="114300" dist="114300" dir="6000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 prstMaterial="plastic">
              <a:bevelT w="82550" h="69850"/>
            </a:sp3d>
          </c:spPr>
          <c:invertIfNegative val="0"/>
          <c:dLbls>
            <c:dLbl>
              <c:idx val="6"/>
              <c:layout>
                <c:manualLayout>
                  <c:x val="1.3969257343415733E-3"/>
                  <c:y val="4.56285317276516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32-46A8-8FAD-9DFB8F5F4E39}"/>
                </c:ext>
              </c:extLst>
            </c:dLbl>
            <c:numFmt formatCode="#\ ###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entury Gothic" panose="020B0502020202020204" pitchFamily="34" charset="0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'3.3.2.1 (Graf)'!$P$126:$P$132</c:f>
              <c:strCache>
                <c:ptCount val="7"/>
                <c:pt idx="0">
                  <c:v>ORYGEN PERÚ</c:v>
                </c:pt>
                <c:pt idx="1">
                  <c:v>ENGIE PERU</c:v>
                </c:pt>
                <c:pt idx="2">
                  <c:v>ERENSR</c:v>
                </c:pt>
                <c:pt idx="3">
                  <c:v>ENERGIA EOLICA</c:v>
                </c:pt>
                <c:pt idx="4">
                  <c:v>TRES HERMANAS</c:v>
                </c:pt>
                <c:pt idx="5">
                  <c:v>PE-MARCONA</c:v>
                </c:pt>
                <c:pt idx="6">
                  <c:v>OTROS</c:v>
                </c:pt>
              </c:strCache>
            </c:strRef>
          </c:cat>
          <c:val>
            <c:numRef>
              <c:f>'3.3.2.1 (Graf)'!$Q$126:$Q$132</c:f>
              <c:numCache>
                <c:formatCode>0</c:formatCode>
                <c:ptCount val="7"/>
                <c:pt idx="0">
                  <c:v>309.3</c:v>
                </c:pt>
                <c:pt idx="1">
                  <c:v>294</c:v>
                </c:pt>
                <c:pt idx="2">
                  <c:v>135.70000000000002</c:v>
                </c:pt>
                <c:pt idx="3">
                  <c:v>110</c:v>
                </c:pt>
                <c:pt idx="4">
                  <c:v>97.15</c:v>
                </c:pt>
                <c:pt idx="5">
                  <c:v>32.1</c:v>
                </c:pt>
                <c:pt idx="6">
                  <c:v>276.69000000000051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32-46A8-8FAD-9DFB8F5F4E39}"/>
            </c:ext>
          </c:extLst>
        </c:ser>
        <c:ser>
          <c:idx val="1"/>
          <c:order val="1"/>
          <c:invertIfNegative val="0"/>
          <c:dLbls>
            <c:dLbl>
              <c:idx val="0"/>
              <c:layout>
                <c:manualLayout>
                  <c:x val="0"/>
                  <c:y val="-0.272671666580708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32-46A8-8FAD-9DFB8F5F4E39}"/>
                </c:ext>
              </c:extLst>
            </c:dLbl>
            <c:dLbl>
              <c:idx val="1"/>
              <c:layout>
                <c:manualLayout>
                  <c:x val="0"/>
                  <c:y val="-0.240069619489536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32-46A8-8FAD-9DFB8F5F4E39}"/>
                </c:ext>
              </c:extLst>
            </c:dLbl>
            <c:dLbl>
              <c:idx val="2"/>
              <c:layout>
                <c:manualLayout>
                  <c:x val="-2.4825695401638134E-3"/>
                  <c:y val="-9.75255754826053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32-46A8-8FAD-9DFB8F5F4E39}"/>
                </c:ext>
              </c:extLst>
            </c:dLbl>
            <c:dLbl>
              <c:idx val="3"/>
              <c:layout>
                <c:manualLayout>
                  <c:x val="-3.0501695869737848E-3"/>
                  <c:y val="-6.12386917188587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4632-46A8-8FAD-9DFB8F5F4E39}"/>
                </c:ext>
              </c:extLst>
            </c:dLbl>
            <c:dLbl>
              <c:idx val="4"/>
              <c:layout>
                <c:manualLayout>
                  <c:x val="0"/>
                  <c:y val="-3.3402922755741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32-46A8-8FAD-9DFB8F5F4E39}"/>
                </c:ext>
              </c:extLst>
            </c:dLbl>
            <c:dLbl>
              <c:idx val="6"/>
              <c:layout>
                <c:manualLayout>
                  <c:x val="2.5147464135656908E-3"/>
                  <c:y val="-0.250521920668058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32-46A8-8FAD-9DFB8F5F4E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latin typeface="Century Gothic" panose="020B0502020202020204" pitchFamily="34" charset="0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'3.3.2.1 (Graf)'!$P$126:$P$132</c:f>
              <c:strCache>
                <c:ptCount val="7"/>
                <c:pt idx="0">
                  <c:v>ORYGEN PERÚ</c:v>
                </c:pt>
                <c:pt idx="1">
                  <c:v>ENGIE PERU</c:v>
                </c:pt>
                <c:pt idx="2">
                  <c:v>ERENSR</c:v>
                </c:pt>
                <c:pt idx="3">
                  <c:v>ENERGIA EOLICA</c:v>
                </c:pt>
                <c:pt idx="4">
                  <c:v>TRES HERMANAS</c:v>
                </c:pt>
                <c:pt idx="5">
                  <c:v>PE-MARCONA</c:v>
                </c:pt>
                <c:pt idx="6">
                  <c:v>OTROS</c:v>
                </c:pt>
              </c:strCache>
            </c:strRef>
          </c:cat>
          <c:val>
            <c:numRef>
              <c:f>'3.3.2.1 (Graf)'!$R$126:$R$132</c:f>
              <c:numCache>
                <c:formatCode>0%</c:formatCode>
                <c:ptCount val="7"/>
                <c:pt idx="0">
                  <c:v>0.30452204905039909</c:v>
                </c:pt>
                <c:pt idx="1">
                  <c:v>0.28945839773946763</c:v>
                </c:pt>
                <c:pt idx="2">
                  <c:v>0.13360375705185631</c:v>
                </c:pt>
                <c:pt idx="3">
                  <c:v>0.10830076105898448</c:v>
                </c:pt>
                <c:pt idx="4">
                  <c:v>9.5649263062548576E-2</c:v>
                </c:pt>
                <c:pt idx="5">
                  <c:v>3.1604131181758199E-2</c:v>
                </c:pt>
                <c:pt idx="6">
                  <c:v>0.27241579615827699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32-46A8-8FAD-9DFB8F5F4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4143744"/>
        <c:axId val="154150016"/>
      </c:barChart>
      <c:catAx>
        <c:axId val="15414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entury Gothic" panose="020B0502020202020204" pitchFamily="34" charset="0"/>
                    <a:ea typeface="Arial"/>
                    <a:cs typeface="Arial"/>
                  </a:defRPr>
                </a:pPr>
                <a:r>
                  <a:rPr lang="es-PE" sz="1100">
                    <a:latin typeface="Century Gothic" panose="020B0502020202020204" pitchFamily="34" charset="0"/>
                  </a:rPr>
                  <a:t>TOTAL : 1 016 MW</a:t>
                </a:r>
              </a:p>
            </c:rich>
          </c:tx>
          <c:layout>
            <c:manualLayout>
              <c:xMode val="edge"/>
              <c:yMode val="edge"/>
              <c:x val="0.46049056168148222"/>
              <c:y val="9.837073079852493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ea typeface="Arial"/>
                <a:cs typeface="Arial"/>
              </a:defRPr>
            </a:pPr>
            <a:endParaRPr lang="es-PE"/>
          </a:p>
        </c:txPr>
        <c:crossAx val="154150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4150016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9.7358182191471885E-3"/>
              <c:y val="0.438385796181071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41437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s-PE" b="1">
                <a:solidFill>
                  <a:schemeClr val="bg1"/>
                </a:solidFill>
              </a:rPr>
              <a:t>POTENCIA INSTALADA TÉRMICA  PARA USO PROPIO                      </a:t>
            </a:r>
          </a:p>
        </c:rich>
      </c:tx>
      <c:layout>
        <c:manualLayout>
          <c:xMode val="edge"/>
          <c:yMode val="edge"/>
          <c:x val="0.33010455660255583"/>
          <c:y val="2.6236884946343731E-2"/>
        </c:manualLayout>
      </c:layout>
      <c:overlay val="0"/>
      <c:spPr>
        <a:solidFill>
          <a:srgbClr val="2C5F9B"/>
        </a:solidFill>
        <a:ln w="2540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6.9678298409420136E-2"/>
          <c:y val="0.16623397706216653"/>
          <c:w val="0.91116819413966699"/>
          <c:h val="0.7350658673217676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2">
                    <a:lumMod val="60000"/>
                    <a:lumOff val="40000"/>
                  </a:schemeClr>
                </a:gs>
                <a:gs pos="37000">
                  <a:schemeClr val="accent2">
                    <a:lumMod val="20000"/>
                    <a:lumOff val="80000"/>
                  </a:schemeClr>
                </a:gs>
                <a:gs pos="90000">
                  <a:srgbClr val="FBA97D"/>
                </a:gs>
              </a:gsLst>
              <a:lin ang="0" scaled="0"/>
            </a:gradFill>
            <a:ln w="3175">
              <a:noFill/>
              <a:prstDash val="solid"/>
            </a:ln>
            <a:effectLst>
              <a:outerShdw blurRad="101600" dist="114300" dir="12000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h="57150"/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564-4E6A-8663-E8F23DBDFD9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564-4E6A-8663-E8F23DBDFD9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564-4E6A-8663-E8F23DBDFD92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564-4E6A-8663-E8F23DBDFD92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564-4E6A-8663-E8F23DBDFD92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564-4E6A-8663-E8F23DBDFD92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1564-4E6A-8663-E8F23DBDFD9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'3.3.2.2 (Graf) y 3.3.2.3'!$P$65:$P$71</c:f>
              <c:strCache>
                <c:ptCount val="7"/>
                <c:pt idx="0">
                  <c:v>PERÚ LNG</c:v>
                </c:pt>
                <c:pt idx="1">
                  <c:v>PLUSPETROL NORTE</c:v>
                </c:pt>
                <c:pt idx="2">
                  <c:v>PLUSPETROL CORPORATION</c:v>
                </c:pt>
                <c:pt idx="3">
                  <c:v>UNCEMP</c:v>
                </c:pt>
                <c:pt idx="4">
                  <c:v>YANACOCHA</c:v>
                </c:pt>
                <c:pt idx="5">
                  <c:v>CASA GRANDE</c:v>
                </c:pt>
                <c:pt idx="6">
                  <c:v>OTROS</c:v>
                </c:pt>
              </c:strCache>
            </c:strRef>
          </c:cat>
          <c:val>
            <c:numRef>
              <c:f>'3.3.2.2 (Graf) y 3.3.2.3'!$Q$65:$Q$71</c:f>
              <c:numCache>
                <c:formatCode>#,##0</c:formatCode>
                <c:ptCount val="7"/>
                <c:pt idx="0">
                  <c:v>77.400000000000006</c:v>
                </c:pt>
                <c:pt idx="1">
                  <c:v>66.685000000000002</c:v>
                </c:pt>
                <c:pt idx="2">
                  <c:v>60</c:v>
                </c:pt>
                <c:pt idx="3">
                  <c:v>43.349999999999994</c:v>
                </c:pt>
                <c:pt idx="4">
                  <c:v>40.24</c:v>
                </c:pt>
                <c:pt idx="5">
                  <c:v>37</c:v>
                </c:pt>
                <c:pt idx="6" formatCode="0">
                  <c:v>1129.0030000000002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64-4E6A-8663-E8F23DBDFD92}"/>
            </c:ext>
          </c:extLst>
        </c:ser>
        <c:ser>
          <c:idx val="1"/>
          <c:order val="1"/>
          <c:invertIfNegative val="0"/>
          <c:dLbls>
            <c:dLbl>
              <c:idx val="0"/>
              <c:layout>
                <c:manualLayout>
                  <c:x val="0"/>
                  <c:y val="-1.012658227848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564-4E6A-8663-E8F23DBDFD92}"/>
                </c:ext>
              </c:extLst>
            </c:dLbl>
            <c:dLbl>
              <c:idx val="2"/>
              <c:layout>
                <c:manualLayout>
                  <c:x val="6.0716454159077107E-3"/>
                  <c:y val="1.012658227848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564-4E6A-8663-E8F23DBDFD92}"/>
                </c:ext>
              </c:extLst>
            </c:dLbl>
            <c:dLbl>
              <c:idx val="3"/>
              <c:layout>
                <c:manualLayout>
                  <c:x val="3.6429872495446266E-3"/>
                  <c:y val="1.0126582278481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564-4E6A-8663-E8F23DBDFD92}"/>
                </c:ext>
              </c:extLst>
            </c:dLbl>
            <c:dLbl>
              <c:idx val="4"/>
              <c:layout>
                <c:manualLayout>
                  <c:x val="6.0716454159076222E-3"/>
                  <c:y val="1.3502109704641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564-4E6A-8663-E8F23DBDFD92}"/>
                </c:ext>
              </c:extLst>
            </c:dLbl>
            <c:dLbl>
              <c:idx val="5"/>
              <c:layout>
                <c:manualLayout>
                  <c:x val="4.8572207162630148E-3"/>
                  <c:y val="1.6877371341240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564-4E6A-8663-E8F23DBDFD92}"/>
                </c:ext>
              </c:extLst>
            </c:dLbl>
            <c:dLbl>
              <c:idx val="6"/>
              <c:layout>
                <c:manualLayout>
                  <c:x val="3.6429872495446266E-3"/>
                  <c:y val="-0.317299578059071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564-4E6A-8663-E8F23DBDFD9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'3.3.2.2 (Graf) y 3.3.2.3'!$P$65:$P$71</c:f>
              <c:strCache>
                <c:ptCount val="7"/>
                <c:pt idx="0">
                  <c:v>PERÚ LNG</c:v>
                </c:pt>
                <c:pt idx="1">
                  <c:v>PLUSPETROL NORTE</c:v>
                </c:pt>
                <c:pt idx="2">
                  <c:v>PLUSPETROL CORPORATION</c:v>
                </c:pt>
                <c:pt idx="3">
                  <c:v>UNCEMP</c:v>
                </c:pt>
                <c:pt idx="4">
                  <c:v>YANACOCHA</c:v>
                </c:pt>
                <c:pt idx="5">
                  <c:v>CASA GRANDE</c:v>
                </c:pt>
                <c:pt idx="6">
                  <c:v>OTROS</c:v>
                </c:pt>
              </c:strCache>
            </c:strRef>
          </c:cat>
          <c:val>
            <c:numRef>
              <c:f>'3.3.2.2 (Graf) y 3.3.2.3'!$R$65:$R$71</c:f>
              <c:numCache>
                <c:formatCode>0%</c:formatCode>
                <c:ptCount val="7"/>
                <c:pt idx="0">
                  <c:v>5.3244253541705935E-2</c:v>
                </c:pt>
                <c:pt idx="1">
                  <c:v>4.58732951864168E-2</c:v>
                </c:pt>
                <c:pt idx="2">
                  <c:v>4.1274615148609251E-2</c:v>
                </c:pt>
                <c:pt idx="3">
                  <c:v>2.9820909444870179E-2</c:v>
                </c:pt>
                <c:pt idx="4">
                  <c:v>2.7681508559667271E-2</c:v>
                </c:pt>
                <c:pt idx="5">
                  <c:v>2.545267934164237E-2</c:v>
                </c:pt>
                <c:pt idx="6">
                  <c:v>0.77665273877708818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564-4E6A-8663-E8F23DBDF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52309760"/>
        <c:axId val="152311680"/>
      </c:barChart>
      <c:catAx>
        <c:axId val="152309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1 454 MW</a:t>
                </a:r>
              </a:p>
            </c:rich>
          </c:tx>
          <c:layout>
            <c:manualLayout>
              <c:xMode val="edge"/>
              <c:yMode val="edge"/>
              <c:x val="0.44536907071398685"/>
              <c:y val="9.9160817567487319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2311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311680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5.8094650736963899E-3"/>
              <c:y val="0.4716975314794511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2309760"/>
        <c:crosses val="autoZero"/>
        <c:crossBetween val="between"/>
        <c:majorUnit val="100"/>
        <c:minorUnit val="4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solidFill>
                  <a:schemeClr val="bg1"/>
                </a:solidFill>
              </a:defRPr>
            </a:pPr>
            <a:r>
              <a:rPr lang="es-PE" sz="1200" b="1">
                <a:solidFill>
                  <a:schemeClr val="bg1"/>
                </a:solidFill>
              </a:rPr>
              <a:t>POTENCIA INSTALADA HIDRÁULICA PARA USO PROPIO          </a:t>
            </a:r>
          </a:p>
        </c:rich>
      </c:tx>
      <c:layout>
        <c:manualLayout>
          <c:xMode val="edge"/>
          <c:yMode val="edge"/>
          <c:x val="0.31301406996256609"/>
          <c:y val="2.6483407131360489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5.9301366034882383E-2"/>
          <c:y val="0.18547035466720502"/>
          <c:w val="0.91248860528714681"/>
          <c:h val="0.68205298991634089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24000">
                  <a:srgbClr val="66B2FF"/>
                </a:gs>
                <a:gs pos="17000">
                  <a:srgbClr val="66B2FF"/>
                </a:gs>
                <a:gs pos="45000">
                  <a:srgbClr val="0087E6"/>
                </a:gs>
                <a:gs pos="2000">
                  <a:srgbClr val="0070C0"/>
                </a:gs>
                <a:gs pos="95000">
                  <a:srgbClr val="005CBF"/>
                </a:gs>
              </a:gsLst>
              <a:lin ang="0" scaled="0"/>
            </a:gradFill>
            <a:ln w="12700">
              <a:noFill/>
              <a:prstDash val="solid"/>
            </a:ln>
            <a:effectLst>
              <a:outerShdw blurRad="127000" dist="114300" dir="12000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88900" h="57150"/>
            </a:sp3d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'3.3.2.2 (Graf) y 3.3.2.3'!$P$38:$P$44</c:f>
              <c:strCache>
                <c:ptCount val="7"/>
                <c:pt idx="0">
                  <c:v>UNCEMP</c:v>
                </c:pt>
                <c:pt idx="1">
                  <c:v>CHUNGAR</c:v>
                </c:pt>
                <c:pt idx="2">
                  <c:v>HORIZONTE</c:v>
                </c:pt>
                <c:pt idx="3">
                  <c:v>MOROCOCHA</c:v>
                </c:pt>
                <c:pt idx="4">
                  <c:v>SOUTHERN</c:v>
                </c:pt>
                <c:pt idx="5">
                  <c:v>NEXA ATACOCHA</c:v>
                </c:pt>
                <c:pt idx="6">
                  <c:v>OTROS</c:v>
                </c:pt>
              </c:strCache>
            </c:strRef>
          </c:cat>
          <c:val>
            <c:numRef>
              <c:f>'3.3.2.2 (Graf) y 3.3.2.3'!$Q$38:$Q$44</c:f>
              <c:numCache>
                <c:formatCode>#,##0</c:formatCode>
                <c:ptCount val="7"/>
                <c:pt idx="0">
                  <c:v>24.700000000000003</c:v>
                </c:pt>
                <c:pt idx="1">
                  <c:v>23.384</c:v>
                </c:pt>
                <c:pt idx="2">
                  <c:v>12.6</c:v>
                </c:pt>
                <c:pt idx="3">
                  <c:v>11.5</c:v>
                </c:pt>
                <c:pt idx="4">
                  <c:v>9</c:v>
                </c:pt>
                <c:pt idx="5">
                  <c:v>6.6000000000000005</c:v>
                </c:pt>
                <c:pt idx="6">
                  <c:v>42.118999999999971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B-4E5D-8C6D-29AB364BF10E}"/>
            </c:ext>
          </c:extLst>
        </c:ser>
        <c:ser>
          <c:idx val="1"/>
          <c:order val="1"/>
          <c:invertIfNegative val="0"/>
          <c:dLbls>
            <c:dLbl>
              <c:idx val="0"/>
              <c:layout>
                <c:manualLayout>
                  <c:x val="-4.8573163327261691E-3"/>
                  <c:y val="-0.169635284139100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2B-4E5D-8C6D-29AB364BF10E}"/>
                </c:ext>
              </c:extLst>
            </c:dLbl>
            <c:dLbl>
              <c:idx val="1"/>
              <c:layout>
                <c:manualLayout>
                  <c:x val="0"/>
                  <c:y val="-0.159457167090754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2B-4E5D-8C6D-29AB364BF10E}"/>
                </c:ext>
              </c:extLst>
            </c:dLbl>
            <c:dLbl>
              <c:idx val="2"/>
              <c:layout>
                <c:manualLayout>
                  <c:x val="-4.4524885361381398E-17"/>
                  <c:y val="-7.1246819338422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2B-4E5D-8C6D-29AB364BF10E}"/>
                </c:ext>
              </c:extLst>
            </c:dLbl>
            <c:dLbl>
              <c:idx val="3"/>
              <c:layout>
                <c:manualLayout>
                  <c:x val="-2.4286581663630845E-3"/>
                  <c:y val="-5.76759966072943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F2B-4E5D-8C6D-29AB364BF10E}"/>
                </c:ext>
              </c:extLst>
            </c:dLbl>
            <c:dLbl>
              <c:idx val="4"/>
              <c:layout>
                <c:manualLayout>
                  <c:x val="8.9049770722762797E-17"/>
                  <c:y val="-5.08905852417302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2B-4E5D-8C6D-29AB364BF10E}"/>
                </c:ext>
              </c:extLst>
            </c:dLbl>
            <c:dLbl>
              <c:idx val="5"/>
              <c:layout>
                <c:manualLayout>
                  <c:x val="8.9049770722762797E-17"/>
                  <c:y val="-3.7319762510602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F2B-4E5D-8C6D-29AB364BF10E}"/>
                </c:ext>
              </c:extLst>
            </c:dLbl>
            <c:dLbl>
              <c:idx val="6"/>
              <c:layout>
                <c:manualLayout>
                  <c:x val="0"/>
                  <c:y val="-0.312128922815945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2B-4E5D-8C6D-29AB364BF1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'3.3.2.2 (Graf) y 3.3.2.3'!$P$38:$P$44</c:f>
              <c:strCache>
                <c:ptCount val="7"/>
                <c:pt idx="0">
                  <c:v>UNCEMP</c:v>
                </c:pt>
                <c:pt idx="1">
                  <c:v>CHUNGAR</c:v>
                </c:pt>
                <c:pt idx="2">
                  <c:v>HORIZONTE</c:v>
                </c:pt>
                <c:pt idx="3">
                  <c:v>MOROCOCHA</c:v>
                </c:pt>
                <c:pt idx="4">
                  <c:v>SOUTHERN</c:v>
                </c:pt>
                <c:pt idx="5">
                  <c:v>NEXA ATACOCHA</c:v>
                </c:pt>
                <c:pt idx="6">
                  <c:v>OTROS</c:v>
                </c:pt>
              </c:strCache>
            </c:strRef>
          </c:cat>
          <c:val>
            <c:numRef>
              <c:f>'3.3.2.2 (Graf) y 3.3.2.3'!$R$38:$R$44</c:f>
              <c:numCache>
                <c:formatCode>0%</c:formatCode>
                <c:ptCount val="7"/>
                <c:pt idx="0">
                  <c:v>0.19014187509141445</c:v>
                </c:pt>
                <c:pt idx="1">
                  <c:v>0.18001123915536982</c:v>
                </c:pt>
                <c:pt idx="2">
                  <c:v>9.6995450451490758E-2</c:v>
                </c:pt>
                <c:pt idx="3">
                  <c:v>8.8527593666043153E-2</c:v>
                </c:pt>
                <c:pt idx="4">
                  <c:v>6.9282464608207681E-2</c:v>
                </c:pt>
                <c:pt idx="5">
                  <c:v>5.080714071268564E-2</c:v>
                </c:pt>
                <c:pt idx="6">
                  <c:v>0.32423423631478859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B-4E5D-8C6D-29AB364BF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52358272"/>
        <c:axId val="152364544"/>
      </c:barChart>
      <c:catAx>
        <c:axId val="15235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130 MW</a:t>
                </a:r>
              </a:p>
            </c:rich>
          </c:tx>
          <c:layout>
            <c:manualLayout>
              <c:xMode val="edge"/>
              <c:yMode val="edge"/>
              <c:x val="0.45420927575309916"/>
              <c:y val="9.7514642730727366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/>
            </a:pPr>
            <a:endParaRPr lang="es-PE"/>
          </a:p>
        </c:txPr>
        <c:crossAx val="152364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2364544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1.185054360416786E-2"/>
              <c:y val="0.4564113331987347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/>
            </a:pPr>
            <a:endParaRPr lang="es-PE"/>
          </a:p>
        </c:txPr>
        <c:crossAx val="1523582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s-PE" b="1">
                <a:solidFill>
                  <a:schemeClr val="bg1"/>
                </a:solidFill>
              </a:rPr>
              <a:t>POTENCIA INSTALADA TOTAL - PARA USO PROPIO   </a:t>
            </a:r>
          </a:p>
        </c:rich>
      </c:tx>
      <c:layout>
        <c:manualLayout>
          <c:xMode val="edge"/>
          <c:yMode val="edge"/>
          <c:x val="0.31417901841577006"/>
          <c:y val="2.9009477263617911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5.9198595456401069E-2"/>
          <c:y val="0.22506421967938239"/>
          <c:w val="0.9189443510078259"/>
          <c:h val="0.65984737133273474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chemeClr val="accent6">
                    <a:lumMod val="75000"/>
                  </a:schemeClr>
                </a:gs>
                <a:gs pos="42000">
                  <a:srgbClr val="99CC00"/>
                </a:gs>
                <a:gs pos="100000">
                  <a:schemeClr val="accent6">
                    <a:lumMod val="75000"/>
                  </a:schemeClr>
                </a:gs>
              </a:gsLst>
              <a:lin ang="0" scaled="1"/>
            </a:gradFill>
            <a:ln w="12700">
              <a:noFill/>
              <a:prstDash val="solid"/>
            </a:ln>
            <a:effectLst>
              <a:outerShdw blurRad="50800" dist="101600" dir="18000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 prstMaterial="plastic">
              <a:bevelT w="69850" h="57150"/>
            </a:sp3d>
          </c:spPr>
          <c:invertIfNegative val="0"/>
          <c:dLbls>
            <c:dLbl>
              <c:idx val="2"/>
              <c:layout>
                <c:manualLayout>
                  <c:x val="4.168274586114692E-3"/>
                  <c:y val="-8.591863517060489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87-4BBA-91BB-8971B37F64E0}"/>
                </c:ext>
              </c:extLst>
            </c:dLbl>
            <c:dLbl>
              <c:idx val="3"/>
              <c:layout>
                <c:manualLayout>
                  <c:x val="0"/>
                  <c:y val="-2.48094488188976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87-4BBA-91BB-8971B37F64E0}"/>
                </c:ext>
              </c:extLst>
            </c:dLbl>
            <c:dLbl>
              <c:idx val="4"/>
              <c:layout>
                <c:manualLayout>
                  <c:x val="5.7420924574209248E-3"/>
                  <c:y val="-8.16482939632558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87-4BBA-91BB-8971B37F64E0}"/>
                </c:ext>
              </c:extLst>
            </c:dLbl>
            <c:dLbl>
              <c:idx val="5"/>
              <c:layout>
                <c:manualLayout>
                  <c:x val="4.171011470281441E-3"/>
                  <c:y val="-1.17690288713910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87-4BBA-91BB-8971B37F64E0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'3.3.2.2 (Graf) y 3.3.2.3'!$P$8:$P$14</c:f>
              <c:strCache>
                <c:ptCount val="7"/>
                <c:pt idx="0">
                  <c:v>PERÚ LNG</c:v>
                </c:pt>
                <c:pt idx="1">
                  <c:v>UNCEMP</c:v>
                </c:pt>
                <c:pt idx="2">
                  <c:v>PLUSPETROL NORTE</c:v>
                </c:pt>
                <c:pt idx="3">
                  <c:v>PLUSPETROL CORPORATION</c:v>
                </c:pt>
                <c:pt idx="4">
                  <c:v>YANACOCHA</c:v>
                </c:pt>
                <c:pt idx="5">
                  <c:v>CASA GRANDE</c:v>
                </c:pt>
                <c:pt idx="6">
                  <c:v>OTROS</c:v>
                </c:pt>
              </c:strCache>
            </c:strRef>
          </c:cat>
          <c:val>
            <c:numRef>
              <c:f>'3.3.2.2 (Graf) y 3.3.2.3'!$Q$8:$Q$14</c:f>
              <c:numCache>
                <c:formatCode>#,##0</c:formatCode>
                <c:ptCount val="7"/>
                <c:pt idx="0">
                  <c:v>77.400000000000006</c:v>
                </c:pt>
                <c:pt idx="1">
                  <c:v>68.049999999999983</c:v>
                </c:pt>
                <c:pt idx="2">
                  <c:v>66.685000000000002</c:v>
                </c:pt>
                <c:pt idx="3">
                  <c:v>60</c:v>
                </c:pt>
                <c:pt idx="4">
                  <c:v>40.24</c:v>
                </c:pt>
                <c:pt idx="5">
                  <c:v>37</c:v>
                </c:pt>
                <c:pt idx="6">
                  <c:v>1234.2060000000001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87-4BBA-91BB-8971B37F64E0}"/>
            </c:ext>
          </c:extLst>
        </c:ser>
        <c:ser>
          <c:idx val="1"/>
          <c:order val="1"/>
          <c:spPr>
            <a:gradFill>
              <a:gsLst>
                <a:gs pos="0">
                  <a:schemeClr val="accent6">
                    <a:lumMod val="75000"/>
                  </a:schemeClr>
                </a:gs>
                <a:gs pos="42000">
                  <a:srgbClr val="99CC00"/>
                </a:gs>
                <a:gs pos="100000">
                  <a:schemeClr val="accent6">
                    <a:lumMod val="75000"/>
                  </a:schemeClr>
                </a:gs>
              </a:gsLst>
              <a:lin ang="0" scaled="1"/>
            </a:gradFill>
          </c:spPr>
          <c:invertIfNegative val="0"/>
          <c:dLbls>
            <c:dLbl>
              <c:idx val="1"/>
              <c:layout>
                <c:manualLayout>
                  <c:x val="3.6463081130355514E-3"/>
                  <c:y val="3.284072249589490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87-4BBA-91BB-8971B37F64E0}"/>
                </c:ext>
              </c:extLst>
            </c:dLbl>
            <c:dLbl>
              <c:idx val="2"/>
              <c:layout>
                <c:manualLayout>
                  <c:x val="4.861744150714024E-3"/>
                  <c:y val="1.31362889983579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87-4BBA-91BB-8971B37F64E0}"/>
                </c:ext>
              </c:extLst>
            </c:dLbl>
            <c:dLbl>
              <c:idx val="3"/>
              <c:layout>
                <c:manualLayout>
                  <c:x val="2.4308720753570341E-3"/>
                  <c:y val="1.31362889983579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87-4BBA-91BB-8971B37F64E0}"/>
                </c:ext>
              </c:extLst>
            </c:dLbl>
            <c:dLbl>
              <c:idx val="4"/>
              <c:layout>
                <c:manualLayout>
                  <c:x val="3.6463081130355514E-3"/>
                  <c:y val="1.64203612479475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687-4BBA-91BB-8971B37F64E0}"/>
                </c:ext>
              </c:extLst>
            </c:dLbl>
            <c:dLbl>
              <c:idx val="5"/>
              <c:layout>
                <c:manualLayout>
                  <c:x val="7.2926162260711028E-3"/>
                  <c:y val="1.64203612479474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687-4BBA-91BB-8971B37F64E0}"/>
                </c:ext>
              </c:extLst>
            </c:dLbl>
            <c:dLbl>
              <c:idx val="6"/>
              <c:layout>
                <c:manualLayout>
                  <c:x val="0"/>
                  <c:y val="-0.252873563218390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687-4BBA-91BB-8971B37F64E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'3.3.2.2 (Graf) y 3.3.2.3'!$P$8:$P$14</c:f>
              <c:strCache>
                <c:ptCount val="7"/>
                <c:pt idx="0">
                  <c:v>PERÚ LNG</c:v>
                </c:pt>
                <c:pt idx="1">
                  <c:v>UNCEMP</c:v>
                </c:pt>
                <c:pt idx="2">
                  <c:v>PLUSPETROL NORTE</c:v>
                </c:pt>
                <c:pt idx="3">
                  <c:v>PLUSPETROL CORPORATION</c:v>
                </c:pt>
                <c:pt idx="4">
                  <c:v>YANACOCHA</c:v>
                </c:pt>
                <c:pt idx="5">
                  <c:v>CASA GRANDE</c:v>
                </c:pt>
                <c:pt idx="6">
                  <c:v>OTROS</c:v>
                </c:pt>
              </c:strCache>
            </c:strRef>
          </c:cat>
          <c:val>
            <c:numRef>
              <c:f>'3.3.2.2 (Graf) y 3.3.2.3'!$R$8:$R$14</c:f>
              <c:numCache>
                <c:formatCode>0%</c:formatCode>
                <c:ptCount val="7"/>
                <c:pt idx="0">
                  <c:v>4.8876565202537789E-2</c:v>
                </c:pt>
                <c:pt idx="1">
                  <c:v>4.2972225607657566E-2</c:v>
                </c:pt>
                <c:pt idx="2">
                  <c:v>4.2110255174822128E-2</c:v>
                </c:pt>
                <c:pt idx="3">
                  <c:v>3.7888810234525415E-2</c:v>
                </c:pt>
                <c:pt idx="4">
                  <c:v>2.541076206395505E-2</c:v>
                </c:pt>
                <c:pt idx="5">
                  <c:v>2.3364766311290672E-2</c:v>
                </c:pt>
                <c:pt idx="6">
                  <c:v>0.77937661540521141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687-4BBA-91BB-8971B37F6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55008000"/>
        <c:axId val="155047040"/>
      </c:barChart>
      <c:catAx>
        <c:axId val="155008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1 584 MW</a:t>
                </a:r>
              </a:p>
            </c:rich>
          </c:tx>
          <c:layout>
            <c:manualLayout>
              <c:xMode val="edge"/>
              <c:yMode val="edge"/>
              <c:x val="0.44810188607918994"/>
              <c:y val="0.106794926496256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50470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047040"/>
        <c:scaling>
          <c:orientation val="minMax"/>
          <c:max val="1400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7.2859149867677336E-3"/>
              <c:y val="0.5246758530183727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500800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POTENCIA INSTALADA 2001, POR ORIGEN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5"/>
      <c:hPercent val="389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"/>
          <c:y val="7.9470198675496692E-2"/>
          <c:w val="0"/>
          <c:h val="0.87086092715231789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A6CAF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5E7-40F4-BEA9-EC67312368F8}"/>
              </c:ext>
            </c:extLst>
          </c:dPt>
          <c:cat>
            <c:numLit>
              <c:formatCode>General</c:formatCode>
              <c:ptCount val="3"/>
              <c:pt idx="0">
                <c:v>#N/A</c:v>
              </c:pt>
              <c:pt idx="1">
                <c:v>#N/A</c:v>
              </c:pt>
              <c:pt idx="2">
                <c:v>#N/A</c:v>
              </c:pt>
            </c:numLit>
          </c:cat>
          <c:val>
            <c:numLit>
              <c:formatCode>General</c:formatCode>
              <c:ptCount val="3"/>
              <c:pt idx="0">
                <c:v>#N/A</c:v>
              </c:pt>
              <c:pt idx="1">
                <c:v>#N/A</c:v>
              </c:pt>
              <c:pt idx="2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2-15E7-40F4-BEA9-EC6731236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444096"/>
        <c:axId val="151449984"/>
        <c:axId val="0"/>
      </c:bar3DChart>
      <c:catAx>
        <c:axId val="151444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1449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14499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MW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1444096"/>
        <c:crosses val="autoZero"/>
        <c:crossBetween val="between"/>
        <c:majorUnit val="1000"/>
        <c:minorUnit val="2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-4"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POTENCIA INSTALADA 2001, POR TIPO DE SERVICIO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6"/>
      <c:hPercent val="40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"/>
          <c:y val="7.6642335766423361E-2"/>
          <c:w val="0"/>
          <c:h val="0.86861313868613144"/>
        </c:manualLayout>
      </c:layout>
      <c:bar3DChart>
        <c:barDir val="col"/>
        <c:grouping val="stacked"/>
        <c:varyColors val="0"/>
        <c:ser>
          <c:idx val="0"/>
          <c:order val="0"/>
          <c:tx>
            <c:v/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('3.2.1.2'!$B$53,'3.2.1.2'!$B$55)</c:f>
              <c:numCache>
                <c:formatCode>General</c:formatCode>
                <c:ptCount val="2"/>
                <c:pt idx="0">
                  <c:v>48</c:v>
                </c:pt>
                <c:pt idx="1">
                  <c:v>50</c:v>
                </c:pt>
              </c:numCache>
            </c:numRef>
          </c:cat>
          <c:val>
            <c:numRef>
              <c:f>('3.2.1.2'!$C$53,'3.2.1.2'!$C$55)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B-43D5-8256-D5DE25290BAD}"/>
            </c:ext>
          </c:extLst>
        </c:ser>
        <c:ser>
          <c:idx val="2"/>
          <c:order val="1"/>
          <c:tx>
            <c:v/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('3.2.1.2'!$B$53,'3.2.1.2'!$B$55)</c:f>
              <c:numCache>
                <c:formatCode>General</c:formatCode>
                <c:ptCount val="2"/>
                <c:pt idx="0">
                  <c:v>48</c:v>
                </c:pt>
                <c:pt idx="1">
                  <c:v>50</c:v>
                </c:pt>
              </c:numCache>
            </c:numRef>
          </c:cat>
          <c:val>
            <c:numRef>
              <c:f>('3.2.1.2'!$D$53,'3.2.1.2'!$D$55)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7B-43D5-8256-D5DE25290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663744"/>
        <c:axId val="153669632"/>
        <c:axId val="0"/>
      </c:bar3DChart>
      <c:catAx>
        <c:axId val="15366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6696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3669632"/>
        <c:scaling>
          <c:orientation val="minMax"/>
          <c:max val="6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MW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663744"/>
        <c:crosses val="autoZero"/>
        <c:crossBetween val="between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44160583941605841"/>
          <c:w val="0"/>
          <c:h val="0.131386861313868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PRODUCCIÓN DE ENERGÍA ELÉCTRICA 2002, POR ORIGEN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5"/>
      <c:hPercent val="350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"/>
          <c:y val="8.6330935251798566E-2"/>
          <c:w val="0"/>
          <c:h val="0.85971223021582732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A6CAF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29-4ED4-B904-C867E698A94D}"/>
              </c:ext>
            </c:extLst>
          </c:dPt>
          <c:cat>
            <c:numLit>
              <c:formatCode>General</c:formatCode>
              <c:ptCount val="3"/>
              <c:pt idx="0">
                <c:v>#N/A</c:v>
              </c:pt>
              <c:pt idx="1">
                <c:v>#N/A</c:v>
              </c:pt>
              <c:pt idx="2">
                <c:v>#N/A</c:v>
              </c:pt>
            </c:numLit>
          </c:cat>
          <c:val>
            <c:numLit>
              <c:formatCode>General</c:formatCode>
              <c:ptCount val="3"/>
              <c:pt idx="0">
                <c:v>#N/A</c:v>
              </c:pt>
              <c:pt idx="1">
                <c:v>#N/A</c:v>
              </c:pt>
              <c:pt idx="2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2-EF29-4ED4-B904-C867E698A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966080"/>
        <c:axId val="153968000"/>
        <c:axId val="0"/>
      </c:bar3DChart>
      <c:catAx>
        <c:axId val="153966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TOTAL : 21 982 GW.h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968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3968000"/>
        <c:scaling>
          <c:orientation val="minMax"/>
          <c:max val="1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GW.h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3966080"/>
        <c:crosses val="autoZero"/>
        <c:crossBetween val="between"/>
        <c:majorUnit val="3000"/>
        <c:minorUnit val="5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PRODUCCIÓN DE ENERGÍA ELÉCTRICA 2002, POR TIPO DE SERVICIO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5"/>
      <c:hPercent val="32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"/>
          <c:y val="8.1081081081081086E-2"/>
          <c:w val="0"/>
          <c:h val="0.68725868725868722"/>
        </c:manualLayout>
      </c:layout>
      <c:bar3DChart>
        <c:barDir val="col"/>
        <c:grouping val="stacked"/>
        <c:varyColors val="0"/>
        <c:ser>
          <c:idx val="0"/>
          <c:order val="0"/>
          <c:tx>
            <c:v/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('3.2.1.1'!$AO$49,'3.2.1.1'!$AO$50)</c:f>
              <c:strCache>
                <c:ptCount val="2"/>
                <c:pt idx="0">
                  <c:v>C.H. LARAMATE</c:v>
                </c:pt>
                <c:pt idx="1">
                  <c:v>C.T. LUREN</c:v>
                </c:pt>
              </c:strCache>
            </c:strRef>
          </c:cat>
          <c:val>
            <c:numRef>
              <c:f>('3.2.1.1'!$AP$49,'3.2.1.1'!$AP$50)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1-4405-B8BA-C5BA8F46981F}"/>
            </c:ext>
          </c:extLst>
        </c:ser>
        <c:ser>
          <c:idx val="2"/>
          <c:order val="1"/>
          <c:tx>
            <c:v/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('3.2.1.1'!$AO$49,'3.2.1.1'!$AO$50)</c:f>
              <c:strCache>
                <c:ptCount val="2"/>
                <c:pt idx="0">
                  <c:v>C.H. LARAMATE</c:v>
                </c:pt>
                <c:pt idx="1">
                  <c:v>C.T. LUREN</c:v>
                </c:pt>
              </c:strCache>
            </c:strRef>
          </c:cat>
          <c:val>
            <c:numRef>
              <c:f>('3.2.1.1'!$AQ$49,'3.2.1.1'!$AQ$50)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1-4405-B8BA-C5BA8F469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007424"/>
        <c:axId val="154008960"/>
        <c:axId val="0"/>
      </c:bar3DChart>
      <c:catAx>
        <c:axId val="154007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4008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40089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GW.h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4007424"/>
        <c:crosses val="autoZero"/>
        <c:crossBetween val="between"/>
        <c:majorUnit val="3125.6289980000024"/>
        <c:minorUnit val="3125.628998000002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83397683397683398"/>
          <c:w val="0"/>
          <c:h val="0.127413127413127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VENTA DE ENERGÍA ELÉCTRICA 2001, POR TIPO DE MERCADO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9"/>
      <c:hPercent val="100"/>
      <c:rotY val="204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"/>
          <c:y val="8.1355932203389825E-2"/>
          <c:w val="0"/>
          <c:h val="0.84745762711864403"/>
        </c:manualLayout>
      </c:layout>
      <c:bar3DChart>
        <c:barDir val="col"/>
        <c:grouping val="standard"/>
        <c:varyColors val="0"/>
        <c:ser>
          <c:idx val="1"/>
          <c:order val="0"/>
          <c:tx>
            <c:v/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t>8 655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6EC9-43CC-9E31-5F7380C91A0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cat>
          <c:val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1-6EC9-43CC-9E31-5F7380C91A07}"/>
            </c:ext>
          </c:extLst>
        </c:ser>
        <c:ser>
          <c:idx val="0"/>
          <c:order val="1"/>
          <c:tx>
            <c:v/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cat>
          <c:val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2-6EC9-43CC-9E31-5F7380C91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073344"/>
        <c:axId val="154612096"/>
        <c:axId val="154009600"/>
      </c:bar3DChart>
      <c:catAx>
        <c:axId val="15407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TOTAL : 16 629 GW.h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4612096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54612096"/>
        <c:scaling>
          <c:orientation val="minMax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GW.h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4073344"/>
        <c:crosses val="autoZero"/>
        <c:crossBetween val="between"/>
        <c:majorUnit val="2000"/>
        <c:minorUnit val="500"/>
      </c:valAx>
      <c:serAx>
        <c:axId val="15400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4612096"/>
        <c:crosses val="autoZero"/>
        <c:tickLblSkip val="4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-4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VENTA DE ENERGÍA ELÉCTRICA 2001, POR TENSIÓN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7"/>
      <c:hPercent val="100"/>
      <c:rotY val="26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"/>
          <c:y val="7.5268817204301078E-2"/>
          <c:w val="0"/>
          <c:h val="0.87096774193548387"/>
        </c:manualLayout>
      </c:layout>
      <c:bar3DChart>
        <c:barDir val="col"/>
        <c:grouping val="standard"/>
        <c:varyColors val="0"/>
        <c:ser>
          <c:idx val="0"/>
          <c:order val="0"/>
          <c:tx>
            <c:v/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0B1-4D17-B6FC-F5FD6E574B35}"/>
            </c:ext>
          </c:extLst>
        </c:ser>
        <c:ser>
          <c:idx val="1"/>
          <c:order val="1"/>
          <c:tx>
            <c:v/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0B1-4D17-B6FC-F5FD6E574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638976"/>
        <c:axId val="154648960"/>
        <c:axId val="154011392"/>
      </c:bar3DChart>
      <c:catAx>
        <c:axId val="15463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464896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546489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GW.h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4638976"/>
        <c:crosses val="autoZero"/>
        <c:crossBetween val="between"/>
        <c:majorUnit val="2000"/>
        <c:minorUnit val="400"/>
      </c:valAx>
      <c:serAx>
        <c:axId val="154011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4648960"/>
        <c:crosses val="autoZero"/>
        <c:tickLblSkip val="8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-4"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POTENCIA INSTALADA 2001, POR SISTEMA</a:t>
            </a:r>
          </a:p>
        </c:rich>
      </c:tx>
      <c:overlay val="0"/>
      <c:spPr>
        <a:solidFill>
          <a:srgbClr val="000080"/>
        </a:solidFill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730-4D6D-8E52-C4635886BBA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C730-4D6D-8E52-C4635886BBA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cat>
          <c:val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2-C730-4D6D-8E52-C4635886B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PRODUCCIÓN DE ENERGÍA ELÉCTRICA 2002, POR TIPO DE SISTEMA</a:t>
            </a:r>
          </a:p>
        </c:rich>
      </c:tx>
      <c:overlay val="0"/>
      <c:spPr>
        <a:solidFill>
          <a:srgbClr val="000080"/>
        </a:solidFill>
        <a:ln w="25400">
          <a:noFill/>
        </a:ln>
      </c:spPr>
    </c:title>
    <c:autoTitleDeleted val="0"/>
    <c:view3D>
      <c:rotX val="15"/>
      <c:rotY val="27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5133928571428571"/>
          <c:w val="0"/>
          <c:h val="3.125E-2"/>
        </c:manualLayout>
      </c:layout>
      <c:pie3DChart>
        <c:varyColors val="1"/>
        <c:ser>
          <c:idx val="0"/>
          <c:order val="0"/>
          <c:tx>
            <c:v/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31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008-40F8-AF76-8A0CF3BFFB8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B008-40F8-AF76-8A0CF3BFFB8B}"/>
              </c:ext>
            </c:extLst>
          </c:dPt>
          <c:cat>
            <c:numRef>
              <c:f>('3.1'!$U$28,'3.1'!$U$30)</c:f>
              <c:numCache>
                <c:formatCode>General</c:formatCode>
                <c:ptCount val="2"/>
              </c:numCache>
            </c:numRef>
          </c:cat>
          <c:val>
            <c:numRef>
              <c:f>('3.1'!$V$28,'3.1'!$W$28)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B008-40F8-AF76-8A0CF3BFFB8B}"/>
            </c:ext>
          </c:extLst>
        </c:ser>
        <c:ser>
          <c:idx val="1"/>
          <c:order val="1"/>
          <c:tx>
            <c:v/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explosion val="31"/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008-40F8-AF76-8A0CF3BFFB8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B008-40F8-AF76-8A0CF3BFFB8B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('3.1'!$U$28,'3.1'!$U$30)</c:f>
              <c:numCache>
                <c:formatCode>General</c:formatCode>
                <c:ptCount val="2"/>
              </c:numCache>
            </c:numRef>
          </c:cat>
          <c:val>
            <c:numRef>
              <c:f>('3.1'!$V$30,'3.1'!$W$30)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6-B008-40F8-AF76-8A0CF3BFF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VENTA DE ENERGÍA ELÉCTRICA 2001, POR  SISTEMA</a:t>
            </a:r>
          </a:p>
        </c:rich>
      </c:tx>
      <c:overlay val="0"/>
      <c:spPr>
        <a:solidFill>
          <a:srgbClr val="000080"/>
        </a:solidFill>
        <a:ln w="25400">
          <a:noFill/>
        </a:ln>
      </c:spPr>
    </c:title>
    <c:autoTitleDeleted val="0"/>
    <c:view3D>
      <c:rotX val="15"/>
      <c:hPercent val="29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/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cat>
          <c:val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0-E29A-4FC7-BF0B-302D756BC802}"/>
            </c:ext>
          </c:extLst>
        </c:ser>
        <c:ser>
          <c:idx val="1"/>
          <c:order val="1"/>
          <c:tx>
            <c:v/>
          </c:tx>
          <c:spPr>
            <a:solidFill>
              <a:srgbClr val="CC9C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cat>
          <c:val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1-E29A-4FC7-BF0B-302D756BC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55438080"/>
        <c:axId val="155448064"/>
        <c:axId val="0"/>
      </c:bar3DChart>
      <c:catAx>
        <c:axId val="15543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54480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4480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GW.h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54380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solidFill>
                  <a:schemeClr val="bg1"/>
                </a:solidFill>
              </a:defRPr>
            </a:pPr>
            <a:r>
              <a:rPr lang="es-PE" sz="1000" b="1">
                <a:solidFill>
                  <a:schemeClr val="bg1"/>
                </a:solidFill>
              </a:rPr>
              <a:t>POTENCIA EFECTIVA, POR ORIGEN</a:t>
            </a:r>
          </a:p>
        </c:rich>
      </c:tx>
      <c:layout>
        <c:manualLayout>
          <c:xMode val="edge"/>
          <c:yMode val="edge"/>
          <c:x val="0.25565364142566288"/>
          <c:y val="2.8507333642118268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 prstMaterial="plastic">
          <a:bevelT w="3810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0.18396742463266857"/>
          <c:y val="0.26517900262467198"/>
          <c:w val="0.75510204081632648"/>
          <c:h val="0.56066945606694563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val="99CC00">
                    <a:gamma/>
                    <a:shade val="36078"/>
                    <a:invGamma/>
                  </a:srgbClr>
                </a:gs>
                <a:gs pos="50000">
                  <a:srgbClr val="99CC00"/>
                </a:gs>
                <a:gs pos="100000">
                  <a:srgbClr val="99CC00">
                    <a:gamma/>
                    <a:shade val="36078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2000">
                    <a:srgbClr val="0070C0"/>
                  </a:gs>
                  <a:gs pos="49000">
                    <a:schemeClr val="accent1">
                      <a:lumMod val="60000"/>
                      <a:lumOff val="40000"/>
                    </a:schemeClr>
                  </a:gs>
                  <a:gs pos="93000">
                    <a:srgbClr val="0070C0"/>
                  </a:gs>
                </a:gsLst>
                <a:lin ang="0" scaled="0"/>
              </a:gradFill>
              <a:ln w="12700">
                <a:noFill/>
                <a:prstDash val="solid"/>
              </a:ln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plastic"/>
            </c:spPr>
            <c:extLst>
              <c:ext xmlns:c16="http://schemas.microsoft.com/office/drawing/2014/chart" uri="{C3380CC4-5D6E-409C-BE32-E72D297353CC}">
                <c16:uniqueId val="{00000001-3367-40E6-9C3A-B7353A0A9E6D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15000">
                    <a:srgbClr val="FF0000"/>
                  </a:gs>
                  <a:gs pos="49000">
                    <a:schemeClr val="accent2">
                      <a:lumMod val="60000"/>
                      <a:lumOff val="40000"/>
                    </a:schemeClr>
                  </a:gs>
                  <a:gs pos="77000">
                    <a:srgbClr val="FF0000"/>
                  </a:gs>
                </a:gsLst>
                <a:lin ang="0" scaled="0"/>
                <a:tileRect/>
              </a:gradFill>
              <a:ln w="12700">
                <a:noFill/>
                <a:prstDash val="solid"/>
              </a:ln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plastic">
                <a:bevelT w="31750" h="31750"/>
              </a:sp3d>
            </c:spPr>
            <c:extLst>
              <c:ext xmlns:c16="http://schemas.microsoft.com/office/drawing/2014/chart" uri="{C3380CC4-5D6E-409C-BE32-E72D297353CC}">
                <c16:uniqueId val="{00000003-3367-40E6-9C3A-B7353A0A9E6D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 w="12700">
                <a:noFill/>
                <a:prstDash val="solid"/>
              </a:ln>
              <a:scene3d>
                <a:camera prst="orthographicFront"/>
                <a:lightRig rig="threePt" dir="t"/>
              </a:scene3d>
              <a:sp3d prstMaterial="plastic">
                <a:bevelT w="50800" h="63500"/>
              </a:sp3d>
            </c:spPr>
            <c:extLst>
              <c:ext xmlns:c16="http://schemas.microsoft.com/office/drawing/2014/chart" uri="{C3380CC4-5D6E-409C-BE32-E72D297353CC}">
                <c16:uniqueId val="{00000005-3367-40E6-9C3A-B7353A0A9E6D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0">
                    <a:srgbClr val="99CC00">
                      <a:gamma/>
                      <a:shade val="36078"/>
                      <a:invGamma/>
                    </a:srgbClr>
                  </a:gs>
                  <a:gs pos="50000">
                    <a:srgbClr val="99CC00"/>
                  </a:gs>
                  <a:gs pos="100000">
                    <a:srgbClr val="99CC00">
                      <a:gamma/>
                      <a:shade val="36078"/>
                      <a:invGamma/>
                    </a:srgbClr>
                  </a:gs>
                </a:gsLst>
                <a:lin ang="0" scaled="1"/>
              </a:gradFill>
              <a:ln w="12700">
                <a:noFill/>
                <a:prstDash val="solid"/>
              </a:ln>
              <a:scene3d>
                <a:camera prst="orthographicFront"/>
                <a:lightRig rig="threePt" dir="t"/>
              </a:scene3d>
              <a:sp3d prstMaterial="plastic">
                <a:bevelT w="44450" h="50800"/>
              </a:sp3d>
            </c:spPr>
            <c:extLst>
              <c:ext xmlns:c16="http://schemas.microsoft.com/office/drawing/2014/chart" uri="{C3380CC4-5D6E-409C-BE32-E72D297353CC}">
                <c16:uniqueId val="{00000007-3367-40E6-9C3A-B7353A0A9E6D}"/>
              </c:ext>
            </c:extLst>
          </c:dPt>
          <c:cat>
            <c:strRef>
              <c:f>'3.4.1 (PE)'!$C$7:$F$8</c:f>
              <c:strCache>
                <c:ptCount val="4"/>
                <c:pt idx="0">
                  <c:v>Hidráulica</c:v>
                </c:pt>
                <c:pt idx="1">
                  <c:v>Térmica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'3.4.1 (PE)'!$C$14:$F$14</c:f>
              <c:numCache>
                <c:formatCode>#\ ##0</c:formatCode>
                <c:ptCount val="4"/>
                <c:pt idx="0">
                  <c:v>5491.3040000000028</c:v>
                </c:pt>
                <c:pt idx="1">
                  <c:v>8625.2947000000022</c:v>
                </c:pt>
                <c:pt idx="2" formatCode="#,##0">
                  <c:v>493.303</c:v>
                </c:pt>
                <c:pt idx="3" formatCode="#,##0">
                  <c:v>1015.6900000000005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67-40E6-9C3A-B7353A0A9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728896"/>
        <c:axId val="155755264"/>
      </c:barChart>
      <c:catAx>
        <c:axId val="15572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57552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755264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2.5510241126401254E-2"/>
              <c:y val="0.4435145900880037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5728896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solidFill>
                  <a:schemeClr val="bg1"/>
                </a:solidFill>
              </a:defRPr>
            </a:pPr>
            <a:r>
              <a:rPr lang="es-PE" sz="1000" b="1">
                <a:solidFill>
                  <a:schemeClr val="bg1"/>
                </a:solidFill>
              </a:rPr>
              <a:t>POTENCIA EFECTIVA, POR TIPO DE SERVICIO</a:t>
            </a:r>
          </a:p>
        </c:rich>
      </c:tx>
      <c:layout>
        <c:manualLayout>
          <c:xMode val="edge"/>
          <c:yMode val="edge"/>
          <c:x val="0.19844292190748886"/>
          <c:y val="2.1739097516656571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0.18262806236080179"/>
          <c:y val="0.27018674511528457"/>
          <c:w val="0.71937639198218262"/>
          <c:h val="0.55279586931632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'3.4.1 (PE)'!$C$58:$C$59</c:f>
              <c:strCache>
                <c:ptCount val="2"/>
                <c:pt idx="0">
                  <c:v>SEIN</c:v>
                </c:pt>
              </c:strCache>
            </c:strRef>
          </c:tx>
          <c:spPr>
            <a:gradFill>
              <a:gsLst>
                <a:gs pos="2000">
                  <a:srgbClr val="0070C0"/>
                </a:gs>
                <a:gs pos="49000">
                  <a:schemeClr val="accent1">
                    <a:lumMod val="60000"/>
                    <a:lumOff val="40000"/>
                  </a:schemeClr>
                </a:gs>
                <a:gs pos="93000">
                  <a:srgbClr val="0070C0"/>
                </a:gs>
              </a:gsLst>
              <a:lin ang="0" scaled="0"/>
            </a:gradFill>
            <a:ln w="12700">
              <a:noFill/>
              <a:prstDash val="solid"/>
            </a:ln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 prstMaterial="plastic">
              <a:bevelT w="12700" h="4445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sz="900" b="1"/>
                      <a:t>99%</a:t>
                    </a:r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5BAA-4FFC-B4F5-2AC265CA031E}"/>
                </c:ext>
              </c:extLst>
            </c:dLbl>
            <c:dLbl>
              <c:idx val="1"/>
              <c:layout>
                <c:manualLayout>
                  <c:x val="-0.12121212121212122"/>
                  <c:y val="-1.5686274509803921E-2"/>
                </c:manualLayout>
              </c:layout>
              <c:tx>
                <c:rich>
                  <a:bodyPr/>
                  <a:lstStyle/>
                  <a:p>
                    <a:r>
                      <a:rPr lang="en-US" sz="900" b="1"/>
                      <a:t>16%</a:t>
                    </a:r>
                    <a:endParaRPr lang="en-US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BAA-4FFC-B4F5-2AC265CA031E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('3.4.1 (PE)'!$B$61,'3.4.1 (PE)'!$B$63)</c:f>
              <c:strCache>
                <c:ptCount val="2"/>
                <c:pt idx="0">
                  <c:v>Para mercado eléctrico</c:v>
                </c:pt>
                <c:pt idx="1">
                  <c:v>Para uso propio</c:v>
                </c:pt>
              </c:strCache>
            </c:strRef>
          </c:cat>
          <c:val>
            <c:numRef>
              <c:f>('3.4.1 (PE)'!$C$61,'3.4.1 (PE)'!$C$63)</c:f>
              <c:numCache>
                <c:formatCode>#,##0</c:formatCode>
                <c:ptCount val="2"/>
                <c:pt idx="0" formatCode="#\ ##0">
                  <c:v>14123.743000000019</c:v>
                </c:pt>
                <c:pt idx="1">
                  <c:v>213.51200000000006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AA-4FFC-B4F5-2AC265CA031E}"/>
            </c:ext>
          </c:extLst>
        </c:ser>
        <c:ser>
          <c:idx val="1"/>
          <c:order val="1"/>
          <c:tx>
            <c:strRef>
              <c:f>'3.4.1 (PE)'!$E$58:$E$59</c:f>
              <c:strCache>
                <c:ptCount val="2"/>
                <c:pt idx="0">
                  <c:v>SS AA</c:v>
                </c:pt>
              </c:strCache>
            </c:strRef>
          </c:tx>
          <c:spPr>
            <a:gradFill>
              <a:gsLst>
                <a:gs pos="2000">
                  <a:srgbClr val="FFC000"/>
                </a:gs>
                <a:gs pos="49000">
                  <a:srgbClr val="FFFF00"/>
                </a:gs>
                <a:gs pos="93000">
                  <a:srgbClr val="FFC000"/>
                </a:gs>
              </a:gsLst>
              <a:lin ang="0" scaled="0"/>
            </a:gradFill>
            <a:ln w="12700">
              <a:noFill/>
              <a:prstDash val="solid"/>
            </a:ln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 prstMaterial="plastic">
              <a:bevelT w="25400" h="50800"/>
            </a:sp3d>
          </c:spPr>
          <c:invertIfNegative val="0"/>
          <c:dLbls>
            <c:dLbl>
              <c:idx val="0"/>
              <c:layout>
                <c:manualLayout>
                  <c:x val="0"/>
                  <c:y val="-2.5098039215686273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1%</a:t>
                    </a:r>
                  </a:p>
                </c:rich>
              </c:tx>
              <c:numFmt formatCode="#,##0" sourceLinked="0"/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BAA-4FFC-B4F5-2AC265CA031E}"/>
                </c:ext>
              </c:extLst>
            </c:dLbl>
            <c:dLbl>
              <c:idx val="1"/>
              <c:layout>
                <c:manualLayout>
                  <c:x val="-7.4211502782932258E-3"/>
                  <c:y val="-5.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sz="900" b="1"/>
                      <a:t>84%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BAA-4FFC-B4F5-2AC265CA031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('3.4.1 (PE)'!$B$61,'3.4.1 (PE)'!$B$63)</c:f>
              <c:strCache>
                <c:ptCount val="2"/>
                <c:pt idx="0">
                  <c:v>Para mercado eléctrico</c:v>
                </c:pt>
                <c:pt idx="1">
                  <c:v>Para uso propio</c:v>
                </c:pt>
              </c:strCache>
            </c:strRef>
          </c:cat>
          <c:val>
            <c:numRef>
              <c:f>('3.4.1 (PE)'!$D$61,'3.4.1 (PE)'!$D$63)</c:f>
              <c:numCache>
                <c:formatCode>#,##0</c:formatCode>
                <c:ptCount val="2"/>
                <c:pt idx="0">
                  <c:v>204.30899999999954</c:v>
                </c:pt>
                <c:pt idx="1">
                  <c:v>1084.0277000000006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AA-4FFC-B4F5-2AC265CA0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898624"/>
        <c:axId val="155900160"/>
      </c:barChart>
      <c:catAx>
        <c:axId val="15589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/>
            </a:pPr>
            <a:endParaRPr lang="es-PE"/>
          </a:p>
        </c:txPr>
        <c:crossAx val="155900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900160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3.5634766433416599E-2"/>
              <c:y val="0.50310645063597825"/>
            </c:manualLayout>
          </c:layout>
          <c:overlay val="0"/>
          <c:spPr>
            <a:noFill/>
            <a:ln w="25400">
              <a:noFill/>
            </a:ln>
          </c:spPr>
        </c:title>
        <c:numFmt formatCode="#\ ###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/>
            </a:pPr>
            <a:endParaRPr lang="es-PE"/>
          </a:p>
        </c:txPr>
        <c:crossAx val="155898624"/>
        <c:crosses val="autoZero"/>
        <c:crossBetween val="between"/>
        <c:majorUnit val="15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177430743235018"/>
          <c:y val="0.92546714112659001"/>
          <c:w val="0.35040840674136509"/>
          <c:h val="6.211185140318997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sz="1000" b="1">
                <a:solidFill>
                  <a:schemeClr val="bg1"/>
                </a:solidFill>
              </a:defRPr>
            </a:pPr>
            <a:r>
              <a:rPr lang="es-PE" sz="1000" b="1">
                <a:solidFill>
                  <a:schemeClr val="bg1"/>
                </a:solidFill>
              </a:rPr>
              <a:t>POTENCIA EFECTIVA, POR SISTEMA</a:t>
            </a:r>
          </a:p>
        </c:rich>
      </c:tx>
      <c:layout>
        <c:manualLayout>
          <c:xMode val="edge"/>
          <c:yMode val="edge"/>
          <c:x val="0.24493594434524679"/>
          <c:y val="4.0909293118021266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view3D>
      <c:rotX val="15"/>
      <c:rotY val="1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094172438971441"/>
          <c:y val="0.35463924152338105"/>
          <c:w val="0.73110019752685551"/>
          <c:h val="0.50909138630398476"/>
        </c:manualLayout>
      </c:layout>
      <c:pie3DChart>
        <c:varyColors val="1"/>
        <c:ser>
          <c:idx val="0"/>
          <c:order val="0"/>
          <c:spPr>
            <a:gradFill>
              <a:gsLst>
                <a:gs pos="2000">
                  <a:srgbClr val="0070C0"/>
                </a:gs>
                <a:gs pos="49000">
                  <a:schemeClr val="accent1">
                    <a:lumMod val="60000"/>
                    <a:lumOff val="40000"/>
                  </a:schemeClr>
                </a:gs>
                <a:gs pos="93000">
                  <a:srgbClr val="0070C0"/>
                </a:gs>
              </a:gsLst>
              <a:lin ang="0" scaled="0"/>
            </a:gradFill>
            <a:ln w="12700">
              <a:noFill/>
              <a:prstDash val="solid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  <a:scene3d>
              <a:camera prst="orthographicFront"/>
              <a:lightRig rig="threePt" dir="t"/>
            </a:scene3d>
            <a:sp3d prstMaterial="plastic">
              <a:bevelT w="44450" h="50800"/>
              <a:contourClr>
                <a:srgbClr val="000000"/>
              </a:contourClr>
            </a:sp3d>
          </c:spPr>
          <c:dPt>
            <c:idx val="0"/>
            <c:bubble3D val="0"/>
            <c:explosion val="42"/>
            <c:spPr>
              <a:gradFill flip="none" rotWithShape="1">
                <a:gsLst>
                  <a:gs pos="2000">
                    <a:srgbClr val="0065B0"/>
                  </a:gs>
                  <a:gs pos="49000">
                    <a:schemeClr val="accent1">
                      <a:lumMod val="60000"/>
                      <a:lumOff val="40000"/>
                    </a:schemeClr>
                  </a:gs>
                  <a:gs pos="93000">
                    <a:srgbClr val="0069B8"/>
                  </a:gs>
                </a:gsLst>
                <a:path path="circle">
                  <a:fillToRect l="100000" t="100000"/>
                </a:path>
                <a:tileRect r="-100000" b="-100000"/>
              </a:gradFill>
              <a:ln w="12700">
                <a:noFill/>
                <a:prstDash val="solid"/>
              </a:ln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scene3d>
                <a:camera prst="orthographicFront"/>
                <a:lightRig rig="threePt" dir="t"/>
              </a:scene3d>
              <a:sp3d prstMaterial="plastic">
                <a:bevelT w="44450" h="50800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C3C-4C6E-9A31-77CE3DB665D1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2000">
                    <a:srgbClr val="FF0000"/>
                  </a:gs>
                  <a:gs pos="49000">
                    <a:schemeClr val="accent2">
                      <a:lumMod val="60000"/>
                      <a:lumOff val="40000"/>
                    </a:schemeClr>
                  </a:gs>
                  <a:gs pos="93000">
                    <a:srgbClr val="FF0000"/>
                  </a:gs>
                </a:gsLst>
                <a:path path="circle">
                  <a:fillToRect l="100000" t="100000"/>
                </a:path>
                <a:tileRect r="-100000" b="-100000"/>
              </a:gradFill>
              <a:ln w="12700">
                <a:noFill/>
                <a:prstDash val="solid"/>
              </a:ln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scene3d>
                <a:camera prst="orthographicFront"/>
                <a:lightRig rig="threePt" dir="t"/>
              </a:scene3d>
              <a:sp3d prstMaterial="plastic">
                <a:bevelT w="44450" h="50800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3C-4C6E-9A31-77CE3DB665D1}"/>
              </c:ext>
            </c:extLst>
          </c:dPt>
          <c:dLbls>
            <c:dLbl>
              <c:idx val="0"/>
              <c:layout>
                <c:manualLayout>
                  <c:x val="-2.6772194712774314E-2"/>
                  <c:y val="-0.1640668098305893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3C-4C6E-9A31-77CE3DB665D1}"/>
                </c:ext>
              </c:extLst>
            </c:dLbl>
            <c:dLbl>
              <c:idx val="1"/>
              <c:layout>
                <c:manualLayout>
                  <c:x val="7.3089218603458697E-2"/>
                  <c:y val="0.1433032861842495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3C-4C6E-9A31-77CE3DB665D1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/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('3.4.1 (PE)'!$B$35,'3.4.1 (PE)'!$B$37)</c:f>
              <c:strCache>
                <c:ptCount val="2"/>
                <c:pt idx="0">
                  <c:v>SEIN</c:v>
                </c:pt>
                <c:pt idx="1">
                  <c:v>SS AA</c:v>
                </c:pt>
              </c:strCache>
            </c:strRef>
          </c:cat>
          <c:val>
            <c:numRef>
              <c:f>('3.4.1 (PE)'!$G$35,'3.4.1 (PE)'!$G$37)</c:f>
              <c:numCache>
                <c:formatCode>#\ ##0</c:formatCode>
                <c:ptCount val="2"/>
                <c:pt idx="0">
                  <c:v>14337.254999999999</c:v>
                </c:pt>
                <c:pt idx="1">
                  <c:v>1288.3367000000017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3C-4C6E-9A31-77CE3DB66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solidFill>
                  <a:schemeClr val="bg1"/>
                </a:solidFill>
              </a:defRPr>
            </a:pPr>
            <a:r>
              <a:rPr lang="es-PE" sz="1200" b="1">
                <a:solidFill>
                  <a:schemeClr val="bg1"/>
                </a:solidFill>
              </a:rPr>
              <a:t>POTENCIA EFECTIVA TOTAL PARA EL MERCADO ELÉCTRICO   </a:t>
            </a:r>
          </a:p>
        </c:rich>
      </c:tx>
      <c:layout>
        <c:manualLayout>
          <c:xMode val="edge"/>
          <c:yMode val="edge"/>
          <c:x val="0.26642773179432672"/>
          <c:y val="2.7519617085879876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0.10324613528016036"/>
          <c:y val="0.20254668902636527"/>
          <c:w val="0.87511714027236398"/>
          <c:h val="0.66908759211874336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chemeClr val="accent1"/>
                </a:gs>
                <a:gs pos="25000">
                  <a:srgbClr val="21D6E0"/>
                </a:gs>
                <a:gs pos="75000">
                  <a:srgbClr val="0087E6"/>
                </a:gs>
                <a:gs pos="100000">
                  <a:srgbClr val="005CBF"/>
                </a:gs>
              </a:gsLst>
              <a:lin ang="0" scaled="0"/>
            </a:gradFill>
            <a:ln w="12700">
              <a:noFill/>
              <a:prstDash val="solid"/>
            </a:ln>
            <a:scene3d>
              <a:camera prst="orthographicFront"/>
              <a:lightRig rig="threePt" dir="t"/>
            </a:scene3d>
            <a:sp3d>
              <a:bevelT w="44450" h="508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'3.4.2.1 (Graf)'!$N$5:$N$11</c:f>
              <c:strCache>
                <c:ptCount val="7"/>
                <c:pt idx="0">
                  <c:v>ENGIE PERU</c:v>
                </c:pt>
                <c:pt idx="1">
                  <c:v>ORYGEN PERÚ</c:v>
                </c:pt>
                <c:pt idx="2">
                  <c:v>KALLPA</c:v>
                </c:pt>
                <c:pt idx="3">
                  <c:v>ELP</c:v>
                </c:pt>
                <c:pt idx="4">
                  <c:v>SAMAY</c:v>
                </c:pt>
                <c:pt idx="5">
                  <c:v>FÉNIX POWER</c:v>
                </c:pt>
                <c:pt idx="6">
                  <c:v>OTROS</c:v>
                </c:pt>
              </c:strCache>
            </c:strRef>
          </c:cat>
          <c:val>
            <c:numRef>
              <c:f>'3.4.2.1 (Graf)'!$O$5:$O$11</c:f>
              <c:numCache>
                <c:formatCode>#\ ##0</c:formatCode>
                <c:ptCount val="7"/>
                <c:pt idx="0">
                  <c:v>2627.3040000000001</c:v>
                </c:pt>
                <c:pt idx="1">
                  <c:v>2055.8109999999997</c:v>
                </c:pt>
                <c:pt idx="2">
                  <c:v>1811.0029999999999</c:v>
                </c:pt>
                <c:pt idx="3">
                  <c:v>915.49300000000017</c:v>
                </c:pt>
                <c:pt idx="4">
                  <c:v>723.57600000000002</c:v>
                </c:pt>
                <c:pt idx="5">
                  <c:v>571.95899999999995</c:v>
                </c:pt>
                <c:pt idx="6">
                  <c:v>5622.9060000000045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4-4C30-8692-6AC3E168F7D0}"/>
            </c:ext>
          </c:extLst>
        </c:ser>
        <c:ser>
          <c:idx val="1"/>
          <c:order val="1"/>
          <c:invertIfNegative val="0"/>
          <c:dLbls>
            <c:dLbl>
              <c:idx val="0"/>
              <c:layout>
                <c:manualLayout>
                  <c:x val="-8.8265677443157917E-3"/>
                  <c:y val="-3.4647430077529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74-4C30-8692-6AC3E168F7D0}"/>
                </c:ext>
              </c:extLst>
            </c:dLbl>
            <c:dLbl>
              <c:idx val="1"/>
              <c:layout>
                <c:manualLayout>
                  <c:x val="5.3106413839845877E-3"/>
                  <c:y val="-3.54166735447377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74-4C30-8692-6AC3E168F7D0}"/>
                </c:ext>
              </c:extLst>
            </c:dLbl>
            <c:dLbl>
              <c:idx val="2"/>
              <c:layout>
                <c:manualLayout>
                  <c:x val="3.009159274016382E-3"/>
                  <c:y val="-3.493399803012044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74-4C30-8692-6AC3E168F7D0}"/>
                </c:ext>
              </c:extLst>
            </c:dLbl>
            <c:dLbl>
              <c:idx val="3"/>
              <c:layout>
                <c:manualLayout>
                  <c:x val="3.3139953980566646E-3"/>
                  <c:y val="-1.20547824603685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74-4C30-8692-6AC3E168F7D0}"/>
                </c:ext>
              </c:extLst>
            </c:dLbl>
            <c:dLbl>
              <c:idx val="5"/>
              <c:layout>
                <c:manualLayout>
                  <c:x val="3.8895701024568982E-3"/>
                  <c:y val="-1.0249124554884019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74-4C30-8692-6AC3E168F7D0}"/>
                </c:ext>
              </c:extLst>
            </c:dLbl>
            <c:dLbl>
              <c:idx val="6"/>
              <c:layout>
                <c:manualLayout>
                  <c:x val="4.4303185887446883E-3"/>
                  <c:y val="-0.264158440554309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174-4C30-8692-6AC3E168F7D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'3.4.2.1 (Graf)'!$N$5:$N$11</c:f>
              <c:strCache>
                <c:ptCount val="7"/>
                <c:pt idx="0">
                  <c:v>ENGIE PERU</c:v>
                </c:pt>
                <c:pt idx="1">
                  <c:v>ORYGEN PERÚ</c:v>
                </c:pt>
                <c:pt idx="2">
                  <c:v>KALLPA</c:v>
                </c:pt>
                <c:pt idx="3">
                  <c:v>ELP</c:v>
                </c:pt>
                <c:pt idx="4">
                  <c:v>SAMAY</c:v>
                </c:pt>
                <c:pt idx="5">
                  <c:v>FÉNIX POWER</c:v>
                </c:pt>
                <c:pt idx="6">
                  <c:v>OTROS</c:v>
                </c:pt>
              </c:strCache>
            </c:strRef>
          </c:cat>
          <c:val>
            <c:numRef>
              <c:f>'3.4.2.1 (Graf)'!$P$5:$P$11</c:f>
              <c:numCache>
                <c:formatCode>0%</c:formatCode>
                <c:ptCount val="7"/>
                <c:pt idx="0">
                  <c:v>0.18336784372362686</c:v>
                </c:pt>
                <c:pt idx="1">
                  <c:v>0.14348154236179481</c:v>
                </c:pt>
                <c:pt idx="2">
                  <c:v>0.1263956188880386</c:v>
                </c:pt>
                <c:pt idx="3">
                  <c:v>6.3895147784220757E-2</c:v>
                </c:pt>
                <c:pt idx="4">
                  <c:v>5.0500654241064993E-2</c:v>
                </c:pt>
                <c:pt idx="5">
                  <c:v>3.9918824973555353E-2</c:v>
                </c:pt>
                <c:pt idx="6">
                  <c:v>0.39244036802769855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74-4C30-8692-6AC3E168F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5656960"/>
        <c:axId val="155658880"/>
      </c:barChart>
      <c:catAx>
        <c:axId val="155656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14 328 MW</a:t>
                </a:r>
              </a:p>
            </c:rich>
          </c:tx>
          <c:layout>
            <c:manualLayout>
              <c:xMode val="edge"/>
              <c:yMode val="edge"/>
              <c:x val="0.44271906210271755"/>
              <c:y val="9.7676168448771389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/>
            </a:pPr>
            <a:endParaRPr lang="es-PE"/>
          </a:p>
        </c:txPr>
        <c:crossAx val="155658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65888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1.1226443965408723E-2"/>
              <c:y val="0.45942595109092271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/>
            </a:pPr>
            <a:endParaRPr lang="es-PE"/>
          </a:p>
        </c:txPr>
        <c:crossAx val="155656960"/>
        <c:crosses val="autoZero"/>
        <c:crossBetween val="between"/>
        <c:majorUnit val="8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portrait"/>
  </c:printSettings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solidFill>
                  <a:schemeClr val="bg1"/>
                </a:solidFill>
              </a:defRPr>
            </a:pPr>
            <a:r>
              <a:rPr lang="es-PE" sz="1200" b="1">
                <a:solidFill>
                  <a:schemeClr val="bg1"/>
                </a:solidFill>
              </a:rPr>
              <a:t>POTENCIA EFECTIVA HIDRÁULICA PARA EL MERCADO ELÉCTRICO</a:t>
            </a:r>
          </a:p>
        </c:rich>
      </c:tx>
      <c:layout>
        <c:manualLayout>
          <c:xMode val="edge"/>
          <c:yMode val="edge"/>
          <c:x val="0.22769835534131569"/>
          <c:y val="3.040691029595043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0.10063173199461441"/>
          <c:y val="0.20493507239385012"/>
          <c:w val="0.88502059198352656"/>
          <c:h val="0.68395573091656758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val="00CCFF">
                    <a:gamma/>
                    <a:shade val="46275"/>
                    <a:invGamma/>
                  </a:srgbClr>
                </a:gs>
                <a:gs pos="50000">
                  <a:srgbClr val="00CCFF"/>
                </a:gs>
                <a:gs pos="100000">
                  <a:srgbClr val="00CCFF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noFill/>
              <a:prstDash val="solid"/>
            </a:ln>
            <a:scene3d>
              <a:camera prst="orthographicFront"/>
              <a:lightRig rig="threePt" dir="t"/>
            </a:scene3d>
            <a:sp3d prstMaterial="plastic">
              <a:bevelT w="44450" h="50800"/>
            </a:sp3d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'3.4.2.1 (Graf)'!$N$40:$N$46</c:f>
              <c:strCache>
                <c:ptCount val="7"/>
                <c:pt idx="0">
                  <c:v>ELP</c:v>
                </c:pt>
                <c:pt idx="1">
                  <c:v>ORYGEN PERÚ</c:v>
                </c:pt>
                <c:pt idx="2">
                  <c:v>KALLPA</c:v>
                </c:pt>
                <c:pt idx="3">
                  <c:v>EGEHUALLAGA</c:v>
                </c:pt>
                <c:pt idx="4">
                  <c:v>STATKRAFT </c:v>
                </c:pt>
                <c:pt idx="5">
                  <c:v>ORAZUL</c:v>
                </c:pt>
                <c:pt idx="6">
                  <c:v>OTROS</c:v>
                </c:pt>
              </c:strCache>
            </c:strRef>
          </c:cat>
          <c:val>
            <c:numRef>
              <c:f>'3.4.2.1 (Graf)'!$O$40:$O$46</c:f>
              <c:numCache>
                <c:formatCode>#\ ##0</c:formatCode>
                <c:ptCount val="7"/>
                <c:pt idx="0">
                  <c:v>898.15000000000009</c:v>
                </c:pt>
                <c:pt idx="1">
                  <c:v>599.97300000000007</c:v>
                </c:pt>
                <c:pt idx="2">
                  <c:v>592.93299999999999</c:v>
                </c:pt>
                <c:pt idx="3">
                  <c:v>476.74</c:v>
                </c:pt>
                <c:pt idx="4">
                  <c:v>441.84999999999997</c:v>
                </c:pt>
                <c:pt idx="5">
                  <c:v>375.75</c:v>
                </c:pt>
                <c:pt idx="6">
                  <c:v>1988.3940000000025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3-4781-B4FE-EEE0188A547D}"/>
            </c:ext>
          </c:extLst>
        </c:ser>
        <c:ser>
          <c:idx val="1"/>
          <c:order val="1"/>
          <c:invertIfNegative val="0"/>
          <c:dLbls>
            <c:dLbl>
              <c:idx val="0"/>
              <c:layout>
                <c:manualLayout>
                  <c:x val="0"/>
                  <c:y val="-0.11171089424269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63-4781-B4FE-EEE0188A547D}"/>
                </c:ext>
              </c:extLst>
            </c:dLbl>
            <c:dLbl>
              <c:idx val="1"/>
              <c:layout>
                <c:manualLayout>
                  <c:x val="1.4974891116623392E-3"/>
                  <c:y val="-5.87952074961574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63-4781-B4FE-EEE0188A547D}"/>
                </c:ext>
              </c:extLst>
            </c:dLbl>
            <c:dLbl>
              <c:idx val="2"/>
              <c:layout>
                <c:manualLayout>
                  <c:x val="4.4924673349870719E-3"/>
                  <c:y val="-4.99759263717339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63-4781-B4FE-EEE0188A547D}"/>
                </c:ext>
              </c:extLst>
            </c:dLbl>
            <c:dLbl>
              <c:idx val="3"/>
              <c:layout>
                <c:manualLayout>
                  <c:x val="4.4924673349870173E-3"/>
                  <c:y val="-3.5277124497694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63-4781-B4FE-EEE0188A547D}"/>
                </c:ext>
              </c:extLst>
            </c:dLbl>
            <c:dLbl>
              <c:idx val="4"/>
              <c:layout>
                <c:manualLayout>
                  <c:x val="5.9899564466493567E-3"/>
                  <c:y val="-2.93976037480786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63-4781-B4FE-EEE0188A547D}"/>
                </c:ext>
              </c:extLst>
            </c:dLbl>
            <c:dLbl>
              <c:idx val="5"/>
              <c:layout>
                <c:manualLayout>
                  <c:x val="2.9966937265751676E-3"/>
                  <c:y val="-2.04230488694383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63-4781-B4FE-EEE0188A547D}"/>
                </c:ext>
              </c:extLst>
            </c:dLbl>
            <c:dLbl>
              <c:idx val="6"/>
              <c:layout>
                <c:manualLayout>
                  <c:x val="1.4974891116623392E-3"/>
                  <c:y val="-0.276337475231940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63-4781-B4FE-EEE0188A547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'3.4.2.1 (Graf)'!$N$40:$N$46</c:f>
              <c:strCache>
                <c:ptCount val="7"/>
                <c:pt idx="0">
                  <c:v>ELP</c:v>
                </c:pt>
                <c:pt idx="1">
                  <c:v>ORYGEN PERÚ</c:v>
                </c:pt>
                <c:pt idx="2">
                  <c:v>KALLPA</c:v>
                </c:pt>
                <c:pt idx="3">
                  <c:v>EGEHUALLAGA</c:v>
                </c:pt>
                <c:pt idx="4">
                  <c:v>STATKRAFT </c:v>
                </c:pt>
                <c:pt idx="5">
                  <c:v>ORAZUL</c:v>
                </c:pt>
                <c:pt idx="6">
                  <c:v>OTROS</c:v>
                </c:pt>
              </c:strCache>
            </c:strRef>
          </c:cat>
          <c:val>
            <c:numRef>
              <c:f>'3.4.2.1 (Graf)'!$P$40:$P$46</c:f>
              <c:numCache>
                <c:formatCode>0%</c:formatCode>
                <c:ptCount val="7"/>
                <c:pt idx="0">
                  <c:v>0.16713529929528315</c:v>
                </c:pt>
                <c:pt idx="1">
                  <c:v>0.11164801750719693</c:v>
                </c:pt>
                <c:pt idx="2">
                  <c:v>0.11033795514897302</c:v>
                </c:pt>
                <c:pt idx="3">
                  <c:v>8.8715785320974544E-2</c:v>
                </c:pt>
                <c:pt idx="4">
                  <c:v>8.2223160934833658E-2</c:v>
                </c:pt>
                <c:pt idx="5">
                  <c:v>6.9922717486168948E-2</c:v>
                </c:pt>
                <c:pt idx="6">
                  <c:v>0.37001706430656978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63-4781-B4FE-EEE0188A5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155710208"/>
        <c:axId val="155712128"/>
      </c:barChart>
      <c:catAx>
        <c:axId val="15571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/>
                </a:pPr>
                <a:r>
                  <a:rPr lang="es-PE" b="1"/>
                  <a:t>TOTAL : 5 374 MW</a:t>
                </a:r>
              </a:p>
            </c:rich>
          </c:tx>
          <c:layout>
            <c:manualLayout>
              <c:xMode val="edge"/>
              <c:yMode val="edge"/>
              <c:x val="0.45906960774431388"/>
              <c:y val="9.119132537316861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/>
            </a:pPr>
            <a:endParaRPr lang="es-PE"/>
          </a:p>
        </c:txPr>
        <c:crossAx val="155712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712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1.4064176248658999E-2"/>
              <c:y val="0.48396721744574051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/>
            </a:pPr>
            <a:endParaRPr lang="es-PE"/>
          </a:p>
        </c:txPr>
        <c:crossAx val="155710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s-PE" b="1">
                <a:solidFill>
                  <a:schemeClr val="bg1"/>
                </a:solidFill>
              </a:rPr>
              <a:t>POTENCIA EFECTIVA TÉRMICA PARA EL MERCADO ELÉCTRICO</a:t>
            </a:r>
          </a:p>
        </c:rich>
      </c:tx>
      <c:layout>
        <c:manualLayout>
          <c:xMode val="edge"/>
          <c:yMode val="edge"/>
          <c:x val="0.25520516860741094"/>
          <c:y val="2.8178275299958384E-2"/>
        </c:manualLayout>
      </c:layout>
      <c:overlay val="0"/>
      <c:spPr>
        <a:solidFill>
          <a:srgbClr val="2C5F9B"/>
        </a:solidFill>
        <a:ln w="2540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9.581516547518476E-2"/>
          <c:y val="0.17769955898285614"/>
          <c:w val="0.88513348372027401"/>
          <c:h val="0.68366037356876708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val="00CCFF">
                    <a:gamma/>
                    <a:shade val="46275"/>
                    <a:invGamma/>
                  </a:srgbClr>
                </a:gs>
                <a:gs pos="37000">
                  <a:srgbClr val="00CCFF"/>
                </a:gs>
                <a:gs pos="91000">
                  <a:srgbClr val="00CCFF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noFill/>
              <a:prstDash val="solid"/>
            </a:ln>
            <a:effectLst>
              <a:outerShdw blurRad="88900" dist="88900" dir="12000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63500"/>
            </a:sp3d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'3.4.2.1 (Graf)'!$N$74:$N$80</c:f>
              <c:strCache>
                <c:ptCount val="7"/>
                <c:pt idx="0">
                  <c:v>ENGIE PERU</c:v>
                </c:pt>
                <c:pt idx="1">
                  <c:v>KALLPA</c:v>
                </c:pt>
                <c:pt idx="2">
                  <c:v>ORYGEN PERÚ</c:v>
                </c:pt>
                <c:pt idx="3">
                  <c:v>SAMAY</c:v>
                </c:pt>
                <c:pt idx="4">
                  <c:v>FÉNIX POWER</c:v>
                </c:pt>
                <c:pt idx="5">
                  <c:v>ENEL PIURA</c:v>
                </c:pt>
                <c:pt idx="6">
                  <c:v>OTROS</c:v>
                </c:pt>
              </c:strCache>
            </c:strRef>
          </c:cat>
          <c:val>
            <c:numRef>
              <c:f>'3.4.2.1 (Graf)'!$O$74:$O$80</c:f>
              <c:numCache>
                <c:formatCode>#\ ##0</c:formatCode>
                <c:ptCount val="7"/>
                <c:pt idx="0">
                  <c:v>2034.2910000000004</c:v>
                </c:pt>
                <c:pt idx="1">
                  <c:v>1218.07</c:v>
                </c:pt>
                <c:pt idx="2">
                  <c:v>887.12300000000005</c:v>
                </c:pt>
                <c:pt idx="3">
                  <c:v>723.57600000000002</c:v>
                </c:pt>
                <c:pt idx="4">
                  <c:v>571.95900000000006</c:v>
                </c:pt>
                <c:pt idx="5">
                  <c:v>326.12099999999998</c:v>
                </c:pt>
                <c:pt idx="6">
                  <c:v>1684.1290000000008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D-48E2-8F0C-9783B770CAC8}"/>
            </c:ext>
          </c:extLst>
        </c:ser>
        <c:ser>
          <c:idx val="1"/>
          <c:order val="1"/>
          <c:invertIfNegative val="0"/>
          <c:dLbls>
            <c:dLbl>
              <c:idx val="0"/>
              <c:layout>
                <c:manualLayout>
                  <c:x val="-2.8289793966767064E-3"/>
                  <c:y val="-0.261082411588313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CD-48E2-8F0C-9783B770CAC8}"/>
                </c:ext>
              </c:extLst>
            </c:dLbl>
            <c:dLbl>
              <c:idx val="1"/>
              <c:layout>
                <c:manualLayout>
                  <c:x val="-1.4144896983383532E-3"/>
                  <c:y val="-0.101532048951010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CD-48E2-8F0C-9783B770CAC8}"/>
                </c:ext>
              </c:extLst>
            </c:dLbl>
            <c:dLbl>
              <c:idx val="2"/>
              <c:layout>
                <c:manualLayout>
                  <c:x val="1.4144896983383532E-3"/>
                  <c:y val="-7.25228921078647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CD-48E2-8F0C-9783B770CAC8}"/>
                </c:ext>
              </c:extLst>
            </c:dLbl>
            <c:dLbl>
              <c:idx val="3"/>
              <c:layout>
                <c:manualLayout>
                  <c:x val="4.2434690950150598E-3"/>
                  <c:y val="-4.06128195804042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CD-48E2-8F0C-9783B770CAC8}"/>
                </c:ext>
              </c:extLst>
            </c:dLbl>
            <c:dLbl>
              <c:idx val="4"/>
              <c:layout>
                <c:manualLayout>
                  <c:x val="1.4144896983383532E-3"/>
                  <c:y val="-3.19100725274604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CD-48E2-8F0C-9783B770CAC8}"/>
                </c:ext>
              </c:extLst>
            </c:dLbl>
            <c:dLbl>
              <c:idx val="6"/>
              <c:layout>
                <c:manualLayout>
                  <c:x val="2.8289793966767064E-3"/>
                  <c:y val="-0.139243952847100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1CD-48E2-8F0C-9783B770CA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'3.4.2.1 (Graf)'!$N$74:$N$80</c:f>
              <c:strCache>
                <c:ptCount val="7"/>
                <c:pt idx="0">
                  <c:v>ENGIE PERU</c:v>
                </c:pt>
                <c:pt idx="1">
                  <c:v>KALLPA</c:v>
                </c:pt>
                <c:pt idx="2">
                  <c:v>ORYGEN PERÚ</c:v>
                </c:pt>
                <c:pt idx="3">
                  <c:v>SAMAY</c:v>
                </c:pt>
                <c:pt idx="4">
                  <c:v>FÉNIX POWER</c:v>
                </c:pt>
                <c:pt idx="5">
                  <c:v>ENEL PIURA</c:v>
                </c:pt>
                <c:pt idx="6">
                  <c:v>OTROS</c:v>
                </c:pt>
              </c:strCache>
            </c:strRef>
          </c:cat>
          <c:val>
            <c:numRef>
              <c:f>'3.4.2.1 (Graf)'!$P$74:$P$80</c:f>
              <c:numCache>
                <c:formatCode>0%</c:formatCode>
                <c:ptCount val="7"/>
                <c:pt idx="0">
                  <c:v>0.27323270656842624</c:v>
                </c:pt>
                <c:pt idx="1">
                  <c:v>0.16360322239532241</c:v>
                </c:pt>
                <c:pt idx="2">
                  <c:v>0.11915257863752135</c:v>
                </c:pt>
                <c:pt idx="3">
                  <c:v>9.7186011680706216E-2</c:v>
                </c:pt>
                <c:pt idx="4">
                  <c:v>7.6821804558035445E-2</c:v>
                </c:pt>
                <c:pt idx="5">
                  <c:v>4.380244689614303E-2</c:v>
                </c:pt>
                <c:pt idx="6">
                  <c:v>0.22620122926384534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CD-48E2-8F0C-9783B770C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100"/>
        <c:axId val="156430720"/>
        <c:axId val="156432640"/>
      </c:barChart>
      <c:catAx>
        <c:axId val="156430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7 445 MW</a:t>
                </a:r>
              </a:p>
            </c:rich>
          </c:tx>
          <c:layout>
            <c:manualLayout>
              <c:xMode val="edge"/>
              <c:yMode val="edge"/>
              <c:x val="0.43871261494055741"/>
              <c:y val="9.6519221861973148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6432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64326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1.1795119673197352E-2"/>
              <c:y val="0.47059985470133409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64307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s-PE" b="1">
                <a:solidFill>
                  <a:schemeClr val="bg1"/>
                </a:solidFill>
              </a:rPr>
              <a:t>POTENCIA EFECTIVA PARA USO PROPIO</a:t>
            </a:r>
          </a:p>
        </c:rich>
      </c:tx>
      <c:layout>
        <c:manualLayout>
          <c:xMode val="edge"/>
          <c:yMode val="edge"/>
          <c:x val="0.35063092849529637"/>
          <c:y val="2.2744125568561972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9.4360136740005984E-2"/>
          <c:y val="0.199280405900087"/>
          <c:w val="0.88552083667274128"/>
          <c:h val="0.67380585946752869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val="FFCC00">
                    <a:gamma/>
                    <a:shade val="46275"/>
                    <a:invGamma/>
                  </a:srgbClr>
                </a:gs>
                <a:gs pos="39000">
                  <a:srgbClr val="FFCC00"/>
                </a:gs>
                <a:gs pos="91000">
                  <a:srgbClr val="FFCC00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noFill/>
              <a:prstDash val="solid"/>
            </a:ln>
            <a:effectLst>
              <a:outerShdw blurRad="88900" dist="114300" dir="12000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 prstMaterial="plastic">
              <a:bevelT w="88900" h="31750"/>
            </a:sp3d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'3.4.2.2 (Graf)'!$Q$9:$Q$15</c:f>
              <c:strCache>
                <c:ptCount val="7"/>
                <c:pt idx="0">
                  <c:v>PERÚ LNG</c:v>
                </c:pt>
                <c:pt idx="1">
                  <c:v>UNCEMP</c:v>
                </c:pt>
                <c:pt idx="2">
                  <c:v>PLUSPETROL NORTE</c:v>
                </c:pt>
                <c:pt idx="3">
                  <c:v>PLUSPETROL CORPORATION</c:v>
                </c:pt>
                <c:pt idx="4">
                  <c:v>CASA GRANDE</c:v>
                </c:pt>
                <c:pt idx="5">
                  <c:v>YANACOCHA</c:v>
                </c:pt>
                <c:pt idx="6">
                  <c:v>OTROS</c:v>
                </c:pt>
              </c:strCache>
            </c:strRef>
          </c:cat>
          <c:val>
            <c:numRef>
              <c:f>'3.4.2.2 (Graf)'!$R$9:$R$15</c:f>
              <c:numCache>
                <c:formatCode>0</c:formatCode>
                <c:ptCount val="7"/>
                <c:pt idx="0">
                  <c:v>71.69</c:v>
                </c:pt>
                <c:pt idx="1">
                  <c:v>63.699999999999996</c:v>
                </c:pt>
                <c:pt idx="2">
                  <c:v>57.440000000000005</c:v>
                </c:pt>
                <c:pt idx="3">
                  <c:v>53.3</c:v>
                </c:pt>
                <c:pt idx="4">
                  <c:v>32</c:v>
                </c:pt>
                <c:pt idx="5">
                  <c:v>26.93</c:v>
                </c:pt>
                <c:pt idx="6">
                  <c:v>992.47970000000032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7-484F-8EDD-B8A0D97F5B73}"/>
            </c:ext>
          </c:extLst>
        </c:ser>
        <c:ser>
          <c:idx val="1"/>
          <c:order val="1"/>
          <c:invertIfNegative val="0"/>
          <c:dLbls>
            <c:dLbl>
              <c:idx val="0"/>
              <c:layout>
                <c:manualLayout>
                  <c:x val="2.5041735404094244E-3"/>
                  <c:y val="7.1029559482502116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87-484F-8EDD-B8A0D97F5B73}"/>
                </c:ext>
              </c:extLst>
            </c:dLbl>
            <c:dLbl>
              <c:idx val="1"/>
              <c:layout>
                <c:manualLayout>
                  <c:x val="2.5041735404094244E-3"/>
                  <c:y val="1.070085481558041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87-484F-8EDD-B8A0D97F5B73}"/>
                </c:ext>
              </c:extLst>
            </c:dLbl>
            <c:dLbl>
              <c:idx val="2"/>
              <c:layout>
                <c:manualLayout>
                  <c:x val="1.2520867702047122E-3"/>
                  <c:y val="1.06974990883607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87-484F-8EDD-B8A0D97F5B73}"/>
                </c:ext>
              </c:extLst>
            </c:dLbl>
            <c:dLbl>
              <c:idx val="3"/>
              <c:layout>
                <c:manualLayout>
                  <c:x val="0"/>
                  <c:y val="1.42431045398514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87-484F-8EDD-B8A0D97F5B73}"/>
                </c:ext>
              </c:extLst>
            </c:dLbl>
            <c:dLbl>
              <c:idx val="4"/>
              <c:layout>
                <c:manualLayout>
                  <c:x val="5.0083470808187569E-3"/>
                  <c:y val="1.42403081005017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87-484F-8EDD-B8A0D97F5B73}"/>
                </c:ext>
              </c:extLst>
            </c:dLbl>
            <c:dLbl>
              <c:idx val="5"/>
              <c:layout>
                <c:manualLayout>
                  <c:x val="3.7561617211047636E-3"/>
                  <c:y val="2.1329561495938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87-484F-8EDD-B8A0D97F5B73}"/>
                </c:ext>
              </c:extLst>
            </c:dLbl>
            <c:dLbl>
              <c:idx val="6"/>
              <c:layout>
                <c:manualLayout>
                  <c:x val="0"/>
                  <c:y val="-0.3048904690635507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87-484F-8EDD-B8A0D97F5B73}"/>
                </c:ext>
              </c:extLst>
            </c:dLbl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'3.4.2.2 (Graf)'!$Q$9:$Q$15</c:f>
              <c:strCache>
                <c:ptCount val="7"/>
                <c:pt idx="0">
                  <c:v>PERÚ LNG</c:v>
                </c:pt>
                <c:pt idx="1">
                  <c:v>UNCEMP</c:v>
                </c:pt>
                <c:pt idx="2">
                  <c:v>PLUSPETROL NORTE</c:v>
                </c:pt>
                <c:pt idx="3">
                  <c:v>PLUSPETROL CORPORATION</c:v>
                </c:pt>
                <c:pt idx="4">
                  <c:v>CASA GRANDE</c:v>
                </c:pt>
                <c:pt idx="5">
                  <c:v>YANACOCHA</c:v>
                </c:pt>
                <c:pt idx="6">
                  <c:v>OTROS</c:v>
                </c:pt>
              </c:strCache>
            </c:strRef>
          </c:cat>
          <c:val>
            <c:numRef>
              <c:f>'3.4.2.2 (Graf)'!$S$9:$S$15</c:f>
              <c:numCache>
                <c:formatCode>0%</c:formatCode>
                <c:ptCount val="7"/>
                <c:pt idx="0">
                  <c:v>5.5250717954911113E-2</c:v>
                </c:pt>
                <c:pt idx="1">
                  <c:v>4.9092910220781667E-2</c:v>
                </c:pt>
                <c:pt idx="2">
                  <c:v>4.4268395024830445E-2</c:v>
                </c:pt>
                <c:pt idx="3">
                  <c:v>4.1077741205143847E-2</c:v>
                </c:pt>
                <c:pt idx="4">
                  <c:v>2.4662058509654843E-2</c:v>
                </c:pt>
                <c:pt idx="5">
                  <c:v>2.0754663614531405E-2</c:v>
                </c:pt>
                <c:pt idx="6">
                  <c:v>0.76489351347014667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87-484F-8EDD-B8A0D97F5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6316800"/>
        <c:axId val="156318720"/>
      </c:barChart>
      <c:catAx>
        <c:axId val="15631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/>
                </a:pPr>
                <a:r>
                  <a:rPr lang="es-PE" sz="1050" b="1"/>
                  <a:t>TOTAL : 1 221 MW</a:t>
                </a:r>
              </a:p>
            </c:rich>
          </c:tx>
          <c:layout>
            <c:manualLayout>
              <c:xMode val="edge"/>
              <c:yMode val="edge"/>
              <c:x val="0.44657607013736578"/>
              <c:y val="0.105780656790277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6318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6318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1.6268937037497853E-2"/>
              <c:y val="0.500001534895857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63168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solidFill>
                  <a:schemeClr val="bg1"/>
                </a:solidFill>
              </a:defRPr>
            </a:pPr>
            <a:r>
              <a:rPr lang="es-PE" sz="1200" b="1">
                <a:solidFill>
                  <a:schemeClr val="bg1"/>
                </a:solidFill>
              </a:rPr>
              <a:t>POTENCIA EFECTIVA TÉRMICA PARA USO PROPIO</a:t>
            </a:r>
          </a:p>
        </c:rich>
      </c:tx>
      <c:layout>
        <c:manualLayout>
          <c:xMode val="edge"/>
          <c:yMode val="edge"/>
          <c:x val="0.30816299715835582"/>
          <c:y val="2.7887250408271055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8.5776421027183664E-2"/>
          <c:y val="0.20764574821362439"/>
          <c:w val="0.90202552285158388"/>
          <c:h val="0.66991616024866596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val="FFCC00">
                    <a:gamma/>
                    <a:shade val="46275"/>
                    <a:invGamma/>
                  </a:srgbClr>
                </a:gs>
                <a:gs pos="50000">
                  <a:srgbClr val="FFCC00"/>
                </a:gs>
                <a:gs pos="100000">
                  <a:srgbClr val="FFCC00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noFill/>
              <a:prstDash val="solid"/>
            </a:ln>
            <a:scene3d>
              <a:camera prst="orthographicFront"/>
              <a:lightRig rig="threePt" dir="t"/>
            </a:scene3d>
            <a:sp3d prstMaterial="plastic">
              <a:bevelT w="44450" h="50800"/>
            </a:sp3d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'3.4.2.2 (Graf)'!$Q$65:$Q$71</c:f>
              <c:strCache>
                <c:ptCount val="7"/>
                <c:pt idx="0">
                  <c:v>PERÚ LNG</c:v>
                </c:pt>
                <c:pt idx="1">
                  <c:v>PLUSPETROL NORTE</c:v>
                </c:pt>
                <c:pt idx="2">
                  <c:v>PLUSPETROL CORPORATION</c:v>
                </c:pt>
                <c:pt idx="3">
                  <c:v>UNCEMP</c:v>
                </c:pt>
                <c:pt idx="4">
                  <c:v>CASA GRANDE</c:v>
                </c:pt>
                <c:pt idx="5">
                  <c:v>YANACOCHA</c:v>
                </c:pt>
                <c:pt idx="6">
                  <c:v>OTROS</c:v>
                </c:pt>
              </c:strCache>
            </c:strRef>
          </c:cat>
          <c:val>
            <c:numRef>
              <c:f>'3.4.2.2 (Graf)'!$R$65:$R$71</c:f>
              <c:numCache>
                <c:formatCode>0</c:formatCode>
                <c:ptCount val="7"/>
                <c:pt idx="0">
                  <c:v>71.69</c:v>
                </c:pt>
                <c:pt idx="1">
                  <c:v>57.440000000000005</c:v>
                </c:pt>
                <c:pt idx="2">
                  <c:v>53.3</c:v>
                </c:pt>
                <c:pt idx="3">
                  <c:v>39</c:v>
                </c:pt>
                <c:pt idx="4">
                  <c:v>32</c:v>
                </c:pt>
                <c:pt idx="5">
                  <c:v>26.93</c:v>
                </c:pt>
                <c:pt idx="6">
                  <c:v>899.66570000000036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0-4BAF-AD3A-672BEADD64AC}"/>
            </c:ext>
          </c:extLst>
        </c:ser>
        <c:ser>
          <c:idx val="1"/>
          <c:order val="1"/>
          <c:invertIfNegative val="0"/>
          <c:dLbls>
            <c:dLbl>
              <c:idx val="0"/>
              <c:layout>
                <c:manualLayout>
                  <c:x val="0"/>
                  <c:y val="5.37179121266558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C0-4BAF-AD3A-672BEADD64AC}"/>
                </c:ext>
              </c:extLst>
            </c:dLbl>
            <c:dLbl>
              <c:idx val="1"/>
              <c:layout>
                <c:manualLayout>
                  <c:x val="3.7542849102183951E-3"/>
                  <c:y val="3.029676160604589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C0-4BAF-AD3A-672BEADD64AC}"/>
                </c:ext>
              </c:extLst>
            </c:dLbl>
            <c:dLbl>
              <c:idx val="2"/>
              <c:layout>
                <c:manualLayout>
                  <c:x val="1.2514283034061775E-3"/>
                  <c:y val="8.969546975325554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C0-4BAF-AD3A-672BEADD64AC}"/>
                </c:ext>
              </c:extLst>
            </c:dLbl>
            <c:dLbl>
              <c:idx val="3"/>
              <c:layout>
                <c:manualLayout>
                  <c:x val="3.7542849102183951E-3"/>
                  <c:y val="1.19418251573230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EC0-4BAF-AD3A-672BEADD64AC}"/>
                </c:ext>
              </c:extLst>
            </c:dLbl>
            <c:dLbl>
              <c:idx val="4"/>
              <c:layout>
                <c:manualLayout>
                  <c:x val="2.5028566068122631E-3"/>
                  <c:y val="1.19331568911660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EC0-4BAF-AD3A-672BEADD64AC}"/>
                </c:ext>
              </c:extLst>
            </c:dLbl>
            <c:dLbl>
              <c:idx val="5"/>
              <c:layout>
                <c:manualLayout>
                  <c:x val="1.2514283034061316E-3"/>
                  <c:y val="1.490098380135321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EC0-4BAF-AD3A-672BEADD64AC}"/>
                </c:ext>
              </c:extLst>
            </c:dLbl>
            <c:dLbl>
              <c:idx val="6"/>
              <c:layout>
                <c:manualLayout>
                  <c:x val="1.2514283034061316E-3"/>
                  <c:y val="-0.2969726900417787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EC0-4BAF-AD3A-672BEADD64AC}"/>
                </c:ext>
              </c:extLst>
            </c:dLbl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'3.4.2.2 (Graf)'!$Q$65:$Q$71</c:f>
              <c:strCache>
                <c:ptCount val="7"/>
                <c:pt idx="0">
                  <c:v>PERÚ LNG</c:v>
                </c:pt>
                <c:pt idx="1">
                  <c:v>PLUSPETROL NORTE</c:v>
                </c:pt>
                <c:pt idx="2">
                  <c:v>PLUSPETROL CORPORATION</c:v>
                </c:pt>
                <c:pt idx="3">
                  <c:v>UNCEMP</c:v>
                </c:pt>
                <c:pt idx="4">
                  <c:v>CASA GRANDE</c:v>
                </c:pt>
                <c:pt idx="5">
                  <c:v>YANACOCHA</c:v>
                </c:pt>
                <c:pt idx="6">
                  <c:v>OTROS</c:v>
                </c:pt>
              </c:strCache>
            </c:strRef>
          </c:cat>
          <c:val>
            <c:numRef>
              <c:f>'3.4.2.2 (Graf)'!$S$65:$S$71</c:f>
              <c:numCache>
                <c:formatCode>0%</c:formatCode>
                <c:ptCount val="7"/>
                <c:pt idx="0">
                  <c:v>6.0752914110260459E-2</c:v>
                </c:pt>
                <c:pt idx="1">
                  <c:v>4.8676905935184284E-2</c:v>
                </c:pt>
                <c:pt idx="2">
                  <c:v>4.516850777063583E-2</c:v>
                </c:pt>
                <c:pt idx="3">
                  <c:v>3.3050127637050605E-2</c:v>
                </c:pt>
                <c:pt idx="4">
                  <c:v>2.7118053445785113E-2</c:v>
                </c:pt>
                <c:pt idx="5">
                  <c:v>2.2821536852968533E-2</c:v>
                </c:pt>
                <c:pt idx="6">
                  <c:v>0.76241195424811514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C0-4BAF-AD3A-672BEADD6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7053696"/>
        <c:axId val="157055616"/>
      </c:barChart>
      <c:catAx>
        <c:axId val="15705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 1 180 MW</a:t>
                </a:r>
              </a:p>
            </c:rich>
          </c:tx>
          <c:layout>
            <c:manualLayout>
              <c:xMode val="edge"/>
              <c:yMode val="edge"/>
              <c:x val="0.42817561792626119"/>
              <c:y val="9.9884044949277259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7055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7055616"/>
        <c:scaling>
          <c:orientation val="minMax"/>
          <c:max val="1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5.4289485000815572E-3"/>
              <c:y val="0.428572519344172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70536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solidFill>
                  <a:schemeClr val="bg1"/>
                </a:solidFill>
              </a:defRPr>
            </a:pPr>
            <a:r>
              <a:rPr lang="es-PE" sz="1200" b="1">
                <a:solidFill>
                  <a:schemeClr val="bg1"/>
                </a:solidFill>
              </a:rPr>
              <a:t>POTENCIA EFECTIVA HIDRÁULICA PARA USO PROPIO</a:t>
            </a:r>
          </a:p>
        </c:rich>
      </c:tx>
      <c:layout>
        <c:manualLayout>
          <c:xMode val="edge"/>
          <c:yMode val="edge"/>
          <c:x val="0.3029967072685365"/>
          <c:y val="3.6719976669582967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8.8840736728060671E-2"/>
          <c:y val="0.19162857976086323"/>
          <c:w val="0.90465872156013005"/>
          <c:h val="0.70573461650627001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val="FFCC00">
                    <a:gamma/>
                    <a:shade val="46275"/>
                    <a:invGamma/>
                  </a:srgbClr>
                </a:gs>
                <a:gs pos="31000">
                  <a:srgbClr val="FFCC00"/>
                </a:gs>
                <a:gs pos="86000">
                  <a:srgbClr val="FFCC00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noFill/>
              <a:prstDash val="solid"/>
            </a:ln>
            <a:effectLst>
              <a:outerShdw blurRad="127000" dist="139700" dir="12000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 prstMaterial="plastic">
              <a:bevelT h="63500"/>
            </a:sp3d>
          </c:spPr>
          <c:invertIfNegative val="0"/>
          <c:dLbls>
            <c:dLbl>
              <c:idx val="0"/>
              <c:layout>
                <c:manualLayout>
                  <c:x val="-2.8898521476550614E-3"/>
                  <c:y val="2.89855072463768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E3-49B4-9823-8E76FAFF8F2E}"/>
                </c:ext>
              </c:extLst>
            </c:dLbl>
            <c:dLbl>
              <c:idx val="6"/>
              <c:layout>
                <c:manualLayout>
                  <c:x val="1.4415504585229301E-3"/>
                  <c:y val="8.641975868700033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E3-49B4-9823-8E76FAFF8F2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'3.4.2.2 (Graf)'!$Q$38:$Q$44</c:f>
              <c:strCache>
                <c:ptCount val="7"/>
                <c:pt idx="0">
                  <c:v>UNCEMP</c:v>
                </c:pt>
                <c:pt idx="1">
                  <c:v>CHUNGAR</c:v>
                </c:pt>
                <c:pt idx="2">
                  <c:v>HORIZONTE</c:v>
                </c:pt>
                <c:pt idx="3">
                  <c:v>MOROCOCHA</c:v>
                </c:pt>
                <c:pt idx="4">
                  <c:v>SOUTHERN</c:v>
                </c:pt>
                <c:pt idx="5">
                  <c:v>NEXA ATACOCHA</c:v>
                </c:pt>
                <c:pt idx="6">
                  <c:v>OTROS</c:v>
                </c:pt>
              </c:strCache>
            </c:strRef>
          </c:cat>
          <c:val>
            <c:numRef>
              <c:f>'3.4.2.2 (Graf)'!$R$38:$R$44</c:f>
              <c:numCache>
                <c:formatCode>0</c:formatCode>
                <c:ptCount val="7"/>
                <c:pt idx="0">
                  <c:v>24.700000000000003</c:v>
                </c:pt>
                <c:pt idx="1">
                  <c:v>21.479999999999997</c:v>
                </c:pt>
                <c:pt idx="2">
                  <c:v>11.98</c:v>
                </c:pt>
                <c:pt idx="3">
                  <c:v>11.5</c:v>
                </c:pt>
                <c:pt idx="4">
                  <c:v>6.5039999999999996</c:v>
                </c:pt>
                <c:pt idx="5">
                  <c:v>6.2</c:v>
                </c:pt>
                <c:pt idx="6">
                  <c:v>35.149999999999977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E3-49B4-9823-8E76FAFF8F2E}"/>
            </c:ext>
          </c:extLst>
        </c:ser>
        <c:ser>
          <c:idx val="1"/>
          <c:order val="1"/>
          <c:spPr>
            <a:solidFill>
              <a:schemeClr val="accent4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2.5060040502550502E-3"/>
                  <c:y val="-0.210370370370370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E3-49B4-9823-8E76FAFF8F2E}"/>
                </c:ext>
              </c:extLst>
            </c:dLbl>
            <c:dLbl>
              <c:idx val="1"/>
              <c:layout>
                <c:manualLayout>
                  <c:x val="0"/>
                  <c:y val="-0.18370370370370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E3-49B4-9823-8E76FAFF8F2E}"/>
                </c:ext>
              </c:extLst>
            </c:dLbl>
            <c:dLbl>
              <c:idx val="2"/>
              <c:layout>
                <c:manualLayout>
                  <c:x val="0"/>
                  <c:y val="-8.29629629629629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E3-49B4-9823-8E76FAFF8F2E}"/>
                </c:ext>
              </c:extLst>
            </c:dLbl>
            <c:dLbl>
              <c:idx val="3"/>
              <c:layout>
                <c:manualLayout>
                  <c:x val="0"/>
                  <c:y val="-6.81481481481481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0E3-49B4-9823-8E76FAFF8F2E}"/>
                </c:ext>
              </c:extLst>
            </c:dLbl>
            <c:dLbl>
              <c:idx val="4"/>
              <c:layout>
                <c:manualLayout>
                  <c:x val="-1.2530020251274331E-3"/>
                  <c:y val="-5.92592592592592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E3-49B4-9823-8E76FAFF8F2E}"/>
                </c:ext>
              </c:extLst>
            </c:dLbl>
            <c:dLbl>
              <c:idx val="5"/>
              <c:layout>
                <c:manualLayout>
                  <c:x val="1.2530020251276168E-3"/>
                  <c:y val="-2.0740740740740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E3-49B4-9823-8E76FAFF8F2E}"/>
                </c:ext>
              </c:extLst>
            </c:dLbl>
            <c:dLbl>
              <c:idx val="6"/>
              <c:layout>
                <c:manualLayout>
                  <c:x val="0"/>
                  <c:y val="-0.260740740740740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0E3-49B4-9823-8E76FAFF8F2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'3.4.2.2 (Graf)'!$Q$38:$Q$44</c:f>
              <c:strCache>
                <c:ptCount val="7"/>
                <c:pt idx="0">
                  <c:v>UNCEMP</c:v>
                </c:pt>
                <c:pt idx="1">
                  <c:v>CHUNGAR</c:v>
                </c:pt>
                <c:pt idx="2">
                  <c:v>HORIZONTE</c:v>
                </c:pt>
                <c:pt idx="3">
                  <c:v>MOROCOCHA</c:v>
                </c:pt>
                <c:pt idx="4">
                  <c:v>SOUTHERN</c:v>
                </c:pt>
                <c:pt idx="5">
                  <c:v>NEXA ATACOCHA</c:v>
                </c:pt>
                <c:pt idx="6">
                  <c:v>OTROS</c:v>
                </c:pt>
              </c:strCache>
            </c:strRef>
          </c:cat>
          <c:val>
            <c:numRef>
              <c:f>'3.4.2.2 (Graf)'!$S$38:$S$44</c:f>
              <c:numCache>
                <c:formatCode>0%</c:formatCode>
                <c:ptCount val="7"/>
                <c:pt idx="0">
                  <c:v>0.21018772231393712</c:v>
                </c:pt>
                <c:pt idx="1">
                  <c:v>0.18278673179365862</c:v>
                </c:pt>
                <c:pt idx="2">
                  <c:v>0.10194530013445209</c:v>
                </c:pt>
                <c:pt idx="3">
                  <c:v>9.7860680429565861E-2</c:v>
                </c:pt>
                <c:pt idx="4">
                  <c:v>5.5346597001208371E-2</c:v>
                </c:pt>
                <c:pt idx="5">
                  <c:v>5.2759671188113769E-2</c:v>
                </c:pt>
                <c:pt idx="6">
                  <c:v>0.29911329713906415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E3-49B4-9823-8E76FAFF8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57110656"/>
        <c:axId val="157112576"/>
      </c:barChart>
      <c:catAx>
        <c:axId val="157110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117 MW</a:t>
                </a:r>
              </a:p>
            </c:rich>
          </c:tx>
          <c:layout>
            <c:manualLayout>
              <c:xMode val="edge"/>
              <c:yMode val="edge"/>
              <c:x val="0.44338098227071199"/>
              <c:y val="9.613461650627006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7112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7112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2.0585002973839094E-2"/>
              <c:y val="0.4924077539634899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71106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POTENCIA INSTALADA 2001, POR ORIGEN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5"/>
      <c:hPercent val="389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A6CAF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E9-4723-9DFA-CB2C2B7DEA1F}"/>
              </c:ext>
            </c:extLst>
          </c:dPt>
          <c:cat>
            <c:numLit>
              <c:formatCode>General</c:formatCode>
              <c:ptCount val="3"/>
              <c:pt idx="0">
                <c:v>#N/A</c:v>
              </c:pt>
              <c:pt idx="1">
                <c:v>#N/A</c:v>
              </c:pt>
              <c:pt idx="2">
                <c:v>#N/A</c:v>
              </c:pt>
            </c:numLit>
          </c:cat>
          <c:val>
            <c:numLit>
              <c:formatCode>General</c:formatCode>
              <c:ptCount val="3"/>
              <c:pt idx="0">
                <c:v>#N/A</c:v>
              </c:pt>
              <c:pt idx="1">
                <c:v>#N/A</c:v>
              </c:pt>
              <c:pt idx="2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2-E6E9-4723-9DFA-CB2C2B7DE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827648"/>
        <c:axId val="156829184"/>
        <c:axId val="0"/>
      </c:bar3DChart>
      <c:catAx>
        <c:axId val="15682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6829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68291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MW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6827648"/>
        <c:crosses val="autoZero"/>
        <c:crossBetween val="between"/>
        <c:majorUnit val="1000"/>
        <c:minorUnit val="2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-4"/>
  </c:printSettings>
  <c:userShapes r:id="rId1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POTENCIA INSTALADA 2001, POR TIPO DE SERVICIO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6"/>
      <c:hPercent val="427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/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('3.2.1.1'!#REF!,'3.2.1.1'!$B$51)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('3.2.1.1'!#REF!,'3.2.1.1'!$A$51)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4D5-4FAD-94AD-DA2553BEF481}"/>
            </c:ext>
          </c:extLst>
        </c:ser>
        <c:ser>
          <c:idx val="2"/>
          <c:order val="1"/>
          <c:tx>
            <c:v/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('3.2.1.1'!#REF!,'3.2.1.1'!$C$51)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('3.2.1.1'!#REF!,'3.2.1.1'!$A$51)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4D5-4FAD-94AD-DA2553BEF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847488"/>
        <c:axId val="156865664"/>
        <c:axId val="0"/>
      </c:bar3DChart>
      <c:catAx>
        <c:axId val="15684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68656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6865664"/>
        <c:scaling>
          <c:orientation val="minMax"/>
          <c:max val="6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MW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6847488"/>
        <c:crosses val="autoZero"/>
        <c:crossBetween val="between"/>
        <c:majorUnit val="1000"/>
        <c:minorUnit val="200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POTENCIA EFECTIVA 2001, POR ORIGEN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15"/>
      <c:hPercent val="411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A6CAF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3"/>
              <c:pt idx="0">
                <c:v>#N/A</c:v>
              </c:pt>
              <c:pt idx="1">
                <c:v>#N/A</c:v>
              </c:pt>
              <c:pt idx="2">
                <c:v>#N/A</c:v>
              </c:pt>
            </c:numLit>
          </c:cat>
          <c:val>
            <c:numLit>
              <c:formatCode>General</c:formatCode>
              <c:ptCount val="3"/>
              <c:pt idx="0">
                <c:v>#N/A</c:v>
              </c:pt>
              <c:pt idx="1">
                <c:v>#N/A</c:v>
              </c:pt>
              <c:pt idx="2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0-A4C8-47AC-B9C0-A481D05A4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907776"/>
        <c:axId val="156918144"/>
        <c:axId val="0"/>
      </c:bar3DChart>
      <c:catAx>
        <c:axId val="1569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TOTAL :  5 387 MW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6918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69181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MW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69077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-4" verticalDpi="0"/>
  </c:printSettings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POTENCIA EFECTIVA 2001, POR TIPO DE SERVICIO</a:t>
            </a:r>
          </a:p>
        </c:rich>
      </c:tx>
      <c:overlay val="0"/>
      <c:spPr>
        <a:solidFill>
          <a:srgbClr val="333399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view3D>
      <c:rotX val="8"/>
      <c:hPercent val="354"/>
      <c:rotY val="23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sideWall>
    <c:backWall>
      <c:thickness val="0"/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/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CB5-4ABE-B20E-CE19AA890C30}"/>
            </c:ext>
          </c:extLst>
        </c:ser>
        <c:ser>
          <c:idx val="2"/>
          <c:order val="1"/>
          <c:tx>
            <c:v/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CB5-4ABE-B20E-CE19AA890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502080"/>
        <c:axId val="157503872"/>
        <c:axId val="0"/>
      </c:bar3DChart>
      <c:catAx>
        <c:axId val="15750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75038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7503872"/>
        <c:scaling>
          <c:orientation val="minMax"/>
          <c:max val="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MW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57502080"/>
        <c:crosses val="autoZero"/>
        <c:crossBetween val="between"/>
        <c:majorUnit val="1000"/>
        <c:minorUnit val="200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solidFill>
                  <a:schemeClr val="bg1"/>
                </a:solidFill>
              </a:defRPr>
            </a:pPr>
            <a:r>
              <a:rPr lang="es-PE" sz="1000" b="1">
                <a:solidFill>
                  <a:schemeClr val="bg1"/>
                </a:solidFill>
              </a:rPr>
              <a:t>PRODUCCIÓN DE ENERGÍA ELÉCTRICA NACIONAL</a:t>
            </a:r>
          </a:p>
          <a:p>
            <a:pPr>
              <a:defRPr sz="1000" b="1">
                <a:solidFill>
                  <a:schemeClr val="bg1"/>
                </a:solidFill>
              </a:defRPr>
            </a:pPr>
            <a:r>
              <a:rPr lang="es-PE" sz="1000" b="1">
                <a:solidFill>
                  <a:schemeClr val="bg1"/>
                </a:solidFill>
              </a:rPr>
              <a:t> POR ORIGEN</a:t>
            </a:r>
          </a:p>
        </c:rich>
      </c:tx>
      <c:layout>
        <c:manualLayout>
          <c:xMode val="edge"/>
          <c:yMode val="edge"/>
          <c:x val="0.17911636045494311"/>
          <c:y val="3.1968160842639766E-2"/>
        </c:manualLayout>
      </c:layout>
      <c:overlay val="0"/>
      <c:spPr>
        <a:solidFill>
          <a:srgbClr val="2C5F9B"/>
        </a:solidFill>
        <a:ln w="25400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plastic">
          <a:bevelT w="44450" h="19050"/>
          <a:bevelB w="19050" h="19050"/>
        </a:sp3d>
      </c:spPr>
    </c:title>
    <c:autoTitleDeleted val="0"/>
    <c:plotArea>
      <c:layout>
        <c:manualLayout>
          <c:layoutTarget val="inner"/>
          <c:xMode val="edge"/>
          <c:yMode val="edge"/>
          <c:x val="0.21243523316062177"/>
          <c:y val="0.27586206896551724"/>
          <c:w val="0.73834196891191706"/>
          <c:h val="0.5689655172413793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0065B0"/>
                  </a:gs>
                  <a:gs pos="50000">
                    <a:schemeClr val="accent1">
                      <a:lumMod val="60000"/>
                      <a:lumOff val="40000"/>
                    </a:schemeClr>
                  </a:gs>
                  <a:gs pos="96000">
                    <a:srgbClr val="0065B0"/>
                  </a:gs>
                </a:gsLst>
                <a:lin ang="0" scaled="0"/>
                <a:tileRect/>
              </a:gradFill>
              <a:ln w="12700">
                <a:noFill/>
                <a:prstDash val="solid"/>
              </a:ln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63500" h="50800"/>
              </a:sp3d>
            </c:spPr>
            <c:extLst>
              <c:ext xmlns:c16="http://schemas.microsoft.com/office/drawing/2014/chart" uri="{C3380CC4-5D6E-409C-BE32-E72D297353CC}">
                <c16:uniqueId val="{00000001-D15D-4785-BC67-A2695858E628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14000">
                    <a:srgbClr val="FF0000"/>
                  </a:gs>
                  <a:gs pos="97083">
                    <a:srgbClr val="FF0000"/>
                  </a:gs>
                  <a:gs pos="50000">
                    <a:schemeClr val="accent2">
                      <a:lumMod val="60000"/>
                      <a:lumOff val="40000"/>
                    </a:schemeClr>
                  </a:gs>
                </a:gsLst>
                <a:lin ang="10800000" scaled="1"/>
                <a:tileRect/>
              </a:gradFill>
              <a:ln w="12700">
                <a:noFill/>
                <a:prstDash val="solid"/>
              </a:ln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plastic">
                <a:bevelT w="57150" h="57150"/>
              </a:sp3d>
            </c:spPr>
            <c:extLst>
              <c:ext xmlns:c16="http://schemas.microsoft.com/office/drawing/2014/chart" uri="{C3380CC4-5D6E-409C-BE32-E72D297353CC}">
                <c16:uniqueId val="{00000003-D15D-4785-BC67-A2695858E628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14000">
                    <a:srgbClr val="FFC000"/>
                  </a:gs>
                  <a:gs pos="97083">
                    <a:srgbClr val="FFC000"/>
                  </a:gs>
                  <a:gs pos="50000">
                    <a:srgbClr val="FFFF00"/>
                  </a:gs>
                </a:gsLst>
                <a:lin ang="10800000" scaled="1"/>
              </a:gradFill>
              <a:ln w="12700">
                <a:noFill/>
                <a:prstDash val="solid"/>
              </a:ln>
              <a:scene3d>
                <a:camera prst="orthographicFront"/>
                <a:lightRig rig="threePt" dir="t"/>
              </a:scene3d>
              <a:sp3d prstMaterial="plastic">
                <a:bevelT w="44450" h="50800"/>
              </a:sp3d>
            </c:spPr>
            <c:extLst>
              <c:ext xmlns:c16="http://schemas.microsoft.com/office/drawing/2014/chart" uri="{C3380CC4-5D6E-409C-BE32-E72D297353CC}">
                <c16:uniqueId val="{00000005-D15D-4785-BC67-A2695858E628}"/>
              </c:ext>
            </c:extLst>
          </c:dPt>
          <c:dPt>
            <c:idx val="3"/>
            <c:invertIfNegative val="0"/>
            <c:bubble3D val="0"/>
            <c:spPr>
              <a:gradFill>
                <a:gsLst>
                  <a:gs pos="14000">
                    <a:srgbClr val="008A3E"/>
                  </a:gs>
                  <a:gs pos="97083">
                    <a:srgbClr val="009A46"/>
                  </a:gs>
                  <a:gs pos="50000">
                    <a:schemeClr val="accent6">
                      <a:lumMod val="60000"/>
                      <a:lumOff val="40000"/>
                    </a:schemeClr>
                  </a:gs>
                </a:gsLst>
                <a:lin ang="10800000" scaled="1"/>
              </a:gradFill>
              <a:ln w="12700">
                <a:noFill/>
                <a:prstDash val="solid"/>
              </a:ln>
              <a:scene3d>
                <a:camera prst="orthographicFront"/>
                <a:lightRig rig="threePt" dir="t"/>
              </a:scene3d>
              <a:sp3d prstMaterial="plastic"/>
            </c:spPr>
            <c:extLst>
              <c:ext xmlns:c16="http://schemas.microsoft.com/office/drawing/2014/chart" uri="{C3380CC4-5D6E-409C-BE32-E72D297353CC}">
                <c16:uniqueId val="{00000007-D15D-4785-BC67-A2695858E628}"/>
              </c:ext>
            </c:extLst>
          </c:dPt>
          <c:cat>
            <c:strRef>
              <c:f>'3.5.1'!$C$6:$F$6</c:f>
              <c:strCache>
                <c:ptCount val="4"/>
                <c:pt idx="0">
                  <c:v>Hidráulica</c:v>
                </c:pt>
                <c:pt idx="1">
                  <c:v>Térmica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'3.5.1'!$C$13:$F$13</c:f>
              <c:numCache>
                <c:formatCode>#\ ##0</c:formatCode>
                <c:ptCount val="4"/>
                <c:pt idx="0">
                  <c:v>32032.984758197526</c:v>
                </c:pt>
                <c:pt idx="1">
                  <c:v>26579.334389131724</c:v>
                </c:pt>
                <c:pt idx="2" formatCode="#,##0">
                  <c:v>1316.6066039999994</c:v>
                </c:pt>
                <c:pt idx="3">
                  <c:v>3865.9586940000008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5D-4785-BC67-A2695858E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534848"/>
        <c:axId val="157541120"/>
      </c:barChart>
      <c:catAx>
        <c:axId val="157534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s-PE" sz="900" b="1"/>
                  <a:t>TOTAL : 63 975 GWh</a:t>
                </a:r>
              </a:p>
            </c:rich>
          </c:tx>
          <c:layout>
            <c:manualLayout>
              <c:xMode val="edge"/>
              <c:yMode val="edge"/>
              <c:x val="0.39455949256342954"/>
              <c:y val="0.139586119574249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7541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754112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GWh</a:t>
                </a:r>
              </a:p>
            </c:rich>
          </c:tx>
          <c:layout>
            <c:manualLayout>
              <c:xMode val="edge"/>
              <c:yMode val="edge"/>
              <c:x val="2.5043088363954503E-2"/>
              <c:y val="0.4665895841967122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7534848"/>
        <c:crosses val="autoZero"/>
        <c:crossBetween val="between"/>
        <c:minorUnit val="50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solidFill>
                  <a:schemeClr val="bg1"/>
                </a:solidFill>
              </a:defRPr>
            </a:pPr>
            <a:r>
              <a:rPr lang="es-PE" sz="1000" b="1">
                <a:solidFill>
                  <a:schemeClr val="bg1"/>
                </a:solidFill>
              </a:rPr>
              <a:t>PRODUCCIÓN DE ENERGÍA ELÉCTRICA NACIONAL</a:t>
            </a:r>
          </a:p>
          <a:p>
            <a:pPr>
              <a:defRPr sz="1000" b="1">
                <a:solidFill>
                  <a:schemeClr val="bg1"/>
                </a:solidFill>
              </a:defRPr>
            </a:pPr>
            <a:r>
              <a:rPr lang="es-PE" sz="1000" b="1">
                <a:solidFill>
                  <a:schemeClr val="bg1"/>
                </a:solidFill>
              </a:rPr>
              <a:t>  POR TIPO DE SERVICIO</a:t>
            </a:r>
          </a:p>
        </c:rich>
      </c:tx>
      <c:layout>
        <c:manualLayout>
          <c:xMode val="edge"/>
          <c:yMode val="edge"/>
          <c:x val="0.16291051853812391"/>
          <c:y val="3.3598133566637503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view3D>
      <c:rotX val="15"/>
      <c:hPercent val="42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gradFill rotWithShape="0">
          <a:gsLst>
            <a:gs pos="0">
              <a:srgbClr val="FFFFFF"/>
            </a:gs>
            <a:gs pos="100000">
              <a:srgbClr val="C0C0C0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sideWall>
    <c:backWall>
      <c:thickness val="0"/>
      <c:spPr>
        <a:gradFill rotWithShape="0">
          <a:gsLst>
            <a:gs pos="0">
              <a:srgbClr val="FFFFFF"/>
            </a:gs>
            <a:gs pos="100000">
              <a:srgbClr val="C0C0C0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6552526522419991"/>
          <c:y val="0.28954894052877539"/>
          <c:w val="0.81367709805505084"/>
          <c:h val="0.446408689934485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'3.5.1'!$C$65:$C$66</c:f>
              <c:strCache>
                <c:ptCount val="2"/>
                <c:pt idx="0">
                  <c:v>SEIN</c:v>
                </c:pt>
              </c:strCache>
            </c:strRef>
          </c:tx>
          <c:spPr>
            <a:gradFill flip="none" rotWithShape="1">
              <a:gsLst>
                <a:gs pos="0">
                  <a:srgbClr val="0069B8"/>
                </a:gs>
                <a:gs pos="85000">
                  <a:srgbClr val="0069B8"/>
                </a:gs>
                <a:gs pos="48000">
                  <a:schemeClr val="accent1">
                    <a:lumMod val="60000"/>
                    <a:lumOff val="40000"/>
                  </a:schemeClr>
                </a:gs>
              </a:gsLst>
              <a:lin ang="0" scaled="0"/>
              <a:tileRect/>
            </a:gradFill>
            <a:ln w="25400">
              <a:noFill/>
            </a:ln>
            <a:scene3d>
              <a:camera prst="orthographicFront"/>
              <a:lightRig rig="threePt" dir="t"/>
            </a:scene3d>
            <a:sp3d prstMaterial="plastic">
              <a:bevelT w="50800" h="50800"/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F13E-47B7-82D5-2D14F27F98E0}"/>
              </c:ext>
            </c:extLst>
          </c:dPt>
          <c:cat>
            <c:strRef>
              <c:f>('3.5.1'!$B$68,'3.5.1'!$B$70)</c:f>
              <c:strCache>
                <c:ptCount val="2"/>
                <c:pt idx="0">
                  <c:v>Para mercado eléctrico</c:v>
                </c:pt>
                <c:pt idx="1">
                  <c:v>Para uso propio</c:v>
                </c:pt>
              </c:strCache>
            </c:strRef>
          </c:cat>
          <c:val>
            <c:numRef>
              <c:f>('3.5.1'!$C$68,'3.5.1'!$C$70)</c:f>
              <c:numCache>
                <c:formatCode>#,##0</c:formatCode>
                <c:ptCount val="2"/>
                <c:pt idx="0">
                  <c:v>61206.895383397488</c:v>
                </c:pt>
                <c:pt idx="1">
                  <c:v>451.84286300000002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E-47B7-82D5-2D14F27F98E0}"/>
            </c:ext>
          </c:extLst>
        </c:ser>
        <c:ser>
          <c:idx val="2"/>
          <c:order val="1"/>
          <c:tx>
            <c:strRef>
              <c:f>'3.5.1'!$D$65</c:f>
              <c:strCache>
                <c:ptCount val="1"/>
                <c:pt idx="0">
                  <c:v>SS AA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</c:spPr>
          <c:invertIfNegative val="0"/>
          <c:cat>
            <c:strRef>
              <c:f>('3.5.1'!$B$68,'3.5.1'!$B$70)</c:f>
              <c:strCache>
                <c:ptCount val="2"/>
                <c:pt idx="0">
                  <c:v>Para mercado eléctrico</c:v>
                </c:pt>
                <c:pt idx="1">
                  <c:v>Para uso propio</c:v>
                </c:pt>
              </c:strCache>
            </c:strRef>
          </c:cat>
          <c:val>
            <c:numRef>
              <c:f>('3.5.1'!$D$68,'3.5.1'!$D$70)</c:f>
              <c:numCache>
                <c:formatCode>#,##0</c:formatCode>
                <c:ptCount val="2"/>
                <c:pt idx="0">
                  <c:v>548.71907820000092</c:v>
                </c:pt>
                <c:pt idx="1">
                  <c:v>1587.4271364933834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3E-47B7-82D5-2D14F27F9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580672"/>
        <c:axId val="157602944"/>
        <c:axId val="0"/>
      </c:bar3DChart>
      <c:catAx>
        <c:axId val="157580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7602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7602944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GW.h</a:t>
                </a:r>
              </a:p>
            </c:rich>
          </c:tx>
          <c:layout>
            <c:manualLayout>
              <c:xMode val="edge"/>
              <c:yMode val="edge"/>
              <c:x val="2.9964710293566246E-2"/>
              <c:y val="0.48895648215279303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758067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2934802267363639"/>
          <c:y val="0.83374867165994493"/>
          <c:w val="0.4208800370541918"/>
          <c:h val="5.755390745648314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POTENCIA INSTALADA 2001, POR SISTEMA</a:t>
            </a:r>
          </a:p>
        </c:rich>
      </c:tx>
      <c:overlay val="0"/>
      <c:spPr>
        <a:solidFill>
          <a:srgbClr val="000080"/>
        </a:solidFill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047-470E-868C-2A40AC9B982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4047-470E-868C-2A40AC9B9820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cat>
          <c:val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2-4047-470E-868C-2A40AC9B9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>
                <a:solidFill>
                  <a:schemeClr val="bg1"/>
                </a:solidFill>
              </a:defRPr>
            </a:pPr>
            <a:r>
              <a:rPr lang="es-PE" sz="1050" b="1">
                <a:solidFill>
                  <a:schemeClr val="bg1"/>
                </a:solidFill>
              </a:rPr>
              <a:t>PRODUCCIÓN DE ENERGÍA ELÉCTRICA NACIONAL </a:t>
            </a:r>
          </a:p>
          <a:p>
            <a:pPr>
              <a:defRPr sz="1050" b="1">
                <a:solidFill>
                  <a:schemeClr val="bg1"/>
                </a:solidFill>
              </a:defRPr>
            </a:pPr>
            <a:r>
              <a:rPr lang="es-PE" sz="1050" b="1">
                <a:solidFill>
                  <a:schemeClr val="bg1"/>
                </a:solidFill>
              </a:rPr>
              <a:t> POR TIPO DE SISTEMA</a:t>
            </a:r>
          </a:p>
        </c:rich>
      </c:tx>
      <c:layout>
        <c:manualLayout>
          <c:xMode val="edge"/>
          <c:yMode val="edge"/>
          <c:x val="0.18671279060828697"/>
          <c:y val="4.2372821374856234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 prstMaterial="plastic">
          <a:bevelT w="44450" h="44450"/>
        </a:sp3d>
      </c:spPr>
    </c:title>
    <c:autoTitleDeleted val="0"/>
    <c:view3D>
      <c:rotX val="20"/>
      <c:rotY val="1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0717798350519995"/>
          <c:y val="0.36196941952023437"/>
          <c:w val="0.6289447501070734"/>
          <c:h val="0.38819080754440577"/>
        </c:manualLayout>
      </c:layout>
      <c:pie3DChart>
        <c:varyColors val="1"/>
        <c:ser>
          <c:idx val="0"/>
          <c:order val="0"/>
          <c:spPr>
            <a:gradFill flip="none" rotWithShape="1">
              <a:gsLst>
                <a:gs pos="5000">
                  <a:schemeClr val="accent5">
                    <a:lumMod val="60000"/>
                    <a:lumOff val="40000"/>
                  </a:schemeClr>
                </a:gs>
                <a:gs pos="97000">
                  <a:srgbClr val="0065B0"/>
                </a:gs>
                <a:gs pos="45000">
                  <a:srgbClr val="0065B0"/>
                </a:gs>
              </a:gsLst>
              <a:path path="circle">
                <a:fillToRect l="50000" t="50000" r="50000" b="50000"/>
              </a:path>
              <a:tileRect/>
            </a:gradFill>
            <a:ln w="12700">
              <a:noFill/>
              <a:prstDash val="solid"/>
            </a:ln>
            <a:scene3d>
              <a:camera prst="orthographicFront"/>
              <a:lightRig rig="threePt" dir="t"/>
            </a:scene3d>
            <a:sp3d prstMaterial="plastic">
              <a:bevelT w="88900" h="127000"/>
              <a:contourClr>
                <a:srgbClr val="000000"/>
              </a:contourClr>
            </a:sp3d>
          </c:spPr>
          <c:explosion val="31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0B4-4C78-8B38-2513AEDCDF5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rgbClr val="FFFF00"/>
                  </a:gs>
                  <a:gs pos="85000">
                    <a:srgbClr val="FFC000"/>
                  </a:gs>
                  <a:gs pos="48000">
                    <a:srgbClr val="FFC000"/>
                  </a:gs>
                </a:gsLst>
                <a:path path="circle">
                  <a:fillToRect l="50000" t="50000" r="50000" b="50000"/>
                </a:path>
                <a:tileRect/>
              </a:gradFill>
              <a:ln w="12700">
                <a:noFill/>
                <a:prstDash val="solid"/>
              </a:ln>
              <a:scene3d>
                <a:camera prst="orthographicFront"/>
                <a:lightRig rig="threePt" dir="t"/>
              </a:scene3d>
              <a:sp3d prstMaterial="plastic">
                <a:bevelT w="88900" h="127000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0B4-4C78-8B38-2513AEDCDF59}"/>
              </c:ext>
            </c:extLst>
          </c:dPt>
          <c:dLbls>
            <c:dLbl>
              <c:idx val="0"/>
              <c:layout>
                <c:manualLayout>
                  <c:x val="5.4995716209038322E-4"/>
                  <c:y val="-0.1685818304969943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B4-4C78-8B38-2513AEDCDF59}"/>
                </c:ext>
              </c:extLst>
            </c:dLbl>
            <c:dLbl>
              <c:idx val="1"/>
              <c:layout>
                <c:manualLayout>
                  <c:x val="-2.49466226048169E-2"/>
                  <c:y val="0.1003246973160612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B4-4C78-8B38-2513AEDCDF59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/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('3.5.1'!$B$39,'3.5.1'!$B$41)</c:f>
              <c:strCache>
                <c:ptCount val="2"/>
                <c:pt idx="0">
                  <c:v>SEIN</c:v>
                </c:pt>
                <c:pt idx="1">
                  <c:v>SS AA</c:v>
                </c:pt>
              </c:strCache>
            </c:strRef>
          </c:cat>
          <c:val>
            <c:numRef>
              <c:f>('3.5.1'!$G$39,'3.5.1'!$G$41)</c:f>
              <c:numCache>
                <c:formatCode>#\ ##0</c:formatCode>
                <c:ptCount val="2"/>
                <c:pt idx="0">
                  <c:v>61658.738246397472</c:v>
                </c:pt>
                <c:pt idx="1">
                  <c:v>2136.1462146933818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B4-4C78-8B38-2513AEDCD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>POTENCIA EFECTIVA 2001, POR SISTEMA</a:t>
            </a:r>
          </a:p>
        </c:rich>
      </c:tx>
      <c:overlay val="0"/>
      <c:spPr>
        <a:solidFill>
          <a:srgbClr val="000080"/>
        </a:solidFill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/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A92-4088-AFD5-C2E411F4E8B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AA92-4088-AFD5-C2E411F4E8B6}"/>
              </c:ext>
            </c:extLst>
          </c:dPt>
          <c:cat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cat>
          <c:val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2-AA92-4088-AFD5-C2E411F4E8B6}"/>
            </c:ext>
          </c:extLst>
        </c:ser>
        <c:ser>
          <c:idx val="1"/>
          <c:order val="1"/>
          <c:tx>
            <c:v/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A92-4088-AFD5-C2E411F4E8B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AA92-4088-AFD5-C2E411F4E8B6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cat>
          <c:val>
            <c:numLit>
              <c:formatCode>General</c:formatCode>
              <c:ptCount val="2"/>
              <c:pt idx="0">
                <c:v>#N/A</c:v>
              </c:pt>
              <c:pt idx="1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6-AA92-4088-AFD5-C2E411F4E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s-PE" b="1">
                <a:solidFill>
                  <a:schemeClr val="bg1"/>
                </a:solidFill>
              </a:rPr>
              <a:t>PRODUCCIÓN DE ENERGÍA ELÉCTRICA PARA EL  MERCADO ELÉCTRICO</a:t>
            </a:r>
          </a:p>
        </c:rich>
      </c:tx>
      <c:layout>
        <c:manualLayout>
          <c:xMode val="edge"/>
          <c:yMode val="edge"/>
          <c:x val="0.23879381873675931"/>
          <c:y val="3.1746042295711076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0.10233592880978866"/>
          <c:y val="0.21995513560076443"/>
          <c:w val="0.87539694109540467"/>
          <c:h val="0.63038688347435579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32000">
                  <a:schemeClr val="accent5">
                    <a:lumMod val="60000"/>
                    <a:lumOff val="40000"/>
                  </a:schemeClr>
                </a:gs>
                <a:gs pos="100000">
                  <a:schemeClr val="accent1">
                    <a:lumMod val="75000"/>
                  </a:schemeClr>
                </a:gs>
              </a:gsLst>
              <a:lin ang="0" scaled="0"/>
            </a:gradFill>
            <a:ln w="9525" cap="flat" cmpd="sng" algn="ctr">
              <a:noFill/>
              <a:prstDash val="solid"/>
            </a:ln>
            <a:effectLst>
              <a:outerShdw blurRad="266700" dist="165100" dir="192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63500" h="88900"/>
            </a:sp3d>
          </c:spPr>
          <c:invertIfNegative val="0"/>
          <c:dLbls>
            <c:numFmt formatCode="#,##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'3.5.2.1 GRAF'!$K$6:$K$12</c:f>
              <c:strCache>
                <c:ptCount val="7"/>
                <c:pt idx="0">
                  <c:v>KALLPA</c:v>
                </c:pt>
                <c:pt idx="1">
                  <c:v>ENGIE PERU</c:v>
                </c:pt>
                <c:pt idx="2">
                  <c:v>ELP</c:v>
                </c:pt>
                <c:pt idx="3">
                  <c:v>ENEL PERU</c:v>
                </c:pt>
                <c:pt idx="4">
                  <c:v>ORYGEN PERÚ</c:v>
                </c:pt>
                <c:pt idx="5">
                  <c:v>FÉNIX POWER</c:v>
                </c:pt>
                <c:pt idx="6">
                  <c:v>OTROS</c:v>
                </c:pt>
              </c:strCache>
            </c:strRef>
          </c:cat>
          <c:val>
            <c:numRef>
              <c:f>'3.5.2.1 GRAF'!$L$6:$L$12</c:f>
              <c:numCache>
                <c:formatCode>#\ ##0</c:formatCode>
                <c:ptCount val="7"/>
                <c:pt idx="0">
                  <c:v>11671.862920000003</c:v>
                </c:pt>
                <c:pt idx="1">
                  <c:v>8242.4914580000004</c:v>
                </c:pt>
                <c:pt idx="2">
                  <c:v>6945.8799960000033</c:v>
                </c:pt>
                <c:pt idx="3">
                  <c:v>4877.4295950000023</c:v>
                </c:pt>
                <c:pt idx="4">
                  <c:v>3825.1025409999984</c:v>
                </c:pt>
                <c:pt idx="5">
                  <c:v>3805.4219240000002</c:v>
                </c:pt>
                <c:pt idx="6">
                  <c:v>22387.426027597525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7-4C45-B336-834B84BEFFD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0"/>
                  <c:y val="-9.074140732408449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7-4C45-B336-834B84BEFFDD}"/>
                </c:ext>
              </c:extLst>
            </c:dLbl>
            <c:dLbl>
              <c:idx val="1"/>
              <c:layout>
                <c:manualLayout>
                  <c:x val="-3.0063885757234121E-3"/>
                  <c:y val="-7.84316960379952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7-4C45-B336-834B84BEFFDD}"/>
                </c:ext>
              </c:extLst>
            </c:dLbl>
            <c:dLbl>
              <c:idx val="2"/>
              <c:layout>
                <c:manualLayout>
                  <c:x val="2.9656721320206465E-3"/>
                  <c:y val="-6.91018622672167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07-4C45-B336-834B84BEFFDD}"/>
                </c:ext>
              </c:extLst>
            </c:dLbl>
            <c:dLbl>
              <c:idx val="3"/>
              <c:layout>
                <c:manualLayout>
                  <c:x val="1.1578540751950551E-3"/>
                  <c:y val="-4.38334428864783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507-4C45-B336-834B84BEFFDD}"/>
                </c:ext>
              </c:extLst>
            </c:dLbl>
            <c:dLbl>
              <c:idx val="4"/>
              <c:layout>
                <c:manualLayout>
                  <c:x val="0"/>
                  <c:y val="-2.76959098679144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07-4C45-B336-834B84BEFFDD}"/>
                </c:ext>
              </c:extLst>
            </c:dLbl>
            <c:dLbl>
              <c:idx val="5"/>
              <c:layout>
                <c:manualLayout>
                  <c:x val="1.1578540751951401E-3"/>
                  <c:y val="-1.12528471078966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507-4C45-B336-834B84BEFFDD}"/>
                </c:ext>
              </c:extLst>
            </c:dLbl>
            <c:dLbl>
              <c:idx val="6"/>
              <c:layout>
                <c:manualLayout>
                  <c:x val="2.193946092593115E-3"/>
                  <c:y val="-0.2561606190978705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507-4C45-B336-834B84BEFFDD}"/>
                </c:ext>
              </c:extLst>
            </c:dLbl>
            <c:spPr>
              <a:noFill/>
              <a:ln w="25400">
                <a:noFill/>
              </a:ln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'3.5.2.1 GRAF'!$K$6:$K$12</c:f>
              <c:strCache>
                <c:ptCount val="7"/>
                <c:pt idx="0">
                  <c:v>KALLPA</c:v>
                </c:pt>
                <c:pt idx="1">
                  <c:v>ENGIE PERU</c:v>
                </c:pt>
                <c:pt idx="2">
                  <c:v>ELP</c:v>
                </c:pt>
                <c:pt idx="3">
                  <c:v>ENEL PERU</c:v>
                </c:pt>
                <c:pt idx="4">
                  <c:v>ORYGEN PERÚ</c:v>
                </c:pt>
                <c:pt idx="5">
                  <c:v>FÉNIX POWER</c:v>
                </c:pt>
                <c:pt idx="6">
                  <c:v>OTROS</c:v>
                </c:pt>
              </c:strCache>
            </c:strRef>
          </c:cat>
          <c:val>
            <c:numRef>
              <c:f>'3.5.2.1 GRAF'!$M$6:$M$12</c:f>
              <c:numCache>
                <c:formatCode>0%</c:formatCode>
                <c:ptCount val="7"/>
                <c:pt idx="0">
                  <c:v>0.18900083857570718</c:v>
                </c:pt>
                <c:pt idx="1">
                  <c:v>0.13346950766922672</c:v>
                </c:pt>
                <c:pt idx="2">
                  <c:v>0.11247366019358886</c:v>
                </c:pt>
                <c:pt idx="3">
                  <c:v>7.8979533076025191E-2</c:v>
                </c:pt>
                <c:pt idx="4">
                  <c:v>6.1939348743402463E-2</c:v>
                </c:pt>
                <c:pt idx="5">
                  <c:v>6.1620663273723647E-2</c:v>
                </c:pt>
                <c:pt idx="6">
                  <c:v>0.36251644846832592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07-4C45-B336-834B84BEF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5263744"/>
        <c:axId val="155265664"/>
      </c:barChart>
      <c:catAx>
        <c:axId val="15526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61</a:t>
                </a:r>
                <a:r>
                  <a:rPr lang="es-PE" sz="1100" b="1" baseline="0"/>
                  <a:t> 756 </a:t>
                </a:r>
                <a:r>
                  <a:rPr lang="es-PE" sz="1100" b="1"/>
                  <a:t>GWh</a:t>
                </a:r>
              </a:p>
            </c:rich>
          </c:tx>
          <c:layout>
            <c:manualLayout>
              <c:xMode val="edge"/>
              <c:yMode val="edge"/>
              <c:x val="0.44222092643042132"/>
              <c:y val="0.106260789566252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52656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265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GWh</a:t>
                </a:r>
              </a:p>
            </c:rich>
          </c:tx>
          <c:layout>
            <c:manualLayout>
              <c:xMode val="edge"/>
              <c:yMode val="edge"/>
              <c:x val="1.7797583644772699E-2"/>
              <c:y val="0.507937757780277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52637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1200" verticalDpi="1200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s-PE" b="1">
                <a:solidFill>
                  <a:schemeClr val="bg1"/>
                </a:solidFill>
              </a:rPr>
              <a:t>PRODUCCIÓN HIDRAULICA PARA EL MERCADO ELÉCTRICO</a:t>
            </a:r>
          </a:p>
        </c:rich>
      </c:tx>
      <c:layout>
        <c:manualLayout>
          <c:xMode val="edge"/>
          <c:yMode val="edge"/>
          <c:x val="0.31035153511957797"/>
          <c:y val="3.1745992087521518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0.10367904264109819"/>
          <c:y val="0.16553324637995673"/>
          <c:w val="0.87848479141059543"/>
          <c:h val="0.6734708791074951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35000">
                  <a:schemeClr val="accent1">
                    <a:lumMod val="60000"/>
                    <a:lumOff val="4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0" scaled="0"/>
            </a:gradFill>
            <a:ln w="9525" cap="flat" cmpd="sng" algn="ctr">
              <a:noFill/>
              <a:prstDash val="solid"/>
            </a:ln>
            <a:effectLst>
              <a:outerShdw blurRad="190500" dist="1397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 prstMaterial="plastic">
              <a:bevelT w="50800" h="63500"/>
            </a:sp3d>
          </c:spPr>
          <c:invertIfNegative val="0"/>
          <c:dLbls>
            <c:numFmt formatCode="#,##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'3.5.2.1 GRAF'!$K$40:$K$46</c:f>
              <c:strCache>
                <c:ptCount val="7"/>
                <c:pt idx="0">
                  <c:v>ELP</c:v>
                </c:pt>
                <c:pt idx="1">
                  <c:v>KALLPA</c:v>
                </c:pt>
                <c:pt idx="2">
                  <c:v>STATKRAFT </c:v>
                </c:pt>
                <c:pt idx="3">
                  <c:v>ENEL PERU</c:v>
                </c:pt>
                <c:pt idx="4">
                  <c:v>ORAZUL</c:v>
                </c:pt>
                <c:pt idx="5">
                  <c:v>EGEHUALLAGA</c:v>
                </c:pt>
                <c:pt idx="6">
                  <c:v>OTROS</c:v>
                </c:pt>
              </c:strCache>
            </c:strRef>
          </c:cat>
          <c:val>
            <c:numRef>
              <c:f>'3.5.2.1 GRAF'!$L$40:$L$46</c:f>
              <c:numCache>
                <c:formatCode>#\ ##0</c:formatCode>
                <c:ptCount val="7"/>
                <c:pt idx="0">
                  <c:v>6943.4115739999979</c:v>
                </c:pt>
                <c:pt idx="1">
                  <c:v>3480.8320449999997</c:v>
                </c:pt>
                <c:pt idx="2">
                  <c:v>2460.3142769999981</c:v>
                </c:pt>
                <c:pt idx="3">
                  <c:v>2153.7741420000011</c:v>
                </c:pt>
                <c:pt idx="4">
                  <c:v>2078.1308099999992</c:v>
                </c:pt>
                <c:pt idx="5">
                  <c:v>2064.662221</c:v>
                </c:pt>
                <c:pt idx="6">
                  <c:v>12238.964206597531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3-458C-9768-FEC8F81F9B2A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2.1044332498799432E-17"/>
                  <c:y val="-0.1667853069026812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73-458C-9768-FEC8F81F9B2A}"/>
                </c:ext>
              </c:extLst>
            </c:dLbl>
            <c:dLbl>
              <c:idx val="1"/>
              <c:layout>
                <c:manualLayout>
                  <c:x val="-1.1478859420758676E-3"/>
                  <c:y val="-5.97528860921995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73-458C-9768-FEC8F81F9B2A}"/>
                </c:ext>
              </c:extLst>
            </c:dLbl>
            <c:dLbl>
              <c:idx val="2"/>
              <c:layout>
                <c:manualLayout>
                  <c:x val="4.5915437683034703E-3"/>
                  <c:y val="-3.7396432070931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73-458C-9768-FEC8F81F9B2A}"/>
                </c:ext>
              </c:extLst>
            </c:dLbl>
            <c:dLbl>
              <c:idx val="3"/>
              <c:layout>
                <c:manualLayout>
                  <c:x val="-1.4861438732373105E-3"/>
                  <c:y val="-2.75236230059451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73-458C-9768-FEC8F81F9B2A}"/>
                </c:ext>
              </c:extLst>
            </c:dLbl>
            <c:dLbl>
              <c:idx val="4"/>
              <c:layout>
                <c:manualLayout>
                  <c:x val="1.1478859420757835E-3"/>
                  <c:y val="-1.730451503702529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73-458C-9768-FEC8F81F9B2A}"/>
                </c:ext>
              </c:extLst>
            </c:dLbl>
            <c:dLbl>
              <c:idx val="5"/>
              <c:layout>
                <c:manualLayout>
                  <c:x val="2.2957718841517352E-3"/>
                  <c:y val="-1.15357376644060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373-458C-9768-FEC8F81F9B2A}"/>
                </c:ext>
              </c:extLst>
            </c:dLbl>
            <c:dLbl>
              <c:idx val="6"/>
              <c:layout>
                <c:manualLayout>
                  <c:x val="1.4861438732374195E-3"/>
                  <c:y val="-0.2385770051825976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73-458C-9768-FEC8F81F9B2A}"/>
                </c:ext>
              </c:extLst>
            </c:dLbl>
            <c:spPr>
              <a:noFill/>
              <a:ln w="25400">
                <a:noFill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'3.5.2.1 GRAF'!$K$40:$K$46</c:f>
              <c:strCache>
                <c:ptCount val="7"/>
                <c:pt idx="0">
                  <c:v>ELP</c:v>
                </c:pt>
                <c:pt idx="1">
                  <c:v>KALLPA</c:v>
                </c:pt>
                <c:pt idx="2">
                  <c:v>STATKRAFT </c:v>
                </c:pt>
                <c:pt idx="3">
                  <c:v>ENEL PERU</c:v>
                </c:pt>
                <c:pt idx="4">
                  <c:v>ORAZUL</c:v>
                </c:pt>
                <c:pt idx="5">
                  <c:v>EGEHUALLAGA</c:v>
                </c:pt>
                <c:pt idx="6">
                  <c:v>OTROS</c:v>
                </c:pt>
              </c:strCache>
            </c:strRef>
          </c:cat>
          <c:val>
            <c:numRef>
              <c:f>'3.5.2.1 GRAF'!$M$40:$M$46</c:f>
              <c:numCache>
                <c:formatCode>0%</c:formatCode>
                <c:ptCount val="7"/>
                <c:pt idx="0">
                  <c:v>0.22098637317980546</c:v>
                </c:pt>
                <c:pt idx="1">
                  <c:v>0.11078364591737155</c:v>
                </c:pt>
                <c:pt idx="2">
                  <c:v>7.8303860164738809E-2</c:v>
                </c:pt>
                <c:pt idx="3">
                  <c:v>6.8547677350895814E-2</c:v>
                </c:pt>
                <c:pt idx="4">
                  <c:v>6.6140194312368922E-2</c:v>
                </c:pt>
                <c:pt idx="5">
                  <c:v>6.571153260864615E-2</c:v>
                </c:pt>
                <c:pt idx="6">
                  <c:v>0.38952671646617337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73-458C-9768-FEC8F81F9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6250496"/>
        <c:axId val="156252416"/>
      </c:barChart>
      <c:catAx>
        <c:axId val="15625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31 420 GWh</a:t>
                </a:r>
              </a:p>
            </c:rich>
          </c:tx>
          <c:layout>
            <c:manualLayout>
              <c:xMode val="edge"/>
              <c:yMode val="edge"/>
              <c:x val="0.43478303015681025"/>
              <c:y val="9.8055955771486014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6252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6252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GWh</a:t>
                </a:r>
              </a:p>
            </c:rich>
          </c:tx>
          <c:layout>
            <c:manualLayout>
              <c:xMode val="edge"/>
              <c:yMode val="edge"/>
              <c:x val="1.7837235228539576E-2"/>
              <c:y val="0.4685323805889902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62504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s-PE" b="1">
                <a:solidFill>
                  <a:schemeClr val="bg1"/>
                </a:solidFill>
              </a:rPr>
              <a:t>PRODUCCIÓN TÉRMICA PARA EL MERCADO ELÉCTRICO</a:t>
            </a:r>
          </a:p>
        </c:rich>
      </c:tx>
      <c:layout>
        <c:manualLayout>
          <c:xMode val="edge"/>
          <c:yMode val="edge"/>
          <c:x val="0.31042079218458024"/>
          <c:y val="3.3856802883674091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9.1212458286985543E-2"/>
          <c:y val="0.13461566551412577"/>
          <c:w val="0.87986651835372631"/>
          <c:h val="0.72649724245718661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rgbClr val="37941E"/>
                </a:gs>
                <a:gs pos="51000">
                  <a:schemeClr val="accent6">
                    <a:lumMod val="60000"/>
                    <a:lumOff val="40000"/>
                  </a:schemeClr>
                </a:gs>
                <a:gs pos="97000">
                  <a:srgbClr val="19A329"/>
                </a:gs>
              </a:gsLst>
              <a:lin ang="0" scaled="0"/>
            </a:gradFill>
            <a:ln w="9525" cap="flat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</a:ln>
            <a:effectLst>
              <a:outerShdw blurRad="215900" dist="1524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63500" h="63500"/>
            </a:sp3d>
          </c:spPr>
          <c:invertIfNegative val="0"/>
          <c:dLbls>
            <c:dLbl>
              <c:idx val="1"/>
              <c:layout>
                <c:manualLayout>
                  <c:x val="6.3107740008583367E-3"/>
                  <c:y val="-9.607680490066744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63-413B-AE0F-00AC645D2138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'3.5.2.1 GRAF'!$K$73:$K$79</c:f>
              <c:strCache>
                <c:ptCount val="7"/>
                <c:pt idx="0">
                  <c:v>KALLPA</c:v>
                </c:pt>
                <c:pt idx="1">
                  <c:v>ENGIE PERU</c:v>
                </c:pt>
                <c:pt idx="2">
                  <c:v>FÉNIX POWER</c:v>
                </c:pt>
                <c:pt idx="3">
                  <c:v>ENEL PERU</c:v>
                </c:pt>
                <c:pt idx="4">
                  <c:v>ORYGEN PERÚ</c:v>
                </c:pt>
                <c:pt idx="5">
                  <c:v>TERMOCHILCA</c:v>
                </c:pt>
                <c:pt idx="6">
                  <c:v>OTROS</c:v>
                </c:pt>
              </c:strCache>
            </c:strRef>
          </c:cat>
          <c:val>
            <c:numRef>
              <c:f>'3.5.2.1 GRAF'!$L$73:$L$79</c:f>
              <c:numCache>
                <c:formatCode>#\ ##0</c:formatCode>
                <c:ptCount val="7"/>
                <c:pt idx="0">
                  <c:v>8191.0308750000004</c:v>
                </c:pt>
                <c:pt idx="1">
                  <c:v>5821.2107070000002</c:v>
                </c:pt>
                <c:pt idx="2">
                  <c:v>3805.4219240000002</c:v>
                </c:pt>
                <c:pt idx="3">
                  <c:v>1809.3203210000001</c:v>
                </c:pt>
                <c:pt idx="4">
                  <c:v>1522.4445510000003</c:v>
                </c:pt>
                <c:pt idx="5">
                  <c:v>1323.1561620000002</c:v>
                </c:pt>
                <c:pt idx="6">
                  <c:v>2680.3753480000123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63-413B-AE0F-00AC645D213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5.2784175791336307E-4"/>
                  <c:y val="-0.3261075427670305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63-413B-AE0F-00AC645D2138}"/>
                </c:ext>
              </c:extLst>
            </c:dLbl>
            <c:dLbl>
              <c:idx val="1"/>
              <c:layout>
                <c:manualLayout>
                  <c:x val="-2.0409332372901818E-3"/>
                  <c:y val="-0.2076831305177762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23%</a:t>
                    </a:r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863-413B-AE0F-00AC645D2138}"/>
                </c:ext>
              </c:extLst>
            </c:dLbl>
            <c:dLbl>
              <c:idx val="2"/>
              <c:layout>
                <c:manualLayout>
                  <c:x val="-1.9509537773953055E-3"/>
                  <c:y val="-0.112725000284055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63-413B-AE0F-00AC645D2138}"/>
                </c:ext>
              </c:extLst>
            </c:dLbl>
            <c:dLbl>
              <c:idx val="3"/>
              <c:layout>
                <c:manualLayout>
                  <c:x val="1.6257785492285726E-3"/>
                  <c:y val="-5.032961788867321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63-413B-AE0F-00AC645D2138}"/>
                </c:ext>
              </c:extLst>
            </c:dLbl>
            <c:dLbl>
              <c:idx val="4"/>
              <c:layout>
                <c:manualLayout>
                  <c:x val="-5.9891968044995198E-4"/>
                  <c:y val="-3.0341434593403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863-413B-AE0F-00AC645D2138}"/>
                </c:ext>
              </c:extLst>
            </c:dLbl>
            <c:dLbl>
              <c:idx val="5"/>
              <c:layout>
                <c:manualLayout>
                  <c:x val="-3.2638536406987442E-3"/>
                  <c:y val="-1.80293372419357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863-413B-AE0F-00AC645D2138}"/>
                </c:ext>
              </c:extLst>
            </c:dLbl>
            <c:dLbl>
              <c:idx val="6"/>
              <c:layout>
                <c:manualLayout>
                  <c:x val="5.1606440772679579E-4"/>
                  <c:y val="-6.852188930929077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11%</a:t>
                    </a:r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3863-413B-AE0F-00AC645D2138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61624026696329259"/>
                  <c:y val="0.51434989469054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863-413B-AE0F-00AC645D2138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'3.5.2.1 GRAF'!$K$73:$K$79</c:f>
              <c:strCache>
                <c:ptCount val="7"/>
                <c:pt idx="0">
                  <c:v>KALLPA</c:v>
                </c:pt>
                <c:pt idx="1">
                  <c:v>ENGIE PERU</c:v>
                </c:pt>
                <c:pt idx="2">
                  <c:v>FÉNIX POWER</c:v>
                </c:pt>
                <c:pt idx="3">
                  <c:v>ENEL PERU</c:v>
                </c:pt>
                <c:pt idx="4">
                  <c:v>ORYGEN PERÚ</c:v>
                </c:pt>
                <c:pt idx="5">
                  <c:v>TERMOCHILCA</c:v>
                </c:pt>
                <c:pt idx="6">
                  <c:v>OTROS</c:v>
                </c:pt>
              </c:strCache>
            </c:strRef>
          </c:cat>
          <c:val>
            <c:numRef>
              <c:f>'3.5.2.1 GRAF'!$M$73:$M$79</c:f>
              <c:numCache>
                <c:formatCode>0%</c:formatCode>
                <c:ptCount val="7"/>
                <c:pt idx="0">
                  <c:v>0.3256487869210089</c:v>
                </c:pt>
                <c:pt idx="1">
                  <c:v>0.23143243311802786</c:v>
                </c:pt>
                <c:pt idx="2">
                  <c:v>0.15129121745292065</c:v>
                </c:pt>
                <c:pt idx="3">
                  <c:v>7.1932700129784394E-2</c:v>
                </c:pt>
                <c:pt idx="4">
                  <c:v>6.0527451154022194E-2</c:v>
                </c:pt>
                <c:pt idx="5">
                  <c:v>5.2604392003632636E-2</c:v>
                </c:pt>
                <c:pt idx="6">
                  <c:v>0.10656301922060343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63-413B-AE0F-00AC645D2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56717056"/>
        <c:axId val="156718976"/>
      </c:barChart>
      <c:catAx>
        <c:axId val="156717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25 153 GWh</a:t>
                </a:r>
              </a:p>
            </c:rich>
          </c:tx>
          <c:layout>
            <c:manualLayout>
              <c:xMode val="edge"/>
              <c:yMode val="edge"/>
              <c:x val="0.43715239154616242"/>
              <c:y val="0.132478890485109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6718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6718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GWh</a:t>
                </a:r>
              </a:p>
            </c:rich>
          </c:tx>
          <c:layout>
            <c:manualLayout>
              <c:xMode val="edge"/>
              <c:yMode val="edge"/>
              <c:x val="1.8909899888765295E-2"/>
              <c:y val="0.4768222678862601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67170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s-PE" b="1">
                <a:solidFill>
                  <a:schemeClr val="bg1"/>
                </a:solidFill>
              </a:rPr>
              <a:t>PRODUCCIÓN SOLAR PARA EL MERCADO ELÉCTRICO</a:t>
            </a:r>
          </a:p>
        </c:rich>
      </c:tx>
      <c:layout>
        <c:manualLayout>
          <c:xMode val="edge"/>
          <c:yMode val="edge"/>
          <c:x val="0.3185468157168222"/>
          <c:y val="4.5802305346405003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9.1212458286985543E-2"/>
          <c:y val="0.13461566551412577"/>
          <c:w val="0.87986651835372631"/>
          <c:h val="0.72649724245718661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40000">
                  <a:srgbClr val="E6DCAC"/>
                </a:gs>
                <a:gs pos="81000">
                  <a:srgbClr val="C7AC4C"/>
                </a:gs>
                <a:gs pos="13000">
                  <a:srgbClr val="C7AC4C"/>
                </a:gs>
              </a:gsLst>
              <a:lin ang="0" scaled="0"/>
            </a:gradFill>
            <a:ln w="9525" cap="flat" cmpd="sng" algn="ctr">
              <a:solidFill>
                <a:srgbClr val="FFC000"/>
              </a:solidFill>
              <a:prstDash val="solid"/>
            </a:ln>
            <a:effectLst>
              <a:outerShdw blurRad="177800" dist="114300" dir="24000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 prstMaterial="plastic">
              <a:bevelT w="57150" h="44450"/>
            </a:sp3d>
          </c:spPr>
          <c:invertIfNegative val="0"/>
          <c:dLbls>
            <c:dLbl>
              <c:idx val="1"/>
              <c:layout>
                <c:manualLayout>
                  <c:x val="6.3107740008583367E-3"/>
                  <c:y val="-9.607680490066744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22-422C-A360-79EC4A7AE80B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'3.5.2.1 GRAF'!$K$100:$K$106</c:f>
              <c:strCache>
                <c:ptCount val="7"/>
                <c:pt idx="0">
                  <c:v>ENEL PERU</c:v>
                </c:pt>
                <c:pt idx="1">
                  <c:v>ORYGEN PERÚ</c:v>
                </c:pt>
                <c:pt idx="2">
                  <c:v>ENGIE PERU</c:v>
                </c:pt>
                <c:pt idx="3">
                  <c:v>CORTARRAMA</c:v>
                </c:pt>
                <c:pt idx="4">
                  <c:v>PANAMERICANA SOLAR</c:v>
                </c:pt>
                <c:pt idx="5">
                  <c:v>TACNA SOLAR</c:v>
                </c:pt>
                <c:pt idx="6">
                  <c:v>OTROS</c:v>
                </c:pt>
              </c:strCache>
            </c:strRef>
          </c:cat>
          <c:val>
            <c:numRef>
              <c:f>'3.5.2.1 GRAF'!$L$100:$L$106</c:f>
              <c:numCache>
                <c:formatCode>0</c:formatCode>
                <c:ptCount val="7"/>
                <c:pt idx="0">
                  <c:v>476.14256399999988</c:v>
                </c:pt>
                <c:pt idx="1">
                  <c:v>367.73601699999995</c:v>
                </c:pt>
                <c:pt idx="2">
                  <c:v>111.35656999999999</c:v>
                </c:pt>
                <c:pt idx="3">
                  <c:v>104.790504</c:v>
                </c:pt>
                <c:pt idx="4">
                  <c:v>57.413201999999998</c:v>
                </c:pt>
                <c:pt idx="5">
                  <c:v>52.700454999999998</c:v>
                </c:pt>
                <c:pt idx="6" formatCode="#\ ##0">
                  <c:v>146.46729199999959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22-422C-A360-79EC4A7AE80B}"/>
            </c:ext>
          </c:extLst>
        </c:ser>
        <c:ser>
          <c:idx val="1"/>
          <c:order val="1"/>
          <c:spPr>
            <a:gradFill>
              <a:gsLst>
                <a:gs pos="0">
                  <a:srgbClr val="99CCFF">
                    <a:gamma/>
                    <a:shade val="46275"/>
                    <a:invGamma/>
                  </a:srgbClr>
                </a:gs>
                <a:gs pos="50000">
                  <a:srgbClr val="99CCFF"/>
                </a:gs>
                <a:gs pos="100000">
                  <a:srgbClr val="99CCFF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-1.2919352830603947E-3"/>
                  <c:y val="-0.3095838180826968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22-422C-A360-79EC4A7AE80B}"/>
                </c:ext>
              </c:extLst>
            </c:dLbl>
            <c:dLbl>
              <c:idx val="1"/>
              <c:layout>
                <c:manualLayout>
                  <c:x val="-1.5237303247117118E-3"/>
                  <c:y val="-0.232695880894973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22-422C-A360-79EC4A7AE80B}"/>
                </c:ext>
              </c:extLst>
            </c:dLbl>
            <c:dLbl>
              <c:idx val="2"/>
              <c:layout>
                <c:manualLayout>
                  <c:x val="-2.774754815524826E-3"/>
                  <c:y val="-4.611306884284004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C22-422C-A360-79EC4A7AE80B}"/>
                </c:ext>
              </c:extLst>
            </c:dLbl>
            <c:dLbl>
              <c:idx val="3"/>
              <c:layout>
                <c:manualLayout>
                  <c:x val="-1.3589070367153642E-3"/>
                  <c:y val="-3.73141794106571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22-422C-A360-79EC4A7AE80B}"/>
                </c:ext>
              </c:extLst>
            </c:dLbl>
            <c:dLbl>
              <c:idx val="4"/>
              <c:layout>
                <c:manualLayout>
                  <c:x val="1.5705417119956259E-4"/>
                  <c:y val="-1.14073749346641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C22-422C-A360-79EC4A7AE80B}"/>
                </c:ext>
              </c:extLst>
            </c:dLbl>
            <c:dLbl>
              <c:idx val="5"/>
              <c:layout>
                <c:manualLayout>
                  <c:x val="1.7904372203240882E-3"/>
                  <c:y val="-1.5337526064059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C22-422C-A360-79EC4A7AE80B}"/>
                </c:ext>
              </c:extLst>
            </c:dLbl>
            <c:dLbl>
              <c:idx val="6"/>
              <c:layout>
                <c:manualLayout>
                  <c:x val="4.1046505933146652E-3"/>
                  <c:y val="-7.0061317281806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C22-422C-A360-79EC4A7AE80B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61624026696329259"/>
                  <c:y val="0.51434989469054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C22-422C-A360-79EC4A7AE80B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'3.5.2.1 GRAF'!$K$100:$K$106</c:f>
              <c:strCache>
                <c:ptCount val="7"/>
                <c:pt idx="0">
                  <c:v>ENEL PERU</c:v>
                </c:pt>
                <c:pt idx="1">
                  <c:v>ORYGEN PERÚ</c:v>
                </c:pt>
                <c:pt idx="2">
                  <c:v>ENGIE PERU</c:v>
                </c:pt>
                <c:pt idx="3">
                  <c:v>CORTARRAMA</c:v>
                </c:pt>
                <c:pt idx="4">
                  <c:v>PANAMERICANA SOLAR</c:v>
                </c:pt>
                <c:pt idx="5">
                  <c:v>TACNA SOLAR</c:v>
                </c:pt>
                <c:pt idx="6">
                  <c:v>OTROS</c:v>
                </c:pt>
              </c:strCache>
            </c:strRef>
          </c:cat>
          <c:val>
            <c:numRef>
              <c:f>'3.5.2.1 GRAF'!$M$100:$M$106</c:f>
              <c:numCache>
                <c:formatCode>0%</c:formatCode>
                <c:ptCount val="7"/>
                <c:pt idx="0">
                  <c:v>0.36164376097873507</c:v>
                </c:pt>
                <c:pt idx="1">
                  <c:v>0.2793059186265483</c:v>
                </c:pt>
                <c:pt idx="2">
                  <c:v>8.4578468360773956E-2</c:v>
                </c:pt>
                <c:pt idx="3">
                  <c:v>7.9591355292943713E-2</c:v>
                </c:pt>
                <c:pt idx="4">
                  <c:v>4.3606952772052197E-2</c:v>
                </c:pt>
                <c:pt idx="5">
                  <c:v>4.0027487967848614E-2</c:v>
                </c:pt>
                <c:pt idx="6">
                  <c:v>0.11124605600109815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22-422C-A360-79EC4A7AE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56761472"/>
        <c:axId val="158336512"/>
      </c:barChart>
      <c:catAx>
        <c:axId val="15676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 1 317 GWh</a:t>
                </a:r>
              </a:p>
            </c:rich>
          </c:tx>
          <c:layout>
            <c:manualLayout>
              <c:xMode val="edge"/>
              <c:yMode val="edge"/>
              <c:x val="0.44062788034827993"/>
              <c:y val="0.109138338014093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83365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83365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GWh</a:t>
                </a:r>
              </a:p>
            </c:rich>
          </c:tx>
          <c:layout>
            <c:manualLayout>
              <c:xMode val="edge"/>
              <c:yMode val="edge"/>
              <c:x val="1.8909845571629127E-2"/>
              <c:y val="0.47682217688890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67614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s-PE" b="1">
                <a:solidFill>
                  <a:schemeClr val="bg1"/>
                </a:solidFill>
              </a:rPr>
              <a:t>PRODUCCIÓN EÓLICA PARA EL MERCADO ELÉCTRICO</a:t>
            </a:r>
          </a:p>
        </c:rich>
      </c:tx>
      <c:layout>
        <c:manualLayout>
          <c:xMode val="edge"/>
          <c:yMode val="edge"/>
          <c:x val="0.31307950950165347"/>
          <c:y val="3.8080981298411996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9.1212436638866995E-2"/>
          <c:y val="0.14153738408168715"/>
          <c:w val="0.87986651835372631"/>
          <c:h val="0.72649724245718661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29000">
                  <a:schemeClr val="bg1">
                    <a:lumMod val="85000"/>
                  </a:schemeClr>
                </a:gs>
                <a:gs pos="81000">
                  <a:schemeClr val="accent3">
                    <a:shade val="94000"/>
                    <a:satMod val="135000"/>
                  </a:schemeClr>
                </a:gs>
              </a:gsLst>
              <a:lin ang="0" scaled="0"/>
            </a:gradFill>
            <a:ln w="9525" cap="flat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</a:ln>
            <a:effectLst>
              <a:outerShdw blurRad="203200" dist="190500" dir="36000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88900" h="50800"/>
            </a:sp3d>
          </c:spPr>
          <c:invertIfNegative val="0"/>
          <c:dLbls>
            <c:dLbl>
              <c:idx val="1"/>
              <c:layout>
                <c:manualLayout>
                  <c:x val="6.3107740008583367E-3"/>
                  <c:y val="-9.607680490066744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A8-4B9A-8B0D-0646F6CA6F94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'3.5.2.1 GRAF'!$K$127:$K$133</c:f>
              <c:strCache>
                <c:ptCount val="7"/>
                <c:pt idx="0">
                  <c:v>ENGIE PERU</c:v>
                </c:pt>
                <c:pt idx="1">
                  <c:v>ERENSR</c:v>
                </c:pt>
                <c:pt idx="2">
                  <c:v>ORYGEN PERÚ</c:v>
                </c:pt>
                <c:pt idx="3">
                  <c:v>TRES HERMANAS</c:v>
                </c:pt>
                <c:pt idx="4">
                  <c:v>ENERGIA EOLICA</c:v>
                </c:pt>
                <c:pt idx="5">
                  <c:v>ENEL PERU</c:v>
                </c:pt>
                <c:pt idx="6">
                  <c:v>OTROS</c:v>
                </c:pt>
              </c:strCache>
            </c:strRef>
          </c:cat>
          <c:val>
            <c:numRef>
              <c:f>'3.5.2.1 GRAF'!$L$127:$L$133</c:f>
              <c:numCache>
                <c:formatCode>#,##0</c:formatCode>
                <c:ptCount val="7"/>
                <c:pt idx="0">
                  <c:v>1063.4885300000001</c:v>
                </c:pt>
                <c:pt idx="1">
                  <c:v>614.92665</c:v>
                </c:pt>
                <c:pt idx="2">
                  <c:v>497.98427599999997</c:v>
                </c:pt>
                <c:pt idx="3">
                  <c:v>481.8430790000001</c:v>
                </c:pt>
                <c:pt idx="4">
                  <c:v>457.67823900000002</c:v>
                </c:pt>
                <c:pt idx="5">
                  <c:v>438.19256799999982</c:v>
                </c:pt>
                <c:pt idx="6">
                  <c:v>311.84535200000073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A8-4B9A-8B0D-0646F6CA6F94}"/>
            </c:ext>
          </c:extLst>
        </c:ser>
        <c:ser>
          <c:idx val="1"/>
          <c:order val="1"/>
          <c:spPr>
            <a:gradFill>
              <a:gsLst>
                <a:gs pos="0">
                  <a:srgbClr val="99CCFF">
                    <a:gamma/>
                    <a:shade val="46275"/>
                    <a:invGamma/>
                  </a:srgbClr>
                </a:gs>
                <a:gs pos="50000">
                  <a:srgbClr val="99CCFF"/>
                </a:gs>
                <a:gs pos="100000">
                  <a:srgbClr val="99CCFF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-1.2919339439416545E-3"/>
                  <c:y val="-0.286425252252439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A8-4B9A-8B0D-0646F6CA6F94}"/>
                </c:ext>
              </c:extLst>
            </c:dLbl>
            <c:dLbl>
              <c:idx val="1"/>
              <c:layout>
                <c:manualLayout>
                  <c:x val="-2.6009725625145024E-3"/>
                  <c:y val="-9.83944391416235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A8-4B9A-8B0D-0646F6CA6F94}"/>
                </c:ext>
              </c:extLst>
            </c:dLbl>
            <c:dLbl>
              <c:idx val="2"/>
              <c:layout>
                <c:manualLayout>
                  <c:x val="-3.2348446070797165E-3"/>
                  <c:y val="-6.415944708758371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A8-4B9A-8B0D-0646F6CA6F94}"/>
                </c:ext>
              </c:extLst>
            </c:dLbl>
            <c:dLbl>
              <c:idx val="3"/>
              <c:layout>
                <c:manualLayout>
                  <c:x val="-2.1662734852755335E-3"/>
                  <c:y val="-6.700290829383079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A8-4B9A-8B0D-0646F6CA6F94}"/>
                </c:ext>
              </c:extLst>
            </c:dLbl>
            <c:dLbl>
              <c:idx val="4"/>
              <c:layout>
                <c:manualLayout>
                  <c:x val="1.8799696324011939E-3"/>
                  <c:y val="-5.26584294855150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DA8-4B9A-8B0D-0646F6CA6F94}"/>
                </c:ext>
              </c:extLst>
            </c:dLbl>
            <c:dLbl>
              <c:idx val="5"/>
              <c:layout>
                <c:manualLayout>
                  <c:x val="6.2444710412655458E-4"/>
                  <c:y val="-4.61796856392246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A8-4B9A-8B0D-0646F6CA6F94}"/>
                </c:ext>
              </c:extLst>
            </c:dLbl>
            <c:dLbl>
              <c:idx val="6"/>
              <c:layout>
                <c:manualLayout>
                  <c:x val="3.3537320706416668E-4"/>
                  <c:y val="-5.31253861458480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DA8-4B9A-8B0D-0646F6CA6F94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61624026696329259"/>
                  <c:y val="0.51434989469054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DA8-4B9A-8B0D-0646F6CA6F94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'3.5.2.1 GRAF'!$K$127:$K$133</c:f>
              <c:strCache>
                <c:ptCount val="7"/>
                <c:pt idx="0">
                  <c:v>ENGIE PERU</c:v>
                </c:pt>
                <c:pt idx="1">
                  <c:v>ERENSR</c:v>
                </c:pt>
                <c:pt idx="2">
                  <c:v>ORYGEN PERÚ</c:v>
                </c:pt>
                <c:pt idx="3">
                  <c:v>TRES HERMANAS</c:v>
                </c:pt>
                <c:pt idx="4">
                  <c:v>ENERGIA EOLICA</c:v>
                </c:pt>
                <c:pt idx="5">
                  <c:v>ENEL PERU</c:v>
                </c:pt>
                <c:pt idx="6">
                  <c:v>OTROS</c:v>
                </c:pt>
              </c:strCache>
            </c:strRef>
          </c:cat>
          <c:val>
            <c:numRef>
              <c:f>'3.5.2.1 GRAF'!$M$127:$M$133</c:f>
              <c:numCache>
                <c:formatCode>0%</c:formatCode>
                <c:ptCount val="7"/>
                <c:pt idx="0">
                  <c:v>0.27509050514444006</c:v>
                </c:pt>
                <c:pt idx="1">
                  <c:v>0.15906187796428636</c:v>
                </c:pt>
                <c:pt idx="2">
                  <c:v>0.12881262202125326</c:v>
                </c:pt>
                <c:pt idx="3">
                  <c:v>0.12463741005505942</c:v>
                </c:pt>
                <c:pt idx="4">
                  <c:v>0.11838673799342976</c:v>
                </c:pt>
                <c:pt idx="5">
                  <c:v>0.11334641745657506</c:v>
                </c:pt>
                <c:pt idx="6">
                  <c:v>8.0664429364956033E-2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A8-4B9A-8B0D-0646F6CA6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58399488"/>
        <c:axId val="158413952"/>
      </c:barChart>
      <c:catAx>
        <c:axId val="15839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3 866 GWh</a:t>
                </a:r>
              </a:p>
            </c:rich>
          </c:tx>
          <c:layout>
            <c:manualLayout>
              <c:xMode val="edge"/>
              <c:yMode val="edge"/>
              <c:x val="0.44006664164348719"/>
              <c:y val="0.103812005450942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8413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8413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GWh</a:t>
                </a:r>
              </a:p>
            </c:rich>
          </c:tx>
          <c:layout>
            <c:manualLayout>
              <c:xMode val="edge"/>
              <c:yMode val="edge"/>
              <c:x val="1.8909835440694397E-2"/>
              <c:y val="0.4768224156676985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83994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s-PE" b="1">
                <a:solidFill>
                  <a:schemeClr val="bg1"/>
                </a:solidFill>
              </a:rPr>
              <a:t>PRODUCCIÓN DE ENERGÍA ELÉCTRICA PARA  USO PROPIO</a:t>
            </a:r>
          </a:p>
        </c:rich>
      </c:tx>
      <c:layout>
        <c:manualLayout>
          <c:xMode val="edge"/>
          <c:yMode val="edge"/>
          <c:x val="0.3430597077749668"/>
          <c:y val="2.8369753869625914E-2"/>
        </c:manualLayout>
      </c:layout>
      <c:overlay val="0"/>
      <c:spPr>
        <a:solidFill>
          <a:srgbClr val="2C5F9B"/>
        </a:solidFill>
        <a:ln w="2540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plastic">
          <a:bevelT w="3810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8.1385267096666158E-2"/>
          <c:y val="0.17017742075175432"/>
          <c:w val="0.89574269907871051"/>
          <c:h val="0.668394356631418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val="99CCFF">
                    <a:gamma/>
                    <a:shade val="46275"/>
                    <a:invGamma/>
                  </a:srgbClr>
                </a:gs>
                <a:gs pos="50000">
                  <a:srgbClr val="99CCFF"/>
                </a:gs>
                <a:gs pos="100000">
                  <a:srgbClr val="99CCFF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noFill/>
              <a:prstDash val="solid"/>
            </a:ln>
            <a:effectLst>
              <a:outerShdw blurRad="203200" dist="215900" dir="1200000" sx="96000" sy="960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 prstMaterial="plastic">
              <a:bevelT w="63500" h="69850"/>
            </a:sp3d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'3.5.2.2 - 3.5.2.3'!$Q$4:$Q$10</c:f>
              <c:strCache>
                <c:ptCount val="7"/>
                <c:pt idx="0">
                  <c:v>UNCEMP</c:v>
                </c:pt>
                <c:pt idx="1">
                  <c:v>PLUSPETROL CORPORATION</c:v>
                </c:pt>
                <c:pt idx="2">
                  <c:v>PERÚ LNG</c:v>
                </c:pt>
                <c:pt idx="3">
                  <c:v>CHUNGAR</c:v>
                </c:pt>
                <c:pt idx="4">
                  <c:v>FLESAN</c:v>
                </c:pt>
                <c:pt idx="5">
                  <c:v>ILLAPU</c:v>
                </c:pt>
                <c:pt idx="6">
                  <c:v>OTROS</c:v>
                </c:pt>
              </c:strCache>
            </c:strRef>
          </c:cat>
          <c:val>
            <c:numRef>
              <c:f>'3.5.2.2 - 3.5.2.3'!$R$4:$R$10</c:f>
              <c:numCache>
                <c:formatCode>#\ ##0</c:formatCode>
                <c:ptCount val="7"/>
                <c:pt idx="0">
                  <c:v>210.29369500000001</c:v>
                </c:pt>
                <c:pt idx="1">
                  <c:v>176.51136400000001</c:v>
                </c:pt>
                <c:pt idx="2">
                  <c:v>169.77762999999999</c:v>
                </c:pt>
                <c:pt idx="3">
                  <c:v>157.92436300000008</c:v>
                </c:pt>
                <c:pt idx="4">
                  <c:v>99.387499999999989</c:v>
                </c:pt>
                <c:pt idx="5">
                  <c:v>89.905581000000012</c:v>
                </c:pt>
                <c:pt idx="6">
                  <c:v>1135.4698507317121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1-46BF-8B32-46D84EC3ED99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5.8476201363418271E-4"/>
                  <c:y val="-2.88967462015694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91-46BF-8B32-46D84EC3ED99}"/>
                </c:ext>
              </c:extLst>
            </c:dLbl>
            <c:dLbl>
              <c:idx val="1"/>
              <c:layout>
                <c:manualLayout>
                  <c:x val="1.3640421777338404E-3"/>
                  <c:y val="-1.731979626877685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91-46BF-8B32-46D84EC3ED99}"/>
                </c:ext>
              </c:extLst>
            </c:dLbl>
            <c:dLbl>
              <c:idx val="2"/>
              <c:layout>
                <c:manualLayout>
                  <c:x val="7.5803713173376959E-3"/>
                  <c:y val="-1.50525548852482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91-46BF-8B32-46D84EC3ED99}"/>
                </c:ext>
              </c:extLst>
            </c:dLbl>
            <c:dLbl>
              <c:idx val="3"/>
              <c:layout>
                <c:manualLayout>
                  <c:x val="3.9202501746940033E-3"/>
                  <c:y val="-7.398199222674077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91-46BF-8B32-46D84EC3ED99}"/>
                </c:ext>
              </c:extLst>
            </c:dLbl>
            <c:dLbl>
              <c:idx val="4"/>
              <c:layout>
                <c:manualLayout>
                  <c:x val="2.1338581590040506E-3"/>
                  <c:y val="-4.2340997351661798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91-46BF-8B32-46D84EC3ED99}"/>
                </c:ext>
              </c:extLst>
            </c:dLbl>
            <c:dLbl>
              <c:idx val="5"/>
              <c:layout>
                <c:manualLayout>
                  <c:x val="6.5884595692061966E-3"/>
                  <c:y val="1.59223124247372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991-46BF-8B32-46D84EC3ED99}"/>
                </c:ext>
              </c:extLst>
            </c:dLbl>
            <c:dLbl>
              <c:idx val="6"/>
              <c:layout>
                <c:manualLayout>
                  <c:x val="7.2207882728351899E-3"/>
                  <c:y val="-0.21465342255946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91-46BF-8B32-46D84EC3ED99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'3.5.2.2 - 3.5.2.3'!$Q$4:$Q$10</c:f>
              <c:strCache>
                <c:ptCount val="7"/>
                <c:pt idx="0">
                  <c:v>UNCEMP</c:v>
                </c:pt>
                <c:pt idx="1">
                  <c:v>PLUSPETROL CORPORATION</c:v>
                </c:pt>
                <c:pt idx="2">
                  <c:v>PERÚ LNG</c:v>
                </c:pt>
                <c:pt idx="3">
                  <c:v>CHUNGAR</c:v>
                </c:pt>
                <c:pt idx="4">
                  <c:v>FLESAN</c:v>
                </c:pt>
                <c:pt idx="5">
                  <c:v>ILLAPU</c:v>
                </c:pt>
                <c:pt idx="6">
                  <c:v>OTROS</c:v>
                </c:pt>
              </c:strCache>
            </c:strRef>
          </c:cat>
          <c:val>
            <c:numRef>
              <c:f>'3.5.2.2 - 3.5.2.3'!$S$4:$S$10</c:f>
              <c:numCache>
                <c:formatCode>0%</c:formatCode>
                <c:ptCount val="7"/>
                <c:pt idx="0">
                  <c:v>0.10312204694700512</c:v>
                </c:pt>
                <c:pt idx="1">
                  <c:v>8.655615264683951E-2</c:v>
                </c:pt>
                <c:pt idx="2">
                  <c:v>8.3254121011147111E-2</c:v>
                </c:pt>
                <c:pt idx="3">
                  <c:v>7.7441615999765887E-2</c:v>
                </c:pt>
                <c:pt idx="4">
                  <c:v>4.8736803264336909E-2</c:v>
                </c:pt>
                <c:pt idx="5">
                  <c:v>4.408713986731639E-2</c:v>
                </c:pt>
                <c:pt idx="6">
                  <c:v>0.556802120263589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91-46BF-8B32-46D84EC3E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7409280"/>
        <c:axId val="157411200"/>
      </c:barChart>
      <c:catAx>
        <c:axId val="15740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2 039 GWh</a:t>
                </a:r>
              </a:p>
            </c:rich>
          </c:tx>
          <c:layout>
            <c:manualLayout>
              <c:xMode val="edge"/>
              <c:yMode val="edge"/>
              <c:x val="0.46764107271601324"/>
              <c:y val="0.101578079261562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7411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7411200"/>
        <c:scaling>
          <c:orientation val="minMax"/>
          <c:max val="145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GWh</a:t>
                </a:r>
              </a:p>
            </c:rich>
          </c:tx>
          <c:layout>
            <c:manualLayout>
              <c:xMode val="edge"/>
              <c:yMode val="edge"/>
              <c:x val="1.2116070817197594E-2"/>
              <c:y val="0.4321011727414317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7409280"/>
        <c:crosses val="autoZero"/>
        <c:crossBetween val="between"/>
        <c:majorUnit val="150"/>
        <c:minorUnit val="5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s-PE" b="1">
                <a:solidFill>
                  <a:schemeClr val="bg1"/>
                </a:solidFill>
              </a:rPr>
              <a:t>PRODUCCIÓN DE ENERGÍA TÉRMICA</a:t>
            </a:r>
          </a:p>
        </c:rich>
      </c:tx>
      <c:layout>
        <c:manualLayout>
          <c:xMode val="edge"/>
          <c:yMode val="edge"/>
          <c:x val="0.40742416386313118"/>
          <c:y val="3.1940900080707144E-2"/>
        </c:manualLayout>
      </c:layout>
      <c:overlay val="0"/>
      <c:spPr>
        <a:solidFill>
          <a:srgbClr val="2C5F9B"/>
        </a:solidFill>
        <a:ln w="25400">
          <a:noFill/>
        </a:ln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7.5320660968349495E-2"/>
          <c:y val="0.18735202830873474"/>
          <c:w val="0.90271810211150705"/>
          <c:h val="0.7335928163076586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lumMod val="60000"/>
                    <a:lumOff val="40000"/>
                  </a:schemeClr>
                </a:gs>
                <a:gs pos="36000">
                  <a:schemeClr val="accent6">
                    <a:tint val="37000"/>
                    <a:satMod val="300000"/>
                  </a:schemeClr>
                </a:gs>
                <a:gs pos="100000">
                  <a:schemeClr val="accent6">
                    <a:lumMod val="60000"/>
                    <a:lumOff val="40000"/>
                  </a:schemeClr>
                </a:gs>
              </a:gsLst>
              <a:lin ang="0" scaled="0"/>
            </a:gradFill>
            <a:ln w="9525" cap="flat" cmpd="sng" algn="ctr">
              <a:noFill/>
              <a:prstDash val="solid"/>
            </a:ln>
            <a:effectLst>
              <a:outerShdw blurRad="203200" dist="139700" dir="720000" algn="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 prstMaterial="plastic">
              <a:bevelT w="57150" h="88900"/>
            </a:sp3d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'3.5.2.2 - 3.5.2.3'!$Q$75:$Q$81</c:f>
              <c:strCache>
                <c:ptCount val="7"/>
                <c:pt idx="0">
                  <c:v>PERÚ LNG</c:v>
                </c:pt>
                <c:pt idx="1">
                  <c:v>FLESAN</c:v>
                </c:pt>
                <c:pt idx="2">
                  <c:v>ILLAPU</c:v>
                </c:pt>
                <c:pt idx="3">
                  <c:v>CASA GRANDE</c:v>
                </c:pt>
                <c:pt idx="4">
                  <c:v>CARTAVIO</c:v>
                </c:pt>
                <c:pt idx="5">
                  <c:v>RELAPASA</c:v>
                </c:pt>
                <c:pt idx="6">
                  <c:v>OTROS</c:v>
                </c:pt>
              </c:strCache>
            </c:strRef>
          </c:cat>
          <c:val>
            <c:numRef>
              <c:f>'3.5.2.2 - 3.5.2.3'!$R$75:$R$81</c:f>
              <c:numCache>
                <c:formatCode>#,##0</c:formatCode>
                <c:ptCount val="7"/>
                <c:pt idx="0">
                  <c:v>169.77762999999999</c:v>
                </c:pt>
                <c:pt idx="1">
                  <c:v>99.387499999999989</c:v>
                </c:pt>
                <c:pt idx="2">
                  <c:v>89.905581000000012</c:v>
                </c:pt>
                <c:pt idx="3">
                  <c:v>87.659289000000015</c:v>
                </c:pt>
                <c:pt idx="4">
                  <c:v>73.28795199999999</c:v>
                </c:pt>
                <c:pt idx="5">
                  <c:v>56.029613000000005</c:v>
                </c:pt>
                <c:pt idx="6" formatCode="#\ ##0">
                  <c:v>850.32693613171261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1-40B2-BC71-0DC452D57C6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-1.2761325827396134E-3"/>
                  <c:y val="-6.40794971066755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41-40B2-BC71-0DC452D57C6D}"/>
                </c:ext>
              </c:extLst>
            </c:dLbl>
            <c:dLbl>
              <c:idx val="1"/>
              <c:layout>
                <c:manualLayout>
                  <c:x val="-1.0678503717969504E-3"/>
                  <c:y val="-2.23551710157609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41-40B2-BC71-0DC452D57C6D}"/>
                </c:ext>
              </c:extLst>
            </c:dLbl>
            <c:dLbl>
              <c:idx val="2"/>
              <c:layout>
                <c:manualLayout>
                  <c:x val="-2.0827286385361807E-4"/>
                  <c:y val="-1.59875787805910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41-40B2-BC71-0DC452D57C6D}"/>
                </c:ext>
              </c:extLst>
            </c:dLbl>
            <c:dLbl>
              <c:idx val="3"/>
              <c:layout>
                <c:manualLayout>
                  <c:x val="0"/>
                  <c:y val="-1.54455130622158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41-40B2-BC71-0DC452D57C6D}"/>
                </c:ext>
              </c:extLst>
            </c:dLbl>
            <c:dLbl>
              <c:idx val="4"/>
              <c:layout>
                <c:manualLayout>
                  <c:x val="-1.9274278797402045E-3"/>
                  <c:y val="-1.07043046439204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41-40B2-BC71-0DC452D57C6D}"/>
                </c:ext>
              </c:extLst>
            </c:dLbl>
            <c:dLbl>
              <c:idx val="5"/>
              <c:layout>
                <c:manualLayout>
                  <c:x val="2.5522464713010587E-3"/>
                  <c:y val="-2.16844953524957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41-40B2-BC71-0DC452D57C6D}"/>
                </c:ext>
              </c:extLst>
            </c:dLbl>
            <c:dLbl>
              <c:idx val="6"/>
              <c:layout>
                <c:manualLayout>
                  <c:x val="0"/>
                  <c:y val="-0.3560856583298552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41-40B2-BC71-0DC452D57C6D}"/>
                </c:ext>
              </c:extLst>
            </c:dLbl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'3.5.2.2 - 3.5.2.3'!$Q$75:$Q$81</c:f>
              <c:strCache>
                <c:ptCount val="7"/>
                <c:pt idx="0">
                  <c:v>PERÚ LNG</c:v>
                </c:pt>
                <c:pt idx="1">
                  <c:v>FLESAN</c:v>
                </c:pt>
                <c:pt idx="2">
                  <c:v>ILLAPU</c:v>
                </c:pt>
                <c:pt idx="3">
                  <c:v>CASA GRANDE</c:v>
                </c:pt>
                <c:pt idx="4">
                  <c:v>CARTAVIO</c:v>
                </c:pt>
                <c:pt idx="5">
                  <c:v>RELAPASA</c:v>
                </c:pt>
                <c:pt idx="6">
                  <c:v>OTROS</c:v>
                </c:pt>
              </c:strCache>
            </c:strRef>
          </c:cat>
          <c:val>
            <c:numRef>
              <c:f>'3.5.2.2 - 3.5.2.3'!$S$75:$S$81</c:f>
              <c:numCache>
                <c:formatCode>0%</c:formatCode>
                <c:ptCount val="7"/>
                <c:pt idx="0">
                  <c:v>0.11902738717307075</c:v>
                </c:pt>
                <c:pt idx="1">
                  <c:v>6.9678404879745165E-2</c:v>
                </c:pt>
                <c:pt idx="2">
                  <c:v>6.3030838625246888E-2</c:v>
                </c:pt>
                <c:pt idx="3">
                  <c:v>6.1456012379953143E-2</c:v>
                </c:pt>
                <c:pt idx="4">
                  <c:v>5.1380581987305537E-2</c:v>
                </c:pt>
                <c:pt idx="5">
                  <c:v>3.9281137566287851E-2</c:v>
                </c:pt>
                <c:pt idx="6">
                  <c:v>0.59614563738839066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41-40B2-BC71-0DC452D57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5139456"/>
        <c:axId val="155194880"/>
      </c:barChart>
      <c:catAx>
        <c:axId val="155139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1 426 GWh</a:t>
                </a:r>
              </a:p>
            </c:rich>
          </c:tx>
          <c:layout>
            <c:manualLayout>
              <c:xMode val="edge"/>
              <c:yMode val="edge"/>
              <c:x val="0.46759175020844101"/>
              <c:y val="9.9273624470907276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5194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194880"/>
        <c:scaling>
          <c:orientation val="minMax"/>
          <c:max val="90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GWh</a:t>
                </a:r>
              </a:p>
            </c:rich>
          </c:tx>
          <c:layout>
            <c:manualLayout>
              <c:xMode val="edge"/>
              <c:yMode val="edge"/>
              <c:x val="7.9460857094855019E-3"/>
              <c:y val="0.451632708432095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51394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>
                <a:solidFill>
                  <a:schemeClr val="bg1"/>
                </a:solidFill>
              </a:defRPr>
            </a:pPr>
            <a:r>
              <a:rPr lang="es-PE" b="1">
                <a:solidFill>
                  <a:schemeClr val="bg1"/>
                </a:solidFill>
              </a:rPr>
              <a:t>PRODUCCIÒN DE ENERGÍA HIDRÁULICA</a:t>
            </a:r>
          </a:p>
        </c:rich>
      </c:tx>
      <c:layout>
        <c:manualLayout>
          <c:xMode val="edge"/>
          <c:yMode val="edge"/>
          <c:x val="0.41238810655022029"/>
          <c:y val="3.1325357558002871E-2"/>
        </c:manualLayout>
      </c:layout>
      <c:overlay val="0"/>
      <c:spPr>
        <a:solidFill>
          <a:srgbClr val="2C5F9B"/>
        </a:solidFill>
        <a:ln w="2540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7.72217942503374E-2"/>
          <c:y val="0.19277131114847415"/>
          <c:w val="0.90138381300824455"/>
          <c:h val="0.69123724845440127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23000">
                  <a:schemeClr val="accent1">
                    <a:lumMod val="60000"/>
                    <a:lumOff val="40000"/>
                  </a:schemeClr>
                </a:gs>
                <a:gs pos="49000">
                  <a:schemeClr val="accent1">
                    <a:lumMod val="20000"/>
                    <a:lumOff val="80000"/>
                  </a:schemeClr>
                </a:gs>
                <a:gs pos="84000">
                  <a:schemeClr val="accent1">
                    <a:lumMod val="60000"/>
                    <a:lumOff val="40000"/>
                  </a:schemeClr>
                </a:gs>
              </a:gsLst>
              <a:lin ang="0" scaled="0"/>
            </a:gradFill>
            <a:ln w="9525" cap="flat" cmpd="sng" algn="ctr">
              <a:noFill/>
              <a:prstDash val="solid"/>
            </a:ln>
            <a:effectLst>
              <a:outerShdw blurRad="190500" dist="266700" dir="3480000" sx="108000" sy="108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 prstMaterial="plastic">
              <a:bevelT w="44450" h="114300"/>
            </a:sp3d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1"/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'3.5.2.2 - 3.5.2.3'!$Q$42:$Q$48</c:f>
              <c:strCache>
                <c:ptCount val="7"/>
                <c:pt idx="0">
                  <c:v>UNCEMP</c:v>
                </c:pt>
                <c:pt idx="1">
                  <c:v>CHUNGAR</c:v>
                </c:pt>
                <c:pt idx="2">
                  <c:v>HORIZONTE</c:v>
                </c:pt>
                <c:pt idx="3">
                  <c:v>MOROCOCHA</c:v>
                </c:pt>
                <c:pt idx="4">
                  <c:v>NEXA ATACOCHA</c:v>
                </c:pt>
                <c:pt idx="5">
                  <c:v>SANTA LUISA</c:v>
                </c:pt>
                <c:pt idx="6">
                  <c:v>OTROS</c:v>
                </c:pt>
              </c:strCache>
            </c:strRef>
          </c:cat>
          <c:val>
            <c:numRef>
              <c:f>'3.5.2.2 - 3.5.2.3'!$R$42:$R$48</c:f>
              <c:numCache>
                <c:formatCode>#,##0</c:formatCode>
                <c:ptCount val="7"/>
                <c:pt idx="0">
                  <c:v>166.15563800000007</c:v>
                </c:pt>
                <c:pt idx="1">
                  <c:v>157.92436300000008</c:v>
                </c:pt>
                <c:pt idx="2">
                  <c:v>64.613770000000002</c:v>
                </c:pt>
                <c:pt idx="3">
                  <c:v>43.556339999999999</c:v>
                </c:pt>
                <c:pt idx="4">
                  <c:v>33.844000000000001</c:v>
                </c:pt>
                <c:pt idx="5">
                  <c:v>31.06765</c:v>
                </c:pt>
                <c:pt idx="6" formatCode="#\ ##0">
                  <c:v>115.73372159999968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A-41A8-AA3D-38EFC78285F1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0"/>
                  <c:y val="-0.3108156339061325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1A-41A8-AA3D-38EFC78285F1}"/>
                </c:ext>
              </c:extLst>
            </c:dLbl>
            <c:dLbl>
              <c:idx val="1"/>
              <c:layout>
                <c:manualLayout>
                  <c:x val="-1.8023251509005959E-3"/>
                  <c:y val="-0.2905057640243259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1A-41A8-AA3D-38EFC78285F1}"/>
                </c:ext>
              </c:extLst>
            </c:dLbl>
            <c:dLbl>
              <c:idx val="2"/>
              <c:layout>
                <c:manualLayout>
                  <c:x val="-5.1461393817680812E-17"/>
                  <c:y val="-6.77274135913733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1A-41A8-AA3D-38EFC78285F1}"/>
                </c:ext>
              </c:extLst>
            </c:dLbl>
            <c:dLbl>
              <c:idx val="3"/>
              <c:layout>
                <c:manualLayout>
                  <c:x val="1.4035087719298245E-3"/>
                  <c:y val="-5.476241975777124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1A-41A8-AA3D-38EFC78285F1}"/>
                </c:ext>
              </c:extLst>
            </c:dLbl>
            <c:dLbl>
              <c:idx val="4"/>
              <c:layout>
                <c:manualLayout>
                  <c:x val="2.8926094764470229E-3"/>
                  <c:y val="-3.87234607722227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1A-41A8-AA3D-38EFC78285F1}"/>
                </c:ext>
              </c:extLst>
            </c:dLbl>
            <c:dLbl>
              <c:idx val="5"/>
              <c:layout>
                <c:manualLayout>
                  <c:x val="-1.060612029501312E-16"/>
                  <c:y val="-4.8244992011406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D1A-41A8-AA3D-38EFC78285F1}"/>
                </c:ext>
              </c:extLst>
            </c:dLbl>
            <c:dLbl>
              <c:idx val="6"/>
              <c:layout>
                <c:manualLayout>
                  <c:x val="1.0884630323085716E-3"/>
                  <c:y val="-0.1994907313639236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1A-41A8-AA3D-38EFC78285F1}"/>
                </c:ext>
              </c:extLst>
            </c:dLbl>
            <c:spPr>
              <a:noFill/>
              <a:ln w="25400">
                <a:noFill/>
              </a:ln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'3.5.2.2 - 3.5.2.3'!$Q$42:$Q$48</c:f>
              <c:strCache>
                <c:ptCount val="7"/>
                <c:pt idx="0">
                  <c:v>UNCEMP</c:v>
                </c:pt>
                <c:pt idx="1">
                  <c:v>CHUNGAR</c:v>
                </c:pt>
                <c:pt idx="2">
                  <c:v>HORIZONTE</c:v>
                </c:pt>
                <c:pt idx="3">
                  <c:v>MOROCOCHA</c:v>
                </c:pt>
                <c:pt idx="4">
                  <c:v>NEXA ATACOCHA</c:v>
                </c:pt>
                <c:pt idx="5">
                  <c:v>SANTA LUISA</c:v>
                </c:pt>
                <c:pt idx="6">
                  <c:v>OTROS</c:v>
                </c:pt>
              </c:strCache>
            </c:strRef>
          </c:cat>
          <c:val>
            <c:numRef>
              <c:f>'3.5.2.2 - 3.5.2.3'!$S$42:$S$48</c:f>
              <c:numCache>
                <c:formatCode>0%</c:formatCode>
                <c:ptCount val="7"/>
                <c:pt idx="0">
                  <c:v>0.2710994659238497</c:v>
                </c:pt>
                <c:pt idx="1">
                  <c:v>0.25766932125206715</c:v>
                </c:pt>
                <c:pt idx="2">
                  <c:v>0.10542379872975756</c:v>
                </c:pt>
                <c:pt idx="3">
                  <c:v>7.1066505197961483E-2</c:v>
                </c:pt>
                <c:pt idx="4">
                  <c:v>5.5219855523209904E-2</c:v>
                </c:pt>
                <c:pt idx="5">
                  <c:v>5.068996408360868E-2</c:v>
                </c:pt>
                <c:pt idx="6">
                  <c:v>0.18883108928954556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1A-41A8-AA3D-38EFC7828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5225088"/>
        <c:axId val="155227264"/>
      </c:barChart>
      <c:catAx>
        <c:axId val="155225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/>
                </a:pPr>
                <a:r>
                  <a:rPr lang="es-PE" sz="1100" b="1"/>
                  <a:t>TOTAL : 613 GWh</a:t>
                </a:r>
              </a:p>
            </c:rich>
          </c:tx>
          <c:layout>
            <c:manualLayout>
              <c:xMode val="edge"/>
              <c:yMode val="edge"/>
              <c:x val="0.48094382493918952"/>
              <c:y val="0.102551069231648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52272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227264"/>
        <c:scaling>
          <c:orientation val="minMax"/>
          <c:max val="19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GWh</a:t>
                </a:r>
              </a:p>
            </c:rich>
          </c:tx>
          <c:layout>
            <c:manualLayout>
              <c:xMode val="edge"/>
              <c:yMode val="edge"/>
              <c:x val="1.1692214241608122E-2"/>
              <c:y val="0.4729068390318462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5522508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 rtl="0">
              <a:defRPr>
                <a:solidFill>
                  <a:schemeClr val="bg1"/>
                </a:solidFill>
              </a:defRPr>
            </a:pPr>
            <a:r>
              <a:rPr lang="es-PE">
                <a:solidFill>
                  <a:schemeClr val="bg1"/>
                </a:solidFill>
              </a:rPr>
              <a:t>EMPRESAS DEL MERCADO ELÉCTRICO CON MAYOR PRODUCCIÓN DE ENERGÍA</a:t>
            </a:r>
          </a:p>
        </c:rich>
      </c:tx>
      <c:layout>
        <c:manualLayout>
          <c:xMode val="edge"/>
          <c:yMode val="edge"/>
          <c:x val="0.28527651162053408"/>
          <c:y val="4.5551502829967748E-2"/>
        </c:manualLayout>
      </c:layout>
      <c:overlay val="0"/>
      <c:spPr>
        <a:solidFill>
          <a:srgbClr val="2C5F9B"/>
        </a:solidFill>
        <a:scene3d>
          <a:camera prst="orthographicFront"/>
          <a:lightRig rig="threePt" dir="t"/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9.102990033222591E-2"/>
          <c:y val="0.13487918533319967"/>
          <c:w val="0.82325581395348835"/>
          <c:h val="0.6997072825509153"/>
        </c:manualLayout>
      </c:layout>
      <c:lineChart>
        <c:grouping val="standard"/>
        <c:varyColors val="0"/>
        <c:ser>
          <c:idx val="0"/>
          <c:order val="0"/>
          <c:tx>
            <c:strRef>
              <c:f>'3.5.3.1.1 GRAF'!$C$52</c:f>
              <c:strCache>
                <c:ptCount val="1"/>
                <c:pt idx="0">
                  <c:v>Kallpa Generación S.A.</c:v>
                </c:pt>
              </c:strCache>
            </c:strRef>
          </c:tx>
          <c:cat>
            <c:strRef>
              <c:f>'3.5.3.1.1 GRAF'!$D$51:$O$51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'3.5.3.1.1 GRAF'!$D$52:$O$52</c:f>
              <c:numCache>
                <c:formatCode>#,##0.00</c:formatCode>
                <c:ptCount val="12"/>
                <c:pt idx="0">
                  <c:v>851.20177100000001</c:v>
                </c:pt>
                <c:pt idx="1">
                  <c:v>1000.2346170000001</c:v>
                </c:pt>
                <c:pt idx="2">
                  <c:v>873.27641399999993</c:v>
                </c:pt>
                <c:pt idx="3">
                  <c:v>950.11631799999998</c:v>
                </c:pt>
                <c:pt idx="4">
                  <c:v>898.19811000000004</c:v>
                </c:pt>
                <c:pt idx="5">
                  <c:v>971.82580699999994</c:v>
                </c:pt>
                <c:pt idx="6">
                  <c:v>1042.6838009999999</c:v>
                </c:pt>
                <c:pt idx="7">
                  <c:v>1089.9888819999999</c:v>
                </c:pt>
                <c:pt idx="8">
                  <c:v>1040.680061</c:v>
                </c:pt>
                <c:pt idx="9">
                  <c:v>1051.9490969999999</c:v>
                </c:pt>
                <c:pt idx="10">
                  <c:v>968.56016500000021</c:v>
                </c:pt>
                <c:pt idx="11">
                  <c:v>933.14787699999999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A-4498-A498-1D11E6827904}"/>
            </c:ext>
          </c:extLst>
        </c:ser>
        <c:ser>
          <c:idx val="1"/>
          <c:order val="1"/>
          <c:tx>
            <c:strRef>
              <c:f>'3.5.3.1.1 GRAF'!$C$53</c:f>
              <c:strCache>
                <c:ptCount val="1"/>
                <c:pt idx="0">
                  <c:v>ENGIE EnergÍa Perú S.A.</c:v>
                </c:pt>
              </c:strCache>
            </c:strRef>
          </c:tx>
          <c:cat>
            <c:strRef>
              <c:f>'3.5.3.1.1 GRAF'!$D$51:$O$51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'3.5.3.1.1 GRAF'!$D$53:$O$53</c:f>
              <c:numCache>
                <c:formatCode>#,##0.00</c:formatCode>
                <c:ptCount val="12"/>
                <c:pt idx="0">
                  <c:v>470.86466599999994</c:v>
                </c:pt>
                <c:pt idx="1">
                  <c:v>520.50087999999994</c:v>
                </c:pt>
                <c:pt idx="2">
                  <c:v>647.82034699999997</c:v>
                </c:pt>
                <c:pt idx="3">
                  <c:v>558.21889499999986</c:v>
                </c:pt>
                <c:pt idx="4">
                  <c:v>761.92701599999998</c:v>
                </c:pt>
                <c:pt idx="5">
                  <c:v>743.59553799999992</c:v>
                </c:pt>
                <c:pt idx="6">
                  <c:v>823.70074599999998</c:v>
                </c:pt>
                <c:pt idx="7">
                  <c:v>806.21883099999991</c:v>
                </c:pt>
                <c:pt idx="8">
                  <c:v>842.77808399999981</c:v>
                </c:pt>
                <c:pt idx="9">
                  <c:v>828.07285699999989</c:v>
                </c:pt>
                <c:pt idx="10">
                  <c:v>745.06533200000024</c:v>
                </c:pt>
                <c:pt idx="11">
                  <c:v>493.72826599999996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CA-4498-A498-1D11E6827904}"/>
            </c:ext>
          </c:extLst>
        </c:ser>
        <c:ser>
          <c:idx val="2"/>
          <c:order val="2"/>
          <c:tx>
            <c:strRef>
              <c:f>'3.5.3.1.1 GRAF'!$C$54</c:f>
              <c:strCache>
                <c:ptCount val="1"/>
                <c:pt idx="0">
                  <c:v>Electroperú S. A.</c:v>
                </c:pt>
              </c:strCache>
            </c:strRef>
          </c:tx>
          <c:cat>
            <c:strRef>
              <c:f>'3.5.3.1.1 GRAF'!$D$51:$O$51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'3.5.3.1.1 GRAF'!$D$54:$O$54</c:f>
              <c:numCache>
                <c:formatCode>#,##0.00</c:formatCode>
                <c:ptCount val="12"/>
                <c:pt idx="0">
                  <c:v>587.98697299999992</c:v>
                </c:pt>
                <c:pt idx="1">
                  <c:v>543.51898299999993</c:v>
                </c:pt>
                <c:pt idx="2">
                  <c:v>455.88550600000002</c:v>
                </c:pt>
                <c:pt idx="3">
                  <c:v>609.56143400000008</c:v>
                </c:pt>
                <c:pt idx="4">
                  <c:v>627.12455</c:v>
                </c:pt>
                <c:pt idx="5">
                  <c:v>586.83500299999992</c:v>
                </c:pt>
                <c:pt idx="6">
                  <c:v>612.06720000000007</c:v>
                </c:pt>
                <c:pt idx="7">
                  <c:v>619.40901299999996</c:v>
                </c:pt>
                <c:pt idx="8">
                  <c:v>555.65950499999997</c:v>
                </c:pt>
                <c:pt idx="9">
                  <c:v>563.70201399999996</c:v>
                </c:pt>
                <c:pt idx="10">
                  <c:v>553.58596599999998</c:v>
                </c:pt>
                <c:pt idx="11">
                  <c:v>630.54384899999991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CA-4498-A498-1D11E6827904}"/>
            </c:ext>
          </c:extLst>
        </c:ser>
        <c:ser>
          <c:idx val="5"/>
          <c:order val="3"/>
          <c:tx>
            <c:strRef>
              <c:f>'3.5.3.1.1 GRAF'!$C$55</c:f>
              <c:strCache>
                <c:ptCount val="1"/>
                <c:pt idx="0">
                  <c:v>Orygen Perú S.A.A.</c:v>
                </c:pt>
              </c:strCache>
            </c:strRef>
          </c:tx>
          <c:cat>
            <c:strRef>
              <c:f>'3.5.3.1.1 GRAF'!$D$51:$O$51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'3.5.3.1.1 GRAF'!$D$55:$O$55</c:f>
              <c:numCache>
                <c:formatCode>#,##0.00</c:formatCode>
                <c:ptCount val="12"/>
                <c:pt idx="0">
                  <c:v>739.66102199999989</c:v>
                </c:pt>
                <c:pt idx="1">
                  <c:v>740.67575199999999</c:v>
                </c:pt>
                <c:pt idx="2">
                  <c:v>664.61279500000012</c:v>
                </c:pt>
                <c:pt idx="3">
                  <c:v>602.23908999999992</c:v>
                </c:pt>
                <c:pt idx="4">
                  <c:v>698.6436379999999</c:v>
                </c:pt>
                <c:pt idx="5">
                  <c:v>693.56855499999972</c:v>
                </c:pt>
                <c:pt idx="6">
                  <c:v>738.02874300000008</c:v>
                </c:pt>
                <c:pt idx="7">
                  <c:v>785.16671299999996</c:v>
                </c:pt>
                <c:pt idx="8">
                  <c:v>747.94762499999979</c:v>
                </c:pt>
                <c:pt idx="9">
                  <c:v>825.48664500000007</c:v>
                </c:pt>
                <c:pt idx="10">
                  <c:v>737.80577299999982</c:v>
                </c:pt>
                <c:pt idx="11">
                  <c:v>728.69578500000023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CA-4498-A498-1D11E6827904}"/>
            </c:ext>
          </c:extLst>
        </c:ser>
        <c:ser>
          <c:idx val="4"/>
          <c:order val="4"/>
          <c:tx>
            <c:strRef>
              <c:f>'3.5.3.1.1 GRAF'!$C$56</c:f>
              <c:strCache>
                <c:ptCount val="1"/>
                <c:pt idx="0">
                  <c:v>Fénix Power Perú S.A.</c:v>
                </c:pt>
              </c:strCache>
            </c:strRef>
          </c:tx>
          <c:cat>
            <c:strRef>
              <c:f>'3.5.3.1.1 GRAF'!$D$51:$O$51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'3.5.3.1.1 GRAF'!$D$56:$O$56</c:f>
              <c:numCache>
                <c:formatCode>#,##0.00</c:formatCode>
                <c:ptCount val="12"/>
                <c:pt idx="0">
                  <c:v>302.38345800000002</c:v>
                </c:pt>
                <c:pt idx="1">
                  <c:v>152.40356499999999</c:v>
                </c:pt>
                <c:pt idx="2">
                  <c:v>316.67459300000002</c:v>
                </c:pt>
                <c:pt idx="3">
                  <c:v>207.344752</c:v>
                </c:pt>
                <c:pt idx="4">
                  <c:v>273.43286499999999</c:v>
                </c:pt>
                <c:pt idx="5">
                  <c:v>383.72554400000001</c:v>
                </c:pt>
                <c:pt idx="6">
                  <c:v>396.89825400000001</c:v>
                </c:pt>
                <c:pt idx="7">
                  <c:v>396.916065</c:v>
                </c:pt>
                <c:pt idx="8">
                  <c:v>387.288656</c:v>
                </c:pt>
                <c:pt idx="9">
                  <c:v>329.94146599999999</c:v>
                </c:pt>
                <c:pt idx="10">
                  <c:v>372.94187699999998</c:v>
                </c:pt>
                <c:pt idx="11">
                  <c:v>285.47082899999998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CA-4498-A498-1D11E6827904}"/>
            </c:ext>
          </c:extLst>
        </c:ser>
        <c:ser>
          <c:idx val="3"/>
          <c:order val="5"/>
          <c:tx>
            <c:strRef>
              <c:f>'3.5.3.1.1 GRAF'!$C$57</c:f>
              <c:strCache>
                <c:ptCount val="1"/>
                <c:pt idx="0">
                  <c:v>Statkraft Perú S.A.</c:v>
                </c:pt>
              </c:strCache>
            </c:strRef>
          </c:tx>
          <c:cat>
            <c:strRef>
              <c:f>'3.5.3.1.1 GRAF'!$D$51:$O$51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'3.5.3.1.1 GRAF'!$D$57:$O$57</c:f>
              <c:numCache>
                <c:formatCode>#,##0.00</c:formatCode>
                <c:ptCount val="12"/>
                <c:pt idx="0">
                  <c:v>260.41365199999996</c:v>
                </c:pt>
                <c:pt idx="1">
                  <c:v>264.78465599999987</c:v>
                </c:pt>
                <c:pt idx="2">
                  <c:v>261.92651399999994</c:v>
                </c:pt>
                <c:pt idx="3">
                  <c:v>267.757431</c:v>
                </c:pt>
                <c:pt idx="4">
                  <c:v>206.71598</c:v>
                </c:pt>
                <c:pt idx="5">
                  <c:v>157.59610400000003</c:v>
                </c:pt>
                <c:pt idx="6">
                  <c:v>144.43108099999995</c:v>
                </c:pt>
                <c:pt idx="7">
                  <c:v>152.883398</c:v>
                </c:pt>
                <c:pt idx="8">
                  <c:v>150.13158899999999</c:v>
                </c:pt>
                <c:pt idx="9">
                  <c:v>145.90978000000004</c:v>
                </c:pt>
                <c:pt idx="10">
                  <c:v>179.91056900000009</c:v>
                </c:pt>
                <c:pt idx="11">
                  <c:v>267.85352299999994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CA-4498-A498-1D11E6827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120000"/>
        <c:axId val="158667136"/>
      </c:lineChart>
      <c:catAx>
        <c:axId val="15912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58667136"/>
        <c:crosses val="autoZero"/>
        <c:auto val="1"/>
        <c:lblAlgn val="ctr"/>
        <c:lblOffset val="100"/>
        <c:tickMarkSkip val="1"/>
        <c:noMultiLvlLbl val="0"/>
      </c:catAx>
      <c:valAx>
        <c:axId val="1586671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GWh</a:t>
                </a:r>
              </a:p>
            </c:rich>
          </c:tx>
          <c:layout>
            <c:manualLayout>
              <c:xMode val="edge"/>
              <c:yMode val="edge"/>
              <c:x val="3.2517165354330704E-2"/>
              <c:y val="0.4492027954337032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5912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2.1526256948641197E-2"/>
          <c:y val="0.8959152515574107"/>
          <c:w val="0.95058400658054976"/>
          <c:h val="9.022546880435122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Century Gothic" panose="020B0502020202020204" pitchFamily="34" charset="0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bg1"/>
                </a:solidFill>
              </a:defRPr>
            </a:pPr>
            <a:r>
              <a:rPr lang="es-PE" sz="1600">
                <a:solidFill>
                  <a:schemeClr val="bg1"/>
                </a:solidFill>
              </a:rPr>
              <a:t>EMPRESAS CON MAYOR PRODUCCIÓN PARA USO PROPIO</a:t>
            </a:r>
          </a:p>
        </c:rich>
      </c:tx>
      <c:layout>
        <c:manualLayout>
          <c:xMode val="edge"/>
          <c:yMode val="edge"/>
          <c:x val="0.33535193385254564"/>
          <c:y val="2.7171043798975971E-2"/>
        </c:manualLayout>
      </c:layout>
      <c:overlay val="0"/>
      <c:spPr>
        <a:solidFill>
          <a:srgbClr val="2C5F9B"/>
        </a:solidFill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5.399065158469929E-2"/>
          <c:y val="0.12615339749198018"/>
          <c:w val="0.91001634482616334"/>
          <c:h val="0.73859476914979127"/>
        </c:manualLayout>
      </c:layout>
      <c:lineChart>
        <c:grouping val="standard"/>
        <c:varyColors val="0"/>
        <c:ser>
          <c:idx val="0"/>
          <c:order val="0"/>
          <c:tx>
            <c:strRef>
              <c:f>'3.5.3.1.3'!$A$62</c:f>
              <c:strCache>
                <c:ptCount val="1"/>
                <c:pt idx="0">
                  <c:v>UNCEMP</c:v>
                </c:pt>
              </c:strCache>
            </c:strRef>
          </c:tx>
          <c:cat>
            <c:strRef>
              <c:f>'3.5.3.1.3'!$B$61:$M$61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'3.5.3.1.3'!$B$62:$M$62</c:f>
              <c:numCache>
                <c:formatCode>#,##0.00</c:formatCode>
                <c:ptCount val="12"/>
                <c:pt idx="0">
                  <c:v>22.499757000000002</c:v>
                </c:pt>
                <c:pt idx="1">
                  <c:v>20.631071000000002</c:v>
                </c:pt>
                <c:pt idx="2">
                  <c:v>20.727944999999998</c:v>
                </c:pt>
                <c:pt idx="3">
                  <c:v>20.120445999999998</c:v>
                </c:pt>
                <c:pt idx="4">
                  <c:v>19.308892</c:v>
                </c:pt>
                <c:pt idx="5">
                  <c:v>16.269876</c:v>
                </c:pt>
                <c:pt idx="6">
                  <c:v>15.37904</c:v>
                </c:pt>
                <c:pt idx="7">
                  <c:v>14.845915</c:v>
                </c:pt>
                <c:pt idx="8">
                  <c:v>12.018003999999999</c:v>
                </c:pt>
                <c:pt idx="9">
                  <c:v>10.270388000000001</c:v>
                </c:pt>
                <c:pt idx="10">
                  <c:v>18.489273000000001</c:v>
                </c:pt>
                <c:pt idx="11">
                  <c:v>19.733088000000002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69-4262-920C-0A583C297C25}"/>
            </c:ext>
          </c:extLst>
        </c:ser>
        <c:ser>
          <c:idx val="1"/>
          <c:order val="1"/>
          <c:tx>
            <c:strRef>
              <c:f>'3.5.3.1.3'!$A$63</c:f>
              <c:strCache>
                <c:ptCount val="1"/>
                <c:pt idx="0">
                  <c:v>PLUSPETROL CORPORATION</c:v>
                </c:pt>
              </c:strCache>
            </c:strRef>
          </c:tx>
          <c:cat>
            <c:strRef>
              <c:f>'3.5.3.1.3'!$B$61:$M$61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'3.5.3.1.3'!$B$63:$M$63</c:f>
              <c:numCache>
                <c:formatCode>#,##0.00</c:formatCode>
                <c:ptCount val="12"/>
                <c:pt idx="0">
                  <c:v>15.835752000000001</c:v>
                </c:pt>
                <c:pt idx="1">
                  <c:v>14.61989</c:v>
                </c:pt>
                <c:pt idx="2">
                  <c:v>15.542825000000001</c:v>
                </c:pt>
                <c:pt idx="3">
                  <c:v>14.553597</c:v>
                </c:pt>
                <c:pt idx="4">
                  <c:v>15.286548000000002</c:v>
                </c:pt>
                <c:pt idx="5">
                  <c:v>14.692956000000001</c:v>
                </c:pt>
                <c:pt idx="6">
                  <c:v>14.491305000000001</c:v>
                </c:pt>
                <c:pt idx="7">
                  <c:v>14.183653999999999</c:v>
                </c:pt>
                <c:pt idx="8">
                  <c:v>13.941009000000001</c:v>
                </c:pt>
                <c:pt idx="9">
                  <c:v>14.265829999999999</c:v>
                </c:pt>
                <c:pt idx="10">
                  <c:v>13.904729999999999</c:v>
                </c:pt>
                <c:pt idx="11">
                  <c:v>15.193267999999998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69-4262-920C-0A583C297C25}"/>
            </c:ext>
          </c:extLst>
        </c:ser>
        <c:ser>
          <c:idx val="2"/>
          <c:order val="2"/>
          <c:tx>
            <c:strRef>
              <c:f>'3.5.3.1.3'!$A$64</c:f>
              <c:strCache>
                <c:ptCount val="1"/>
                <c:pt idx="0">
                  <c:v>PERÚ LNG</c:v>
                </c:pt>
              </c:strCache>
            </c:strRef>
          </c:tx>
          <c:cat>
            <c:strRef>
              <c:f>'3.5.3.1.3'!$B$61:$M$61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'3.5.3.1.3'!$B$64:$M$64</c:f>
              <c:numCache>
                <c:formatCode>#,##0.00</c:formatCode>
                <c:ptCount val="12"/>
                <c:pt idx="0">
                  <c:v>14.363809999999999</c:v>
                </c:pt>
                <c:pt idx="1">
                  <c:v>16.251750000000001</c:v>
                </c:pt>
                <c:pt idx="2">
                  <c:v>16.293500000000002</c:v>
                </c:pt>
                <c:pt idx="3">
                  <c:v>14.16131</c:v>
                </c:pt>
                <c:pt idx="4">
                  <c:v>11.397440000000001</c:v>
                </c:pt>
                <c:pt idx="5">
                  <c:v>9.9092500000000001</c:v>
                </c:pt>
                <c:pt idx="6">
                  <c:v>9.0248799999999996</c:v>
                </c:pt>
                <c:pt idx="7">
                  <c:v>11.139250000000001</c:v>
                </c:pt>
                <c:pt idx="8">
                  <c:v>12.95975</c:v>
                </c:pt>
                <c:pt idx="9">
                  <c:v>13.10713</c:v>
                </c:pt>
                <c:pt idx="10">
                  <c:v>17.459810000000001</c:v>
                </c:pt>
                <c:pt idx="11">
                  <c:v>23.70975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69-4262-920C-0A583C297C25}"/>
            </c:ext>
          </c:extLst>
        </c:ser>
        <c:ser>
          <c:idx val="5"/>
          <c:order val="3"/>
          <c:tx>
            <c:strRef>
              <c:f>'3.5.3.1.3'!$A$65</c:f>
              <c:strCache>
                <c:ptCount val="1"/>
                <c:pt idx="0">
                  <c:v>CHUNGAR</c:v>
                </c:pt>
              </c:strCache>
            </c:strRef>
          </c:tx>
          <c:cat>
            <c:strRef>
              <c:f>'3.5.3.1.3'!$B$61:$M$61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'3.5.3.1.3'!$B$65:$M$65</c:f>
              <c:numCache>
                <c:formatCode>#,##0.00</c:formatCode>
                <c:ptCount val="12"/>
                <c:pt idx="0">
                  <c:v>14.262086</c:v>
                </c:pt>
                <c:pt idx="1">
                  <c:v>13.519416000000001</c:v>
                </c:pt>
                <c:pt idx="2">
                  <c:v>14.775043</c:v>
                </c:pt>
                <c:pt idx="3">
                  <c:v>14.678485</c:v>
                </c:pt>
                <c:pt idx="4">
                  <c:v>13.690067000000001</c:v>
                </c:pt>
                <c:pt idx="5">
                  <c:v>10.297997000000001</c:v>
                </c:pt>
                <c:pt idx="6">
                  <c:v>12.011962</c:v>
                </c:pt>
                <c:pt idx="7">
                  <c:v>11.100108000000001</c:v>
                </c:pt>
                <c:pt idx="8">
                  <c:v>12.011312999999999</c:v>
                </c:pt>
                <c:pt idx="9">
                  <c:v>13.010261000000002</c:v>
                </c:pt>
                <c:pt idx="10">
                  <c:v>13.432326999999999</c:v>
                </c:pt>
                <c:pt idx="11">
                  <c:v>15.135297999999999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69-4262-920C-0A583C297C25}"/>
            </c:ext>
          </c:extLst>
        </c:ser>
        <c:ser>
          <c:idx val="3"/>
          <c:order val="4"/>
          <c:tx>
            <c:strRef>
              <c:f>'3.5.3.1.3'!$A$66</c:f>
              <c:strCache>
                <c:ptCount val="1"/>
                <c:pt idx="0">
                  <c:v>FLESAN</c:v>
                </c:pt>
              </c:strCache>
            </c:strRef>
          </c:tx>
          <c:cat>
            <c:strRef>
              <c:f>'3.5.3.1.3'!$B$61:$M$61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'3.5.3.1.3'!$B$66:$M$66</c:f>
              <c:numCache>
                <c:formatCode>#,##0.00</c:formatCode>
                <c:ptCount val="12"/>
                <c:pt idx="0">
                  <c:v>7.9518999999999993</c:v>
                </c:pt>
                <c:pt idx="1">
                  <c:v>7.5114000000000001</c:v>
                </c:pt>
                <c:pt idx="2">
                  <c:v>9.3246000000000002</c:v>
                </c:pt>
                <c:pt idx="3">
                  <c:v>9.3737000000000013</c:v>
                </c:pt>
                <c:pt idx="4">
                  <c:v>8.8034999999999997</c:v>
                </c:pt>
                <c:pt idx="5">
                  <c:v>9.0267999999999997</c:v>
                </c:pt>
                <c:pt idx="6">
                  <c:v>7.3618999999999994</c:v>
                </c:pt>
                <c:pt idx="7">
                  <c:v>9.3032000000000004</c:v>
                </c:pt>
                <c:pt idx="8">
                  <c:v>9.0091999999999999</c:v>
                </c:pt>
                <c:pt idx="9">
                  <c:v>8.1503999999999994</c:v>
                </c:pt>
                <c:pt idx="10">
                  <c:v>6.0423999999999998</c:v>
                </c:pt>
                <c:pt idx="11">
                  <c:v>7.5285000000000002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69-4262-920C-0A583C297C25}"/>
            </c:ext>
          </c:extLst>
        </c:ser>
        <c:ser>
          <c:idx val="4"/>
          <c:order val="5"/>
          <c:tx>
            <c:strRef>
              <c:f>'3.5.3.1.3'!$A$67</c:f>
              <c:strCache>
                <c:ptCount val="1"/>
                <c:pt idx="0">
                  <c:v>ILLAPU</c:v>
                </c:pt>
              </c:strCache>
            </c:strRef>
          </c:tx>
          <c:cat>
            <c:strRef>
              <c:f>'3.5.3.1.3'!$B$61:$M$61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'3.5.3.1.3'!$B$67:$M$67</c:f>
              <c:numCache>
                <c:formatCode>#,##0.00</c:formatCode>
                <c:ptCount val="12"/>
                <c:pt idx="0">
                  <c:v>1.4129700000000001</c:v>
                </c:pt>
                <c:pt idx="1">
                  <c:v>0</c:v>
                </c:pt>
                <c:pt idx="2">
                  <c:v>8.5529689999999992</c:v>
                </c:pt>
                <c:pt idx="3">
                  <c:v>9.043906999999999</c:v>
                </c:pt>
                <c:pt idx="4">
                  <c:v>8.7480660000000015</c:v>
                </c:pt>
                <c:pt idx="5">
                  <c:v>8.4139020000000002</c:v>
                </c:pt>
                <c:pt idx="6">
                  <c:v>8.8909549999999999</c:v>
                </c:pt>
                <c:pt idx="7">
                  <c:v>9.3001820000000013</c:v>
                </c:pt>
                <c:pt idx="8">
                  <c:v>7.9875489999999996</c:v>
                </c:pt>
                <c:pt idx="9">
                  <c:v>9.5587579999999992</c:v>
                </c:pt>
                <c:pt idx="10">
                  <c:v>8.9726319999999991</c:v>
                </c:pt>
                <c:pt idx="11">
                  <c:v>9.0236910000000012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69-4262-920C-0A583C297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001216"/>
        <c:axId val="159007104"/>
      </c:lineChart>
      <c:catAx>
        <c:axId val="15900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590071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9007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GWh</a:t>
                </a:r>
              </a:p>
            </c:rich>
          </c:tx>
          <c:layout>
            <c:manualLayout>
              <c:xMode val="edge"/>
              <c:yMode val="edge"/>
              <c:x val="7.1488551783578215E-3"/>
              <c:y val="0.47769782842185377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5900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0015657667204744"/>
          <c:y val="0.93525179856115104"/>
          <c:w val="0.83489893575509633"/>
          <c:h val="4.316546762589923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Century Gothic" panose="020B0502020202020204" pitchFamily="34" charset="0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r>
              <a:rPr lang="es-MX" sz="1100">
                <a:solidFill>
                  <a:schemeClr val="bg1"/>
                </a:solidFill>
              </a:rPr>
              <a:t>PRODUCCIÓN MENSUAL DE ENERGÍA ELÉCTRICA - ORIGEN HIDRÁULICO
EMPRESAS REPRESENTATIVAS DEL MERCADO ELÉCTRICO</a:t>
            </a:r>
          </a:p>
        </c:rich>
      </c:tx>
      <c:layout>
        <c:manualLayout>
          <c:xMode val="edge"/>
          <c:yMode val="edge"/>
          <c:x val="0.25478887342969703"/>
          <c:y val="3.111111111111111E-2"/>
        </c:manualLayout>
      </c:layout>
      <c:overlay val="0"/>
      <c:spPr>
        <a:solidFill>
          <a:srgbClr val="2C5F9B"/>
        </a:solidFill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7.284249496060885E-2"/>
          <c:y val="0.17150215945113689"/>
          <c:w val="0.90843544442197754"/>
          <c:h val="0.71025083788416266"/>
        </c:manualLayout>
      </c:layout>
      <c:lineChart>
        <c:grouping val="standard"/>
        <c:varyColors val="0"/>
        <c:ser>
          <c:idx val="0"/>
          <c:order val="0"/>
          <c:tx>
            <c:strRef>
              <c:f>'3.5.3.2.1 Graf'!$Q$23</c:f>
              <c:strCache>
                <c:ptCount val="1"/>
                <c:pt idx="0">
                  <c:v>ELP</c:v>
                </c:pt>
              </c:strCache>
            </c:strRef>
          </c:tx>
          <c:spPr>
            <a:ln w="19050"/>
          </c:spPr>
          <c:cat>
            <c:strRef>
              <c:f>'3.5.3.2.1 Graf'!$R$22:$AC$22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Graf'!$R$23:$AC$23</c:f>
              <c:numCache>
                <c:formatCode>_ * #,##0.00_ ;_ * \-#,##0.00_ ;_ * "-"??_ ;_ @_ </c:formatCode>
                <c:ptCount val="12"/>
                <c:pt idx="0">
                  <c:v>587.71487499999989</c:v>
                </c:pt>
                <c:pt idx="1">
                  <c:v>543.19705199999999</c:v>
                </c:pt>
                <c:pt idx="2">
                  <c:v>455.817882</c:v>
                </c:pt>
                <c:pt idx="3">
                  <c:v>609.54257799999993</c:v>
                </c:pt>
                <c:pt idx="4">
                  <c:v>626.65750100000002</c:v>
                </c:pt>
                <c:pt idx="5">
                  <c:v>585.829836</c:v>
                </c:pt>
                <c:pt idx="6">
                  <c:v>612.06720000000007</c:v>
                </c:pt>
                <c:pt idx="7">
                  <c:v>619.40901299999996</c:v>
                </c:pt>
                <c:pt idx="8">
                  <c:v>555.65950500000008</c:v>
                </c:pt>
                <c:pt idx="9">
                  <c:v>563.70201399999996</c:v>
                </c:pt>
                <c:pt idx="10">
                  <c:v>553.56333999999993</c:v>
                </c:pt>
                <c:pt idx="11">
                  <c:v>630.25077799999997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3-4982-BA84-65B0F009A836}"/>
            </c:ext>
          </c:extLst>
        </c:ser>
        <c:ser>
          <c:idx val="1"/>
          <c:order val="1"/>
          <c:tx>
            <c:strRef>
              <c:f>'3.5.3.2.1 Graf'!$Q$24</c:f>
              <c:strCache>
                <c:ptCount val="1"/>
                <c:pt idx="0">
                  <c:v>KALLPA</c:v>
                </c:pt>
              </c:strCache>
            </c:strRef>
          </c:tx>
          <c:spPr>
            <a:ln w="19050"/>
          </c:spPr>
          <c:cat>
            <c:strRef>
              <c:f>'3.5.3.2.1 Graf'!$R$22:$AC$22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Graf'!$R$24:$AC$24</c:f>
              <c:numCache>
                <c:formatCode>_ * #,##0.00_ ;_ * \-#,##0.00_ ;_ * "-"??_ ;_ @_ </c:formatCode>
                <c:ptCount val="12"/>
                <c:pt idx="0">
                  <c:v>422.01671599999997</c:v>
                </c:pt>
                <c:pt idx="1">
                  <c:v>397.09241700000001</c:v>
                </c:pt>
                <c:pt idx="2">
                  <c:v>380.88454899999999</c:v>
                </c:pt>
                <c:pt idx="3">
                  <c:v>402.37078099999997</c:v>
                </c:pt>
                <c:pt idx="4">
                  <c:v>296.98702299999997</c:v>
                </c:pt>
                <c:pt idx="5">
                  <c:v>206.84802300000001</c:v>
                </c:pt>
                <c:pt idx="6">
                  <c:v>196.69282700000002</c:v>
                </c:pt>
                <c:pt idx="7">
                  <c:v>191.160087</c:v>
                </c:pt>
                <c:pt idx="8">
                  <c:v>170.12982599999998</c:v>
                </c:pt>
                <c:pt idx="9">
                  <c:v>171.47252900000001</c:v>
                </c:pt>
                <c:pt idx="10">
                  <c:v>230.552537</c:v>
                </c:pt>
                <c:pt idx="11">
                  <c:v>414.62473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D3-4982-BA84-65B0F009A836}"/>
            </c:ext>
          </c:extLst>
        </c:ser>
        <c:ser>
          <c:idx val="2"/>
          <c:order val="2"/>
          <c:tx>
            <c:strRef>
              <c:f>'3.5.3.2.1 Graf'!$Q$25</c:f>
              <c:strCache>
                <c:ptCount val="1"/>
                <c:pt idx="0">
                  <c:v>STATKRAFT </c:v>
                </c:pt>
              </c:strCache>
            </c:strRef>
          </c:tx>
          <c:spPr>
            <a:ln w="19050"/>
          </c:spPr>
          <c:cat>
            <c:strRef>
              <c:f>'3.5.3.2.1 Graf'!$R$22:$AC$22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Graf'!$R$25:$AC$25</c:f>
              <c:numCache>
                <c:formatCode>_ * #,##0.00_ ;_ * \-#,##0.00_ ;_ * "-"??_ ;_ @_ </c:formatCode>
                <c:ptCount val="12"/>
                <c:pt idx="0">
                  <c:v>260.41365200000001</c:v>
                </c:pt>
                <c:pt idx="1">
                  <c:v>264.78465600000004</c:v>
                </c:pt>
                <c:pt idx="2">
                  <c:v>261.92651400000005</c:v>
                </c:pt>
                <c:pt idx="3">
                  <c:v>267.757431</c:v>
                </c:pt>
                <c:pt idx="4">
                  <c:v>206.71598</c:v>
                </c:pt>
                <c:pt idx="5">
                  <c:v>157.596104</c:v>
                </c:pt>
                <c:pt idx="6">
                  <c:v>144.43108100000001</c:v>
                </c:pt>
                <c:pt idx="7">
                  <c:v>152.88339800000003</c:v>
                </c:pt>
                <c:pt idx="8">
                  <c:v>150.13158899999999</c:v>
                </c:pt>
                <c:pt idx="9">
                  <c:v>145.90977999999998</c:v>
                </c:pt>
                <c:pt idx="10">
                  <c:v>179.91056899999998</c:v>
                </c:pt>
                <c:pt idx="11">
                  <c:v>267.853523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D3-4982-BA84-65B0F009A836}"/>
            </c:ext>
          </c:extLst>
        </c:ser>
        <c:ser>
          <c:idx val="3"/>
          <c:order val="3"/>
          <c:tx>
            <c:strRef>
              <c:f>'3.5.3.2.1 Graf'!$Q$26</c:f>
              <c:strCache>
                <c:ptCount val="1"/>
                <c:pt idx="0">
                  <c:v>ENEL PERU</c:v>
                </c:pt>
              </c:strCache>
            </c:strRef>
          </c:tx>
          <c:spPr>
            <a:ln w="19050"/>
          </c:spPr>
          <c:cat>
            <c:strRef>
              <c:f>'3.5.3.2.1 Graf'!$R$22:$AC$22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Graf'!$R$26:$AC$26</c:f>
              <c:numCache>
                <c:formatCode>_ * #,##0.00_ ;_ * \-#,##0.00_ ;_ * "-"??_ ;_ @_ </c:formatCode>
                <c:ptCount val="12"/>
                <c:pt idx="0">
                  <c:v>353.42323699999997</c:v>
                </c:pt>
                <c:pt idx="1">
                  <c:v>318.14931000000001</c:v>
                </c:pt>
                <c:pt idx="2">
                  <c:v>343.26613599999996</c:v>
                </c:pt>
                <c:pt idx="3">
                  <c:v>342.38912300000004</c:v>
                </c:pt>
                <c:pt idx="4">
                  <c:v>274.89106599999997</c:v>
                </c:pt>
                <c:pt idx="5">
                  <c:v>251.20330200000001</c:v>
                </c:pt>
                <c:pt idx="6">
                  <c:v>270.45196800000002</c:v>
                </c:pt>
                <c:pt idx="7">
                  <c:v>270.39296100000001</c:v>
                </c:pt>
                <c:pt idx="8">
                  <c:v>270.53180699999996</c:v>
                </c:pt>
                <c:pt idx="9">
                  <c:v>275.36724700000002</c:v>
                </c:pt>
                <c:pt idx="10">
                  <c:v>278.78673300000003</c:v>
                </c:pt>
                <c:pt idx="11">
                  <c:v>341.858949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D3-4982-BA84-65B0F009A836}"/>
            </c:ext>
          </c:extLst>
        </c:ser>
        <c:ser>
          <c:idx val="4"/>
          <c:order val="4"/>
          <c:tx>
            <c:strRef>
              <c:f>'3.5.3.2.1 Graf'!$Q$27</c:f>
              <c:strCache>
                <c:ptCount val="1"/>
                <c:pt idx="0">
                  <c:v>ORAZUL</c:v>
                </c:pt>
              </c:strCache>
            </c:strRef>
          </c:tx>
          <c:spPr>
            <a:ln w="19050"/>
          </c:spPr>
          <c:cat>
            <c:strRef>
              <c:f>'3.5.3.2.1 Graf'!$R$22:$AC$22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Graf'!$R$27:$AC$27</c:f>
              <c:numCache>
                <c:formatCode>_ * #,##0.00_ ;_ * \-#,##0.00_ ;_ * "-"??_ ;_ @_ </c:formatCode>
                <c:ptCount val="12"/>
                <c:pt idx="0">
                  <c:v>242.39326399999999</c:v>
                </c:pt>
                <c:pt idx="1">
                  <c:v>221.94396999999998</c:v>
                </c:pt>
                <c:pt idx="2">
                  <c:v>233.40453499999998</c:v>
                </c:pt>
                <c:pt idx="3">
                  <c:v>238.55970300000001</c:v>
                </c:pt>
                <c:pt idx="4">
                  <c:v>232.47861500000002</c:v>
                </c:pt>
                <c:pt idx="5">
                  <c:v>146.55960300000001</c:v>
                </c:pt>
                <c:pt idx="6">
                  <c:v>105.887575</c:v>
                </c:pt>
                <c:pt idx="7">
                  <c:v>96.663702000000001</c:v>
                </c:pt>
                <c:pt idx="8">
                  <c:v>102.88871099999999</c:v>
                </c:pt>
                <c:pt idx="9">
                  <c:v>111.906194</c:v>
                </c:pt>
                <c:pt idx="10">
                  <c:v>132.995259</c:v>
                </c:pt>
                <c:pt idx="11">
                  <c:v>212.449679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D3-4982-BA84-65B0F009A836}"/>
            </c:ext>
          </c:extLst>
        </c:ser>
        <c:ser>
          <c:idx val="5"/>
          <c:order val="5"/>
          <c:tx>
            <c:strRef>
              <c:f>'3.5.3.2.1 Graf'!$Q$28</c:f>
              <c:strCache>
                <c:ptCount val="1"/>
                <c:pt idx="0">
                  <c:v>EGEHUALLAGA</c:v>
                </c:pt>
              </c:strCache>
            </c:strRef>
          </c:tx>
          <c:spPr>
            <a:ln w="19050"/>
          </c:spPr>
          <c:cat>
            <c:strRef>
              <c:f>'3.5.3.2.1 Graf'!$R$22:$AC$22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Graf'!$R$28:$AC$28</c:f>
              <c:numCache>
                <c:formatCode>_ * #,##0.00_ ;_ * \-#,##0.00_ ;_ * "-"??_ ;_ @_ </c:formatCode>
                <c:ptCount val="12"/>
                <c:pt idx="0">
                  <c:v>306.38653699999998</c:v>
                </c:pt>
                <c:pt idx="1">
                  <c:v>250.694739</c:v>
                </c:pt>
                <c:pt idx="2">
                  <c:v>270.48651000000001</c:v>
                </c:pt>
                <c:pt idx="3">
                  <c:v>266.62667099999999</c:v>
                </c:pt>
                <c:pt idx="4">
                  <c:v>169.99158</c:v>
                </c:pt>
                <c:pt idx="5">
                  <c:v>84.220782999999983</c:v>
                </c:pt>
                <c:pt idx="6">
                  <c:v>52.865915999999999</c:v>
                </c:pt>
                <c:pt idx="7">
                  <c:v>46.571016</c:v>
                </c:pt>
                <c:pt idx="8">
                  <c:v>39.960757999999998</c:v>
                </c:pt>
                <c:pt idx="9">
                  <c:v>64.571929999999995</c:v>
                </c:pt>
                <c:pt idx="10">
                  <c:v>204.795928</c:v>
                </c:pt>
                <c:pt idx="11">
                  <c:v>307.48985300000004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D3-4982-BA84-65B0F009A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411648"/>
        <c:axId val="160413184"/>
      </c:lineChart>
      <c:catAx>
        <c:axId val="160411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60413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0413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GWh</a:t>
                </a:r>
              </a:p>
            </c:rich>
          </c:tx>
          <c:layout>
            <c:manualLayout>
              <c:xMode val="edge"/>
              <c:yMode val="edge"/>
              <c:x val="1.5835286599027339E-2"/>
              <c:y val="0.51388976377952755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6041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1.4842449068048141E-2"/>
          <c:y val="0.94012863041580674"/>
          <c:w val="0.96377828201587357"/>
          <c:h val="4.9237748805890179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900">
          <a:latin typeface="Century Gothic" panose="020B0502020202020204" pitchFamily="34" charset="0"/>
        </a:defRPr>
      </a:pPr>
      <a:endParaRPr lang="es-PE"/>
    </a:p>
  </c:txPr>
  <c:printSettings>
    <c:headerFooter alignWithMargins="0"/>
    <c:pageMargins b="0.59055118110236227" l="0.78740157480314965" r="0.59055118110236227" t="0.59055118110236227" header="0" footer="0"/>
    <c:pageSetup paperSize="9" orientation="portrait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algn="ctr" rtl="0">
              <a:defRPr sz="1200">
                <a:solidFill>
                  <a:schemeClr val="bg1"/>
                </a:solidFill>
              </a:defRPr>
            </a:pPr>
            <a:r>
              <a:rPr lang="es-MX" sz="1200">
                <a:solidFill>
                  <a:schemeClr val="bg1"/>
                </a:solidFill>
              </a:rPr>
              <a:t>PRODUCCIÓN MENSUAL  DE ENERGÍA ELÉCTRICA  - ORIGEN TÉRMICO
EMPRESAS REPRESENTATIVAS DEL MERCADO ELÉCTRICO</a:t>
            </a:r>
          </a:p>
        </c:rich>
      </c:tx>
      <c:layout>
        <c:manualLayout>
          <c:xMode val="edge"/>
          <c:yMode val="edge"/>
          <c:x val="0.26323985028096497"/>
          <c:y val="2.587725484393754E-2"/>
        </c:manualLayout>
      </c:layout>
      <c:overlay val="0"/>
      <c:spPr>
        <a:solidFill>
          <a:srgbClr val="2C5F9B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plastic">
          <a:bevelT w="82550" h="63500"/>
        </a:sp3d>
      </c:spPr>
    </c:title>
    <c:autoTitleDeleted val="0"/>
    <c:plotArea>
      <c:layout>
        <c:manualLayout>
          <c:layoutTarget val="inner"/>
          <c:xMode val="edge"/>
          <c:yMode val="edge"/>
          <c:x val="7.532829079570974E-2"/>
          <c:y val="0.14313969108344463"/>
          <c:w val="0.91640383986928109"/>
          <c:h val="0.71911773349756292"/>
        </c:manualLayout>
      </c:layout>
      <c:lineChart>
        <c:grouping val="standard"/>
        <c:varyColors val="0"/>
        <c:ser>
          <c:idx val="0"/>
          <c:order val="0"/>
          <c:tx>
            <c:strRef>
              <c:f>'3.5.3.2.1 Graf'!$Q$57</c:f>
              <c:strCache>
                <c:ptCount val="1"/>
                <c:pt idx="0">
                  <c:v>KALLPA</c:v>
                </c:pt>
              </c:strCache>
            </c:strRef>
          </c:tx>
          <c:spPr>
            <a:ln w="19050"/>
          </c:spPr>
          <c:cat>
            <c:strRef>
              <c:f>'3.5.3.2.1 Graf'!$R$56:$AC$56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Graf'!$R$57:$AC$57</c:f>
              <c:numCache>
                <c:formatCode>#,##0.00</c:formatCode>
                <c:ptCount val="12"/>
                <c:pt idx="0">
                  <c:v>429.18505499999998</c:v>
                </c:pt>
                <c:pt idx="1">
                  <c:v>603.1422</c:v>
                </c:pt>
                <c:pt idx="2">
                  <c:v>492.391865</c:v>
                </c:pt>
                <c:pt idx="3">
                  <c:v>547.74553700000001</c:v>
                </c:pt>
                <c:pt idx="4">
                  <c:v>601.21108700000002</c:v>
                </c:pt>
                <c:pt idx="5">
                  <c:v>764.97778399999993</c:v>
                </c:pt>
                <c:pt idx="6">
                  <c:v>845.99097400000005</c:v>
                </c:pt>
                <c:pt idx="7">
                  <c:v>898.82879500000001</c:v>
                </c:pt>
                <c:pt idx="8">
                  <c:v>870.55023500000004</c:v>
                </c:pt>
                <c:pt idx="9">
                  <c:v>880.47656800000004</c:v>
                </c:pt>
                <c:pt idx="10">
                  <c:v>738.00762800000007</c:v>
                </c:pt>
                <c:pt idx="11">
                  <c:v>518.52314699999999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A-4C4D-B4AE-4DB90A61C360}"/>
            </c:ext>
          </c:extLst>
        </c:ser>
        <c:ser>
          <c:idx val="1"/>
          <c:order val="1"/>
          <c:tx>
            <c:strRef>
              <c:f>'3.5.3.2.1 Graf'!$Q$58</c:f>
              <c:strCache>
                <c:ptCount val="1"/>
                <c:pt idx="0">
                  <c:v>ENGIE PERU</c:v>
                </c:pt>
              </c:strCache>
            </c:strRef>
          </c:tx>
          <c:spPr>
            <a:ln w="19050"/>
          </c:spPr>
          <c:cat>
            <c:strRef>
              <c:f>'3.5.3.2.1 Graf'!$R$56:$AC$56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Graf'!$R$58:$AC$58</c:f>
              <c:numCache>
                <c:formatCode>#,##0.00</c:formatCode>
                <c:ptCount val="12"/>
                <c:pt idx="0">
                  <c:v>259.30632300000002</c:v>
                </c:pt>
                <c:pt idx="1">
                  <c:v>311.004526</c:v>
                </c:pt>
                <c:pt idx="2">
                  <c:v>438.56943899999999</c:v>
                </c:pt>
                <c:pt idx="3">
                  <c:v>319.95558499999993</c:v>
                </c:pt>
                <c:pt idx="4">
                  <c:v>550.790663</c:v>
                </c:pt>
                <c:pt idx="5">
                  <c:v>604.25295599999993</c:v>
                </c:pt>
                <c:pt idx="6">
                  <c:v>660.07101000000011</c:v>
                </c:pt>
                <c:pt idx="7">
                  <c:v>611.69321000000002</c:v>
                </c:pt>
                <c:pt idx="8">
                  <c:v>645.41848900000002</c:v>
                </c:pt>
                <c:pt idx="9">
                  <c:v>648.88199699999996</c:v>
                </c:pt>
                <c:pt idx="10">
                  <c:v>538.04916800000001</c:v>
                </c:pt>
                <c:pt idx="11">
                  <c:v>233.21734099999998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8A-4C4D-B4AE-4DB90A61C360}"/>
            </c:ext>
          </c:extLst>
        </c:ser>
        <c:ser>
          <c:idx val="2"/>
          <c:order val="2"/>
          <c:tx>
            <c:strRef>
              <c:f>'3.5.3.2.1 Graf'!$Q$59</c:f>
              <c:strCache>
                <c:ptCount val="1"/>
                <c:pt idx="0">
                  <c:v>FÉNIX POWER</c:v>
                </c:pt>
              </c:strCache>
            </c:strRef>
          </c:tx>
          <c:spPr>
            <a:ln w="19050"/>
          </c:spPr>
          <c:cat>
            <c:strRef>
              <c:f>'3.5.3.2.1 Graf'!$R$56:$AC$56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Graf'!$R$59:$AC$59</c:f>
              <c:numCache>
                <c:formatCode>#,##0.00</c:formatCode>
                <c:ptCount val="12"/>
                <c:pt idx="0">
                  <c:v>302.38345800000002</c:v>
                </c:pt>
                <c:pt idx="1">
                  <c:v>152.40356499999999</c:v>
                </c:pt>
                <c:pt idx="2">
                  <c:v>316.67459300000002</c:v>
                </c:pt>
                <c:pt idx="3">
                  <c:v>207.344752</c:v>
                </c:pt>
                <c:pt idx="4">
                  <c:v>273.43286499999999</c:v>
                </c:pt>
                <c:pt idx="5">
                  <c:v>383.72554400000001</c:v>
                </c:pt>
                <c:pt idx="6">
                  <c:v>396.89825400000001</c:v>
                </c:pt>
                <c:pt idx="7">
                  <c:v>396.916065</c:v>
                </c:pt>
                <c:pt idx="8">
                  <c:v>387.288656</c:v>
                </c:pt>
                <c:pt idx="9">
                  <c:v>329.94146599999999</c:v>
                </c:pt>
                <c:pt idx="10">
                  <c:v>372.94187699999998</c:v>
                </c:pt>
                <c:pt idx="11">
                  <c:v>285.47082899999998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8A-4C4D-B4AE-4DB90A61C360}"/>
            </c:ext>
          </c:extLst>
        </c:ser>
        <c:ser>
          <c:idx val="4"/>
          <c:order val="3"/>
          <c:tx>
            <c:strRef>
              <c:f>'3.5.3.2.1 Graf'!$Q$60</c:f>
              <c:strCache>
                <c:ptCount val="1"/>
                <c:pt idx="0">
                  <c:v>ORYGEN PERÚ</c:v>
                </c:pt>
              </c:strCache>
            </c:strRef>
          </c:tx>
          <c:spPr>
            <a:ln w="19050"/>
          </c:spPr>
          <c:cat>
            <c:strRef>
              <c:f>'3.5.3.2.1 Graf'!$R$56:$AC$56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Graf'!$R$60:$AC$60</c:f>
              <c:numCache>
                <c:formatCode>#,##0.00</c:formatCode>
                <c:ptCount val="12"/>
                <c:pt idx="0">
                  <c:v>263.82324699999998</c:v>
                </c:pt>
                <c:pt idx="1">
                  <c:v>315.90209299999998</c:v>
                </c:pt>
                <c:pt idx="2">
                  <c:v>184.001113</c:v>
                </c:pt>
                <c:pt idx="3">
                  <c:v>129.164118</c:v>
                </c:pt>
                <c:pt idx="4">
                  <c:v>283.95553699999999</c:v>
                </c:pt>
                <c:pt idx="5">
                  <c:v>321.480502</c:v>
                </c:pt>
                <c:pt idx="6">
                  <c:v>310.99371100000002</c:v>
                </c:pt>
                <c:pt idx="7">
                  <c:v>331.54680900000005</c:v>
                </c:pt>
                <c:pt idx="8">
                  <c:v>305.67528100000004</c:v>
                </c:pt>
                <c:pt idx="9">
                  <c:v>369.144542</c:v>
                </c:pt>
                <c:pt idx="10">
                  <c:v>289.71877499999999</c:v>
                </c:pt>
                <c:pt idx="11">
                  <c:v>226.35914400000001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8A-4C4D-B4AE-4DB90A61C360}"/>
            </c:ext>
          </c:extLst>
        </c:ser>
        <c:ser>
          <c:idx val="3"/>
          <c:order val="4"/>
          <c:tx>
            <c:strRef>
              <c:f>'3.5.3.2.1 Graf'!$Q$61</c:f>
              <c:strCache>
                <c:ptCount val="1"/>
                <c:pt idx="0">
                  <c:v>TERMOCHILCA</c:v>
                </c:pt>
              </c:strCache>
            </c:strRef>
          </c:tx>
          <c:spPr>
            <a:ln w="19050"/>
          </c:spPr>
          <c:cat>
            <c:strRef>
              <c:f>'3.5.3.2.1 Graf'!$R$56:$AC$56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Graf'!$R$61:$AC$61</c:f>
              <c:numCache>
                <c:formatCode>#,##0.00</c:formatCode>
                <c:ptCount val="12"/>
                <c:pt idx="0">
                  <c:v>111.31446700000001</c:v>
                </c:pt>
                <c:pt idx="1">
                  <c:v>116.249848</c:v>
                </c:pt>
                <c:pt idx="2">
                  <c:v>88.748138999999995</c:v>
                </c:pt>
                <c:pt idx="3">
                  <c:v>30.679236</c:v>
                </c:pt>
                <c:pt idx="4">
                  <c:v>30.427841000000001</c:v>
                </c:pt>
                <c:pt idx="5">
                  <c:v>148.046021</c:v>
                </c:pt>
                <c:pt idx="6">
                  <c:v>175.24975700000002</c:v>
                </c:pt>
                <c:pt idx="7">
                  <c:v>159.76488699999999</c:v>
                </c:pt>
                <c:pt idx="8">
                  <c:v>151.35431599999998</c:v>
                </c:pt>
                <c:pt idx="9">
                  <c:v>199.764408</c:v>
                </c:pt>
                <c:pt idx="10">
                  <c:v>96.211320000000001</c:v>
                </c:pt>
                <c:pt idx="11">
                  <c:v>15.345922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8A-4C4D-B4AE-4DB90A61C360}"/>
            </c:ext>
          </c:extLst>
        </c:ser>
        <c:ser>
          <c:idx val="5"/>
          <c:order val="5"/>
          <c:tx>
            <c:strRef>
              <c:f>'3.5.3.2.1 Graf'!$Q$62</c:f>
              <c:strCache>
                <c:ptCount val="1"/>
                <c:pt idx="0">
                  <c:v>GENRENT</c:v>
                </c:pt>
              </c:strCache>
            </c:strRef>
          </c:tx>
          <c:spPr>
            <a:ln w="19050"/>
          </c:spPr>
          <c:cat>
            <c:strRef>
              <c:f>'3.5.3.2.1 Graf'!$R$56:$AC$56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Graf'!$R$62:$AC$62</c:f>
              <c:numCache>
                <c:formatCode>#,##0.00</c:formatCode>
                <c:ptCount val="12"/>
                <c:pt idx="0">
                  <c:v>34.131105000000005</c:v>
                </c:pt>
                <c:pt idx="1">
                  <c:v>30.966027</c:v>
                </c:pt>
                <c:pt idx="2">
                  <c:v>32.605929000000003</c:v>
                </c:pt>
                <c:pt idx="3">
                  <c:v>31.407724999999999</c:v>
                </c:pt>
                <c:pt idx="4">
                  <c:v>32.318140999999997</c:v>
                </c:pt>
                <c:pt idx="5">
                  <c:v>31.583410999999998</c:v>
                </c:pt>
                <c:pt idx="6">
                  <c:v>33.396064000000003</c:v>
                </c:pt>
                <c:pt idx="7">
                  <c:v>35.385311000000002</c:v>
                </c:pt>
                <c:pt idx="8">
                  <c:v>35.754826000000001</c:v>
                </c:pt>
                <c:pt idx="9">
                  <c:v>36.336480000000002</c:v>
                </c:pt>
                <c:pt idx="10">
                  <c:v>34.442599000000001</c:v>
                </c:pt>
                <c:pt idx="11">
                  <c:v>33.274177000000002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8A-4C4D-B4AE-4DB90A61C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590656"/>
        <c:axId val="159608832"/>
      </c:lineChart>
      <c:catAx>
        <c:axId val="15959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s-PE"/>
          </a:p>
        </c:txPr>
        <c:crossAx val="159608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96088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GWh</a:t>
                </a:r>
              </a:p>
            </c:rich>
          </c:tx>
          <c:layout>
            <c:manualLayout>
              <c:xMode val="edge"/>
              <c:yMode val="edge"/>
              <c:x val="2.2816682554288831E-2"/>
              <c:y val="0.4550363571417478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s-PE"/>
          </a:p>
        </c:txPr>
        <c:crossAx val="15959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2.3505351772005242E-2"/>
          <c:y val="0.9347590237593596"/>
          <c:w val="0.95647999128622985"/>
          <c:h val="5.7553930019102695E-2"/>
        </c:manualLayout>
      </c:layout>
      <c:overlay val="0"/>
      <c:txPr>
        <a:bodyPr/>
        <a:lstStyle/>
        <a:p>
          <a:pPr>
            <a:defRPr sz="900"/>
          </a:pPr>
          <a:endParaRPr lang="es-PE"/>
        </a:p>
      </c:txPr>
    </c:legend>
    <c:plotVisOnly val="1"/>
    <c:dispBlanksAs val="gap"/>
    <c:showDLblsOverMax val="0"/>
  </c:chart>
  <c:txPr>
    <a:bodyPr/>
    <a:lstStyle/>
    <a:p>
      <a:pPr>
        <a:defRPr>
          <a:latin typeface="Century Gothic" panose="020B0502020202020204" pitchFamily="34" charset="0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>
                <a:solidFill>
                  <a:schemeClr val="bg1"/>
                </a:solidFill>
              </a:defRPr>
            </a:pPr>
            <a:r>
              <a:rPr lang="es-PE" sz="1200">
                <a:solidFill>
                  <a:schemeClr val="bg1"/>
                </a:solidFill>
              </a:rPr>
              <a:t>PRODUCCIÓN MENSUAL  DE ENERGÍA ELÉCTRICA  </a:t>
            </a:r>
          </a:p>
          <a:p>
            <a:pPr>
              <a:defRPr sz="1200">
                <a:solidFill>
                  <a:schemeClr val="bg1"/>
                </a:solidFill>
              </a:defRPr>
            </a:pPr>
            <a:r>
              <a:rPr lang="es-PE" sz="1200">
                <a:solidFill>
                  <a:schemeClr val="bg1"/>
                </a:solidFill>
              </a:rPr>
              <a:t>ORIGEN  -  RECURSOS ENERGÉTICOS RENOVABLES   ( RER*)</a:t>
            </a:r>
          </a:p>
        </c:rich>
      </c:tx>
      <c:layout>
        <c:manualLayout>
          <c:xMode val="edge"/>
          <c:yMode val="edge"/>
          <c:x val="0.30685783241405534"/>
          <c:y val="5.6841416906691873E-2"/>
        </c:manualLayout>
      </c:layout>
      <c:overlay val="0"/>
      <c:spPr>
        <a:solidFill>
          <a:srgbClr val="2C5F9B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7.532829079570974E-2"/>
          <c:y val="0.18705052398069005"/>
          <c:w val="0.88942669957870124"/>
          <c:h val="0.60791420293724263"/>
        </c:manualLayout>
      </c:layout>
      <c:lineChart>
        <c:grouping val="standard"/>
        <c:varyColors val="0"/>
        <c:ser>
          <c:idx val="0"/>
          <c:order val="0"/>
          <c:tx>
            <c:strRef>
              <c:f>'3.5.3.2.1 Graf'!$Q$100</c:f>
              <c:strCache>
                <c:ptCount val="1"/>
                <c:pt idx="0">
                  <c:v>Eólica</c:v>
                </c:pt>
              </c:strCache>
            </c:strRef>
          </c:tx>
          <c:spPr>
            <a:ln w="19050"/>
          </c:spPr>
          <c:marker>
            <c:spPr>
              <a:solidFill>
                <a:schemeClr val="accent1">
                  <a:lumMod val="75000"/>
                </a:schemeClr>
              </a:solidFill>
              <a:scene3d>
                <a:camera prst="orthographicFront"/>
                <a:lightRig rig="threePt" dir="t"/>
              </a:scene3d>
              <a:sp3d prstMaterial="plastic"/>
            </c:spPr>
          </c:marker>
          <c:cat>
            <c:strRef>
              <c:f>'3.5.3.2.1 Graf'!$R$99:$AC$99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Graf'!$R$100:$AC$100</c:f>
              <c:numCache>
                <c:formatCode>_ * #,##0.00_ ;_ * \-#,##0.00_ ;_ * "-"??_ ;_ @_ </c:formatCode>
                <c:ptCount val="12"/>
                <c:pt idx="0">
                  <c:v>222.657251</c:v>
                </c:pt>
                <c:pt idx="1">
                  <c:v>233.49318399999999</c:v>
                </c:pt>
                <c:pt idx="2">
                  <c:v>276.98206600000003</c:v>
                </c:pt>
                <c:pt idx="3">
                  <c:v>277.86882499999996</c:v>
                </c:pt>
                <c:pt idx="4">
                  <c:v>368.52998999999994</c:v>
                </c:pt>
                <c:pt idx="5">
                  <c:v>277.64787800000005</c:v>
                </c:pt>
                <c:pt idx="6">
                  <c:v>353.13365399999986</c:v>
                </c:pt>
                <c:pt idx="7">
                  <c:v>412.42563500000006</c:v>
                </c:pt>
                <c:pt idx="8">
                  <c:v>387.59976700000004</c:v>
                </c:pt>
                <c:pt idx="9">
                  <c:v>369.18140600000009</c:v>
                </c:pt>
                <c:pt idx="10">
                  <c:v>311.237953</c:v>
                </c:pt>
                <c:pt idx="11">
                  <c:v>373.97468500000008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6-4BC6-9D6B-026148E99172}"/>
            </c:ext>
          </c:extLst>
        </c:ser>
        <c:ser>
          <c:idx val="1"/>
          <c:order val="1"/>
          <c:tx>
            <c:strRef>
              <c:f>'3.5.3.2.1 Graf'!$Q$101</c:f>
              <c:strCache>
                <c:ptCount val="1"/>
                <c:pt idx="0">
                  <c:v>Mini Hidro &lt; 20 MW</c:v>
                </c:pt>
              </c:strCache>
            </c:strRef>
          </c:tx>
          <c:spPr>
            <a:ln w="19050" cap="rnd">
              <a:solidFill>
                <a:srgbClr val="00B050"/>
              </a:solidFill>
            </a:ln>
          </c:spPr>
          <c:marker>
            <c:symbol val="square"/>
            <c:size val="7"/>
            <c:spPr>
              <a:solidFill>
                <a:srgbClr val="92D050"/>
              </a:solidFill>
              <a:ln w="12700">
                <a:noFill/>
              </a:ln>
              <a:scene3d>
                <a:camera prst="orthographicFront"/>
                <a:lightRig rig="threePt" dir="t"/>
              </a:scene3d>
              <a:sp3d prstMaterial="plastic">
                <a:bevelT w="31750"/>
              </a:sp3d>
            </c:spPr>
          </c:marker>
          <c:cat>
            <c:strRef>
              <c:f>'3.5.3.2.1 Graf'!$R$99:$AC$99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Graf'!$R$101:$AC$101</c:f>
              <c:numCache>
                <c:formatCode>_ * #,##0.00_ ;_ * \-#,##0.00_ ;_ * "-"??_ ;_ @_ </c:formatCode>
                <c:ptCount val="12"/>
                <c:pt idx="0">
                  <c:v>286.60133300000007</c:v>
                </c:pt>
                <c:pt idx="1">
                  <c:v>267.86500799999999</c:v>
                </c:pt>
                <c:pt idx="2">
                  <c:v>284.20678200000003</c:v>
                </c:pt>
                <c:pt idx="3">
                  <c:v>266.86853899999988</c:v>
                </c:pt>
                <c:pt idx="4">
                  <c:v>220.15524499999998</c:v>
                </c:pt>
                <c:pt idx="5">
                  <c:v>156.65821699999998</c:v>
                </c:pt>
                <c:pt idx="6">
                  <c:v>140.286946</c:v>
                </c:pt>
                <c:pt idx="7">
                  <c:v>127.60888899999999</c:v>
                </c:pt>
                <c:pt idx="8">
                  <c:v>116.685694</c:v>
                </c:pt>
                <c:pt idx="9">
                  <c:v>136.01670899999999</c:v>
                </c:pt>
                <c:pt idx="10">
                  <c:v>187.81664200000003</c:v>
                </c:pt>
                <c:pt idx="11">
                  <c:v>247.94179599999995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6-4BC6-9D6B-026148E99172}"/>
            </c:ext>
          </c:extLst>
        </c:ser>
        <c:ser>
          <c:idx val="2"/>
          <c:order val="2"/>
          <c:tx>
            <c:strRef>
              <c:f>'3.5.3.2.1 Graf'!$Q$102</c:f>
              <c:strCache>
                <c:ptCount val="1"/>
                <c:pt idx="0">
                  <c:v>Solar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</c:spPr>
          </c:marker>
          <c:cat>
            <c:strRef>
              <c:f>'3.5.3.2.1 Graf'!$R$99:$AC$99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Graf'!$R$102:$AC$102</c:f>
              <c:numCache>
                <c:formatCode>_ * #,##0.00_ ;_ * \-#,##0.00_ ;_ * "-"??_ ;_ @_ </c:formatCode>
                <c:ptCount val="12"/>
                <c:pt idx="0">
                  <c:v>120.521755</c:v>
                </c:pt>
                <c:pt idx="1">
                  <c:v>84.796132</c:v>
                </c:pt>
                <c:pt idx="2">
                  <c:v>113.15757400000003</c:v>
                </c:pt>
                <c:pt idx="3">
                  <c:v>106.71480700000002</c:v>
                </c:pt>
                <c:pt idx="4">
                  <c:v>84.88221200000001</c:v>
                </c:pt>
                <c:pt idx="5">
                  <c:v>76.620301000000012</c:v>
                </c:pt>
                <c:pt idx="6">
                  <c:v>92.464234000000005</c:v>
                </c:pt>
                <c:pt idx="7">
                  <c:v>111.51899400000003</c:v>
                </c:pt>
                <c:pt idx="8">
                  <c:v>123.64938700000002</c:v>
                </c:pt>
                <c:pt idx="9">
                  <c:v>136.02306699999997</c:v>
                </c:pt>
                <c:pt idx="10">
                  <c:v>129.10897600000001</c:v>
                </c:pt>
                <c:pt idx="11">
                  <c:v>136.15517499999999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C6-4BC6-9D6B-026148E99172}"/>
            </c:ext>
          </c:extLst>
        </c:ser>
        <c:ser>
          <c:idx val="4"/>
          <c:order val="3"/>
          <c:tx>
            <c:strRef>
              <c:f>'3.5.3.2.1 Graf'!$Q$103</c:f>
              <c:strCache>
                <c:ptCount val="1"/>
                <c:pt idx="0">
                  <c:v>Bagazo y Biogas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noFill/>
              </a:ln>
            </c:spPr>
          </c:marker>
          <c:cat>
            <c:strRef>
              <c:f>'3.5.3.2.1 Graf'!$R$99:$AC$99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'3.5.3.2.1 Graf'!$R$103:$AC$103</c:f>
              <c:numCache>
                <c:formatCode>_ * #,##0.00_ ;_ * \-#,##0.00_ ;_ * "-"??_ ;_ @_ </c:formatCode>
                <c:ptCount val="12"/>
                <c:pt idx="0">
                  <c:v>27.184387000000001</c:v>
                </c:pt>
                <c:pt idx="1">
                  <c:v>23.846960999999997</c:v>
                </c:pt>
                <c:pt idx="2">
                  <c:v>18.060817999999998</c:v>
                </c:pt>
                <c:pt idx="3">
                  <c:v>26.789059999999999</c:v>
                </c:pt>
                <c:pt idx="4">
                  <c:v>23.414052999999996</c:v>
                </c:pt>
                <c:pt idx="5">
                  <c:v>26.729116000000001</c:v>
                </c:pt>
                <c:pt idx="6">
                  <c:v>28.809204000000001</c:v>
                </c:pt>
                <c:pt idx="7">
                  <c:v>40.778344999999995</c:v>
                </c:pt>
                <c:pt idx="8">
                  <c:v>40.216837999999996</c:v>
                </c:pt>
                <c:pt idx="9">
                  <c:v>41.153116999999995</c:v>
                </c:pt>
                <c:pt idx="10">
                  <c:v>39.576509999999999</c:v>
                </c:pt>
                <c:pt idx="11">
                  <c:v>38.230791999999994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C6-4BC6-9D6B-026148E99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184576"/>
        <c:axId val="160194944"/>
      </c:lineChart>
      <c:catAx>
        <c:axId val="160184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60194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01949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GWh</a:t>
                </a:r>
              </a:p>
            </c:rich>
          </c:tx>
          <c:layout>
            <c:manualLayout>
              <c:xMode val="edge"/>
              <c:yMode val="edge"/>
              <c:x val="2.2816682554288831E-2"/>
              <c:y val="0.455036308456912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6018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5691495098039218"/>
          <c:y val="0.94032797619047614"/>
          <c:w val="0.67933679738598107"/>
          <c:h val="5.7553972231387251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Century Gothic" panose="020B0502020202020204" pitchFamily="34" charset="0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algn="ctr" rtl="0">
              <a:defRPr sz="1400">
                <a:solidFill>
                  <a:schemeClr val="bg1"/>
                </a:solidFill>
              </a:defRPr>
            </a:pPr>
            <a:r>
              <a:rPr lang="es-PE" sz="1400">
                <a:solidFill>
                  <a:schemeClr val="bg1"/>
                </a:solidFill>
              </a:rPr>
              <a:t>PRODUCCIÓN MENSUAL DE ENERGÍA ELÉCTRICA - ORIGEN TÉRMICO
EMPRESAS REPRESENTATIVAS - USO PROPIO</a:t>
            </a:r>
          </a:p>
        </c:rich>
      </c:tx>
      <c:layout>
        <c:manualLayout>
          <c:xMode val="edge"/>
          <c:yMode val="edge"/>
          <c:x val="0.29082443181818179"/>
          <c:y val="2.1514930555555555E-2"/>
        </c:manualLayout>
      </c:layout>
      <c:overlay val="0"/>
      <c:spPr>
        <a:solidFill>
          <a:srgbClr val="2C5F9B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plastic">
          <a:bevelT w="69850" h="101600"/>
        </a:sp3d>
      </c:spPr>
    </c:title>
    <c:autoTitleDeleted val="0"/>
    <c:plotArea>
      <c:layout>
        <c:manualLayout>
          <c:layoutTarget val="inner"/>
          <c:xMode val="edge"/>
          <c:yMode val="edge"/>
          <c:x val="5.9558173066549841E-2"/>
          <c:y val="0.11952881603932561"/>
          <c:w val="0.91066367850143948"/>
          <c:h val="0.73737494965105099"/>
        </c:manualLayout>
      </c:layout>
      <c:lineChart>
        <c:grouping val="standard"/>
        <c:varyColors val="0"/>
        <c:ser>
          <c:idx val="0"/>
          <c:order val="0"/>
          <c:tx>
            <c:strRef>
              <c:f>'3.5.3.2.2 Graf'!$S$55</c:f>
              <c:strCache>
                <c:ptCount val="1"/>
                <c:pt idx="0">
                  <c:v>PLUSPETROL CORPORATION</c:v>
                </c:pt>
              </c:strCache>
            </c:strRef>
          </c:tx>
          <c:spPr>
            <a:ln w="25400"/>
          </c:spPr>
          <c:cat>
            <c:strRef>
              <c:f>'3.5.3.2.2 Graf'!$T$54:$AE$54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'3.5.3.2.2 Graf'!$T$55:$AE$55</c:f>
              <c:numCache>
                <c:formatCode>#,##0.00</c:formatCode>
                <c:ptCount val="12"/>
                <c:pt idx="0">
                  <c:v>15.835752000000001</c:v>
                </c:pt>
                <c:pt idx="1">
                  <c:v>14.61989</c:v>
                </c:pt>
                <c:pt idx="2">
                  <c:v>15.542825000000001</c:v>
                </c:pt>
                <c:pt idx="3">
                  <c:v>14.553597</c:v>
                </c:pt>
                <c:pt idx="4">
                  <c:v>15.286548000000002</c:v>
                </c:pt>
                <c:pt idx="5">
                  <c:v>14.692956000000001</c:v>
                </c:pt>
                <c:pt idx="6">
                  <c:v>14.491305000000001</c:v>
                </c:pt>
                <c:pt idx="7">
                  <c:v>14.183653999999999</c:v>
                </c:pt>
                <c:pt idx="8">
                  <c:v>13.941009000000001</c:v>
                </c:pt>
                <c:pt idx="9">
                  <c:v>14.265829999999999</c:v>
                </c:pt>
                <c:pt idx="10">
                  <c:v>13.904729999999999</c:v>
                </c:pt>
                <c:pt idx="11">
                  <c:v>15.193267999999998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C-4DBA-A5D9-9C1455CADDC7}"/>
            </c:ext>
          </c:extLst>
        </c:ser>
        <c:ser>
          <c:idx val="1"/>
          <c:order val="1"/>
          <c:tx>
            <c:strRef>
              <c:f>'3.5.3.2.2 Graf'!$S$56</c:f>
              <c:strCache>
                <c:ptCount val="1"/>
                <c:pt idx="0">
                  <c:v>PERÚ LNG</c:v>
                </c:pt>
              </c:strCache>
            </c:strRef>
          </c:tx>
          <c:spPr>
            <a:ln w="25400"/>
          </c:spPr>
          <c:cat>
            <c:strRef>
              <c:f>'3.5.3.2.2 Graf'!$T$54:$AE$54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'3.5.3.2.2 Graf'!$T$56:$AE$56</c:f>
              <c:numCache>
                <c:formatCode>#,##0.00</c:formatCode>
                <c:ptCount val="12"/>
                <c:pt idx="0">
                  <c:v>14.363809999999999</c:v>
                </c:pt>
                <c:pt idx="1">
                  <c:v>16.251750000000001</c:v>
                </c:pt>
                <c:pt idx="2">
                  <c:v>16.293500000000002</c:v>
                </c:pt>
                <c:pt idx="3">
                  <c:v>14.16131</c:v>
                </c:pt>
                <c:pt idx="4">
                  <c:v>11.397440000000001</c:v>
                </c:pt>
                <c:pt idx="5">
                  <c:v>9.9092500000000001</c:v>
                </c:pt>
                <c:pt idx="6">
                  <c:v>9.0248799999999996</c:v>
                </c:pt>
                <c:pt idx="7">
                  <c:v>11.139250000000001</c:v>
                </c:pt>
                <c:pt idx="8">
                  <c:v>12.95975</c:v>
                </c:pt>
                <c:pt idx="9">
                  <c:v>13.10713</c:v>
                </c:pt>
                <c:pt idx="10">
                  <c:v>17.459810000000001</c:v>
                </c:pt>
                <c:pt idx="11">
                  <c:v>23.70975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FC-4DBA-A5D9-9C1455CADDC7}"/>
            </c:ext>
          </c:extLst>
        </c:ser>
        <c:ser>
          <c:idx val="3"/>
          <c:order val="2"/>
          <c:tx>
            <c:strRef>
              <c:f>'3.5.3.2.2 Graf'!$S$57</c:f>
              <c:strCache>
                <c:ptCount val="1"/>
                <c:pt idx="0">
                  <c:v>FLESAN</c:v>
                </c:pt>
              </c:strCache>
            </c:strRef>
          </c:tx>
          <c:spPr>
            <a:ln w="25400"/>
          </c:spPr>
          <c:cat>
            <c:strRef>
              <c:f>'3.5.3.2.2 Graf'!$T$54:$AE$54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'3.5.3.2.2 Graf'!$T$57:$AE$57</c:f>
              <c:numCache>
                <c:formatCode>#,##0.00</c:formatCode>
                <c:ptCount val="12"/>
                <c:pt idx="0">
                  <c:v>7.9518999999999993</c:v>
                </c:pt>
                <c:pt idx="1">
                  <c:v>7.5114000000000001</c:v>
                </c:pt>
                <c:pt idx="2">
                  <c:v>9.3246000000000002</c:v>
                </c:pt>
                <c:pt idx="3">
                  <c:v>9.3737000000000013</c:v>
                </c:pt>
                <c:pt idx="4">
                  <c:v>8.8034999999999997</c:v>
                </c:pt>
                <c:pt idx="5">
                  <c:v>9.0267999999999997</c:v>
                </c:pt>
                <c:pt idx="6">
                  <c:v>7.3618999999999994</c:v>
                </c:pt>
                <c:pt idx="7">
                  <c:v>9.3032000000000004</c:v>
                </c:pt>
                <c:pt idx="8">
                  <c:v>9.0091999999999999</c:v>
                </c:pt>
                <c:pt idx="9">
                  <c:v>8.1503999999999994</c:v>
                </c:pt>
                <c:pt idx="10">
                  <c:v>6.0423999999999998</c:v>
                </c:pt>
                <c:pt idx="11">
                  <c:v>7.5285000000000002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FC-4DBA-A5D9-9C1455CADDC7}"/>
            </c:ext>
          </c:extLst>
        </c:ser>
        <c:ser>
          <c:idx val="5"/>
          <c:order val="3"/>
          <c:tx>
            <c:strRef>
              <c:f>'3.5.3.2.2 Graf'!$S$58</c:f>
              <c:strCache>
                <c:ptCount val="1"/>
                <c:pt idx="0">
                  <c:v>ILLAPU</c:v>
                </c:pt>
              </c:strCache>
            </c:strRef>
          </c:tx>
          <c:spPr>
            <a:ln w="25400"/>
          </c:spPr>
          <c:cat>
            <c:strRef>
              <c:f>'3.5.3.2.2 Graf'!$T$54:$AE$54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'3.5.3.2.2 Graf'!$T$58:$AE$58</c:f>
              <c:numCache>
                <c:formatCode>#,##0.00</c:formatCode>
                <c:ptCount val="12"/>
                <c:pt idx="0">
                  <c:v>1.4129700000000001</c:v>
                </c:pt>
                <c:pt idx="1">
                  <c:v>0</c:v>
                </c:pt>
                <c:pt idx="2">
                  <c:v>8.5529689999999992</c:v>
                </c:pt>
                <c:pt idx="3">
                  <c:v>9.043906999999999</c:v>
                </c:pt>
                <c:pt idx="4">
                  <c:v>8.7480660000000015</c:v>
                </c:pt>
                <c:pt idx="5">
                  <c:v>8.4139020000000002</c:v>
                </c:pt>
                <c:pt idx="6">
                  <c:v>8.8909549999999999</c:v>
                </c:pt>
                <c:pt idx="7">
                  <c:v>9.3001820000000013</c:v>
                </c:pt>
                <c:pt idx="8">
                  <c:v>7.9875489999999996</c:v>
                </c:pt>
                <c:pt idx="9">
                  <c:v>9.5587579999999992</c:v>
                </c:pt>
                <c:pt idx="10">
                  <c:v>8.9726319999999991</c:v>
                </c:pt>
                <c:pt idx="11">
                  <c:v>9.0236910000000012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FC-4DBA-A5D9-9C1455CADDC7}"/>
            </c:ext>
          </c:extLst>
        </c:ser>
        <c:ser>
          <c:idx val="6"/>
          <c:order val="4"/>
          <c:tx>
            <c:strRef>
              <c:f>'3.5.3.2.2 Graf'!$S$59</c:f>
              <c:strCache>
                <c:ptCount val="1"/>
                <c:pt idx="0">
                  <c:v>CASA GRANDE</c:v>
                </c:pt>
              </c:strCache>
            </c:strRef>
          </c:tx>
          <c:spPr>
            <a:ln w="25400"/>
          </c:spPr>
          <c:marker>
            <c:symbol val="circle"/>
            <c:size val="7"/>
          </c:marker>
          <c:cat>
            <c:strRef>
              <c:f>'3.5.3.2.2 Graf'!$T$54:$AE$54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'3.5.3.2.2 Graf'!$T$59:$AE$59</c:f>
              <c:numCache>
                <c:formatCode>#,##0.00</c:formatCode>
                <c:ptCount val="12"/>
                <c:pt idx="0">
                  <c:v>5.6806000000000001</c:v>
                </c:pt>
                <c:pt idx="1">
                  <c:v>7.6120900000000002</c:v>
                </c:pt>
                <c:pt idx="2">
                  <c:v>3.2448200000000003</c:v>
                </c:pt>
                <c:pt idx="3">
                  <c:v>0</c:v>
                </c:pt>
                <c:pt idx="4">
                  <c:v>3.7924389999999999</c:v>
                </c:pt>
                <c:pt idx="5">
                  <c:v>8.1355799999999991</c:v>
                </c:pt>
                <c:pt idx="6">
                  <c:v>7.9609700000000005</c:v>
                </c:pt>
                <c:pt idx="7">
                  <c:v>9.6401000000000003</c:v>
                </c:pt>
                <c:pt idx="8">
                  <c:v>8.9710800000000006</c:v>
                </c:pt>
                <c:pt idx="9">
                  <c:v>10.965669999999999</c:v>
                </c:pt>
                <c:pt idx="10">
                  <c:v>9.7307900000000007</c:v>
                </c:pt>
                <c:pt idx="11">
                  <c:v>11.92515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FC-4DBA-A5D9-9C1455CAD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530560"/>
        <c:axId val="158536448"/>
      </c:lineChart>
      <c:catAx>
        <c:axId val="15853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58536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85364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GWh</a:t>
                </a:r>
              </a:p>
            </c:rich>
          </c:tx>
          <c:layout>
            <c:manualLayout>
              <c:xMode val="edge"/>
              <c:yMode val="edge"/>
              <c:x val="4.8354935669338971E-3"/>
              <c:y val="0.4461286989332095"/>
            </c:manualLayout>
          </c:layout>
          <c:overlay val="0"/>
        </c:title>
        <c:numFmt formatCode="#,##0.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58530560"/>
        <c:crosses val="autoZero"/>
        <c:crossBetween val="between"/>
        <c:majorUnit val="2.5"/>
      </c:valAx>
    </c:plotArea>
    <c:legend>
      <c:legendPos val="r"/>
      <c:layout>
        <c:manualLayout>
          <c:xMode val="edge"/>
          <c:yMode val="edge"/>
          <c:x val="6.2440027909051017E-2"/>
          <c:y val="0.92946459113318403"/>
          <c:w val="0.90586049702044957"/>
          <c:h val="4.7138099507108899E-2"/>
        </c:manualLayout>
      </c:layout>
      <c:overlay val="0"/>
      <c:txPr>
        <a:bodyPr/>
        <a:lstStyle/>
        <a:p>
          <a:pPr>
            <a:defRPr sz="900"/>
          </a:pPr>
          <a:endParaRPr lang="es-PE"/>
        </a:p>
      </c:txPr>
    </c:legend>
    <c:plotVisOnly val="1"/>
    <c:dispBlanksAs val="gap"/>
    <c:showDLblsOverMax val="0"/>
  </c:chart>
  <c:txPr>
    <a:bodyPr/>
    <a:lstStyle/>
    <a:p>
      <a:pPr>
        <a:defRPr>
          <a:latin typeface="Century Gothic" panose="020B0502020202020204" pitchFamily="34" charset="0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algn="ctr" rtl="0">
              <a:defRPr sz="1400">
                <a:solidFill>
                  <a:schemeClr val="bg1"/>
                </a:solidFill>
              </a:defRPr>
            </a:pPr>
            <a:r>
              <a:rPr lang="es-PE" sz="1400">
                <a:solidFill>
                  <a:schemeClr val="bg1"/>
                </a:solidFill>
              </a:rPr>
              <a:t>PRODUCCIÓN MENSUAL DE ENERGÍA ELÉCTRICA - ORIGEN HIDRAÚLICO 
EMPRESAS REPRESENTATIVAS - USO PROPIO</a:t>
            </a:r>
          </a:p>
        </c:rich>
      </c:tx>
      <c:layout>
        <c:manualLayout>
          <c:xMode val="edge"/>
          <c:yMode val="edge"/>
          <c:x val="0.30345050505050503"/>
          <c:y val="2.5381250000000001E-2"/>
        </c:manualLayout>
      </c:layout>
      <c:overlay val="0"/>
      <c:spPr>
        <a:solidFill>
          <a:srgbClr val="2C5F9B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plastic">
          <a:bevelT w="69850" h="63500"/>
        </a:sp3d>
      </c:spPr>
    </c:title>
    <c:autoTitleDeleted val="0"/>
    <c:plotArea>
      <c:layout>
        <c:manualLayout>
          <c:layoutTarget val="inner"/>
          <c:xMode val="edge"/>
          <c:yMode val="edge"/>
          <c:x val="7.6775467838792133E-2"/>
          <c:y val="0.14655184751468844"/>
          <c:w val="0.89347450697394348"/>
          <c:h val="0.73427222222222222"/>
        </c:manualLayout>
      </c:layout>
      <c:lineChart>
        <c:grouping val="standard"/>
        <c:varyColors val="0"/>
        <c:ser>
          <c:idx val="0"/>
          <c:order val="0"/>
          <c:tx>
            <c:strRef>
              <c:f>'3.5.3.2.2 Graf'!$S$22</c:f>
              <c:strCache>
                <c:ptCount val="1"/>
                <c:pt idx="0">
                  <c:v>UNCEMP</c:v>
                </c:pt>
              </c:strCache>
            </c:strRef>
          </c:tx>
          <c:spPr>
            <a:ln w="28575"/>
          </c:spPr>
          <c:cat>
            <c:strRef>
              <c:f>'3.5.3.2.2 Graf'!$T$21:$AE$21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'3.5.3.2.2 Graf'!$T$22:$AE$22</c:f>
              <c:numCache>
                <c:formatCode>#,##0.00</c:formatCode>
                <c:ptCount val="12"/>
                <c:pt idx="0">
                  <c:v>17.514162000000002</c:v>
                </c:pt>
                <c:pt idx="1">
                  <c:v>16.394784000000001</c:v>
                </c:pt>
                <c:pt idx="2">
                  <c:v>16.08811</c:v>
                </c:pt>
                <c:pt idx="3">
                  <c:v>15.717329999999999</c:v>
                </c:pt>
                <c:pt idx="4">
                  <c:v>14.938412000000001</c:v>
                </c:pt>
                <c:pt idx="5">
                  <c:v>13.452680999999998</c:v>
                </c:pt>
                <c:pt idx="6">
                  <c:v>11.962757</c:v>
                </c:pt>
                <c:pt idx="7">
                  <c:v>11.038779999999999</c:v>
                </c:pt>
                <c:pt idx="8">
                  <c:v>8.717015</c:v>
                </c:pt>
                <c:pt idx="9">
                  <c:v>7.5868009999999995</c:v>
                </c:pt>
                <c:pt idx="10">
                  <c:v>15.545067</c:v>
                </c:pt>
                <c:pt idx="11">
                  <c:v>17.199739000000001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8-48B5-ACF2-13AD09721DBD}"/>
            </c:ext>
          </c:extLst>
        </c:ser>
        <c:ser>
          <c:idx val="1"/>
          <c:order val="1"/>
          <c:tx>
            <c:strRef>
              <c:f>'3.5.3.2.2 Graf'!$S$23</c:f>
              <c:strCache>
                <c:ptCount val="1"/>
                <c:pt idx="0">
                  <c:v>CHUNGAR</c:v>
                </c:pt>
              </c:strCache>
            </c:strRef>
          </c:tx>
          <c:spPr>
            <a:ln w="28575"/>
          </c:spPr>
          <c:cat>
            <c:strRef>
              <c:f>'3.5.3.2.2 Graf'!$T$21:$AE$21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'3.5.3.2.2 Graf'!$T$23:$AE$23</c:f>
              <c:numCache>
                <c:formatCode>#,##0.00</c:formatCode>
                <c:ptCount val="12"/>
                <c:pt idx="0">
                  <c:v>14.262086</c:v>
                </c:pt>
                <c:pt idx="1">
                  <c:v>13.519416000000001</c:v>
                </c:pt>
                <c:pt idx="2">
                  <c:v>14.775043</c:v>
                </c:pt>
                <c:pt idx="3">
                  <c:v>14.678485</c:v>
                </c:pt>
                <c:pt idx="4">
                  <c:v>13.690067000000001</c:v>
                </c:pt>
                <c:pt idx="5">
                  <c:v>10.297997000000001</c:v>
                </c:pt>
                <c:pt idx="6">
                  <c:v>12.011962</c:v>
                </c:pt>
                <c:pt idx="7">
                  <c:v>11.100108000000001</c:v>
                </c:pt>
                <c:pt idx="8">
                  <c:v>12.011312999999999</c:v>
                </c:pt>
                <c:pt idx="9">
                  <c:v>13.010261000000002</c:v>
                </c:pt>
                <c:pt idx="10">
                  <c:v>13.432326999999999</c:v>
                </c:pt>
                <c:pt idx="11">
                  <c:v>15.135297999999999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8-48B5-ACF2-13AD09721DBD}"/>
            </c:ext>
          </c:extLst>
        </c:ser>
        <c:ser>
          <c:idx val="2"/>
          <c:order val="2"/>
          <c:tx>
            <c:strRef>
              <c:f>'3.5.3.2.2 Graf'!$S$24</c:f>
              <c:strCache>
                <c:ptCount val="1"/>
                <c:pt idx="0">
                  <c:v>HORIZONTE</c:v>
                </c:pt>
              </c:strCache>
            </c:strRef>
          </c:tx>
          <c:spPr>
            <a:ln w="28575"/>
          </c:spPr>
          <c:cat>
            <c:strRef>
              <c:f>'3.5.3.2.2 Graf'!$T$21:$AE$21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'3.5.3.2.2 Graf'!$T$24:$AE$24</c:f>
              <c:numCache>
                <c:formatCode>#,##0.00</c:formatCode>
                <c:ptCount val="12"/>
                <c:pt idx="0">
                  <c:v>7.8932099999999998</c:v>
                </c:pt>
                <c:pt idx="1">
                  <c:v>7.7086399999999999</c:v>
                </c:pt>
                <c:pt idx="2">
                  <c:v>8.1682900000000007</c:v>
                </c:pt>
                <c:pt idx="3">
                  <c:v>8.1086400000000012</c:v>
                </c:pt>
                <c:pt idx="4">
                  <c:v>5.8720799999999995</c:v>
                </c:pt>
                <c:pt idx="5">
                  <c:v>4.0840500000000004</c:v>
                </c:pt>
                <c:pt idx="6">
                  <c:v>3.4500799999999998</c:v>
                </c:pt>
                <c:pt idx="7">
                  <c:v>1.8684100000000001</c:v>
                </c:pt>
                <c:pt idx="8">
                  <c:v>7.984999999999999E-2</c:v>
                </c:pt>
                <c:pt idx="9">
                  <c:v>2.3591500000000001</c:v>
                </c:pt>
                <c:pt idx="10">
                  <c:v>6.8336300000000003</c:v>
                </c:pt>
                <c:pt idx="11">
                  <c:v>8.1877399999999998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E8-48B5-ACF2-13AD09721DBD}"/>
            </c:ext>
          </c:extLst>
        </c:ser>
        <c:ser>
          <c:idx val="3"/>
          <c:order val="3"/>
          <c:tx>
            <c:strRef>
              <c:f>'3.5.3.2.2 Graf'!$S$25</c:f>
              <c:strCache>
                <c:ptCount val="1"/>
                <c:pt idx="0">
                  <c:v>MOROCOCHA</c:v>
                </c:pt>
              </c:strCache>
            </c:strRef>
          </c:tx>
          <c:spPr>
            <a:ln w="28575"/>
          </c:spPr>
          <c:cat>
            <c:strRef>
              <c:f>'3.5.3.2.2 Graf'!$T$21:$AE$21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'3.5.3.2.2 Graf'!$T$25:$AE$25</c:f>
              <c:numCache>
                <c:formatCode>#,##0.00</c:formatCode>
                <c:ptCount val="12"/>
                <c:pt idx="0">
                  <c:v>3.6875290000000001</c:v>
                </c:pt>
                <c:pt idx="1">
                  <c:v>3.4095050000000002</c:v>
                </c:pt>
                <c:pt idx="2">
                  <c:v>4.7381479999999998</c:v>
                </c:pt>
                <c:pt idx="3">
                  <c:v>1.685227</c:v>
                </c:pt>
                <c:pt idx="4">
                  <c:v>3.3077429999999999</c:v>
                </c:pt>
                <c:pt idx="5">
                  <c:v>3.2452199999999998</c:v>
                </c:pt>
                <c:pt idx="6">
                  <c:v>2.227176</c:v>
                </c:pt>
                <c:pt idx="7">
                  <c:v>2.1253130000000002</c:v>
                </c:pt>
                <c:pt idx="8">
                  <c:v>1.8888739999999999</c:v>
                </c:pt>
                <c:pt idx="9">
                  <c:v>3.6091030000000002</c:v>
                </c:pt>
                <c:pt idx="10">
                  <c:v>6.2894019999999999</c:v>
                </c:pt>
                <c:pt idx="11">
                  <c:v>7.3431000000000006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E8-48B5-ACF2-13AD09721DBD}"/>
            </c:ext>
          </c:extLst>
        </c:ser>
        <c:ser>
          <c:idx val="4"/>
          <c:order val="4"/>
          <c:tx>
            <c:strRef>
              <c:f>'3.5.3.2.2 Graf'!$S$26</c:f>
              <c:strCache>
                <c:ptCount val="1"/>
                <c:pt idx="0">
                  <c:v>NEXA ATACOCHA</c:v>
                </c:pt>
              </c:strCache>
            </c:strRef>
          </c:tx>
          <c:spPr>
            <a:ln w="28575"/>
          </c:spPr>
          <c:cat>
            <c:strRef>
              <c:f>'3.5.3.2.2 Graf'!$T$21:$AE$21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'3.5.3.2.2 Graf'!$T$26:$AE$26</c:f>
              <c:numCache>
                <c:formatCode>#,##0.00</c:formatCode>
                <c:ptCount val="12"/>
                <c:pt idx="0">
                  <c:v>3.552</c:v>
                </c:pt>
                <c:pt idx="1">
                  <c:v>3.581</c:v>
                </c:pt>
                <c:pt idx="2">
                  <c:v>3.7989999999999999</c:v>
                </c:pt>
                <c:pt idx="3">
                  <c:v>3.7839999999999998</c:v>
                </c:pt>
                <c:pt idx="4">
                  <c:v>3.7149999999999999</c:v>
                </c:pt>
                <c:pt idx="5">
                  <c:v>3.5209999999999999</c:v>
                </c:pt>
                <c:pt idx="6">
                  <c:v>2.9620000000000002</c:v>
                </c:pt>
                <c:pt idx="7">
                  <c:v>2.4820000000000002</c:v>
                </c:pt>
                <c:pt idx="8">
                  <c:v>0</c:v>
                </c:pt>
                <c:pt idx="9">
                  <c:v>0</c:v>
                </c:pt>
                <c:pt idx="10">
                  <c:v>2.6829999999999998</c:v>
                </c:pt>
                <c:pt idx="11">
                  <c:v>3.7650000000000001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E8-48B5-ACF2-13AD09721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593792"/>
        <c:axId val="158595328"/>
      </c:lineChart>
      <c:catAx>
        <c:axId val="15859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s-PE"/>
          </a:p>
        </c:txPr>
        <c:crossAx val="158595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8595328"/>
        <c:scaling>
          <c:orientation val="minMax"/>
          <c:max val="2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GWh</a:t>
                </a:r>
              </a:p>
            </c:rich>
          </c:tx>
          <c:layout>
            <c:manualLayout>
              <c:xMode val="edge"/>
              <c:yMode val="edge"/>
              <c:x val="6.7633250286143962E-3"/>
              <c:y val="0.43275890942816697"/>
            </c:manualLayout>
          </c:layout>
          <c:overlay val="0"/>
        </c:title>
        <c:numFmt formatCode="#,##0.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50"/>
            </a:pPr>
            <a:endParaRPr lang="es-PE"/>
          </a:p>
        </c:txPr>
        <c:crossAx val="158593792"/>
        <c:crosses val="autoZero"/>
        <c:crossBetween val="between"/>
        <c:majorUnit val="1.5"/>
      </c:valAx>
    </c:plotArea>
    <c:legend>
      <c:legendPos val="r"/>
      <c:layout>
        <c:manualLayout>
          <c:xMode val="edge"/>
          <c:yMode val="edge"/>
          <c:x val="5.5818877412551815E-2"/>
          <c:y val="0.93983198824474246"/>
          <c:w val="0.90882951054508943"/>
          <c:h val="4.3103496183148793E-2"/>
        </c:manualLayout>
      </c:layout>
      <c:overlay val="0"/>
      <c:txPr>
        <a:bodyPr/>
        <a:lstStyle/>
        <a:p>
          <a:pPr>
            <a:defRPr sz="1000"/>
          </a:pPr>
          <a:endParaRPr lang="es-PE"/>
        </a:p>
      </c:txPr>
    </c:legend>
    <c:plotVisOnly val="1"/>
    <c:dispBlanksAs val="gap"/>
    <c:showDLblsOverMax val="0"/>
  </c:chart>
  <c:txPr>
    <a:bodyPr/>
    <a:lstStyle/>
    <a:p>
      <a:pPr>
        <a:defRPr sz="1100">
          <a:latin typeface="Century Gothic" panose="020B0502020202020204" pitchFamily="34" charset="0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sz="1000" b="1">
                <a:solidFill>
                  <a:schemeClr val="bg1"/>
                </a:solidFill>
              </a:defRPr>
            </a:pPr>
            <a:r>
              <a:rPr lang="es-PE" sz="1000" b="1">
                <a:solidFill>
                  <a:schemeClr val="bg1"/>
                </a:solidFill>
              </a:rPr>
              <a:t>MÁXIMA  DEMANDA MENSUAL</a:t>
            </a:r>
          </a:p>
        </c:rich>
      </c:tx>
      <c:layout>
        <c:manualLayout>
          <c:xMode val="edge"/>
          <c:yMode val="edge"/>
          <c:x val="0.35537179983649586"/>
          <c:y val="3.2258279853746609E-2"/>
        </c:manualLayout>
      </c:layout>
      <c:overlay val="0"/>
      <c:spPr>
        <a:solidFill>
          <a:srgbClr val="2C5F9B"/>
        </a:solidFill>
        <a:ln w="2540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plastic">
          <a:bevelT w="44450" h="57150"/>
        </a:sp3d>
      </c:spPr>
    </c:title>
    <c:autoTitleDeleted val="0"/>
    <c:plotArea>
      <c:layout>
        <c:manualLayout>
          <c:layoutTarget val="inner"/>
          <c:xMode val="edge"/>
          <c:yMode val="edge"/>
          <c:x val="0.16699029126213591"/>
          <c:y val="0.19106722901872311"/>
          <c:w val="0.78834951456310676"/>
          <c:h val="0.5955342203180981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53-4432-8D0E-D8D8A7D73C60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'3.6.1'!$B$4:$B$15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'3.6.1'!$E$4:$E$15</c:f>
              <c:numCache>
                <c:formatCode>#,##0</c:formatCode>
                <c:ptCount val="12"/>
                <c:pt idx="0">
                  <c:v>7632.5309999999999</c:v>
                </c:pt>
                <c:pt idx="1">
                  <c:v>7761.9889999999996</c:v>
                </c:pt>
                <c:pt idx="2">
                  <c:v>7550.3069999999998</c:v>
                </c:pt>
                <c:pt idx="3">
                  <c:v>7548.0159999999996</c:v>
                </c:pt>
                <c:pt idx="4">
                  <c:v>7431.3109999999997</c:v>
                </c:pt>
                <c:pt idx="5">
                  <c:v>7347.1970000000001</c:v>
                </c:pt>
                <c:pt idx="6">
                  <c:v>7416.9059999999999</c:v>
                </c:pt>
                <c:pt idx="7">
                  <c:v>7447.2749999999996</c:v>
                </c:pt>
                <c:pt idx="8">
                  <c:v>7581.4489999999996</c:v>
                </c:pt>
                <c:pt idx="9">
                  <c:v>7583.6279999999997</c:v>
                </c:pt>
                <c:pt idx="10">
                  <c:v>7794.0079999999998</c:v>
                </c:pt>
                <c:pt idx="11">
                  <c:v>7698.94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53-4432-8D0E-D8D8A7D73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61600"/>
        <c:axId val="161163136"/>
      </c:lineChart>
      <c:catAx>
        <c:axId val="16116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/>
            </a:pPr>
            <a:endParaRPr lang="es-PE"/>
          </a:p>
        </c:txPr>
        <c:crossAx val="161163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1163136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MW</a:t>
                </a:r>
              </a:p>
            </c:rich>
          </c:tx>
          <c:layout>
            <c:manualLayout>
              <c:xMode val="edge"/>
              <c:yMode val="edge"/>
              <c:x val="1.7878914448071201E-2"/>
              <c:y val="0.454094875308728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s-PE"/>
          </a:p>
        </c:txPr>
        <c:crossAx val="1611616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360" verticalDpi="360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solidFill>
                  <a:schemeClr val="bg1"/>
                </a:solidFill>
              </a:defRPr>
            </a:pPr>
            <a:r>
              <a:rPr lang="es-PE" sz="1000" b="1">
                <a:solidFill>
                  <a:schemeClr val="bg1"/>
                </a:solidFill>
              </a:rPr>
              <a:t>TRANSFERENCIA NETA DE ENERGÍA ELÉCTRICA ENTRE INTEGRANTES DEL COES</a:t>
            </a:r>
          </a:p>
        </c:rich>
      </c:tx>
      <c:overlay val="0"/>
      <c:spPr>
        <a:solidFill>
          <a:srgbClr val="2C5F9B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'3.6.1'!$O$21</c:f>
              <c:strCache>
                <c:ptCount val="1"/>
                <c:pt idx="0">
                  <c:v>Entrega Neta</c:v>
                </c:pt>
              </c:strCache>
            </c:strRef>
          </c:tx>
          <c:invertIfNegative val="0"/>
          <c:cat>
            <c:strRef>
              <c:f>'3.6.1'!$N$22:$N$55</c:f>
              <c:strCache>
                <c:ptCount val="34"/>
                <c:pt idx="0">
                  <c:v>OTROS</c:v>
                </c:pt>
                <c:pt idx="1">
                  <c:v>KALLPA</c:v>
                </c:pt>
                <c:pt idx="2">
                  <c:v>ENGIE</c:v>
                </c:pt>
                <c:pt idx="3">
                  <c:v>ELECTROPERU</c:v>
                </c:pt>
                <c:pt idx="4">
                  <c:v>ORYGEN</c:v>
                </c:pt>
                <c:pt idx="5">
                  <c:v>ENEL GENERACION</c:v>
                </c:pt>
                <c:pt idx="6">
                  <c:v>FENIX</c:v>
                </c:pt>
                <c:pt idx="7">
                  <c:v>STATKRAFT</c:v>
                </c:pt>
                <c:pt idx="8">
                  <c:v>ORAZUL</c:v>
                </c:pt>
                <c:pt idx="9">
                  <c:v>EGEHUALLAGA</c:v>
                </c:pt>
                <c:pt idx="10">
                  <c:v>TERMOCHILCA</c:v>
                </c:pt>
                <c:pt idx="11">
                  <c:v>EGEMSA</c:v>
                </c:pt>
                <c:pt idx="12">
                  <c:v>CELEPSA</c:v>
                </c:pt>
                <c:pt idx="13">
                  <c:v>CHINANGO</c:v>
                </c:pt>
                <c:pt idx="14">
                  <c:v>EGASA</c:v>
                </c:pt>
                <c:pt idx="15">
                  <c:v>SAN GABAN</c:v>
                </c:pt>
                <c:pt idx="16">
                  <c:v>INLAND</c:v>
                </c:pt>
                <c:pt idx="17">
                  <c:v>SHOUGESA</c:v>
                </c:pt>
                <c:pt idx="18">
                  <c:v>SAN GABAN</c:v>
                </c:pt>
                <c:pt idx="19">
                  <c:v>EGASA</c:v>
                </c:pt>
                <c:pt idx="20">
                  <c:v>TERMOCHILCA</c:v>
                </c:pt>
                <c:pt idx="21">
                  <c:v>CHINANGO</c:v>
                </c:pt>
                <c:pt idx="22">
                  <c:v>ORAZUL</c:v>
                </c:pt>
                <c:pt idx="23">
                  <c:v>EGEMSA</c:v>
                </c:pt>
                <c:pt idx="24">
                  <c:v>STATKRAFT</c:v>
                </c:pt>
                <c:pt idx="25">
                  <c:v>EGEHUALLAGA</c:v>
                </c:pt>
                <c:pt idx="26">
                  <c:v>CELEPSA</c:v>
                </c:pt>
                <c:pt idx="27">
                  <c:v>FENIX</c:v>
                </c:pt>
                <c:pt idx="28">
                  <c:v>ORYGEN</c:v>
                </c:pt>
                <c:pt idx="29">
                  <c:v>ENEL GENERACION</c:v>
                </c:pt>
                <c:pt idx="30">
                  <c:v>ELECTROPERU</c:v>
                </c:pt>
                <c:pt idx="31">
                  <c:v>ENGIE</c:v>
                </c:pt>
                <c:pt idx="32">
                  <c:v>KALLPA</c:v>
                </c:pt>
                <c:pt idx="33">
                  <c:v>OTROS</c:v>
                </c:pt>
              </c:strCache>
            </c:strRef>
          </c:cat>
          <c:val>
            <c:numRef>
              <c:f>'3.6.1'!$O$22:$O$55</c:f>
              <c:numCache>
                <c:formatCode>#\ ##0.00</c:formatCode>
                <c:ptCount val="34"/>
                <c:pt idx="0">
                  <c:v>6887.5183997006716</c:v>
                </c:pt>
                <c:pt idx="1">
                  <c:v>11485.699241627633</c:v>
                </c:pt>
                <c:pt idx="2">
                  <c:v>8094.6451771619277</c:v>
                </c:pt>
                <c:pt idx="3">
                  <c:v>6903.6944398686146</c:v>
                </c:pt>
                <c:pt idx="4">
                  <c:v>4495.0101729711014</c:v>
                </c:pt>
                <c:pt idx="5">
                  <c:v>4078.5291628801033</c:v>
                </c:pt>
                <c:pt idx="6">
                  <c:v>3713.3824210376511</c:v>
                </c:pt>
                <c:pt idx="7">
                  <c:v>2436.2355877467312</c:v>
                </c:pt>
                <c:pt idx="8">
                  <c:v>2062.755108388254</c:v>
                </c:pt>
                <c:pt idx="9">
                  <c:v>2045.7827734080754</c:v>
                </c:pt>
                <c:pt idx="10">
                  <c:v>1290.9345288203235</c:v>
                </c:pt>
                <c:pt idx="11">
                  <c:v>1240.3661571110897</c:v>
                </c:pt>
                <c:pt idx="12">
                  <c:v>1175.9909965281415</c:v>
                </c:pt>
                <c:pt idx="13">
                  <c:v>979.01364049274503</c:v>
                </c:pt>
                <c:pt idx="14">
                  <c:v>870.35033837250626</c:v>
                </c:pt>
                <c:pt idx="15">
                  <c:v>748.31303472454124</c:v>
                </c:pt>
                <c:pt idx="16">
                  <c:v>615.34713969204529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C-454F-B120-2211DAA1660F}"/>
            </c:ext>
          </c:extLst>
        </c:ser>
        <c:ser>
          <c:idx val="1"/>
          <c:order val="1"/>
          <c:tx>
            <c:strRef>
              <c:f>'3.6.1'!$P$21</c:f>
              <c:strCache>
                <c:ptCount val="1"/>
                <c:pt idx="0">
                  <c:v>Retiro Neto</c:v>
                </c:pt>
              </c:strCache>
            </c:strRef>
          </c:tx>
          <c:invertIfNegative val="0"/>
          <c:cat>
            <c:strRef>
              <c:f>'3.6.1'!$N$22:$N$55</c:f>
              <c:strCache>
                <c:ptCount val="34"/>
                <c:pt idx="0">
                  <c:v>OTROS</c:v>
                </c:pt>
                <c:pt idx="1">
                  <c:v>KALLPA</c:v>
                </c:pt>
                <c:pt idx="2">
                  <c:v>ENGIE</c:v>
                </c:pt>
                <c:pt idx="3">
                  <c:v>ELECTROPERU</c:v>
                </c:pt>
                <c:pt idx="4">
                  <c:v>ORYGEN</c:v>
                </c:pt>
                <c:pt idx="5">
                  <c:v>ENEL GENERACION</c:v>
                </c:pt>
                <c:pt idx="6">
                  <c:v>FENIX</c:v>
                </c:pt>
                <c:pt idx="7">
                  <c:v>STATKRAFT</c:v>
                </c:pt>
                <c:pt idx="8">
                  <c:v>ORAZUL</c:v>
                </c:pt>
                <c:pt idx="9">
                  <c:v>EGEHUALLAGA</c:v>
                </c:pt>
                <c:pt idx="10">
                  <c:v>TERMOCHILCA</c:v>
                </c:pt>
                <c:pt idx="11">
                  <c:v>EGEMSA</c:v>
                </c:pt>
                <c:pt idx="12">
                  <c:v>CELEPSA</c:v>
                </c:pt>
                <c:pt idx="13">
                  <c:v>CHINANGO</c:v>
                </c:pt>
                <c:pt idx="14">
                  <c:v>EGASA</c:v>
                </c:pt>
                <c:pt idx="15">
                  <c:v>SAN GABAN</c:v>
                </c:pt>
                <c:pt idx="16">
                  <c:v>INLAND</c:v>
                </c:pt>
                <c:pt idx="17">
                  <c:v>SHOUGESA</c:v>
                </c:pt>
                <c:pt idx="18">
                  <c:v>SAN GABAN</c:v>
                </c:pt>
                <c:pt idx="19">
                  <c:v>EGASA</c:v>
                </c:pt>
                <c:pt idx="20">
                  <c:v>TERMOCHILCA</c:v>
                </c:pt>
                <c:pt idx="21">
                  <c:v>CHINANGO</c:v>
                </c:pt>
                <c:pt idx="22">
                  <c:v>ORAZUL</c:v>
                </c:pt>
                <c:pt idx="23">
                  <c:v>EGEMSA</c:v>
                </c:pt>
                <c:pt idx="24">
                  <c:v>STATKRAFT</c:v>
                </c:pt>
                <c:pt idx="25">
                  <c:v>EGEHUALLAGA</c:v>
                </c:pt>
                <c:pt idx="26">
                  <c:v>CELEPSA</c:v>
                </c:pt>
                <c:pt idx="27">
                  <c:v>FENIX</c:v>
                </c:pt>
                <c:pt idx="28">
                  <c:v>ORYGEN</c:v>
                </c:pt>
                <c:pt idx="29">
                  <c:v>ENEL GENERACION</c:v>
                </c:pt>
                <c:pt idx="30">
                  <c:v>ELECTROPERU</c:v>
                </c:pt>
                <c:pt idx="31">
                  <c:v>ENGIE</c:v>
                </c:pt>
                <c:pt idx="32">
                  <c:v>KALLPA</c:v>
                </c:pt>
                <c:pt idx="33">
                  <c:v>OTROS</c:v>
                </c:pt>
              </c:strCache>
            </c:strRef>
          </c:cat>
          <c:val>
            <c:numRef>
              <c:f>'3.6.1'!$P$22:$P$55</c:f>
              <c:numCache>
                <c:formatCode>#,##0</c:formatCode>
                <c:ptCount val="34"/>
                <c:pt idx="17">
                  <c:v>502.29498739118952</c:v>
                </c:pt>
                <c:pt idx="18">
                  <c:v>572.79813248976507</c:v>
                </c:pt>
                <c:pt idx="19">
                  <c:v>573.98354230761515</c:v>
                </c:pt>
                <c:pt idx="20">
                  <c:v>650.26519290786962</c:v>
                </c:pt>
                <c:pt idx="21">
                  <c:v>957.34145075430115</c:v>
                </c:pt>
                <c:pt idx="22">
                  <c:v>1216.5600639674815</c:v>
                </c:pt>
                <c:pt idx="23">
                  <c:v>1221.0298974679772</c:v>
                </c:pt>
                <c:pt idx="24">
                  <c:v>1536.9112666131982</c:v>
                </c:pt>
                <c:pt idx="25">
                  <c:v>2393.1530638999106</c:v>
                </c:pt>
                <c:pt idx="26">
                  <c:v>2441.5266305931095</c:v>
                </c:pt>
                <c:pt idx="27">
                  <c:v>2491.2601184185146</c:v>
                </c:pt>
                <c:pt idx="28">
                  <c:v>4853.4768547329513</c:v>
                </c:pt>
                <c:pt idx="29">
                  <c:v>4977.8939829834871</c:v>
                </c:pt>
                <c:pt idx="30">
                  <c:v>8343.0177471745828</c:v>
                </c:pt>
                <c:pt idx="31">
                  <c:v>8689.3764594391905</c:v>
                </c:pt>
                <c:pt idx="32">
                  <c:v>10728.374556464583</c:v>
                </c:pt>
                <c:pt idx="33" formatCode="#\ ##0.00">
                  <c:v>3079.5781079228855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DC-454F-B120-2211DAA16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61189248"/>
        <c:axId val="161203328"/>
      </c:barChart>
      <c:catAx>
        <c:axId val="16118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700"/>
            </a:pPr>
            <a:endParaRPr lang="es-PE"/>
          </a:p>
        </c:txPr>
        <c:crossAx val="161203328"/>
        <c:crosses val="autoZero"/>
        <c:auto val="1"/>
        <c:lblAlgn val="ctr"/>
        <c:lblOffset val="100"/>
        <c:noMultiLvlLbl val="0"/>
      </c:catAx>
      <c:valAx>
        <c:axId val="161203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GWh</a:t>
                </a:r>
              </a:p>
            </c:rich>
          </c:tx>
          <c:overlay val="0"/>
        </c:title>
        <c:numFmt formatCode="#\ ##0.0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/>
            </a:pPr>
            <a:endParaRPr lang="es-PE"/>
          </a:p>
        </c:txPr>
        <c:crossAx val="16118924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800" b="0" i="0" u="none" strike="noStrike" baseline="0">
          <a:solidFill>
            <a:srgbClr val="000000"/>
          </a:solidFill>
          <a:latin typeface="Century Gothic" panose="020B0502020202020204" pitchFamily="34" charset="0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r>
              <a:rPr lang="es-PE" sz="1100">
                <a:solidFill>
                  <a:schemeClr val="bg1"/>
                </a:solidFill>
              </a:rPr>
              <a:t>EMBALSE DE AGUA DE LA ZONA CENTRO NORTE</a:t>
            </a:r>
          </a:p>
        </c:rich>
      </c:tx>
      <c:layout>
        <c:manualLayout>
          <c:xMode val="edge"/>
          <c:yMode val="edge"/>
          <c:x val="0.2945567929328527"/>
          <c:y val="3.1496062992125984E-2"/>
        </c:manualLayout>
      </c:layout>
      <c:overlay val="0"/>
      <c:spPr>
        <a:solidFill>
          <a:srgbClr val="2C5F9B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9.3617150954608486E-2"/>
          <c:y val="0.17060411182566393"/>
          <c:w val="0.88510760902538932"/>
          <c:h val="0.61096261324623946"/>
        </c:manualLayout>
      </c:layout>
      <c:lineChart>
        <c:grouping val="standard"/>
        <c:varyColors val="0"/>
        <c:ser>
          <c:idx val="0"/>
          <c:order val="0"/>
          <c:tx>
            <c:strRef>
              <c:f>'3.6.3'!$Q$24:$Q$26</c:f>
              <c:strCache>
                <c:ptCount val="3"/>
                <c:pt idx="0">
                  <c:v>Lago</c:v>
                </c:pt>
                <c:pt idx="2">
                  <c:v> Junín</c:v>
                </c:pt>
              </c:strCache>
            </c:strRef>
          </c:tx>
          <c:cat>
            <c:strRef>
              <c:f>'3.6.3'!$P$27:$P$38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'3.6.3'!$Q$27:$Q$38</c:f>
              <c:numCache>
                <c:formatCode>0.0</c:formatCode>
                <c:ptCount val="12"/>
                <c:pt idx="0">
                  <c:v>128.869</c:v>
                </c:pt>
                <c:pt idx="1">
                  <c:v>282.14499999999998</c:v>
                </c:pt>
                <c:pt idx="2">
                  <c:v>354.11399999999998</c:v>
                </c:pt>
                <c:pt idx="3">
                  <c:v>322.483</c:v>
                </c:pt>
                <c:pt idx="4">
                  <c:v>329.68900000000002</c:v>
                </c:pt>
                <c:pt idx="5">
                  <c:v>289.02699999999999</c:v>
                </c:pt>
                <c:pt idx="6">
                  <c:v>226.458</c:v>
                </c:pt>
                <c:pt idx="7">
                  <c:v>171.32599999999999</c:v>
                </c:pt>
                <c:pt idx="8">
                  <c:v>120.31100000000001</c:v>
                </c:pt>
                <c:pt idx="9">
                  <c:v>77.188999999999993</c:v>
                </c:pt>
                <c:pt idx="10">
                  <c:v>60.040999999999997</c:v>
                </c:pt>
                <c:pt idx="11">
                  <c:v>55.77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1-4A76-8A2D-6AE049A17293}"/>
            </c:ext>
          </c:extLst>
        </c:ser>
        <c:ser>
          <c:idx val="1"/>
          <c:order val="1"/>
          <c:tx>
            <c:strRef>
              <c:f>'3.6.3'!$R$24:$R$26</c:f>
              <c:strCache>
                <c:ptCount val="3"/>
                <c:pt idx="0">
                  <c:v>Cuenca </c:v>
                </c:pt>
                <c:pt idx="2">
                  <c:v>Santa Eulalia</c:v>
                </c:pt>
              </c:strCache>
            </c:strRef>
          </c:tx>
          <c:cat>
            <c:strRef>
              <c:f>'3.6.3'!$P$27:$P$38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'3.6.3'!$R$27:$R$38</c:f>
              <c:numCache>
                <c:formatCode>0.0</c:formatCode>
                <c:ptCount val="12"/>
                <c:pt idx="0">
                  <c:v>174.11857000000001</c:v>
                </c:pt>
                <c:pt idx="1">
                  <c:v>191.21300000000002</c:v>
                </c:pt>
                <c:pt idx="2">
                  <c:v>196.29969</c:v>
                </c:pt>
                <c:pt idx="3">
                  <c:v>198.30128000000002</c:v>
                </c:pt>
                <c:pt idx="4">
                  <c:v>196.55400000000003</c:v>
                </c:pt>
                <c:pt idx="5">
                  <c:v>190.89876000000001</c:v>
                </c:pt>
                <c:pt idx="6">
                  <c:v>172.36426</c:v>
                </c:pt>
                <c:pt idx="7">
                  <c:v>155.04017999999999</c:v>
                </c:pt>
                <c:pt idx="8">
                  <c:v>135.88568999999998</c:v>
                </c:pt>
                <c:pt idx="9">
                  <c:v>121.02481</c:v>
                </c:pt>
                <c:pt idx="10">
                  <c:v>115.72172999999998</c:v>
                </c:pt>
                <c:pt idx="11">
                  <c:v>141.76899999999998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1-4A76-8A2D-6AE049A17293}"/>
            </c:ext>
          </c:extLst>
        </c:ser>
        <c:ser>
          <c:idx val="2"/>
          <c:order val="2"/>
          <c:tx>
            <c:strRef>
              <c:f>'3.6.3'!$S$24:$S$26</c:f>
              <c:strCache>
                <c:ptCount val="3"/>
                <c:pt idx="0">
                  <c:v>Presa</c:v>
                </c:pt>
                <c:pt idx="2">
                  <c:v>Yuracmayo</c:v>
                </c:pt>
              </c:strCache>
            </c:strRef>
          </c:tx>
          <c:cat>
            <c:strRef>
              <c:f>'3.6.3'!$P$27:$P$38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'3.6.3'!$S$27:$S$38</c:f>
              <c:numCache>
                <c:formatCode>0.0</c:formatCode>
                <c:ptCount val="12"/>
                <c:pt idx="0">
                  <c:v>36.350479999999997</c:v>
                </c:pt>
                <c:pt idx="1">
                  <c:v>44.268999999999998</c:v>
                </c:pt>
                <c:pt idx="2">
                  <c:v>49.198709999999998</c:v>
                </c:pt>
                <c:pt idx="3">
                  <c:v>49.177309999999999</c:v>
                </c:pt>
                <c:pt idx="4">
                  <c:v>48.396000000000001</c:v>
                </c:pt>
                <c:pt idx="5">
                  <c:v>46.609549999999999</c:v>
                </c:pt>
                <c:pt idx="6">
                  <c:v>39.62435</c:v>
                </c:pt>
                <c:pt idx="7">
                  <c:v>30.446919999999999</c:v>
                </c:pt>
                <c:pt idx="8">
                  <c:v>20.23039</c:v>
                </c:pt>
                <c:pt idx="9">
                  <c:v>11.828709999999999</c:v>
                </c:pt>
                <c:pt idx="10">
                  <c:v>9.7557899999999993</c:v>
                </c:pt>
                <c:pt idx="11">
                  <c:v>18.734000000000002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71-4A76-8A2D-6AE049A17293}"/>
            </c:ext>
          </c:extLst>
        </c:ser>
        <c:ser>
          <c:idx val="3"/>
          <c:order val="3"/>
          <c:tx>
            <c:strRef>
              <c:f>'3.6.3'!$T$24:$T$26</c:f>
              <c:strCache>
                <c:ptCount val="3"/>
                <c:pt idx="0">
                  <c:v>Laguna</c:v>
                </c:pt>
                <c:pt idx="2">
                  <c:v> Viconga</c:v>
                </c:pt>
              </c:strCache>
            </c:strRef>
          </c:tx>
          <c:cat>
            <c:strRef>
              <c:f>'3.6.3'!$P$27:$P$38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'3.6.3'!$T$27:$T$38</c:f>
              <c:numCache>
                <c:formatCode>0.0</c:formatCode>
                <c:ptCount val="12"/>
                <c:pt idx="0">
                  <c:v>7.7591799999999997</c:v>
                </c:pt>
                <c:pt idx="1">
                  <c:v>11.91244</c:v>
                </c:pt>
                <c:pt idx="2">
                  <c:v>15.476419999999999</c:v>
                </c:pt>
                <c:pt idx="3">
                  <c:v>20.965240000000001</c:v>
                </c:pt>
                <c:pt idx="4">
                  <c:v>20.62039</c:v>
                </c:pt>
                <c:pt idx="5">
                  <c:v>22.6157</c:v>
                </c:pt>
                <c:pt idx="6">
                  <c:v>20.625340000000001</c:v>
                </c:pt>
                <c:pt idx="7">
                  <c:v>9.5909200000000006</c:v>
                </c:pt>
                <c:pt idx="8">
                  <c:v>5.9769999999999997E-2</c:v>
                </c:pt>
                <c:pt idx="9">
                  <c:v>3.6519999999999997E-2</c:v>
                </c:pt>
                <c:pt idx="10">
                  <c:v>0.19008</c:v>
                </c:pt>
                <c:pt idx="11">
                  <c:v>1.79437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71-4A76-8A2D-6AE049A17293}"/>
            </c:ext>
          </c:extLst>
        </c:ser>
        <c:ser>
          <c:idx val="4"/>
          <c:order val="4"/>
          <c:tx>
            <c:strRef>
              <c:f>'3.6.3'!$U$24:$U$26</c:f>
              <c:strCache>
                <c:ptCount val="3"/>
                <c:pt idx="0">
                  <c:v>Lagunas</c:v>
                </c:pt>
                <c:pt idx="2">
                  <c:v>C. Río Santa</c:v>
                </c:pt>
              </c:strCache>
            </c:strRef>
          </c:tx>
          <c:cat>
            <c:strRef>
              <c:f>'3.6.3'!$P$27:$P$38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'3.6.3'!$U$27:$U$38</c:f>
              <c:numCache>
                <c:formatCode>0.0</c:formatCode>
                <c:ptCount val="12"/>
                <c:pt idx="0">
                  <c:v>20.746000000000002</c:v>
                </c:pt>
                <c:pt idx="1">
                  <c:v>18.762</c:v>
                </c:pt>
                <c:pt idx="2">
                  <c:v>24.816000000000003</c:v>
                </c:pt>
                <c:pt idx="3">
                  <c:v>22.506999999999998</c:v>
                </c:pt>
                <c:pt idx="4">
                  <c:v>23.905999999999999</c:v>
                </c:pt>
                <c:pt idx="5">
                  <c:v>21.688000000000002</c:v>
                </c:pt>
                <c:pt idx="6">
                  <c:v>19.032999999999998</c:v>
                </c:pt>
                <c:pt idx="7">
                  <c:v>18.466000000000001</c:v>
                </c:pt>
                <c:pt idx="8">
                  <c:v>21.658000000000001</c:v>
                </c:pt>
                <c:pt idx="9">
                  <c:v>20.739000000000001</c:v>
                </c:pt>
                <c:pt idx="10">
                  <c:v>20.905000000000001</c:v>
                </c:pt>
                <c:pt idx="11">
                  <c:v>24.772000000000002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71-4A76-8A2D-6AE049A17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337728"/>
        <c:axId val="161339264"/>
      </c:lineChart>
      <c:catAx>
        <c:axId val="16133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613392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1339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Millones de m3</a:t>
                </a:r>
              </a:p>
            </c:rich>
          </c:tx>
          <c:layout>
            <c:manualLayout>
              <c:xMode val="edge"/>
              <c:yMode val="edge"/>
              <c:x val="8.5106124740187816E-3"/>
              <c:y val="0.3385836166452347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6133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952487396875901"/>
          <c:y val="0.85605393781629457"/>
          <c:w val="0.72967248659134998"/>
          <c:h val="9.774493794025233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900">
          <a:latin typeface="Century Gothic" panose="020B0502020202020204" pitchFamily="34" charset="0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r>
              <a:rPr lang="es-PE" sz="1100">
                <a:solidFill>
                  <a:schemeClr val="bg1"/>
                </a:solidFill>
              </a:rPr>
              <a:t>EMBALSE DE AGUA DE LA ZONA SUR</a:t>
            </a:r>
          </a:p>
        </c:rich>
      </c:tx>
      <c:layout>
        <c:manualLayout>
          <c:xMode val="edge"/>
          <c:yMode val="edge"/>
          <c:x val="0.35042541443977532"/>
          <c:y val="3.0737730817355695E-2"/>
        </c:manualLayout>
      </c:layout>
      <c:overlay val="0"/>
      <c:spPr>
        <a:solidFill>
          <a:srgbClr val="2C5F9B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balanced" dir="t">
            <a:rot lat="0" lon="0" rev="8700000"/>
          </a:lightRig>
        </a:scene3d>
        <a:sp3d>
          <a:bevelT w="190500" h="38100"/>
        </a:sp3d>
      </c:spPr>
    </c:title>
    <c:autoTitleDeleted val="0"/>
    <c:plotArea>
      <c:layout>
        <c:manualLayout>
          <c:layoutTarget val="inner"/>
          <c:xMode val="edge"/>
          <c:yMode val="edge"/>
          <c:x val="6.570054508279087E-2"/>
          <c:y val="0.125"/>
          <c:w val="0.92174000013209556"/>
          <c:h val="0.68442622950819676"/>
        </c:manualLayout>
      </c:layout>
      <c:lineChart>
        <c:grouping val="standard"/>
        <c:varyColors val="0"/>
        <c:ser>
          <c:idx val="0"/>
          <c:order val="0"/>
          <c:tx>
            <c:strRef>
              <c:f>'3.6.3'!$Q$78:$Q$79</c:f>
              <c:strCache>
                <c:ptCount val="2"/>
                <c:pt idx="0">
                  <c:v>Laguna</c:v>
                </c:pt>
                <c:pt idx="1">
                  <c:v>Aricota</c:v>
                </c:pt>
              </c:strCache>
            </c:strRef>
          </c:tx>
          <c:spPr>
            <a:ln w="19050"/>
          </c:spPr>
          <c:cat>
            <c:strRef>
              <c:f>'3.6.3'!$P$80:$P$91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'3.6.3'!$Q$80:$Q$91</c:f>
              <c:numCache>
                <c:formatCode>0.0</c:formatCode>
                <c:ptCount val="12"/>
                <c:pt idx="0">
                  <c:v>221.48599999999999</c:v>
                </c:pt>
                <c:pt idx="1">
                  <c:v>228.899</c:v>
                </c:pt>
                <c:pt idx="2">
                  <c:v>252.274</c:v>
                </c:pt>
                <c:pt idx="3">
                  <c:v>253.50800000000001</c:v>
                </c:pt>
                <c:pt idx="4">
                  <c:v>251.624</c:v>
                </c:pt>
                <c:pt idx="5">
                  <c:v>249.61099999999999</c:v>
                </c:pt>
                <c:pt idx="6">
                  <c:v>247.857</c:v>
                </c:pt>
                <c:pt idx="7">
                  <c:v>245.584</c:v>
                </c:pt>
                <c:pt idx="8">
                  <c:v>242.661</c:v>
                </c:pt>
                <c:pt idx="9">
                  <c:v>239.608</c:v>
                </c:pt>
                <c:pt idx="10">
                  <c:v>236.55199999999999</c:v>
                </c:pt>
                <c:pt idx="11">
                  <c:v>233.75800000000001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9-45DE-8F2D-F4608BE7F00C}"/>
            </c:ext>
          </c:extLst>
        </c:ser>
        <c:ser>
          <c:idx val="1"/>
          <c:order val="1"/>
          <c:tx>
            <c:strRef>
              <c:f>'3.6.3'!$R$78:$R$79</c:f>
              <c:strCache>
                <c:ptCount val="2"/>
                <c:pt idx="0">
                  <c:v>Laguna</c:v>
                </c:pt>
                <c:pt idx="1">
                  <c:v>Sibinacocha</c:v>
                </c:pt>
              </c:strCache>
            </c:strRef>
          </c:tx>
          <c:spPr>
            <a:ln w="19050"/>
          </c:spPr>
          <c:cat>
            <c:strRef>
              <c:f>'3.6.3'!$P$80:$P$91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'3.6.3'!$R$80:$R$91</c:f>
              <c:numCache>
                <c:formatCode>0.0</c:formatCode>
                <c:ptCount val="12"/>
                <c:pt idx="0">
                  <c:v>58.01</c:v>
                </c:pt>
                <c:pt idx="1">
                  <c:v>71.010000000000005</c:v>
                </c:pt>
                <c:pt idx="2">
                  <c:v>83.03</c:v>
                </c:pt>
                <c:pt idx="3">
                  <c:v>91.98</c:v>
                </c:pt>
                <c:pt idx="4">
                  <c:v>94.6</c:v>
                </c:pt>
                <c:pt idx="5">
                  <c:v>94.31</c:v>
                </c:pt>
                <c:pt idx="6">
                  <c:v>91.69</c:v>
                </c:pt>
                <c:pt idx="7">
                  <c:v>76.150000000000006</c:v>
                </c:pt>
                <c:pt idx="8">
                  <c:v>52.97</c:v>
                </c:pt>
                <c:pt idx="9">
                  <c:v>42.41</c:v>
                </c:pt>
                <c:pt idx="10">
                  <c:v>51.02</c:v>
                </c:pt>
                <c:pt idx="11">
                  <c:v>60.54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9-45DE-8F2D-F4608BE7F00C}"/>
            </c:ext>
          </c:extLst>
        </c:ser>
        <c:ser>
          <c:idx val="2"/>
          <c:order val="2"/>
          <c:tx>
            <c:strRef>
              <c:f>'3.6.3'!$S$78:$S$79</c:f>
              <c:strCache>
                <c:ptCount val="2"/>
                <c:pt idx="0">
                  <c:v>Cuenca</c:v>
                </c:pt>
                <c:pt idx="1">
                  <c:v>del Chili</c:v>
                </c:pt>
              </c:strCache>
            </c:strRef>
          </c:tx>
          <c:spPr>
            <a:ln w="19050"/>
          </c:spPr>
          <c:cat>
            <c:strRef>
              <c:f>'3.6.3'!$P$80:$P$91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'3.6.3'!$S$80:$S$91</c:f>
              <c:numCache>
                <c:formatCode>0.0</c:formatCode>
                <c:ptCount val="12"/>
                <c:pt idx="0">
                  <c:v>147.68799999999999</c:v>
                </c:pt>
                <c:pt idx="1">
                  <c:v>213.39300000000003</c:v>
                </c:pt>
                <c:pt idx="2">
                  <c:v>351.69400000000002</c:v>
                </c:pt>
                <c:pt idx="3">
                  <c:v>331.81700000000001</c:v>
                </c:pt>
                <c:pt idx="4">
                  <c:v>319.15499999999997</c:v>
                </c:pt>
                <c:pt idx="5">
                  <c:v>299.62</c:v>
                </c:pt>
                <c:pt idx="6">
                  <c:v>274.76099999999997</c:v>
                </c:pt>
                <c:pt idx="7">
                  <c:v>250.447</c:v>
                </c:pt>
                <c:pt idx="8">
                  <c:v>232.161</c:v>
                </c:pt>
                <c:pt idx="9">
                  <c:v>216.33999999999997</c:v>
                </c:pt>
                <c:pt idx="10">
                  <c:v>207.21499999999997</c:v>
                </c:pt>
                <c:pt idx="11">
                  <c:v>196.77199999999999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9-45DE-8F2D-F4608BE7F00C}"/>
            </c:ext>
          </c:extLst>
        </c:ser>
        <c:ser>
          <c:idx val="5"/>
          <c:order val="3"/>
          <c:tx>
            <c:strRef>
              <c:f>'3.6.3'!$T$78:$T$79</c:f>
              <c:strCache>
                <c:ptCount val="2"/>
                <c:pt idx="0">
                  <c:v>Lagunas</c:v>
                </c:pt>
                <c:pt idx="1">
                  <c:v>San Gabán</c:v>
                </c:pt>
              </c:strCache>
            </c:strRef>
          </c:tx>
          <c:spPr>
            <a:ln w="19050"/>
          </c:spPr>
          <c:cat>
            <c:strRef>
              <c:f>'3.6.3'!$P$80:$P$91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'3.6.3'!$T$80:$T$91</c:f>
              <c:numCache>
                <c:formatCode>0.0</c:formatCode>
                <c:ptCount val="12"/>
                <c:pt idx="0">
                  <c:v>14.151</c:v>
                </c:pt>
                <c:pt idx="1">
                  <c:v>33.86</c:v>
                </c:pt>
                <c:pt idx="2">
                  <c:v>39.229999999999997</c:v>
                </c:pt>
                <c:pt idx="3">
                  <c:v>40.97</c:v>
                </c:pt>
                <c:pt idx="4">
                  <c:v>40.799999999999997</c:v>
                </c:pt>
                <c:pt idx="5">
                  <c:v>39.86</c:v>
                </c:pt>
                <c:pt idx="6">
                  <c:v>36.04</c:v>
                </c:pt>
                <c:pt idx="7">
                  <c:v>29.84</c:v>
                </c:pt>
                <c:pt idx="8">
                  <c:v>16.491</c:v>
                </c:pt>
                <c:pt idx="9">
                  <c:v>8.3819999999999997</c:v>
                </c:pt>
                <c:pt idx="10">
                  <c:v>12.38</c:v>
                </c:pt>
                <c:pt idx="11">
                  <c:v>19.8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9-45DE-8F2D-F4608BE7F00C}"/>
            </c:ext>
          </c:extLst>
        </c:ser>
        <c:ser>
          <c:idx val="7"/>
          <c:order val="4"/>
          <c:tx>
            <c:strRef>
              <c:f>'3.6.3'!$U$78:$U$79</c:f>
              <c:strCache>
                <c:ptCount val="2"/>
                <c:pt idx="0">
                  <c:v>Reservorio</c:v>
                </c:pt>
                <c:pt idx="1">
                  <c:v>Chalhuanca</c:v>
                </c:pt>
              </c:strCache>
            </c:strRef>
          </c:tx>
          <c:spPr>
            <a:ln w="19050"/>
          </c:spPr>
          <c:marker>
            <c:symbol val="diamond"/>
            <c:size val="4"/>
          </c:marker>
          <c:cat>
            <c:strRef>
              <c:f>'3.6.3'!$P$80:$P$91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'3.6.3'!$U$80:$U$91</c:f>
              <c:numCache>
                <c:formatCode>0.0</c:formatCode>
                <c:ptCount val="12"/>
                <c:pt idx="0">
                  <c:v>15.587</c:v>
                </c:pt>
                <c:pt idx="1">
                  <c:v>19.239999999999998</c:v>
                </c:pt>
                <c:pt idx="2">
                  <c:v>26.7</c:v>
                </c:pt>
                <c:pt idx="3">
                  <c:v>25.9</c:v>
                </c:pt>
                <c:pt idx="4">
                  <c:v>25.75</c:v>
                </c:pt>
                <c:pt idx="5">
                  <c:v>25.75</c:v>
                </c:pt>
                <c:pt idx="6">
                  <c:v>25.65</c:v>
                </c:pt>
                <c:pt idx="7">
                  <c:v>25.38</c:v>
                </c:pt>
                <c:pt idx="8">
                  <c:v>18.66</c:v>
                </c:pt>
                <c:pt idx="9">
                  <c:v>11.525</c:v>
                </c:pt>
                <c:pt idx="10">
                  <c:v>4.9379999999999997</c:v>
                </c:pt>
                <c:pt idx="11">
                  <c:v>5.3129999999999997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D9-45DE-8F2D-F4608BE7F00C}"/>
            </c:ext>
          </c:extLst>
        </c:ser>
        <c:ser>
          <c:idx val="8"/>
          <c:order val="5"/>
          <c:tx>
            <c:strRef>
              <c:f>'3.6.3'!$V$78:$V$79</c:f>
              <c:strCache>
                <c:ptCount val="2"/>
                <c:pt idx="0">
                  <c:v>Reservorio </c:v>
                </c:pt>
                <c:pt idx="1">
                  <c:v>Bamputañe</c:v>
                </c:pt>
              </c:strCache>
            </c:strRef>
          </c:tx>
          <c:spPr>
            <a:ln w="19050"/>
          </c:spPr>
          <c:marker>
            <c:symbol val="star"/>
            <c:size val="4"/>
            <c:spPr>
              <a:ln w="25400"/>
            </c:spPr>
          </c:marker>
          <c:cat>
            <c:strRef>
              <c:f>'3.6.3'!$P$80:$P$91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'3.6.3'!$V$80:$V$91</c:f>
              <c:numCache>
                <c:formatCode>0.0</c:formatCode>
                <c:ptCount val="12"/>
                <c:pt idx="0">
                  <c:v>11.55</c:v>
                </c:pt>
                <c:pt idx="1">
                  <c:v>18.698</c:v>
                </c:pt>
                <c:pt idx="2">
                  <c:v>33.237000000000002</c:v>
                </c:pt>
                <c:pt idx="3">
                  <c:v>37.292999999999999</c:v>
                </c:pt>
                <c:pt idx="4">
                  <c:v>37.344999999999999</c:v>
                </c:pt>
                <c:pt idx="5">
                  <c:v>36.877000000000002</c:v>
                </c:pt>
                <c:pt idx="6">
                  <c:v>36.305</c:v>
                </c:pt>
                <c:pt idx="7">
                  <c:v>35.732999999999997</c:v>
                </c:pt>
                <c:pt idx="8">
                  <c:v>29.097000000000001</c:v>
                </c:pt>
                <c:pt idx="9">
                  <c:v>22.599</c:v>
                </c:pt>
                <c:pt idx="10">
                  <c:v>11.628</c:v>
                </c:pt>
                <c:pt idx="11">
                  <c:v>3.4849999999999999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D9-45DE-8F2D-F4608BE7F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413376"/>
        <c:axId val="161415168"/>
      </c:lineChart>
      <c:catAx>
        <c:axId val="16141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61415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1415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Millones de m3</a:t>
                </a:r>
              </a:p>
            </c:rich>
          </c:tx>
          <c:layout>
            <c:manualLayout>
              <c:xMode val="edge"/>
              <c:yMode val="edge"/>
              <c:x val="1.4208134469124863E-3"/>
              <c:y val="0.37090158779657495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6141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254076296728893"/>
          <c:y val="0.89754112419115928"/>
          <c:w val="0.69275429445999559"/>
          <c:h val="8.6065538837348243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900">
          <a:latin typeface="Century Gothic" panose="020B0502020202020204" pitchFamily="34" charset="0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r>
              <a:rPr lang="es-PE" sz="1100">
                <a:solidFill>
                  <a:schemeClr val="bg1"/>
                </a:solidFill>
              </a:rPr>
              <a:t>CONSUMO DE DIESEL  2</a:t>
            </a:r>
          </a:p>
        </c:rich>
      </c:tx>
      <c:layout>
        <c:manualLayout>
          <c:xMode val="edge"/>
          <c:yMode val="edge"/>
          <c:x val="0.38891699891533305"/>
          <c:y val="1.7860026379951238E-2"/>
        </c:manualLayout>
      </c:layout>
      <c:overlay val="0"/>
      <c:spPr>
        <a:solidFill>
          <a:srgbClr val="2C5F9B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0.16785733800378766"/>
          <c:y val="0.11764705882352941"/>
          <c:w val="0.78452472159217079"/>
          <c:h val="0.68705882352941172"/>
        </c:manualLayout>
      </c:layout>
      <c:lineChart>
        <c:grouping val="standard"/>
        <c:varyColors val="0"/>
        <c:ser>
          <c:idx val="2"/>
          <c:order val="0"/>
          <c:tx>
            <c:v>Mercado Electrico</c:v>
          </c:tx>
          <c:spPr>
            <a:ln w="19050">
              <a:solidFill>
                <a:srgbClr val="3AA3EA"/>
              </a:solidFill>
            </a:ln>
          </c:spPr>
          <c:marker>
            <c:spPr>
              <a:solidFill>
                <a:srgbClr val="3AA3EA"/>
              </a:solidFill>
            </c:spPr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Ref>
              <c:f>'3.6.3.2.3.1'!$E$64:$P$64</c:f>
              <c:numCache>
                <c:formatCode>#\ ###\ ##0</c:formatCode>
                <c:ptCount val="12"/>
                <c:pt idx="0">
                  <c:v>941040.84999999986</c:v>
                </c:pt>
                <c:pt idx="1">
                  <c:v>1072671.5899999999</c:v>
                </c:pt>
                <c:pt idx="2">
                  <c:v>659201.9800000001</c:v>
                </c:pt>
                <c:pt idx="3">
                  <c:v>1008748.11</c:v>
                </c:pt>
                <c:pt idx="4">
                  <c:v>1203656.69</c:v>
                </c:pt>
                <c:pt idx="5">
                  <c:v>1911388.27</c:v>
                </c:pt>
                <c:pt idx="6">
                  <c:v>1160514.3399999999</c:v>
                </c:pt>
                <c:pt idx="7">
                  <c:v>1494372.6099999999</c:v>
                </c:pt>
                <c:pt idx="8">
                  <c:v>2047147.15</c:v>
                </c:pt>
                <c:pt idx="9">
                  <c:v>928569.34</c:v>
                </c:pt>
                <c:pt idx="10">
                  <c:v>897174.33</c:v>
                </c:pt>
                <c:pt idx="11">
                  <c:v>1455637.03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4-46FF-8842-FF40E15D4017}"/>
            </c:ext>
          </c:extLst>
        </c:ser>
        <c:ser>
          <c:idx val="0"/>
          <c:order val="1"/>
          <c:tx>
            <c:v>Uso propio</c:v>
          </c:tx>
          <c:spPr>
            <a:ln w="19050">
              <a:solidFill>
                <a:srgbClr val="E78F19"/>
              </a:solidFill>
            </a:ln>
          </c:spPr>
          <c:marker>
            <c:spPr>
              <a:solidFill>
                <a:srgbClr val="E78F19"/>
              </a:solidFill>
            </c:spPr>
          </c:marke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Ref>
              <c:f>'3.6.3.2.3.2'!$E$108:$P$108</c:f>
              <c:numCache>
                <c:formatCode>#\ ###\ ###\ ##0</c:formatCode>
                <c:ptCount val="12"/>
                <c:pt idx="0">
                  <c:v>339564.11999999994</c:v>
                </c:pt>
                <c:pt idx="1">
                  <c:v>328811.11999999994</c:v>
                </c:pt>
                <c:pt idx="2">
                  <c:v>364279.55</c:v>
                </c:pt>
                <c:pt idx="3">
                  <c:v>389392.79</c:v>
                </c:pt>
                <c:pt idx="4">
                  <c:v>786152.94</c:v>
                </c:pt>
                <c:pt idx="5">
                  <c:v>493197.06999999995</c:v>
                </c:pt>
                <c:pt idx="6">
                  <c:v>442607.22000000003</c:v>
                </c:pt>
                <c:pt idx="7">
                  <c:v>503198.27999999997</c:v>
                </c:pt>
                <c:pt idx="8">
                  <c:v>446750.91000000003</c:v>
                </c:pt>
                <c:pt idx="9">
                  <c:v>460265.51999999996</c:v>
                </c:pt>
                <c:pt idx="10">
                  <c:v>625377.26</c:v>
                </c:pt>
                <c:pt idx="11">
                  <c:v>586255.13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44-46FF-8842-FF40E15D4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33152"/>
        <c:axId val="159235072"/>
      </c:lineChart>
      <c:catAx>
        <c:axId val="15923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592350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9235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Galones</a:t>
                </a:r>
              </a:p>
            </c:rich>
          </c:tx>
          <c:layout>
            <c:manualLayout>
              <c:xMode val="edge"/>
              <c:yMode val="edge"/>
              <c:x val="2.3602204872486848E-2"/>
              <c:y val="0.38823534114073305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5923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742900614151018"/>
          <c:y val="0.89283291365229089"/>
          <c:w val="0.78264251524271733"/>
          <c:h val="8.991593055944147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900">
          <a:latin typeface="Century Gothic" panose="020B0502020202020204" pitchFamily="34" charset="0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r>
              <a:rPr lang="es-PE" sz="1100">
                <a:solidFill>
                  <a:schemeClr val="bg1"/>
                </a:solidFill>
              </a:rPr>
              <a:t>CONSUMO DE RESIDUAL R6</a:t>
            </a:r>
          </a:p>
        </c:rich>
      </c:tx>
      <c:layout>
        <c:manualLayout>
          <c:xMode val="edge"/>
          <c:yMode val="edge"/>
          <c:x val="0.36856049112004458"/>
          <c:y val="2.5882430525330062E-2"/>
        </c:manualLayout>
      </c:layout>
      <c:overlay val="0"/>
      <c:spPr>
        <a:solidFill>
          <a:srgbClr val="2C5F9B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plastic">
          <a:bevelT w="44450" h="44450"/>
        </a:sp3d>
      </c:spPr>
    </c:title>
    <c:autoTitleDeleted val="0"/>
    <c:plotArea>
      <c:layout>
        <c:manualLayout>
          <c:layoutTarget val="inner"/>
          <c:xMode val="edge"/>
          <c:yMode val="edge"/>
          <c:x val="0.14213205015270569"/>
          <c:y val="0.1344341170793838"/>
          <c:w val="0.80913745694076034"/>
          <c:h val="0.66745359883273003"/>
        </c:manualLayout>
      </c:layout>
      <c:lineChart>
        <c:grouping val="standard"/>
        <c:varyColors val="0"/>
        <c:ser>
          <c:idx val="0"/>
          <c:order val="0"/>
          <c:tx>
            <c:v>Mercado Electrico</c:v>
          </c:tx>
          <c:spPr>
            <a:ln w="19050"/>
          </c:spP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Ref>
              <c:f>'3.6.3.2.3.1'!$E$69:$P$69</c:f>
              <c:numCache>
                <c:formatCode>#\ ###\ ##0</c:formatCode>
                <c:ptCount val="12"/>
                <c:pt idx="0">
                  <c:v>2066164.32</c:v>
                </c:pt>
                <c:pt idx="1">
                  <c:v>1949874.7799999998</c:v>
                </c:pt>
                <c:pt idx="2">
                  <c:v>2059190.0899999999</c:v>
                </c:pt>
                <c:pt idx="3">
                  <c:v>2076484.83</c:v>
                </c:pt>
                <c:pt idx="4">
                  <c:v>2209289.87</c:v>
                </c:pt>
                <c:pt idx="5">
                  <c:v>1995989.0399999998</c:v>
                </c:pt>
                <c:pt idx="6">
                  <c:v>2060529.88</c:v>
                </c:pt>
                <c:pt idx="7">
                  <c:v>2188270.1100000003</c:v>
                </c:pt>
                <c:pt idx="8">
                  <c:v>2392004.27</c:v>
                </c:pt>
                <c:pt idx="9">
                  <c:v>2344410.33</c:v>
                </c:pt>
                <c:pt idx="10">
                  <c:v>2197222.52</c:v>
                </c:pt>
                <c:pt idx="11">
                  <c:v>2250912.79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F-420F-94E5-2BCAABD85205}"/>
            </c:ext>
          </c:extLst>
        </c:ser>
        <c:ser>
          <c:idx val="1"/>
          <c:order val="1"/>
          <c:tx>
            <c:v>Uso Propio</c:v>
          </c:tx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Ref>
              <c:f>'3.6.3.2.3.2'!$E$111:$P$111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2F-420F-94E5-2BCAABD85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682368"/>
        <c:axId val="160683904"/>
      </c:lineChart>
      <c:catAx>
        <c:axId val="16068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s-PE"/>
          </a:p>
        </c:txPr>
        <c:crossAx val="160683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0683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Galones</a:t>
                </a:r>
              </a:p>
            </c:rich>
          </c:tx>
          <c:layout>
            <c:manualLayout>
              <c:xMode val="edge"/>
              <c:yMode val="edge"/>
              <c:x val="1.735428641040123E-2"/>
              <c:y val="0.4008557221804560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s-PE"/>
          </a:p>
        </c:txPr>
        <c:crossAx val="16068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562181836975019"/>
          <c:y val="0.88676400374576281"/>
          <c:w val="0.78492736931090368"/>
          <c:h val="9.317242379878398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000">
          <a:latin typeface="Century Gothic" panose="020B0502020202020204" pitchFamily="34" charset="0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360" verticalDpi="360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r>
              <a:rPr lang="es-PE" sz="1100">
                <a:solidFill>
                  <a:schemeClr val="bg1"/>
                </a:solidFill>
              </a:rPr>
              <a:t>CONSUMO DE GAS NATURAL</a:t>
            </a:r>
          </a:p>
        </c:rich>
      </c:tx>
      <c:layout>
        <c:manualLayout>
          <c:xMode val="edge"/>
          <c:yMode val="edge"/>
          <c:x val="0.37236862229702988"/>
          <c:y val="5.2742716205700424E-2"/>
        </c:manualLayout>
      </c:layout>
      <c:overlay val="0"/>
      <c:spPr>
        <a:solidFill>
          <a:srgbClr val="2C5F9B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plastic">
          <a:bevelT w="44450" h="50800"/>
        </a:sp3d>
      </c:spPr>
    </c:title>
    <c:autoTitleDeleted val="0"/>
    <c:plotArea>
      <c:layout>
        <c:manualLayout>
          <c:layoutTarget val="inner"/>
          <c:xMode val="edge"/>
          <c:yMode val="edge"/>
          <c:x val="0.17105271611521664"/>
          <c:y val="0.19409322688642802"/>
          <c:w val="0.79048622062712537"/>
          <c:h val="0.5928282255987638"/>
        </c:manualLayout>
      </c:layout>
      <c:lineChart>
        <c:grouping val="standard"/>
        <c:varyColors val="0"/>
        <c:ser>
          <c:idx val="0"/>
          <c:order val="0"/>
          <c:tx>
            <c:v>Mercado Electrico</c:v>
          </c:tx>
          <c:spPr>
            <a:ln w="19050"/>
          </c:spP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Ref>
              <c:f>'3.6.3.2.3.1'!$E$65:$P$65</c:f>
              <c:numCache>
                <c:formatCode>#\ ###\ ##0</c:formatCode>
                <c:ptCount val="12"/>
                <c:pt idx="0">
                  <c:v>301877366.40109998</c:v>
                </c:pt>
                <c:pt idx="1">
                  <c:v>329891487.87800002</c:v>
                </c:pt>
                <c:pt idx="2">
                  <c:v>319672161.796</c:v>
                </c:pt>
                <c:pt idx="3">
                  <c:v>255861193.93709999</c:v>
                </c:pt>
                <c:pt idx="4">
                  <c:v>337313846.764</c:v>
                </c:pt>
                <c:pt idx="5">
                  <c:v>436096952.926</c:v>
                </c:pt>
                <c:pt idx="6">
                  <c:v>487592416.43800002</c:v>
                </c:pt>
                <c:pt idx="7">
                  <c:v>466885259.95299995</c:v>
                </c:pt>
                <c:pt idx="8">
                  <c:v>467142663.87699991</c:v>
                </c:pt>
                <c:pt idx="9">
                  <c:v>485559828.80700004</c:v>
                </c:pt>
                <c:pt idx="10">
                  <c:v>401177982.38099992</c:v>
                </c:pt>
                <c:pt idx="11">
                  <c:v>259163770.70650002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1-45F0-B2E9-2C601D1FC082}"/>
            </c:ext>
          </c:extLst>
        </c:ser>
        <c:ser>
          <c:idx val="1"/>
          <c:order val="1"/>
          <c:tx>
            <c:v>Uso propio</c:v>
          </c:tx>
          <c:spPr>
            <a:ln w="19050"/>
          </c:spP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Ref>
              <c:f>'3.6.3.2.3.2'!$E$109:$P$109</c:f>
              <c:numCache>
                <c:formatCode>#\ ###\ ###\ ##0</c:formatCode>
                <c:ptCount val="12"/>
                <c:pt idx="0">
                  <c:v>20333959.900000002</c:v>
                </c:pt>
                <c:pt idx="1">
                  <c:v>19472175.300000001</c:v>
                </c:pt>
                <c:pt idx="2">
                  <c:v>25288054.039999999</c:v>
                </c:pt>
                <c:pt idx="3">
                  <c:v>24093781.769999996</c:v>
                </c:pt>
                <c:pt idx="4">
                  <c:v>23831953.669999998</c:v>
                </c:pt>
                <c:pt idx="5">
                  <c:v>22422756.299999997</c:v>
                </c:pt>
                <c:pt idx="6">
                  <c:v>22346562.009999998</c:v>
                </c:pt>
                <c:pt idx="7">
                  <c:v>23497788.399999999</c:v>
                </c:pt>
                <c:pt idx="8">
                  <c:v>23229192.899999999</c:v>
                </c:pt>
                <c:pt idx="9">
                  <c:v>23584332.360000003</c:v>
                </c:pt>
                <c:pt idx="10">
                  <c:v>22947236.900000002</c:v>
                </c:pt>
                <c:pt idx="11">
                  <c:v>26813862.120000001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D1-45F0-B2E9-2C601D1FC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098752"/>
        <c:axId val="161137408"/>
      </c:lineChart>
      <c:catAx>
        <c:axId val="16109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61137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11374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Metros Cúbicos</a:t>
                </a:r>
              </a:p>
            </c:rich>
          </c:tx>
          <c:layout>
            <c:manualLayout>
              <c:xMode val="edge"/>
              <c:yMode val="edge"/>
              <c:x val="1.622024186947349E-2"/>
              <c:y val="0.3515794194067450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6109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084638944290089"/>
          <c:y val="0.89873593690235953"/>
          <c:w val="0.79811223450655788"/>
          <c:h val="8.835779949616851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900">
          <a:latin typeface="Century Gothic" panose="020B0502020202020204" pitchFamily="34" charset="0"/>
        </a:defRPr>
      </a:pPr>
      <a:endParaRPr lang="es-PE"/>
    </a:p>
  </c:txPr>
  <c:printSettings>
    <c:headerFooter alignWithMargins="0"/>
    <c:pageMargins b="1" l="0.75" r="0.75" t="1" header="0" footer="0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r>
              <a:rPr lang="es-PE" sz="1100">
                <a:solidFill>
                  <a:schemeClr val="bg1"/>
                </a:solidFill>
              </a:rPr>
              <a:t>CONSUMO DE CARBÓN</a:t>
            </a:r>
          </a:p>
        </c:rich>
      </c:tx>
      <c:layout>
        <c:manualLayout>
          <c:xMode val="edge"/>
          <c:yMode val="edge"/>
          <c:x val="0.36862778750594322"/>
          <c:y val="5.2742550757981448E-2"/>
        </c:manualLayout>
      </c:layout>
      <c:overlay val="0"/>
      <c:spPr>
        <a:solidFill>
          <a:srgbClr val="2C5F9B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plastic">
          <a:bevelT w="44450" h="57150"/>
        </a:sp3d>
      </c:spPr>
    </c:title>
    <c:autoTitleDeleted val="0"/>
    <c:plotArea>
      <c:layout>
        <c:manualLayout>
          <c:layoutTarget val="inner"/>
          <c:xMode val="edge"/>
          <c:yMode val="edge"/>
          <c:x val="0.13842490165905014"/>
          <c:y val="0.19620293587432397"/>
          <c:w val="0.82100286501229736"/>
          <c:h val="0.5928282255987638"/>
        </c:manualLayout>
      </c:layout>
      <c:lineChart>
        <c:grouping val="standard"/>
        <c:varyColors val="0"/>
        <c:ser>
          <c:idx val="0"/>
          <c:order val="0"/>
          <c:tx>
            <c:v>Mercado Electrico</c:v>
          </c:tx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Ref>
              <c:f>'3.6.3.2.3.1'!$E$71:$P$71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9-4DA4-A64D-3FA596CAE0EF}"/>
            </c:ext>
          </c:extLst>
        </c:ser>
        <c:ser>
          <c:idx val="1"/>
          <c:order val="1"/>
          <c:tx>
            <c:v>Uso propio</c:v>
          </c:tx>
          <c:spPr>
            <a:ln w="19050"/>
          </c:spPr>
          <c:cat>
            <c:strLit>
              <c:ptCount val="12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Oct</c:v>
              </c:pt>
              <c:pt idx="10">
                <c:v>Nov</c:v>
              </c:pt>
              <c:pt idx="11">
                <c:v>Dic</c:v>
              </c:pt>
            </c:strLit>
          </c:cat>
          <c:val>
            <c:numRef>
              <c:f>'3.6.3.2.3.2'!$E$107:$P$107</c:f>
              <c:numCache>
                <c:formatCode>#\ ###\ ###\ 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2201.84</c:v>
                </c:pt>
                <c:pt idx="6">
                  <c:v>2681.59</c:v>
                </c:pt>
                <c:pt idx="7">
                  <c:v>2508.16</c:v>
                </c:pt>
                <c:pt idx="8">
                  <c:v>2077.25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29-4DA4-A64D-3FA596CAE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146176"/>
        <c:axId val="162147712"/>
      </c:lineChart>
      <c:catAx>
        <c:axId val="16214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621477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21477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Toneladas</a:t>
                </a:r>
              </a:p>
            </c:rich>
          </c:tx>
          <c:layout>
            <c:manualLayout>
              <c:xMode val="edge"/>
              <c:yMode val="edge"/>
              <c:x val="3.3986988739809584E-2"/>
              <c:y val="0.36708912645365177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6214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623090928066981E-2"/>
          <c:y val="0.89873605849646632"/>
          <c:w val="0.79398466944209301"/>
          <c:h val="7.986513020884988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900">
          <a:latin typeface="Century Gothic" panose="020B0502020202020204" pitchFamily="34" charset="0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720" verticalDpi="72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12" Type="http://schemas.openxmlformats.org/officeDocument/2006/relationships/chart" Target="../charts/chart33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5" Type="http://schemas.openxmlformats.org/officeDocument/2006/relationships/chart" Target="../charts/chart26.xml"/><Relationship Id="rId10" Type="http://schemas.openxmlformats.org/officeDocument/2006/relationships/chart" Target="../charts/chart31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3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5" Type="http://schemas.openxmlformats.org/officeDocument/2006/relationships/chart" Target="../charts/chart53.xml"/><Relationship Id="rId4" Type="http://schemas.openxmlformats.org/officeDocument/2006/relationships/chart" Target="../charts/chart52.xm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5.xml"/><Relationship Id="rId1" Type="http://schemas.openxmlformats.org/officeDocument/2006/relationships/chart" Target="../charts/chart64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7.xml"/><Relationship Id="rId1" Type="http://schemas.openxmlformats.org/officeDocument/2006/relationships/chart" Target="../charts/chart66.xm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0.xml"/><Relationship Id="rId2" Type="http://schemas.openxmlformats.org/officeDocument/2006/relationships/chart" Target="../charts/chart69.xml"/><Relationship Id="rId1" Type="http://schemas.openxmlformats.org/officeDocument/2006/relationships/chart" Target="../charts/chart68.xml"/><Relationship Id="rId4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263525</xdr:colOff>
      <xdr:row>114</xdr:row>
      <xdr:rowOff>50800</xdr:rowOff>
    </xdr:from>
    <xdr:to>
      <xdr:col>7</xdr:col>
      <xdr:colOff>625475</xdr:colOff>
      <xdr:row>146</xdr:row>
      <xdr:rowOff>98425</xdr:rowOff>
    </xdr:to>
    <xdr:graphicFrame macro="">
      <xdr:nvGraphicFramePr>
        <xdr:cNvPr id="2" name="Chart 9">
          <a:extLst>
            <a:ext uri="{FF2B5EF4-FFF2-40B4-BE49-F238E27FC236}">
              <a16:creationId xmlns:a16="http://schemas.microsoft.com/office/drawing/2014/main" id="{A3ADD6F6-9AE2-4A13-8AE0-61AB87022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0.38754</cdr:x>
      <cdr:y>0.13342</cdr:y>
    </cdr:from>
    <cdr:to>
      <cdr:x>0.52278</cdr:x>
      <cdr:y>0.21171</cdr:y>
    </cdr:to>
    <cdr:sp macro="" textlink="">
      <cdr:nvSpPr>
        <cdr:cNvPr id="30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61270" y="729313"/>
          <a:ext cx="1417247" cy="4279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lnSpc>
              <a:spcPts val="1000"/>
            </a:lnSpc>
            <a:defRPr sz="1000"/>
          </a:pPr>
          <a:r>
            <a:rPr lang="es-ES" sz="975" b="1" i="0" u="none" strike="noStrike" baseline="0">
              <a:solidFill>
                <a:srgbClr val="000000"/>
              </a:solidFill>
              <a:latin typeface="Arial"/>
              <a:cs typeface="Arial"/>
            </a:rPr>
            <a:t>Total : 512</a:t>
          </a:r>
          <a:endParaRPr lang="es-ES" sz="1175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es-ES" sz="975" b="1" i="0" u="none" strike="noStrike" baseline="0">
              <a:solidFill>
                <a:srgbClr val="000000"/>
              </a:solidFill>
              <a:latin typeface="Arial"/>
              <a:cs typeface="Arial"/>
            </a:rPr>
            <a:t>Mercado eléctrico: 57%</a:t>
          </a:r>
        </a:p>
        <a:p xmlns:a="http://schemas.openxmlformats.org/drawingml/2006/main">
          <a:pPr algn="l" rtl="0">
            <a:lnSpc>
              <a:spcPts val="1000"/>
            </a:lnSpc>
            <a:defRPr sz="1000"/>
          </a:pPr>
          <a:r>
            <a:rPr lang="es-ES" sz="975" b="1" i="0" u="none" strike="noStrike" baseline="0">
              <a:solidFill>
                <a:srgbClr val="000000"/>
              </a:solidFill>
              <a:latin typeface="Arial"/>
              <a:cs typeface="Arial"/>
            </a:rPr>
            <a:t>Uso Propio: 43%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3</xdr:row>
      <xdr:rowOff>152400</xdr:rowOff>
    </xdr:from>
    <xdr:to>
      <xdr:col>9</xdr:col>
      <xdr:colOff>447675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EF9F0-2DC7-47B4-BE6B-15365C916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</xdr:colOff>
      <xdr:row>56</xdr:row>
      <xdr:rowOff>152400</xdr:rowOff>
    </xdr:from>
    <xdr:to>
      <xdr:col>9</xdr:col>
      <xdr:colOff>333375</xdr:colOff>
      <xdr:row>75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73216B-A171-46D2-B335-1B7D5C3F3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4EA1C1-AD31-4FA3-B75F-AD8969177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56</xdr:row>
      <xdr:rowOff>123825</xdr:rowOff>
    </xdr:from>
    <xdr:to>
      <xdr:col>10</xdr:col>
      <xdr:colOff>0</xdr:colOff>
      <xdr:row>76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929853-7D5C-4D37-B776-DE6FD2608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32821B-3CDA-44E2-A59B-22EE2F62D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56</xdr:row>
      <xdr:rowOff>161925</xdr:rowOff>
    </xdr:from>
    <xdr:to>
      <xdr:col>10</xdr:col>
      <xdr:colOff>0</xdr:colOff>
      <xdr:row>75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6B75531-CB34-4CB1-9793-131575F22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5</xdr:row>
      <xdr:rowOff>19050</xdr:rowOff>
    </xdr:from>
    <xdr:to>
      <xdr:col>10</xdr:col>
      <xdr:colOff>0</xdr:colOff>
      <xdr:row>24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F7D011A-528D-4D3E-B692-D01812762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56</xdr:row>
      <xdr:rowOff>161925</xdr:rowOff>
    </xdr:from>
    <xdr:to>
      <xdr:col>10</xdr:col>
      <xdr:colOff>0</xdr:colOff>
      <xdr:row>76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57CE70B-75F7-400B-B333-17E062CB2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57150</xdr:colOff>
      <xdr:row>29</xdr:row>
      <xdr:rowOff>161925</xdr:rowOff>
    </xdr:from>
    <xdr:to>
      <xdr:col>9</xdr:col>
      <xdr:colOff>419100</xdr:colOff>
      <xdr:row>49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8291A8-5592-46A4-82E0-5F87F7A00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885825</xdr:colOff>
      <xdr:row>62</xdr:row>
      <xdr:rowOff>133350</xdr:rowOff>
    </xdr:from>
    <xdr:to>
      <xdr:col>8</xdr:col>
      <xdr:colOff>1219200</xdr:colOff>
      <xdr:row>64</xdr:row>
      <xdr:rowOff>114300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2206819B-DD86-46CA-B488-AD5BA2B75D35}"/>
            </a:ext>
          </a:extLst>
        </xdr:cNvPr>
        <xdr:cNvSpPr txBox="1">
          <a:spLocks noChangeArrowheads="1"/>
        </xdr:cNvSpPr>
      </xdr:nvSpPr>
      <xdr:spPr bwMode="auto">
        <a:xfrm>
          <a:off x="6943725" y="13363575"/>
          <a:ext cx="33337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2%</a:t>
          </a:r>
        </a:p>
      </xdr:txBody>
    </xdr:sp>
    <xdr:clientData/>
  </xdr:twoCellAnchor>
  <xdr:twoCellAnchor>
    <xdr:from>
      <xdr:col>8</xdr:col>
      <xdr:colOff>885825</xdr:colOff>
      <xdr:row>65</xdr:row>
      <xdr:rowOff>180975</xdr:rowOff>
    </xdr:from>
    <xdr:to>
      <xdr:col>8</xdr:col>
      <xdr:colOff>1257300</xdr:colOff>
      <xdr:row>67</xdr:row>
      <xdr:rowOff>76200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80B8A968-9945-41FF-A013-0CA125A53037}"/>
            </a:ext>
          </a:extLst>
        </xdr:cNvPr>
        <xdr:cNvSpPr txBox="1">
          <a:spLocks noChangeArrowheads="1"/>
        </xdr:cNvSpPr>
      </xdr:nvSpPr>
      <xdr:spPr bwMode="auto">
        <a:xfrm>
          <a:off x="6943725" y="14039850"/>
          <a:ext cx="37147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98%</a:t>
          </a:r>
        </a:p>
        <a:p>
          <a:pPr algn="l" rtl="0">
            <a:defRPr sz="1000"/>
          </a:pPr>
          <a:endParaRPr lang="es-ES" sz="9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561975</xdr:colOff>
      <xdr:row>71</xdr:row>
      <xdr:rowOff>104775</xdr:rowOff>
    </xdr:from>
    <xdr:to>
      <xdr:col>10</xdr:col>
      <xdr:colOff>0</xdr:colOff>
      <xdr:row>72</xdr:row>
      <xdr:rowOff>47625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FE763162-1A02-4A26-B690-F6A2E4E97863}"/>
            </a:ext>
          </a:extLst>
        </xdr:cNvPr>
        <xdr:cNvSpPr txBox="1">
          <a:spLocks noChangeArrowheads="1"/>
        </xdr:cNvSpPr>
      </xdr:nvSpPr>
      <xdr:spPr bwMode="auto">
        <a:xfrm>
          <a:off x="10096500" y="1522095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16%</a:t>
          </a:r>
        </a:p>
      </xdr:txBody>
    </xdr:sp>
    <xdr:clientData/>
  </xdr:twoCellAnchor>
  <xdr:twoCellAnchor>
    <xdr:from>
      <xdr:col>10</xdr:col>
      <xdr:colOff>0</xdr:colOff>
      <xdr:row>66</xdr:row>
      <xdr:rowOff>66675</xdr:rowOff>
    </xdr:from>
    <xdr:to>
      <xdr:col>10</xdr:col>
      <xdr:colOff>0</xdr:colOff>
      <xdr:row>67</xdr:row>
      <xdr:rowOff>76200</xdr:rowOff>
    </xdr:to>
    <xdr:sp macro="" textlink="">
      <xdr:nvSpPr>
        <xdr:cNvPr id="14" name="Text Box 14">
          <a:extLst>
            <a:ext uri="{FF2B5EF4-FFF2-40B4-BE49-F238E27FC236}">
              <a16:creationId xmlns:a16="http://schemas.microsoft.com/office/drawing/2014/main" id="{743F71FB-099A-46F2-8D45-0E73BD277C0F}"/>
            </a:ext>
          </a:extLst>
        </xdr:cNvPr>
        <xdr:cNvSpPr txBox="1">
          <a:spLocks noChangeArrowheads="1"/>
        </xdr:cNvSpPr>
      </xdr:nvSpPr>
      <xdr:spPr bwMode="auto">
        <a:xfrm>
          <a:off x="10096500" y="14135100"/>
          <a:ext cx="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95%</a:t>
          </a:r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10</xdr:col>
      <xdr:colOff>0</xdr:colOff>
      <xdr:row>59</xdr:row>
      <xdr:rowOff>0</xdr:rowOff>
    </xdr:to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4B4344EF-C80E-4711-B6CE-B111969C53B7}"/>
            </a:ext>
          </a:extLst>
        </xdr:cNvPr>
        <xdr:cNvSpPr txBox="1">
          <a:spLocks noChangeArrowheads="1"/>
        </xdr:cNvSpPr>
      </xdr:nvSpPr>
      <xdr:spPr bwMode="auto">
        <a:xfrm>
          <a:off x="10096500" y="12382500"/>
          <a:ext cx="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5%</a:t>
          </a:r>
        </a:p>
      </xdr:txBody>
    </xdr:sp>
    <xdr:clientData/>
  </xdr:twoCellAnchor>
  <xdr:twoCellAnchor>
    <xdr:from>
      <xdr:col>10</xdr:col>
      <xdr:colOff>0</xdr:colOff>
      <xdr:row>70</xdr:row>
      <xdr:rowOff>114300</xdr:rowOff>
    </xdr:from>
    <xdr:to>
      <xdr:col>10</xdr:col>
      <xdr:colOff>0</xdr:colOff>
      <xdr:row>71</xdr:row>
      <xdr:rowOff>95250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54BCF30F-F67C-448C-BC07-05E57B6E28F9}"/>
            </a:ext>
          </a:extLst>
        </xdr:cNvPr>
        <xdr:cNvSpPr txBox="1">
          <a:spLocks noChangeArrowheads="1"/>
        </xdr:cNvSpPr>
      </xdr:nvSpPr>
      <xdr:spPr bwMode="auto">
        <a:xfrm flipV="1">
          <a:off x="10096500" y="15020925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86%</a:t>
          </a:r>
        </a:p>
      </xdr:txBody>
    </xdr:sp>
    <xdr:clientData/>
  </xdr:twoCellAnchor>
  <xdr:twoCellAnchor>
    <xdr:from>
      <xdr:col>10</xdr:col>
      <xdr:colOff>0</xdr:colOff>
      <xdr:row>71</xdr:row>
      <xdr:rowOff>190500</xdr:rowOff>
    </xdr:from>
    <xdr:to>
      <xdr:col>10</xdr:col>
      <xdr:colOff>0</xdr:colOff>
      <xdr:row>72</xdr:row>
      <xdr:rowOff>142875</xdr:rowOff>
    </xdr:to>
    <xdr:sp macro="" textlink="">
      <xdr:nvSpPr>
        <xdr:cNvPr id="17" name="Text Box 17">
          <a:extLst>
            <a:ext uri="{FF2B5EF4-FFF2-40B4-BE49-F238E27FC236}">
              <a16:creationId xmlns:a16="http://schemas.microsoft.com/office/drawing/2014/main" id="{FC4E603D-28FC-442B-B3B4-2D47D860A32F}"/>
            </a:ext>
          </a:extLst>
        </xdr:cNvPr>
        <xdr:cNvSpPr txBox="1">
          <a:spLocks noChangeArrowheads="1"/>
        </xdr:cNvSpPr>
      </xdr:nvSpPr>
      <xdr:spPr bwMode="auto">
        <a:xfrm>
          <a:off x="10096500" y="15306675"/>
          <a:ext cx="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14%</a:t>
          </a:r>
        </a:p>
      </xdr:txBody>
    </xdr:sp>
    <xdr:clientData/>
  </xdr:twoCellAnchor>
  <xdr:twoCellAnchor>
    <xdr:from>
      <xdr:col>10</xdr:col>
      <xdr:colOff>0</xdr:colOff>
      <xdr:row>30</xdr:row>
      <xdr:rowOff>9525</xdr:rowOff>
    </xdr:from>
    <xdr:to>
      <xdr:col>10</xdr:col>
      <xdr:colOff>0</xdr:colOff>
      <xdr:row>48</xdr:row>
      <xdr:rowOff>142875</xdr:rowOff>
    </xdr:to>
    <xdr:graphicFrame macro="">
      <xdr:nvGraphicFramePr>
        <xdr:cNvPr id="18" name="Chart 18">
          <a:extLst>
            <a:ext uri="{FF2B5EF4-FFF2-40B4-BE49-F238E27FC236}">
              <a16:creationId xmlns:a16="http://schemas.microsoft.com/office/drawing/2014/main" id="{A5E8AA8F-583B-403D-B155-A7F53A3C1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0</xdr:colOff>
      <xdr:row>30</xdr:row>
      <xdr:rowOff>9525</xdr:rowOff>
    </xdr:from>
    <xdr:to>
      <xdr:col>10</xdr:col>
      <xdr:colOff>0</xdr:colOff>
      <xdr:row>49</xdr:row>
      <xdr:rowOff>38100</xdr:rowOff>
    </xdr:to>
    <xdr:graphicFrame macro="">
      <xdr:nvGraphicFramePr>
        <xdr:cNvPr id="19" name="Chart 19">
          <a:extLst>
            <a:ext uri="{FF2B5EF4-FFF2-40B4-BE49-F238E27FC236}">
              <a16:creationId xmlns:a16="http://schemas.microsoft.com/office/drawing/2014/main" id="{A406A534-E911-42BD-9616-C0A44D73B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0</xdr:colOff>
      <xdr:row>66</xdr:row>
      <xdr:rowOff>57150</xdr:rowOff>
    </xdr:from>
    <xdr:to>
      <xdr:col>10</xdr:col>
      <xdr:colOff>0</xdr:colOff>
      <xdr:row>67</xdr:row>
      <xdr:rowOff>66675</xdr:rowOff>
    </xdr:to>
    <xdr:sp macro="" textlink="">
      <xdr:nvSpPr>
        <xdr:cNvPr id="20" name="Text Box 20">
          <a:extLst>
            <a:ext uri="{FF2B5EF4-FFF2-40B4-BE49-F238E27FC236}">
              <a16:creationId xmlns:a16="http://schemas.microsoft.com/office/drawing/2014/main" id="{B31464FA-7853-41EA-8D57-C6D4375FDC3F}"/>
            </a:ext>
          </a:extLst>
        </xdr:cNvPr>
        <xdr:cNvSpPr txBox="1">
          <a:spLocks noChangeArrowheads="1"/>
        </xdr:cNvSpPr>
      </xdr:nvSpPr>
      <xdr:spPr bwMode="auto">
        <a:xfrm flipV="1">
          <a:off x="10096500" y="14125575"/>
          <a:ext cx="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97%</a:t>
          </a:r>
        </a:p>
      </xdr:txBody>
    </xdr:sp>
    <xdr:clientData/>
  </xdr:twoCellAnchor>
  <xdr:twoCellAnchor>
    <xdr:from>
      <xdr:col>10</xdr:col>
      <xdr:colOff>0</xdr:colOff>
      <xdr:row>63</xdr:row>
      <xdr:rowOff>66675</xdr:rowOff>
    </xdr:from>
    <xdr:to>
      <xdr:col>10</xdr:col>
      <xdr:colOff>0</xdr:colOff>
      <xdr:row>64</xdr:row>
      <xdr:rowOff>66675</xdr:rowOff>
    </xdr:to>
    <xdr:sp macro="" textlink="">
      <xdr:nvSpPr>
        <xdr:cNvPr id="21" name="Text Box 21">
          <a:extLst>
            <a:ext uri="{FF2B5EF4-FFF2-40B4-BE49-F238E27FC236}">
              <a16:creationId xmlns:a16="http://schemas.microsoft.com/office/drawing/2014/main" id="{2E128DA3-6A1D-4615-A830-528C21B1BFAA}"/>
            </a:ext>
          </a:extLst>
        </xdr:cNvPr>
        <xdr:cNvSpPr txBox="1">
          <a:spLocks noChangeArrowheads="1"/>
        </xdr:cNvSpPr>
      </xdr:nvSpPr>
      <xdr:spPr bwMode="auto">
        <a:xfrm flipV="1">
          <a:off x="10096500" y="135064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3%</a:t>
          </a:r>
        </a:p>
      </xdr:txBody>
    </xdr:sp>
    <xdr:clientData/>
  </xdr:twoCellAnchor>
  <xdr:twoCellAnchor>
    <xdr:from>
      <xdr:col>10</xdr:col>
      <xdr:colOff>0</xdr:colOff>
      <xdr:row>67</xdr:row>
      <xdr:rowOff>152400</xdr:rowOff>
    </xdr:from>
    <xdr:to>
      <xdr:col>10</xdr:col>
      <xdr:colOff>0</xdr:colOff>
      <xdr:row>70</xdr:row>
      <xdr:rowOff>152400</xdr:rowOff>
    </xdr:to>
    <xdr:sp macro="" textlink="">
      <xdr:nvSpPr>
        <xdr:cNvPr id="22" name="Text Box 22">
          <a:extLst>
            <a:ext uri="{FF2B5EF4-FFF2-40B4-BE49-F238E27FC236}">
              <a16:creationId xmlns:a16="http://schemas.microsoft.com/office/drawing/2014/main" id="{543248B0-C4A7-432D-93A8-976836065D9E}"/>
            </a:ext>
          </a:extLst>
        </xdr:cNvPr>
        <xdr:cNvSpPr txBox="1">
          <a:spLocks noChangeArrowheads="1"/>
        </xdr:cNvSpPr>
      </xdr:nvSpPr>
      <xdr:spPr bwMode="auto">
        <a:xfrm>
          <a:off x="10096500" y="14430375"/>
          <a:ext cx="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92%</a:t>
          </a:r>
        </a:p>
      </xdr:txBody>
    </xdr:sp>
    <xdr:clientData/>
  </xdr:twoCellAnchor>
  <xdr:twoCellAnchor>
    <xdr:from>
      <xdr:col>10</xdr:col>
      <xdr:colOff>0</xdr:colOff>
      <xdr:row>71</xdr:row>
      <xdr:rowOff>104775</xdr:rowOff>
    </xdr:from>
    <xdr:to>
      <xdr:col>10</xdr:col>
      <xdr:colOff>0</xdr:colOff>
      <xdr:row>72</xdr:row>
      <xdr:rowOff>85725</xdr:rowOff>
    </xdr:to>
    <xdr:sp macro="" textlink="">
      <xdr:nvSpPr>
        <xdr:cNvPr id="23" name="Text Box 23">
          <a:extLst>
            <a:ext uri="{FF2B5EF4-FFF2-40B4-BE49-F238E27FC236}">
              <a16:creationId xmlns:a16="http://schemas.microsoft.com/office/drawing/2014/main" id="{27EBAEFF-B058-4B2A-B5AC-D23545FF82C7}"/>
            </a:ext>
          </a:extLst>
        </xdr:cNvPr>
        <xdr:cNvSpPr txBox="1">
          <a:spLocks noChangeArrowheads="1"/>
        </xdr:cNvSpPr>
      </xdr:nvSpPr>
      <xdr:spPr bwMode="auto">
        <a:xfrm>
          <a:off x="10096500" y="15220950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8%</a:t>
          </a:r>
        </a:p>
      </xdr:txBody>
    </xdr:sp>
    <xdr:clientData/>
  </xdr:twoCellAnchor>
  <xdr:twoCellAnchor>
    <xdr:from>
      <xdr:col>10</xdr:col>
      <xdr:colOff>0</xdr:colOff>
      <xdr:row>36</xdr:row>
      <xdr:rowOff>85725</xdr:rowOff>
    </xdr:from>
    <xdr:to>
      <xdr:col>10</xdr:col>
      <xdr:colOff>0</xdr:colOff>
      <xdr:row>38</xdr:row>
      <xdr:rowOff>19050</xdr:rowOff>
    </xdr:to>
    <xdr:sp macro="" textlink="">
      <xdr:nvSpPr>
        <xdr:cNvPr id="24" name="Text Box 25">
          <a:extLst>
            <a:ext uri="{FF2B5EF4-FFF2-40B4-BE49-F238E27FC236}">
              <a16:creationId xmlns:a16="http://schemas.microsoft.com/office/drawing/2014/main" id="{BC2761D7-D504-4B3F-9CEC-8D630F4B9475}"/>
            </a:ext>
          </a:extLst>
        </xdr:cNvPr>
        <xdr:cNvSpPr txBox="1">
          <a:spLocks noChangeArrowheads="1"/>
        </xdr:cNvSpPr>
      </xdr:nvSpPr>
      <xdr:spPr bwMode="auto">
        <a:xfrm>
          <a:off x="10096500" y="78581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SS AA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16%</a:t>
          </a:r>
        </a:p>
      </xdr:txBody>
    </xdr:sp>
    <xdr:clientData/>
  </xdr:twoCellAnchor>
  <xdr:twoCellAnchor>
    <xdr:from>
      <xdr:col>10</xdr:col>
      <xdr:colOff>0</xdr:colOff>
      <xdr:row>36</xdr:row>
      <xdr:rowOff>123825</xdr:rowOff>
    </xdr:from>
    <xdr:to>
      <xdr:col>10</xdr:col>
      <xdr:colOff>0</xdr:colOff>
      <xdr:row>38</xdr:row>
      <xdr:rowOff>57150</xdr:rowOff>
    </xdr:to>
    <xdr:sp macro="" textlink="">
      <xdr:nvSpPr>
        <xdr:cNvPr id="25" name="Text Box 26">
          <a:extLst>
            <a:ext uri="{FF2B5EF4-FFF2-40B4-BE49-F238E27FC236}">
              <a16:creationId xmlns:a16="http://schemas.microsoft.com/office/drawing/2014/main" id="{E49087C1-D2A3-47A2-A003-ABAD044DAFCF}"/>
            </a:ext>
          </a:extLst>
        </xdr:cNvPr>
        <xdr:cNvSpPr txBox="1">
          <a:spLocks noChangeArrowheads="1"/>
        </xdr:cNvSpPr>
      </xdr:nvSpPr>
      <xdr:spPr bwMode="auto">
        <a:xfrm>
          <a:off x="10096500" y="78962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SEIN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84%</a:t>
          </a:r>
        </a:p>
      </xdr:txBody>
    </xdr:sp>
    <xdr:clientData/>
  </xdr:twoCellAnchor>
  <xdr:twoCellAnchor>
    <xdr:from>
      <xdr:col>10</xdr:col>
      <xdr:colOff>0</xdr:colOff>
      <xdr:row>30</xdr:row>
      <xdr:rowOff>19050</xdr:rowOff>
    </xdr:from>
    <xdr:to>
      <xdr:col>10</xdr:col>
      <xdr:colOff>0</xdr:colOff>
      <xdr:row>50</xdr:row>
      <xdr:rowOff>0</xdr:rowOff>
    </xdr:to>
    <xdr:graphicFrame macro="">
      <xdr:nvGraphicFramePr>
        <xdr:cNvPr id="26" name="Chart 27">
          <a:extLst>
            <a:ext uri="{FF2B5EF4-FFF2-40B4-BE49-F238E27FC236}">
              <a16:creationId xmlns:a16="http://schemas.microsoft.com/office/drawing/2014/main" id="{12C90E13-4767-4A55-B51C-83AA9F3B4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0</xdr:colOff>
      <xdr:row>70</xdr:row>
      <xdr:rowOff>104775</xdr:rowOff>
    </xdr:from>
    <xdr:to>
      <xdr:col>10</xdr:col>
      <xdr:colOff>0</xdr:colOff>
      <xdr:row>71</xdr:row>
      <xdr:rowOff>57150</xdr:rowOff>
    </xdr:to>
    <xdr:sp macro="" textlink="">
      <xdr:nvSpPr>
        <xdr:cNvPr id="27" name="Text Box 28">
          <a:extLst>
            <a:ext uri="{FF2B5EF4-FFF2-40B4-BE49-F238E27FC236}">
              <a16:creationId xmlns:a16="http://schemas.microsoft.com/office/drawing/2014/main" id="{E0FD0C66-6FB1-4391-8BAC-D5A0BCBFEE1D}"/>
            </a:ext>
          </a:extLst>
        </xdr:cNvPr>
        <xdr:cNvSpPr txBox="1">
          <a:spLocks noChangeArrowheads="1"/>
        </xdr:cNvSpPr>
      </xdr:nvSpPr>
      <xdr:spPr bwMode="auto">
        <a:xfrm>
          <a:off x="10096500" y="15011400"/>
          <a:ext cx="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5%</a:t>
          </a:r>
        </a:p>
      </xdr:txBody>
    </xdr:sp>
    <xdr:clientData/>
  </xdr:twoCellAnchor>
  <xdr:twoCellAnchor>
    <xdr:from>
      <xdr:col>10</xdr:col>
      <xdr:colOff>0</xdr:colOff>
      <xdr:row>65</xdr:row>
      <xdr:rowOff>180975</xdr:rowOff>
    </xdr:from>
    <xdr:to>
      <xdr:col>10</xdr:col>
      <xdr:colOff>0</xdr:colOff>
      <xdr:row>67</xdr:row>
      <xdr:rowOff>9525</xdr:rowOff>
    </xdr:to>
    <xdr:sp macro="" textlink="">
      <xdr:nvSpPr>
        <xdr:cNvPr id="28" name="Text Box 29">
          <a:extLst>
            <a:ext uri="{FF2B5EF4-FFF2-40B4-BE49-F238E27FC236}">
              <a16:creationId xmlns:a16="http://schemas.microsoft.com/office/drawing/2014/main" id="{414B71AB-1B88-40AD-84DC-E05DC3F56CDF}"/>
            </a:ext>
          </a:extLst>
        </xdr:cNvPr>
        <xdr:cNvSpPr txBox="1">
          <a:spLocks noChangeArrowheads="1"/>
        </xdr:cNvSpPr>
      </xdr:nvSpPr>
      <xdr:spPr bwMode="auto">
        <a:xfrm>
          <a:off x="10096500" y="14039850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35,4%</a:t>
          </a:r>
        </a:p>
      </xdr:txBody>
    </xdr:sp>
    <xdr:clientData/>
  </xdr:twoCellAnchor>
  <xdr:twoCellAnchor>
    <xdr:from>
      <xdr:col>10</xdr:col>
      <xdr:colOff>0</xdr:colOff>
      <xdr:row>64</xdr:row>
      <xdr:rowOff>66675</xdr:rowOff>
    </xdr:from>
    <xdr:to>
      <xdr:col>10</xdr:col>
      <xdr:colOff>0</xdr:colOff>
      <xdr:row>65</xdr:row>
      <xdr:rowOff>28575</xdr:rowOff>
    </xdr:to>
    <xdr:sp macro="" textlink="">
      <xdr:nvSpPr>
        <xdr:cNvPr id="29" name="Text Box 30">
          <a:extLst>
            <a:ext uri="{FF2B5EF4-FFF2-40B4-BE49-F238E27FC236}">
              <a16:creationId xmlns:a16="http://schemas.microsoft.com/office/drawing/2014/main" id="{605FB2D0-7C96-4B65-8806-55E89B692108}"/>
            </a:ext>
          </a:extLst>
        </xdr:cNvPr>
        <xdr:cNvSpPr txBox="1">
          <a:spLocks noChangeArrowheads="1"/>
        </xdr:cNvSpPr>
      </xdr:nvSpPr>
      <xdr:spPr bwMode="auto">
        <a:xfrm>
          <a:off x="10096500" y="13716000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59%</a:t>
          </a:r>
        </a:p>
      </xdr:txBody>
    </xdr:sp>
    <xdr:clientData/>
  </xdr:twoCellAnchor>
  <xdr:twoCellAnchor>
    <xdr:from>
      <xdr:col>10</xdr:col>
      <xdr:colOff>0</xdr:colOff>
      <xdr:row>66</xdr:row>
      <xdr:rowOff>104775</xdr:rowOff>
    </xdr:from>
    <xdr:to>
      <xdr:col>10</xdr:col>
      <xdr:colOff>0</xdr:colOff>
      <xdr:row>67</xdr:row>
      <xdr:rowOff>133350</xdr:rowOff>
    </xdr:to>
    <xdr:sp macro="" textlink="">
      <xdr:nvSpPr>
        <xdr:cNvPr id="30" name="Text Box 31">
          <a:extLst>
            <a:ext uri="{FF2B5EF4-FFF2-40B4-BE49-F238E27FC236}">
              <a16:creationId xmlns:a16="http://schemas.microsoft.com/office/drawing/2014/main" id="{6C61BFCB-C36B-4744-A5B1-F0595BF450DE}"/>
            </a:ext>
          </a:extLst>
        </xdr:cNvPr>
        <xdr:cNvSpPr txBox="1">
          <a:spLocks noChangeArrowheads="1"/>
        </xdr:cNvSpPr>
      </xdr:nvSpPr>
      <xdr:spPr bwMode="auto">
        <a:xfrm>
          <a:off x="10096500" y="14173200"/>
          <a:ext cx="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54%</a:t>
          </a:r>
        </a:p>
      </xdr:txBody>
    </xdr:sp>
    <xdr:clientData/>
  </xdr:twoCellAnchor>
  <xdr:twoCellAnchor>
    <xdr:from>
      <xdr:col>10</xdr:col>
      <xdr:colOff>0</xdr:colOff>
      <xdr:row>71</xdr:row>
      <xdr:rowOff>180975</xdr:rowOff>
    </xdr:from>
    <xdr:to>
      <xdr:col>10</xdr:col>
      <xdr:colOff>0</xdr:colOff>
      <xdr:row>72</xdr:row>
      <xdr:rowOff>152400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E5B065F6-C766-40BF-B2AD-8530A03239C1}"/>
            </a:ext>
          </a:extLst>
        </xdr:cNvPr>
        <xdr:cNvSpPr txBox="1">
          <a:spLocks noChangeArrowheads="1"/>
        </xdr:cNvSpPr>
      </xdr:nvSpPr>
      <xdr:spPr bwMode="auto">
        <a:xfrm>
          <a:off x="10096500" y="15297150"/>
          <a:ext cx="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24%</a:t>
          </a:r>
        </a:p>
      </xdr:txBody>
    </xdr:sp>
    <xdr:clientData/>
  </xdr:twoCellAnchor>
  <xdr:twoCellAnchor>
    <xdr:from>
      <xdr:col>10</xdr:col>
      <xdr:colOff>0</xdr:colOff>
      <xdr:row>72</xdr:row>
      <xdr:rowOff>104775</xdr:rowOff>
    </xdr:from>
    <xdr:to>
      <xdr:col>10</xdr:col>
      <xdr:colOff>0</xdr:colOff>
      <xdr:row>73</xdr:row>
      <xdr:rowOff>104775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ACA8929B-F94B-4B70-8300-64B2D2A8B83A}"/>
            </a:ext>
          </a:extLst>
        </xdr:cNvPr>
        <xdr:cNvSpPr txBox="1">
          <a:spLocks noChangeArrowheads="1"/>
        </xdr:cNvSpPr>
      </xdr:nvSpPr>
      <xdr:spPr bwMode="auto">
        <a:xfrm>
          <a:off x="10096500" y="1543050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22%</a:t>
          </a:r>
        </a:p>
      </xdr:txBody>
    </xdr:sp>
    <xdr:clientData/>
  </xdr:twoCellAnchor>
  <xdr:twoCellAnchor>
    <xdr:from>
      <xdr:col>10</xdr:col>
      <xdr:colOff>0</xdr:colOff>
      <xdr:row>61</xdr:row>
      <xdr:rowOff>123825</xdr:rowOff>
    </xdr:from>
    <xdr:to>
      <xdr:col>10</xdr:col>
      <xdr:colOff>0</xdr:colOff>
      <xdr:row>63</xdr:row>
      <xdr:rowOff>123825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BA9A6142-01D9-4E74-8B5D-3217DFF1F3AB}"/>
            </a:ext>
          </a:extLst>
        </xdr:cNvPr>
        <xdr:cNvSpPr txBox="1">
          <a:spLocks noChangeArrowheads="1"/>
        </xdr:cNvSpPr>
      </xdr:nvSpPr>
      <xdr:spPr bwMode="auto">
        <a:xfrm>
          <a:off x="10096500" y="13144500"/>
          <a:ext cx="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5%</a:t>
          </a:r>
        </a:p>
      </xdr:txBody>
    </xdr:sp>
    <xdr:clientData/>
  </xdr:twoCellAnchor>
  <xdr:twoCellAnchor>
    <xdr:from>
      <xdr:col>10</xdr:col>
      <xdr:colOff>0</xdr:colOff>
      <xdr:row>40</xdr:row>
      <xdr:rowOff>38100</xdr:rowOff>
    </xdr:from>
    <xdr:to>
      <xdr:col>10</xdr:col>
      <xdr:colOff>0</xdr:colOff>
      <xdr:row>45</xdr:row>
      <xdr:rowOff>57150</xdr:rowOff>
    </xdr:to>
    <xdr:sp macro="" textlink="">
      <xdr:nvSpPr>
        <xdr:cNvPr id="34" name="Text Box 35">
          <a:extLst>
            <a:ext uri="{FF2B5EF4-FFF2-40B4-BE49-F238E27FC236}">
              <a16:creationId xmlns:a16="http://schemas.microsoft.com/office/drawing/2014/main" id="{CABD8975-A7E0-417B-A7E6-81B4458A9E28}"/>
            </a:ext>
          </a:extLst>
        </xdr:cNvPr>
        <xdr:cNvSpPr txBox="1">
          <a:spLocks noChangeArrowheads="1"/>
        </xdr:cNvSpPr>
      </xdr:nvSpPr>
      <xdr:spPr bwMode="auto">
        <a:xfrm>
          <a:off x="10096500" y="8648700"/>
          <a:ext cx="0" cy="10668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3%</a:t>
          </a:r>
        </a:p>
      </xdr:txBody>
    </xdr:sp>
    <xdr:clientData/>
  </xdr:twoCellAnchor>
  <xdr:twoCellAnchor>
    <xdr:from>
      <xdr:col>10</xdr:col>
      <xdr:colOff>0</xdr:colOff>
      <xdr:row>45</xdr:row>
      <xdr:rowOff>0</xdr:rowOff>
    </xdr:from>
    <xdr:to>
      <xdr:col>10</xdr:col>
      <xdr:colOff>0</xdr:colOff>
      <xdr:row>46</xdr:row>
      <xdr:rowOff>19050</xdr:rowOff>
    </xdr:to>
    <xdr:sp macro="" textlink="">
      <xdr:nvSpPr>
        <xdr:cNvPr id="35" name="Text Box 36">
          <a:extLst>
            <a:ext uri="{FF2B5EF4-FFF2-40B4-BE49-F238E27FC236}">
              <a16:creationId xmlns:a16="http://schemas.microsoft.com/office/drawing/2014/main" id="{DC7794EC-E6F4-4683-86F0-34854DA35C68}"/>
            </a:ext>
          </a:extLst>
        </xdr:cNvPr>
        <xdr:cNvSpPr txBox="1">
          <a:spLocks noChangeArrowheads="1"/>
        </xdr:cNvSpPr>
      </xdr:nvSpPr>
      <xdr:spPr bwMode="auto">
        <a:xfrm>
          <a:off x="10096500" y="9658350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37%</a:t>
          </a:r>
        </a:p>
      </xdr:txBody>
    </xdr:sp>
    <xdr:clientData/>
  </xdr:twoCellAnchor>
  <xdr:twoCellAnchor>
    <xdr:from>
      <xdr:col>10</xdr:col>
      <xdr:colOff>0</xdr:colOff>
      <xdr:row>38</xdr:row>
      <xdr:rowOff>114300</xdr:rowOff>
    </xdr:from>
    <xdr:to>
      <xdr:col>10</xdr:col>
      <xdr:colOff>0</xdr:colOff>
      <xdr:row>39</xdr:row>
      <xdr:rowOff>95250</xdr:rowOff>
    </xdr:to>
    <xdr:sp macro="" textlink="">
      <xdr:nvSpPr>
        <xdr:cNvPr id="36" name="Text Box 37">
          <a:extLst>
            <a:ext uri="{FF2B5EF4-FFF2-40B4-BE49-F238E27FC236}">
              <a16:creationId xmlns:a16="http://schemas.microsoft.com/office/drawing/2014/main" id="{6B5BEAC6-9699-47C6-9C64-97BA43A762FA}"/>
            </a:ext>
          </a:extLst>
        </xdr:cNvPr>
        <xdr:cNvSpPr txBox="1">
          <a:spLocks noChangeArrowheads="1"/>
        </xdr:cNvSpPr>
      </xdr:nvSpPr>
      <xdr:spPr bwMode="auto">
        <a:xfrm>
          <a:off x="10096500" y="8305800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60%</a:t>
          </a:r>
        </a:p>
      </xdr:txBody>
    </xdr:sp>
    <xdr:clientData/>
  </xdr:twoCellAnchor>
  <xdr:twoCellAnchor editAs="oneCell">
    <xdr:from>
      <xdr:col>8</xdr:col>
      <xdr:colOff>3086100</xdr:colOff>
      <xdr:row>70</xdr:row>
      <xdr:rowOff>152400</xdr:rowOff>
    </xdr:from>
    <xdr:to>
      <xdr:col>8</xdr:col>
      <xdr:colOff>3371850</xdr:colOff>
      <xdr:row>71</xdr:row>
      <xdr:rowOff>112185</xdr:rowOff>
    </xdr:to>
    <xdr:sp macro="" textlink="">
      <xdr:nvSpPr>
        <xdr:cNvPr id="37" name="Text Box 45">
          <a:extLst>
            <a:ext uri="{FF2B5EF4-FFF2-40B4-BE49-F238E27FC236}">
              <a16:creationId xmlns:a16="http://schemas.microsoft.com/office/drawing/2014/main" id="{C0734465-8F1F-4DAF-B236-697A80796B66}"/>
            </a:ext>
          </a:extLst>
        </xdr:cNvPr>
        <xdr:cNvSpPr txBox="1">
          <a:spLocks noChangeArrowheads="1"/>
        </xdr:cNvSpPr>
      </xdr:nvSpPr>
      <xdr:spPr bwMode="auto">
        <a:xfrm>
          <a:off x="9144000" y="15059025"/>
          <a:ext cx="285750" cy="16933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18%</a:t>
          </a:r>
        </a:p>
      </xdr:txBody>
    </xdr:sp>
    <xdr:clientData/>
  </xdr:twoCellAnchor>
  <xdr:twoCellAnchor editAs="oneCell">
    <xdr:from>
      <xdr:col>8</xdr:col>
      <xdr:colOff>2619375</xdr:colOff>
      <xdr:row>67</xdr:row>
      <xdr:rowOff>152400</xdr:rowOff>
    </xdr:from>
    <xdr:to>
      <xdr:col>8</xdr:col>
      <xdr:colOff>2924175</xdr:colOff>
      <xdr:row>68</xdr:row>
      <xdr:rowOff>207431</xdr:rowOff>
    </xdr:to>
    <xdr:sp macro="" textlink="">
      <xdr:nvSpPr>
        <xdr:cNvPr id="38" name="Text Box 46">
          <a:extLst>
            <a:ext uri="{FF2B5EF4-FFF2-40B4-BE49-F238E27FC236}">
              <a16:creationId xmlns:a16="http://schemas.microsoft.com/office/drawing/2014/main" id="{6B9D16B3-E373-43B8-B5D0-D83685A0CB53}"/>
            </a:ext>
          </a:extLst>
        </xdr:cNvPr>
        <xdr:cNvSpPr txBox="1">
          <a:spLocks noChangeArrowheads="1"/>
        </xdr:cNvSpPr>
      </xdr:nvSpPr>
      <xdr:spPr bwMode="auto">
        <a:xfrm>
          <a:off x="8677275" y="14430375"/>
          <a:ext cx="304800" cy="26458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800" b="0" i="0" strike="noStrike">
              <a:solidFill>
                <a:srgbClr val="000000"/>
              </a:solidFill>
              <a:latin typeface="Arial"/>
              <a:cs typeface="Arial"/>
            </a:rPr>
            <a:t>82%</a:t>
          </a:r>
        </a:p>
      </xdr:txBody>
    </xdr:sp>
    <xdr:clientData/>
  </xdr:twoCellAnchor>
  <xdr:twoCellAnchor>
    <xdr:from>
      <xdr:col>8</xdr:col>
      <xdr:colOff>990600</xdr:colOff>
      <xdr:row>5</xdr:row>
      <xdr:rowOff>133350</xdr:rowOff>
    </xdr:from>
    <xdr:to>
      <xdr:col>8</xdr:col>
      <xdr:colOff>2524125</xdr:colOff>
      <xdr:row>7</xdr:row>
      <xdr:rowOff>47625</xdr:rowOff>
    </xdr:to>
    <xdr:sp macro="" textlink="">
      <xdr:nvSpPr>
        <xdr:cNvPr id="39" name="Text Box 47">
          <a:extLst>
            <a:ext uri="{FF2B5EF4-FFF2-40B4-BE49-F238E27FC236}">
              <a16:creationId xmlns:a16="http://schemas.microsoft.com/office/drawing/2014/main" id="{AA5FFF2F-5525-4CA1-B798-B44F0B79DA5E}"/>
            </a:ext>
          </a:extLst>
        </xdr:cNvPr>
        <xdr:cNvSpPr txBox="1">
          <a:spLocks noChangeArrowheads="1"/>
        </xdr:cNvSpPr>
      </xdr:nvSpPr>
      <xdr:spPr bwMode="auto">
        <a:xfrm>
          <a:off x="7048500" y="1181100"/>
          <a:ext cx="1533525" cy="3429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TOTAL :  16 531 MW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0.25359</cdr:x>
      <cdr:y>0.49268</cdr:y>
    </cdr:from>
    <cdr:to>
      <cdr:x>0.31896</cdr:x>
      <cdr:y>0.56101</cdr:y>
    </cdr:to>
    <cdr:sp macro="" textlink="">
      <cdr:nvSpPr>
        <cdr:cNvPr id="1740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13104" y="2129995"/>
          <a:ext cx="312708" cy="2954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825" b="1" i="0" strike="noStrike">
              <a:solidFill>
                <a:srgbClr val="000000"/>
              </a:solidFill>
              <a:latin typeface="Arial"/>
              <a:cs typeface="Arial"/>
            </a:rPr>
            <a:t>36%</a:t>
          </a:r>
        </a:p>
      </cdr:txBody>
    </cdr:sp>
  </cdr:relSizeAnchor>
  <cdr:relSizeAnchor xmlns:cdr="http://schemas.openxmlformats.org/drawingml/2006/chartDrawing">
    <cdr:from>
      <cdr:x>0.45609</cdr:x>
      <cdr:y>0.27649</cdr:y>
    </cdr:from>
    <cdr:to>
      <cdr:x>0.55267</cdr:x>
      <cdr:y>0.32266</cdr:y>
    </cdr:to>
    <cdr:sp macro="" textlink="">
      <cdr:nvSpPr>
        <cdr:cNvPr id="1741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81783" y="1195333"/>
          <a:ext cx="462006" cy="1996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825" b="1" i="0" strike="noStrike">
              <a:solidFill>
                <a:srgbClr val="000000"/>
              </a:solidFill>
              <a:latin typeface="Arial"/>
              <a:cs typeface="Arial"/>
            </a:rPr>
            <a:t>61%</a:t>
          </a:r>
        </a:p>
      </cdr:txBody>
    </cdr:sp>
  </cdr:relSizeAnchor>
  <cdr:relSizeAnchor xmlns:cdr="http://schemas.openxmlformats.org/drawingml/2006/chartDrawing">
    <cdr:from>
      <cdr:x>0.49927</cdr:x>
      <cdr:y>0.47995</cdr:y>
    </cdr:from>
    <cdr:to>
      <cdr:x>0.51614</cdr:x>
      <cdr:y>0.53843</cdr:y>
    </cdr:to>
    <cdr:sp macro="" textlink="">
      <cdr:nvSpPr>
        <cdr:cNvPr id="1741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66934" y="1380823"/>
          <a:ext cx="73116" cy="1664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50" b="0" i="0" strike="noStrike">
              <a:solidFill>
                <a:srgbClr val="000000"/>
              </a:solidFill>
              <a:latin typeface="Arial"/>
              <a:cs typeface="Arial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</a:p>
      </cdr:txBody>
    </cdr:sp>
  </cdr:relSizeAnchor>
  <cdr:relSizeAnchor xmlns:cdr="http://schemas.openxmlformats.org/drawingml/2006/chartDrawing">
    <cdr:from>
      <cdr:x>0.6436</cdr:x>
      <cdr:y>0.80613</cdr:y>
    </cdr:from>
    <cdr:to>
      <cdr:x>0.74019</cdr:x>
      <cdr:y>0.85278</cdr:y>
    </cdr:to>
    <cdr:sp macro="" textlink="">
      <cdr:nvSpPr>
        <cdr:cNvPr id="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80431" y="2308230"/>
          <a:ext cx="478676" cy="134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ES" sz="825" b="1" i="0" strike="noStrike">
              <a:solidFill>
                <a:srgbClr val="000000"/>
              </a:solidFill>
              <a:latin typeface="Arial"/>
              <a:cs typeface="Arial"/>
            </a:rPr>
            <a:t>2%</a:t>
          </a:r>
        </a:p>
      </cdr:txBody>
    </cdr:sp>
  </cdr:relSizeAnchor>
  <cdr:relSizeAnchor xmlns:cdr="http://schemas.openxmlformats.org/drawingml/2006/chartDrawing">
    <cdr:from>
      <cdr:x>0.81901</cdr:x>
      <cdr:y>0.77206</cdr:y>
    </cdr:from>
    <cdr:to>
      <cdr:x>0.91584</cdr:x>
      <cdr:y>0.81871</cdr:y>
    </cdr:to>
    <cdr:sp macro="" textlink="">
      <cdr:nvSpPr>
        <cdr:cNvPr id="6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871" y="3207124"/>
          <a:ext cx="463203" cy="1937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825" b="1" i="0" strike="noStrike">
              <a:solidFill>
                <a:srgbClr val="000000"/>
              </a:solidFill>
              <a:latin typeface="Arial"/>
              <a:cs typeface="Arial"/>
            </a:rPr>
            <a:t>2%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0.28932</cdr:x>
      <cdr:y>0.15812</cdr:y>
    </cdr:from>
    <cdr:to>
      <cdr:x>0.82476</cdr:x>
      <cdr:y>0.30898</cdr:y>
    </cdr:to>
    <cdr:sp macro="" textlink="">
      <cdr:nvSpPr>
        <cdr:cNvPr id="296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42495" y="402712"/>
          <a:ext cx="2308329" cy="3837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Mercado Eléctrico  :  14 947 MW</a:t>
          </a:r>
        </a:p>
        <a:p xmlns:a="http://schemas.openxmlformats.org/drawingml/2006/main"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Uso Propio              :    1 583 MW</a:t>
          </a:r>
        </a:p>
        <a:p xmlns:a="http://schemas.openxmlformats.org/drawingml/2006/main"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Century Gothic" panose="020B0502020202020204" pitchFamily="34" charset="0"/>
            <a:cs typeface="Arial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0.39798</cdr:x>
      <cdr:y>0.5173</cdr:y>
    </cdr:from>
    <cdr:to>
      <cdr:x>0.44931</cdr:x>
      <cdr:y>0.5803</cdr:y>
    </cdr:to>
    <cdr:sp macro="" textlink="">
      <cdr:nvSpPr>
        <cdr:cNvPr id="1843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061" y="1275553"/>
          <a:ext cx="37653" cy="1596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51%</a:t>
          </a:r>
        </a:p>
      </cdr:txBody>
    </cdr:sp>
  </cdr:relSizeAnchor>
  <cdr:relSizeAnchor xmlns:cdr="http://schemas.openxmlformats.org/drawingml/2006/chartDrawing">
    <cdr:from>
      <cdr:x>0.52262</cdr:x>
      <cdr:y>0.5173</cdr:y>
    </cdr:from>
    <cdr:to>
      <cdr:x>0.57635</cdr:x>
      <cdr:y>0.6029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6480" y="1275553"/>
          <a:ext cx="39407" cy="216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49%</a:t>
          </a:r>
        </a:p>
      </cdr:txBody>
    </cdr:sp>
  </cdr:relSizeAnchor>
  <cdr:relSizeAnchor xmlns:cdr="http://schemas.openxmlformats.org/drawingml/2006/chartDrawing">
    <cdr:from>
      <cdr:x>0.67207</cdr:x>
      <cdr:y>0.65867</cdr:y>
    </cdr:from>
    <cdr:to>
      <cdr:x>0.75517</cdr:x>
      <cdr:y>0.71496</cdr:y>
    </cdr:to>
    <cdr:sp macro="" textlink="">
      <cdr:nvSpPr>
        <cdr:cNvPr id="1843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6087" y="1633798"/>
          <a:ext cx="60945" cy="1446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0,01%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0.3064</cdr:x>
      <cdr:y>0.20913</cdr:y>
    </cdr:from>
    <cdr:to>
      <cdr:x>0.83718</cdr:x>
      <cdr:y>0.36033</cdr:y>
    </cdr:to>
    <cdr:sp macro="" textlink="">
      <cdr:nvSpPr>
        <cdr:cNvPr id="307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7894" y="497713"/>
          <a:ext cx="389286" cy="4235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75" b="1" i="0" strike="noStrike">
              <a:solidFill>
                <a:srgbClr val="000000"/>
              </a:solidFill>
              <a:latin typeface="Arial"/>
              <a:cs typeface="Arial"/>
            </a:rPr>
            <a:t>Mercado eléctrico :   4 642 MW</a:t>
          </a:r>
        </a:p>
        <a:p xmlns:a="http://schemas.openxmlformats.org/drawingml/2006/main">
          <a:pPr algn="l" rtl="0">
            <a:defRPr sz="1000"/>
          </a:pPr>
          <a:r>
            <a:rPr lang="en-US" sz="175" b="1" i="0" strike="noStrike">
              <a:solidFill>
                <a:srgbClr val="000000"/>
              </a:solidFill>
              <a:latin typeface="Arial"/>
              <a:cs typeface="Arial"/>
            </a:rPr>
            <a:t>Uso propio              :     745 MW</a:t>
          </a:r>
        </a:p>
        <a:p xmlns:a="http://schemas.openxmlformats.org/drawingml/2006/main">
          <a:pPr algn="l" rtl="0">
            <a:defRPr sz="1000"/>
          </a:pPr>
          <a:endParaRPr lang="en-US" sz="17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0.37144</cdr:x>
      <cdr:y>0.5405</cdr:y>
    </cdr:from>
    <cdr:to>
      <cdr:x>0.43626</cdr:x>
      <cdr:y>0.62676</cdr:y>
    </cdr:to>
    <cdr:sp macro="" textlink="">
      <cdr:nvSpPr>
        <cdr:cNvPr id="194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5597" y="1438102"/>
          <a:ext cx="47544" cy="2231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82%</a:t>
          </a:r>
        </a:p>
      </cdr:txBody>
    </cdr:sp>
  </cdr:relSizeAnchor>
  <cdr:relSizeAnchor xmlns:cdr="http://schemas.openxmlformats.org/drawingml/2006/chartDrawing">
    <cdr:from>
      <cdr:x>0.5335</cdr:x>
      <cdr:y>0.6858</cdr:y>
    </cdr:from>
    <cdr:to>
      <cdr:x>0.60442</cdr:x>
      <cdr:y>0.77134</cdr:y>
    </cdr:to>
    <cdr:sp macro="" textlink="">
      <cdr:nvSpPr>
        <cdr:cNvPr id="1945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4457" y="1818307"/>
          <a:ext cx="52012" cy="2231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18%</a:t>
          </a:r>
        </a:p>
      </cdr:txBody>
    </cdr:sp>
  </cdr:relSizeAnchor>
  <cdr:relSizeAnchor xmlns:cdr="http://schemas.openxmlformats.org/drawingml/2006/chartDrawing">
    <cdr:from>
      <cdr:x>0.73472</cdr:x>
      <cdr:y>0.65785</cdr:y>
    </cdr:from>
    <cdr:to>
      <cdr:x>0.78823</cdr:x>
      <cdr:y>0.74411</cdr:y>
    </cdr:to>
    <cdr:sp macro="" textlink="">
      <cdr:nvSpPr>
        <cdr:cNvPr id="1945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2035" y="1745826"/>
          <a:ext cx="39248" cy="2250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0%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0.31205</cdr:x>
      <cdr:y>0.19752</cdr:y>
    </cdr:from>
    <cdr:to>
      <cdr:x>0.76387</cdr:x>
      <cdr:y>0.35717</cdr:y>
    </cdr:to>
    <cdr:sp macro="" textlink="">
      <cdr:nvSpPr>
        <cdr:cNvPr id="3276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2042" y="453048"/>
          <a:ext cx="331372" cy="4064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1" i="0" strike="noStrike">
              <a:solidFill>
                <a:srgbClr val="000000"/>
              </a:solidFill>
              <a:latin typeface="Arial"/>
              <a:cs typeface="Arial"/>
            </a:rPr>
            <a:t>Mercado eléctrico :   20 420 GW.h</a:t>
          </a:r>
        </a:p>
        <a:p xmlns:a="http://schemas.openxmlformats.org/drawingml/2006/main">
          <a:pPr algn="l" rtl="0">
            <a:defRPr sz="1000"/>
          </a:pPr>
          <a:r>
            <a:rPr lang="en-US" sz="150" b="1" i="0" strike="noStrike">
              <a:solidFill>
                <a:srgbClr val="000000"/>
              </a:solidFill>
              <a:latin typeface="Arial"/>
              <a:cs typeface="Arial"/>
            </a:rPr>
            <a:t>Uso propio              :    1 563 GW.h</a:t>
          </a:r>
        </a:p>
        <a:p xmlns:a="http://schemas.openxmlformats.org/drawingml/2006/main">
          <a:pPr algn="l" rtl="0">
            <a:defRPr sz="1000"/>
          </a:pPr>
          <a:endParaRPr lang="en-US" sz="150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0.36078</cdr:x>
      <cdr:y>0.55614</cdr:y>
    </cdr:from>
    <cdr:to>
      <cdr:x>0.43735</cdr:x>
      <cdr:y>0.59159</cdr:y>
    </cdr:to>
    <cdr:sp macro="" textlink="">
      <cdr:nvSpPr>
        <cdr:cNvPr id="204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7780" y="1457595"/>
          <a:ext cx="56159" cy="974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0,6%</a:t>
          </a:r>
        </a:p>
      </cdr:txBody>
    </cdr:sp>
  </cdr:relSizeAnchor>
  <cdr:relSizeAnchor xmlns:cdr="http://schemas.openxmlformats.org/drawingml/2006/chartDrawing">
    <cdr:from>
      <cdr:x>0.24853</cdr:x>
      <cdr:y>0.17082</cdr:y>
    </cdr:from>
    <cdr:to>
      <cdr:x>0.85762</cdr:x>
      <cdr:y>0.29573</cdr:y>
    </cdr:to>
    <cdr:sp macro="" textlink="">
      <cdr:nvSpPr>
        <cdr:cNvPr id="2048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5455" y="388947"/>
          <a:ext cx="446722" cy="3491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1" i="0" strike="noStrike">
              <a:solidFill>
                <a:srgbClr val="000000"/>
              </a:solidFill>
              <a:latin typeface="Arial"/>
              <a:cs typeface="Arial"/>
            </a:rPr>
            <a:t>Generadoras     :     6 106 GW.h</a:t>
          </a:r>
        </a:p>
        <a:p xmlns:a="http://schemas.openxmlformats.org/drawingml/2006/main">
          <a:pPr algn="l" rtl="0">
            <a:defRPr sz="1000"/>
          </a:pPr>
          <a:r>
            <a:rPr lang="en-US" sz="150" b="1" i="0" strike="noStrike">
              <a:solidFill>
                <a:srgbClr val="000000"/>
              </a:solidFill>
              <a:latin typeface="Arial"/>
              <a:cs typeface="Arial"/>
            </a:rPr>
            <a:t>Distribuidoras   :   10 523 GW.h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0.36362</cdr:x>
      <cdr:y>0.10412</cdr:y>
    </cdr:from>
    <cdr:to>
      <cdr:x>0.66183</cdr:x>
      <cdr:y>0.20386</cdr:y>
    </cdr:to>
    <cdr:sp macro="" textlink="">
      <cdr:nvSpPr>
        <cdr:cNvPr id="286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32492" y="429849"/>
          <a:ext cx="1420857" cy="4117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:  16 531 MW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0.23026</cdr:x>
      <cdr:y>0.50933</cdr:y>
    </cdr:from>
    <cdr:to>
      <cdr:x>0.35077</cdr:x>
      <cdr:y>0.55613</cdr:y>
    </cdr:to>
    <cdr:sp macro="" textlink="">
      <cdr:nvSpPr>
        <cdr:cNvPr id="215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2053" y="1097166"/>
          <a:ext cx="88387" cy="953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SS AA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9%</a:t>
          </a:r>
        </a:p>
      </cdr:txBody>
    </cdr:sp>
  </cdr:relSizeAnchor>
  <cdr:relSizeAnchor xmlns:cdr="http://schemas.openxmlformats.org/drawingml/2006/chartDrawing">
    <cdr:from>
      <cdr:x>0.70579</cdr:x>
      <cdr:y>0.50933</cdr:y>
    </cdr:from>
    <cdr:to>
      <cdr:x>0.86284</cdr:x>
      <cdr:y>0.55613</cdr:y>
    </cdr:to>
    <cdr:sp macro="" textlink="">
      <cdr:nvSpPr>
        <cdr:cNvPr id="2150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20816" y="1097166"/>
          <a:ext cx="115190" cy="953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SEIN</a:t>
          </a:r>
        </a:p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91%</a:t>
          </a:r>
        </a:p>
      </cdr:txBody>
    </cdr:sp>
  </cdr:relSizeAnchor>
  <cdr:relSizeAnchor xmlns:cdr="http://schemas.openxmlformats.org/drawingml/2006/chartDrawing">
    <cdr:from>
      <cdr:x>0.39341</cdr:x>
      <cdr:y>0.30901</cdr:y>
    </cdr:from>
    <cdr:to>
      <cdr:x>0.65902</cdr:x>
      <cdr:y>0.41238</cdr:y>
    </cdr:to>
    <cdr:sp macro="" textlink="">
      <cdr:nvSpPr>
        <cdr:cNvPr id="2150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1711" y="681765"/>
          <a:ext cx="194803" cy="2150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1" i="0" strike="noStrike">
              <a:solidFill>
                <a:srgbClr val="000000"/>
              </a:solidFill>
              <a:latin typeface="Arial"/>
              <a:cs typeface="Arial"/>
            </a:rPr>
            <a:t>TOTAL : 21 982 GW.h</a:t>
          </a:r>
        </a:p>
        <a:p xmlns:a="http://schemas.openxmlformats.org/drawingml/2006/main">
          <a:pPr algn="l" rtl="0">
            <a:defRPr sz="1000"/>
          </a:pPr>
          <a:endParaRPr lang="en-US" sz="150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0.4132</cdr:x>
      <cdr:y>0.22227</cdr:y>
    </cdr:from>
    <cdr:to>
      <cdr:x>0.66663</cdr:x>
      <cdr:y>0.31556</cdr:y>
    </cdr:to>
    <cdr:sp macro="" textlink="">
      <cdr:nvSpPr>
        <cdr:cNvPr id="317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6230" y="523421"/>
          <a:ext cx="185868" cy="212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75" b="1" i="0" strike="noStrike">
              <a:solidFill>
                <a:srgbClr val="000000"/>
              </a:solidFill>
              <a:latin typeface="Arial"/>
              <a:cs typeface="Arial"/>
            </a:rPr>
            <a:t>TOTAL : 5 387 MW</a:t>
          </a:r>
        </a:p>
        <a:p xmlns:a="http://schemas.openxmlformats.org/drawingml/2006/main">
          <a:pPr algn="l" rtl="0">
            <a:defRPr sz="1000"/>
          </a:pPr>
          <a:endParaRPr lang="en-US" sz="17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0.37579</cdr:x>
      <cdr:y>0.20418</cdr:y>
    </cdr:from>
    <cdr:to>
      <cdr:x>0.65401</cdr:x>
      <cdr:y>0.33688</cdr:y>
    </cdr:to>
    <cdr:sp macro="" textlink="">
      <cdr:nvSpPr>
        <cdr:cNvPr id="3379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8788" y="467895"/>
          <a:ext cx="204056" cy="3588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1" i="0" strike="noStrike">
              <a:solidFill>
                <a:srgbClr val="000000"/>
              </a:solidFill>
              <a:latin typeface="Arial"/>
              <a:cs typeface="Arial"/>
            </a:rPr>
            <a:t>TOTAL : 16 629 GW.h</a:t>
          </a:r>
        </a:p>
        <a:p xmlns:a="http://schemas.openxmlformats.org/drawingml/2006/main">
          <a:pPr algn="l" rtl="0">
            <a:defRPr sz="1000"/>
          </a:pPr>
          <a:endParaRPr lang="en-US" sz="150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231962</xdr:colOff>
      <xdr:row>2</xdr:row>
      <xdr:rowOff>19050</xdr:rowOff>
    </xdr:from>
    <xdr:to>
      <xdr:col>12</xdr:col>
      <xdr:colOff>632012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717EB3-A1D1-4742-8C94-3F5EE2602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221191</xdr:colOff>
      <xdr:row>30</xdr:row>
      <xdr:rowOff>191558</xdr:rowOff>
    </xdr:from>
    <xdr:to>
      <xdr:col>12</xdr:col>
      <xdr:colOff>624416</xdr:colOff>
      <xdr:row>55</xdr:row>
      <xdr:rowOff>13758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BB91F6-A4AC-4C53-9131-25E5618E4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220133</xdr:colOff>
      <xdr:row>59</xdr:row>
      <xdr:rowOff>167216</xdr:rowOff>
    </xdr:from>
    <xdr:to>
      <xdr:col>12</xdr:col>
      <xdr:colOff>629708</xdr:colOff>
      <xdr:row>83</xdr:row>
      <xdr:rowOff>186266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4DE498-60D9-4C37-8974-0FABFFF0E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216694</xdr:colOff>
      <xdr:row>93</xdr:row>
      <xdr:rowOff>2380</xdr:rowOff>
    </xdr:from>
    <xdr:to>
      <xdr:col>12</xdr:col>
      <xdr:colOff>591344</xdr:colOff>
      <xdr:row>117</xdr:row>
      <xdr:rowOff>107155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66148E93-3DC6-47FA-9323-2342559E7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220196</xdr:colOff>
      <xdr:row>121</xdr:row>
      <xdr:rowOff>0</xdr:rowOff>
    </xdr:from>
    <xdr:to>
      <xdr:col>12</xdr:col>
      <xdr:colOff>616324</xdr:colOff>
      <xdr:row>144</xdr:row>
      <xdr:rowOff>180975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3D11A196-785E-4F3C-84B8-B35834BF2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57</xdr:row>
      <xdr:rowOff>9525</xdr:rowOff>
    </xdr:from>
    <xdr:to>
      <xdr:col>13</xdr:col>
      <xdr:colOff>409575</xdr:colOff>
      <xdr:row>78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071195-B625-4871-9F43-43A58FC1C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447675</xdr:colOff>
      <xdr:row>30</xdr:row>
      <xdr:rowOff>47625</xdr:rowOff>
    </xdr:from>
    <xdr:to>
      <xdr:col>13</xdr:col>
      <xdr:colOff>409575</xdr:colOff>
      <xdr:row>51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F6635E-4CB2-4D69-A8EE-9218F9105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447674</xdr:colOff>
      <xdr:row>2</xdr:row>
      <xdr:rowOff>0</xdr:rowOff>
    </xdr:from>
    <xdr:to>
      <xdr:col>13</xdr:col>
      <xdr:colOff>400049</xdr:colOff>
      <xdr:row>24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3AEA98-90B5-4659-A3DC-98428B539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9525</xdr:rowOff>
    </xdr:from>
    <xdr:to>
      <xdr:col>1</xdr:col>
      <xdr:colOff>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0EDEBC-E4DA-42A3-9C81-1C9B42C78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56</xdr:row>
      <xdr:rowOff>142875</xdr:rowOff>
    </xdr:from>
    <xdr:to>
      <xdr:col>1</xdr:col>
      <xdr:colOff>0</xdr:colOff>
      <xdr:row>76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FDE993-E8B0-4644-A7AE-DD229673F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6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AA25B9E4-5405-4FD1-907D-0A67FFCE2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56</xdr:row>
      <xdr:rowOff>161925</xdr:rowOff>
    </xdr:from>
    <xdr:to>
      <xdr:col>12</xdr:col>
      <xdr:colOff>0</xdr:colOff>
      <xdr:row>76</xdr:row>
      <xdr:rowOff>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95F37B94-B505-435A-AFE4-EF2694170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6</xdr:row>
      <xdr:rowOff>19050</xdr:rowOff>
    </xdr:from>
    <xdr:to>
      <xdr:col>12</xdr:col>
      <xdr:colOff>0</xdr:colOff>
      <xdr:row>25</xdr:row>
      <xdr:rowOff>0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2EF3D1F1-0C2B-4720-9EF9-F18DE1324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56</xdr:row>
      <xdr:rowOff>161925</xdr:rowOff>
    </xdr:from>
    <xdr:to>
      <xdr:col>12</xdr:col>
      <xdr:colOff>0</xdr:colOff>
      <xdr:row>77</xdr:row>
      <xdr:rowOff>28575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06EC778C-16DF-4673-A45A-5DD299EC1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30</xdr:row>
      <xdr:rowOff>133350</xdr:rowOff>
    </xdr:from>
    <xdr:to>
      <xdr:col>1</xdr:col>
      <xdr:colOff>0</xdr:colOff>
      <xdr:row>48</xdr:row>
      <xdr:rowOff>123825</xdr:rowOff>
    </xdr:to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073725B5-2F05-4EAD-AA1C-7E3FC884D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62</xdr:row>
      <xdr:rowOff>85725</xdr:rowOff>
    </xdr:from>
    <xdr:to>
      <xdr:col>1</xdr:col>
      <xdr:colOff>0</xdr:colOff>
      <xdr:row>63</xdr:row>
      <xdr:rowOff>76200</xdr:rowOff>
    </xdr:to>
    <xdr:sp macro="" textlink="">
      <xdr:nvSpPr>
        <xdr:cNvPr id="9" name="Text Box 10">
          <a:extLst>
            <a:ext uri="{FF2B5EF4-FFF2-40B4-BE49-F238E27FC236}">
              <a16:creationId xmlns:a16="http://schemas.microsoft.com/office/drawing/2014/main" id="{61BF7D73-E0BA-4427-81EA-AEE482F6D873}"/>
            </a:ext>
          </a:extLst>
        </xdr:cNvPr>
        <xdr:cNvSpPr txBox="1">
          <a:spLocks noChangeArrowheads="1"/>
        </xdr:cNvSpPr>
      </xdr:nvSpPr>
      <xdr:spPr bwMode="auto">
        <a:xfrm>
          <a:off x="104775" y="13173075"/>
          <a:ext cx="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6%</a:t>
          </a:r>
        </a:p>
      </xdr:txBody>
    </xdr:sp>
    <xdr:clientData/>
  </xdr:twoCellAnchor>
  <xdr:twoCellAnchor>
    <xdr:from>
      <xdr:col>1</xdr:col>
      <xdr:colOff>0</xdr:colOff>
      <xdr:row>66</xdr:row>
      <xdr:rowOff>66675</xdr:rowOff>
    </xdr:from>
    <xdr:to>
      <xdr:col>1</xdr:col>
      <xdr:colOff>0</xdr:colOff>
      <xdr:row>67</xdr:row>
      <xdr:rowOff>152400</xdr:rowOff>
    </xdr:to>
    <xdr:sp macro="" textlink="">
      <xdr:nvSpPr>
        <xdr:cNvPr id="10" name="Text Box 11">
          <a:extLst>
            <a:ext uri="{FF2B5EF4-FFF2-40B4-BE49-F238E27FC236}">
              <a16:creationId xmlns:a16="http://schemas.microsoft.com/office/drawing/2014/main" id="{DAE269A1-8ABE-4060-8C1E-BBA306148F9B}"/>
            </a:ext>
          </a:extLst>
        </xdr:cNvPr>
        <xdr:cNvSpPr txBox="1">
          <a:spLocks noChangeArrowheads="1"/>
        </xdr:cNvSpPr>
      </xdr:nvSpPr>
      <xdr:spPr bwMode="auto">
        <a:xfrm>
          <a:off x="104775" y="13944600"/>
          <a:ext cx="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94%</a:t>
          </a:r>
        </a:p>
      </xdr:txBody>
    </xdr:sp>
    <xdr:clientData/>
  </xdr:twoCellAnchor>
  <xdr:twoCellAnchor>
    <xdr:from>
      <xdr:col>1</xdr:col>
      <xdr:colOff>0</xdr:colOff>
      <xdr:row>66</xdr:row>
      <xdr:rowOff>142875</xdr:rowOff>
    </xdr:from>
    <xdr:to>
      <xdr:col>1</xdr:col>
      <xdr:colOff>0</xdr:colOff>
      <xdr:row>67</xdr:row>
      <xdr:rowOff>123825</xdr:rowOff>
    </xdr:to>
    <xdr:sp macro="" textlink="">
      <xdr:nvSpPr>
        <xdr:cNvPr id="11" name="Text Box 12">
          <a:extLst>
            <a:ext uri="{FF2B5EF4-FFF2-40B4-BE49-F238E27FC236}">
              <a16:creationId xmlns:a16="http://schemas.microsoft.com/office/drawing/2014/main" id="{EE875DCD-8B7A-4B49-977D-8106243E3CC8}"/>
            </a:ext>
          </a:extLst>
        </xdr:cNvPr>
        <xdr:cNvSpPr txBox="1">
          <a:spLocks noChangeArrowheads="1"/>
        </xdr:cNvSpPr>
      </xdr:nvSpPr>
      <xdr:spPr bwMode="auto">
        <a:xfrm>
          <a:off x="104775" y="14020800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84%</a:t>
          </a:r>
        </a:p>
      </xdr:txBody>
    </xdr:sp>
    <xdr:clientData/>
  </xdr:twoCellAnchor>
  <xdr:twoCellAnchor>
    <xdr:from>
      <xdr:col>1</xdr:col>
      <xdr:colOff>0</xdr:colOff>
      <xdr:row>71</xdr:row>
      <xdr:rowOff>104775</xdr:rowOff>
    </xdr:from>
    <xdr:to>
      <xdr:col>1</xdr:col>
      <xdr:colOff>0</xdr:colOff>
      <xdr:row>73</xdr:row>
      <xdr:rowOff>47625</xdr:rowOff>
    </xdr:to>
    <xdr:sp macro="" textlink="">
      <xdr:nvSpPr>
        <xdr:cNvPr id="12" name="Text Box 13">
          <a:extLst>
            <a:ext uri="{FF2B5EF4-FFF2-40B4-BE49-F238E27FC236}">
              <a16:creationId xmlns:a16="http://schemas.microsoft.com/office/drawing/2014/main" id="{E55D5450-79A7-4B29-B4F6-B435B2FEB9AF}"/>
            </a:ext>
          </a:extLst>
        </xdr:cNvPr>
        <xdr:cNvSpPr txBox="1">
          <a:spLocks noChangeArrowheads="1"/>
        </xdr:cNvSpPr>
      </xdr:nvSpPr>
      <xdr:spPr bwMode="auto">
        <a:xfrm>
          <a:off x="104775" y="15030450"/>
          <a:ext cx="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16%</a:t>
          </a:r>
        </a:p>
      </xdr:txBody>
    </xdr:sp>
    <xdr:clientData/>
  </xdr:twoCellAnchor>
  <xdr:twoCellAnchor>
    <xdr:from>
      <xdr:col>12</xdr:col>
      <xdr:colOff>0</xdr:colOff>
      <xdr:row>31</xdr:row>
      <xdr:rowOff>9525</xdr:rowOff>
    </xdr:from>
    <xdr:to>
      <xdr:col>12</xdr:col>
      <xdr:colOff>0</xdr:colOff>
      <xdr:row>46</xdr:row>
      <xdr:rowOff>142875</xdr:rowOff>
    </xdr:to>
    <xdr:graphicFrame macro="">
      <xdr:nvGraphicFramePr>
        <xdr:cNvPr id="13" name="Chart 18">
          <a:extLst>
            <a:ext uri="{FF2B5EF4-FFF2-40B4-BE49-F238E27FC236}">
              <a16:creationId xmlns:a16="http://schemas.microsoft.com/office/drawing/2014/main" id="{3CD85FC9-E0BE-4128-B11B-3FB7ABD0C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65</xdr:row>
      <xdr:rowOff>57150</xdr:rowOff>
    </xdr:from>
    <xdr:to>
      <xdr:col>12</xdr:col>
      <xdr:colOff>0</xdr:colOff>
      <xdr:row>66</xdr:row>
      <xdr:rowOff>66675</xdr:rowOff>
    </xdr:to>
    <xdr:sp macro="" textlink="">
      <xdr:nvSpPr>
        <xdr:cNvPr id="14" name="Text Box 20">
          <a:extLst>
            <a:ext uri="{FF2B5EF4-FFF2-40B4-BE49-F238E27FC236}">
              <a16:creationId xmlns:a16="http://schemas.microsoft.com/office/drawing/2014/main" id="{CAA4B999-2021-4DAB-839C-1DDE25818AD2}"/>
            </a:ext>
          </a:extLst>
        </xdr:cNvPr>
        <xdr:cNvSpPr txBox="1">
          <a:spLocks noChangeArrowheads="1"/>
        </xdr:cNvSpPr>
      </xdr:nvSpPr>
      <xdr:spPr bwMode="auto">
        <a:xfrm flipV="1">
          <a:off x="9867900" y="137350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97%</a:t>
          </a:r>
        </a:p>
      </xdr:txBody>
    </xdr:sp>
    <xdr:clientData/>
  </xdr:twoCellAnchor>
  <xdr:twoCellAnchor>
    <xdr:from>
      <xdr:col>12</xdr:col>
      <xdr:colOff>0</xdr:colOff>
      <xdr:row>62</xdr:row>
      <xdr:rowOff>66675</xdr:rowOff>
    </xdr:from>
    <xdr:to>
      <xdr:col>12</xdr:col>
      <xdr:colOff>0</xdr:colOff>
      <xdr:row>63</xdr:row>
      <xdr:rowOff>66675</xdr:rowOff>
    </xdr:to>
    <xdr:sp macro="" textlink="">
      <xdr:nvSpPr>
        <xdr:cNvPr id="15" name="Text Box 21">
          <a:extLst>
            <a:ext uri="{FF2B5EF4-FFF2-40B4-BE49-F238E27FC236}">
              <a16:creationId xmlns:a16="http://schemas.microsoft.com/office/drawing/2014/main" id="{A0760DE0-B627-41A4-B8FA-A011F2A2954F}"/>
            </a:ext>
          </a:extLst>
        </xdr:cNvPr>
        <xdr:cNvSpPr txBox="1">
          <a:spLocks noChangeArrowheads="1"/>
        </xdr:cNvSpPr>
      </xdr:nvSpPr>
      <xdr:spPr bwMode="auto">
        <a:xfrm flipV="1">
          <a:off x="9867900" y="13154025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3%</a:t>
          </a:r>
        </a:p>
      </xdr:txBody>
    </xdr:sp>
    <xdr:clientData/>
  </xdr:twoCellAnchor>
  <xdr:twoCellAnchor>
    <xdr:from>
      <xdr:col>12</xdr:col>
      <xdr:colOff>0</xdr:colOff>
      <xdr:row>66</xdr:row>
      <xdr:rowOff>152400</xdr:rowOff>
    </xdr:from>
    <xdr:to>
      <xdr:col>12</xdr:col>
      <xdr:colOff>0</xdr:colOff>
      <xdr:row>67</xdr:row>
      <xdr:rowOff>152400</xdr:rowOff>
    </xdr:to>
    <xdr:sp macro="" textlink="">
      <xdr:nvSpPr>
        <xdr:cNvPr id="16" name="Text Box 22">
          <a:extLst>
            <a:ext uri="{FF2B5EF4-FFF2-40B4-BE49-F238E27FC236}">
              <a16:creationId xmlns:a16="http://schemas.microsoft.com/office/drawing/2014/main" id="{F503A289-E65D-4EE4-BFED-A3125FB47ACB}"/>
            </a:ext>
          </a:extLst>
        </xdr:cNvPr>
        <xdr:cNvSpPr txBox="1">
          <a:spLocks noChangeArrowheads="1"/>
        </xdr:cNvSpPr>
      </xdr:nvSpPr>
      <xdr:spPr bwMode="auto">
        <a:xfrm>
          <a:off x="9867900" y="1403032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92%</a:t>
          </a:r>
        </a:p>
      </xdr:txBody>
    </xdr:sp>
    <xdr:clientData/>
  </xdr:twoCellAnchor>
  <xdr:twoCellAnchor>
    <xdr:from>
      <xdr:col>12</xdr:col>
      <xdr:colOff>0</xdr:colOff>
      <xdr:row>71</xdr:row>
      <xdr:rowOff>104775</xdr:rowOff>
    </xdr:from>
    <xdr:to>
      <xdr:col>12</xdr:col>
      <xdr:colOff>0</xdr:colOff>
      <xdr:row>73</xdr:row>
      <xdr:rowOff>85725</xdr:rowOff>
    </xdr:to>
    <xdr:sp macro="" textlink="">
      <xdr:nvSpPr>
        <xdr:cNvPr id="17" name="Text Box 23">
          <a:extLst>
            <a:ext uri="{FF2B5EF4-FFF2-40B4-BE49-F238E27FC236}">
              <a16:creationId xmlns:a16="http://schemas.microsoft.com/office/drawing/2014/main" id="{E1F97EE2-134B-45C5-8EF7-A26C242957B6}"/>
            </a:ext>
          </a:extLst>
        </xdr:cNvPr>
        <xdr:cNvSpPr txBox="1">
          <a:spLocks noChangeArrowheads="1"/>
        </xdr:cNvSpPr>
      </xdr:nvSpPr>
      <xdr:spPr bwMode="auto">
        <a:xfrm>
          <a:off x="9867900" y="15030450"/>
          <a:ext cx="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8%</a:t>
          </a:r>
        </a:p>
      </xdr:txBody>
    </xdr:sp>
    <xdr:clientData/>
  </xdr:twoCellAnchor>
  <xdr:twoCellAnchor>
    <xdr:from>
      <xdr:col>1</xdr:col>
      <xdr:colOff>0</xdr:colOff>
      <xdr:row>13</xdr:row>
      <xdr:rowOff>180975</xdr:rowOff>
    </xdr:from>
    <xdr:to>
      <xdr:col>1</xdr:col>
      <xdr:colOff>0</xdr:colOff>
      <xdr:row>15</xdr:row>
      <xdr:rowOff>9525</xdr:rowOff>
    </xdr:to>
    <xdr:sp macro="" textlink="">
      <xdr:nvSpPr>
        <xdr:cNvPr id="18" name="Text Box 24">
          <a:extLst>
            <a:ext uri="{FF2B5EF4-FFF2-40B4-BE49-F238E27FC236}">
              <a16:creationId xmlns:a16="http://schemas.microsoft.com/office/drawing/2014/main" id="{6A66037E-C59F-478F-A710-50B58DC5919A}"/>
            </a:ext>
          </a:extLst>
        </xdr:cNvPr>
        <xdr:cNvSpPr txBox="1">
          <a:spLocks noChangeArrowheads="1"/>
        </xdr:cNvSpPr>
      </xdr:nvSpPr>
      <xdr:spPr bwMode="auto">
        <a:xfrm>
          <a:off x="104775" y="2933700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50%</a:t>
          </a:r>
        </a:p>
      </xdr:txBody>
    </xdr:sp>
    <xdr:clientData/>
  </xdr:twoCellAnchor>
  <xdr:twoCellAnchor>
    <xdr:from>
      <xdr:col>12</xdr:col>
      <xdr:colOff>0</xdr:colOff>
      <xdr:row>31</xdr:row>
      <xdr:rowOff>19050</xdr:rowOff>
    </xdr:from>
    <xdr:to>
      <xdr:col>12</xdr:col>
      <xdr:colOff>0</xdr:colOff>
      <xdr:row>49</xdr:row>
      <xdr:rowOff>142875</xdr:rowOff>
    </xdr:to>
    <xdr:graphicFrame macro="">
      <xdr:nvGraphicFramePr>
        <xdr:cNvPr id="19" name="Chart 27">
          <a:extLst>
            <a:ext uri="{FF2B5EF4-FFF2-40B4-BE49-F238E27FC236}">
              <a16:creationId xmlns:a16="http://schemas.microsoft.com/office/drawing/2014/main" id="{80FB49AA-913D-45F3-B972-33746F7B5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67</xdr:row>
      <xdr:rowOff>104775</xdr:rowOff>
    </xdr:from>
    <xdr:to>
      <xdr:col>12</xdr:col>
      <xdr:colOff>0</xdr:colOff>
      <xdr:row>71</xdr:row>
      <xdr:rowOff>57150</xdr:rowOff>
    </xdr:to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9E061162-F0A6-45A4-A9E3-A3273C8771B8}"/>
            </a:ext>
          </a:extLst>
        </xdr:cNvPr>
        <xdr:cNvSpPr txBox="1">
          <a:spLocks noChangeArrowheads="1"/>
        </xdr:cNvSpPr>
      </xdr:nvSpPr>
      <xdr:spPr bwMode="auto">
        <a:xfrm>
          <a:off x="9867900" y="14192250"/>
          <a:ext cx="0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5%</a:t>
          </a:r>
        </a:p>
      </xdr:txBody>
    </xdr:sp>
    <xdr:clientData/>
  </xdr:twoCellAnchor>
  <xdr:twoCellAnchor>
    <xdr:from>
      <xdr:col>12</xdr:col>
      <xdr:colOff>0</xdr:colOff>
      <xdr:row>64</xdr:row>
      <xdr:rowOff>180975</xdr:rowOff>
    </xdr:from>
    <xdr:to>
      <xdr:col>12</xdr:col>
      <xdr:colOff>0</xdr:colOff>
      <xdr:row>66</xdr:row>
      <xdr:rowOff>9525</xdr:rowOff>
    </xdr:to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22044BC5-A4D4-45DC-B142-16A52E1EEF4D}"/>
            </a:ext>
          </a:extLst>
        </xdr:cNvPr>
        <xdr:cNvSpPr txBox="1">
          <a:spLocks noChangeArrowheads="1"/>
        </xdr:cNvSpPr>
      </xdr:nvSpPr>
      <xdr:spPr bwMode="auto">
        <a:xfrm>
          <a:off x="9867900" y="13658850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35,4%</a:t>
          </a:r>
        </a:p>
      </xdr:txBody>
    </xdr:sp>
    <xdr:clientData/>
  </xdr:twoCellAnchor>
  <xdr:twoCellAnchor>
    <xdr:from>
      <xdr:col>12</xdr:col>
      <xdr:colOff>0</xdr:colOff>
      <xdr:row>63</xdr:row>
      <xdr:rowOff>66675</xdr:rowOff>
    </xdr:from>
    <xdr:to>
      <xdr:col>12</xdr:col>
      <xdr:colOff>0</xdr:colOff>
      <xdr:row>64</xdr:row>
      <xdr:rowOff>28575</xdr:rowOff>
    </xdr:to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83119C17-C813-43D8-A7B8-D0E4A540FB12}"/>
            </a:ext>
          </a:extLst>
        </xdr:cNvPr>
        <xdr:cNvSpPr txBox="1">
          <a:spLocks noChangeArrowheads="1"/>
        </xdr:cNvSpPr>
      </xdr:nvSpPr>
      <xdr:spPr bwMode="auto">
        <a:xfrm>
          <a:off x="9867900" y="13344525"/>
          <a:ext cx="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59%</a:t>
          </a:r>
        </a:p>
      </xdr:txBody>
    </xdr:sp>
    <xdr:clientData/>
  </xdr:twoCellAnchor>
  <xdr:twoCellAnchor>
    <xdr:from>
      <xdr:col>12</xdr:col>
      <xdr:colOff>0</xdr:colOff>
      <xdr:row>65</xdr:row>
      <xdr:rowOff>104775</xdr:rowOff>
    </xdr:from>
    <xdr:to>
      <xdr:col>12</xdr:col>
      <xdr:colOff>0</xdr:colOff>
      <xdr:row>66</xdr:row>
      <xdr:rowOff>133350</xdr:rowOff>
    </xdr:to>
    <xdr:sp macro="" textlink="">
      <xdr:nvSpPr>
        <xdr:cNvPr id="23" name="Text Box 31">
          <a:extLst>
            <a:ext uri="{FF2B5EF4-FFF2-40B4-BE49-F238E27FC236}">
              <a16:creationId xmlns:a16="http://schemas.microsoft.com/office/drawing/2014/main" id="{2DF6AE30-603B-4291-B8D0-E7501F51A586}"/>
            </a:ext>
          </a:extLst>
        </xdr:cNvPr>
        <xdr:cNvSpPr txBox="1">
          <a:spLocks noChangeArrowheads="1"/>
        </xdr:cNvSpPr>
      </xdr:nvSpPr>
      <xdr:spPr bwMode="auto">
        <a:xfrm>
          <a:off x="9867900" y="13782675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54%</a:t>
          </a:r>
        </a:p>
      </xdr:txBody>
    </xdr:sp>
    <xdr:clientData/>
  </xdr:twoCellAnchor>
  <xdr:twoCellAnchor>
    <xdr:from>
      <xdr:col>12</xdr:col>
      <xdr:colOff>0</xdr:colOff>
      <xdr:row>71</xdr:row>
      <xdr:rowOff>180975</xdr:rowOff>
    </xdr:from>
    <xdr:to>
      <xdr:col>12</xdr:col>
      <xdr:colOff>0</xdr:colOff>
      <xdr:row>73</xdr:row>
      <xdr:rowOff>152400</xdr:rowOff>
    </xdr:to>
    <xdr:sp macro="" textlink="">
      <xdr:nvSpPr>
        <xdr:cNvPr id="24" name="Text Box 32">
          <a:extLst>
            <a:ext uri="{FF2B5EF4-FFF2-40B4-BE49-F238E27FC236}">
              <a16:creationId xmlns:a16="http://schemas.microsoft.com/office/drawing/2014/main" id="{ACC24301-7968-4978-849D-5828DFBC6C8F}"/>
            </a:ext>
          </a:extLst>
        </xdr:cNvPr>
        <xdr:cNvSpPr txBox="1">
          <a:spLocks noChangeArrowheads="1"/>
        </xdr:cNvSpPr>
      </xdr:nvSpPr>
      <xdr:spPr bwMode="auto">
        <a:xfrm>
          <a:off x="9867900" y="15106650"/>
          <a:ext cx="0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24%</a:t>
          </a:r>
        </a:p>
      </xdr:txBody>
    </xdr:sp>
    <xdr:clientData/>
  </xdr:twoCellAnchor>
  <xdr:twoCellAnchor>
    <xdr:from>
      <xdr:col>12</xdr:col>
      <xdr:colOff>0</xdr:colOff>
      <xdr:row>73</xdr:row>
      <xdr:rowOff>104775</xdr:rowOff>
    </xdr:from>
    <xdr:to>
      <xdr:col>12</xdr:col>
      <xdr:colOff>0</xdr:colOff>
      <xdr:row>74</xdr:row>
      <xdr:rowOff>104775</xdr:rowOff>
    </xdr:to>
    <xdr:sp macro="" textlink="">
      <xdr:nvSpPr>
        <xdr:cNvPr id="25" name="Text Box 33">
          <a:extLst>
            <a:ext uri="{FF2B5EF4-FFF2-40B4-BE49-F238E27FC236}">
              <a16:creationId xmlns:a16="http://schemas.microsoft.com/office/drawing/2014/main" id="{8CBDBE7B-B72F-4451-BBDE-79B735211BFB}"/>
            </a:ext>
          </a:extLst>
        </xdr:cNvPr>
        <xdr:cNvSpPr txBox="1">
          <a:spLocks noChangeArrowheads="1"/>
        </xdr:cNvSpPr>
      </xdr:nvSpPr>
      <xdr:spPr bwMode="auto">
        <a:xfrm>
          <a:off x="9867900" y="15449550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22%</a:t>
          </a:r>
        </a:p>
      </xdr:txBody>
    </xdr:sp>
    <xdr:clientData/>
  </xdr:twoCellAnchor>
  <xdr:twoCellAnchor>
    <xdr:from>
      <xdr:col>12</xdr:col>
      <xdr:colOff>0</xdr:colOff>
      <xdr:row>40</xdr:row>
      <xdr:rowOff>38100</xdr:rowOff>
    </xdr:from>
    <xdr:to>
      <xdr:col>12</xdr:col>
      <xdr:colOff>0</xdr:colOff>
      <xdr:row>41</xdr:row>
      <xdr:rowOff>57150</xdr:rowOff>
    </xdr:to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5AF5B43A-D1D7-4BC1-B6E4-8D3946C57952}"/>
            </a:ext>
          </a:extLst>
        </xdr:cNvPr>
        <xdr:cNvSpPr txBox="1">
          <a:spLocks noChangeArrowheads="1"/>
        </xdr:cNvSpPr>
      </xdr:nvSpPr>
      <xdr:spPr bwMode="auto">
        <a:xfrm>
          <a:off x="9867900" y="8505825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3%</a:t>
          </a:r>
        </a:p>
      </xdr:txBody>
    </xdr:sp>
    <xdr:clientData/>
  </xdr:twoCellAnchor>
  <xdr:twoCellAnchor>
    <xdr:from>
      <xdr:col>12</xdr:col>
      <xdr:colOff>0</xdr:colOff>
      <xdr:row>41</xdr:row>
      <xdr:rowOff>0</xdr:rowOff>
    </xdr:from>
    <xdr:to>
      <xdr:col>12</xdr:col>
      <xdr:colOff>0</xdr:colOff>
      <xdr:row>45</xdr:row>
      <xdr:rowOff>19050</xdr:rowOff>
    </xdr:to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3D2E4B8A-F191-4CBD-BF33-B63A25872541}"/>
            </a:ext>
          </a:extLst>
        </xdr:cNvPr>
        <xdr:cNvSpPr txBox="1">
          <a:spLocks noChangeArrowheads="1"/>
        </xdr:cNvSpPr>
      </xdr:nvSpPr>
      <xdr:spPr bwMode="auto">
        <a:xfrm>
          <a:off x="9867900" y="8677275"/>
          <a:ext cx="0" cy="8572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37%</a:t>
          </a:r>
        </a:p>
      </xdr:txBody>
    </xdr:sp>
    <xdr:clientData/>
  </xdr:twoCellAnchor>
  <xdr:twoCellAnchor>
    <xdr:from>
      <xdr:col>12</xdr:col>
      <xdr:colOff>0</xdr:colOff>
      <xdr:row>38</xdr:row>
      <xdr:rowOff>114300</xdr:rowOff>
    </xdr:from>
    <xdr:to>
      <xdr:col>12</xdr:col>
      <xdr:colOff>0</xdr:colOff>
      <xdr:row>39</xdr:row>
      <xdr:rowOff>95250</xdr:rowOff>
    </xdr:to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4D81F10A-949F-46E8-A6E7-D1AD39A48B26}"/>
            </a:ext>
          </a:extLst>
        </xdr:cNvPr>
        <xdr:cNvSpPr txBox="1">
          <a:spLocks noChangeArrowheads="1"/>
        </xdr:cNvSpPr>
      </xdr:nvSpPr>
      <xdr:spPr bwMode="auto">
        <a:xfrm>
          <a:off x="9867900" y="81438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60%</a:t>
          </a:r>
        </a:p>
      </xdr:txBody>
    </xdr:sp>
    <xdr:clientData/>
  </xdr:twoCellAnchor>
  <xdr:twoCellAnchor>
    <xdr:from>
      <xdr:col>7</xdr:col>
      <xdr:colOff>47625</xdr:colOff>
      <xdr:row>5</xdr:row>
      <xdr:rowOff>180975</xdr:rowOff>
    </xdr:from>
    <xdr:to>
      <xdr:col>11</xdr:col>
      <xdr:colOff>866775</xdr:colOff>
      <xdr:row>24</xdr:row>
      <xdr:rowOff>161925</xdr:rowOff>
    </xdr:to>
    <xdr:graphicFrame macro="">
      <xdr:nvGraphicFramePr>
        <xdr:cNvPr id="29" name="Chart 45">
          <a:extLst>
            <a:ext uri="{FF2B5EF4-FFF2-40B4-BE49-F238E27FC236}">
              <a16:creationId xmlns:a16="http://schemas.microsoft.com/office/drawing/2014/main" id="{03824C84-AC41-446B-AF84-CEDD5B695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38100</xdr:colOff>
      <xdr:row>56</xdr:row>
      <xdr:rowOff>171450</xdr:rowOff>
    </xdr:from>
    <xdr:to>
      <xdr:col>11</xdr:col>
      <xdr:colOff>866775</xdr:colOff>
      <xdr:row>78</xdr:row>
      <xdr:rowOff>47625</xdr:rowOff>
    </xdr:to>
    <xdr:graphicFrame macro="">
      <xdr:nvGraphicFramePr>
        <xdr:cNvPr id="30" name="Chart 47">
          <a:extLst>
            <a:ext uri="{FF2B5EF4-FFF2-40B4-BE49-F238E27FC236}">
              <a16:creationId xmlns:a16="http://schemas.microsoft.com/office/drawing/2014/main" id="{D0C9E623-4A63-48D6-80D3-E50FE1C80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47624</xdr:colOff>
      <xdr:row>30</xdr:row>
      <xdr:rowOff>171450</xdr:rowOff>
    </xdr:from>
    <xdr:to>
      <xdr:col>11</xdr:col>
      <xdr:colOff>866774</xdr:colOff>
      <xdr:row>50</xdr:row>
      <xdr:rowOff>95250</xdr:rowOff>
    </xdr:to>
    <xdr:graphicFrame macro="">
      <xdr:nvGraphicFramePr>
        <xdr:cNvPr id="31" name="Gráfico 486">
          <a:extLst>
            <a:ext uri="{FF2B5EF4-FFF2-40B4-BE49-F238E27FC236}">
              <a16:creationId xmlns:a16="http://schemas.microsoft.com/office/drawing/2014/main" id="{AC204CA3-1668-44B1-AB32-361154B2A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0.26572</cdr:x>
      <cdr:y>0.51716</cdr:y>
    </cdr:from>
    <cdr:to>
      <cdr:x>0.32858</cdr:x>
      <cdr:y>0.59042</cdr:y>
    </cdr:to>
    <cdr:sp macro="" textlink="">
      <cdr:nvSpPr>
        <cdr:cNvPr id="1740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8059" y="1495750"/>
          <a:ext cx="46108" cy="2121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50%</a:t>
          </a:r>
        </a:p>
      </cdr:txBody>
    </cdr:sp>
  </cdr:relSizeAnchor>
  <cdr:relSizeAnchor xmlns:cdr="http://schemas.openxmlformats.org/drawingml/2006/chartDrawing">
    <cdr:from>
      <cdr:x>0.30922</cdr:x>
      <cdr:y>0.16301</cdr:y>
    </cdr:from>
    <cdr:to>
      <cdr:x>0.63139</cdr:x>
      <cdr:y>0.21836</cdr:y>
    </cdr:to>
    <cdr:sp macro="" textlink="">
      <cdr:nvSpPr>
        <cdr:cNvPr id="1741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968" y="465238"/>
          <a:ext cx="236284" cy="1653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75" b="1" i="0" strike="noStrike">
              <a:solidFill>
                <a:srgbClr val="000000"/>
              </a:solidFill>
              <a:latin typeface="Arial"/>
              <a:cs typeface="Arial"/>
            </a:rPr>
            <a:t>TOTAL : 5 907 MW</a:t>
          </a:r>
        </a:p>
        <a:p xmlns:a="http://schemas.openxmlformats.org/drawingml/2006/main">
          <a:pPr algn="l" rtl="0">
            <a:defRPr sz="1000"/>
          </a:pPr>
          <a:endParaRPr lang="en-US" sz="17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0.36252</cdr:x>
      <cdr:y>0.17212</cdr:y>
    </cdr:from>
    <cdr:to>
      <cdr:x>0.70905</cdr:x>
      <cdr:y>0.34029</cdr:y>
    </cdr:to>
    <cdr:sp macro="" textlink="">
      <cdr:nvSpPr>
        <cdr:cNvPr id="296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9056" y="459077"/>
          <a:ext cx="254153" cy="4391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75" b="1" i="0" strike="noStrike">
              <a:solidFill>
                <a:srgbClr val="000000"/>
              </a:solidFill>
              <a:latin typeface="Arial"/>
              <a:cs typeface="Arial"/>
            </a:rPr>
            <a:t>Mercado eléctrico :   5 051 MW</a:t>
          </a:r>
        </a:p>
        <a:p xmlns:a="http://schemas.openxmlformats.org/drawingml/2006/main">
          <a:pPr algn="l" rtl="0">
            <a:defRPr sz="1000"/>
          </a:pPr>
          <a:r>
            <a:rPr lang="en-US" sz="175" b="1" i="0" strike="noStrike">
              <a:solidFill>
                <a:srgbClr val="000000"/>
              </a:solidFill>
              <a:latin typeface="Arial"/>
              <a:cs typeface="Arial"/>
            </a:rPr>
            <a:t>Uso propio               :    856 MW</a:t>
          </a:r>
        </a:p>
        <a:p xmlns:a="http://schemas.openxmlformats.org/drawingml/2006/main">
          <a:pPr algn="l" rtl="0">
            <a:defRPr sz="1000"/>
          </a:pPr>
          <a:endParaRPr lang="en-US" sz="17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0.37013</cdr:x>
      <cdr:y>0.56339</cdr:y>
    </cdr:from>
    <cdr:to>
      <cdr:x>0.43322</cdr:x>
      <cdr:y>0.64631</cdr:y>
    </cdr:to>
    <cdr:sp macro="" textlink="">
      <cdr:nvSpPr>
        <cdr:cNvPr id="1945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4640" y="1501019"/>
          <a:ext cx="46268" cy="2184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82%</a:t>
          </a:r>
        </a:p>
      </cdr:txBody>
    </cdr:sp>
  </cdr:relSizeAnchor>
  <cdr:relSizeAnchor xmlns:cdr="http://schemas.openxmlformats.org/drawingml/2006/chartDrawing">
    <cdr:from>
      <cdr:x>0.53132</cdr:x>
      <cdr:y>0.70127</cdr:y>
    </cdr:from>
    <cdr:to>
      <cdr:x>0.60137</cdr:x>
      <cdr:y>0.78322</cdr:y>
    </cdr:to>
    <cdr:sp macro="" textlink="">
      <cdr:nvSpPr>
        <cdr:cNvPr id="19458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2862" y="1866777"/>
          <a:ext cx="51373" cy="2165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18%</a:t>
          </a:r>
        </a:p>
      </cdr:txBody>
    </cdr:sp>
  </cdr:relSizeAnchor>
  <cdr:relSizeAnchor xmlns:cdr="http://schemas.openxmlformats.org/drawingml/2006/chartDrawing">
    <cdr:from>
      <cdr:x>0.7308</cdr:x>
      <cdr:y>0.67548</cdr:y>
    </cdr:from>
    <cdr:to>
      <cdr:x>0.78366</cdr:x>
      <cdr:y>0.75743</cdr:y>
    </cdr:to>
    <cdr:sp macro="" textlink="">
      <cdr:nvSpPr>
        <cdr:cNvPr id="19459" name="Text Box 10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9163" y="1798878"/>
          <a:ext cx="38770" cy="2165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0%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0.30879</cdr:x>
      <cdr:y>0.16442</cdr:y>
    </cdr:from>
    <cdr:to>
      <cdr:x>0.76278</cdr:x>
      <cdr:y>0.3065</cdr:y>
    </cdr:to>
    <cdr:sp macro="" textlink="">
      <cdr:nvSpPr>
        <cdr:cNvPr id="32769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649" y="401439"/>
          <a:ext cx="332967" cy="3548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1" i="0" strike="noStrike">
              <a:solidFill>
                <a:srgbClr val="000000"/>
              </a:solidFill>
              <a:latin typeface="Arial"/>
              <a:cs typeface="Arial"/>
            </a:rPr>
            <a:t>Mercado eléctrico :   20 420 GW.h</a:t>
          </a:r>
        </a:p>
        <a:p xmlns:a="http://schemas.openxmlformats.org/drawingml/2006/main">
          <a:pPr algn="l" rtl="0">
            <a:defRPr sz="1000"/>
          </a:pPr>
          <a:r>
            <a:rPr lang="en-US" sz="150" b="1" i="0" strike="noStrike">
              <a:solidFill>
                <a:srgbClr val="000000"/>
              </a:solidFill>
              <a:latin typeface="Arial"/>
              <a:cs typeface="Arial"/>
            </a:rPr>
            <a:t>Uso propio              :    1 563 GW.h</a:t>
          </a:r>
        </a:p>
        <a:p xmlns:a="http://schemas.openxmlformats.org/drawingml/2006/main">
          <a:pPr algn="l" rtl="0">
            <a:defRPr sz="1000"/>
          </a:pPr>
          <a:endParaRPr lang="en-US" sz="150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0.36252</cdr:x>
      <cdr:y>0.63958</cdr:y>
    </cdr:from>
    <cdr:to>
      <cdr:x>0.43909</cdr:x>
      <cdr:y>0.69068</cdr:y>
    </cdr:to>
    <cdr:sp macro="" textlink="">
      <cdr:nvSpPr>
        <cdr:cNvPr id="204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9056" y="1708293"/>
          <a:ext cx="56159" cy="1350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0,6%</a:t>
          </a:r>
        </a:p>
      </cdr:txBody>
    </cdr:sp>
  </cdr:relSizeAnchor>
  <cdr:relSizeAnchor xmlns:cdr="http://schemas.openxmlformats.org/drawingml/2006/chartDrawing">
    <cdr:from>
      <cdr:x>0.25027</cdr:x>
      <cdr:y>0.14466</cdr:y>
    </cdr:from>
    <cdr:to>
      <cdr:x>0.85936</cdr:x>
      <cdr:y>0.2729</cdr:y>
    </cdr:to>
    <cdr:sp macro="" textlink="">
      <cdr:nvSpPr>
        <cdr:cNvPr id="2048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6731" y="380627"/>
          <a:ext cx="446723" cy="3439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1" i="0" strike="noStrike">
              <a:solidFill>
                <a:srgbClr val="000000"/>
              </a:solidFill>
              <a:latin typeface="Arial"/>
              <a:cs typeface="Arial"/>
            </a:rPr>
            <a:t>Generadoras     :     6 106 GW.h</a:t>
          </a:r>
        </a:p>
        <a:p xmlns:a="http://schemas.openxmlformats.org/drawingml/2006/main">
          <a:pPr algn="l" rtl="0">
            <a:defRPr sz="1000"/>
          </a:pPr>
          <a:r>
            <a:rPr lang="en-US" sz="150" b="1" i="0" strike="noStrike">
              <a:solidFill>
                <a:srgbClr val="000000"/>
              </a:solidFill>
              <a:latin typeface="Arial"/>
              <a:cs typeface="Arial"/>
            </a:rPr>
            <a:t>Distribuidoras   :   10 523 GW.h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0.39928</cdr:x>
      <cdr:y>0.19921</cdr:y>
    </cdr:from>
    <cdr:to>
      <cdr:x>0.61747</cdr:x>
      <cdr:y>0.28577</cdr:y>
    </cdr:to>
    <cdr:sp macro="" textlink="">
      <cdr:nvSpPr>
        <cdr:cNvPr id="286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6019" y="512258"/>
          <a:ext cx="160022" cy="2124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75" b="1" i="0" strike="noStrike">
              <a:solidFill>
                <a:srgbClr val="000000"/>
              </a:solidFill>
              <a:latin typeface="Arial"/>
              <a:cs typeface="Arial"/>
            </a:rPr>
            <a:t>TOTAL : 5 907 MW</a:t>
          </a:r>
        </a:p>
        <a:p xmlns:a="http://schemas.openxmlformats.org/drawingml/2006/main">
          <a:pPr algn="l" rtl="0">
            <a:defRPr sz="1000"/>
          </a:pPr>
          <a:endParaRPr lang="en-US" sz="17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0.22743</cdr:x>
      <cdr:y>0.52387</cdr:y>
    </cdr:from>
    <cdr:to>
      <cdr:x>0.35034</cdr:x>
      <cdr:y>0.57835</cdr:y>
    </cdr:to>
    <cdr:sp macro="" textlink="">
      <cdr:nvSpPr>
        <cdr:cNvPr id="215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9979" y="1118767"/>
          <a:ext cx="90142" cy="1146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SS AA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9%</a:t>
          </a:r>
        </a:p>
      </cdr:txBody>
    </cdr:sp>
  </cdr:relSizeAnchor>
  <cdr:relSizeAnchor xmlns:cdr="http://schemas.openxmlformats.org/drawingml/2006/chartDrawing">
    <cdr:from>
      <cdr:x>0.71753</cdr:x>
      <cdr:y>0.52387</cdr:y>
    </cdr:from>
    <cdr:to>
      <cdr:x>0.86676</cdr:x>
      <cdr:y>0.57835</cdr:y>
    </cdr:to>
    <cdr:sp macro="" textlink="">
      <cdr:nvSpPr>
        <cdr:cNvPr id="2150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29431" y="1118767"/>
          <a:ext cx="109447" cy="1146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SEIN</a:t>
          </a:r>
        </a:p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91%</a:t>
          </a:r>
        </a:p>
      </cdr:txBody>
    </cdr:sp>
  </cdr:relSizeAnchor>
  <cdr:relSizeAnchor xmlns:cdr="http://schemas.openxmlformats.org/drawingml/2006/chartDrawing">
    <cdr:from>
      <cdr:x>0.39406</cdr:x>
      <cdr:y>0.31894</cdr:y>
    </cdr:from>
    <cdr:to>
      <cdr:x>0.66902</cdr:x>
      <cdr:y>0.42476</cdr:y>
    </cdr:to>
    <cdr:sp macro="" textlink="">
      <cdr:nvSpPr>
        <cdr:cNvPr id="2150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2190" y="694345"/>
          <a:ext cx="201663" cy="2196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1" i="0" strike="noStrike">
              <a:solidFill>
                <a:srgbClr val="000000"/>
              </a:solidFill>
              <a:latin typeface="Arial"/>
              <a:cs typeface="Arial"/>
            </a:rPr>
            <a:t>TOTAL : 21 982 GW.h</a:t>
          </a:r>
        </a:p>
        <a:p xmlns:a="http://schemas.openxmlformats.org/drawingml/2006/main">
          <a:pPr algn="l" rtl="0">
            <a:defRPr sz="1000"/>
          </a:pPr>
          <a:endParaRPr lang="en-US" sz="150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0.37209</cdr:x>
      <cdr:y>0.18725</cdr:y>
    </cdr:from>
    <cdr:to>
      <cdr:x>0.66946</cdr:x>
      <cdr:y>0.30747</cdr:y>
    </cdr:to>
    <cdr:sp macro="" textlink="">
      <cdr:nvSpPr>
        <cdr:cNvPr id="3379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6076" y="430681"/>
          <a:ext cx="218096" cy="3275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1" i="0" strike="noStrike">
              <a:solidFill>
                <a:srgbClr val="000000"/>
              </a:solidFill>
              <a:latin typeface="Arial"/>
              <a:cs typeface="Arial"/>
            </a:rPr>
            <a:t>TOTAL : 16 629 GW.h</a:t>
          </a:r>
        </a:p>
        <a:p xmlns:a="http://schemas.openxmlformats.org/drawingml/2006/main">
          <a:pPr algn="l" rtl="0">
            <a:defRPr sz="1000"/>
          </a:pPr>
          <a:endParaRPr lang="en-US" sz="150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0.38381</cdr:x>
      <cdr:y>0.10935</cdr:y>
    </cdr:from>
    <cdr:to>
      <cdr:x>0.63554</cdr:x>
      <cdr:y>0.19904</cdr:y>
    </cdr:to>
    <cdr:sp macro="" textlink="">
      <cdr:nvSpPr>
        <cdr:cNvPr id="778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68129" y="437472"/>
          <a:ext cx="1225239" cy="3588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: 15 626 MW</a:t>
          </a:r>
        </a:p>
        <a:p xmlns:a="http://schemas.openxmlformats.org/drawingml/2006/main">
          <a:pPr algn="l" rtl="0">
            <a:defRPr sz="1000"/>
          </a:pPr>
          <a:endParaRPr lang="es-PE"/>
        </a:p>
      </cdr:txBody>
    </cdr:sp>
  </cdr:relSizeAnchor>
  <cdr:relSizeAnchor xmlns:cdr="http://schemas.openxmlformats.org/drawingml/2006/chartDrawing">
    <cdr:from>
      <cdr:x>0.25378</cdr:x>
      <cdr:y>0.65169</cdr:y>
    </cdr:from>
    <cdr:to>
      <cdr:x>0.38434</cdr:x>
      <cdr:y>0.7425</cdr:y>
    </cdr:to>
    <cdr:sp macro="" textlink="'3.4.1 (PE)'!$C$15">
      <cdr:nvSpPr>
        <cdr:cNvPr id="3" name="Text Box 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35221" y="2607067"/>
          <a:ext cx="635472" cy="3632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72FDA588-0185-4850-8867-E7E57042896F}" type="TxLink">
            <a:rPr lang="en-US" sz="800" b="1" i="0" u="none" strike="noStrike">
              <a:solidFill>
                <a:srgbClr val="000000"/>
              </a:solidFill>
              <a:latin typeface="Century Gothic"/>
              <a:ea typeface="Calibri"/>
              <a:cs typeface="Calibri"/>
            </a:rPr>
            <a:pPr algn="l" rtl="0">
              <a:defRPr sz="1000"/>
            </a:pPr>
            <a:t>35%</a:t>
          </a:fld>
          <a:endParaRPr lang="es-PE"/>
        </a:p>
      </cdr:txBody>
    </cdr:sp>
  </cdr:relSizeAnchor>
  <cdr:relSizeAnchor xmlns:cdr="http://schemas.openxmlformats.org/drawingml/2006/chartDrawing">
    <cdr:from>
      <cdr:x>0.4435</cdr:x>
      <cdr:y>0.6012</cdr:y>
    </cdr:from>
    <cdr:to>
      <cdr:x>0.50489</cdr:x>
      <cdr:y>0.68095</cdr:y>
    </cdr:to>
    <cdr:sp macro="" textlink="'3.4.1 (PE)'!$D$15">
      <cdr:nvSpPr>
        <cdr:cNvPr id="4" name="Text Box 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58634" y="2405104"/>
          <a:ext cx="298816" cy="3190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89C5E909-26DE-4AE2-9EF9-30829A7A020F}" type="TxLink">
            <a:rPr lang="en-US" sz="800" b="1" i="0" u="none" strike="noStrike">
              <a:solidFill>
                <a:srgbClr val="000000"/>
              </a:solidFill>
              <a:latin typeface="Century Gothic"/>
              <a:ea typeface="Calibri"/>
              <a:cs typeface="Calibri"/>
            </a:rPr>
            <a:pPr algn="l" rtl="0">
              <a:defRPr sz="1000"/>
            </a:pPr>
            <a:t>55%</a:t>
          </a:fld>
          <a:endParaRPr lang="es-PE" sz="900"/>
        </a:p>
      </cdr:txBody>
    </cdr:sp>
  </cdr:relSizeAnchor>
  <cdr:relSizeAnchor xmlns:cdr="http://schemas.openxmlformats.org/drawingml/2006/chartDrawing">
    <cdr:from>
      <cdr:x>0.63554</cdr:x>
      <cdr:y>0.73369</cdr:y>
    </cdr:from>
    <cdr:to>
      <cdr:x>0.69667</cdr:x>
      <cdr:y>0.79286</cdr:y>
    </cdr:to>
    <cdr:sp macro="" textlink="'3.4.1 (PE)'!$E$15">
      <cdr:nvSpPr>
        <cdr:cNvPr id="5" name="Text Box 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93333" y="2935120"/>
          <a:ext cx="297567" cy="2367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7432" rIns="0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fld id="{20D9686B-9C5C-490B-86C4-1F8B63F5EDEA}" type="TxLink">
            <a:rPr lang="en-US" sz="800" b="1" i="0" u="none" strike="noStrike">
              <a:solidFill>
                <a:srgbClr val="000000"/>
              </a:solidFill>
              <a:latin typeface="Century Gothic"/>
              <a:ea typeface="Calibri"/>
              <a:cs typeface="Arial"/>
            </a:rPr>
            <a:pPr algn="l" rtl="0">
              <a:defRPr sz="1000"/>
            </a:pPr>
            <a:t>3%</a:t>
          </a:fld>
          <a:endParaRPr lang="es-ES" sz="900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0.82784</cdr:x>
      <cdr:y>0.70311</cdr:y>
    </cdr:from>
    <cdr:to>
      <cdr:x>0.89041</cdr:x>
      <cdr:y>0.7619</cdr:y>
    </cdr:to>
    <cdr:sp macro="" textlink="'3.4.1 (PE)'!$F$15">
      <cdr:nvSpPr>
        <cdr:cNvPr id="6" name="Text Box 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29314" y="2812790"/>
          <a:ext cx="304561" cy="2352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7432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fld id="{CA8F9535-A726-43DC-8B0F-BB0F5740332B}" type="TxLink">
            <a:rPr lang="en-US" sz="800" b="1" i="0" u="none" strike="noStrike">
              <a:solidFill>
                <a:srgbClr val="000000"/>
              </a:solidFill>
              <a:latin typeface="Century Gothic"/>
              <a:ea typeface="Calibri"/>
              <a:cs typeface="Arial"/>
            </a:rPr>
            <a:pPr algn="l" rtl="0">
              <a:defRPr sz="1000"/>
            </a:pPr>
            <a:t>7%</a:t>
          </a:fld>
          <a:endParaRPr lang="es-ES" sz="900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0.27052</cdr:x>
      <cdr:y>0.08357</cdr:y>
    </cdr:from>
    <cdr:to>
      <cdr:x>0.75781</cdr:x>
      <cdr:y>0.17967</cdr:y>
    </cdr:to>
    <cdr:sp macro="" textlink="">
      <cdr:nvSpPr>
        <cdr:cNvPr id="798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19286" y="371755"/>
          <a:ext cx="2376413" cy="427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PE" sz="1000" b="1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Mercado eléctrico   :   14 328  MW</a:t>
          </a:r>
        </a:p>
        <a:p xmlns:a="http://schemas.openxmlformats.org/drawingml/2006/main">
          <a:pPr algn="l" rtl="0">
            <a:defRPr sz="1000"/>
          </a:pPr>
          <a:r>
            <a:rPr lang="es-PE" sz="1000" b="1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Uso propio                 :     1 298  MW</a:t>
          </a:r>
        </a:p>
        <a:p xmlns:a="http://schemas.openxmlformats.org/drawingml/2006/main">
          <a:pPr algn="l" rtl="0">
            <a:defRPr sz="1000"/>
          </a:pPr>
          <a:endParaRPr lang="es-PE" sz="1050">
            <a:latin typeface="Century Gothic" panose="020B0502020202020204" pitchFamily="34" charset="0"/>
          </a:endParaRPr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0.35339</cdr:x>
      <cdr:y>0.10588</cdr:y>
    </cdr:from>
    <cdr:to>
      <cdr:x>0.62035</cdr:x>
      <cdr:y>0.16972</cdr:y>
    </cdr:to>
    <cdr:sp macro="" textlink="">
      <cdr:nvSpPr>
        <cdr:cNvPr id="78850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20044" y="439709"/>
          <a:ext cx="1299382" cy="2651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PE" sz="1000" b="1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TOTAL : 15 626 MW</a:t>
          </a:r>
        </a:p>
        <a:p xmlns:a="http://schemas.openxmlformats.org/drawingml/2006/main">
          <a:pPr algn="l" rtl="0">
            <a:defRPr sz="1000"/>
          </a:pPr>
          <a:endParaRPr lang="es-PE" sz="1050">
            <a:latin typeface="Century Gothic" panose="020B0502020202020204" pitchFamily="34" charset="0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405848</xdr:colOff>
      <xdr:row>0</xdr:row>
      <xdr:rowOff>190500</xdr:rowOff>
    </xdr:from>
    <xdr:to>
      <xdr:col>11</xdr:col>
      <xdr:colOff>190500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8B6E38-0804-491C-964D-DB033BF51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487017</xdr:colOff>
      <xdr:row>31</xdr:row>
      <xdr:rowOff>48867</xdr:rowOff>
    </xdr:from>
    <xdr:to>
      <xdr:col>11</xdr:col>
      <xdr:colOff>223630</xdr:colOff>
      <xdr:row>57</xdr:row>
      <xdr:rowOff>20292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211BD0-7CCD-41B0-8824-BBBA11788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494472</xdr:colOff>
      <xdr:row>63</xdr:row>
      <xdr:rowOff>1242</xdr:rowOff>
    </xdr:from>
    <xdr:to>
      <xdr:col>11</xdr:col>
      <xdr:colOff>323022</xdr:colOff>
      <xdr:row>90</xdr:row>
      <xdr:rowOff>39342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141641-3BA5-44E3-BCA2-B93535FFE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0.01686</cdr:x>
      <cdr:y>0.8216</cdr:y>
    </cdr:from>
    <cdr:to>
      <cdr:x>0.03615</cdr:x>
      <cdr:y>0.94043</cdr:y>
    </cdr:to>
    <cdr:sp macro="" textlink="">
      <cdr:nvSpPr>
        <cdr:cNvPr id="7176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9493" y="3266502"/>
          <a:ext cx="167350" cy="4719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PE"/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393699</xdr:colOff>
      <xdr:row>1</xdr:row>
      <xdr:rowOff>142873</xdr:rowOff>
    </xdr:from>
    <xdr:to>
      <xdr:col>14</xdr:col>
      <xdr:colOff>297391</xdr:colOff>
      <xdr:row>23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F2389-B597-49B1-B8DB-C5126B416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406400</xdr:colOff>
      <xdr:row>56</xdr:row>
      <xdr:rowOff>71967</xdr:rowOff>
    </xdr:from>
    <xdr:to>
      <xdr:col>14</xdr:col>
      <xdr:colOff>317500</xdr:colOff>
      <xdr:row>79</xdr:row>
      <xdr:rowOff>157692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4F3AF8-6E28-427E-8063-4A3FABE61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405342</xdr:colOff>
      <xdr:row>27</xdr:row>
      <xdr:rowOff>38100</xdr:rowOff>
    </xdr:from>
    <xdr:to>
      <xdr:col>14</xdr:col>
      <xdr:colOff>306917</xdr:colOff>
      <xdr:row>52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3FDE6F-3F2C-454F-A4DE-5A08CB541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9525</xdr:rowOff>
    </xdr:from>
    <xdr:to>
      <xdr:col>1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D7980-78B4-4B7B-98CB-EBB9D1B55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65</xdr:row>
      <xdr:rowOff>142875</xdr:rowOff>
    </xdr:from>
    <xdr:to>
      <xdr:col>1</xdr:col>
      <xdr:colOff>0</xdr:colOff>
      <xdr:row>82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732377-7181-4CFF-88BC-88714B5B8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</xdr:row>
      <xdr:rowOff>0</xdr:rowOff>
    </xdr:from>
    <xdr:to>
      <xdr:col>1</xdr:col>
      <xdr:colOff>0</xdr:colOff>
      <xdr:row>22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57B83D-F6F0-4F2C-9366-3CA629773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65</xdr:row>
      <xdr:rowOff>123825</xdr:rowOff>
    </xdr:from>
    <xdr:to>
      <xdr:col>1</xdr:col>
      <xdr:colOff>0</xdr:colOff>
      <xdr:row>82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5FC743-52C8-4C2C-9300-581EBF81B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57150</xdr:colOff>
      <xdr:row>4</xdr:row>
      <xdr:rowOff>180975</xdr:rowOff>
    </xdr:from>
    <xdr:to>
      <xdr:col>12</xdr:col>
      <xdr:colOff>285750</xdr:colOff>
      <xdr:row>28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7BF3E3-B64A-498D-AA2D-85959FE3F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85725</xdr:colOff>
      <xdr:row>63</xdr:row>
      <xdr:rowOff>152399</xdr:rowOff>
    </xdr:from>
    <xdr:to>
      <xdr:col>12</xdr:col>
      <xdr:colOff>276225</xdr:colOff>
      <xdr:row>87</xdr:row>
      <xdr:rowOff>19049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EEB7C9-0CA8-4C54-B95E-90A11A822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35</xdr:row>
      <xdr:rowOff>133350</xdr:rowOff>
    </xdr:from>
    <xdr:to>
      <xdr:col>1</xdr:col>
      <xdr:colOff>0</xdr:colOff>
      <xdr:row>54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7C1DB8-723A-4889-BA48-AEA237475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71</xdr:row>
      <xdr:rowOff>85725</xdr:rowOff>
    </xdr:from>
    <xdr:to>
      <xdr:col>1</xdr:col>
      <xdr:colOff>0</xdr:colOff>
      <xdr:row>72</xdr:row>
      <xdr:rowOff>76200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280AA8CB-015A-4026-BC05-68D344950911}"/>
            </a:ext>
          </a:extLst>
        </xdr:cNvPr>
        <xdr:cNvSpPr txBox="1">
          <a:spLocks noChangeArrowheads="1"/>
        </xdr:cNvSpPr>
      </xdr:nvSpPr>
      <xdr:spPr bwMode="auto">
        <a:xfrm>
          <a:off x="142875" y="12963525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6%</a:t>
          </a:r>
        </a:p>
      </xdr:txBody>
    </xdr:sp>
    <xdr:clientData/>
  </xdr:twoCellAnchor>
  <xdr:twoCellAnchor>
    <xdr:from>
      <xdr:col>1</xdr:col>
      <xdr:colOff>0</xdr:colOff>
      <xdr:row>75</xdr:row>
      <xdr:rowOff>66675</xdr:rowOff>
    </xdr:from>
    <xdr:to>
      <xdr:col>1</xdr:col>
      <xdr:colOff>0</xdr:colOff>
      <xdr:row>77</xdr:row>
      <xdr:rowOff>152400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E3D8702B-8F5B-4975-AB5E-95699258244E}"/>
            </a:ext>
          </a:extLst>
        </xdr:cNvPr>
        <xdr:cNvSpPr txBox="1">
          <a:spLocks noChangeArrowheads="1"/>
        </xdr:cNvSpPr>
      </xdr:nvSpPr>
      <xdr:spPr bwMode="auto">
        <a:xfrm>
          <a:off x="142875" y="13763625"/>
          <a:ext cx="0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94%</a:t>
          </a:r>
        </a:p>
      </xdr:txBody>
    </xdr:sp>
    <xdr:clientData/>
  </xdr:twoCellAnchor>
  <xdr:twoCellAnchor>
    <xdr:from>
      <xdr:col>1</xdr:col>
      <xdr:colOff>0</xdr:colOff>
      <xdr:row>75</xdr:row>
      <xdr:rowOff>142875</xdr:rowOff>
    </xdr:from>
    <xdr:to>
      <xdr:col>1</xdr:col>
      <xdr:colOff>0</xdr:colOff>
      <xdr:row>77</xdr:row>
      <xdr:rowOff>123825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921D00D6-1A68-4BAF-81EE-79CF98818090}"/>
            </a:ext>
          </a:extLst>
        </xdr:cNvPr>
        <xdr:cNvSpPr txBox="1">
          <a:spLocks noChangeArrowheads="1"/>
        </xdr:cNvSpPr>
      </xdr:nvSpPr>
      <xdr:spPr bwMode="auto">
        <a:xfrm>
          <a:off x="142875" y="13839825"/>
          <a:ext cx="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84%</a:t>
          </a:r>
        </a:p>
      </xdr:txBody>
    </xdr:sp>
    <xdr:clientData/>
  </xdr:twoCellAnchor>
  <xdr:twoCellAnchor>
    <xdr:from>
      <xdr:col>1</xdr:col>
      <xdr:colOff>0</xdr:colOff>
      <xdr:row>78</xdr:row>
      <xdr:rowOff>104775</xdr:rowOff>
    </xdr:from>
    <xdr:to>
      <xdr:col>1</xdr:col>
      <xdr:colOff>0</xdr:colOff>
      <xdr:row>79</xdr:row>
      <xdr:rowOff>47625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9FADC24B-3D86-40FB-8B81-13E8BBC0F248}"/>
            </a:ext>
          </a:extLst>
        </xdr:cNvPr>
        <xdr:cNvSpPr txBox="1">
          <a:spLocks noChangeArrowheads="1"/>
        </xdr:cNvSpPr>
      </xdr:nvSpPr>
      <xdr:spPr bwMode="auto">
        <a:xfrm>
          <a:off x="142875" y="14430375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16%</a:t>
          </a:r>
        </a:p>
      </xdr:txBody>
    </xdr:sp>
    <xdr:clientData/>
  </xdr:twoCellAnchor>
  <xdr:twoCellAnchor>
    <xdr:from>
      <xdr:col>1</xdr:col>
      <xdr:colOff>0</xdr:colOff>
      <xdr:row>74</xdr:row>
      <xdr:rowOff>66675</xdr:rowOff>
    </xdr:from>
    <xdr:to>
      <xdr:col>1</xdr:col>
      <xdr:colOff>0</xdr:colOff>
      <xdr:row>75</xdr:row>
      <xdr:rowOff>76200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BA38A1D1-43FF-4314-A0B7-60A044DDDE71}"/>
            </a:ext>
          </a:extLst>
        </xdr:cNvPr>
        <xdr:cNvSpPr txBox="1">
          <a:spLocks noChangeArrowheads="1"/>
        </xdr:cNvSpPr>
      </xdr:nvSpPr>
      <xdr:spPr bwMode="auto">
        <a:xfrm>
          <a:off x="142875" y="13554075"/>
          <a:ext cx="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95%</a:t>
          </a:r>
        </a:p>
      </xdr:txBody>
    </xdr:sp>
    <xdr:clientData/>
  </xdr:twoCellAnchor>
  <xdr:twoCellAnchor>
    <xdr:from>
      <xdr:col>1</xdr:col>
      <xdr:colOff>0</xdr:colOff>
      <xdr:row>67</xdr:row>
      <xdr:rowOff>0</xdr:rowOff>
    </xdr:from>
    <xdr:to>
      <xdr:col>1</xdr:col>
      <xdr:colOff>0</xdr:colOff>
      <xdr:row>68</xdr:row>
      <xdr:rowOff>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49A1768D-5B78-4D4E-B1D8-3C1FBD4BA707}"/>
            </a:ext>
          </a:extLst>
        </xdr:cNvPr>
        <xdr:cNvSpPr txBox="1">
          <a:spLocks noChangeArrowheads="1"/>
        </xdr:cNvSpPr>
      </xdr:nvSpPr>
      <xdr:spPr bwMode="auto">
        <a:xfrm>
          <a:off x="142875" y="12106275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5%</a:t>
          </a:r>
        </a:p>
      </xdr:txBody>
    </xdr:sp>
    <xdr:clientData/>
  </xdr:twoCellAnchor>
  <xdr:twoCellAnchor>
    <xdr:from>
      <xdr:col>1</xdr:col>
      <xdr:colOff>0</xdr:colOff>
      <xdr:row>77</xdr:row>
      <xdr:rowOff>114300</xdr:rowOff>
    </xdr:from>
    <xdr:to>
      <xdr:col>1</xdr:col>
      <xdr:colOff>0</xdr:colOff>
      <xdr:row>78</xdr:row>
      <xdr:rowOff>95250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F3DF93A1-8113-4CD3-A396-0C8CCC98E7DC}"/>
            </a:ext>
          </a:extLst>
        </xdr:cNvPr>
        <xdr:cNvSpPr txBox="1">
          <a:spLocks noChangeArrowheads="1"/>
        </xdr:cNvSpPr>
      </xdr:nvSpPr>
      <xdr:spPr bwMode="auto">
        <a:xfrm flipV="1">
          <a:off x="142875" y="14230350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86%</a:t>
          </a:r>
        </a:p>
      </xdr:txBody>
    </xdr:sp>
    <xdr:clientData/>
  </xdr:twoCellAnchor>
  <xdr:twoCellAnchor>
    <xdr:from>
      <xdr:col>1</xdr:col>
      <xdr:colOff>0</xdr:colOff>
      <xdr:row>78</xdr:row>
      <xdr:rowOff>190500</xdr:rowOff>
    </xdr:from>
    <xdr:to>
      <xdr:col>1</xdr:col>
      <xdr:colOff>0</xdr:colOff>
      <xdr:row>79</xdr:row>
      <xdr:rowOff>142875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7D029B10-DF92-4EB3-8760-CB5C3483772B}"/>
            </a:ext>
          </a:extLst>
        </xdr:cNvPr>
        <xdr:cNvSpPr txBox="1">
          <a:spLocks noChangeArrowheads="1"/>
        </xdr:cNvSpPr>
      </xdr:nvSpPr>
      <xdr:spPr bwMode="auto">
        <a:xfrm>
          <a:off x="142875" y="14516100"/>
          <a:ext cx="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14%</a:t>
          </a:r>
        </a:p>
      </xdr:txBody>
    </xdr:sp>
    <xdr:clientData/>
  </xdr:twoCellAnchor>
  <xdr:twoCellAnchor>
    <xdr:from>
      <xdr:col>7</xdr:col>
      <xdr:colOff>76200</xdr:colOff>
      <xdr:row>34</xdr:row>
      <xdr:rowOff>161925</xdr:rowOff>
    </xdr:from>
    <xdr:to>
      <xdr:col>12</xdr:col>
      <xdr:colOff>285750</xdr:colOff>
      <xdr:row>56</xdr:row>
      <xdr:rowOff>180975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4208CDE-0301-4115-BC17-E69144368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36</xdr:row>
      <xdr:rowOff>9525</xdr:rowOff>
    </xdr:from>
    <xdr:to>
      <xdr:col>1</xdr:col>
      <xdr:colOff>0</xdr:colOff>
      <xdr:row>54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BDEE424-A1A0-4E6D-9F0B-CA18616BE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12</xdr:row>
      <xdr:rowOff>180975</xdr:rowOff>
    </xdr:from>
    <xdr:to>
      <xdr:col>1</xdr:col>
      <xdr:colOff>0</xdr:colOff>
      <xdr:row>14</xdr:row>
      <xdr:rowOff>9525</xdr:rowOff>
    </xdr:to>
    <xdr:sp macro="" textlink="">
      <xdr:nvSpPr>
        <xdr:cNvPr id="19" name="Text Box 22">
          <a:extLst>
            <a:ext uri="{FF2B5EF4-FFF2-40B4-BE49-F238E27FC236}">
              <a16:creationId xmlns:a16="http://schemas.microsoft.com/office/drawing/2014/main" id="{89E9B152-98E8-48CF-9384-E852F8C581B7}"/>
            </a:ext>
          </a:extLst>
        </xdr:cNvPr>
        <xdr:cNvSpPr txBox="1">
          <a:spLocks noChangeArrowheads="1"/>
        </xdr:cNvSpPr>
      </xdr:nvSpPr>
      <xdr:spPr bwMode="auto">
        <a:xfrm>
          <a:off x="142875" y="242887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50%</a:t>
          </a:r>
        </a:p>
      </xdr:txBody>
    </xdr:sp>
    <xdr:clientData/>
  </xdr:twoCellAnchor>
  <xdr:twoCellAnchor>
    <xdr:from>
      <xdr:col>1</xdr:col>
      <xdr:colOff>0</xdr:colOff>
      <xdr:row>41</xdr:row>
      <xdr:rowOff>85725</xdr:rowOff>
    </xdr:from>
    <xdr:to>
      <xdr:col>1</xdr:col>
      <xdr:colOff>0</xdr:colOff>
      <xdr:row>43</xdr:row>
      <xdr:rowOff>19050</xdr:rowOff>
    </xdr:to>
    <xdr:sp macro="" textlink="">
      <xdr:nvSpPr>
        <xdr:cNvPr id="20" name="Text Box 23">
          <a:extLst>
            <a:ext uri="{FF2B5EF4-FFF2-40B4-BE49-F238E27FC236}">
              <a16:creationId xmlns:a16="http://schemas.microsoft.com/office/drawing/2014/main" id="{45A23B06-A1E0-41F2-87F5-6362342FB9F3}"/>
            </a:ext>
          </a:extLst>
        </xdr:cNvPr>
        <xdr:cNvSpPr txBox="1">
          <a:spLocks noChangeArrowheads="1"/>
        </xdr:cNvSpPr>
      </xdr:nvSpPr>
      <xdr:spPr bwMode="auto">
        <a:xfrm>
          <a:off x="142875" y="7629525"/>
          <a:ext cx="0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SS AA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16%</a:t>
          </a:r>
        </a:p>
      </xdr:txBody>
    </xdr:sp>
    <xdr:clientData/>
  </xdr:twoCellAnchor>
  <xdr:twoCellAnchor>
    <xdr:from>
      <xdr:col>1</xdr:col>
      <xdr:colOff>0</xdr:colOff>
      <xdr:row>41</xdr:row>
      <xdr:rowOff>123825</xdr:rowOff>
    </xdr:from>
    <xdr:to>
      <xdr:col>1</xdr:col>
      <xdr:colOff>0</xdr:colOff>
      <xdr:row>43</xdr:row>
      <xdr:rowOff>57150</xdr:rowOff>
    </xdr:to>
    <xdr:sp macro="" textlink="">
      <xdr:nvSpPr>
        <xdr:cNvPr id="21" name="Text Box 24">
          <a:extLst>
            <a:ext uri="{FF2B5EF4-FFF2-40B4-BE49-F238E27FC236}">
              <a16:creationId xmlns:a16="http://schemas.microsoft.com/office/drawing/2014/main" id="{C18FFA7C-908B-45EA-AD00-ACE829BCA4D9}"/>
            </a:ext>
          </a:extLst>
        </xdr:cNvPr>
        <xdr:cNvSpPr txBox="1">
          <a:spLocks noChangeArrowheads="1"/>
        </xdr:cNvSpPr>
      </xdr:nvSpPr>
      <xdr:spPr bwMode="auto">
        <a:xfrm>
          <a:off x="142875" y="7667625"/>
          <a:ext cx="0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SEIN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84%</a:t>
          </a:r>
        </a:p>
      </xdr:txBody>
    </xdr:sp>
    <xdr:clientData/>
  </xdr:twoCellAnchor>
  <xdr:twoCellAnchor>
    <xdr:from>
      <xdr:col>12</xdr:col>
      <xdr:colOff>0</xdr:colOff>
      <xdr:row>77</xdr:row>
      <xdr:rowOff>104775</xdr:rowOff>
    </xdr:from>
    <xdr:to>
      <xdr:col>12</xdr:col>
      <xdr:colOff>0</xdr:colOff>
      <xdr:row>78</xdr:row>
      <xdr:rowOff>57150</xdr:rowOff>
    </xdr:to>
    <xdr:sp macro="" textlink="">
      <xdr:nvSpPr>
        <xdr:cNvPr id="22" name="Text Box 25">
          <a:extLst>
            <a:ext uri="{FF2B5EF4-FFF2-40B4-BE49-F238E27FC236}">
              <a16:creationId xmlns:a16="http://schemas.microsoft.com/office/drawing/2014/main" id="{40531E4D-22D6-40B8-8024-7F4FEB3BC879}"/>
            </a:ext>
          </a:extLst>
        </xdr:cNvPr>
        <xdr:cNvSpPr txBox="1">
          <a:spLocks noChangeArrowheads="1"/>
        </xdr:cNvSpPr>
      </xdr:nvSpPr>
      <xdr:spPr bwMode="auto">
        <a:xfrm>
          <a:off x="9334500" y="14220825"/>
          <a:ext cx="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5%</a:t>
          </a:r>
        </a:p>
      </xdr:txBody>
    </xdr:sp>
    <xdr:clientData/>
  </xdr:twoCellAnchor>
  <xdr:twoCellAnchor>
    <xdr:from>
      <xdr:col>12</xdr:col>
      <xdr:colOff>0</xdr:colOff>
      <xdr:row>73</xdr:row>
      <xdr:rowOff>180975</xdr:rowOff>
    </xdr:from>
    <xdr:to>
      <xdr:col>12</xdr:col>
      <xdr:colOff>0</xdr:colOff>
      <xdr:row>75</xdr:row>
      <xdr:rowOff>9525</xdr:rowOff>
    </xdr:to>
    <xdr:sp macro="" textlink="">
      <xdr:nvSpPr>
        <xdr:cNvPr id="23" name="Text Box 26">
          <a:extLst>
            <a:ext uri="{FF2B5EF4-FFF2-40B4-BE49-F238E27FC236}">
              <a16:creationId xmlns:a16="http://schemas.microsoft.com/office/drawing/2014/main" id="{CC572D61-6ED9-43E9-9D44-A6D580BE5F87}"/>
            </a:ext>
          </a:extLst>
        </xdr:cNvPr>
        <xdr:cNvSpPr txBox="1">
          <a:spLocks noChangeArrowheads="1"/>
        </xdr:cNvSpPr>
      </xdr:nvSpPr>
      <xdr:spPr bwMode="auto">
        <a:xfrm>
          <a:off x="9334500" y="13458825"/>
          <a:ext cx="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35,4%</a:t>
          </a:r>
        </a:p>
      </xdr:txBody>
    </xdr:sp>
    <xdr:clientData/>
  </xdr:twoCellAnchor>
  <xdr:twoCellAnchor>
    <xdr:from>
      <xdr:col>12</xdr:col>
      <xdr:colOff>0</xdr:colOff>
      <xdr:row>72</xdr:row>
      <xdr:rowOff>66675</xdr:rowOff>
    </xdr:from>
    <xdr:to>
      <xdr:col>12</xdr:col>
      <xdr:colOff>0</xdr:colOff>
      <xdr:row>73</xdr:row>
      <xdr:rowOff>28575</xdr:rowOff>
    </xdr:to>
    <xdr:sp macro="" textlink="">
      <xdr:nvSpPr>
        <xdr:cNvPr id="24" name="Text Box 27">
          <a:extLst>
            <a:ext uri="{FF2B5EF4-FFF2-40B4-BE49-F238E27FC236}">
              <a16:creationId xmlns:a16="http://schemas.microsoft.com/office/drawing/2014/main" id="{512D2E16-04B9-49B9-A148-12E6CE2B3681}"/>
            </a:ext>
          </a:extLst>
        </xdr:cNvPr>
        <xdr:cNvSpPr txBox="1">
          <a:spLocks noChangeArrowheads="1"/>
        </xdr:cNvSpPr>
      </xdr:nvSpPr>
      <xdr:spPr bwMode="auto">
        <a:xfrm>
          <a:off x="9334500" y="13144500"/>
          <a:ext cx="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59%</a:t>
          </a:r>
        </a:p>
      </xdr:txBody>
    </xdr:sp>
    <xdr:clientData/>
  </xdr:twoCellAnchor>
  <xdr:twoCellAnchor>
    <xdr:from>
      <xdr:col>12</xdr:col>
      <xdr:colOff>0</xdr:colOff>
      <xdr:row>74</xdr:row>
      <xdr:rowOff>104775</xdr:rowOff>
    </xdr:from>
    <xdr:to>
      <xdr:col>12</xdr:col>
      <xdr:colOff>0</xdr:colOff>
      <xdr:row>75</xdr:row>
      <xdr:rowOff>133350</xdr:rowOff>
    </xdr:to>
    <xdr:sp macro="" textlink="">
      <xdr:nvSpPr>
        <xdr:cNvPr id="25" name="Text Box 28">
          <a:extLst>
            <a:ext uri="{FF2B5EF4-FFF2-40B4-BE49-F238E27FC236}">
              <a16:creationId xmlns:a16="http://schemas.microsoft.com/office/drawing/2014/main" id="{22AB9A31-EC49-4AB3-80C1-7127B22357EA}"/>
            </a:ext>
          </a:extLst>
        </xdr:cNvPr>
        <xdr:cNvSpPr txBox="1">
          <a:spLocks noChangeArrowheads="1"/>
        </xdr:cNvSpPr>
      </xdr:nvSpPr>
      <xdr:spPr bwMode="auto">
        <a:xfrm>
          <a:off x="9334500" y="13592175"/>
          <a:ext cx="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54%</a:t>
          </a:r>
        </a:p>
      </xdr:txBody>
    </xdr:sp>
    <xdr:clientData/>
  </xdr:twoCellAnchor>
  <xdr:twoCellAnchor>
    <xdr:from>
      <xdr:col>12</xdr:col>
      <xdr:colOff>0</xdr:colOff>
      <xdr:row>78</xdr:row>
      <xdr:rowOff>180975</xdr:rowOff>
    </xdr:from>
    <xdr:to>
      <xdr:col>12</xdr:col>
      <xdr:colOff>0</xdr:colOff>
      <xdr:row>79</xdr:row>
      <xdr:rowOff>152400</xdr:rowOff>
    </xdr:to>
    <xdr:sp macro="" textlink="">
      <xdr:nvSpPr>
        <xdr:cNvPr id="26" name="Text Box 29">
          <a:extLst>
            <a:ext uri="{FF2B5EF4-FFF2-40B4-BE49-F238E27FC236}">
              <a16:creationId xmlns:a16="http://schemas.microsoft.com/office/drawing/2014/main" id="{B591BA12-9E20-4C1A-AE86-D0B07807352B}"/>
            </a:ext>
          </a:extLst>
        </xdr:cNvPr>
        <xdr:cNvSpPr txBox="1">
          <a:spLocks noChangeArrowheads="1"/>
        </xdr:cNvSpPr>
      </xdr:nvSpPr>
      <xdr:spPr bwMode="auto">
        <a:xfrm>
          <a:off x="9334500" y="14506575"/>
          <a:ext cx="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24%</a:t>
          </a:r>
        </a:p>
      </xdr:txBody>
    </xdr:sp>
    <xdr:clientData/>
  </xdr:twoCellAnchor>
  <xdr:twoCellAnchor>
    <xdr:from>
      <xdr:col>12</xdr:col>
      <xdr:colOff>0</xdr:colOff>
      <xdr:row>79</xdr:row>
      <xdr:rowOff>104775</xdr:rowOff>
    </xdr:from>
    <xdr:to>
      <xdr:col>12</xdr:col>
      <xdr:colOff>0</xdr:colOff>
      <xdr:row>80</xdr:row>
      <xdr:rowOff>104775</xdr:rowOff>
    </xdr:to>
    <xdr:sp macro="" textlink="">
      <xdr:nvSpPr>
        <xdr:cNvPr id="27" name="Text Box 30">
          <a:extLst>
            <a:ext uri="{FF2B5EF4-FFF2-40B4-BE49-F238E27FC236}">
              <a16:creationId xmlns:a16="http://schemas.microsoft.com/office/drawing/2014/main" id="{2C88C9F2-B625-4C64-954C-78A86A76F419}"/>
            </a:ext>
          </a:extLst>
        </xdr:cNvPr>
        <xdr:cNvSpPr txBox="1">
          <a:spLocks noChangeArrowheads="1"/>
        </xdr:cNvSpPr>
      </xdr:nvSpPr>
      <xdr:spPr bwMode="auto">
        <a:xfrm>
          <a:off x="9334500" y="14639925"/>
          <a:ext cx="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22%</a:t>
          </a:r>
        </a:p>
      </xdr:txBody>
    </xdr:sp>
    <xdr:clientData/>
  </xdr:twoCellAnchor>
  <xdr:twoCellAnchor>
    <xdr:from>
      <xdr:col>1</xdr:col>
      <xdr:colOff>0</xdr:colOff>
      <xdr:row>70</xdr:row>
      <xdr:rowOff>123825</xdr:rowOff>
    </xdr:from>
    <xdr:to>
      <xdr:col>1</xdr:col>
      <xdr:colOff>0</xdr:colOff>
      <xdr:row>71</xdr:row>
      <xdr:rowOff>123825</xdr:rowOff>
    </xdr:to>
    <xdr:sp macro="" textlink="">
      <xdr:nvSpPr>
        <xdr:cNvPr id="28" name="Text Box 31">
          <a:extLst>
            <a:ext uri="{FF2B5EF4-FFF2-40B4-BE49-F238E27FC236}">
              <a16:creationId xmlns:a16="http://schemas.microsoft.com/office/drawing/2014/main" id="{B37A641D-9119-4243-ADDA-5BAB548357DD}"/>
            </a:ext>
          </a:extLst>
        </xdr:cNvPr>
        <xdr:cNvSpPr txBox="1">
          <a:spLocks noChangeArrowheads="1"/>
        </xdr:cNvSpPr>
      </xdr:nvSpPr>
      <xdr:spPr bwMode="auto">
        <a:xfrm>
          <a:off x="142875" y="128016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5%</a:t>
          </a:r>
        </a:p>
      </xdr:txBody>
    </xdr:sp>
    <xdr:clientData/>
  </xdr:twoCellAnchor>
  <xdr:twoCellAnchor>
    <xdr:from>
      <xdr:col>12</xdr:col>
      <xdr:colOff>0</xdr:colOff>
      <xdr:row>45</xdr:row>
      <xdr:rowOff>38100</xdr:rowOff>
    </xdr:from>
    <xdr:to>
      <xdr:col>12</xdr:col>
      <xdr:colOff>0</xdr:colOff>
      <xdr:row>51</xdr:row>
      <xdr:rowOff>57150</xdr:rowOff>
    </xdr:to>
    <xdr:sp macro="" textlink="">
      <xdr:nvSpPr>
        <xdr:cNvPr id="29" name="Text Box 32">
          <a:extLst>
            <a:ext uri="{FF2B5EF4-FFF2-40B4-BE49-F238E27FC236}">
              <a16:creationId xmlns:a16="http://schemas.microsoft.com/office/drawing/2014/main" id="{0FD78751-E9BB-46D1-8355-7586816A78FE}"/>
            </a:ext>
          </a:extLst>
        </xdr:cNvPr>
        <xdr:cNvSpPr txBox="1">
          <a:spLocks noChangeArrowheads="1"/>
        </xdr:cNvSpPr>
      </xdr:nvSpPr>
      <xdr:spPr bwMode="auto">
        <a:xfrm>
          <a:off x="9334500" y="8315325"/>
          <a:ext cx="0" cy="10477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3%</a:t>
          </a:r>
        </a:p>
      </xdr:txBody>
    </xdr:sp>
    <xdr:clientData/>
  </xdr:twoCellAnchor>
  <xdr:twoCellAnchor>
    <xdr:from>
      <xdr:col>12</xdr:col>
      <xdr:colOff>0</xdr:colOff>
      <xdr:row>51</xdr:row>
      <xdr:rowOff>0</xdr:rowOff>
    </xdr:from>
    <xdr:to>
      <xdr:col>12</xdr:col>
      <xdr:colOff>0</xdr:colOff>
      <xdr:row>52</xdr:row>
      <xdr:rowOff>19050</xdr:rowOff>
    </xdr:to>
    <xdr:sp macro="" textlink="">
      <xdr:nvSpPr>
        <xdr:cNvPr id="30" name="Text Box 33">
          <a:extLst>
            <a:ext uri="{FF2B5EF4-FFF2-40B4-BE49-F238E27FC236}">
              <a16:creationId xmlns:a16="http://schemas.microsoft.com/office/drawing/2014/main" id="{1506E57D-C7D9-4C6E-9CE4-2299D2F25ABE}"/>
            </a:ext>
          </a:extLst>
        </xdr:cNvPr>
        <xdr:cNvSpPr txBox="1">
          <a:spLocks noChangeArrowheads="1"/>
        </xdr:cNvSpPr>
      </xdr:nvSpPr>
      <xdr:spPr bwMode="auto">
        <a:xfrm>
          <a:off x="9334500" y="9305925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37%</a:t>
          </a:r>
        </a:p>
      </xdr:txBody>
    </xdr:sp>
    <xdr:clientData/>
  </xdr:twoCellAnchor>
  <xdr:twoCellAnchor>
    <xdr:from>
      <xdr:col>12</xdr:col>
      <xdr:colOff>0</xdr:colOff>
      <xdr:row>43</xdr:row>
      <xdr:rowOff>114300</xdr:rowOff>
    </xdr:from>
    <xdr:to>
      <xdr:col>12</xdr:col>
      <xdr:colOff>0</xdr:colOff>
      <xdr:row>44</xdr:row>
      <xdr:rowOff>95250</xdr:rowOff>
    </xdr:to>
    <xdr:sp macro="" textlink="">
      <xdr:nvSpPr>
        <xdr:cNvPr id="31" name="Text Box 34">
          <a:extLst>
            <a:ext uri="{FF2B5EF4-FFF2-40B4-BE49-F238E27FC236}">
              <a16:creationId xmlns:a16="http://schemas.microsoft.com/office/drawing/2014/main" id="{55E112F5-3DD2-45AA-BFB9-D1E14D8F16D4}"/>
            </a:ext>
          </a:extLst>
        </xdr:cNvPr>
        <xdr:cNvSpPr txBox="1">
          <a:spLocks noChangeArrowheads="1"/>
        </xdr:cNvSpPr>
      </xdr:nvSpPr>
      <xdr:spPr bwMode="auto">
        <a:xfrm>
          <a:off x="9334500" y="8039100"/>
          <a:ext cx="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60%</a:t>
          </a:r>
        </a:p>
      </xdr:txBody>
    </xdr:sp>
    <xdr:clientData/>
  </xdr:twoCell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0.26572</cdr:x>
      <cdr:y>0.51934</cdr:y>
    </cdr:from>
    <cdr:to>
      <cdr:x>0.32858</cdr:x>
      <cdr:y>0.59283</cdr:y>
    </cdr:to>
    <cdr:sp macro="" textlink="">
      <cdr:nvSpPr>
        <cdr:cNvPr id="21708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8059" y="1502029"/>
          <a:ext cx="46108" cy="2114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50%</a:t>
          </a:r>
        </a:p>
      </cdr:txBody>
    </cdr:sp>
  </cdr:relSizeAnchor>
  <cdr:relSizeAnchor xmlns:cdr="http://schemas.openxmlformats.org/drawingml/2006/chartDrawing">
    <cdr:from>
      <cdr:x>0.30922</cdr:x>
      <cdr:y>0.16131</cdr:y>
    </cdr:from>
    <cdr:to>
      <cdr:x>0.63139</cdr:x>
      <cdr:y>0.21885</cdr:y>
    </cdr:to>
    <cdr:sp macro="" textlink="">
      <cdr:nvSpPr>
        <cdr:cNvPr id="2170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968" y="468028"/>
          <a:ext cx="236284" cy="1639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75" b="1" i="0" strike="noStrike">
              <a:solidFill>
                <a:srgbClr val="000000"/>
              </a:solidFill>
              <a:latin typeface="Arial"/>
              <a:cs typeface="Arial"/>
            </a:rPr>
            <a:t>TOTAL : 5 907 MW</a:t>
          </a:r>
        </a:p>
        <a:p xmlns:a="http://schemas.openxmlformats.org/drawingml/2006/main">
          <a:pPr algn="l" rtl="0">
            <a:defRPr sz="1000"/>
          </a:pPr>
          <a:endParaRPr lang="en-US" sz="17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0.35969</cdr:x>
      <cdr:y>0.1804</cdr:y>
    </cdr:from>
    <cdr:to>
      <cdr:x>0.70948</cdr:x>
      <cdr:y>0.34394</cdr:y>
    </cdr:to>
    <cdr:sp macro="" textlink="">
      <cdr:nvSpPr>
        <cdr:cNvPr id="2181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6982" y="465114"/>
          <a:ext cx="256546" cy="4469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75" b="1" i="0" strike="noStrike">
              <a:solidFill>
                <a:srgbClr val="000000"/>
              </a:solidFill>
              <a:latin typeface="Arial"/>
              <a:cs typeface="Arial"/>
            </a:rPr>
            <a:t>Mercado eléctrico :   5 051 MW</a:t>
          </a:r>
        </a:p>
        <a:p xmlns:a="http://schemas.openxmlformats.org/drawingml/2006/main">
          <a:pPr algn="l" rtl="0">
            <a:defRPr sz="1000"/>
          </a:pPr>
          <a:r>
            <a:rPr lang="en-US" sz="175" b="1" i="0" strike="noStrike">
              <a:solidFill>
                <a:srgbClr val="000000"/>
              </a:solidFill>
              <a:latin typeface="Arial"/>
              <a:cs typeface="Arial"/>
            </a:rPr>
            <a:t>Uso propio               :    856 MW</a:t>
          </a:r>
        </a:p>
        <a:p xmlns:a="http://schemas.openxmlformats.org/drawingml/2006/main">
          <a:pPr algn="l" rtl="0">
            <a:defRPr sz="1000"/>
          </a:pPr>
          <a:endParaRPr lang="en-US" sz="17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0.39384</cdr:x>
      <cdr:y>0.52478</cdr:y>
    </cdr:from>
    <cdr:to>
      <cdr:x>0.44692</cdr:x>
      <cdr:y>0.58444</cdr:y>
    </cdr:to>
    <cdr:sp macro="" textlink="">
      <cdr:nvSpPr>
        <cdr:cNvPr id="2191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2030" y="1326402"/>
          <a:ext cx="38929" cy="1487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51%</a:t>
          </a:r>
        </a:p>
      </cdr:txBody>
    </cdr:sp>
  </cdr:relSizeAnchor>
  <cdr:relSizeAnchor xmlns:cdr="http://schemas.openxmlformats.org/drawingml/2006/chartDrawing">
    <cdr:from>
      <cdr:x>0.52067</cdr:x>
      <cdr:y>0.52478</cdr:y>
    </cdr:from>
    <cdr:to>
      <cdr:x>0.5757</cdr:x>
      <cdr:y>0.60729</cdr:y>
    </cdr:to>
    <cdr:sp macro="" textlink="">
      <cdr:nvSpPr>
        <cdr:cNvPr id="21913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5044" y="1326402"/>
          <a:ext cx="40365" cy="2056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49%</a:t>
          </a:r>
        </a:p>
      </cdr:txBody>
    </cdr:sp>
  </cdr:relSizeAnchor>
  <cdr:relSizeAnchor xmlns:cdr="http://schemas.openxmlformats.org/drawingml/2006/chartDrawing">
    <cdr:from>
      <cdr:x>0.67337</cdr:x>
      <cdr:y>0.66261</cdr:y>
    </cdr:from>
    <cdr:to>
      <cdr:x>0.75886</cdr:x>
      <cdr:y>0.71792</cdr:y>
    </cdr:to>
    <cdr:sp macro="" textlink="">
      <cdr:nvSpPr>
        <cdr:cNvPr id="21913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7044" y="1669950"/>
          <a:ext cx="62701" cy="1397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50" b="0" i="0" strike="noStrike">
              <a:solidFill>
                <a:srgbClr val="000000"/>
              </a:solidFill>
              <a:latin typeface="Arial"/>
              <a:cs typeface="Arial"/>
            </a:rPr>
            <a:t>0,01%</a:t>
          </a:r>
        </a:p>
      </cdr:txBody>
    </cdr: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0.31379</cdr:x>
      <cdr:y>0.17171</cdr:y>
    </cdr:from>
    <cdr:to>
      <cdr:x>0.83718</cdr:x>
      <cdr:y>0.3216</cdr:y>
    </cdr:to>
    <cdr:sp macro="" textlink="">
      <cdr:nvSpPr>
        <cdr:cNvPr id="22016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3318" y="452850"/>
          <a:ext cx="383862" cy="4207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75" b="1" i="0" strike="noStrike">
              <a:solidFill>
                <a:srgbClr val="000000"/>
              </a:solidFill>
              <a:latin typeface="Arial"/>
              <a:cs typeface="Arial"/>
            </a:rPr>
            <a:t>Mercado eléctrico :   4 642 MW</a:t>
          </a:r>
        </a:p>
        <a:p xmlns:a="http://schemas.openxmlformats.org/drawingml/2006/main">
          <a:pPr algn="l" rtl="0">
            <a:defRPr sz="1000"/>
          </a:pPr>
          <a:r>
            <a:rPr lang="en-US" sz="175" b="1" i="0" strike="noStrike">
              <a:solidFill>
                <a:srgbClr val="000000"/>
              </a:solidFill>
              <a:latin typeface="Arial"/>
              <a:cs typeface="Arial"/>
            </a:rPr>
            <a:t>Uso propio              :     745 MW</a:t>
          </a:r>
        </a:p>
        <a:p xmlns:a="http://schemas.openxmlformats.org/drawingml/2006/main">
          <a:pPr algn="l" rtl="0">
            <a:defRPr sz="1000"/>
          </a:pPr>
          <a:endParaRPr lang="en-US" sz="17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0.27506</cdr:x>
      <cdr:y>0.56242</cdr:y>
    </cdr:from>
    <cdr:to>
      <cdr:x>0.34496</cdr:x>
      <cdr:y>0.6288</cdr:y>
    </cdr:to>
    <cdr:sp macro="" textlink="'3.5.1'!$C$14">
      <cdr:nvSpPr>
        <cdr:cNvPr id="33280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57559" y="2667822"/>
          <a:ext cx="319583" cy="3148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536FDECD-BE57-4D33-968F-2373F890876F}" type="TxLink">
            <a:rPr lang="en-US" sz="800" b="1" i="0" u="none" strike="noStrike" baseline="0">
              <a:solidFill>
                <a:srgbClr val="000000"/>
              </a:solidFill>
              <a:latin typeface="Century Gothic"/>
              <a:ea typeface="Calibri"/>
              <a:cs typeface="Arial"/>
            </a:rPr>
            <a:pPr algn="l" rtl="0">
              <a:defRPr sz="1000"/>
            </a:pPr>
            <a:t>50%</a:t>
          </a:fld>
          <a:endParaRPr lang="es-ES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0.46606</cdr:x>
      <cdr:y>0.6043</cdr:y>
    </cdr:from>
    <cdr:to>
      <cdr:x>0.53084</cdr:x>
      <cdr:y>0.67165</cdr:y>
    </cdr:to>
    <cdr:sp macro="" textlink="'3.5.1'!$D$14">
      <cdr:nvSpPr>
        <cdr:cNvPr id="33280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30842" y="2866489"/>
          <a:ext cx="296174" cy="3194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442B28B6-0290-4A37-91DD-DAC93DFAAEB4}" type="TxLink">
            <a:rPr lang="en-US" sz="800" b="1" i="0" u="none" strike="noStrike" baseline="0">
              <a:solidFill>
                <a:srgbClr val="000000"/>
              </a:solidFill>
              <a:latin typeface="Century Gothic"/>
              <a:ea typeface="Calibri"/>
              <a:cs typeface="Arial"/>
            </a:rPr>
            <a:pPr algn="l" rtl="0">
              <a:defRPr sz="1000"/>
            </a:pPr>
            <a:t>42%</a:t>
          </a:fld>
          <a:endParaRPr lang="es-ES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0.64986</cdr:x>
      <cdr:y>0.78091</cdr:y>
    </cdr:from>
    <cdr:to>
      <cdr:x>0.74107</cdr:x>
      <cdr:y>0.8481</cdr:y>
    </cdr:to>
    <cdr:sp macro="" textlink="'3.5.1'!$E$14">
      <cdr:nvSpPr>
        <cdr:cNvPr id="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71160" y="3704188"/>
          <a:ext cx="417012" cy="3187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fld id="{AE4FDEC1-BAD3-4D52-A3DE-86F31B6B42A1}" type="TxLink">
            <a:rPr lang="en-US" sz="800" b="1" i="0" u="none" strike="noStrike" baseline="0">
              <a:solidFill>
                <a:srgbClr val="000000"/>
              </a:solidFill>
              <a:latin typeface="Century Gothic"/>
              <a:ea typeface="Calibri"/>
              <a:cs typeface="Arial"/>
            </a:rPr>
            <a:pPr algn="l" rtl="0">
              <a:defRPr sz="1000"/>
            </a:pPr>
            <a:t>2,1%</a:t>
          </a:fld>
          <a:endParaRPr lang="es-ES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0.83583</cdr:x>
      <cdr:y>0.79777</cdr:y>
    </cdr:from>
    <cdr:to>
      <cdr:x>0.92254</cdr:x>
      <cdr:y>0.86381</cdr:y>
    </cdr:to>
    <cdr:sp macro="" textlink="'3.5.1'!$F$14">
      <cdr:nvSpPr>
        <cdr:cNvPr id="5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21400" y="3784194"/>
          <a:ext cx="396438" cy="3132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2860" rIns="0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fld id="{D6E36B2C-720D-4319-85C0-53434A42EF45}" type="TxLink">
            <a:rPr lang="en-US" sz="800" b="1" i="0" u="none" strike="noStrike" baseline="0">
              <a:solidFill>
                <a:srgbClr val="000000"/>
              </a:solidFill>
              <a:latin typeface="Century Gothic"/>
              <a:ea typeface="Calibri"/>
              <a:cs typeface="Arial"/>
            </a:rPr>
            <a:pPr algn="l" rtl="0">
              <a:defRPr sz="1000"/>
            </a:pPr>
            <a:t>6,1%</a:t>
          </a:fld>
          <a:endParaRPr lang="es-ES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0.28261</cdr:x>
      <cdr:y>0.14083</cdr:y>
    </cdr:from>
    <cdr:to>
      <cdr:x>0.71429</cdr:x>
      <cdr:y>0.25122</cdr:y>
    </cdr:to>
    <cdr:sp macro="" textlink="">
      <cdr:nvSpPr>
        <cdr:cNvPr id="3338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81331" y="549959"/>
          <a:ext cx="1957170" cy="4311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875" b="1" i="0" u="none" strike="noStrike" baseline="0">
              <a:solidFill>
                <a:srgbClr val="000000"/>
              </a:solidFill>
              <a:latin typeface="Arial"/>
              <a:cs typeface="Arial"/>
            </a:rPr>
            <a:t>Mercado eléctrico   :   61 756  GWh</a:t>
          </a:r>
        </a:p>
        <a:p xmlns:a="http://schemas.openxmlformats.org/drawingml/2006/main">
          <a:pPr algn="l" rtl="0">
            <a:defRPr sz="1000"/>
          </a:pPr>
          <a:r>
            <a:rPr lang="es-ES" sz="875" b="1" i="0" u="none" strike="noStrike" baseline="0">
              <a:solidFill>
                <a:srgbClr val="000000"/>
              </a:solidFill>
              <a:latin typeface="Arial"/>
              <a:cs typeface="Arial"/>
            </a:rPr>
            <a:t>Uso propio               :     2 039  GWh</a:t>
          </a:r>
        </a:p>
        <a:p xmlns:a="http://schemas.openxmlformats.org/drawingml/2006/main">
          <a:pPr algn="l" rtl="0">
            <a:defRPr sz="1000"/>
          </a:pPr>
          <a:endParaRPr lang="es-ES" sz="875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0.71164</cdr:x>
      <cdr:y>0.60341</cdr:y>
    </cdr:from>
    <cdr:to>
      <cdr:x>0.78594</cdr:x>
      <cdr:y>0.66777</cdr:y>
    </cdr:to>
    <cdr:sp macro="" textlink="">
      <cdr:nvSpPr>
        <cdr:cNvPr id="333826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43567" y="1588512"/>
          <a:ext cx="276006" cy="1694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78%</a:t>
          </a:r>
        </a:p>
      </cdr:txBody>
    </cdr:sp>
  </cdr:relSizeAnchor>
  <cdr:relSizeAnchor xmlns:cdr="http://schemas.openxmlformats.org/drawingml/2006/chartDrawing">
    <cdr:from>
      <cdr:x>0.39492</cdr:x>
      <cdr:y>0.33028</cdr:y>
    </cdr:from>
    <cdr:to>
      <cdr:x>0.45802</cdr:x>
      <cdr:y>0.39416</cdr:y>
    </cdr:to>
    <cdr:sp macro="" textlink="">
      <cdr:nvSpPr>
        <cdr:cNvPr id="333828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67039" y="864432"/>
          <a:ext cx="235284" cy="1687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1%</a:t>
          </a:r>
        </a:p>
      </cdr:txBody>
    </cdr:sp>
  </cdr:relSizeAnchor>
  <cdr:relSizeAnchor xmlns:cdr="http://schemas.openxmlformats.org/drawingml/2006/chartDrawing">
    <cdr:from>
      <cdr:x>0.3799</cdr:x>
      <cdr:y>0.5182</cdr:y>
    </cdr:from>
    <cdr:to>
      <cdr:x>0.4542</cdr:x>
      <cdr:y>0.58232</cdr:y>
    </cdr:to>
    <cdr:sp macro="" textlink="">
      <cdr:nvSpPr>
        <cdr:cNvPr id="333829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22414" y="2038508"/>
          <a:ext cx="336869" cy="2522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900" b="1" i="0" u="none" strike="noStrike" baseline="0">
              <a:solidFill>
                <a:schemeClr val="bg1"/>
              </a:solidFill>
              <a:latin typeface="Arial"/>
              <a:cs typeface="Arial"/>
            </a:rPr>
            <a:t>99%</a:t>
          </a:r>
        </a:p>
      </cdr:txBody>
    </cdr:sp>
  </cdr:relSizeAnchor>
  <cdr:relSizeAnchor xmlns:cdr="http://schemas.openxmlformats.org/drawingml/2006/chartDrawing">
    <cdr:from>
      <cdr:x>0.59084</cdr:x>
      <cdr:y>0.67207</cdr:y>
    </cdr:from>
    <cdr:to>
      <cdr:x>0.66097</cdr:x>
      <cdr:y>0.73735</cdr:y>
    </cdr:to>
    <cdr:sp macro="" textlink="">
      <cdr:nvSpPr>
        <cdr:cNvPr id="333830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78791" y="2643819"/>
          <a:ext cx="317963" cy="256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900" b="1" i="0" u="none" strike="noStrike" baseline="0">
              <a:solidFill>
                <a:schemeClr val="bg1"/>
              </a:solidFill>
              <a:latin typeface="Arial"/>
              <a:cs typeface="Arial"/>
            </a:rPr>
            <a:t>22%</a:t>
          </a:r>
        </a:p>
      </cdr:txBody>
    </cdr:sp>
  </cdr:relSizeAnchor>
</c:userShapes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0.38841</cdr:x>
      <cdr:y>0.21088</cdr:y>
    </cdr:from>
    <cdr:to>
      <cdr:x>0.62943</cdr:x>
      <cdr:y>0.30059</cdr:y>
    </cdr:to>
    <cdr:sp macro="" textlink="">
      <cdr:nvSpPr>
        <cdr:cNvPr id="22323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8042" y="518944"/>
          <a:ext cx="176774" cy="2159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75" b="1" i="0" strike="noStrike">
              <a:solidFill>
                <a:srgbClr val="000000"/>
              </a:solidFill>
              <a:latin typeface="Arial"/>
              <a:cs typeface="Arial"/>
            </a:rPr>
            <a:t>TOTAL : 5 907 MW</a:t>
          </a:r>
        </a:p>
        <a:p xmlns:a="http://schemas.openxmlformats.org/drawingml/2006/main">
          <a:pPr algn="l" rtl="0">
            <a:defRPr sz="1000"/>
          </a:pPr>
          <a:endParaRPr lang="en-US" sz="17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0.36252</cdr:x>
      <cdr:y>0.18668</cdr:y>
    </cdr:from>
    <cdr:to>
      <cdr:x>0.77774</cdr:x>
      <cdr:y>0.25829</cdr:y>
    </cdr:to>
    <cdr:sp macro="" textlink="">
      <cdr:nvSpPr>
        <cdr:cNvPr id="2242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520" y="633030"/>
          <a:ext cx="1890476" cy="2427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: 63 795 GW</a:t>
          </a:r>
        </a:p>
        <a:p xmlns:a="http://schemas.openxmlformats.org/drawingml/2006/main">
          <a:pPr algn="l" rtl="0">
            <a:defRPr sz="1000"/>
          </a:pPr>
          <a:endParaRPr lang="es-ES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0.39602</cdr:x>
      <cdr:y>0.22648</cdr:y>
    </cdr:from>
    <cdr:to>
      <cdr:x>0.68577</cdr:x>
      <cdr:y>0.3251</cdr:y>
    </cdr:to>
    <cdr:sp macro="" textlink="">
      <cdr:nvSpPr>
        <cdr:cNvPr id="2252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3626" y="535927"/>
          <a:ext cx="212512" cy="2227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75" b="1" i="0" strike="noStrike">
              <a:solidFill>
                <a:srgbClr val="000000"/>
              </a:solidFill>
              <a:latin typeface="Arial"/>
              <a:cs typeface="Arial"/>
            </a:rPr>
            <a:t>TOTAL : 5 387 MW</a:t>
          </a:r>
        </a:p>
        <a:p xmlns:a="http://schemas.openxmlformats.org/drawingml/2006/main">
          <a:pPr algn="l" rtl="0">
            <a:defRPr sz="1000"/>
          </a:pPr>
          <a:endParaRPr lang="en-US" sz="175" b="1" i="0" strike="noStrike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</xdr:row>
      <xdr:rowOff>8467</xdr:rowOff>
    </xdr:from>
    <xdr:to>
      <xdr:col>8</xdr:col>
      <xdr:colOff>933450</xdr:colOff>
      <xdr:row>25</xdr:row>
      <xdr:rowOff>56092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0F11DB-5733-4F78-BF7A-5054FE189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285750</xdr:colOff>
      <xdr:row>31</xdr:row>
      <xdr:rowOff>116417</xdr:rowOff>
    </xdr:from>
    <xdr:to>
      <xdr:col>8</xdr:col>
      <xdr:colOff>952500</xdr:colOff>
      <xdr:row>55</xdr:row>
      <xdr:rowOff>21167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173B14-3DAF-40FF-B5DC-5607158E7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61</xdr:row>
      <xdr:rowOff>27517</xdr:rowOff>
    </xdr:from>
    <xdr:to>
      <xdr:col>8</xdr:col>
      <xdr:colOff>954616</xdr:colOff>
      <xdr:row>84</xdr:row>
      <xdr:rowOff>46567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5DD766-FD4C-45E4-B969-227AEC392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303742</xdr:colOff>
      <xdr:row>97</xdr:row>
      <xdr:rowOff>105305</xdr:rowOff>
    </xdr:from>
    <xdr:to>
      <xdr:col>8</xdr:col>
      <xdr:colOff>926041</xdr:colOff>
      <xdr:row>120</xdr:row>
      <xdr:rowOff>171980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30B7DFC4-5320-43CD-A222-2FA89FC3E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311150</xdr:colOff>
      <xdr:row>128</xdr:row>
      <xdr:rowOff>47890</xdr:rowOff>
    </xdr:from>
    <xdr:to>
      <xdr:col>8</xdr:col>
      <xdr:colOff>873125</xdr:colOff>
      <xdr:row>151</xdr:row>
      <xdr:rowOff>133614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11414809-BFF2-44F8-82EE-51E81CD73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573741</xdr:colOff>
      <xdr:row>1</xdr:row>
      <xdr:rowOff>57150</xdr:rowOff>
    </xdr:from>
    <xdr:to>
      <xdr:col>14</xdr:col>
      <xdr:colOff>302558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7B564-4B44-4EB6-B7F4-52E7C49AB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592791</xdr:colOff>
      <xdr:row>67</xdr:row>
      <xdr:rowOff>19049</xdr:rowOff>
    </xdr:from>
    <xdr:to>
      <xdr:col>14</xdr:col>
      <xdr:colOff>336176</xdr:colOff>
      <xdr:row>94</xdr:row>
      <xdr:rowOff>148166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4A45A8-DAB3-48E5-AB00-A07991C7F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567578</xdr:colOff>
      <xdr:row>32</xdr:row>
      <xdr:rowOff>135031</xdr:rowOff>
    </xdr:from>
    <xdr:to>
      <xdr:col>14</xdr:col>
      <xdr:colOff>302559</xdr:colOff>
      <xdr:row>60</xdr:row>
      <xdr:rowOff>74083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0847E9-1A6F-4C79-BBEB-6C04119F0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544286</xdr:colOff>
      <xdr:row>2</xdr:row>
      <xdr:rowOff>25854</xdr:rowOff>
    </xdr:from>
    <xdr:to>
      <xdr:col>14</xdr:col>
      <xdr:colOff>687161</xdr:colOff>
      <xdr:row>45</xdr:row>
      <xdr:rowOff>107497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D5296196-B432-499B-97C4-79B10672D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650081</xdr:colOff>
      <xdr:row>2</xdr:row>
      <xdr:rowOff>154781</xdr:rowOff>
    </xdr:from>
    <xdr:to>
      <xdr:col>13</xdr:col>
      <xdr:colOff>650081</xdr:colOff>
      <xdr:row>45</xdr:row>
      <xdr:rowOff>40481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4818774-C7E9-49DA-8CBF-277290346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117360</xdr:colOff>
      <xdr:row>0</xdr:row>
      <xdr:rowOff>144235</xdr:rowOff>
    </xdr:from>
    <xdr:to>
      <xdr:col>13</xdr:col>
      <xdr:colOff>344610</xdr:colOff>
      <xdr:row>20</xdr:row>
      <xdr:rowOff>91829</xdr:rowOff>
    </xdr:to>
    <xdr:graphicFrame macro="">
      <xdr:nvGraphicFramePr>
        <xdr:cNvPr id="2" name="Chart 10">
          <a:extLst>
            <a:ext uri="{FF2B5EF4-FFF2-40B4-BE49-F238E27FC236}">
              <a16:creationId xmlns:a16="http://schemas.microsoft.com/office/drawing/2014/main" id="{E6348C56-B15C-49E2-A49B-9DA0A41E8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113469</xdr:colOff>
      <xdr:row>23</xdr:row>
      <xdr:rowOff>48001</xdr:rowOff>
    </xdr:from>
    <xdr:to>
      <xdr:col>13</xdr:col>
      <xdr:colOff>340719</xdr:colOff>
      <xdr:row>44</xdr:row>
      <xdr:rowOff>7501</xdr:rowOff>
    </xdr:to>
    <xdr:graphicFrame macro="">
      <xdr:nvGraphicFramePr>
        <xdr:cNvPr id="3" name="Chart 11">
          <a:extLst>
            <a:ext uri="{FF2B5EF4-FFF2-40B4-BE49-F238E27FC236}">
              <a16:creationId xmlns:a16="http://schemas.microsoft.com/office/drawing/2014/main" id="{590719DB-4B98-42B6-8758-08DFE9B9D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177612</xdr:colOff>
      <xdr:row>62</xdr:row>
      <xdr:rowOff>101490</xdr:rowOff>
    </xdr:from>
    <xdr:to>
      <xdr:col>13</xdr:col>
      <xdr:colOff>404862</xdr:colOff>
      <xdr:row>88</xdr:row>
      <xdr:rowOff>69427</xdr:rowOff>
    </xdr:to>
    <xdr:graphicFrame macro="">
      <xdr:nvGraphicFramePr>
        <xdr:cNvPr id="4" name="Chart 11">
          <a:extLst>
            <a:ext uri="{FF2B5EF4-FFF2-40B4-BE49-F238E27FC236}">
              <a16:creationId xmlns:a16="http://schemas.microsoft.com/office/drawing/2014/main" id="{AEABDB5A-8068-4872-8690-02F57D73B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101829</xdr:colOff>
      <xdr:row>34</xdr:row>
      <xdr:rowOff>29088</xdr:rowOff>
    </xdr:from>
    <xdr:to>
      <xdr:col>15</xdr:col>
      <xdr:colOff>844704</xdr:colOff>
      <xdr:row>64</xdr:row>
      <xdr:rowOff>74088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C55F6-69E5-49FF-9925-56D1EB913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123684</xdr:colOff>
      <xdr:row>0</xdr:row>
      <xdr:rowOff>159621</xdr:rowOff>
    </xdr:from>
    <xdr:to>
      <xdr:col>15</xdr:col>
      <xdr:colOff>866559</xdr:colOff>
      <xdr:row>30</xdr:row>
      <xdr:rowOff>14121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52B72A-8CC2-4D27-BCD3-E8F27ABA2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2</xdr:row>
      <xdr:rowOff>0</xdr:rowOff>
    </xdr:from>
    <xdr:to>
      <xdr:col>11</xdr:col>
      <xdr:colOff>619125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3AB534-51E1-48D8-BF79-2B6795B38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161924</xdr:colOff>
      <xdr:row>56</xdr:row>
      <xdr:rowOff>171451</xdr:rowOff>
    </xdr:from>
    <xdr:to>
      <xdr:col>11</xdr:col>
      <xdr:colOff>638175</xdr:colOff>
      <xdr:row>82</xdr:row>
      <xdr:rowOff>28576</xdr:rowOff>
    </xdr:to>
    <xdr:graphicFrame macro="">
      <xdr:nvGraphicFramePr>
        <xdr:cNvPr id="3" name="3 Gráfico">
          <a:extLst>
            <a:ext uri="{FF2B5EF4-FFF2-40B4-BE49-F238E27FC236}">
              <a16:creationId xmlns:a16="http://schemas.microsoft.com/office/drawing/2014/main" id="{56BF971B-7061-4FD0-922E-E972D9E79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25</xdr:row>
      <xdr:rowOff>123825</xdr:rowOff>
    </xdr:from>
    <xdr:to>
      <xdr:col>9</xdr:col>
      <xdr:colOff>1162050</xdr:colOff>
      <xdr:row>53</xdr:row>
      <xdr:rowOff>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F55D4EB8-5E9E-417F-8260-4DBF388A9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77</xdr:row>
      <xdr:rowOff>161925</xdr:rowOff>
    </xdr:from>
    <xdr:to>
      <xdr:col>9</xdr:col>
      <xdr:colOff>1162050</xdr:colOff>
      <xdr:row>106</xdr:row>
      <xdr:rowOff>19050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14AE00B8-7066-41EE-8A05-E84B4985D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3</xdr:row>
      <xdr:rowOff>104775</xdr:rowOff>
    </xdr:from>
    <xdr:to>
      <xdr:col>15</xdr:col>
      <xdr:colOff>628650</xdr:colOff>
      <xdr:row>26</xdr:row>
      <xdr:rowOff>133350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F20CC462-2DD0-4A2B-8580-FD32DF196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561975</xdr:colOff>
      <xdr:row>30</xdr:row>
      <xdr:rowOff>104775</xdr:rowOff>
    </xdr:from>
    <xdr:to>
      <xdr:col>15</xdr:col>
      <xdr:colOff>638175</xdr:colOff>
      <xdr:row>54</xdr:row>
      <xdr:rowOff>9525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A0E352E5-A937-4237-B37D-9F2E81403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3</xdr:row>
      <xdr:rowOff>95250</xdr:rowOff>
    </xdr:from>
    <xdr:to>
      <xdr:col>6</xdr:col>
      <xdr:colOff>200025</xdr:colOff>
      <xdr:row>27</xdr:row>
      <xdr:rowOff>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DCE2E45E-B4BF-436B-985E-19EC5CDEE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30</xdr:row>
      <xdr:rowOff>95250</xdr:rowOff>
    </xdr:from>
    <xdr:to>
      <xdr:col>6</xdr:col>
      <xdr:colOff>161925</xdr:colOff>
      <xdr:row>53</xdr:row>
      <xdr:rowOff>152400</xdr:rowOff>
    </xdr:to>
    <xdr:graphicFrame macro="">
      <xdr:nvGraphicFramePr>
        <xdr:cNvPr id="5" name="Chart 12">
          <a:extLst>
            <a:ext uri="{FF2B5EF4-FFF2-40B4-BE49-F238E27FC236}">
              <a16:creationId xmlns:a16="http://schemas.microsoft.com/office/drawing/2014/main" id="{4644B3BC-1FBD-4BEE-9403-37FC2C3B1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Libro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yra Vilca Anival Wenceslao" refreshedDate="45915.617373379631" createdVersion="8" refreshedVersion="8" minRefreshableVersion="3" recordCount="11834" xr:uid="{C7C0AA65-EF4A-4F23-A581-037D81D77660}">
  <cacheSource type="worksheet">
    <worksheetSource ref="A1:BF11835" sheet="BD" r:id="rId2"/>
  </cacheSource>
  <cacheFields count="58">
    <cacheField name="CANOREG" numFmtId="0">
      <sharedItems containsBlank="1"/>
    </cacheField>
    <cacheField name="CMESREG" numFmtId="0">
      <sharedItems containsBlank="1" count="14">
        <s v="01"/>
        <s v="02"/>
        <s v="03"/>
        <s v="04"/>
        <s v="05"/>
        <s v="06"/>
        <s v="08"/>
        <s v="07"/>
        <s v="09"/>
        <s v="10"/>
        <s v="11"/>
        <s v="12"/>
        <m/>
        <s v="1-12"/>
      </sharedItems>
    </cacheField>
    <cacheField name="CCODEMP" numFmtId="0">
      <sharedItems containsBlank="1"/>
    </cacheField>
    <cacheField name="CCODCON" numFmtId="0">
      <sharedItems containsBlank="1" containsMixedTypes="1" containsNumber="1" containsInteger="1" minValue="33104200" maxValue="33104200"/>
    </cacheField>
    <cacheField name="CCODCEN" numFmtId="0">
      <sharedItems containsBlank="1" containsMixedTypes="1" containsNumber="1" containsInteger="1" minValue="33104200" maxValue="33104200"/>
    </cacheField>
    <cacheField name="CTIPGRU" numFmtId="0">
      <sharedItems containsBlank="1" count="7">
        <s v="TG"/>
        <s v="TV"/>
        <s v="EL"/>
        <s v="CC"/>
        <m/>
        <s v="HI"/>
        <s v="EOL"/>
      </sharedItems>
    </cacheField>
    <cacheField name="CNOMNUM" numFmtId="0">
      <sharedItems containsBlank="1"/>
    </cacheField>
    <cacheField name="CESTGRU" numFmtId="0">
      <sharedItems containsBlank="1" containsMixedTypes="1" containsNumber="1" minValue="0" maxValue="71.69"/>
    </cacheField>
    <cacheField name="NPOTINS" numFmtId="0">
      <sharedItems containsString="0" containsBlank="1" containsNumber="1" minValue="0" maxValue="406.75"/>
    </cacheField>
    <cacheField name="NPOTEFE" numFmtId="0">
      <sharedItems containsString="0" containsBlank="1" containsNumber="1" minValue="0" maxValue="345.10300000000001"/>
    </cacheField>
    <cacheField name="NHORPUN" numFmtId="0">
      <sharedItems containsString="0" containsBlank="1" containsNumber="1" minValue="0" maxValue="49478.968000000001"/>
    </cacheField>
    <cacheField name="NFUHOPU" numFmtId="0">
      <sharedItems containsString="0" containsBlank="1" containsNumber="1" minValue="0" maxValue="178049.421"/>
    </cacheField>
    <cacheField name="NTOPRBR" numFmtId="0">
      <sharedItems containsString="0" containsBlank="1" containsNumber="1" minValue="0" maxValue="217912.837"/>
    </cacheField>
    <cacheField name="CHRSMAN" numFmtId="0">
      <sharedItems containsString="0" containsBlank="1" containsNumber="1" minValue="0" maxValue="744"/>
    </cacheField>
    <cacheField name="CHRSOPE" numFmtId="0">
      <sharedItems containsString="0" containsBlank="1" containsNumber="1" minValue="0" maxValue="945.63"/>
    </cacheField>
    <cacheField name="CHRSSAL" numFmtId="0">
      <sharedItems containsString="0" containsBlank="1" containsNumber="1" minValue="-0.01" maxValue="744"/>
    </cacheField>
    <cacheField name="NCONLUB" numFmtId="0">
      <sharedItems containsBlank="1" containsMixedTypes="1" containsNumber="1" minValue="0" maxValue="45971"/>
    </cacheField>
    <cacheField name="NMAXDEM" numFmtId="0">
      <sharedItems containsString="0" containsBlank="1" containsNumber="1" minValue="0" maxValue="739.25"/>
    </cacheField>
    <cacheField name="FILTRO" numFmtId="0">
      <sharedItems containsBlank="1" count="2">
        <m/>
        <s v="XX"/>
      </sharedItems>
    </cacheField>
    <cacheField name="Concatena_1" numFmtId="0">
      <sharedItems containsBlank="1"/>
    </cacheField>
    <cacheField name="Empresa SISGEN" numFmtId="0">
      <sharedItems containsBlank="1"/>
    </cacheField>
    <cacheField name="ABREVIATURA" numFmtId="0">
      <sharedItems containsBlank="1" count="186">
        <s v="TERMOSELVA"/>
        <s v="COQUEN"/>
        <s v="ELPUNO"/>
        <s v="ELSE"/>
        <s v="ELU"/>
        <s v="ELC"/>
        <s v="GENRENT"/>
        <s v="ELDUNAS"/>
        <s v="ENEL DISTRIBUCION"/>
        <s v="SEAL"/>
        <s v="ELNO"/>
        <s v="ELOR"/>
        <s v="AGROAURORA"/>
        <s v="AIPSA"/>
        <s v="EGESUR"/>
        <s v="ELP"/>
        <s v="ENEL PERU"/>
        <s v="ENEL PIURA"/>
        <s v="VILLACURI"/>
        <s v="CERRO VERDE"/>
        <s v="PRF ETEN"/>
        <s v="INFRAESTRUCTURA"/>
        <s v="KALLPA"/>
        <s v="PETRAMAS"/>
        <s v="RIO DOBLE"/>
        <s v="SAMAY"/>
        <s v="BIOCHIRA"/>
        <s v="EGEMSA"/>
        <s v="ENGIE PERU"/>
        <s v="FÉNIX POWER"/>
        <s v="SHOUGANG"/>
        <s v="HIDRANDINA"/>
        <s v="ELN"/>
        <s v="SAN JACINTO"/>
        <s v="SDF ENERGÍA"/>
        <s v="PLUZ ENERGÍA"/>
        <s v="ORYGEN PERÚ"/>
        <s v="TERMOCHILCA"/>
        <s v="GMOPER"/>
        <s v="EGASA"/>
        <m/>
        <s v="SANTA ANA"/>
        <s v="LANGUI"/>
        <s v="ELECTRO ZAÑA"/>
        <s v="TINGO"/>
        <s v="EGEPSA"/>
        <s v="PATAPO"/>
        <s v="SINERSA"/>
        <s v="CHACAS"/>
        <s v="AGUA AZUL"/>
        <s v="CANCHAYLLO"/>
        <s v="CHINANGO"/>
        <s v="ENERGIA EOLICA"/>
        <s v="ERENSR"/>
        <s v="GENERACION ANDINA"/>
        <s v="HIDROCAÑETE"/>
        <s v="HUANCHOR"/>
        <s v="EMGEHUANZA"/>
        <s v="INLAND"/>
        <s v="VIRGEN"/>
        <s v="MAJA"/>
        <s v="PE-MARCONA"/>
        <s v="MAJES ARCUS"/>
        <s v="REPARTICION ARCUS"/>
        <s v="ORAZUL"/>
        <s v="PAINO"/>
        <s v="TARUCA"/>
        <s v="MOQUEGUA SOLAR"/>
        <s v="PANAMERICANA SOLAR"/>
        <s v="RIO BAÑOS"/>
        <s v="TRES HERMANAS"/>
        <s v="YANAPAMPA"/>
        <s v="STATKRAFT "/>
        <s v="ATRIA ENERGIA"/>
        <s v="PIEREN"/>
        <s v="TACNA SOLAR"/>
        <s v="EGEJUNÍN"/>
        <s v="CENT. SANTA ROSA"/>
        <s v="EILHICHA"/>
        <s v="CELEPSA"/>
        <s v="KONDUS"/>
        <s v="SAN HILARIÓN"/>
        <s v="COLCA SOLAR"/>
        <s v="HUAURA POWER"/>
        <s v="CELEPSA RENOVABLES"/>
        <s v="ANDEAN POWER"/>
        <s v="MULLER"/>
        <s v="CORTARRAMA"/>
        <s v="EGEHUALLAGA"/>
        <s v="SAN GABÁN"/>
        <s v="GEPSA"/>
        <s v="AMAZONAS ENERGÍA"/>
        <s v="CHAVIMOCHIC"/>
        <s v="ACEROS AREQUIPA"/>
        <s v="AGUAYTÍA"/>
        <s v="ANABI"/>
        <s v="ANTAPACCAY"/>
        <s v="APUMAYO"/>
        <s v="ARUNTANI"/>
        <s v="BATEAS"/>
        <s v="CARAVELI"/>
        <s v="CARTAVIO"/>
        <s v="COMACSA"/>
        <s v="GLORIA"/>
        <s v="ILLAPU"/>
        <s v="MINSUR"/>
        <s v="MONDEL"/>
        <s v="NEXA CAJAMARQUILLA"/>
        <s v="CHUNGAR"/>
        <s v="OXIDOS PASCO"/>
        <s v="VINCHOS"/>
        <s v="VOLCAN"/>
        <s v="PACÍFICO"/>
        <s v="RELAPASA"/>
        <s v="PERÚ LNG"/>
        <s v="PLUSPETROL CORPORATION"/>
        <s v="PRECOX"/>
        <s v="QUELLAVECO"/>
        <s v="SDF"/>
        <s v="SOUTHERN"/>
        <s v="SURPAK"/>
        <s v="UNCEMP"/>
        <s v="YURASA"/>
        <s v="DIAMANTE"/>
        <s v="HORIZONTE"/>
        <s v="IEQSA"/>
        <s v="AJEPER"/>
        <s v="CASA GRANDE"/>
        <s v="CE-PACASMAYO"/>
        <s v="APMTER"/>
        <s v="KOLPA"/>
        <s v="RETAMAS"/>
        <s v="RIO SECO"/>
        <s v="CNPC PERU"/>
        <s v="ALICORP"/>
        <s v="AUSTRAL"/>
        <s v="CE-SELVA"/>
        <s v="YANACOCHA"/>
        <s v="OIG PERÚ"/>
        <s v="SAN BORJA"/>
        <s v="TINSUR"/>
        <s v="TRUPAL"/>
        <s v="LAREDO"/>
        <s v="COLQSR"/>
        <s v="COPEINCA"/>
        <s v="KIMCLA"/>
        <s v="INCTOP"/>
        <s v="FRENOS"/>
        <s v="YANAQUIHUA"/>
        <s v="PESQUERA PELAYO"/>
        <s v="QUIMIC"/>
        <s v="PODEROSA"/>
        <s v="CALENE"/>
        <s v="SAN JUAN"/>
        <s v="ARES"/>
        <s v="MOROCOCHA"/>
        <s v="SANTA LUISA"/>
        <s v="POMALC"/>
        <s v="NEXA PORVENIR"/>
        <s v="INKABOR"/>
        <s v="MOLITA"/>
        <s v="QUIMPAC"/>
        <s v="PETROPERÚ"/>
        <s v="QUENUALES"/>
        <s v="INDECO"/>
        <s v="PROGENERE"/>
        <s v="SOCOSA"/>
        <s v="SNAMLA"/>
        <s v="AJINOM"/>
        <s v="CELIMA"/>
        <s v="AGROLMOS"/>
        <s v="FLESAN"/>
        <s v="TASA"/>
        <s v="BACKUS"/>
        <s v="ARIS"/>
        <s v="SOBREANDES"/>
        <s v="HOCOPA"/>
        <s v="BOROO"/>
        <s v="LA ZANJA"/>
        <s v="PLUSPETROL NORTE"/>
        <s v="SANFER"/>
        <s v="ICM PACHAPAQUI"/>
        <s v="SAN VALENTÍN"/>
        <s v="RAURA"/>
        <s v="NEXA ATACOCHA"/>
        <s v="EL BROCAL"/>
      </sharedItems>
    </cacheField>
    <cacheField name="Empresa Anuario" numFmtId="0">
      <sharedItems containsBlank="1" count="188">
        <s v="Termoselva S.R.L."/>
        <s v="Cogeneración Oquendo S.A.C."/>
        <s v="Electro Puno S.A.A."/>
        <s v="Electro Sur Este S.A.A."/>
        <s v="Electro Ucayali S.A."/>
        <s v="Electrocentro S.A."/>
        <s v="Genrent del Peru S.A.C."/>
        <s v="Electro Dunas S.A.A."/>
        <s v="Enel Distribución Perú S.A.A."/>
        <s v="Sociedad Eléctrica del Sur Oeste S.A."/>
        <s v="Electronoroeste S. A."/>
        <s v="Electro Oriente S. A."/>
        <s v="Agroaurora S.A.C."/>
        <s v="Agro Industrial Paramonga S.A.A."/>
        <s v="Emp. de Generación Eléctrica del Sur S. A."/>
        <s v="Electroperú S. A."/>
        <s v="Enel Generación Perú S.A.A."/>
        <s v="Enel Generación Piura S.A."/>
        <s v="Consorcio Eléctrico Villacurí S.A.C."/>
        <s v="Sociedad Minera Cerro Verde S.A.A."/>
        <s v="Planta de Reserva Fría de Generación Éten S.A."/>
        <s v="Infraestructuras y Energías del Perú S.A.C. "/>
        <s v="Kallpa Generación S.A."/>
        <s v="Petramas S.A.C."/>
        <s v="Empresa Eléctrica Rio Doble S.A."/>
        <s v="Samay I S.A."/>
        <s v="Bioenergía del Chira S.A."/>
        <s v="Empresa de Generacion Electrica Machupicchu S.A."/>
        <s v="ENGIE EnergÍa Perú S.A."/>
        <s v="Fénix Power Perú S.A."/>
        <s v="Shougang Generación Eléctrica S.A.A."/>
        <s v="Hidrandina S.A."/>
        <s v="Electronorte S.A."/>
        <s v="Agroindustrias San Jacinto S.A.A."/>
        <s v="SDF Energía S.A.C."/>
        <s v="Pluz Energía Perú S.A.A."/>
        <s v="Orygen Perú S.A.A."/>
        <s v="Termochilca S.A."/>
        <s v="GM Operaciones S.A.C."/>
        <s v="Emp. de Generación Eléctrica de Arequipa S. A."/>
        <m/>
        <s v="Empresa de Generación Eléctrica Santa Ana S.R.L."/>
        <s v="Central Hidroeléctrica de Langui S.A."/>
        <s v="Electro Zaña S.A.C."/>
        <s v="Compañia Hidroeléctrica Tingo S.A."/>
        <s v="Emp. Gen y Comercializadora de Serv Pub de Elec. Pangoa"/>
        <s v="Hydro Pátapo S.A.C."/>
        <s v="Sindicato Energético S.A."/>
        <s v="Asociación Santa Lucia de Chacas"/>
        <s v="Empresa Eléctrica Agua Azul S.A."/>
        <s v="Empresa de Generación Eléctrica Canchayllo S.A.C."/>
        <s v="Chinango S.A.C"/>
        <s v="Energía Eólica S.A."/>
        <s v="Energía Renovable del Sur S.A."/>
        <s v="Generación Andina S.A.C."/>
        <s v="Hidrocañete S.A."/>
        <s v="Hidroeléctrica Huanchor S.A.C."/>
        <s v="Empresa de Generación Huanza S.A."/>
        <s v="Inland Energy S.A.C."/>
        <s v="La Virgen S.A.C."/>
        <s v="Maja Energía S.A.C."/>
        <s v="Parque Eolico Marcona S.A.C."/>
        <s v="Majes Arcus S.A.C."/>
        <s v="Repartición Arcus S.A.C."/>
        <s v="Orazul Energy Perú S.A."/>
        <s v="GR Paino S.A.C."/>
        <s v="GR Taruca S.A.C."/>
        <s v="Moquegua FV S.A.C."/>
        <s v="Panamericana Solar S.A.C."/>
        <s v="Empresa de Generación Eléctrica Rio Baños S.A.C."/>
        <s v="Parque Eolico Tres Hermanas S.A.C."/>
        <s v="Eléctrica Yanapampa S.A.C."/>
        <s v="Statkraft Perú S.A."/>
        <s v="Atria Energía S.A.C."/>
        <s v="Peruana de Inversiones en Energía Renovables S.A."/>
        <s v="Tacna Solar S.A.C."/>
        <s v="Empresa de Generación Eléctrica Junín S.A.C."/>
        <s v="Centrales Santa Rosa S.A.C."/>
        <s v="Empresa de Interés Local Hidroeléctrica S.A. de Chacas"/>
        <s v="Compañia Eléctrica El Platanal S.A."/>
        <s v="Kondu S.A.C."/>
        <s v="Cía Hidroeléctrica San Hilarión S.A.C."/>
        <s v="Colca Solar S.A.C."/>
        <s v="Huaura Power Group S.A."/>
        <s v="Celepsa Renovables S.R.L."/>
        <s v="Andean Power S.A.C."/>
        <s v="E.A.W. Muller S.A."/>
        <s v="GR Cortarrama S.A.C.             "/>
        <s v="Empresa de Generación Huallaga S.A."/>
        <s v="Empresa de Generación Eléctrica San Gabán S. A."/>
        <s v="Generadora de Energía del Perú S.A."/>
        <s v="Amazonas Energía Solar S.A.C."/>
        <s v="Proyecto Especial Chavimochic"/>
        <s v="Corporación Aceros Arequipa S.A."/>
        <s v="Aguaytia Energy del Peru S.R.L."/>
        <s v="Anabi S.A.C."/>
        <s v="Compañía Minera Antapaccay S.A."/>
        <s v="Apumayo S.A.C."/>
        <s v="Aruntani S.A.C."/>
        <s v="Minera Bateas S.A.C."/>
        <s v="Compañía Minera Caraveli S.A.C."/>
        <s v="Cartavio S.A.A."/>
        <s v="Cia Minera Agregados Calcáreos S.A."/>
        <s v="Leche Gloria S.A."/>
        <s v="Illapu Energy S.A."/>
        <s v="Minsur S.A."/>
        <s v="Mondelez Peru S.A."/>
        <s v="Nexa Resources Cajamarquilla S.A."/>
        <s v="Compañía Minera Chungar S.A.C."/>
        <s v="Oxido de Pasco S.A.C."/>
        <s v="Empresa Explotadora de Vinchos Ltda S.A.C."/>
        <s v="Volcan Compañia Minera S.A.A."/>
        <s v="Compañía Pesquera del Pacifico Centro S.A."/>
        <s v="Refinería La Pampilla S.A."/>
        <s v="Peru LNG S.R.L."/>
        <s v="Pluspetrol Perú Corporation S.A."/>
        <s v="Precotex S.A."/>
        <s v="Anglo American Quellaveco S.A."/>
        <s v="Sudamericana de Fibras S.A."/>
        <s v="Southern Perú Cooper Corporation Sucursal del Peru"/>
        <s v="Surpack S.A."/>
        <s v="Unacem Peru S.A."/>
        <s v="Yura S.A."/>
        <s v="Pesquera Diamante S.A."/>
        <s v="Consorcio Minero Horizonte S.A."/>
        <s v="Industrias Electroquimicas S. A."/>
        <s v="Ajeper S.A."/>
        <s v="Casa Grande S.A.A."/>
        <s v="Cementos Pacasmayo S.A.A."/>
        <s v="APM Terminals Callao S.A."/>
        <s v="Compañia Minera Kolpa S.A."/>
        <s v="Minera Aurífera Retamas S.A."/>
        <s v="Procesadora Industrial Rio Seco S.A."/>
        <s v="CNPC Perú S.A."/>
        <s v="Alicorp S.A.A."/>
        <s v="Austral Group S.A.A"/>
        <s v="Cementos Selva S.A."/>
        <s v="Minera Yanacocha S.R.L."/>
        <s v="OIG Perú S.A.C."/>
        <s v="Inversiones San Borja S.A."/>
        <s v="Terminal Internacional del Sur S.A."/>
        <s v="Trupal S.A."/>
        <s v="Agroindustrial Laredo S.A.A."/>
        <s v="Minera Colquisiri S.A."/>
        <s v="Corporación Pesquera Inca S.A.C."/>
        <s v="Kimberly Clark S.R.L."/>
        <s v="Inca Tops S.A."/>
        <s v="Freno S.A."/>
        <s v="Minera Yanaquihua S.A.C."/>
        <s v="Pesquera Pelayo S.A.C."/>
        <s v="Compañia Quimica S.A."/>
        <s v="Cia Minera Poderosa S.A."/>
        <s v="Cálidda Energía S.A.C."/>
        <s v="Cervecería San Juan S.A."/>
        <s v="Compañía Minera Ares S.A.C."/>
        <s v="Compañía Minera San Ignacio de Morococha S.A.A."/>
        <s v="Cia Minera Santa Luisa S.A."/>
        <s v="Empresa Agroindustrial Pomalca S.A.A."/>
        <s v="Nexa Resources el Porvenir S.A.A."/>
        <s v="Inkabor S.A.C."/>
        <s v="Molitalia S.A."/>
        <s v="Quimpac S.A."/>
        <s v="Petroleos del Peru PETROPERU S.A."/>
        <s v="Empresa Minera los Quenuales S.A."/>
        <s v="Indeco S.A."/>
        <s v="Progenere S.A.C."/>
        <s v="Socosani S.A."/>
        <s v="Snacks América Latina S.R.L."/>
        <s v="Ajinomoto del Peru S.A."/>
        <s v="Cerámica Lima S.A."/>
        <s v="Agrolmos S.A."/>
        <s v="Flesan Indutrial Power S.A.C"/>
        <s v="Tecnológica de Alimentos S.A."/>
        <s v="Unión de Cervecerías Peruanas Backus y Johnston S.A.A."/>
        <s v="Aris Indsutrial S.A."/>
        <s v="Sobreandes S.A.C."/>
        <s v="Hotelera Costa del Pacifico S. A."/>
        <s v="Minera Boroo Misquichilca S.A."/>
        <s v="Minera La Zanja S.R.L."/>
        <s v="Pluspetrol Norte S.A."/>
        <s v="San Fernando S.A."/>
        <s v="ICM Pachapaqui S.A.C."/>
        <s v="Compañía Minera San Valentin S.A."/>
        <s v="Cia Minera Raura S.A."/>
        <s v="Nexa Resources Atacocha S.A.A."/>
        <s v="Soc. Minera el Brocal S.A."/>
        <s v="Municipios, Comunidades,Caserios, ets."/>
        <s v="Emp. De Serv. Priv. No Informantes"/>
      </sharedItems>
    </cacheField>
    <cacheField name="CNOMCEN" numFmtId="0">
      <sharedItems containsBlank="1"/>
    </cacheField>
    <cacheField name="Central Anuario" numFmtId="0">
      <sharedItems containsBlank="1" count="1075">
        <s v="C.T. AGUAYTÍA"/>
        <s v="C.T. OQUENDO"/>
        <s v="C.T. AMANTANÍ"/>
        <s v="C.T. IBERIA"/>
        <s v="C.T. IÑAPARI"/>
        <s v="C.T. EMERGENCIA MOVIL"/>
        <s v="C.T. ATALAYA"/>
        <s v="C.T. DIESEL"/>
        <s v="C.T.E. PUCALLPA"/>
        <s v="C.T. PURUS"/>
        <s v="C.T. AYACUCHO"/>
        <s v="C.T. SATIPO"/>
        <s v="C.T. POZUZO"/>
        <s v="C.T. R.F. IQUITOS NUEVA"/>
        <s v="C.T. TAMBO QUEMADO"/>
        <s v="C.T. LUREN"/>
        <s v="C.T. EL PEDREGAL"/>
        <s v="C.T. RAVIRA - PACARAOS"/>
        <s v="C.T. OCOÑA"/>
        <s v="C.T. ATICO"/>
        <s v="C.T. CARAVELI"/>
        <s v="C.T. CHALA"/>
        <s v="C.T. COTAHUASI"/>
        <s v="C.T. ORCOPAMPA"/>
        <s v="C.T. SECHURA"/>
        <s v="C.T. HUÁPALAS"/>
        <s v="C.T. MORROPON"/>
        <s v="C.T. CANCHAQUE"/>
        <s v="C.T. SANTO DOMINGO"/>
        <s v="C.T. HUANCABAMBA"/>
        <s v="C.T. TABLAZO COLÁN"/>
        <s v="C.T. TALLANCA"/>
        <s v="C.T. IQT. DIESEL - DIESEL"/>
        <s v="C.T. IQUITOS DIESEL WARTSILA"/>
        <s v="C.T. PEVAS"/>
        <s v="C.T. SANTA CLOTILDE"/>
        <s v="C.T. SAN PABLO"/>
        <s v="C.T. TAMANCO VIEJO"/>
        <s v="C.T. SAN ROQUE DE MAQUIA"/>
        <s v="C.T. CABO PANTOJA"/>
        <s v="C.T. BAGAZAN"/>
        <s v="C.T. SAPUENA"/>
        <s v="C.T. EL ALAMO"/>
        <s v="C.T. INAHUAYA"/>
        <s v="C.T. PAMPA HERMOZA"/>
        <s v="C.T. TIERRA BLANCA"/>
        <s v="C.T. EL PORVENIR"/>
        <s v="C.T. FLOR DE PUNGA"/>
        <s v="C.T. COLONIA ANGAMOS"/>
        <s v="C.T. CABALLOCOCHA"/>
        <s v="C.T. ISLA SANTA ROSA"/>
        <s v="C.T. MAYORUNA"/>
        <s v="C.T. SAN FRANCISCO"/>
        <s v="C.T. ISLANDIA"/>
        <s v="C.T. PETROPOLIS"/>
        <s v="C.T. ORELLANA"/>
        <s v="C.T. INDIANA"/>
        <s v="C.T. NAUTA"/>
        <s v="C.T. REQUENA"/>
        <s v="C.T. JENARO HERRERA"/>
        <s v="C.T. TAMSHIYACU"/>
        <s v="C.T. GRAN PERÚ"/>
        <s v="C.T. EL ESTRECHO"/>
        <s v="C.T. CONTAMANA"/>
        <s v="C.T. YURIMAGUAS"/>
        <s v="C.T. TARAPOTO"/>
        <s v="C.T. BELLAVISTA"/>
        <s v="C.T. LAGUNAS"/>
        <s v="C.T. SAN LORENZO"/>
        <s v="C.T. BAGUA GRANDE"/>
        <s v="C.T. JUAN VELAZCO ALVARADO"/>
        <s v="C.T. SAN IGNACIO"/>
        <s v="C.T. AGROAURORA"/>
        <s v="C.T. PARAMONGA"/>
        <s v="C.T. INDEPENDENCIA"/>
        <s v="C.T. NUEVA TUMBES"/>
        <s v="C.T. SANTA ROSA"/>
        <s v="C.T. VENTANILLA"/>
        <s v="C.T. MALACAS"/>
        <s v="C.T. MALACAS 2"/>
        <s v="C.T. R.F. MALACAS 3"/>
        <s v="C.T. VILLACURI"/>
        <s v="C.T. SALAS"/>
        <s v="C.T. CERRO VERDE"/>
        <s v="C.T. RECKA"/>
        <s v="C.T. R.F. DE GENERACION ETEN"/>
        <s v="C.T. R.F. PUCALLPA"/>
        <s v="C.T. R.F. PUERTO MALDONADO"/>
        <s v="C.T. KALLPA"/>
        <s v="C.T. LAS FLORES"/>
        <s v="C.T. HUAYCOLORO"/>
        <s v="C.T. LA GRINGA V"/>
        <s v="C.T. DOÑA CATALINA"/>
        <s v="C.T. CALLAO"/>
        <s v="C.T. GRUPO AUXILIAR PIZARRAS"/>
        <s v="C.T. PUERTO BRAVO"/>
        <s v="C.T. CAÑA BRAVA"/>
        <s v="C.T. DOLORESPATA"/>
        <s v="C.T. CHILCA"/>
        <s v="C.T. NEPI"/>
        <s v="C.T. FENIX"/>
        <s v="C.T. SAN NICOLAS"/>
        <s v="C.T. RESERVA FRIA ILO"/>
        <s v="C.T. CHIQUIÁN"/>
        <s v="C.T. CHOTA"/>
        <s v="C.T. CUTERVO"/>
        <s v="C.T. MOCUPE"/>
        <s v="C.T. MOTUPE MÓVIL"/>
        <s v="C.T. MORROPE"/>
        <s v="C.T. BAMBAMARCA"/>
        <s v="C.T. LA VIÑA MÓVIL"/>
        <s v="C.T. SAN JACINTO"/>
        <s v="C.T. STO. DOMINGO DE LOS OLLEROS"/>
        <s v="C.T. REFINERIA TALARA"/>
        <s v="C.T. CHILINA"/>
        <s v="C.T. MOLLENDO"/>
        <s v="C.T. NASCA"/>
        <s v="C.T. DE EMERGENCIA CHAO"/>
        <m/>
        <s v="C.H. RENOVANDES"/>
        <s v="C.H. LANGUI"/>
        <s v="C.H. ZAÑA"/>
        <s v="C.H. TINGO"/>
        <s v="C.H. SANDIA"/>
        <s v="C.S. AMANTANÍ"/>
        <s v="C.H. HUANCARAY"/>
        <s v="C.H. CHUMBAO"/>
        <s v="C.H. MATARÁ"/>
        <s v="C.H. VILCABAMBA"/>
        <s v="C.H. MANCAHUARA"/>
        <s v="C.H. HERCCA"/>
        <s v="C.H. CHUYAPI"/>
        <s v="C.H. CANUJA"/>
        <s v="C.S. PURUS"/>
        <s v="C.H. PICHANAKI"/>
        <s v="C.H. QUICAPATA"/>
        <s v="C.H. CHAMISERIA"/>
        <s v="C.H. SICAYA HUARISCA"/>
        <s v="C.H. INGENIO"/>
        <s v="C.H. CHANCHAMAYO"/>
        <s v="C.H. CONCEPCION"/>
        <s v="C.H. MACHU"/>
        <s v="C.H. POZUZO"/>
        <s v="C.H. ACOBAMBILLA"/>
        <s v="C.H. SAN BALVIN"/>
        <s v="C.H. LLUSITA"/>
        <s v="C.H. CHALHUAMAYO"/>
        <s v="C.H. SAN FRANCISCO"/>
        <s v="C.H. ACOBAMBA"/>
        <s v="C.H. PACCHA"/>
        <s v="C.H. PANGOA"/>
        <s v="C.H. PATAPO"/>
        <s v="C.H. CURUMUY"/>
        <s v="C.H. POECHOS I"/>
        <s v="C.H. POECHOS II"/>
        <s v="C.H. CHANCAY"/>
        <s v="C.H. LARAMATE"/>
        <s v="C.H. ACOS"/>
        <s v="C.H. RAVIRA-PACARAOS"/>
        <s v="C.H. NAVA"/>
        <s v="C.H. CANTA"/>
        <s v="C.H. SAN GREGORIO"/>
        <s v="C.H. CARAVELI"/>
        <s v="C.H. ONGORO"/>
        <s v="C.H. CHOCOCO"/>
        <s v="C.H. CHUQUIBAMBA"/>
        <s v="C.H. ORCOPAMPA"/>
        <s v="C.H. HUANCA"/>
        <s v="C.H. HUALLÍN I"/>
        <s v="C.H. CANCHAQUE"/>
        <s v="C.H. SANTO DOMINGO"/>
        <s v="C.H. HUANCABAMBA"/>
        <s v="C.H. CHALACO"/>
        <s v="C.H. QUIROZ"/>
        <s v="C.H. SICACATE"/>
        <s v="C.H. EL GERA"/>
        <s v="C.H. SHITARAYACU"/>
        <s v="C.H. CACLIC"/>
        <s v="C.H. PUCARÁ"/>
        <s v="C.H. EL MUYO"/>
        <s v="C.H. LA PELOTA"/>
        <s v="C.H. QUANDA"/>
        <s v="C.H. LONYA GRANDE"/>
        <s v="C.H. NUEVO SEASME"/>
        <s v="C.H. POMAHUACA"/>
        <s v="C.H. LA PISUQUIA"/>
        <s v="C.H. TABACONAS"/>
        <s v="C.H. POTRERO"/>
        <s v="C.H. CANCHAYLLO"/>
        <s v="C.H. ARICOTA 1"/>
        <s v="C.H. ARICOTA 2"/>
        <s v="C.H. RESTITUCION"/>
        <s v="C.H. ANTUNEZ DE MAYOLO"/>
        <s v="C.H. HUINCO"/>
        <s v="C.H. MATUCANA"/>
        <s v="C.H. CALLAHUANCA"/>
        <s v="C.H. MOYOPAMPA"/>
        <s v="C.H. HUAMPANÍ"/>
        <s v="C.S. RUBI"/>
        <s v="C.E. WAYRA"/>
        <s v="C.H. HER 1"/>
        <s v="C.S. CLEMESI"/>
        <s v="C.E. WAYRA EXTENSIÓN"/>
        <s v="C.H. YANANGO"/>
        <s v="C.H. CHIMAY"/>
        <s v="C.H. COELVIHIDRO 1 - QUIPICO"/>
        <s v="C.E. CUPISNIQUE"/>
        <s v="C.E. TALARA"/>
        <s v="C.E. SAN JUAN"/>
        <s v="C.H. 8 DE AGOSTO"/>
        <s v="C.H. EL CARMEN"/>
        <s v="C.H. NUEVO IMPERIAL"/>
        <s v="C.H. HUANCHOR"/>
        <s v="C.H. TAMBORAQUE II"/>
        <s v="C.H. TAMBORAQUE I"/>
        <s v="C.H. HUANZA"/>
        <s v="C.H. SANTA TERESA"/>
        <s v="C.H. CERRO DEL AGUILA"/>
        <s v="C.H. LA VIRGEN"/>
        <s v="C.H. RONCADOR"/>
        <s v="C.E. PARQUE EÓLICO MARCONA"/>
        <s v="C.S. MAJES"/>
        <s v="C.S. REPARTICION"/>
        <s v="C.H. CAÑON DEL PATO"/>
        <s v="C.H. CARHUAQUERO"/>
        <s v="C.H. CARHUAQUERO IV"/>
        <s v="C.H. CAÑA BRAVA"/>
        <s v="C.E. HUAMBOS"/>
        <s v="C.E. DUNA"/>
        <s v="C.S. MOQUEGUA FV"/>
        <s v="C.S. PANAMERICANA SOLAR"/>
        <s v="C.H. RUCUY"/>
        <s v="C.H. LAS PIZARRAS"/>
        <s v="C.E. TRES HERMANAS"/>
        <s v="C.H. YANAPAMPA"/>
        <s v="C.H. CHEVES"/>
        <s v="C.H. YAUPI"/>
        <s v="C.H. MALPASO"/>
        <s v="C.H. OROYA"/>
        <s v="C.H. PACHACHACA"/>
        <s v="C.H. CAHUA"/>
        <s v="C.H. GALLITO CIEGO"/>
        <s v="C.H. HUAYLLACHO"/>
        <s v="C.H. MISAPUQUIO"/>
        <s v="C.H. SAN ANTONIO"/>
        <s v="C.H. SAN IGNACIO"/>
        <s v="C.H. PARIAC"/>
        <s v="C.H. PURMACANA"/>
        <s v="C.H. MACHUPICCHU"/>
        <s v="C.H. YUNCÁN"/>
        <s v="C.S. INTIPAMPA"/>
        <s v="C.H. QUITARACSA"/>
        <s v="C.E. PUNTA LOMITAS"/>
        <s v="C.H. MANTA I"/>
        <s v="C.S. TACNA SOLAR"/>
        <s v="C.H. SANTA CRUZ I"/>
        <s v="C.H. SANTA CRUZ II"/>
        <s v="C.H. HUASAHUASI I"/>
        <s v="C.H. HUASAHUASI II"/>
        <s v="C.H. RUNATULLO II"/>
        <s v="C.H. RUNATULLO III"/>
        <s v="C.H. SANTA ROSA I"/>
        <s v="C.H. SANTA ROSA II"/>
        <s v="C.H. COLLO"/>
        <s v="C.H. JAMBON"/>
        <s v="C.H. EL PLATANAL"/>
        <s v="C.H. CATILLUC"/>
        <s v="C.H. CELENDIN"/>
        <s v="C.H. CHICCHE"/>
        <s v="C.H. MARIA JIRAY"/>
        <s v="C.H. HUAYUNGA"/>
        <s v="C.H. PAUCAMARCA"/>
        <s v="C.H. POMABAMBA"/>
        <s v="C.H. SHIPILCO"/>
        <s v="C.H. TARABAMBA"/>
        <s v="C.H. YAMOBAMBA"/>
        <s v="C.H. CHIQUIAN"/>
        <s v="C.H. GUINEAMAYO"/>
        <s v="C.H. BUENOS AIRES NIEPOS"/>
        <s v="C.H. BAMBAMARCA"/>
        <s v="C.H. CHIRICONGA"/>
        <s v="C.H. QUEROCOTO"/>
        <s v="C.S. CARHUAQUERO"/>
        <s v="C.H. SAN HILARION"/>
        <s v="C.S. YARUCAYA"/>
        <s v="C.H. YARUCAYA"/>
        <s v="C.H. MARAÑON"/>
        <s v="C.H. CARHUAC"/>
        <s v="C.H. LA ESPERANZA"/>
        <s v="C.H. CHARCANI I"/>
        <s v="C.H. CHARCANI II"/>
        <s v="C.H. CHARCANI III"/>
        <s v="C.H. CHARCANI IV"/>
        <s v="C.H. CHARCANI V"/>
        <s v="C.H. CHARCANI VI"/>
        <s v="C.S. MATARANI"/>
        <s v="C.H. CHAGLLA"/>
        <s v="C.H. SAN GABAN II"/>
        <s v="C.H. TUPURI"/>
        <s v="C.H. ANGEL I"/>
        <s v="C.H. ANGEL II"/>
        <s v="C.H. ANGEL III"/>
        <s v="C.H. LA JOYA"/>
        <s v="C.S.F. SAN LORENZO            "/>
        <s v="C.S.F. REQUENA            "/>
        <s v="C.S.F TAMSHIYACU     "/>
        <s v="C.T. BOCATOMA"/>
        <s v="C.H. DESARENADOR"/>
        <s v="C.H. TANGUCHE"/>
        <s v="C.H. VIRU"/>
        <s v="C.T. ACEROS"/>
        <s v="C.T. GAS"/>
        <s v="C.T. ANABI"/>
        <s v="C.T. ANAMA"/>
        <s v="C.T. TINTAYA"/>
        <s v="C.T. APUMAYO"/>
        <s v="C.T. JESICA"/>
        <s v="C.T. TUCARI"/>
        <s v="C.T. BATEAS"/>
        <s v="C.T. MINA"/>
        <s v="C.T. PLANTA"/>
        <s v="C.T. CARTAVIO"/>
        <s v="C.T. CALCAREOS"/>
        <s v="C.T. PLANTA GLORIA HUACHIPA"/>
        <s v="C.T. PLANTA HUACHIPA"/>
        <s v="C.T. FUNDICIÓN DIESEL"/>
        <s v="C.T. FUNDICIÓN GAS NATURAL"/>
        <s v="C.T. SAN RAFAEL"/>
        <s v="C.T. PUCAMARCA"/>
        <s v="C.T. MONDELEZ"/>
        <s v="C.T. CAJAMARQUILLA (EL)"/>
        <s v="C.T. CAJAMARQUILLA 1 (EL)"/>
        <s v="C.T. CAJAMARQUILLA 2 (EL)"/>
        <s v="C.T. CAJAMARQUILLA 3 (EL)"/>
        <s v="C.T. CAJAMARQUILLA (TV)"/>
        <s v="C.T. CAJAMARQUILLA 2 (TV)"/>
        <s v="C.T. ESPERANZA"/>
        <s v="C.T. PLANTA CONCENTRADORA"/>
        <s v="C.T. TAJO DON PABLO"/>
        <s v="C.T. OXIDO DE PASCO"/>
        <s v="C.T. VINCHOS"/>
        <s v="C.T. CERRO DE PASCO"/>
        <s v="C.T. SAN CRISTOBAL"/>
        <s v="C.T. CARAHUACRA"/>
        <s v="C.T. ANDAYCHAGUA"/>
        <s v="C.T. TICLIO"/>
        <s v="C.T. PLANTA VICTORIA"/>
        <s v="C.T. PLANTA CHIMBOTE"/>
        <s v="C.T. LA PAMPILLA"/>
        <s v="C.T. PAMPA MELCHORITA II"/>
        <s v="C.T. FRACCIONAMIENTO PISCO"/>
        <s v="C.T. PRECOTEX"/>
        <s v="C.T. CORTADERA"/>
        <s v="C.T. SALVIANI"/>
        <s v="C.T. DRENAJE SECTOR MINA"/>
        <s v="C.T. PLANTA PAPUJUNE"/>
        <s v="C.T. SUDAMERICANA"/>
        <s v="C.T. EMERGENCIA FUND ILO"/>
        <s v="C.T. REFINERÍA"/>
        <s v="C.T. ILO 1"/>
        <s v="C.T. SURPACK"/>
        <s v="C.T. CEMENTOS LIMA"/>
        <s v="C.T. CEMENTOS LIMA 2"/>
        <s v="C.T. ATOCONGO"/>
        <s v="C.T. PLANTA YURA"/>
        <s v="C.T. MALABRIGO"/>
        <s v="C.T. SUPE"/>
        <s v="C.T. PISCO NORTE"/>
        <s v="C.T. PARCOY"/>
        <s v="C.T. IEQSA"/>
        <s v="C.T. AJE"/>
        <s v="C.T. CASA GRANDE"/>
        <s v="C.T. PACASMAYO"/>
        <s v="C.T. MALVINAS"/>
        <s v="C.T. PUERTO CALLAO"/>
        <s v="C.T. KOLPA"/>
        <s v="C.T. SAN ANDRES"/>
        <s v="C.T. RIO SECO - EL"/>
        <s v="C.T. RIO SECO - TV"/>
        <s v="C.T. LOTE X"/>
        <s v="C.T. OLEAGINOSA CALLAO"/>
        <s v="C.T. FIDEERIA LIMA"/>
        <s v="C.T. NICOVITA TRUJILLO"/>
        <s v="C.T. PLANTA PISCO"/>
        <s v="C.T. CEMENTOS RIOJA"/>
        <s v="C.T. CHINA LINDA"/>
        <s v="C.T. GOLD MILL"/>
        <s v="C.T. LA PLAJUELA"/>
        <s v="C.T. MAQUI MAQUI"/>
        <s v="C.T. PAMPA LARGA"/>
        <s v="C.T. POND. DE CARACHUGO"/>
        <s v="C.T. QUINUA"/>
        <s v="C.T. YANACOCHA NORTE"/>
        <s v="C.T. PLANTA ELÉCTRICA EL ALTO "/>
        <s v="C.T. EQUIPOS MÓVILES"/>
        <s v="C.T. LA RAMBLA"/>
        <s v="C.T. TISUR"/>
        <s v="C.T. TRUPAL"/>
        <s v="C.T. TURBO GENERADOR 1"/>
        <s v="C.T. TURBO GENERADOR 2"/>
        <s v="C.T. TURBO GENERADOR 3"/>
        <s v="C.T. TURBO GENERADOR 4"/>
        <s v="C.T. TURBO GENERADOR 5"/>
        <s v="C.T. UNIDAD DIESEL"/>
        <s v="C.T. MARIA TERESA"/>
        <s v="C.T. COPEINCA CHANCAY"/>
        <s v="C.T. COPEINCA SUPE"/>
        <s v="C.T. PLANTA PUP"/>
        <s v="C.T. PLANTA SC"/>
        <s v="C.T. PLANTA 1"/>
        <s v="C.T. PLANTA 2"/>
        <s v="C.T. PLANTA 04-1"/>
        <s v="C.T. PLANTA 04-2"/>
        <s v="C.T. FRENOSA"/>
        <s v="C.T. YANAQUIHUA"/>
        <s v="C.T. NEPESUR"/>
        <s v="C.T. COMPAÑÍA QUIMICA"/>
        <s v="C.T. J.A. SAMANIEGO ALC"/>
        <s v="C.T. PATAZ"/>
        <s v="C.T. PLANTA CHANCAY"/>
        <s v="C.T. PURUCHUCO"/>
        <s v="C.T. SAN JUAN"/>
        <s v="C.T. INMACULADA"/>
        <s v="C.T. PALLANCATA"/>
        <s v="C.T. SELENE"/>
        <s v="C.T. ARES"/>
        <s v="C.T. ARCATA"/>
        <s v="C.T. SIPÁN"/>
        <s v="C.T. SAN VICENTE"/>
        <s v="C.T. HUANZALÁ"/>
        <s v="C.T. PALLCA"/>
        <s v="C.T. POMALCA TV"/>
        <s v="C.T. POMALCA EL"/>
        <s v="C.T. MILPO"/>
        <s v="C.T. UBINAS"/>
        <s v="C.T. RIO SECO"/>
        <s v="C.T. MOLITALIA"/>
        <s v="C.T. ESTACION 1"/>
        <s v="C.T. ANDOAS"/>
        <s v="C.T. ESTACION MORONA"/>
        <s v="C.T. ESTACION 5"/>
        <s v="C.T. ESTACION 6"/>
        <s v="C.T. ESTACION 7"/>
        <s v="C.T. ESTACION 8"/>
        <s v="C.T. ESTACION 9"/>
        <s v="C.T. BAYOVAR"/>
        <s v="C.T. REFINERÍA IQUITOS"/>
        <s v="C.T. ISCAYCRUZ"/>
        <s v="C.T. LAGSAURA"/>
        <s v="C.T. INDECO"/>
        <s v="C.T. LA GRINGA VI    "/>
        <s v="C.T. SOCOSANI"/>
        <s v="C.T. SAVOY"/>
        <s v="C.T. AJINOMOTO"/>
        <s v="C.T. CELIMA 01"/>
        <s v="C.T. CELIMA 02"/>
        <s v="C.T. AGROLMOS"/>
        <s v="C.T. INDUSTRIAS SAN MIGUEL PET"/>
        <s v="C.T. SAMANCO"/>
        <s v="C.T. VEGUETA"/>
        <s v="C.T. MATARANI"/>
        <s v="C.T. CHIMBOTE"/>
        <s v="C.T. PISCO SUR"/>
        <s v="C.T. ATE"/>
        <s v="C.T. AREQUIPA DORADA"/>
        <s v="C.T. MOTUPE"/>
        <s v="C.T. CUSCO"/>
        <s v="C.T. MALTERIA LIMA"/>
        <s v="C.T. ARIS LIMA"/>
        <s v="C.T. ARIS LURIN"/>
        <s v="C.T. AREQUIPA"/>
        <s v="C.T. MOLINOS CALLAO"/>
        <s v="C.T. MOLINOS SANTA ROSA"/>
        <s v="C.T. EL CARMEN"/>
        <s v="C.T. COSTA DEL PACÍFICO"/>
        <s v="C.T. LAGUNAS NORTE"/>
        <s v="C.T. LA ZANJA"/>
        <s v="C.T. NEGRITOS"/>
        <s v="C.T. CORRIENTES 1"/>
        <s v="C.T. CORRIENTES 2"/>
        <s v="C.T. 149 - PAVAYACU"/>
        <s v="C.T. 130X - PAVAYACU"/>
        <s v="C.T. BAT. 3 YANAYACU"/>
        <s v="C.T. BAT. 8 CHAMBIRA"/>
        <s v="C.T. BAT.5 - PAVAYACU"/>
        <s v="C.T. CAPIRONA"/>
        <s v="C.T. NUEVA ESPERANZA"/>
        <s v="C.T. ALIMENTOS"/>
        <s v="C.T. BENEFICIO"/>
        <s v="C.T. IWANKO"/>
        <s v="C.H. BAÑOS V"/>
        <s v="C.H. SHAGUA"/>
        <s v="C.H. HUANCHAY"/>
        <s v="C.H. SAN JOSÉ"/>
        <s v="C.H. FRANCOIS"/>
        <s v="C.H. CACRAY"/>
        <s v="C.H. YANAHUIN"/>
        <s v="C.H. BAÑOS IV"/>
        <s v="C.H. BAÑOS II"/>
        <s v="C.H. BAÑOS III"/>
        <s v="C.H. BAÑOS I"/>
        <s v="C.H. SAN MARTÍN DE PORRES"/>
        <s v="C.H. SAN JUDAS TADEO"/>
        <s v="C.H. LLAPAY"/>
        <s v="C.H. CUAJONE"/>
        <s v="C.H. CARPAPATA I"/>
        <s v="C.H. CARPAPATA II"/>
        <s v="C.H. CARPAPATA III"/>
        <s v="C.H. PÍAS 1"/>
        <s v="C.H. CASHAUCRO"/>
        <s v="C.H. EL TINGO"/>
        <s v="C.H. MONOBAMBA"/>
        <s v="C.H. HUALLANCA NUEVA"/>
        <s v="C.H. PALLCA"/>
        <s v="C.H. CANDELARIA"/>
        <s v="C.H. MARCAPAMPA"/>
        <s v="C.H. CHAPRIN"/>
        <s v="C.H. RAPAZ II"/>
        <s v="C.H. JUPAYRAGRA"/>
        <s v="C.H. RIO BLANCO"/>
        <s v="C.H. YAULI"/>
        <s v="C.H. SACSAMARCA"/>
        <s v="C.H. PEDRO RUIZ GALLO"/>
        <s v="C.H. OCROS"/>
        <s v="C.T. CAJACAY"/>
        <s v="C.T. LLAMELLIN"/>
        <s v="C.H. CHALAN (MINI CENTRAL)"/>
        <s v="C.H. EL VERDE (MINI CENTRAL)"/>
        <s v="C.H. STA. ROSA DE CONGONA (MINI CENTRAL)"/>
        <s v="C.H. TAMBORAPA PUEBLO"/>
        <s v="C.T. LA GRAMA"/>
        <s v="C.H. SAN RAFAEL"/>
        <s v="C.T. PAMPANO"/>
        <s v="C.T. CASERIO GRAU"/>
        <s v="C.T. SANTO TOMÁS"/>
        <s v="C.T. ALEGRÍA"/>
        <s v="C.T. MASUKO"/>
        <s v="C.T. PLANCHON"/>
        <s v="C.H. QUIPARACRA"/>
        <s v="C.T. MUNICIPALIDAD DE CRUCETA"/>
        <s v="C.T. CONCEJO DISTRITAL ANANEA"/>
        <s v="C.T. CONCEJO DISTRITAL MOHO"/>
        <s v="C.T. CONCESO DISTRITAL ASILLO"/>
        <s v="C.T. CONSEJO DISTRITAL TILALI"/>
        <s v="C.T. CONSEJO DISTRITAL ZEPITA"/>
        <s v="C. H. SAN MARCOS"/>
        <s v="C.T. AWAJUN"/>
        <s v="C.T. CAMPANILLA"/>
        <s v="C.T. DISTRITO DE PUEBLO LIBRE"/>
        <s v="C.T. HUICUNGO"/>
        <s v="C.T. NARANJILLO"/>
        <s v="C.T. PALESTINA"/>
        <s v="C.T. PONGO DE CAYNARACHI"/>
        <s v="C.T. PORVENIR"/>
        <s v="C.T. SHAMPUYACU"/>
        <s v="C.T. VISTA ALEGRE"/>
        <s v="C.T. AGUA BLANCA"/>
        <s v="C.T. EL ESLABÓN"/>
        <s v="C.T. HUIMBAYOC"/>
        <s v="C.T. LA HUARPIA"/>
        <s v="C.T. NARANJOS"/>
        <s v="C.T. PACAYZAPA"/>
        <s v="C.T. SAN HILARIÓN"/>
        <s v="C.T. ZAPATERO"/>
        <s v="C.T. CASERIO BELLA FLOR"/>
        <s v="C.T. CASERIO HUIPOCA"/>
        <s v="C.T. CASERIO NESHUYA"/>
        <s v="C.T. CASERIO PUERTO ALEGRE"/>
        <s v="C.T. CASERIO SAN FRANCISCO"/>
        <s v="C.T. CASERIO VON HUMBOLDT"/>
        <s v="C.T. MUNICIPALIDAD DE CAMPO VERDE"/>
        <s v="C.T. MUNICIPALIDAD DE ATALAYA"/>
        <s v="C.T. MUNICIPALIDAD DE CURIMANA"/>
        <s v="C.T. MUNICIPALIDAD DE IPARIA"/>
        <s v="C.T. MUNICIPALIDAD DE IRAZOLA"/>
        <s v="C.T. MUNICIPALIDAD DE MASISEA"/>
        <s v="C.T. MUNICIPALIDAD DE NUEVA REQUENA "/>
        <s v="C.T. MUNICIPALIDAD DE SEPAHUA"/>
        <s v="C.T. MUNICIPALIDAD DE TASHITEA"/>
        <s v="C.T. MUNICIPALIDAD DISTRITAL DE YURUA"/>
        <s v="C.T. MUNICIPALIDAD PROVINCIAL DE PURUS"/>
        <s v="C.T. MUNICIPALIDAD TAHUANIA - NUEVA ITALIA"/>
        <s v="C.T. MUNICIPALIDAD TAHUANIA - SAN JOSÉ"/>
        <s v="C.T. MUNICIPALIDAD TAHUANIA - SEMPAYA"/>
        <s v="C. T. SAPOSOA"/>
        <s v="C. T. SHANAO"/>
        <s v="C. T. SHATOJA"/>
        <s v="C. T. TINGO DE PONAZA"/>
        <s v="C. T. CHAZUTA"/>
        <s v="C. T. NUEVA CAJAMARCA"/>
        <s v="C. T. SACANCHE"/>
        <s v="C.E. PTO. MALABRIGO"/>
        <s v="C.T. YAUTAN"/>
        <s v="G.T. MARCA"/>
        <s v="G.T. CHALAMARCA"/>
        <s v="G.T. ICAMANCHE"/>
        <s v="G.T. LLAPA"/>
        <s v="G.T. SAUCEPAMPA"/>
        <s v="G.T. AURAHUA"/>
        <s v="G.T. CHUPAMARCA"/>
        <s v="G.T. HONORIA"/>
        <s v="C.E. MARCONA"/>
        <s v="G.T. HUANCANO"/>
        <s v="G.T. SAN LUIS DE SHUARO"/>
        <s v="C.T. BOLIVAR"/>
        <s v="C.H. HONGOS I ETAPA"/>
        <s v="C.H. QUINCHES"/>
        <s v="C.H. SANTA LEONOR"/>
        <s v="G.T. CAJATAMBO"/>
        <s v="G.T. YAUYOS"/>
        <s v="G.T. LABERINTO"/>
        <s v="C.H. FRIAS"/>
        <s v="C.H. HUARMACA"/>
        <s v="C.T. LANCOES"/>
        <s v="C.T. LOS ENCUENTROS DE PILARES"/>
        <s v="C.T. PARACHIQUE"/>
        <s v="C.H. MACUSANI"/>
        <s v="G.T. AMANTANI"/>
        <s v="G.T. CARASO"/>
        <s v="G.T. LARAQUERI"/>
        <s v="G.T. MAZO CRUZ"/>
        <s v="G.T. UCHIZA"/>
        <s v="C.T. CAÑAVERAL / CASITAS"/>
        <s v="G.T. BELLA FLOR"/>
        <s v="G.T. CAMPOVERDE"/>
        <s v="G.T. SAN ALEJANDRO"/>
        <s v="C.H. TAMBOBAMBA"/>
        <s v="C.H. DE CHIVAY"/>
        <s v="C.H. DE TUTI"/>
        <s v="C.H. DE CAYLLOMA"/>
        <s v="C.H. DE LUCANAS"/>
        <s v="C.H. DE SORAS"/>
        <s v="C.H. DE YUNGAPATA"/>
        <s v="C.H. DE CAUDAY"/>
        <s v="C.H. DE COLASAY"/>
        <s v="C.H. DE CONCHÁN"/>
        <s v="C.H. DE CHADÍN"/>
        <s v="C.H. DE HUALGAYOC"/>
        <s v="C.H. DE SAYAMUD"/>
        <s v="C.H. DE SANTO TOMÁS"/>
        <s v="C.H. DE PACCHA"/>
        <s v="C.H. DE YURACYACU"/>
        <s v="C.H. TRES CRUCES"/>
        <s v="C.H. DE MONTAÑEZA"/>
        <s v="C.H. DE HUACRACHUCO"/>
        <s v="C.H. DE BOLIVAR"/>
        <s v="C.H. DE PATAZ"/>
        <s v="C.H. DE OMATE"/>
        <s v="C.H. DE PUQUINA"/>
        <s v="C.H. DE SAN CRISTOBAL"/>
        <s v="C.H. DE HUACHÓN"/>
        <s v="C.H. UNTUCA QUIACA"/>
        <s v="C.H. DE AYAPATA"/>
        <s v="C.H. DE CUYO CUYO"/>
        <s v="C.H. DE OLLACHEA"/>
        <s v="C.H. PHARA"/>
        <s v="C.H. DE NARANJOS"/>
        <s v="C.T. CAÑA BRAVA EMERGENCIA"/>
        <s v="C.T. CHACHAPOYAS_ELOR"/>
        <s v="C.H. POCOHUANCA"/>
        <s v="C.T. HUANCAYO"/>
        <s v="C.H. YASO"/>
        <s v="C.T. PLANTA MOLLENDO"/>
        <s v="C.T. PLANTA SUPE"/>
        <s v="C.T. PLANTA SAMANCO"/>
        <s v="C.T. EL SANTA"/>
        <s v="C.T. ALIMENTOS MARÍTIMOS"/>
        <s v="C.T. NUEVA CALIFORNIA"/>
        <s v="C.T. SANTO TORIBIO"/>
        <s v="C.T. COMPAÑÍA PERUANA DEL AZÚCAR S.A."/>
        <s v="C.T. PESQUERA SARIMON"/>
        <s v="C.T. PESQUERA CAROLINA"/>
        <s v="C.T. PESQUERA CAROLINA - HUARMEY"/>
        <s v="C.T. CORPORACIÓN DEL MAR"/>
        <s v="C.T. CORPORACIÓN FISH PROTEIN"/>
        <s v="C.T. PESQUERA RIBAR"/>
        <s v="C.T. PESQUERA MAUI"/>
        <s v="C.T. ENVASADORA EXPORT - PLANTA SAMANCO"/>
        <s v="C.T. POLARIS"/>
        <s v="C.T. ISLAY-MEIGGS"/>
        <s v="C.T. ISLAY-ZONA IND."/>
        <s v="C.T. SIPESA-CHIMBOTE"/>
        <s v="C.T. PESCA CONSERVAS Y DERIVADOS"/>
        <s v="C.T. ACUARIUS"/>
        <s v="C.T. PESQUERA ARCO IRIS"/>
        <s v="C.T. EXALMAR"/>
        <s v="C.T. PIANGESA CHIMBOTE"/>
        <s v="C.T. PIANGESA HUARMEY"/>
        <s v="C.T. PESQUERA MARCO POLO"/>
        <s v="C.T. PESQUERA SAN FERMÍN CHIMBOTE"/>
        <s v="C.T. PESQUERA VISTA FLORIDA"/>
        <s v="C.T. PROFISH"/>
        <s v="C.T. RAMA FIBRA"/>
        <s v="C.H. RAUL VIZCARRA SMITH"/>
        <s v="C.T. SERVICIOS DE EMBARQUE"/>
        <s v="C.T. SIDERPERU"/>
        <s v="C.T. STARFISH"/>
        <s v="C.T. ENAPU-AREQUIPA"/>
        <s v="C.T. SIPESA-ATICO"/>
        <s v="C.T. SIPESA-MATARANI"/>
        <s v="C.T. SIPESA-MOLLENDO"/>
        <s v="C.T. CASA FUERZA"/>
        <s v="C.H. ALGAMARCA"/>
        <s v="C.H. TAMBOMAYO (MINI CENTRAL)"/>
        <s v="C.H. TRINIDAD"/>
        <s v="C.H. COCLA"/>
        <s v="C.H. TEJIDOS URCOS"/>
        <s v="C.T. JARDINES DE TE"/>
        <s v="C.T. PROGRESO"/>
        <s v="C.T. OTUMA"/>
        <s v="C.T. EPESCA"/>
        <s v="C.T. SIPESA-PISCO"/>
        <s v="C.T. PIANGESA ICA"/>
        <s v="C.T. AGROPECUARIA CHIMU - ENGORDE GRANJA"/>
        <s v="C.T. AGROPECUARIA CHIMU - GRANJA"/>
        <s v="C.T. AGROPECUARIA CHIMU - INCUBADORA"/>
        <s v="C.T. AGROPECUARIA CHIMU - MOLINO"/>
        <s v="C.T. PESQUERA MAURICE"/>
        <s v="C.T. PLANTA 2-TRUJILLO"/>
        <s v="C.T. SIPESA-CHICAMA N°1"/>
        <s v="C.T. SIPESA-CHICAMA N°2"/>
        <s v="C.T. MULTISERVICIOS PESQUEROS"/>
        <s v="C.T. NORSAC"/>
        <s v="C.T. PIANGESA ASCOPE"/>
        <s v="C.T. AGRODERIVADOS"/>
        <s v="C.T. AGROPROCESADORA"/>
        <s v="C.T. CODAVYSE"/>
        <s v="C.T. COMERCIAL NUEVO HORIZONTE"/>
        <s v="C.T. TURBINAS-PLANTA FUERZA"/>
        <s v="C.T. CASA FUERZA-FABRICA"/>
        <s v="C.T. LA ABEJA"/>
        <s v="C.T. LA TEJERSA"/>
        <s v="C.T. LIMES"/>
        <s v="C.T. MARAÑÓN"/>
        <s v="C.T. FUNDO POTRERO"/>
        <s v="C.T. PURINA - LIMA"/>
        <s v="C.T. AGROALPESA"/>
        <s v="C.T. AGROPECUARIA SAN FELIPE"/>
        <s v="C.T. ALIANZA COMERCIAL"/>
        <s v="C.T. CEPER"/>
        <s v="C.T. CEPERSA"/>
        <s v="C.T. PLANTA 1-LOS OLIVOS"/>
        <s v="C.T. PLANTA 5-LOS HORNOS"/>
        <s v="C.T. EMBUTIDOS HUARAL"/>
        <s v="C.T. FIJESA"/>
        <s v="C.T. CENTRO PAPELERO"/>
        <s v="C.T. GRUNEPA-CHANCAY"/>
        <s v="C.T. INDUMAR"/>
        <s v="C.T. PLANTA FUERZA N°1"/>
        <s v="C.T. PLANTA FUERZA N°2"/>
        <s v="C.T. LIMA CAUCHO"/>
        <s v="C.T. MOBIL OIL"/>
        <s v="C.T. POLAR CHANCAY"/>
        <s v="C.T. PESQUERA SAN FERMÍN CHANCAY"/>
        <s v="C.T. PESQUEROS PERUANOS CHANCAY"/>
        <s v="C.T. REMESA ASTILLEROS"/>
        <s v="C.T. SHELL LUBRICANTES"/>
        <s v="C.T. JICAMARCA"/>
        <s v="C.T. BAKER HUGHES"/>
        <s v="C.T. LA SELVA"/>
        <s v="C.T. ESTACIÓN NAVAL"/>
        <s v="C.T. IND. IQUITOS"/>
        <s v="C.T. AUSTRAL GROUP - PAITA"/>
        <s v="C.T. PESQUERA ESTRELLA"/>
        <s v="C.T. SIPESA-PAITA"/>
        <s v="C.T. IND. DARUMA"/>
        <s v="C.T. MERCANTILE PERÚ OIL"/>
        <s v="C.T. OPESA"/>
        <s v="C.T. EL ALTO"/>
        <s v="C.T. PETREX MOVIL"/>
        <s v="C.T. BATERÍA 341"/>
        <s v="C.T. PLANTA DE FUERZA SKYTOP I"/>
        <s v="C.T. PRODUCTOS MARINOS PIURA"/>
        <s v="C.T. ESTACIÓN DE GENERADORES FOLCHE"/>
        <s v="C.T. SCHLUMBERGER OILFIELD"/>
        <s v="C.T. CECOVASA"/>
        <s v="C.T. CEMENTOS SUR "/>
        <s v="C.T. MINERA ANANEA"/>
        <s v="C.T. MINA REGINA"/>
        <s v="C.T. SAN ANTONIO DE POTO"/>
        <s v="C.T. PROYECTO PAMPA"/>
        <s v="C.T. ACQUATUMBES - CAMPO 1"/>
        <s v="C.T. ACQUATUMBES - PLANTA"/>
        <s v="C.T. AQUAFARM"/>
        <s v="C.T. BIOLTECSA - PLANTA MANCORA "/>
        <s v="C.T. BIOLTECSA - PLANTA PANAMERICANA NORTE"/>
        <s v="C.T. BIOLTECSA - PLANTA PLAYA HERMOSA"/>
        <s v="C.T. CONGELADOS Y FRESCOS"/>
        <s v="C.T. LANGOSTINERA TUMPIS"/>
        <s v="C.T. RINYSA-PLANTA 1"/>
        <s v="C.T. RINYSA-PLANTA 2"/>
        <s v="C.T. EMPACADORA NAUTILUS"/>
        <s v="C.T. HIELOSA"/>
        <s v="C.T. DOMINGO RODAS"/>
        <s v="C.T. LA BOCANA"/>
        <s v="C.T. MOLINO LA CRUZ"/>
        <s v="C.T. PROMANORSA"/>
        <s v="C.T. AGROCINSA"/>
        <s v="C.T. ALFONSO VELASQUEZ"/>
        <s v="C.T. ALFONSO VELASQUEZ - FCA. DE HIELO"/>
        <s v="C.T. CANTEC"/>
        <s v="C.T. SANTA ADELA"/>
        <s v="C.T. CONSERVERA EL PILAR"/>
        <s v="C.T. PESQUERO ARTESANAL CULEBRAS"/>
        <s v="C.T. NADIA DENISSE"/>
        <s v="C.T. TUCCHISA"/>
        <s v="C.T. FÁBRICAS DE PROTEÍNAS"/>
        <s v="C.T. GERENCIA REPRESENTACIONES"/>
        <s v="C.T. INPESCO"/>
        <s v="C.T. INSTALACIONES ELECTROMECÁNICAS"/>
        <s v="C.T. INVERSIONES PESQUERAS"/>
        <s v="C.T. RIGEL"/>
        <s v="C.T. J.C. ASTILLEROS"/>
        <s v="C.T. JADRAN"/>
        <s v="C.T. PACÍFICO SEIPHEN"/>
        <s v="C.T. FÁBRICA DE HIELO"/>
        <s v="C.T. FRIO CASMA S.R.L."/>
        <s v="C.T. PRODUCTOS MARINOS ANCASH"/>
        <s v="C.T. PESQUEROS PERUANOS CHIMBOTE"/>
        <s v="C.T. SAN DIONICIOS"/>
        <s v="C.T. UNIÓN OLEAGINOSA"/>
        <s v="C.T. ALPALANA"/>
        <s v="C.T. ALPALANA HILANDERÍA"/>
        <s v="C.T. ALPALANA TINTORERÍA"/>
        <s v="C.T. ELSA - AREQUIPA"/>
        <s v="C.T. INCALPACA"/>
        <s v="C.T. LAIVE"/>
        <s v="C.T. MANUFACTURAS DEL SUR"/>
        <s v="C.T. PRAXAIR"/>
        <s v="C.T. PRODUCTORAS AGRARIOS"/>
        <s v="C.T. PRODUCTOS DEL SUR"/>
        <s v="C.T. SACOS DEL SUR"/>
        <s v="C.H. YUMAHUAL"/>
        <s v="C.H. HUACATAZ"/>
        <s v="C.H. ATAHUALPA"/>
        <s v="C.H. EL TINTE"/>
        <s v="C.T. CAJAMARQUINA"/>
        <s v="C.T. COCLA"/>
        <s v="C.T. LA REYNA"/>
        <s v="C.T. ELSA - CUZCO"/>
        <s v="C.T. ENACO CUZCO"/>
        <s v="C.T. ENACO YANATILE"/>
        <s v="C.T. LA UNIÓN"/>
        <s v="C.T. MADERERA FRETEL"/>
        <s v="C.T. KUENNEN Y DUANNE"/>
        <s v="C.T. APEISA"/>
        <s v="C.T. EMBOTELLADORA ICA"/>
        <s v="C.T. OLEAGINOSA ICA"/>
        <s v="C.T. COPEXA - BEST PERÚ"/>
        <s v="C.T. SANTA MARTHA"/>
        <s v="C.T. CORPORACIÓN MOLINERA"/>
        <s v="C.T. ELSA - ICA"/>
        <s v="C.T. HOJA REDONDA"/>
        <s v="C.T. PLANTA II-SAN CRISTOBAL"/>
        <s v="C.T. TACAMA"/>
        <s v="C.T. DEL CENTRO"/>
        <s v="C.T. AVICOLA EL ROCÍO - CAMAL"/>
        <s v="C.T. AVICOLA EL ROCÍO - INCUBADORA"/>
        <s v="C.T. AVICOLA EL ROCÍO - MOLINO"/>
        <s v="C.T. AVICOLA EL ROCÍO - PLANTA ILSA"/>
        <s v="C.T. CAMAL SAN FRANCISCO"/>
        <s v="C.T. CURTIEMBRE CHIMÚ"/>
        <s v="C.T. DANPER"/>
        <s v="C.T. RAZZETO"/>
        <s v="C.T. ENRIQUE CASSINELLI"/>
        <s v="C.T. COGORNO TRUJILLO"/>
        <s v="C.T. HIELERA MILAGROS"/>
        <s v="C.T. HIELOS CASSINELLI"/>
        <s v="C.T. AÑAÑOS"/>
        <s v="C.T. IND. CARTAVIO"/>
        <s v="C.T. INDUSTRIAS DEL LATÓN"/>
        <s v="C.T. ITALMAR"/>
        <s v="C.T. MOLINO TRUJILLO"/>
        <s v="C.T. PLANTA DE GALLETAS TRUJILLO"/>
        <s v="C.T. MOLINO EL CHOLO"/>
        <s v="C.T. MOLINO IRIS"/>
        <s v="C.T. MOLINO LA PERLA - ALIMENTOS"/>
        <s v="C.T. MOLINO LA PERLA - INCUBADORA"/>
        <s v="C.T. NORPACK"/>
        <s v="C.T. PREMOLDEADOS DE CONCRETO"/>
        <s v="C.T. SOCONSA"/>
        <s v="C.T. TABLEROS PERUANOS"/>
        <s v="C.T. TALSA"/>
        <s v="C.T. YUGO"/>
        <s v="C.T. LA CONCORDIA"/>
        <s v="C.T. SOL GAS - LAMBAYEQUE"/>
        <s v="C.T. CORPESCA"/>
        <s v="C.T. MOLINO SAN NICOLAS"/>
        <s v="C.T. EMBOTELLADORA LAMBAYEQUE"/>
        <s v="C.T. ELSA - CHICLAYO"/>
        <s v="C.T. FRÍO Y SERVICIOS"/>
        <s v="C.T. VIRGEN DEL CARMEN"/>
        <s v="C.T. CHICLAYO"/>
        <s v="C.T. PERHUSAC"/>
        <s v="C.T. SAN PEDRO"/>
        <s v="C.T. PROCESADORA"/>
        <s v="C.T. SAN ROQUE"/>
        <s v="C.T. ABRASIVOS"/>
        <s v="C.T. AGA - LIMA"/>
        <s v="C.T. AGP"/>
        <s v="C.T. ALIMENTOS Y PRODUCTOS"/>
        <s v="C.T. AMBROSOLI"/>
        <s v="C.T. ANTARTIC"/>
        <s v="C.T. UNIQUE"/>
        <s v="C.T. ARTESCO"/>
        <s v="C.T. BASA"/>
        <s v="C.T. BEIERSDORF"/>
        <s v="C.T. BOYLES BROS DIAMANTINA"/>
        <s v="C.T. PLANTA LURÍN"/>
        <s v="C.T. PEPSI"/>
        <s v="C.T. INDUSTRIAL NUEVO MUNDO"/>
        <s v="C.T. INDUSTRIAL ROMOSA"/>
        <s v="C.T. VIDRIOS DEL PERÚ"/>
        <s v="C.T. MARMOLES"/>
        <s v="C.T. REX"/>
        <s v="C.T. CLARIANT"/>
        <s v="C.T. COLDEX"/>
        <s v="C.T. TEXTIMAX"/>
        <s v="C.T. CONSORCIO SAN MARTÍN"/>
        <s v="C.T. GRÁFICA NAVARRETE"/>
        <s v="C.T. INFARMASA"/>
        <s v="C.T. REYMATICS"/>
        <s v="C.T. CURTIEMBRE LA COLONIAL"/>
        <s v="C.T. DELCROSA"/>
        <s v="C.T. DONOFRIO"/>
        <s v="C.T. DUOTEX"/>
        <s v="C.T. COCA COLA"/>
        <s v="C.T. COGORNO"/>
        <s v="C.T. EL SOL"/>
        <s v="C.T. GASEOSAS HUACHO"/>
        <s v="C.T. WALTER BRAEDT"/>
        <s v="C.T. LA BELLOTA"/>
        <s v="C.T. FANAPLAST"/>
        <s v="C.T. TEXTIL AMAZONAS"/>
        <s v="C.T. FAMIA"/>
        <s v="C.T. FIMA"/>
        <s v="C.T. FINO TEXTIL"/>
        <s v="C.T. FLEXO PLAST"/>
        <s v="C.T. FRIGORÍFICO LA COLONIAL"/>
        <s v="C.T. FUMASA"/>
        <s v="C.T. FUNDICIÓN"/>
        <s v="C.T. FUNDICIÓN VENTANILLA"/>
        <s v="C.T. GALPI"/>
        <s v="C.T. HAUG"/>
        <s v="C.T. HIDROSTAL"/>
        <s v="C.H. HORNOS ELÉCTRICOS"/>
        <s v="C.T. IDIESA"/>
        <s v="C.T. INAGRO"/>
        <s v="C.T. INDUS"/>
        <s v="C.T. INCOL"/>
        <s v="C.T. ALPAMAYO"/>
        <s v="C.T. BRAWNS"/>
        <s v="C.T. HILANDERA"/>
        <s v="C.T. CONFECCIÓN TEXTIL"/>
        <s v="C.T. INDUSTRIAS INCORPORADAS"/>
        <s v="C.T. PLANTA TINTORERÍA"/>
        <s v="C.T. SANTA MARÍA"/>
        <s v="C.T. VENCEDOR"/>
        <s v="C.T. INTERQUÍMICA"/>
        <s v="C.T. COMINDUSTRIA"/>
        <s v="C.T. ITALMECÁNICA"/>
        <s v="C.T. JHONSON &amp; JHONSON"/>
        <s v="C.T. JOSFEL"/>
        <s v="C.T. ABEEFE"/>
        <s v="C.T. LEE FILTER"/>
        <s v="C.T. MARMOLES Y GRANITOS"/>
        <s v="C.T. MASUSHITA"/>
        <s v="C.T. MEDIFARMA"/>
        <s v="C.T. MILANOPLAST"/>
        <s v="C.T. MOLINO EL TRIUNFO"/>
        <s v="C.T. ALIMENTOS CHANCAY"/>
        <s v="C.T. PLANTA ALIMENTOS HUARAL"/>
        <s v="C.T. PLANTA BENEFICIO DE AVES"/>
        <s v="C.T. PLANTA INCUBACIÓN"/>
        <s v="C.T. M.S.A."/>
        <s v="C.T. NEGOCIACIÓN LANERA"/>
        <s v="C.T. NEGUSA CORP."/>
        <s v="C.T. OMIS"/>
        <s v="C.T. PAVCO"/>
        <s v="C.T. PRECOR"/>
        <s v="C.T. PERUANA DE MOLDEADOS"/>
        <s v="C.T. PERUPLAST"/>
        <s v="C.T. PLÁSTICA"/>
        <s v="C.T. PLÁSTICOS NACIONALES"/>
        <s v="C.T. QUÍMICOS INDUSTRIALES"/>
        <s v="C.T. REACTIVOS NACIONALES"/>
        <s v="C.T. RECOLSA"/>
        <s v="C.T. RED STAR"/>
        <s v="C.T. RENOVA"/>
        <s v="C.T. REYEMSA"/>
        <s v="C.T. SAN MIGUEL INDUSTRIAL"/>
        <s v="C.T. SAGA SAN ISIDRO"/>
        <s v="C.T. SAGA SAN MIGUEL"/>
        <s v="C.T. OTTO KUNZ-CHANCAY"/>
        <s v="C.T. SOLDADORAS ANDINAS"/>
        <s v="C.T. TECNICA COMERCIAL"/>
        <s v="C.T. TERCNOGAS"/>
        <s v="C.T. TEXTIL SANTA ANITA"/>
        <s v="C.T. FRUTO DEL TELAR"/>
        <s v="C.T. TEXTILES POPULARES"/>
        <s v="C.T. TICINO"/>
        <s v="C.T. INDUSTRIAL SAN ANTONIO"/>
        <s v="C.T. TUBOPLAST"/>
        <s v="C.T. VINSA"/>
        <s v="C.T. ZETA GAS"/>
        <s v="C.T. CARBO GAS"/>
        <s v="C.T. GRUPO AÉREO N°42"/>
        <s v="C.T. G.V.SERVICIOS"/>
        <s v="C.T. OXIGENO LORETO"/>
        <s v="C.T.  TRISA"/>
        <s v="C.T. TRIPLAY-ENCHAPES"/>
        <s v="C.T. ARMADORES PESQUEROS"/>
        <s v="C.T. ASTILLEROS PAITA"/>
        <s v="C.T. CÍA. PERUANA DE GAS"/>
        <s v="C.T. CONSORCIO PACÍFICO SUR"/>
        <s v="C.T. CORPORACIÓN DEL MAR - PIURA"/>
        <s v="C.T. EMBOTELLADORA RIVERA"/>
        <s v="C.T. FT FISHING"/>
        <s v="C.T. INDUSTRIAL PESQUERA STA. MONICA"/>
        <s v="C.T. BARCAZA BB-1"/>
        <s v="C.T. BARCAZA ELIZABETH"/>
        <s v="C.T. BARCAZA MR. BOB"/>
        <s v="C.T. BARCAZA PC-110"/>
        <s v="C.T. BARCAZA SUSAN LYNN"/>
        <s v="C.T. GULF SUPPLIER"/>
        <s v="C.T. HIPPO"/>
        <s v="C.T. LOBITOS EXPRESS"/>
        <s v="C.T. MOLINERA INCA - PIURA"/>
        <s v="C.T. SERVICIOS DE FRÍO"/>
        <s v="C.T. EMBOTELLADORA FRONTERA"/>
        <s v="C.T. EMBOTELLADORA JULIACA"/>
        <s v="C.T. ELSA - PUNO"/>
        <s v="C.T. EMBOTELLADORA TACNA"/>
        <s v="C.T. LADRILLERA MARTOREL"/>
        <s v="C.T. PLANTA LECHERA TACNA"/>
        <s v="C.T. EMBOTELLADORA LA LORETANA"/>
        <s v="C.T. EMBOTELLADORA SYSLEY"/>
        <s v="C.T. GALVANIZADORA PERUANA"/>
        <s v="C.T. INDUSTRIAL SELVA"/>
        <s v="C.T. MADERAS PERUANAS"/>
        <s v="C.T. TRIPLAY AMAZÓNICO"/>
        <s v="C.T. GOODYEAR"/>
        <s v="C.T. CHICAMA"/>
        <s v="C.T. CHIMBOTE "/>
        <s v="C.T. ILO"/>
        <s v="C.T. HUARMEY"/>
        <s v="C.T. TEXTIL PIURA"/>
        <s v="C.T. MEPSA"/>
        <s v="C.T. CELIMA 03"/>
        <s v="C.H. HUANCARAMA"/>
        <s v="C.H. HUAPA"/>
        <s v="C.H. PATÓN"/>
        <s v="C.H. TUCSIPAMPA"/>
        <s v="C.T. CORDOVA"/>
        <s v="C.T. ISHIHUINCA"/>
        <s v="C.T. MALLAY"/>
        <s v="C.T. UCHUCCHACUA"/>
        <s v="C.H. MINI CC.HH. EL TINGO"/>
        <s v="C.T. CORPORACIÓN 1"/>
        <s v="C.T. CORPORACIÓN 2"/>
        <s v="C.T. TAMBO DE MORA"/>
        <s v="C.T. JUANITA"/>
        <s v="C.T. QUELLAVECO"/>
        <s v="C.T. PLANTA TAMBO DE MORA"/>
        <s v="C.T. CONTONGA"/>
        <s v="C.T. AGUA CALIENTE"/>
        <s v="C.T. MAQUIA"/>
        <s v="C.T. NUEVA REFINERIA"/>
        <s v="C.T. PACAYA"/>
        <s v="C.T. PUERTO ORIENTE"/>
        <s v="C.T. HUAYLLACHO"/>
        <s v="C.T. GUAYABAL"/>
        <s v="C.T. HUAYURI"/>
        <s v="C.T. MINICENTRALES L-1AB"/>
        <s v="C.T. ANDINO"/>
      </sharedItems>
    </cacheField>
    <cacheField name="Tipo Grupo" numFmtId="0">
      <sharedItems containsBlank="1"/>
    </cacheField>
    <cacheField name="Tip Grup Dep" numFmtId="0">
      <sharedItems containsBlank="1" count="9">
        <s v="TG"/>
        <s v="TV"/>
        <s v="EL"/>
        <s v="CC"/>
        <m/>
        <s v="HI"/>
        <s v="FV"/>
        <s v="TE"/>
        <s v="EOL"/>
      </sharedItems>
    </cacheField>
    <cacheField name="Nom Gru Anuario" numFmtId="0">
      <sharedItems containsBlank="1" containsMixedTypes="1" containsNumber="1" containsInteger="1" minValue="0" maxValue="0" count="382">
        <s v="TG1"/>
        <s v="TG2"/>
        <s v="TV1"/>
        <s v="TV2"/>
        <s v="GRUPO ELECTROGRENO"/>
        <s v="CUMMINS-7"/>
        <s v="CUMMINS_OTTOMOTORES"/>
        <s v="Urpipata"/>
        <s v="CAT 3406B"/>
        <s v="CAT 3512"/>
        <s v="CUMMINS"/>
        <s v="CAT 3412C-I"/>
        <s v="CAT 3412C-II"/>
        <s v="JOLUCAVA"/>
        <s v="WARTSILA 1"/>
        <s v="WARTSILA 2"/>
        <s v="WARTSILA 3"/>
        <s v="WARTSILA 4"/>
        <s v="FERRENERGY"/>
        <s v="PERKINS-HCI434D1L"/>
        <s v="PERKINS-MP-2251"/>
        <s v="CAT-M1"/>
        <s v="CAT-E1"/>
        <s v="CAT-C27M1"/>
        <s v="CAT-C27M2"/>
        <s v="CAT-M2"/>
        <s v="VOLVO-M1"/>
        <s v="DETROIT-M1"/>
        <s v="G-1"/>
        <s v="G-2"/>
        <s v="G-3"/>
        <s v="G-4"/>
        <s v="G-5"/>
        <s v="G-6"/>
        <s v="G-7"/>
        <s v="PERKINS"/>
        <s v="G1"/>
        <s v="G2"/>
        <s v="MODASA 515kW"/>
        <s v="GRUPO PLACA ZQ-4288"/>
        <s v="COMMINS C900"/>
        <s v="COMMINS 925kW"/>
        <s v="CAT"/>
        <s v="PERKINS 1"/>
        <s v="PERKINS 3"/>
        <s v="VOLVO1"/>
        <s v="VOLVO2"/>
        <s v="Volvo Penta 2"/>
        <s v="PERKINS 2"/>
        <s v="ALGESA"/>
        <s v="DAEWO"/>
        <s v="CAT2"/>
        <s v="CAT 1"/>
        <s v="CAT 2"/>
        <s v="AREM 1"/>
        <s v="AREM 2"/>
        <s v="PERKINS 4"/>
        <s v="DOOSAN"/>
        <s v="SKODA 1"/>
        <s v="CKD. 2"/>
        <s v="CKD. 3"/>
        <s v="SKODA-1"/>
        <s v="SKODA-2"/>
        <s v="CAT 3"/>
        <s v="CAT D 399"/>
        <s v="CAT. 1"/>
        <s v="CAT. 2"/>
        <s v="SKODA"/>
        <s v="V. PENTA 1"/>
        <s v="VOLVO 3"/>
        <s v="CKD"/>
        <s v="V.PENTA"/>
        <s v="CAT-3412"/>
        <s v="VOLVO PENTA"/>
        <s v="Volvo TD 100"/>
        <s v="Black Start"/>
        <s v="TG-01"/>
        <s v="Cat 3512 C"/>
        <s v="WARTSILA 5"/>
        <s v="WARTSILA 6"/>
        <s v="WARTSILA 7"/>
        <s v="CAT-16CM32"/>
        <s v="CAT.1-16CM32C"/>
        <s v="CAT.2-16CM32C"/>
        <s v="CKD 6S150PV"/>
        <s v="Volvo TD-70G Nº1"/>
        <s v="Cat."/>
        <s v="CKD MODASA"/>
        <s v="MODASA"/>
        <s v="CKD DAT 120"/>
        <s v="Perkins M. 4-326-I"/>
        <s v="Cat. 3512 Dito"/>
        <s v="Cat 2. 3512 Dita"/>
        <s v="Perkins 2500"/>
        <s v="Cat.4-3412-16878"/>
        <s v="Caterpillar C27"/>
        <s v="AKSA1 Perk 8151G"/>
        <s v="AKSA2 Perk 8164G"/>
        <s v="Perkins 1800RPM"/>
        <s v="Cat.5-C15 7925"/>
        <s v="Volv.Pent1 RVL-451"/>
        <s v="Modasa MP 460"/>
        <s v="Cat.3412 81Z19624"/>
        <s v="Cat C15 CAR201439"/>
        <s v="Volv.Pent1 RVL-251"/>
        <s v="OLYMPIAN"/>
        <s v="Vol.Pent TAD1642GEb"/>
        <s v="Perkins1 R014001C"/>
        <s v="Perkins2 R013699C"/>
        <s v="Olympian OLY 1091"/>
        <s v="Cat 3512 81Z19618"/>
        <s v="Perkins1 U489142C"/>
        <s v="Perkins2 U487536C"/>
        <s v="Cat.C18 G6B20736"/>
        <s v="Perkins 2506AE15TAG"/>
        <s v="VolvoModasa KGEV"/>
        <s v="Perkins MP460I"/>
        <s v="Volvo Penta RVM364"/>
        <s v="Perkins C18"/>
        <s v="Perkins 2506C"/>
        <s v="Vol.3 Pent TWD1643G"/>
        <s v="MTU-1 1200DS Detroi"/>
        <s v="MTU=2 1200DS Detroi"/>
        <s v="CAT. 3512 DITA"/>
        <s v="Cat C27"/>
        <s v="Cummi QSK60 20006"/>
        <s v="Cat.1-3512(.208)"/>
        <s v="Cat.3-3512(.219)"/>
        <s v="MTU 1200DS"/>
        <s v="Cumm 2 QSK60-G6"/>
        <s v="CUMMINS 4"/>
        <s v="CAT 6-3516B-139"/>
        <s v="CUM.1 25450043"/>
        <s v="CUM.2 25449701"/>
        <s v="CUM.3 25449964"/>
        <s v="CUMMINS_1 C200(050)"/>
        <s v="CUMMINS_2 C200(026)"/>
        <s v="CUMMINS_3 C4500C"/>
        <s v="CUMMINS_4 NTA855 G3"/>
        <s v="Cat. C9-180"/>
        <s v="Cat-1 3406"/>
        <s v="Cat-2 3306"/>
        <s v="Volvo 03"/>
        <s v="Volvo 350"/>
        <s v="Cat.3512 Dita"/>
        <s v="Cat.2.3512 Dita"/>
        <s v="Cat.5-C15-07183"/>
        <s v="Cat.6 3516B 0141"/>
        <s v="Cat83516BJYA00139"/>
        <s v="CAT 3516"/>
        <s v="CAT.2 3512"/>
        <s v="CAT.2 D-3512"/>
        <s v="AGGREKO (G5)"/>
        <s v="CAT. D-3512"/>
        <s v="EMD"/>
        <s v="CAT C-18"/>
        <s v="VOLVO PENTA TAD1630"/>
        <s v="CAT. D-3512&lt;G3&gt;"/>
        <s v="VOLVO PENTA &lt;G1&gt;"/>
        <s v="VOLVO PENTA &lt;G2&gt;"/>
        <s v="VOLVO PENTA &lt;G3&gt;"/>
        <s v="Cat-1_3512"/>
        <s v="Cat-2_3512"/>
        <s v="CAT3_3516"/>
        <s v="DETROIT"/>
        <s v="GRUPO 1"/>
        <s v="CAT1_HUMBOLT"/>
        <s v="CAT2_HUMBOLT"/>
        <s v="CAT3_HUMBOLT"/>
        <s v="CAT4_HUMBOLT"/>
        <s v="CAT5_HUMBOLT"/>
        <s v="VolvoP FFDL250GF"/>
        <s v="Cat 09 3516"/>
        <s v="CAT 2 3512 &lt;G4&gt;"/>
        <s v="TV01"/>
        <s v="Grupo 2"/>
        <s v="Grupo 3"/>
        <s v="Grupo 4"/>
        <s v="MAK-1"/>
        <s v="MAK-2"/>
        <s v="TG-2"/>
        <s v="TG-3"/>
        <s v="TG-4"/>
        <s v="TG-5"/>
        <s v="TG-6"/>
        <s v="TG-7"/>
        <s v="TG-8"/>
        <s v="TV-7"/>
        <s v="UNIDAD TG-6"/>
        <s v="Unid. TG-4"/>
        <s v="Unid. TG-5"/>
        <s v="Grupo 5"/>
        <s v="C2-3850-GE-001"/>
        <s v="C2-3850-GE-002"/>
        <s v="C2-3850-GE-003"/>
        <s v="C-3850-DG-002"/>
        <s v="MOTIVATOR"/>
        <s v="TG-1"/>
        <s v="GT 1"/>
        <s v="GT 2"/>
        <s v="UNID. DE EMERGENCIA"/>
        <s v="G1-G25"/>
        <s v="G1-G11"/>
        <s v="TG3"/>
        <s v="TV"/>
        <s v="Grupos 1-2-3"/>
        <s v="Grupos 1-2"/>
        <s v="Grupos 1_2"/>
        <s v="A1"/>
        <s v="TG4"/>
        <s v="TM5000"/>
        <s v="TMC5000"/>
        <s v="ALCO 1"/>
        <s v="ALCO 2"/>
        <s v="G.MOTORS1"/>
        <s v="G.MOTORS2"/>
        <s v="G.MOTORS3"/>
        <s v="SULZER 1"/>
        <s v="SULZER 2"/>
        <s v="TG11"/>
        <s v="TG12"/>
        <s v="TG21"/>
        <s v="TV21"/>
        <s v="TG41"/>
        <s v="TV41"/>
        <s v="TG3 NEPI"/>
        <s v="TV10"/>
        <s v="UNIDAD 1"/>
        <s v="UNIDAD 2"/>
        <s v="UNIDAD 3"/>
        <s v="CUMMINS ONAN"/>
        <s v="GE (TG2)"/>
        <s v="GE (TG3)"/>
        <s v="TG2 NEPI"/>
        <s v="Volvo NV560"/>
        <s v="CUMMINS (G5)"/>
        <s v="TG1 NEPI"/>
        <s v="GE (TG1)"/>
        <s v="Jolucava J0452"/>
        <s v="Jolucava J0451"/>
        <s v="CKD. HOROV."/>
        <s v="Volvo TD70"/>
        <s v="Caterpillar"/>
        <s v="Grupo G.E"/>
        <s v="Caterp-3512"/>
        <s v="Vol-TD100"/>
        <s v="Perkins 1 2800"/>
        <s v="Perkins 2 2800"/>
        <s v="Volvo A 1250"/>
        <s v="Volvo B C-100109274"/>
        <s v="Mitsubishi"/>
        <s v="SKODA 2"/>
        <s v="V. PENTA 2"/>
        <s v="VOLVO TD 70"/>
        <s v="VolvoRVS615"/>
        <s v="CAT7_HUMBOLT"/>
        <s v="CAT8_HUMBOLT"/>
        <s v="VolvoPenta TWD1643G"/>
        <s v="G3"/>
        <s v="Grupo 1-12"/>
        <m/>
        <s v="G01"/>
        <s v="Allis Charner 1-4"/>
        <s v="BOVING 1"/>
        <s v="BOVING 2"/>
        <s v="HYHC"/>
        <s v="PANELES SOLARES"/>
        <s v="Francis I"/>
        <s v="Francis II"/>
        <s v="Pelton"/>
        <s v="Pelton 2"/>
        <s v="690 PANELES FOTOVOL"/>
        <s v="DRESS 1"/>
        <s v="DRESS 2"/>
        <s v="FRANCIS Nº 1"/>
        <s v="FRANCIS Nº 2"/>
        <s v="FRANCIS 3"/>
        <s v="FRANCIS 4"/>
        <s v="Turgo Nº 1"/>
        <s v="Turgo Nº 2"/>
        <s v="PELTON Nº 1"/>
        <s v="PELTON Nº 2"/>
        <s v="Leffel"/>
        <s v="JMW-1"/>
        <s v="JMW-2"/>
        <s v="Francis"/>
        <s v="TURBAL"/>
        <s v="Kubota 1"/>
        <s v="Kubota 2"/>
        <s v="ESCHER WYSS 1"/>
        <s v="ESCHER WYSS 2"/>
        <s v="WKV"/>
        <s v="Hydraulic"/>
        <s v="Kubota"/>
        <s v="KUBOTTA-1"/>
        <s v="KUBOTTA-2"/>
        <s v="WEIRPUMP-1"/>
        <s v="WEIRPUMP-2"/>
        <s v="KUBOTA-1"/>
        <s v="Turbina 1"/>
        <s v="Turbina 2"/>
        <s v="Turbina 3"/>
        <s v="Turbina 4"/>
        <s v="T-1"/>
        <s v="T-2"/>
        <s v="Grupo 6"/>
        <s v="Grupo 7"/>
        <s v="GR-1"/>
        <s v="GR-2"/>
        <s v="GR-3"/>
        <s v="GR-4"/>
        <s v="Circuito 1"/>
        <s v="Circuito 2"/>
        <s v="Circuito 3"/>
        <s v="Circuito 4"/>
        <s v="Circuito 5"/>
        <s v="Circuito 6"/>
        <s v="Circuito 7"/>
        <s v="Circuito 8"/>
        <s v="Circuito 9"/>
        <s v="Circuito 10"/>
        <s v="Circuito 11"/>
        <s v="Grupo Nº 1"/>
        <s v="Grupo Nº 2"/>
        <s v="01"/>
        <s v="02"/>
        <s v="GE.U1"/>
        <s v="GE.U2"/>
        <s v="GE.U3"/>
        <s v="G Marcona"/>
        <s v="CS MAJES20T"/>
        <s v="CS REPARTICION20T"/>
        <s v="G4"/>
        <s v="G5"/>
        <s v="CH2"/>
        <s v="CH2 G2"/>
        <s v="CH3 N"/>
        <s v="CH3 N G2"/>
        <s v="CH4 G-1"/>
        <s v="CH4 G-2"/>
        <s v="GRUPO Nº1"/>
        <s v="GRUPO Nº2"/>
        <s v="GRUPO Nº3"/>
        <s v="GRUPO N°4"/>
        <s v="INV 123"/>
        <s v="INV 456"/>
        <s v="INV 789"/>
        <s v="BLOQUE1"/>
        <s v="BLOQUE2"/>
        <s v="BLOQUE1EX"/>
        <s v="BLOQUE2EX"/>
        <s v="PELTON 1"/>
        <s v="Grupo U.Gen.1"/>
        <s v="Grupo U.Gen.2"/>
        <s v="Grupo U.Gen.3"/>
        <s v="Ansaldo 1"/>
        <s v="Ansaldo 2"/>
        <s v="Grupo U.Gen 2"/>
        <s v="T. Maier B"/>
        <s v="Circuito unico"/>
        <s v="Turgo N║ 1"/>
        <s v="Turgo N║ 2"/>
        <s v="PELTON N║ 1"/>
        <s v="PELTON N║ 2"/>
        <s v="UG1"/>
        <s v="UG2"/>
        <s v="FRANCIS 1"/>
        <s v="FRANCIS 2"/>
        <s v="G-01"/>
        <s v="G-02"/>
        <s v="Planta 1"/>
        <s v="Planta 2"/>
        <s v="Planta 3"/>
        <s v="Total Central"/>
        <s v="GE-BOC 01"/>
        <s v="GRUPO NºD1"/>
        <s v="Grupo Nº T1"/>
        <s v="Grupo Nº T2"/>
        <s v="Grupo Nº 01"/>
        <s v="Grupo Nº 02"/>
        <s v="Grupo Nº 03"/>
        <n v="0"/>
      </sharedItems>
    </cacheField>
    <cacheField name="Origen A" numFmtId="0">
      <sharedItems containsBlank="1" count="5">
        <s v="Térmico"/>
        <m/>
        <s v="Hidráulico"/>
        <s v="Solar"/>
        <s v="Eólico"/>
      </sharedItems>
    </cacheField>
    <cacheField name="Condición de Grupo A" numFmtId="0">
      <sharedItems containsBlank="1" containsMixedTypes="1" containsNumber="1" containsInteger="1" minValue="0" maxValue="0"/>
    </cacheField>
    <cacheField name="Estado de Grupo A" numFmtId="0">
      <sharedItems containsBlank="1" containsMixedTypes="1" containsNumber="1" containsInteger="1" minValue="0" maxValue="0"/>
    </cacheField>
    <cacheField name="Tipo de Empresa A" numFmtId="0">
      <sharedItems containsBlank="1"/>
    </cacheField>
    <cacheField name="Tipo de Mercado A" numFmtId="0">
      <sharedItems containsBlank="1" count="3">
        <s v="Mercado Eléctrico"/>
        <m/>
        <s v="Uso Propio"/>
      </sharedItems>
    </cacheField>
    <cacheField name="Sistema A" numFmtId="0">
      <sharedItems containsBlank="1" count="3">
        <s v="SEIN"/>
        <s v="SA"/>
        <m/>
      </sharedItems>
    </cacheField>
    <cacheField name="Tipo de Integrante A" numFmtId="0">
      <sharedItems containsBlank="1" count="3">
        <s v="COES"/>
        <s v="NO COES"/>
        <m/>
      </sharedItems>
    </cacheField>
    <cacheField name="Informa A" numFmtId="0">
      <sharedItems containsBlank="1" count="3">
        <s v="Informante"/>
        <m/>
        <s v="No Informante"/>
      </sharedItems>
    </cacheField>
    <cacheField name="Sector A" numFmtId="0">
      <sharedItems containsBlank="1"/>
    </cacheField>
    <cacheField name="Departamento A" numFmtId="0">
      <sharedItems containsBlank="1"/>
    </cacheField>
    <cacheField name="Región A" numFmtId="0">
      <sharedItems containsBlank="1"/>
    </cacheField>
    <cacheField name="Provincia  A" numFmtId="0">
      <sharedItems containsBlank="1" containsMixedTypes="1" containsNumber="1" containsInteger="1" minValue="0" maxValue="0"/>
    </cacheField>
    <cacheField name="Distrito A" numFmtId="0">
      <sharedItems containsBlank="1" containsMixedTypes="1" containsNumber="1" containsInteger="1" minValue="0" maxValue="0"/>
    </cacheField>
    <cacheField name="Localidad A" numFmtId="0">
      <sharedItems containsBlank="1" containsMixedTypes="1" containsNumber="1" containsInteger="1" minValue="0" maxValue="0"/>
    </cacheField>
    <cacheField name="Tipo de Recurso" numFmtId="0">
      <sharedItems containsBlank="1" count="13">
        <s v="Gas Natural"/>
        <s v="Diésel"/>
        <s v="Residual 6"/>
        <s v="Bagazo"/>
        <s v="Biogas"/>
        <s v="Residual 500"/>
        <s v="Flexigas"/>
        <m/>
        <s v="Agua"/>
        <s v="Radiación solar"/>
        <s v="Viento"/>
        <s v="Calor de proceso"/>
        <s v="Carbon"/>
      </sharedItems>
    </cacheField>
    <cacheField name="Cogenerador" numFmtId="0">
      <sharedItems containsBlank="1" containsMixedTypes="1" containsNumber="1" containsInteger="1" minValue="0" maxValue="0"/>
    </cacheField>
    <cacheField name="RER" numFmtId="0">
      <sharedItems containsBlank="1" containsMixedTypes="1" containsNumber="1" containsInteger="1" minValue="0" maxValue="0" count="3">
        <n v="0"/>
        <s v="RER"/>
        <m/>
      </sharedItems>
    </cacheField>
    <cacheField name="N° de Subasta RER" numFmtId="0">
      <sharedItems containsBlank="1" containsMixedTypes="1" containsNumber="1" containsInteger="1" minValue="0" maxValue="0" count="7">
        <n v="0"/>
        <s v="-"/>
        <s v="PRIMERA"/>
        <s v="SEGUNDA"/>
        <s v="CUARTA"/>
        <m/>
        <s v="TERCERA"/>
      </sharedItems>
    </cacheField>
    <cacheField name="Variable" numFmtId="0">
      <sharedItems containsBlank="1" count="2">
        <s v="Energía"/>
        <m/>
      </sharedItems>
    </cacheField>
    <cacheField name="Unid. Variable" numFmtId="0">
      <sharedItems containsBlank="1"/>
    </cacheField>
    <cacheField name="Energia_x000a_ (MWh)" numFmtId="0">
      <sharedItems containsString="0" containsBlank="1" containsNumber="1" minValue="0" maxValue="217912.837"/>
    </cacheField>
    <cacheField name="Energia_x000a_(GWh)" numFmtId="0">
      <sharedItems containsString="0" containsBlank="1" containsNumber="1" minValue="0" maxValue="217.912837"/>
    </cacheField>
    <cacheField name="Combustible" numFmtId="0">
      <sharedItems containsNonDate="0" containsString="0" containsBlank="1"/>
    </cacheField>
    <cacheField name="PI OK" numFmtId="0">
      <sharedItems containsBlank="1" containsMixedTypes="1" containsNumber="1" minValue="0" maxValue="65.510000000000005"/>
    </cacheField>
    <cacheField name="PE OK" numFmtId="0">
      <sharedItems containsBlank="1" containsMixedTypes="1" containsNumber="1" minValue="0" maxValue="49.14"/>
    </cacheField>
    <cacheField name="MAX DEM" numFmtId="0">
      <sharedItems containsBlank="1" containsMixedTypes="1" containsNumber="1" containsInteger="1" minValue="0" maxValue="0"/>
    </cacheField>
    <cacheField name="VERIFICACION" numFmtId="0">
      <sharedItems containsString="0" containsBlank="1" containsNumber="1" minValue="-8.9999999999861302E-3" maxValue="100.00000000000003"/>
    </cacheField>
    <cacheField name="N° DE ORDEN" numFmtId="0">
      <sharedItems containsString="0" containsBlank="1" containsNumber="1" containsInteger="1" minValue="1" maxValue="94"/>
    </cacheField>
    <cacheField name="ORIGEN DE DATA" numFmtId="0">
      <sharedItems containsBlank="1"/>
    </cacheField>
    <cacheField name="CAN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34">
  <r>
    <s v="24"/>
    <x v="0"/>
    <s v="TSELVA"/>
    <s v="33051895"/>
    <s v="33051895"/>
    <x v="0"/>
    <s v="TG1"/>
    <s v="S"/>
    <n v="101.32"/>
    <n v="90.114000000000004"/>
    <n v="1765.0719999999999"/>
    <n v="6995.1660000000002"/>
    <n v="8760.2379999999994"/>
    <n v="0"/>
    <n v="130.52000000000001"/>
    <n v="0"/>
    <n v="0"/>
    <m/>
    <x v="0"/>
    <s v="TSELVA33051895TG1TG"/>
    <s v="TERMOSELVA S.R.L."/>
    <x v="0"/>
    <x v="0"/>
    <s v="C. T. AGUAYTIA"/>
    <x v="0"/>
    <s v="TG"/>
    <x v="0"/>
    <x v="0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8760.2379999999994"/>
    <n v="8.7602379999999993"/>
    <m/>
    <n v="8.4433333333333334"/>
    <n v="7.4594166666666668"/>
    <n v="0"/>
    <n v="0"/>
    <n v="92"/>
    <s v="BASE DE DATOS"/>
    <m/>
  </r>
  <r>
    <s v="24"/>
    <x v="0"/>
    <s v="TSELVA"/>
    <s v="33051895"/>
    <s v="33051895"/>
    <x v="0"/>
    <s v="TG2"/>
    <s v="S"/>
    <n v="101.32"/>
    <n v="90.045000000000002"/>
    <n v="1407.575"/>
    <n v="4533.4089999999997"/>
    <n v="5940.9840000000004"/>
    <n v="0"/>
    <n v="77.88"/>
    <n v="0"/>
    <n v="0"/>
    <m/>
    <x v="0"/>
    <s v="TSELVA33051895TG2TG"/>
    <s v="TERMOSELVA S.R.L."/>
    <x v="0"/>
    <x v="0"/>
    <s v="C. T. AGUAYTIA"/>
    <x v="0"/>
    <s v="TG"/>
    <x v="0"/>
    <x v="1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5940.9840000000004"/>
    <n v="5.9409840000000003"/>
    <m/>
    <n v="8.4433333333333334"/>
    <n v="7.4882499999999999"/>
    <n v="0"/>
    <n v="-9.0949470177292824E-13"/>
    <n v="92"/>
    <s v="BASE DE DATOS"/>
    <m/>
  </r>
  <r>
    <s v="24"/>
    <x v="0"/>
    <s v="COQUEN"/>
    <s v="33149607"/>
    <s v="33149607"/>
    <x v="1"/>
    <s v="TV1"/>
    <s v="S"/>
    <n v="5.42"/>
    <n v="5"/>
    <n v="262.96300000000002"/>
    <n v="1255.0709999999999"/>
    <n v="1518.0340000000001"/>
    <n v="0"/>
    <n v="704.42"/>
    <n v="0"/>
    <n v="0"/>
    <m/>
    <x v="0"/>
    <s v="COQUEN33149607TV1TV"/>
    <s v="Cogeneración Oquendo S.A.C."/>
    <x v="1"/>
    <x v="1"/>
    <s v="C.T. OQUENDO"/>
    <x v="1"/>
    <s v="TV"/>
    <x v="1"/>
    <x v="2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1518.0340000000001"/>
    <n v="1.5180340000000001"/>
    <m/>
    <s v="-"/>
    <s v="-"/>
    <n v="0"/>
    <n v="-2.2737367544323206E-13"/>
    <n v="14"/>
    <s v="BASE DE DATOS"/>
    <m/>
  </r>
  <r>
    <s v="24"/>
    <x v="0"/>
    <s v="COQUEN"/>
    <s v="33149607"/>
    <s v="33149607"/>
    <x v="1"/>
    <s v="TV2"/>
    <s v="S"/>
    <n v="2.52"/>
    <n v="2.1"/>
    <n v="19.547999999999998"/>
    <n v="65.75"/>
    <n v="85.298000000000002"/>
    <n v="0"/>
    <n v="39.58"/>
    <n v="0"/>
    <n v="0"/>
    <m/>
    <x v="0"/>
    <s v="COQUEN33149607TV2TV"/>
    <s v="Cogeneración Oquendo S.A.C."/>
    <x v="1"/>
    <x v="1"/>
    <s v="C.T. OQUENDO"/>
    <x v="1"/>
    <s v="TV"/>
    <x v="1"/>
    <x v="3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85.298000000000002"/>
    <n v="8.5297999999999999E-2"/>
    <m/>
    <s v="-"/>
    <s v="-"/>
    <n v="0"/>
    <n v="0"/>
    <n v="14"/>
    <s v="BASE DE DATOS"/>
    <m/>
  </r>
  <r>
    <s v="24"/>
    <x v="0"/>
    <s v="COQUEN"/>
    <s v="33149607"/>
    <s v="33149607"/>
    <x v="0"/>
    <s v="TG1"/>
    <s v="S"/>
    <n v="31"/>
    <n v="29.039000000000001"/>
    <n v="0"/>
    <n v="0"/>
    <n v="0"/>
    <n v="0"/>
    <n v="0"/>
    <n v="0"/>
    <n v="0"/>
    <m/>
    <x v="0"/>
    <s v="COQUEN33149607TG1TG"/>
    <s v="Cogeneración Oquendo S.A.C."/>
    <x v="1"/>
    <x v="1"/>
    <s v="C.T. OQUENDO"/>
    <x v="1"/>
    <s v="TG"/>
    <x v="0"/>
    <x v="0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0"/>
    <n v="0"/>
    <m/>
    <s v="-"/>
    <s v="-"/>
    <n v="0"/>
    <n v="0"/>
    <n v="14"/>
    <s v="BASE DE DATOS"/>
    <m/>
  </r>
  <r>
    <s v="24"/>
    <x v="0"/>
    <s v="ELPU"/>
    <s v="53027622"/>
    <s v="53027622"/>
    <x v="2"/>
    <s v="GRUPO ELECTROGENO"/>
    <s v="N"/>
    <n v="0.25"/>
    <n v="0.25"/>
    <n v="0"/>
    <n v="0"/>
    <n v="0"/>
    <n v="0"/>
    <n v="0"/>
    <n v="0"/>
    <n v="0"/>
    <m/>
    <x v="0"/>
    <s v="ELPU53027622GRUPO ELECTROGENOEL"/>
    <s v="Electro Puno S.A.A."/>
    <x v="2"/>
    <x v="2"/>
    <s v="C.T. AMANTANÍ"/>
    <x v="2"/>
    <s v="EL"/>
    <x v="2"/>
    <x v="4"/>
    <x v="0"/>
    <s v="Instalado"/>
    <s v="Operativo"/>
    <s v="Distribuidora"/>
    <x v="0"/>
    <x v="0"/>
    <x v="1"/>
    <x v="0"/>
    <s v="Estatal"/>
    <s v="PUNO"/>
    <s v="PUNO"/>
    <s v="SANDIA"/>
    <s v="SANDIA"/>
    <n v="0"/>
    <x v="1"/>
    <n v="0"/>
    <x v="0"/>
    <x v="0"/>
    <x v="0"/>
    <s v="MWh"/>
    <n v="0"/>
    <n v="0"/>
    <m/>
    <n v="2.2727272727272728E-2"/>
    <n v="2.2727272727272728E-2"/>
    <n v="0"/>
    <n v="0"/>
    <n v="23"/>
    <s v="BASE DE DATOS"/>
    <m/>
  </r>
  <r>
    <s v="24"/>
    <x v="0"/>
    <s v="ELSE"/>
    <s v="23005600"/>
    <s v="23005600"/>
    <x v="2"/>
    <s v="CUMMINS-7"/>
    <s v="S"/>
    <n v="2.8250000000000002"/>
    <n v="1.2"/>
    <n v="0.153"/>
    <n v="0.58299999999999996"/>
    <n v="0.73699999999999999"/>
    <n v="0"/>
    <n v="741.4"/>
    <n v="2.6"/>
    <n v="34"/>
    <m/>
    <x v="0"/>
    <s v="ELSE23005600CUMMINS-7EL"/>
    <s v="Electro Sur Este S. A."/>
    <x v="3"/>
    <x v="3"/>
    <s v="C. T. Iberia"/>
    <x v="3"/>
    <s v="EL"/>
    <x v="2"/>
    <x v="5"/>
    <x v="0"/>
    <s v="Instalado"/>
    <s v="Operativo"/>
    <s v="Distribuidora"/>
    <x v="0"/>
    <x v="0"/>
    <x v="1"/>
    <x v="0"/>
    <s v="Estatal"/>
    <s v="MADRE DE DIOS"/>
    <s v="MADRE DE DIOS"/>
    <s v="TAHUAMANU"/>
    <s v="IBERIA"/>
    <n v="0"/>
    <x v="1"/>
    <n v="0"/>
    <x v="0"/>
    <x v="0"/>
    <x v="0"/>
    <s v="MWh"/>
    <n v="0.73699999999999999"/>
    <n v="7.3700000000000002E-4"/>
    <m/>
    <n v="4.1666666666666664E-2"/>
    <n v="3.7499999999999999E-2"/>
    <n v="0"/>
    <n v="-1.0000000000000009E-3"/>
    <n v="24"/>
    <s v="BASE DE DATOS"/>
    <m/>
  </r>
  <r>
    <s v="24"/>
    <x v="0"/>
    <s v="ELSE"/>
    <s v="23006600"/>
    <s v="23006600"/>
    <x v="2"/>
    <s v="Cummins_Ottomotores"/>
    <s v="S"/>
    <n v="0.8"/>
    <n v="0.45"/>
    <n v="0"/>
    <n v="0"/>
    <n v="0"/>
    <n v="0"/>
    <n v="744"/>
    <n v="0"/>
    <n v="0"/>
    <m/>
    <x v="0"/>
    <s v="ELSE23006600Cummins_OttomotoresEL"/>
    <s v="Electro Sur Este S. A."/>
    <x v="3"/>
    <x v="3"/>
    <s v="C. T. Inapari"/>
    <x v="4"/>
    <s v="EL"/>
    <x v="2"/>
    <x v="6"/>
    <x v="0"/>
    <s v="Instalado"/>
    <s v="Operativo"/>
    <s v="Distribuidora"/>
    <x v="0"/>
    <x v="0"/>
    <x v="1"/>
    <x v="0"/>
    <s v="Estatal"/>
    <s v="MADRE DE DIOS"/>
    <s v="MADRE DE DIOS"/>
    <s v="TAHUAMANU"/>
    <s v="IÑAPARI"/>
    <n v="0"/>
    <x v="1"/>
    <n v="0"/>
    <x v="0"/>
    <x v="0"/>
    <x v="0"/>
    <s v="MWh"/>
    <n v="0"/>
    <n v="0"/>
    <m/>
    <n v="6.6666666666666666E-2"/>
    <n v="3.7499999999999999E-2"/>
    <n v="0"/>
    <n v="0"/>
    <n v="24"/>
    <s v="BASE DE DATOS"/>
    <m/>
  </r>
  <r>
    <s v="24"/>
    <x v="0"/>
    <s v="ELSE"/>
    <s v="23009600"/>
    <s v="23009600"/>
    <x v="2"/>
    <s v="Urpipata"/>
    <s v="S"/>
    <n v="4.4000000000000004"/>
    <n v="3"/>
    <n v="0"/>
    <n v="0"/>
    <n v="0"/>
    <n v="0"/>
    <n v="744"/>
    <n v="0"/>
    <n v="0"/>
    <m/>
    <x v="0"/>
    <s v="ELSE23009600UrpipataEL"/>
    <s v="Electro Sur Este S. A."/>
    <x v="3"/>
    <x v="3"/>
    <s v="Grupo Movil Emergencia"/>
    <x v="5"/>
    <s v="EL"/>
    <x v="2"/>
    <x v="7"/>
    <x v="0"/>
    <s v="Instalado"/>
    <s v="Operativo"/>
    <s v="Distribuidora"/>
    <x v="0"/>
    <x v="0"/>
    <x v="1"/>
    <x v="0"/>
    <s v="Estatal"/>
    <s v="MADRE DE DIOS"/>
    <s v="MADRE DE DIOS"/>
    <n v="0"/>
    <n v="0"/>
    <n v="0"/>
    <x v="1"/>
    <n v="0"/>
    <x v="0"/>
    <x v="0"/>
    <x v="0"/>
    <s v="MWh"/>
    <n v="0"/>
    <n v="0"/>
    <m/>
    <n v="0.3666666666666667"/>
    <n v="0.25"/>
    <n v="0"/>
    <n v="0"/>
    <n v="24"/>
    <s v="BASE DE DATOS"/>
    <m/>
  </r>
  <r>
    <s v="24"/>
    <x v="0"/>
    <s v="UCAYAL"/>
    <s v="23201005"/>
    <s v="23201005"/>
    <x v="2"/>
    <s v="CAT 3406B"/>
    <s v="N"/>
    <n v="0.32"/>
    <n v="0"/>
    <n v="0"/>
    <n v="0"/>
    <n v="0"/>
    <n v="0"/>
    <n v="0"/>
    <n v="0"/>
    <n v="0"/>
    <m/>
    <x v="0"/>
    <s v="UCAYAL23201005CAT 3406BEL"/>
    <s v="Electro Ucayali S.A."/>
    <x v="4"/>
    <x v="4"/>
    <s v="C. T. ATALAYA"/>
    <x v="6"/>
    <s v="EL"/>
    <x v="2"/>
    <x v="8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0"/>
    <n v="0"/>
    <m/>
    <n v="2.6666666666666668E-2"/>
    <n v="0"/>
    <n v="0"/>
    <n v="0"/>
    <n v="25"/>
    <s v="BASE DE DATOS"/>
    <m/>
  </r>
  <r>
    <s v="24"/>
    <x v="0"/>
    <s v="UCAYAL"/>
    <s v="23201005"/>
    <s v="23201005"/>
    <x v="2"/>
    <s v="CAT 3512"/>
    <s v="S"/>
    <n v="0.5"/>
    <n v="0.3"/>
    <n v="19.042000000000002"/>
    <n v="38.741999999999997"/>
    <n v="57.783999999999999"/>
    <n v="0"/>
    <n v="370"/>
    <n v="0"/>
    <n v="0"/>
    <m/>
    <x v="0"/>
    <s v="UCAYAL23201005CAT 3512EL"/>
    <s v="Electro Ucayali S.A."/>
    <x v="4"/>
    <x v="4"/>
    <s v="C. T. ATALAYA"/>
    <x v="6"/>
    <s v="EL"/>
    <x v="2"/>
    <x v="9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57.783999999999999"/>
    <n v="5.7784000000000002E-2"/>
    <m/>
    <n v="4.1666666666666664E-2"/>
    <n v="2.4999999999999998E-2"/>
    <n v="0"/>
    <n v="0"/>
    <n v="25"/>
    <s v="BASE DE DATOS"/>
    <m/>
  </r>
  <r>
    <s v="24"/>
    <x v="0"/>
    <s v="UCAYAL"/>
    <s v="23201005"/>
    <s v="23201005"/>
    <x v="2"/>
    <s v="CUMMINS"/>
    <s v="S"/>
    <n v="1"/>
    <n v="0.9"/>
    <n v="0"/>
    <n v="0"/>
    <n v="0"/>
    <n v="0"/>
    <n v="0"/>
    <n v="0"/>
    <n v="0"/>
    <m/>
    <x v="0"/>
    <s v="UCAYAL23201005CUMMINSEL"/>
    <s v="Electro Ucayali S.A."/>
    <x v="4"/>
    <x v="4"/>
    <s v="C. T. ATALAYA"/>
    <x v="6"/>
    <s v="EL"/>
    <x v="2"/>
    <x v="10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0"/>
    <n v="0"/>
    <m/>
    <n v="8.3333333333333329E-2"/>
    <n v="7.4999999999999997E-2"/>
    <n v="0"/>
    <n v="0"/>
    <n v="25"/>
    <s v="BASE DE DATOS"/>
    <m/>
  </r>
  <r>
    <s v="24"/>
    <x v="0"/>
    <s v="UCAYAL"/>
    <s v="23201005"/>
    <s v="23201005"/>
    <x v="2"/>
    <s v="CAT 3412C-I"/>
    <s v="S"/>
    <n v="0.59099999999999997"/>
    <n v="0.5"/>
    <n v="54.923000000000002"/>
    <n v="99.738"/>
    <n v="154.661"/>
    <n v="0"/>
    <n v="526"/>
    <n v="0"/>
    <n v="105"/>
    <m/>
    <x v="0"/>
    <s v="UCAYAL23201005CAT 3412C-IEL"/>
    <s v="Electro Ucayali S.A."/>
    <x v="4"/>
    <x v="4"/>
    <s v="C. T. ATALAYA"/>
    <x v="6"/>
    <s v="EL"/>
    <x v="2"/>
    <x v="11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54.661"/>
    <n v="0.15466099999999999"/>
    <m/>
    <n v="4.9249999999999995E-2"/>
    <n v="4.1666666666666664E-2"/>
    <n v="0"/>
    <n v="0"/>
    <n v="25"/>
    <s v="BASE DE DATOS"/>
    <m/>
  </r>
  <r>
    <s v="24"/>
    <x v="0"/>
    <s v="UCAYAL"/>
    <s v="23201005"/>
    <s v="23201005"/>
    <x v="2"/>
    <s v="CAT 3412C-II"/>
    <s v="S"/>
    <n v="0.59099999999999997"/>
    <n v="0.5"/>
    <n v="47.845999999999997"/>
    <n v="88.442999999999998"/>
    <n v="136.28899999999999"/>
    <n v="0"/>
    <n v="522"/>
    <n v="0"/>
    <n v="95"/>
    <m/>
    <x v="0"/>
    <s v="UCAYAL23201005CAT 3412C-IIEL"/>
    <s v="Electro Ucayali S.A."/>
    <x v="4"/>
    <x v="4"/>
    <s v="C. T. ATALAYA"/>
    <x v="6"/>
    <s v="EL"/>
    <x v="2"/>
    <x v="12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36.28899999999999"/>
    <n v="0.13628899999999999"/>
    <m/>
    <n v="4.9249999999999995E-2"/>
    <n v="4.1666666666666664E-2"/>
    <n v="0"/>
    <n v="0"/>
    <n v="25"/>
    <s v="BASE DE DATOS"/>
    <m/>
  </r>
  <r>
    <s v="24"/>
    <x v="0"/>
    <s v="UCAYAL"/>
    <s v="23201005"/>
    <s v="23201005"/>
    <x v="2"/>
    <s v="JOLUCAVA"/>
    <s v="S"/>
    <n v="0.3"/>
    <n v="0.25"/>
    <n v="1.569"/>
    <n v="0.72599999999999998"/>
    <n v="2.2949999999999999"/>
    <n v="0"/>
    <n v="27"/>
    <n v="0"/>
    <n v="25"/>
    <m/>
    <x v="0"/>
    <s v="UCAYAL23201005JOLUCAVAEL"/>
    <s v="Electro Ucayali S.A."/>
    <x v="4"/>
    <x v="4"/>
    <s v="C. T. ATALAYA"/>
    <x v="6"/>
    <s v="EL"/>
    <x v="2"/>
    <x v="13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2.2949999999999999"/>
    <n v="2.2949999999999997E-3"/>
    <m/>
    <n v="2.4999999999999998E-2"/>
    <n v="2.0833333333333332E-2"/>
    <n v="0"/>
    <n v="0"/>
    <n v="25"/>
    <s v="BASE DE DATOS"/>
    <m/>
  </r>
  <r>
    <s v="24"/>
    <x v="0"/>
    <s v="UCAYAL"/>
    <s v="33006895"/>
    <s v="33006895"/>
    <x v="2"/>
    <s v="WARTSILA 1"/>
    <s v="N"/>
    <n v="6.34"/>
    <n v="0"/>
    <n v="0"/>
    <n v="0"/>
    <n v="0"/>
    <n v="0"/>
    <n v="0"/>
    <n v="0"/>
    <n v="0"/>
    <m/>
    <x v="1"/>
    <s v="UCAYAL33006895WARTSILA 1EL"/>
    <s v="Electro Ucayali S.A."/>
    <x v="4"/>
    <x v="4"/>
    <s v="C.T. DIESEL"/>
    <x v="7"/>
    <s v="EL"/>
    <x v="2"/>
    <x v="14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0"/>
    <s v="UCAYAL"/>
    <s v="33006895"/>
    <s v="33006895"/>
    <x v="2"/>
    <s v="WARTSILA 2"/>
    <s v="N"/>
    <n v="6.34"/>
    <n v="0"/>
    <n v="0"/>
    <n v="0"/>
    <n v="0"/>
    <n v="0"/>
    <n v="0"/>
    <n v="0"/>
    <n v="0"/>
    <m/>
    <x v="1"/>
    <s v="UCAYAL33006895WARTSILA 2EL"/>
    <s v="Electro Ucayali S.A."/>
    <x v="4"/>
    <x v="4"/>
    <s v="C.T. DIESEL"/>
    <x v="7"/>
    <s v="EL"/>
    <x v="2"/>
    <x v="15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763636363636363"/>
    <n v="0"/>
    <n v="0"/>
    <n v="0"/>
    <n v="25"/>
    <s v="BASE DE DATOS"/>
    <m/>
  </r>
  <r>
    <s v="24"/>
    <x v="0"/>
    <s v="UCAYAL"/>
    <s v="33006895"/>
    <s v="33006895"/>
    <x v="2"/>
    <s v="WARTSILA 3"/>
    <s v="N"/>
    <n v="6.34"/>
    <n v="0"/>
    <n v="0"/>
    <n v="0"/>
    <n v="0"/>
    <n v="0"/>
    <n v="0"/>
    <n v="0"/>
    <n v="0"/>
    <m/>
    <x v="1"/>
    <s v="UCAYAL33006895WARTSILA 3EL"/>
    <s v="Electro Ucayali S.A."/>
    <x v="4"/>
    <x v="4"/>
    <s v="C.T. DIESEL"/>
    <x v="7"/>
    <s v="EL"/>
    <x v="2"/>
    <x v="16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0"/>
    <s v="UCAYAL"/>
    <s v="33006895"/>
    <s v="33006895"/>
    <x v="2"/>
    <s v="WARTSILA 4"/>
    <s v="N"/>
    <n v="6.34"/>
    <n v="0"/>
    <n v="0"/>
    <n v="0"/>
    <n v="0"/>
    <n v="0"/>
    <n v="0"/>
    <n v="0"/>
    <n v="0"/>
    <m/>
    <x v="1"/>
    <s v="UCAYAL33006895WARTSILA 4EL"/>
    <s v="Electro Ucayali S.A."/>
    <x v="4"/>
    <x v="4"/>
    <s v="C.T. DIESEL"/>
    <x v="7"/>
    <s v="EL"/>
    <x v="2"/>
    <x v="17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0"/>
    <s v="UCAYAL"/>
    <s v="53023614"/>
    <s v="53023614"/>
    <x v="2"/>
    <s v="FERRENERGY"/>
    <s v="N"/>
    <n v="11"/>
    <n v="0"/>
    <n v="0"/>
    <n v="0"/>
    <n v="0"/>
    <n v="0"/>
    <n v="0"/>
    <n v="0"/>
    <n v="0"/>
    <m/>
    <x v="1"/>
    <s v="UCAYAL53023614FERRENERGYEL"/>
    <s v="Electro Ucayali S.A."/>
    <x v="4"/>
    <x v="4"/>
    <s v="C.T. de Emergencia Pucallpa"/>
    <x v="8"/>
    <s v="EL"/>
    <x v="2"/>
    <x v="18"/>
    <x v="0"/>
    <s v="Instalado"/>
    <s v="Inoperativo"/>
    <s v="Distribuidora"/>
    <x v="0"/>
    <x v="1"/>
    <x v="1"/>
    <x v="0"/>
    <s v="Estatal"/>
    <s v="UCAYALI"/>
    <s v="UCAYALI"/>
    <s v="CRNL. PORTILLO"/>
    <s v="CALLERÍA"/>
    <n v="0"/>
    <x v="1"/>
    <n v="0"/>
    <x v="0"/>
    <x v="0"/>
    <x v="0"/>
    <s v="MWh"/>
    <n v="0"/>
    <n v="0"/>
    <m/>
    <n v="0.91666666666666663"/>
    <n v="0"/>
    <n v="0"/>
    <n v="0"/>
    <n v="25"/>
    <s v="BASE DE DATOS"/>
    <m/>
  </r>
  <r>
    <s v="24"/>
    <x v="0"/>
    <s v="UCAYAL"/>
    <s v="53027019"/>
    <s v="53027019"/>
    <x v="2"/>
    <s v="PERKINS-HCI434D1L"/>
    <s v="S"/>
    <n v="0.316"/>
    <n v="0.3"/>
    <n v="5.6260000000000003"/>
    <n v="14.218"/>
    <n v="19.844000000000001"/>
    <n v="0"/>
    <n v="333"/>
    <n v="0"/>
    <n v="35"/>
    <m/>
    <x v="0"/>
    <s v="UCAYAL53027019PERKINS-HCI434D1LEL"/>
    <s v="Electro Ucayali S.A."/>
    <x v="4"/>
    <x v="4"/>
    <s v="C. T. PURUS"/>
    <x v="9"/>
    <s v="EL"/>
    <x v="2"/>
    <x v="19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19.844000000000001"/>
    <n v="1.9844000000000001E-2"/>
    <m/>
    <n v="2.6333333333333334E-2"/>
    <n v="2.4999999999999998E-2"/>
    <n v="0"/>
    <n v="0"/>
    <n v="25"/>
    <s v="BASE DE DATOS"/>
    <m/>
  </r>
  <r>
    <s v="24"/>
    <x v="0"/>
    <s v="UCAYAL"/>
    <s v="53027019"/>
    <s v="53027019"/>
    <x v="2"/>
    <s v="PERKINS-MP-2251"/>
    <s v="S"/>
    <n v="0.2"/>
    <n v="0.19600000000000001"/>
    <n v="0.90600000000000003"/>
    <n v="0.90600000000000003"/>
    <n v="1.8120000000000001"/>
    <n v="0"/>
    <n v="33"/>
    <n v="0"/>
    <n v="0"/>
    <m/>
    <x v="0"/>
    <s v="UCAYAL53027019PERKINS-MP-2251EL"/>
    <s v="Electro Ucayali S.A."/>
    <x v="4"/>
    <x v="4"/>
    <s v="C. T. PURUS"/>
    <x v="9"/>
    <s v="EL"/>
    <x v="2"/>
    <x v="20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1.8120000000000001"/>
    <n v="1.812E-3"/>
    <m/>
    <n v="1.6666666666666666E-2"/>
    <n v="1.6333333333333335E-2"/>
    <n v="0"/>
    <n v="0"/>
    <n v="25"/>
    <s v="BASE DE DATOS"/>
    <m/>
  </r>
  <r>
    <s v="24"/>
    <x v="0"/>
    <s v="ELC"/>
    <s v="33008793"/>
    <s v="33008793"/>
    <x v="2"/>
    <s v="CAT-M1"/>
    <s v="S"/>
    <n v="0.5"/>
    <n v="0.5"/>
    <n v="0"/>
    <n v="0"/>
    <n v="0"/>
    <n v="0"/>
    <n v="0"/>
    <n v="0"/>
    <n v="0"/>
    <m/>
    <x v="0"/>
    <s v="ELC33008793CAT-M1EL"/>
    <s v="Electro Centro S. A."/>
    <x v="5"/>
    <x v="5"/>
    <s v="CT Ayacucho"/>
    <x v="10"/>
    <s v="EL"/>
    <x v="2"/>
    <x v="21"/>
    <x v="0"/>
    <s v="Instalado"/>
    <s v="Operativo"/>
    <s v="Distribuidora"/>
    <x v="0"/>
    <x v="0"/>
    <x v="1"/>
    <x v="0"/>
    <s v="Estatal"/>
    <s v="AYACUCHO"/>
    <s v="AYACUCHO"/>
    <s v="AYACUCHO"/>
    <s v="HUAMANGA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0"/>
    <s v="ELC"/>
    <s v="33009493"/>
    <s v="33009493"/>
    <x v="2"/>
    <s v="CAT-E1"/>
    <s v="S"/>
    <n v="0.5"/>
    <n v="0.35"/>
    <n v="0"/>
    <n v="0"/>
    <n v="0"/>
    <n v="0"/>
    <n v="0"/>
    <n v="0"/>
    <n v="0"/>
    <m/>
    <x v="0"/>
    <s v="ELC33009493CAT-E1EL"/>
    <s v="Electro Centro S. A."/>
    <x v="5"/>
    <x v="5"/>
    <s v="CT Satipo"/>
    <x v="11"/>
    <s v="EL"/>
    <x v="2"/>
    <x v="22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4.1666666666666664E-2"/>
    <n v="2.9166666666666664E-2"/>
    <n v="0"/>
    <n v="0"/>
    <n v="27"/>
    <s v="BASE DE DATOS"/>
    <m/>
  </r>
  <r>
    <s v="24"/>
    <x v="0"/>
    <s v="ELC"/>
    <s v="33009493"/>
    <s v="33009493"/>
    <x v="2"/>
    <s v="CAT-C27M1"/>
    <s v="S"/>
    <n v="0.75"/>
    <n v="0.5"/>
    <n v="0"/>
    <n v="0"/>
    <n v="0"/>
    <n v="0"/>
    <n v="1.33"/>
    <n v="0"/>
    <n v="0"/>
    <m/>
    <x v="0"/>
    <s v="ELC33009493CAT-C27M1EL"/>
    <s v="Electro Centro S. A."/>
    <x v="5"/>
    <x v="5"/>
    <s v="CT Satipo"/>
    <x v="11"/>
    <s v="EL"/>
    <x v="2"/>
    <x v="23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6.25E-2"/>
    <n v="4.1666666666666664E-2"/>
    <n v="0"/>
    <n v="0"/>
    <n v="27"/>
    <s v="BASE DE DATOS"/>
    <m/>
  </r>
  <r>
    <s v="24"/>
    <x v="0"/>
    <s v="ELC"/>
    <s v="33009493"/>
    <s v="33009493"/>
    <x v="2"/>
    <s v="CAT-C27M2"/>
    <s v="S"/>
    <n v="0.75"/>
    <n v="0.5"/>
    <n v="0"/>
    <n v="0"/>
    <n v="0"/>
    <n v="0"/>
    <n v="1.33"/>
    <n v="0"/>
    <n v="0"/>
    <m/>
    <x v="0"/>
    <s v="ELC33009493CAT-C27M2EL"/>
    <s v="Electro Centro S. A."/>
    <x v="5"/>
    <x v="5"/>
    <s v="CT Satipo"/>
    <x v="11"/>
    <s v="EL"/>
    <x v="2"/>
    <x v="24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6.25E-2"/>
    <n v="4.1666666666666664E-2"/>
    <n v="0"/>
    <n v="0"/>
    <n v="27"/>
    <s v="BASE DE DATOS"/>
    <m/>
  </r>
  <r>
    <s v="24"/>
    <x v="0"/>
    <s v="ELC"/>
    <s v="53203411"/>
    <s v="53203411"/>
    <x v="2"/>
    <s v="CUMMINS"/>
    <s v="S"/>
    <n v="0.1"/>
    <n v="0.1"/>
    <n v="0.86899999999999999"/>
    <n v="3.3809999999999998"/>
    <n v="4.25"/>
    <n v="0"/>
    <n v="52.77"/>
    <n v="0"/>
    <n v="0"/>
    <m/>
    <x v="0"/>
    <s v="ELC53203411CUMMINSEL"/>
    <s v="Electro Centro S. A."/>
    <x v="5"/>
    <x v="5"/>
    <s v="CT Pozuzo"/>
    <x v="12"/>
    <s v="EL"/>
    <x v="2"/>
    <x v="10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4.25"/>
    <n v="4.2500000000000003E-3"/>
    <m/>
    <n v="8.3333333333333332E-3"/>
    <n v="8.3333333333333332E-3"/>
    <n v="0"/>
    <n v="0"/>
    <n v="27"/>
    <s v="BASE DE DATOS"/>
    <m/>
  </r>
  <r>
    <s v="24"/>
    <x v="0"/>
    <s v="ELC"/>
    <s v="53203411"/>
    <s v="53203411"/>
    <x v="2"/>
    <s v="CAT-M2"/>
    <s v="S"/>
    <n v="0.5"/>
    <n v="0.5"/>
    <n v="4.0049999999999999"/>
    <n v="10.081"/>
    <n v="14.086"/>
    <n v="0"/>
    <n v="59.05"/>
    <n v="0"/>
    <n v="0"/>
    <m/>
    <x v="0"/>
    <s v="ELC53203411CAT-M2EL"/>
    <s v="Electro Centro S. A."/>
    <x v="5"/>
    <x v="5"/>
    <s v="CT Pozuzo"/>
    <x v="12"/>
    <s v="EL"/>
    <x v="2"/>
    <x v="25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14.086"/>
    <n v="1.4086E-2"/>
    <m/>
    <n v="4.1666666666666664E-2"/>
    <n v="4.1666666666666664E-2"/>
    <n v="0"/>
    <n v="-1.7763568394002505E-15"/>
    <n v="27"/>
    <s v="BASE DE DATOS"/>
    <m/>
  </r>
  <r>
    <s v="24"/>
    <x v="0"/>
    <s v="ELC"/>
    <s v="53203411"/>
    <s v="53203411"/>
    <x v="2"/>
    <s v="VOLVO-M1"/>
    <s v="S"/>
    <n v="0.5"/>
    <n v="0.5"/>
    <n v="3.169"/>
    <n v="10.199999999999999"/>
    <n v="13.369"/>
    <n v="0"/>
    <n v="55.68"/>
    <n v="0"/>
    <n v="0"/>
    <m/>
    <x v="0"/>
    <s v="ELC53203411VOLVO-M1EL"/>
    <s v="Electro Centro S. A."/>
    <x v="5"/>
    <x v="5"/>
    <s v="CT Pozuzo"/>
    <x v="12"/>
    <s v="EL"/>
    <x v="2"/>
    <x v="26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13.369"/>
    <n v="1.3368999999999999E-2"/>
    <m/>
    <n v="4.1666666666666664E-2"/>
    <n v="4.1666666666666664E-2"/>
    <n v="0"/>
    <n v="0"/>
    <n v="27"/>
    <s v="BASE DE DATOS"/>
    <m/>
  </r>
  <r>
    <s v="24"/>
    <x v="0"/>
    <s v="ELC"/>
    <s v="53203411"/>
    <s v="53203411"/>
    <x v="2"/>
    <s v="DETROIT-M1"/>
    <s v="S"/>
    <n v="0.5"/>
    <n v="0.5"/>
    <n v="0"/>
    <n v="0.46"/>
    <n v="0.46"/>
    <n v="0"/>
    <n v="2.82"/>
    <n v="0"/>
    <n v="0"/>
    <m/>
    <x v="0"/>
    <s v="ELC53203411DETROIT-M1EL"/>
    <s v="Electro Centro S. A."/>
    <x v="5"/>
    <x v="5"/>
    <s v="CT Pozuzo"/>
    <x v="12"/>
    <s v="EL"/>
    <x v="2"/>
    <x v="27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0.46"/>
    <n v="4.6000000000000001E-4"/>
    <m/>
    <n v="4.1666666666666664E-2"/>
    <n v="4.1666666666666664E-2"/>
    <n v="0"/>
    <n v="0"/>
    <n v="27"/>
    <s v="BASE DE DATOS"/>
    <m/>
  </r>
  <r>
    <s v="24"/>
    <x v="0"/>
    <s v="GENRNT"/>
    <s v="33372916"/>
    <s v="33372916"/>
    <x v="2"/>
    <s v="G-1"/>
    <s v="S"/>
    <n v="11.6"/>
    <n v="11.234"/>
    <n v="1153.2270000000001"/>
    <n v="3909.8710000000001"/>
    <n v="5063.098"/>
    <n v="130"/>
    <n v="594"/>
    <n v="0"/>
    <n v="993.66"/>
    <m/>
    <x v="0"/>
    <s v="GENRNT33372916G-1EL"/>
    <s v="Genrent del Peru S.A.C."/>
    <x v="6"/>
    <x v="6"/>
    <s v="C.T. Iquitos Nueva"/>
    <x v="13"/>
    <s v="EL"/>
    <x v="2"/>
    <x v="28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063.098"/>
    <n v="5.0630980000000001"/>
    <m/>
    <n v="0.96666666666666667"/>
    <n v="0.9361666666666667"/>
    <n v="0"/>
    <n v="0"/>
    <n v="54"/>
    <s v="BASE DE DATOS"/>
    <m/>
  </r>
  <r>
    <s v="24"/>
    <x v="0"/>
    <s v="GENRNT"/>
    <s v="33372916"/>
    <s v="33372916"/>
    <x v="2"/>
    <s v="G-2"/>
    <s v="S"/>
    <n v="11.6"/>
    <n v="11.234999999999999"/>
    <n v="1176.24"/>
    <n v="4144.652"/>
    <n v="5320.8919999999998"/>
    <n v="80.75"/>
    <n v="643"/>
    <n v="0.25"/>
    <n v="1048.1300000000001"/>
    <m/>
    <x v="0"/>
    <s v="GENRNT33372916G-2EL"/>
    <s v="Genrent del Peru S.A.C."/>
    <x v="6"/>
    <x v="6"/>
    <s v="C.T. Iquitos Nueva"/>
    <x v="13"/>
    <s v="EL"/>
    <x v="2"/>
    <x v="29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320.8919999999998"/>
    <n v="5.3208919999999997"/>
    <m/>
    <n v="0.96666666666666667"/>
    <n v="0.93624999999999992"/>
    <n v="0"/>
    <n v="0"/>
    <n v="54"/>
    <s v="BASE DE DATOS"/>
    <m/>
  </r>
  <r>
    <s v="24"/>
    <x v="0"/>
    <s v="GENRNT"/>
    <s v="33372916"/>
    <s v="33372916"/>
    <x v="2"/>
    <s v="G-3"/>
    <s v="S"/>
    <n v="11.6"/>
    <n v="11.321"/>
    <n v="1051.0930000000001"/>
    <n v="3945.9090000000001"/>
    <n v="4997.0020000000004"/>
    <n v="128.82"/>
    <n v="595"/>
    <n v="0.18"/>
    <n v="1388.86"/>
    <m/>
    <x v="0"/>
    <s v="GENRNT33372916G-3EL"/>
    <s v="Genrent del Peru S.A.C."/>
    <x v="6"/>
    <x v="6"/>
    <s v="C.T. Iquitos Nueva"/>
    <x v="13"/>
    <s v="EL"/>
    <x v="2"/>
    <x v="30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997.0020000000004"/>
    <n v="4.9970020000000002"/>
    <m/>
    <n v="0.96666666666666667"/>
    <n v="0.94341666666666668"/>
    <n v="0"/>
    <n v="0"/>
    <n v="54"/>
    <s v="BASE DE DATOS"/>
    <m/>
  </r>
  <r>
    <s v="24"/>
    <x v="0"/>
    <s v="GENRNT"/>
    <s v="33372916"/>
    <s v="33372916"/>
    <x v="2"/>
    <s v="G-4"/>
    <s v="S"/>
    <n v="11.6"/>
    <n v="11.519"/>
    <n v="1152.1579999999999"/>
    <n v="3778.5329999999999"/>
    <n v="4930.6909999999998"/>
    <n v="137"/>
    <n v="587"/>
    <n v="0"/>
    <n v="708.09"/>
    <m/>
    <x v="0"/>
    <s v="GENRNT33372916G-4EL"/>
    <s v="Genrent del Peru S.A.C."/>
    <x v="6"/>
    <x v="6"/>
    <s v="C.T. Iquitos Nueva"/>
    <x v="13"/>
    <s v="EL"/>
    <x v="2"/>
    <x v="31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930.6909999999998"/>
    <n v="4.9306909999999995"/>
    <m/>
    <n v="0.96666666666666667"/>
    <n v="0.95991666666666664"/>
    <n v="0"/>
    <n v="0"/>
    <n v="54"/>
    <s v="BASE DE DATOS"/>
    <m/>
  </r>
  <r>
    <s v="24"/>
    <x v="0"/>
    <s v="GENRNT"/>
    <s v="33372916"/>
    <s v="33372916"/>
    <x v="2"/>
    <s v="G-5"/>
    <s v="S"/>
    <n v="11.6"/>
    <n v="11.326000000000001"/>
    <n v="1172.162"/>
    <n v="4105.665"/>
    <n v="5277.8270000000002"/>
    <n v="100"/>
    <n v="624"/>
    <n v="0"/>
    <n v="870.61"/>
    <m/>
    <x v="0"/>
    <s v="GENRNT33372916G-5EL"/>
    <s v="Genrent del Peru S.A.C."/>
    <x v="6"/>
    <x v="6"/>
    <s v="C.T. Iquitos Nueva"/>
    <x v="13"/>
    <s v="EL"/>
    <x v="2"/>
    <x v="32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277.8270000000002"/>
    <n v="5.2778270000000003"/>
    <m/>
    <n v="0.96666666666666667"/>
    <n v="0.94383333333333341"/>
    <n v="0"/>
    <n v="0"/>
    <n v="54"/>
    <s v="BASE DE DATOS"/>
    <m/>
  </r>
  <r>
    <s v="24"/>
    <x v="0"/>
    <s v="GENRNT"/>
    <s v="33372916"/>
    <s v="33372916"/>
    <x v="2"/>
    <s v="G-6"/>
    <s v="S"/>
    <n v="11.6"/>
    <n v="11.6"/>
    <n v="1199.6469999999999"/>
    <n v="4732.4229999999998"/>
    <n v="5932.07"/>
    <n v="67"/>
    <n v="657"/>
    <n v="0"/>
    <n v="4079.9"/>
    <m/>
    <x v="0"/>
    <s v="GENRNT33372916G-6EL"/>
    <s v="Genrent del Peru S.A.C."/>
    <x v="6"/>
    <x v="6"/>
    <s v="C.T. Iquitos Nueva"/>
    <x v="13"/>
    <s v="EL"/>
    <x v="2"/>
    <x v="33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932.07"/>
    <n v="5.9320699999999995"/>
    <m/>
    <n v="0.96666666666666667"/>
    <n v="0.96666666666666667"/>
    <n v="0"/>
    <n v="0"/>
    <n v="54"/>
    <s v="BASE DE DATOS"/>
    <m/>
  </r>
  <r>
    <s v="24"/>
    <x v="0"/>
    <s v="GENRNT"/>
    <s v="33372916"/>
    <s v="33372916"/>
    <x v="2"/>
    <s v="G-7"/>
    <s v="S"/>
    <n v="11.6"/>
    <n v="11.523999999999999"/>
    <n v="612.46199999999999"/>
    <n v="1997.0630000000001"/>
    <n v="2609.5250000000001"/>
    <n v="407"/>
    <n v="317"/>
    <n v="0"/>
    <n v="498.89"/>
    <m/>
    <x v="0"/>
    <s v="GENRNT33372916G-7EL"/>
    <s v="Genrent del Peru S.A.C."/>
    <x v="6"/>
    <x v="6"/>
    <s v="C.T. Iquitos Nueva"/>
    <x v="13"/>
    <s v="EL"/>
    <x v="2"/>
    <x v="34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2609.5250000000001"/>
    <n v="2.6095250000000001"/>
    <m/>
    <n v="0.96666666666666667"/>
    <n v="0.96033333333333326"/>
    <n v="0"/>
    <n v="0"/>
    <n v="54"/>
    <s v="BASE DE DATOS"/>
    <m/>
  </r>
  <r>
    <s v="24"/>
    <x v="0"/>
    <s v="ELSM"/>
    <s v="00000101"/>
    <s v="00000101"/>
    <x v="2"/>
    <s v="PERKINS"/>
    <s v="N"/>
    <n v="6.7000000000000004E-2"/>
    <n v="0"/>
    <n v="0"/>
    <n v="0"/>
    <n v="0"/>
    <n v="0"/>
    <n v="0"/>
    <n v="0"/>
    <n v="0"/>
    <m/>
    <x v="1"/>
    <s v="ELSM00000101PERKINSEL"/>
    <s v="Electro Sur Medio S. A."/>
    <x v="7"/>
    <x v="7"/>
    <s v="C. T. Tambo Quemado"/>
    <x v="14"/>
    <s v="EL"/>
    <x v="2"/>
    <x v="35"/>
    <x v="0"/>
    <s v="Instalado"/>
    <s v="Inoperativo"/>
    <s v="Distribuidora"/>
    <x v="0"/>
    <x v="0"/>
    <x v="1"/>
    <x v="0"/>
    <s v="Privado"/>
    <s v="AYACUCHO"/>
    <s v="AYACUCHO"/>
    <s v="LUCANAS"/>
    <s v="LEONCIO PRADO"/>
    <n v="0"/>
    <x v="1"/>
    <n v="0"/>
    <x v="0"/>
    <x v="0"/>
    <x v="0"/>
    <s v="MWh"/>
    <n v="0"/>
    <n v="0"/>
    <m/>
    <n v="5.5833333333333334E-3"/>
    <n v="0"/>
    <n v="0"/>
    <n v="0"/>
    <n v="21"/>
    <s v="BASE DE DATOS"/>
    <m/>
  </r>
  <r>
    <s v="24"/>
    <x v="0"/>
    <s v="ELSM"/>
    <s v="53024517"/>
    <s v="53024517"/>
    <x v="2"/>
    <s v="G1"/>
    <s v="S"/>
    <n v="9.6"/>
    <n v="9.3409999999999993"/>
    <n v="164.46"/>
    <n v="493.38"/>
    <n v="657.84"/>
    <n v="665.68"/>
    <n v="71.98"/>
    <n v="0.34"/>
    <n v="1376"/>
    <m/>
    <x v="0"/>
    <s v="ELSM53024517G1EL"/>
    <s v="Electro Sur Medio S. A."/>
    <x v="7"/>
    <x v="7"/>
    <s v="C.T. LUREN"/>
    <x v="15"/>
    <s v="EL"/>
    <x v="2"/>
    <x v="36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657.84"/>
    <n v="0.65783999999999998"/>
    <m/>
    <n v="0.79999999999999993"/>
    <n v="0.77841666666666665"/>
    <n v="0"/>
    <n v="0"/>
    <n v="21"/>
    <s v="BASE DE DATOS"/>
    <m/>
  </r>
  <r>
    <s v="24"/>
    <x v="0"/>
    <s v="ELSM"/>
    <s v="53024517"/>
    <s v="53024517"/>
    <x v="2"/>
    <s v="G2"/>
    <s v="S"/>
    <n v="9.6"/>
    <n v="9.3409999999999993"/>
    <n v="1641.48"/>
    <n v="4924.43"/>
    <n v="6565.91"/>
    <n v="6.33"/>
    <n v="719.23"/>
    <n v="12.74"/>
    <n v="110"/>
    <m/>
    <x v="0"/>
    <s v="ELSM53024517G2EL"/>
    <s v="Electro Sur Medio S. A."/>
    <x v="7"/>
    <x v="7"/>
    <s v="C.T. LUREN"/>
    <x v="15"/>
    <s v="EL"/>
    <x v="2"/>
    <x v="37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6565.91"/>
    <n v="6.5659099999999997"/>
    <m/>
    <n v="0.79999999999999993"/>
    <n v="0.77841666666666665"/>
    <n v="0"/>
    <n v="0"/>
    <n v="21"/>
    <s v="BASE DE DATOS"/>
    <m/>
  </r>
  <r>
    <s v="24"/>
    <x v="0"/>
    <s v="ELSM"/>
    <s v="XXXXXXXX"/>
    <s v="XXXXXXXX"/>
    <x v="2"/>
    <s v="G1"/>
    <s v="S"/>
    <n v="9.6"/>
    <n v="9.3409999999999993"/>
    <n v="1318.59"/>
    <n v="3955.78"/>
    <n v="5274.37"/>
    <n v="13.98"/>
    <n v="572.32000000000005"/>
    <n v="0.17"/>
    <n v="0"/>
    <m/>
    <x v="0"/>
    <s v="ELSMXXXXXXXXG1EL"/>
    <s v="Electro Sur Medio S. A."/>
    <x v="7"/>
    <x v="7"/>
    <s v="C. T. Pedregal"/>
    <x v="16"/>
    <s v="EL"/>
    <x v="2"/>
    <x v="36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5274.37"/>
    <n v="5.2743700000000002"/>
    <m/>
    <n v="0.79999999999999993"/>
    <n v="0.77841666666666665"/>
    <n v="0"/>
    <n v="0"/>
    <n v="21"/>
    <s v="BASE DE DATOS"/>
    <m/>
  </r>
  <r>
    <s v="24"/>
    <x v="0"/>
    <s v="ELSM"/>
    <s v="XXXXXXXX"/>
    <s v="XXXXXXXX"/>
    <x v="2"/>
    <s v="G2"/>
    <s v="S"/>
    <n v="9.6"/>
    <n v="9.3409999999999993"/>
    <n v="1151.5"/>
    <n v="3454.52"/>
    <n v="4606.0200000000004"/>
    <n v="44.52"/>
    <n v="548.71"/>
    <n v="2.82"/>
    <n v="110"/>
    <m/>
    <x v="0"/>
    <s v="ELSMXXXXXXXXG2EL"/>
    <s v="Electro Sur Medio S. A."/>
    <x v="7"/>
    <x v="7"/>
    <s v="C. T. Pedregal"/>
    <x v="16"/>
    <s v="EL"/>
    <x v="2"/>
    <x v="37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606.0200000000004"/>
    <n v="4.60602"/>
    <m/>
    <n v="0.79999999999999993"/>
    <n v="0.77841666666666665"/>
    <n v="0"/>
    <n v="0"/>
    <n v="21"/>
    <s v="BASE DE DATOS"/>
    <m/>
  </r>
  <r>
    <s v="24"/>
    <x v="0"/>
    <s v="ENEDIS"/>
    <s v="53014599"/>
    <s v="53014599"/>
    <x v="2"/>
    <s v="MODASA 515kW"/>
    <s v="S"/>
    <n v="0.46300000000000002"/>
    <n v="0.35"/>
    <n v="1.665"/>
    <n v="1.194"/>
    <n v="2.859"/>
    <n v="0"/>
    <n v="20.149999999999999"/>
    <n v="0"/>
    <n v="0"/>
    <m/>
    <x v="0"/>
    <s v="ENEDIS53014599MODASA 515kWEL"/>
    <s v="ENEL Distribución Perú S.A.A."/>
    <x v="8"/>
    <x v="8"/>
    <s v="C. T. Ravira-Pacaraos"/>
    <x v="17"/>
    <s v="EL"/>
    <x v="2"/>
    <x v="38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2.859"/>
    <n v="2.859E-3"/>
    <m/>
    <s v="-"/>
    <s v="-"/>
    <n v="0"/>
    <n v="0"/>
    <n v="45"/>
    <s v="BASE DE DATOS"/>
    <m/>
  </r>
  <r>
    <s v="24"/>
    <x v="0"/>
    <s v="ENEDIS"/>
    <s v="53014599"/>
    <s v="53014599"/>
    <x v="2"/>
    <s v="GRUPO PLACA ZQ-4288"/>
    <s v="S"/>
    <n v="0.17"/>
    <n v="0.15"/>
    <n v="1.258"/>
    <n v="5.2009999999999996"/>
    <n v="6.4589999999999996"/>
    <n v="0"/>
    <n v="109"/>
    <n v="0"/>
    <n v="0"/>
    <m/>
    <x v="0"/>
    <s v="ENEDIS53014599GRUPO PLACA ZQ-4288EL"/>
    <s v="ENEL Distribución Perú S.A.A."/>
    <x v="8"/>
    <x v="8"/>
    <s v="C. T. Ravira-Pacaraos"/>
    <x v="17"/>
    <s v="EL"/>
    <x v="2"/>
    <x v="39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6.4589999999999996"/>
    <n v="6.4589999999999995E-3"/>
    <m/>
    <s v="-"/>
    <s v="-"/>
    <n v="0"/>
    <n v="0"/>
    <n v="45"/>
    <s v="BASE DE DATOS"/>
    <m/>
  </r>
  <r>
    <s v="24"/>
    <x v="0"/>
    <s v="ENEDIS"/>
    <s v="53014599"/>
    <s v="53014599"/>
    <x v="2"/>
    <s v="COMMINS C900"/>
    <s v="S"/>
    <n v="0.92500000000000004"/>
    <n v="0.83499999999999996"/>
    <n v="49.557000000000002"/>
    <n v="36.384"/>
    <n v="85.941000000000003"/>
    <n v="0"/>
    <n v="244.3"/>
    <n v="0"/>
    <n v="0"/>
    <m/>
    <x v="0"/>
    <s v="ENEDIS53014599COMMINS C900EL"/>
    <s v="ENEL Distribución Perú S.A.A."/>
    <x v="8"/>
    <x v="8"/>
    <s v="C. T. Ravira-Pacaraos"/>
    <x v="17"/>
    <s v="EL"/>
    <x v="2"/>
    <x v="40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85.941000000000003"/>
    <n v="8.5941000000000004E-2"/>
    <m/>
    <s v="-"/>
    <s v="-"/>
    <n v="0"/>
    <n v="0"/>
    <n v="45"/>
    <s v="BASE DE DATOS"/>
    <m/>
  </r>
  <r>
    <s v="24"/>
    <x v="0"/>
    <s v="ENEDIS"/>
    <s v="53014599"/>
    <s v="53014599"/>
    <x v="2"/>
    <s v="COMMINS 925kW"/>
    <s v="S"/>
    <n v="0.92500000000000004"/>
    <n v="0.83499999999999996"/>
    <n v="2.363"/>
    <n v="2.0139999999999998"/>
    <n v="4.3769999999999998"/>
    <n v="0"/>
    <n v="17.3"/>
    <n v="12.5"/>
    <n v="0"/>
    <m/>
    <x v="0"/>
    <s v="ENEDIS53014599COMMINS 925kWEL"/>
    <s v="ENEL Distribución Perú S.A.A."/>
    <x v="8"/>
    <x v="8"/>
    <s v="C. T. Ravira-Pacaraos"/>
    <x v="17"/>
    <s v="EL"/>
    <x v="2"/>
    <x v="41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4.3769999999999998"/>
    <n v="4.3769999999999998E-3"/>
    <m/>
    <s v="-"/>
    <s v="-"/>
    <n v="0"/>
    <n v="0"/>
    <n v="45"/>
    <s v="BASE DE DATOS"/>
    <m/>
  </r>
  <r>
    <s v="24"/>
    <x v="0"/>
    <s v="SEAL"/>
    <s v="33013810"/>
    <s v="33013810"/>
    <x v="2"/>
    <s v="CAT"/>
    <s v="N"/>
    <n v="0.5"/>
    <n v="0"/>
    <n v="0"/>
    <n v="0"/>
    <n v="0"/>
    <n v="0"/>
    <n v="0"/>
    <n v="0"/>
    <n v="0"/>
    <m/>
    <x v="0"/>
    <s v="SEAL33013810CATEL"/>
    <s v="SEAL - Sociedad El‚ctrica del Sur Oeste S. A."/>
    <x v="9"/>
    <x v="9"/>
    <s v="C. T. Ocoña"/>
    <x v="18"/>
    <s v="EL"/>
    <x v="2"/>
    <x v="42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0"/>
    <s v="SEAL"/>
    <s v="33013810"/>
    <s v="33013810"/>
    <x v="2"/>
    <s v="PERKINS 1"/>
    <s v="N"/>
    <n v="0.2"/>
    <n v="0"/>
    <n v="0"/>
    <n v="0"/>
    <n v="0"/>
    <n v="0"/>
    <n v="0"/>
    <n v="0"/>
    <n v="0"/>
    <m/>
    <x v="0"/>
    <s v="SEAL33013810PERKINS 1EL"/>
    <s v="SEAL - Sociedad El‚ctrica del Sur Oeste S. A."/>
    <x v="9"/>
    <x v="9"/>
    <s v="C. T. Ocoña"/>
    <x v="18"/>
    <s v="EL"/>
    <x v="2"/>
    <x v="43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0"/>
    <s v="SEAL"/>
    <s v="33013810"/>
    <s v="33013810"/>
    <x v="2"/>
    <s v="PERKINS 3"/>
    <s v="N"/>
    <n v="0.6"/>
    <n v="0"/>
    <n v="0"/>
    <n v="0"/>
    <n v="0"/>
    <n v="0"/>
    <n v="0"/>
    <n v="0"/>
    <n v="0"/>
    <m/>
    <x v="0"/>
    <s v="SEAL33013810PERKINS 3EL"/>
    <s v="SEAL - Sociedad El‚ctrica del Sur Oeste S. A."/>
    <x v="9"/>
    <x v="9"/>
    <s v="C. T. Ocoña"/>
    <x v="18"/>
    <s v="EL"/>
    <x v="2"/>
    <x v="44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0"/>
    <s v="SEAL"/>
    <s v="33013810"/>
    <s v="33013810"/>
    <x v="2"/>
    <s v="VOLVO1"/>
    <s v="N"/>
    <n v="0.2"/>
    <n v="0"/>
    <n v="0"/>
    <n v="0"/>
    <n v="0"/>
    <n v="0"/>
    <n v="0"/>
    <n v="0"/>
    <n v="0"/>
    <m/>
    <x v="0"/>
    <s v="SEAL33013810VOLVO1EL"/>
    <s v="SEAL - Sociedad El‚ctrica del Sur Oeste S. A."/>
    <x v="9"/>
    <x v="9"/>
    <s v="C. T. Ocoña"/>
    <x v="18"/>
    <s v="EL"/>
    <x v="2"/>
    <x v="45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0"/>
    <s v="SEAL"/>
    <s v="33013810"/>
    <s v="33013810"/>
    <x v="2"/>
    <s v="VOLVO2"/>
    <s v="N"/>
    <n v="0.2"/>
    <n v="0"/>
    <n v="0"/>
    <n v="0"/>
    <n v="0"/>
    <n v="0"/>
    <n v="0"/>
    <n v="0"/>
    <n v="0"/>
    <m/>
    <x v="0"/>
    <s v="SEAL33013810VOLVO2EL"/>
    <s v="SEAL - Sociedad El‚ctrica del Sur Oeste S. A."/>
    <x v="9"/>
    <x v="9"/>
    <s v="C. T. Ocoña"/>
    <x v="18"/>
    <s v="EL"/>
    <x v="2"/>
    <x v="46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0"/>
    <s v="SEAL"/>
    <s v="33013850"/>
    <s v="33013850"/>
    <x v="2"/>
    <s v="PERKINS 1"/>
    <s v="S"/>
    <n v="0.46"/>
    <n v="0.38"/>
    <n v="24.87"/>
    <n v="66.697999999999993"/>
    <n v="91.567999999999998"/>
    <n v="0"/>
    <n v="508"/>
    <n v="0"/>
    <n v="0"/>
    <m/>
    <x v="0"/>
    <s v="SEAL33013850PERKINS 1EL"/>
    <s v="SEAL - Sociedad El‚ctrica del Sur Oeste S. A."/>
    <x v="9"/>
    <x v="9"/>
    <s v="C. T. Atico"/>
    <x v="19"/>
    <s v="EL"/>
    <x v="2"/>
    <x v="43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91.567999999999998"/>
    <n v="9.1567999999999997E-2"/>
    <m/>
    <n v="3.8333333333333337E-2"/>
    <n v="3.1666666666666669E-2"/>
    <n v="0"/>
    <n v="0"/>
    <n v="87"/>
    <s v="BASE DE DATOS"/>
    <m/>
  </r>
  <r>
    <s v="24"/>
    <x v="0"/>
    <s v="SEAL"/>
    <s v="33013850"/>
    <s v="33013850"/>
    <x v="2"/>
    <s v="CAT"/>
    <s v="S"/>
    <n v="0.5"/>
    <n v="0.38"/>
    <n v="0"/>
    <n v="0"/>
    <n v="0"/>
    <n v="0"/>
    <n v="0"/>
    <n v="0"/>
    <n v="0"/>
    <m/>
    <x v="0"/>
    <s v="SEAL33013850CATEL"/>
    <s v="SEAL - Sociedad El‚ctrica del Sur Oeste S. A."/>
    <x v="9"/>
    <x v="9"/>
    <s v="C. T. Atico"/>
    <x v="19"/>
    <s v="EL"/>
    <x v="2"/>
    <x v="42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4.1666666666666664E-2"/>
    <n v="3.1666666666666669E-2"/>
    <n v="0"/>
    <n v="0"/>
    <n v="87"/>
    <s v="BASE DE DATOS"/>
    <m/>
  </r>
  <r>
    <s v="24"/>
    <x v="0"/>
    <s v="SEAL"/>
    <s v="33013850"/>
    <s v="33013850"/>
    <x v="2"/>
    <s v="VOLVO PENTA 2"/>
    <s v="N"/>
    <n v="0.21"/>
    <n v="0.1"/>
    <n v="0"/>
    <n v="0"/>
    <n v="0"/>
    <n v="0"/>
    <n v="0"/>
    <n v="0"/>
    <n v="0"/>
    <m/>
    <x v="0"/>
    <s v="SEAL33013850VOLVO PENTA 2EL"/>
    <s v="SEAL - Sociedad El‚ctrica del Sur Oeste S. A."/>
    <x v="9"/>
    <x v="9"/>
    <s v="C. T. Atico"/>
    <x v="19"/>
    <s v="EL"/>
    <x v="2"/>
    <x v="47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1.7499999999999998E-2"/>
    <n v="8.3333333333333332E-3"/>
    <n v="0"/>
    <n v="0"/>
    <n v="87"/>
    <s v="BASE DE DATOS"/>
    <m/>
  </r>
  <r>
    <s v="24"/>
    <x v="0"/>
    <s v="SEAL"/>
    <s v="33013850"/>
    <s v="33013850"/>
    <x v="2"/>
    <s v="PERKINS 2"/>
    <s v="S"/>
    <n v="0.46"/>
    <n v="0.38"/>
    <n v="28.143000000000001"/>
    <n v="78.923000000000002"/>
    <n v="107.066"/>
    <n v="0"/>
    <n v="576"/>
    <n v="0"/>
    <n v="0"/>
    <m/>
    <x v="0"/>
    <s v="SEAL33013850PERKINS 2EL"/>
    <s v="SEAL - Sociedad El‚ctrica del Sur Oeste S. A."/>
    <x v="9"/>
    <x v="9"/>
    <s v="C. T. Atico"/>
    <x v="19"/>
    <s v="EL"/>
    <x v="2"/>
    <x v="48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107.066"/>
    <n v="0.10706600000000001"/>
    <m/>
    <n v="3.8333333333333337E-2"/>
    <n v="3.1666666666666669E-2"/>
    <n v="0"/>
    <n v="0"/>
    <n v="87"/>
    <s v="BASE DE DATOS"/>
    <m/>
  </r>
  <r>
    <s v="24"/>
    <x v="0"/>
    <s v="SEAL"/>
    <s v="33013850"/>
    <s v="33013850"/>
    <x v="2"/>
    <s v="PERKINS 3"/>
    <s v="S"/>
    <n v="0.55000000000000004"/>
    <n v="0.44"/>
    <n v="24.747"/>
    <n v="72.866"/>
    <n v="97.613"/>
    <n v="0"/>
    <n v="540"/>
    <n v="0"/>
    <n v="0"/>
    <m/>
    <x v="0"/>
    <s v="SEAL33013850PERKINS 3EL"/>
    <s v="SEAL - Sociedad El‚ctrica del Sur Oeste S. A."/>
    <x v="9"/>
    <x v="9"/>
    <s v="C. T. Atico"/>
    <x v="19"/>
    <s v="EL"/>
    <x v="2"/>
    <x v="44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97.613"/>
    <n v="9.7613000000000005E-2"/>
    <m/>
    <n v="4.5833333333333337E-2"/>
    <n v="3.6666666666666667E-2"/>
    <n v="0"/>
    <n v="0"/>
    <n v="87"/>
    <s v="BASE DE DATOS"/>
    <m/>
  </r>
  <r>
    <s v="24"/>
    <x v="0"/>
    <s v="SEAL"/>
    <s v="33013850"/>
    <s v="33013850"/>
    <x v="2"/>
    <s v="ALGESA"/>
    <s v="S"/>
    <n v="0.74"/>
    <n v="0.68"/>
    <n v="4.851"/>
    <n v="1.8220000000000001"/>
    <n v="6.673"/>
    <n v="0"/>
    <n v="20"/>
    <n v="0"/>
    <n v="0"/>
    <m/>
    <x v="0"/>
    <s v="SEAL33013850ALGESAEL"/>
    <s v="SEAL - Sociedad El‚ctrica del Sur Oeste S. A."/>
    <x v="9"/>
    <x v="9"/>
    <s v="C. T. Atico"/>
    <x v="19"/>
    <s v="EL"/>
    <x v="2"/>
    <x v="49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6.673"/>
    <n v="6.6730000000000001E-3"/>
    <m/>
    <n v="6.1666666666666668E-2"/>
    <n v="5.6666666666666671E-2"/>
    <n v="0"/>
    <n v="0"/>
    <n v="87"/>
    <s v="BASE DE DATOS"/>
    <m/>
  </r>
  <r>
    <s v="24"/>
    <x v="0"/>
    <s v="SEAL"/>
    <s v="33013870"/>
    <s v="33013870"/>
    <x v="2"/>
    <s v="DAEWO"/>
    <s v="N"/>
    <n v="0.34200000000000003"/>
    <n v="0"/>
    <n v="0"/>
    <n v="0"/>
    <n v="0"/>
    <n v="0"/>
    <n v="0"/>
    <n v="0"/>
    <n v="0"/>
    <m/>
    <x v="0"/>
    <s v="SEAL33013870DAEWOEL"/>
    <s v="SEAL - Sociedad El‚ctrica del Sur Oeste S. A."/>
    <x v="9"/>
    <x v="9"/>
    <s v="C. T. Caravelí"/>
    <x v="20"/>
    <s v="EL"/>
    <x v="2"/>
    <x v="50"/>
    <x v="0"/>
    <s v="Instalado"/>
    <s v="In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2.8500000000000001E-2"/>
    <n v="0"/>
    <n v="0"/>
    <n v="0"/>
    <n v="87"/>
    <s v="BASE DE DATOS"/>
    <m/>
  </r>
  <r>
    <s v="24"/>
    <x v="0"/>
    <s v="SEAL"/>
    <s v="33013870"/>
    <s v="33013870"/>
    <x v="2"/>
    <s v="PERKINS"/>
    <s v="S"/>
    <n v="0.55000000000000004"/>
    <n v="0.3"/>
    <n v="0"/>
    <n v="4.3310000000000004"/>
    <n v="4.3310000000000004"/>
    <n v="0"/>
    <n v="19"/>
    <n v="0"/>
    <n v="0"/>
    <m/>
    <x v="0"/>
    <s v="SEAL33013870PERKINSEL"/>
    <s v="SEAL - Sociedad El‚ctrica del Sur Oeste S. A."/>
    <x v="9"/>
    <x v="9"/>
    <s v="C. T. Caravel¡"/>
    <x v="20"/>
    <s v="EL"/>
    <x v="2"/>
    <x v="35"/>
    <x v="0"/>
    <s v="Instalado"/>
    <s v="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4.3310000000000004"/>
    <n v="4.3310000000000006E-3"/>
    <m/>
    <n v="4.5833333333333337E-2"/>
    <n v="2.4999999999999998E-2"/>
    <n v="0"/>
    <n v="0"/>
    <n v="87"/>
    <s v="BASE DE DATOS"/>
    <m/>
  </r>
  <r>
    <s v="24"/>
    <x v="0"/>
    <s v="SEAL"/>
    <s v="33013820"/>
    <s v="33013820"/>
    <x v="2"/>
    <s v="CAT2"/>
    <s v="N"/>
    <n v="0"/>
    <n v="0"/>
    <n v="0"/>
    <n v="0"/>
    <n v="0"/>
    <n v="0"/>
    <n v="0"/>
    <n v="0"/>
    <n v="0"/>
    <m/>
    <x v="1"/>
    <s v="SEAL33013820CAT2EL"/>
    <s v="SEAL - Sociedad El‚ctrica del Sur Oeste S. A."/>
    <x v="9"/>
    <x v="9"/>
    <s v="C. T. Chala"/>
    <x v="21"/>
    <s v="EL"/>
    <x v="2"/>
    <x v="51"/>
    <x v="0"/>
    <s v="Instalado"/>
    <s v="Inoperativo"/>
    <s v="Distribuidora"/>
    <x v="0"/>
    <x v="0"/>
    <x v="1"/>
    <x v="0"/>
    <s v="Estatal"/>
    <s v="AREQUIPA"/>
    <s v="AREQUIPA"/>
    <s v="CARAVELI"/>
    <s v="CHALA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0"/>
    <s v="SEAL"/>
    <s v="33014010"/>
    <s v="33014010"/>
    <x v="2"/>
    <s v="PERKINS"/>
    <s v="S"/>
    <n v="0.45"/>
    <n v="0.35"/>
    <n v="0"/>
    <n v="0"/>
    <n v="0"/>
    <n v="0"/>
    <n v="0"/>
    <n v="0"/>
    <n v="0"/>
    <m/>
    <x v="0"/>
    <s v="SEAL33014010PERKINSEL"/>
    <s v="SEAL - Sociedad El‚ctrica del Sur Oeste S. A."/>
    <x v="9"/>
    <x v="9"/>
    <s v="C. T. Cotahuasi"/>
    <x v="22"/>
    <s v="EL"/>
    <x v="2"/>
    <x v="3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0"/>
    <s v="SEAL"/>
    <s v="33014010"/>
    <s v="33014010"/>
    <x v="2"/>
    <s v="CAT 1"/>
    <s v="S"/>
    <n v="0.45"/>
    <n v="0.35"/>
    <n v="0"/>
    <n v="1.581"/>
    <n v="1.581"/>
    <n v="0"/>
    <n v="13"/>
    <n v="0"/>
    <n v="0"/>
    <m/>
    <x v="0"/>
    <s v="SEAL33014010CAT 1EL"/>
    <s v="SEAL - Sociedad El‚ctrica del Sur Oeste S. A."/>
    <x v="9"/>
    <x v="9"/>
    <s v="C. T. Cotahuasi"/>
    <x v="22"/>
    <s v="EL"/>
    <x v="2"/>
    <x v="5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1.581"/>
    <n v="1.5809999999999999E-3"/>
    <m/>
    <n v="3.7499999999999999E-2"/>
    <n v="2.9166666666666664E-2"/>
    <n v="0"/>
    <n v="0"/>
    <n v="87"/>
    <s v="BASE DE DATOS"/>
    <m/>
  </r>
  <r>
    <s v="24"/>
    <x v="0"/>
    <s v="SEAL"/>
    <s v="33014010"/>
    <s v="33014010"/>
    <x v="2"/>
    <s v="CAT 2"/>
    <s v="S"/>
    <n v="0.45"/>
    <n v="0.35"/>
    <n v="0"/>
    <n v="1.5589999999999999"/>
    <n v="1.5589999999999999"/>
    <n v="0"/>
    <n v="13"/>
    <n v="0"/>
    <n v="0"/>
    <m/>
    <x v="0"/>
    <s v="SEAL33014010CAT 2EL"/>
    <s v="SEAL - Sociedad El‚ctrica del Sur Oeste S. A."/>
    <x v="9"/>
    <x v="9"/>
    <s v="C. T. Cotahuasi"/>
    <x v="22"/>
    <s v="EL"/>
    <x v="2"/>
    <x v="53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1.5589999999999999"/>
    <n v="1.5589999999999998E-3"/>
    <m/>
    <n v="3.7499999999999999E-2"/>
    <n v="2.9166666666666664E-2"/>
    <n v="0"/>
    <n v="0"/>
    <n v="87"/>
    <s v="BASE DE DATOS"/>
    <m/>
  </r>
  <r>
    <s v="24"/>
    <x v="0"/>
    <s v="SEAL"/>
    <s v="33014010"/>
    <s v="33014010"/>
    <x v="2"/>
    <s v="CAT"/>
    <s v="N"/>
    <n v="0.45"/>
    <n v="0"/>
    <n v="0"/>
    <n v="0"/>
    <n v="0"/>
    <n v="0"/>
    <n v="0"/>
    <n v="0"/>
    <n v="0"/>
    <m/>
    <x v="0"/>
    <s v="SEAL33014010CATEL"/>
    <s v="SEAL - Sociedad El‚ctrica del Sur Oeste S. A."/>
    <x v="9"/>
    <x v="9"/>
    <s v="C. T. Cotahuasi"/>
    <x v="22"/>
    <s v="EL"/>
    <x v="2"/>
    <x v="4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0"/>
    <n v="0"/>
    <n v="0"/>
    <n v="87"/>
    <s v="BASE DE DATOS"/>
    <m/>
  </r>
  <r>
    <s v="24"/>
    <x v="0"/>
    <s v="SEAL"/>
    <s v="33014010"/>
    <s v="33014010"/>
    <x v="2"/>
    <s v="AREM 1"/>
    <s v="S"/>
    <n v="0.2"/>
    <n v="0.19500000000000001"/>
    <n v="0"/>
    <n v="2.2669999999999999"/>
    <n v="2.2669999999999999"/>
    <n v="0"/>
    <n v="18.5"/>
    <n v="0"/>
    <n v="0"/>
    <m/>
    <x v="0"/>
    <s v="SEAL33014010AREM 1EL"/>
    <s v="SEAL - Sociedad El‚ctrica del Sur Oeste S. A."/>
    <x v="9"/>
    <x v="9"/>
    <s v="C. T. Cotahuasi"/>
    <x v="22"/>
    <s v="EL"/>
    <x v="2"/>
    <x v="54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2.2669999999999999"/>
    <n v="2.2669999999999999E-3"/>
    <m/>
    <n v="1.6666666666666666E-2"/>
    <n v="1.6250000000000001E-2"/>
    <n v="0"/>
    <n v="0"/>
    <n v="87"/>
    <s v="BASE DE DATOS"/>
    <m/>
  </r>
  <r>
    <s v="24"/>
    <x v="0"/>
    <s v="SEAL"/>
    <s v="33014010"/>
    <s v="33014010"/>
    <x v="2"/>
    <s v="AREM 2"/>
    <s v="S"/>
    <n v="0.1"/>
    <n v="0.09"/>
    <n v="0"/>
    <n v="1.052"/>
    <n v="1.052"/>
    <n v="0"/>
    <n v="18.5"/>
    <n v="0"/>
    <n v="0"/>
    <m/>
    <x v="0"/>
    <s v="SEAL33014010AREM 2EL"/>
    <s v="SEAL - Sociedad El‚ctrica del Sur Oeste S. A."/>
    <x v="9"/>
    <x v="9"/>
    <s v="C. T. Cotahuasi"/>
    <x v="22"/>
    <s v="EL"/>
    <x v="2"/>
    <x v="5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1.052"/>
    <n v="1.052E-3"/>
    <m/>
    <n v="8.3333333333333332E-3"/>
    <n v="7.4999999999999997E-3"/>
    <n v="0"/>
    <n v="0"/>
    <n v="87"/>
    <s v="BASE DE DATOS"/>
    <m/>
  </r>
  <r>
    <s v="24"/>
    <x v="0"/>
    <s v="SEAL"/>
    <s v="33013850"/>
    <s v="33013850"/>
    <x v="2"/>
    <s v="PERKINS 4"/>
    <s v="N"/>
    <n v="0"/>
    <n v="0"/>
    <n v="0"/>
    <n v="0"/>
    <n v="0"/>
    <n v="0"/>
    <n v="0"/>
    <n v="0"/>
    <n v="0"/>
    <m/>
    <x v="0"/>
    <s v="SEAL33013850PERKINS 4EL"/>
    <s v="SEAL - Sociedad El‚ctrica del Sur Oeste S. A."/>
    <x v="9"/>
    <x v="9"/>
    <s v="C. T. Atico"/>
    <x v="19"/>
    <s v="EL"/>
    <x v="2"/>
    <x v="56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0"/>
    <s v="SEAL"/>
    <s v="33013884"/>
    <s v="33013884"/>
    <x v="2"/>
    <s v="DOOSAN"/>
    <s v="S"/>
    <n v="0.74"/>
    <n v="0.63800000000000001"/>
    <n v="0"/>
    <n v="0"/>
    <n v="0"/>
    <n v="0"/>
    <n v="0"/>
    <n v="0"/>
    <n v="0"/>
    <m/>
    <x v="0"/>
    <s v="SEAL33013884DOOSANEL"/>
    <s v="SEAL - Sociedad El‚ctrica del Sur Oeste S. A."/>
    <x v="9"/>
    <x v="9"/>
    <s v="C. T. Orcopampa"/>
    <x v="23"/>
    <s v="EL"/>
    <x v="2"/>
    <x v="57"/>
    <x v="0"/>
    <s v="Instalado"/>
    <s v="Operativo"/>
    <s v="Distribuidora"/>
    <x v="0"/>
    <x v="0"/>
    <x v="1"/>
    <x v="0"/>
    <s v="Estatal"/>
    <s v="AREQUIPA"/>
    <s v="AREQUIPA"/>
    <s v="CASTILLA"/>
    <s v="ORCOPAMPA"/>
    <n v="0"/>
    <x v="1"/>
    <n v="0"/>
    <x v="0"/>
    <x v="0"/>
    <x v="0"/>
    <s v="MWh"/>
    <n v="0"/>
    <n v="0"/>
    <m/>
    <n v="6.1666666666666668E-2"/>
    <n v="5.3166666666666668E-2"/>
    <n v="0"/>
    <n v="0"/>
    <n v="87"/>
    <s v="BASE DE DATOS"/>
    <m/>
  </r>
  <r>
    <s v="24"/>
    <x v="0"/>
    <s v="ELNO"/>
    <s v="33034294"/>
    <s v="33034294"/>
    <x v="2"/>
    <s v="SKODA 1"/>
    <s v="S"/>
    <n v="1"/>
    <n v="0.85"/>
    <n v="0"/>
    <n v="0"/>
    <n v="0"/>
    <n v="0"/>
    <n v="0"/>
    <n v="0"/>
    <n v="0"/>
    <m/>
    <x v="0"/>
    <s v="ELNO33034294SKODA 1EL"/>
    <s v="Electro Nor Oeste S. A."/>
    <x v="10"/>
    <x v="10"/>
    <s v="C. T. Sechura"/>
    <x v="24"/>
    <s v="EL"/>
    <x v="2"/>
    <x v="58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8.3333333333333329E-2"/>
    <n v="6.6666666666666666E-2"/>
    <n v="0"/>
    <n v="0"/>
    <n v="28"/>
    <s v="BASE DE DATOS"/>
    <m/>
  </r>
  <r>
    <s v="24"/>
    <x v="0"/>
    <s v="ELNO"/>
    <s v="33034294"/>
    <s v="33034294"/>
    <x v="2"/>
    <s v="CKD. 2"/>
    <s v="S"/>
    <n v="1"/>
    <n v="0.85"/>
    <n v="0"/>
    <n v="0"/>
    <n v="0"/>
    <n v="0"/>
    <n v="0"/>
    <n v="0"/>
    <n v="0"/>
    <m/>
    <x v="0"/>
    <s v="ELNO33034294CKD. 2EL"/>
    <s v="Electro Nor Oeste S. A."/>
    <x v="10"/>
    <x v="10"/>
    <s v="C. T. Sechura"/>
    <x v="24"/>
    <s v="EL"/>
    <x v="2"/>
    <x v="59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0"/>
    <s v="ELNO"/>
    <s v="33034294"/>
    <s v="33034294"/>
    <x v="2"/>
    <s v="CKD. 3"/>
    <s v="S"/>
    <n v="0.5"/>
    <n v="0.4"/>
    <n v="0"/>
    <n v="0"/>
    <n v="0"/>
    <n v="0"/>
    <n v="0"/>
    <n v="0"/>
    <n v="0"/>
    <m/>
    <x v="0"/>
    <s v="ELNO33034294CKD. 3EL"/>
    <s v="Electro Nor Oeste S. A."/>
    <x v="10"/>
    <x v="10"/>
    <s v="C. T. Sechura"/>
    <x v="24"/>
    <s v="EL"/>
    <x v="2"/>
    <x v="60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0"/>
    <s v="ELNO"/>
    <s v="33034294"/>
    <s v="33034294"/>
    <x v="2"/>
    <s v="CAT"/>
    <s v="S"/>
    <n v="0.32"/>
    <n v="0"/>
    <n v="0"/>
    <n v="0"/>
    <n v="0"/>
    <n v="0"/>
    <n v="0"/>
    <n v="0"/>
    <n v="0"/>
    <m/>
    <x v="0"/>
    <s v="ELNO33034294CATEL"/>
    <s v="Electro Nor Oeste S. A."/>
    <x v="10"/>
    <x v="10"/>
    <s v="C. T. Sechura"/>
    <x v="24"/>
    <s v="EL"/>
    <x v="2"/>
    <x v="42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s v="-"/>
    <s v="-"/>
    <n v="0"/>
    <n v="0"/>
    <n v="28"/>
    <s v="BASE DE DATOS"/>
    <m/>
  </r>
  <r>
    <s v="24"/>
    <x v="0"/>
    <s v="ELNO"/>
    <s v="33098299"/>
    <s v="33098299"/>
    <x v="2"/>
    <s v="SKODA-1"/>
    <s v="S"/>
    <n v="1"/>
    <n v="0"/>
    <n v="0"/>
    <n v="0"/>
    <n v="0"/>
    <n v="0"/>
    <n v="0"/>
    <n v="0"/>
    <n v="0"/>
    <m/>
    <x v="0"/>
    <s v="ELNO33098299SKODA-1EL"/>
    <s v="Electro Nor Oeste S. A."/>
    <x v="10"/>
    <x v="10"/>
    <s v="C. T. Huápalas"/>
    <x v="25"/>
    <s v="EL"/>
    <x v="2"/>
    <x v="61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4.9999999999999996E-2"/>
    <n v="0"/>
    <n v="0"/>
    <n v="28"/>
    <s v="BASE DE DATOS"/>
    <m/>
  </r>
  <r>
    <s v="24"/>
    <x v="0"/>
    <s v="ELNO"/>
    <s v="33098299"/>
    <s v="33098299"/>
    <x v="2"/>
    <s v="SKODA-2"/>
    <s v="S"/>
    <n v="1"/>
    <n v="0"/>
    <n v="0"/>
    <n v="0"/>
    <n v="0"/>
    <n v="0"/>
    <n v="0"/>
    <n v="0"/>
    <n v="0"/>
    <m/>
    <x v="0"/>
    <s v="ELNO33098299SKODA-2EL"/>
    <s v="Electro Nor Oeste S. A."/>
    <x v="10"/>
    <x v="10"/>
    <s v="C. T. Huápalas"/>
    <x v="25"/>
    <s v="EL"/>
    <x v="2"/>
    <x v="6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0"/>
    <n v="0"/>
    <n v="0"/>
    <n v="28"/>
    <s v="BASE DE DATOS"/>
    <m/>
  </r>
  <r>
    <s v="24"/>
    <x v="0"/>
    <s v="ELNO"/>
    <s v="33098299"/>
    <s v="33098299"/>
    <x v="2"/>
    <s v="CAT 1"/>
    <s v="S"/>
    <n v="0.5"/>
    <n v="0"/>
    <n v="0"/>
    <n v="0"/>
    <n v="0"/>
    <n v="0"/>
    <n v="0"/>
    <n v="0"/>
    <n v="0"/>
    <m/>
    <x v="0"/>
    <s v="ELNO33098299CAT 1EL"/>
    <s v="Electro Nor Oeste S. A."/>
    <x v="10"/>
    <x v="10"/>
    <s v="C. T. Huápalas"/>
    <x v="25"/>
    <s v="EL"/>
    <x v="2"/>
    <x v="5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0"/>
    <s v="ELNO"/>
    <s v="33098299"/>
    <s v="33098299"/>
    <x v="2"/>
    <s v="CAT 2"/>
    <s v="S"/>
    <n v="0.5"/>
    <n v="0"/>
    <n v="0"/>
    <n v="0"/>
    <n v="0"/>
    <n v="0"/>
    <n v="0"/>
    <n v="0"/>
    <n v="0"/>
    <m/>
    <x v="0"/>
    <s v="ELNO33098299CAT 2EL"/>
    <s v="Electro Nor Oeste S. A."/>
    <x v="10"/>
    <x v="10"/>
    <s v="C. T. Huápalas"/>
    <x v="25"/>
    <s v="EL"/>
    <x v="2"/>
    <x v="5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0"/>
    <s v="ELNO"/>
    <s v="33098299"/>
    <s v="33098299"/>
    <x v="2"/>
    <s v="CAT 3"/>
    <s v="S"/>
    <n v="0.5"/>
    <n v="0"/>
    <n v="0"/>
    <n v="0"/>
    <n v="0"/>
    <n v="0"/>
    <n v="0"/>
    <n v="0"/>
    <n v="0"/>
    <m/>
    <x v="0"/>
    <s v="ELNO33098299CAT 3EL"/>
    <s v="Electro Nor Oeste S. A."/>
    <x v="10"/>
    <x v="10"/>
    <s v="C. T. Huápalas"/>
    <x v="25"/>
    <s v="EL"/>
    <x v="2"/>
    <x v="6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0"/>
    <s v="ELNO"/>
    <s v="33098299"/>
    <s v="33098299"/>
    <x v="2"/>
    <s v="CAT D 399"/>
    <s v="S"/>
    <n v="0.9"/>
    <n v="0"/>
    <n v="0"/>
    <n v="0"/>
    <n v="0"/>
    <n v="0"/>
    <n v="0"/>
    <n v="0"/>
    <n v="0"/>
    <m/>
    <x v="0"/>
    <s v="ELNO33098299CAT D 399EL"/>
    <s v="Electro Nor Oeste S. A."/>
    <x v="10"/>
    <x v="10"/>
    <s v="C. T. Huápalas"/>
    <x v="25"/>
    <s v="EL"/>
    <x v="2"/>
    <x v="64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0"/>
    <s v="ELNO"/>
    <s v="33034494"/>
    <s v="33034494"/>
    <x v="2"/>
    <s v="CAT. 1"/>
    <s v="S"/>
    <n v="0.66"/>
    <n v="0"/>
    <n v="0"/>
    <n v="0"/>
    <n v="0"/>
    <n v="0"/>
    <n v="0"/>
    <n v="0"/>
    <n v="0"/>
    <m/>
    <x v="1"/>
    <s v="ELNO33034494CAT. 1EL"/>
    <s v="Electro Nor Oeste S. A."/>
    <x v="10"/>
    <x v="10"/>
    <s v="C. T. Morropón"/>
    <x v="26"/>
    <s v="EL"/>
    <x v="2"/>
    <x v="65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5.5E-2"/>
    <n v="5.4166666666666669E-2"/>
    <n v="0"/>
    <n v="0"/>
    <n v="28"/>
    <s v="BASE DE DATOS"/>
    <m/>
  </r>
  <r>
    <s v="24"/>
    <x v="0"/>
    <s v="ELNO"/>
    <s v="33034494"/>
    <s v="33034494"/>
    <x v="2"/>
    <s v="CAT. 2"/>
    <s v="S"/>
    <n v="0"/>
    <n v="0"/>
    <n v="0"/>
    <n v="0"/>
    <n v="0"/>
    <n v="0"/>
    <n v="0"/>
    <n v="0"/>
    <n v="0"/>
    <m/>
    <x v="1"/>
    <s v="ELNO33034494CAT. 2EL"/>
    <s v="Electro Nor Oeste S. A."/>
    <x v="10"/>
    <x v="10"/>
    <s v="C. T. Morropón"/>
    <x v="26"/>
    <s v="EL"/>
    <x v="2"/>
    <x v="66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0"/>
    <s v="ELNO"/>
    <s v="33034494"/>
    <s v="33034494"/>
    <x v="2"/>
    <s v="SKODA"/>
    <s v="N"/>
    <n v="0.32"/>
    <n v="0"/>
    <n v="0"/>
    <n v="0"/>
    <n v="0"/>
    <n v="0"/>
    <n v="0"/>
    <n v="0"/>
    <n v="0"/>
    <m/>
    <x v="1"/>
    <s v="ELNO33034494SKODAEL"/>
    <s v="Electro Nor Oeste S. A."/>
    <x v="10"/>
    <x v="10"/>
    <s v="C. T. Morropón"/>
    <x v="26"/>
    <s v="EL"/>
    <x v="2"/>
    <x v="67"/>
    <x v="0"/>
    <s v="Retirado"/>
    <s v="In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2.6666666666666668E-2"/>
    <n v="0"/>
    <n v="0"/>
    <n v="0"/>
    <n v="28"/>
    <s v="BASE DE DATOS"/>
    <m/>
  </r>
  <r>
    <s v="24"/>
    <x v="0"/>
    <s v="ELNO"/>
    <s v="33034494"/>
    <s v="33034494"/>
    <x v="2"/>
    <s v="CAT D 399"/>
    <s v="S"/>
    <n v="0.9"/>
    <n v="0"/>
    <n v="0"/>
    <n v="0"/>
    <n v="0"/>
    <n v="0"/>
    <n v="0"/>
    <n v="0"/>
    <n v="0"/>
    <m/>
    <x v="1"/>
    <s v="ELNO33034494CAT D 399EL"/>
    <s v="Electro Nor Oeste S. A."/>
    <x v="10"/>
    <x v="10"/>
    <s v="C. T. Morropón"/>
    <x v="26"/>
    <s v="EL"/>
    <x v="2"/>
    <x v="64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0"/>
    <s v="ELNO"/>
    <s v="41037394"/>
    <s v="41037394"/>
    <x v="2"/>
    <s v="V. PENTA 1"/>
    <s v="S"/>
    <n v="0.15"/>
    <n v="0"/>
    <n v="0"/>
    <n v="0"/>
    <n v="0"/>
    <n v="0"/>
    <n v="0"/>
    <n v="0"/>
    <n v="0"/>
    <m/>
    <x v="1"/>
    <s v="ELNO41037394V. PENTA 1EL"/>
    <s v="Electro Nor Oeste S. A."/>
    <x v="10"/>
    <x v="10"/>
    <s v="C. T. Canchaque"/>
    <x v="27"/>
    <s v="EL"/>
    <x v="2"/>
    <x v="68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0"/>
    <s v="ELNO"/>
    <s v="41037394"/>
    <s v="41037394"/>
    <x v="2"/>
    <s v="VOLVO 3"/>
    <s v="S"/>
    <n v="0.2"/>
    <n v="0"/>
    <n v="0"/>
    <n v="0"/>
    <n v="0"/>
    <n v="0"/>
    <n v="0"/>
    <n v="0"/>
    <n v="0"/>
    <m/>
    <x v="1"/>
    <s v="ELNO41037394VOLVO 3EL"/>
    <s v="Electro Nor Oeste S. A."/>
    <x v="10"/>
    <x v="10"/>
    <s v="C. T. Canchaque"/>
    <x v="27"/>
    <s v="EL"/>
    <x v="2"/>
    <x v="69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0"/>
    <s v="ELNO"/>
    <s v="33034695"/>
    <s v="33034695"/>
    <x v="2"/>
    <s v="CKD"/>
    <s v="N"/>
    <n v="0.22"/>
    <n v="0"/>
    <n v="0"/>
    <n v="0"/>
    <n v="0"/>
    <n v="0"/>
    <n v="0"/>
    <n v="0"/>
    <n v="0"/>
    <m/>
    <x v="1"/>
    <s v="ELNO33034695CKDEL"/>
    <s v="Electro Nor Oeste S. A."/>
    <x v="10"/>
    <x v="10"/>
    <s v="C. T. Santo Domingo"/>
    <x v="28"/>
    <s v="EL"/>
    <x v="2"/>
    <x v="70"/>
    <x v="0"/>
    <s v="Retirado"/>
    <s v="In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1.8333333333333333E-2"/>
    <n v="0"/>
    <n v="0"/>
    <n v="0"/>
    <n v="28"/>
    <s v="BASE DE DATOS"/>
    <m/>
  </r>
  <r>
    <s v="24"/>
    <x v="0"/>
    <s v="ELNO"/>
    <s v="33034695"/>
    <s v="33034695"/>
    <x v="2"/>
    <s v="V.PENTA"/>
    <s v="S"/>
    <n v="0.1"/>
    <n v="0"/>
    <n v="0"/>
    <n v="0"/>
    <n v="0"/>
    <n v="0"/>
    <n v="0"/>
    <n v="0"/>
    <n v="0"/>
    <m/>
    <x v="1"/>
    <s v="ELNO33034695V.PENTAEL"/>
    <s v="Electro Nor Oeste S. A."/>
    <x v="10"/>
    <x v="10"/>
    <s v="C. T. Santo Domingo"/>
    <x v="28"/>
    <s v="EL"/>
    <x v="2"/>
    <x v="71"/>
    <x v="0"/>
    <s v="Retirado"/>
    <s v="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8.3333333333333332E-3"/>
    <n v="0"/>
    <n v="0"/>
    <n v="0"/>
    <n v="28"/>
    <s v="BASE DE DATOS"/>
    <m/>
  </r>
  <r>
    <s v="24"/>
    <x v="0"/>
    <s v="ELNO"/>
    <s v="33034594"/>
    <s v="33034594"/>
    <x v="2"/>
    <s v="CAT-3412"/>
    <s v="S"/>
    <n v="0.6"/>
    <n v="0"/>
    <n v="0"/>
    <n v="0"/>
    <n v="0"/>
    <n v="0"/>
    <n v="0"/>
    <n v="0"/>
    <n v="0"/>
    <m/>
    <x v="1"/>
    <s v="ELNO33034594CAT-3412EL"/>
    <s v="Electro Nor Oeste S. A."/>
    <x v="10"/>
    <x v="10"/>
    <s v="C. T. Huancabamba"/>
    <x v="29"/>
    <s v="EL"/>
    <x v="2"/>
    <x v="72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4.9999999999999996E-2"/>
    <n v="0"/>
    <n v="0"/>
    <n v="0"/>
    <n v="28"/>
    <s v="BASE DE DATOS"/>
    <m/>
  </r>
  <r>
    <s v="24"/>
    <x v="0"/>
    <s v="ELNO"/>
    <s v="33034594"/>
    <s v="33034594"/>
    <x v="2"/>
    <s v="VOLVO PENTA"/>
    <s v="N"/>
    <n v="0.1"/>
    <n v="0"/>
    <n v="0"/>
    <n v="0"/>
    <n v="0"/>
    <n v="0"/>
    <n v="0"/>
    <n v="0"/>
    <n v="0"/>
    <m/>
    <x v="1"/>
    <s v="ELNO33034594VOLVO PENTAEL"/>
    <s v="Electro Nor Oeste S. A."/>
    <x v="10"/>
    <x v="10"/>
    <s v="C. T. Huancabamba"/>
    <x v="29"/>
    <s v="EL"/>
    <x v="2"/>
    <x v="73"/>
    <x v="0"/>
    <s v="Retirado"/>
    <s v="In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0"/>
    <s v="ELNO"/>
    <s v="33034594"/>
    <s v="33034594"/>
    <x v="2"/>
    <s v="VOLVO TD 100"/>
    <s v="S"/>
    <n v="0.15"/>
    <n v="0.11"/>
    <n v="0"/>
    <n v="0"/>
    <n v="0"/>
    <n v="0"/>
    <n v="0"/>
    <n v="0"/>
    <n v="0"/>
    <m/>
    <x v="1"/>
    <s v="ELNO33034594VOLVO TD 100EL"/>
    <s v="Electro Nor Oeste S. A."/>
    <x v="10"/>
    <x v="10"/>
    <s v="C. T. Huancabamba"/>
    <x v="29"/>
    <s v="EL"/>
    <x v="2"/>
    <x v="74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0"/>
    <s v="ELNO"/>
    <s v="33281811"/>
    <s v="33281811"/>
    <x v="2"/>
    <s v="Black start"/>
    <s v="S"/>
    <n v="0.48"/>
    <n v="0.45"/>
    <n v="0"/>
    <n v="0.75"/>
    <n v="0.75"/>
    <n v="742.75"/>
    <n v="1.25"/>
    <n v="0"/>
    <n v="0"/>
    <m/>
    <x v="0"/>
    <s v="ELNO33281811Black startEL"/>
    <s v="Electro Nor Oeste S. A."/>
    <x v="10"/>
    <x v="10"/>
    <s v="C.T. Tablazo Colán"/>
    <x v="30"/>
    <s v="EL"/>
    <x v="2"/>
    <x v="75"/>
    <x v="0"/>
    <s v="Instalado"/>
    <s v="Operativo"/>
    <s v="Distribuidora"/>
    <x v="0"/>
    <x v="0"/>
    <x v="1"/>
    <x v="0"/>
    <s v="Privado"/>
    <s v="PIURA"/>
    <s v="PIURA"/>
    <s v="PAITA"/>
    <s v="TABLAZO"/>
    <n v="0"/>
    <x v="1"/>
    <n v="0"/>
    <x v="0"/>
    <x v="0"/>
    <x v="0"/>
    <s v="MWh"/>
    <n v="0.75"/>
    <n v="7.5000000000000002E-4"/>
    <m/>
    <n v="0.04"/>
    <n v="3.7499999999999999E-2"/>
    <n v="0"/>
    <n v="0"/>
    <n v="28"/>
    <s v="BASE DE DATOS"/>
    <m/>
  </r>
  <r>
    <s v="24"/>
    <x v="0"/>
    <s v="ELNO"/>
    <s v="33281811"/>
    <s v="33281811"/>
    <x v="0"/>
    <s v="TG01"/>
    <s v="S"/>
    <n v="31"/>
    <n v="26.838999999999999"/>
    <n v="3467.4989999999998"/>
    <n v="16070.668"/>
    <n v="19538.167000000001"/>
    <n v="2.57"/>
    <n v="740.68"/>
    <n v="0.75"/>
    <n v="0"/>
    <m/>
    <x v="0"/>
    <s v="ELNO33281811TG01TG"/>
    <s v="Electro Nor Oeste S. A."/>
    <x v="10"/>
    <x v="10"/>
    <s v="C.T. Tablazo Colán"/>
    <x v="30"/>
    <s v="TG"/>
    <x v="0"/>
    <x v="76"/>
    <x v="0"/>
    <s v="Instalado"/>
    <s v="Operativo"/>
    <s v="Distribuidora"/>
    <x v="0"/>
    <x v="0"/>
    <x v="1"/>
    <x v="0"/>
    <s v="Privado"/>
    <s v="PIURA"/>
    <s v="PIURA"/>
    <s v="PAITA"/>
    <s v="TABLAZO"/>
    <n v="0"/>
    <x v="0"/>
    <n v="0"/>
    <x v="0"/>
    <x v="0"/>
    <x v="0"/>
    <s v="MWh"/>
    <n v="19538.167000000001"/>
    <n v="19.538167000000001"/>
    <m/>
    <n v="2.5833333333333335"/>
    <n v="2.2365833333333334"/>
    <n v="0"/>
    <n v="0"/>
    <n v="28"/>
    <s v="BASE DE DATOS"/>
    <m/>
  </r>
  <r>
    <s v="24"/>
    <x v="0"/>
    <s v="ELNO"/>
    <s v="36222015"/>
    <s v="36222015"/>
    <x v="2"/>
    <s v="G1"/>
    <s v="S"/>
    <n v="9.3409999999999993"/>
    <n v="9.1999999999999993"/>
    <n v="1105.425"/>
    <n v="5244.0450000000001"/>
    <n v="6349.47"/>
    <n v="62.52"/>
    <n v="673.58"/>
    <n v="7.9"/>
    <n v="0"/>
    <m/>
    <x v="0"/>
    <s v="ELNO36222015G1EL"/>
    <s v="Electro Nor Oeste S. A."/>
    <x v="10"/>
    <x v="10"/>
    <s v="C. T. Tallanca"/>
    <x v="31"/>
    <s v="EL"/>
    <x v="2"/>
    <x v="36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349.47"/>
    <n v="6.3494700000000002"/>
    <m/>
    <n v="0.77841666666666665"/>
    <n v="0.76666666666666661"/>
    <n v="0"/>
    <n v="0"/>
    <n v="28"/>
    <s v="BASE DE DATOS"/>
    <m/>
  </r>
  <r>
    <s v="24"/>
    <x v="0"/>
    <s v="ELNO"/>
    <s v="36222015"/>
    <s v="36222015"/>
    <x v="2"/>
    <s v="G2"/>
    <s v="S"/>
    <n v="9.3409999999999993"/>
    <n v="9.1999999999999993"/>
    <n v="1047.453"/>
    <n v="5193.3339999999998"/>
    <n v="6240.7870000000003"/>
    <n v="19.37"/>
    <n v="663.25"/>
    <n v="61.38"/>
    <n v="0"/>
    <m/>
    <x v="0"/>
    <s v="ELNO36222015G2EL"/>
    <s v="Electro Nor Oeste S. A."/>
    <x v="10"/>
    <x v="10"/>
    <s v="C. T. Tallanca"/>
    <x v="31"/>
    <s v="EL"/>
    <x v="2"/>
    <x v="37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240.7870000000003"/>
    <n v="6.2407870000000001"/>
    <m/>
    <n v="0.77841666666666665"/>
    <n v="0.76666666666666661"/>
    <n v="0"/>
    <n v="0"/>
    <n v="28"/>
    <s v="BASE DE DATOS"/>
    <m/>
  </r>
  <r>
    <s v="24"/>
    <x v="1"/>
    <s v="ELSM"/>
    <s v="00000101"/>
    <s v="00000101"/>
    <x v="2"/>
    <s v="PERKINS"/>
    <s v="N"/>
    <n v="6.7000000000000004E-2"/>
    <n v="0"/>
    <n v="0"/>
    <n v="0"/>
    <n v="0"/>
    <n v="0"/>
    <n v="0"/>
    <n v="0"/>
    <n v="0"/>
    <m/>
    <x v="1"/>
    <s v="ELSM00000101PERKINSEL"/>
    <s v="Electro Sur Medio S. A."/>
    <x v="7"/>
    <x v="7"/>
    <s v="C. T. Tambo Quemado"/>
    <x v="14"/>
    <s v="EL"/>
    <x v="2"/>
    <x v="35"/>
    <x v="0"/>
    <s v="Instalado"/>
    <s v="Inoperativo"/>
    <s v="Distribuidora"/>
    <x v="0"/>
    <x v="0"/>
    <x v="1"/>
    <x v="0"/>
    <s v="Privado"/>
    <s v="AYACUCHO"/>
    <s v="AYACUCHO"/>
    <s v="LUCANAS"/>
    <s v="LEONCIO PRADO"/>
    <n v="0"/>
    <x v="1"/>
    <n v="0"/>
    <x v="0"/>
    <x v="0"/>
    <x v="0"/>
    <s v="MWh"/>
    <n v="0"/>
    <n v="0"/>
    <m/>
    <n v="5.5833333333333334E-3"/>
    <n v="0"/>
    <n v="0"/>
    <n v="0"/>
    <n v="21"/>
    <s v="BASE DE DATOS"/>
    <m/>
  </r>
  <r>
    <s v="24"/>
    <x v="1"/>
    <s v="ELSM"/>
    <s v="53024517"/>
    <s v="53024517"/>
    <x v="2"/>
    <s v="G1"/>
    <s v="S"/>
    <n v="9.6"/>
    <n v="9.3409999999999993"/>
    <n v="781.61"/>
    <n v="2344.81"/>
    <n v="3126.42"/>
    <n v="316.08999999999997"/>
    <n v="345.09"/>
    <n v="1.54"/>
    <n v="220"/>
    <m/>
    <x v="0"/>
    <s v="ELSM53024517G1EL"/>
    <s v="Electro Sur Medio S. A."/>
    <x v="7"/>
    <x v="7"/>
    <s v="C.T. LUREN"/>
    <x v="15"/>
    <s v="EL"/>
    <x v="2"/>
    <x v="36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3126.42"/>
    <n v="3.12642"/>
    <m/>
    <n v="0.79999999999999993"/>
    <n v="0.77841666666666665"/>
    <n v="0"/>
    <n v="0"/>
    <n v="21"/>
    <s v="BASE DE DATOS"/>
    <m/>
  </r>
  <r>
    <s v="24"/>
    <x v="1"/>
    <s v="ELSM"/>
    <s v="53024517"/>
    <s v="53024517"/>
    <x v="2"/>
    <s v="G2"/>
    <s v="S"/>
    <n v="9.6"/>
    <n v="9.3409999999999993"/>
    <n v="1519.1"/>
    <n v="4557.29"/>
    <n v="6076.39"/>
    <n v="4.17"/>
    <n v="664.92"/>
    <n v="0"/>
    <n v="110"/>
    <m/>
    <x v="0"/>
    <s v="ELSM53024517G2EL"/>
    <s v="Electro Sur Medio S. A."/>
    <x v="7"/>
    <x v="7"/>
    <s v="C.T. LUREN"/>
    <x v="15"/>
    <s v="EL"/>
    <x v="2"/>
    <x v="37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6076.39"/>
    <n v="6.07639"/>
    <m/>
    <n v="0.79999999999999993"/>
    <n v="0.77841666666666665"/>
    <n v="0"/>
    <n v="-9.0949470177292824E-13"/>
    <n v="21"/>
    <s v="BASE DE DATOS"/>
    <m/>
  </r>
  <r>
    <s v="24"/>
    <x v="1"/>
    <s v="ELSM"/>
    <s v="XXXXXXXX"/>
    <s v="XXXXXXXX"/>
    <x v="2"/>
    <s v="G1"/>
    <s v="S"/>
    <n v="9.6"/>
    <n v="9.3409999999999993"/>
    <n v="1174.55"/>
    <n v="3523.66"/>
    <n v="4698.21"/>
    <n v="4.08"/>
    <n v="521.5"/>
    <n v="0"/>
    <n v="275"/>
    <m/>
    <x v="0"/>
    <s v="ELSMXXXXXXXXG1EL"/>
    <s v="Electro Sur Medio S. A."/>
    <x v="7"/>
    <x v="7"/>
    <s v="C. T. Pedregal"/>
    <x v="16"/>
    <s v="EL"/>
    <x v="2"/>
    <x v="36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698.21"/>
    <n v="4.6982100000000004"/>
    <m/>
    <n v="0.79999999999999993"/>
    <n v="0.77841666666666665"/>
    <n v="0"/>
    <n v="0"/>
    <n v="21"/>
    <s v="BASE DE DATOS"/>
    <m/>
  </r>
  <r>
    <s v="24"/>
    <x v="1"/>
    <s v="ELSM"/>
    <s v="XXXXXXXX"/>
    <s v="XXXXXXXX"/>
    <x v="2"/>
    <s v="G2"/>
    <s v="S"/>
    <n v="9.6"/>
    <n v="9.3409999999999993"/>
    <n v="1144.45"/>
    <n v="3433.34"/>
    <n v="4577.79"/>
    <n v="8.68"/>
    <n v="556.97"/>
    <n v="0"/>
    <n v="330"/>
    <m/>
    <x v="0"/>
    <s v="ELSMXXXXXXXXG2EL"/>
    <s v="Electro Sur Medio S. A."/>
    <x v="7"/>
    <x v="7"/>
    <s v="C. T. Pedregal"/>
    <x v="16"/>
    <s v="EL"/>
    <x v="2"/>
    <x v="37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577.79"/>
    <n v="4.5777900000000002"/>
    <m/>
    <n v="0.79999999999999993"/>
    <n v="0.77841666666666665"/>
    <n v="0"/>
    <n v="0"/>
    <n v="21"/>
    <s v="BASE DE DATOS"/>
    <m/>
  </r>
  <r>
    <s v="24"/>
    <x v="0"/>
    <s v="ELOR"/>
    <s v="33010767"/>
    <s v="33010767"/>
    <x v="2"/>
    <s v="Cat 3512 C"/>
    <s v="S"/>
    <n v="0.72499999999999998"/>
    <n v="0.5"/>
    <n v="0"/>
    <n v="0"/>
    <n v="0"/>
    <n v="0"/>
    <n v="0"/>
    <n v="0"/>
    <n v="0"/>
    <m/>
    <x v="0"/>
    <s v="ELOR33010767Cat 3512 CEL"/>
    <s v="Electro Oriente S. A."/>
    <x v="11"/>
    <x v="11"/>
    <s v="C. T. Iqt.Diesel - Diesel"/>
    <x v="32"/>
    <s v="EL"/>
    <x v="2"/>
    <x v="7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6.0416666666666667E-2"/>
    <n v="4.1666666666666664E-2"/>
    <n v="0"/>
    <n v="0"/>
    <n v="22"/>
    <s v="BASE DE DATOS"/>
    <m/>
  </r>
  <r>
    <s v="24"/>
    <x v="0"/>
    <s v="ELOR"/>
    <s v="33010793"/>
    <s v="33010793"/>
    <x v="2"/>
    <s v="WARTSILA 1"/>
    <s v="S"/>
    <n v="6.4"/>
    <n v="6"/>
    <n v="0"/>
    <n v="10.342000000000001"/>
    <n v="10.342000000000001"/>
    <n v="8"/>
    <n v="3.58"/>
    <n v="0"/>
    <n v="110"/>
    <m/>
    <x v="0"/>
    <s v="ELOR33010793WARTSILA 1EL"/>
    <s v="Electro Oriente S. A."/>
    <x v="11"/>
    <x v="11"/>
    <s v="C. T. Iqt.Diesel - Wartsila"/>
    <x v="33"/>
    <s v="EL"/>
    <x v="2"/>
    <x v="14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0.342000000000001"/>
    <n v="1.0342E-2"/>
    <m/>
    <n v="0.53333333333333333"/>
    <n v="0.5"/>
    <n v="0"/>
    <n v="0"/>
    <n v="22"/>
    <s v="BASE DE DATOS"/>
    <m/>
  </r>
  <r>
    <s v="24"/>
    <x v="0"/>
    <s v="ELOR"/>
    <s v="33010793"/>
    <s v="33010793"/>
    <x v="2"/>
    <s v="WARTSILA 2"/>
    <s v="S"/>
    <n v="6.4"/>
    <n v="6"/>
    <n v="0"/>
    <n v="0"/>
    <n v="0"/>
    <n v="0"/>
    <n v="0"/>
    <n v="0"/>
    <n v="0"/>
    <m/>
    <x v="0"/>
    <s v="ELOR33010793WARTSILA 2EL"/>
    <s v="Electro Oriente S. A."/>
    <x v="11"/>
    <x v="11"/>
    <s v="C. T. Iqt.Diesel - Wartsila"/>
    <x v="33"/>
    <s v="EL"/>
    <x v="2"/>
    <x v="15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0"/>
    <s v="ELOR"/>
    <s v="33010793"/>
    <s v="33010793"/>
    <x v="2"/>
    <s v="WARTSILA 3"/>
    <s v="N"/>
    <n v="6.4"/>
    <n v="0"/>
    <n v="0"/>
    <n v="0"/>
    <n v="0"/>
    <n v="0"/>
    <n v="0"/>
    <n v="0"/>
    <n v="0"/>
    <m/>
    <x v="0"/>
    <s v="ELOR33010793WARTSILA 3EL"/>
    <s v="Electro Oriente S. A."/>
    <x v="11"/>
    <x v="11"/>
    <s v="C. T. Iqt.Diesel - Wartsila"/>
    <x v="33"/>
    <s v="EL"/>
    <x v="2"/>
    <x v="16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"/>
    <n v="0"/>
    <n v="0"/>
    <n v="22"/>
    <s v="BASE DE DATOS"/>
    <m/>
  </r>
  <r>
    <s v="24"/>
    <x v="0"/>
    <s v="ELOR"/>
    <s v="33010793"/>
    <s v="33010793"/>
    <x v="2"/>
    <s v="WARTSILA 4"/>
    <s v="S"/>
    <n v="6.4"/>
    <n v="6"/>
    <n v="0"/>
    <n v="12.141"/>
    <n v="12.141"/>
    <n v="0"/>
    <n v="4.03"/>
    <n v="0"/>
    <n v="0"/>
    <m/>
    <x v="0"/>
    <s v="ELOR33010793WARTSILA 4EL"/>
    <s v="Electro Oriente S. A."/>
    <x v="11"/>
    <x v="11"/>
    <s v="C. T. Iqt.Diesel - Wartsila"/>
    <x v="33"/>
    <s v="EL"/>
    <x v="2"/>
    <x v="1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2.141"/>
    <n v="1.2141000000000001E-2"/>
    <m/>
    <n v="0.53333333333333333"/>
    <n v="0.5"/>
    <n v="0"/>
    <n v="0"/>
    <n v="22"/>
    <s v="BASE DE DATOS"/>
    <m/>
  </r>
  <r>
    <s v="24"/>
    <x v="0"/>
    <s v="ELOR"/>
    <s v="33010793"/>
    <s v="33010793"/>
    <x v="2"/>
    <s v="WARTSILA 5"/>
    <s v="S"/>
    <n v="8.1"/>
    <n v="7.8"/>
    <n v="55.5"/>
    <n v="187.702"/>
    <n v="243.202"/>
    <n v="32"/>
    <n v="36.75"/>
    <n v="10"/>
    <n v="0"/>
    <m/>
    <x v="0"/>
    <s v="ELOR33010793WARTSILA 5EL"/>
    <s v="Electro Oriente S. A."/>
    <x v="11"/>
    <x v="11"/>
    <s v="C. T. Iqt.Diesel - Wartsila"/>
    <x v="33"/>
    <s v="EL"/>
    <x v="2"/>
    <x v="78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243.202"/>
    <n v="0.243202"/>
    <m/>
    <n v="0.67499999999999993"/>
    <n v="0.65"/>
    <n v="0"/>
    <n v="0"/>
    <n v="22"/>
    <s v="BASE DE DATOS"/>
    <m/>
  </r>
  <r>
    <s v="24"/>
    <x v="0"/>
    <s v="ELOR"/>
    <s v="33010793"/>
    <s v="33010793"/>
    <x v="2"/>
    <s v="WARTSILA 6"/>
    <s v="S"/>
    <n v="8.1"/>
    <n v="7.8"/>
    <n v="18.84"/>
    <n v="41.177999999999997"/>
    <n v="60.018000000000001"/>
    <n v="84"/>
    <n v="9.5399999999999991"/>
    <n v="0"/>
    <n v="0"/>
    <m/>
    <x v="0"/>
    <s v="ELOR33010793WARTSILA 6EL"/>
    <s v="Electro Oriente S. A."/>
    <x v="11"/>
    <x v="11"/>
    <s v="C. T. Iqt.Diesel - Wartsila"/>
    <x v="33"/>
    <s v="EL"/>
    <x v="2"/>
    <x v="79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60.018000000000001"/>
    <n v="6.0018000000000002E-2"/>
    <m/>
    <n v="0.67499999999999993"/>
    <n v="0.65"/>
    <n v="0"/>
    <n v="0"/>
    <n v="22"/>
    <s v="BASE DE DATOS"/>
    <m/>
  </r>
  <r>
    <s v="24"/>
    <x v="0"/>
    <s v="ELOR"/>
    <s v="33010793"/>
    <s v="33010793"/>
    <x v="2"/>
    <s v="WARTSILA 7"/>
    <s v="S"/>
    <n v="8.1"/>
    <n v="7.8"/>
    <n v="53.65"/>
    <n v="142.82300000000001"/>
    <n v="196.47300000000001"/>
    <n v="54"/>
    <n v="29.82"/>
    <n v="3"/>
    <n v="0"/>
    <m/>
    <x v="0"/>
    <s v="ELOR33010793WARTSILA 7EL"/>
    <s v="Electro Oriente S. A."/>
    <x v="11"/>
    <x v="11"/>
    <s v="C. T. Iqt.Diesel - Wartsila"/>
    <x v="33"/>
    <s v="EL"/>
    <x v="2"/>
    <x v="80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96.47300000000001"/>
    <n v="0.19647300000000001"/>
    <m/>
    <n v="0.67499999999999993"/>
    <n v="0.65"/>
    <n v="0"/>
    <n v="0"/>
    <n v="22"/>
    <s v="BASE DE DATOS"/>
    <m/>
  </r>
  <r>
    <s v="24"/>
    <x v="0"/>
    <s v="ELOR"/>
    <s v="33010793"/>
    <s v="33010793"/>
    <x v="2"/>
    <s v="CAT-16CM32"/>
    <s v="S"/>
    <n v="7.4"/>
    <n v="6.5"/>
    <n v="0"/>
    <n v="0"/>
    <n v="0"/>
    <n v="8"/>
    <n v="0"/>
    <n v="0"/>
    <n v="0"/>
    <m/>
    <x v="0"/>
    <s v="ELOR33010793CAT-16CM32EL"/>
    <s v="Electro Oriente S. A."/>
    <x v="11"/>
    <x v="11"/>
    <s v="C. T. Iqt.Diesel - Wartsila"/>
    <x v="33"/>
    <s v="EL"/>
    <x v="2"/>
    <x v="81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166666666666667"/>
    <n v="0.54166666666666663"/>
    <n v="0"/>
    <n v="0"/>
    <n v="22"/>
    <s v="BASE DE DATOS"/>
    <m/>
  </r>
  <r>
    <s v="24"/>
    <x v="0"/>
    <s v="ELOR"/>
    <s v="33010793"/>
    <s v="33010793"/>
    <x v="2"/>
    <s v="CAT.1-16CM32C"/>
    <s v="N"/>
    <n v="7.5179999999999998"/>
    <n v="0"/>
    <n v="0"/>
    <n v="0"/>
    <n v="0"/>
    <n v="0"/>
    <n v="0"/>
    <n v="0"/>
    <n v="0"/>
    <m/>
    <x v="0"/>
    <s v="ELOR33010793CAT.1-16CM32CEL"/>
    <s v="Electro Oriente S. A."/>
    <x v="11"/>
    <x v="11"/>
    <s v="C. T. Iqt.Diesel - Wartsila"/>
    <x v="33"/>
    <s v="EL"/>
    <x v="2"/>
    <x v="82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0"/>
    <s v="ELOR"/>
    <s v="33010793"/>
    <s v="33010793"/>
    <x v="2"/>
    <s v="CAT.2-16CM32C"/>
    <s v="N"/>
    <n v="7.5179999999999998"/>
    <n v="0"/>
    <n v="0"/>
    <n v="0"/>
    <n v="0"/>
    <n v="0"/>
    <n v="0"/>
    <n v="0"/>
    <n v="0"/>
    <m/>
    <x v="0"/>
    <s v="ELOR33010793CAT.2-16CM32CEL"/>
    <s v="Electro Oriente S. A."/>
    <x v="11"/>
    <x v="11"/>
    <s v="C. T. Iqt.Diesel - Wartsila"/>
    <x v="33"/>
    <s v="EL"/>
    <x v="2"/>
    <x v="83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0"/>
    <s v="ELOR"/>
    <s v="43095199"/>
    <s v="43095199"/>
    <x v="2"/>
    <s v="CKD 6S150PV"/>
    <s v="N"/>
    <n v="0.2"/>
    <n v="0"/>
    <n v="0"/>
    <n v="0"/>
    <n v="0"/>
    <n v="0"/>
    <n v="0"/>
    <n v="0"/>
    <n v="0"/>
    <m/>
    <x v="1"/>
    <s v="ELOR43095199CKD 6S150PVEL"/>
    <s v="Electro Oriente S. A."/>
    <x v="11"/>
    <x v="11"/>
    <s v="C. T. Pevas"/>
    <x v="34"/>
    <s v="EL"/>
    <x v="2"/>
    <x v="84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0"/>
    <s v="ELOR"/>
    <s v="43095199"/>
    <s v="43095199"/>
    <x v="2"/>
    <s v="Volvo TD-70G Nº1"/>
    <s v="N"/>
    <n v="0.1"/>
    <n v="0"/>
    <n v="0"/>
    <n v="0"/>
    <n v="0"/>
    <n v="0"/>
    <n v="0"/>
    <n v="0"/>
    <n v="0"/>
    <m/>
    <x v="1"/>
    <s v="ELOR43095199Volvo TD-70G Nº1EL"/>
    <s v="Electro Oriente S. A."/>
    <x v="11"/>
    <x v="11"/>
    <s v="C.T. PEVAS"/>
    <x v="34"/>
    <s v="EL"/>
    <x v="2"/>
    <x v="85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0"/>
    <s v="ELOR"/>
    <s v="43094799"/>
    <s v="43094799"/>
    <x v="2"/>
    <s v="CKD"/>
    <s v="N"/>
    <n v="0.1"/>
    <n v="0"/>
    <n v="0"/>
    <n v="0"/>
    <n v="0"/>
    <n v="0"/>
    <n v="0"/>
    <n v="0"/>
    <n v="0"/>
    <m/>
    <x v="1"/>
    <s v="ELOR43094799CKDEL"/>
    <s v="Electro Oriente S. A."/>
    <x v="11"/>
    <x v="11"/>
    <s v="C. T. Santa Clotilde"/>
    <x v="35"/>
    <s v="EL"/>
    <x v="2"/>
    <x v="70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0"/>
    <s v="ELOR"/>
    <s v="43094799"/>
    <s v="43094799"/>
    <x v="2"/>
    <s v="Cat."/>
    <s v="N"/>
    <n v="0.22500000000000001"/>
    <n v="0"/>
    <n v="0"/>
    <n v="0"/>
    <n v="0"/>
    <n v="0"/>
    <n v="0"/>
    <n v="0"/>
    <n v="0"/>
    <m/>
    <x v="1"/>
    <s v="ELOR43094799Cat.EL"/>
    <s v="Electro Oriente S. A."/>
    <x v="11"/>
    <x v="11"/>
    <s v="C. T. Santa Clotilde"/>
    <x v="35"/>
    <s v="EL"/>
    <x v="2"/>
    <x v="86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1.8749999999999999E-2"/>
    <n v="0"/>
    <n v="0"/>
    <n v="0"/>
    <n v="22"/>
    <s v="BASE DE DATOS"/>
    <m/>
  </r>
  <r>
    <s v="24"/>
    <x v="0"/>
    <s v="ELOR"/>
    <s v="43095399"/>
    <s v="43095399"/>
    <x v="2"/>
    <s v="CKD"/>
    <s v="N"/>
    <n v="0.1"/>
    <n v="0"/>
    <n v="0"/>
    <n v="0"/>
    <n v="0"/>
    <n v="0"/>
    <n v="0"/>
    <n v="0"/>
    <n v="0"/>
    <m/>
    <x v="1"/>
    <s v="ELOR43095399CKDEL"/>
    <s v="Electro Oriente S. A."/>
    <x v="11"/>
    <x v="11"/>
    <s v="C. T. San Pablo"/>
    <x v="36"/>
    <s v="EL"/>
    <x v="2"/>
    <x v="70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0"/>
    <s v="ELOR"/>
    <s v="43095399"/>
    <s v="43095399"/>
    <x v="2"/>
    <s v="Cat."/>
    <s v="N"/>
    <n v="0.09"/>
    <n v="0"/>
    <n v="0"/>
    <n v="0"/>
    <n v="0"/>
    <n v="0"/>
    <n v="0"/>
    <n v="0"/>
    <n v="0"/>
    <m/>
    <x v="1"/>
    <s v="ELOR43095399Cat.EL"/>
    <s v="Electro Oriente S. A."/>
    <x v="11"/>
    <x v="11"/>
    <s v="C. T. San Pablo"/>
    <x v="36"/>
    <s v="EL"/>
    <x v="2"/>
    <x v="86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0"/>
    <s v="ELOR"/>
    <s v="43095599"/>
    <s v="43095599"/>
    <x v="2"/>
    <s v="CKD"/>
    <s v="N"/>
    <n v="0.1"/>
    <n v="0"/>
    <n v="0"/>
    <n v="0"/>
    <n v="0"/>
    <n v="0"/>
    <n v="0"/>
    <n v="0"/>
    <n v="0"/>
    <m/>
    <x v="1"/>
    <s v="ELOR43095599CKDEL"/>
    <s v="Electro Oriente S. A."/>
    <x v="11"/>
    <x v="11"/>
    <s v="C. T. Tamanco Viejo"/>
    <x v="37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0"/>
    <s v="ELOR"/>
    <s v="43095599"/>
    <s v="43095599"/>
    <x v="2"/>
    <s v="Perkins"/>
    <s v="N"/>
    <n v="7.4999999999999997E-2"/>
    <n v="0"/>
    <n v="0"/>
    <n v="0"/>
    <n v="0"/>
    <n v="0"/>
    <n v="0"/>
    <n v="0"/>
    <n v="0"/>
    <m/>
    <x v="1"/>
    <s v="ELOR43095599PerkinsEL"/>
    <s v="Electro Oriente S. A."/>
    <x v="11"/>
    <x v="11"/>
    <s v="C. T. Tamanco Viejo"/>
    <x v="37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0"/>
    <s v="ELOR"/>
    <s v="43095699"/>
    <s v="43095699"/>
    <x v="2"/>
    <s v="CKD"/>
    <s v="N"/>
    <n v="0.1"/>
    <n v="0"/>
    <n v="0"/>
    <n v="0"/>
    <n v="0"/>
    <n v="0"/>
    <n v="0"/>
    <n v="0"/>
    <n v="0"/>
    <m/>
    <x v="1"/>
    <s v="ELOR43095699CKDEL"/>
    <s v="Electro Oriente S. A."/>
    <x v="11"/>
    <x v="11"/>
    <s v="C. T. San Roque de Maquia"/>
    <x v="38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0"/>
    <s v="ELOR"/>
    <s v="43095699"/>
    <s v="43095699"/>
    <x v="2"/>
    <s v="Perkins"/>
    <s v="N"/>
    <n v="0.09"/>
    <n v="0"/>
    <n v="0"/>
    <n v="0"/>
    <n v="0"/>
    <n v="0"/>
    <n v="0"/>
    <n v="0"/>
    <n v="0"/>
    <m/>
    <x v="1"/>
    <s v="ELOR43095699PerkinsEL"/>
    <s v="Electro Oriente S. A."/>
    <x v="11"/>
    <x v="11"/>
    <s v="C. T. San Roque de Maquia"/>
    <x v="38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0"/>
    <s v="ELOR"/>
    <s v="43094999"/>
    <s v="43094999"/>
    <x v="2"/>
    <s v="CKD MODASA"/>
    <s v="N"/>
    <n v="3.5000000000000003E-2"/>
    <n v="0"/>
    <n v="0"/>
    <n v="0"/>
    <n v="0"/>
    <n v="0"/>
    <n v="0"/>
    <n v="0"/>
    <n v="0"/>
    <m/>
    <x v="1"/>
    <s v="ELOR43094999CKD MODASAEL"/>
    <s v="Electro Oriente S. A."/>
    <x v="11"/>
    <x v="11"/>
    <s v="C. T. Cabo Pantoja"/>
    <x v="39"/>
    <s v="EL"/>
    <x v="2"/>
    <x v="87"/>
    <x v="0"/>
    <s v="Instalado"/>
    <s v="Inoperativo"/>
    <s v="Distribuidora"/>
    <x v="0"/>
    <x v="1"/>
    <x v="1"/>
    <x v="0"/>
    <s v="Estatal"/>
    <s v="LORETO"/>
    <s v="LORETO"/>
    <s v="MAYNAS"/>
    <s v="TORRES CAUSANO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0"/>
    <s v="ELOR"/>
    <s v="43095799"/>
    <s v="43095799"/>
    <x v="2"/>
    <s v="CKD"/>
    <s v="N"/>
    <n v="0.1"/>
    <n v="0"/>
    <n v="0"/>
    <n v="0"/>
    <n v="0"/>
    <n v="0"/>
    <n v="0"/>
    <n v="0"/>
    <n v="0"/>
    <m/>
    <x v="1"/>
    <s v="ELOR43095799CKDEL"/>
    <s v="Electro Oriente S. A."/>
    <x v="11"/>
    <x v="11"/>
    <s v="C. T. Bagazan"/>
    <x v="40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0"/>
    <s v="ELOR"/>
    <s v="43095799"/>
    <s v="43095799"/>
    <x v="2"/>
    <s v="Perkins"/>
    <s v="N"/>
    <n v="7.4999999999999997E-2"/>
    <n v="0"/>
    <n v="0"/>
    <n v="0"/>
    <n v="0"/>
    <n v="0"/>
    <n v="0"/>
    <n v="0"/>
    <n v="0"/>
    <m/>
    <x v="1"/>
    <s v="ELOR43095799PerkinsEL"/>
    <s v="Electro Oriente S. A."/>
    <x v="11"/>
    <x v="11"/>
    <s v="C. T. Bagazan"/>
    <x v="40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0"/>
    <s v="ELOR"/>
    <s v="43095899"/>
    <s v="43095899"/>
    <x v="2"/>
    <s v="MODASA"/>
    <s v="N"/>
    <n v="3.5000000000000003E-2"/>
    <n v="0"/>
    <n v="0"/>
    <n v="0"/>
    <n v="0"/>
    <n v="0"/>
    <n v="0"/>
    <n v="0"/>
    <n v="0"/>
    <m/>
    <x v="1"/>
    <s v="ELOR43095899MODASAEL"/>
    <s v="Electro Oriente S. A."/>
    <x v="11"/>
    <x v="11"/>
    <s v="C. T. Sapuena"/>
    <x v="41"/>
    <s v="EL"/>
    <x v="2"/>
    <x v="88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0"/>
    <s v="ELOR"/>
    <s v="43094899"/>
    <s v="43094899"/>
    <x v="2"/>
    <s v="MODASA"/>
    <s v="N"/>
    <n v="3.5000000000000003E-2"/>
    <n v="0"/>
    <n v="0"/>
    <n v="0"/>
    <n v="0"/>
    <n v="0"/>
    <n v="0"/>
    <n v="0"/>
    <n v="0"/>
    <m/>
    <x v="1"/>
    <s v="ELOR43094899MODASAEL"/>
    <s v="Electro Oriente S. A."/>
    <x v="11"/>
    <x v="11"/>
    <s v="C. T. El Alamo"/>
    <x v="42"/>
    <s v="EL"/>
    <x v="2"/>
    <x v="88"/>
    <x v="0"/>
    <s v="Instalado"/>
    <s v="Inoperativo"/>
    <s v="Distribuidora"/>
    <x v="0"/>
    <x v="1"/>
    <x v="1"/>
    <x v="0"/>
    <s v="Estatal"/>
    <s v="LORETO"/>
    <s v="LORETO"/>
    <s v="MAYNAS"/>
    <s v="PUTUMAYU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0"/>
    <s v="ELOR"/>
    <s v="43096199"/>
    <s v="43096199"/>
    <x v="2"/>
    <s v="CKD DAT 120"/>
    <s v="N"/>
    <n v="0.1"/>
    <n v="0"/>
    <n v="0"/>
    <n v="0"/>
    <n v="0"/>
    <n v="0"/>
    <n v="0"/>
    <n v="0"/>
    <n v="0"/>
    <m/>
    <x v="1"/>
    <s v="ELOR43096199CKD DAT 120EL"/>
    <s v="Electro Oriente S. A."/>
    <x v="11"/>
    <x v="11"/>
    <s v="C. T. Inahuaya"/>
    <x v="43"/>
    <s v="EL"/>
    <x v="2"/>
    <x v="89"/>
    <x v="0"/>
    <s v="Instalado"/>
    <s v="Inoperativo"/>
    <s v="Distribuidora"/>
    <x v="0"/>
    <x v="1"/>
    <x v="1"/>
    <x v="0"/>
    <s v="Estatal"/>
    <s v="LORETO"/>
    <s v="LORETO"/>
    <s v="UCAYALI"/>
    <s v="INAHUAY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0"/>
    <s v="ELOR"/>
    <s v="43096299"/>
    <s v="43096299"/>
    <x v="2"/>
    <s v="CKD"/>
    <s v="N"/>
    <n v="0.1"/>
    <n v="0"/>
    <n v="0"/>
    <n v="0"/>
    <n v="0"/>
    <n v="0"/>
    <n v="0"/>
    <n v="0"/>
    <n v="0"/>
    <m/>
    <x v="1"/>
    <s v="ELOR43096299CKDEL"/>
    <s v="Electro Oriente S. A."/>
    <x v="11"/>
    <x v="11"/>
    <s v="C. T. Pampa Hermosa"/>
    <x v="44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PAMPA HERMOS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0"/>
    <s v="ELOR"/>
    <s v="43096399"/>
    <s v="43096399"/>
    <x v="2"/>
    <s v="CKD"/>
    <s v="N"/>
    <n v="0.1"/>
    <n v="0"/>
    <n v="0"/>
    <n v="0"/>
    <n v="0"/>
    <n v="0"/>
    <n v="0"/>
    <n v="0"/>
    <n v="0"/>
    <m/>
    <x v="1"/>
    <s v="ELOR43096399CKDEL"/>
    <s v="Electro Oriente S. A."/>
    <x v="11"/>
    <x v="11"/>
    <s v="C. T. Tierra Blanca"/>
    <x v="45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SARAYACU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0"/>
    <s v="ELOR"/>
    <s v="43095099"/>
    <s v="43095099"/>
    <x v="2"/>
    <s v="Perkins M. 4-326-I"/>
    <s v="N"/>
    <n v="3.5000000000000003E-2"/>
    <n v="0"/>
    <n v="0"/>
    <n v="0"/>
    <n v="0"/>
    <n v="0"/>
    <n v="0"/>
    <n v="0"/>
    <n v="0"/>
    <m/>
    <x v="1"/>
    <s v="ELOR43095099Perkins M. 4-326-IEL"/>
    <s v="Electro Oriente S. A."/>
    <x v="11"/>
    <x v="11"/>
    <s v="C. T. El Porvenir"/>
    <x v="46"/>
    <s v="EL"/>
    <x v="2"/>
    <x v="90"/>
    <x v="0"/>
    <s v="Instalado"/>
    <s v="In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0"/>
    <s v="ELOR"/>
    <s v="43095499"/>
    <s v="43095499"/>
    <x v="2"/>
    <s v="Volvo TD 100"/>
    <s v="N"/>
    <n v="0.15"/>
    <n v="0"/>
    <n v="0"/>
    <n v="0"/>
    <n v="0"/>
    <n v="0"/>
    <n v="0"/>
    <n v="0"/>
    <n v="0"/>
    <m/>
    <x v="1"/>
    <s v="ELOR43095499Volvo TD 100EL"/>
    <s v="Electro Oriente S. A."/>
    <x v="11"/>
    <x v="11"/>
    <s v="C. T. Flor de Punga"/>
    <x v="47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CAPELLO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0"/>
    <s v="ELOR"/>
    <s v="43096099"/>
    <s v="43096099"/>
    <x v="2"/>
    <s v="Volvo TD 100"/>
    <s v="N"/>
    <n v="0.15"/>
    <n v="0"/>
    <n v="0"/>
    <n v="0"/>
    <n v="0"/>
    <n v="0"/>
    <n v="0"/>
    <n v="0"/>
    <n v="0"/>
    <m/>
    <x v="1"/>
    <s v="ELOR43096099Volvo TD 100EL"/>
    <s v="Electro Oriente S. A."/>
    <x v="11"/>
    <x v="11"/>
    <s v="C. T. Colonia Angamos"/>
    <x v="48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YAQUERANA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0"/>
    <s v="ELOR"/>
    <s v="00000000"/>
    <s v="00000000"/>
    <x v="2"/>
    <s v="Cat. 3512 Dito"/>
    <s v="N"/>
    <n v="0.5"/>
    <n v="0"/>
    <n v="0"/>
    <n v="0"/>
    <n v="0"/>
    <n v="0"/>
    <n v="0"/>
    <n v="0"/>
    <n v="0"/>
    <m/>
    <x v="0"/>
    <s v="ELOR00000000Cat. 3512 DitoEL"/>
    <s v="Electro Oriente S. A."/>
    <x v="11"/>
    <x v="11"/>
    <s v="C. T. Caballococha"/>
    <x v="49"/>
    <s v="EL"/>
    <x v="2"/>
    <x v="91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0"/>
    <s v="ELOR"/>
    <s v="00000000"/>
    <s v="00000000"/>
    <x v="2"/>
    <s v="Cat 2. 3512 Dita"/>
    <s v="N"/>
    <n v="0.5"/>
    <n v="0"/>
    <n v="0"/>
    <n v="0"/>
    <n v="0"/>
    <n v="0"/>
    <n v="0"/>
    <n v="0"/>
    <n v="0"/>
    <m/>
    <x v="0"/>
    <s v="ELOR00000000Cat 2. 3512 DitaEL"/>
    <s v="Electro Oriente S. A."/>
    <x v="11"/>
    <x v="11"/>
    <s v="C. T. Caballococha"/>
    <x v="49"/>
    <s v="EL"/>
    <x v="2"/>
    <x v="92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0"/>
    <s v="ELOR"/>
    <s v="00000000"/>
    <s v="00000000"/>
    <x v="2"/>
    <s v="Perkins 2500"/>
    <s v="N"/>
    <n v="0.49"/>
    <n v="0"/>
    <n v="0"/>
    <n v="0"/>
    <n v="0"/>
    <n v="0"/>
    <n v="0"/>
    <n v="0"/>
    <n v="0"/>
    <m/>
    <x v="0"/>
    <s v="ELOR00000000Perkins 2500EL"/>
    <s v="Electro Oriente S. A."/>
    <x v="11"/>
    <x v="11"/>
    <s v="C. T. Caballococha"/>
    <x v="49"/>
    <s v="EL"/>
    <x v="2"/>
    <x v="93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0"/>
    <s v="ELOR"/>
    <s v="00000000"/>
    <s v="00000000"/>
    <x v="2"/>
    <s v="Cat.4-3412-16878"/>
    <s v="S"/>
    <n v="0.73399999999999999"/>
    <n v="0.2"/>
    <n v="12.95"/>
    <n v="49.17"/>
    <n v="62.12"/>
    <n v="4"/>
    <n v="292"/>
    <n v="0"/>
    <n v="85"/>
    <m/>
    <x v="0"/>
    <s v="ELOR00000000Cat.4-3412-16878EL"/>
    <s v="Electro Oriente S. A."/>
    <x v="11"/>
    <x v="11"/>
    <s v="C. T. Caballococha"/>
    <x v="49"/>
    <s v="EL"/>
    <x v="2"/>
    <x v="94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62.12"/>
    <n v="6.2119999999999995E-2"/>
    <m/>
    <n v="6.1166666666666668E-2"/>
    <n v="1.6666666666666666E-2"/>
    <n v="0"/>
    <n v="7.1054273576010019E-15"/>
    <n v="22"/>
    <s v="BASE DE DATOS"/>
    <m/>
  </r>
  <r>
    <s v="24"/>
    <x v="0"/>
    <s v="ELOR"/>
    <s v="00000000"/>
    <s v="00000000"/>
    <x v="2"/>
    <s v="Caterpillar C27"/>
    <s v="S"/>
    <n v="0.56000000000000005"/>
    <n v="0.45"/>
    <n v="51.14"/>
    <n v="194.32"/>
    <n v="245.46"/>
    <n v="5"/>
    <n v="719"/>
    <n v="0"/>
    <n v="36"/>
    <m/>
    <x v="0"/>
    <s v="ELOR00000000Caterpillar C27EL"/>
    <s v="Electro Oriente S. A."/>
    <x v="11"/>
    <x v="11"/>
    <s v="C. T. Caballococha"/>
    <x v="49"/>
    <s v="EL"/>
    <x v="2"/>
    <x v="95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45.46"/>
    <n v="0.24546000000000001"/>
    <m/>
    <n v="4.6666666666666669E-2"/>
    <n v="3.7499999999999999E-2"/>
    <n v="0"/>
    <n v="-2.8421709430404007E-14"/>
    <n v="22"/>
    <s v="BASE DE DATOS"/>
    <m/>
  </r>
  <r>
    <s v="24"/>
    <x v="0"/>
    <s v="ELOR"/>
    <s v="00000000"/>
    <s v="00000000"/>
    <x v="2"/>
    <s v="AKSA1 Perk 8151G"/>
    <s v="S"/>
    <n v="0.68100000000000005"/>
    <n v="0.45"/>
    <n v="56.81"/>
    <n v="215.88"/>
    <n v="272.69"/>
    <n v="6"/>
    <n v="718"/>
    <n v="0"/>
    <n v="49"/>
    <m/>
    <x v="0"/>
    <s v="ELOR00000000AKSA1 Perk 8151GEL"/>
    <s v="Electro Oriente S. A."/>
    <x v="11"/>
    <x v="11"/>
    <s v="C. T. Caballococha"/>
    <x v="49"/>
    <s v="EL"/>
    <x v="2"/>
    <x v="9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72.69"/>
    <n v="0.27268999999999999"/>
    <m/>
    <n v="5.6750000000000002E-2"/>
    <n v="3.7499999999999999E-2"/>
    <n v="0"/>
    <n v="0"/>
    <n v="22"/>
    <s v="BASE DE DATOS"/>
    <m/>
  </r>
  <r>
    <s v="24"/>
    <x v="0"/>
    <s v="ELOR"/>
    <s v="00000000"/>
    <s v="00000000"/>
    <x v="2"/>
    <s v="AKSA2 Perk 8164G"/>
    <s v="N"/>
    <n v="0.68100000000000005"/>
    <n v="0"/>
    <n v="0"/>
    <n v="0"/>
    <n v="0"/>
    <n v="0"/>
    <n v="0"/>
    <n v="0"/>
    <n v="0"/>
    <m/>
    <x v="0"/>
    <s v="ELOR00000000AKSA2 Perk 8164GEL"/>
    <s v="Electro Oriente S. A."/>
    <x v="11"/>
    <x v="11"/>
    <s v="C. T. Caballococha"/>
    <x v="49"/>
    <s v="EL"/>
    <x v="2"/>
    <x v="9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n v="5.6750000000000002E-2"/>
    <n v="3.7499999999999999E-2"/>
    <n v="0"/>
    <n v="0"/>
    <n v="22"/>
    <s v="BASE DE DATOS"/>
    <m/>
  </r>
  <r>
    <s v="24"/>
    <x v="0"/>
    <s v="ELOR"/>
    <s v="53026715"/>
    <s v="53026715"/>
    <x v="2"/>
    <s v="Perkins 1800RPM"/>
    <s v="S"/>
    <n v="0.36499999999999999"/>
    <n v="0.3"/>
    <n v="0"/>
    <n v="64.894000000000005"/>
    <n v="64.894000000000005"/>
    <n v="7"/>
    <n v="699"/>
    <n v="4"/>
    <n v="19"/>
    <m/>
    <x v="0"/>
    <s v="ELOR53026715Perkins 1800RPMEL"/>
    <s v="Electro Oriente S. A."/>
    <x v="11"/>
    <x v="11"/>
    <s v="C.T. Isla Santa Rosa"/>
    <x v="50"/>
    <s v="EL"/>
    <x v="2"/>
    <x v="9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64.894000000000005"/>
    <n v="6.4894000000000007E-2"/>
    <m/>
    <n v="4.5624999999999999E-2"/>
    <n v="0.35625000000000001"/>
    <n v="0"/>
    <n v="0"/>
    <n v="22"/>
    <s v="BASE DE DATOS"/>
    <m/>
  </r>
  <r>
    <s v="24"/>
    <x v="0"/>
    <s v="ELOR"/>
    <s v="53026715"/>
    <s v="53026715"/>
    <x v="2"/>
    <s v="Cat.5-C15 7925"/>
    <s v="S"/>
    <n v="0.43"/>
    <n v="0.3"/>
    <n v="1.57"/>
    <n v="4.43"/>
    <n v="6"/>
    <n v="3"/>
    <n v="31"/>
    <n v="0"/>
    <n v="6"/>
    <m/>
    <x v="0"/>
    <s v="ELOR53026715Cat.5-C15 7925EL"/>
    <s v="Electro Oriente S. A."/>
    <x v="11"/>
    <x v="11"/>
    <s v="C.T. Isla Santa Rosa"/>
    <x v="50"/>
    <s v="EL"/>
    <x v="2"/>
    <x v="99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6"/>
    <n v="6.0000000000000001E-3"/>
    <m/>
    <n v="3.5833333333333335E-2"/>
    <n v="2.4999999999999998E-2"/>
    <n v="0"/>
    <n v="0"/>
    <n v="22"/>
    <s v="BASE DE DATOS"/>
    <m/>
  </r>
  <r>
    <s v="24"/>
    <x v="0"/>
    <s v="ELOR"/>
    <s v="53026613"/>
    <s v="53026613"/>
    <x v="2"/>
    <s v="Volv.Pent1 RVL-451"/>
    <s v="N"/>
    <n v="0.48"/>
    <n v="0"/>
    <n v="0"/>
    <n v="0"/>
    <n v="0"/>
    <n v="0"/>
    <n v="0"/>
    <n v="0"/>
    <n v="0"/>
    <m/>
    <x v="0"/>
    <s v="ELOR53026613Volv.Pent1 RVL-451EL"/>
    <s v="Electro Oriente S. A."/>
    <x v="11"/>
    <x v="11"/>
    <s v="C.T. Mayoruna"/>
    <x v="51"/>
    <s v="EL"/>
    <x v="2"/>
    <x v="100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0"/>
    <n v="0"/>
    <n v="0"/>
    <n v="22"/>
    <s v="BASE DE DATOS"/>
    <m/>
  </r>
  <r>
    <s v="24"/>
    <x v="0"/>
    <s v="ELOR"/>
    <s v="53026613"/>
    <s v="53026613"/>
    <x v="2"/>
    <s v="Modasa MP 460"/>
    <s v="S"/>
    <n v="0.48"/>
    <n v="0.45"/>
    <n v="17.506"/>
    <n v="85.566000000000003"/>
    <n v="103.072"/>
    <n v="16"/>
    <n v="683"/>
    <n v="0"/>
    <n v="0"/>
    <m/>
    <x v="0"/>
    <s v="ELOR53026613Modasa MP 460EL"/>
    <s v="Electro Oriente S. A."/>
    <x v="11"/>
    <x v="11"/>
    <s v="C.T. Mayoruna"/>
    <x v="51"/>
    <s v="EL"/>
    <x v="2"/>
    <x v="101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103.072"/>
    <n v="0.103072"/>
    <m/>
    <n v="0.04"/>
    <n v="3.7499999999999999E-2"/>
    <n v="0"/>
    <n v="0"/>
    <n v="22"/>
    <s v="BASE DE DATOS"/>
    <m/>
  </r>
  <r>
    <s v="24"/>
    <x v="0"/>
    <s v="ELOR"/>
    <s v="53026613"/>
    <s v="53026613"/>
    <x v="2"/>
    <s v="Cat.3412 81Z19624"/>
    <s v="N"/>
    <n v="0.22"/>
    <n v="0"/>
    <n v="0"/>
    <n v="0"/>
    <n v="0"/>
    <n v="0"/>
    <n v="0"/>
    <n v="0"/>
    <n v="0"/>
    <m/>
    <x v="0"/>
    <s v="ELOR53026613Cat.3412 81Z19624EL"/>
    <s v="Electro Oriente S. A."/>
    <x v="11"/>
    <x v="11"/>
    <s v="C.T. Mayoruna"/>
    <x v="51"/>
    <s v="EL"/>
    <x v="2"/>
    <x v="102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1.8333333333333333E-2"/>
    <n v="0"/>
    <n v="0"/>
    <n v="0"/>
    <n v="22"/>
    <s v="BASE DE DATOS"/>
    <m/>
  </r>
  <r>
    <s v="24"/>
    <x v="0"/>
    <s v="ELOR"/>
    <s v="53026613"/>
    <s v="53026613"/>
    <x v="2"/>
    <s v="Cat C15 CAR201439"/>
    <s v="S"/>
    <n v="0.45500000000000002"/>
    <n v="0.4"/>
    <n v="2.641"/>
    <n v="6.7679999999999998"/>
    <n v="9.4090000000000007"/>
    <n v="6"/>
    <n v="57"/>
    <n v="0"/>
    <n v="0"/>
    <m/>
    <x v="0"/>
    <s v="ELOR53026613Cat C15 CAR201439EL"/>
    <s v="Electro Oriente S. A."/>
    <x v="11"/>
    <x v="11"/>
    <s v="C.T. Mayoruna"/>
    <x v="51"/>
    <s v="EL"/>
    <x v="2"/>
    <x v="103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9.4090000000000007"/>
    <n v="9.4090000000000007E-3"/>
    <m/>
    <n v="3.7916666666666668E-2"/>
    <n v="3.4166666666666665E-2"/>
    <n v="0"/>
    <n v="-1.7763568394002505E-15"/>
    <n v="22"/>
    <s v="BASE DE DATOS"/>
    <m/>
  </r>
  <r>
    <s v="24"/>
    <x v="0"/>
    <s v="ELOR"/>
    <s v="53026512"/>
    <s v="53026512"/>
    <x v="2"/>
    <s v="Volv.Pent1 RVL-251"/>
    <s v="N"/>
    <n v="0.27300000000000002"/>
    <n v="0"/>
    <n v="0"/>
    <n v="0"/>
    <n v="0"/>
    <n v="0"/>
    <n v="0"/>
    <n v="0"/>
    <n v="0"/>
    <m/>
    <x v="0"/>
    <s v="ELOR53026512Volv.Pent1 RVL-251EL"/>
    <s v="Electro Oriente S. A."/>
    <x v="11"/>
    <x v="11"/>
    <s v="C.T. San Francisco"/>
    <x v="52"/>
    <s v="EL"/>
    <x v="2"/>
    <x v="104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2.2750000000000003E-2"/>
    <n v="1.6666666666666666E-2"/>
    <n v="0"/>
    <n v="0"/>
    <n v="22"/>
    <s v="BASE DE DATOS"/>
    <m/>
  </r>
  <r>
    <s v="24"/>
    <x v="0"/>
    <s v="ELOR"/>
    <s v="53026512"/>
    <s v="53026512"/>
    <x v="2"/>
    <s v="OLYMPIAN"/>
    <s v="N"/>
    <n v="0.13"/>
    <n v="0"/>
    <n v="0"/>
    <n v="0"/>
    <n v="0"/>
    <n v="0"/>
    <n v="0"/>
    <n v="0"/>
    <n v="0"/>
    <m/>
    <x v="0"/>
    <s v="ELOR53026512OLYMPIANEL"/>
    <s v="Electro Oriente S. A."/>
    <x v="11"/>
    <x v="11"/>
    <s v="C.T. San Francisco"/>
    <x v="52"/>
    <s v="EL"/>
    <x v="2"/>
    <x v="105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1.0833333333333334E-2"/>
    <n v="8.3333333333333332E-3"/>
    <n v="0"/>
    <n v="0"/>
    <n v="22"/>
    <s v="BASE DE DATOS"/>
    <m/>
  </r>
  <r>
    <s v="24"/>
    <x v="0"/>
    <s v="ELOR"/>
    <s v="53026512"/>
    <s v="53026512"/>
    <x v="2"/>
    <s v="Vol.Pent TAD1642GEb"/>
    <s v="S"/>
    <n v="0.6"/>
    <n v="0.48"/>
    <n v="19.78"/>
    <n v="46.9"/>
    <n v="66.680000000000007"/>
    <n v="0"/>
    <n v="418"/>
    <n v="0"/>
    <n v="75"/>
    <m/>
    <x v="0"/>
    <s v="ELOR53026512Vol.Pent TAD1642GEbEL"/>
    <s v="Electro Oriente S. A."/>
    <x v="11"/>
    <x v="11"/>
    <s v="C.T. San Francisco"/>
    <x v="52"/>
    <s v="EL"/>
    <x v="2"/>
    <x v="106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66.680000000000007"/>
    <n v="6.6680000000000003E-2"/>
    <m/>
    <n v="4.9999999999999996E-2"/>
    <n v="0.04"/>
    <n v="0"/>
    <n v="0"/>
    <n v="22"/>
    <s v="BASE DE DATOS"/>
    <m/>
  </r>
  <r>
    <s v="24"/>
    <x v="0"/>
    <s v="ELOR"/>
    <s v="53026919"/>
    <s v="53026919"/>
    <x v="2"/>
    <s v="Perkins1 R014001C"/>
    <s v="S"/>
    <n v="0.13600000000000001"/>
    <n v="0.124"/>
    <n v="5.093"/>
    <n v="14.87"/>
    <n v="19.963000000000001"/>
    <n v="0"/>
    <n v="486"/>
    <n v="0"/>
    <n v="23"/>
    <m/>
    <x v="0"/>
    <s v="ELOR53026919Perkins1 R014001CEL"/>
    <s v="Electro Oriente S. A."/>
    <x v="11"/>
    <x v="11"/>
    <s v="C. T. Islandia"/>
    <x v="53"/>
    <s v="EL"/>
    <x v="2"/>
    <x v="107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19.963000000000001"/>
    <n v="1.9963000000000002E-2"/>
    <m/>
    <n v="1.1333333333333334E-2"/>
    <n v="1.0333333333333333E-2"/>
    <n v="0"/>
    <n v="0"/>
    <n v="22"/>
    <s v="BASE DE DATOS"/>
    <m/>
  </r>
  <r>
    <s v="24"/>
    <x v="0"/>
    <s v="ELOR"/>
    <s v="53026919"/>
    <s v="53026919"/>
    <x v="2"/>
    <s v="Perkins2 R013699C"/>
    <s v="S"/>
    <n v="0.13600000000000001"/>
    <n v="0.123"/>
    <n v="1.994"/>
    <n v="5.2329999999999997"/>
    <n v="7.2270000000000003"/>
    <n v="0"/>
    <n v="145"/>
    <n v="0"/>
    <n v="9"/>
    <m/>
    <x v="0"/>
    <s v="ELOR53026919Perkins2 R013699CEL"/>
    <s v="Electro Oriente S. A."/>
    <x v="11"/>
    <x v="11"/>
    <s v="C. T. Islandia"/>
    <x v="53"/>
    <s v="EL"/>
    <x v="2"/>
    <x v="10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7.2270000000000003"/>
    <n v="7.2269999999999999E-3"/>
    <m/>
    <n v="1.1333333333333334E-2"/>
    <n v="1.025E-2"/>
    <n v="0"/>
    <n v="-8.8817841970012523E-16"/>
    <n v="22"/>
    <s v="BASE DE DATOS"/>
    <m/>
  </r>
  <r>
    <s v="24"/>
    <x v="0"/>
    <s v="ELOR"/>
    <s v="53026919"/>
    <s v="53026919"/>
    <x v="2"/>
    <s v="Olympian OLY 1091"/>
    <s v="N"/>
    <n v="0.13200000000000001"/>
    <n v="0"/>
    <n v="0"/>
    <n v="0"/>
    <n v="0"/>
    <n v="0"/>
    <n v="0"/>
    <n v="0"/>
    <n v="0"/>
    <m/>
    <x v="0"/>
    <s v="ELOR53026919Olympian OLY 1091EL"/>
    <s v="Electro Oriente S. A."/>
    <x v="11"/>
    <x v="11"/>
    <s v="C. T. Islandia"/>
    <x v="53"/>
    <s v="EL"/>
    <x v="2"/>
    <x v="109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0"/>
    <s v="ELOR"/>
    <s v="53026919"/>
    <s v="53026919"/>
    <x v="2"/>
    <s v="Cat 3512 81Z19618"/>
    <s v="S"/>
    <n v="0.25"/>
    <n v="0.18"/>
    <n v="0"/>
    <n v="0.53600000000000003"/>
    <n v="0.53600000000000003"/>
    <n v="0"/>
    <n v="5"/>
    <n v="0"/>
    <n v="0"/>
    <m/>
    <x v="0"/>
    <s v="ELOR53026919Cat 3512 81Z19618EL"/>
    <s v="Electro Oriente S. A."/>
    <x v="11"/>
    <x v="11"/>
    <s v="C. T. Islandia"/>
    <x v="53"/>
    <s v="EL"/>
    <x v="2"/>
    <x v="110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.53600000000000003"/>
    <n v="5.3600000000000002E-4"/>
    <m/>
    <s v="-"/>
    <n v="0"/>
    <n v="0"/>
    <n v="0"/>
    <n v="22"/>
    <s v="BASE DE DATOS"/>
    <m/>
  </r>
  <r>
    <s v="24"/>
    <x v="0"/>
    <s v="ELOR"/>
    <s v="43095299"/>
    <s v="43095299"/>
    <x v="2"/>
    <s v="Perkins1 U489142C"/>
    <s v="S"/>
    <n v="3.1E-2"/>
    <n v="2.5000000000000001E-2"/>
    <n v="1.31"/>
    <n v="0.26"/>
    <n v="1.57"/>
    <n v="2"/>
    <n v="186"/>
    <n v="0"/>
    <n v="1"/>
    <m/>
    <x v="0"/>
    <s v="ELOR43095299Perkins1 U489142CEL"/>
    <s v="Electro Oriente S. A."/>
    <x v="11"/>
    <x v="11"/>
    <s v="C. T. Petropolis"/>
    <x v="54"/>
    <s v="EL"/>
    <x v="2"/>
    <x v="111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1.57"/>
    <n v="1.57E-3"/>
    <m/>
    <n v="2.5833333333333333E-3"/>
    <n v="2.0833333333333333E-3"/>
    <n v="0"/>
    <n v="0"/>
    <n v="22"/>
    <s v="BASE DE DATOS"/>
    <m/>
  </r>
  <r>
    <s v="24"/>
    <x v="0"/>
    <s v="ELOR"/>
    <s v="43095299"/>
    <s v="43095299"/>
    <x v="2"/>
    <s v="Perkins2 U487536C"/>
    <s v="S"/>
    <n v="3.1E-2"/>
    <n v="2.5000000000000001E-2"/>
    <n v="0"/>
    <n v="0"/>
    <n v="0"/>
    <n v="0"/>
    <n v="0"/>
    <n v="0"/>
    <n v="0"/>
    <m/>
    <x v="0"/>
    <s v="ELOR43095299Perkins2 U487536CEL"/>
    <s v="Electro Oriente S. A."/>
    <x v="11"/>
    <x v="11"/>
    <s v="C. T. Petropolis"/>
    <x v="54"/>
    <s v="EL"/>
    <x v="2"/>
    <x v="112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0"/>
    <n v="0"/>
    <m/>
    <n v="3.0999999999999999E-3"/>
    <n v="2.5000000000000001E-3"/>
    <n v="0"/>
    <n v="0"/>
    <n v="22"/>
    <s v="BASE DE DATOS"/>
    <m/>
  </r>
  <r>
    <s v="24"/>
    <x v="0"/>
    <s v="ELOR"/>
    <s v="43096499"/>
    <s v="43096499"/>
    <x v="2"/>
    <s v="Cat.C18 G6B20736"/>
    <s v="N"/>
    <n v="0.5"/>
    <n v="0"/>
    <n v="0"/>
    <n v="0"/>
    <n v="0"/>
    <n v="0"/>
    <n v="0"/>
    <n v="0"/>
    <n v="0"/>
    <m/>
    <x v="0"/>
    <s v="ELOR43096499Cat.C18 G6B20736EL"/>
    <s v="Electro Oriente S. A."/>
    <x v="11"/>
    <x v="11"/>
    <s v="C.T. ORELLANA"/>
    <x v="55"/>
    <s v="EL"/>
    <x v="2"/>
    <x v="113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4.1666666666666664E-2"/>
    <n v="0"/>
    <n v="0"/>
    <n v="0"/>
    <n v="22"/>
    <s v="BASE DE DATOS"/>
    <m/>
  </r>
  <r>
    <s v="24"/>
    <x v="0"/>
    <s v="ELOR"/>
    <s v="43096499"/>
    <s v="43096499"/>
    <x v="2"/>
    <s v="Perkins 2506AE15TAG"/>
    <s v="N"/>
    <n v="0.46800000000000003"/>
    <n v="0"/>
    <n v="0"/>
    <n v="0"/>
    <n v="0"/>
    <n v="0"/>
    <n v="0"/>
    <n v="0"/>
    <n v="0"/>
    <m/>
    <x v="0"/>
    <s v="ELOR43096499Perkins 2506AE15TAGEL"/>
    <s v="Electro Oriente S. A."/>
    <x v="11"/>
    <x v="11"/>
    <s v="C.T. ORELLANA"/>
    <x v="55"/>
    <s v="EL"/>
    <x v="2"/>
    <x v="114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3.9E-2"/>
    <n v="0"/>
    <n v="0"/>
    <n v="0"/>
    <n v="22"/>
    <s v="BASE DE DATOS"/>
    <m/>
  </r>
  <r>
    <s v="24"/>
    <x v="0"/>
    <s v="ELOR"/>
    <s v="43096499"/>
    <s v="43096499"/>
    <x v="2"/>
    <s v="VolvoModasa KGEV"/>
    <s v="S"/>
    <n v="0.35099999999999998"/>
    <n v="0.28100000000000003"/>
    <n v="2.1720000000000002"/>
    <n v="15.206"/>
    <n v="17.378"/>
    <n v="3"/>
    <n v="113"/>
    <n v="0"/>
    <n v="11"/>
    <m/>
    <x v="0"/>
    <s v="ELOR43096499VolvoModasa KGEVEL"/>
    <s v="Electro Oriente S. A."/>
    <x v="11"/>
    <x v="11"/>
    <s v="C. T. Orellana"/>
    <x v="55"/>
    <s v="EL"/>
    <x v="2"/>
    <x v="115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17.378"/>
    <n v="1.7378000000000001E-2"/>
    <m/>
    <n v="2.9249999999999998E-2"/>
    <n v="2.2500000000000003E-2"/>
    <n v="0"/>
    <n v="0"/>
    <n v="22"/>
    <s v="BASE DE DATOS"/>
    <m/>
  </r>
  <r>
    <s v="24"/>
    <x v="0"/>
    <s v="ELOR"/>
    <s v="43096499"/>
    <s v="43096499"/>
    <x v="2"/>
    <s v="Perkins MP460I"/>
    <s v="S"/>
    <n v="0.48"/>
    <n v="0.36"/>
    <n v="11.912000000000001"/>
    <n v="83.385999999999996"/>
    <n v="95.298000000000002"/>
    <n v="6"/>
    <n v="631"/>
    <n v="0"/>
    <n v="30"/>
    <m/>
    <x v="0"/>
    <s v="ELOR43096499Perkins MP460IEL"/>
    <s v="Electro Oriente S. A."/>
    <x v="11"/>
    <x v="11"/>
    <s v="C. T. Orellana"/>
    <x v="55"/>
    <s v="EL"/>
    <x v="2"/>
    <x v="116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95.298000000000002"/>
    <n v="9.5298000000000008E-2"/>
    <m/>
    <n v="0.04"/>
    <n v="3.2083333333333332E-2"/>
    <n v="0"/>
    <n v="0"/>
    <n v="22"/>
    <s v="BASE DE DATOS"/>
    <m/>
  </r>
  <r>
    <s v="24"/>
    <x v="0"/>
    <s v="ELOR"/>
    <s v="43094699"/>
    <s v="43094699"/>
    <x v="2"/>
    <s v="Volvo Penta RVM364"/>
    <s v="N"/>
    <n v="0.36399999999999999"/>
    <n v="0"/>
    <n v="0"/>
    <n v="0"/>
    <n v="0"/>
    <n v="0"/>
    <n v="0"/>
    <n v="0"/>
    <n v="0"/>
    <m/>
    <x v="0"/>
    <s v="ELOR43094699Volvo Penta RVM364EL"/>
    <s v="Electro Oriente S. A."/>
    <x v="11"/>
    <x v="11"/>
    <s v="C. T. Indiana"/>
    <x v="56"/>
    <s v="EL"/>
    <x v="2"/>
    <x v="117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0"/>
    <n v="0"/>
    <m/>
    <n v="3.0333333333333334E-2"/>
    <n v="2.4999999999999998E-2"/>
    <n v="0"/>
    <n v="0"/>
    <n v="22"/>
    <s v="BASE DE DATOS"/>
    <m/>
  </r>
  <r>
    <s v="24"/>
    <x v="0"/>
    <s v="ELOR"/>
    <s v="43094699"/>
    <s v="43094699"/>
    <x v="2"/>
    <s v="Perkins C18"/>
    <s v="S"/>
    <n v="0.6"/>
    <n v="0.4"/>
    <n v="2.4079999999999999"/>
    <n v="16.853999999999999"/>
    <n v="19.262"/>
    <n v="0"/>
    <n v="138"/>
    <n v="0"/>
    <n v="0"/>
    <m/>
    <x v="0"/>
    <s v="ELOR43094699Perkins C18EL"/>
    <s v="Electro Oriente S. A."/>
    <x v="11"/>
    <x v="11"/>
    <s v="C. T. Indiana"/>
    <x v="56"/>
    <s v="EL"/>
    <x v="2"/>
    <x v="118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19.262"/>
    <n v="1.9262000000000001E-2"/>
    <m/>
    <n v="4.9999999999999996E-2"/>
    <n v="3.3333333333333333E-2"/>
    <n v="0"/>
    <n v="0"/>
    <n v="22"/>
    <s v="BASE DE DATOS"/>
    <m/>
  </r>
  <r>
    <s v="24"/>
    <x v="0"/>
    <s v="ELOR"/>
    <s v="43094699"/>
    <s v="43094699"/>
    <x v="2"/>
    <s v="Perkins 2506C"/>
    <s v="S"/>
    <n v="0.54"/>
    <n v="0.26"/>
    <n v="15.215999999999999"/>
    <n v="106.514"/>
    <n v="121.73"/>
    <n v="6"/>
    <n v="594"/>
    <n v="0"/>
    <n v="0"/>
    <m/>
    <x v="0"/>
    <s v="ELOR43094699Perkins 2506CEL"/>
    <s v="Electro Oriente S. A."/>
    <x v="11"/>
    <x v="11"/>
    <s v="C. T. Indiana"/>
    <x v="56"/>
    <s v="EL"/>
    <x v="2"/>
    <x v="119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121.73"/>
    <n v="0.12173"/>
    <m/>
    <s v="-"/>
    <s v="-"/>
    <n v="0"/>
    <n v="-1.4210854715202004E-14"/>
    <n v="22"/>
    <s v="BASE DE DATOS"/>
    <m/>
  </r>
  <r>
    <s v="24"/>
    <x v="0"/>
    <s v="ELOR"/>
    <s v="43094699"/>
    <s v="43094699"/>
    <x v="2"/>
    <s v="Vol.3 Pent TWD1643G"/>
    <s v="S"/>
    <n v="0.6"/>
    <n v="0.4"/>
    <n v="11.425000000000001"/>
    <n v="79.977000000000004"/>
    <n v="91.402000000000001"/>
    <n v="14"/>
    <n v="585"/>
    <n v="0"/>
    <n v="34"/>
    <m/>
    <x v="0"/>
    <s v="ELOR43094699Vol.3 Pent TWD1643GEL"/>
    <s v="Electro Oriente S. A."/>
    <x v="11"/>
    <x v="11"/>
    <s v="C. T. Indiana"/>
    <x v="56"/>
    <s v="EL"/>
    <x v="2"/>
    <x v="120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91.402000000000001"/>
    <n v="9.1401999999999997E-2"/>
    <m/>
    <n v="0.06"/>
    <n v="2.6000000000000002E-2"/>
    <n v="0"/>
    <n v="0"/>
    <n v="22"/>
    <s v="BASE DE DATOS"/>
    <m/>
  </r>
  <r>
    <s v="24"/>
    <x v="0"/>
    <s v="ELOR"/>
    <s v="33011193"/>
    <s v="33011193"/>
    <x v="2"/>
    <s v="MTU-1 1200DS Detroi"/>
    <s v="N"/>
    <n v="1.2250000000000001"/>
    <n v="0"/>
    <n v="0"/>
    <n v="0"/>
    <n v="0"/>
    <n v="0"/>
    <n v="0"/>
    <n v="0"/>
    <n v="0"/>
    <m/>
    <x v="0"/>
    <s v="ELOR33011193MTU-1 1200DS DetroiEL"/>
    <s v="Electro Oriente S. A."/>
    <x v="11"/>
    <x v="11"/>
    <s v="C. T. Nauta"/>
    <x v="57"/>
    <s v="EL"/>
    <x v="2"/>
    <x v="121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0"/>
    <s v="ELOR"/>
    <s v="33011193"/>
    <s v="33011193"/>
    <x v="2"/>
    <s v="MTU=2 1200DS Detroi"/>
    <s v="S"/>
    <n v="1.2250000000000001"/>
    <n v="0.45"/>
    <n v="17.388000000000002"/>
    <n v="4.3470000000000004"/>
    <n v="21.734999999999999"/>
    <n v="0"/>
    <n v="76"/>
    <n v="0"/>
    <n v="10"/>
    <m/>
    <x v="0"/>
    <s v="ELOR33011193MTU=2 1200DS DetroiEL"/>
    <s v="Electro Oriente S. A."/>
    <x v="11"/>
    <x v="11"/>
    <s v="C. T. Nauta"/>
    <x v="57"/>
    <s v="EL"/>
    <x v="2"/>
    <x v="122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21.734999999999999"/>
    <n v="2.1735000000000001E-2"/>
    <m/>
    <n v="0.10208333333333335"/>
    <n v="1.6666666666666666E-2"/>
    <n v="0"/>
    <n v="3.5527136788005009E-15"/>
    <n v="22"/>
    <s v="BASE DE DATOS"/>
    <m/>
  </r>
  <r>
    <s v="24"/>
    <x v="0"/>
    <s v="ELOR"/>
    <s v="33011193"/>
    <s v="33011193"/>
    <x v="2"/>
    <s v="Cat. 3512 Dita"/>
    <s v="S"/>
    <n v="0.5"/>
    <n v="0.45"/>
    <n v="32.896999999999998"/>
    <n v="48.796999999999997"/>
    <n v="81.694000000000003"/>
    <n v="24.2"/>
    <n v="298"/>
    <n v="0"/>
    <n v="0"/>
    <m/>
    <x v="0"/>
    <s v="ELOR33011193Cat. 3512 DitaEL"/>
    <s v="Electro Oriente S. A."/>
    <x v="11"/>
    <x v="11"/>
    <s v="C. T. Nauta"/>
    <x v="57"/>
    <s v="EL"/>
    <x v="2"/>
    <x v="123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81.694000000000003"/>
    <n v="8.1694000000000003E-2"/>
    <m/>
    <n v="4.1666666666666664E-2"/>
    <n v="3.7499999999999999E-2"/>
    <n v="0"/>
    <n v="-1.4210854715202004E-14"/>
    <n v="22"/>
    <s v="BASE DE DATOS"/>
    <m/>
  </r>
  <r>
    <s v="24"/>
    <x v="0"/>
    <s v="ELOR"/>
    <s v="33011193"/>
    <s v="33011193"/>
    <x v="2"/>
    <s v="Cat C27"/>
    <s v="S"/>
    <n v="1"/>
    <n v="0.55000000000000004"/>
    <n v="53.51"/>
    <n v="176.06700000000001"/>
    <n v="229.577"/>
    <n v="0"/>
    <n v="532"/>
    <n v="0"/>
    <n v="0"/>
    <m/>
    <x v="0"/>
    <s v="ELOR33011193Cat C27EL"/>
    <s v="Electro Oriente S. A."/>
    <x v="11"/>
    <x v="11"/>
    <s v="C. T. Nauta"/>
    <x v="57"/>
    <s v="EL"/>
    <x v="2"/>
    <x v="12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229.577"/>
    <n v="0.229577"/>
    <m/>
    <s v="-"/>
    <s v="-"/>
    <n v="0"/>
    <n v="0"/>
    <n v="22"/>
    <s v="BASE DE DATOS"/>
    <m/>
  </r>
  <r>
    <s v="24"/>
    <x v="0"/>
    <s v="ELOR"/>
    <s v="33011193"/>
    <s v="33011193"/>
    <x v="2"/>
    <s v="Cummi QSK60 20006"/>
    <s v="S"/>
    <n v="2"/>
    <n v="0.6"/>
    <n v="95.778999999999996"/>
    <n v="359.35700000000003"/>
    <n v="455.13600000000002"/>
    <n v="24"/>
    <n v="700"/>
    <n v="0"/>
    <n v="172"/>
    <m/>
    <x v="0"/>
    <s v="ELOR33011193Cummi QSK60 20006EL"/>
    <s v="Electro Oriente S. A."/>
    <x v="11"/>
    <x v="11"/>
    <s v="C. T. Nauta"/>
    <x v="57"/>
    <s v="EL"/>
    <x v="2"/>
    <x v="125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455.13600000000002"/>
    <n v="0.45513600000000004"/>
    <m/>
    <n v="0.16666666666666666"/>
    <n v="4.9999999999999996E-2"/>
    <n v="0"/>
    <n v="0"/>
    <n v="22"/>
    <s v="BASE DE DATOS"/>
    <m/>
  </r>
  <r>
    <s v="24"/>
    <x v="0"/>
    <s v="ELOR"/>
    <s v="33010993"/>
    <s v="33010993"/>
    <x v="2"/>
    <s v="Cat.1-3512(.208)"/>
    <s v="N"/>
    <n v="0.5"/>
    <n v="0"/>
    <n v="0"/>
    <n v="0"/>
    <n v="0"/>
    <n v="0"/>
    <n v="0"/>
    <n v="0"/>
    <n v="0"/>
    <m/>
    <x v="0"/>
    <s v="ELOR33010993Cat.1-3512(.208)EL"/>
    <s v="Electro Oriente S. A."/>
    <x v="11"/>
    <x v="11"/>
    <s v="C. T. Requena"/>
    <x v="58"/>
    <s v="EL"/>
    <x v="2"/>
    <x v="126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4.5454545454545456E-2"/>
    <n v="0"/>
    <n v="0"/>
    <n v="0"/>
    <n v="22"/>
    <s v="BASE DE DATOS"/>
    <m/>
  </r>
  <r>
    <s v="24"/>
    <x v="0"/>
    <s v="ELOR"/>
    <s v="33010993"/>
    <s v="33010993"/>
    <x v="2"/>
    <s v="Cat.3-3512(.219)"/>
    <s v="S"/>
    <n v="0.5"/>
    <n v="0.3"/>
    <n v="27.12"/>
    <n v="10.32"/>
    <n v="37.44"/>
    <n v="4"/>
    <n v="124"/>
    <n v="0"/>
    <n v="10"/>
    <m/>
    <x v="0"/>
    <s v="ELOR33010993Cat.3-3512(.219)EL"/>
    <s v="Electro Oriente S. A."/>
    <x v="11"/>
    <x v="11"/>
    <s v="C. T. Requena"/>
    <x v="58"/>
    <s v="EL"/>
    <x v="2"/>
    <x v="127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37.44"/>
    <n v="3.7440000000000001E-2"/>
    <m/>
    <n v="4.5454545454545456E-2"/>
    <n v="2.7272727272727271E-2"/>
    <n v="0"/>
    <n v="0"/>
    <n v="22"/>
    <s v="BASE DE DATOS"/>
    <m/>
  </r>
  <r>
    <s v="24"/>
    <x v="0"/>
    <s v="ELOR"/>
    <s v="33010993"/>
    <s v="33010993"/>
    <x v="2"/>
    <s v="MTU 1200DS"/>
    <s v="S"/>
    <n v="1.2250000000000001"/>
    <n v="0.7"/>
    <n v="78.966999999999999"/>
    <n v="96.835999999999999"/>
    <n v="175.803"/>
    <n v="8"/>
    <n v="557"/>
    <n v="0"/>
    <n v="97"/>
    <m/>
    <x v="0"/>
    <s v="ELOR33010993MTU 1200DSEL"/>
    <s v="Electro Oriente S. A."/>
    <x v="11"/>
    <x v="11"/>
    <s v="C. T. Requena"/>
    <x v="58"/>
    <s v="EL"/>
    <x v="2"/>
    <x v="128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75.803"/>
    <n v="0.17580299999999999"/>
    <m/>
    <s v="-"/>
    <s v="-"/>
    <n v="0"/>
    <n v="0"/>
    <n v="22"/>
    <s v="BASE DE DATOS"/>
    <m/>
  </r>
  <r>
    <s v="24"/>
    <x v="0"/>
    <s v="ELOR"/>
    <s v="33010993"/>
    <s v="33010993"/>
    <x v="2"/>
    <s v="Cumm 2 QSK60-G6"/>
    <s v="S"/>
    <n v="2"/>
    <n v="1.2"/>
    <n v="199.983"/>
    <n v="319.983"/>
    <n v="519.96600000000001"/>
    <n v="8"/>
    <n v="716"/>
    <n v="0"/>
    <n v="293"/>
    <m/>
    <x v="0"/>
    <s v="ELOR33010993Cumm 2 QSK60-G6EL"/>
    <s v="Electro Oriente S. A."/>
    <x v="11"/>
    <x v="11"/>
    <s v="C. T. Requena"/>
    <x v="58"/>
    <s v="EL"/>
    <x v="2"/>
    <x v="129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519.96600000000001"/>
    <n v="0.51996600000000004"/>
    <m/>
    <n v="0.2"/>
    <n v="0.12"/>
    <n v="0"/>
    <n v="0"/>
    <n v="22"/>
    <s v="BASE DE DATOS"/>
    <m/>
  </r>
  <r>
    <s v="24"/>
    <x v="0"/>
    <s v="ELOR"/>
    <s v="33010993"/>
    <s v="33010993"/>
    <x v="2"/>
    <s v="CUMMINS 4"/>
    <s v="S"/>
    <n v="0.6"/>
    <n v="0.4"/>
    <n v="3.36"/>
    <n v="3.94"/>
    <n v="7.3"/>
    <n v="0"/>
    <n v="49"/>
    <n v="0"/>
    <n v="0"/>
    <m/>
    <x v="0"/>
    <s v="ELOR33010993CUMMINS 4EL"/>
    <s v="Electro Oriente S. A."/>
    <x v="11"/>
    <x v="11"/>
    <s v="C. T. Requena"/>
    <x v="58"/>
    <s v="EL"/>
    <x v="2"/>
    <x v="130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7.3"/>
    <n v="7.3000000000000001E-3"/>
    <m/>
    <n v="7.4999999999999997E-2"/>
    <n v="0.05"/>
    <n v="0"/>
    <n v="0"/>
    <n v="22"/>
    <s v="BASE DE DATOS"/>
    <m/>
  </r>
  <r>
    <s v="24"/>
    <x v="0"/>
    <s v="ELOR"/>
    <s v="33010993"/>
    <s v="33010993"/>
    <x v="2"/>
    <s v="CAT 6-3516B-139"/>
    <s v="S"/>
    <n v="2"/>
    <n v="1.2"/>
    <n v="1.02"/>
    <n v="2.13"/>
    <n v="3.15"/>
    <n v="0"/>
    <n v="7"/>
    <n v="0"/>
    <n v="30"/>
    <m/>
    <x v="0"/>
    <s v="ELOR33010993CAT 6-3516B-139EL"/>
    <s v="Electro Oriente S. A."/>
    <x v="11"/>
    <x v="11"/>
    <s v="C. T. Requena"/>
    <x v="58"/>
    <s v="EL"/>
    <x v="2"/>
    <x v="131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3.15"/>
    <n v="3.15E-3"/>
    <m/>
    <n v="0.18181818181818182"/>
    <n v="0.10909090909090909"/>
    <n v="0"/>
    <n v="0"/>
    <n v="22"/>
    <s v="BASE DE DATOS"/>
    <m/>
  </r>
  <r>
    <s v="24"/>
    <x v="0"/>
    <s v="ELOR"/>
    <s v="43095999"/>
    <s v="43095999"/>
    <x v="2"/>
    <s v="CUM.1 25450043"/>
    <s v="N"/>
    <n v="0.32400000000000001"/>
    <n v="0"/>
    <n v="0"/>
    <n v="0"/>
    <n v="0"/>
    <n v="0"/>
    <n v="0"/>
    <n v="0"/>
    <n v="0"/>
    <m/>
    <x v="0"/>
    <s v="ELOR43095999CUM.1 25450043EL"/>
    <s v="Electro Oriente S. A."/>
    <x v="11"/>
    <x v="11"/>
    <s v="C. T. Jenaro Herrera"/>
    <x v="59"/>
    <s v="EL"/>
    <x v="2"/>
    <x v="132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7E-2"/>
    <n v="2.4999999999999998E-2"/>
    <n v="0"/>
    <n v="0"/>
    <n v="22"/>
    <s v="BASE DE DATOS"/>
    <m/>
  </r>
  <r>
    <s v="24"/>
    <x v="0"/>
    <s v="ELOR"/>
    <s v="43095999"/>
    <s v="43095999"/>
    <x v="2"/>
    <s v="CUM.2 25449701"/>
    <s v="N"/>
    <n v="0.32400000000000001"/>
    <n v="0"/>
    <n v="0"/>
    <n v="0"/>
    <n v="0"/>
    <n v="0"/>
    <n v="0"/>
    <n v="0"/>
    <n v="0"/>
    <m/>
    <x v="0"/>
    <s v="ELOR43095999CUM.2 25449701EL"/>
    <s v="Electro Oriente S. A."/>
    <x v="11"/>
    <x v="11"/>
    <s v="C. T. Jenaro Herrera"/>
    <x v="59"/>
    <s v="EL"/>
    <x v="2"/>
    <x v="133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7E-2"/>
    <n v="2.4999999999999998E-2"/>
    <n v="0"/>
    <n v="0"/>
    <n v="22"/>
    <s v="BASE DE DATOS"/>
    <m/>
  </r>
  <r>
    <s v="24"/>
    <x v="0"/>
    <s v="ELOR"/>
    <s v="43095999"/>
    <s v="43095999"/>
    <x v="2"/>
    <s v="CUM.3 25449964"/>
    <s v="S"/>
    <n v="0.32400000000000001"/>
    <n v="0.3"/>
    <n v="6.0149999999999997"/>
    <n v="12.032"/>
    <n v="18.047000000000001"/>
    <n v="7"/>
    <n v="130"/>
    <n v="0"/>
    <n v="4"/>
    <m/>
    <x v="0"/>
    <s v="ELOR43095999CUM.3 25449964EL"/>
    <s v="Electro Oriente S. A."/>
    <x v="11"/>
    <x v="11"/>
    <s v="C. T. Jenaro Herrera"/>
    <x v="59"/>
    <s v="EL"/>
    <x v="2"/>
    <x v="134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8.047000000000001"/>
    <n v="1.8047000000000001E-2"/>
    <m/>
    <n v="2.7E-2"/>
    <n v="2.4999999999999998E-2"/>
    <n v="0"/>
    <n v="0"/>
    <n v="22"/>
    <s v="BASE DE DATOS"/>
    <m/>
  </r>
  <r>
    <s v="24"/>
    <x v="0"/>
    <s v="ELOR"/>
    <s v="43094599"/>
    <s v="43094599"/>
    <x v="2"/>
    <s v="CUMMINS_1 C200(050)"/>
    <s v="S"/>
    <n v="0.20799999999999999"/>
    <n v="0.14000000000000001"/>
    <n v="0.14599999999999999"/>
    <n v="1.022"/>
    <n v="1.1679999999999999"/>
    <n v="2"/>
    <n v="26"/>
    <n v="0"/>
    <n v="1"/>
    <m/>
    <x v="0"/>
    <s v="ELOR43094599CUMMINS_1 C200(050)EL"/>
    <s v="Electro Oriente S. A."/>
    <x v="11"/>
    <x v="11"/>
    <s v="C. T. Tamshiyacu"/>
    <x v="60"/>
    <s v="EL"/>
    <x v="2"/>
    <x v="135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1.1679999999999999"/>
    <n v="1.168E-3"/>
    <m/>
    <n v="2.0799999999999999E-2"/>
    <n v="1.4000000000000002E-2"/>
    <n v="0"/>
    <n v="0"/>
    <n v="22"/>
    <s v="BASE DE DATOS"/>
    <m/>
  </r>
  <r>
    <s v="24"/>
    <x v="0"/>
    <s v="ELOR"/>
    <s v="43094599"/>
    <s v="43094599"/>
    <x v="2"/>
    <s v="CUMMINS_2 C200(026)"/>
    <s v="S"/>
    <n v="0.20799999999999999"/>
    <n v="0.17"/>
    <n v="1.4999999999999999E-2"/>
    <n v="0.108"/>
    <n v="0.123"/>
    <n v="2"/>
    <n v="3"/>
    <n v="0"/>
    <n v="0"/>
    <m/>
    <x v="0"/>
    <s v="ELOR43094599CUMMINS_2 C200(026)EL"/>
    <s v="Electro Oriente S. A."/>
    <x v="11"/>
    <x v="11"/>
    <s v="C. T. Tamshiyacu"/>
    <x v="60"/>
    <s v="EL"/>
    <x v="2"/>
    <x v="136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.123"/>
    <n v="1.2300000000000001E-4"/>
    <m/>
    <n v="2.0799999999999999E-2"/>
    <n v="1.7000000000000001E-2"/>
    <n v="0"/>
    <n v="0"/>
    <n v="22"/>
    <s v="BASE DE DATOS"/>
    <m/>
  </r>
  <r>
    <s v="24"/>
    <x v="0"/>
    <s v="ELOR"/>
    <s v="43094599"/>
    <s v="43094599"/>
    <x v="2"/>
    <s v="CUMMINS_3 C4500C"/>
    <s v="S"/>
    <n v="0.45"/>
    <n v="0.18"/>
    <n v="8.3789999999999996"/>
    <n v="58.65"/>
    <n v="67.028999999999996"/>
    <n v="5"/>
    <n v="377"/>
    <n v="0"/>
    <n v="14"/>
    <m/>
    <x v="0"/>
    <s v="ELOR43094599CUMMINS_3 C4500CEL"/>
    <s v="Electro Oriente S. A."/>
    <x v="11"/>
    <x v="11"/>
    <s v="C. T. Tamshiyacu"/>
    <x v="60"/>
    <s v="EL"/>
    <x v="2"/>
    <x v="137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67.028999999999996"/>
    <n v="6.7028999999999991E-2"/>
    <m/>
    <n v="4.4999999999999998E-2"/>
    <n v="1.7999999999999999E-2"/>
    <n v="0"/>
    <n v="0"/>
    <n v="22"/>
    <s v="BASE DE DATOS"/>
    <m/>
  </r>
  <r>
    <s v="24"/>
    <x v="0"/>
    <s v="ELOR"/>
    <s v="43094599"/>
    <s v="43094599"/>
    <x v="2"/>
    <s v="CUMMINS_4 NTA855 G3"/>
    <s v="S"/>
    <n v="0.35199999999999998"/>
    <n v="0.28000000000000003"/>
    <n v="9.5510000000000002"/>
    <n v="66.861000000000004"/>
    <n v="76.412000000000006"/>
    <n v="5"/>
    <n v="373"/>
    <n v="0"/>
    <n v="32"/>
    <m/>
    <x v="0"/>
    <s v="ELOR43094599CUMMINS_4 NTA855 G3EL"/>
    <s v="Electro Oriente S. A."/>
    <x v="11"/>
    <x v="11"/>
    <s v="C. T. Tamshiyacu"/>
    <x v="60"/>
    <s v="EL"/>
    <x v="2"/>
    <x v="138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76.412000000000006"/>
    <n v="7.6412000000000008E-2"/>
    <m/>
    <n v="3.5199999999999995E-2"/>
    <n v="2.8000000000000004E-2"/>
    <n v="0"/>
    <n v="0"/>
    <n v="22"/>
    <s v="BASE DE DATOS"/>
    <m/>
  </r>
  <r>
    <s v="24"/>
    <x v="0"/>
    <s v="ELOR"/>
    <s v="43094599"/>
    <s v="43094599"/>
    <x v="2"/>
    <s v="Cat. C9-180"/>
    <s v="S"/>
    <n v="0.18"/>
    <n v="0.08"/>
    <n v="0"/>
    <n v="0"/>
    <n v="0"/>
    <n v="0"/>
    <n v="0"/>
    <n v="0"/>
    <n v="0"/>
    <m/>
    <x v="0"/>
    <s v="ELOR43094599Cat. C9-180EL"/>
    <s v="Electro Oriente S. A."/>
    <x v="11"/>
    <x v="11"/>
    <s v="C. T. Tamshiyacu"/>
    <x v="60"/>
    <s v="EL"/>
    <x v="2"/>
    <x v="139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s v="-"/>
    <s v="-"/>
    <n v="0"/>
    <n v="0"/>
    <n v="22"/>
    <s v="BASE DE DATOS"/>
    <m/>
  </r>
  <r>
    <s v="24"/>
    <x v="0"/>
    <s v="ELOR"/>
    <s v="53023514"/>
    <s v="53023514"/>
    <x v="2"/>
    <s v="OLYMPIAN"/>
    <s v="S"/>
    <n v="0.04"/>
    <n v="0.03"/>
    <n v="0.54500000000000004"/>
    <n v="1.278"/>
    <n v="1.823"/>
    <n v="9"/>
    <n v="311"/>
    <n v="0"/>
    <n v="4"/>
    <m/>
    <x v="0"/>
    <s v="ELOR53023514OLYMPIANEL"/>
    <s v="Electro Oriente S. A."/>
    <x v="11"/>
    <x v="11"/>
    <s v="C. T. Gran Peru"/>
    <x v="61"/>
    <s v="EL"/>
    <x v="2"/>
    <x v="105"/>
    <x v="0"/>
    <s v="Instalado"/>
    <s v="Operativo"/>
    <s v="Distribuidora"/>
    <x v="0"/>
    <x v="1"/>
    <x v="1"/>
    <x v="0"/>
    <s v="Estatal"/>
    <s v="LORETO"/>
    <s v="LORETO"/>
    <s v="MAYNAS"/>
    <s v="FERNANDO LORES"/>
    <s v="GRAN PERÚ"/>
    <x v="1"/>
    <n v="0"/>
    <x v="0"/>
    <x v="0"/>
    <x v="0"/>
    <s v="MWh"/>
    <n v="1.823"/>
    <n v="1.823E-3"/>
    <m/>
    <n v="3.3333333333333335E-3"/>
    <n v="2.5000000000000001E-3"/>
    <n v="0"/>
    <n v="0"/>
    <n v="22"/>
    <s v="BASE DE DATOS"/>
    <m/>
  </r>
  <r>
    <s v="24"/>
    <x v="0"/>
    <s v="ELOR"/>
    <s v="53023414"/>
    <s v="53023414"/>
    <x v="2"/>
    <s v="Cat-1 3406"/>
    <s v="N"/>
    <n v="0.27500000000000002"/>
    <n v="0"/>
    <n v="0"/>
    <n v="0"/>
    <n v="0"/>
    <n v="0"/>
    <n v="0"/>
    <n v="0"/>
    <n v="0"/>
    <m/>
    <x v="0"/>
    <s v="ELOR53023414Cat-1 3406EL"/>
    <s v="Electro Oriente S. A."/>
    <x v="11"/>
    <x v="11"/>
    <s v="C. T. El Estrecho"/>
    <x v="62"/>
    <s v="EL"/>
    <x v="2"/>
    <x v="140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0"/>
    <s v="ELOR"/>
    <s v="53023414"/>
    <s v="53023414"/>
    <x v="2"/>
    <s v="Cat-2 3306"/>
    <s v="N"/>
    <n v="0.22500000000000001"/>
    <n v="0"/>
    <n v="0"/>
    <n v="0"/>
    <n v="0"/>
    <n v="0"/>
    <n v="0"/>
    <n v="0"/>
    <n v="0"/>
    <m/>
    <x v="0"/>
    <s v="ELOR53023414Cat-2 3306EL"/>
    <s v="Electro Oriente S. A."/>
    <x v="11"/>
    <x v="11"/>
    <s v="C. T. El Estrecho"/>
    <x v="62"/>
    <s v="EL"/>
    <x v="2"/>
    <x v="141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0"/>
    <s v="ELOR"/>
    <s v="53023414"/>
    <s v="53023414"/>
    <x v="2"/>
    <s v="Volvo 03"/>
    <s v="N"/>
    <n v="0.36399999999999999"/>
    <n v="0"/>
    <n v="0"/>
    <n v="0"/>
    <n v="0"/>
    <n v="0"/>
    <n v="0"/>
    <n v="0"/>
    <n v="0"/>
    <m/>
    <x v="0"/>
    <s v="ELOR53023414Volvo 03EL"/>
    <s v="Electro Oriente S. A."/>
    <x v="11"/>
    <x v="11"/>
    <s v="C. T. El Estrecho"/>
    <x v="62"/>
    <s v="EL"/>
    <x v="2"/>
    <x v="142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"/>
    <n v="0"/>
    <m/>
    <n v="3.0333333333333334E-2"/>
    <n v="2.4249999999999997E-2"/>
    <n v="0"/>
    <n v="0"/>
    <n v="22"/>
    <s v="BASE DE DATOS"/>
    <m/>
  </r>
  <r>
    <s v="24"/>
    <x v="0"/>
    <s v="ELOR"/>
    <s v="53023414"/>
    <s v="53023414"/>
    <x v="2"/>
    <s v="Volvo 350"/>
    <s v="S"/>
    <n v="0.35"/>
    <n v="0.32"/>
    <n v="24.393999999999998"/>
    <n v="92.698999999999998"/>
    <n v="117.093"/>
    <n v="0"/>
    <n v="724"/>
    <n v="0"/>
    <n v="0"/>
    <m/>
    <x v="0"/>
    <s v="ELOR53023414Volvo 350EL"/>
    <s v="Electro Oriente S. A."/>
    <x v="11"/>
    <x v="11"/>
    <s v="C. T. El Estrecho"/>
    <x v="62"/>
    <s v="EL"/>
    <x v="2"/>
    <x v="143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117.093"/>
    <n v="0.117093"/>
    <m/>
    <n v="4.3749999999999997E-2"/>
    <n v="3.3875000000000002E-2"/>
    <n v="0"/>
    <n v="-1.4210854715202004E-14"/>
    <n v="22"/>
    <s v="BASE DE DATOS"/>
    <m/>
  </r>
  <r>
    <s v="24"/>
    <x v="0"/>
    <s v="ELOR"/>
    <s v="33011093"/>
    <s v="33011093"/>
    <x v="2"/>
    <s v="Cat.3512 Dita"/>
    <s v="N"/>
    <n v="0.5"/>
    <n v="0"/>
    <n v="0"/>
    <n v="0"/>
    <n v="0"/>
    <n v="0"/>
    <n v="0"/>
    <n v="0"/>
    <n v="0"/>
    <m/>
    <x v="0"/>
    <s v="ELOR33011093Cat.3512 DitaEL"/>
    <s v="Electro Oriente S. A."/>
    <x v="11"/>
    <x v="11"/>
    <s v="C. T. Contamana"/>
    <x v="63"/>
    <s v="EL"/>
    <x v="2"/>
    <x v="144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n v="4.1666666666666664E-2"/>
    <n v="2.9166666666666664E-2"/>
    <n v="0"/>
    <n v="0"/>
    <n v="22"/>
    <s v="BASE DE DATOS"/>
    <m/>
  </r>
  <r>
    <s v="24"/>
    <x v="0"/>
    <s v="ELOR"/>
    <s v="33011093"/>
    <s v="33011093"/>
    <x v="2"/>
    <s v="Cat.2.3512 Dita"/>
    <s v="N"/>
    <n v="0.5"/>
    <n v="0"/>
    <n v="0"/>
    <n v="0"/>
    <n v="0"/>
    <n v="0"/>
    <n v="0"/>
    <n v="0"/>
    <n v="0"/>
    <m/>
    <x v="0"/>
    <s v="ELOR33011093Cat.2.3512 DitaEL"/>
    <s v="Electro Oriente S. A."/>
    <x v="11"/>
    <x v="11"/>
    <s v="C. T. Contamana"/>
    <x v="63"/>
    <s v="EL"/>
    <x v="2"/>
    <x v="145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n v="4.1666666666666664E-2"/>
    <n v="2.4999999999999998E-2"/>
    <n v="0"/>
    <n v="0"/>
    <n v="22"/>
    <s v="BASE DE DATOS"/>
    <m/>
  </r>
  <r>
    <s v="24"/>
    <x v="0"/>
    <s v="ELOR"/>
    <s v="33011093"/>
    <s v="33011093"/>
    <x v="2"/>
    <s v="Cat.5-C15-07183"/>
    <s v="N"/>
    <n v="0.45500000000000002"/>
    <n v="0"/>
    <n v="0"/>
    <n v="0"/>
    <n v="0"/>
    <n v="0"/>
    <n v="0"/>
    <n v="0"/>
    <n v="0"/>
    <m/>
    <x v="0"/>
    <s v="ELOR33011093Cat.5-C15-07183EL"/>
    <s v="Electro Oriente S. A."/>
    <x v="11"/>
    <x v="11"/>
    <s v="C. T. Contamana"/>
    <x v="63"/>
    <s v="EL"/>
    <x v="2"/>
    <x v="146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0"/>
    <s v="ELOR"/>
    <s v="33011093"/>
    <s v="33011093"/>
    <x v="2"/>
    <s v="Cat.6 3516B 0141"/>
    <s v="S"/>
    <n v="2"/>
    <n v="1"/>
    <n v="75.694999999999993"/>
    <n v="296.67599999999999"/>
    <n v="372.37099999999998"/>
    <n v="16"/>
    <n v="610"/>
    <n v="0"/>
    <n v="115"/>
    <m/>
    <x v="0"/>
    <s v="ELOR33011093Cat.6 3516B 0141EL"/>
    <s v="Electro Oriente S. A."/>
    <x v="11"/>
    <x v="11"/>
    <s v="C. T. Contamana"/>
    <x v="63"/>
    <s v="EL"/>
    <x v="2"/>
    <x v="147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372.37099999999998"/>
    <n v="0.37237100000000001"/>
    <m/>
    <n v="0.18181818181818182"/>
    <n v="0.1"/>
    <n v="0"/>
    <n v="0"/>
    <n v="22"/>
    <s v="BASE DE DATOS"/>
    <m/>
  </r>
  <r>
    <s v="24"/>
    <x v="0"/>
    <s v="ELOR"/>
    <s v="33011093"/>
    <s v="33011093"/>
    <x v="2"/>
    <s v="Cat83516BJYA00139"/>
    <s v="S"/>
    <n v="2"/>
    <n v="1.1000000000000001"/>
    <n v="7.875"/>
    <n v="226.065"/>
    <n v="233.94"/>
    <n v="21"/>
    <n v="537"/>
    <n v="0"/>
    <n v="118"/>
    <m/>
    <x v="0"/>
    <s v="ELOR33011093Cat83516BJYA00139EL"/>
    <s v="Electro Oriente S. A."/>
    <x v="11"/>
    <x v="11"/>
    <s v="C. T. Contamana"/>
    <x v="63"/>
    <s v="EL"/>
    <x v="2"/>
    <x v="148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233.94"/>
    <n v="0.23394000000000001"/>
    <m/>
    <n v="0.16666666666666666"/>
    <n v="9.1666666666666674E-2"/>
    <n v="0"/>
    <n v="0"/>
    <n v="22"/>
    <s v="BASE DE DATOS"/>
    <m/>
  </r>
  <r>
    <s v="24"/>
    <x v="0"/>
    <s v="ELOR"/>
    <s v="33010893"/>
    <s v="33010893"/>
    <x v="2"/>
    <s v="CAT 3516(G1)"/>
    <s v="S"/>
    <n v="1"/>
    <n v="0.95"/>
    <n v="0"/>
    <n v="0"/>
    <n v="0"/>
    <n v="0"/>
    <n v="0"/>
    <n v="0"/>
    <n v="0"/>
    <m/>
    <x v="0"/>
    <s v="ELOR33010893CAT 3516(G1)EL"/>
    <s v="Electro Oriente S. A."/>
    <x v="11"/>
    <x v="11"/>
    <s v="C. T. Yurimaguas"/>
    <x v="64"/>
    <s v="EL"/>
    <x v="2"/>
    <x v="149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9.0909090909090912E-2"/>
    <n v="8.6363636363636365E-2"/>
    <n v="0"/>
    <n v="0"/>
    <n v="22"/>
    <s v="BASE DE DATOS"/>
    <m/>
  </r>
  <r>
    <s v="24"/>
    <x v="0"/>
    <s v="ELOR"/>
    <s v="33010893"/>
    <s v="33010893"/>
    <x v="2"/>
    <s v="CAT2 3512 TA(G2)"/>
    <s v="S"/>
    <n v="0.5"/>
    <n v="0.4"/>
    <n v="7.9359999999999999"/>
    <n v="0"/>
    <n v="7.9359999999999999"/>
    <n v="0"/>
    <n v="0"/>
    <n v="0"/>
    <n v="0"/>
    <m/>
    <x v="0"/>
    <s v="ELOR33010893CAT2 3512 TA(G2)EL"/>
    <s v="Electro Oriente S. A."/>
    <x v="11"/>
    <x v="11"/>
    <s v="C. T. Yurimaguas"/>
    <x v="64"/>
    <s v="EL"/>
    <x v="2"/>
    <x v="150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7.9359999999999999"/>
    <n v="7.9360000000000003E-3"/>
    <m/>
    <n v="4.1666666666666664E-2"/>
    <n v="3.3333333333333333E-2"/>
    <n v="0"/>
    <n v="0"/>
    <n v="22"/>
    <s v="BASE DE DATOS"/>
    <m/>
  </r>
  <r>
    <s v="24"/>
    <x v="0"/>
    <s v="ELOR"/>
    <s v="33010893"/>
    <s v="33010893"/>
    <x v="2"/>
    <s v="CAT.2 D-3512(G4)"/>
    <s v="S"/>
    <n v="0.5"/>
    <n v="0.45"/>
    <n v="0"/>
    <n v="0"/>
    <n v="0"/>
    <n v="0"/>
    <n v="0"/>
    <n v="0"/>
    <n v="0"/>
    <m/>
    <x v="0"/>
    <s v="ELOR33010893CAT.2 D-3512(G4)EL"/>
    <s v="Electro Oriente S. A."/>
    <x v="11"/>
    <x v="11"/>
    <s v="C. T. Yurimaguas"/>
    <x v="64"/>
    <s v="EL"/>
    <x v="2"/>
    <x v="151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7499999999999999E-2"/>
    <n v="0"/>
    <n v="0"/>
    <n v="22"/>
    <s v="BASE DE DATOS"/>
    <m/>
  </r>
  <r>
    <s v="24"/>
    <x v="0"/>
    <s v="ELOR"/>
    <s v="33010893"/>
    <s v="33010893"/>
    <x v="2"/>
    <s v="AGGREKO (G5)"/>
    <s v="S"/>
    <n v="4.4000000000000004"/>
    <n v="4"/>
    <n v="1.5129999999999999"/>
    <n v="0"/>
    <n v="1.5129999999999999"/>
    <n v="0"/>
    <n v="5.49"/>
    <n v="0"/>
    <n v="0"/>
    <m/>
    <x v="0"/>
    <s v="ELOR33010893AGGREKO (G5)EL"/>
    <s v="Electro Oriente S. A."/>
    <x v="11"/>
    <x v="11"/>
    <s v="C. T. Yurimaguas"/>
    <x v="64"/>
    <s v="EL"/>
    <x v="2"/>
    <x v="152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1.5129999999999999"/>
    <n v="1.5129999999999998E-3"/>
    <m/>
    <s v="-"/>
    <s v="-"/>
    <n v="0"/>
    <n v="0"/>
    <n v="22"/>
    <s v="BASE DE DATOS"/>
    <m/>
  </r>
  <r>
    <s v="24"/>
    <x v="0"/>
    <s v="ELOR"/>
    <s v="33011293"/>
    <s v="33011293"/>
    <x v="2"/>
    <s v="Wartsila 1"/>
    <s v="S"/>
    <n v="6.24"/>
    <n v="6"/>
    <n v="0"/>
    <n v="0"/>
    <n v="0"/>
    <n v="0"/>
    <n v="0"/>
    <n v="0"/>
    <n v="0"/>
    <m/>
    <x v="0"/>
    <s v="ELOR33011293Wartsila 1EL"/>
    <s v="Electro Oriente S. A."/>
    <x v="11"/>
    <x v="11"/>
    <s v="C. T. Tarapoto"/>
    <x v="65"/>
    <s v="EL"/>
    <x v="2"/>
    <x v="14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0"/>
    <s v="ELOR"/>
    <s v="33011293"/>
    <s v="33011293"/>
    <x v="2"/>
    <s v="Wartsila 2"/>
    <s v="S"/>
    <n v="6.24"/>
    <n v="6"/>
    <n v="0"/>
    <n v="0"/>
    <n v="0"/>
    <n v="0"/>
    <n v="0"/>
    <n v="0"/>
    <n v="0"/>
    <m/>
    <x v="0"/>
    <s v="ELOR33011293Wartsila 2EL"/>
    <s v="Electro Oriente S. A."/>
    <x v="11"/>
    <x v="11"/>
    <s v="C. T. Tarapoto"/>
    <x v="65"/>
    <s v="EL"/>
    <x v="2"/>
    <x v="15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0"/>
    <s v="ELOR"/>
    <s v="33011293"/>
    <s v="33011293"/>
    <x v="2"/>
    <s v="CAT.D-3512"/>
    <s v="S"/>
    <n v="0.52"/>
    <n v="0.4"/>
    <n v="0"/>
    <n v="0"/>
    <n v="0"/>
    <n v="0"/>
    <n v="0"/>
    <n v="0"/>
    <n v="0"/>
    <m/>
    <x v="0"/>
    <s v="ELOR33011293CAT.D-3512EL"/>
    <s v="Electro Oriente S. A."/>
    <x v="11"/>
    <x v="11"/>
    <s v="C. T. Tarapoto"/>
    <x v="65"/>
    <s v="EL"/>
    <x v="2"/>
    <x v="153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1"/>
    <n v="0"/>
    <x v="0"/>
    <x v="0"/>
    <x v="0"/>
    <s v="MWh"/>
    <n v="0"/>
    <n v="0"/>
    <m/>
    <n v="4.3333333333333335E-2"/>
    <n v="3.3333333333333333E-2"/>
    <n v="0"/>
    <n v="0"/>
    <n v="22"/>
    <s v="BASE DE DATOS"/>
    <m/>
  </r>
  <r>
    <s v="24"/>
    <x v="0"/>
    <s v="ELOR"/>
    <s v="33011593"/>
    <s v="33011593"/>
    <x v="2"/>
    <s v="EMD"/>
    <s v="N"/>
    <n v="2.5"/>
    <n v="1.6"/>
    <n v="0"/>
    <n v="0"/>
    <n v="0"/>
    <n v="0"/>
    <n v="0"/>
    <n v="0"/>
    <n v="0"/>
    <m/>
    <x v="0"/>
    <s v="ELOR33011593EMDEL"/>
    <s v="Electro Oriente S. A."/>
    <x v="11"/>
    <x v="11"/>
    <s v="C. T. Bellavista"/>
    <x v="66"/>
    <s v="EL"/>
    <x v="2"/>
    <x v="154"/>
    <x v="0"/>
    <s v="Instalado"/>
    <s v="Operativo"/>
    <s v="Distribuidora"/>
    <x v="0"/>
    <x v="0"/>
    <x v="1"/>
    <x v="0"/>
    <s v="Estatal"/>
    <s v="SAN MARTÍN"/>
    <s v="SAN MARTÍN"/>
    <s v="BELLAVISTA"/>
    <s v="BELLAVISTA"/>
    <n v="0"/>
    <x v="1"/>
    <n v="0"/>
    <x v="0"/>
    <x v="0"/>
    <x v="0"/>
    <s v="MWh"/>
    <n v="0"/>
    <n v="0"/>
    <m/>
    <n v="0.22727272727272727"/>
    <n v="0.14545454545454548"/>
    <n v="0"/>
    <n v="0"/>
    <n v="22"/>
    <s v="BASE DE DATOS"/>
    <m/>
  </r>
  <r>
    <s v="24"/>
    <x v="0"/>
    <s v="ELOR"/>
    <s v="43047494"/>
    <s v="43047494"/>
    <x v="2"/>
    <s v="CAT C-18"/>
    <s v="S"/>
    <n v="0.5"/>
    <n v="0.5"/>
    <n v="0"/>
    <n v="0"/>
    <n v="0"/>
    <n v="0"/>
    <n v="0"/>
    <n v="0"/>
    <n v="0"/>
    <m/>
    <x v="0"/>
    <s v="ELOR43047494CAT C-18EL"/>
    <s v="Electro Oriente S. A."/>
    <x v="11"/>
    <x v="11"/>
    <s v="C. T. Lagunas"/>
    <x v="67"/>
    <s v="EL"/>
    <x v="2"/>
    <x v="155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4.1666666666666664E-2"/>
    <n v="0"/>
    <n v="0"/>
    <n v="22"/>
    <s v="BASE DE DATOS"/>
    <m/>
  </r>
  <r>
    <s v="24"/>
    <x v="0"/>
    <s v="ELOR"/>
    <s v="43047494"/>
    <s v="43047494"/>
    <x v="2"/>
    <s v="Volvo Penta TAD1630"/>
    <s v="S"/>
    <n v="0.4"/>
    <n v="0.4"/>
    <n v="0"/>
    <n v="0"/>
    <n v="0"/>
    <n v="0"/>
    <n v="0"/>
    <n v="0"/>
    <n v="0"/>
    <m/>
    <x v="0"/>
    <s v="ELOR43047494Volvo Penta TAD1630EL"/>
    <s v="Electro Oriente S. A."/>
    <x v="11"/>
    <x v="11"/>
    <s v="C. T. Lagunas"/>
    <x v="67"/>
    <s v="EL"/>
    <x v="2"/>
    <x v="156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0"/>
    <s v="ELOR"/>
    <s v="43047494"/>
    <s v="43047494"/>
    <x v="2"/>
    <s v="Cat. D-3512&lt;G3&gt;"/>
    <s v="S"/>
    <n v="0.5"/>
    <n v="0.45"/>
    <n v="42.011000000000003"/>
    <n v="78.775999999999996"/>
    <n v="120.78700000000001"/>
    <n v="0"/>
    <n v="512"/>
    <n v="0"/>
    <n v="0"/>
    <m/>
    <x v="0"/>
    <s v="ELOR43047494Cat. D-3512&lt;G3&gt;EL"/>
    <s v="Electro Oriente S. A."/>
    <x v="11"/>
    <x v="11"/>
    <s v="C. T. Lagunas"/>
    <x v="67"/>
    <s v="EL"/>
    <x v="2"/>
    <x v="157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120.78700000000001"/>
    <n v="0.12078700000000001"/>
    <m/>
    <n v="4.1666666666666664E-2"/>
    <n v="3.7499999999999999E-2"/>
    <n v="0"/>
    <n v="0"/>
    <n v="22"/>
    <s v="BASE DE DATOS"/>
    <m/>
  </r>
  <r>
    <s v="24"/>
    <x v="0"/>
    <s v="ELOR"/>
    <s v="12345678"/>
    <s v="12345678"/>
    <x v="2"/>
    <s v="VOLVO PENTA &lt;G1&gt;"/>
    <s v="S"/>
    <n v="0.5"/>
    <n v="0.45"/>
    <n v="16.242000000000001"/>
    <n v="59.048999999999999"/>
    <n v="75.290999999999997"/>
    <n v="6"/>
    <n v="366"/>
    <n v="0"/>
    <n v="20"/>
    <m/>
    <x v="0"/>
    <s v="ELOR12345678VOLVO PENTA &lt;G1&gt;EL"/>
    <s v="Electro Oriente S. A."/>
    <x v="11"/>
    <x v="11"/>
    <s v="C. T. San Lorenzo"/>
    <x v="68"/>
    <s v="EL"/>
    <x v="2"/>
    <x v="158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75.290999999999997"/>
    <n v="7.5290999999999997E-2"/>
    <m/>
    <n v="4.1666666666666664E-2"/>
    <n v="3.7499999999999999E-2"/>
    <n v="0"/>
    <n v="0"/>
    <n v="22"/>
    <s v="BASE DE DATOS"/>
    <m/>
  </r>
  <r>
    <s v="24"/>
    <x v="0"/>
    <s v="ELOR"/>
    <s v="12345678"/>
    <s v="12345678"/>
    <x v="2"/>
    <s v="VOLVO PENTA &lt;G2&gt;"/>
    <s v="S"/>
    <n v="0.5"/>
    <n v="0.45"/>
    <n v="24.31"/>
    <n v="55.127000000000002"/>
    <n v="79.436999999999998"/>
    <n v="6"/>
    <n v="373"/>
    <n v="0"/>
    <n v="20"/>
    <m/>
    <x v="0"/>
    <s v="ELOR12345678VOLVO PENTA &lt;G2&gt;EL"/>
    <s v="Electro Oriente S. A."/>
    <x v="11"/>
    <x v="11"/>
    <s v="C. T. San Lorenzo"/>
    <x v="68"/>
    <s v="EL"/>
    <x v="2"/>
    <x v="159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79.436999999999998"/>
    <n v="7.9436999999999994E-2"/>
    <m/>
    <n v="4.1666666666666664E-2"/>
    <n v="3.7499999999999999E-2"/>
    <n v="0"/>
    <n v="0"/>
    <n v="22"/>
    <s v="BASE DE DATOS"/>
    <m/>
  </r>
  <r>
    <s v="24"/>
    <x v="0"/>
    <s v="ELOR"/>
    <s v="12345678"/>
    <s v="12345678"/>
    <x v="2"/>
    <s v="VOLVO PENTA &lt;G3&gt;"/>
    <s v="S"/>
    <n v="0.45"/>
    <n v="0.4"/>
    <n v="23.24"/>
    <n v="38.921999999999997"/>
    <n v="62.161999999999999"/>
    <n v="6"/>
    <n v="317"/>
    <n v="0"/>
    <n v="18"/>
    <m/>
    <x v="0"/>
    <s v="ELOR12345678VOLVO PENTA &lt;G3&gt;EL"/>
    <s v="Electro Oriente S. A."/>
    <x v="11"/>
    <x v="11"/>
    <s v="C. T. San Lorenzo"/>
    <x v="68"/>
    <s v="EL"/>
    <x v="2"/>
    <x v="160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62.161999999999999"/>
    <n v="6.2162000000000002E-2"/>
    <m/>
    <n v="3.7499999999999999E-2"/>
    <n v="3.3333333333333333E-2"/>
    <n v="0"/>
    <n v="-7.1054273576010019E-15"/>
    <n v="22"/>
    <s v="BASE DE DATOS"/>
    <m/>
  </r>
  <r>
    <s v="24"/>
    <x v="0"/>
    <s v="ELOR"/>
    <s v="53200204"/>
    <s v="53200204"/>
    <x v="2"/>
    <s v="Cat-1_3512"/>
    <s v="S"/>
    <n v="0.5"/>
    <n v="0.35"/>
    <n v="1.9830000000000001"/>
    <n v="0"/>
    <n v="1.9830000000000001"/>
    <n v="0"/>
    <n v="5.23"/>
    <n v="0"/>
    <n v="0"/>
    <m/>
    <x v="0"/>
    <s v="ELOR53200204Cat-1_3512EL"/>
    <s v="Electro Oriente S. A."/>
    <x v="11"/>
    <x v="11"/>
    <s v="C. T. Bagua_Grande"/>
    <x v="69"/>
    <s v="EL"/>
    <x v="2"/>
    <x v="161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1.9830000000000001"/>
    <n v="1.983E-3"/>
    <m/>
    <n v="4.1666666666666664E-2"/>
    <n v="2.9166666666666664E-2"/>
    <n v="0"/>
    <n v="0"/>
    <n v="22"/>
    <s v="BASE DE DATOS"/>
    <m/>
  </r>
  <r>
    <s v="24"/>
    <x v="0"/>
    <s v="ELOR"/>
    <s v="53200204"/>
    <s v="53200204"/>
    <x v="2"/>
    <s v="Cat-2_3512"/>
    <s v="S"/>
    <n v="0.5"/>
    <n v="0.35"/>
    <n v="0"/>
    <n v="0"/>
    <n v="0"/>
    <n v="0"/>
    <n v="0"/>
    <n v="0"/>
    <n v="0"/>
    <m/>
    <x v="0"/>
    <s v="ELOR53200204Cat-2_3512EL"/>
    <s v="Electro Oriente S. A."/>
    <x v="11"/>
    <x v="11"/>
    <s v="C. T. Bagua_Grande"/>
    <x v="69"/>
    <s v="EL"/>
    <x v="2"/>
    <x v="162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0"/>
    <n v="0"/>
    <m/>
    <n v="4.1666666666666664E-2"/>
    <n v="2.9166666666666664E-2"/>
    <n v="0"/>
    <n v="0"/>
    <n v="22"/>
    <s v="BASE DE DATOS"/>
    <m/>
  </r>
  <r>
    <s v="24"/>
    <x v="0"/>
    <s v="ELOR"/>
    <s v="53200204"/>
    <s v="53200204"/>
    <x v="2"/>
    <s v="CAT3_3516"/>
    <s v="S"/>
    <n v="2"/>
    <n v="0.9"/>
    <n v="15.778"/>
    <n v="1.8240000000000001"/>
    <n v="17.602"/>
    <n v="0"/>
    <n v="18.78"/>
    <n v="0"/>
    <n v="0"/>
    <m/>
    <x v="0"/>
    <s v="ELOR53200204CAT3_3516EL"/>
    <s v="Electro Oriente S. A."/>
    <x v="11"/>
    <x v="11"/>
    <s v="C. T. Bagua_Grande"/>
    <x v="69"/>
    <s v="EL"/>
    <x v="2"/>
    <x v="163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17.602"/>
    <n v="1.7602E-2"/>
    <m/>
    <n v="0.16666666666666666"/>
    <n v="7.4999999999999997E-2"/>
    <n v="0"/>
    <n v="0"/>
    <n v="22"/>
    <s v="BASE DE DATOS"/>
    <m/>
  </r>
  <r>
    <s v="24"/>
    <x v="0"/>
    <s v="ELOR"/>
    <s v="53200204"/>
    <s v="53200204"/>
    <x v="2"/>
    <s v="DETROIT"/>
    <s v="S"/>
    <n v="0.45"/>
    <n v="0.3"/>
    <n v="0"/>
    <n v="0"/>
    <n v="0"/>
    <n v="0"/>
    <n v="0"/>
    <n v="0"/>
    <n v="0"/>
    <m/>
    <x v="0"/>
    <s v="ELOR53200204DETROITEL"/>
    <s v="Electro Oriente S. A."/>
    <x v="11"/>
    <x v="11"/>
    <s v="C. T. Bagua_Grande"/>
    <x v="69"/>
    <s v="EL"/>
    <x v="2"/>
    <x v="164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0"/>
    <n v="0"/>
    <m/>
    <n v="0.05"/>
    <n v="3.3333333333333333E-2"/>
    <n v="0"/>
    <n v="0"/>
    <n v="22"/>
    <s v="BASE DE DATOS"/>
    <m/>
  </r>
  <r>
    <s v="24"/>
    <x v="0"/>
    <s v="ELOR"/>
    <s v="65010914"/>
    <s v="65010914"/>
    <x v="2"/>
    <s v="GRUPO 1"/>
    <s v="S"/>
    <n v="1.1000000000000001"/>
    <n v="0.8"/>
    <n v="36.301000000000002"/>
    <n v="0"/>
    <n v="36.301000000000002"/>
    <n v="0"/>
    <n v="91.04"/>
    <n v="0"/>
    <n v="0"/>
    <m/>
    <x v="0"/>
    <s v="ELOR65010914GRUPO 1EL"/>
    <s v="Electro Oriente S. A."/>
    <x v="11"/>
    <x v="11"/>
    <s v="C. T. Juan Velazco Alvarado"/>
    <x v="70"/>
    <s v="EL"/>
    <x v="2"/>
    <x v="165"/>
    <x v="0"/>
    <s v="Instalado"/>
    <s v="Operativo"/>
    <s v="Distribuidora"/>
    <x v="0"/>
    <x v="0"/>
    <x v="1"/>
    <x v="0"/>
    <s v="Estatal"/>
    <s v="AMAZONAS"/>
    <s v="AMAZONAS"/>
    <s v="CONDORCANQUI"/>
    <s v="SANTA MARÍA DE NIEVA"/>
    <s v="JUAN VELAZCO ALVARADO"/>
    <x v="1"/>
    <n v="0"/>
    <x v="0"/>
    <x v="0"/>
    <x v="0"/>
    <s v="MWh"/>
    <n v="36.301000000000002"/>
    <n v="3.6301E-2"/>
    <m/>
    <n v="9.1666666666666674E-2"/>
    <n v="6.6666666666666666E-2"/>
    <n v="0"/>
    <n v="0"/>
    <n v="22"/>
    <s v="BASE DE DATOS"/>
    <m/>
  </r>
  <r>
    <s v="24"/>
    <x v="0"/>
    <s v="ELOR"/>
    <s v="53026818"/>
    <s v="53026818"/>
    <x v="2"/>
    <s v="CAT1_HUMBOLT"/>
    <s v="S"/>
    <n v="1.825"/>
    <n v="1"/>
    <n v="13.243"/>
    <n v="0"/>
    <n v="13.243"/>
    <n v="0"/>
    <n v="11.66"/>
    <n v="0"/>
    <n v="0"/>
    <m/>
    <x v="0"/>
    <s v="ELOR53026818CAT1_HUMBOLTEL"/>
    <s v="Electro Oriente S. A."/>
    <x v="11"/>
    <x v="11"/>
    <s v="C.T. San Ignacio"/>
    <x v="71"/>
    <s v="EL"/>
    <x v="2"/>
    <x v="166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13.243"/>
    <n v="1.3243E-2"/>
    <m/>
    <n v="0.15208333333333332"/>
    <n v="8.3333333333333329E-2"/>
    <n v="0"/>
    <n v="0"/>
    <n v="22"/>
    <s v="BASE DE DATOS"/>
    <m/>
  </r>
  <r>
    <s v="24"/>
    <x v="0"/>
    <s v="ELOR"/>
    <s v="53026818"/>
    <s v="53026818"/>
    <x v="2"/>
    <s v="CAT2_HUMBOLT"/>
    <s v="S"/>
    <n v="0.91"/>
    <n v="0.8"/>
    <n v="8.157"/>
    <n v="0"/>
    <n v="8.157"/>
    <n v="0"/>
    <n v="13.6"/>
    <n v="0"/>
    <n v="0"/>
    <m/>
    <x v="0"/>
    <s v="ELOR53026818CAT2_HUMBOLTEL"/>
    <s v="Electro Oriente S. A."/>
    <x v="11"/>
    <x v="11"/>
    <s v="C.T. San Ignacio"/>
    <x v="71"/>
    <s v="EL"/>
    <x v="2"/>
    <x v="167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8.157"/>
    <n v="8.1569999999999993E-3"/>
    <m/>
    <n v="7.5833333333333336E-2"/>
    <n v="6.6666666666666666E-2"/>
    <n v="0"/>
    <n v="0"/>
    <n v="22"/>
    <s v="BASE DE DATOS"/>
    <m/>
  </r>
  <r>
    <s v="24"/>
    <x v="0"/>
    <s v="ELOR"/>
    <s v="53026818"/>
    <s v="53026818"/>
    <x v="2"/>
    <s v="CAT3_HUMBOLT"/>
    <s v="S"/>
    <n v="1.35"/>
    <n v="1"/>
    <n v="6.6449999999999996"/>
    <n v="0"/>
    <n v="6.6449999999999996"/>
    <n v="0"/>
    <n v="9.69"/>
    <n v="0"/>
    <n v="0"/>
    <m/>
    <x v="0"/>
    <s v="ELOR53026818CAT3_HUMBOLTEL"/>
    <s v="Electro Oriente S. A."/>
    <x v="11"/>
    <x v="11"/>
    <s v="C.T. San Ignacio"/>
    <x v="71"/>
    <s v="EL"/>
    <x v="2"/>
    <x v="168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6.6449999999999996"/>
    <n v="6.6449999999999999E-3"/>
    <m/>
    <n v="0.1125"/>
    <n v="8.3333333333333329E-2"/>
    <n v="0"/>
    <n v="0"/>
    <n v="22"/>
    <s v="BASE DE DATOS"/>
    <m/>
  </r>
  <r>
    <s v="24"/>
    <x v="0"/>
    <s v="ELOR"/>
    <s v="53026818"/>
    <s v="53026818"/>
    <x v="2"/>
    <s v="CAT4_HUMBOLT"/>
    <s v="S"/>
    <n v="0.7"/>
    <n v="0.5"/>
    <n v="0"/>
    <n v="0"/>
    <n v="0"/>
    <n v="0"/>
    <n v="0"/>
    <n v="0"/>
    <n v="0"/>
    <m/>
    <x v="0"/>
    <s v="ELOR53026818CAT4_HUMBOLTEL"/>
    <s v="Electro Oriente S. A."/>
    <x v="11"/>
    <x v="11"/>
    <s v="C.T. San Ignacio"/>
    <x v="71"/>
    <s v="EL"/>
    <x v="2"/>
    <x v="169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0"/>
    <n v="0"/>
    <m/>
    <n v="6.9999999999999993E-2"/>
    <n v="0.05"/>
    <n v="0"/>
    <n v="0"/>
    <n v="22"/>
    <s v="BASE DE DATOS"/>
    <m/>
  </r>
  <r>
    <s v="24"/>
    <x v="0"/>
    <s v="ELOR"/>
    <s v="53026818"/>
    <s v="53026818"/>
    <x v="2"/>
    <s v="CAT5_HUMBOLT"/>
    <s v="S"/>
    <n v="0.7"/>
    <n v="0.5"/>
    <n v="0"/>
    <n v="0"/>
    <n v="0"/>
    <n v="0"/>
    <n v="0"/>
    <n v="0"/>
    <n v="0"/>
    <m/>
    <x v="0"/>
    <s v="ELOR53026818CAT5_HUMBOLTEL"/>
    <s v="Electro Oriente S. A."/>
    <x v="11"/>
    <x v="11"/>
    <s v="C.T. San Ignacio"/>
    <x v="71"/>
    <s v="EL"/>
    <x v="2"/>
    <x v="170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0"/>
    <n v="0"/>
    <m/>
    <n v="6.9999999999999993E-2"/>
    <n v="0.05"/>
    <n v="0"/>
    <n v="0"/>
    <n v="22"/>
    <s v="BASE DE DATOS"/>
    <m/>
  </r>
  <r>
    <s v="24"/>
    <x v="1"/>
    <s v="ELOR"/>
    <s v="33010767"/>
    <s v="33010767"/>
    <x v="2"/>
    <s v="Cat 3512 C"/>
    <s v="S"/>
    <n v="0.72499999999999998"/>
    <n v="0.5"/>
    <n v="0"/>
    <n v="0"/>
    <n v="0"/>
    <n v="0"/>
    <n v="0"/>
    <n v="0"/>
    <n v="0"/>
    <m/>
    <x v="0"/>
    <s v="ELOR33010767Cat 3512 CEL"/>
    <s v="Electro Oriente S. A."/>
    <x v="11"/>
    <x v="11"/>
    <s v="C. T. Iqt.Diesel - Diesel"/>
    <x v="32"/>
    <s v="EL"/>
    <x v="2"/>
    <x v="7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6.0416666666666667E-2"/>
    <n v="4.1666666666666664E-2"/>
    <n v="0"/>
    <n v="0"/>
    <n v="22"/>
    <s v="BASE DE DATOS"/>
    <m/>
  </r>
  <r>
    <s v="24"/>
    <x v="1"/>
    <s v="ELOR"/>
    <s v="33010793"/>
    <s v="33010793"/>
    <x v="2"/>
    <s v="WARTSILA 1"/>
    <s v="S"/>
    <n v="6.4"/>
    <n v="6"/>
    <n v="0"/>
    <n v="0"/>
    <n v="0"/>
    <n v="8"/>
    <n v="0.17"/>
    <n v="0"/>
    <n v="0"/>
    <m/>
    <x v="0"/>
    <s v="ELOR33010793WARTSILA 1EL"/>
    <s v="Electro Oriente S. A."/>
    <x v="11"/>
    <x v="11"/>
    <s v="C. T. Iqt.Diesel - Wartsila"/>
    <x v="33"/>
    <s v="EL"/>
    <x v="2"/>
    <x v="14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1"/>
    <s v="ELOR"/>
    <s v="33010793"/>
    <s v="33010793"/>
    <x v="2"/>
    <s v="WARTSILA 2"/>
    <s v="S"/>
    <n v="6.4"/>
    <n v="6"/>
    <n v="0"/>
    <n v="0"/>
    <n v="0"/>
    <n v="0"/>
    <n v="0"/>
    <n v="0"/>
    <n v="0"/>
    <m/>
    <x v="0"/>
    <s v="ELOR33010793WARTSILA 2EL"/>
    <s v="Electro Oriente S. A."/>
    <x v="11"/>
    <x v="11"/>
    <s v="C. T. Iqt.Diesel - Wartsila"/>
    <x v="33"/>
    <s v="EL"/>
    <x v="2"/>
    <x v="15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1"/>
    <s v="ELOR"/>
    <s v="33010793"/>
    <s v="33010793"/>
    <x v="2"/>
    <s v="WARTSILA 3"/>
    <s v="N"/>
    <n v="6.4"/>
    <n v="0"/>
    <n v="0"/>
    <n v="0"/>
    <n v="0"/>
    <n v="0"/>
    <n v="0"/>
    <n v="0"/>
    <n v="0"/>
    <m/>
    <x v="0"/>
    <s v="ELOR33010793WARTSILA 3EL"/>
    <s v="Electro Oriente S. A."/>
    <x v="11"/>
    <x v="11"/>
    <s v="C. T. Iqt.Diesel - Wartsila"/>
    <x v="33"/>
    <s v="EL"/>
    <x v="2"/>
    <x v="16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"/>
    <n v="0"/>
    <n v="0"/>
    <n v="22"/>
    <s v="BASE DE DATOS"/>
    <m/>
  </r>
  <r>
    <s v="24"/>
    <x v="1"/>
    <s v="ELOR"/>
    <s v="33010793"/>
    <s v="33010793"/>
    <x v="2"/>
    <s v="WARTSILA 4"/>
    <s v="S"/>
    <n v="6.4"/>
    <n v="6"/>
    <n v="0"/>
    <n v="0"/>
    <n v="0"/>
    <n v="8"/>
    <n v="0.17"/>
    <n v="0"/>
    <n v="0"/>
    <m/>
    <x v="0"/>
    <s v="ELOR33010793WARTSILA 4EL"/>
    <s v="Electro Oriente S. A."/>
    <x v="11"/>
    <x v="11"/>
    <s v="C. T. Iqt.Diesel - Wartsila"/>
    <x v="33"/>
    <s v="EL"/>
    <x v="2"/>
    <x v="1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1"/>
    <s v="ELOR"/>
    <s v="33010793"/>
    <s v="33010793"/>
    <x v="2"/>
    <s v="WARTSILA 5"/>
    <s v="S"/>
    <n v="8.1"/>
    <n v="7.8"/>
    <n v="61.932000000000002"/>
    <n v="172.81200000000001"/>
    <n v="234.744"/>
    <n v="16"/>
    <n v="36.53"/>
    <n v="6"/>
    <n v="0"/>
    <m/>
    <x v="0"/>
    <s v="ELOR33010793WARTSILA 5EL"/>
    <s v="Electro Oriente S. A."/>
    <x v="11"/>
    <x v="11"/>
    <s v="C. T. Iqt.Diesel - Wartsila"/>
    <x v="33"/>
    <s v="EL"/>
    <x v="2"/>
    <x v="78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234.744"/>
    <n v="0.23474400000000001"/>
    <m/>
    <n v="0.67499999999999993"/>
    <n v="0.65"/>
    <n v="0"/>
    <n v="2.8421709430404007E-14"/>
    <n v="22"/>
    <s v="BASE DE DATOS"/>
    <m/>
  </r>
  <r>
    <s v="24"/>
    <x v="1"/>
    <s v="ELOR"/>
    <s v="33010793"/>
    <s v="33010793"/>
    <x v="2"/>
    <s v="WARTSILA 6"/>
    <s v="S"/>
    <n v="8.1"/>
    <n v="7.8"/>
    <n v="55.771000000000001"/>
    <n v="195.42099999999999"/>
    <n v="251.19200000000001"/>
    <n v="52"/>
    <n v="35.659999999999997"/>
    <n v="0"/>
    <n v="55"/>
    <m/>
    <x v="0"/>
    <s v="ELOR33010793WARTSILA 6EL"/>
    <s v="Electro Oriente S. A."/>
    <x v="11"/>
    <x v="11"/>
    <s v="C. T. Iqt.Diesel - Wartsila"/>
    <x v="33"/>
    <s v="EL"/>
    <x v="2"/>
    <x v="79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251.19200000000001"/>
    <n v="0.25119200000000003"/>
    <m/>
    <n v="0.67499999999999993"/>
    <n v="0.65"/>
    <n v="0"/>
    <n v="0"/>
    <n v="22"/>
    <s v="BASE DE DATOS"/>
    <m/>
  </r>
  <r>
    <s v="24"/>
    <x v="1"/>
    <s v="ELOR"/>
    <s v="33010793"/>
    <s v="33010793"/>
    <x v="2"/>
    <s v="WARTSILA 7"/>
    <s v="S"/>
    <n v="8.1"/>
    <n v="7.8"/>
    <n v="352.79399999999998"/>
    <n v="749.55700000000002"/>
    <n v="1102.3510000000001"/>
    <n v="36"/>
    <n v="158.97999999999999"/>
    <n v="0"/>
    <n v="55"/>
    <m/>
    <x v="0"/>
    <s v="ELOR33010793WARTSILA 7EL"/>
    <s v="Electro Oriente S. A."/>
    <x v="11"/>
    <x v="11"/>
    <s v="C. T. Iqt.Diesel - Wartsila"/>
    <x v="33"/>
    <s v="EL"/>
    <x v="2"/>
    <x v="80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102.3510000000001"/>
    <n v="1.1023510000000001"/>
    <m/>
    <n v="0.67499999999999993"/>
    <n v="0.65"/>
    <n v="0"/>
    <n v="0"/>
    <n v="22"/>
    <s v="BASE DE DATOS"/>
    <m/>
  </r>
  <r>
    <s v="24"/>
    <x v="1"/>
    <s v="ELOR"/>
    <s v="33010793"/>
    <s v="33010793"/>
    <x v="2"/>
    <s v="CAT-16CM32"/>
    <s v="S"/>
    <n v="7.4"/>
    <n v="6.5"/>
    <n v="0"/>
    <n v="0"/>
    <n v="0"/>
    <n v="16"/>
    <n v="0.13"/>
    <n v="0"/>
    <n v="0"/>
    <m/>
    <x v="0"/>
    <s v="ELOR33010793CAT-16CM32EL"/>
    <s v="Electro Oriente S. A."/>
    <x v="11"/>
    <x v="11"/>
    <s v="C. T. Iqt.Diesel - Wartsila"/>
    <x v="33"/>
    <s v="EL"/>
    <x v="2"/>
    <x v="81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166666666666667"/>
    <n v="0.54166666666666663"/>
    <n v="0"/>
    <n v="0"/>
    <n v="22"/>
    <s v="BASE DE DATOS"/>
    <m/>
  </r>
  <r>
    <s v="24"/>
    <x v="1"/>
    <s v="ELOR"/>
    <s v="33010793"/>
    <s v="33010793"/>
    <x v="2"/>
    <s v="CAT.1-16CM32C"/>
    <s v="N"/>
    <n v="7.5179999999999998"/>
    <n v="0"/>
    <n v="0"/>
    <n v="0"/>
    <n v="0"/>
    <n v="0"/>
    <n v="0"/>
    <n v="0"/>
    <n v="0"/>
    <m/>
    <x v="0"/>
    <s v="ELOR33010793CAT.1-16CM32CEL"/>
    <s v="Electro Oriente S. A."/>
    <x v="11"/>
    <x v="11"/>
    <s v="C. T. Iqt.Diesel - Wartsila"/>
    <x v="33"/>
    <s v="EL"/>
    <x v="2"/>
    <x v="82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1"/>
    <s v="ELOR"/>
    <s v="33010793"/>
    <s v="33010793"/>
    <x v="2"/>
    <s v="CAT.2-16CM32C"/>
    <s v="N"/>
    <n v="7.5179999999999998"/>
    <n v="0"/>
    <n v="0"/>
    <n v="0"/>
    <n v="0"/>
    <n v="0"/>
    <n v="0"/>
    <n v="0"/>
    <n v="0"/>
    <m/>
    <x v="0"/>
    <s v="ELOR33010793CAT.2-16CM32CEL"/>
    <s v="Electro Oriente S. A."/>
    <x v="11"/>
    <x v="11"/>
    <s v="C. T. Iqt.Diesel - Wartsila"/>
    <x v="33"/>
    <s v="EL"/>
    <x v="2"/>
    <x v="83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1"/>
    <s v="ELOR"/>
    <s v="43095199"/>
    <s v="43095199"/>
    <x v="2"/>
    <s v="CKD 6S150PV"/>
    <s v="N"/>
    <n v="0.2"/>
    <n v="0"/>
    <n v="0"/>
    <n v="0"/>
    <n v="0"/>
    <n v="0"/>
    <n v="0"/>
    <n v="0"/>
    <n v="0"/>
    <m/>
    <x v="1"/>
    <s v="ELOR43095199CKD 6S150PVEL"/>
    <s v="Electro Oriente S. A."/>
    <x v="11"/>
    <x v="11"/>
    <s v="C. T. Pevas"/>
    <x v="34"/>
    <s v="EL"/>
    <x v="2"/>
    <x v="84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1"/>
    <s v="ELOR"/>
    <s v="43095199"/>
    <s v="43095199"/>
    <x v="2"/>
    <s v="Volvo TD-70G Nº1"/>
    <s v="N"/>
    <n v="0.1"/>
    <n v="0"/>
    <n v="0"/>
    <n v="0"/>
    <n v="0"/>
    <n v="0"/>
    <n v="0"/>
    <n v="0"/>
    <n v="0"/>
    <m/>
    <x v="1"/>
    <s v="ELOR43095199Volvo TD-70G Nº1EL"/>
    <s v="Electro Oriente S. A."/>
    <x v="11"/>
    <x v="11"/>
    <s v="C.T. PEVAS"/>
    <x v="34"/>
    <s v="EL"/>
    <x v="2"/>
    <x v="85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"/>
    <s v="ELOR"/>
    <s v="43094799"/>
    <s v="43094799"/>
    <x v="2"/>
    <s v="CKD"/>
    <s v="N"/>
    <n v="0.1"/>
    <n v="0"/>
    <n v="0"/>
    <n v="0"/>
    <n v="0"/>
    <n v="0"/>
    <n v="0"/>
    <n v="0"/>
    <n v="0"/>
    <m/>
    <x v="1"/>
    <s v="ELOR43094799CKDEL"/>
    <s v="Electro Oriente S. A."/>
    <x v="11"/>
    <x v="11"/>
    <s v="C. T. Santa Clotilde"/>
    <x v="35"/>
    <s v="EL"/>
    <x v="2"/>
    <x v="70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"/>
    <s v="ELOR"/>
    <s v="43094799"/>
    <s v="43094799"/>
    <x v="2"/>
    <s v="Cat."/>
    <s v="N"/>
    <n v="0.22500000000000001"/>
    <n v="0"/>
    <n v="0"/>
    <n v="0"/>
    <n v="0"/>
    <n v="0"/>
    <n v="0"/>
    <n v="0"/>
    <n v="0"/>
    <m/>
    <x v="1"/>
    <s v="ELOR43094799Cat.EL"/>
    <s v="Electro Oriente S. A."/>
    <x v="11"/>
    <x v="11"/>
    <s v="C. T. Santa Clotilde"/>
    <x v="35"/>
    <s v="EL"/>
    <x v="2"/>
    <x v="86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1.8749999999999999E-2"/>
    <n v="0"/>
    <n v="0"/>
    <n v="0"/>
    <n v="22"/>
    <s v="BASE DE DATOS"/>
    <m/>
  </r>
  <r>
    <s v="24"/>
    <x v="1"/>
    <s v="ELOR"/>
    <s v="43095399"/>
    <s v="43095399"/>
    <x v="2"/>
    <s v="CKD"/>
    <s v="N"/>
    <n v="0.1"/>
    <n v="0"/>
    <n v="0"/>
    <n v="0"/>
    <n v="0"/>
    <n v="0"/>
    <n v="0"/>
    <n v="0"/>
    <n v="0"/>
    <m/>
    <x v="1"/>
    <s v="ELOR43095399CKDEL"/>
    <s v="Electro Oriente S. A."/>
    <x v="11"/>
    <x v="11"/>
    <s v="C. T. San Pablo"/>
    <x v="36"/>
    <s v="EL"/>
    <x v="2"/>
    <x v="70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"/>
    <s v="ELOR"/>
    <s v="43095399"/>
    <s v="43095399"/>
    <x v="2"/>
    <s v="Cat."/>
    <s v="N"/>
    <n v="0.09"/>
    <n v="0"/>
    <n v="0"/>
    <n v="0"/>
    <n v="0"/>
    <n v="0"/>
    <n v="0"/>
    <n v="0"/>
    <n v="0"/>
    <m/>
    <x v="1"/>
    <s v="ELOR43095399Cat.EL"/>
    <s v="Electro Oriente S. A."/>
    <x v="11"/>
    <x v="11"/>
    <s v="C. T. San Pablo"/>
    <x v="36"/>
    <s v="EL"/>
    <x v="2"/>
    <x v="86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1"/>
    <s v="ELOR"/>
    <s v="43095599"/>
    <s v="43095599"/>
    <x v="2"/>
    <s v="CKD"/>
    <s v="N"/>
    <n v="0.1"/>
    <n v="0"/>
    <n v="0"/>
    <n v="0"/>
    <n v="0"/>
    <n v="0"/>
    <n v="0"/>
    <n v="0"/>
    <n v="0"/>
    <m/>
    <x v="1"/>
    <s v="ELOR43095599CKDEL"/>
    <s v="Electro Oriente S. A."/>
    <x v="11"/>
    <x v="11"/>
    <s v="C. T. Tamanco Viejo"/>
    <x v="37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"/>
    <s v="ELOR"/>
    <s v="43095599"/>
    <s v="43095599"/>
    <x v="2"/>
    <s v="Perkins"/>
    <s v="N"/>
    <n v="7.4999999999999997E-2"/>
    <n v="0"/>
    <n v="0"/>
    <n v="0"/>
    <n v="0"/>
    <n v="0"/>
    <n v="0"/>
    <n v="0"/>
    <n v="0"/>
    <m/>
    <x v="1"/>
    <s v="ELOR43095599PerkinsEL"/>
    <s v="Electro Oriente S. A."/>
    <x v="11"/>
    <x v="11"/>
    <s v="C. T. Tamanco Viejo"/>
    <x v="37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1"/>
    <s v="ELOR"/>
    <s v="43095699"/>
    <s v="43095699"/>
    <x v="2"/>
    <s v="CKD"/>
    <s v="N"/>
    <n v="0.1"/>
    <n v="0"/>
    <n v="0"/>
    <n v="0"/>
    <n v="0"/>
    <n v="0"/>
    <n v="0"/>
    <n v="0"/>
    <n v="0"/>
    <m/>
    <x v="1"/>
    <s v="ELOR43095699CKDEL"/>
    <s v="Electro Oriente S. A."/>
    <x v="11"/>
    <x v="11"/>
    <s v="C. T. San Roque de Maquia"/>
    <x v="38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"/>
    <s v="ELOR"/>
    <s v="43095699"/>
    <s v="43095699"/>
    <x v="2"/>
    <s v="Perkins"/>
    <s v="N"/>
    <n v="0.09"/>
    <n v="0"/>
    <n v="0"/>
    <n v="0"/>
    <n v="0"/>
    <n v="0"/>
    <n v="0"/>
    <n v="0"/>
    <n v="0"/>
    <m/>
    <x v="1"/>
    <s v="ELOR43095699PerkinsEL"/>
    <s v="Electro Oriente S. A."/>
    <x v="11"/>
    <x v="11"/>
    <s v="C. T. San Roque de Maquia"/>
    <x v="38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1"/>
    <s v="ELOR"/>
    <s v="43094999"/>
    <s v="43094999"/>
    <x v="2"/>
    <s v="CKD MODASA"/>
    <s v="N"/>
    <n v="3.5000000000000003E-2"/>
    <n v="0"/>
    <n v="0"/>
    <n v="0"/>
    <n v="0"/>
    <n v="0"/>
    <n v="0"/>
    <n v="0"/>
    <n v="0"/>
    <m/>
    <x v="1"/>
    <s v="ELOR43094999CKD MODASAEL"/>
    <s v="Electro Oriente S. A."/>
    <x v="11"/>
    <x v="11"/>
    <s v="C. T. Cabo Pantoja"/>
    <x v="39"/>
    <s v="EL"/>
    <x v="2"/>
    <x v="87"/>
    <x v="0"/>
    <s v="Instalado"/>
    <s v="Inoperativo"/>
    <s v="Distribuidora"/>
    <x v="0"/>
    <x v="1"/>
    <x v="1"/>
    <x v="0"/>
    <s v="Estatal"/>
    <s v="LORETO"/>
    <s v="LORETO"/>
    <s v="MAYNAS"/>
    <s v="TORRES CAUSANO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1"/>
    <s v="ELOR"/>
    <s v="43095799"/>
    <s v="43095799"/>
    <x v="2"/>
    <s v="CKD"/>
    <s v="N"/>
    <n v="0.1"/>
    <n v="0"/>
    <n v="0"/>
    <n v="0"/>
    <n v="0"/>
    <n v="0"/>
    <n v="0"/>
    <n v="0"/>
    <n v="0"/>
    <m/>
    <x v="1"/>
    <s v="ELOR43095799CKDEL"/>
    <s v="Electro Oriente S. A."/>
    <x v="11"/>
    <x v="11"/>
    <s v="C. T. Bagazan"/>
    <x v="40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"/>
    <s v="ELOR"/>
    <s v="43095799"/>
    <s v="43095799"/>
    <x v="2"/>
    <s v="Perkins"/>
    <s v="N"/>
    <n v="7.4999999999999997E-2"/>
    <n v="0"/>
    <n v="0"/>
    <n v="0"/>
    <n v="0"/>
    <n v="0"/>
    <n v="0"/>
    <n v="0"/>
    <n v="0"/>
    <m/>
    <x v="1"/>
    <s v="ELOR43095799PerkinsEL"/>
    <s v="Electro Oriente S. A."/>
    <x v="11"/>
    <x v="11"/>
    <s v="C. T. Bagazan"/>
    <x v="40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1"/>
    <s v="ELOR"/>
    <s v="43095899"/>
    <s v="43095899"/>
    <x v="2"/>
    <s v="MODASA"/>
    <s v="N"/>
    <n v="3.5000000000000003E-2"/>
    <n v="0"/>
    <n v="0"/>
    <n v="0"/>
    <n v="0"/>
    <n v="0"/>
    <n v="0"/>
    <n v="0"/>
    <n v="0"/>
    <m/>
    <x v="1"/>
    <s v="ELOR43095899MODASAEL"/>
    <s v="Electro Oriente S. A."/>
    <x v="11"/>
    <x v="11"/>
    <s v="C. T. Sapuena"/>
    <x v="41"/>
    <s v="EL"/>
    <x v="2"/>
    <x v="88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1"/>
    <s v="ELOR"/>
    <s v="43094899"/>
    <s v="43094899"/>
    <x v="2"/>
    <s v="MODASA"/>
    <s v="N"/>
    <n v="3.5000000000000003E-2"/>
    <n v="0"/>
    <n v="0"/>
    <n v="0"/>
    <n v="0"/>
    <n v="0"/>
    <n v="0"/>
    <n v="0"/>
    <n v="0"/>
    <m/>
    <x v="1"/>
    <s v="ELOR43094899MODASAEL"/>
    <s v="Electro Oriente S. A."/>
    <x v="11"/>
    <x v="11"/>
    <s v="C. T. El Alamo"/>
    <x v="42"/>
    <s v="EL"/>
    <x v="2"/>
    <x v="88"/>
    <x v="0"/>
    <s v="Instalado"/>
    <s v="Inoperativo"/>
    <s v="Distribuidora"/>
    <x v="0"/>
    <x v="1"/>
    <x v="1"/>
    <x v="0"/>
    <s v="Estatal"/>
    <s v="LORETO"/>
    <s v="LORETO"/>
    <s v="MAYNAS"/>
    <s v="PUTUMAYU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1"/>
    <s v="ELOR"/>
    <s v="43096199"/>
    <s v="43096199"/>
    <x v="2"/>
    <s v="CKD DAT 120"/>
    <s v="N"/>
    <n v="0.1"/>
    <n v="0"/>
    <n v="0"/>
    <n v="0"/>
    <n v="0"/>
    <n v="0"/>
    <n v="0"/>
    <n v="0"/>
    <n v="0"/>
    <m/>
    <x v="1"/>
    <s v="ELOR43096199CKD DAT 120EL"/>
    <s v="Electro Oriente S. A."/>
    <x v="11"/>
    <x v="11"/>
    <s v="C. T. Inahuaya"/>
    <x v="43"/>
    <s v="EL"/>
    <x v="2"/>
    <x v="89"/>
    <x v="0"/>
    <s v="Instalado"/>
    <s v="Inoperativo"/>
    <s v="Distribuidora"/>
    <x v="0"/>
    <x v="1"/>
    <x v="1"/>
    <x v="0"/>
    <s v="Estatal"/>
    <s v="LORETO"/>
    <s v="LORETO"/>
    <s v="UCAYALI"/>
    <s v="INAHUAY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"/>
    <s v="ELOR"/>
    <s v="43096299"/>
    <s v="43096299"/>
    <x v="2"/>
    <s v="CKD"/>
    <s v="N"/>
    <n v="0.1"/>
    <n v="0"/>
    <n v="0"/>
    <n v="0"/>
    <n v="0"/>
    <n v="0"/>
    <n v="0"/>
    <n v="0"/>
    <n v="0"/>
    <m/>
    <x v="1"/>
    <s v="ELOR43096299CKDEL"/>
    <s v="Electro Oriente S. A."/>
    <x v="11"/>
    <x v="11"/>
    <s v="C. T. Pampa Hermosa"/>
    <x v="44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PAMPA HERMOS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"/>
    <s v="ELOR"/>
    <s v="43096399"/>
    <s v="43096399"/>
    <x v="2"/>
    <s v="CKD"/>
    <s v="N"/>
    <n v="0.1"/>
    <n v="0"/>
    <n v="0"/>
    <n v="0"/>
    <n v="0"/>
    <n v="0"/>
    <n v="0"/>
    <n v="0"/>
    <n v="0"/>
    <m/>
    <x v="1"/>
    <s v="ELOR43096399CKDEL"/>
    <s v="Electro Oriente S. A."/>
    <x v="11"/>
    <x v="11"/>
    <s v="C. T. Tierra Blanca"/>
    <x v="45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SARAYACU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"/>
    <s v="ELOR"/>
    <s v="43095099"/>
    <s v="43095099"/>
    <x v="2"/>
    <s v="Perkins M. 4-326-I"/>
    <s v="N"/>
    <n v="3.5000000000000003E-2"/>
    <n v="0"/>
    <n v="0"/>
    <n v="0"/>
    <n v="0"/>
    <n v="0"/>
    <n v="0"/>
    <n v="0"/>
    <n v="0"/>
    <m/>
    <x v="1"/>
    <s v="ELOR43095099Perkins M. 4-326-IEL"/>
    <s v="Electro Oriente S. A."/>
    <x v="11"/>
    <x v="11"/>
    <s v="C. T. El Porvenir"/>
    <x v="46"/>
    <s v="EL"/>
    <x v="2"/>
    <x v="90"/>
    <x v="0"/>
    <s v="Instalado"/>
    <s v="In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1"/>
    <s v="ELOR"/>
    <s v="43095499"/>
    <s v="43095499"/>
    <x v="2"/>
    <s v="Volvo TD 100"/>
    <s v="N"/>
    <n v="0.15"/>
    <n v="0"/>
    <n v="0"/>
    <n v="0"/>
    <n v="0"/>
    <n v="0"/>
    <n v="0"/>
    <n v="0"/>
    <n v="0"/>
    <m/>
    <x v="1"/>
    <s v="ELOR43095499Volvo TD 100EL"/>
    <s v="Electro Oriente S. A."/>
    <x v="11"/>
    <x v="11"/>
    <s v="C. T. Flor de Punga"/>
    <x v="47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CAPELLO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1"/>
    <s v="ELOR"/>
    <s v="43096099"/>
    <s v="43096099"/>
    <x v="2"/>
    <s v="Volvo TD 100"/>
    <s v="N"/>
    <n v="0.15"/>
    <n v="0"/>
    <n v="0"/>
    <n v="0"/>
    <n v="0"/>
    <n v="0"/>
    <n v="0"/>
    <n v="0"/>
    <n v="0"/>
    <m/>
    <x v="1"/>
    <s v="ELOR43096099Volvo TD 100EL"/>
    <s v="Electro Oriente S. A."/>
    <x v="11"/>
    <x v="11"/>
    <s v="C. T. Colonia Angamos"/>
    <x v="48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YAQUERANA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1"/>
    <s v="ELOR"/>
    <s v="53026613"/>
    <s v="53026613"/>
    <x v="2"/>
    <s v="Volv.Pent1 RVL-451"/>
    <s v="N"/>
    <n v="0.48"/>
    <n v="0"/>
    <n v="0"/>
    <n v="0"/>
    <n v="0"/>
    <n v="0"/>
    <n v="0"/>
    <n v="0"/>
    <n v="0"/>
    <m/>
    <x v="0"/>
    <s v="ELOR53026613Volv.Pent1 RVL-451EL"/>
    <s v="Electro Oriente S. A."/>
    <x v="11"/>
    <x v="11"/>
    <s v="C.T. Mayoruna"/>
    <x v="51"/>
    <s v="EL"/>
    <x v="2"/>
    <x v="100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0"/>
    <n v="0"/>
    <n v="0"/>
    <n v="22"/>
    <s v="BASE DE DATOS"/>
    <m/>
  </r>
  <r>
    <s v="24"/>
    <x v="1"/>
    <s v="ELOR"/>
    <s v="53026613"/>
    <s v="53026613"/>
    <x v="2"/>
    <s v="Modasa MP 460"/>
    <s v="S"/>
    <n v="0.48"/>
    <n v="0.45"/>
    <n v="13.856999999999999"/>
    <n v="97.001000000000005"/>
    <n v="110.858"/>
    <n v="11"/>
    <n v="689"/>
    <n v="0"/>
    <n v="0"/>
    <m/>
    <x v="0"/>
    <s v="ELOR53026613Modasa MP 460EL"/>
    <s v="Electro Oriente S. A."/>
    <x v="11"/>
    <x v="11"/>
    <s v="C.T. Mayoruna"/>
    <x v="51"/>
    <s v="EL"/>
    <x v="2"/>
    <x v="101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110.858"/>
    <n v="0.110858"/>
    <m/>
    <n v="0.04"/>
    <n v="3.7499999999999999E-2"/>
    <n v="0"/>
    <n v="0"/>
    <n v="22"/>
    <s v="BASE DE DATOS"/>
    <m/>
  </r>
  <r>
    <s v="24"/>
    <x v="1"/>
    <s v="ELOR"/>
    <s v="53026613"/>
    <s v="53026613"/>
    <x v="2"/>
    <s v="Cat.3412 81Z19624"/>
    <s v="N"/>
    <n v="0.22"/>
    <n v="0"/>
    <n v="0"/>
    <n v="0"/>
    <n v="0"/>
    <n v="0"/>
    <n v="0"/>
    <n v="0"/>
    <n v="0"/>
    <m/>
    <x v="0"/>
    <s v="ELOR53026613Cat.3412 81Z19624EL"/>
    <s v="Electro Oriente S. A."/>
    <x v="11"/>
    <x v="11"/>
    <s v="C.T. Mayoruna"/>
    <x v="51"/>
    <s v="EL"/>
    <x v="2"/>
    <x v="102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1.8333333333333333E-2"/>
    <n v="0"/>
    <n v="0"/>
    <n v="0"/>
    <n v="22"/>
    <s v="BASE DE DATOS"/>
    <m/>
  </r>
  <r>
    <s v="24"/>
    <x v="1"/>
    <s v="ELOR"/>
    <s v="53026613"/>
    <s v="53026613"/>
    <x v="2"/>
    <s v="Cat C15 CAR201439"/>
    <s v="S"/>
    <n v="0.45500000000000002"/>
    <n v="0.4"/>
    <n v="2.641"/>
    <n v="6.7679999999999998"/>
    <n v="9.4090000000000007"/>
    <n v="6"/>
    <n v="57"/>
    <n v="0"/>
    <n v="0"/>
    <m/>
    <x v="0"/>
    <s v="ELOR53026613Cat C15 CAR201439EL"/>
    <s v="Electro Oriente S. A."/>
    <x v="11"/>
    <x v="11"/>
    <s v="C.T. Mayoruna"/>
    <x v="51"/>
    <s v="EL"/>
    <x v="2"/>
    <x v="103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9.4090000000000007"/>
    <n v="9.4090000000000007E-3"/>
    <m/>
    <n v="3.7916666666666668E-2"/>
    <n v="3.4166666666666665E-2"/>
    <n v="0"/>
    <n v="-1.7763568394002505E-15"/>
    <n v="22"/>
    <s v="BASE DE DATOS"/>
    <m/>
  </r>
  <r>
    <s v="24"/>
    <x v="1"/>
    <s v="ELOR"/>
    <s v="43096499"/>
    <s v="43096499"/>
    <x v="2"/>
    <s v="Cat.C18 G6B20736"/>
    <s v="N"/>
    <n v="0.5"/>
    <n v="0"/>
    <n v="0"/>
    <n v="0"/>
    <n v="0"/>
    <n v="0"/>
    <n v="0"/>
    <n v="0"/>
    <n v="0"/>
    <m/>
    <x v="0"/>
    <s v="ELOR43096499Cat.C18 G6B20736EL"/>
    <s v="Electro Oriente S. A."/>
    <x v="11"/>
    <x v="11"/>
    <s v="C.T. ORELLANA"/>
    <x v="55"/>
    <s v="EL"/>
    <x v="2"/>
    <x v="113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4.1666666666666664E-2"/>
    <n v="0"/>
    <n v="0"/>
    <n v="0"/>
    <n v="22"/>
    <s v="BASE DE DATOS"/>
    <m/>
  </r>
  <r>
    <s v="24"/>
    <x v="1"/>
    <s v="ELOR"/>
    <s v="43096499"/>
    <s v="43096499"/>
    <x v="2"/>
    <s v="Perkins 2506AE15TAG"/>
    <s v="N"/>
    <n v="0.46800000000000003"/>
    <n v="0"/>
    <n v="0"/>
    <n v="0"/>
    <n v="0"/>
    <n v="0"/>
    <n v="0"/>
    <n v="0"/>
    <n v="0"/>
    <m/>
    <x v="0"/>
    <s v="ELOR43096499Perkins 2506AE15TAGEL"/>
    <s v="Electro Oriente S. A."/>
    <x v="11"/>
    <x v="11"/>
    <s v="C.T. ORELLANA"/>
    <x v="55"/>
    <s v="EL"/>
    <x v="2"/>
    <x v="114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3.9E-2"/>
    <n v="0"/>
    <n v="0"/>
    <n v="0"/>
    <n v="22"/>
    <s v="BASE DE DATOS"/>
    <m/>
  </r>
  <r>
    <s v="24"/>
    <x v="1"/>
    <s v="ELOR"/>
    <s v="43096499"/>
    <s v="43096499"/>
    <x v="2"/>
    <s v="VolvoModasa KGEV"/>
    <s v="S"/>
    <n v="0.35099999999999998"/>
    <n v="0.28100000000000003"/>
    <n v="2.1890000000000001"/>
    <n v="15.321999999999999"/>
    <n v="17.510999999999999"/>
    <n v="5"/>
    <n v="124"/>
    <n v="0"/>
    <n v="10"/>
    <m/>
    <x v="0"/>
    <s v="ELOR43096499VolvoModasa KGEVEL"/>
    <s v="Electro Oriente S. A."/>
    <x v="11"/>
    <x v="11"/>
    <s v="C. T. Orellana"/>
    <x v="55"/>
    <s v="EL"/>
    <x v="2"/>
    <x v="115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17.510999999999999"/>
    <n v="1.7510999999999999E-2"/>
    <m/>
    <n v="2.9249999999999998E-2"/>
    <n v="2.2500000000000003E-2"/>
    <n v="0"/>
    <n v="0"/>
    <n v="22"/>
    <s v="BASE DE DATOS"/>
    <m/>
  </r>
  <r>
    <s v="24"/>
    <x v="1"/>
    <s v="ELOR"/>
    <s v="43096499"/>
    <s v="43096499"/>
    <x v="2"/>
    <s v="Perkins MP460I"/>
    <s v="S"/>
    <n v="0.48"/>
    <n v="0.36"/>
    <n v="10.881"/>
    <n v="76.165999999999997"/>
    <n v="87.046999999999997"/>
    <n v="6"/>
    <n v="569"/>
    <n v="0"/>
    <n v="30"/>
    <m/>
    <x v="0"/>
    <s v="ELOR43096499Perkins MP460IEL"/>
    <s v="Electro Oriente S. A."/>
    <x v="11"/>
    <x v="11"/>
    <s v="C. T. Orellana"/>
    <x v="55"/>
    <s v="EL"/>
    <x v="2"/>
    <x v="116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87.046999999999997"/>
    <n v="8.7046999999999999E-2"/>
    <m/>
    <n v="0.04"/>
    <n v="3.2083333333333332E-2"/>
    <n v="0"/>
    <n v="0"/>
    <n v="22"/>
    <s v="BASE DE DATOS"/>
    <m/>
  </r>
  <r>
    <s v="24"/>
    <x v="1"/>
    <s v="ELOR"/>
    <s v="33011193"/>
    <s v="33011193"/>
    <x v="2"/>
    <s v="MTU-1 1200DS Detroi"/>
    <s v="N"/>
    <n v="1.2250000000000001"/>
    <n v="0"/>
    <n v="0"/>
    <n v="0"/>
    <n v="0"/>
    <n v="0"/>
    <n v="0"/>
    <n v="0"/>
    <n v="0"/>
    <m/>
    <x v="0"/>
    <s v="ELOR33011193MTU-1 1200DS DetroiEL"/>
    <s v="Electro Oriente S. A."/>
    <x v="11"/>
    <x v="11"/>
    <s v="C. T. Nauta"/>
    <x v="57"/>
    <s v="EL"/>
    <x v="2"/>
    <x v="121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1"/>
    <s v="ELOR"/>
    <s v="33011193"/>
    <s v="33011193"/>
    <x v="2"/>
    <s v="MTU=2 1200DS Detroi"/>
    <s v="S"/>
    <n v="1.2250000000000001"/>
    <n v="0.45"/>
    <n v="1.532"/>
    <n v="10.727"/>
    <n v="12.259"/>
    <n v="40"/>
    <n v="90"/>
    <n v="0"/>
    <n v="40"/>
    <m/>
    <x v="0"/>
    <s v="ELOR33011193MTU=2 1200DS DetroiEL"/>
    <s v="Electro Oriente S. A."/>
    <x v="11"/>
    <x v="11"/>
    <s v="C. T. Nauta"/>
    <x v="57"/>
    <s v="EL"/>
    <x v="2"/>
    <x v="122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2.259"/>
    <n v="1.2259000000000001E-2"/>
    <m/>
    <n v="0.10208333333333335"/>
    <n v="1.6666666666666666E-2"/>
    <n v="0"/>
    <n v="0"/>
    <n v="22"/>
    <s v="BASE DE DATOS"/>
    <m/>
  </r>
  <r>
    <s v="24"/>
    <x v="1"/>
    <s v="ELOR"/>
    <s v="33011193"/>
    <s v="33011193"/>
    <x v="2"/>
    <s v="Cat. 3512 Dita"/>
    <s v="S"/>
    <n v="0.5"/>
    <n v="0.45"/>
    <n v="8.8970000000000002"/>
    <n v="62.276000000000003"/>
    <n v="71.173000000000002"/>
    <n v="24"/>
    <n v="239"/>
    <n v="0"/>
    <n v="0"/>
    <m/>
    <x v="0"/>
    <s v="ELOR33011193Cat. 3512 DitaEL"/>
    <s v="Electro Oriente S. A."/>
    <x v="11"/>
    <x v="11"/>
    <s v="C. T. Nauta"/>
    <x v="57"/>
    <s v="EL"/>
    <x v="2"/>
    <x v="123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71.173000000000002"/>
    <n v="7.1173E-2"/>
    <m/>
    <n v="4.1666666666666664E-2"/>
    <n v="3.7499999999999999E-2"/>
    <n v="0"/>
    <n v="0"/>
    <n v="22"/>
    <s v="BASE DE DATOS"/>
    <m/>
  </r>
  <r>
    <s v="24"/>
    <x v="1"/>
    <s v="ELOR"/>
    <s v="33011193"/>
    <s v="33011193"/>
    <x v="2"/>
    <s v="Cat C27"/>
    <s v="S"/>
    <n v="1"/>
    <n v="0.55000000000000004"/>
    <n v="28.574999999999999"/>
    <n v="200.02199999999999"/>
    <n v="228.59700000000001"/>
    <n v="8"/>
    <n v="536"/>
    <n v="0"/>
    <n v="20"/>
    <m/>
    <x v="0"/>
    <s v="ELOR33011193Cat C27EL"/>
    <s v="Electro Oriente S. A."/>
    <x v="11"/>
    <x v="11"/>
    <s v="C. T. Nauta"/>
    <x v="57"/>
    <s v="EL"/>
    <x v="2"/>
    <x v="12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228.59700000000001"/>
    <n v="0.22859699999999999"/>
    <m/>
    <s v="-"/>
    <s v="-"/>
    <n v="0"/>
    <n v="-2.8421709430404007E-14"/>
    <n v="22"/>
    <s v="BASE DE DATOS"/>
    <m/>
  </r>
  <r>
    <s v="24"/>
    <x v="1"/>
    <s v="ELOR"/>
    <s v="33011193"/>
    <s v="33011193"/>
    <x v="2"/>
    <s v="Cummi QSK60 20006"/>
    <s v="S"/>
    <n v="2"/>
    <n v="0.6"/>
    <n v="57.619"/>
    <n v="403.33300000000003"/>
    <n v="460.952"/>
    <n v="24"/>
    <n v="688"/>
    <n v="0"/>
    <n v="115"/>
    <m/>
    <x v="0"/>
    <s v="ELOR33011193Cummi QSK60 20006EL"/>
    <s v="Electro Oriente S. A."/>
    <x v="11"/>
    <x v="11"/>
    <s v="C. T. Nauta"/>
    <x v="57"/>
    <s v="EL"/>
    <x v="2"/>
    <x v="125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460.952"/>
    <n v="0.46095199999999997"/>
    <m/>
    <n v="0.16666666666666666"/>
    <n v="4.9999999999999996E-2"/>
    <n v="0"/>
    <n v="0"/>
    <n v="22"/>
    <s v="BASE DE DATOS"/>
    <m/>
  </r>
  <r>
    <s v="24"/>
    <x v="1"/>
    <s v="ELOR"/>
    <s v="33010993"/>
    <s v="33010993"/>
    <x v="2"/>
    <s v="Cat.1-3512(.208)"/>
    <s v="N"/>
    <n v="0.5"/>
    <n v="0"/>
    <n v="0"/>
    <n v="0"/>
    <n v="0"/>
    <n v="0"/>
    <n v="0"/>
    <n v="0"/>
    <n v="0"/>
    <m/>
    <x v="0"/>
    <s v="ELOR33010993Cat.1-3512(.208)EL"/>
    <s v="Electro Oriente S. A."/>
    <x v="11"/>
    <x v="11"/>
    <s v="C. T. Requena"/>
    <x v="58"/>
    <s v="EL"/>
    <x v="2"/>
    <x v="126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4.5454545454545456E-2"/>
    <n v="0"/>
    <n v="0"/>
    <n v="0"/>
    <n v="22"/>
    <s v="BASE DE DATOS"/>
    <m/>
  </r>
  <r>
    <s v="24"/>
    <x v="1"/>
    <s v="ELOR"/>
    <s v="33010993"/>
    <s v="33010993"/>
    <x v="2"/>
    <s v="Cat.3-3512(.219)"/>
    <s v="S"/>
    <n v="0.5"/>
    <n v="0.3"/>
    <n v="6.49"/>
    <n v="45.43"/>
    <n v="51.92"/>
    <n v="4"/>
    <n v="171"/>
    <n v="0"/>
    <n v="85"/>
    <m/>
    <x v="0"/>
    <s v="ELOR33010993Cat.3-3512(.219)EL"/>
    <s v="Electro Oriente S. A."/>
    <x v="11"/>
    <x v="11"/>
    <s v="C. T. Requena"/>
    <x v="58"/>
    <s v="EL"/>
    <x v="2"/>
    <x v="127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51.92"/>
    <n v="5.1920000000000001E-2"/>
    <m/>
    <n v="4.5454545454545456E-2"/>
    <n v="2.7272727272727271E-2"/>
    <n v="0"/>
    <n v="0"/>
    <n v="22"/>
    <s v="BASE DE DATOS"/>
    <m/>
  </r>
  <r>
    <s v="24"/>
    <x v="1"/>
    <s v="ELOR"/>
    <s v="33010993"/>
    <s v="33010993"/>
    <x v="2"/>
    <s v="MTU 1200DS"/>
    <s v="S"/>
    <n v="1.2250000000000001"/>
    <n v="0.7"/>
    <n v="22.71"/>
    <n v="158.96"/>
    <n v="181.67"/>
    <n v="3"/>
    <n v="540"/>
    <n v="0"/>
    <n v="260"/>
    <m/>
    <x v="0"/>
    <s v="ELOR33010993MTU 1200DSEL"/>
    <s v="Electro Oriente S. A."/>
    <x v="11"/>
    <x v="11"/>
    <s v="C. T. Requena"/>
    <x v="58"/>
    <s v="EL"/>
    <x v="2"/>
    <x v="128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81.67"/>
    <n v="0.18167"/>
    <m/>
    <s v="-"/>
    <s v="-"/>
    <n v="0"/>
    <n v="2.8421709430404007E-14"/>
    <n v="22"/>
    <s v="BASE DE DATOS"/>
    <m/>
  </r>
  <r>
    <s v="24"/>
    <x v="1"/>
    <s v="ELOR"/>
    <s v="33010993"/>
    <s v="33010993"/>
    <x v="2"/>
    <s v="Cumm 2 QSK60-G6"/>
    <s v="S"/>
    <n v="2"/>
    <n v="1.2"/>
    <n v="61.74"/>
    <n v="432.2"/>
    <n v="493.94"/>
    <n v="9"/>
    <n v="692"/>
    <n v="0"/>
    <n v="260"/>
    <m/>
    <x v="0"/>
    <s v="ELOR33010993Cumm 2 QSK60-G6EL"/>
    <s v="Electro Oriente S. A."/>
    <x v="11"/>
    <x v="11"/>
    <s v="C. T. Requena"/>
    <x v="58"/>
    <s v="EL"/>
    <x v="2"/>
    <x v="129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493.94"/>
    <n v="0.49393999999999999"/>
    <m/>
    <n v="0.2"/>
    <n v="0.12"/>
    <n v="0"/>
    <n v="0"/>
    <n v="22"/>
    <s v="BASE DE DATOS"/>
    <m/>
  </r>
  <r>
    <s v="24"/>
    <x v="1"/>
    <s v="ELOR"/>
    <s v="33010993"/>
    <s v="33010993"/>
    <x v="2"/>
    <s v="CUMMINS 4"/>
    <s v="S"/>
    <n v="0.6"/>
    <n v="0.4"/>
    <n v="0"/>
    <n v="0"/>
    <n v="0"/>
    <n v="0"/>
    <n v="0"/>
    <n v="0"/>
    <n v="0"/>
    <m/>
    <x v="0"/>
    <s v="ELOR33010993CUMMINS 4EL"/>
    <s v="Electro Oriente S. A."/>
    <x v="11"/>
    <x v="11"/>
    <s v="C. T. Requena"/>
    <x v="58"/>
    <s v="EL"/>
    <x v="2"/>
    <x v="130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7.4999999999999997E-2"/>
    <n v="0.05"/>
    <n v="0"/>
    <n v="0"/>
    <n v="22"/>
    <s v="BASE DE DATOS"/>
    <m/>
  </r>
  <r>
    <s v="24"/>
    <x v="1"/>
    <s v="ELOR"/>
    <s v="33010993"/>
    <s v="33010993"/>
    <x v="2"/>
    <s v="CAT 6-3516B-139"/>
    <s v="S"/>
    <n v="2"/>
    <n v="1.2"/>
    <n v="0"/>
    <n v="2.67"/>
    <n v="2.67"/>
    <n v="0"/>
    <n v="4"/>
    <n v="0"/>
    <n v="20"/>
    <m/>
    <x v="0"/>
    <s v="ELOR33010993CAT 6-3516B-139EL"/>
    <s v="Electro Oriente S. A."/>
    <x v="11"/>
    <x v="11"/>
    <s v="C. T. Requena"/>
    <x v="58"/>
    <s v="EL"/>
    <x v="2"/>
    <x v="131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2.67"/>
    <n v="2.6700000000000001E-3"/>
    <m/>
    <n v="0.18181818181818182"/>
    <n v="0.10909090909090909"/>
    <n v="0"/>
    <n v="0"/>
    <n v="22"/>
    <s v="BASE DE DATOS"/>
    <m/>
  </r>
  <r>
    <s v="24"/>
    <x v="1"/>
    <s v="ELOR"/>
    <s v="43095999"/>
    <s v="43095999"/>
    <x v="2"/>
    <s v="CUM.1 25450043"/>
    <s v="N"/>
    <n v="0.32400000000000001"/>
    <n v="0"/>
    <n v="0"/>
    <n v="0"/>
    <n v="0"/>
    <n v="0"/>
    <n v="0"/>
    <n v="0"/>
    <n v="0"/>
    <m/>
    <x v="0"/>
    <s v="ELOR43095999CUM.1 25450043EL"/>
    <s v="Electro Oriente S. A."/>
    <x v="11"/>
    <x v="11"/>
    <s v="C. T. Jenaro Herrera"/>
    <x v="59"/>
    <s v="EL"/>
    <x v="2"/>
    <x v="132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7E-2"/>
    <n v="2.4999999999999998E-2"/>
    <n v="0"/>
    <n v="0"/>
    <n v="22"/>
    <s v="BASE DE DATOS"/>
    <m/>
  </r>
  <r>
    <s v="24"/>
    <x v="1"/>
    <s v="ELOR"/>
    <s v="43095999"/>
    <s v="43095999"/>
    <x v="2"/>
    <s v="CUM.2 25449701"/>
    <s v="N"/>
    <n v="0.32400000000000001"/>
    <n v="0"/>
    <n v="0"/>
    <n v="0"/>
    <n v="0"/>
    <n v="0"/>
    <n v="0"/>
    <n v="0"/>
    <n v="0"/>
    <m/>
    <x v="0"/>
    <s v="ELOR43095999CUM.2 25449701EL"/>
    <s v="Electro Oriente S. A."/>
    <x v="11"/>
    <x v="11"/>
    <s v="C. T. Jenaro Herrera"/>
    <x v="59"/>
    <s v="EL"/>
    <x v="2"/>
    <x v="133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7E-2"/>
    <n v="2.4999999999999998E-2"/>
    <n v="0"/>
    <n v="0"/>
    <n v="22"/>
    <s v="BASE DE DATOS"/>
    <m/>
  </r>
  <r>
    <s v="24"/>
    <x v="1"/>
    <s v="ELOR"/>
    <s v="43095999"/>
    <s v="43095999"/>
    <x v="2"/>
    <s v="CUM.3 25449964"/>
    <s v="S"/>
    <n v="0.32400000000000001"/>
    <n v="0.3"/>
    <n v="2.1280000000000001"/>
    <n v="14.898999999999999"/>
    <n v="17.027000000000001"/>
    <n v="10"/>
    <n v="126"/>
    <n v="0"/>
    <n v="0"/>
    <m/>
    <x v="0"/>
    <s v="ELOR43095999CUM.3 25449964EL"/>
    <s v="Electro Oriente S. A."/>
    <x v="11"/>
    <x v="11"/>
    <s v="C. T. Jenaro Herrera"/>
    <x v="59"/>
    <s v="EL"/>
    <x v="2"/>
    <x v="134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7.027000000000001"/>
    <n v="1.7027E-2"/>
    <m/>
    <n v="2.7E-2"/>
    <n v="2.4999999999999998E-2"/>
    <n v="0"/>
    <n v="0"/>
    <n v="22"/>
    <s v="BASE DE DATOS"/>
    <m/>
  </r>
  <r>
    <s v="24"/>
    <x v="1"/>
    <s v="ELOR"/>
    <s v="00000000"/>
    <s v="00000000"/>
    <x v="2"/>
    <s v="Cat. 3512 Dito"/>
    <s v="N"/>
    <n v="0.5"/>
    <n v="0"/>
    <n v="0"/>
    <n v="0"/>
    <n v="0"/>
    <n v="0"/>
    <n v="0"/>
    <n v="0"/>
    <n v="0"/>
    <m/>
    <x v="0"/>
    <s v="ELOR00000000Cat. 3512 DitoEL"/>
    <s v="Electro Oriente S. A."/>
    <x v="11"/>
    <x v="11"/>
    <s v="C. T. Caballococha"/>
    <x v="49"/>
    <s v="EL"/>
    <x v="2"/>
    <x v="91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1"/>
    <s v="ELOR"/>
    <s v="00000000"/>
    <s v="00000000"/>
    <x v="2"/>
    <s v="Cat 2. 3512 Dita"/>
    <s v="N"/>
    <n v="0.5"/>
    <n v="0"/>
    <n v="0"/>
    <n v="0"/>
    <n v="0"/>
    <n v="0"/>
    <n v="0"/>
    <n v="0"/>
    <n v="0"/>
    <m/>
    <x v="0"/>
    <s v="ELOR00000000Cat 2. 3512 DitaEL"/>
    <s v="Electro Oriente S. A."/>
    <x v="11"/>
    <x v="11"/>
    <s v="C. T. Caballococha"/>
    <x v="49"/>
    <s v="EL"/>
    <x v="2"/>
    <x v="92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1"/>
    <s v="ELOR"/>
    <s v="00000000"/>
    <s v="00000000"/>
    <x v="2"/>
    <s v="Perkins 2500"/>
    <s v="N"/>
    <n v="0.49"/>
    <n v="0"/>
    <n v="0"/>
    <n v="0"/>
    <n v="0"/>
    <n v="0"/>
    <n v="0"/>
    <n v="0"/>
    <n v="0"/>
    <m/>
    <x v="0"/>
    <s v="ELOR00000000Perkins 2500EL"/>
    <s v="Electro Oriente S. A."/>
    <x v="11"/>
    <x v="11"/>
    <s v="C. T. Caballococha"/>
    <x v="49"/>
    <s v="EL"/>
    <x v="2"/>
    <x v="93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1"/>
    <s v="ELOR"/>
    <s v="00000000"/>
    <s v="00000000"/>
    <x v="2"/>
    <s v="Cat.4-3412-16878"/>
    <s v="S"/>
    <n v="0.73399999999999999"/>
    <n v="0.2"/>
    <n v="184.31100000000001"/>
    <n v="48.503"/>
    <n v="232.81399999999999"/>
    <n v="6"/>
    <n v="688"/>
    <n v="0"/>
    <n v="47"/>
    <m/>
    <x v="0"/>
    <s v="ELOR00000000Cat.4-3412-16878EL"/>
    <s v="Electro Oriente S. A."/>
    <x v="11"/>
    <x v="11"/>
    <s v="C. T. Caballococha"/>
    <x v="49"/>
    <s v="EL"/>
    <x v="2"/>
    <x v="94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32.81399999999999"/>
    <n v="0.23281399999999999"/>
    <m/>
    <n v="6.1166666666666668E-2"/>
    <n v="1.6666666666666666E-2"/>
    <n v="0"/>
    <n v="2.8421709430404007E-14"/>
    <n v="22"/>
    <s v="BASE DE DATOS"/>
    <m/>
  </r>
  <r>
    <s v="24"/>
    <x v="1"/>
    <s v="ELOR"/>
    <s v="00000000"/>
    <s v="00000000"/>
    <x v="2"/>
    <s v="Caterpillar C27"/>
    <s v="S"/>
    <n v="0.56000000000000005"/>
    <n v="0.45"/>
    <n v="53.984000000000002"/>
    <n v="205.13800000000001"/>
    <n v="259.12200000000001"/>
    <n v="6"/>
    <n v="692"/>
    <n v="0"/>
    <n v="54"/>
    <m/>
    <x v="0"/>
    <s v="ELOR00000000Caterpillar C27EL"/>
    <s v="Electro Oriente S. A."/>
    <x v="11"/>
    <x v="11"/>
    <s v="C. T. Caballococha"/>
    <x v="49"/>
    <s v="EL"/>
    <x v="2"/>
    <x v="95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59.12200000000001"/>
    <n v="0.25912200000000002"/>
    <m/>
    <n v="4.6666666666666669E-2"/>
    <n v="3.7499999999999999E-2"/>
    <n v="0"/>
    <n v="0"/>
    <n v="22"/>
    <s v="BASE DE DATOS"/>
    <m/>
  </r>
  <r>
    <s v="24"/>
    <x v="1"/>
    <s v="ELOR"/>
    <s v="00000000"/>
    <s v="00000000"/>
    <x v="2"/>
    <s v="AKSA1 Perk 8151G"/>
    <s v="S"/>
    <n v="0.68100000000000005"/>
    <n v="0.45"/>
    <n v="15.805"/>
    <n v="60.058999999999997"/>
    <n v="75.864000000000004"/>
    <n v="3"/>
    <n v="383"/>
    <n v="0"/>
    <n v="84"/>
    <m/>
    <x v="0"/>
    <s v="ELOR00000000AKSA1 Perk 8151GEL"/>
    <s v="Electro Oriente S. A."/>
    <x v="11"/>
    <x v="11"/>
    <s v="C. T. Caballococha"/>
    <x v="49"/>
    <s v="EL"/>
    <x v="2"/>
    <x v="9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75.864000000000004"/>
    <n v="7.5864000000000001E-2"/>
    <m/>
    <n v="5.6750000000000002E-2"/>
    <n v="3.7499999999999999E-2"/>
    <n v="0"/>
    <n v="0"/>
    <n v="22"/>
    <s v="BASE DE DATOS"/>
    <m/>
  </r>
  <r>
    <s v="24"/>
    <x v="1"/>
    <s v="ELOR"/>
    <s v="00000000"/>
    <s v="00000000"/>
    <x v="2"/>
    <s v="AKSA2 Perk 8164G"/>
    <s v="N"/>
    <n v="0.68100000000000005"/>
    <n v="0"/>
    <n v="0"/>
    <n v="0"/>
    <n v="0"/>
    <n v="0"/>
    <n v="0"/>
    <n v="0"/>
    <n v="0"/>
    <m/>
    <x v="0"/>
    <s v="ELOR00000000AKSA2 Perk 8164GEL"/>
    <s v="Electro Oriente S. A."/>
    <x v="11"/>
    <x v="11"/>
    <s v="C. T. Caballococha"/>
    <x v="49"/>
    <s v="EL"/>
    <x v="2"/>
    <x v="9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n v="5.6750000000000002E-2"/>
    <n v="3.7499999999999999E-2"/>
    <n v="0"/>
    <n v="0"/>
    <n v="22"/>
    <s v="BASE DE DATOS"/>
    <m/>
  </r>
  <r>
    <s v="24"/>
    <x v="1"/>
    <s v="ELOR"/>
    <s v="53026715"/>
    <s v="53026715"/>
    <x v="2"/>
    <s v="Perkins 1800RPM"/>
    <s v="S"/>
    <n v="0.36499999999999999"/>
    <n v="0.3"/>
    <n v="0"/>
    <n v="37.661000000000001"/>
    <n v="37.661000000000001"/>
    <n v="2"/>
    <n v="359"/>
    <n v="0"/>
    <n v="10"/>
    <m/>
    <x v="0"/>
    <s v="ELOR53026715Perkins 1800RPMEL"/>
    <s v="Electro Oriente S. A."/>
    <x v="11"/>
    <x v="11"/>
    <s v="C.T. Isla Santa Rosa"/>
    <x v="50"/>
    <s v="EL"/>
    <x v="2"/>
    <x v="9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37.661000000000001"/>
    <n v="3.7661E-2"/>
    <m/>
    <n v="4.5624999999999999E-2"/>
    <n v="0.35625000000000001"/>
    <n v="0"/>
    <n v="0"/>
    <n v="22"/>
    <s v="BASE DE DATOS"/>
    <m/>
  </r>
  <r>
    <s v="24"/>
    <x v="1"/>
    <s v="ELOR"/>
    <s v="53026715"/>
    <s v="53026715"/>
    <x v="2"/>
    <s v="Cat.5-C15 7925"/>
    <s v="S"/>
    <n v="0.43"/>
    <n v="0.3"/>
    <n v="6.51"/>
    <n v="25.54"/>
    <n v="32.049999999999997"/>
    <n v="1"/>
    <n v="331"/>
    <n v="0"/>
    <n v="18"/>
    <m/>
    <x v="0"/>
    <s v="ELOR53026715Cat.5-C15 7925EL"/>
    <s v="Electro Oriente S. A."/>
    <x v="11"/>
    <x v="11"/>
    <s v="C.T. Isla Santa Rosa"/>
    <x v="50"/>
    <s v="EL"/>
    <x v="2"/>
    <x v="99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32.049999999999997"/>
    <n v="3.2049999999999995E-2"/>
    <m/>
    <n v="3.5833333333333335E-2"/>
    <n v="2.4999999999999998E-2"/>
    <n v="0"/>
    <n v="0"/>
    <n v="22"/>
    <s v="BASE DE DATOS"/>
    <m/>
  </r>
  <r>
    <s v="24"/>
    <x v="1"/>
    <s v="ELOR"/>
    <s v="53026919"/>
    <s v="53026919"/>
    <x v="2"/>
    <s v="Perkins1 R014001C"/>
    <s v="S"/>
    <n v="0.13600000000000001"/>
    <n v="0.124"/>
    <n v="4.8620000000000001"/>
    <n v="6.1479999999999997"/>
    <n v="11.01"/>
    <n v="10"/>
    <n v="197"/>
    <n v="0"/>
    <n v="6"/>
    <m/>
    <x v="0"/>
    <s v="ELOR53026919Perkins1 R014001CEL"/>
    <s v="Electro Oriente S. A."/>
    <x v="11"/>
    <x v="11"/>
    <s v="C. T. Islandia"/>
    <x v="53"/>
    <s v="EL"/>
    <x v="2"/>
    <x v="107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11.01"/>
    <n v="1.1009999999999999E-2"/>
    <m/>
    <n v="1.1333333333333334E-2"/>
    <n v="1.0333333333333333E-2"/>
    <n v="0"/>
    <n v="0"/>
    <n v="22"/>
    <s v="BASE DE DATOS"/>
    <m/>
  </r>
  <r>
    <s v="24"/>
    <x v="1"/>
    <s v="ELOR"/>
    <s v="53026919"/>
    <s v="53026919"/>
    <x v="2"/>
    <s v="Perkins2 R013699C"/>
    <s v="S"/>
    <n v="0.13600000000000001"/>
    <n v="0.123"/>
    <n v="0"/>
    <n v="5.1849999999999996"/>
    <n v="5.1849999999999996"/>
    <n v="10"/>
    <n v="87"/>
    <n v="0"/>
    <n v="9"/>
    <m/>
    <x v="0"/>
    <s v="ELOR53026919Perkins2 R013699CEL"/>
    <s v="Electro Oriente S. A."/>
    <x v="11"/>
    <x v="11"/>
    <s v="C. T. Islandia"/>
    <x v="53"/>
    <s v="EL"/>
    <x v="2"/>
    <x v="10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5.1849999999999996"/>
    <n v="5.1849999999999995E-3"/>
    <m/>
    <n v="1.1333333333333334E-2"/>
    <n v="1.025E-2"/>
    <n v="0"/>
    <n v="0"/>
    <n v="22"/>
    <s v="BASE DE DATOS"/>
    <m/>
  </r>
  <r>
    <s v="24"/>
    <x v="1"/>
    <s v="ELOR"/>
    <s v="53026919"/>
    <s v="53026919"/>
    <x v="2"/>
    <s v="VolvoP FFDL250GF"/>
    <s v="S"/>
    <n v="0.27500000000000002"/>
    <n v="0.2"/>
    <n v="8.8439999999999994"/>
    <n v="15.044"/>
    <n v="23.888000000000002"/>
    <n v="5"/>
    <n v="235"/>
    <n v="0"/>
    <n v="17"/>
    <m/>
    <x v="0"/>
    <s v="ELOR53026919VolvoP FFDL250GFEL"/>
    <s v="Electro Oriente S. A."/>
    <x v="11"/>
    <x v="11"/>
    <s v="C. T. Islandia"/>
    <x v="53"/>
    <s v="EL"/>
    <x v="2"/>
    <x v="171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23.888000000000002"/>
    <n v="2.3888000000000003E-2"/>
    <m/>
    <n v="2.5000000000000001E-2"/>
    <n v="1.8181818181818184E-2"/>
    <n v="0"/>
    <n v="-3.5527136788005009E-15"/>
    <n v="22"/>
    <s v="BASE DE DATOS"/>
    <m/>
  </r>
  <r>
    <s v="24"/>
    <x v="1"/>
    <s v="ELOR"/>
    <s v="43095299"/>
    <s v="43095299"/>
    <x v="2"/>
    <s v="Perkins1 U489142C"/>
    <s v="S"/>
    <n v="3.1E-2"/>
    <n v="2.5000000000000001E-2"/>
    <n v="1.35"/>
    <n v="0.16"/>
    <n v="1.51"/>
    <n v="2"/>
    <n v="174"/>
    <n v="0"/>
    <n v="0"/>
    <m/>
    <x v="0"/>
    <s v="ELOR43095299Perkins1 U489142CEL"/>
    <s v="Electro Oriente S. A."/>
    <x v="11"/>
    <x v="11"/>
    <s v="C. T. Petropolis"/>
    <x v="54"/>
    <s v="EL"/>
    <x v="2"/>
    <x v="111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1.51"/>
    <n v="1.5100000000000001E-3"/>
    <m/>
    <n v="2.5833333333333333E-3"/>
    <n v="2.0833333333333333E-3"/>
    <n v="0"/>
    <n v="0"/>
    <n v="22"/>
    <s v="BASE DE DATOS"/>
    <m/>
  </r>
  <r>
    <s v="24"/>
    <x v="1"/>
    <s v="ELOR"/>
    <s v="53023414"/>
    <s v="53023414"/>
    <x v="2"/>
    <s v="Cat-1 3406"/>
    <s v="N"/>
    <n v="0.27500000000000002"/>
    <n v="0"/>
    <n v="0"/>
    <n v="0"/>
    <n v="0"/>
    <n v="0"/>
    <n v="0"/>
    <n v="0"/>
    <n v="0"/>
    <m/>
    <x v="0"/>
    <s v="ELOR53023414Cat-1 3406EL"/>
    <s v="Electro Oriente S. A."/>
    <x v="11"/>
    <x v="11"/>
    <s v="C. T. El Estrecho"/>
    <x v="62"/>
    <s v="EL"/>
    <x v="2"/>
    <x v="140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1"/>
    <s v="ELOR"/>
    <s v="53023414"/>
    <s v="53023414"/>
    <x v="2"/>
    <s v="Cat-2 3306"/>
    <s v="N"/>
    <n v="0.22500000000000001"/>
    <n v="0"/>
    <n v="0"/>
    <n v="0"/>
    <n v="0"/>
    <n v="0"/>
    <n v="0"/>
    <n v="0"/>
    <n v="0"/>
    <m/>
    <x v="0"/>
    <s v="ELOR53023414Cat-2 3306EL"/>
    <s v="Electro Oriente S. A."/>
    <x v="11"/>
    <x v="11"/>
    <s v="C. T. El Estrecho"/>
    <x v="62"/>
    <s v="EL"/>
    <x v="2"/>
    <x v="141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1"/>
    <s v="ELOR"/>
    <s v="53023414"/>
    <s v="53023414"/>
    <x v="2"/>
    <s v="Volvo 03"/>
    <s v="S"/>
    <n v="0.36399999999999999"/>
    <n v="0.29099999999999998"/>
    <n v="0"/>
    <n v="0.26200000000000001"/>
    <n v="0.26200000000000001"/>
    <n v="0"/>
    <n v="3"/>
    <n v="0"/>
    <n v="0"/>
    <m/>
    <x v="0"/>
    <s v="ELOR53023414Volvo 03EL"/>
    <s v="Electro Oriente S. A."/>
    <x v="11"/>
    <x v="11"/>
    <s v="C. T. El Estrecho"/>
    <x v="62"/>
    <s v="EL"/>
    <x v="2"/>
    <x v="142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.26200000000000001"/>
    <n v="2.6200000000000003E-4"/>
    <m/>
    <n v="3.0333333333333334E-2"/>
    <n v="2.4249999999999997E-2"/>
    <n v="0"/>
    <n v="0"/>
    <n v="22"/>
    <s v="BASE DE DATOS"/>
    <m/>
  </r>
  <r>
    <s v="24"/>
    <x v="1"/>
    <s v="ELOR"/>
    <s v="53023414"/>
    <s v="53023414"/>
    <x v="2"/>
    <s v="Volvo 350"/>
    <s v="S"/>
    <n v="0.35"/>
    <n v="0.32"/>
    <n v="22.494"/>
    <n v="85.09"/>
    <n v="107.584"/>
    <n v="3"/>
    <n v="694"/>
    <n v="0"/>
    <n v="0"/>
    <m/>
    <x v="0"/>
    <s v="ELOR53023414Volvo 350EL"/>
    <s v="Electro Oriente S. A."/>
    <x v="11"/>
    <x v="11"/>
    <s v="C. T. El Estrecho"/>
    <x v="62"/>
    <s v="EL"/>
    <x v="2"/>
    <x v="143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107.584"/>
    <n v="0.107584"/>
    <m/>
    <n v="4.3749999999999997E-2"/>
    <n v="3.3875000000000002E-2"/>
    <n v="0"/>
    <n v="0"/>
    <n v="22"/>
    <s v="BASE DE DATOS"/>
    <m/>
  </r>
  <r>
    <s v="24"/>
    <x v="1"/>
    <s v="ELOR"/>
    <s v="33011093"/>
    <s v="33011093"/>
    <x v="2"/>
    <s v="Cat.3512 Dita"/>
    <s v="N"/>
    <n v="0.5"/>
    <n v="0"/>
    <n v="0"/>
    <n v="0"/>
    <n v="0"/>
    <n v="0"/>
    <n v="0"/>
    <n v="0"/>
    <n v="0"/>
    <m/>
    <x v="0"/>
    <s v="ELOR33011093Cat.3512 DitaEL"/>
    <s v="Electro Oriente S. A."/>
    <x v="11"/>
    <x v="11"/>
    <s v="C. T. Contamana"/>
    <x v="63"/>
    <s v="EL"/>
    <x v="2"/>
    <x v="144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n v="4.1666666666666664E-2"/>
    <n v="2.9166666666666664E-2"/>
    <n v="0"/>
    <n v="0"/>
    <n v="22"/>
    <s v="BASE DE DATOS"/>
    <m/>
  </r>
  <r>
    <s v="24"/>
    <x v="1"/>
    <s v="ELOR"/>
    <s v="33011093"/>
    <s v="33011093"/>
    <x v="2"/>
    <s v="Cat.2.3512 Dita"/>
    <s v="S"/>
    <n v="0.5"/>
    <n v="0.35"/>
    <n v="1.44"/>
    <n v="2.48"/>
    <n v="3.92"/>
    <n v="3"/>
    <n v="16"/>
    <n v="0"/>
    <n v="0"/>
    <m/>
    <x v="0"/>
    <s v="ELOR33011093Cat.2.3512 DitaEL"/>
    <s v="Electro Oriente S. A."/>
    <x v="11"/>
    <x v="11"/>
    <s v="C. T. Contamana"/>
    <x v="63"/>
    <s v="EL"/>
    <x v="2"/>
    <x v="145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3.92"/>
    <n v="3.9199999999999999E-3"/>
    <m/>
    <n v="4.1666666666666664E-2"/>
    <n v="2.4999999999999998E-2"/>
    <n v="0"/>
    <n v="0"/>
    <n v="22"/>
    <s v="BASE DE DATOS"/>
    <m/>
  </r>
  <r>
    <s v="24"/>
    <x v="1"/>
    <s v="ELOR"/>
    <s v="33011093"/>
    <s v="33011093"/>
    <x v="2"/>
    <s v="Cat.5-C15-07183"/>
    <s v="N"/>
    <n v="0.45500000000000002"/>
    <n v="0"/>
    <n v="0"/>
    <n v="0"/>
    <n v="0"/>
    <n v="0"/>
    <n v="0"/>
    <n v="0"/>
    <n v="0"/>
    <m/>
    <x v="0"/>
    <s v="ELOR33011093Cat.5-C15-07183EL"/>
    <s v="Electro Oriente S. A."/>
    <x v="11"/>
    <x v="11"/>
    <s v="C. T. Contamana"/>
    <x v="63"/>
    <s v="EL"/>
    <x v="2"/>
    <x v="146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1"/>
    <s v="ELOR"/>
    <s v="33011093"/>
    <s v="33011093"/>
    <x v="2"/>
    <s v="Cat.6 3516B 0141"/>
    <s v="S"/>
    <n v="2"/>
    <n v="1"/>
    <n v="76.575999999999993"/>
    <n v="290.87"/>
    <n v="367.44600000000003"/>
    <n v="10"/>
    <n v="616"/>
    <n v="0"/>
    <n v="126"/>
    <m/>
    <x v="0"/>
    <s v="ELOR33011093Cat.6 3516B 0141EL"/>
    <s v="Electro Oriente S. A."/>
    <x v="11"/>
    <x v="11"/>
    <s v="C. T. Contamana"/>
    <x v="63"/>
    <s v="EL"/>
    <x v="2"/>
    <x v="147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367.44600000000003"/>
    <n v="0.36744600000000005"/>
    <m/>
    <n v="0.18181818181818182"/>
    <n v="0.1"/>
    <n v="0"/>
    <n v="0"/>
    <n v="22"/>
    <s v="BASE DE DATOS"/>
    <m/>
  </r>
  <r>
    <s v="24"/>
    <x v="1"/>
    <s v="ELOR"/>
    <s v="33011093"/>
    <s v="33011093"/>
    <x v="2"/>
    <s v="Cat83516BJYA00139"/>
    <s v="S"/>
    <n v="2"/>
    <n v="1.1000000000000001"/>
    <n v="62.94"/>
    <n v="189"/>
    <n v="251.94"/>
    <n v="9"/>
    <n v="456"/>
    <n v="0"/>
    <n v="125"/>
    <m/>
    <x v="0"/>
    <s v="ELOR33011093Cat83516BJYA00139EL"/>
    <s v="Electro Oriente S. A."/>
    <x v="11"/>
    <x v="11"/>
    <s v="C. T. Contamana"/>
    <x v="63"/>
    <s v="EL"/>
    <x v="2"/>
    <x v="148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251.94"/>
    <n v="0.25194"/>
    <m/>
    <n v="0.16666666666666666"/>
    <n v="9.1666666666666674E-2"/>
    <n v="0"/>
    <n v="0"/>
    <n v="22"/>
    <s v="BASE DE DATOS"/>
    <m/>
  </r>
  <r>
    <s v="24"/>
    <x v="1"/>
    <s v="ELOR"/>
    <s v="33011093"/>
    <s v="33011093"/>
    <x v="2"/>
    <s v="Cat 09 3516"/>
    <s v="S"/>
    <n v="1"/>
    <n v="0.7"/>
    <n v="1.24"/>
    <n v="4.71"/>
    <n v="5.95"/>
    <n v="0"/>
    <n v="12"/>
    <n v="0"/>
    <n v="0"/>
    <m/>
    <x v="0"/>
    <s v="ELOR33011093Cat 09 3516EL"/>
    <s v="Electro Oriente S. A."/>
    <x v="11"/>
    <x v="11"/>
    <s v="C. T. Contamana"/>
    <x v="63"/>
    <s v="EL"/>
    <x v="2"/>
    <x v="172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5.95"/>
    <n v="5.9500000000000004E-3"/>
    <m/>
    <n v="9.0909090909090912E-2"/>
    <n v="6.363636363636363E-2"/>
    <n v="0"/>
    <n v="0"/>
    <n v="22"/>
    <s v="BASE DE DATOS"/>
    <m/>
  </r>
  <r>
    <s v="24"/>
    <x v="1"/>
    <s v="ELOR"/>
    <s v="43094699"/>
    <s v="43094699"/>
    <x v="2"/>
    <s v="Volvo Penta RVM364"/>
    <s v="N"/>
    <n v="0.36399999999999999"/>
    <n v="0"/>
    <n v="0"/>
    <n v="0"/>
    <n v="0"/>
    <n v="0"/>
    <n v="0"/>
    <n v="0"/>
    <n v="0"/>
    <m/>
    <x v="0"/>
    <s v="ELOR43094699Volvo Penta RVM364EL"/>
    <s v="Electro Oriente S. A."/>
    <x v="11"/>
    <x v="11"/>
    <s v="C. T. Indiana"/>
    <x v="56"/>
    <s v="EL"/>
    <x v="2"/>
    <x v="117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0"/>
    <n v="0"/>
    <m/>
    <n v="3.0333333333333334E-2"/>
    <n v="2.4999999999999998E-2"/>
    <n v="0"/>
    <n v="0"/>
    <n v="22"/>
    <s v="BASE DE DATOS"/>
    <m/>
  </r>
  <r>
    <s v="24"/>
    <x v="1"/>
    <s v="ELOR"/>
    <s v="43094699"/>
    <s v="43094699"/>
    <x v="2"/>
    <s v="Perkins C18"/>
    <s v="S"/>
    <n v="0.6"/>
    <n v="0.4"/>
    <n v="12.4"/>
    <n v="86.802000000000007"/>
    <n v="99.201999999999998"/>
    <n v="25"/>
    <n v="575"/>
    <n v="0"/>
    <n v="0"/>
    <m/>
    <x v="0"/>
    <s v="ELOR43094699Perkins C18EL"/>
    <s v="Electro Oriente S. A."/>
    <x v="11"/>
    <x v="11"/>
    <s v="C. T. Indiana"/>
    <x v="56"/>
    <s v="EL"/>
    <x v="2"/>
    <x v="118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99.201999999999998"/>
    <n v="9.9201999999999999E-2"/>
    <m/>
    <n v="4.9999999999999996E-2"/>
    <n v="3.3333333333333333E-2"/>
    <n v="0"/>
    <n v="1.4210854715202004E-14"/>
    <n v="22"/>
    <s v="BASE DE DATOS"/>
    <m/>
  </r>
  <r>
    <s v="24"/>
    <x v="1"/>
    <s v="ELOR"/>
    <s v="43094699"/>
    <s v="43094699"/>
    <x v="2"/>
    <s v="Perkins 2506C"/>
    <s v="S"/>
    <n v="0.54"/>
    <n v="0.26"/>
    <n v="1.4430000000000001"/>
    <n v="10.097"/>
    <n v="11.54"/>
    <n v="0"/>
    <n v="82"/>
    <n v="0"/>
    <n v="0"/>
    <m/>
    <x v="0"/>
    <s v="ELOR43094699Perkins 2506CEL"/>
    <s v="Electro Oriente S. A."/>
    <x v="11"/>
    <x v="11"/>
    <s v="C. T. Indiana"/>
    <x v="56"/>
    <s v="EL"/>
    <x v="2"/>
    <x v="119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11.54"/>
    <n v="1.154E-2"/>
    <m/>
    <s v="-"/>
    <s v="-"/>
    <n v="0"/>
    <n v="0"/>
    <n v="22"/>
    <s v="BASE DE DATOS"/>
    <m/>
  </r>
  <r>
    <s v="24"/>
    <x v="1"/>
    <s v="ELOR"/>
    <s v="43094699"/>
    <s v="43094699"/>
    <x v="2"/>
    <s v="Vol.3 Pent TWD1643G"/>
    <s v="S"/>
    <n v="0.6"/>
    <n v="0.4"/>
    <n v="11.428000000000001"/>
    <n v="79.998000000000005"/>
    <n v="91.426000000000002"/>
    <n v="12"/>
    <n v="510"/>
    <n v="0"/>
    <n v="48"/>
    <m/>
    <x v="0"/>
    <s v="ELOR43094699Vol.3 Pent TWD1643GEL"/>
    <s v="Electro Oriente S. A."/>
    <x v="11"/>
    <x v="11"/>
    <s v="C. T. Indiana"/>
    <x v="56"/>
    <s v="EL"/>
    <x v="2"/>
    <x v="120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91.426000000000002"/>
    <n v="9.1426000000000007E-2"/>
    <m/>
    <n v="0.06"/>
    <n v="2.6000000000000002E-2"/>
    <n v="0"/>
    <n v="0"/>
    <n v="22"/>
    <s v="BASE DE DATOS"/>
    <m/>
  </r>
  <r>
    <s v="24"/>
    <x v="1"/>
    <s v="ELOR"/>
    <s v="43094599"/>
    <s v="43094599"/>
    <x v="2"/>
    <s v="CUMMINS_1 C200(050)"/>
    <s v="S"/>
    <n v="0.20799999999999999"/>
    <n v="0.14000000000000001"/>
    <n v="0.112"/>
    <n v="0.78400000000000003"/>
    <n v="0.89600000000000002"/>
    <n v="2"/>
    <n v="24"/>
    <n v="0"/>
    <n v="2"/>
    <m/>
    <x v="0"/>
    <s v="ELOR43094599CUMMINS_1 C200(050)EL"/>
    <s v="Electro Oriente S. A."/>
    <x v="11"/>
    <x v="11"/>
    <s v="C. T. Tamshiyacu"/>
    <x v="60"/>
    <s v="EL"/>
    <x v="2"/>
    <x v="135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.89600000000000002"/>
    <n v="8.9599999999999999E-4"/>
    <m/>
    <n v="2.0799999999999999E-2"/>
    <n v="1.4000000000000002E-2"/>
    <n v="0"/>
    <n v="0"/>
    <n v="22"/>
    <s v="BASE DE DATOS"/>
    <m/>
  </r>
  <r>
    <s v="24"/>
    <x v="1"/>
    <s v="ELOR"/>
    <s v="43094599"/>
    <s v="43094599"/>
    <x v="2"/>
    <s v="CUMMINS_2 C200(026)"/>
    <s v="S"/>
    <n v="0.20799999999999999"/>
    <n v="0.17"/>
    <n v="1.2E-2"/>
    <n v="8.5000000000000006E-2"/>
    <n v="9.7000000000000003E-2"/>
    <n v="1"/>
    <n v="2"/>
    <n v="0"/>
    <n v="0"/>
    <m/>
    <x v="0"/>
    <s v="ELOR43094599CUMMINS_2 C200(026)EL"/>
    <s v="Electro Oriente S. A."/>
    <x v="11"/>
    <x v="11"/>
    <s v="C. T. Tamshiyacu"/>
    <x v="60"/>
    <s v="EL"/>
    <x v="2"/>
    <x v="136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9.7000000000000003E-2"/>
    <n v="9.7E-5"/>
    <m/>
    <n v="2.0799999999999999E-2"/>
    <n v="1.7000000000000001E-2"/>
    <n v="0"/>
    <n v="0"/>
    <n v="22"/>
    <s v="BASE DE DATOS"/>
    <m/>
  </r>
  <r>
    <s v="24"/>
    <x v="1"/>
    <s v="ELOR"/>
    <s v="43094599"/>
    <s v="43094599"/>
    <x v="2"/>
    <s v="CUMMINS_3 C4500C"/>
    <s v="S"/>
    <n v="0.45"/>
    <n v="0.18"/>
    <n v="7.1210000000000004"/>
    <n v="49.848999999999997"/>
    <n v="56.97"/>
    <n v="10"/>
    <n v="384"/>
    <n v="0"/>
    <n v="27"/>
    <m/>
    <x v="0"/>
    <s v="ELOR43094599CUMMINS_3 C4500CEL"/>
    <s v="Electro Oriente S. A."/>
    <x v="11"/>
    <x v="11"/>
    <s v="C. T. Tamshiyacu"/>
    <x v="60"/>
    <s v="EL"/>
    <x v="2"/>
    <x v="137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56.97"/>
    <n v="5.697E-2"/>
    <m/>
    <n v="4.4999999999999998E-2"/>
    <n v="1.7999999999999999E-2"/>
    <n v="0"/>
    <n v="0"/>
    <n v="22"/>
    <s v="BASE DE DATOS"/>
    <m/>
  </r>
  <r>
    <s v="24"/>
    <x v="1"/>
    <s v="ELOR"/>
    <s v="43094599"/>
    <s v="43094599"/>
    <x v="2"/>
    <s v="CUMMINS_4 NTA855 G3"/>
    <s v="S"/>
    <n v="0.35199999999999998"/>
    <n v="0.28000000000000003"/>
    <n v="9.968"/>
    <n v="69.772000000000006"/>
    <n v="79.739999999999995"/>
    <n v="10"/>
    <n v="384"/>
    <n v="0"/>
    <n v="57"/>
    <m/>
    <x v="0"/>
    <s v="ELOR43094599CUMMINS_4 NTA855 G3EL"/>
    <s v="Electro Oriente S. A."/>
    <x v="11"/>
    <x v="11"/>
    <s v="C. T. Tamshiyacu"/>
    <x v="60"/>
    <s v="EL"/>
    <x v="2"/>
    <x v="138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79.739999999999995"/>
    <n v="7.9739999999999991E-2"/>
    <m/>
    <n v="3.5199999999999995E-2"/>
    <n v="2.8000000000000004E-2"/>
    <n v="0"/>
    <n v="1.4210854715202004E-14"/>
    <n v="22"/>
    <s v="BASE DE DATOS"/>
    <m/>
  </r>
  <r>
    <s v="24"/>
    <x v="1"/>
    <s v="ELOR"/>
    <s v="53023514"/>
    <s v="53023514"/>
    <x v="2"/>
    <s v="OLYMPIAN"/>
    <s v="S"/>
    <n v="0.04"/>
    <n v="0.03"/>
    <n v="0.501"/>
    <n v="1.1679999999999999"/>
    <n v="1.669"/>
    <n v="9"/>
    <n v="290"/>
    <n v="0"/>
    <n v="3"/>
    <m/>
    <x v="0"/>
    <s v="ELOR53023514OLYMPIANEL"/>
    <s v="Electro Oriente S. A."/>
    <x v="11"/>
    <x v="11"/>
    <s v="C. T. Gran Peru"/>
    <x v="61"/>
    <s v="EL"/>
    <x v="2"/>
    <x v="105"/>
    <x v="0"/>
    <s v="Instalado"/>
    <s v="Operativo"/>
    <s v="Distribuidora"/>
    <x v="0"/>
    <x v="1"/>
    <x v="1"/>
    <x v="0"/>
    <s v="Estatal"/>
    <s v="LORETO"/>
    <s v="LORETO"/>
    <s v="MAYNAS"/>
    <s v="FERNANDO LORES"/>
    <s v="GRAN PERÚ"/>
    <x v="1"/>
    <n v="0"/>
    <x v="0"/>
    <x v="0"/>
    <x v="0"/>
    <s v="MWh"/>
    <n v="1.669"/>
    <n v="1.6690000000000001E-3"/>
    <m/>
    <n v="3.3333333333333335E-3"/>
    <n v="2.5000000000000001E-3"/>
    <n v="0"/>
    <n v="0"/>
    <n v="22"/>
    <s v="BASE DE DATOS"/>
    <m/>
  </r>
  <r>
    <s v="24"/>
    <x v="1"/>
    <s v="ELOR"/>
    <s v="43095299"/>
    <s v="43095299"/>
    <x v="2"/>
    <s v="Perkins2 U487536C"/>
    <s v="S"/>
    <n v="3.1E-2"/>
    <n v="2.5000000000000001E-2"/>
    <n v="0"/>
    <n v="0"/>
    <n v="0"/>
    <n v="0"/>
    <n v="0"/>
    <n v="0"/>
    <n v="0"/>
    <m/>
    <x v="0"/>
    <s v="ELOR43095299Perkins2 U487536CEL"/>
    <s v="Electro Oriente S. A."/>
    <x v="11"/>
    <x v="11"/>
    <s v="C. T. Petropolis"/>
    <x v="54"/>
    <s v="EL"/>
    <x v="2"/>
    <x v="112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0"/>
    <n v="0"/>
    <m/>
    <n v="3.0999999999999999E-3"/>
    <n v="2.5000000000000001E-3"/>
    <n v="0"/>
    <n v="0"/>
    <n v="22"/>
    <s v="BASE DE DATOS"/>
    <m/>
  </r>
  <r>
    <s v="24"/>
    <x v="1"/>
    <s v="ELOR"/>
    <s v="53026512"/>
    <s v="53026512"/>
    <x v="2"/>
    <s v="OLYMPIAN"/>
    <s v="N"/>
    <n v="0.13"/>
    <n v="0"/>
    <n v="0"/>
    <n v="0"/>
    <n v="0"/>
    <n v="0"/>
    <n v="0"/>
    <n v="0"/>
    <n v="0"/>
    <m/>
    <x v="0"/>
    <s v="ELOR53026512OLYMPIANEL"/>
    <s v="Electro Oriente S. A."/>
    <x v="11"/>
    <x v="11"/>
    <s v="C.T. San Francisco"/>
    <x v="52"/>
    <s v="EL"/>
    <x v="2"/>
    <x v="105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1.0833333333333334E-2"/>
    <n v="8.3333333333333332E-3"/>
    <n v="0"/>
    <n v="0"/>
    <n v="22"/>
    <s v="BASE DE DATOS"/>
    <m/>
  </r>
  <r>
    <s v="24"/>
    <x v="1"/>
    <s v="ELOR"/>
    <s v="53026512"/>
    <s v="53026512"/>
    <x v="2"/>
    <s v="Volv.Pent1 RVL-251"/>
    <s v="N"/>
    <n v="0.27300000000000002"/>
    <n v="0"/>
    <n v="0"/>
    <n v="0"/>
    <n v="0"/>
    <n v="0"/>
    <n v="0"/>
    <n v="0"/>
    <n v="0"/>
    <m/>
    <x v="0"/>
    <s v="ELOR53026512Volv.Pent1 RVL-251EL"/>
    <s v="Electro Oriente S. A."/>
    <x v="11"/>
    <x v="11"/>
    <s v="C.T. San Francisco"/>
    <x v="52"/>
    <s v="EL"/>
    <x v="2"/>
    <x v="104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2.2750000000000003E-2"/>
    <n v="1.6666666666666666E-2"/>
    <n v="0"/>
    <n v="0"/>
    <n v="22"/>
    <s v="BASE DE DATOS"/>
    <m/>
  </r>
  <r>
    <s v="24"/>
    <x v="1"/>
    <s v="ELOR"/>
    <s v="53026512"/>
    <s v="53026512"/>
    <x v="2"/>
    <s v="Vol.Pent TAD1642GEb"/>
    <s v="S"/>
    <n v="0.6"/>
    <n v="0.48"/>
    <n v="16.78"/>
    <n v="42.9"/>
    <n v="59.68"/>
    <n v="3"/>
    <n v="377"/>
    <n v="0"/>
    <n v="45"/>
    <m/>
    <x v="0"/>
    <s v="ELOR53026512Vol.Pent TAD1642GEbEL"/>
    <s v="Electro Oriente S. A."/>
    <x v="11"/>
    <x v="11"/>
    <s v="C.T. San Francisco"/>
    <x v="52"/>
    <s v="EL"/>
    <x v="2"/>
    <x v="106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59.68"/>
    <n v="5.9679999999999997E-2"/>
    <m/>
    <n v="4.9999999999999996E-2"/>
    <n v="0.04"/>
    <n v="0"/>
    <n v="0"/>
    <n v="22"/>
    <s v="BASE DE DATOS"/>
    <m/>
  </r>
  <r>
    <s v="24"/>
    <x v="1"/>
    <s v="ELOR"/>
    <s v="33010893"/>
    <s v="33010893"/>
    <x v="2"/>
    <s v="CAT 3516(G1)"/>
    <s v="S"/>
    <n v="1"/>
    <n v="0.95"/>
    <n v="0"/>
    <n v="0"/>
    <n v="0"/>
    <n v="0"/>
    <n v="0"/>
    <n v="0"/>
    <n v="0"/>
    <m/>
    <x v="0"/>
    <s v="ELOR33010893CAT 3516(G1)EL"/>
    <s v="Electro Oriente S. A."/>
    <x v="11"/>
    <x v="11"/>
    <s v="C. T. Yurimaguas"/>
    <x v="64"/>
    <s v="EL"/>
    <x v="2"/>
    <x v="149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9.0909090909090912E-2"/>
    <n v="8.6363636363636365E-2"/>
    <n v="0"/>
    <n v="0"/>
    <n v="22"/>
    <s v="BASE DE DATOS"/>
    <m/>
  </r>
  <r>
    <s v="24"/>
    <x v="1"/>
    <s v="ELOR"/>
    <s v="33010893"/>
    <s v="33010893"/>
    <x v="2"/>
    <s v="CAT2 3512 TA(G2)"/>
    <s v="S"/>
    <n v="0.5"/>
    <n v="0.4"/>
    <n v="16.323"/>
    <n v="0"/>
    <n v="16.323"/>
    <n v="0"/>
    <n v="0"/>
    <n v="0"/>
    <n v="0"/>
    <m/>
    <x v="0"/>
    <s v="ELOR33010893CAT2 3512 TA(G2)EL"/>
    <s v="Electro Oriente S. A."/>
    <x v="11"/>
    <x v="11"/>
    <s v="C. T. Yurimaguas"/>
    <x v="64"/>
    <s v="EL"/>
    <x v="2"/>
    <x v="150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16.323"/>
    <n v="1.6323000000000001E-2"/>
    <m/>
    <n v="4.1666666666666664E-2"/>
    <n v="3.3333333333333333E-2"/>
    <n v="0"/>
    <n v="0"/>
    <n v="22"/>
    <s v="BASE DE DATOS"/>
    <m/>
  </r>
  <r>
    <s v="24"/>
    <x v="1"/>
    <s v="ELOR"/>
    <s v="33010893"/>
    <s v="33010893"/>
    <x v="2"/>
    <s v="CAT.2 D-3512(G4)"/>
    <s v="S"/>
    <n v="0.5"/>
    <n v="0.45"/>
    <n v="0"/>
    <n v="0"/>
    <n v="0"/>
    <n v="0"/>
    <n v="0"/>
    <n v="0"/>
    <n v="0"/>
    <m/>
    <x v="0"/>
    <s v="ELOR33010893CAT.2 D-3512(G4)EL"/>
    <s v="Electro Oriente S. A."/>
    <x v="11"/>
    <x v="11"/>
    <s v="C. T. Yurimaguas"/>
    <x v="64"/>
    <s v="EL"/>
    <x v="2"/>
    <x v="151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7499999999999999E-2"/>
    <n v="0"/>
    <n v="0"/>
    <n v="22"/>
    <s v="BASE DE DATOS"/>
    <m/>
  </r>
  <r>
    <s v="24"/>
    <x v="1"/>
    <s v="ELOR"/>
    <s v="33010893"/>
    <s v="33010893"/>
    <x v="2"/>
    <s v="AGGREKO (G5)"/>
    <s v="S"/>
    <n v="4.4000000000000004"/>
    <n v="4"/>
    <n v="0"/>
    <n v="0"/>
    <n v="0"/>
    <n v="0"/>
    <n v="5.49"/>
    <n v="0"/>
    <n v="0"/>
    <m/>
    <x v="0"/>
    <s v="ELOR33010893AGGREKO (G5)EL"/>
    <s v="Electro Oriente S. A."/>
    <x v="11"/>
    <x v="11"/>
    <s v="C. T. Yurimaguas"/>
    <x v="64"/>
    <s v="EL"/>
    <x v="2"/>
    <x v="152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s v="-"/>
    <s v="-"/>
    <n v="0"/>
    <n v="0"/>
    <n v="22"/>
    <s v="BASE DE DATOS"/>
    <m/>
  </r>
  <r>
    <s v="24"/>
    <x v="1"/>
    <s v="ELOR"/>
    <s v="33011293"/>
    <s v="33011293"/>
    <x v="2"/>
    <s v="Wartsila 1"/>
    <s v="S"/>
    <n v="6.24"/>
    <n v="6"/>
    <n v="0"/>
    <n v="0"/>
    <n v="0"/>
    <n v="0"/>
    <n v="0"/>
    <n v="0"/>
    <n v="0"/>
    <m/>
    <x v="0"/>
    <s v="ELOR33011293Wartsila 1EL"/>
    <s v="Electro Oriente S. A."/>
    <x v="11"/>
    <x v="11"/>
    <s v="C. T. Tarapoto"/>
    <x v="65"/>
    <s v="EL"/>
    <x v="2"/>
    <x v="14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1"/>
    <s v="ELOR"/>
    <s v="33011293"/>
    <s v="33011293"/>
    <x v="2"/>
    <s v="Wartsila 2"/>
    <s v="S"/>
    <n v="6.24"/>
    <n v="6"/>
    <n v="0"/>
    <n v="0"/>
    <n v="0"/>
    <n v="0"/>
    <n v="0"/>
    <n v="0"/>
    <n v="0"/>
    <m/>
    <x v="0"/>
    <s v="ELOR33011293Wartsila 2EL"/>
    <s v="Electro Oriente S. A."/>
    <x v="11"/>
    <x v="11"/>
    <s v="C. T. Tarapoto"/>
    <x v="65"/>
    <s v="EL"/>
    <x v="2"/>
    <x v="15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1"/>
    <s v="ELOR"/>
    <s v="33011293"/>
    <s v="33011293"/>
    <x v="2"/>
    <s v="CAT.D-3512"/>
    <s v="S"/>
    <n v="0.52"/>
    <n v="0.4"/>
    <n v="0"/>
    <n v="0"/>
    <n v="0"/>
    <n v="0"/>
    <n v="0"/>
    <n v="0"/>
    <n v="0"/>
    <m/>
    <x v="0"/>
    <s v="ELOR33011293CAT.D-3512EL"/>
    <s v="Electro Oriente S. A."/>
    <x v="11"/>
    <x v="11"/>
    <s v="C. T. Tarapoto"/>
    <x v="65"/>
    <s v="EL"/>
    <x v="2"/>
    <x v="153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1"/>
    <n v="0"/>
    <x v="0"/>
    <x v="0"/>
    <x v="0"/>
    <s v="MWh"/>
    <n v="0"/>
    <n v="0"/>
    <m/>
    <n v="4.3333333333333335E-2"/>
    <n v="3.3333333333333333E-2"/>
    <n v="0"/>
    <n v="0"/>
    <n v="22"/>
    <s v="BASE DE DATOS"/>
    <m/>
  </r>
  <r>
    <s v="24"/>
    <x v="1"/>
    <s v="ELOR"/>
    <s v="33011593"/>
    <s v="33011593"/>
    <x v="2"/>
    <s v="EMD"/>
    <s v="N"/>
    <n v="2.5"/>
    <n v="1.6"/>
    <n v="0"/>
    <n v="0"/>
    <n v="0"/>
    <n v="0"/>
    <n v="0"/>
    <n v="0"/>
    <n v="0"/>
    <m/>
    <x v="0"/>
    <s v="ELOR33011593EMDEL"/>
    <s v="Electro Oriente S. A."/>
    <x v="11"/>
    <x v="11"/>
    <s v="C. T. Bellavista"/>
    <x v="66"/>
    <s v="EL"/>
    <x v="2"/>
    <x v="154"/>
    <x v="0"/>
    <s v="Instalado"/>
    <s v="Operativo"/>
    <s v="Distribuidora"/>
    <x v="0"/>
    <x v="0"/>
    <x v="1"/>
    <x v="0"/>
    <s v="Estatal"/>
    <s v="SAN MARTÍN"/>
    <s v="SAN MARTÍN"/>
    <s v="BELLAVISTA"/>
    <s v="BELLAVISTA"/>
    <n v="0"/>
    <x v="1"/>
    <n v="0"/>
    <x v="0"/>
    <x v="0"/>
    <x v="0"/>
    <s v="MWh"/>
    <n v="0"/>
    <n v="0"/>
    <m/>
    <n v="0.22727272727272727"/>
    <n v="0.14545454545454548"/>
    <n v="0"/>
    <n v="0"/>
    <n v="22"/>
    <s v="BASE DE DATOS"/>
    <m/>
  </r>
  <r>
    <s v="24"/>
    <x v="1"/>
    <s v="ELOR"/>
    <s v="43047494"/>
    <s v="43047494"/>
    <x v="2"/>
    <s v="CAT C-18"/>
    <s v="S"/>
    <n v="0.5"/>
    <n v="0.5"/>
    <n v="0"/>
    <n v="0"/>
    <n v="0"/>
    <n v="0"/>
    <n v="0"/>
    <n v="0"/>
    <n v="0"/>
    <m/>
    <x v="0"/>
    <s v="ELOR43047494CAT C-18EL"/>
    <s v="Electro Oriente S. A."/>
    <x v="11"/>
    <x v="11"/>
    <s v="C. T. Lagunas"/>
    <x v="67"/>
    <s v="EL"/>
    <x v="2"/>
    <x v="155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4.1666666666666664E-2"/>
    <n v="0"/>
    <n v="0"/>
    <n v="22"/>
    <s v="BASE DE DATOS"/>
    <m/>
  </r>
  <r>
    <s v="24"/>
    <x v="1"/>
    <s v="ELOR"/>
    <s v="43047494"/>
    <s v="43047494"/>
    <x v="2"/>
    <s v="Volvo Penta TAD1630"/>
    <s v="S"/>
    <n v="0.5"/>
    <n v="0.4"/>
    <n v="0"/>
    <n v="15.968"/>
    <n v="15.968"/>
    <n v="0"/>
    <n v="82"/>
    <n v="0"/>
    <n v="0"/>
    <m/>
    <x v="0"/>
    <s v="ELOR43047494Volvo Penta TAD1630EL"/>
    <s v="Electro Oriente S. A."/>
    <x v="11"/>
    <x v="11"/>
    <s v="C. T. Lagunas"/>
    <x v="67"/>
    <s v="EL"/>
    <x v="2"/>
    <x v="156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15.968"/>
    <n v="1.5968E-2"/>
    <m/>
    <n v="4.1666666666666664E-2"/>
    <n v="3.3333333333333333E-2"/>
    <n v="0"/>
    <n v="0"/>
    <n v="22"/>
    <s v="BASE DE DATOS"/>
    <m/>
  </r>
  <r>
    <s v="24"/>
    <x v="1"/>
    <s v="ELOR"/>
    <s v="43047494"/>
    <s v="43047494"/>
    <x v="2"/>
    <s v="Cat. D-3512&lt;G3&gt;"/>
    <s v="S"/>
    <n v="0.5"/>
    <n v="0.45"/>
    <n v="42.082999999999998"/>
    <n v="0"/>
    <n v="42.082999999999998"/>
    <n v="0"/>
    <n v="180"/>
    <n v="0"/>
    <n v="78"/>
    <m/>
    <x v="0"/>
    <s v="ELOR43047494Cat. D-3512&lt;G3&gt;EL"/>
    <s v="Electro Oriente S. A."/>
    <x v="11"/>
    <x v="11"/>
    <s v="C. T. Lagunas"/>
    <x v="67"/>
    <s v="EL"/>
    <x v="2"/>
    <x v="157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42.082999999999998"/>
    <n v="4.2082999999999995E-2"/>
    <m/>
    <n v="4.1666666666666664E-2"/>
    <n v="3.7499999999999999E-2"/>
    <n v="0"/>
    <n v="0"/>
    <n v="22"/>
    <s v="BASE DE DATOS"/>
    <m/>
  </r>
  <r>
    <s v="24"/>
    <x v="1"/>
    <s v="ELOR"/>
    <s v="43047494"/>
    <s v="43047494"/>
    <x v="2"/>
    <s v="CAT 2 3512 &lt;G4&gt;"/>
    <s v="S"/>
    <n v="0.5"/>
    <n v="0.45"/>
    <n v="0"/>
    <n v="56.308999999999997"/>
    <n v="56.308999999999997"/>
    <n v="0"/>
    <n v="212"/>
    <n v="0"/>
    <n v="78"/>
    <m/>
    <x v="0"/>
    <s v="ELOR43047494CAT 2 3512 &lt;G4&gt;EL"/>
    <s v="Electro Oriente S. A."/>
    <x v="11"/>
    <x v="11"/>
    <s v="C. T. Lagunas"/>
    <x v="67"/>
    <s v="EL"/>
    <x v="2"/>
    <x v="173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56.308999999999997"/>
    <n v="5.6308999999999998E-2"/>
    <m/>
    <n v="4.5454545454545456E-2"/>
    <n v="4.0909090909090909E-2"/>
    <n v="0"/>
    <n v="0"/>
    <n v="22"/>
    <s v="BASE DE DATOS"/>
    <m/>
  </r>
  <r>
    <s v="24"/>
    <x v="1"/>
    <s v="ELOR"/>
    <s v="12345678"/>
    <s v="12345678"/>
    <x v="2"/>
    <s v="VOLVO PENTA &lt;G1&gt;"/>
    <s v="S"/>
    <n v="0.5"/>
    <n v="0.45"/>
    <n v="19.875"/>
    <n v="56.915999999999997"/>
    <n v="76.790999999999997"/>
    <n v="6"/>
    <n v="346"/>
    <n v="0"/>
    <n v="20"/>
    <m/>
    <x v="0"/>
    <s v="ELOR12345678VOLVO PENTA &lt;G1&gt;EL"/>
    <s v="Electro Oriente S. A."/>
    <x v="11"/>
    <x v="11"/>
    <s v="C. T. San Lorenzo"/>
    <x v="68"/>
    <s v="EL"/>
    <x v="2"/>
    <x v="158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76.790999999999997"/>
    <n v="7.6790999999999998E-2"/>
    <m/>
    <n v="4.1666666666666664E-2"/>
    <n v="3.7499999999999999E-2"/>
    <n v="0"/>
    <n v="0"/>
    <n v="22"/>
    <s v="BASE DE DATOS"/>
    <m/>
  </r>
  <r>
    <s v="24"/>
    <x v="1"/>
    <s v="ELOR"/>
    <s v="12345678"/>
    <s v="12345678"/>
    <x v="2"/>
    <s v="VOLVO PENTA &lt;G2&gt;"/>
    <s v="S"/>
    <n v="0.5"/>
    <n v="0.45"/>
    <n v="22.358000000000001"/>
    <n v="59.506999999999998"/>
    <n v="81.864999999999995"/>
    <n v="6"/>
    <n v="376"/>
    <n v="0"/>
    <n v="20"/>
    <m/>
    <x v="0"/>
    <s v="ELOR12345678VOLVO PENTA &lt;G2&gt;EL"/>
    <s v="Electro Oriente S. A."/>
    <x v="11"/>
    <x v="11"/>
    <s v="C. T. San Lorenzo"/>
    <x v="68"/>
    <s v="EL"/>
    <x v="2"/>
    <x v="159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81.864999999999995"/>
    <n v="8.1864999999999993E-2"/>
    <m/>
    <n v="4.1666666666666664E-2"/>
    <n v="3.7499999999999999E-2"/>
    <n v="0"/>
    <n v="0"/>
    <n v="22"/>
    <s v="BASE DE DATOS"/>
    <m/>
  </r>
  <r>
    <s v="24"/>
    <x v="1"/>
    <s v="ELOR"/>
    <s v="12345678"/>
    <s v="12345678"/>
    <x v="2"/>
    <s v="VOLVO PENTA &lt;G3&gt;"/>
    <s v="S"/>
    <n v="0.45"/>
    <n v="0.4"/>
    <n v="23.352"/>
    <n v="35.073"/>
    <n v="58.424999999999997"/>
    <n v="6"/>
    <n v="297"/>
    <n v="0"/>
    <n v="20"/>
    <m/>
    <x v="0"/>
    <s v="ELOR12345678VOLVO PENTA &lt;G3&gt;EL"/>
    <s v="Electro Oriente S. A."/>
    <x v="11"/>
    <x v="11"/>
    <s v="C. T. San Lorenzo"/>
    <x v="68"/>
    <s v="EL"/>
    <x v="2"/>
    <x v="160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58.424999999999997"/>
    <n v="5.8424999999999998E-2"/>
    <m/>
    <n v="3.7499999999999999E-2"/>
    <n v="3.3333333333333333E-2"/>
    <n v="0"/>
    <n v="0"/>
    <n v="22"/>
    <s v="BASE DE DATOS"/>
    <m/>
  </r>
  <r>
    <s v="24"/>
    <x v="1"/>
    <s v="ELOR"/>
    <s v="65010914"/>
    <s v="65010914"/>
    <x v="2"/>
    <s v="GRUPO 1"/>
    <s v="S"/>
    <n v="1.1000000000000001"/>
    <n v="0.8"/>
    <n v="43.755000000000003"/>
    <n v="0"/>
    <n v="43.755000000000003"/>
    <n v="0"/>
    <n v="110.33"/>
    <n v="0"/>
    <n v="0"/>
    <m/>
    <x v="0"/>
    <s v="ELOR65010914GRUPO 1EL"/>
    <s v="Electro Oriente S. A."/>
    <x v="11"/>
    <x v="11"/>
    <s v="C. T. Juan Velazco Alvarado"/>
    <x v="70"/>
    <s v="EL"/>
    <x v="2"/>
    <x v="165"/>
    <x v="0"/>
    <s v="Instalado"/>
    <s v="Operativo"/>
    <s v="Distribuidora"/>
    <x v="0"/>
    <x v="0"/>
    <x v="1"/>
    <x v="0"/>
    <s v="Estatal"/>
    <s v="AMAZONAS"/>
    <s v="AMAZONAS"/>
    <s v="CONDORCANQUI"/>
    <s v="SANTA MARÍA DE NIEVA"/>
    <s v="JUAN VELAZCO ALVARADO"/>
    <x v="1"/>
    <n v="0"/>
    <x v="0"/>
    <x v="0"/>
    <x v="0"/>
    <s v="MWh"/>
    <n v="43.755000000000003"/>
    <n v="4.3755000000000002E-2"/>
    <m/>
    <n v="9.1666666666666674E-2"/>
    <n v="6.6666666666666666E-2"/>
    <n v="0"/>
    <n v="0"/>
    <n v="22"/>
    <s v="BASE DE DATOS"/>
    <m/>
  </r>
  <r>
    <s v="24"/>
    <x v="1"/>
    <s v="ELOR"/>
    <s v="53200204"/>
    <s v="53200204"/>
    <x v="2"/>
    <s v="CAT3_3516"/>
    <s v="S"/>
    <n v="2"/>
    <n v="0.9"/>
    <n v="40.128999999999998"/>
    <n v="7.74"/>
    <n v="47.869"/>
    <n v="0"/>
    <n v="53.54"/>
    <n v="0"/>
    <n v="0"/>
    <m/>
    <x v="0"/>
    <s v="ELOR53200204CAT3_3516EL"/>
    <s v="Electro Oriente S. A."/>
    <x v="11"/>
    <x v="11"/>
    <s v="C. T. Bagua_Grande"/>
    <x v="69"/>
    <s v="EL"/>
    <x v="2"/>
    <x v="163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47.869"/>
    <n v="4.7869000000000002E-2"/>
    <m/>
    <n v="0.16666666666666666"/>
    <n v="7.4999999999999997E-2"/>
    <n v="0"/>
    <n v="0"/>
    <n v="22"/>
    <s v="BASE DE DATOS"/>
    <m/>
  </r>
  <r>
    <s v="24"/>
    <x v="1"/>
    <s v="ELOR"/>
    <s v="53200204"/>
    <s v="53200204"/>
    <x v="2"/>
    <s v="Cat-1_3512"/>
    <s v="S"/>
    <n v="0.5"/>
    <n v="0.35"/>
    <n v="3.81"/>
    <n v="0.76300000000000001"/>
    <n v="4.5730000000000004"/>
    <n v="0"/>
    <n v="12.98"/>
    <n v="0"/>
    <n v="0"/>
    <m/>
    <x v="0"/>
    <s v="ELOR53200204Cat-1_3512EL"/>
    <s v="Electro Oriente S. A."/>
    <x v="11"/>
    <x v="11"/>
    <s v="C. T. Bagua_Grande"/>
    <x v="69"/>
    <s v="EL"/>
    <x v="2"/>
    <x v="161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4.5730000000000004"/>
    <n v="4.5730000000000007E-3"/>
    <m/>
    <n v="4.1666666666666664E-2"/>
    <n v="2.9166666666666664E-2"/>
    <n v="0"/>
    <n v="0"/>
    <n v="22"/>
    <s v="BASE DE DATOS"/>
    <m/>
  </r>
  <r>
    <s v="24"/>
    <x v="1"/>
    <s v="ELOR"/>
    <s v="53200204"/>
    <s v="53200204"/>
    <x v="2"/>
    <s v="Cat-2_3512"/>
    <s v="S"/>
    <n v="0.5"/>
    <n v="0.35"/>
    <n v="0.64900000000000002"/>
    <n v="0"/>
    <n v="0.64900000000000002"/>
    <n v="0"/>
    <n v="0"/>
    <n v="1.74"/>
    <n v="0"/>
    <m/>
    <x v="0"/>
    <s v="ELOR53200204Cat-2_3512EL"/>
    <s v="Electro Oriente S. A."/>
    <x v="11"/>
    <x v="11"/>
    <s v="C. T. Bagua_Grande"/>
    <x v="69"/>
    <s v="EL"/>
    <x v="2"/>
    <x v="162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0.64900000000000002"/>
    <n v="6.4900000000000005E-4"/>
    <m/>
    <n v="4.1666666666666664E-2"/>
    <n v="2.9166666666666664E-2"/>
    <n v="0"/>
    <n v="0"/>
    <n v="22"/>
    <s v="BASE DE DATOS"/>
    <m/>
  </r>
  <r>
    <s v="24"/>
    <x v="1"/>
    <s v="ELOR"/>
    <s v="53200204"/>
    <s v="53200204"/>
    <x v="2"/>
    <s v="DETROIT"/>
    <s v="S"/>
    <n v="0.45"/>
    <n v="0.45"/>
    <n v="0.05"/>
    <n v="0"/>
    <n v="0.05"/>
    <n v="0"/>
    <n v="0.16"/>
    <n v="0"/>
    <n v="0"/>
    <m/>
    <x v="0"/>
    <s v="ELOR53200204DETROITEL"/>
    <s v="Electro Oriente S. A."/>
    <x v="11"/>
    <x v="11"/>
    <s v="C. T. Bagua_Grande"/>
    <x v="69"/>
    <s v="EL"/>
    <x v="2"/>
    <x v="164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0.05"/>
    <n v="5.0000000000000002E-5"/>
    <m/>
    <n v="0.05"/>
    <n v="3.3333333333333333E-2"/>
    <n v="0"/>
    <n v="0"/>
    <n v="22"/>
    <s v="BASE DE DATOS"/>
    <m/>
  </r>
  <r>
    <s v="24"/>
    <x v="1"/>
    <s v="ELOR"/>
    <s v="53026818"/>
    <s v="53026818"/>
    <x v="2"/>
    <s v="CAT1_HUMBOLT"/>
    <s v="S"/>
    <n v="1.825"/>
    <n v="1"/>
    <n v="56.290999999999997"/>
    <n v="0"/>
    <n v="56.290999999999997"/>
    <n v="0"/>
    <n v="47.66"/>
    <n v="0"/>
    <n v="0"/>
    <m/>
    <x v="0"/>
    <s v="ELOR53026818CAT1_HUMBOLTEL"/>
    <s v="Electro Oriente S. A."/>
    <x v="11"/>
    <x v="11"/>
    <s v="C.T. San Ignacio"/>
    <x v="71"/>
    <s v="EL"/>
    <x v="2"/>
    <x v="166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56.290999999999997"/>
    <n v="5.6290999999999994E-2"/>
    <m/>
    <n v="0.15208333333333332"/>
    <n v="8.3333333333333329E-2"/>
    <n v="0"/>
    <n v="0"/>
    <n v="22"/>
    <s v="BASE DE DATOS"/>
    <m/>
  </r>
  <r>
    <s v="24"/>
    <x v="1"/>
    <s v="ELOR"/>
    <s v="53026818"/>
    <s v="53026818"/>
    <x v="2"/>
    <s v="CAT2_HUMBOLT"/>
    <s v="S"/>
    <n v="0.91"/>
    <n v="0.8"/>
    <n v="8.2360000000000007"/>
    <n v="0"/>
    <n v="8.2360000000000007"/>
    <n v="0"/>
    <n v="15.3"/>
    <n v="0"/>
    <n v="0"/>
    <m/>
    <x v="0"/>
    <s v="ELOR53026818CAT2_HUMBOLTEL"/>
    <s v="Electro Oriente S. A."/>
    <x v="11"/>
    <x v="11"/>
    <s v="C.T. San Ignacio"/>
    <x v="71"/>
    <s v="EL"/>
    <x v="2"/>
    <x v="167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8.2360000000000007"/>
    <n v="8.2360000000000003E-3"/>
    <m/>
    <n v="7.5833333333333336E-2"/>
    <n v="6.6666666666666666E-2"/>
    <n v="0"/>
    <n v="0"/>
    <n v="22"/>
    <s v="BASE DE DATOS"/>
    <m/>
  </r>
  <r>
    <s v="24"/>
    <x v="1"/>
    <s v="ELOR"/>
    <s v="53026818"/>
    <s v="53026818"/>
    <x v="2"/>
    <s v="CAT3_HUMBOLT"/>
    <s v="S"/>
    <n v="1.35"/>
    <n v="1"/>
    <n v="29.384"/>
    <n v="0"/>
    <n v="29.384"/>
    <n v="0"/>
    <n v="34.99"/>
    <n v="0"/>
    <n v="0"/>
    <m/>
    <x v="0"/>
    <s v="ELOR53026818CAT3_HUMBOLTEL"/>
    <s v="Electro Oriente S. A."/>
    <x v="11"/>
    <x v="11"/>
    <s v="C.T. San Ignacio"/>
    <x v="71"/>
    <s v="EL"/>
    <x v="2"/>
    <x v="168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29.384"/>
    <n v="2.9384E-2"/>
    <m/>
    <n v="0.1125"/>
    <n v="8.3333333333333329E-2"/>
    <n v="0"/>
    <n v="0"/>
    <n v="22"/>
    <s v="BASE DE DATOS"/>
    <m/>
  </r>
  <r>
    <s v="24"/>
    <x v="1"/>
    <s v="ELOR"/>
    <s v="53026818"/>
    <s v="53026818"/>
    <x v="2"/>
    <s v="CAT4_HUMBOLT"/>
    <s v="S"/>
    <n v="0.7"/>
    <n v="0.5"/>
    <n v="6.5000000000000002E-2"/>
    <n v="0"/>
    <n v="6.5000000000000002E-2"/>
    <n v="0"/>
    <n v="0.19"/>
    <n v="0"/>
    <n v="0"/>
    <m/>
    <x v="0"/>
    <s v="ELOR53026818CAT4_HUMBOLTEL"/>
    <s v="Electro Oriente S. A."/>
    <x v="11"/>
    <x v="11"/>
    <s v="C.T. San Ignacio"/>
    <x v="71"/>
    <s v="EL"/>
    <x v="2"/>
    <x v="169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6.5000000000000002E-2"/>
    <n v="6.5000000000000008E-5"/>
    <m/>
    <n v="6.9999999999999993E-2"/>
    <n v="0.05"/>
    <n v="0"/>
    <n v="0"/>
    <n v="22"/>
    <s v="BASE DE DATOS"/>
    <m/>
  </r>
  <r>
    <s v="24"/>
    <x v="1"/>
    <s v="ELOR"/>
    <s v="53026818"/>
    <s v="53026818"/>
    <x v="2"/>
    <s v="CAT5_HUMBOLT"/>
    <s v="S"/>
    <n v="0.7"/>
    <n v="0.5"/>
    <n v="0.40799999999999997"/>
    <n v="0"/>
    <n v="0.40799999999999997"/>
    <n v="0"/>
    <n v="0.57999999999999996"/>
    <n v="0"/>
    <n v="0"/>
    <m/>
    <x v="0"/>
    <s v="ELOR53026818CAT5_HUMBOLTEL"/>
    <s v="Electro Oriente S. A."/>
    <x v="11"/>
    <x v="11"/>
    <s v="C.T. San Ignacio"/>
    <x v="71"/>
    <s v="EL"/>
    <x v="2"/>
    <x v="170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0.40799999999999997"/>
    <n v="4.08E-4"/>
    <m/>
    <n v="6.9999999999999993E-2"/>
    <n v="0.05"/>
    <n v="0"/>
    <n v="0"/>
    <n v="22"/>
    <s v="BASE DE DATOS"/>
    <m/>
  </r>
  <r>
    <s v="24"/>
    <x v="1"/>
    <s v="ELSE"/>
    <s v="23005600"/>
    <s v="23005600"/>
    <x v="2"/>
    <s v="CUMMINS-7"/>
    <s v="S"/>
    <n v="2.8250000000000002"/>
    <n v="1.2"/>
    <n v="0.502"/>
    <n v="1.9079999999999999"/>
    <n v="2.41"/>
    <n v="0"/>
    <n v="696"/>
    <n v="0"/>
    <n v="0"/>
    <m/>
    <x v="0"/>
    <s v="ELSE23005600CUMMINS-7EL"/>
    <s v="Electro Sur Este S. A."/>
    <x v="3"/>
    <x v="3"/>
    <s v="C. T. Iberia"/>
    <x v="3"/>
    <s v="EL"/>
    <x v="2"/>
    <x v="5"/>
    <x v="0"/>
    <s v="Instalado"/>
    <s v="Operativo"/>
    <s v="Distribuidora"/>
    <x v="0"/>
    <x v="0"/>
    <x v="1"/>
    <x v="0"/>
    <s v="Estatal"/>
    <s v="MADRE DE DIOS"/>
    <s v="MADRE DE DIOS"/>
    <s v="TAHUAMANU"/>
    <s v="IBERIA"/>
    <n v="0"/>
    <x v="1"/>
    <n v="0"/>
    <x v="0"/>
    <x v="0"/>
    <x v="0"/>
    <s v="MWh"/>
    <n v="2.41"/>
    <n v="2.4100000000000002E-3"/>
    <m/>
    <n v="4.1666666666666664E-2"/>
    <n v="3.7499999999999999E-2"/>
    <n v="0"/>
    <n v="0"/>
    <n v="24"/>
    <s v="BASE DE DATOS"/>
    <m/>
  </r>
  <r>
    <s v="24"/>
    <x v="1"/>
    <s v="ELSE"/>
    <s v="23006600"/>
    <s v="23006600"/>
    <x v="2"/>
    <s v="Cummins_Ottomotores"/>
    <s v="S"/>
    <n v="0.8"/>
    <n v="0.45"/>
    <n v="0"/>
    <n v="0"/>
    <n v="0"/>
    <n v="0"/>
    <n v="696"/>
    <n v="0"/>
    <n v="0"/>
    <m/>
    <x v="0"/>
    <s v="ELSE23006600Cummins_OttomotoresEL"/>
    <s v="Electro Sur Este S. A."/>
    <x v="3"/>
    <x v="3"/>
    <s v="C. T. Inapari"/>
    <x v="4"/>
    <s v="EL"/>
    <x v="2"/>
    <x v="6"/>
    <x v="0"/>
    <s v="Instalado"/>
    <s v="Operativo"/>
    <s v="Distribuidora"/>
    <x v="0"/>
    <x v="0"/>
    <x v="1"/>
    <x v="0"/>
    <s v="Estatal"/>
    <s v="MADRE DE DIOS"/>
    <s v="MADRE DE DIOS"/>
    <s v="TAHUAMANU"/>
    <s v="IÑAPARI"/>
    <n v="0"/>
    <x v="1"/>
    <n v="0"/>
    <x v="0"/>
    <x v="0"/>
    <x v="0"/>
    <s v="MWh"/>
    <n v="0"/>
    <n v="0"/>
    <m/>
    <n v="6.6666666666666666E-2"/>
    <n v="3.7499999999999999E-2"/>
    <n v="0"/>
    <n v="0"/>
    <n v="24"/>
    <s v="BASE DE DATOS"/>
    <m/>
  </r>
  <r>
    <s v="24"/>
    <x v="1"/>
    <s v="ELSE"/>
    <s v="23009600"/>
    <s v="23009600"/>
    <x v="2"/>
    <s v="Urpipata"/>
    <s v="S"/>
    <n v="4.4000000000000004"/>
    <n v="3"/>
    <n v="0"/>
    <n v="0"/>
    <n v="0"/>
    <n v="0"/>
    <n v="696"/>
    <n v="0"/>
    <n v="0"/>
    <m/>
    <x v="0"/>
    <s v="ELSE23009600UrpipataEL"/>
    <s v="Electro Sur Este S. A."/>
    <x v="3"/>
    <x v="3"/>
    <s v="Grupo Movil Emergencia"/>
    <x v="5"/>
    <s v="EL"/>
    <x v="2"/>
    <x v="7"/>
    <x v="0"/>
    <s v="Instalado"/>
    <s v="Operativo"/>
    <s v="Distribuidora"/>
    <x v="0"/>
    <x v="0"/>
    <x v="1"/>
    <x v="0"/>
    <s v="Estatal"/>
    <s v="MADRE DE DIOS"/>
    <s v="MADRE DE DIOS"/>
    <n v="0"/>
    <n v="0"/>
    <n v="0"/>
    <x v="1"/>
    <n v="0"/>
    <x v="0"/>
    <x v="0"/>
    <x v="0"/>
    <s v="MWh"/>
    <n v="0"/>
    <n v="0"/>
    <m/>
    <n v="0.3666666666666667"/>
    <n v="0.25"/>
    <n v="0"/>
    <n v="0"/>
    <n v="24"/>
    <s v="BASE DE DATOS"/>
    <m/>
  </r>
  <r>
    <s v="24"/>
    <x v="1"/>
    <s v="UCAYAL"/>
    <s v="23201005"/>
    <s v="23201005"/>
    <x v="2"/>
    <s v="CAT 3406B"/>
    <s v="N"/>
    <n v="0.32"/>
    <n v="0"/>
    <n v="0"/>
    <n v="0"/>
    <n v="0"/>
    <n v="0"/>
    <n v="0"/>
    <n v="0"/>
    <n v="0"/>
    <m/>
    <x v="0"/>
    <s v="UCAYAL23201005CAT 3406BEL"/>
    <s v="Electro Ucayali S.A."/>
    <x v="4"/>
    <x v="4"/>
    <s v="C. T. ATALAYA"/>
    <x v="6"/>
    <s v="EL"/>
    <x v="2"/>
    <x v="8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0"/>
    <n v="0"/>
    <m/>
    <n v="2.6666666666666668E-2"/>
    <n v="0"/>
    <n v="0"/>
    <n v="0"/>
    <n v="25"/>
    <s v="BASE DE DATOS"/>
    <m/>
  </r>
  <r>
    <s v="24"/>
    <x v="1"/>
    <s v="UCAYAL"/>
    <s v="23201005"/>
    <s v="23201005"/>
    <x v="2"/>
    <s v="CAT 3512"/>
    <s v="S"/>
    <n v="0.5"/>
    <n v="0.3"/>
    <n v="19.201000000000001"/>
    <n v="49.207000000000001"/>
    <n v="68.408000000000001"/>
    <n v="0"/>
    <n v="412"/>
    <n v="0"/>
    <n v="75"/>
    <m/>
    <x v="0"/>
    <s v="UCAYAL23201005CAT 3512EL"/>
    <s v="Electro Ucayali S.A."/>
    <x v="4"/>
    <x v="4"/>
    <s v="C. T. ATALAYA"/>
    <x v="6"/>
    <s v="EL"/>
    <x v="2"/>
    <x v="9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68.408000000000001"/>
    <n v="6.8407999999999997E-2"/>
    <m/>
    <n v="4.1666666666666664E-2"/>
    <n v="2.4999999999999998E-2"/>
    <n v="0"/>
    <n v="0"/>
    <n v="25"/>
    <s v="BASE DE DATOS"/>
    <m/>
  </r>
  <r>
    <s v="24"/>
    <x v="1"/>
    <s v="UCAYAL"/>
    <s v="23201005"/>
    <s v="23201005"/>
    <x v="2"/>
    <s v="CUMMINS"/>
    <s v="S"/>
    <n v="1"/>
    <n v="0.9"/>
    <n v="0"/>
    <n v="0"/>
    <n v="0"/>
    <n v="0"/>
    <n v="0"/>
    <n v="0"/>
    <n v="0"/>
    <m/>
    <x v="0"/>
    <s v="UCAYAL23201005CUMMINSEL"/>
    <s v="Electro Ucayali S.A."/>
    <x v="4"/>
    <x v="4"/>
    <s v="C. T. ATALAYA"/>
    <x v="6"/>
    <s v="EL"/>
    <x v="2"/>
    <x v="10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0"/>
    <n v="0"/>
    <m/>
    <n v="8.3333333333333329E-2"/>
    <n v="7.4999999999999997E-2"/>
    <n v="0"/>
    <n v="0"/>
    <n v="25"/>
    <s v="BASE DE DATOS"/>
    <m/>
  </r>
  <r>
    <s v="24"/>
    <x v="1"/>
    <s v="UCAYAL"/>
    <s v="23201005"/>
    <s v="23201005"/>
    <x v="2"/>
    <s v="CAT 3412C-I"/>
    <s v="S"/>
    <n v="0.59099999999999997"/>
    <n v="0.5"/>
    <n v="52.473999999999997"/>
    <n v="90.052999999999997"/>
    <n v="142.52699999999999"/>
    <n v="0"/>
    <n v="468"/>
    <n v="0"/>
    <n v="85"/>
    <m/>
    <x v="0"/>
    <s v="UCAYAL23201005CAT 3412C-IEL"/>
    <s v="Electro Ucayali S.A."/>
    <x v="4"/>
    <x v="4"/>
    <s v="C. T. ATALAYA"/>
    <x v="6"/>
    <s v="EL"/>
    <x v="2"/>
    <x v="11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42.52699999999999"/>
    <n v="0.14252699999999999"/>
    <m/>
    <n v="4.9249999999999995E-2"/>
    <n v="4.1666666666666664E-2"/>
    <n v="0"/>
    <n v="0"/>
    <n v="25"/>
    <s v="BASE DE DATOS"/>
    <m/>
  </r>
  <r>
    <s v="24"/>
    <x v="1"/>
    <s v="UCAYAL"/>
    <s v="23201005"/>
    <s v="23201005"/>
    <x v="2"/>
    <s v="CAT 3412C-II"/>
    <s v="S"/>
    <n v="0.59099999999999997"/>
    <n v="0.5"/>
    <n v="40.920999999999999"/>
    <n v="61.265000000000001"/>
    <n v="102.18600000000001"/>
    <n v="0"/>
    <n v="433"/>
    <n v="0"/>
    <n v="105"/>
    <m/>
    <x v="0"/>
    <s v="UCAYAL23201005CAT 3412C-IIEL"/>
    <s v="Electro Ucayali S.A."/>
    <x v="4"/>
    <x v="4"/>
    <s v="C. T. ATALAYA"/>
    <x v="6"/>
    <s v="EL"/>
    <x v="2"/>
    <x v="12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02.18600000000001"/>
    <n v="0.10218600000000001"/>
    <m/>
    <n v="4.9249999999999995E-2"/>
    <n v="4.1666666666666664E-2"/>
    <n v="0"/>
    <n v="0"/>
    <n v="25"/>
    <s v="BASE DE DATOS"/>
    <m/>
  </r>
  <r>
    <s v="24"/>
    <x v="1"/>
    <s v="UCAYAL"/>
    <s v="23201005"/>
    <s v="23201005"/>
    <x v="2"/>
    <s v="JOLUCAVA"/>
    <s v="S"/>
    <n v="0.3"/>
    <n v="0.25"/>
    <n v="0.81399999999999995"/>
    <n v="0.64400000000000002"/>
    <n v="1.458"/>
    <n v="0"/>
    <n v="22"/>
    <n v="0"/>
    <n v="0"/>
    <m/>
    <x v="0"/>
    <s v="UCAYAL23201005JOLUCAVAEL"/>
    <s v="Electro Ucayali S.A."/>
    <x v="4"/>
    <x v="4"/>
    <s v="C. T. ATALAYA"/>
    <x v="6"/>
    <s v="EL"/>
    <x v="2"/>
    <x v="13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.458"/>
    <n v="1.4579999999999999E-3"/>
    <m/>
    <n v="2.4999999999999998E-2"/>
    <n v="2.0833333333333332E-2"/>
    <n v="0"/>
    <n v="0"/>
    <n v="25"/>
    <s v="BASE DE DATOS"/>
    <m/>
  </r>
  <r>
    <s v="24"/>
    <x v="1"/>
    <s v="UCAYAL"/>
    <s v="33006895"/>
    <s v="33006895"/>
    <x v="2"/>
    <s v="WARTSILA 1"/>
    <s v="N"/>
    <n v="6.34"/>
    <n v="0"/>
    <n v="0"/>
    <n v="0"/>
    <n v="0"/>
    <n v="0"/>
    <n v="0"/>
    <n v="0"/>
    <n v="0"/>
    <m/>
    <x v="1"/>
    <s v="UCAYAL33006895WARTSILA 1EL"/>
    <s v="Electro Ucayali S.A."/>
    <x v="4"/>
    <x v="4"/>
    <s v="C.T. DIESEL"/>
    <x v="7"/>
    <s v="EL"/>
    <x v="2"/>
    <x v="14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1"/>
    <s v="UCAYAL"/>
    <s v="33006895"/>
    <s v="33006895"/>
    <x v="2"/>
    <s v="WARTSILA 2"/>
    <s v="N"/>
    <n v="6.34"/>
    <n v="0"/>
    <n v="0"/>
    <n v="0"/>
    <n v="0"/>
    <n v="0"/>
    <n v="0"/>
    <n v="0"/>
    <n v="0"/>
    <m/>
    <x v="1"/>
    <s v="UCAYAL33006895WARTSILA 2EL"/>
    <s v="Electro Ucayali S.A."/>
    <x v="4"/>
    <x v="4"/>
    <s v="C.T. DIESEL"/>
    <x v="7"/>
    <s v="EL"/>
    <x v="2"/>
    <x v="15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763636363636363"/>
    <n v="0"/>
    <n v="0"/>
    <n v="0"/>
    <n v="25"/>
    <s v="BASE DE DATOS"/>
    <m/>
  </r>
  <r>
    <s v="24"/>
    <x v="1"/>
    <s v="UCAYAL"/>
    <s v="33006895"/>
    <s v="33006895"/>
    <x v="2"/>
    <s v="WARTSILA 3"/>
    <s v="N"/>
    <n v="6.34"/>
    <n v="0"/>
    <n v="0"/>
    <n v="0"/>
    <n v="0"/>
    <n v="0"/>
    <n v="0"/>
    <n v="0"/>
    <n v="0"/>
    <m/>
    <x v="1"/>
    <s v="UCAYAL33006895WARTSILA 3EL"/>
    <s v="Electro Ucayali S.A."/>
    <x v="4"/>
    <x v="4"/>
    <s v="C.T. DIESEL"/>
    <x v="7"/>
    <s v="EL"/>
    <x v="2"/>
    <x v="16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1"/>
    <s v="UCAYAL"/>
    <s v="33006895"/>
    <s v="33006895"/>
    <x v="2"/>
    <s v="WARTSILA 4"/>
    <s v="N"/>
    <n v="6.34"/>
    <n v="0"/>
    <n v="0"/>
    <n v="0"/>
    <n v="0"/>
    <n v="0"/>
    <n v="0"/>
    <n v="0"/>
    <n v="0"/>
    <m/>
    <x v="1"/>
    <s v="UCAYAL33006895WARTSILA 4EL"/>
    <s v="Electro Ucayali S.A."/>
    <x v="4"/>
    <x v="4"/>
    <s v="C.T. DIESEL"/>
    <x v="7"/>
    <s v="EL"/>
    <x v="2"/>
    <x v="17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1"/>
    <s v="UCAYAL"/>
    <s v="53023614"/>
    <s v="53023614"/>
    <x v="2"/>
    <s v="FERRENERGY"/>
    <s v="N"/>
    <n v="11"/>
    <n v="0"/>
    <n v="0"/>
    <n v="0"/>
    <n v="0"/>
    <n v="0"/>
    <n v="0"/>
    <n v="0"/>
    <n v="0"/>
    <m/>
    <x v="1"/>
    <s v="UCAYAL53023614FERRENERGYEL"/>
    <s v="Electro Ucayali S.A."/>
    <x v="4"/>
    <x v="4"/>
    <s v="C.T. de Emergencia Pucallpa"/>
    <x v="8"/>
    <s v="EL"/>
    <x v="2"/>
    <x v="18"/>
    <x v="0"/>
    <s v="Instalado"/>
    <s v="Inoperativo"/>
    <s v="Distribuidora"/>
    <x v="0"/>
    <x v="1"/>
    <x v="1"/>
    <x v="0"/>
    <s v="Estatal"/>
    <s v="UCAYALI"/>
    <s v="UCAYALI"/>
    <s v="CRNL. PORTILLO"/>
    <s v="CALLERÍA"/>
    <n v="0"/>
    <x v="1"/>
    <n v="0"/>
    <x v="0"/>
    <x v="0"/>
    <x v="0"/>
    <s v="MWh"/>
    <n v="0"/>
    <n v="0"/>
    <m/>
    <n v="0.91666666666666663"/>
    <n v="0"/>
    <n v="0"/>
    <n v="0"/>
    <n v="25"/>
    <s v="BASE DE DATOS"/>
    <m/>
  </r>
  <r>
    <s v="24"/>
    <x v="1"/>
    <s v="UCAYAL"/>
    <s v="53027019"/>
    <s v="53027019"/>
    <x v="2"/>
    <s v="PERKINS-HCI434D1L"/>
    <s v="S"/>
    <n v="0.316"/>
    <n v="0.3"/>
    <n v="10.151"/>
    <n v="13.816000000000001"/>
    <n v="23.966999999999999"/>
    <n v="0"/>
    <n v="365"/>
    <n v="0"/>
    <n v="34"/>
    <m/>
    <x v="0"/>
    <s v="UCAYAL53027019PERKINS-HCI434D1LEL"/>
    <s v="Electro Ucayali S.A."/>
    <x v="4"/>
    <x v="4"/>
    <s v="C. T. PURUS"/>
    <x v="9"/>
    <s v="EL"/>
    <x v="2"/>
    <x v="19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23.966999999999999"/>
    <n v="2.3966999999999999E-2"/>
    <m/>
    <n v="2.6333333333333334E-2"/>
    <n v="2.4999999999999998E-2"/>
    <n v="0"/>
    <n v="0"/>
    <n v="25"/>
    <s v="BASE DE DATOS"/>
    <m/>
  </r>
  <r>
    <s v="24"/>
    <x v="1"/>
    <s v="UCAYAL"/>
    <s v="53027019"/>
    <s v="53027019"/>
    <x v="2"/>
    <s v="PERKINS-MP-2251"/>
    <s v="S"/>
    <n v="0.2"/>
    <n v="0.19600000000000001"/>
    <n v="0.06"/>
    <n v="0.75900000000000001"/>
    <n v="0.81899999999999995"/>
    <n v="0"/>
    <n v="18"/>
    <n v="0"/>
    <n v="0"/>
    <m/>
    <x v="0"/>
    <s v="UCAYAL53027019PERKINS-MP-2251EL"/>
    <s v="Electro Ucayali S.A."/>
    <x v="4"/>
    <x v="4"/>
    <s v="C. T. PURUS"/>
    <x v="9"/>
    <s v="EL"/>
    <x v="2"/>
    <x v="20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0.81899999999999995"/>
    <n v="8.1899999999999996E-4"/>
    <m/>
    <n v="1.6666666666666666E-2"/>
    <n v="1.6333333333333335E-2"/>
    <n v="0"/>
    <n v="0"/>
    <n v="25"/>
    <s v="BASE DE DATOS"/>
    <m/>
  </r>
  <r>
    <s v="24"/>
    <x v="1"/>
    <s v="ELC"/>
    <s v="33008793"/>
    <s v="33008793"/>
    <x v="2"/>
    <s v="CAT-M1"/>
    <s v="S"/>
    <n v="0.5"/>
    <n v="0.5"/>
    <n v="0"/>
    <n v="0"/>
    <n v="0"/>
    <n v="0"/>
    <n v="0"/>
    <n v="0"/>
    <n v="0"/>
    <m/>
    <x v="0"/>
    <s v="ELC33008793CAT-M1EL"/>
    <s v="Electro Centro S. A."/>
    <x v="5"/>
    <x v="5"/>
    <s v="CT Ayacucho"/>
    <x v="10"/>
    <s v="EL"/>
    <x v="2"/>
    <x v="21"/>
    <x v="0"/>
    <s v="Instalado"/>
    <s v="Operativo"/>
    <s v="Distribuidora"/>
    <x v="0"/>
    <x v="0"/>
    <x v="1"/>
    <x v="0"/>
    <s v="Estatal"/>
    <s v="AYACUCHO"/>
    <s v="AYACUCHO"/>
    <s v="AYACUCHO"/>
    <s v="HUAMANGA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1"/>
    <s v="ELC"/>
    <s v="33009493"/>
    <s v="33009493"/>
    <x v="2"/>
    <s v="CAT-E1"/>
    <s v="S"/>
    <n v="0.5"/>
    <n v="0.35"/>
    <n v="0"/>
    <n v="0"/>
    <n v="0"/>
    <n v="0"/>
    <n v="0"/>
    <n v="0"/>
    <n v="0"/>
    <m/>
    <x v="0"/>
    <s v="ELC33009493CAT-E1EL"/>
    <s v="Electro Centro S. A."/>
    <x v="5"/>
    <x v="5"/>
    <s v="CT Satipo"/>
    <x v="11"/>
    <s v="EL"/>
    <x v="2"/>
    <x v="22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4.1666666666666664E-2"/>
    <n v="2.9166666666666664E-2"/>
    <n v="0"/>
    <n v="0"/>
    <n v="27"/>
    <s v="BASE DE DATOS"/>
    <m/>
  </r>
  <r>
    <s v="24"/>
    <x v="1"/>
    <s v="ELC"/>
    <s v="33009493"/>
    <s v="33009493"/>
    <x v="2"/>
    <s v="CAT-C27M1"/>
    <s v="S"/>
    <n v="0.75"/>
    <n v="0.5"/>
    <n v="0.34"/>
    <n v="0.67600000000000005"/>
    <n v="1.016"/>
    <n v="0"/>
    <n v="3.25"/>
    <n v="0"/>
    <n v="0"/>
    <m/>
    <x v="0"/>
    <s v="ELC33009493CAT-C27M1EL"/>
    <s v="Electro Centro S. A."/>
    <x v="5"/>
    <x v="5"/>
    <s v="CT Satipo"/>
    <x v="11"/>
    <s v="EL"/>
    <x v="2"/>
    <x v="23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1.016"/>
    <n v="1.016E-3"/>
    <m/>
    <n v="6.25E-2"/>
    <n v="4.1666666666666664E-2"/>
    <n v="0"/>
    <n v="0"/>
    <n v="27"/>
    <s v="BASE DE DATOS"/>
    <m/>
  </r>
  <r>
    <s v="24"/>
    <x v="1"/>
    <s v="ELC"/>
    <s v="33009493"/>
    <s v="33009493"/>
    <x v="2"/>
    <s v="CAT-C27M2"/>
    <s v="S"/>
    <n v="0.75"/>
    <n v="0.5"/>
    <n v="0"/>
    <n v="1.75"/>
    <n v="1.75"/>
    <n v="0"/>
    <n v="3.25"/>
    <n v="0"/>
    <n v="0"/>
    <m/>
    <x v="0"/>
    <s v="ELC33009493CAT-C27M2EL"/>
    <s v="Electro Centro S. A."/>
    <x v="5"/>
    <x v="5"/>
    <s v="CT Satipo"/>
    <x v="11"/>
    <s v="EL"/>
    <x v="2"/>
    <x v="24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1.75"/>
    <n v="1.75E-3"/>
    <m/>
    <n v="6.25E-2"/>
    <n v="4.1666666666666664E-2"/>
    <n v="0"/>
    <n v="0"/>
    <n v="27"/>
    <s v="BASE DE DATOS"/>
    <m/>
  </r>
  <r>
    <s v="24"/>
    <x v="1"/>
    <s v="ELC"/>
    <s v="53203411"/>
    <s v="53203411"/>
    <x v="2"/>
    <s v="CUMMINS"/>
    <s v="S"/>
    <n v="0.1"/>
    <n v="0.1"/>
    <n v="1.962"/>
    <n v="5.601"/>
    <n v="7.5629999999999997"/>
    <n v="0"/>
    <n v="78.569999999999993"/>
    <n v="0"/>
    <n v="0"/>
    <m/>
    <x v="0"/>
    <s v="ELC53203411CUMMINSEL"/>
    <s v="Electro Centro S. A."/>
    <x v="5"/>
    <x v="5"/>
    <s v="CT Pozuzo"/>
    <x v="12"/>
    <s v="EL"/>
    <x v="2"/>
    <x v="10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7.5629999999999997"/>
    <n v="7.5629999999999994E-3"/>
    <m/>
    <n v="8.3333333333333332E-3"/>
    <n v="8.3333333333333332E-3"/>
    <n v="0"/>
    <n v="0"/>
    <n v="27"/>
    <s v="BASE DE DATOS"/>
    <m/>
  </r>
  <r>
    <s v="24"/>
    <x v="1"/>
    <s v="ELC"/>
    <s v="53203411"/>
    <s v="53203411"/>
    <x v="2"/>
    <s v="CAT-M2"/>
    <s v="S"/>
    <n v="0.5"/>
    <n v="0.5"/>
    <n v="1.901"/>
    <n v="7.2679999999999998"/>
    <n v="9.1690000000000005"/>
    <n v="0"/>
    <n v="37.979999999999997"/>
    <n v="0"/>
    <n v="0"/>
    <m/>
    <x v="0"/>
    <s v="ELC53203411CAT-M2EL"/>
    <s v="Electro Centro S. A."/>
    <x v="5"/>
    <x v="5"/>
    <s v="CT Pozuzo"/>
    <x v="12"/>
    <s v="EL"/>
    <x v="2"/>
    <x v="25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9.1690000000000005"/>
    <n v="9.1690000000000001E-3"/>
    <m/>
    <n v="4.1666666666666664E-2"/>
    <n v="4.1666666666666664E-2"/>
    <n v="0"/>
    <n v="0"/>
    <n v="27"/>
    <s v="BASE DE DATOS"/>
    <m/>
  </r>
  <r>
    <s v="24"/>
    <x v="1"/>
    <s v="ELC"/>
    <s v="53203411"/>
    <s v="53203411"/>
    <x v="2"/>
    <s v="VOLVO-M1"/>
    <s v="S"/>
    <n v="0.5"/>
    <n v="0.5"/>
    <n v="3.137"/>
    <n v="6.8959999999999999"/>
    <n v="10.032999999999999"/>
    <n v="0"/>
    <n v="39.75"/>
    <n v="0"/>
    <n v="0"/>
    <m/>
    <x v="0"/>
    <s v="ELC53203411VOLVO-M1EL"/>
    <s v="Electro Centro S. A."/>
    <x v="5"/>
    <x v="5"/>
    <s v="CT Pozuzo"/>
    <x v="12"/>
    <s v="EL"/>
    <x v="2"/>
    <x v="26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10.032999999999999"/>
    <n v="1.0033E-2"/>
    <m/>
    <n v="4.1666666666666664E-2"/>
    <n v="4.1666666666666664E-2"/>
    <n v="0"/>
    <n v="0"/>
    <n v="27"/>
    <s v="BASE DE DATOS"/>
    <m/>
  </r>
  <r>
    <s v="24"/>
    <x v="1"/>
    <s v="ELC"/>
    <s v="53203411"/>
    <s v="53203411"/>
    <x v="2"/>
    <s v="DETROIT-M1"/>
    <s v="S"/>
    <n v="0.5"/>
    <n v="0.5"/>
    <n v="0"/>
    <n v="0.81599999999999995"/>
    <n v="0.81599999999999995"/>
    <n v="0"/>
    <n v="3.45"/>
    <n v="0"/>
    <n v="0"/>
    <m/>
    <x v="0"/>
    <s v="ELC53203411DETROIT-M1EL"/>
    <s v="Electro Centro S. A."/>
    <x v="5"/>
    <x v="5"/>
    <s v="CT Pozuzo"/>
    <x v="12"/>
    <s v="EL"/>
    <x v="2"/>
    <x v="27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0.81599999999999995"/>
    <n v="8.1599999999999999E-4"/>
    <m/>
    <n v="4.1666666666666664E-2"/>
    <n v="4.1666666666666664E-2"/>
    <n v="0"/>
    <n v="0"/>
    <n v="27"/>
    <s v="BASE DE DATOS"/>
    <m/>
  </r>
  <r>
    <s v="24"/>
    <x v="1"/>
    <s v="ELNO"/>
    <s v="33034294"/>
    <s v="33034294"/>
    <x v="2"/>
    <s v="SKODA 1"/>
    <s v="S"/>
    <n v="1"/>
    <n v="0.8"/>
    <n v="0"/>
    <n v="0"/>
    <n v="0"/>
    <n v="0"/>
    <n v="0"/>
    <n v="0"/>
    <n v="0"/>
    <m/>
    <x v="0"/>
    <s v="ELNO33034294SKODA 1EL"/>
    <s v="Electro Nor Oeste S. A."/>
    <x v="10"/>
    <x v="10"/>
    <s v="C. T. Sechura"/>
    <x v="24"/>
    <s v="EL"/>
    <x v="2"/>
    <x v="58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8.3333333333333329E-2"/>
    <n v="6.6666666666666666E-2"/>
    <n v="0"/>
    <n v="0"/>
    <n v="28"/>
    <s v="BASE DE DATOS"/>
    <m/>
  </r>
  <r>
    <s v="24"/>
    <x v="1"/>
    <s v="ELNO"/>
    <s v="33034294"/>
    <s v="33034294"/>
    <x v="2"/>
    <s v="CKD. 2"/>
    <s v="S"/>
    <n v="1"/>
    <n v="0.8"/>
    <n v="0"/>
    <n v="0"/>
    <n v="0"/>
    <n v="0"/>
    <n v="0"/>
    <n v="0"/>
    <n v="0"/>
    <m/>
    <x v="0"/>
    <s v="ELNO33034294CKD. 2EL"/>
    <s v="Electro Nor Oeste S. A."/>
    <x v="10"/>
    <x v="10"/>
    <s v="C. T. Sechura"/>
    <x v="24"/>
    <s v="EL"/>
    <x v="2"/>
    <x v="59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1"/>
    <s v="ELNO"/>
    <s v="33034294"/>
    <s v="33034294"/>
    <x v="2"/>
    <s v="CKD. 3"/>
    <s v="S"/>
    <n v="0.48"/>
    <n v="0.35"/>
    <n v="0"/>
    <n v="0"/>
    <n v="0"/>
    <n v="0"/>
    <n v="0"/>
    <n v="0"/>
    <n v="0"/>
    <m/>
    <x v="0"/>
    <s v="ELNO33034294CKD. 3EL"/>
    <s v="Electro Nor Oeste S. A."/>
    <x v="10"/>
    <x v="10"/>
    <s v="C. T. Sechura"/>
    <x v="24"/>
    <s v="EL"/>
    <x v="2"/>
    <x v="60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1"/>
    <s v="ELNO"/>
    <s v="33034294"/>
    <s v="33034294"/>
    <x v="2"/>
    <s v="CAT"/>
    <s v="S"/>
    <n v="0.48"/>
    <n v="0.35"/>
    <n v="0"/>
    <n v="0"/>
    <n v="0"/>
    <n v="0"/>
    <n v="0"/>
    <n v="0"/>
    <n v="0"/>
    <m/>
    <x v="0"/>
    <s v="ELNO33034294CATEL"/>
    <s v="Electro Nor Oeste S. A."/>
    <x v="10"/>
    <x v="10"/>
    <s v="C. T. Sechura"/>
    <x v="24"/>
    <s v="EL"/>
    <x v="2"/>
    <x v="42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s v="-"/>
    <s v="-"/>
    <n v="0"/>
    <n v="0"/>
    <n v="28"/>
    <s v="BASE DE DATOS"/>
    <m/>
  </r>
  <r>
    <s v="24"/>
    <x v="1"/>
    <s v="ELNO"/>
    <s v="33098299"/>
    <s v="33098299"/>
    <x v="2"/>
    <s v="SKODA-1"/>
    <s v="S"/>
    <n v="1"/>
    <n v="0.6"/>
    <n v="32.256"/>
    <n v="1.3440000000000001"/>
    <n v="33.6"/>
    <n v="0"/>
    <n v="56.38"/>
    <n v="0"/>
    <n v="18"/>
    <m/>
    <x v="0"/>
    <s v="ELNO33098299SKODA-1EL"/>
    <s v="Electro Nor Oeste S. A."/>
    <x v="10"/>
    <x v="10"/>
    <s v="C. T. Huápalas"/>
    <x v="25"/>
    <s v="EL"/>
    <x v="2"/>
    <x v="61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33.6"/>
    <n v="3.3600000000000005E-2"/>
    <m/>
    <n v="8.3333333333333329E-2"/>
    <n v="4.9999999999999996E-2"/>
    <n v="0"/>
    <n v="0"/>
    <n v="28"/>
    <s v="BASE DE DATOS"/>
    <m/>
  </r>
  <r>
    <s v="24"/>
    <x v="1"/>
    <s v="ELNO"/>
    <s v="33098299"/>
    <s v="33098299"/>
    <x v="2"/>
    <s v="SKODA-2"/>
    <s v="S"/>
    <n v="1"/>
    <n v="0"/>
    <n v="0"/>
    <n v="0"/>
    <n v="0"/>
    <n v="0"/>
    <n v="0"/>
    <n v="0"/>
    <n v="0"/>
    <m/>
    <x v="0"/>
    <s v="ELNO33098299SKODA-2EL"/>
    <s v="Electro Nor Oeste S. A."/>
    <x v="10"/>
    <x v="10"/>
    <s v="C. T. Huápalas"/>
    <x v="25"/>
    <s v="EL"/>
    <x v="2"/>
    <x v="6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0"/>
    <n v="0"/>
    <n v="0"/>
    <n v="28"/>
    <s v="BASE DE DATOS"/>
    <m/>
  </r>
  <r>
    <s v="24"/>
    <x v="1"/>
    <s v="ELNO"/>
    <s v="33098299"/>
    <s v="33098299"/>
    <x v="2"/>
    <s v="CAT 1"/>
    <s v="S"/>
    <n v="0.5"/>
    <n v="0.4"/>
    <n v="0"/>
    <n v="0"/>
    <n v="0"/>
    <n v="0"/>
    <n v="0"/>
    <n v="0"/>
    <n v="0"/>
    <m/>
    <x v="0"/>
    <s v="ELNO33098299CAT 1EL"/>
    <s v="Electro Nor Oeste S. A."/>
    <x v="10"/>
    <x v="10"/>
    <s v="C. T. Huápalas"/>
    <x v="25"/>
    <s v="EL"/>
    <x v="2"/>
    <x v="5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1"/>
    <s v="ELNO"/>
    <s v="33098299"/>
    <s v="33098299"/>
    <x v="2"/>
    <s v="CAT 2"/>
    <s v="S"/>
    <n v="0.5"/>
    <n v="0.4"/>
    <n v="0"/>
    <n v="0"/>
    <n v="0"/>
    <n v="0"/>
    <n v="0"/>
    <n v="0"/>
    <n v="0"/>
    <m/>
    <x v="0"/>
    <s v="ELNO33098299CAT 2EL"/>
    <s v="Electro Nor Oeste S. A."/>
    <x v="10"/>
    <x v="10"/>
    <s v="C. T. Huápalas"/>
    <x v="25"/>
    <s v="EL"/>
    <x v="2"/>
    <x v="5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1"/>
    <s v="ELNO"/>
    <s v="33098299"/>
    <s v="33098299"/>
    <x v="2"/>
    <s v="CAT 3"/>
    <s v="S"/>
    <n v="0.5"/>
    <n v="0.4"/>
    <n v="0"/>
    <n v="0"/>
    <n v="0"/>
    <n v="0"/>
    <n v="0"/>
    <n v="0"/>
    <n v="0"/>
    <m/>
    <x v="0"/>
    <s v="ELNO33098299CAT 3EL"/>
    <s v="Electro Nor Oeste S. A."/>
    <x v="10"/>
    <x v="10"/>
    <s v="C. T. Huápalas"/>
    <x v="25"/>
    <s v="EL"/>
    <x v="2"/>
    <x v="6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1"/>
    <s v="ELNO"/>
    <s v="33098299"/>
    <s v="33098299"/>
    <x v="2"/>
    <s v="CAT D 399"/>
    <s v="S"/>
    <n v="0.9"/>
    <n v="0"/>
    <n v="0"/>
    <n v="0"/>
    <n v="0"/>
    <n v="0"/>
    <n v="0"/>
    <n v="0"/>
    <n v="0"/>
    <m/>
    <x v="0"/>
    <s v="ELNO33098299CAT D 399EL"/>
    <s v="Electro Nor Oeste S. A."/>
    <x v="10"/>
    <x v="10"/>
    <s v="C. T. Huápalas"/>
    <x v="25"/>
    <s v="EL"/>
    <x v="2"/>
    <x v="64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1"/>
    <s v="ELNO"/>
    <s v="33034494"/>
    <s v="33034494"/>
    <x v="2"/>
    <s v="CAT. 1"/>
    <s v="S"/>
    <n v="0.66"/>
    <n v="0.65"/>
    <n v="0"/>
    <n v="0"/>
    <n v="0"/>
    <n v="0"/>
    <n v="0"/>
    <n v="0"/>
    <n v="0"/>
    <m/>
    <x v="1"/>
    <s v="ELNO33034494CAT. 1EL"/>
    <s v="Electro Nor Oeste S. A."/>
    <x v="10"/>
    <x v="10"/>
    <s v="C. T. Morropón"/>
    <x v="26"/>
    <s v="EL"/>
    <x v="2"/>
    <x v="65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5.5E-2"/>
    <n v="5.4166666666666669E-2"/>
    <n v="0"/>
    <n v="0"/>
    <n v="28"/>
    <s v="BASE DE DATOS"/>
    <m/>
  </r>
  <r>
    <s v="24"/>
    <x v="1"/>
    <s v="ELNO"/>
    <s v="33034494"/>
    <s v="33034494"/>
    <x v="2"/>
    <s v="CAT. 2"/>
    <s v="S"/>
    <n v="0"/>
    <n v="0"/>
    <n v="0"/>
    <n v="0"/>
    <n v="0"/>
    <n v="0"/>
    <n v="0"/>
    <n v="0"/>
    <n v="0"/>
    <m/>
    <x v="1"/>
    <s v="ELNO33034494CAT. 2EL"/>
    <s v="Electro Nor Oeste S. A."/>
    <x v="10"/>
    <x v="10"/>
    <s v="C. T. Morropón"/>
    <x v="26"/>
    <s v="EL"/>
    <x v="2"/>
    <x v="66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1"/>
    <s v="ELNO"/>
    <s v="33034494"/>
    <s v="33034494"/>
    <x v="2"/>
    <s v="SKODA"/>
    <s v="N"/>
    <n v="0.32"/>
    <n v="0"/>
    <n v="0"/>
    <n v="0"/>
    <n v="0"/>
    <n v="0"/>
    <n v="0"/>
    <n v="0"/>
    <n v="0"/>
    <m/>
    <x v="1"/>
    <s v="ELNO33034494SKODAEL"/>
    <s v="Electro Nor Oeste S. A."/>
    <x v="10"/>
    <x v="10"/>
    <s v="C. T. Morropón"/>
    <x v="26"/>
    <s v="EL"/>
    <x v="2"/>
    <x v="67"/>
    <x v="0"/>
    <s v="Retirado"/>
    <s v="In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2.6666666666666668E-2"/>
    <n v="0"/>
    <n v="0"/>
    <n v="0"/>
    <n v="28"/>
    <s v="BASE DE DATOS"/>
    <m/>
  </r>
  <r>
    <s v="24"/>
    <x v="1"/>
    <s v="ELNO"/>
    <s v="33034494"/>
    <s v="33034494"/>
    <x v="2"/>
    <s v="CAT D 399"/>
    <s v="S"/>
    <n v="0.9"/>
    <n v="0"/>
    <n v="0"/>
    <n v="0"/>
    <n v="0"/>
    <n v="0"/>
    <n v="0"/>
    <n v="0"/>
    <n v="0"/>
    <m/>
    <x v="1"/>
    <s v="ELNO33034494CAT D 399EL"/>
    <s v="Electro Nor Oeste S. A."/>
    <x v="10"/>
    <x v="10"/>
    <s v="C. T. Morropón"/>
    <x v="26"/>
    <s v="EL"/>
    <x v="2"/>
    <x v="64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1"/>
    <s v="ELNO"/>
    <s v="41037394"/>
    <s v="41037394"/>
    <x v="2"/>
    <s v="V. PENTA 1"/>
    <s v="S"/>
    <n v="0.15"/>
    <n v="0"/>
    <n v="0"/>
    <n v="0"/>
    <n v="0"/>
    <n v="0"/>
    <n v="0"/>
    <n v="0"/>
    <n v="0"/>
    <m/>
    <x v="1"/>
    <s v="ELNO41037394V. PENTA 1EL"/>
    <s v="Electro Nor Oeste S. A."/>
    <x v="10"/>
    <x v="10"/>
    <s v="C. T. Canchaque"/>
    <x v="27"/>
    <s v="EL"/>
    <x v="2"/>
    <x v="68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1"/>
    <s v="ELNO"/>
    <s v="41037394"/>
    <s v="41037394"/>
    <x v="2"/>
    <s v="VOLVO 3"/>
    <s v="S"/>
    <n v="0.2"/>
    <n v="0"/>
    <n v="0"/>
    <n v="0"/>
    <n v="0"/>
    <n v="0"/>
    <n v="0"/>
    <n v="0"/>
    <n v="0"/>
    <m/>
    <x v="1"/>
    <s v="ELNO41037394VOLVO 3EL"/>
    <s v="Electro Nor Oeste S. A."/>
    <x v="10"/>
    <x v="10"/>
    <s v="C. T. Canchaque"/>
    <x v="27"/>
    <s v="EL"/>
    <x v="2"/>
    <x v="69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1"/>
    <s v="ELNO"/>
    <s v="33034695"/>
    <s v="33034695"/>
    <x v="2"/>
    <s v="CKD"/>
    <s v="N"/>
    <n v="0.22"/>
    <n v="0"/>
    <n v="0"/>
    <n v="0"/>
    <n v="0"/>
    <n v="0"/>
    <n v="0"/>
    <n v="0"/>
    <n v="0"/>
    <m/>
    <x v="1"/>
    <s v="ELNO33034695CKDEL"/>
    <s v="Electro Nor Oeste S. A."/>
    <x v="10"/>
    <x v="10"/>
    <s v="C. T. Santo Domingo"/>
    <x v="28"/>
    <s v="EL"/>
    <x v="2"/>
    <x v="70"/>
    <x v="0"/>
    <s v="Retirado"/>
    <s v="In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1.8333333333333333E-2"/>
    <n v="0"/>
    <n v="0"/>
    <n v="0"/>
    <n v="28"/>
    <s v="BASE DE DATOS"/>
    <m/>
  </r>
  <r>
    <s v="24"/>
    <x v="1"/>
    <s v="ELNO"/>
    <s v="33034695"/>
    <s v="33034695"/>
    <x v="2"/>
    <s v="V.PENTA"/>
    <s v="S"/>
    <n v="0.1"/>
    <n v="0"/>
    <n v="0"/>
    <n v="0"/>
    <n v="0"/>
    <n v="0"/>
    <n v="0"/>
    <n v="0"/>
    <n v="0"/>
    <m/>
    <x v="1"/>
    <s v="ELNO33034695V.PENTAEL"/>
    <s v="Electro Nor Oeste S. A."/>
    <x v="10"/>
    <x v="10"/>
    <s v="C. T. Santo Domingo"/>
    <x v="28"/>
    <s v="EL"/>
    <x v="2"/>
    <x v="71"/>
    <x v="0"/>
    <s v="Retirado"/>
    <s v="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8.3333333333333332E-3"/>
    <n v="0"/>
    <n v="0"/>
    <n v="0"/>
    <n v="28"/>
    <s v="BASE DE DATOS"/>
    <m/>
  </r>
  <r>
    <s v="24"/>
    <x v="1"/>
    <s v="ELNO"/>
    <s v="33034594"/>
    <s v="33034594"/>
    <x v="2"/>
    <s v="CAT-3412"/>
    <s v="S"/>
    <n v="0.6"/>
    <n v="0"/>
    <n v="0"/>
    <n v="0"/>
    <n v="0"/>
    <n v="0"/>
    <n v="0"/>
    <n v="0"/>
    <n v="0"/>
    <m/>
    <x v="1"/>
    <s v="ELNO33034594CAT-3412EL"/>
    <s v="Electro Nor Oeste S. A."/>
    <x v="10"/>
    <x v="10"/>
    <s v="C. T. Huancabamba"/>
    <x v="29"/>
    <s v="EL"/>
    <x v="2"/>
    <x v="72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4.9999999999999996E-2"/>
    <n v="0"/>
    <n v="0"/>
    <n v="0"/>
    <n v="28"/>
    <s v="BASE DE DATOS"/>
    <m/>
  </r>
  <r>
    <s v="24"/>
    <x v="1"/>
    <s v="ELNO"/>
    <s v="33034594"/>
    <s v="33034594"/>
    <x v="2"/>
    <s v="VOLVO PENTA"/>
    <s v="N"/>
    <n v="0.1"/>
    <n v="0"/>
    <n v="0"/>
    <n v="0"/>
    <n v="0"/>
    <n v="0"/>
    <n v="0"/>
    <n v="0"/>
    <n v="0"/>
    <m/>
    <x v="1"/>
    <s v="ELNO33034594VOLVO PENTAEL"/>
    <s v="Electro Nor Oeste S. A."/>
    <x v="10"/>
    <x v="10"/>
    <s v="C. T. Huancabamba"/>
    <x v="29"/>
    <s v="EL"/>
    <x v="2"/>
    <x v="73"/>
    <x v="0"/>
    <s v="Retirado"/>
    <s v="In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1"/>
    <s v="ELNO"/>
    <s v="33034594"/>
    <s v="33034594"/>
    <x v="2"/>
    <s v="VOLVO TD 100"/>
    <s v="S"/>
    <n v="0.15"/>
    <n v="0.11"/>
    <n v="0"/>
    <n v="0"/>
    <n v="0"/>
    <n v="0"/>
    <n v="0"/>
    <n v="0"/>
    <n v="0"/>
    <m/>
    <x v="1"/>
    <s v="ELNO33034594VOLVO TD 100EL"/>
    <s v="Electro Nor Oeste S. A."/>
    <x v="10"/>
    <x v="10"/>
    <s v="C. T. Huancabamba"/>
    <x v="29"/>
    <s v="EL"/>
    <x v="2"/>
    <x v="74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1"/>
    <s v="ELNO"/>
    <s v="33281811"/>
    <s v="33281811"/>
    <x v="2"/>
    <s v="Black start"/>
    <s v="S"/>
    <n v="0.48"/>
    <n v="0.45"/>
    <n v="0"/>
    <n v="0.75"/>
    <n v="0.75"/>
    <n v="695"/>
    <n v="1"/>
    <n v="0"/>
    <n v="0"/>
    <m/>
    <x v="0"/>
    <s v="ELNO33281811Black startEL"/>
    <s v="Electro Nor Oeste S. A."/>
    <x v="10"/>
    <x v="10"/>
    <s v="C.T. Tablazo Colán"/>
    <x v="30"/>
    <s v="EL"/>
    <x v="2"/>
    <x v="75"/>
    <x v="0"/>
    <s v="Instalado"/>
    <s v="Operativo"/>
    <s v="Distribuidora"/>
    <x v="0"/>
    <x v="0"/>
    <x v="1"/>
    <x v="0"/>
    <s v="Privado"/>
    <s v="PIURA"/>
    <s v="PIURA"/>
    <s v="PAITA"/>
    <s v="TABLAZO"/>
    <n v="0"/>
    <x v="1"/>
    <n v="0"/>
    <x v="0"/>
    <x v="0"/>
    <x v="0"/>
    <s v="MWh"/>
    <n v="0.75"/>
    <n v="7.5000000000000002E-4"/>
    <m/>
    <n v="0.04"/>
    <n v="3.7499999999999999E-2"/>
    <n v="0"/>
    <n v="0"/>
    <n v="28"/>
    <s v="BASE DE DATOS"/>
    <m/>
  </r>
  <r>
    <s v="24"/>
    <x v="1"/>
    <s v="ELNO"/>
    <s v="33281811"/>
    <s v="33281811"/>
    <x v="0"/>
    <s v="TG01"/>
    <s v="S"/>
    <n v="31"/>
    <n v="26.838999999999999"/>
    <n v="3272.0790000000002"/>
    <n v="14164.928"/>
    <n v="17437.008000000002"/>
    <n v="24.03"/>
    <n v="671.97"/>
    <n v="0"/>
    <n v="0"/>
    <m/>
    <x v="0"/>
    <s v="ELNO33281811TG01TG"/>
    <s v="Electro Nor Oeste S. A."/>
    <x v="10"/>
    <x v="10"/>
    <s v="C.T. Tablazo Colán"/>
    <x v="30"/>
    <s v="TG"/>
    <x v="0"/>
    <x v="76"/>
    <x v="0"/>
    <s v="Instalado"/>
    <s v="Operativo"/>
    <s v="Distribuidora"/>
    <x v="0"/>
    <x v="0"/>
    <x v="1"/>
    <x v="0"/>
    <s v="Privado"/>
    <s v="PIURA"/>
    <s v="PIURA"/>
    <s v="PAITA"/>
    <s v="TABLAZO"/>
    <n v="0"/>
    <x v="0"/>
    <n v="0"/>
    <x v="0"/>
    <x v="0"/>
    <x v="0"/>
    <s v="MWh"/>
    <n v="17437.008000000002"/>
    <n v="17.437008000000002"/>
    <m/>
    <n v="2.5833333333333335"/>
    <n v="2.2365833333333334"/>
    <n v="0"/>
    <n v="-1.0000000002037268E-3"/>
    <n v="28"/>
    <s v="BASE DE DATOS"/>
    <m/>
  </r>
  <r>
    <s v="24"/>
    <x v="1"/>
    <s v="ELNO"/>
    <s v="36222015"/>
    <s v="36222015"/>
    <x v="2"/>
    <s v="G1"/>
    <s v="S"/>
    <n v="9.3409999999999993"/>
    <n v="9.1999999999999993"/>
    <n v="1178.3579999999999"/>
    <n v="5309.7650000000003"/>
    <n v="6488.1229999999996"/>
    <n v="7.78"/>
    <n v="687.52"/>
    <n v="0.7"/>
    <n v="0"/>
    <m/>
    <x v="0"/>
    <s v="ELNO36222015G1EL"/>
    <s v="Electro Nor Oeste S. A."/>
    <x v="10"/>
    <x v="10"/>
    <s v="C. T. Tallanca"/>
    <x v="31"/>
    <s v="EL"/>
    <x v="2"/>
    <x v="36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488.1229999999996"/>
    <n v="6.4881229999999999"/>
    <m/>
    <n v="0.77841666666666665"/>
    <n v="0.76666666666666661"/>
    <n v="0"/>
    <n v="9.0949470177292824E-13"/>
    <n v="28"/>
    <s v="BASE DE DATOS"/>
    <m/>
  </r>
  <r>
    <s v="24"/>
    <x v="1"/>
    <s v="ELNO"/>
    <s v="36222015"/>
    <s v="36222015"/>
    <x v="2"/>
    <s v="G2"/>
    <s v="S"/>
    <n v="9.3409999999999993"/>
    <n v="9.1999999999999993"/>
    <n v="1179.4100000000001"/>
    <n v="5406.7790000000005"/>
    <n v="6586.1890000000003"/>
    <n v="0.26"/>
    <n v="695.62"/>
    <n v="0.12"/>
    <n v="0"/>
    <m/>
    <x v="0"/>
    <s v="ELNO36222015G2EL"/>
    <s v="Electro Nor Oeste S. A."/>
    <x v="10"/>
    <x v="10"/>
    <s v="C. T. Tallanca"/>
    <x v="31"/>
    <s v="EL"/>
    <x v="2"/>
    <x v="37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586.1890000000003"/>
    <n v="6.5861890000000001"/>
    <m/>
    <n v="0.77841666666666665"/>
    <n v="0.76666666666666661"/>
    <n v="0"/>
    <n v="0"/>
    <n v="28"/>
    <s v="BASE DE DATOS"/>
    <m/>
  </r>
  <r>
    <s v="24"/>
    <x v="1"/>
    <s v="COQUEN"/>
    <s v="33149607"/>
    <s v="33149607"/>
    <x v="1"/>
    <s v="TV1"/>
    <s v="S"/>
    <n v="5.42"/>
    <n v="5"/>
    <n v="235.48599999999999"/>
    <n v="1083.8689999999999"/>
    <n v="1319.355"/>
    <n v="0"/>
    <n v="630"/>
    <n v="0"/>
    <n v="0"/>
    <m/>
    <x v="0"/>
    <s v="COQUEN33149607TV1TV"/>
    <s v="Cogeneración Oquendo S.A.C."/>
    <x v="1"/>
    <x v="1"/>
    <s v="C.T. OQUENDO"/>
    <x v="1"/>
    <s v="TV"/>
    <x v="1"/>
    <x v="2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1319.355"/>
    <n v="1.3193550000000001"/>
    <m/>
    <s v="-"/>
    <s v="-"/>
    <n v="0"/>
    <n v="0"/>
    <n v="14"/>
    <s v="BASE DE DATOS"/>
    <m/>
  </r>
  <r>
    <s v="24"/>
    <x v="1"/>
    <s v="COQUEN"/>
    <s v="33149607"/>
    <s v="33149607"/>
    <x v="1"/>
    <s v="TV2"/>
    <s v="S"/>
    <n v="2.52"/>
    <n v="2.1"/>
    <n v="29.196000000000002"/>
    <n v="100.089"/>
    <n v="129.285"/>
    <n v="0"/>
    <n v="66"/>
    <n v="0"/>
    <n v="0"/>
    <m/>
    <x v="0"/>
    <s v="COQUEN33149607TV2TV"/>
    <s v="Cogeneración Oquendo S.A.C."/>
    <x v="1"/>
    <x v="1"/>
    <s v="C.T. OQUENDO"/>
    <x v="1"/>
    <s v="TV"/>
    <x v="1"/>
    <x v="3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129.285"/>
    <n v="0.12928499999999998"/>
    <m/>
    <s v="-"/>
    <s v="-"/>
    <n v="0"/>
    <n v="0"/>
    <n v="14"/>
    <s v="BASE DE DATOS"/>
    <m/>
  </r>
  <r>
    <s v="24"/>
    <x v="1"/>
    <s v="COQUEN"/>
    <s v="33149607"/>
    <s v="33149607"/>
    <x v="0"/>
    <s v="TG1"/>
    <s v="S"/>
    <n v="31"/>
    <n v="29.039000000000001"/>
    <n v="0"/>
    <n v="0"/>
    <n v="0"/>
    <n v="0"/>
    <n v="0"/>
    <n v="0"/>
    <n v="0"/>
    <m/>
    <x v="0"/>
    <s v="COQUEN33149607TG1TG"/>
    <s v="Cogeneración Oquendo S.A.C."/>
    <x v="1"/>
    <x v="1"/>
    <s v="C.T. OQUENDO"/>
    <x v="1"/>
    <s v="TG"/>
    <x v="0"/>
    <x v="0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0"/>
    <n v="0"/>
    <m/>
    <s v="-"/>
    <s v="-"/>
    <n v="0"/>
    <n v="0"/>
    <n v="14"/>
    <s v="BASE DE DATOS"/>
    <m/>
  </r>
  <r>
    <s v="24"/>
    <x v="1"/>
    <s v="GENRNT"/>
    <s v="33372916"/>
    <s v="33372916"/>
    <x v="2"/>
    <s v="G-1"/>
    <s v="S"/>
    <n v="11.6"/>
    <n v="11.234"/>
    <n v="1247.5999999999999"/>
    <n v="4212.7060000000001"/>
    <n v="5460.3059999999996"/>
    <n v="73"/>
    <n v="651"/>
    <n v="0"/>
    <n v="1891.05"/>
    <m/>
    <x v="0"/>
    <s v="GENRNT33372916G-1EL"/>
    <s v="Genrent del Peru S.A.C."/>
    <x v="6"/>
    <x v="6"/>
    <s v="C.T. Iquitos Nueva"/>
    <x v="13"/>
    <s v="EL"/>
    <x v="2"/>
    <x v="28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460.3059999999996"/>
    <n v="5.4603059999999992"/>
    <m/>
    <n v="0.96666666666666667"/>
    <n v="0.9361666666666667"/>
    <n v="0"/>
    <n v="9.0949470177292824E-13"/>
    <n v="54"/>
    <s v="BASE DE DATOS"/>
    <m/>
  </r>
  <r>
    <s v="24"/>
    <x v="1"/>
    <s v="GENRNT"/>
    <s v="33372916"/>
    <s v="33372916"/>
    <x v="2"/>
    <s v="G-2"/>
    <s v="S"/>
    <n v="11.6"/>
    <n v="11.234999999999999"/>
    <n v="1190.2149999999999"/>
    <n v="3909.6970000000001"/>
    <n v="5099.9120000000003"/>
    <n v="99.92"/>
    <n v="624"/>
    <n v="0.08"/>
    <n v="1613.17"/>
    <m/>
    <x v="0"/>
    <s v="GENRNT33372916G-2EL"/>
    <s v="Genrent del Peru S.A.C."/>
    <x v="6"/>
    <x v="6"/>
    <s v="C.T. Iquitos Nueva"/>
    <x v="13"/>
    <s v="EL"/>
    <x v="2"/>
    <x v="29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099.9120000000003"/>
    <n v="5.0999120000000007"/>
    <m/>
    <n v="0.96666666666666667"/>
    <n v="0.93624999999999992"/>
    <n v="0"/>
    <n v="0"/>
    <n v="54"/>
    <s v="BASE DE DATOS"/>
    <m/>
  </r>
  <r>
    <s v="24"/>
    <x v="1"/>
    <s v="GENRNT"/>
    <s v="33372916"/>
    <s v="33372916"/>
    <x v="2"/>
    <s v="G-3"/>
    <s v="S"/>
    <n v="11.6"/>
    <n v="11.321"/>
    <n v="662.15099999999995"/>
    <n v="1539.549"/>
    <n v="2201.6999999999998"/>
    <n v="328"/>
    <n v="306"/>
    <n v="0.16"/>
    <n v="868.33"/>
    <m/>
    <x v="0"/>
    <s v="GENRNT33372916G-3EL"/>
    <s v="Genrent del Peru S.A.C."/>
    <x v="6"/>
    <x v="6"/>
    <s v="C.T. Iquitos Nueva"/>
    <x v="13"/>
    <s v="EL"/>
    <x v="2"/>
    <x v="30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2201.6999999999998"/>
    <n v="2.2016999999999998"/>
    <m/>
    <n v="0.96666666666666667"/>
    <n v="0.94341666666666668"/>
    <n v="0"/>
    <n v="0"/>
    <n v="54"/>
    <s v="BASE DE DATOS"/>
    <m/>
  </r>
  <r>
    <s v="24"/>
    <x v="1"/>
    <s v="GENRNT"/>
    <s v="33372916"/>
    <s v="33372916"/>
    <x v="2"/>
    <s v="G-4"/>
    <s v="S"/>
    <n v="11.6"/>
    <n v="11.519"/>
    <n v="1162.4549999999999"/>
    <n v="3890.2379999999998"/>
    <n v="5052.6930000000002"/>
    <n v="112"/>
    <n v="612"/>
    <n v="0"/>
    <n v="2707.84"/>
    <m/>
    <x v="0"/>
    <s v="GENRNT33372916G-4EL"/>
    <s v="Genrent del Peru S.A.C."/>
    <x v="6"/>
    <x v="6"/>
    <s v="C.T. Iquitos Nueva"/>
    <x v="13"/>
    <s v="EL"/>
    <x v="2"/>
    <x v="31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052.6930000000002"/>
    <n v="5.0526930000000005"/>
    <m/>
    <n v="0.96666666666666667"/>
    <n v="0.95991666666666664"/>
    <n v="0"/>
    <n v="-9.0949470177292824E-13"/>
    <n v="54"/>
    <s v="BASE DE DATOS"/>
    <m/>
  </r>
  <r>
    <s v="24"/>
    <x v="1"/>
    <s v="GENRNT"/>
    <s v="33372916"/>
    <s v="33372916"/>
    <x v="2"/>
    <s v="G-5"/>
    <s v="S"/>
    <n v="11.6"/>
    <n v="11.326000000000001"/>
    <n v="1163.934"/>
    <n v="3618.326"/>
    <n v="4782.26"/>
    <n v="142.84"/>
    <n v="581"/>
    <n v="0.16"/>
    <n v="1804.03"/>
    <m/>
    <x v="0"/>
    <s v="GENRNT33372916G-5EL"/>
    <s v="Genrent del Peru S.A.C."/>
    <x v="6"/>
    <x v="6"/>
    <s v="C.T. Iquitos Nueva"/>
    <x v="13"/>
    <s v="EL"/>
    <x v="2"/>
    <x v="32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782.26"/>
    <n v="4.78226"/>
    <m/>
    <n v="0.96666666666666667"/>
    <n v="0.94383333333333341"/>
    <n v="0"/>
    <n v="0"/>
    <n v="54"/>
    <s v="BASE DE DATOS"/>
    <m/>
  </r>
  <r>
    <s v="24"/>
    <x v="1"/>
    <s v="GENRNT"/>
    <s v="33372916"/>
    <s v="33372916"/>
    <x v="2"/>
    <s v="G-6"/>
    <s v="S"/>
    <n v="11.6"/>
    <n v="11.6"/>
    <n v="1264.886"/>
    <n v="4737.0140000000001"/>
    <n v="6001.9"/>
    <n v="36.979999999999997"/>
    <n v="687"/>
    <n v="0.02"/>
    <n v="1145.53"/>
    <m/>
    <x v="0"/>
    <s v="GENRNT33372916G-6EL"/>
    <s v="Genrent del Peru S.A.C."/>
    <x v="6"/>
    <x v="6"/>
    <s v="C.T. Iquitos Nueva"/>
    <x v="13"/>
    <s v="EL"/>
    <x v="2"/>
    <x v="33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6001.9"/>
    <n v="6.0019"/>
    <m/>
    <n v="0.96666666666666667"/>
    <n v="0.96666666666666667"/>
    <n v="0"/>
    <n v="0"/>
    <n v="54"/>
    <s v="BASE DE DATOS"/>
    <m/>
  </r>
  <r>
    <s v="24"/>
    <x v="1"/>
    <s v="GENRNT"/>
    <s v="33372916"/>
    <s v="33372916"/>
    <x v="2"/>
    <s v="G-7"/>
    <s v="S"/>
    <n v="11.6"/>
    <n v="11.523999999999999"/>
    <n v="563.86199999999997"/>
    <n v="1803.394"/>
    <n v="2367.2559999999999"/>
    <n v="433.98"/>
    <n v="290"/>
    <n v="0.02"/>
    <n v="3481.68"/>
    <m/>
    <x v="0"/>
    <s v="GENRNT33372916G-7EL"/>
    <s v="Genrent del Peru S.A.C."/>
    <x v="6"/>
    <x v="6"/>
    <s v="C.T. Iquitos Nueva"/>
    <x v="13"/>
    <s v="EL"/>
    <x v="2"/>
    <x v="34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2367.2559999999999"/>
    <n v="2.3672559999999998"/>
    <m/>
    <n v="0.96666666666666667"/>
    <n v="0.96033333333333326"/>
    <n v="0"/>
    <n v="0"/>
    <n v="54"/>
    <s v="BASE DE DATOS"/>
    <m/>
  </r>
  <r>
    <s v="24"/>
    <x v="1"/>
    <s v="ENEDIS"/>
    <s v="53014599"/>
    <s v="53014599"/>
    <x v="2"/>
    <s v="MODASA 515kW"/>
    <s v="S"/>
    <n v="0.46300000000000002"/>
    <n v="0.35"/>
    <n v="4.0599999999999996"/>
    <n v="2.7530000000000001"/>
    <n v="6.8129999999999997"/>
    <n v="0"/>
    <n v="60.15"/>
    <n v="0"/>
    <n v="0"/>
    <m/>
    <x v="0"/>
    <s v="ENEDIS53014599MODASA 515kWEL"/>
    <s v="ENEL Distribución Perú S.A.A."/>
    <x v="8"/>
    <x v="8"/>
    <s v="C. T. Ravira-Pacaraos"/>
    <x v="17"/>
    <s v="EL"/>
    <x v="2"/>
    <x v="38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6.8129999999999997"/>
    <n v="6.8129999999999996E-3"/>
    <m/>
    <s v="-"/>
    <s v="-"/>
    <n v="0"/>
    <n v="0"/>
    <n v="45"/>
    <s v="BASE DE DATOS"/>
    <m/>
  </r>
  <r>
    <s v="24"/>
    <x v="1"/>
    <s v="ENEDIS"/>
    <s v="53014599"/>
    <s v="53014599"/>
    <x v="2"/>
    <s v="GRUPO PLACA ZQ-4288"/>
    <s v="S"/>
    <n v="0.17"/>
    <n v="0.15"/>
    <n v="6.5880000000000001"/>
    <n v="24.914000000000001"/>
    <n v="31.501000000000001"/>
    <n v="0"/>
    <n v="500.3"/>
    <n v="0"/>
    <n v="0"/>
    <m/>
    <x v="0"/>
    <s v="ENEDIS53014599GRUPO PLACA ZQ-4288EL"/>
    <s v="ENEL Distribución Perú S.A.A."/>
    <x v="8"/>
    <x v="8"/>
    <s v="C. T. Ravira-Pacaraos"/>
    <x v="17"/>
    <s v="EL"/>
    <x v="2"/>
    <x v="39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31.501000000000001"/>
    <n v="3.1501000000000001E-2"/>
    <m/>
    <s v="-"/>
    <s v="-"/>
    <n v="0"/>
    <n v="1.0000000000012221E-3"/>
    <n v="45"/>
    <s v="BASE DE DATOS"/>
    <m/>
  </r>
  <r>
    <s v="24"/>
    <x v="1"/>
    <s v="ENEDIS"/>
    <s v="53014599"/>
    <s v="53014599"/>
    <x v="2"/>
    <s v="COMMINS C900"/>
    <s v="S"/>
    <n v="0.92500000000000004"/>
    <n v="0.83499999999999996"/>
    <n v="49.235999999999997"/>
    <n v="27.684000000000001"/>
    <n v="76.918999999999997"/>
    <n v="0"/>
    <n v="215.3"/>
    <n v="0"/>
    <n v="0"/>
    <m/>
    <x v="0"/>
    <s v="ENEDIS53014599COMMINS C900EL"/>
    <s v="ENEL Distribución Perú S.A.A."/>
    <x v="8"/>
    <x v="8"/>
    <s v="C. T. Ravira-Pacaraos"/>
    <x v="17"/>
    <s v="EL"/>
    <x v="2"/>
    <x v="40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76.918999999999997"/>
    <n v="7.6919000000000001E-2"/>
    <m/>
    <s v="-"/>
    <s v="-"/>
    <n v="0"/>
    <n v="1.0000000000047748E-3"/>
    <n v="45"/>
    <s v="BASE DE DATOS"/>
    <m/>
  </r>
  <r>
    <s v="24"/>
    <x v="1"/>
    <s v="ENEDIS"/>
    <s v="53014599"/>
    <s v="53014599"/>
    <x v="2"/>
    <s v="COMMINS 925kW"/>
    <s v="S"/>
    <n v="0.92500000000000004"/>
    <n v="0.83499999999999996"/>
    <n v="0"/>
    <n v="0"/>
    <n v="0"/>
    <n v="0"/>
    <n v="0"/>
    <n v="0"/>
    <n v="0"/>
    <m/>
    <x v="0"/>
    <s v="ENEDIS53014599COMMINS 925kWEL"/>
    <s v="ENEL Distribución Perú S.A.A."/>
    <x v="8"/>
    <x v="8"/>
    <s v="C. T. Ravira-Pacaraos"/>
    <x v="17"/>
    <s v="EL"/>
    <x v="2"/>
    <x v="41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0"/>
    <n v="0"/>
    <m/>
    <s v="-"/>
    <s v="-"/>
    <n v="0"/>
    <n v="0"/>
    <n v="45"/>
    <s v="BASE DE DATOS"/>
    <m/>
  </r>
  <r>
    <s v="24"/>
    <x v="1"/>
    <s v="AURORA"/>
    <s v="13281411"/>
    <s v="13281411"/>
    <x v="1"/>
    <s v="G1"/>
    <s v="S"/>
    <n v="37.5"/>
    <n v="20.388999999999999"/>
    <n v="0"/>
    <n v="0"/>
    <n v="0"/>
    <n v="724"/>
    <n v="0"/>
    <n v="0"/>
    <n v="0"/>
    <m/>
    <x v="0"/>
    <s v="AURORA13281411G1TV"/>
    <s v="Agroaurora S.A.C."/>
    <x v="12"/>
    <x v="12"/>
    <s v="C.T.AGROAURORA"/>
    <x v="72"/>
    <s v="TV"/>
    <x v="1"/>
    <x v="36"/>
    <x v="0"/>
    <s v="Instalado"/>
    <s v="Operativo"/>
    <s v="Generadora"/>
    <x v="0"/>
    <x v="0"/>
    <x v="0"/>
    <x v="0"/>
    <s v="Privado"/>
    <s v="PIURA"/>
    <s v="PIURA"/>
    <s v="PAITA"/>
    <s v="LA HUACA"/>
    <n v="0"/>
    <x v="3"/>
    <n v="0"/>
    <x v="1"/>
    <x v="1"/>
    <x v="0"/>
    <s v="MWh"/>
    <n v="0"/>
    <n v="0"/>
    <m/>
    <n v="3.125"/>
    <n v="1.6990833333333333"/>
    <n v="0"/>
    <n v="0"/>
    <n v="2"/>
    <s v="BASE DE DATOS"/>
    <m/>
  </r>
  <r>
    <s v="24"/>
    <x v="1"/>
    <s v="AIPSAA"/>
    <s v="13177209"/>
    <s v="13177209"/>
    <x v="1"/>
    <s v="TV01"/>
    <s v="S"/>
    <n v="23"/>
    <n v="13.45"/>
    <n v="972.23900000000003"/>
    <n v="4374.634"/>
    <n v="5346.8729999999996"/>
    <n v="282.75"/>
    <n v="410.62"/>
    <n v="2.63"/>
    <n v="0"/>
    <m/>
    <x v="0"/>
    <s v="AIPSAA13177209TV01TV"/>
    <s v="Agro Industrial Paramonga S.A."/>
    <x v="13"/>
    <x v="13"/>
    <s v="C.T. Paramonga"/>
    <x v="73"/>
    <s v="TV"/>
    <x v="1"/>
    <x v="174"/>
    <x v="0"/>
    <s v="Instalado"/>
    <s v="Operativo"/>
    <s v="Generadora"/>
    <x v="0"/>
    <x v="0"/>
    <x v="0"/>
    <x v="0"/>
    <s v="Privado"/>
    <s v="LIMA"/>
    <s v="LIMA"/>
    <s v="PARAMONGA"/>
    <s v="BARRANCA"/>
    <n v="0"/>
    <x v="3"/>
    <s v="COGENERADOR"/>
    <x v="1"/>
    <x v="2"/>
    <x v="0"/>
    <s v="MWh"/>
    <n v="5346.8729999999996"/>
    <n v="5.3468729999999995"/>
    <m/>
    <n v="1.9166666666666667"/>
    <n v="1.2277500000000001"/>
    <n v="0"/>
    <n v="0"/>
    <n v="1"/>
    <s v="BASE DE DATOS"/>
    <m/>
  </r>
  <r>
    <s v="24"/>
    <x v="0"/>
    <s v="SUR"/>
    <s v="20092010"/>
    <s v="20092010"/>
    <x v="2"/>
    <s v="Grupo 1"/>
    <s v="S"/>
    <n v="5.7320000000000002"/>
    <n v="5.742"/>
    <n v="497.68099999999998"/>
    <n v="1065.653"/>
    <n v="1563.3340000000001"/>
    <n v="0"/>
    <n v="287.97000000000003"/>
    <n v="197.33"/>
    <n v="0"/>
    <m/>
    <x v="0"/>
    <s v="SUR20092010Grupo 1EL"/>
    <s v="Emp. de Generaci¢n El‚ctrica del Sur S. A."/>
    <x v="14"/>
    <x v="14"/>
    <s v="C.T. Independencia"/>
    <x v="74"/>
    <s v="EL"/>
    <x v="2"/>
    <x v="16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563.3340000000001"/>
    <n v="1.563334"/>
    <m/>
    <n v="0.47766666666666668"/>
    <n v="0.47849999999999998"/>
    <n v="0"/>
    <n v="0"/>
    <n v="32"/>
    <s v="BASE DE DATOS"/>
    <m/>
  </r>
  <r>
    <s v="24"/>
    <x v="0"/>
    <s v="SUR"/>
    <s v="20092010"/>
    <s v="20092010"/>
    <x v="2"/>
    <s v="Grupo 2"/>
    <s v="S"/>
    <n v="5.7320000000000002"/>
    <n v="5.7729999999999997"/>
    <n v="559.45699999999999"/>
    <n v="1215.75"/>
    <n v="1775.2080000000001"/>
    <n v="0"/>
    <n v="331.38"/>
    <n v="2.77"/>
    <n v="0"/>
    <m/>
    <x v="0"/>
    <s v="SUR20092010Grupo 2EL"/>
    <s v="Emp. de Generaci¢n El‚ctrica del Sur S. A."/>
    <x v="14"/>
    <x v="14"/>
    <s v="C.T. Independencia"/>
    <x v="74"/>
    <s v="EL"/>
    <x v="2"/>
    <x v="17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775.2080000000001"/>
    <n v="1.7752080000000001"/>
    <m/>
    <n v="0.47766666666666668"/>
    <n v="0.48108333333333331"/>
    <n v="0"/>
    <n v="-1.0000000002037268E-3"/>
    <n v="32"/>
    <s v="BASE DE DATOS"/>
    <m/>
  </r>
  <r>
    <s v="24"/>
    <x v="0"/>
    <s v="SUR"/>
    <s v="20092010"/>
    <s v="20092010"/>
    <x v="2"/>
    <s v="Grupo 3"/>
    <s v="S"/>
    <n v="5.7320000000000002"/>
    <n v="5.7809999999999997"/>
    <n v="574.75"/>
    <n v="1225.752"/>
    <n v="1800.502"/>
    <n v="0"/>
    <n v="334.05"/>
    <n v="0.5"/>
    <n v="0"/>
    <m/>
    <x v="0"/>
    <s v="SUR20092010Grupo 3EL"/>
    <s v="Emp. de Generaci¢n El‚ctrica del Sur S. A."/>
    <x v="14"/>
    <x v="14"/>
    <s v="C.T. Independencia"/>
    <x v="74"/>
    <s v="EL"/>
    <x v="2"/>
    <x v="176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800.502"/>
    <n v="1.800502"/>
    <m/>
    <n v="0.47766666666666668"/>
    <n v="0.48174999999999996"/>
    <n v="0"/>
    <n v="0"/>
    <n v="32"/>
    <s v="BASE DE DATOS"/>
    <m/>
  </r>
  <r>
    <s v="24"/>
    <x v="0"/>
    <s v="SUR"/>
    <s v="20092010"/>
    <s v="20092010"/>
    <x v="2"/>
    <s v="Grupo 4"/>
    <s v="S"/>
    <n v="5.7320000000000002"/>
    <n v="5.7649999999999997"/>
    <n v="572.56399999999996"/>
    <n v="1225.6310000000001"/>
    <n v="1798.1959999999999"/>
    <n v="0"/>
    <n v="332.8"/>
    <n v="0.47"/>
    <n v="0"/>
    <m/>
    <x v="0"/>
    <s v="SUR20092010Grupo 4EL"/>
    <s v="Emp. de Generaci¢n El‚ctrica del Sur S. A."/>
    <x v="14"/>
    <x v="14"/>
    <s v="C.T. Independencia"/>
    <x v="74"/>
    <s v="EL"/>
    <x v="2"/>
    <x v="177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798.1959999999999"/>
    <n v="1.7981959999999999"/>
    <m/>
    <n v="0.47766666666666668"/>
    <n v="0.48041666666666666"/>
    <n v="0"/>
    <n v="-9.9999999974897946E-4"/>
    <n v="32"/>
    <s v="BASE DE DATOS"/>
    <m/>
  </r>
  <r>
    <s v="24"/>
    <x v="1"/>
    <s v="SUR"/>
    <s v="20092010"/>
    <s v="20092010"/>
    <x v="2"/>
    <s v="Grupo 1"/>
    <s v="S"/>
    <n v="5.7320000000000002"/>
    <n v="5.742"/>
    <n v="519.26800000000003"/>
    <n v="1082.192"/>
    <n v="1601.46"/>
    <n v="5.52"/>
    <n v="296.02999999999997"/>
    <n v="0"/>
    <n v="0"/>
    <m/>
    <x v="0"/>
    <s v="SUR20092010Grupo 1EL"/>
    <s v="Emp. de Generaci¢n El‚ctrica del Sur S. A."/>
    <x v="14"/>
    <x v="14"/>
    <s v="C.T. Independencia"/>
    <x v="74"/>
    <s v="EL"/>
    <x v="2"/>
    <x v="16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601.46"/>
    <n v="1.6014600000000001"/>
    <m/>
    <n v="0.47766666666666668"/>
    <n v="0.47849999999999998"/>
    <n v="0"/>
    <n v="0"/>
    <n v="32"/>
    <s v="BASE DE DATOS"/>
    <m/>
  </r>
  <r>
    <s v="24"/>
    <x v="1"/>
    <s v="SUR"/>
    <s v="20092010"/>
    <s v="20092010"/>
    <x v="2"/>
    <s v="Grupo 2"/>
    <s v="S"/>
    <n v="5.7320000000000002"/>
    <n v="5.7729999999999997"/>
    <n v="501.79199999999997"/>
    <n v="1032.48"/>
    <n v="1534.2729999999999"/>
    <n v="5.52"/>
    <n v="291.32"/>
    <n v="6.35"/>
    <n v="0"/>
    <m/>
    <x v="0"/>
    <s v="SUR20092010Grupo 2EL"/>
    <s v="Emp. de Generaci¢n El‚ctrica del Sur S. A."/>
    <x v="14"/>
    <x v="14"/>
    <s v="C.T. Independencia"/>
    <x v="74"/>
    <s v="EL"/>
    <x v="2"/>
    <x v="17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534.2729999999999"/>
    <n v="1.534273"/>
    <m/>
    <n v="0.47766666666666668"/>
    <n v="0.48108333333333331"/>
    <n v="0"/>
    <n v="-9.9999999997635314E-4"/>
    <n v="32"/>
    <s v="BASE DE DATOS"/>
    <m/>
  </r>
  <r>
    <s v="24"/>
    <x v="1"/>
    <s v="SUR"/>
    <s v="20092010"/>
    <s v="20092010"/>
    <x v="2"/>
    <s v="Grupo 3"/>
    <s v="S"/>
    <n v="5.7320000000000002"/>
    <n v="5.7809999999999997"/>
    <n v="518.83500000000004"/>
    <n v="1060.7449999999999"/>
    <n v="1579.58"/>
    <n v="5.52"/>
    <n v="295.02"/>
    <n v="0"/>
    <n v="0"/>
    <m/>
    <x v="0"/>
    <s v="SUR20092010Grupo 3EL"/>
    <s v="Emp. de Generaci¢n El‚ctrica del Sur S. A."/>
    <x v="14"/>
    <x v="14"/>
    <s v="C.T. Independencia"/>
    <x v="74"/>
    <s v="EL"/>
    <x v="2"/>
    <x v="176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579.58"/>
    <n v="1.57958"/>
    <m/>
    <n v="0.47766666666666668"/>
    <n v="0.48174999999999996"/>
    <n v="0"/>
    <n v="0"/>
    <n v="32"/>
    <s v="BASE DE DATOS"/>
    <m/>
  </r>
  <r>
    <s v="24"/>
    <x v="1"/>
    <s v="SUR"/>
    <s v="20092010"/>
    <s v="20092010"/>
    <x v="2"/>
    <s v="Grupo 4"/>
    <s v="S"/>
    <n v="5.7320000000000002"/>
    <n v="5.7649999999999997"/>
    <n v="519.42499999999995"/>
    <n v="1055.51"/>
    <n v="1574.9349999999999"/>
    <n v="5.52"/>
    <n v="294.64999999999998"/>
    <n v="0"/>
    <n v="0"/>
    <m/>
    <x v="0"/>
    <s v="SUR20092010Grupo 4EL"/>
    <s v="Emp. de Generaci¢n El‚ctrica del Sur S. A."/>
    <x v="14"/>
    <x v="14"/>
    <s v="C.T. Independencia"/>
    <x v="74"/>
    <s v="EL"/>
    <x v="2"/>
    <x v="177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574.9349999999999"/>
    <n v="1.574935"/>
    <m/>
    <n v="0.47766666666666668"/>
    <n v="0.48041666666666666"/>
    <n v="0"/>
    <n v="0"/>
    <n v="32"/>
    <s v="BASE DE DATOS"/>
    <m/>
  </r>
  <r>
    <s v="24"/>
    <x v="1"/>
    <s v="ELP"/>
    <s v="33034695"/>
    <s v="33034695"/>
    <x v="2"/>
    <s v="MAK-1"/>
    <s v="S"/>
    <n v="9.34"/>
    <n v="8.7509999999999994"/>
    <n v="4.0039999999999996"/>
    <n v="157.61199999999999"/>
    <n v="161.61600000000001"/>
    <n v="4"/>
    <n v="26"/>
    <n v="0"/>
    <n v="100"/>
    <m/>
    <x v="0"/>
    <s v="ELP33034695MAK-1EL"/>
    <s v="Electroper£ S. A."/>
    <x v="15"/>
    <x v="15"/>
    <s v="Nueva C. T. Tumbes"/>
    <x v="75"/>
    <s v="EL"/>
    <x v="2"/>
    <x v="178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161.61600000000001"/>
    <n v="0.16161600000000001"/>
    <m/>
    <n v="0.77833333333333332"/>
    <n v="0.73550000000000004"/>
    <n v="0"/>
    <n v="-2.8421709430404007E-14"/>
    <n v="30"/>
    <s v="BASE DE DATOS"/>
    <m/>
  </r>
  <r>
    <s v="24"/>
    <x v="1"/>
    <s v="ELP"/>
    <s v="33034695"/>
    <s v="33034695"/>
    <x v="2"/>
    <s v="MAK-2"/>
    <s v="S"/>
    <n v="9.34"/>
    <n v="8.7520000000000007"/>
    <n v="4.0110000000000001"/>
    <n v="156.304"/>
    <n v="160.315"/>
    <n v="4"/>
    <n v="27"/>
    <n v="0"/>
    <n v="0"/>
    <m/>
    <x v="0"/>
    <s v="ELP33034695MAK-2EL"/>
    <s v="Electroper£ S. A."/>
    <x v="15"/>
    <x v="15"/>
    <s v="Nueva C. T. Tumbes"/>
    <x v="75"/>
    <s v="EL"/>
    <x v="2"/>
    <x v="179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160.315"/>
    <n v="0.16031499999999999"/>
    <m/>
    <n v="0.77833333333333332"/>
    <n v="0.70974999999999999"/>
    <n v="0"/>
    <n v="0"/>
    <n v="30"/>
    <s v="BASE DE DATOS"/>
    <m/>
  </r>
  <r>
    <s v="24"/>
    <x v="0"/>
    <s v="ENEGEN"/>
    <s v="33002293"/>
    <s v="33002293"/>
    <x v="0"/>
    <s v="TG-2"/>
    <s v="N"/>
    <n v="0"/>
    <n v="0"/>
    <n v="0"/>
    <n v="0"/>
    <n v="0"/>
    <n v="0"/>
    <n v="0"/>
    <n v="0"/>
    <n v="0"/>
    <m/>
    <x v="0"/>
    <s v="ENEGEN33002293TG-2TG"/>
    <s v="ENEL Generación Perú S.A.A."/>
    <x v="16"/>
    <x v="16"/>
    <s v="C. T. Santa Rosa"/>
    <x v="76"/>
    <s v="TG"/>
    <x v="0"/>
    <x v="180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0"/>
    <s v="ENEGEN"/>
    <s v="33002293"/>
    <s v="33002293"/>
    <x v="0"/>
    <s v="TG-3"/>
    <s v="N"/>
    <n v="0"/>
    <n v="0"/>
    <n v="0"/>
    <n v="0"/>
    <n v="0"/>
    <n v="0"/>
    <n v="0"/>
    <n v="0"/>
    <n v="0"/>
    <m/>
    <x v="0"/>
    <s v="ENEGEN33002293TG-3TG"/>
    <s v="ENEL Generación Perú S.A.A."/>
    <x v="16"/>
    <x v="16"/>
    <s v="C. T. Santa Rosa"/>
    <x v="76"/>
    <s v="TG"/>
    <x v="0"/>
    <x v="181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0"/>
    <s v="ENEGEN"/>
    <s v="33002293"/>
    <s v="33002293"/>
    <x v="0"/>
    <s v="TG-4"/>
    <s v="N"/>
    <n v="0"/>
    <n v="0"/>
    <n v="0"/>
    <n v="0"/>
    <n v="0"/>
    <n v="0"/>
    <n v="0"/>
    <n v="0"/>
    <n v="0"/>
    <m/>
    <x v="0"/>
    <s v="ENEGEN33002293TG-4TG"/>
    <s v="ENEL Generación Perú S.A.A."/>
    <x v="16"/>
    <x v="16"/>
    <s v="C. T. Santa Rosa"/>
    <x v="76"/>
    <s v="TG"/>
    <x v="0"/>
    <x v="182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0"/>
    <s v="ENEGEN"/>
    <s v="33002293"/>
    <s v="33002293"/>
    <x v="0"/>
    <s v="TG-5"/>
    <s v="S"/>
    <n v="59.6"/>
    <n v="47.905000000000001"/>
    <n v="708.27200000000005"/>
    <n v="1631.4770000000001"/>
    <n v="2339.7489999999998"/>
    <n v="0"/>
    <n v="104.7"/>
    <n v="639.29999999999995"/>
    <n v="0"/>
    <m/>
    <x v="0"/>
    <s v="ENEGEN33002293TG-5TG"/>
    <s v="ENEL Generación Perú S.A.A."/>
    <x v="16"/>
    <x v="16"/>
    <s v="C. T. Santa Rosa"/>
    <x v="76"/>
    <s v="TG"/>
    <x v="0"/>
    <x v="183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2339.7489999999998"/>
    <n v="2.3397489999999999"/>
    <m/>
    <s v="-"/>
    <s v="-"/>
    <n v="0"/>
    <n v="4.5474735088646412E-13"/>
    <n v="46"/>
    <s v="BASE DE DATOS"/>
    <m/>
  </r>
  <r>
    <s v="24"/>
    <x v="0"/>
    <s v="ENEGEN"/>
    <s v="33002293"/>
    <s v="33002293"/>
    <x v="0"/>
    <s v="TG-6"/>
    <s v="S"/>
    <n v="59.6"/>
    <n v="53.71"/>
    <n v="653.78300000000002"/>
    <n v="1286.288"/>
    <n v="1940.0709999999999"/>
    <n v="0"/>
    <n v="90.6"/>
    <n v="653.4"/>
    <n v="0"/>
    <m/>
    <x v="0"/>
    <s v="ENEGEN33002293TG-6TG"/>
    <s v="ENEL Generación Perú S.A.A."/>
    <x v="16"/>
    <x v="16"/>
    <s v="C. T. Santa Rosa"/>
    <x v="76"/>
    <s v="TG"/>
    <x v="0"/>
    <x v="184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1940.0709999999999"/>
    <n v="1.9400709999999999"/>
    <m/>
    <s v="-"/>
    <s v="-"/>
    <n v="0"/>
    <n v="0"/>
    <n v="46"/>
    <s v="BASE DE DATOS"/>
    <m/>
  </r>
  <r>
    <s v="24"/>
    <x v="0"/>
    <s v="ENEGEN"/>
    <s v="33002293"/>
    <s v="33002293"/>
    <x v="0"/>
    <s v="TG-7"/>
    <s v="S"/>
    <n v="127.5"/>
    <n v="119.53700000000001"/>
    <n v="2597.1060000000002"/>
    <n v="6540.5150000000003"/>
    <n v="9137.6209999999992"/>
    <n v="0"/>
    <n v="119.53"/>
    <n v="0"/>
    <n v="0"/>
    <m/>
    <x v="0"/>
    <s v="ENEGEN33002293TG-7TG"/>
    <s v="ENEL Generación Perú S.A.A."/>
    <x v="16"/>
    <x v="16"/>
    <s v="C. T. Santa Rosa"/>
    <x v="76"/>
    <s v="TG"/>
    <x v="0"/>
    <x v="185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9137.6209999999992"/>
    <n v="9.1376209999999993"/>
    <m/>
    <s v="-"/>
    <s v="-"/>
    <n v="0"/>
    <n v="1.8189894035458565E-12"/>
    <n v="46"/>
    <s v="BASE DE DATOS"/>
    <m/>
  </r>
  <r>
    <s v="24"/>
    <x v="0"/>
    <s v="ENEGEN"/>
    <s v="33002293"/>
    <s v="33002293"/>
    <x v="0"/>
    <s v="TG-8"/>
    <s v="S"/>
    <n v="200"/>
    <n v="191.196"/>
    <n v="12808.644"/>
    <n v="22217.726999999999"/>
    <n v="35026.370999999999"/>
    <n v="0"/>
    <n v="240.5"/>
    <n v="0"/>
    <n v="0"/>
    <m/>
    <x v="0"/>
    <s v="ENEGEN33002293TG-8TG"/>
    <s v="ENEL Generación Perú S.A.A."/>
    <x v="16"/>
    <x v="16"/>
    <s v="C. T. Santa Rosa"/>
    <x v="76"/>
    <s v="TG"/>
    <x v="0"/>
    <x v="186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35026.370999999999"/>
    <n v="35.026370999999997"/>
    <m/>
    <s v="-"/>
    <s v="-"/>
    <n v="0"/>
    <n v="0"/>
    <n v="46"/>
    <s v="BASE DE DATOS"/>
    <m/>
  </r>
  <r>
    <s v="24"/>
    <x v="0"/>
    <s v="ENEGEN"/>
    <s v="33028294"/>
    <s v="33028294"/>
    <x v="0"/>
    <s v="TG-3"/>
    <s v="S"/>
    <n v="170"/>
    <n v="150.28899999999999"/>
    <n v="25057.367999999999"/>
    <n v="59855.985999999997"/>
    <n v="84913.354000000007"/>
    <n v="0"/>
    <n v="691.6"/>
    <n v="0"/>
    <n v="0"/>
    <m/>
    <x v="0"/>
    <s v="ENEGEN33028294TG-3TG"/>
    <s v="ENEL Generación Perú S.A.A."/>
    <x v="16"/>
    <x v="16"/>
    <s v="C. T. Ventanilla"/>
    <x v="77"/>
    <s v="TG"/>
    <x v="3"/>
    <x v="181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84913.354000000007"/>
    <n v="84.913354000000012"/>
    <m/>
    <s v="-"/>
    <s v="-"/>
    <n v="0"/>
    <n v="-1.4551915228366852E-11"/>
    <n v="46"/>
    <s v="BASE DE DATOS"/>
    <m/>
  </r>
  <r>
    <s v="24"/>
    <x v="0"/>
    <s v="ENEGEN"/>
    <s v="33028294"/>
    <s v="33028294"/>
    <x v="0"/>
    <s v="TG-4"/>
    <s v="S"/>
    <n v="170"/>
    <n v="150.88900000000001"/>
    <n v="20455.547999999999"/>
    <n v="47009.531999999999"/>
    <n v="67465.081000000006"/>
    <n v="96"/>
    <n v="555.47"/>
    <n v="44.57"/>
    <n v="0"/>
    <m/>
    <x v="0"/>
    <s v="ENEGEN33028294TG-4TG"/>
    <s v="ENEL Generación Perú S.A.A."/>
    <x v="16"/>
    <x v="16"/>
    <s v="C. T. Ventanilla"/>
    <x v="77"/>
    <s v="TG"/>
    <x v="3"/>
    <x v="182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67465.081000000006"/>
    <n v="67.465081000000012"/>
    <m/>
    <s v="-"/>
    <s v="-"/>
    <n v="0"/>
    <n v="-1.0000000038417056E-3"/>
    <n v="46"/>
    <s v="BASE DE DATOS"/>
    <m/>
  </r>
  <r>
    <s v="24"/>
    <x v="0"/>
    <s v="ENEGEN"/>
    <s v="33028294"/>
    <s v="33028294"/>
    <x v="1"/>
    <s v="TV-7"/>
    <s v="S"/>
    <n v="184"/>
    <n v="170.44499999999999"/>
    <n v="17210.261999999999"/>
    <n v="45790.737999999998"/>
    <n v="63001"/>
    <n v="0"/>
    <n v="573.72"/>
    <n v="160.80000000000001"/>
    <n v="0"/>
    <m/>
    <x v="0"/>
    <s v="ENEGEN33028294TV-7TV"/>
    <s v="ENEL Generación Perú S.A.A."/>
    <x v="16"/>
    <x v="16"/>
    <s v="C. T. Ventanilla"/>
    <x v="77"/>
    <s v="TV"/>
    <x v="3"/>
    <x v="187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63001"/>
    <n v="63.000999999999998"/>
    <m/>
    <s v="-"/>
    <s v="-"/>
    <n v="0"/>
    <n v="0"/>
    <n v="46"/>
    <s v="BASE DE DATOS"/>
    <m/>
  </r>
  <r>
    <s v="24"/>
    <x v="1"/>
    <s v="ENEGEN"/>
    <s v="33002293"/>
    <s v="33002293"/>
    <x v="0"/>
    <s v="TG-2"/>
    <s v="N"/>
    <n v="0"/>
    <n v="0"/>
    <n v="0"/>
    <n v="0"/>
    <n v="0"/>
    <n v="0"/>
    <n v="0"/>
    <n v="0"/>
    <n v="0"/>
    <m/>
    <x v="0"/>
    <s v="ENEGEN33002293TG-2TG"/>
    <s v="ENEL Generación Perú S.A.A."/>
    <x v="16"/>
    <x v="16"/>
    <s v="C. T. Santa Rosa"/>
    <x v="76"/>
    <s v="TG"/>
    <x v="0"/>
    <x v="180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1"/>
    <s v="ENEGEN"/>
    <s v="33002293"/>
    <s v="33002293"/>
    <x v="0"/>
    <s v="TG-3"/>
    <s v="N"/>
    <n v="0"/>
    <n v="0"/>
    <n v="0"/>
    <n v="0"/>
    <n v="0"/>
    <n v="0"/>
    <n v="0"/>
    <n v="0"/>
    <n v="0"/>
    <m/>
    <x v="0"/>
    <s v="ENEGEN33002293TG-3TG"/>
    <s v="ENEL Generación Perú S.A.A."/>
    <x v="16"/>
    <x v="16"/>
    <s v="C. T. Santa Rosa"/>
    <x v="76"/>
    <s v="TG"/>
    <x v="0"/>
    <x v="181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1"/>
    <s v="ENEGEN"/>
    <s v="33002293"/>
    <s v="33002293"/>
    <x v="0"/>
    <s v="TG-4"/>
    <s v="N"/>
    <n v="0"/>
    <n v="0"/>
    <n v="0"/>
    <n v="0"/>
    <n v="0"/>
    <n v="0"/>
    <n v="0"/>
    <n v="0"/>
    <n v="0"/>
    <m/>
    <x v="0"/>
    <s v="ENEGEN33002293TG-4TG"/>
    <s v="ENEL Generación Perú S.A.A."/>
    <x v="16"/>
    <x v="16"/>
    <s v="C. T. Santa Rosa"/>
    <x v="76"/>
    <s v="TG"/>
    <x v="0"/>
    <x v="182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1"/>
    <s v="ENEGEN"/>
    <s v="33002293"/>
    <s v="33002293"/>
    <x v="0"/>
    <s v="TG-5"/>
    <s v="S"/>
    <n v="59.6"/>
    <n v="47.905000000000001"/>
    <n v="250.654"/>
    <n v="1928.347"/>
    <n v="2179.0010000000002"/>
    <n v="0"/>
    <n v="103.3"/>
    <n v="3.07"/>
    <n v="0"/>
    <m/>
    <x v="0"/>
    <s v="ENEGEN33002293TG-5TG"/>
    <s v="ENEL Generación Perú S.A.A."/>
    <x v="16"/>
    <x v="16"/>
    <s v="C. T. Santa Rosa"/>
    <x v="76"/>
    <s v="TG"/>
    <x v="0"/>
    <x v="183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2179.0010000000002"/>
    <n v="2.1790010000000004"/>
    <m/>
    <s v="-"/>
    <s v="-"/>
    <n v="0"/>
    <n v="0"/>
    <n v="46"/>
    <s v="BASE DE DATOS"/>
    <m/>
  </r>
  <r>
    <s v="24"/>
    <x v="1"/>
    <s v="ENEGEN"/>
    <s v="33002293"/>
    <s v="33002293"/>
    <x v="0"/>
    <s v="TG-6"/>
    <s v="S"/>
    <n v="59.6"/>
    <n v="53.71"/>
    <n v="202.208"/>
    <n v="1866.16"/>
    <n v="2068.3679999999999"/>
    <n v="0"/>
    <n v="101.32"/>
    <n v="3.07"/>
    <n v="0"/>
    <m/>
    <x v="0"/>
    <s v="ENEGEN33002293TG-6TG"/>
    <s v="ENEL Generación Perú S.A.A."/>
    <x v="16"/>
    <x v="16"/>
    <s v="C. T. Santa Rosa"/>
    <x v="76"/>
    <s v="TG"/>
    <x v="0"/>
    <x v="184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2068.3679999999999"/>
    <n v="2.068368"/>
    <m/>
    <s v="-"/>
    <s v="-"/>
    <n v="0"/>
    <n v="0"/>
    <n v="46"/>
    <s v="BASE DE DATOS"/>
    <m/>
  </r>
  <r>
    <s v="24"/>
    <x v="1"/>
    <s v="ENEGEN"/>
    <s v="33002293"/>
    <s v="33002293"/>
    <x v="0"/>
    <s v="TG-7"/>
    <s v="S"/>
    <n v="127.5"/>
    <n v="119.53700000000001"/>
    <n v="3409.53"/>
    <n v="9761.6869999999999"/>
    <n v="13171.217000000001"/>
    <n v="0"/>
    <n v="209.47"/>
    <n v="5.53"/>
    <n v="0"/>
    <m/>
    <x v="0"/>
    <s v="ENEGEN33002293TG-7TG"/>
    <s v="ENEL Generación Perú S.A.A."/>
    <x v="16"/>
    <x v="16"/>
    <s v="C. T. Santa Rosa"/>
    <x v="76"/>
    <s v="TG"/>
    <x v="0"/>
    <x v="185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13171.217000000001"/>
    <n v="13.171217"/>
    <m/>
    <s v="-"/>
    <s v="-"/>
    <n v="0"/>
    <n v="0"/>
    <n v="46"/>
    <s v="BASE DE DATOS"/>
    <m/>
  </r>
  <r>
    <s v="24"/>
    <x v="1"/>
    <s v="ENEGEN"/>
    <s v="33002293"/>
    <s v="33002293"/>
    <x v="0"/>
    <s v="TG-8"/>
    <s v="S"/>
    <n v="200"/>
    <n v="191.196"/>
    <n v="13523.518"/>
    <n v="25823.592000000001"/>
    <n v="39347.11"/>
    <n v="40.57"/>
    <n v="271.72000000000003"/>
    <n v="0"/>
    <n v="0"/>
    <m/>
    <x v="0"/>
    <s v="ENEGEN33002293TG-8TG"/>
    <s v="ENEL Generación Perú S.A.A."/>
    <x v="16"/>
    <x v="16"/>
    <s v="C. T. Santa Rosa"/>
    <x v="76"/>
    <s v="TG"/>
    <x v="0"/>
    <x v="186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39347.11"/>
    <n v="39.347110000000001"/>
    <m/>
    <s v="-"/>
    <s v="-"/>
    <n v="0"/>
    <n v="0"/>
    <n v="46"/>
    <s v="BASE DE DATOS"/>
    <m/>
  </r>
  <r>
    <s v="24"/>
    <x v="1"/>
    <s v="ENEGEN"/>
    <s v="33028294"/>
    <s v="33028294"/>
    <x v="0"/>
    <s v="TG-3"/>
    <s v="S"/>
    <n v="170"/>
    <n v="150.28899999999999"/>
    <n v="22522.044000000002"/>
    <n v="60594.635999999999"/>
    <n v="83116.679999999993"/>
    <n v="0"/>
    <n v="696"/>
    <n v="0"/>
    <n v="0"/>
    <m/>
    <x v="0"/>
    <s v="ENEGEN33028294TG-3TG"/>
    <s v="ENEL Generación Perú S.A.A."/>
    <x v="16"/>
    <x v="16"/>
    <s v="C. T. Ventanilla"/>
    <x v="77"/>
    <s v="TG"/>
    <x v="3"/>
    <x v="181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83116.679999999993"/>
    <n v="83.116679999999988"/>
    <m/>
    <s v="-"/>
    <s v="-"/>
    <n v="0"/>
    <n v="0"/>
    <n v="46"/>
    <s v="BASE DE DATOS"/>
    <m/>
  </r>
  <r>
    <s v="24"/>
    <x v="1"/>
    <s v="ENEGEN"/>
    <s v="33028294"/>
    <s v="33028294"/>
    <x v="0"/>
    <s v="TG-4"/>
    <s v="S"/>
    <n v="170"/>
    <n v="150.88900000000001"/>
    <n v="22672.343000000001"/>
    <n v="60773.614000000001"/>
    <n v="83445.956999999995"/>
    <n v="0"/>
    <n v="696"/>
    <n v="0"/>
    <n v="0"/>
    <m/>
    <x v="0"/>
    <s v="ENEGEN33028294TG-4TG"/>
    <s v="ENEL Generación Perú S.A.A."/>
    <x v="16"/>
    <x v="16"/>
    <s v="C. T. Ventanilla"/>
    <x v="77"/>
    <s v="TG"/>
    <x v="3"/>
    <x v="182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83445.956999999995"/>
    <n v="83.445956999999993"/>
    <m/>
    <s v="-"/>
    <s v="-"/>
    <n v="0"/>
    <n v="0"/>
    <n v="46"/>
    <s v="BASE DE DATOS"/>
    <m/>
  </r>
  <r>
    <s v="24"/>
    <x v="1"/>
    <s v="ENEGEN"/>
    <s v="33028294"/>
    <s v="33028294"/>
    <x v="1"/>
    <s v="TV-7"/>
    <s v="S"/>
    <n v="184"/>
    <n v="170.44499999999999"/>
    <n v="24384.787"/>
    <n v="68188.972999999998"/>
    <n v="92573.759999999995"/>
    <n v="0"/>
    <n v="696"/>
    <n v="0"/>
    <n v="0"/>
    <m/>
    <x v="0"/>
    <s v="ENEGEN33028294TV-7TV"/>
    <s v="ENEL Generación Perú S.A.A."/>
    <x v="16"/>
    <x v="16"/>
    <s v="C. T. Ventanilla"/>
    <x v="77"/>
    <s v="TV"/>
    <x v="3"/>
    <x v="187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92573.759999999995"/>
    <n v="92.573759999999993"/>
    <m/>
    <s v="-"/>
    <s v="-"/>
    <n v="0"/>
    <n v="0"/>
    <n v="46"/>
    <s v="BASE DE DATOS"/>
    <m/>
  </r>
  <r>
    <s v="24"/>
    <x v="0"/>
    <s v="ENEPIU"/>
    <s v="33024793"/>
    <s v="33024793"/>
    <x v="0"/>
    <s v="Unidad TG-6"/>
    <s v="S"/>
    <n v="51.39"/>
    <n v="49.627000000000002"/>
    <n v="7197.9350000000004"/>
    <n v="19074.749"/>
    <n v="26272.684000000001"/>
    <n v="153.55000000000001"/>
    <n v="564.9"/>
    <n v="0"/>
    <n v="0"/>
    <m/>
    <x v="0"/>
    <s v="ENEPIU33024793Unidad TG-6TG"/>
    <s v="ENEL Generación Piura S.A."/>
    <x v="17"/>
    <x v="17"/>
    <s v="C. T. Malacas"/>
    <x v="78"/>
    <s v="TG"/>
    <x v="0"/>
    <x v="188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26272.684000000001"/>
    <n v="26.272684000000002"/>
    <m/>
    <n v="4.2824999999999998"/>
    <n v="4.1355833333333338"/>
    <n v="0"/>
    <n v="0"/>
    <n v="47"/>
    <s v="BASE DE DATOS"/>
    <m/>
  </r>
  <r>
    <s v="24"/>
    <x v="0"/>
    <s v="ENEPIU"/>
    <s v="33070996"/>
    <s v="33070996"/>
    <x v="0"/>
    <s v="Unid. TG-4"/>
    <s v="S"/>
    <n v="101.3"/>
    <n v="91.590999999999994"/>
    <n v="1412.855"/>
    <n v="3953.7629999999999"/>
    <n v="5366.6180000000004"/>
    <n v="240"/>
    <n v="124.43"/>
    <n v="0"/>
    <n v="0"/>
    <m/>
    <x v="0"/>
    <s v="ENEPIU33070996Unid. TG-4TG"/>
    <s v="ENEL Generación Piura S.A."/>
    <x v="17"/>
    <x v="17"/>
    <s v="C. T. Malacas 2"/>
    <x v="79"/>
    <s v="TG"/>
    <x v="0"/>
    <x v="189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5366.6180000000004"/>
    <n v="5.3666180000000008"/>
    <m/>
    <n v="8.4416666666666664"/>
    <n v="7.6325833333333328"/>
    <n v="0"/>
    <n v="0"/>
    <n v="47"/>
    <s v="BASE DE DATOS"/>
    <m/>
  </r>
  <r>
    <s v="24"/>
    <x v="0"/>
    <s v="ENEPIU"/>
    <s v="33282311"/>
    <s v="33282311"/>
    <x v="0"/>
    <s v="Unid. TG-5"/>
    <s v="S"/>
    <n v="177.65"/>
    <n v="184.90299999999999"/>
    <n v="0"/>
    <n v="0"/>
    <n v="0"/>
    <n v="0"/>
    <n v="0"/>
    <n v="0"/>
    <n v="0"/>
    <m/>
    <x v="0"/>
    <s v="ENEPIU33282311Unid. TG-5TG"/>
    <s v="ENEL Generación Piura S.A."/>
    <x v="17"/>
    <x v="17"/>
    <s v="C. T. Malacas 3"/>
    <x v="80"/>
    <s v="TG"/>
    <x v="0"/>
    <x v="190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0"/>
    <n v="0"/>
    <m/>
    <n v="14.804166666666667"/>
    <n v="15.408583333333333"/>
    <n v="0"/>
    <n v="0"/>
    <n v="47"/>
    <s v="BASE DE DATOS"/>
    <m/>
  </r>
  <r>
    <s v="24"/>
    <x v="1"/>
    <s v="ENEPIU"/>
    <s v="33024793"/>
    <s v="33024793"/>
    <x v="0"/>
    <s v="Unidad TG-6"/>
    <s v="S"/>
    <n v="51.39"/>
    <n v="49.627000000000002"/>
    <n v="8043.2359999999999"/>
    <n v="19852.616999999998"/>
    <n v="27895.852999999999"/>
    <n v="0"/>
    <n v="601"/>
    <n v="0"/>
    <n v="0"/>
    <m/>
    <x v="0"/>
    <s v="ENEPIU33024793Unidad TG-6TG"/>
    <s v="ENEL Generación Piura S.A."/>
    <x v="17"/>
    <x v="17"/>
    <s v="C. T. Malacas"/>
    <x v="78"/>
    <s v="TG"/>
    <x v="0"/>
    <x v="188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27895.852999999999"/>
    <n v="27.895852999999999"/>
    <m/>
    <n v="4.2824999999999998"/>
    <n v="4.1355833333333338"/>
    <n v="0"/>
    <n v="0"/>
    <n v="47"/>
    <s v="BASE DE DATOS"/>
    <m/>
  </r>
  <r>
    <s v="24"/>
    <x v="1"/>
    <s v="ENEPIU"/>
    <s v="33070996"/>
    <s v="33070996"/>
    <x v="0"/>
    <s v="Unid. TG-4"/>
    <s v="S"/>
    <n v="101.3"/>
    <n v="91.590999999999994"/>
    <n v="0"/>
    <n v="0"/>
    <n v="0"/>
    <n v="696"/>
    <n v="0"/>
    <n v="0"/>
    <n v="0"/>
    <m/>
    <x v="0"/>
    <s v="ENEPIU33070996Unid. TG-4TG"/>
    <s v="ENEL Generación Piura S.A."/>
    <x v="17"/>
    <x v="17"/>
    <s v="C. T. Malacas 2"/>
    <x v="79"/>
    <s v="TG"/>
    <x v="0"/>
    <x v="189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0"/>
    <n v="0"/>
    <m/>
    <n v="8.4416666666666664"/>
    <n v="7.6325833333333328"/>
    <n v="0"/>
    <n v="0"/>
    <n v="47"/>
    <s v="BASE DE DATOS"/>
    <m/>
  </r>
  <r>
    <s v="24"/>
    <x v="1"/>
    <s v="ENEPIU"/>
    <s v="33282311"/>
    <s v="33282311"/>
    <x v="0"/>
    <s v="Unid. TG-5"/>
    <s v="S"/>
    <n v="177.65"/>
    <n v="184.90299999999999"/>
    <n v="0"/>
    <n v="0"/>
    <n v="0"/>
    <n v="0"/>
    <n v="0"/>
    <n v="0"/>
    <n v="0"/>
    <m/>
    <x v="0"/>
    <s v="ENEPIU33282311Unid. TG-5TG"/>
    <s v="ENEL Generación Piura S.A."/>
    <x v="17"/>
    <x v="17"/>
    <s v="C. T. Malacas 3"/>
    <x v="80"/>
    <s v="TG"/>
    <x v="0"/>
    <x v="190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0"/>
    <n v="0"/>
    <m/>
    <n v="14.804166666666667"/>
    <n v="15.408583333333333"/>
    <n v="0"/>
    <n v="0"/>
    <n v="47"/>
    <s v="BASE DE DATOS"/>
    <m/>
  </r>
  <r>
    <s v="24"/>
    <x v="0"/>
    <s v="VILLAC"/>
    <s v="00012626"/>
    <s v="00012626"/>
    <x v="2"/>
    <s v="G-1"/>
    <s v="S"/>
    <n v="9.9"/>
    <n v="9.8989999999999991"/>
    <n v="1088.4929999999999"/>
    <n v="273.108"/>
    <n v="1361.6010000000001"/>
    <n v="0"/>
    <n v="135"/>
    <n v="0"/>
    <n v="43"/>
    <m/>
    <x v="0"/>
    <s v="VILLAC00012626G-1EL"/>
    <s v="COELVISA Consorcio El‚ctrico Villacur¡ S.A.C."/>
    <x v="18"/>
    <x v="18"/>
    <s v="CENTRAL TERMOELEC.VILLACURI"/>
    <x v="81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361.6010000000001"/>
    <n v="1.3616010000000001"/>
    <m/>
    <n v="0.82500000000000007"/>
    <n v="0.82500000000000007"/>
    <n v="0"/>
    <n v="-2.2737367544323206E-13"/>
    <n v="18"/>
    <s v="BASE DE DATOS"/>
    <m/>
  </r>
  <r>
    <s v="24"/>
    <x v="0"/>
    <s v="VILLAC"/>
    <s v="00013725"/>
    <s v="00013725"/>
    <x v="2"/>
    <s v="G-1"/>
    <s v="S"/>
    <n v="9.9499999999999993"/>
    <n v="9.06"/>
    <n v="928.04499999999996"/>
    <n v="232.851"/>
    <n v="1160.896"/>
    <n v="0"/>
    <n v="135"/>
    <n v="0"/>
    <n v="28"/>
    <m/>
    <x v="0"/>
    <s v="VILLAC00013725G-1EL"/>
    <s v="COELVISA Consorcio El‚ctrico Villacur¡ S.A.C."/>
    <x v="18"/>
    <x v="18"/>
    <s v="CENTRAL TERMICA SALAS"/>
    <x v="82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160.896"/>
    <n v="1.1608959999999999"/>
    <m/>
    <n v="0.82916666666666661"/>
    <n v="0.70708333333333329"/>
    <n v="0"/>
    <n v="0"/>
    <n v="18"/>
    <s v="BASE DE DATOS"/>
    <m/>
  </r>
  <r>
    <s v="24"/>
    <x v="1"/>
    <s v="VILLAC"/>
    <s v="00012626"/>
    <s v="00012626"/>
    <x v="2"/>
    <s v="G-1"/>
    <s v="S"/>
    <n v="9.9"/>
    <n v="9.89"/>
    <n v="1054.8219999999999"/>
    <n v="387.29500000000002"/>
    <n v="1442.117"/>
    <n v="0"/>
    <n v="125"/>
    <n v="0"/>
    <n v="55.7"/>
    <m/>
    <x v="0"/>
    <s v="VILLAC00012626G-1EL"/>
    <s v="COELVISA Consorcio El‚ctrico Villacur¡ S.A.C."/>
    <x v="18"/>
    <x v="18"/>
    <s v="CENTRAL TERMOELEC.VILLACURI"/>
    <x v="81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442.117"/>
    <n v="1.4421169999999999"/>
    <m/>
    <n v="0.82500000000000007"/>
    <n v="0.82500000000000007"/>
    <n v="0"/>
    <n v="0"/>
    <n v="18"/>
    <s v="BASE DE DATOS"/>
    <m/>
  </r>
  <r>
    <s v="24"/>
    <x v="1"/>
    <s v="VILLAC"/>
    <s v="00013725"/>
    <s v="00013725"/>
    <x v="2"/>
    <s v="G-1"/>
    <s v="S"/>
    <n v="9.9499999999999993"/>
    <n v="9.0920000000000005"/>
    <n v="910.37099999999998"/>
    <n v="334.25799999999998"/>
    <n v="1244.6289999999999"/>
    <n v="0"/>
    <n v="125"/>
    <n v="0"/>
    <n v="12.9"/>
    <m/>
    <x v="0"/>
    <s v="VILLAC00013725G-1EL"/>
    <s v="COELVISA Consorcio El‚ctrico Villacur¡ S.A.C."/>
    <x v="18"/>
    <x v="18"/>
    <s v="CENTRAL TERMICA SALAS"/>
    <x v="82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244.6289999999999"/>
    <n v="1.244629"/>
    <m/>
    <n v="0.82916666666666661"/>
    <n v="0.70708333333333329"/>
    <n v="0"/>
    <n v="0"/>
    <n v="18"/>
    <s v="BASE DE DATOS"/>
    <m/>
  </r>
  <r>
    <s v="24"/>
    <x v="1"/>
    <s v="CEVER2"/>
    <s v="33021893"/>
    <s v="33021893"/>
    <x v="2"/>
    <s v="Grupo 4"/>
    <s v="S"/>
    <n v="0.68"/>
    <n v="0.50900000000000001"/>
    <n v="0"/>
    <n v="0"/>
    <n v="0"/>
    <n v="0"/>
    <n v="0"/>
    <n v="0"/>
    <n v="0"/>
    <m/>
    <x v="0"/>
    <s v="CEVER233021893Grupo 4EL"/>
    <s v="Sociedad Minera Cerro Verde S.A."/>
    <x v="19"/>
    <x v="19"/>
    <s v="C. T. Cerro Verde"/>
    <x v="83"/>
    <s v="EL"/>
    <x v="2"/>
    <x v="177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5.6666666666666671E-2"/>
    <n v="4.2416666666666665E-2"/>
    <n v="0"/>
    <n v="0"/>
    <n v="88"/>
    <s v="BASE DE DATOS"/>
    <m/>
  </r>
  <r>
    <s v="24"/>
    <x v="1"/>
    <s v="CEVER2"/>
    <s v="33021893"/>
    <s v="33021893"/>
    <x v="2"/>
    <s v="Grupo 5"/>
    <s v="S"/>
    <n v="1.825"/>
    <n v="1.2170000000000001"/>
    <n v="0"/>
    <n v="0"/>
    <n v="0"/>
    <n v="0"/>
    <n v="0"/>
    <n v="0"/>
    <n v="0"/>
    <m/>
    <x v="0"/>
    <s v="CEVER233021893Grupo 5EL"/>
    <s v="Sociedad Minera Cerro Verde S.A."/>
    <x v="19"/>
    <x v="19"/>
    <s v="C. T. Cerro Verde"/>
    <x v="83"/>
    <s v="EL"/>
    <x v="2"/>
    <x v="191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5208333333333332"/>
    <n v="0.10141666666666667"/>
    <n v="0"/>
    <n v="0"/>
    <n v="88"/>
    <s v="BASE DE DATOS"/>
    <m/>
  </r>
  <r>
    <s v="24"/>
    <x v="1"/>
    <s v="CEVER2"/>
    <s v="33021893"/>
    <s v="33021893"/>
    <x v="2"/>
    <s v="C2-3850-GE-001"/>
    <s v="S"/>
    <n v="2"/>
    <n v="2"/>
    <n v="0"/>
    <n v="0"/>
    <n v="0"/>
    <n v="0"/>
    <n v="0"/>
    <n v="0"/>
    <n v="0"/>
    <m/>
    <x v="0"/>
    <s v="CEVER233021893C2-3850-GE-001EL"/>
    <s v="Sociedad Minera Cerro Verde S.A."/>
    <x v="19"/>
    <x v="19"/>
    <s v="C. T. Cerro Verde"/>
    <x v="83"/>
    <s v="TG"/>
    <x v="0"/>
    <x v="192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1"/>
    <s v="CEVER2"/>
    <s v="33021893"/>
    <s v="33021893"/>
    <x v="2"/>
    <s v="C2-3850-GE-002"/>
    <s v="S"/>
    <n v="2"/>
    <n v="2"/>
    <n v="0"/>
    <n v="0"/>
    <n v="0"/>
    <n v="0"/>
    <n v="0"/>
    <n v="0"/>
    <n v="0"/>
    <m/>
    <x v="0"/>
    <s v="CEVER233021893C2-3850-GE-002EL"/>
    <s v="Sociedad Minera Cerro Verde S.A."/>
    <x v="19"/>
    <x v="19"/>
    <s v="C. T. Cerro Verde"/>
    <x v="83"/>
    <s v="TG"/>
    <x v="0"/>
    <x v="193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1"/>
    <s v="CEVER2"/>
    <s v="33021893"/>
    <s v="33021893"/>
    <x v="2"/>
    <s v="C2-3850-GE-003"/>
    <s v="S"/>
    <n v="2"/>
    <n v="2"/>
    <n v="0"/>
    <n v="0"/>
    <n v="0"/>
    <n v="0"/>
    <n v="0"/>
    <n v="0"/>
    <n v="0"/>
    <m/>
    <x v="0"/>
    <s v="CEVER233021893C2-3850-GE-003EL"/>
    <s v="Sociedad Minera Cerro Verde S.A."/>
    <x v="19"/>
    <x v="19"/>
    <s v="C. T. Cerro Verde"/>
    <x v="83"/>
    <s v="TG"/>
    <x v="0"/>
    <x v="194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1"/>
    <s v="CEVER2"/>
    <s v="33021893"/>
    <s v="33021893"/>
    <x v="2"/>
    <s v="C-3850-DG-002"/>
    <s v="S"/>
    <n v="2"/>
    <n v="2"/>
    <n v="0"/>
    <n v="0"/>
    <n v="0"/>
    <n v="0"/>
    <n v="0"/>
    <n v="0"/>
    <n v="0"/>
    <m/>
    <x v="0"/>
    <s v="CEVER233021893C-3850-DG-002EL"/>
    <s v="Sociedad Minera Cerro Verde S.A."/>
    <x v="19"/>
    <x v="19"/>
    <s v="C. T. Cerro Verde"/>
    <x v="83"/>
    <s v="TG"/>
    <x v="0"/>
    <x v="195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8181818181818182"/>
    <n v="0.18181818181818182"/>
    <n v="0"/>
    <n v="0"/>
    <n v="88"/>
    <s v="BASE DE DATOS"/>
    <m/>
  </r>
  <r>
    <s v="24"/>
    <x v="1"/>
    <s v="CEVER2"/>
    <s v="33021893"/>
    <s v="33021893"/>
    <x v="2"/>
    <s v="MOTIVATOR"/>
    <s v="S"/>
    <n v="2"/>
    <n v="2"/>
    <n v="0"/>
    <n v="0"/>
    <n v="0"/>
    <n v="0"/>
    <n v="0"/>
    <n v="0"/>
    <n v="0"/>
    <m/>
    <x v="0"/>
    <s v="CEVER233021893MOTIVATOREL"/>
    <s v="Sociedad Minera Cerro Verde S.A."/>
    <x v="19"/>
    <x v="19"/>
    <s v="C. T. Cerro Verde"/>
    <x v="83"/>
    <s v="TG"/>
    <x v="0"/>
    <x v="196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1"/>
    <s v="CEVER2"/>
    <s v="33021893"/>
    <s v="33021893"/>
    <x v="0"/>
    <s v="TG1"/>
    <s v="S"/>
    <n v="19.399999999999999"/>
    <n v="14.82"/>
    <n v="0"/>
    <n v="0"/>
    <n v="0"/>
    <n v="0"/>
    <n v="0"/>
    <n v="0"/>
    <n v="0"/>
    <m/>
    <x v="0"/>
    <s v="CEVER233021893TG1TG"/>
    <s v="Sociedad Minera Cerro Verde S.A."/>
    <x v="19"/>
    <x v="19"/>
    <s v="C. T. Cerro Verde"/>
    <x v="83"/>
    <s v="TG"/>
    <x v="0"/>
    <x v="0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1.6166666666666665"/>
    <n v="1.2350000000000001"/>
    <n v="0"/>
    <n v="0"/>
    <n v="88"/>
    <s v="BASE DE DATOS"/>
    <m/>
  </r>
  <r>
    <s v="24"/>
    <x v="1"/>
    <s v="CEVER2"/>
    <s v="33359615"/>
    <s v="33359615"/>
    <x v="0"/>
    <s v="TG1"/>
    <s v="S"/>
    <n v="181.3"/>
    <n v="179.37299999999999"/>
    <n v="0"/>
    <n v="2472.35"/>
    <n v="2472.35"/>
    <n v="53.7"/>
    <n v="29"/>
    <n v="0"/>
    <n v="7"/>
    <m/>
    <x v="0"/>
    <s v="CEVER233359615TG1TG"/>
    <s v="Sociedad Minera Cerro Verde S.A."/>
    <x v="19"/>
    <x v="19"/>
    <s v="C. T. Recka"/>
    <x v="84"/>
    <s v="TG"/>
    <x v="0"/>
    <x v="197"/>
    <x v="0"/>
    <s v="Instalado"/>
    <s v="Operativo"/>
    <s v="Generadora"/>
    <x v="0"/>
    <x v="0"/>
    <x v="0"/>
    <x v="0"/>
    <s v="Privado"/>
    <s v="LAMBAYEQUE"/>
    <s v="LAMBAYEQUE"/>
    <s v="CHICLAYO"/>
    <s v="REQUE"/>
    <n v="0"/>
    <x v="1"/>
    <n v="0"/>
    <x v="0"/>
    <x v="0"/>
    <x v="0"/>
    <s v="MWh"/>
    <n v="2472.35"/>
    <n v="2.47235"/>
    <m/>
    <n v="15.108333333333334"/>
    <n v="14.947749999999999"/>
    <n v="0"/>
    <n v="0"/>
    <n v="88"/>
    <s v="BASE DE DATOS"/>
    <m/>
  </r>
  <r>
    <s v="24"/>
    <x v="0"/>
    <s v="PRFGET"/>
    <s v="33330013"/>
    <s v="33330013"/>
    <x v="0"/>
    <s v="GT 1"/>
    <s v="S"/>
    <n v="225"/>
    <n v="215.93"/>
    <n v="0"/>
    <n v="20.05"/>
    <n v="20.05"/>
    <n v="163.83000000000001"/>
    <n v="0.7"/>
    <n v="0"/>
    <n v="0"/>
    <m/>
    <x v="0"/>
    <s v="PRFGET33330013GT 1TG"/>
    <s v="Planta de Reserva Fr¡a Generaci¢n Eten S.A."/>
    <x v="20"/>
    <x v="20"/>
    <s v="C.T. RF de Generacion Eten"/>
    <x v="85"/>
    <s v="TG"/>
    <x v="0"/>
    <x v="198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20.05"/>
    <n v="2.0050000000000002E-2"/>
    <m/>
    <n v="18.75"/>
    <n v="18.093583333333331"/>
    <n v="0"/>
    <n v="0"/>
    <n v="79"/>
    <s v="BASE DE DATOS"/>
    <m/>
  </r>
  <r>
    <s v="24"/>
    <x v="0"/>
    <s v="PRFGET"/>
    <s v="33330013"/>
    <s v="33330013"/>
    <x v="2"/>
    <s v="GT 2"/>
    <s v="S"/>
    <n v="8.44"/>
    <n v="7.93"/>
    <n v="5.5670000000000002"/>
    <n v="10.747999999999999"/>
    <n v="16.315000000000001"/>
    <n v="0"/>
    <n v="2.12"/>
    <n v="0"/>
    <n v="0"/>
    <m/>
    <x v="0"/>
    <s v="PRFGET33330013GT 2EL"/>
    <s v="Planta de Reserva Fr¡a Generaci¢n Eten S.A."/>
    <x v="20"/>
    <x v="20"/>
    <s v="C.T. RF de Generacion Eten"/>
    <x v="85"/>
    <s v="EL"/>
    <x v="2"/>
    <x v="199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16.315000000000001"/>
    <n v="1.6315E-2"/>
    <m/>
    <n v="0.70333333333333325"/>
    <n v="0.66083333333333327"/>
    <n v="0"/>
    <n v="-3.5527136788005009E-15"/>
    <n v="79"/>
    <s v="BASE DE DATOS"/>
    <m/>
  </r>
  <r>
    <s v="24"/>
    <x v="0"/>
    <s v="PRFGET"/>
    <s v="33330013"/>
    <s v="33330013"/>
    <x v="2"/>
    <s v="Unid. de Emergencia"/>
    <s v="S"/>
    <n v="2.19"/>
    <n v="2.19"/>
    <n v="0"/>
    <n v="0"/>
    <n v="0"/>
    <n v="3"/>
    <n v="0"/>
    <n v="0"/>
    <n v="0"/>
    <m/>
    <x v="0"/>
    <s v="PRFGET33330013Unid. de EmergenciaEL"/>
    <s v="Planta de Reserva Fr¡a Generaci¢n Eten S.A."/>
    <x v="20"/>
    <x v="20"/>
    <s v="C.T. RF de Generacion Eten"/>
    <x v="85"/>
    <s v="EL"/>
    <x v="2"/>
    <x v="200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"/>
    <n v="0"/>
    <m/>
    <n v="0.1825"/>
    <n v="0.1825"/>
    <n v="0"/>
    <n v="0"/>
    <n v="79"/>
    <s v="BASE DE DATOS"/>
    <m/>
  </r>
  <r>
    <s v="24"/>
    <x v="1"/>
    <s v="PRFGET"/>
    <s v="33330013"/>
    <s v="33330013"/>
    <x v="0"/>
    <s v="GT 1"/>
    <s v="S"/>
    <n v="225"/>
    <n v="217.12299999999999"/>
    <n v="0"/>
    <n v="0"/>
    <n v="0"/>
    <n v="0"/>
    <n v="0"/>
    <n v="0"/>
    <n v="0"/>
    <m/>
    <x v="0"/>
    <s v="PRFGET33330013GT 1TG"/>
    <s v="Planta de Reserva Fr¡a Generaci¢n Eten S.A."/>
    <x v="20"/>
    <x v="20"/>
    <s v="C.T. RF de Generacion Eten"/>
    <x v="85"/>
    <s v="TG"/>
    <x v="0"/>
    <x v="198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"/>
    <n v="0"/>
    <m/>
    <n v="18.75"/>
    <n v="18.093583333333331"/>
    <n v="0"/>
    <n v="0"/>
    <n v="79"/>
    <s v="BASE DE DATOS"/>
    <m/>
  </r>
  <r>
    <s v="24"/>
    <x v="1"/>
    <s v="PRFGET"/>
    <s v="33330013"/>
    <s v="33330013"/>
    <x v="2"/>
    <s v="GT 2"/>
    <s v="S"/>
    <n v="8.44"/>
    <n v="7.93"/>
    <n v="0"/>
    <n v="6.3019999999999996"/>
    <n v="6.3019999999999996"/>
    <n v="0"/>
    <n v="0.88"/>
    <n v="0"/>
    <n v="0"/>
    <m/>
    <x v="0"/>
    <s v="PRFGET33330013GT 2EL"/>
    <s v="Planta de Reserva Fr¡a Generaci¢n Eten S.A."/>
    <x v="20"/>
    <x v="20"/>
    <s v="C.T. RF de Generacion Eten"/>
    <x v="85"/>
    <s v="EL"/>
    <x v="2"/>
    <x v="199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6.3019999999999996"/>
    <n v="6.3019999999999994E-3"/>
    <m/>
    <n v="0.70333333333333325"/>
    <n v="0.66083333333333327"/>
    <n v="0"/>
    <n v="0"/>
    <n v="79"/>
    <s v="BASE DE DATOS"/>
    <m/>
  </r>
  <r>
    <s v="24"/>
    <x v="1"/>
    <s v="PRFGET"/>
    <s v="33330013"/>
    <s v="33330013"/>
    <x v="2"/>
    <s v="Unid. de Emergencia"/>
    <s v="S"/>
    <n v="2.19"/>
    <n v="2.19"/>
    <n v="0"/>
    <n v="2.5000000000000001E-2"/>
    <n v="2.5000000000000001E-2"/>
    <n v="0"/>
    <n v="0.27"/>
    <n v="0"/>
    <n v="0"/>
    <m/>
    <x v="0"/>
    <s v="PRFGET33330013Unid. de EmergenciaEL"/>
    <s v="Planta de Reserva Fr¡a Generaci¢n Eten S.A."/>
    <x v="20"/>
    <x v="20"/>
    <s v="C.T. RF de Generacion Eten"/>
    <x v="85"/>
    <s v="EL"/>
    <x v="2"/>
    <x v="200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2.5000000000000001E-2"/>
    <n v="2.5000000000000001E-5"/>
    <m/>
    <n v="0.1825"/>
    <n v="0.1825"/>
    <n v="0"/>
    <n v="0"/>
    <n v="79"/>
    <s v="BASE DE DATOS"/>
    <m/>
  </r>
  <r>
    <s v="24"/>
    <x v="0"/>
    <s v="IENEPE"/>
    <s v="33362415"/>
    <s v="33362415"/>
    <x v="2"/>
    <s v="G1-G25"/>
    <s v="S"/>
    <n v="45.63"/>
    <n v="40.6"/>
    <n v="0"/>
    <n v="15.05"/>
    <n v="15.05"/>
    <n v="0"/>
    <n v="1.02"/>
    <n v="0"/>
    <n v="0"/>
    <m/>
    <x v="0"/>
    <s v="IENEPE33362415G1-G25EL"/>
    <s v="Infraestructura y Energía del Perú S.A.C."/>
    <x v="21"/>
    <x v="21"/>
    <s v="C.T. RF PUCALLPA"/>
    <x v="86"/>
    <s v="EL"/>
    <x v="2"/>
    <x v="201"/>
    <x v="0"/>
    <s v="Instalado"/>
    <s v="Operativo"/>
    <s v="Generadora"/>
    <x v="0"/>
    <x v="0"/>
    <x v="0"/>
    <x v="0"/>
    <s v="Privado"/>
    <s v="UCAYALI"/>
    <s v="UCAYALI"/>
    <s v="CORONEL PORTILLO"/>
    <s v="YARINACOCHA"/>
    <n v="0"/>
    <x v="1"/>
    <n v="0"/>
    <x v="0"/>
    <x v="0"/>
    <x v="0"/>
    <s v="MWh"/>
    <n v="15.05"/>
    <n v="1.5050000000000001E-2"/>
    <m/>
    <n v="3.8025000000000002"/>
    <n v="3.3833333333333333"/>
    <n v="0"/>
    <n v="0"/>
    <n v="64"/>
    <s v="BASE DE DATOS"/>
    <m/>
  </r>
  <r>
    <s v="24"/>
    <x v="0"/>
    <s v="IENEPE"/>
    <s v="33362515"/>
    <s v="33362515"/>
    <x v="2"/>
    <s v="G1-G11"/>
    <s v="S"/>
    <n v="20.079999999999998"/>
    <n v="18.25"/>
    <n v="0"/>
    <n v="1.07"/>
    <n v="1.07"/>
    <n v="2.92"/>
    <n v="0.78"/>
    <n v="0"/>
    <n v="0"/>
    <m/>
    <x v="0"/>
    <s v="IENEPE33362515G1-G11EL"/>
    <s v="Infraestructura y Energía del Perú S.A.C."/>
    <x v="21"/>
    <x v="21"/>
    <s v="C.T. RF PUERTO MALDONADO"/>
    <x v="87"/>
    <s v="EL"/>
    <x v="2"/>
    <x v="202"/>
    <x v="0"/>
    <s v="Instalado"/>
    <s v="Operativo"/>
    <s v="Generadora"/>
    <x v="0"/>
    <x v="0"/>
    <x v="0"/>
    <x v="0"/>
    <s v="Privado"/>
    <s v="MADRE DE DIOS"/>
    <s v="MADRE DE DIOS"/>
    <s v="TAMBOPATA"/>
    <s v="TAMBOPATA"/>
    <n v="0"/>
    <x v="1"/>
    <n v="0"/>
    <x v="0"/>
    <x v="0"/>
    <x v="0"/>
    <s v="MWh"/>
    <n v="1.07"/>
    <n v="1.07E-3"/>
    <m/>
    <n v="1.6733333333333331"/>
    <n v="1.4516666666666669"/>
    <n v="0"/>
    <n v="0"/>
    <n v="64"/>
    <s v="BASE DE DATOS"/>
    <m/>
  </r>
  <r>
    <s v="24"/>
    <x v="0"/>
    <s v="KALLPA"/>
    <s v="33145006"/>
    <s v="33145006"/>
    <x v="0"/>
    <s v="TG1"/>
    <s v="S"/>
    <n v="187.07300000000001"/>
    <n v="186.57599999999999"/>
    <n v="15853.061"/>
    <n v="68364.222999999998"/>
    <n v="84217.282999999996"/>
    <n v="121.1"/>
    <n v="587.9"/>
    <n v="0"/>
    <n v="0"/>
    <m/>
    <x v="0"/>
    <s v="KALLPA33145006TG1TG"/>
    <s v="Kallpa Generaci¢n S.A."/>
    <x v="22"/>
    <x v="22"/>
    <s v="C.T. Kallpa"/>
    <x v="88"/>
    <s v="TG"/>
    <x v="3"/>
    <x v="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84217.282999999996"/>
    <n v="84.217282999999995"/>
    <m/>
    <n v="15.589416666666667"/>
    <n v="15.474499999999999"/>
    <n v="0"/>
    <n v="1.0000000038417056E-3"/>
    <n v="66"/>
    <s v="BASE DE DATOS"/>
    <m/>
  </r>
  <r>
    <s v="24"/>
    <x v="0"/>
    <s v="KALLPA"/>
    <s v="33145006"/>
    <s v="33145006"/>
    <x v="0"/>
    <s v="TG2"/>
    <s v="S"/>
    <n v="191.429"/>
    <n v="189.745"/>
    <n v="18067.591"/>
    <n v="71303.411999999997"/>
    <n v="89371.004000000001"/>
    <n v="68.099999999999994"/>
    <n v="619.91999999999996"/>
    <n v="0"/>
    <n v="0"/>
    <m/>
    <x v="0"/>
    <s v="KALLPA33145006TG2TG"/>
    <s v="Kallpa Generaci¢n S.A."/>
    <x v="22"/>
    <x v="22"/>
    <s v="C.T. Kallpa"/>
    <x v="88"/>
    <s v="TG"/>
    <x v="3"/>
    <x v="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89371.004000000001"/>
    <n v="89.371003999999999"/>
    <m/>
    <n v="15.952416666666666"/>
    <n v="14.936416666666666"/>
    <n v="0"/>
    <n v="-1.0000000038417056E-3"/>
    <n v="66"/>
    <s v="BASE DE DATOS"/>
    <m/>
  </r>
  <r>
    <s v="24"/>
    <x v="0"/>
    <s v="KALLPA"/>
    <s v="33145006"/>
    <s v="33145006"/>
    <x v="0"/>
    <s v="TG3"/>
    <s v="S"/>
    <n v="193.74799999999999"/>
    <n v="192.96799999999999"/>
    <n v="20589.792000000001"/>
    <n v="85134.320999999996"/>
    <n v="105724.113"/>
    <n v="3.03"/>
    <n v="706.28"/>
    <n v="0"/>
    <n v="0"/>
    <m/>
    <x v="0"/>
    <s v="KALLPA33145006TG3TG"/>
    <s v="Kallpa Generaci¢n S.A."/>
    <x v="22"/>
    <x v="22"/>
    <s v="C.T. Kallpa"/>
    <x v="88"/>
    <s v="TG"/>
    <x v="3"/>
    <x v="20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5724.113"/>
    <n v="105.724113"/>
    <m/>
    <n v="16.145666666666667"/>
    <n v="15.520000000000001"/>
    <n v="0"/>
    <n v="0"/>
    <n v="66"/>
    <s v="BASE DE DATOS"/>
    <m/>
  </r>
  <r>
    <s v="24"/>
    <x v="0"/>
    <s v="KALLPA"/>
    <s v="33170108"/>
    <s v="33170108"/>
    <x v="0"/>
    <s v="TG5"/>
    <s v="S"/>
    <n v="195.428"/>
    <n v="188.911"/>
    <n v="0"/>
    <n v="0"/>
    <n v="0"/>
    <n v="744"/>
    <n v="0"/>
    <n v="0"/>
    <n v="0"/>
    <m/>
    <x v="0"/>
    <s v="KALLPA33170108TG5TG"/>
    <s v="Kallpa Generaci¢n S.A."/>
    <x v="22"/>
    <x v="22"/>
    <s v="C.T. Las Flores"/>
    <x v="89"/>
    <s v="TG"/>
    <x v="3"/>
    <x v="18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0"/>
    <n v="0"/>
    <m/>
    <n v="16.285666666666668"/>
    <n v="17.845166666666668"/>
    <n v="0"/>
    <n v="0"/>
    <n v="66"/>
    <s v="BASE DE DATOS"/>
    <m/>
  </r>
  <r>
    <s v="24"/>
    <x v="0"/>
    <s v="KALLPA"/>
    <s v="33145006"/>
    <s v="33145006"/>
    <x v="1"/>
    <s v="TV"/>
    <s v="S"/>
    <n v="291.16699999999997"/>
    <n v="283.03699999999998"/>
    <n v="28542.726999999999"/>
    <n v="121329.928"/>
    <n v="149872.655"/>
    <n v="0"/>
    <n v="701.25"/>
    <n v="0"/>
    <n v="0"/>
    <m/>
    <x v="0"/>
    <s v="KALLPA33145006TVTV"/>
    <s v="Kallpa Generaci¢n S.A."/>
    <x v="22"/>
    <x v="22"/>
    <s v="C.T. Kallpa"/>
    <x v="88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49872.655"/>
    <n v="149.87265500000001"/>
    <m/>
    <n v="33.895833333333336"/>
    <n v="28.758583333333334"/>
    <n v="0"/>
    <n v="0"/>
    <n v="66"/>
    <s v="BASE DE DATOS"/>
    <m/>
  </r>
  <r>
    <s v="24"/>
    <x v="0"/>
    <s v="KALLPA"/>
    <s v="33170108"/>
    <s v="33170108"/>
    <x v="1"/>
    <s v="TV"/>
    <s v="S"/>
    <n v="135.089"/>
    <n v="135.089"/>
    <n v="0"/>
    <n v="0"/>
    <n v="0"/>
    <n v="687.37"/>
    <n v="0"/>
    <n v="687.37"/>
    <n v="0"/>
    <m/>
    <x v="0"/>
    <s v="KALLPA33170108TVTV"/>
    <s v="Kallpa Generaci¢n S.A."/>
    <x v="22"/>
    <x v="22"/>
    <s v="C.T. Las Flores"/>
    <x v="89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0"/>
    <n v="0"/>
    <m/>
    <n v="9.2643333333333331"/>
    <n v="8.971166666666667"/>
    <n v="0"/>
    <n v="0"/>
    <n v="66"/>
    <s v="BASE DE DATOS"/>
    <m/>
  </r>
  <r>
    <s v="24"/>
    <x v="1"/>
    <s v="KALLPA"/>
    <s v="33145006"/>
    <s v="33145006"/>
    <x v="0"/>
    <s v="TG1"/>
    <s v="S"/>
    <n v="187.07300000000001"/>
    <n v="186.57599999999999"/>
    <n v="20527.016"/>
    <n v="83325.129000000001"/>
    <n v="103852.145"/>
    <n v="0"/>
    <n v="696"/>
    <n v="0"/>
    <n v="0"/>
    <m/>
    <x v="0"/>
    <s v="KALLPA33145006TG1TG"/>
    <s v="Kallpa Generaci¢n S.A."/>
    <x v="22"/>
    <x v="22"/>
    <s v="C.T. Kallpa"/>
    <x v="88"/>
    <s v="TG"/>
    <x v="3"/>
    <x v="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3852.145"/>
    <n v="103.85214500000001"/>
    <m/>
    <n v="15.589416666666667"/>
    <n v="15.474499999999999"/>
    <n v="0"/>
    <n v="0"/>
    <n v="66"/>
    <s v="BASE DE DATOS"/>
    <m/>
  </r>
  <r>
    <s v="24"/>
    <x v="1"/>
    <s v="KALLPA"/>
    <s v="33145006"/>
    <s v="33145006"/>
    <x v="0"/>
    <s v="TG2"/>
    <s v="S"/>
    <n v="191.429"/>
    <n v="189.745"/>
    <n v="20233.732"/>
    <n v="80320.972999999998"/>
    <n v="100554.705"/>
    <n v="71.97"/>
    <n v="624.03"/>
    <n v="0"/>
    <n v="0"/>
    <m/>
    <x v="0"/>
    <s v="KALLPA33145006TG2TG"/>
    <s v="Kallpa Generaci¢n S.A."/>
    <x v="22"/>
    <x v="22"/>
    <s v="C.T. Kallpa"/>
    <x v="88"/>
    <s v="TG"/>
    <x v="3"/>
    <x v="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0554.705"/>
    <n v="100.554705"/>
    <m/>
    <n v="15.952416666666666"/>
    <n v="14.936416666666666"/>
    <n v="0"/>
    <n v="0"/>
    <n v="66"/>
    <s v="BASE DE DATOS"/>
    <m/>
  </r>
  <r>
    <s v="24"/>
    <x v="1"/>
    <s v="KALLPA"/>
    <s v="33145006"/>
    <s v="33145006"/>
    <x v="0"/>
    <s v="TG3"/>
    <s v="S"/>
    <n v="193.74799999999999"/>
    <n v="192.96799999999999"/>
    <n v="23076.686000000002"/>
    <n v="88148.232000000004"/>
    <n v="111224.91800000001"/>
    <n v="14.82"/>
    <n v="676.45"/>
    <n v="0"/>
    <n v="0"/>
    <m/>
    <x v="0"/>
    <s v="KALLPA33145006TG3TG"/>
    <s v="Kallpa Generaci¢n S.A."/>
    <x v="22"/>
    <x v="22"/>
    <s v="C.T. Kallpa"/>
    <x v="88"/>
    <s v="TG"/>
    <x v="3"/>
    <x v="20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11224.91800000001"/>
    <n v="111.224918"/>
    <m/>
    <n v="16.145666666666667"/>
    <n v="15.520000000000001"/>
    <n v="0"/>
    <n v="0"/>
    <n v="66"/>
    <s v="BASE DE DATOS"/>
    <m/>
  </r>
  <r>
    <s v="24"/>
    <x v="1"/>
    <s v="KALLPA"/>
    <s v="33170108"/>
    <s v="33170108"/>
    <x v="0"/>
    <s v="TG5"/>
    <s v="S"/>
    <n v="195.428"/>
    <n v="188.911"/>
    <n v="18496.935000000001"/>
    <n v="66953.191999999995"/>
    <n v="85450.126999999993"/>
    <n v="145.75"/>
    <n v="486.53"/>
    <n v="0"/>
    <n v="0"/>
    <m/>
    <x v="0"/>
    <s v="KALLPA33170108TG5TG"/>
    <s v="Kallpa Generaci¢n S.A."/>
    <x v="22"/>
    <x v="22"/>
    <s v="C.T. Las Flores"/>
    <x v="89"/>
    <s v="TG"/>
    <x v="3"/>
    <x v="18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85450.126999999993"/>
    <n v="85.450126999999995"/>
    <m/>
    <n v="16.285666666666668"/>
    <n v="17.845166666666668"/>
    <n v="0"/>
    <n v="0"/>
    <n v="66"/>
    <s v="BASE DE DATOS"/>
    <m/>
  </r>
  <r>
    <s v="24"/>
    <x v="1"/>
    <s v="KALLPA"/>
    <s v="33145006"/>
    <s v="33145006"/>
    <x v="1"/>
    <s v="TV"/>
    <s v="S"/>
    <n v="291.16699999999997"/>
    <n v="283.03699999999998"/>
    <n v="31833.581999999999"/>
    <n v="134859.40700000001"/>
    <n v="166692.989"/>
    <n v="0"/>
    <n v="696"/>
    <n v="0"/>
    <n v="0"/>
    <m/>
    <x v="0"/>
    <s v="KALLPA33145006TVTV"/>
    <s v="Kallpa Generaci¢n S.A."/>
    <x v="22"/>
    <x v="22"/>
    <s v="C.T. Kallpa"/>
    <x v="88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66692.989"/>
    <n v="166.69298900000001"/>
    <m/>
    <n v="33.895833333333336"/>
    <n v="28.758583333333334"/>
    <n v="0"/>
    <n v="0"/>
    <n v="66"/>
    <s v="BASE DE DATOS"/>
    <m/>
  </r>
  <r>
    <s v="24"/>
    <x v="1"/>
    <s v="KALLPA"/>
    <s v="33170108"/>
    <s v="33170108"/>
    <x v="1"/>
    <s v="TV"/>
    <s v="S"/>
    <n v="135.089"/>
    <n v="135.089"/>
    <n v="6542.2839999999997"/>
    <n v="28825.031999999999"/>
    <n v="35367.315999999999"/>
    <n v="179.57"/>
    <n v="368.35"/>
    <n v="179.57"/>
    <n v="0"/>
    <m/>
    <x v="0"/>
    <s v="KALLPA33170108TVTV"/>
    <s v="Kallpa Generaci¢n S.A."/>
    <x v="22"/>
    <x v="22"/>
    <s v="C.T. Las Flores"/>
    <x v="89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35367.315999999999"/>
    <n v="35.367316000000002"/>
    <m/>
    <n v="9.2643333333333331"/>
    <n v="8.971166666666667"/>
    <n v="0"/>
    <n v="0"/>
    <n v="66"/>
    <s v="BASE DE DATOS"/>
    <m/>
  </r>
  <r>
    <s v="24"/>
    <x v="0"/>
    <s v="PETRAM"/>
    <s v="CTRER001"/>
    <s v="CTRER001"/>
    <x v="2"/>
    <s v="Grupos 1-2-3"/>
    <s v="S"/>
    <n v="4.8"/>
    <n v="4.2850000000000001"/>
    <n v="603.63"/>
    <n v="2711.34"/>
    <n v="3314.97"/>
    <n v="37.729999999999997"/>
    <n v="703.8"/>
    <n v="2.4700000000000002"/>
    <n v="615.4"/>
    <m/>
    <x v="0"/>
    <s v="PETRAMCTRER001Grupos 1-2-3EL"/>
    <s v="PETRAMAS S.A.C."/>
    <x v="23"/>
    <x v="23"/>
    <s v="C.T. Huaycoloro"/>
    <x v="90"/>
    <s v="EL"/>
    <x v="2"/>
    <x v="205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2"/>
    <x v="0"/>
    <s v="MWh"/>
    <n v="3314.97"/>
    <n v="3.3149699999999998"/>
    <m/>
    <n v="0.39999999999999997"/>
    <n v="0.37108333333333338"/>
    <n v="0"/>
    <n v="4.5474735088646412E-13"/>
    <n v="78"/>
    <s v="BASE DE DATOS"/>
    <m/>
  </r>
  <r>
    <s v="24"/>
    <x v="0"/>
    <s v="PETRAM"/>
    <s v="00965764"/>
    <s v="00965764"/>
    <x v="2"/>
    <s v="Grupos 1-2"/>
    <s v="S"/>
    <n v="3.2"/>
    <n v="2.9329999999999998"/>
    <n v="308.81"/>
    <n v="1377.87"/>
    <n v="1686.68"/>
    <n v="54.13"/>
    <n v="687.23"/>
    <n v="2.63"/>
    <n v="448.11"/>
    <m/>
    <x v="0"/>
    <s v="PETRAM00965764Grupos 1-2EL"/>
    <s v="PETRAMAS S.A.C."/>
    <x v="23"/>
    <x v="23"/>
    <s v="C.T. La Gringa V"/>
    <x v="91"/>
    <s v="EL"/>
    <x v="2"/>
    <x v="206"/>
    <x v="0"/>
    <s v="Transferido"/>
    <s v="Operativo"/>
    <s v="Generadora"/>
    <x v="0"/>
    <x v="0"/>
    <x v="0"/>
    <x v="0"/>
    <s v="Privado"/>
    <s v="LIMA"/>
    <s v="LIMA"/>
    <s v="HUAROCHIRI"/>
    <s v="HUAYCOLORO"/>
    <n v="0"/>
    <x v="4"/>
    <n v="0"/>
    <x v="1"/>
    <x v="3"/>
    <x v="0"/>
    <s v="MWh"/>
    <n v="1686.68"/>
    <n v="1.68668"/>
    <m/>
    <n v="0.26666666666666666"/>
    <n v="0.24308333333333332"/>
    <n v="0"/>
    <n v="-2.2737367544323206E-13"/>
    <n v="78"/>
    <s v="BASE DE DATOS"/>
    <m/>
  </r>
  <r>
    <s v="24"/>
    <x v="0"/>
    <s v="PETRAM"/>
    <s v="305167"/>
    <s v="305167"/>
    <x v="2"/>
    <s v="Grupos 1_2"/>
    <s v="S"/>
    <n v="2.4"/>
    <n v="2.12"/>
    <n v="136.83000000000001"/>
    <n v="633.72"/>
    <n v="770.55"/>
    <n v="380.32"/>
    <n v="362.33"/>
    <n v="1.35"/>
    <n v="230.4"/>
    <m/>
    <x v="0"/>
    <s v="PETRAM305167Grupos 1_2EL"/>
    <s v="PETRAMAS S.A.C."/>
    <x v="23"/>
    <x v="23"/>
    <s v="C.T.B Catalina"/>
    <x v="92"/>
    <s v="EL"/>
    <x v="2"/>
    <x v="207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4"/>
    <x v="0"/>
    <s v="MWh"/>
    <n v="770.55"/>
    <n v="0.77054999999999996"/>
    <m/>
    <n v="0.19999999999999998"/>
    <n v="0.16066666666666665"/>
    <n v="0"/>
    <n v="1.1368683772161603E-13"/>
    <n v="78"/>
    <s v="BASE DE DATOS"/>
    <m/>
  </r>
  <r>
    <s v="24"/>
    <x v="0"/>
    <s v="PETRAM"/>
    <s v="00000700"/>
    <s v="00000700"/>
    <x v="2"/>
    <s v="Grupos 1-2"/>
    <s v="S"/>
    <n v="2.4"/>
    <n v="2.3559999999999999"/>
    <n v="275.81"/>
    <n v="1262.77"/>
    <n v="1538.58"/>
    <n v="29.7"/>
    <n v="709.32"/>
    <n v="4.9800000000000004"/>
    <n v="542"/>
    <m/>
    <x v="0"/>
    <s v="PETRAM00000700Grupos 1-2EL"/>
    <s v="PETRAMAS S.A.C."/>
    <x v="23"/>
    <x v="23"/>
    <s v="C.T.B Callao"/>
    <x v="93"/>
    <s v="EL"/>
    <x v="2"/>
    <x v="206"/>
    <x v="0"/>
    <s v="Instalado"/>
    <s v="Operativo"/>
    <s v="Generadora"/>
    <x v="0"/>
    <x v="0"/>
    <x v="0"/>
    <x v="0"/>
    <s v="Privado"/>
    <s v="LIMA"/>
    <s v="CALLAO"/>
    <s v="CALLAO"/>
    <s v="VENTANILLA"/>
    <n v="0"/>
    <x v="4"/>
    <n v="0"/>
    <x v="1"/>
    <x v="4"/>
    <x v="0"/>
    <s v="MWh"/>
    <n v="1538.58"/>
    <n v="1.5385799999999998"/>
    <m/>
    <n v="0.19999999999999998"/>
    <n v="0.16308333333333333"/>
    <n v="0"/>
    <n v="0"/>
    <n v="78"/>
    <s v="BASE DE DATOS"/>
    <m/>
  </r>
  <r>
    <s v="24"/>
    <x v="1"/>
    <s v="PETRAM"/>
    <s v="CTRER001"/>
    <s v="CTRER001"/>
    <x v="2"/>
    <s v="Grupos 1-2-3"/>
    <s v="S"/>
    <n v="4.8"/>
    <n v="4.2850000000000001"/>
    <n v="580.80999999999995"/>
    <n v="2582.91"/>
    <n v="3163.72"/>
    <n v="23.24"/>
    <n v="672.76"/>
    <n v="0"/>
    <n v="591.70000000000005"/>
    <m/>
    <x v="0"/>
    <s v="PETRAMCTRER001Grupos 1-2-3EL"/>
    <s v="PETRAMAS S.A.C."/>
    <x v="23"/>
    <x v="23"/>
    <s v="C.T. Huaycoloro"/>
    <x v="90"/>
    <s v="EL"/>
    <x v="2"/>
    <x v="205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2"/>
    <x v="0"/>
    <s v="MWh"/>
    <n v="3163.72"/>
    <n v="3.1637199999999996"/>
    <m/>
    <n v="0.39999999999999997"/>
    <n v="0.37108333333333338"/>
    <n v="0"/>
    <n v="0"/>
    <n v="78"/>
    <s v="BASE DE DATOS"/>
    <m/>
  </r>
  <r>
    <s v="24"/>
    <x v="1"/>
    <s v="PETRAM"/>
    <s v="00965764"/>
    <s v="00965764"/>
    <x v="2"/>
    <s v="Grupos 1-2"/>
    <s v="S"/>
    <n v="3.2"/>
    <n v="2.9329999999999998"/>
    <n v="283.47000000000003"/>
    <n v="1231.3699999999999"/>
    <n v="1514.84"/>
    <n v="21.15"/>
    <n v="674.85"/>
    <n v="0"/>
    <n v="167.3"/>
    <m/>
    <x v="0"/>
    <s v="PETRAM00965764Grupos 1-2EL"/>
    <s v="PETRAMAS S.A.C."/>
    <x v="23"/>
    <x v="23"/>
    <s v="C.T. La Gringa V"/>
    <x v="91"/>
    <s v="EL"/>
    <x v="2"/>
    <x v="206"/>
    <x v="0"/>
    <s v="Transferido"/>
    <s v="Operativo"/>
    <s v="Generadora"/>
    <x v="0"/>
    <x v="0"/>
    <x v="0"/>
    <x v="0"/>
    <s v="Privado"/>
    <s v="LIMA"/>
    <s v="LIMA"/>
    <s v="HUAROCHIRI"/>
    <s v="HUAYCOLORO"/>
    <n v="0"/>
    <x v="4"/>
    <n v="0"/>
    <x v="1"/>
    <x v="3"/>
    <x v="0"/>
    <s v="MWh"/>
    <n v="1514.84"/>
    <n v="1.51484"/>
    <m/>
    <n v="0.26666666666666666"/>
    <n v="0.24308333333333332"/>
    <n v="0"/>
    <n v="0"/>
    <n v="78"/>
    <s v="BASE DE DATOS"/>
    <m/>
  </r>
  <r>
    <s v="24"/>
    <x v="1"/>
    <s v="PETRAM"/>
    <s v="305167"/>
    <s v="305167"/>
    <x v="2"/>
    <s v="Grupos 1_2"/>
    <s v="S"/>
    <n v="2.4"/>
    <n v="2.387"/>
    <n v="218.71"/>
    <n v="947.18"/>
    <n v="1165.8900000000001"/>
    <n v="22.57"/>
    <n v="673.43"/>
    <n v="0"/>
    <n v="378.2"/>
    <m/>
    <x v="0"/>
    <s v="PETRAM305167Grupos 1_2EL"/>
    <s v="PETRAMAS S.A.C."/>
    <x v="23"/>
    <x v="23"/>
    <s v="C.T.B Catalina"/>
    <x v="92"/>
    <s v="EL"/>
    <x v="2"/>
    <x v="207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4"/>
    <x v="0"/>
    <s v="MWh"/>
    <n v="1165.8900000000001"/>
    <n v="1.1658900000000001"/>
    <m/>
    <n v="0.19999999999999998"/>
    <n v="0.16066666666666665"/>
    <n v="0"/>
    <n v="-2.2737367544323206E-13"/>
    <n v="78"/>
    <s v="BASE DE DATOS"/>
    <m/>
  </r>
  <r>
    <s v="24"/>
    <x v="1"/>
    <s v="PETRAM"/>
    <s v="00000700"/>
    <s v="00000700"/>
    <x v="2"/>
    <s v="Grupos 1-2"/>
    <s v="S"/>
    <n v="2.4"/>
    <n v="2.3559999999999999"/>
    <n v="264.70999999999998"/>
    <n v="1164.06"/>
    <n v="1428.77"/>
    <n v="34.99"/>
    <n v="656.86"/>
    <n v="4.1500000000000004"/>
    <n v="225"/>
    <m/>
    <x v="0"/>
    <s v="PETRAM00000700Grupos 1-2EL"/>
    <s v="PETRAMAS S.A.C."/>
    <x v="23"/>
    <x v="23"/>
    <s v="C.T.B Callao"/>
    <x v="93"/>
    <s v="EL"/>
    <x v="2"/>
    <x v="206"/>
    <x v="0"/>
    <s v="Instalado"/>
    <s v="Operativo"/>
    <s v="Generadora"/>
    <x v="0"/>
    <x v="0"/>
    <x v="0"/>
    <x v="0"/>
    <s v="Privado"/>
    <s v="LIMA"/>
    <s v="CALLAO"/>
    <s v="CALLAO"/>
    <s v="VENTANILLA"/>
    <n v="0"/>
    <x v="4"/>
    <n v="0"/>
    <x v="1"/>
    <x v="4"/>
    <x v="0"/>
    <s v="MWh"/>
    <n v="1428.77"/>
    <n v="1.4287699999999999"/>
    <m/>
    <n v="0.19999999999999998"/>
    <n v="0.16308333333333333"/>
    <n v="0"/>
    <n v="0"/>
    <n v="78"/>
    <s v="BASE DE DATOS"/>
    <m/>
  </r>
  <r>
    <s v="24"/>
    <x v="0"/>
    <s v="RIODOB"/>
    <s v="53022913"/>
    <s v="53022913"/>
    <x v="2"/>
    <s v="A1"/>
    <s v="S"/>
    <n v="0.31"/>
    <n v="0.31"/>
    <n v="0"/>
    <n v="0"/>
    <n v="0"/>
    <n v="0"/>
    <n v="0"/>
    <n v="0"/>
    <n v="0"/>
    <m/>
    <x v="0"/>
    <s v="RIODOB53022913A1EL"/>
    <s v="Empresa El‚ctrica Rio Doble S.A."/>
    <x v="24"/>
    <x v="24"/>
    <s v="GRUPO AUXILIAR PIZARRAS"/>
    <x v="94"/>
    <s v="EL"/>
    <x v="2"/>
    <x v="208"/>
    <x v="0"/>
    <s v="Instalado"/>
    <s v="Operativo"/>
    <s v="Generadora"/>
    <x v="0"/>
    <x v="0"/>
    <x v="1"/>
    <x v="0"/>
    <s v="Privado"/>
    <s v="CAJAMARCA"/>
    <s v="CAJAMARCA"/>
    <s v="SANTA CRUZ"/>
    <s v="SEXI"/>
    <n v="0"/>
    <x v="1"/>
    <n v="0"/>
    <x v="0"/>
    <x v="0"/>
    <x v="0"/>
    <s v="MWh"/>
    <n v="0"/>
    <n v="0"/>
    <m/>
    <n v="2.5833333333333333E-2"/>
    <n v="2.5833333333333333E-2"/>
    <n v="0"/>
    <n v="0"/>
    <n v="44"/>
    <s v="BASE DE DATOS"/>
    <m/>
  </r>
  <r>
    <s v="24"/>
    <x v="1"/>
    <s v="RIODOB"/>
    <s v="53022913"/>
    <s v="53022913"/>
    <x v="2"/>
    <s v="A1"/>
    <s v="S"/>
    <n v="0.31"/>
    <n v="0.31"/>
    <n v="0"/>
    <n v="0"/>
    <n v="0"/>
    <n v="0"/>
    <n v="0"/>
    <n v="0"/>
    <n v="0"/>
    <m/>
    <x v="0"/>
    <s v="RIODOB53022913A1EL"/>
    <s v="Empresa El‚ctrica Rio Doble S.A."/>
    <x v="24"/>
    <x v="24"/>
    <s v="GRUPO AUXILIAR PIZARRAS"/>
    <x v="94"/>
    <s v="EL"/>
    <x v="2"/>
    <x v="208"/>
    <x v="0"/>
    <s v="Instalado"/>
    <s v="Operativo"/>
    <s v="Generadora"/>
    <x v="0"/>
    <x v="0"/>
    <x v="1"/>
    <x v="0"/>
    <s v="Privado"/>
    <s v="CAJAMARCA"/>
    <s v="CAJAMARCA"/>
    <s v="SANTA CRUZ"/>
    <s v="SEXI"/>
    <n v="0"/>
    <x v="1"/>
    <n v="0"/>
    <x v="0"/>
    <x v="0"/>
    <x v="0"/>
    <s v="MWh"/>
    <n v="0"/>
    <n v="0"/>
    <m/>
    <n v="2.5833333333333333E-2"/>
    <n v="2.5833333333333333E-2"/>
    <n v="0"/>
    <n v="0"/>
    <n v="44"/>
    <s v="BASE DE DATOS"/>
    <m/>
  </r>
  <r>
    <s v="24"/>
    <x v="0"/>
    <s v="SAMAYI"/>
    <s v="33357314"/>
    <s v="33357314"/>
    <x v="0"/>
    <s v="TG1"/>
    <s v="S"/>
    <n v="181.5"/>
    <n v="179.82900000000001"/>
    <n v="6.26"/>
    <n v="1678"/>
    <n v="1684.26"/>
    <n v="0"/>
    <n v="15.48"/>
    <n v="0"/>
    <n v="0"/>
    <m/>
    <x v="0"/>
    <s v="SAMAYI33357314TG1TG"/>
    <s v="Samay I  S.A."/>
    <x v="25"/>
    <x v="25"/>
    <s v="C.T. Puerto Bravo"/>
    <x v="95"/>
    <s v="TG"/>
    <x v="0"/>
    <x v="0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1684.26"/>
    <n v="1.6842600000000001"/>
    <m/>
    <n v="15.125"/>
    <n v="14.985750000000001"/>
    <n v="0"/>
    <n v="0"/>
    <n v="83"/>
    <s v="BASE DE DATOS"/>
    <m/>
  </r>
  <r>
    <s v="24"/>
    <x v="0"/>
    <s v="SAMAYI"/>
    <s v="33357314"/>
    <s v="33357314"/>
    <x v="0"/>
    <s v="TG2"/>
    <s v="S"/>
    <n v="181.5"/>
    <n v="179.869"/>
    <n v="284.47000000000003"/>
    <n v="47.722000000000001"/>
    <n v="332.19200000000001"/>
    <n v="0"/>
    <n v="2.97"/>
    <n v="0"/>
    <n v="0"/>
    <m/>
    <x v="0"/>
    <s v="SAMAYI33357314TG2TG"/>
    <s v="Samay I  S.A."/>
    <x v="25"/>
    <x v="25"/>
    <s v="C.T. Puerto Bravo"/>
    <x v="95"/>
    <s v="TG"/>
    <x v="0"/>
    <x v="1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332.19200000000001"/>
    <n v="0.33219199999999999"/>
    <m/>
    <n v="15.125"/>
    <n v="14.989083333333333"/>
    <n v="0"/>
    <n v="0"/>
    <n v="83"/>
    <s v="BASE DE DATOS"/>
    <m/>
  </r>
  <r>
    <s v="24"/>
    <x v="0"/>
    <s v="SAMAYI"/>
    <s v="33357314"/>
    <s v="33357314"/>
    <x v="0"/>
    <s v="TG3"/>
    <s v="S"/>
    <n v="181.5"/>
    <n v="180.249"/>
    <n v="0"/>
    <n v="1035.4079999999999"/>
    <n v="1035.4079999999999"/>
    <n v="0"/>
    <n v="9.48"/>
    <n v="0"/>
    <n v="0"/>
    <m/>
    <x v="0"/>
    <s v="SAMAYI33357314TG3TG"/>
    <s v="Samay I  S.A."/>
    <x v="25"/>
    <x v="25"/>
    <s v="C.T. Puerto Bravo"/>
    <x v="95"/>
    <s v="TG"/>
    <x v="0"/>
    <x v="203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1035.4079999999999"/>
    <n v="1.0354079999999999"/>
    <m/>
    <n v="15.125"/>
    <n v="15.02075"/>
    <n v="0"/>
    <n v="0"/>
    <n v="83"/>
    <s v="BASE DE DATOS"/>
    <m/>
  </r>
  <r>
    <s v="24"/>
    <x v="0"/>
    <s v="SAMAYI"/>
    <s v="33357314"/>
    <s v="33357314"/>
    <x v="0"/>
    <s v="TG4"/>
    <s v="S"/>
    <n v="181.5"/>
    <n v="183.62899999999999"/>
    <n v="786.17"/>
    <n v="3.0000000000000001E-3"/>
    <n v="786.173"/>
    <n v="0"/>
    <n v="6.07"/>
    <n v="0"/>
    <n v="0"/>
    <m/>
    <x v="0"/>
    <s v="SAMAYI33357314TG4TG"/>
    <s v="Samay I  S.A."/>
    <x v="25"/>
    <x v="25"/>
    <s v="C.T. Puerto Bravo"/>
    <x v="95"/>
    <s v="TG"/>
    <x v="0"/>
    <x v="209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786.173"/>
    <n v="0.78617300000000001"/>
    <m/>
    <n v="15.125"/>
    <n v="15.302416666666666"/>
    <n v="0"/>
    <n v="0"/>
    <n v="83"/>
    <s v="BASE DE DATOS"/>
    <m/>
  </r>
  <r>
    <s v="24"/>
    <x v="1"/>
    <s v="SAMAYI"/>
    <s v="33357314"/>
    <s v="33357314"/>
    <x v="0"/>
    <s v="TG1"/>
    <s v="S"/>
    <n v="181.5"/>
    <n v="179.82900000000001"/>
    <n v="0"/>
    <n v="1409"/>
    <n v="1409"/>
    <n v="0"/>
    <n v="14.62"/>
    <n v="0"/>
    <n v="0"/>
    <m/>
    <x v="0"/>
    <s v="SAMAYI33357314TG1TG"/>
    <s v="Samay I  S.A."/>
    <x v="25"/>
    <x v="25"/>
    <s v="C.T. Puerto Bravo"/>
    <x v="95"/>
    <s v="TG"/>
    <x v="0"/>
    <x v="0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1409"/>
    <n v="1.409"/>
    <m/>
    <n v="15.125"/>
    <n v="14.985750000000001"/>
    <n v="0"/>
    <n v="0"/>
    <n v="83"/>
    <s v="BASE DE DATOS"/>
    <m/>
  </r>
  <r>
    <s v="24"/>
    <x v="1"/>
    <s v="SAMAYI"/>
    <s v="33357314"/>
    <s v="33357314"/>
    <x v="0"/>
    <s v="TG2"/>
    <s v="S"/>
    <n v="181.5"/>
    <n v="179.869"/>
    <n v="0"/>
    <n v="0"/>
    <n v="0"/>
    <n v="0"/>
    <n v="0"/>
    <n v="0"/>
    <n v="0"/>
    <m/>
    <x v="0"/>
    <s v="SAMAYI33357314TG2TG"/>
    <s v="Samay I  S.A."/>
    <x v="25"/>
    <x v="25"/>
    <s v="C.T. Puerto Bravo"/>
    <x v="95"/>
    <s v="TG"/>
    <x v="0"/>
    <x v="1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4.989083333333333"/>
    <n v="0"/>
    <n v="0"/>
    <n v="83"/>
    <s v="BASE DE DATOS"/>
    <m/>
  </r>
  <r>
    <s v="24"/>
    <x v="1"/>
    <s v="SAMAYI"/>
    <s v="33357314"/>
    <s v="33357314"/>
    <x v="0"/>
    <s v="TG3"/>
    <s v="S"/>
    <n v="181.5"/>
    <n v="180.249"/>
    <n v="0"/>
    <n v="831.68100000000004"/>
    <n v="831.68100000000004"/>
    <n v="0"/>
    <n v="7.93"/>
    <n v="0"/>
    <n v="0"/>
    <m/>
    <x v="0"/>
    <s v="SAMAYI33357314TG3TG"/>
    <s v="Samay I  S.A."/>
    <x v="25"/>
    <x v="25"/>
    <s v="C.T. Puerto Bravo"/>
    <x v="95"/>
    <s v="TG"/>
    <x v="0"/>
    <x v="203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831.68100000000004"/>
    <n v="0.831681"/>
    <m/>
    <n v="15.125"/>
    <n v="15.02075"/>
    <n v="0"/>
    <n v="0"/>
    <n v="83"/>
    <s v="BASE DE DATOS"/>
    <m/>
  </r>
  <r>
    <s v="24"/>
    <x v="1"/>
    <s v="SAMAYI"/>
    <s v="33357314"/>
    <s v="33357314"/>
    <x v="0"/>
    <s v="TG4"/>
    <s v="S"/>
    <n v="181.5"/>
    <n v="183.62899999999999"/>
    <n v="0"/>
    <n v="0"/>
    <n v="0"/>
    <n v="0"/>
    <n v="0"/>
    <n v="0"/>
    <n v="0"/>
    <m/>
    <x v="0"/>
    <s v="SAMAYI33357314TG4TG"/>
    <s v="Samay I  S.A."/>
    <x v="25"/>
    <x v="25"/>
    <s v="C.T. Puerto Bravo"/>
    <x v="95"/>
    <s v="TG"/>
    <x v="0"/>
    <x v="209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302416666666666"/>
    <n v="0"/>
    <n v="0"/>
    <n v="83"/>
    <s v="BASE DE DATOS"/>
    <m/>
  </r>
  <r>
    <s v="24"/>
    <x v="0"/>
    <s v="BIOCHI"/>
    <s v="33175009"/>
    <s v="33175009"/>
    <x v="1"/>
    <s v="TM5000"/>
    <s v="S"/>
    <n v="10"/>
    <n v="10"/>
    <n v="1104.75"/>
    <n v="4983.8130000000001"/>
    <n v="6088.5630000000001"/>
    <n v="125"/>
    <n v="595"/>
    <n v="0"/>
    <n v="0"/>
    <m/>
    <x v="0"/>
    <s v="BIOCHI33175009TM5000TV"/>
    <s v="Bionerg¡a del Chira S.A."/>
    <x v="26"/>
    <x v="26"/>
    <s v="C.T. Caña Brava"/>
    <x v="96"/>
    <s v="TV"/>
    <x v="1"/>
    <x v="210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6088.5630000000001"/>
    <n v="6.0885629999999997"/>
    <m/>
    <n v="0.83333333333333337"/>
    <n v="0.83333333333333337"/>
    <n v="0"/>
    <n v="0"/>
    <n v="8"/>
    <s v="BASE DE DATOS"/>
    <m/>
  </r>
  <r>
    <s v="24"/>
    <x v="0"/>
    <s v="BIOCHI"/>
    <s v="33175009"/>
    <s v="33175009"/>
    <x v="1"/>
    <s v="TMC5000"/>
    <s v="S"/>
    <n v="4"/>
    <n v="4"/>
    <n v="29.8"/>
    <n v="90.7"/>
    <n v="120.5"/>
    <n v="398"/>
    <n v="322"/>
    <n v="0"/>
    <n v="0"/>
    <m/>
    <x v="0"/>
    <s v="BIOCHI33175009TMC5000TV"/>
    <s v="Bionerg¡a del Chira S.A."/>
    <x v="26"/>
    <x v="26"/>
    <s v="C.T. Caña Brava"/>
    <x v="96"/>
    <s v="TV"/>
    <x v="1"/>
    <x v="211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120.5"/>
    <n v="0.1205"/>
    <m/>
    <n v="0.33333333333333331"/>
    <n v="0.33333333333333331"/>
    <n v="0"/>
    <n v="0"/>
    <n v="8"/>
    <s v="BASE DE DATOS"/>
    <m/>
  </r>
  <r>
    <s v="24"/>
    <x v="0"/>
    <s v="CEVER2"/>
    <s v="33021893"/>
    <s v="33021893"/>
    <x v="2"/>
    <s v="Grupo 4"/>
    <s v="S"/>
    <n v="0.68"/>
    <n v="0.50900000000000001"/>
    <n v="0"/>
    <n v="0"/>
    <n v="0"/>
    <n v="0"/>
    <n v="0"/>
    <n v="0"/>
    <n v="0"/>
    <m/>
    <x v="0"/>
    <s v="CEVER233021893Grupo 4EL"/>
    <s v="Sociedad Minera Cerro Verde S.A."/>
    <x v="19"/>
    <x v="19"/>
    <s v="C. T. Cerro Verde"/>
    <x v="83"/>
    <s v="EL"/>
    <x v="2"/>
    <x v="177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5.6666666666666671E-2"/>
    <n v="4.2416666666666665E-2"/>
    <n v="0"/>
    <n v="0"/>
    <n v="88"/>
    <s v="BASE DE DATOS"/>
    <m/>
  </r>
  <r>
    <s v="24"/>
    <x v="0"/>
    <s v="CEVER2"/>
    <s v="33021893"/>
    <s v="33021893"/>
    <x v="2"/>
    <s v="Grupo 5"/>
    <s v="S"/>
    <n v="1.825"/>
    <n v="1.2170000000000001"/>
    <n v="0"/>
    <n v="0"/>
    <n v="0"/>
    <n v="0"/>
    <n v="0"/>
    <n v="0"/>
    <n v="0"/>
    <m/>
    <x v="0"/>
    <s v="CEVER233021893Grupo 5EL"/>
    <s v="Sociedad Minera Cerro Verde S.A."/>
    <x v="19"/>
    <x v="19"/>
    <s v="C. T. Cerro Verde"/>
    <x v="83"/>
    <s v="EL"/>
    <x v="2"/>
    <x v="191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5208333333333332"/>
    <n v="0.10141666666666667"/>
    <n v="0"/>
    <n v="0"/>
    <n v="88"/>
    <s v="BASE DE DATOS"/>
    <m/>
  </r>
  <r>
    <s v="24"/>
    <x v="0"/>
    <s v="CEVER2"/>
    <s v="33021893"/>
    <s v="33021893"/>
    <x v="2"/>
    <s v="C2-3850-GE-001"/>
    <s v="S"/>
    <n v="2"/>
    <n v="2"/>
    <n v="0"/>
    <n v="0"/>
    <n v="0"/>
    <n v="0"/>
    <n v="0"/>
    <n v="0"/>
    <n v="0"/>
    <m/>
    <x v="0"/>
    <s v="CEVER233021893C2-3850-GE-001EL"/>
    <s v="Sociedad Minera Cerro Verde S.A."/>
    <x v="19"/>
    <x v="19"/>
    <s v="C. T. Cerro Verde"/>
    <x v="83"/>
    <s v="TG"/>
    <x v="0"/>
    <x v="192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0"/>
    <s v="CEVER2"/>
    <s v="33021893"/>
    <s v="33021893"/>
    <x v="2"/>
    <s v="C2-3850-GE-002"/>
    <s v="S"/>
    <n v="2"/>
    <n v="2"/>
    <n v="0"/>
    <n v="0"/>
    <n v="0"/>
    <n v="0"/>
    <n v="0"/>
    <n v="0"/>
    <n v="0"/>
    <m/>
    <x v="0"/>
    <s v="CEVER233021893C2-3850-GE-002EL"/>
    <s v="Sociedad Minera Cerro Verde S.A."/>
    <x v="19"/>
    <x v="19"/>
    <s v="C. T. Cerro Verde"/>
    <x v="83"/>
    <s v="TG"/>
    <x v="0"/>
    <x v="193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0"/>
    <s v="CEVER2"/>
    <s v="33021893"/>
    <s v="33021893"/>
    <x v="2"/>
    <s v="C2-3850-GE-003"/>
    <s v="S"/>
    <n v="2"/>
    <n v="2"/>
    <n v="0"/>
    <n v="0"/>
    <n v="0"/>
    <n v="0"/>
    <n v="0"/>
    <n v="0"/>
    <n v="0"/>
    <m/>
    <x v="0"/>
    <s v="CEVER233021893C2-3850-GE-003EL"/>
    <s v="Sociedad Minera Cerro Verde S.A."/>
    <x v="19"/>
    <x v="19"/>
    <s v="C. T. Cerro Verde"/>
    <x v="83"/>
    <s v="TG"/>
    <x v="0"/>
    <x v="194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0"/>
    <s v="CEVER2"/>
    <s v="33021893"/>
    <s v="33021893"/>
    <x v="2"/>
    <s v="C-3850-DG-002"/>
    <s v="S"/>
    <n v="2"/>
    <n v="2"/>
    <n v="0"/>
    <n v="0"/>
    <n v="0"/>
    <n v="0"/>
    <n v="0"/>
    <n v="0"/>
    <n v="0"/>
    <m/>
    <x v="0"/>
    <s v="CEVER233021893C-3850-DG-002EL"/>
    <s v="Sociedad Minera Cerro Verde S.A."/>
    <x v="19"/>
    <x v="19"/>
    <s v="C. T. Cerro Verde"/>
    <x v="83"/>
    <s v="TG"/>
    <x v="0"/>
    <x v="195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8181818181818182"/>
    <n v="0.18181818181818182"/>
    <n v="0"/>
    <n v="0"/>
    <n v="88"/>
    <s v="BASE DE DATOS"/>
    <m/>
  </r>
  <r>
    <s v="24"/>
    <x v="0"/>
    <s v="CEVER2"/>
    <s v="33021893"/>
    <s v="33021893"/>
    <x v="2"/>
    <s v="MOTIVATOR"/>
    <s v="S"/>
    <n v="2"/>
    <n v="2"/>
    <n v="0"/>
    <n v="0"/>
    <n v="0"/>
    <n v="0"/>
    <n v="0"/>
    <n v="0"/>
    <n v="0"/>
    <m/>
    <x v="0"/>
    <s v="CEVER233021893MOTIVATOREL"/>
    <s v="Sociedad Minera Cerro Verde S.A."/>
    <x v="19"/>
    <x v="19"/>
    <s v="C. T. Cerro Verde"/>
    <x v="83"/>
    <s v="TG"/>
    <x v="0"/>
    <x v="196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0"/>
    <s v="CEVER2"/>
    <s v="33021893"/>
    <s v="33021893"/>
    <x v="0"/>
    <s v="TG1"/>
    <s v="S"/>
    <n v="19.399999999999999"/>
    <n v="14.82"/>
    <n v="0"/>
    <n v="0"/>
    <n v="0"/>
    <n v="0"/>
    <n v="0"/>
    <n v="0"/>
    <n v="0"/>
    <m/>
    <x v="0"/>
    <s v="CEVER233021893TG1TG"/>
    <s v="Sociedad Minera Cerro Verde S.A."/>
    <x v="19"/>
    <x v="19"/>
    <s v="C. T. Cerro Verde"/>
    <x v="83"/>
    <s v="TG"/>
    <x v="0"/>
    <x v="0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1.6166666666666665"/>
    <n v="1.2350000000000001"/>
    <n v="0"/>
    <n v="0"/>
    <n v="88"/>
    <s v="BASE DE DATOS"/>
    <m/>
  </r>
  <r>
    <s v="24"/>
    <x v="0"/>
    <s v="CEVER2"/>
    <s v="33359615"/>
    <s v="33359615"/>
    <x v="0"/>
    <s v="TG1"/>
    <s v="S"/>
    <n v="181.3"/>
    <n v="179.37299999999999"/>
    <n v="75.674000000000007"/>
    <n v="945.52"/>
    <n v="1021.194"/>
    <n v="174.2"/>
    <n v="13.2"/>
    <n v="0"/>
    <n v="0"/>
    <m/>
    <x v="0"/>
    <s v="CEVER233359615TG1TG"/>
    <s v="Sociedad Minera Cerro Verde S.A."/>
    <x v="19"/>
    <x v="19"/>
    <s v="C. T. Recka"/>
    <x v="84"/>
    <s v="TG"/>
    <x v="0"/>
    <x v="197"/>
    <x v="0"/>
    <s v="Instalado"/>
    <s v="Operativo"/>
    <s v="Generadora"/>
    <x v="0"/>
    <x v="0"/>
    <x v="0"/>
    <x v="0"/>
    <s v="Privado"/>
    <s v="LAMBAYEQUE"/>
    <s v="LAMBAYEQUE"/>
    <s v="CHICLAYO"/>
    <s v="REQUE"/>
    <n v="0"/>
    <x v="1"/>
    <n v="0"/>
    <x v="0"/>
    <x v="0"/>
    <x v="0"/>
    <s v="MWh"/>
    <n v="1021.194"/>
    <n v="1.0211939999999999"/>
    <m/>
    <n v="15.108333333333334"/>
    <n v="14.947749999999999"/>
    <n v="0"/>
    <n v="0"/>
    <n v="88"/>
    <s v="BASE DE DATOS"/>
    <m/>
  </r>
  <r>
    <s v="24"/>
    <x v="0"/>
    <s v="EGEMSA"/>
    <s v="33005893"/>
    <s v="33005893"/>
    <x v="2"/>
    <s v="ALCO 1"/>
    <s v="N"/>
    <n v="2.5"/>
    <n v="0"/>
    <n v="0"/>
    <n v="0"/>
    <n v="0"/>
    <n v="0"/>
    <n v="0"/>
    <n v="0"/>
    <n v="0"/>
    <m/>
    <x v="0"/>
    <s v="EGEMSA33005893ALCO 1EL"/>
    <s v="Emp. de Generaci¢n El‚ctrica Machu Picchu S. A."/>
    <x v="27"/>
    <x v="27"/>
    <s v="C. T. Dolorespata-RetiradoCOES"/>
    <x v="97"/>
    <s v="EL"/>
    <x v="2"/>
    <x v="212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0"/>
    <s v="EGEMSA"/>
    <s v="33005893"/>
    <s v="33005893"/>
    <x v="2"/>
    <s v="ALCO 2"/>
    <s v="S"/>
    <n v="2.5"/>
    <n v="1.0980000000000001"/>
    <n v="0"/>
    <n v="0"/>
    <n v="0"/>
    <n v="0"/>
    <n v="0"/>
    <n v="0"/>
    <n v="0"/>
    <m/>
    <x v="0"/>
    <s v="EGEMSA33005893ALCO 2EL"/>
    <s v="Emp. de Generaci¢n El‚ctrica Machu Picchu S. A."/>
    <x v="27"/>
    <x v="27"/>
    <s v="C. T. Dolorespata-RetiradoCOES"/>
    <x v="97"/>
    <s v="EL"/>
    <x v="2"/>
    <x v="213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1500000000000012E-2"/>
    <n v="0"/>
    <n v="0"/>
    <n v="36"/>
    <s v="BASE DE DATOS"/>
    <m/>
  </r>
  <r>
    <s v="24"/>
    <x v="0"/>
    <s v="EGEMSA"/>
    <s v="33005893"/>
    <s v="33005893"/>
    <x v="2"/>
    <s v="G.MOTORS1"/>
    <s v="S"/>
    <n v="2.5"/>
    <n v="1.016"/>
    <n v="0"/>
    <n v="0"/>
    <n v="0"/>
    <n v="0"/>
    <n v="0"/>
    <n v="0"/>
    <n v="0"/>
    <m/>
    <x v="0"/>
    <s v="EGEMSA33005893G.MOTORS1EL"/>
    <s v="Emp. de Generaci¢n El‚ctrica Machu Picchu S. A."/>
    <x v="27"/>
    <x v="27"/>
    <s v="C. T. Dolorespata-RetiradoCOES"/>
    <x v="97"/>
    <s v="EL"/>
    <x v="2"/>
    <x v="214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8.4666666666666668E-2"/>
    <n v="0"/>
    <n v="0"/>
    <n v="36"/>
    <s v="BASE DE DATOS"/>
    <m/>
  </r>
  <r>
    <s v="24"/>
    <x v="0"/>
    <s v="EGEMSA"/>
    <s v="33005893"/>
    <s v="33005893"/>
    <x v="2"/>
    <s v="G.MOTORS2"/>
    <s v="N"/>
    <n v="2.5"/>
    <n v="0"/>
    <n v="0"/>
    <n v="0"/>
    <n v="0"/>
    <n v="0"/>
    <n v="0"/>
    <n v="0"/>
    <n v="0"/>
    <m/>
    <x v="0"/>
    <s v="EGEMSA33005893G.MOTORS2EL"/>
    <s v="Emp. de Generaci¢n El‚ctrica Machu Picchu S. A."/>
    <x v="27"/>
    <x v="27"/>
    <s v="C. T. Dolorespata-RetiradoCOES"/>
    <x v="97"/>
    <s v="EL"/>
    <x v="2"/>
    <x v="215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0"/>
    <s v="EGEMSA"/>
    <s v="33005893"/>
    <s v="33005893"/>
    <x v="2"/>
    <s v="G.MOTORS3"/>
    <s v="S"/>
    <n v="2.5"/>
    <n v="1.1240000000000001"/>
    <n v="0"/>
    <n v="0"/>
    <n v="0"/>
    <n v="0"/>
    <n v="0"/>
    <n v="0"/>
    <n v="0"/>
    <m/>
    <x v="0"/>
    <s v="EGEMSA33005893G.MOTORS3EL"/>
    <s v="Emp. de Generaci¢n El‚ctrica Machu Picchu S. A."/>
    <x v="27"/>
    <x v="27"/>
    <s v="C. T. Dolorespata-RetiradoCOES"/>
    <x v="97"/>
    <s v="EL"/>
    <x v="2"/>
    <x v="216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3666666666666676E-2"/>
    <n v="0"/>
    <n v="0"/>
    <n v="36"/>
    <s v="BASE DE DATOS"/>
    <m/>
  </r>
  <r>
    <s v="24"/>
    <x v="0"/>
    <s v="EGEMSA"/>
    <s v="33005893"/>
    <s v="33005893"/>
    <x v="2"/>
    <s v="SULZER 1"/>
    <s v="S"/>
    <n v="1"/>
    <n v="0.66400000000000003"/>
    <n v="0"/>
    <n v="0"/>
    <n v="0"/>
    <n v="0"/>
    <n v="0"/>
    <n v="0"/>
    <n v="0"/>
    <m/>
    <x v="0"/>
    <s v="EGEMSA33005893SULZER 1EL"/>
    <s v="Emp. de Generaci¢n El‚ctrica Machu Picchu S. A."/>
    <x v="27"/>
    <x v="27"/>
    <s v="C. T. Dolorespata-RetiradoCOES"/>
    <x v="97"/>
    <s v="EL"/>
    <x v="2"/>
    <x v="217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8.3333333333333329E-2"/>
    <n v="5.5333333333333339E-2"/>
    <n v="0"/>
    <n v="0"/>
    <n v="36"/>
    <s v="BASE DE DATOS"/>
    <m/>
  </r>
  <r>
    <s v="24"/>
    <x v="0"/>
    <s v="EGEMSA"/>
    <s v="33005893"/>
    <s v="33005893"/>
    <x v="2"/>
    <s v="SULZER 2"/>
    <s v="S"/>
    <n v="2.12"/>
    <n v="1.355"/>
    <n v="0"/>
    <n v="0"/>
    <n v="0"/>
    <n v="0"/>
    <n v="0"/>
    <n v="0"/>
    <n v="0"/>
    <m/>
    <x v="0"/>
    <s v="EGEMSA33005893SULZER 2EL"/>
    <s v="Emp. de Generaci¢n El‚ctrica Machu Picchu S. A."/>
    <x v="27"/>
    <x v="27"/>
    <s v="C. T. Dolorespata-RetiradoCOES"/>
    <x v="97"/>
    <s v="EL"/>
    <x v="2"/>
    <x v="218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17666666666666667"/>
    <n v="0.11291666666666667"/>
    <n v="0"/>
    <n v="0"/>
    <n v="36"/>
    <s v="BASE DE DATOS"/>
    <m/>
  </r>
  <r>
    <s v="24"/>
    <x v="0"/>
    <s v="ELP"/>
    <s v="33034695"/>
    <s v="33034695"/>
    <x v="2"/>
    <s v="MAK-1"/>
    <s v="S"/>
    <n v="9.34"/>
    <n v="8.7509999999999994"/>
    <n v="21.686"/>
    <n v="109.458"/>
    <n v="131.14400000000001"/>
    <n v="1"/>
    <n v="23"/>
    <n v="0"/>
    <n v="100"/>
    <m/>
    <x v="0"/>
    <s v="ELP33034695MAK-1EL"/>
    <s v="Electroper£ S. A."/>
    <x v="15"/>
    <x v="15"/>
    <s v="Nueva C. T. Tumbes"/>
    <x v="75"/>
    <s v="EL"/>
    <x v="2"/>
    <x v="178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131.14400000000001"/>
    <n v="0.13114400000000001"/>
    <m/>
    <n v="0.77833333333333332"/>
    <n v="0.73550000000000004"/>
    <n v="0"/>
    <n v="0"/>
    <n v="30"/>
    <s v="BASE DE DATOS"/>
    <m/>
  </r>
  <r>
    <s v="24"/>
    <x v="0"/>
    <s v="ELP"/>
    <s v="33034695"/>
    <s v="33034695"/>
    <x v="2"/>
    <s v="MAK-2"/>
    <s v="S"/>
    <n v="9.34"/>
    <n v="8.7520000000000007"/>
    <n v="23.22"/>
    <n v="117.73399999999999"/>
    <n v="140.95400000000001"/>
    <n v="1"/>
    <n v="23"/>
    <n v="0"/>
    <n v="0"/>
    <m/>
    <x v="0"/>
    <s v="ELP33034695MAK-2EL"/>
    <s v="Electroper£ S. A."/>
    <x v="15"/>
    <x v="15"/>
    <s v="Nueva C. T. Tumbes"/>
    <x v="75"/>
    <s v="EL"/>
    <x v="2"/>
    <x v="179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140.95400000000001"/>
    <n v="0.140954"/>
    <m/>
    <n v="0.77833333333333332"/>
    <n v="0.70974999999999999"/>
    <n v="0"/>
    <n v="0"/>
    <n v="30"/>
    <s v="BASE DE DATOS"/>
    <m/>
  </r>
  <r>
    <s v="24"/>
    <x v="0"/>
    <s v="ENGIEP"/>
    <s v="53201207"/>
    <s v="53201207"/>
    <x v="0"/>
    <s v="TG11"/>
    <s v="S"/>
    <n v="180.9"/>
    <n v="172.01"/>
    <n v="10030.536"/>
    <n v="25219.734"/>
    <n v="35250.271000000001"/>
    <n v="455"/>
    <n v="265"/>
    <n v="0"/>
    <n v="0"/>
    <m/>
    <x v="0"/>
    <s v="ENGIEP53201207TG11TG"/>
    <s v="ENGIE Energía Perú S.A."/>
    <x v="28"/>
    <x v="28"/>
    <s v="C. T. CHILCA1"/>
    <x v="98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35250.271000000001"/>
    <n v="35.250270999999998"/>
    <m/>
    <n v="15.075000000000001"/>
    <n v="14.460666666666667"/>
    <n v="0"/>
    <n v="-9.9999999656574801E-4"/>
    <n v="50"/>
    <s v="BASE DE DATOS"/>
    <m/>
  </r>
  <r>
    <s v="24"/>
    <x v="0"/>
    <s v="ENGIEP"/>
    <s v="53201207"/>
    <s v="53201207"/>
    <x v="0"/>
    <s v="TG12"/>
    <s v="S"/>
    <n v="180.9"/>
    <n v="172.39"/>
    <n v="20926.453000000001"/>
    <n v="43710.220999999998"/>
    <n v="64636.673999999999"/>
    <n v="0"/>
    <n v="477.02"/>
    <n v="31.32"/>
    <n v="0"/>
    <m/>
    <x v="0"/>
    <s v="ENGIEP53201207TG12TG"/>
    <s v="ENGIE Energía Perú S.A."/>
    <x v="28"/>
    <x v="28"/>
    <s v="C. T. CHILCA1"/>
    <x v="98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64636.673999999999"/>
    <n v="64.636673999999999"/>
    <m/>
    <n v="15.075000000000001"/>
    <n v="14.213749999999999"/>
    <n v="0"/>
    <n v="0"/>
    <n v="50"/>
    <s v="BASE DE DATOS"/>
    <m/>
  </r>
  <r>
    <s v="24"/>
    <x v="0"/>
    <s v="ENGIEP"/>
    <s v="53201207"/>
    <s v="53201207"/>
    <x v="0"/>
    <s v="TG21"/>
    <s v="S"/>
    <n v="199.8"/>
    <n v="189.58"/>
    <n v="23847.867999999999"/>
    <n v="46531.446000000004"/>
    <n v="70379.313999999998"/>
    <n v="0"/>
    <n v="477.62"/>
    <n v="0"/>
    <n v="0"/>
    <m/>
    <x v="0"/>
    <s v="ENGIEP53201207TG21TG"/>
    <s v="ENGIE Energía Perú S.A."/>
    <x v="28"/>
    <x v="28"/>
    <s v="C. T. CHILCA1"/>
    <x v="98"/>
    <s v="TG"/>
    <x v="3"/>
    <x v="22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0379.313999999998"/>
    <n v="70.379313999999994"/>
    <m/>
    <n v="16.650000000000002"/>
    <n v="15.934833333333332"/>
    <n v="0"/>
    <n v="0"/>
    <n v="50"/>
    <s v="BASE DE DATOS"/>
    <m/>
  </r>
  <r>
    <s v="24"/>
    <x v="0"/>
    <s v="ENGIEP"/>
    <s v="53201207"/>
    <s v="53201207"/>
    <x v="1"/>
    <s v="TV21"/>
    <s v="S"/>
    <n v="292"/>
    <n v="280.50599999999997"/>
    <n v="15343.611999999999"/>
    <n v="40635.205999999998"/>
    <n v="55978.817999999999"/>
    <n v="479.22"/>
    <n v="264.77999999999997"/>
    <n v="0"/>
    <n v="0"/>
    <m/>
    <x v="0"/>
    <s v="ENGIEP53201207TV21TV"/>
    <s v="ENGIE Energía Perú S.A."/>
    <x v="28"/>
    <x v="28"/>
    <s v="C.T. CHILCA1"/>
    <x v="98"/>
    <s v="TV"/>
    <x v="3"/>
    <x v="222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55978.817999999999"/>
    <n v="55.978817999999997"/>
    <m/>
    <n v="24.333333333333332"/>
    <n v="22.339333333333332"/>
    <n v="0"/>
    <n v="0"/>
    <n v="50"/>
    <s v="BASE DE DATOS"/>
    <m/>
  </r>
  <r>
    <s v="24"/>
    <x v="0"/>
    <s v="ENGIEP"/>
    <s v="53201207"/>
    <s v="53201207"/>
    <x v="0"/>
    <s v="TG41"/>
    <s v="S"/>
    <n v="73.599999999999994"/>
    <n v="76.55"/>
    <n v="6614.4520000000002"/>
    <n v="16677.037"/>
    <n v="23291.489000000001"/>
    <n v="0"/>
    <n v="355.68"/>
    <n v="0"/>
    <n v="0"/>
    <m/>
    <x v="0"/>
    <s v="ENGIEP53201207TG41TG"/>
    <s v="ENGIE Energía Perú S.A."/>
    <x v="28"/>
    <x v="28"/>
    <s v="C. T. CHILCA1"/>
    <x v="98"/>
    <s v="TG"/>
    <x v="3"/>
    <x v="22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23291.489000000001"/>
    <n v="23.291489000000002"/>
    <m/>
    <n v="6.1333333333333329"/>
    <n v="6.1846666666666659"/>
    <n v="0"/>
    <n v="0"/>
    <n v="50"/>
    <s v="BASE DE DATOS"/>
    <m/>
  </r>
  <r>
    <s v="24"/>
    <x v="0"/>
    <s v="ENGIEP"/>
    <s v="53201207"/>
    <s v="53201207"/>
    <x v="1"/>
    <s v="TV41"/>
    <s v="S"/>
    <n v="45"/>
    <n v="37.49"/>
    <n v="2436.1550000000002"/>
    <n v="6870.2889999999998"/>
    <n v="9306.4439999999995"/>
    <n v="0"/>
    <n v="279.82"/>
    <n v="0"/>
    <n v="0"/>
    <m/>
    <x v="0"/>
    <s v="ENGIEP53201207TV41TV"/>
    <s v="ENGIE Energía Perú S.A."/>
    <x v="28"/>
    <x v="28"/>
    <s v="C.T. CHILCA1"/>
    <x v="98"/>
    <s v="TV"/>
    <x v="3"/>
    <x v="22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9306.4439999999995"/>
    <n v="9.3064439999999991"/>
    <m/>
    <n v="4.0909090909090908"/>
    <n v="3.2983636363636362"/>
    <n v="0"/>
    <n v="0"/>
    <n v="50"/>
    <s v="BASE DE DATOS"/>
    <m/>
  </r>
  <r>
    <s v="24"/>
    <x v="0"/>
    <s v="ENGIEP"/>
    <s v="33357414"/>
    <s v="33357414"/>
    <x v="0"/>
    <s v="TG3 NEPI"/>
    <s v="S"/>
    <n v="203.43"/>
    <n v="208.31899999999999"/>
    <n v="288.08600000000001"/>
    <n v="175.227"/>
    <n v="463.31299999999999"/>
    <n v="0"/>
    <n v="2.68"/>
    <n v="0"/>
    <n v="0"/>
    <m/>
    <x v="0"/>
    <s v="ENGIEP33357414TG3 NEPITG"/>
    <s v="ENGIE Energía Perú S.A."/>
    <x v="28"/>
    <x v="28"/>
    <s v="C.T. NEPI"/>
    <x v="99"/>
    <s v="TG"/>
    <x v="0"/>
    <x v="225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463.31299999999999"/>
    <n v="0.46331299999999997"/>
    <m/>
    <n v="34.238571428571426"/>
    <n v="29.427142857142858"/>
    <n v="0"/>
    <n v="0"/>
    <n v="50"/>
    <s v="BASE DE DATOS"/>
    <m/>
  </r>
  <r>
    <s v="24"/>
    <x v="0"/>
    <s v="FENIXP"/>
    <s v="33162508"/>
    <s v="33162508"/>
    <x v="3"/>
    <s v="TG11"/>
    <s v="S"/>
    <n v="193.4"/>
    <n v="190.983"/>
    <n v="17028.098999999998"/>
    <n v="70815.149999999994"/>
    <n v="87843.248999999996"/>
    <n v="0"/>
    <n v="559"/>
    <n v="185"/>
    <n v="0"/>
    <m/>
    <x v="0"/>
    <s v="FENIXP33162508TG11CC"/>
    <s v="FENIX POWER PERU S.A."/>
    <x v="29"/>
    <x v="29"/>
    <s v="Central Termica Fenix"/>
    <x v="100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87843.248999999996"/>
    <n v="87.843249"/>
    <m/>
    <n v="16.116666666666667"/>
    <n v="14.757833333333332"/>
    <n v="0"/>
    <n v="0"/>
    <n v="51"/>
    <s v="BASE DE DATOS"/>
    <m/>
  </r>
  <r>
    <s v="24"/>
    <x v="0"/>
    <s v="FENIXP"/>
    <s v="33162508"/>
    <s v="33162508"/>
    <x v="3"/>
    <s v="TG12"/>
    <s v="S"/>
    <n v="193.4"/>
    <n v="191.886"/>
    <n v="21454.276000000002"/>
    <n v="85943.812000000005"/>
    <n v="107398.088"/>
    <n v="0"/>
    <n v="693"/>
    <n v="51"/>
    <n v="0"/>
    <m/>
    <x v="0"/>
    <s v="FENIXP33162508TG12CC"/>
    <s v="FENIX POWER PERU S.A."/>
    <x v="29"/>
    <x v="29"/>
    <s v="Central Termica Fenix"/>
    <x v="100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7398.088"/>
    <n v="107.398088"/>
    <m/>
    <n v="16.116666666666667"/>
    <n v="14.903083333333333"/>
    <n v="0"/>
    <n v="0"/>
    <n v="51"/>
    <s v="BASE DE DATOS"/>
    <m/>
  </r>
  <r>
    <s v="24"/>
    <x v="0"/>
    <s v="FENIXP"/>
    <s v="33162508"/>
    <s v="33162508"/>
    <x v="3"/>
    <s v="TV10"/>
    <s v="S"/>
    <n v="192"/>
    <n v="189.71700000000001"/>
    <n v="20274.035"/>
    <n v="86868.085999999996"/>
    <n v="107142.121"/>
    <n v="0"/>
    <n v="692"/>
    <n v="52"/>
    <n v="0"/>
    <m/>
    <x v="0"/>
    <s v="FENIXP33162508TV10CC"/>
    <s v="FENIX POWER PERU S.A."/>
    <x v="29"/>
    <x v="29"/>
    <s v="Central Termica Fenix"/>
    <x v="100"/>
    <s v="TV"/>
    <x v="3"/>
    <x v="22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7142.121"/>
    <n v="107.142121"/>
    <m/>
    <n v="16"/>
    <n v="18.002333333333333"/>
    <n v="0"/>
    <n v="0"/>
    <n v="51"/>
    <s v="BASE DE DATOS"/>
    <m/>
  </r>
  <r>
    <s v="24"/>
    <x v="1"/>
    <s v="TSELVA"/>
    <s v="33051895"/>
    <s v="33051895"/>
    <x v="0"/>
    <s v="TG1"/>
    <s v="S"/>
    <n v="101.32"/>
    <n v="90.114000000000004"/>
    <n v="2143.8719999999998"/>
    <n v="6865.7420000000002"/>
    <n v="9009.6139999999996"/>
    <n v="0"/>
    <n v="129.33000000000001"/>
    <n v="0"/>
    <n v="0"/>
    <m/>
    <x v="0"/>
    <s v="TSELVA33051895TG1TG"/>
    <s v="TERMOSELVA S.R.L."/>
    <x v="0"/>
    <x v="0"/>
    <s v="C. T. AGUAYTIA"/>
    <x v="0"/>
    <s v="TG"/>
    <x v="0"/>
    <x v="0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9009.6139999999996"/>
    <n v="9.0096139999999991"/>
    <m/>
    <n v="8.4433333333333334"/>
    <n v="7.4594166666666668"/>
    <n v="0"/>
    <n v="0"/>
    <n v="92"/>
    <s v="BASE DE DATOS"/>
    <m/>
  </r>
  <r>
    <s v="24"/>
    <x v="1"/>
    <s v="TSELVA"/>
    <s v="33051895"/>
    <s v="33051895"/>
    <x v="0"/>
    <s v="TG2"/>
    <s v="S"/>
    <n v="101.32"/>
    <n v="90.045000000000002"/>
    <n v="618.66200000000003"/>
    <n v="2994.759"/>
    <n v="3613.4209999999998"/>
    <n v="0"/>
    <n v="52.67"/>
    <n v="0"/>
    <n v="0"/>
    <m/>
    <x v="0"/>
    <s v="TSELVA33051895TG2TG"/>
    <s v="TERMOSELVA S.R.L."/>
    <x v="0"/>
    <x v="0"/>
    <s v="C. T. AGUAYTIA"/>
    <x v="0"/>
    <s v="TG"/>
    <x v="0"/>
    <x v="1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3613.4209999999998"/>
    <n v="3.6134209999999998"/>
    <m/>
    <n v="8.4433333333333334"/>
    <n v="7.4882499999999999"/>
    <n v="0"/>
    <n v="4.5474735088646412E-13"/>
    <n v="92"/>
    <s v="BASE DE DATOS"/>
    <m/>
  </r>
  <r>
    <s v="24"/>
    <x v="0"/>
    <s v="SHOGSA"/>
    <s v="33009993"/>
    <s v="33009993"/>
    <x v="1"/>
    <s v="UNIDAD 1"/>
    <s v="S"/>
    <n v="20.18"/>
    <n v="18.140999999999998"/>
    <n v="0"/>
    <n v="139.398"/>
    <n v="139.398"/>
    <n v="0"/>
    <n v="11.75"/>
    <n v="0"/>
    <n v="0"/>
    <m/>
    <x v="0"/>
    <s v="SHOGSA33009993UNIDAD 1TV"/>
    <s v="Shougang Generaci¢n El‚ctrica S.A."/>
    <x v="30"/>
    <x v="30"/>
    <s v="C. T. SAN NICOLAS"/>
    <x v="101"/>
    <s v="TV"/>
    <x v="1"/>
    <x v="227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139.398"/>
    <n v="0.13939799999999999"/>
    <m/>
    <n v="1.6816666666666666"/>
    <n v="1.5117499999999999"/>
    <n v="0"/>
    <n v="0"/>
    <n v="85"/>
    <s v="BASE DE DATOS"/>
    <m/>
  </r>
  <r>
    <s v="24"/>
    <x v="0"/>
    <s v="SHOGSA"/>
    <s v="33009993"/>
    <s v="33009993"/>
    <x v="1"/>
    <s v="UNIDAD 2"/>
    <s v="S"/>
    <n v="20.18"/>
    <n v="19.192"/>
    <n v="0"/>
    <n v="0"/>
    <n v="0"/>
    <n v="0"/>
    <n v="0"/>
    <n v="0"/>
    <n v="0"/>
    <m/>
    <x v="0"/>
    <s v="SHOGSA33009993UNIDAD 2TV"/>
    <s v="Shougang Generaci¢n El‚ctrica S.A."/>
    <x v="30"/>
    <x v="30"/>
    <s v="C. T. SAN NICOLAS"/>
    <x v="101"/>
    <s v="TV"/>
    <x v="1"/>
    <x v="228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993333333333333"/>
    <n v="0"/>
    <n v="0"/>
    <n v="85"/>
    <s v="BASE DE DATOS"/>
    <m/>
  </r>
  <r>
    <s v="24"/>
    <x v="0"/>
    <s v="SHOGSA"/>
    <s v="33009993"/>
    <s v="33009993"/>
    <x v="1"/>
    <s v="UNIDAD 3"/>
    <s v="S"/>
    <n v="27.478000000000002"/>
    <n v="24.425000000000001"/>
    <n v="0"/>
    <n v="110.95399999999999"/>
    <n v="110.95399999999999"/>
    <n v="0"/>
    <n v="0"/>
    <n v="0"/>
    <n v="0"/>
    <m/>
    <x v="0"/>
    <s v="SHOGSA33009993UNIDAD 3TV"/>
    <s v="Shougang Generaci¢n El‚ctrica S.A."/>
    <x v="30"/>
    <x v="30"/>
    <s v="C. T. SAN NICOLAS"/>
    <x v="101"/>
    <s v="TV"/>
    <x v="1"/>
    <x v="229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110.95399999999999"/>
    <n v="0.110954"/>
    <m/>
    <n v="2.2898333333333336"/>
    <n v="2.0354166666666669"/>
    <n v="0"/>
    <n v="0"/>
    <n v="85"/>
    <s v="BASE DE DATOS"/>
    <m/>
  </r>
  <r>
    <s v="24"/>
    <x v="0"/>
    <s v="SHOGSA"/>
    <s v="33009993"/>
    <s v="33009993"/>
    <x v="2"/>
    <s v="CUMMINS ONAN"/>
    <s v="S"/>
    <n v="1.25"/>
    <n v="1.214"/>
    <n v="2.5720000000000001"/>
    <n v="4.4459999999999997"/>
    <n v="7.0179999999999998"/>
    <n v="144"/>
    <n v="0"/>
    <n v="0"/>
    <n v="0"/>
    <m/>
    <x v="0"/>
    <s v="SHOGSA33009993CUMMINS ONANEL"/>
    <s v="Shougang Generaci¢n El‚ctrica S.A."/>
    <x v="30"/>
    <x v="30"/>
    <s v="C. T. SAN NICOLAS"/>
    <x v="101"/>
    <s v="EL"/>
    <x v="2"/>
    <x v="230"/>
    <x v="0"/>
    <s v="Instalado"/>
    <s v="Operativo"/>
    <s v="Generadora"/>
    <x v="0"/>
    <x v="0"/>
    <x v="0"/>
    <x v="0"/>
    <s v="Privado"/>
    <s v="ICA"/>
    <s v="ICA"/>
    <s v="NAZCA"/>
    <s v="MARCONA"/>
    <n v="0"/>
    <x v="1"/>
    <n v="0"/>
    <x v="0"/>
    <x v="0"/>
    <x v="0"/>
    <s v="MWh"/>
    <n v="7.0179999999999998"/>
    <n v="7.0179999999999999E-3"/>
    <m/>
    <n v="0.11363636363636363"/>
    <n v="9.6454545454545446E-2"/>
    <n v="0"/>
    <n v="0"/>
    <n v="85"/>
    <s v="BASE DE DATOS"/>
    <m/>
  </r>
  <r>
    <s v="24"/>
    <x v="1"/>
    <s v="SHOGSA"/>
    <s v="33009993"/>
    <s v="33009993"/>
    <x v="1"/>
    <s v="UNIDAD 1"/>
    <s v="S"/>
    <n v="20.18"/>
    <n v="18.140999999999998"/>
    <n v="0"/>
    <n v="0"/>
    <n v="0"/>
    <n v="0"/>
    <n v="0"/>
    <n v="0"/>
    <n v="0"/>
    <m/>
    <x v="0"/>
    <s v="SHOGSA33009993UNIDAD 1TV"/>
    <s v="Shougang Generaci¢n El‚ctrica S.A."/>
    <x v="30"/>
    <x v="30"/>
    <s v="C. T. SAN NICOLAS"/>
    <x v="101"/>
    <s v="TV"/>
    <x v="1"/>
    <x v="227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117499999999999"/>
    <n v="0"/>
    <n v="0"/>
    <n v="85"/>
    <s v="BASE DE DATOS"/>
    <m/>
  </r>
  <r>
    <s v="24"/>
    <x v="1"/>
    <s v="SHOGSA"/>
    <s v="33009993"/>
    <s v="33009993"/>
    <x v="1"/>
    <s v="UNIDAD 2"/>
    <s v="S"/>
    <n v="20.18"/>
    <n v="19.192"/>
    <n v="0"/>
    <n v="0"/>
    <n v="0"/>
    <n v="0"/>
    <n v="0"/>
    <n v="0"/>
    <n v="0"/>
    <m/>
    <x v="0"/>
    <s v="SHOGSA33009993UNIDAD 2TV"/>
    <s v="Shougang Generaci¢n El‚ctrica S.A."/>
    <x v="30"/>
    <x v="30"/>
    <s v="C. T. SAN NICOLAS"/>
    <x v="101"/>
    <s v="TV"/>
    <x v="1"/>
    <x v="228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993333333333333"/>
    <n v="0"/>
    <n v="0"/>
    <n v="85"/>
    <s v="BASE DE DATOS"/>
    <m/>
  </r>
  <r>
    <s v="24"/>
    <x v="1"/>
    <s v="SHOGSA"/>
    <s v="33009993"/>
    <s v="33009993"/>
    <x v="1"/>
    <s v="UNIDAD 3"/>
    <s v="S"/>
    <n v="27.478000000000002"/>
    <n v="24.425000000000001"/>
    <n v="0"/>
    <n v="0"/>
    <n v="0"/>
    <n v="480"/>
    <n v="0"/>
    <n v="0"/>
    <n v="0"/>
    <m/>
    <x v="0"/>
    <s v="SHOGSA33009993UNIDAD 3TV"/>
    <s v="Shougang Generaci¢n El‚ctrica S.A."/>
    <x v="30"/>
    <x v="30"/>
    <s v="C. T. SAN NICOLAS"/>
    <x v="101"/>
    <s v="TV"/>
    <x v="1"/>
    <x v="229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2.2898333333333336"/>
    <n v="2.0354166666666669"/>
    <n v="0"/>
    <n v="0"/>
    <n v="85"/>
    <s v="BASE DE DATOS"/>
    <m/>
  </r>
  <r>
    <s v="24"/>
    <x v="1"/>
    <s v="SHOGSA"/>
    <s v="33009993"/>
    <s v="33009993"/>
    <x v="2"/>
    <s v="CUMMINS ONAN"/>
    <s v="S"/>
    <n v="1.25"/>
    <n v="1.214"/>
    <n v="0"/>
    <n v="13.113"/>
    <n v="13.113"/>
    <n v="0"/>
    <n v="14.6"/>
    <n v="0"/>
    <n v="0"/>
    <m/>
    <x v="0"/>
    <s v="SHOGSA33009993CUMMINS ONANEL"/>
    <s v="Shougang Generaci¢n El‚ctrica S.A."/>
    <x v="30"/>
    <x v="30"/>
    <s v="C. T. SAN NICOLAS"/>
    <x v="101"/>
    <s v="EL"/>
    <x v="2"/>
    <x v="230"/>
    <x v="0"/>
    <s v="Instalado"/>
    <s v="Operativo"/>
    <s v="Generadora"/>
    <x v="0"/>
    <x v="0"/>
    <x v="0"/>
    <x v="0"/>
    <s v="Privado"/>
    <s v="ICA"/>
    <s v="ICA"/>
    <s v="NAZCA"/>
    <s v="MARCONA"/>
    <n v="0"/>
    <x v="1"/>
    <n v="0"/>
    <x v="0"/>
    <x v="0"/>
    <x v="0"/>
    <s v="MWh"/>
    <n v="13.113"/>
    <n v="1.3113E-2"/>
    <m/>
    <n v="0.11363636363636363"/>
    <n v="9.6454545454545446E-2"/>
    <n v="0"/>
    <n v="0"/>
    <n v="85"/>
    <s v="BASE DE DATOS"/>
    <m/>
  </r>
  <r>
    <s v="24"/>
    <x v="1"/>
    <s v="SEAL"/>
    <s v="33013810"/>
    <s v="33013810"/>
    <x v="2"/>
    <s v="CAT"/>
    <s v="N"/>
    <n v="0.5"/>
    <n v="0"/>
    <n v="0"/>
    <n v="0"/>
    <n v="0"/>
    <n v="0"/>
    <n v="0"/>
    <n v="0"/>
    <n v="0"/>
    <m/>
    <x v="0"/>
    <s v="SEAL33013810CATEL"/>
    <s v="SEAL - Sociedad El‚ctrica del Sur Oeste S. A."/>
    <x v="9"/>
    <x v="9"/>
    <s v="C. T. Ocoña"/>
    <x v="18"/>
    <s v="EL"/>
    <x v="2"/>
    <x v="42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1"/>
    <s v="SEAL"/>
    <s v="33013810"/>
    <s v="33013810"/>
    <x v="2"/>
    <s v="PERKINS 1"/>
    <s v="N"/>
    <n v="0.2"/>
    <n v="0"/>
    <n v="0"/>
    <n v="0"/>
    <n v="0"/>
    <n v="0"/>
    <n v="0"/>
    <n v="0"/>
    <n v="0"/>
    <m/>
    <x v="0"/>
    <s v="SEAL33013810PERKINS 1EL"/>
    <s v="SEAL - Sociedad El‚ctrica del Sur Oeste S. A."/>
    <x v="9"/>
    <x v="9"/>
    <s v="C. T. Ocoña"/>
    <x v="18"/>
    <s v="EL"/>
    <x v="2"/>
    <x v="43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1"/>
    <s v="SEAL"/>
    <s v="33013810"/>
    <s v="33013810"/>
    <x v="2"/>
    <s v="PERKINS 3"/>
    <s v="N"/>
    <n v="0.6"/>
    <n v="0"/>
    <n v="0"/>
    <n v="0"/>
    <n v="0"/>
    <n v="0"/>
    <n v="0"/>
    <n v="0"/>
    <n v="0"/>
    <m/>
    <x v="0"/>
    <s v="SEAL33013810PERKINS 3EL"/>
    <s v="SEAL - Sociedad El‚ctrica del Sur Oeste S. A."/>
    <x v="9"/>
    <x v="9"/>
    <s v="C. T. Ocoña"/>
    <x v="18"/>
    <s v="EL"/>
    <x v="2"/>
    <x v="44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1"/>
    <s v="SEAL"/>
    <s v="33013810"/>
    <s v="33013810"/>
    <x v="2"/>
    <s v="VOLVO1"/>
    <s v="N"/>
    <n v="0.2"/>
    <n v="0"/>
    <n v="0"/>
    <n v="0"/>
    <n v="0"/>
    <n v="0"/>
    <n v="0"/>
    <n v="0"/>
    <n v="0"/>
    <m/>
    <x v="0"/>
    <s v="SEAL33013810VOLVO1EL"/>
    <s v="SEAL - Sociedad El‚ctrica del Sur Oeste S. A."/>
    <x v="9"/>
    <x v="9"/>
    <s v="C. T. Ocoña"/>
    <x v="18"/>
    <s v="EL"/>
    <x v="2"/>
    <x v="45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1"/>
    <s v="SEAL"/>
    <s v="33013810"/>
    <s v="33013810"/>
    <x v="2"/>
    <s v="VOLVO2"/>
    <s v="N"/>
    <n v="0.2"/>
    <n v="0"/>
    <n v="0"/>
    <n v="0"/>
    <n v="0"/>
    <n v="0"/>
    <n v="0"/>
    <n v="0"/>
    <n v="0"/>
    <m/>
    <x v="0"/>
    <s v="SEAL33013810VOLVO2EL"/>
    <s v="SEAL - Sociedad El‚ctrica del Sur Oeste S. A."/>
    <x v="9"/>
    <x v="9"/>
    <s v="C. T. Ocoña"/>
    <x v="18"/>
    <s v="EL"/>
    <x v="2"/>
    <x v="46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1"/>
    <s v="SEAL"/>
    <s v="33013850"/>
    <s v="33013850"/>
    <x v="2"/>
    <s v="PERKINS 1"/>
    <s v="S"/>
    <n v="0.46"/>
    <n v="0.38"/>
    <n v="27.456"/>
    <n v="79.054000000000002"/>
    <n v="106.51"/>
    <n v="0"/>
    <n v="653"/>
    <n v="0"/>
    <n v="0"/>
    <m/>
    <x v="0"/>
    <s v="SEAL33013850PERKINS 1EL"/>
    <s v="SEAL - Sociedad El‚ctrica del Sur Oeste S. A."/>
    <x v="9"/>
    <x v="9"/>
    <s v="C. T. Atico"/>
    <x v="19"/>
    <s v="EL"/>
    <x v="2"/>
    <x v="43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106.51"/>
    <n v="0.10651000000000001"/>
    <m/>
    <n v="3.8333333333333337E-2"/>
    <n v="3.1666666666666669E-2"/>
    <n v="0"/>
    <n v="0"/>
    <n v="87"/>
    <s v="BASE DE DATOS"/>
    <m/>
  </r>
  <r>
    <s v="24"/>
    <x v="1"/>
    <s v="SEAL"/>
    <s v="33013850"/>
    <s v="33013850"/>
    <x v="2"/>
    <s v="CAT"/>
    <s v="S"/>
    <n v="0.5"/>
    <n v="0.38"/>
    <n v="0"/>
    <n v="0"/>
    <n v="0"/>
    <n v="0"/>
    <n v="0"/>
    <n v="0"/>
    <n v="0"/>
    <m/>
    <x v="0"/>
    <s v="SEAL33013850CATEL"/>
    <s v="SEAL - Sociedad El‚ctrica del Sur Oeste S. A."/>
    <x v="9"/>
    <x v="9"/>
    <s v="C. T. Atico"/>
    <x v="19"/>
    <s v="EL"/>
    <x v="2"/>
    <x v="42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4.1666666666666664E-2"/>
    <n v="3.1666666666666669E-2"/>
    <n v="0"/>
    <n v="0"/>
    <n v="87"/>
    <s v="BASE DE DATOS"/>
    <m/>
  </r>
  <r>
    <s v="24"/>
    <x v="1"/>
    <s v="SEAL"/>
    <s v="33013850"/>
    <s v="33013850"/>
    <x v="2"/>
    <s v="VOLVO PENTA 2"/>
    <s v="N"/>
    <n v="0.21"/>
    <n v="0.1"/>
    <n v="0"/>
    <n v="0"/>
    <n v="0"/>
    <n v="0"/>
    <n v="0"/>
    <n v="0"/>
    <n v="0"/>
    <m/>
    <x v="0"/>
    <s v="SEAL33013850VOLVO PENTA 2EL"/>
    <s v="SEAL - Sociedad El‚ctrica del Sur Oeste S. A."/>
    <x v="9"/>
    <x v="9"/>
    <s v="C. T. Atico"/>
    <x v="19"/>
    <s v="EL"/>
    <x v="2"/>
    <x v="47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1.7499999999999998E-2"/>
    <n v="8.3333333333333332E-3"/>
    <n v="0"/>
    <n v="0"/>
    <n v="87"/>
    <s v="BASE DE DATOS"/>
    <m/>
  </r>
  <r>
    <s v="24"/>
    <x v="1"/>
    <s v="SEAL"/>
    <s v="33013850"/>
    <s v="33013850"/>
    <x v="2"/>
    <s v="PERKINS 2"/>
    <s v="S"/>
    <n v="0.46"/>
    <n v="0.38"/>
    <n v="26.616"/>
    <n v="71.48"/>
    <n v="98.096000000000004"/>
    <n v="0"/>
    <n v="522"/>
    <n v="0"/>
    <n v="0"/>
    <m/>
    <x v="0"/>
    <s v="SEAL33013850PERKINS 2EL"/>
    <s v="SEAL - Sociedad El‚ctrica del Sur Oeste S. A."/>
    <x v="9"/>
    <x v="9"/>
    <s v="C. T. Atico"/>
    <x v="19"/>
    <s v="EL"/>
    <x v="2"/>
    <x v="48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98.096000000000004"/>
    <n v="9.8096000000000003E-2"/>
    <m/>
    <n v="3.8333333333333337E-2"/>
    <n v="3.1666666666666669E-2"/>
    <n v="0"/>
    <n v="0"/>
    <n v="87"/>
    <s v="BASE DE DATOS"/>
    <m/>
  </r>
  <r>
    <s v="24"/>
    <x v="1"/>
    <s v="SEAL"/>
    <s v="33013850"/>
    <s v="33013850"/>
    <x v="2"/>
    <s v="PERKINS 3"/>
    <s v="S"/>
    <n v="0.55000000000000004"/>
    <n v="0.44"/>
    <n v="25.806999999999999"/>
    <n v="68.566000000000003"/>
    <n v="94.373000000000005"/>
    <n v="0"/>
    <n v="491"/>
    <n v="0"/>
    <n v="0"/>
    <m/>
    <x v="0"/>
    <s v="SEAL33013850PERKINS 3EL"/>
    <s v="SEAL - Sociedad El‚ctrica del Sur Oeste S. A."/>
    <x v="9"/>
    <x v="9"/>
    <s v="C. T. Atico"/>
    <x v="19"/>
    <s v="EL"/>
    <x v="2"/>
    <x v="44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94.373000000000005"/>
    <n v="9.4372999999999999E-2"/>
    <m/>
    <n v="4.5833333333333337E-2"/>
    <n v="3.6666666666666667E-2"/>
    <n v="0"/>
    <n v="0"/>
    <n v="87"/>
    <s v="BASE DE DATOS"/>
    <m/>
  </r>
  <r>
    <s v="24"/>
    <x v="1"/>
    <s v="SEAL"/>
    <s v="33013850"/>
    <s v="33013850"/>
    <x v="2"/>
    <s v="ALGESA"/>
    <s v="S"/>
    <n v="0.74"/>
    <n v="0.68"/>
    <n v="2.234"/>
    <n v="0.59499999999999997"/>
    <n v="2.8290000000000002"/>
    <n v="0"/>
    <n v="11"/>
    <n v="0"/>
    <n v="0"/>
    <m/>
    <x v="0"/>
    <s v="SEAL33013850ALGESAEL"/>
    <s v="SEAL - Sociedad El‚ctrica del Sur Oeste S. A."/>
    <x v="9"/>
    <x v="9"/>
    <s v="C. T. Atico"/>
    <x v="19"/>
    <s v="EL"/>
    <x v="2"/>
    <x v="49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2.8290000000000002"/>
    <n v="2.8290000000000004E-3"/>
    <m/>
    <n v="6.1666666666666668E-2"/>
    <n v="5.6666666666666671E-2"/>
    <n v="0"/>
    <n v="-4.4408920985006262E-16"/>
    <n v="87"/>
    <s v="BASE DE DATOS"/>
    <m/>
  </r>
  <r>
    <s v="24"/>
    <x v="1"/>
    <s v="SEAL"/>
    <s v="33013870"/>
    <s v="33013870"/>
    <x v="2"/>
    <s v="DAEWO"/>
    <s v="N"/>
    <n v="0.34200000000000003"/>
    <n v="0"/>
    <n v="0"/>
    <n v="0"/>
    <n v="0"/>
    <n v="0"/>
    <n v="0"/>
    <n v="0"/>
    <n v="0"/>
    <m/>
    <x v="0"/>
    <s v="SEAL33013870DAEWOEL"/>
    <s v="SEAL - Sociedad El‚ctrica del Sur Oeste S. A."/>
    <x v="9"/>
    <x v="9"/>
    <s v="C. T. Caravelí"/>
    <x v="20"/>
    <s v="EL"/>
    <x v="2"/>
    <x v="50"/>
    <x v="0"/>
    <s v="Instalado"/>
    <s v="In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2.8500000000000001E-2"/>
    <n v="0"/>
    <n v="0"/>
    <n v="0"/>
    <n v="87"/>
    <s v="BASE DE DATOS"/>
    <m/>
  </r>
  <r>
    <s v="24"/>
    <x v="1"/>
    <s v="SEAL"/>
    <s v="33013870"/>
    <s v="33013870"/>
    <x v="2"/>
    <s v="PERKINS"/>
    <s v="S"/>
    <n v="0.55000000000000004"/>
    <n v="0.3"/>
    <n v="0"/>
    <n v="0.752"/>
    <n v="0.752"/>
    <n v="0"/>
    <n v="4"/>
    <n v="0"/>
    <n v="0"/>
    <m/>
    <x v="0"/>
    <s v="SEAL33013870PERKINSEL"/>
    <s v="SEAL - Sociedad El‚ctrica del Sur Oeste S. A."/>
    <x v="9"/>
    <x v="9"/>
    <s v="C. T. Caravel¡"/>
    <x v="20"/>
    <s v="EL"/>
    <x v="2"/>
    <x v="35"/>
    <x v="0"/>
    <s v="Instalado"/>
    <s v="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.752"/>
    <n v="7.5199999999999996E-4"/>
    <m/>
    <n v="4.5833333333333337E-2"/>
    <n v="2.4999999999999998E-2"/>
    <n v="0"/>
    <n v="0"/>
    <n v="87"/>
    <s v="BASE DE DATOS"/>
    <m/>
  </r>
  <r>
    <s v="24"/>
    <x v="1"/>
    <s v="SEAL"/>
    <s v="33013820"/>
    <s v="33013820"/>
    <x v="2"/>
    <s v="CAT2"/>
    <s v="N"/>
    <n v="0"/>
    <n v="0"/>
    <n v="0"/>
    <n v="0"/>
    <n v="0"/>
    <n v="0"/>
    <n v="0"/>
    <n v="0"/>
    <n v="0"/>
    <m/>
    <x v="1"/>
    <s v="SEAL33013820CAT2EL"/>
    <s v="SEAL - Sociedad El‚ctrica del Sur Oeste S. A."/>
    <x v="9"/>
    <x v="9"/>
    <s v="C. T. Chala"/>
    <x v="21"/>
    <s v="EL"/>
    <x v="2"/>
    <x v="51"/>
    <x v="0"/>
    <s v="Instalado"/>
    <s v="Inoperativo"/>
    <s v="Distribuidora"/>
    <x v="0"/>
    <x v="0"/>
    <x v="1"/>
    <x v="0"/>
    <s v="Estatal"/>
    <s v="AREQUIPA"/>
    <s v="AREQUIPA"/>
    <s v="CARAVELI"/>
    <s v="CHALA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1"/>
    <s v="SEAL"/>
    <s v="33014010"/>
    <s v="33014010"/>
    <x v="2"/>
    <s v="PERKINS"/>
    <s v="S"/>
    <n v="0.45"/>
    <n v="0.35"/>
    <n v="0"/>
    <n v="0"/>
    <n v="0"/>
    <n v="0"/>
    <n v="0"/>
    <n v="0"/>
    <n v="0"/>
    <m/>
    <x v="0"/>
    <s v="SEAL33014010PERKINSEL"/>
    <s v="SEAL - Sociedad El‚ctrica del Sur Oeste S. A."/>
    <x v="9"/>
    <x v="9"/>
    <s v="C. T. Cotahuasi"/>
    <x v="22"/>
    <s v="EL"/>
    <x v="2"/>
    <x v="3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1"/>
    <s v="SEAL"/>
    <s v="33014010"/>
    <s v="33014010"/>
    <x v="2"/>
    <s v="CAT 1"/>
    <s v="S"/>
    <n v="0.45"/>
    <n v="0.35"/>
    <n v="0"/>
    <n v="2.169"/>
    <n v="2.169"/>
    <n v="0"/>
    <n v="14.5"/>
    <n v="0"/>
    <n v="0"/>
    <m/>
    <x v="0"/>
    <s v="SEAL33014010CAT 1EL"/>
    <s v="SEAL - Sociedad El‚ctrica del Sur Oeste S. A."/>
    <x v="9"/>
    <x v="9"/>
    <s v="C. T. Cotahuasi"/>
    <x v="22"/>
    <s v="EL"/>
    <x v="2"/>
    <x v="5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2.169"/>
    <n v="2.1689999999999999E-3"/>
    <m/>
    <n v="3.7499999999999999E-2"/>
    <n v="2.9166666666666664E-2"/>
    <n v="0"/>
    <n v="0"/>
    <n v="87"/>
    <s v="BASE DE DATOS"/>
    <m/>
  </r>
  <r>
    <s v="24"/>
    <x v="1"/>
    <s v="SEAL"/>
    <s v="33014010"/>
    <s v="33014010"/>
    <x v="2"/>
    <s v="CAT 2"/>
    <s v="S"/>
    <n v="0.45"/>
    <n v="0.35"/>
    <n v="0"/>
    <n v="2.1659999999999999"/>
    <n v="2.1659999999999999"/>
    <n v="0"/>
    <n v="14.5"/>
    <n v="0"/>
    <n v="0"/>
    <m/>
    <x v="0"/>
    <s v="SEAL33014010CAT 2EL"/>
    <s v="SEAL - Sociedad El‚ctrica del Sur Oeste S. A."/>
    <x v="9"/>
    <x v="9"/>
    <s v="C. T. Cotahuasi"/>
    <x v="22"/>
    <s v="EL"/>
    <x v="2"/>
    <x v="53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2.1659999999999999"/>
    <n v="2.166E-3"/>
    <m/>
    <n v="3.7499999999999999E-2"/>
    <n v="2.9166666666666664E-2"/>
    <n v="0"/>
    <n v="0"/>
    <n v="87"/>
    <s v="BASE DE DATOS"/>
    <m/>
  </r>
  <r>
    <s v="24"/>
    <x v="1"/>
    <s v="SEAL"/>
    <s v="33014010"/>
    <s v="33014010"/>
    <x v="2"/>
    <s v="CAT"/>
    <s v="N"/>
    <n v="0.45"/>
    <n v="0"/>
    <n v="0"/>
    <n v="0"/>
    <n v="0"/>
    <n v="0"/>
    <n v="0"/>
    <n v="0"/>
    <n v="0"/>
    <m/>
    <x v="0"/>
    <s v="SEAL33014010CATEL"/>
    <s v="SEAL - Sociedad El‚ctrica del Sur Oeste S. A."/>
    <x v="9"/>
    <x v="9"/>
    <s v="C. T. Cotahuasi"/>
    <x v="22"/>
    <s v="EL"/>
    <x v="2"/>
    <x v="4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0"/>
    <n v="0"/>
    <n v="0"/>
    <n v="87"/>
    <s v="BASE DE DATOS"/>
    <m/>
  </r>
  <r>
    <s v="24"/>
    <x v="1"/>
    <s v="SEAL"/>
    <s v="33014010"/>
    <s v="33014010"/>
    <x v="2"/>
    <s v="AREM 1"/>
    <s v="S"/>
    <n v="0.2"/>
    <n v="0.19500000000000001"/>
    <n v="0"/>
    <n v="0"/>
    <n v="0"/>
    <n v="0"/>
    <n v="0"/>
    <n v="0"/>
    <n v="0"/>
    <m/>
    <x v="0"/>
    <s v="SEAL33014010AREM 1EL"/>
    <s v="SEAL - Sociedad El‚ctrica del Sur Oeste S. A."/>
    <x v="9"/>
    <x v="9"/>
    <s v="C. T. Cotahuasi"/>
    <x v="22"/>
    <s v="EL"/>
    <x v="2"/>
    <x v="54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1.6666666666666666E-2"/>
    <n v="1.6250000000000001E-2"/>
    <n v="0"/>
    <n v="0"/>
    <n v="87"/>
    <s v="BASE DE DATOS"/>
    <m/>
  </r>
  <r>
    <s v="24"/>
    <x v="1"/>
    <s v="SEAL"/>
    <s v="33014010"/>
    <s v="33014010"/>
    <x v="2"/>
    <s v="AREM 2"/>
    <s v="S"/>
    <n v="0.1"/>
    <n v="0.09"/>
    <n v="0"/>
    <n v="0"/>
    <n v="0"/>
    <n v="0"/>
    <n v="0"/>
    <n v="0"/>
    <n v="0"/>
    <m/>
    <x v="0"/>
    <s v="SEAL33014010AREM 2EL"/>
    <s v="SEAL - Sociedad El‚ctrica del Sur Oeste S. A."/>
    <x v="9"/>
    <x v="9"/>
    <s v="C. T. Cotahuasi"/>
    <x v="22"/>
    <s v="EL"/>
    <x v="2"/>
    <x v="5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8.3333333333333332E-3"/>
    <n v="7.4999999999999997E-3"/>
    <n v="0"/>
    <n v="0"/>
    <n v="87"/>
    <s v="BASE DE DATOS"/>
    <m/>
  </r>
  <r>
    <s v="24"/>
    <x v="1"/>
    <s v="SEAL"/>
    <s v="33013850"/>
    <s v="33013850"/>
    <x v="2"/>
    <s v="PERKINS 4"/>
    <s v="N"/>
    <n v="0"/>
    <n v="0"/>
    <n v="0"/>
    <n v="0"/>
    <n v="0"/>
    <n v="0"/>
    <n v="0"/>
    <n v="0"/>
    <n v="0"/>
    <m/>
    <x v="0"/>
    <s v="SEAL33013850PERKINS 4EL"/>
    <s v="SEAL - Sociedad El‚ctrica del Sur Oeste S. A."/>
    <x v="9"/>
    <x v="9"/>
    <s v="C. T. Atico"/>
    <x v="19"/>
    <s v="EL"/>
    <x v="2"/>
    <x v="56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1"/>
    <s v="SEAL"/>
    <s v="33013884"/>
    <s v="33013884"/>
    <x v="2"/>
    <s v="DOOSAN"/>
    <s v="S"/>
    <n v="0.74"/>
    <n v="0.63800000000000001"/>
    <n v="0"/>
    <n v="0"/>
    <n v="0"/>
    <n v="0"/>
    <n v="0"/>
    <n v="0"/>
    <n v="0"/>
    <m/>
    <x v="0"/>
    <s v="SEAL33013884DOOSANEL"/>
    <s v="SEAL - Sociedad El‚ctrica del Sur Oeste S. A."/>
    <x v="9"/>
    <x v="9"/>
    <s v="C. T. Orcopampa"/>
    <x v="23"/>
    <s v="EL"/>
    <x v="2"/>
    <x v="57"/>
    <x v="0"/>
    <s v="Instalado"/>
    <s v="Operativo"/>
    <s v="Distribuidora"/>
    <x v="0"/>
    <x v="0"/>
    <x v="1"/>
    <x v="0"/>
    <s v="Estatal"/>
    <s v="AREQUIPA"/>
    <s v="AREQUIPA"/>
    <s v="CASTILLA"/>
    <s v="ORCOPAMPA"/>
    <n v="0"/>
    <x v="1"/>
    <n v="0"/>
    <x v="0"/>
    <x v="0"/>
    <x v="0"/>
    <s v="MWh"/>
    <n v="0"/>
    <n v="0"/>
    <m/>
    <n v="6.1666666666666668E-2"/>
    <n v="5.3166666666666668E-2"/>
    <n v="0"/>
    <n v="0"/>
    <n v="87"/>
    <s v="BASE DE DATOS"/>
    <m/>
  </r>
  <r>
    <s v="24"/>
    <x v="1"/>
    <s v="EGEMSA"/>
    <s v="33005893"/>
    <s v="33005893"/>
    <x v="2"/>
    <s v="ALCO 1"/>
    <s v="N"/>
    <n v="2.5"/>
    <n v="0"/>
    <n v="0"/>
    <n v="0"/>
    <n v="0"/>
    <n v="0"/>
    <n v="0"/>
    <n v="0"/>
    <n v="0"/>
    <m/>
    <x v="0"/>
    <s v="EGEMSA33005893ALCO 1EL"/>
    <s v="Emp. de Generaci¢n El‚ctrica Machu Picchu S. A."/>
    <x v="27"/>
    <x v="27"/>
    <s v="C. T. Dolorespata-RetiradoCOES"/>
    <x v="97"/>
    <s v="EL"/>
    <x v="2"/>
    <x v="212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1"/>
    <s v="EGEMSA"/>
    <s v="33005893"/>
    <s v="33005893"/>
    <x v="2"/>
    <s v="ALCO 2"/>
    <s v="S"/>
    <n v="2.5"/>
    <n v="1.0980000000000001"/>
    <n v="0"/>
    <n v="0"/>
    <n v="0"/>
    <n v="0"/>
    <n v="0"/>
    <n v="0"/>
    <n v="0"/>
    <m/>
    <x v="0"/>
    <s v="EGEMSA33005893ALCO 2EL"/>
    <s v="Emp. de Generaci¢n El‚ctrica Machu Picchu S. A."/>
    <x v="27"/>
    <x v="27"/>
    <s v="C. T. Dolorespata-RetiradoCOES"/>
    <x v="97"/>
    <s v="EL"/>
    <x v="2"/>
    <x v="213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1500000000000012E-2"/>
    <n v="0"/>
    <n v="0"/>
    <n v="36"/>
    <s v="BASE DE DATOS"/>
    <m/>
  </r>
  <r>
    <s v="24"/>
    <x v="1"/>
    <s v="EGEMSA"/>
    <s v="33005893"/>
    <s v="33005893"/>
    <x v="2"/>
    <s v="G.MOTORS1"/>
    <s v="S"/>
    <n v="2.5"/>
    <n v="1.016"/>
    <n v="0"/>
    <n v="0"/>
    <n v="0"/>
    <n v="0"/>
    <n v="0"/>
    <n v="0"/>
    <n v="0"/>
    <m/>
    <x v="0"/>
    <s v="EGEMSA33005893G.MOTORS1EL"/>
    <s v="Emp. de Generaci¢n El‚ctrica Machu Picchu S. A."/>
    <x v="27"/>
    <x v="27"/>
    <s v="C. T. Dolorespata-RetiradoCOES"/>
    <x v="97"/>
    <s v="EL"/>
    <x v="2"/>
    <x v="214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8.4666666666666668E-2"/>
    <n v="0"/>
    <n v="0"/>
    <n v="36"/>
    <s v="BASE DE DATOS"/>
    <m/>
  </r>
  <r>
    <s v="24"/>
    <x v="1"/>
    <s v="EGEMSA"/>
    <s v="33005893"/>
    <s v="33005893"/>
    <x v="2"/>
    <s v="G.MOTORS2"/>
    <s v="N"/>
    <n v="2.5"/>
    <n v="0"/>
    <n v="0"/>
    <n v="0"/>
    <n v="0"/>
    <n v="0"/>
    <n v="0"/>
    <n v="0"/>
    <n v="0"/>
    <m/>
    <x v="0"/>
    <s v="EGEMSA33005893G.MOTORS2EL"/>
    <s v="Emp. de Generaci¢n El‚ctrica Machu Picchu S. A."/>
    <x v="27"/>
    <x v="27"/>
    <s v="C. T. Dolorespata-RetiradoCOES"/>
    <x v="97"/>
    <s v="EL"/>
    <x v="2"/>
    <x v="215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1"/>
    <s v="EGEMSA"/>
    <s v="33005893"/>
    <s v="33005893"/>
    <x v="2"/>
    <s v="G.MOTORS3"/>
    <s v="S"/>
    <n v="2.5"/>
    <n v="1.1240000000000001"/>
    <n v="0"/>
    <n v="0"/>
    <n v="0"/>
    <n v="0"/>
    <n v="0"/>
    <n v="0"/>
    <n v="0"/>
    <m/>
    <x v="0"/>
    <s v="EGEMSA33005893G.MOTORS3EL"/>
    <s v="Emp. de Generaci¢n El‚ctrica Machu Picchu S. A."/>
    <x v="27"/>
    <x v="27"/>
    <s v="C. T. Dolorespata-RetiradoCOES"/>
    <x v="97"/>
    <s v="EL"/>
    <x v="2"/>
    <x v="216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3666666666666676E-2"/>
    <n v="0"/>
    <n v="0"/>
    <n v="36"/>
    <s v="BASE DE DATOS"/>
    <m/>
  </r>
  <r>
    <s v="24"/>
    <x v="1"/>
    <s v="EGEMSA"/>
    <s v="33005893"/>
    <s v="33005893"/>
    <x v="2"/>
    <s v="SULZER 1"/>
    <s v="S"/>
    <n v="1"/>
    <n v="0.66400000000000003"/>
    <n v="0"/>
    <n v="0"/>
    <n v="0"/>
    <n v="0"/>
    <n v="0"/>
    <n v="0"/>
    <n v="0"/>
    <m/>
    <x v="0"/>
    <s v="EGEMSA33005893SULZER 1EL"/>
    <s v="Emp. de Generaci¢n El‚ctrica Machu Picchu S. A."/>
    <x v="27"/>
    <x v="27"/>
    <s v="C. T. Dolorespata-RetiradoCOES"/>
    <x v="97"/>
    <s v="EL"/>
    <x v="2"/>
    <x v="217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8.3333333333333329E-2"/>
    <n v="5.5333333333333339E-2"/>
    <n v="0"/>
    <n v="0"/>
    <n v="36"/>
    <s v="BASE DE DATOS"/>
    <m/>
  </r>
  <r>
    <s v="24"/>
    <x v="1"/>
    <s v="EGEMSA"/>
    <s v="33005893"/>
    <s v="33005893"/>
    <x v="2"/>
    <s v="SULZER 2"/>
    <s v="S"/>
    <n v="2.12"/>
    <n v="1.355"/>
    <n v="0"/>
    <n v="0"/>
    <n v="0"/>
    <n v="0"/>
    <n v="0"/>
    <n v="0"/>
    <n v="0"/>
    <m/>
    <x v="0"/>
    <s v="EGEMSA33005893SULZER 2EL"/>
    <s v="Emp. de Generaci¢n El‚ctrica Machu Picchu S. A."/>
    <x v="27"/>
    <x v="27"/>
    <s v="C. T. Dolorespata-RetiradoCOES"/>
    <x v="97"/>
    <s v="EL"/>
    <x v="2"/>
    <x v="218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17666666666666667"/>
    <n v="0.11291666666666667"/>
    <n v="0"/>
    <n v="0"/>
    <n v="36"/>
    <s v="BASE DE DATOS"/>
    <m/>
  </r>
  <r>
    <s v="24"/>
    <x v="1"/>
    <s v="ENGIEP"/>
    <s v="53201207"/>
    <s v="53201207"/>
    <x v="0"/>
    <s v="TG11"/>
    <s v="S"/>
    <n v="180.9"/>
    <n v="172.01"/>
    <n v="16173.171"/>
    <n v="37570.093999999997"/>
    <n v="53743.266000000003"/>
    <n v="225"/>
    <n v="482.15"/>
    <n v="0"/>
    <n v="0"/>
    <m/>
    <x v="0"/>
    <s v="ENGIEP53201207TG11TG"/>
    <s v="ENGIE Energía Perú S.A."/>
    <x v="28"/>
    <x v="28"/>
    <s v="C. T. CHILCA1"/>
    <x v="98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53743.266000000003"/>
    <n v="53.743266000000006"/>
    <m/>
    <n v="15.075000000000001"/>
    <n v="14.460666666666667"/>
    <n v="0"/>
    <n v="-1.0000000038417056E-3"/>
    <n v="50"/>
    <s v="BASE DE DATOS"/>
    <m/>
  </r>
  <r>
    <s v="24"/>
    <x v="1"/>
    <s v="ENGIEP"/>
    <s v="53201207"/>
    <s v="53201207"/>
    <x v="0"/>
    <s v="TG12"/>
    <s v="S"/>
    <n v="180.9"/>
    <n v="172.39"/>
    <n v="22565.031999999999"/>
    <n v="48077.794000000002"/>
    <n v="70642.826000000001"/>
    <n v="0"/>
    <n v="570"/>
    <n v="1.42"/>
    <n v="0"/>
    <m/>
    <x v="0"/>
    <s v="ENGIEP53201207TG12TG"/>
    <s v="ENGIE Energía Perú S.A."/>
    <x v="28"/>
    <x v="28"/>
    <s v="C. T. CHILCA1"/>
    <x v="98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0642.826000000001"/>
    <n v="70.642825999999999"/>
    <m/>
    <n v="15.075000000000001"/>
    <n v="14.213749999999999"/>
    <n v="0"/>
    <n v="0"/>
    <n v="50"/>
    <s v="BASE DE DATOS"/>
    <m/>
  </r>
  <r>
    <s v="24"/>
    <x v="1"/>
    <s v="ENGIEP"/>
    <s v="53201207"/>
    <s v="53201207"/>
    <x v="0"/>
    <s v="TG21"/>
    <s v="S"/>
    <n v="199.8"/>
    <n v="189.58"/>
    <n v="20588.440999999999"/>
    <n v="35293.947"/>
    <n v="55882.387999999999"/>
    <n v="71.95"/>
    <n v="402.25"/>
    <n v="49.1"/>
    <n v="0"/>
    <m/>
    <x v="0"/>
    <s v="ENGIEP53201207TG21TG"/>
    <s v="ENGIE Energía Perú S.A."/>
    <x v="28"/>
    <x v="28"/>
    <s v="C. T. CHILCA1"/>
    <x v="98"/>
    <s v="TG"/>
    <x v="3"/>
    <x v="22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55882.387999999999"/>
    <n v="55.882387999999999"/>
    <m/>
    <n v="16.650000000000002"/>
    <n v="15.934833333333332"/>
    <n v="0"/>
    <n v="0"/>
    <n v="50"/>
    <s v="BASE DE DATOS"/>
    <m/>
  </r>
  <r>
    <s v="24"/>
    <x v="1"/>
    <s v="ENGIEP"/>
    <s v="53201207"/>
    <s v="53201207"/>
    <x v="1"/>
    <s v="TV21"/>
    <s v="S"/>
    <n v="292"/>
    <n v="280.50599999999997"/>
    <n v="19645.877"/>
    <n v="47656.510999999999"/>
    <n v="67302.388000000006"/>
    <n v="280.2"/>
    <n v="374.63"/>
    <n v="32.729999999999997"/>
    <n v="0"/>
    <m/>
    <x v="0"/>
    <s v="ENGIEP53201207TV21TV"/>
    <s v="ENGIE Energía Perú S.A."/>
    <x v="28"/>
    <x v="28"/>
    <s v="C.T. CHILCA1"/>
    <x v="98"/>
    <s v="TV"/>
    <x v="3"/>
    <x v="222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67302.388000000006"/>
    <n v="67.302388000000008"/>
    <m/>
    <n v="24.333333333333332"/>
    <n v="22.339333333333332"/>
    <n v="0"/>
    <n v="0"/>
    <n v="50"/>
    <s v="BASE DE DATOS"/>
    <m/>
  </r>
  <r>
    <s v="24"/>
    <x v="1"/>
    <s v="ENGIEP"/>
    <s v="53201207"/>
    <s v="53201207"/>
    <x v="0"/>
    <s v="TG41"/>
    <s v="S"/>
    <n v="73.599999999999994"/>
    <n v="76.55"/>
    <n v="11172.300999999999"/>
    <n v="30526.323"/>
    <n v="41698.624000000003"/>
    <n v="0"/>
    <n v="654.29999999999995"/>
    <n v="0"/>
    <n v="0"/>
    <m/>
    <x v="0"/>
    <s v="ENGIEP53201207TG41TG"/>
    <s v="ENGIE Energía Perú S.A."/>
    <x v="28"/>
    <x v="28"/>
    <s v="C. T. CHILCA1"/>
    <x v="98"/>
    <s v="TG"/>
    <x v="3"/>
    <x v="22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41698.624000000003"/>
    <n v="41.698624000000002"/>
    <m/>
    <n v="6.1333333333333329"/>
    <n v="6.1846666666666659"/>
    <n v="0"/>
    <n v="-7.2759576141834259E-12"/>
    <n v="50"/>
    <s v="BASE DE DATOS"/>
    <m/>
  </r>
  <r>
    <s v="24"/>
    <x v="1"/>
    <s v="ENGIEP"/>
    <s v="53201207"/>
    <s v="53201207"/>
    <x v="1"/>
    <s v="TV41"/>
    <s v="S"/>
    <n v="45"/>
    <n v="37.49"/>
    <n v="5265.11"/>
    <n v="15281.207"/>
    <n v="20546.316999999999"/>
    <n v="0"/>
    <n v="627"/>
    <n v="4.55"/>
    <n v="0"/>
    <m/>
    <x v="0"/>
    <s v="ENGIEP53201207TV41TV"/>
    <s v="ENGIE Energía Perú S.A."/>
    <x v="28"/>
    <x v="28"/>
    <s v="C.T. CHILCA1"/>
    <x v="98"/>
    <s v="TV"/>
    <x v="3"/>
    <x v="22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20546.316999999999"/>
    <n v="20.546316999999998"/>
    <m/>
    <n v="4.0909090909090908"/>
    <n v="3.2983636363636362"/>
    <n v="0"/>
    <n v="0"/>
    <n v="50"/>
    <s v="BASE DE DATOS"/>
    <m/>
  </r>
  <r>
    <s v="24"/>
    <x v="1"/>
    <s v="ENGIEP"/>
    <s v="33280811"/>
    <s v="33280811"/>
    <x v="0"/>
    <s v="GE (TG2)"/>
    <s v="S"/>
    <n v="189.55"/>
    <n v="167.971"/>
    <n v="372.99799999999999"/>
    <n v="0"/>
    <n v="372.99799999999999"/>
    <n v="0"/>
    <n v="2.52"/>
    <n v="0"/>
    <n v="0"/>
    <m/>
    <x v="0"/>
    <s v="ENGIEP33280811GE (TG2)TG"/>
    <s v="ENGIE Energía Perú S.A."/>
    <x v="28"/>
    <x v="28"/>
    <s v="C. T. RF ILO"/>
    <x v="102"/>
    <s v="TG"/>
    <x v="0"/>
    <x v="231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372.99799999999999"/>
    <n v="0.372998"/>
    <m/>
    <n v="31.591666666666669"/>
    <n v="27.995166666666666"/>
    <n v="0"/>
    <n v="0"/>
    <n v="50"/>
    <s v="BASE DE DATOS"/>
    <m/>
  </r>
  <r>
    <s v="24"/>
    <x v="1"/>
    <s v="ENGIEP"/>
    <s v="33280811"/>
    <s v="33280811"/>
    <x v="0"/>
    <s v="GE (TG3)"/>
    <s v="S"/>
    <n v="189.55"/>
    <n v="166.227"/>
    <n v="356.96800000000002"/>
    <n v="0"/>
    <n v="356.96800000000002"/>
    <n v="0"/>
    <n v="2.4"/>
    <n v="0"/>
    <n v="0"/>
    <m/>
    <x v="0"/>
    <s v="ENGIEP33280811GE (TG3)TG"/>
    <s v="ENGIE Energía Perú S.A."/>
    <x v="28"/>
    <x v="28"/>
    <s v="C. T. RF ILO"/>
    <x v="102"/>
    <s v="TG"/>
    <x v="0"/>
    <x v="232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356.96800000000002"/>
    <n v="0.35696800000000001"/>
    <m/>
    <n v="31.591666666666669"/>
    <n v="27.704499999999999"/>
    <n v="0"/>
    <n v="0"/>
    <n v="50"/>
    <s v="BASE DE DATOS"/>
    <m/>
  </r>
  <r>
    <s v="24"/>
    <x v="1"/>
    <s v="ENGIEP"/>
    <s v="33357414"/>
    <s v="33357414"/>
    <x v="0"/>
    <s v="TG2 NEPI"/>
    <s v="S"/>
    <n v="203.43"/>
    <n v="208.31700000000001"/>
    <n v="458.75099999999998"/>
    <n v="0"/>
    <n v="458.75099999999998"/>
    <n v="0"/>
    <n v="2.68"/>
    <n v="0"/>
    <n v="0"/>
    <m/>
    <x v="0"/>
    <s v="ENGIEP33357414TG2 NEPITG"/>
    <s v="ENGIE Energía Perú S.A."/>
    <x v="28"/>
    <x v="28"/>
    <s v="C.T. NEPI"/>
    <x v="99"/>
    <s v="TG"/>
    <x v="0"/>
    <x v="233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458.75099999999998"/>
    <n v="0.45875099999999996"/>
    <m/>
    <n v="39.945"/>
    <n v="34.352499999999999"/>
    <n v="0"/>
    <n v="0"/>
    <n v="50"/>
    <s v="BASE DE DATOS"/>
    <m/>
  </r>
  <r>
    <s v="24"/>
    <x v="1"/>
    <s v="FENIXP"/>
    <s v="33162508"/>
    <s v="33162508"/>
    <x v="3"/>
    <s v="TG11"/>
    <s v="S"/>
    <n v="193.4"/>
    <n v="177.09399999999999"/>
    <n v="9833.5689999999995"/>
    <n v="41851.974999999999"/>
    <n v="51685.544000000002"/>
    <n v="356.25"/>
    <n v="339.75"/>
    <n v="0"/>
    <n v="0"/>
    <m/>
    <x v="0"/>
    <s v="FENIXP33162508TG11CC"/>
    <s v="FENIX POWER PERU S.A."/>
    <x v="29"/>
    <x v="29"/>
    <s v="Central Termica Fenix"/>
    <x v="100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51685.544000000002"/>
    <n v="51.685544"/>
    <m/>
    <n v="16.116666666666667"/>
    <n v="14.757833333333332"/>
    <n v="0"/>
    <n v="-7.2759576141834259E-12"/>
    <n v="51"/>
    <s v="BASE DE DATOS"/>
    <m/>
  </r>
  <r>
    <s v="24"/>
    <x v="1"/>
    <s v="FENIXP"/>
    <s v="33162508"/>
    <s v="33162508"/>
    <x v="3"/>
    <s v="TG12"/>
    <s v="S"/>
    <n v="193.4"/>
    <n v="178.83699999999999"/>
    <n v="10210.468000000001"/>
    <n v="40961.383000000002"/>
    <n v="51171.851000000002"/>
    <n v="367.5"/>
    <n v="328.5"/>
    <n v="0"/>
    <n v="0"/>
    <m/>
    <x v="0"/>
    <s v="FENIXP33162508TG12CC"/>
    <s v="FENIX POWER PERU S.A."/>
    <x v="29"/>
    <x v="29"/>
    <s v="Central Termica Fenix"/>
    <x v="100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51171.851000000002"/>
    <n v="51.171851000000004"/>
    <m/>
    <n v="16.116666666666667"/>
    <n v="14.903083333333333"/>
    <n v="0"/>
    <n v="0"/>
    <n v="51"/>
    <s v="BASE DE DATOS"/>
    <m/>
  </r>
  <r>
    <s v="24"/>
    <x v="1"/>
    <s v="FENIXP"/>
    <s v="33162508"/>
    <s v="33162508"/>
    <x v="3"/>
    <s v="TV10"/>
    <s v="S"/>
    <n v="192"/>
    <n v="216.02799999999999"/>
    <n v="8990.7739999999994"/>
    <n v="40555.396000000001"/>
    <n v="49546.17"/>
    <n v="405.5"/>
    <n v="290.5"/>
    <n v="0"/>
    <n v="0"/>
    <m/>
    <x v="0"/>
    <s v="FENIXP33162508TV10CC"/>
    <s v="FENIX POWER PERU S.A."/>
    <x v="29"/>
    <x v="29"/>
    <s v="Central Termica Fenix"/>
    <x v="100"/>
    <s v="TV"/>
    <x v="3"/>
    <x v="22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49546.17"/>
    <n v="49.546169999999996"/>
    <m/>
    <n v="16"/>
    <n v="18.002333333333333"/>
    <n v="0"/>
    <n v="0"/>
    <n v="51"/>
    <s v="BASE DE DATOS"/>
    <m/>
  </r>
  <r>
    <s v="24"/>
    <x v="0"/>
    <s v="AIPSAA"/>
    <s v="13177209"/>
    <s v="13177209"/>
    <x v="1"/>
    <s v="TV01"/>
    <s v="S"/>
    <n v="23"/>
    <n v="13.45"/>
    <n v="1388.8440000000001"/>
    <n v="6134.2250000000004"/>
    <n v="7523.0690000000004"/>
    <n v="207.18"/>
    <n v="536.75"/>
    <n v="7.0000000000000007E-2"/>
    <n v="0"/>
    <m/>
    <x v="0"/>
    <s v="AIPSAA13177209TV01TV"/>
    <s v="Agro Industrial Paramonga S.A."/>
    <x v="13"/>
    <x v="13"/>
    <s v="C.T. Paramonga"/>
    <x v="73"/>
    <s v="TV"/>
    <x v="1"/>
    <x v="174"/>
    <x v="0"/>
    <s v="Instalado"/>
    <s v="Operativo"/>
    <s v="Generadora"/>
    <x v="0"/>
    <x v="0"/>
    <x v="0"/>
    <x v="0"/>
    <s v="Privado"/>
    <s v="LIMA"/>
    <s v="LIMA"/>
    <s v="PARAMONGA"/>
    <s v="BARRANCA"/>
    <n v="0"/>
    <x v="3"/>
    <s v="COGENERADOR"/>
    <x v="1"/>
    <x v="2"/>
    <x v="0"/>
    <s v="MWh"/>
    <n v="7523.0690000000004"/>
    <n v="7.5230690000000005"/>
    <m/>
    <n v="1.9166666666666667"/>
    <n v="1.2277500000000001"/>
    <n v="0"/>
    <n v="0"/>
    <n v="1"/>
    <s v="BASE DE DATOS"/>
    <m/>
  </r>
  <r>
    <s v="24"/>
    <x v="2"/>
    <s v="UCAYAL"/>
    <s v="23201005"/>
    <s v="23201005"/>
    <x v="2"/>
    <s v="CAT 3406B"/>
    <s v="N"/>
    <n v="0.32"/>
    <n v="0"/>
    <n v="0"/>
    <n v="0"/>
    <n v="0"/>
    <n v="0"/>
    <n v="0"/>
    <n v="0"/>
    <n v="0"/>
    <m/>
    <x v="0"/>
    <s v="UCAYAL23201005CAT 3406BEL"/>
    <s v="Electro Ucayali S.A."/>
    <x v="4"/>
    <x v="4"/>
    <s v="C. T. ATALAYA"/>
    <x v="6"/>
    <s v="EL"/>
    <x v="2"/>
    <x v="8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0"/>
    <n v="0"/>
    <m/>
    <n v="2.6666666666666668E-2"/>
    <n v="0"/>
    <n v="0"/>
    <n v="0"/>
    <n v="25"/>
    <s v="BASE DE DATOS"/>
    <m/>
  </r>
  <r>
    <s v="24"/>
    <x v="2"/>
    <s v="UCAYAL"/>
    <s v="23201005"/>
    <s v="23201005"/>
    <x v="2"/>
    <s v="CAT 3512"/>
    <s v="S"/>
    <n v="0.5"/>
    <n v="0.3"/>
    <n v="21.988"/>
    <n v="54.423999999999999"/>
    <n v="76.412000000000006"/>
    <n v="0"/>
    <n v="429"/>
    <n v="0"/>
    <n v="75"/>
    <m/>
    <x v="0"/>
    <s v="UCAYAL23201005CAT 3512EL"/>
    <s v="Electro Ucayali S.A."/>
    <x v="4"/>
    <x v="4"/>
    <s v="C. T. ATALAYA"/>
    <x v="6"/>
    <s v="EL"/>
    <x v="2"/>
    <x v="9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76.412000000000006"/>
    <n v="7.6412000000000008E-2"/>
    <m/>
    <n v="4.1666666666666664E-2"/>
    <n v="2.4999999999999998E-2"/>
    <n v="0"/>
    <n v="0"/>
    <n v="25"/>
    <s v="BASE DE DATOS"/>
    <m/>
  </r>
  <r>
    <s v="24"/>
    <x v="2"/>
    <s v="UCAYAL"/>
    <s v="23201005"/>
    <s v="23201005"/>
    <x v="2"/>
    <s v="CUMMINS"/>
    <s v="S"/>
    <n v="1"/>
    <n v="0.9"/>
    <n v="6.016"/>
    <n v="1.643"/>
    <n v="7.6589999999999998"/>
    <n v="0"/>
    <n v="24"/>
    <n v="0"/>
    <n v="0"/>
    <m/>
    <x v="0"/>
    <s v="UCAYAL23201005CUMMINSEL"/>
    <s v="Electro Ucayali S.A."/>
    <x v="4"/>
    <x v="4"/>
    <s v="C. T. ATALAYA"/>
    <x v="6"/>
    <s v="EL"/>
    <x v="2"/>
    <x v="10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7.6589999999999998"/>
    <n v="7.659E-3"/>
    <m/>
    <n v="8.3333333333333329E-2"/>
    <n v="7.4999999999999997E-2"/>
    <n v="0"/>
    <n v="0"/>
    <n v="25"/>
    <s v="BASE DE DATOS"/>
    <m/>
  </r>
  <r>
    <s v="24"/>
    <x v="2"/>
    <s v="UCAYAL"/>
    <s v="23201005"/>
    <s v="23201005"/>
    <x v="2"/>
    <s v="CAT 3412C-I"/>
    <s v="S"/>
    <n v="0.59099999999999997"/>
    <n v="0.5"/>
    <n v="56.564999999999998"/>
    <n v="105.081"/>
    <n v="161.64599999999999"/>
    <n v="0"/>
    <n v="512"/>
    <n v="0"/>
    <n v="45"/>
    <m/>
    <x v="0"/>
    <s v="UCAYAL23201005CAT 3412C-IEL"/>
    <s v="Electro Ucayali S.A."/>
    <x v="4"/>
    <x v="4"/>
    <s v="C. T. ATALAYA"/>
    <x v="6"/>
    <s v="EL"/>
    <x v="2"/>
    <x v="11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61.64599999999999"/>
    <n v="0.16164599999999998"/>
    <m/>
    <n v="4.9249999999999995E-2"/>
    <n v="4.1666666666666664E-2"/>
    <n v="0"/>
    <n v="2.8421709430404007E-14"/>
    <n v="25"/>
    <s v="BASE DE DATOS"/>
    <m/>
  </r>
  <r>
    <s v="24"/>
    <x v="2"/>
    <s v="UCAYAL"/>
    <s v="23201005"/>
    <s v="23201005"/>
    <x v="2"/>
    <s v="CAT 3412C-II"/>
    <s v="S"/>
    <n v="0.59099999999999997"/>
    <n v="0.5"/>
    <n v="46.1"/>
    <n v="70.076999999999998"/>
    <n v="116.17700000000001"/>
    <n v="0"/>
    <n v="384"/>
    <n v="0"/>
    <n v="45"/>
    <m/>
    <x v="0"/>
    <s v="UCAYAL23201005CAT 3412C-IIEL"/>
    <s v="Electro Ucayali S.A."/>
    <x v="4"/>
    <x v="4"/>
    <s v="C. T. ATALAYA"/>
    <x v="6"/>
    <s v="EL"/>
    <x v="2"/>
    <x v="12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16.17700000000001"/>
    <n v="0.116177"/>
    <m/>
    <n v="4.9249999999999995E-2"/>
    <n v="4.1666666666666664E-2"/>
    <n v="0"/>
    <n v="-1.4210854715202004E-14"/>
    <n v="25"/>
    <s v="BASE DE DATOS"/>
    <m/>
  </r>
  <r>
    <s v="24"/>
    <x v="2"/>
    <s v="UCAYAL"/>
    <s v="23201005"/>
    <s v="23201005"/>
    <x v="2"/>
    <s v="JOLUCAVA"/>
    <s v="S"/>
    <n v="0.3"/>
    <n v="0.25"/>
    <n v="2.94"/>
    <n v="1.0589999999999999"/>
    <n v="3.9990000000000001"/>
    <n v="0"/>
    <n v="49"/>
    <n v="0"/>
    <n v="0"/>
    <m/>
    <x v="0"/>
    <s v="UCAYAL23201005JOLUCAVAEL"/>
    <s v="Electro Ucayali S.A."/>
    <x v="4"/>
    <x v="4"/>
    <s v="C. T. ATALAYA"/>
    <x v="6"/>
    <s v="EL"/>
    <x v="2"/>
    <x v="13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3.9990000000000001"/>
    <n v="3.999E-3"/>
    <m/>
    <n v="2.4999999999999998E-2"/>
    <n v="2.0833333333333332E-2"/>
    <n v="0"/>
    <n v="-4.4408920985006262E-16"/>
    <n v="25"/>
    <s v="BASE DE DATOS"/>
    <m/>
  </r>
  <r>
    <s v="24"/>
    <x v="2"/>
    <s v="UCAYAL"/>
    <s v="33006895"/>
    <s v="33006895"/>
    <x v="2"/>
    <s v="WARTSILA 1"/>
    <s v="N"/>
    <n v="6.34"/>
    <n v="0"/>
    <n v="0"/>
    <n v="0"/>
    <n v="0"/>
    <n v="0"/>
    <n v="0"/>
    <n v="0"/>
    <n v="0"/>
    <m/>
    <x v="1"/>
    <s v="UCAYAL33006895WARTSILA 1EL"/>
    <s v="Electro Ucayali S.A."/>
    <x v="4"/>
    <x v="4"/>
    <s v="C.T. DIESEL"/>
    <x v="7"/>
    <s v="EL"/>
    <x v="2"/>
    <x v="14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2"/>
    <s v="UCAYAL"/>
    <s v="33006895"/>
    <s v="33006895"/>
    <x v="2"/>
    <s v="WARTSILA 2"/>
    <s v="N"/>
    <n v="6.34"/>
    <n v="0"/>
    <n v="0"/>
    <n v="0"/>
    <n v="0"/>
    <n v="0"/>
    <n v="0"/>
    <n v="0"/>
    <n v="0"/>
    <m/>
    <x v="1"/>
    <s v="UCAYAL33006895WARTSILA 2EL"/>
    <s v="Electro Ucayali S.A."/>
    <x v="4"/>
    <x v="4"/>
    <s v="C.T. DIESEL"/>
    <x v="7"/>
    <s v="EL"/>
    <x v="2"/>
    <x v="15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763636363636363"/>
    <n v="0"/>
    <n v="0"/>
    <n v="0"/>
    <n v="25"/>
    <s v="BASE DE DATOS"/>
    <m/>
  </r>
  <r>
    <s v="24"/>
    <x v="2"/>
    <s v="UCAYAL"/>
    <s v="33006895"/>
    <s v="33006895"/>
    <x v="2"/>
    <s v="WARTSILA 3"/>
    <s v="N"/>
    <n v="6.34"/>
    <n v="0"/>
    <n v="0"/>
    <n v="0"/>
    <n v="0"/>
    <n v="0"/>
    <n v="0"/>
    <n v="0"/>
    <n v="0"/>
    <m/>
    <x v="1"/>
    <s v="UCAYAL33006895WARTSILA 3EL"/>
    <s v="Electro Ucayali S.A."/>
    <x v="4"/>
    <x v="4"/>
    <s v="C.T. DIESEL"/>
    <x v="7"/>
    <s v="EL"/>
    <x v="2"/>
    <x v="16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2"/>
    <s v="UCAYAL"/>
    <s v="33006895"/>
    <s v="33006895"/>
    <x v="2"/>
    <s v="WARTSILA 4"/>
    <s v="N"/>
    <n v="6.34"/>
    <n v="0"/>
    <n v="0"/>
    <n v="0"/>
    <n v="0"/>
    <n v="0"/>
    <n v="0"/>
    <n v="0"/>
    <n v="0"/>
    <m/>
    <x v="1"/>
    <s v="UCAYAL33006895WARTSILA 4EL"/>
    <s v="Electro Ucayali S.A."/>
    <x v="4"/>
    <x v="4"/>
    <s v="C.T. DIESEL"/>
    <x v="7"/>
    <s v="EL"/>
    <x v="2"/>
    <x v="17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2"/>
    <s v="UCAYAL"/>
    <s v="53023614"/>
    <s v="53023614"/>
    <x v="2"/>
    <s v="FERRENERGY"/>
    <s v="N"/>
    <n v="11"/>
    <n v="0"/>
    <n v="0"/>
    <n v="0"/>
    <n v="0"/>
    <n v="0"/>
    <n v="0"/>
    <n v="0"/>
    <n v="0"/>
    <m/>
    <x v="1"/>
    <s v="UCAYAL53023614FERRENERGYEL"/>
    <s v="Electro Ucayali S.A."/>
    <x v="4"/>
    <x v="4"/>
    <s v="C.T. de Emergencia Pucallpa"/>
    <x v="8"/>
    <s v="EL"/>
    <x v="2"/>
    <x v="18"/>
    <x v="0"/>
    <s v="Instalado"/>
    <s v="Inoperativo"/>
    <s v="Distribuidora"/>
    <x v="0"/>
    <x v="1"/>
    <x v="1"/>
    <x v="0"/>
    <s v="Estatal"/>
    <s v="UCAYALI"/>
    <s v="UCAYALI"/>
    <s v="CRNL. PORTILLO"/>
    <s v="CALLERÍA"/>
    <n v="0"/>
    <x v="1"/>
    <n v="0"/>
    <x v="0"/>
    <x v="0"/>
    <x v="0"/>
    <s v="MWh"/>
    <n v="0"/>
    <n v="0"/>
    <m/>
    <n v="0.91666666666666663"/>
    <n v="0"/>
    <n v="0"/>
    <n v="0"/>
    <n v="25"/>
    <s v="BASE DE DATOS"/>
    <m/>
  </r>
  <r>
    <s v="24"/>
    <x v="2"/>
    <s v="UCAYAL"/>
    <s v="53027019"/>
    <s v="53027019"/>
    <x v="2"/>
    <s v="PERKINS-HCI434D1L"/>
    <s v="S"/>
    <n v="0.316"/>
    <n v="0.3"/>
    <n v="10.528"/>
    <n v="12.669"/>
    <n v="23.196999999999999"/>
    <n v="0"/>
    <n v="313"/>
    <n v="0"/>
    <n v="17"/>
    <m/>
    <x v="0"/>
    <s v="UCAYAL53027019PERKINS-HCI434D1LEL"/>
    <s v="Electro Ucayali S.A."/>
    <x v="4"/>
    <x v="4"/>
    <s v="C. T. PURUS"/>
    <x v="9"/>
    <s v="EL"/>
    <x v="2"/>
    <x v="19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23.196999999999999"/>
    <n v="2.3196999999999999E-2"/>
    <m/>
    <n v="2.6333333333333334E-2"/>
    <n v="2.4999999999999998E-2"/>
    <n v="0"/>
    <n v="3.5527136788005009E-15"/>
    <n v="25"/>
    <s v="BASE DE DATOS"/>
    <m/>
  </r>
  <r>
    <s v="24"/>
    <x v="2"/>
    <s v="UCAYAL"/>
    <s v="53027019"/>
    <s v="53027019"/>
    <x v="2"/>
    <s v="PERKINS-MP-2251"/>
    <s v="S"/>
    <n v="0.2"/>
    <n v="0.19600000000000001"/>
    <n v="0.32600000000000001"/>
    <n v="0.96199999999999997"/>
    <n v="1.288"/>
    <n v="0"/>
    <n v="20"/>
    <n v="0"/>
    <n v="0"/>
    <m/>
    <x v="0"/>
    <s v="UCAYAL53027019PERKINS-MP-2251EL"/>
    <s v="Electro Ucayali S.A."/>
    <x v="4"/>
    <x v="4"/>
    <s v="C. T. PURUS"/>
    <x v="9"/>
    <s v="EL"/>
    <x v="2"/>
    <x v="20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1.288"/>
    <n v="1.2880000000000001E-3"/>
    <m/>
    <n v="1.6666666666666666E-2"/>
    <n v="1.6333333333333335E-2"/>
    <n v="0"/>
    <n v="0"/>
    <n v="25"/>
    <s v="BASE DE DATOS"/>
    <m/>
  </r>
  <r>
    <s v="24"/>
    <x v="2"/>
    <s v="COQUEN"/>
    <s v="33149607"/>
    <s v="33149607"/>
    <x v="1"/>
    <s v="TV1"/>
    <s v="S"/>
    <n v="5.42"/>
    <n v="5"/>
    <n v="248.86"/>
    <n v="1312.3969999999999"/>
    <n v="1561.2570000000001"/>
    <n v="0"/>
    <n v="630"/>
    <n v="0"/>
    <n v="0"/>
    <m/>
    <x v="0"/>
    <s v="COQUEN33149607TV1TV"/>
    <s v="Cogeneración Oquendo S.A.C."/>
    <x v="1"/>
    <x v="1"/>
    <s v="C.T. OQUENDO"/>
    <x v="1"/>
    <s v="TV"/>
    <x v="1"/>
    <x v="2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1561.2570000000001"/>
    <n v="1.5612570000000001"/>
    <m/>
    <s v="-"/>
    <s v="-"/>
    <n v="0"/>
    <n v="0"/>
    <n v="14"/>
    <s v="BASE DE DATOS"/>
    <m/>
  </r>
  <r>
    <s v="24"/>
    <x v="2"/>
    <s v="COQUEN"/>
    <s v="33149607"/>
    <s v="33149607"/>
    <x v="1"/>
    <s v="TV2"/>
    <s v="S"/>
    <n v="2.52"/>
    <n v="2.1"/>
    <n v="0"/>
    <n v="0"/>
    <n v="0"/>
    <n v="0"/>
    <n v="66"/>
    <n v="0"/>
    <n v="0"/>
    <m/>
    <x v="0"/>
    <s v="COQUEN33149607TV2TV"/>
    <s v="Cogeneración Oquendo S.A.C."/>
    <x v="1"/>
    <x v="1"/>
    <s v="C.T. OQUENDO"/>
    <x v="1"/>
    <s v="TV"/>
    <x v="1"/>
    <x v="3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0"/>
    <n v="0"/>
    <m/>
    <s v="-"/>
    <s v="-"/>
    <n v="0"/>
    <n v="0"/>
    <n v="14"/>
    <s v="BASE DE DATOS"/>
    <m/>
  </r>
  <r>
    <s v="24"/>
    <x v="2"/>
    <s v="COQUEN"/>
    <s v="33149607"/>
    <s v="33149607"/>
    <x v="0"/>
    <s v="TG1"/>
    <s v="S"/>
    <n v="31"/>
    <n v="29.039000000000001"/>
    <n v="0"/>
    <n v="0"/>
    <n v="0"/>
    <n v="0"/>
    <n v="0"/>
    <n v="0"/>
    <n v="0"/>
    <m/>
    <x v="0"/>
    <s v="COQUEN33149607TG1TG"/>
    <s v="Cogeneración Oquendo S.A.C."/>
    <x v="1"/>
    <x v="1"/>
    <s v="C.T. OQUENDO"/>
    <x v="1"/>
    <s v="TG"/>
    <x v="0"/>
    <x v="0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0"/>
    <n v="0"/>
    <m/>
    <s v="-"/>
    <s v="-"/>
    <n v="0"/>
    <n v="0"/>
    <n v="14"/>
    <s v="BASE DE DATOS"/>
    <m/>
  </r>
  <r>
    <s v="24"/>
    <x v="3"/>
    <s v="COQUEN"/>
    <s v="33149607"/>
    <s v="33149607"/>
    <x v="1"/>
    <s v="TV1"/>
    <s v="S"/>
    <n v="5.42"/>
    <n v="5"/>
    <n v="308.56799999999998"/>
    <n v="1369.778"/>
    <n v="1678.346"/>
    <n v="0"/>
    <n v="720"/>
    <n v="0"/>
    <n v="0"/>
    <m/>
    <x v="0"/>
    <s v="COQUEN33149607TV1TV"/>
    <s v="Cogeneración Oquendo S.A.C."/>
    <x v="1"/>
    <x v="1"/>
    <s v="C.T. OQUENDO"/>
    <x v="1"/>
    <s v="TV"/>
    <x v="1"/>
    <x v="2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1678.346"/>
    <n v="1.6783459999999999"/>
    <m/>
    <s v="-"/>
    <s v="-"/>
    <n v="0"/>
    <n v="0"/>
    <n v="14"/>
    <s v="BASE DE DATOS"/>
    <m/>
  </r>
  <r>
    <s v="24"/>
    <x v="3"/>
    <s v="COQUEN"/>
    <s v="33149607"/>
    <s v="33149607"/>
    <x v="1"/>
    <s v="TV2"/>
    <s v="S"/>
    <n v="2.52"/>
    <n v="2.1"/>
    <n v="0"/>
    <n v="0"/>
    <n v="0"/>
    <n v="0"/>
    <n v="0"/>
    <n v="0"/>
    <n v="0"/>
    <m/>
    <x v="0"/>
    <s v="COQUEN33149607TV2TV"/>
    <s v="Cogeneración Oquendo S.A.C."/>
    <x v="1"/>
    <x v="1"/>
    <s v="C.T. OQUENDO"/>
    <x v="1"/>
    <s v="TV"/>
    <x v="1"/>
    <x v="3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0"/>
    <n v="0"/>
    <m/>
    <s v="-"/>
    <s v="-"/>
    <n v="0"/>
    <n v="0"/>
    <n v="14"/>
    <s v="BASE DE DATOS"/>
    <m/>
  </r>
  <r>
    <s v="24"/>
    <x v="3"/>
    <s v="COQUEN"/>
    <s v="33149607"/>
    <s v="33149607"/>
    <x v="0"/>
    <s v="TG1"/>
    <s v="S"/>
    <n v="31"/>
    <n v="29.039000000000001"/>
    <n v="0"/>
    <n v="0"/>
    <n v="0"/>
    <n v="0"/>
    <n v="0"/>
    <n v="0"/>
    <n v="0"/>
    <m/>
    <x v="0"/>
    <s v="COQUEN33149607TG1TG"/>
    <s v="Cogeneración Oquendo S.A.C."/>
    <x v="1"/>
    <x v="1"/>
    <s v="C.T. OQUENDO"/>
    <x v="1"/>
    <s v="TG"/>
    <x v="0"/>
    <x v="0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0"/>
    <n v="0"/>
    <m/>
    <s v="-"/>
    <s v="-"/>
    <n v="0"/>
    <n v="0"/>
    <n v="14"/>
    <s v="BASE DE DATOS"/>
    <m/>
  </r>
  <r>
    <s v="24"/>
    <x v="2"/>
    <s v="VILLAC"/>
    <s v="00012626"/>
    <s v="00012626"/>
    <x v="2"/>
    <s v="G-1"/>
    <s v="S"/>
    <n v="9.9"/>
    <n v="8.8350000000000009"/>
    <n v="825.06200000000001"/>
    <n v="341.279"/>
    <n v="1166.3409999999999"/>
    <n v="0"/>
    <n v="130"/>
    <n v="0"/>
    <n v="48.4"/>
    <m/>
    <x v="0"/>
    <s v="VILLAC00012626G-1EL"/>
    <s v="COELVISA Consorcio El‚ctrico Villacur¡ S.A.C."/>
    <x v="18"/>
    <x v="18"/>
    <s v="CENTRAL TERMOELEC.VILLACURI"/>
    <x v="81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166.3409999999999"/>
    <n v="1.1663409999999999"/>
    <m/>
    <n v="0.82500000000000007"/>
    <n v="0.82500000000000007"/>
    <n v="0"/>
    <n v="0"/>
    <n v="18"/>
    <s v="BASE DE DATOS"/>
    <m/>
  </r>
  <r>
    <s v="24"/>
    <x v="2"/>
    <s v="VILLAC"/>
    <s v="00013725"/>
    <s v="00013725"/>
    <x v="2"/>
    <s v="G-1"/>
    <s v="S"/>
    <n v="9.9499999999999993"/>
    <n v="9.0630000000000006"/>
    <n v="779.90099999999995"/>
    <n v="322.59899999999999"/>
    <n v="1102.5"/>
    <n v="0"/>
    <n v="130"/>
    <n v="0"/>
    <n v="1.2"/>
    <m/>
    <x v="0"/>
    <s v="VILLAC00013725G-1EL"/>
    <s v="COELVISA Consorcio El‚ctrico Villacur¡ S.A.C."/>
    <x v="18"/>
    <x v="18"/>
    <s v="CENTRAL TERMICA SALAS"/>
    <x v="82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102.5"/>
    <n v="1.1025"/>
    <m/>
    <n v="0.82916666666666661"/>
    <n v="0.70708333333333329"/>
    <n v="0"/>
    <n v="0"/>
    <n v="18"/>
    <s v="BASE DE DATOS"/>
    <m/>
  </r>
  <r>
    <s v="24"/>
    <x v="3"/>
    <s v="VILLAC"/>
    <s v="00012626"/>
    <s v="00012626"/>
    <x v="2"/>
    <s v="G-1"/>
    <s v="S"/>
    <n v="9.9"/>
    <n v="8.7810000000000006"/>
    <n v="790.79"/>
    <n v="327.10199999999998"/>
    <n v="1117.8920000000001"/>
    <n v="0"/>
    <n v="130"/>
    <n v="0"/>
    <n v="96"/>
    <m/>
    <x v="0"/>
    <s v="VILLAC00012626G-1EL"/>
    <s v="COELVISA Consorcio El‚ctrico Villacur¡ S.A.C."/>
    <x v="18"/>
    <x v="18"/>
    <s v="CENTRAL TERMOELEC.VILLACURI"/>
    <x v="81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117.8920000000001"/>
    <n v="1.1178920000000001"/>
    <m/>
    <n v="0.82500000000000007"/>
    <n v="0.82500000000000007"/>
    <n v="0"/>
    <n v="-2.2737367544323206E-13"/>
    <n v="18"/>
    <s v="BASE DE DATOS"/>
    <m/>
  </r>
  <r>
    <s v="24"/>
    <x v="3"/>
    <s v="VILLAC"/>
    <s v="00013725"/>
    <s v="00013725"/>
    <x v="2"/>
    <s v="G-1"/>
    <s v="S"/>
    <n v="9.9499999999999993"/>
    <n v="9.0649999999999995"/>
    <n v="790.654"/>
    <n v="327.04700000000003"/>
    <n v="1117.701"/>
    <n v="0"/>
    <n v="130"/>
    <n v="0"/>
    <n v="35"/>
    <m/>
    <x v="0"/>
    <s v="VILLAC00013725G-1EL"/>
    <s v="COELVISA Consorcio El‚ctrico Villacur¡ S.A.C."/>
    <x v="18"/>
    <x v="18"/>
    <s v="CENTRAL TERMICA SALAS"/>
    <x v="82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117.701"/>
    <n v="1.1177010000000001"/>
    <m/>
    <n v="0.82916666666666661"/>
    <n v="0.70708333333333329"/>
    <n v="0"/>
    <n v="0"/>
    <n v="18"/>
    <s v="BASE DE DATOS"/>
    <m/>
  </r>
  <r>
    <s v="24"/>
    <x v="2"/>
    <s v="ELOR"/>
    <s v="33010767"/>
    <s v="33010767"/>
    <x v="2"/>
    <s v="Cat 3512 C"/>
    <s v="S"/>
    <n v="0.72499999999999998"/>
    <n v="0.5"/>
    <n v="0"/>
    <n v="0"/>
    <n v="0"/>
    <n v="0"/>
    <n v="0.25"/>
    <n v="0"/>
    <n v="0"/>
    <m/>
    <x v="0"/>
    <s v="ELOR33010767Cat 3512 CEL"/>
    <s v="Electro Oriente S. A."/>
    <x v="11"/>
    <x v="11"/>
    <s v="C. T. Iqt.Diesel - Diesel"/>
    <x v="32"/>
    <s v="EL"/>
    <x v="2"/>
    <x v="7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6.0416666666666667E-2"/>
    <n v="4.1666666666666664E-2"/>
    <n v="0"/>
    <n v="0"/>
    <n v="22"/>
    <s v="BASE DE DATOS"/>
    <m/>
  </r>
  <r>
    <s v="24"/>
    <x v="2"/>
    <s v="ELOR"/>
    <s v="33010793"/>
    <s v="33010793"/>
    <x v="2"/>
    <s v="WARTSILA 1"/>
    <s v="S"/>
    <n v="6.4"/>
    <n v="6"/>
    <n v="4.17"/>
    <n v="14.298999999999999"/>
    <n v="18.469000000000001"/>
    <n v="0"/>
    <n v="13.37"/>
    <n v="0"/>
    <n v="0"/>
    <m/>
    <x v="0"/>
    <s v="ELOR33010793WARTSILA 1EL"/>
    <s v="Electro Oriente S. A."/>
    <x v="11"/>
    <x v="11"/>
    <s v="C. T. Iqt.Diesel - Wartsila"/>
    <x v="33"/>
    <s v="EL"/>
    <x v="2"/>
    <x v="14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8.469000000000001"/>
    <n v="1.8469000000000003E-2"/>
    <m/>
    <n v="0.53333333333333333"/>
    <n v="0.5"/>
    <n v="0"/>
    <n v="0"/>
    <n v="22"/>
    <s v="BASE DE DATOS"/>
    <m/>
  </r>
  <r>
    <s v="24"/>
    <x v="2"/>
    <s v="ELOR"/>
    <s v="33010793"/>
    <s v="33010793"/>
    <x v="2"/>
    <s v="WARTSILA 2"/>
    <s v="S"/>
    <n v="6.4"/>
    <n v="6"/>
    <n v="0"/>
    <n v="0"/>
    <n v="0"/>
    <n v="0"/>
    <n v="0"/>
    <n v="0"/>
    <n v="0"/>
    <m/>
    <x v="0"/>
    <s v="ELOR33010793WARTSILA 2EL"/>
    <s v="Electro Oriente S. A."/>
    <x v="11"/>
    <x v="11"/>
    <s v="C. T. Iqt.Diesel - Wartsila"/>
    <x v="33"/>
    <s v="EL"/>
    <x v="2"/>
    <x v="15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2"/>
    <s v="ELOR"/>
    <s v="33010793"/>
    <s v="33010793"/>
    <x v="2"/>
    <s v="WARTSILA 3"/>
    <s v="N"/>
    <n v="6.4"/>
    <n v="0"/>
    <n v="0"/>
    <n v="0"/>
    <n v="0"/>
    <n v="0"/>
    <n v="0"/>
    <n v="0"/>
    <n v="0"/>
    <m/>
    <x v="0"/>
    <s v="ELOR33010793WARTSILA 3EL"/>
    <s v="Electro Oriente S. A."/>
    <x v="11"/>
    <x v="11"/>
    <s v="C. T. Iqt.Diesel - Wartsila"/>
    <x v="33"/>
    <s v="EL"/>
    <x v="2"/>
    <x v="16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"/>
    <n v="0"/>
    <n v="0"/>
    <n v="22"/>
    <s v="BASE DE DATOS"/>
    <m/>
  </r>
  <r>
    <s v="24"/>
    <x v="2"/>
    <s v="ELOR"/>
    <s v="33010793"/>
    <s v="33010793"/>
    <x v="2"/>
    <s v="WARTSILA 4"/>
    <s v="S"/>
    <n v="6.4"/>
    <n v="6"/>
    <n v="31.66"/>
    <n v="82.759"/>
    <n v="114.419"/>
    <n v="0"/>
    <n v="32.619999999999997"/>
    <n v="0"/>
    <n v="0"/>
    <m/>
    <x v="0"/>
    <s v="ELOR33010793WARTSILA 4EL"/>
    <s v="Electro Oriente S. A."/>
    <x v="11"/>
    <x v="11"/>
    <s v="C. T. Iqt.Diesel - Wartsila"/>
    <x v="33"/>
    <s v="EL"/>
    <x v="2"/>
    <x v="1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14.419"/>
    <n v="0.11441899999999999"/>
    <m/>
    <n v="0.53333333333333333"/>
    <n v="0.5"/>
    <n v="0"/>
    <n v="0"/>
    <n v="22"/>
    <s v="BASE DE DATOS"/>
    <m/>
  </r>
  <r>
    <s v="24"/>
    <x v="2"/>
    <s v="ELOR"/>
    <s v="33010793"/>
    <s v="33010793"/>
    <x v="2"/>
    <s v="WARTSILA 5"/>
    <s v="S"/>
    <n v="8.1"/>
    <n v="7.8"/>
    <n v="161.25899999999999"/>
    <n v="496.05599999999998"/>
    <n v="657.31500000000005"/>
    <n v="16"/>
    <n v="107.56"/>
    <n v="2"/>
    <n v="55"/>
    <m/>
    <x v="0"/>
    <s v="ELOR33010793WARTSILA 5EL"/>
    <s v="Electro Oriente S. A."/>
    <x v="11"/>
    <x v="11"/>
    <s v="C. T. Iqt.Diesel - Wartsila"/>
    <x v="33"/>
    <s v="EL"/>
    <x v="2"/>
    <x v="78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657.31500000000005"/>
    <n v="0.65731500000000009"/>
    <m/>
    <n v="0.67499999999999993"/>
    <n v="0.65"/>
    <n v="0"/>
    <n v="-1.1368683772161603E-13"/>
    <n v="22"/>
    <s v="BASE DE DATOS"/>
    <m/>
  </r>
  <r>
    <s v="24"/>
    <x v="2"/>
    <s v="ELOR"/>
    <s v="33010793"/>
    <s v="33010793"/>
    <x v="2"/>
    <s v="WARTSILA 6"/>
    <s v="S"/>
    <n v="8.1"/>
    <n v="7.8"/>
    <n v="231.19300000000001"/>
    <n v="370.91699999999997"/>
    <n v="602.11"/>
    <n v="40"/>
    <n v="91.37"/>
    <n v="6"/>
    <n v="0"/>
    <m/>
    <x v="0"/>
    <s v="ELOR33010793WARTSILA 6EL"/>
    <s v="Electro Oriente S. A."/>
    <x v="11"/>
    <x v="11"/>
    <s v="C. T. Iqt.Diesel - Wartsila"/>
    <x v="33"/>
    <s v="EL"/>
    <x v="2"/>
    <x v="79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602.11"/>
    <n v="0.60211000000000003"/>
    <m/>
    <n v="0.67499999999999993"/>
    <n v="0.65"/>
    <n v="0"/>
    <n v="0"/>
    <n v="22"/>
    <s v="BASE DE DATOS"/>
    <m/>
  </r>
  <r>
    <s v="24"/>
    <x v="2"/>
    <s v="ELOR"/>
    <s v="33010793"/>
    <s v="33010793"/>
    <x v="2"/>
    <s v="WARTSILA 7"/>
    <s v="S"/>
    <n v="8.1"/>
    <n v="7.8"/>
    <n v="138.23500000000001"/>
    <n v="374.82600000000002"/>
    <n v="513.06100000000004"/>
    <n v="86"/>
    <n v="72.92"/>
    <n v="0"/>
    <n v="165"/>
    <m/>
    <x v="0"/>
    <s v="ELOR33010793WARTSILA 7EL"/>
    <s v="Electro Oriente S. A."/>
    <x v="11"/>
    <x v="11"/>
    <s v="C. T. Iqt.Diesel - Wartsila"/>
    <x v="33"/>
    <s v="EL"/>
    <x v="2"/>
    <x v="80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513.06100000000004"/>
    <n v="0.51306099999999999"/>
    <m/>
    <n v="0.67499999999999993"/>
    <n v="0.65"/>
    <n v="0"/>
    <n v="0"/>
    <n v="22"/>
    <s v="BASE DE DATOS"/>
    <m/>
  </r>
  <r>
    <s v="24"/>
    <x v="2"/>
    <s v="ELOR"/>
    <s v="33010793"/>
    <s v="33010793"/>
    <x v="2"/>
    <s v="CAT-16CM32"/>
    <s v="S"/>
    <n v="7.4"/>
    <n v="6.5"/>
    <n v="0"/>
    <n v="0"/>
    <n v="0"/>
    <n v="48"/>
    <n v="0.08"/>
    <n v="0"/>
    <n v="55"/>
    <m/>
    <x v="0"/>
    <s v="ELOR33010793CAT-16CM32EL"/>
    <s v="Electro Oriente S. A."/>
    <x v="11"/>
    <x v="11"/>
    <s v="C. T. Iqt.Diesel - Wartsila"/>
    <x v="33"/>
    <s v="EL"/>
    <x v="2"/>
    <x v="81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166666666666667"/>
    <n v="0.54166666666666663"/>
    <n v="0"/>
    <n v="0"/>
    <n v="22"/>
    <s v="BASE DE DATOS"/>
    <m/>
  </r>
  <r>
    <s v="24"/>
    <x v="2"/>
    <s v="ELOR"/>
    <s v="33010793"/>
    <s v="33010793"/>
    <x v="2"/>
    <s v="CAT.1-16CM32C"/>
    <s v="N"/>
    <n v="7.5179999999999998"/>
    <n v="0"/>
    <n v="0"/>
    <n v="0"/>
    <n v="0"/>
    <n v="0"/>
    <n v="0"/>
    <n v="0"/>
    <n v="0"/>
    <m/>
    <x v="0"/>
    <s v="ELOR33010793CAT.1-16CM32CEL"/>
    <s v="Electro Oriente S. A."/>
    <x v="11"/>
    <x v="11"/>
    <s v="C. T. Iqt.Diesel - Wartsila"/>
    <x v="33"/>
    <s v="EL"/>
    <x v="2"/>
    <x v="82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2"/>
    <s v="ELOR"/>
    <s v="33010793"/>
    <s v="33010793"/>
    <x v="2"/>
    <s v="CAT.2-16CM32C"/>
    <s v="N"/>
    <n v="7.5179999999999998"/>
    <n v="0"/>
    <n v="0"/>
    <n v="0"/>
    <n v="0"/>
    <n v="0"/>
    <n v="0"/>
    <n v="0"/>
    <n v="0"/>
    <m/>
    <x v="0"/>
    <s v="ELOR33010793CAT.2-16CM32CEL"/>
    <s v="Electro Oriente S. A."/>
    <x v="11"/>
    <x v="11"/>
    <s v="C. T. Iqt.Diesel - Wartsila"/>
    <x v="33"/>
    <s v="EL"/>
    <x v="2"/>
    <x v="83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2"/>
    <s v="ELOR"/>
    <s v="00000000"/>
    <s v="00000000"/>
    <x v="2"/>
    <s v="Cat. 3512 Dito"/>
    <s v="N"/>
    <n v="0.5"/>
    <n v="0"/>
    <n v="0"/>
    <n v="0"/>
    <n v="0"/>
    <n v="0"/>
    <n v="0"/>
    <n v="0"/>
    <n v="0"/>
    <m/>
    <x v="0"/>
    <s v="ELOR00000000Cat. 3512 DitoEL"/>
    <s v="Electro Oriente S. A."/>
    <x v="11"/>
    <x v="11"/>
    <s v="C. T. Caballococha"/>
    <x v="49"/>
    <s v="EL"/>
    <x v="2"/>
    <x v="91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2"/>
    <s v="ELOR"/>
    <s v="00000000"/>
    <s v="00000000"/>
    <x v="2"/>
    <s v="Cat 2. 3512 Dita"/>
    <s v="N"/>
    <n v="0.5"/>
    <n v="0"/>
    <n v="0"/>
    <n v="0"/>
    <n v="0"/>
    <n v="0"/>
    <n v="0"/>
    <n v="0"/>
    <n v="0"/>
    <m/>
    <x v="0"/>
    <s v="ELOR00000000Cat 2. 3512 DitaEL"/>
    <s v="Electro Oriente S. A."/>
    <x v="11"/>
    <x v="11"/>
    <s v="C. T. Caballococha"/>
    <x v="49"/>
    <s v="EL"/>
    <x v="2"/>
    <x v="92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2"/>
    <s v="ELOR"/>
    <s v="00000000"/>
    <s v="00000000"/>
    <x v="2"/>
    <s v="Perkins 2500"/>
    <s v="S"/>
    <n v="0.49"/>
    <n v="0.45"/>
    <n v="4.9379999999999997"/>
    <n v="18.765000000000001"/>
    <n v="23.702999999999999"/>
    <n v="0"/>
    <n v="107"/>
    <n v="0"/>
    <n v="0"/>
    <m/>
    <x v="0"/>
    <s v="ELOR00000000Perkins 2500EL"/>
    <s v="Electro Oriente S. A."/>
    <x v="11"/>
    <x v="11"/>
    <s v="C. T. Caballococha"/>
    <x v="49"/>
    <s v="EL"/>
    <x v="2"/>
    <x v="93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3.702999999999999"/>
    <n v="2.3702999999999998E-2"/>
    <m/>
    <s v="-"/>
    <n v="0"/>
    <n v="0"/>
    <n v="0"/>
    <n v="22"/>
    <s v="BASE DE DATOS"/>
    <m/>
  </r>
  <r>
    <s v="24"/>
    <x v="2"/>
    <s v="ELOR"/>
    <s v="00000000"/>
    <s v="00000000"/>
    <x v="2"/>
    <s v="Cat.4-3412-16878"/>
    <s v="S"/>
    <n v="0.73399999999999999"/>
    <n v="0.2"/>
    <n v="26.370999999999999"/>
    <n v="100.209"/>
    <n v="126.58"/>
    <n v="3"/>
    <n v="506"/>
    <n v="0"/>
    <n v="107"/>
    <m/>
    <x v="0"/>
    <s v="ELOR00000000Cat.4-3412-16878EL"/>
    <s v="Electro Oriente S. A."/>
    <x v="11"/>
    <x v="11"/>
    <s v="C. T. Caballococha"/>
    <x v="49"/>
    <s v="EL"/>
    <x v="2"/>
    <x v="94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26.58"/>
    <n v="0.12658"/>
    <m/>
    <n v="6.1166666666666668E-2"/>
    <n v="1.6666666666666666E-2"/>
    <n v="0"/>
    <n v="0"/>
    <n v="22"/>
    <s v="BASE DE DATOS"/>
    <m/>
  </r>
  <r>
    <s v="24"/>
    <x v="2"/>
    <s v="ELOR"/>
    <s v="00000000"/>
    <s v="00000000"/>
    <x v="2"/>
    <s v="Caterpillar C27"/>
    <s v="S"/>
    <n v="0.56000000000000005"/>
    <n v="0.45"/>
    <n v="33.442"/>
    <n v="127.07899999999999"/>
    <n v="160.52099999999999"/>
    <n v="11"/>
    <n v="692"/>
    <n v="0"/>
    <n v="36"/>
    <m/>
    <x v="0"/>
    <s v="ELOR00000000Caterpillar C27EL"/>
    <s v="Electro Oriente S. A."/>
    <x v="11"/>
    <x v="11"/>
    <s v="C. T. Caballococha"/>
    <x v="49"/>
    <s v="EL"/>
    <x v="2"/>
    <x v="95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60.52099999999999"/>
    <n v="0.160521"/>
    <m/>
    <n v="4.6666666666666669E-2"/>
    <n v="3.7499999999999999E-2"/>
    <n v="0"/>
    <n v="0"/>
    <n v="22"/>
    <s v="BASE DE DATOS"/>
    <m/>
  </r>
  <r>
    <s v="24"/>
    <x v="2"/>
    <s v="ELOR"/>
    <s v="00000000"/>
    <s v="00000000"/>
    <x v="2"/>
    <s v="AKSA1 Perk 8151G"/>
    <s v="S"/>
    <n v="0.68100000000000005"/>
    <n v="0.45"/>
    <n v="50.954000000000001"/>
    <n v="193.625"/>
    <n v="244.57900000000001"/>
    <n v="6"/>
    <n v="437"/>
    <n v="0"/>
    <n v="38"/>
    <m/>
    <x v="0"/>
    <s v="ELOR00000000AKSA1 Perk 8151GEL"/>
    <s v="Electro Oriente S. A."/>
    <x v="11"/>
    <x v="11"/>
    <s v="C. T. Caballococha"/>
    <x v="49"/>
    <s v="EL"/>
    <x v="2"/>
    <x v="9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44.57900000000001"/>
    <n v="0.24457900000000002"/>
    <m/>
    <n v="5.6750000000000002E-2"/>
    <n v="3.7499999999999999E-2"/>
    <n v="0"/>
    <n v="0"/>
    <n v="22"/>
    <s v="BASE DE DATOS"/>
    <m/>
  </r>
  <r>
    <s v="24"/>
    <x v="2"/>
    <s v="ELOR"/>
    <s v="00000000"/>
    <s v="00000000"/>
    <x v="2"/>
    <s v="AKSA2 Perk 8164G"/>
    <s v="N"/>
    <n v="0.68100000000000005"/>
    <n v="0"/>
    <n v="0"/>
    <n v="0"/>
    <n v="0"/>
    <n v="0"/>
    <n v="0"/>
    <n v="0"/>
    <n v="0"/>
    <m/>
    <x v="0"/>
    <s v="ELOR00000000AKSA2 Perk 8164GEL"/>
    <s v="Electro Oriente S. A."/>
    <x v="11"/>
    <x v="11"/>
    <s v="C. T. Caballococha"/>
    <x v="49"/>
    <s v="EL"/>
    <x v="2"/>
    <x v="9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n v="5.6750000000000002E-2"/>
    <n v="3.7499999999999999E-2"/>
    <n v="0"/>
    <n v="0"/>
    <n v="22"/>
    <s v="BASE DE DATOS"/>
    <m/>
  </r>
  <r>
    <s v="24"/>
    <x v="2"/>
    <s v="ELOR"/>
    <s v="53026715"/>
    <s v="53026715"/>
    <x v="2"/>
    <s v="Perkins 1800RPM"/>
    <s v="S"/>
    <n v="0.36499999999999999"/>
    <n v="0.3"/>
    <n v="2.5089999999999999"/>
    <n v="11.943"/>
    <n v="14.452"/>
    <n v="0"/>
    <n v="144"/>
    <n v="0"/>
    <n v="0"/>
    <m/>
    <x v="0"/>
    <s v="ELOR53026715Perkins 1800RPMEL"/>
    <s v="Electro Oriente S. A."/>
    <x v="11"/>
    <x v="11"/>
    <s v="C.T. Isla Santa Rosa"/>
    <x v="50"/>
    <s v="EL"/>
    <x v="2"/>
    <x v="9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14.452"/>
    <n v="1.4452E-2"/>
    <m/>
    <n v="4.5624999999999999E-2"/>
    <n v="0.35625000000000001"/>
    <n v="0"/>
    <n v="0"/>
    <n v="22"/>
    <s v="BASE DE DATOS"/>
    <m/>
  </r>
  <r>
    <s v="24"/>
    <x v="2"/>
    <s v="ELOR"/>
    <s v="53026715"/>
    <s v="53026715"/>
    <x v="2"/>
    <s v="Cat.5-C15 7925"/>
    <s v="S"/>
    <n v="0.43"/>
    <n v="0.3"/>
    <n v="11.57"/>
    <n v="47.27"/>
    <n v="58.84"/>
    <n v="5"/>
    <n v="590"/>
    <n v="2"/>
    <n v="36"/>
    <m/>
    <x v="0"/>
    <s v="ELOR53026715Cat.5-C15 7925EL"/>
    <s v="Electro Oriente S. A."/>
    <x v="11"/>
    <x v="11"/>
    <s v="C.T. Isla Santa Rosa"/>
    <x v="50"/>
    <s v="EL"/>
    <x v="2"/>
    <x v="99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58.84"/>
    <n v="5.8840000000000003E-2"/>
    <m/>
    <n v="3.5833333333333335E-2"/>
    <n v="2.4999999999999998E-2"/>
    <n v="0"/>
    <n v="0"/>
    <n v="22"/>
    <s v="BASE DE DATOS"/>
    <m/>
  </r>
  <r>
    <s v="24"/>
    <x v="2"/>
    <s v="ELOR"/>
    <s v="53026613"/>
    <s v="53026613"/>
    <x v="2"/>
    <s v="Volv.Pent1 RVL-451"/>
    <s v="N"/>
    <n v="0.48"/>
    <n v="0"/>
    <n v="0"/>
    <n v="0"/>
    <n v="0"/>
    <n v="0"/>
    <n v="0"/>
    <n v="0"/>
    <n v="0"/>
    <m/>
    <x v="0"/>
    <s v="ELOR53026613Volv.Pent1 RVL-451EL"/>
    <s v="Electro Oriente S. A."/>
    <x v="11"/>
    <x v="11"/>
    <s v="C.T. Mayoruna"/>
    <x v="51"/>
    <s v="EL"/>
    <x v="2"/>
    <x v="100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0"/>
    <n v="0"/>
    <n v="0"/>
    <n v="22"/>
    <s v="BASE DE DATOS"/>
    <m/>
  </r>
  <r>
    <s v="24"/>
    <x v="2"/>
    <s v="ELOR"/>
    <s v="53026613"/>
    <s v="53026613"/>
    <x v="2"/>
    <s v="Modasa MP 460"/>
    <s v="S"/>
    <n v="0.48"/>
    <n v="0.45"/>
    <n v="59.116"/>
    <n v="65.251999999999995"/>
    <n v="124.36799999999999"/>
    <n v="4"/>
    <n v="720"/>
    <n v="0"/>
    <n v="0"/>
    <m/>
    <x v="0"/>
    <s v="ELOR53026613Modasa MP 460EL"/>
    <s v="Electro Oriente S. A."/>
    <x v="11"/>
    <x v="11"/>
    <s v="C.T. Mayoruna"/>
    <x v="51"/>
    <s v="EL"/>
    <x v="2"/>
    <x v="101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124.36799999999999"/>
    <n v="0.12436799999999999"/>
    <m/>
    <n v="0.04"/>
    <n v="3.7499999999999999E-2"/>
    <n v="0"/>
    <n v="0"/>
    <n v="22"/>
    <s v="BASE DE DATOS"/>
    <m/>
  </r>
  <r>
    <s v="24"/>
    <x v="2"/>
    <s v="ELOR"/>
    <s v="53026613"/>
    <s v="53026613"/>
    <x v="2"/>
    <s v="Cat.3412 81Z19624"/>
    <s v="N"/>
    <n v="0.22"/>
    <n v="0"/>
    <n v="0"/>
    <n v="0"/>
    <n v="0"/>
    <n v="0"/>
    <n v="0"/>
    <n v="0"/>
    <n v="0"/>
    <m/>
    <x v="0"/>
    <s v="ELOR53026613Cat.3412 81Z19624EL"/>
    <s v="Electro Oriente S. A."/>
    <x v="11"/>
    <x v="11"/>
    <s v="C.T. Mayoruna"/>
    <x v="51"/>
    <s v="EL"/>
    <x v="2"/>
    <x v="102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1.8333333333333333E-2"/>
    <n v="0"/>
    <n v="0"/>
    <n v="0"/>
    <n v="22"/>
    <s v="BASE DE DATOS"/>
    <m/>
  </r>
  <r>
    <s v="24"/>
    <x v="2"/>
    <s v="ELOR"/>
    <s v="53026613"/>
    <s v="53026613"/>
    <x v="2"/>
    <s v="Cat C15 CAR201439"/>
    <s v="S"/>
    <n v="0.45500000000000002"/>
    <n v="0.4"/>
    <n v="0"/>
    <n v="0"/>
    <n v="0"/>
    <n v="0"/>
    <n v="0"/>
    <n v="0"/>
    <n v="0"/>
    <m/>
    <x v="0"/>
    <s v="ELOR53026613Cat C15 CAR201439EL"/>
    <s v="Electro Oriente S. A."/>
    <x v="11"/>
    <x v="11"/>
    <s v="C.T. Mayoruna"/>
    <x v="51"/>
    <s v="EL"/>
    <x v="2"/>
    <x v="103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3.7916666666666668E-2"/>
    <n v="3.4166666666666665E-2"/>
    <n v="0"/>
    <n v="0"/>
    <n v="22"/>
    <s v="BASE DE DATOS"/>
    <m/>
  </r>
  <r>
    <s v="24"/>
    <x v="2"/>
    <s v="ELOR"/>
    <s v="53026512"/>
    <s v="53026512"/>
    <x v="2"/>
    <s v="Volv.Pent1 RVL-251"/>
    <s v="S"/>
    <n v="0.27300000000000002"/>
    <n v="0.2"/>
    <n v="3.4159999999999999"/>
    <n v="7.8"/>
    <n v="11.215999999999999"/>
    <n v="8"/>
    <n v="136"/>
    <n v="0"/>
    <n v="0"/>
    <m/>
    <x v="0"/>
    <s v="ELOR53026512Volv.Pent1 RVL-251EL"/>
    <s v="Electro Oriente S. A."/>
    <x v="11"/>
    <x v="11"/>
    <s v="C.T. San Francisco"/>
    <x v="52"/>
    <s v="EL"/>
    <x v="2"/>
    <x v="104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11.215999999999999"/>
    <n v="1.1215999999999999E-2"/>
    <m/>
    <n v="2.2750000000000003E-2"/>
    <n v="1.6666666666666666E-2"/>
    <n v="0"/>
    <n v="0"/>
    <n v="22"/>
    <s v="BASE DE DATOS"/>
    <m/>
  </r>
  <r>
    <s v="24"/>
    <x v="2"/>
    <s v="ELOR"/>
    <s v="53026512"/>
    <s v="53026512"/>
    <x v="2"/>
    <s v="OLYMPIAN"/>
    <s v="S"/>
    <n v="0.13"/>
    <n v="0.1"/>
    <n v="1.4E-2"/>
    <n v="3.1E-2"/>
    <n v="4.4999999999999998E-2"/>
    <n v="0"/>
    <n v="2"/>
    <n v="0"/>
    <n v="0"/>
    <m/>
    <x v="0"/>
    <s v="ELOR53026512OLYMPIANEL"/>
    <s v="Electro Oriente S. A."/>
    <x v="11"/>
    <x v="11"/>
    <s v="C.T. San Francisco"/>
    <x v="52"/>
    <s v="EL"/>
    <x v="2"/>
    <x v="105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4.4999999999999998E-2"/>
    <n v="4.4999999999999996E-5"/>
    <m/>
    <n v="1.0833333333333334E-2"/>
    <n v="8.3333333333333332E-3"/>
    <n v="0"/>
    <n v="0"/>
    <n v="22"/>
    <s v="BASE DE DATOS"/>
    <m/>
  </r>
  <r>
    <s v="24"/>
    <x v="2"/>
    <s v="ELOR"/>
    <s v="53026512"/>
    <s v="53026512"/>
    <x v="2"/>
    <s v="Vol.Pent TAD1642GEb"/>
    <s v="S"/>
    <n v="0.6"/>
    <n v="0.48"/>
    <n v="15.282"/>
    <n v="33.088999999999999"/>
    <n v="48.371000000000002"/>
    <n v="5"/>
    <n v="364"/>
    <n v="0"/>
    <n v="0"/>
    <m/>
    <x v="0"/>
    <s v="ELOR53026512Vol.Pent TAD1642GEbEL"/>
    <s v="Electro Oriente S. A."/>
    <x v="11"/>
    <x v="11"/>
    <s v="C.T. San Francisco"/>
    <x v="52"/>
    <s v="EL"/>
    <x v="2"/>
    <x v="106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48.371000000000002"/>
    <n v="4.8371000000000004E-2"/>
    <m/>
    <n v="4.9999999999999996E-2"/>
    <n v="0.04"/>
    <n v="0"/>
    <n v="-7.1054273576010019E-15"/>
    <n v="22"/>
    <s v="BASE DE DATOS"/>
    <m/>
  </r>
  <r>
    <s v="24"/>
    <x v="2"/>
    <s v="ELOR"/>
    <s v="53026919"/>
    <s v="53026919"/>
    <x v="2"/>
    <s v="Perkins1 R014001C"/>
    <s v="S"/>
    <n v="0.13600000000000001"/>
    <n v="0.124"/>
    <n v="2.1190000000000002"/>
    <n v="3.0259999999999998"/>
    <n v="5.1449999999999996"/>
    <n v="3"/>
    <n v="85"/>
    <n v="0"/>
    <n v="9"/>
    <m/>
    <x v="0"/>
    <s v="ELOR53026919Perkins1 R014001CEL"/>
    <s v="Electro Oriente S. A."/>
    <x v="11"/>
    <x v="11"/>
    <s v="C. T. Islandia"/>
    <x v="53"/>
    <s v="EL"/>
    <x v="2"/>
    <x v="107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5.1449999999999996"/>
    <n v="5.1449999999999994E-3"/>
    <m/>
    <n v="1.1333333333333334E-2"/>
    <n v="1.0333333333333333E-2"/>
    <n v="0"/>
    <n v="0"/>
    <n v="22"/>
    <s v="BASE DE DATOS"/>
    <m/>
  </r>
  <r>
    <s v="24"/>
    <x v="2"/>
    <s v="ELOR"/>
    <s v="53026919"/>
    <s v="53026919"/>
    <x v="2"/>
    <s v="Perkins2 R013699C"/>
    <s v="S"/>
    <n v="0.13600000000000001"/>
    <n v="0.123"/>
    <n v="2.0950000000000002"/>
    <n v="2.992"/>
    <n v="5.0869999999999997"/>
    <n v="0"/>
    <n v="85"/>
    <n v="0"/>
    <n v="3"/>
    <m/>
    <x v="0"/>
    <s v="ELOR53026919Perkins2 R013699CEL"/>
    <s v="Electro Oriente S. A."/>
    <x v="11"/>
    <x v="11"/>
    <s v="C. T. Islandia"/>
    <x v="53"/>
    <s v="EL"/>
    <x v="2"/>
    <x v="10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5.0869999999999997"/>
    <n v="5.0869999999999995E-3"/>
    <m/>
    <n v="1.1333333333333334E-2"/>
    <n v="1.025E-2"/>
    <n v="0"/>
    <n v="0"/>
    <n v="22"/>
    <s v="BASE DE DATOS"/>
    <m/>
  </r>
  <r>
    <s v="24"/>
    <x v="2"/>
    <s v="ELOR"/>
    <s v="53026919"/>
    <s v="53026919"/>
    <x v="2"/>
    <s v="VolvoP FFDL250GF"/>
    <s v="S"/>
    <n v="0.27500000000000002"/>
    <n v="0.2"/>
    <n v="13.528"/>
    <n v="25.704000000000001"/>
    <n v="39.231999999999999"/>
    <n v="6"/>
    <n v="348"/>
    <n v="0"/>
    <n v="32"/>
    <m/>
    <x v="0"/>
    <s v="ELOR53026919VolvoP FFDL250GFEL"/>
    <s v="Electro Oriente S. A."/>
    <x v="11"/>
    <x v="11"/>
    <s v="C. T. Islandia"/>
    <x v="53"/>
    <s v="EL"/>
    <x v="2"/>
    <x v="171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39.231999999999999"/>
    <n v="3.9231999999999996E-2"/>
    <m/>
    <n v="2.5000000000000001E-2"/>
    <n v="1.8181818181818184E-2"/>
    <n v="0"/>
    <n v="0"/>
    <n v="22"/>
    <s v="BASE DE DATOS"/>
    <m/>
  </r>
  <r>
    <s v="24"/>
    <x v="2"/>
    <s v="ELOR"/>
    <s v="43095299"/>
    <s v="43095299"/>
    <x v="2"/>
    <s v="Perkins1 U489142C"/>
    <s v="S"/>
    <n v="3.1E-2"/>
    <n v="2.5000000000000001E-2"/>
    <n v="1.35"/>
    <n v="0.16"/>
    <n v="1.51"/>
    <n v="2"/>
    <n v="174"/>
    <n v="0"/>
    <n v="0"/>
    <m/>
    <x v="0"/>
    <s v="ELOR43095299Perkins1 U489142CEL"/>
    <s v="Electro Oriente S. A."/>
    <x v="11"/>
    <x v="11"/>
    <s v="C. T. Petropolis"/>
    <x v="54"/>
    <s v="EL"/>
    <x v="2"/>
    <x v="111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1.51"/>
    <n v="1.5100000000000001E-3"/>
    <m/>
    <n v="2.5833333333333333E-3"/>
    <n v="2.0833333333333333E-3"/>
    <n v="0"/>
    <n v="0"/>
    <n v="22"/>
    <s v="BASE DE DATOS"/>
    <m/>
  </r>
  <r>
    <s v="24"/>
    <x v="2"/>
    <s v="ELOR"/>
    <s v="43095299"/>
    <s v="43095299"/>
    <x v="2"/>
    <s v="Perkins2 U487536C"/>
    <s v="S"/>
    <n v="3.1E-2"/>
    <n v="2.5000000000000001E-2"/>
    <n v="0"/>
    <n v="0"/>
    <n v="0"/>
    <n v="0"/>
    <n v="0"/>
    <n v="0"/>
    <n v="0"/>
    <m/>
    <x v="0"/>
    <s v="ELOR43095299Perkins2 U487536CEL"/>
    <s v="Electro Oriente S. A."/>
    <x v="11"/>
    <x v="11"/>
    <s v="C. T. Petropolis"/>
    <x v="54"/>
    <s v="EL"/>
    <x v="2"/>
    <x v="112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0"/>
    <n v="0"/>
    <m/>
    <n v="3.0999999999999999E-3"/>
    <n v="2.5000000000000001E-3"/>
    <n v="0"/>
    <n v="0"/>
    <n v="22"/>
    <s v="BASE DE DATOS"/>
    <m/>
  </r>
  <r>
    <s v="24"/>
    <x v="2"/>
    <s v="ELOR"/>
    <s v="53023414"/>
    <s v="53023414"/>
    <x v="2"/>
    <s v="Cat-1 3406"/>
    <s v="N"/>
    <n v="0.27500000000000002"/>
    <n v="0"/>
    <n v="0"/>
    <n v="0"/>
    <n v="0"/>
    <n v="0"/>
    <n v="0"/>
    <n v="0"/>
    <n v="0"/>
    <m/>
    <x v="0"/>
    <s v="ELOR53023414Cat-1 3406EL"/>
    <s v="Electro Oriente S. A."/>
    <x v="11"/>
    <x v="11"/>
    <s v="C. T. El Estrecho"/>
    <x v="62"/>
    <s v="EL"/>
    <x v="2"/>
    <x v="140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2"/>
    <s v="ELOR"/>
    <s v="53023414"/>
    <s v="53023414"/>
    <x v="2"/>
    <s v="Cat-2 3306"/>
    <s v="N"/>
    <n v="0.22500000000000001"/>
    <n v="0"/>
    <n v="0"/>
    <n v="0"/>
    <n v="0"/>
    <n v="0"/>
    <n v="0"/>
    <n v="0"/>
    <n v="0"/>
    <m/>
    <x v="0"/>
    <s v="ELOR53023414Cat-2 3306EL"/>
    <s v="Electro Oriente S. A."/>
    <x v="11"/>
    <x v="11"/>
    <s v="C. T. El Estrecho"/>
    <x v="62"/>
    <s v="EL"/>
    <x v="2"/>
    <x v="141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2"/>
    <s v="ELOR"/>
    <s v="53023414"/>
    <s v="53023414"/>
    <x v="2"/>
    <s v="Volvo 03"/>
    <s v="S"/>
    <n v="0.36399999999999999"/>
    <n v="0.29099999999999998"/>
    <n v="0"/>
    <n v="0.13900000000000001"/>
    <n v="0.13900000000000001"/>
    <n v="0"/>
    <n v="2"/>
    <n v="0"/>
    <n v="0"/>
    <m/>
    <x v="0"/>
    <s v="ELOR53023414Volvo 03EL"/>
    <s v="Electro Oriente S. A."/>
    <x v="11"/>
    <x v="11"/>
    <s v="C. T. El Estrecho"/>
    <x v="62"/>
    <s v="EL"/>
    <x v="2"/>
    <x v="142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.13900000000000001"/>
    <n v="1.3900000000000002E-4"/>
    <m/>
    <n v="3.0333333333333334E-2"/>
    <n v="2.4249999999999997E-2"/>
    <n v="0"/>
    <n v="0"/>
    <n v="22"/>
    <s v="BASE DE DATOS"/>
    <m/>
  </r>
  <r>
    <s v="24"/>
    <x v="2"/>
    <s v="ELOR"/>
    <s v="53023414"/>
    <s v="53023414"/>
    <x v="2"/>
    <s v="Volvo 350"/>
    <s v="S"/>
    <n v="0.35"/>
    <n v="0.32"/>
    <n v="23.710999999999999"/>
    <n v="89.872"/>
    <n v="113.583"/>
    <n v="2"/>
    <n v="722"/>
    <n v="0"/>
    <n v="0"/>
    <m/>
    <x v="0"/>
    <s v="ELOR53023414Volvo 350EL"/>
    <s v="Electro Oriente S. A."/>
    <x v="11"/>
    <x v="11"/>
    <s v="C. T. El Estrecho"/>
    <x v="62"/>
    <s v="EL"/>
    <x v="2"/>
    <x v="143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113.583"/>
    <n v="0.113583"/>
    <m/>
    <n v="4.3749999999999997E-2"/>
    <n v="3.3875000000000002E-2"/>
    <n v="0"/>
    <n v="0"/>
    <n v="22"/>
    <s v="BASE DE DATOS"/>
    <m/>
  </r>
  <r>
    <s v="24"/>
    <x v="2"/>
    <s v="ELOR"/>
    <s v="33011093"/>
    <s v="33011093"/>
    <x v="2"/>
    <s v="Cat.3512 Dita"/>
    <s v="N"/>
    <n v="0.5"/>
    <n v="0"/>
    <n v="0"/>
    <n v="0"/>
    <n v="0"/>
    <n v="0"/>
    <n v="0"/>
    <n v="0"/>
    <n v="0"/>
    <m/>
    <x v="0"/>
    <s v="ELOR33011093Cat.3512 DitaEL"/>
    <s v="Electro Oriente S. A."/>
    <x v="11"/>
    <x v="11"/>
    <s v="C. T. Contamana"/>
    <x v="63"/>
    <s v="EL"/>
    <x v="2"/>
    <x v="144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n v="4.1666666666666664E-2"/>
    <n v="2.9166666666666664E-2"/>
    <n v="0"/>
    <n v="0"/>
    <n v="22"/>
    <s v="BASE DE DATOS"/>
    <m/>
  </r>
  <r>
    <s v="24"/>
    <x v="2"/>
    <s v="ELOR"/>
    <s v="33011093"/>
    <s v="33011093"/>
    <x v="2"/>
    <s v="Cat.2.3512 Dita"/>
    <s v="S"/>
    <n v="0.5"/>
    <n v="0.35"/>
    <n v="29.04"/>
    <n v="96.08"/>
    <n v="125.12"/>
    <n v="10"/>
    <n v="470"/>
    <n v="0"/>
    <n v="88"/>
    <m/>
    <x v="0"/>
    <s v="ELOR33011093Cat.2.3512 DitaEL"/>
    <s v="Electro Oriente S. A."/>
    <x v="11"/>
    <x v="11"/>
    <s v="C. T. Contamana"/>
    <x v="63"/>
    <s v="EL"/>
    <x v="2"/>
    <x v="145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125.12"/>
    <n v="0.12512000000000001"/>
    <m/>
    <n v="4.1666666666666664E-2"/>
    <n v="2.4999999999999998E-2"/>
    <n v="0"/>
    <n v="0"/>
    <n v="22"/>
    <s v="BASE DE DATOS"/>
    <m/>
  </r>
  <r>
    <s v="24"/>
    <x v="2"/>
    <s v="ELOR"/>
    <s v="33011093"/>
    <s v="33011093"/>
    <x v="2"/>
    <s v="Cat.5-C15-07183"/>
    <s v="N"/>
    <n v="0.45500000000000002"/>
    <n v="0"/>
    <n v="0"/>
    <n v="0"/>
    <n v="0"/>
    <n v="0"/>
    <n v="0"/>
    <n v="0"/>
    <n v="0"/>
    <m/>
    <x v="0"/>
    <s v="ELOR33011093Cat.5-C15-07183EL"/>
    <s v="Electro Oriente S. A."/>
    <x v="11"/>
    <x v="11"/>
    <s v="C. T. Contamana"/>
    <x v="63"/>
    <s v="EL"/>
    <x v="2"/>
    <x v="146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2"/>
    <s v="ELOR"/>
    <s v="33011093"/>
    <s v="33011093"/>
    <x v="2"/>
    <s v="Cat.6 3516B 0141"/>
    <s v="S"/>
    <n v="2"/>
    <n v="1"/>
    <n v="15.625999999999999"/>
    <n v="59.353999999999999"/>
    <n v="74.98"/>
    <n v="8"/>
    <n v="182"/>
    <n v="0"/>
    <n v="30"/>
    <m/>
    <x v="0"/>
    <s v="ELOR33011093Cat.6 3516B 0141EL"/>
    <s v="Electro Oriente S. A."/>
    <x v="11"/>
    <x v="11"/>
    <s v="C. T. Contamana"/>
    <x v="63"/>
    <s v="EL"/>
    <x v="2"/>
    <x v="147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74.98"/>
    <n v="7.4980000000000005E-2"/>
    <m/>
    <n v="0.18181818181818182"/>
    <n v="0.1"/>
    <n v="0"/>
    <n v="0"/>
    <n v="22"/>
    <s v="BASE DE DATOS"/>
    <m/>
  </r>
  <r>
    <s v="24"/>
    <x v="2"/>
    <s v="ELOR"/>
    <s v="33011093"/>
    <s v="33011093"/>
    <x v="2"/>
    <s v="Cat83516BJYA00139"/>
    <s v="S"/>
    <n v="2"/>
    <n v="1.1000000000000001"/>
    <n v="45.268999999999998"/>
    <n v="171.952"/>
    <n v="217.221"/>
    <n v="8"/>
    <n v="341"/>
    <n v="0"/>
    <n v="35"/>
    <m/>
    <x v="0"/>
    <s v="ELOR33011093Cat83516BJYA00139EL"/>
    <s v="Electro Oriente S. A."/>
    <x v="11"/>
    <x v="11"/>
    <s v="C. T. Contamana"/>
    <x v="63"/>
    <s v="EL"/>
    <x v="2"/>
    <x v="148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217.221"/>
    <n v="0.217221"/>
    <m/>
    <n v="0.16666666666666666"/>
    <n v="9.1666666666666674E-2"/>
    <n v="0"/>
    <n v="0"/>
    <n v="22"/>
    <s v="BASE DE DATOS"/>
    <m/>
  </r>
  <r>
    <s v="24"/>
    <x v="2"/>
    <s v="ELOR"/>
    <s v="33011093"/>
    <s v="33011093"/>
    <x v="2"/>
    <s v="Cat 09 3516"/>
    <s v="S"/>
    <n v="1"/>
    <n v="0.7"/>
    <n v="45.36"/>
    <n v="204.9"/>
    <n v="250.26"/>
    <n v="14"/>
    <n v="401"/>
    <n v="0"/>
    <n v="235"/>
    <m/>
    <x v="0"/>
    <s v="ELOR33011093Cat 09 3516EL"/>
    <s v="Electro Oriente S. A."/>
    <x v="11"/>
    <x v="11"/>
    <s v="C. T. Contamana"/>
    <x v="63"/>
    <s v="EL"/>
    <x v="2"/>
    <x v="172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250.26"/>
    <n v="0.25025999999999998"/>
    <m/>
    <n v="9.0909090909090912E-2"/>
    <n v="6.363636363636363E-2"/>
    <n v="0"/>
    <n v="0"/>
    <n v="22"/>
    <s v="BASE DE DATOS"/>
    <m/>
  </r>
  <r>
    <s v="24"/>
    <x v="2"/>
    <s v="ELOR"/>
    <s v="43096499"/>
    <s v="43096499"/>
    <x v="2"/>
    <s v="Cat.C18 G6B20736"/>
    <s v="N"/>
    <n v="0.5"/>
    <n v="0"/>
    <n v="0"/>
    <n v="0"/>
    <n v="0"/>
    <n v="0"/>
    <n v="0"/>
    <n v="0"/>
    <n v="0"/>
    <m/>
    <x v="0"/>
    <s v="ELOR43096499Cat.C18 G6B20736EL"/>
    <s v="Electro Oriente S. A."/>
    <x v="11"/>
    <x v="11"/>
    <s v="C.T. ORELLANA"/>
    <x v="55"/>
    <s v="EL"/>
    <x v="2"/>
    <x v="113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4.1666666666666664E-2"/>
    <n v="0"/>
    <n v="0"/>
    <n v="0"/>
    <n v="22"/>
    <s v="BASE DE DATOS"/>
    <m/>
  </r>
  <r>
    <s v="24"/>
    <x v="2"/>
    <s v="ELOR"/>
    <s v="43096499"/>
    <s v="43096499"/>
    <x v="2"/>
    <s v="Perkins 2506AE15TAG"/>
    <s v="N"/>
    <n v="0.46800000000000003"/>
    <n v="0"/>
    <n v="0"/>
    <n v="0"/>
    <n v="0"/>
    <n v="0"/>
    <n v="0"/>
    <n v="0"/>
    <n v="0"/>
    <m/>
    <x v="0"/>
    <s v="ELOR43096499Perkins 2506AE15TAGEL"/>
    <s v="Electro Oriente S. A."/>
    <x v="11"/>
    <x v="11"/>
    <s v="C.T. ORELLANA"/>
    <x v="55"/>
    <s v="EL"/>
    <x v="2"/>
    <x v="114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3.9E-2"/>
    <n v="0"/>
    <n v="0"/>
    <n v="0"/>
    <n v="22"/>
    <s v="BASE DE DATOS"/>
    <m/>
  </r>
  <r>
    <s v="24"/>
    <x v="2"/>
    <s v="ELOR"/>
    <s v="43096499"/>
    <s v="43096499"/>
    <x v="2"/>
    <s v="VolvoModasa KGEV"/>
    <s v="S"/>
    <n v="0.35099999999999998"/>
    <n v="0.28100000000000003"/>
    <n v="14.391"/>
    <n v="100.736"/>
    <n v="115.127"/>
    <n v="3"/>
    <n v="706"/>
    <n v="0"/>
    <n v="30"/>
    <m/>
    <x v="0"/>
    <s v="ELOR43096499VolvoModasa KGEVEL"/>
    <s v="Electro Oriente S. A."/>
    <x v="11"/>
    <x v="11"/>
    <s v="C. T. Orellana"/>
    <x v="55"/>
    <s v="EL"/>
    <x v="2"/>
    <x v="115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115.127"/>
    <n v="0.11512699999999999"/>
    <m/>
    <n v="2.9249999999999998E-2"/>
    <n v="2.2500000000000003E-2"/>
    <n v="0"/>
    <n v="1.4210854715202004E-14"/>
    <n v="22"/>
    <s v="BASE DE DATOS"/>
    <m/>
  </r>
  <r>
    <s v="24"/>
    <x v="2"/>
    <s v="ELOR"/>
    <s v="43096499"/>
    <s v="43096499"/>
    <x v="2"/>
    <s v="Perkins MP460I"/>
    <s v="S"/>
    <n v="0.48"/>
    <n v="0.36"/>
    <n v="0.76600000000000001"/>
    <n v="5.3620000000000001"/>
    <n v="6.1280000000000001"/>
    <n v="3"/>
    <n v="38"/>
    <n v="0"/>
    <n v="10"/>
    <m/>
    <x v="0"/>
    <s v="ELOR43096499Perkins MP460IEL"/>
    <s v="Electro Oriente S. A."/>
    <x v="11"/>
    <x v="11"/>
    <s v="C. T. Orellana"/>
    <x v="55"/>
    <s v="EL"/>
    <x v="2"/>
    <x v="116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6.1280000000000001"/>
    <n v="6.1279999999999998E-3"/>
    <m/>
    <n v="0.04"/>
    <n v="3.2083333333333332E-2"/>
    <n v="0"/>
    <n v="0"/>
    <n v="22"/>
    <s v="BASE DE DATOS"/>
    <m/>
  </r>
  <r>
    <s v="24"/>
    <x v="2"/>
    <s v="ELOR"/>
    <s v="43094699"/>
    <s v="43094699"/>
    <x v="2"/>
    <s v="Volvo Penta RVM364"/>
    <s v="N"/>
    <n v="0.36399999999999999"/>
    <n v="0"/>
    <n v="0"/>
    <n v="0"/>
    <n v="0"/>
    <n v="0"/>
    <n v="0"/>
    <n v="0"/>
    <n v="0"/>
    <m/>
    <x v="0"/>
    <s v="ELOR43094699Volvo Penta RVM364EL"/>
    <s v="Electro Oriente S. A."/>
    <x v="11"/>
    <x v="11"/>
    <s v="C. T. Indiana"/>
    <x v="56"/>
    <s v="EL"/>
    <x v="2"/>
    <x v="117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0"/>
    <n v="0"/>
    <m/>
    <n v="3.0333333333333334E-2"/>
    <n v="2.4999999999999998E-2"/>
    <n v="0"/>
    <n v="0"/>
    <n v="22"/>
    <s v="BASE DE DATOS"/>
    <m/>
  </r>
  <r>
    <s v="24"/>
    <x v="2"/>
    <s v="ELOR"/>
    <s v="43094699"/>
    <s v="43094699"/>
    <x v="2"/>
    <s v="Perkins C18"/>
    <s v="S"/>
    <n v="0.6"/>
    <n v="0.4"/>
    <n v="13.541"/>
    <n v="94.784000000000006"/>
    <n v="108.325"/>
    <n v="7"/>
    <n v="536"/>
    <n v="0"/>
    <n v="0"/>
    <m/>
    <x v="0"/>
    <s v="ELOR43094699Perkins C18EL"/>
    <s v="Electro Oriente S. A."/>
    <x v="11"/>
    <x v="11"/>
    <s v="C. T. Indiana"/>
    <x v="56"/>
    <s v="EL"/>
    <x v="2"/>
    <x v="118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108.325"/>
    <n v="0.108325"/>
    <m/>
    <n v="4.9999999999999996E-2"/>
    <n v="3.3333333333333333E-2"/>
    <n v="0"/>
    <n v="0"/>
    <n v="22"/>
    <s v="BASE DE DATOS"/>
    <m/>
  </r>
  <r>
    <s v="24"/>
    <x v="2"/>
    <s v="ELOR"/>
    <s v="43094699"/>
    <s v="43094699"/>
    <x v="2"/>
    <s v="Perkins 2506C"/>
    <s v="S"/>
    <n v="0.54"/>
    <n v="0.26"/>
    <n v="7.194"/>
    <n v="50.354999999999997"/>
    <n v="57.548999999999999"/>
    <n v="3"/>
    <n v="222"/>
    <n v="0"/>
    <n v="0"/>
    <m/>
    <x v="0"/>
    <s v="ELOR43094699Perkins 2506CEL"/>
    <s v="Electro Oriente S. A."/>
    <x v="11"/>
    <x v="11"/>
    <s v="C. T. Indiana"/>
    <x v="56"/>
    <s v="EL"/>
    <x v="2"/>
    <x v="119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57.548999999999999"/>
    <n v="5.7549000000000003E-2"/>
    <m/>
    <s v="-"/>
    <s v="-"/>
    <n v="0"/>
    <n v="0"/>
    <n v="22"/>
    <s v="BASE DE DATOS"/>
    <m/>
  </r>
  <r>
    <s v="24"/>
    <x v="2"/>
    <s v="ELOR"/>
    <s v="43094699"/>
    <s v="43094699"/>
    <x v="2"/>
    <s v="Vol.3 Pent TWD1643G"/>
    <s v="S"/>
    <n v="0.6"/>
    <n v="0.4"/>
    <n v="9.468"/>
    <n v="66.28"/>
    <n v="75.748000000000005"/>
    <n v="15"/>
    <n v="498"/>
    <n v="0"/>
    <n v="32"/>
    <m/>
    <x v="0"/>
    <s v="ELOR43094699Vol.3 Pent TWD1643GEL"/>
    <s v="Electro Oriente S. A."/>
    <x v="11"/>
    <x v="11"/>
    <s v="C. T. Indiana"/>
    <x v="56"/>
    <s v="EL"/>
    <x v="2"/>
    <x v="120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75.748000000000005"/>
    <n v="7.574800000000001E-2"/>
    <m/>
    <n v="0.06"/>
    <n v="2.6000000000000002E-2"/>
    <n v="0"/>
    <n v="0"/>
    <n v="22"/>
    <s v="BASE DE DATOS"/>
    <m/>
  </r>
  <r>
    <s v="24"/>
    <x v="2"/>
    <s v="ELOR"/>
    <s v="33011193"/>
    <s v="33011193"/>
    <x v="2"/>
    <s v="MTU-1 1200DS Detroi"/>
    <s v="N"/>
    <n v="1.2250000000000001"/>
    <n v="0"/>
    <n v="0"/>
    <n v="0"/>
    <n v="0"/>
    <n v="0"/>
    <n v="0"/>
    <n v="0"/>
    <n v="0"/>
    <m/>
    <x v="0"/>
    <s v="ELOR33011193MTU-1 1200DS DetroiEL"/>
    <s v="Electro Oriente S. A."/>
    <x v="11"/>
    <x v="11"/>
    <s v="C. T. Nauta"/>
    <x v="57"/>
    <s v="EL"/>
    <x v="2"/>
    <x v="121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2"/>
    <s v="ELOR"/>
    <s v="33011193"/>
    <s v="33011193"/>
    <x v="2"/>
    <s v="MTU=2 1200DS Detroi"/>
    <s v="S"/>
    <n v="1.2250000000000001"/>
    <n v="0.45"/>
    <n v="0"/>
    <n v="1.9239999999999999"/>
    <n v="1.9239999999999999"/>
    <n v="0"/>
    <n v="6"/>
    <n v="0"/>
    <n v="0"/>
    <m/>
    <x v="0"/>
    <s v="ELOR33011193MTU=2 1200DS DetroiEL"/>
    <s v="Electro Oriente S. A."/>
    <x v="11"/>
    <x v="11"/>
    <s v="C. T. Nauta"/>
    <x v="57"/>
    <s v="EL"/>
    <x v="2"/>
    <x v="122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.9239999999999999"/>
    <n v="1.9239999999999999E-3"/>
    <m/>
    <n v="0.10208333333333335"/>
    <n v="1.6666666666666666E-2"/>
    <n v="0"/>
    <n v="0"/>
    <n v="22"/>
    <s v="BASE DE DATOS"/>
    <m/>
  </r>
  <r>
    <s v="24"/>
    <x v="2"/>
    <s v="ELOR"/>
    <s v="33011193"/>
    <s v="33011193"/>
    <x v="2"/>
    <s v="Cat C27"/>
    <s v="S"/>
    <n v="1"/>
    <n v="0.55000000000000004"/>
    <n v="67.988"/>
    <n v="180.279"/>
    <n v="248.267"/>
    <n v="0"/>
    <n v="566"/>
    <n v="0"/>
    <n v="40"/>
    <m/>
    <x v="0"/>
    <s v="ELOR33011193Cat C27EL"/>
    <s v="Electro Oriente S. A."/>
    <x v="11"/>
    <x v="11"/>
    <s v="C. T. Nauta"/>
    <x v="57"/>
    <s v="EL"/>
    <x v="2"/>
    <x v="12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248.267"/>
    <n v="0.24826699999999999"/>
    <m/>
    <s v="-"/>
    <s v="-"/>
    <n v="0"/>
    <n v="0"/>
    <n v="22"/>
    <s v="BASE DE DATOS"/>
    <m/>
  </r>
  <r>
    <s v="24"/>
    <x v="2"/>
    <s v="ELOR"/>
    <s v="33011193"/>
    <s v="33011193"/>
    <x v="2"/>
    <s v="Cat. 3512 Dita"/>
    <s v="S"/>
    <n v="0.5"/>
    <n v="0.45"/>
    <n v="43.968000000000004"/>
    <n v="8.9260000000000002"/>
    <n v="52.893999999999998"/>
    <n v="16"/>
    <n v="160"/>
    <n v="0"/>
    <n v="80"/>
    <m/>
    <x v="0"/>
    <s v="ELOR33011193Cat. 3512 DitaEL"/>
    <s v="Electro Oriente S. A."/>
    <x v="11"/>
    <x v="11"/>
    <s v="C. T. Nauta"/>
    <x v="57"/>
    <s v="EL"/>
    <x v="2"/>
    <x v="123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52.893999999999998"/>
    <n v="5.2893999999999997E-2"/>
    <m/>
    <n v="4.1666666666666664E-2"/>
    <n v="3.7499999999999999E-2"/>
    <n v="0"/>
    <n v="7.1054273576010019E-15"/>
    <n v="22"/>
    <s v="BASE DE DATOS"/>
    <m/>
  </r>
  <r>
    <s v="24"/>
    <x v="2"/>
    <s v="ELOR"/>
    <s v="33011193"/>
    <s v="33011193"/>
    <x v="2"/>
    <s v="Cummi QSK60 20006"/>
    <s v="S"/>
    <n v="2"/>
    <n v="0.6"/>
    <n v="110.64100000000001"/>
    <n v="416.15300000000002"/>
    <n v="526.79399999999998"/>
    <n v="40"/>
    <n v="684"/>
    <n v="0"/>
    <n v="220"/>
    <m/>
    <x v="0"/>
    <s v="ELOR33011193Cummi QSK60 20006EL"/>
    <s v="Electro Oriente S. A."/>
    <x v="11"/>
    <x v="11"/>
    <s v="C. T. Nauta"/>
    <x v="57"/>
    <s v="EL"/>
    <x v="2"/>
    <x v="125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526.79399999999998"/>
    <n v="0.52679399999999998"/>
    <m/>
    <n v="0.16666666666666666"/>
    <n v="4.9999999999999996E-2"/>
    <n v="0"/>
    <n v="0"/>
    <n v="22"/>
    <s v="BASE DE DATOS"/>
    <m/>
  </r>
  <r>
    <s v="24"/>
    <x v="2"/>
    <s v="ELOR"/>
    <s v="33010993"/>
    <s v="33010993"/>
    <x v="2"/>
    <s v="Cat.1-3512(.208)"/>
    <s v="N"/>
    <n v="0.5"/>
    <n v="0"/>
    <n v="0"/>
    <n v="0"/>
    <n v="0"/>
    <n v="0"/>
    <n v="0"/>
    <n v="0"/>
    <n v="0"/>
    <m/>
    <x v="0"/>
    <s v="ELOR33010993Cat.1-3512(.208)EL"/>
    <s v="Electro Oriente S. A."/>
    <x v="11"/>
    <x v="11"/>
    <s v="C. T. Requena"/>
    <x v="58"/>
    <s v="EL"/>
    <x v="2"/>
    <x v="126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4.5454545454545456E-2"/>
    <n v="0"/>
    <n v="0"/>
    <n v="0"/>
    <n v="22"/>
    <s v="BASE DE DATOS"/>
    <m/>
  </r>
  <r>
    <s v="24"/>
    <x v="2"/>
    <s v="ELOR"/>
    <s v="33010993"/>
    <s v="33010993"/>
    <x v="2"/>
    <s v="Cat.3-3512(.219)"/>
    <s v="S"/>
    <n v="0.5"/>
    <n v="0.3"/>
    <n v="19.600000000000001"/>
    <n v="16.079999999999998"/>
    <n v="35.68"/>
    <n v="8"/>
    <n v="137"/>
    <n v="0"/>
    <n v="10"/>
    <m/>
    <x v="0"/>
    <s v="ELOR33010993Cat.3-3512(.219)EL"/>
    <s v="Electro Oriente S. A."/>
    <x v="11"/>
    <x v="11"/>
    <s v="C. T. Requena"/>
    <x v="58"/>
    <s v="EL"/>
    <x v="2"/>
    <x v="127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35.68"/>
    <n v="3.5679999999999996E-2"/>
    <m/>
    <n v="4.5454545454545456E-2"/>
    <n v="2.7272727272727271E-2"/>
    <n v="0"/>
    <n v="0"/>
    <n v="22"/>
    <s v="BASE DE DATOS"/>
    <m/>
  </r>
  <r>
    <s v="24"/>
    <x v="2"/>
    <s v="ELOR"/>
    <s v="33010993"/>
    <s v="33010993"/>
    <x v="2"/>
    <s v="CAT 6-3516B-139"/>
    <s v="S"/>
    <n v="2"/>
    <n v="1.2"/>
    <n v="4.2569999999999997"/>
    <n v="1.42"/>
    <n v="5.6769999999999996"/>
    <n v="0"/>
    <n v="22"/>
    <n v="0"/>
    <n v="20"/>
    <m/>
    <x v="0"/>
    <s v="ELOR33010993CAT 6-3516B-139EL"/>
    <s v="Electro Oriente S. A."/>
    <x v="11"/>
    <x v="11"/>
    <s v="C. T. Requena"/>
    <x v="58"/>
    <s v="EL"/>
    <x v="2"/>
    <x v="131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5.6769999999999996"/>
    <n v="5.6769999999999998E-3"/>
    <m/>
    <n v="0.18181818181818182"/>
    <n v="0.10909090909090909"/>
    <n v="0"/>
    <n v="0"/>
    <n v="22"/>
    <s v="BASE DE DATOS"/>
    <m/>
  </r>
  <r>
    <s v="24"/>
    <x v="2"/>
    <s v="ELOR"/>
    <s v="33010993"/>
    <s v="33010993"/>
    <x v="2"/>
    <s v="Cumm 2 QSK60-G6"/>
    <s v="S"/>
    <n v="2"/>
    <n v="1.2"/>
    <n v="199.84299999999999"/>
    <n v="342.93700000000001"/>
    <n v="542.78"/>
    <n v="23"/>
    <n v="701"/>
    <n v="0"/>
    <n v="250"/>
    <m/>
    <x v="0"/>
    <s v="ELOR33010993Cumm 2 QSK60-G6EL"/>
    <s v="Electro Oriente S. A."/>
    <x v="11"/>
    <x v="11"/>
    <s v="C. T. Requena"/>
    <x v="58"/>
    <s v="EL"/>
    <x v="2"/>
    <x v="129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542.78"/>
    <n v="0.54277999999999993"/>
    <m/>
    <n v="0.2"/>
    <n v="0.12"/>
    <n v="0"/>
    <n v="0"/>
    <n v="22"/>
    <s v="BASE DE DATOS"/>
    <m/>
  </r>
  <r>
    <s v="24"/>
    <x v="2"/>
    <s v="ELOR"/>
    <s v="33010993"/>
    <s v="33010993"/>
    <x v="2"/>
    <s v="CUMMINS 4"/>
    <s v="S"/>
    <n v="0.6"/>
    <n v="0.4"/>
    <n v="10.28"/>
    <n v="17.303999999999998"/>
    <n v="27.584"/>
    <n v="16"/>
    <n v="94"/>
    <n v="0"/>
    <n v="0"/>
    <m/>
    <x v="0"/>
    <s v="ELOR33010993CUMMINS 4EL"/>
    <s v="Electro Oriente S. A."/>
    <x v="11"/>
    <x v="11"/>
    <s v="C. T. Requena"/>
    <x v="58"/>
    <s v="EL"/>
    <x v="2"/>
    <x v="130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27.584"/>
    <n v="2.7584000000000001E-2"/>
    <m/>
    <n v="7.4999999999999997E-2"/>
    <n v="0.05"/>
    <n v="0"/>
    <n v="-3.5527136788005009E-15"/>
    <n v="22"/>
    <s v="BASE DE DATOS"/>
    <m/>
  </r>
  <r>
    <s v="24"/>
    <x v="2"/>
    <s v="ELOR"/>
    <s v="33010993"/>
    <s v="33010993"/>
    <x v="2"/>
    <s v="MTU 1200DS"/>
    <s v="S"/>
    <n v="1.2250000000000001"/>
    <n v="0.7"/>
    <n v="68.902000000000001"/>
    <n v="104.491"/>
    <n v="173.393"/>
    <n v="22"/>
    <n v="514"/>
    <n v="0"/>
    <n v="65"/>
    <m/>
    <x v="0"/>
    <s v="ELOR33010993MTU 1200DSEL"/>
    <s v="Electro Oriente S. A."/>
    <x v="11"/>
    <x v="11"/>
    <s v="C. T. Requena"/>
    <x v="58"/>
    <s v="EL"/>
    <x v="2"/>
    <x v="128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73.393"/>
    <n v="0.17339299999999999"/>
    <m/>
    <s v="-"/>
    <s v="-"/>
    <n v="0"/>
    <n v="0"/>
    <n v="22"/>
    <s v="BASE DE DATOS"/>
    <m/>
  </r>
  <r>
    <s v="24"/>
    <x v="2"/>
    <s v="ELOR"/>
    <s v="43095999"/>
    <s v="43095999"/>
    <x v="2"/>
    <s v="CUM.1 25450043"/>
    <s v="N"/>
    <n v="0.32400000000000001"/>
    <n v="0"/>
    <n v="0"/>
    <n v="0"/>
    <n v="0"/>
    <n v="0"/>
    <n v="0"/>
    <n v="0"/>
    <n v="0"/>
    <m/>
    <x v="0"/>
    <s v="ELOR43095999CUM.1 25450043EL"/>
    <s v="Electro Oriente S. A."/>
    <x v="11"/>
    <x v="11"/>
    <s v="C. T. Jenaro Herrera"/>
    <x v="59"/>
    <s v="EL"/>
    <x v="2"/>
    <x v="132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7E-2"/>
    <n v="2.4999999999999998E-2"/>
    <n v="0"/>
    <n v="0"/>
    <n v="22"/>
    <s v="BASE DE DATOS"/>
    <m/>
  </r>
  <r>
    <s v="24"/>
    <x v="2"/>
    <s v="ELOR"/>
    <s v="43095999"/>
    <s v="43095999"/>
    <x v="2"/>
    <s v="CUM.2 25449701"/>
    <s v="N"/>
    <n v="0.32400000000000001"/>
    <n v="0"/>
    <n v="0"/>
    <n v="0"/>
    <n v="0"/>
    <n v="0"/>
    <n v="0"/>
    <n v="0"/>
    <n v="0"/>
    <m/>
    <x v="0"/>
    <s v="ELOR43095999CUM.2 25449701EL"/>
    <s v="Electro Oriente S. A."/>
    <x v="11"/>
    <x v="11"/>
    <s v="C. T. Jenaro Herrera"/>
    <x v="59"/>
    <s v="EL"/>
    <x v="2"/>
    <x v="133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7E-2"/>
    <n v="2.4999999999999998E-2"/>
    <n v="0"/>
    <n v="0"/>
    <n v="22"/>
    <s v="BASE DE DATOS"/>
    <m/>
  </r>
  <r>
    <s v="24"/>
    <x v="2"/>
    <s v="ELOR"/>
    <s v="43095999"/>
    <s v="43095999"/>
    <x v="2"/>
    <s v="CUM.3 25449964"/>
    <s v="S"/>
    <n v="0.32400000000000001"/>
    <n v="0.3"/>
    <n v="6.4089999999999998"/>
    <n v="12.82"/>
    <n v="19.228999999999999"/>
    <n v="10"/>
    <n v="139"/>
    <n v="0"/>
    <n v="0"/>
    <m/>
    <x v="0"/>
    <s v="ELOR43095999CUM.3 25449964EL"/>
    <s v="Electro Oriente S. A."/>
    <x v="11"/>
    <x v="11"/>
    <s v="C. T. Jenaro Herrera"/>
    <x v="59"/>
    <s v="EL"/>
    <x v="2"/>
    <x v="134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9.228999999999999"/>
    <n v="1.9229E-2"/>
    <m/>
    <n v="2.7E-2"/>
    <n v="2.4999999999999998E-2"/>
    <n v="0"/>
    <n v="0"/>
    <n v="22"/>
    <s v="BASE DE DATOS"/>
    <m/>
  </r>
  <r>
    <s v="24"/>
    <x v="2"/>
    <s v="ELOR"/>
    <s v="43094599"/>
    <s v="43094599"/>
    <x v="2"/>
    <s v="CUMMINS_1 C200(050)"/>
    <s v="S"/>
    <n v="0.20799999999999999"/>
    <n v="0.14000000000000001"/>
    <n v="0.42599999999999999"/>
    <n v="2.9820000000000002"/>
    <n v="3.4079999999999999"/>
    <n v="3"/>
    <n v="77"/>
    <n v="0"/>
    <n v="2"/>
    <m/>
    <x v="0"/>
    <s v="ELOR43094599CUMMINS_1 C200(050)EL"/>
    <s v="Electro Oriente S. A."/>
    <x v="11"/>
    <x v="11"/>
    <s v="C. T. Tamshiyacu"/>
    <x v="60"/>
    <s v="EL"/>
    <x v="2"/>
    <x v="135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3.4079999999999999"/>
    <n v="3.408E-3"/>
    <m/>
    <n v="2.0799999999999999E-2"/>
    <n v="1.4000000000000002E-2"/>
    <n v="0"/>
    <n v="4.4408920985006262E-16"/>
    <n v="22"/>
    <s v="BASE DE DATOS"/>
    <m/>
  </r>
  <r>
    <s v="24"/>
    <x v="2"/>
    <s v="ELOR"/>
    <s v="43094599"/>
    <s v="43094599"/>
    <x v="2"/>
    <s v="CUMMINS_2 C200(026)"/>
    <s v="S"/>
    <n v="0.20799999999999999"/>
    <n v="0.17"/>
    <n v="1.7999999999999999E-2"/>
    <n v="0.129"/>
    <n v="0.14699999999999999"/>
    <n v="1"/>
    <n v="3"/>
    <n v="0"/>
    <n v="0"/>
    <m/>
    <x v="0"/>
    <s v="ELOR43094599CUMMINS_2 C200(026)EL"/>
    <s v="Electro Oriente S. A."/>
    <x v="11"/>
    <x v="11"/>
    <s v="C. T. Tamshiyacu"/>
    <x v="60"/>
    <s v="EL"/>
    <x v="2"/>
    <x v="136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.14699999999999999"/>
    <n v="1.47E-4"/>
    <m/>
    <n v="2.0799999999999999E-2"/>
    <n v="1.7000000000000001E-2"/>
    <n v="0"/>
    <n v="0"/>
    <n v="22"/>
    <s v="BASE DE DATOS"/>
    <m/>
  </r>
  <r>
    <s v="24"/>
    <x v="2"/>
    <s v="ELOR"/>
    <s v="43094599"/>
    <s v="43094599"/>
    <x v="2"/>
    <s v="CUMMINS_3 C4500C"/>
    <s v="S"/>
    <n v="0.45"/>
    <n v="0.18"/>
    <n v="5.1420000000000003"/>
    <n v="35.991999999999997"/>
    <n v="41.134"/>
    <n v="8"/>
    <n v="242"/>
    <n v="0"/>
    <n v="15"/>
    <m/>
    <x v="0"/>
    <s v="ELOR43094599CUMMINS_3 C4500CEL"/>
    <s v="Electro Oriente S. A."/>
    <x v="11"/>
    <x v="11"/>
    <s v="C. T. Tamshiyacu"/>
    <x v="60"/>
    <s v="EL"/>
    <x v="2"/>
    <x v="137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41.134"/>
    <n v="4.1133999999999997E-2"/>
    <m/>
    <n v="4.4999999999999998E-2"/>
    <n v="1.7999999999999999E-2"/>
    <n v="0"/>
    <n v="0"/>
    <n v="22"/>
    <s v="BASE DE DATOS"/>
    <m/>
  </r>
  <r>
    <s v="24"/>
    <x v="2"/>
    <s v="ELOR"/>
    <s v="43094599"/>
    <s v="43094599"/>
    <x v="2"/>
    <s v="CUMMINS_4 NTA855 G3"/>
    <s v="S"/>
    <n v="0.35199999999999998"/>
    <n v="0.28000000000000003"/>
    <n v="13.491"/>
    <n v="94.433999999999997"/>
    <n v="107.925"/>
    <n v="8"/>
    <n v="513"/>
    <n v="0"/>
    <n v="53"/>
    <m/>
    <x v="0"/>
    <s v="ELOR43094599CUMMINS_4 NTA855 G3EL"/>
    <s v="Electro Oriente S. A."/>
    <x v="11"/>
    <x v="11"/>
    <s v="C. T. Tamshiyacu"/>
    <x v="60"/>
    <s v="EL"/>
    <x v="2"/>
    <x v="138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107.925"/>
    <n v="0.10792499999999999"/>
    <m/>
    <n v="3.5199999999999995E-2"/>
    <n v="2.8000000000000004E-2"/>
    <n v="0"/>
    <n v="0"/>
    <n v="22"/>
    <s v="BASE DE DATOS"/>
    <m/>
  </r>
  <r>
    <s v="24"/>
    <x v="2"/>
    <s v="ELOR"/>
    <s v="53023514"/>
    <s v="53023514"/>
    <x v="2"/>
    <s v="OLYMPIAN"/>
    <s v="S"/>
    <n v="0.04"/>
    <n v="0.03"/>
    <n v="0.52400000000000002"/>
    <n v="1.234"/>
    <n v="1.758"/>
    <n v="9"/>
    <n v="312"/>
    <n v="0"/>
    <n v="3"/>
    <m/>
    <x v="0"/>
    <s v="ELOR53023514OLYMPIANEL"/>
    <s v="Electro Oriente S. A."/>
    <x v="11"/>
    <x v="11"/>
    <s v="C. T. Gran Peru"/>
    <x v="61"/>
    <s v="EL"/>
    <x v="2"/>
    <x v="105"/>
    <x v="0"/>
    <s v="Instalado"/>
    <s v="Operativo"/>
    <s v="Distribuidora"/>
    <x v="0"/>
    <x v="1"/>
    <x v="1"/>
    <x v="0"/>
    <s v="Estatal"/>
    <s v="LORETO"/>
    <s v="LORETO"/>
    <s v="MAYNAS"/>
    <s v="FERNANDO LORES"/>
    <s v="GRAN PERÚ"/>
    <x v="1"/>
    <n v="0"/>
    <x v="0"/>
    <x v="0"/>
    <x v="0"/>
    <s v="MWh"/>
    <n v="1.758"/>
    <n v="1.758E-3"/>
    <m/>
    <n v="3.3333333333333335E-3"/>
    <n v="2.5000000000000001E-3"/>
    <n v="0"/>
    <n v="0"/>
    <n v="22"/>
    <s v="BASE DE DATOS"/>
    <m/>
  </r>
  <r>
    <s v="24"/>
    <x v="2"/>
    <s v="ELOR"/>
    <s v="43095199"/>
    <s v="43095199"/>
    <x v="2"/>
    <s v="CKD 6S150PV"/>
    <s v="N"/>
    <n v="0.2"/>
    <n v="0"/>
    <n v="0"/>
    <n v="0"/>
    <n v="0"/>
    <n v="0"/>
    <n v="0"/>
    <n v="0"/>
    <n v="0"/>
    <m/>
    <x v="1"/>
    <s v="ELOR43095199CKD 6S150PVEL"/>
    <s v="Electro Oriente S. A."/>
    <x v="11"/>
    <x v="11"/>
    <s v="C. T. Pevas"/>
    <x v="34"/>
    <s v="EL"/>
    <x v="2"/>
    <x v="84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2"/>
    <s v="ELOR"/>
    <s v="43095199"/>
    <s v="43095199"/>
    <x v="2"/>
    <s v="Volvo TD-70G Nº1"/>
    <s v="N"/>
    <n v="0.1"/>
    <n v="0"/>
    <n v="0"/>
    <n v="0"/>
    <n v="0"/>
    <n v="0"/>
    <n v="0"/>
    <n v="0"/>
    <n v="0"/>
    <m/>
    <x v="1"/>
    <s v="ELOR43095199Volvo TD-70G Nº1EL"/>
    <s v="Electro Oriente S. A."/>
    <x v="11"/>
    <x v="11"/>
    <s v="C.T. PEVAS"/>
    <x v="34"/>
    <s v="EL"/>
    <x v="2"/>
    <x v="85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2"/>
    <s v="ELOR"/>
    <s v="43094799"/>
    <s v="43094799"/>
    <x v="2"/>
    <s v="CKD"/>
    <s v="N"/>
    <n v="0.1"/>
    <n v="0"/>
    <n v="0"/>
    <n v="0"/>
    <n v="0"/>
    <n v="0"/>
    <n v="0"/>
    <n v="0"/>
    <n v="0"/>
    <m/>
    <x v="1"/>
    <s v="ELOR43094799CKDEL"/>
    <s v="Electro Oriente S. A."/>
    <x v="11"/>
    <x v="11"/>
    <s v="C. T. Santa Clotilde"/>
    <x v="35"/>
    <s v="EL"/>
    <x v="2"/>
    <x v="70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2"/>
    <s v="ELOR"/>
    <s v="43094799"/>
    <s v="43094799"/>
    <x v="2"/>
    <s v="Cat."/>
    <s v="N"/>
    <n v="0.22500000000000001"/>
    <n v="0"/>
    <n v="0"/>
    <n v="0"/>
    <n v="0"/>
    <n v="0"/>
    <n v="0"/>
    <n v="0"/>
    <n v="0"/>
    <m/>
    <x v="1"/>
    <s v="ELOR43094799Cat.EL"/>
    <s v="Electro Oriente S. A."/>
    <x v="11"/>
    <x v="11"/>
    <s v="C. T. Santa Clotilde"/>
    <x v="35"/>
    <s v="EL"/>
    <x v="2"/>
    <x v="86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1.8749999999999999E-2"/>
    <n v="0"/>
    <n v="0"/>
    <n v="0"/>
    <n v="22"/>
    <s v="BASE DE DATOS"/>
    <m/>
  </r>
  <r>
    <s v="24"/>
    <x v="2"/>
    <s v="ELOR"/>
    <s v="43095399"/>
    <s v="43095399"/>
    <x v="2"/>
    <s v="CKD"/>
    <s v="N"/>
    <n v="0.1"/>
    <n v="0"/>
    <n v="0"/>
    <n v="0"/>
    <n v="0"/>
    <n v="0"/>
    <n v="0"/>
    <n v="0"/>
    <n v="0"/>
    <m/>
    <x v="1"/>
    <s v="ELOR43095399CKDEL"/>
    <s v="Electro Oriente S. A."/>
    <x v="11"/>
    <x v="11"/>
    <s v="C. T. San Pablo"/>
    <x v="36"/>
    <s v="EL"/>
    <x v="2"/>
    <x v="70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2"/>
    <s v="ELOR"/>
    <s v="43095399"/>
    <s v="43095399"/>
    <x v="2"/>
    <s v="Cat."/>
    <s v="N"/>
    <n v="0.09"/>
    <n v="0"/>
    <n v="0"/>
    <n v="0"/>
    <n v="0"/>
    <n v="0"/>
    <n v="0"/>
    <n v="0"/>
    <n v="0"/>
    <m/>
    <x v="1"/>
    <s v="ELOR43095399Cat.EL"/>
    <s v="Electro Oriente S. A."/>
    <x v="11"/>
    <x v="11"/>
    <s v="C. T. San Pablo"/>
    <x v="36"/>
    <s v="EL"/>
    <x v="2"/>
    <x v="86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2"/>
    <s v="ELOR"/>
    <s v="43095599"/>
    <s v="43095599"/>
    <x v="2"/>
    <s v="CKD"/>
    <s v="N"/>
    <n v="0.1"/>
    <n v="0"/>
    <n v="0"/>
    <n v="0"/>
    <n v="0"/>
    <n v="0"/>
    <n v="0"/>
    <n v="0"/>
    <n v="0"/>
    <m/>
    <x v="1"/>
    <s v="ELOR43095599CKDEL"/>
    <s v="Electro Oriente S. A."/>
    <x v="11"/>
    <x v="11"/>
    <s v="C. T. Tamanco Viejo"/>
    <x v="37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2"/>
    <s v="ELOR"/>
    <s v="43095599"/>
    <s v="43095599"/>
    <x v="2"/>
    <s v="Perkins"/>
    <s v="N"/>
    <n v="7.4999999999999997E-2"/>
    <n v="0"/>
    <n v="0"/>
    <n v="0"/>
    <n v="0"/>
    <n v="0"/>
    <n v="0"/>
    <n v="0"/>
    <n v="0"/>
    <m/>
    <x v="1"/>
    <s v="ELOR43095599PerkinsEL"/>
    <s v="Electro Oriente S. A."/>
    <x v="11"/>
    <x v="11"/>
    <s v="C. T. Tamanco Viejo"/>
    <x v="37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2"/>
    <s v="ELOR"/>
    <s v="43095699"/>
    <s v="43095699"/>
    <x v="2"/>
    <s v="CKD"/>
    <s v="N"/>
    <n v="0.1"/>
    <n v="0"/>
    <n v="0"/>
    <n v="0"/>
    <n v="0"/>
    <n v="0"/>
    <n v="0"/>
    <n v="0"/>
    <n v="0"/>
    <m/>
    <x v="1"/>
    <s v="ELOR43095699CKDEL"/>
    <s v="Electro Oriente S. A."/>
    <x v="11"/>
    <x v="11"/>
    <s v="C. T. San Roque de Maquia"/>
    <x v="38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2"/>
    <s v="ELOR"/>
    <s v="43095699"/>
    <s v="43095699"/>
    <x v="2"/>
    <s v="Perkins"/>
    <s v="N"/>
    <n v="0.09"/>
    <n v="0"/>
    <n v="0"/>
    <n v="0"/>
    <n v="0"/>
    <n v="0"/>
    <n v="0"/>
    <n v="0"/>
    <n v="0"/>
    <m/>
    <x v="1"/>
    <s v="ELOR43095699PerkinsEL"/>
    <s v="Electro Oriente S. A."/>
    <x v="11"/>
    <x v="11"/>
    <s v="C. T. San Roque de Maquia"/>
    <x v="38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2"/>
    <s v="ELOR"/>
    <s v="43094999"/>
    <s v="43094999"/>
    <x v="2"/>
    <s v="CKD MODASA"/>
    <s v="N"/>
    <n v="3.5000000000000003E-2"/>
    <n v="0"/>
    <n v="0"/>
    <n v="0"/>
    <n v="0"/>
    <n v="0"/>
    <n v="0"/>
    <n v="0"/>
    <n v="0"/>
    <m/>
    <x v="1"/>
    <s v="ELOR43094999CKD MODASAEL"/>
    <s v="Electro Oriente S. A."/>
    <x v="11"/>
    <x v="11"/>
    <s v="C. T. Cabo Pantoja"/>
    <x v="39"/>
    <s v="EL"/>
    <x v="2"/>
    <x v="87"/>
    <x v="0"/>
    <s v="Instalado"/>
    <s v="Inoperativo"/>
    <s v="Distribuidora"/>
    <x v="0"/>
    <x v="1"/>
    <x v="1"/>
    <x v="0"/>
    <s v="Estatal"/>
    <s v="LORETO"/>
    <s v="LORETO"/>
    <s v="MAYNAS"/>
    <s v="TORRES CAUSANO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2"/>
    <s v="ELOR"/>
    <s v="43095799"/>
    <s v="43095799"/>
    <x v="2"/>
    <s v="CKD"/>
    <s v="N"/>
    <n v="0.1"/>
    <n v="0"/>
    <n v="0"/>
    <n v="0"/>
    <n v="0"/>
    <n v="0"/>
    <n v="0"/>
    <n v="0"/>
    <n v="0"/>
    <m/>
    <x v="1"/>
    <s v="ELOR43095799CKDEL"/>
    <s v="Electro Oriente S. A."/>
    <x v="11"/>
    <x v="11"/>
    <s v="C. T. Bagazan"/>
    <x v="40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2"/>
    <s v="ELOR"/>
    <s v="43095799"/>
    <s v="43095799"/>
    <x v="2"/>
    <s v="Perkins"/>
    <s v="N"/>
    <n v="7.4999999999999997E-2"/>
    <n v="0"/>
    <n v="0"/>
    <n v="0"/>
    <n v="0"/>
    <n v="0"/>
    <n v="0"/>
    <n v="0"/>
    <n v="0"/>
    <m/>
    <x v="1"/>
    <s v="ELOR43095799PerkinsEL"/>
    <s v="Electro Oriente S. A."/>
    <x v="11"/>
    <x v="11"/>
    <s v="C. T. Bagazan"/>
    <x v="40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2"/>
    <s v="ELOR"/>
    <s v="43095899"/>
    <s v="43095899"/>
    <x v="2"/>
    <s v="MODASA"/>
    <s v="N"/>
    <n v="3.5000000000000003E-2"/>
    <n v="0"/>
    <n v="0"/>
    <n v="0"/>
    <n v="0"/>
    <n v="0"/>
    <n v="0"/>
    <n v="0"/>
    <n v="0"/>
    <m/>
    <x v="1"/>
    <s v="ELOR43095899MODASAEL"/>
    <s v="Electro Oriente S. A."/>
    <x v="11"/>
    <x v="11"/>
    <s v="C. T. Sapuena"/>
    <x v="41"/>
    <s v="EL"/>
    <x v="2"/>
    <x v="88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2"/>
    <s v="ELOR"/>
    <s v="43094899"/>
    <s v="43094899"/>
    <x v="2"/>
    <s v="MODASA"/>
    <s v="N"/>
    <n v="3.5000000000000003E-2"/>
    <n v="0"/>
    <n v="0"/>
    <n v="0"/>
    <n v="0"/>
    <n v="0"/>
    <n v="0"/>
    <n v="0"/>
    <n v="0"/>
    <m/>
    <x v="1"/>
    <s v="ELOR43094899MODASAEL"/>
    <s v="Electro Oriente S. A."/>
    <x v="11"/>
    <x v="11"/>
    <s v="C. T. El Alamo"/>
    <x v="42"/>
    <s v="EL"/>
    <x v="2"/>
    <x v="88"/>
    <x v="0"/>
    <s v="Instalado"/>
    <s v="Inoperativo"/>
    <s v="Distribuidora"/>
    <x v="0"/>
    <x v="1"/>
    <x v="1"/>
    <x v="0"/>
    <s v="Estatal"/>
    <s v="LORETO"/>
    <s v="LORETO"/>
    <s v="MAYNAS"/>
    <s v="PUTUMAYU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2"/>
    <s v="ELOR"/>
    <s v="43096199"/>
    <s v="43096199"/>
    <x v="2"/>
    <s v="CKD DAT 120"/>
    <s v="N"/>
    <n v="0.1"/>
    <n v="0"/>
    <n v="0"/>
    <n v="0"/>
    <n v="0"/>
    <n v="0"/>
    <n v="0"/>
    <n v="0"/>
    <n v="0"/>
    <m/>
    <x v="1"/>
    <s v="ELOR43096199CKD DAT 120EL"/>
    <s v="Electro Oriente S. A."/>
    <x v="11"/>
    <x v="11"/>
    <s v="C. T. Inahuaya"/>
    <x v="43"/>
    <s v="EL"/>
    <x v="2"/>
    <x v="89"/>
    <x v="0"/>
    <s v="Instalado"/>
    <s v="Inoperativo"/>
    <s v="Distribuidora"/>
    <x v="0"/>
    <x v="1"/>
    <x v="1"/>
    <x v="0"/>
    <s v="Estatal"/>
    <s v="LORETO"/>
    <s v="LORETO"/>
    <s v="UCAYALI"/>
    <s v="INAHUAY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2"/>
    <s v="ELOR"/>
    <s v="43096299"/>
    <s v="43096299"/>
    <x v="2"/>
    <s v="CKD"/>
    <s v="N"/>
    <n v="0.1"/>
    <n v="0"/>
    <n v="0"/>
    <n v="0"/>
    <n v="0"/>
    <n v="0"/>
    <n v="0"/>
    <n v="0"/>
    <n v="0"/>
    <m/>
    <x v="1"/>
    <s v="ELOR43096299CKDEL"/>
    <s v="Electro Oriente S. A."/>
    <x v="11"/>
    <x v="11"/>
    <s v="C. T. Pampa Hermosa"/>
    <x v="44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PAMPA HERMOS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2"/>
    <s v="ELOR"/>
    <s v="43096399"/>
    <s v="43096399"/>
    <x v="2"/>
    <s v="CKD"/>
    <s v="N"/>
    <n v="0.1"/>
    <n v="0"/>
    <n v="0"/>
    <n v="0"/>
    <n v="0"/>
    <n v="0"/>
    <n v="0"/>
    <n v="0"/>
    <n v="0"/>
    <m/>
    <x v="1"/>
    <s v="ELOR43096399CKDEL"/>
    <s v="Electro Oriente S. A."/>
    <x v="11"/>
    <x v="11"/>
    <s v="C. T. Tierra Blanca"/>
    <x v="45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SARAYACU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2"/>
    <s v="ELOR"/>
    <s v="43095099"/>
    <s v="43095099"/>
    <x v="2"/>
    <s v="Perkins M. 4-326-I"/>
    <s v="N"/>
    <n v="3.5000000000000003E-2"/>
    <n v="0"/>
    <n v="0"/>
    <n v="0"/>
    <n v="0"/>
    <n v="0"/>
    <n v="0"/>
    <n v="0"/>
    <n v="0"/>
    <m/>
    <x v="1"/>
    <s v="ELOR43095099Perkins M. 4-326-IEL"/>
    <s v="Electro Oriente S. A."/>
    <x v="11"/>
    <x v="11"/>
    <s v="C. T. El Porvenir"/>
    <x v="46"/>
    <s v="EL"/>
    <x v="2"/>
    <x v="90"/>
    <x v="0"/>
    <s v="Instalado"/>
    <s v="In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2"/>
    <s v="ELOR"/>
    <s v="43095499"/>
    <s v="43095499"/>
    <x v="2"/>
    <s v="Volvo TD 100"/>
    <s v="N"/>
    <n v="0.15"/>
    <n v="0"/>
    <n v="0"/>
    <n v="0"/>
    <n v="0"/>
    <n v="0"/>
    <n v="0"/>
    <n v="0"/>
    <n v="0"/>
    <m/>
    <x v="1"/>
    <s v="ELOR43095499Volvo TD 100EL"/>
    <s v="Electro Oriente S. A."/>
    <x v="11"/>
    <x v="11"/>
    <s v="C. T. Flor de Punga"/>
    <x v="47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CAPELLO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2"/>
    <s v="ELOR"/>
    <s v="43096099"/>
    <s v="43096099"/>
    <x v="2"/>
    <s v="Volvo TD 100"/>
    <s v="N"/>
    <n v="0.15"/>
    <n v="0"/>
    <n v="0"/>
    <n v="0"/>
    <n v="0"/>
    <n v="0"/>
    <n v="0"/>
    <n v="0"/>
    <n v="0"/>
    <m/>
    <x v="1"/>
    <s v="ELOR43096099Volvo TD 100EL"/>
    <s v="Electro Oriente S. A."/>
    <x v="11"/>
    <x v="11"/>
    <s v="C. T. Colonia Angamos"/>
    <x v="48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YAQUERANA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2"/>
    <s v="ELOR"/>
    <s v="33010893"/>
    <s v="33010893"/>
    <x v="2"/>
    <s v="CAT 3516(G1)"/>
    <s v="S"/>
    <n v="1"/>
    <n v="0.95"/>
    <n v="0"/>
    <n v="0"/>
    <n v="0"/>
    <n v="0"/>
    <n v="0"/>
    <n v="0"/>
    <n v="0"/>
    <m/>
    <x v="0"/>
    <s v="ELOR33010893CAT 3516(G1)EL"/>
    <s v="Electro Oriente S. A."/>
    <x v="11"/>
    <x v="11"/>
    <s v="C. T. Yurimaguas"/>
    <x v="64"/>
    <s v="EL"/>
    <x v="2"/>
    <x v="149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9.0909090909090912E-2"/>
    <n v="8.6363636363636365E-2"/>
    <n v="0"/>
    <n v="0"/>
    <n v="22"/>
    <s v="BASE DE DATOS"/>
    <m/>
  </r>
  <r>
    <s v="24"/>
    <x v="2"/>
    <s v="ELOR"/>
    <s v="33010893"/>
    <s v="33010893"/>
    <x v="2"/>
    <s v="CAT2 3512 TA(G2)"/>
    <s v="S"/>
    <n v="0.5"/>
    <n v="0.4"/>
    <n v="11.294"/>
    <n v="0"/>
    <n v="11.294"/>
    <n v="0"/>
    <n v="0"/>
    <n v="0"/>
    <n v="0"/>
    <m/>
    <x v="0"/>
    <s v="ELOR33010893CAT2 3512 TA(G2)EL"/>
    <s v="Electro Oriente S. A."/>
    <x v="11"/>
    <x v="11"/>
    <s v="C. T. Yurimaguas"/>
    <x v="64"/>
    <s v="EL"/>
    <x v="2"/>
    <x v="150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11.294"/>
    <n v="1.1294E-2"/>
    <m/>
    <n v="4.1666666666666664E-2"/>
    <n v="3.3333333333333333E-2"/>
    <n v="0"/>
    <n v="0"/>
    <n v="22"/>
    <s v="BASE DE DATOS"/>
    <m/>
  </r>
  <r>
    <s v="24"/>
    <x v="2"/>
    <s v="ELOR"/>
    <s v="33010893"/>
    <s v="33010893"/>
    <x v="2"/>
    <s v="CAT.2 D-3512(G4)"/>
    <s v="S"/>
    <n v="0.5"/>
    <n v="0.45"/>
    <n v="0"/>
    <n v="0"/>
    <n v="0"/>
    <n v="0"/>
    <n v="0"/>
    <n v="0"/>
    <n v="0"/>
    <m/>
    <x v="0"/>
    <s v="ELOR33010893CAT.2 D-3512(G4)EL"/>
    <s v="Electro Oriente S. A."/>
    <x v="11"/>
    <x v="11"/>
    <s v="C. T. Yurimaguas"/>
    <x v="64"/>
    <s v="EL"/>
    <x v="2"/>
    <x v="151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7499999999999999E-2"/>
    <n v="0"/>
    <n v="0"/>
    <n v="22"/>
    <s v="BASE DE DATOS"/>
    <m/>
  </r>
  <r>
    <s v="24"/>
    <x v="2"/>
    <s v="ELOR"/>
    <s v="33010893"/>
    <s v="33010893"/>
    <x v="2"/>
    <s v="AGGREKO (G5)"/>
    <s v="S"/>
    <n v="4.4000000000000004"/>
    <n v="4"/>
    <n v="0"/>
    <n v="0"/>
    <n v="0"/>
    <n v="0"/>
    <n v="0"/>
    <n v="0"/>
    <n v="0"/>
    <m/>
    <x v="0"/>
    <s v="ELOR33010893AGGREKO (G5)EL"/>
    <s v="Electro Oriente S. A."/>
    <x v="11"/>
    <x v="11"/>
    <s v="C. T. Yurimaguas"/>
    <x v="64"/>
    <s v="EL"/>
    <x v="2"/>
    <x v="152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s v="-"/>
    <s v="-"/>
    <n v="0"/>
    <n v="0"/>
    <n v="22"/>
    <s v="BASE DE DATOS"/>
    <m/>
  </r>
  <r>
    <s v="24"/>
    <x v="2"/>
    <s v="ELOR"/>
    <s v="33011293"/>
    <s v="33011293"/>
    <x v="2"/>
    <s v="Wartsila 1"/>
    <s v="S"/>
    <n v="6.24"/>
    <n v="6"/>
    <n v="0"/>
    <n v="0"/>
    <n v="0"/>
    <n v="0"/>
    <n v="0"/>
    <n v="0"/>
    <n v="0"/>
    <m/>
    <x v="0"/>
    <s v="ELOR33011293Wartsila 1EL"/>
    <s v="Electro Oriente S. A."/>
    <x v="11"/>
    <x v="11"/>
    <s v="C. T. Tarapoto"/>
    <x v="65"/>
    <s v="EL"/>
    <x v="2"/>
    <x v="14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2"/>
    <s v="ELOR"/>
    <s v="33011293"/>
    <s v="33011293"/>
    <x v="2"/>
    <s v="Wartsila 2"/>
    <s v="S"/>
    <n v="6.24"/>
    <n v="6"/>
    <n v="0"/>
    <n v="0"/>
    <n v="0"/>
    <n v="0"/>
    <n v="0"/>
    <n v="0"/>
    <n v="0"/>
    <m/>
    <x v="0"/>
    <s v="ELOR33011293Wartsila 2EL"/>
    <s v="Electro Oriente S. A."/>
    <x v="11"/>
    <x v="11"/>
    <s v="C. T. Tarapoto"/>
    <x v="65"/>
    <s v="EL"/>
    <x v="2"/>
    <x v="15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2"/>
    <s v="ELOR"/>
    <s v="33011293"/>
    <s v="33011293"/>
    <x v="2"/>
    <s v="CAT.D-3512"/>
    <s v="S"/>
    <n v="0.52"/>
    <n v="0.4"/>
    <n v="0"/>
    <n v="0"/>
    <n v="0"/>
    <n v="0"/>
    <n v="0"/>
    <n v="0"/>
    <n v="0"/>
    <m/>
    <x v="0"/>
    <s v="ELOR33011293CAT.D-3512EL"/>
    <s v="Electro Oriente S. A."/>
    <x v="11"/>
    <x v="11"/>
    <s v="C. T. Tarapoto"/>
    <x v="65"/>
    <s v="EL"/>
    <x v="2"/>
    <x v="153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1"/>
    <n v="0"/>
    <x v="0"/>
    <x v="0"/>
    <x v="0"/>
    <s v="MWh"/>
    <n v="0"/>
    <n v="0"/>
    <m/>
    <n v="4.3333333333333335E-2"/>
    <n v="3.3333333333333333E-2"/>
    <n v="0"/>
    <n v="0"/>
    <n v="22"/>
    <s v="BASE DE DATOS"/>
    <m/>
  </r>
  <r>
    <s v="24"/>
    <x v="2"/>
    <s v="ELOR"/>
    <s v="33011593"/>
    <s v="33011593"/>
    <x v="2"/>
    <s v="EMD"/>
    <s v="S"/>
    <n v="2.5"/>
    <n v="1.6"/>
    <n v="0"/>
    <n v="0"/>
    <n v="0"/>
    <n v="0"/>
    <n v="0"/>
    <n v="0"/>
    <n v="0"/>
    <m/>
    <x v="0"/>
    <s v="ELOR33011593EMDEL"/>
    <s v="Electro Oriente S. A."/>
    <x v="11"/>
    <x v="11"/>
    <s v="C. T. Bellavista"/>
    <x v="66"/>
    <s v="EL"/>
    <x v="2"/>
    <x v="154"/>
    <x v="0"/>
    <s v="Instalado"/>
    <s v="Operativo"/>
    <s v="Distribuidora"/>
    <x v="0"/>
    <x v="0"/>
    <x v="1"/>
    <x v="0"/>
    <s v="Estatal"/>
    <s v="SAN MARTÍN"/>
    <s v="SAN MARTÍN"/>
    <s v="BELLAVISTA"/>
    <s v="BELLAVISTA"/>
    <n v="0"/>
    <x v="1"/>
    <n v="0"/>
    <x v="0"/>
    <x v="0"/>
    <x v="0"/>
    <s v="MWh"/>
    <n v="0"/>
    <n v="0"/>
    <m/>
    <n v="0.22727272727272727"/>
    <n v="0.14545454545454548"/>
    <n v="0"/>
    <n v="0"/>
    <n v="22"/>
    <s v="BASE DE DATOS"/>
    <m/>
  </r>
  <r>
    <s v="24"/>
    <x v="2"/>
    <s v="ELOR"/>
    <s v="43047494"/>
    <s v="43047494"/>
    <x v="2"/>
    <s v="CAT C-18"/>
    <s v="S"/>
    <n v="0.5"/>
    <n v="0.5"/>
    <n v="0"/>
    <n v="0"/>
    <n v="0"/>
    <n v="0"/>
    <n v="0"/>
    <n v="0"/>
    <n v="0"/>
    <m/>
    <x v="0"/>
    <s v="ELOR43047494CAT C-18EL"/>
    <s v="Electro Oriente S. A."/>
    <x v="11"/>
    <x v="11"/>
    <s v="C. T. Lagunas"/>
    <x v="67"/>
    <s v="EL"/>
    <x v="2"/>
    <x v="155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4.1666666666666664E-2"/>
    <n v="0"/>
    <n v="0"/>
    <n v="22"/>
    <s v="BASE DE DATOS"/>
    <m/>
  </r>
  <r>
    <s v="24"/>
    <x v="2"/>
    <s v="ELOR"/>
    <s v="43047494"/>
    <s v="43047494"/>
    <x v="2"/>
    <s v="Volvo Penta TAD1630"/>
    <s v="S"/>
    <n v="0.5"/>
    <n v="0.4"/>
    <n v="0"/>
    <n v="0"/>
    <n v="0"/>
    <n v="0"/>
    <n v="0"/>
    <n v="0"/>
    <n v="0"/>
    <m/>
    <x v="0"/>
    <s v="ELOR43047494Volvo Penta TAD1630EL"/>
    <s v="Electro Oriente S. A."/>
    <x v="11"/>
    <x v="11"/>
    <s v="C. T. Lagunas"/>
    <x v="67"/>
    <s v="EL"/>
    <x v="2"/>
    <x v="156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2"/>
    <s v="ELOR"/>
    <s v="43047494"/>
    <s v="43047494"/>
    <x v="2"/>
    <s v="Cat. D-3512&lt;G3&gt;"/>
    <s v="S"/>
    <n v="0.5"/>
    <n v="0.45"/>
    <n v="62.918999999999997"/>
    <n v="0"/>
    <n v="62.918999999999997"/>
    <n v="0"/>
    <n v="312"/>
    <n v="0"/>
    <n v="0"/>
    <m/>
    <x v="0"/>
    <s v="ELOR43047494Cat. D-3512&lt;G3&gt;EL"/>
    <s v="Electro Oriente S. A."/>
    <x v="11"/>
    <x v="11"/>
    <s v="C. T. Lagunas"/>
    <x v="67"/>
    <s v="EL"/>
    <x v="2"/>
    <x v="157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62.918999999999997"/>
    <n v="6.2919000000000003E-2"/>
    <m/>
    <n v="4.1666666666666664E-2"/>
    <n v="3.7499999999999999E-2"/>
    <n v="0"/>
    <n v="0"/>
    <n v="22"/>
    <s v="BASE DE DATOS"/>
    <m/>
  </r>
  <r>
    <s v="24"/>
    <x v="2"/>
    <s v="ELOR"/>
    <s v="43047494"/>
    <s v="43047494"/>
    <x v="2"/>
    <s v="CAT 2 3512 &lt;G4&gt;"/>
    <s v="S"/>
    <n v="0.5"/>
    <n v="0.45"/>
    <n v="0"/>
    <n v="79.682000000000002"/>
    <n v="79.682000000000002"/>
    <n v="0"/>
    <n v="315"/>
    <n v="0"/>
    <n v="0"/>
    <m/>
    <x v="0"/>
    <s v="ELOR43047494CAT 2 3512 &lt;G4&gt;EL"/>
    <s v="Electro Oriente S. A."/>
    <x v="11"/>
    <x v="11"/>
    <s v="C. T. Lagunas"/>
    <x v="67"/>
    <s v="EL"/>
    <x v="2"/>
    <x v="173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79.682000000000002"/>
    <n v="7.9682000000000003E-2"/>
    <m/>
    <n v="4.5454545454545456E-2"/>
    <n v="4.0909090909090909E-2"/>
    <n v="0"/>
    <n v="0"/>
    <n v="22"/>
    <s v="BASE DE DATOS"/>
    <m/>
  </r>
  <r>
    <s v="24"/>
    <x v="2"/>
    <s v="ELOR"/>
    <s v="12345678"/>
    <s v="12345678"/>
    <x v="2"/>
    <s v="VOLVO PENTA &lt;G1&gt;"/>
    <s v="S"/>
    <n v="0.5"/>
    <n v="0.45"/>
    <n v="20.625"/>
    <n v="60.850999999999999"/>
    <n v="81.475999999999999"/>
    <n v="6"/>
    <n v="373"/>
    <n v="0"/>
    <n v="17"/>
    <m/>
    <x v="0"/>
    <s v="ELOR12345678VOLVO PENTA &lt;G1&gt;EL"/>
    <s v="Electro Oriente S. A."/>
    <x v="11"/>
    <x v="11"/>
    <s v="C. T. San Lorenzo"/>
    <x v="68"/>
    <s v="EL"/>
    <x v="2"/>
    <x v="158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81.475999999999999"/>
    <n v="8.1475999999999993E-2"/>
    <m/>
    <n v="4.1666666666666664E-2"/>
    <n v="3.7499999999999999E-2"/>
    <n v="0"/>
    <n v="0"/>
    <n v="22"/>
    <s v="BASE DE DATOS"/>
    <m/>
  </r>
  <r>
    <s v="24"/>
    <x v="2"/>
    <s v="ELOR"/>
    <s v="12345678"/>
    <s v="12345678"/>
    <x v="2"/>
    <s v="VOLVO PENTA &lt;G2&gt;"/>
    <s v="S"/>
    <n v="0.5"/>
    <n v="0.45"/>
    <n v="24.105"/>
    <n v="58.186999999999998"/>
    <n v="82.292000000000002"/>
    <n v="6"/>
    <n v="378"/>
    <n v="0"/>
    <n v="17"/>
    <m/>
    <x v="0"/>
    <s v="ELOR12345678VOLVO PENTA &lt;G2&gt;EL"/>
    <s v="Electro Oriente S. A."/>
    <x v="11"/>
    <x v="11"/>
    <s v="C. T. San Lorenzo"/>
    <x v="68"/>
    <s v="EL"/>
    <x v="2"/>
    <x v="159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82.292000000000002"/>
    <n v="8.2292000000000004E-2"/>
    <m/>
    <n v="4.1666666666666664E-2"/>
    <n v="3.7499999999999999E-2"/>
    <n v="0"/>
    <n v="0"/>
    <n v="22"/>
    <s v="BASE DE DATOS"/>
    <m/>
  </r>
  <r>
    <s v="24"/>
    <x v="2"/>
    <s v="ELOR"/>
    <s v="12345678"/>
    <s v="12345678"/>
    <x v="2"/>
    <s v="VOLVO PENTA &lt;G3&gt;"/>
    <s v="S"/>
    <n v="0.45"/>
    <n v="0.4"/>
    <n v="25.379000000000001"/>
    <n v="47.97"/>
    <n v="73.349000000000004"/>
    <n v="6"/>
    <n v="381"/>
    <n v="0"/>
    <n v="16"/>
    <m/>
    <x v="0"/>
    <s v="ELOR12345678VOLVO PENTA &lt;G3&gt;EL"/>
    <s v="Electro Oriente S. A."/>
    <x v="11"/>
    <x v="11"/>
    <s v="C. T. San Lorenzo"/>
    <x v="68"/>
    <s v="EL"/>
    <x v="2"/>
    <x v="160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73.349000000000004"/>
    <n v="7.3348999999999998E-2"/>
    <m/>
    <n v="3.7499999999999999E-2"/>
    <n v="3.3333333333333333E-2"/>
    <n v="0"/>
    <n v="0"/>
    <n v="22"/>
    <s v="BASE DE DATOS"/>
    <m/>
  </r>
  <r>
    <s v="24"/>
    <x v="2"/>
    <s v="ELOR"/>
    <s v="53200204"/>
    <s v="53200204"/>
    <x v="2"/>
    <s v="CAT3_3516"/>
    <s v="S"/>
    <n v="2"/>
    <n v="0.9"/>
    <n v="35.889000000000003"/>
    <n v="0"/>
    <n v="35.889000000000003"/>
    <n v="0"/>
    <n v="37.64"/>
    <n v="0"/>
    <n v="0"/>
    <m/>
    <x v="0"/>
    <s v="ELOR53200204CAT3_3516EL"/>
    <s v="Electro Oriente S. A."/>
    <x v="11"/>
    <x v="11"/>
    <s v="C. T. Bagua_Grande"/>
    <x v="69"/>
    <s v="EL"/>
    <x v="2"/>
    <x v="163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35.889000000000003"/>
    <n v="3.5889000000000004E-2"/>
    <m/>
    <n v="0.16666666666666666"/>
    <n v="7.4999999999999997E-2"/>
    <n v="0"/>
    <n v="0"/>
    <n v="22"/>
    <s v="BASE DE DATOS"/>
    <m/>
  </r>
  <r>
    <s v="24"/>
    <x v="2"/>
    <s v="ELOR"/>
    <s v="53200204"/>
    <s v="53200204"/>
    <x v="2"/>
    <s v="Cat-1_3512"/>
    <s v="S"/>
    <n v="0.5"/>
    <n v="0.35"/>
    <n v="10.349"/>
    <n v="0.41799999999999998"/>
    <n v="10.766999999999999"/>
    <n v="0"/>
    <n v="31.25"/>
    <n v="0"/>
    <n v="0"/>
    <m/>
    <x v="0"/>
    <s v="ELOR53200204Cat-1_3512EL"/>
    <s v="Electro Oriente S. A."/>
    <x v="11"/>
    <x v="11"/>
    <s v="C. T. Bagua_Grande"/>
    <x v="69"/>
    <s v="EL"/>
    <x v="2"/>
    <x v="161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10.766999999999999"/>
    <n v="1.0766999999999999E-2"/>
    <m/>
    <n v="4.1666666666666664E-2"/>
    <n v="2.9166666666666664E-2"/>
    <n v="0"/>
    <n v="0"/>
    <n v="22"/>
    <s v="BASE DE DATOS"/>
    <m/>
  </r>
  <r>
    <s v="24"/>
    <x v="2"/>
    <s v="ELOR"/>
    <s v="53200204"/>
    <s v="53200204"/>
    <x v="2"/>
    <s v="Cat-2_3512"/>
    <s v="S"/>
    <n v="0.5"/>
    <n v="0.35"/>
    <n v="5.601"/>
    <n v="0"/>
    <n v="5.601"/>
    <n v="0"/>
    <n v="63.43"/>
    <n v="0"/>
    <n v="0"/>
    <m/>
    <x v="0"/>
    <s v="ELOR53200204Cat-2_3512EL"/>
    <s v="Electro Oriente S. A."/>
    <x v="11"/>
    <x v="11"/>
    <s v="C. T. Bagua_Grande"/>
    <x v="69"/>
    <s v="EL"/>
    <x v="2"/>
    <x v="162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5.601"/>
    <n v="5.6010000000000001E-3"/>
    <m/>
    <n v="4.1666666666666664E-2"/>
    <n v="2.9166666666666664E-2"/>
    <n v="0"/>
    <n v="0"/>
    <n v="22"/>
    <s v="BASE DE DATOS"/>
    <m/>
  </r>
  <r>
    <s v="24"/>
    <x v="2"/>
    <s v="ELOR"/>
    <s v="53200204"/>
    <s v="53200204"/>
    <x v="2"/>
    <s v="DETROIT"/>
    <s v="S"/>
    <n v="0.45"/>
    <n v="0.3"/>
    <n v="1.7370000000000001"/>
    <n v="0"/>
    <n v="1.7370000000000001"/>
    <n v="0"/>
    <n v="7.23"/>
    <n v="0"/>
    <n v="0"/>
    <m/>
    <x v="0"/>
    <s v="ELOR53200204DETROITEL"/>
    <s v="Electro Oriente S. A."/>
    <x v="11"/>
    <x v="11"/>
    <s v="C. T. Bagua_Grande"/>
    <x v="69"/>
    <s v="EL"/>
    <x v="2"/>
    <x v="164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1.7370000000000001"/>
    <n v="1.737E-3"/>
    <m/>
    <n v="0.05"/>
    <n v="3.3333333333333333E-2"/>
    <n v="0"/>
    <n v="0"/>
    <n v="22"/>
    <s v="BASE DE DATOS"/>
    <m/>
  </r>
  <r>
    <s v="24"/>
    <x v="2"/>
    <s v="ELOR"/>
    <s v="65010914"/>
    <s v="65010914"/>
    <x v="2"/>
    <s v="GRUPO 1"/>
    <s v="S"/>
    <n v="1.1000000000000001"/>
    <n v="0.8"/>
    <n v="54.253"/>
    <n v="0"/>
    <n v="54.253"/>
    <n v="0"/>
    <n v="110.52"/>
    <n v="0"/>
    <n v="0"/>
    <m/>
    <x v="0"/>
    <s v="ELOR65010914GRUPO 1EL"/>
    <s v="Electro Oriente S. A."/>
    <x v="11"/>
    <x v="11"/>
    <s v="C. T. Juan Velazco Alvarado"/>
    <x v="70"/>
    <s v="EL"/>
    <x v="2"/>
    <x v="165"/>
    <x v="0"/>
    <s v="Instalado"/>
    <s v="Operativo"/>
    <s v="Distribuidora"/>
    <x v="0"/>
    <x v="0"/>
    <x v="1"/>
    <x v="0"/>
    <s v="Estatal"/>
    <s v="AMAZONAS"/>
    <s v="AMAZONAS"/>
    <s v="CONDORCANQUI"/>
    <s v="SANTA MARÍA DE NIEVA"/>
    <s v="JUAN VELAZCO ALVARADO"/>
    <x v="1"/>
    <n v="0"/>
    <x v="0"/>
    <x v="0"/>
    <x v="0"/>
    <s v="MWh"/>
    <n v="54.253"/>
    <n v="5.4253000000000003E-2"/>
    <m/>
    <n v="9.1666666666666674E-2"/>
    <n v="6.6666666666666666E-2"/>
    <n v="0"/>
    <n v="0"/>
    <n v="22"/>
    <s v="BASE DE DATOS"/>
    <m/>
  </r>
  <r>
    <s v="24"/>
    <x v="2"/>
    <s v="ELOR"/>
    <s v="53026818"/>
    <s v="53026818"/>
    <x v="2"/>
    <s v="CAT1_HUMBOLT"/>
    <s v="S"/>
    <n v="1.825"/>
    <n v="1"/>
    <n v="56.996000000000002"/>
    <n v="0"/>
    <n v="56.996000000000002"/>
    <n v="0"/>
    <n v="49.9"/>
    <n v="0"/>
    <n v="0"/>
    <m/>
    <x v="0"/>
    <s v="ELOR53026818CAT1_HUMBOLTEL"/>
    <s v="Electro Oriente S. A."/>
    <x v="11"/>
    <x v="11"/>
    <s v="C.T. San Ignacio"/>
    <x v="71"/>
    <s v="EL"/>
    <x v="2"/>
    <x v="166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56.996000000000002"/>
    <n v="5.6996000000000005E-2"/>
    <m/>
    <n v="0.15208333333333332"/>
    <n v="8.3333333333333329E-2"/>
    <n v="0"/>
    <n v="0"/>
    <n v="22"/>
    <s v="BASE DE DATOS"/>
    <m/>
  </r>
  <r>
    <s v="24"/>
    <x v="2"/>
    <s v="ELOR"/>
    <s v="53026818"/>
    <s v="53026818"/>
    <x v="2"/>
    <s v="CAT2_HUMBOLT"/>
    <s v="S"/>
    <n v="0.91"/>
    <n v="0.8"/>
    <n v="8.3089999999999993"/>
    <n v="0"/>
    <n v="8.3089999999999993"/>
    <n v="0"/>
    <n v="14.72"/>
    <n v="0"/>
    <n v="0"/>
    <m/>
    <x v="0"/>
    <s v="ELOR53026818CAT2_HUMBOLTEL"/>
    <s v="Electro Oriente S. A."/>
    <x v="11"/>
    <x v="11"/>
    <s v="C.T. San Ignacio"/>
    <x v="71"/>
    <s v="EL"/>
    <x v="2"/>
    <x v="167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8.3089999999999993"/>
    <n v="8.3089999999999987E-3"/>
    <m/>
    <n v="7.5833333333333336E-2"/>
    <n v="6.6666666666666666E-2"/>
    <n v="0"/>
    <n v="0"/>
    <n v="22"/>
    <s v="BASE DE DATOS"/>
    <m/>
  </r>
  <r>
    <s v="24"/>
    <x v="2"/>
    <s v="ELOR"/>
    <s v="53026818"/>
    <s v="53026818"/>
    <x v="2"/>
    <s v="CAT3_HUMBOLT"/>
    <s v="S"/>
    <n v="1.35"/>
    <n v="1"/>
    <n v="27.454999999999998"/>
    <n v="0"/>
    <n v="27.454999999999998"/>
    <n v="0"/>
    <n v="31.27"/>
    <n v="0"/>
    <n v="0"/>
    <m/>
    <x v="0"/>
    <s v="ELOR53026818CAT3_HUMBOLTEL"/>
    <s v="Electro Oriente S. A."/>
    <x v="11"/>
    <x v="11"/>
    <s v="C.T. San Ignacio"/>
    <x v="71"/>
    <s v="EL"/>
    <x v="2"/>
    <x v="168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27.454999999999998"/>
    <n v="2.7454999999999997E-2"/>
    <m/>
    <n v="0.1125"/>
    <n v="8.3333333333333329E-2"/>
    <n v="0"/>
    <n v="0"/>
    <n v="22"/>
    <s v="BASE DE DATOS"/>
    <m/>
  </r>
  <r>
    <s v="24"/>
    <x v="2"/>
    <s v="ELOR"/>
    <s v="53026818"/>
    <s v="53026818"/>
    <x v="2"/>
    <s v="CAT4_HUMBOLT"/>
    <s v="S"/>
    <n v="0.7"/>
    <n v="0.5"/>
    <n v="0.45100000000000001"/>
    <n v="0"/>
    <n v="0.45100000000000001"/>
    <n v="0"/>
    <n v="1.27"/>
    <n v="0"/>
    <n v="0"/>
    <m/>
    <x v="0"/>
    <s v="ELOR53026818CAT4_HUMBOLTEL"/>
    <s v="Electro Oriente S. A."/>
    <x v="11"/>
    <x v="11"/>
    <s v="C.T. San Ignacio"/>
    <x v="71"/>
    <s v="EL"/>
    <x v="2"/>
    <x v="169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0.45100000000000001"/>
    <n v="4.5100000000000001E-4"/>
    <m/>
    <n v="6.9999999999999993E-2"/>
    <n v="0.05"/>
    <n v="0"/>
    <n v="0"/>
    <n v="22"/>
    <s v="BASE DE DATOS"/>
    <m/>
  </r>
  <r>
    <s v="24"/>
    <x v="2"/>
    <s v="ELOR"/>
    <s v="53026818"/>
    <s v="53026818"/>
    <x v="2"/>
    <s v="CAT5_HUMBOLT"/>
    <s v="S"/>
    <n v="0.7"/>
    <n v="0.5"/>
    <n v="0.86299999999999999"/>
    <n v="0"/>
    <n v="0.86299999999999999"/>
    <n v="0"/>
    <n v="1.58"/>
    <n v="0"/>
    <n v="0"/>
    <m/>
    <x v="0"/>
    <s v="ELOR53026818CAT5_HUMBOLTEL"/>
    <s v="Electro Oriente S. A."/>
    <x v="11"/>
    <x v="11"/>
    <s v="C.T. San Ignacio"/>
    <x v="71"/>
    <s v="EL"/>
    <x v="2"/>
    <x v="170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0.86299999999999999"/>
    <n v="8.6299999999999994E-4"/>
    <m/>
    <n v="6.9999999999999993E-2"/>
    <n v="0.05"/>
    <n v="0"/>
    <n v="0"/>
    <n v="22"/>
    <s v="BASE DE DATOS"/>
    <m/>
  </r>
  <r>
    <s v="24"/>
    <x v="3"/>
    <s v="ELOR"/>
    <s v="33010767"/>
    <s v="33010767"/>
    <x v="2"/>
    <s v="Cat 3512 C"/>
    <s v="S"/>
    <n v="0.72499999999999998"/>
    <n v="0.5"/>
    <n v="0"/>
    <n v="0"/>
    <n v="0"/>
    <n v="0"/>
    <n v="0.1"/>
    <n v="0"/>
    <n v="0"/>
    <m/>
    <x v="0"/>
    <s v="ELOR33010767Cat 3512 CEL"/>
    <s v="Electro Oriente S. A."/>
    <x v="11"/>
    <x v="11"/>
    <s v="C. T. Iqt.Diesel - Diesel"/>
    <x v="32"/>
    <s v="EL"/>
    <x v="2"/>
    <x v="7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6.0416666666666667E-2"/>
    <n v="4.1666666666666664E-2"/>
    <n v="0"/>
    <n v="0"/>
    <n v="22"/>
    <s v="BASE DE DATOS"/>
    <m/>
  </r>
  <r>
    <s v="24"/>
    <x v="3"/>
    <s v="ELOR"/>
    <s v="33010793"/>
    <s v="33010793"/>
    <x v="2"/>
    <s v="WARTSILA 1"/>
    <s v="S"/>
    <n v="6.4"/>
    <n v="6"/>
    <n v="6.4980000000000002"/>
    <n v="0"/>
    <n v="6.4980000000000002"/>
    <n v="0"/>
    <n v="3.31"/>
    <n v="0"/>
    <n v="0"/>
    <m/>
    <x v="0"/>
    <s v="ELOR33010793WARTSILA 1EL"/>
    <s v="Electro Oriente S. A."/>
    <x v="11"/>
    <x v="11"/>
    <s v="C. T. Iqt.Diesel - Wartsila"/>
    <x v="33"/>
    <s v="EL"/>
    <x v="2"/>
    <x v="14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6.4980000000000002"/>
    <n v="6.4980000000000003E-3"/>
    <m/>
    <n v="0.53333333333333333"/>
    <n v="0.5"/>
    <n v="0"/>
    <n v="0"/>
    <n v="22"/>
    <s v="BASE DE DATOS"/>
    <m/>
  </r>
  <r>
    <s v="24"/>
    <x v="3"/>
    <s v="ELOR"/>
    <s v="33010793"/>
    <s v="33010793"/>
    <x v="2"/>
    <s v="WARTSILA 2"/>
    <s v="S"/>
    <n v="6.4"/>
    <n v="6"/>
    <n v="0"/>
    <n v="0"/>
    <n v="0"/>
    <n v="6"/>
    <n v="0"/>
    <n v="0"/>
    <n v="0"/>
    <m/>
    <x v="0"/>
    <s v="ELOR33010793WARTSILA 2EL"/>
    <s v="Electro Oriente S. A."/>
    <x v="11"/>
    <x v="11"/>
    <s v="C. T. Iqt.Diesel - Wartsila"/>
    <x v="33"/>
    <s v="EL"/>
    <x v="2"/>
    <x v="15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3"/>
    <s v="ELOR"/>
    <s v="33010793"/>
    <s v="33010793"/>
    <x v="2"/>
    <s v="WARTSILA 3"/>
    <s v="N"/>
    <n v="6.4"/>
    <n v="0"/>
    <n v="0"/>
    <n v="0"/>
    <n v="0"/>
    <n v="0"/>
    <n v="0"/>
    <n v="0"/>
    <n v="0"/>
    <m/>
    <x v="0"/>
    <s v="ELOR33010793WARTSILA 3EL"/>
    <s v="Electro Oriente S. A."/>
    <x v="11"/>
    <x v="11"/>
    <s v="C. T. Iqt.Diesel - Wartsila"/>
    <x v="33"/>
    <s v="EL"/>
    <x v="2"/>
    <x v="16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"/>
    <n v="0"/>
    <n v="0"/>
    <n v="22"/>
    <s v="BASE DE DATOS"/>
    <m/>
  </r>
  <r>
    <s v="24"/>
    <x v="3"/>
    <s v="ELOR"/>
    <s v="33010793"/>
    <s v="33010793"/>
    <x v="2"/>
    <s v="WARTSILA 4"/>
    <s v="S"/>
    <n v="6.4"/>
    <n v="6"/>
    <n v="21.547999999999998"/>
    <n v="17.553000000000001"/>
    <n v="39.100999999999999"/>
    <n v="2"/>
    <n v="16.07"/>
    <n v="3"/>
    <n v="0"/>
    <m/>
    <x v="0"/>
    <s v="ELOR33010793WARTSILA 4EL"/>
    <s v="Electro Oriente S. A."/>
    <x v="11"/>
    <x v="11"/>
    <s v="C. T. Iqt.Diesel - Wartsila"/>
    <x v="33"/>
    <s v="EL"/>
    <x v="2"/>
    <x v="1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39.100999999999999"/>
    <n v="3.9100999999999997E-2"/>
    <m/>
    <n v="0.53333333333333333"/>
    <n v="0.5"/>
    <n v="0"/>
    <n v="0"/>
    <n v="22"/>
    <s v="BASE DE DATOS"/>
    <m/>
  </r>
  <r>
    <s v="24"/>
    <x v="3"/>
    <s v="ELOR"/>
    <s v="33010793"/>
    <s v="33010793"/>
    <x v="2"/>
    <s v="WARTSILA 5"/>
    <s v="S"/>
    <n v="8.1"/>
    <n v="7.8"/>
    <n v="257.55200000000002"/>
    <n v="550.09500000000003"/>
    <n v="807.64700000000005"/>
    <n v="45"/>
    <n v="138.16999999999999"/>
    <n v="0"/>
    <n v="110"/>
    <m/>
    <x v="0"/>
    <s v="ELOR33010793WARTSILA 5EL"/>
    <s v="Electro Oriente S. A."/>
    <x v="11"/>
    <x v="11"/>
    <s v="C. T. Iqt.Diesel - Wartsila"/>
    <x v="33"/>
    <s v="EL"/>
    <x v="2"/>
    <x v="78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807.64700000000005"/>
    <n v="0.807647"/>
    <m/>
    <n v="0.67499999999999993"/>
    <n v="0.65"/>
    <n v="0"/>
    <n v="0"/>
    <n v="22"/>
    <s v="BASE DE DATOS"/>
    <m/>
  </r>
  <r>
    <s v="24"/>
    <x v="3"/>
    <s v="ELOR"/>
    <s v="33010793"/>
    <s v="33010793"/>
    <x v="2"/>
    <s v="WARTSILA 6"/>
    <s v="S"/>
    <n v="8.1"/>
    <n v="7.8"/>
    <n v="595.24599999999998"/>
    <n v="1225.4639999999999"/>
    <n v="1820.71"/>
    <n v="23"/>
    <n v="252.9"/>
    <n v="3"/>
    <n v="110"/>
    <m/>
    <x v="0"/>
    <s v="ELOR33010793WARTSILA 6EL"/>
    <s v="Electro Oriente S. A."/>
    <x v="11"/>
    <x v="11"/>
    <s v="C. T. Iqt.Diesel - Wartsila"/>
    <x v="33"/>
    <s v="EL"/>
    <x v="2"/>
    <x v="79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820.71"/>
    <n v="1.8207100000000001"/>
    <m/>
    <n v="0.67499999999999993"/>
    <n v="0.65"/>
    <n v="0"/>
    <n v="0"/>
    <n v="22"/>
    <s v="BASE DE DATOS"/>
    <m/>
  </r>
  <r>
    <s v="24"/>
    <x v="3"/>
    <s v="ELOR"/>
    <s v="33010793"/>
    <s v="33010793"/>
    <x v="2"/>
    <s v="WARTSILA 7"/>
    <s v="S"/>
    <n v="8.1"/>
    <n v="7.8"/>
    <n v="122.818"/>
    <n v="129.22300000000001"/>
    <n v="252.041"/>
    <n v="204"/>
    <n v="33.950000000000003"/>
    <n v="0"/>
    <n v="0"/>
    <m/>
    <x v="0"/>
    <s v="ELOR33010793WARTSILA 7EL"/>
    <s v="Electro Oriente S. A."/>
    <x v="11"/>
    <x v="11"/>
    <s v="C. T. Iqt.Diesel - Wartsila"/>
    <x v="33"/>
    <s v="EL"/>
    <x v="2"/>
    <x v="80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252.041"/>
    <n v="0.25204100000000002"/>
    <m/>
    <n v="0.67499999999999993"/>
    <n v="0.65"/>
    <n v="0"/>
    <n v="0"/>
    <n v="22"/>
    <s v="BASE DE DATOS"/>
    <m/>
  </r>
  <r>
    <s v="24"/>
    <x v="3"/>
    <s v="ELOR"/>
    <s v="33010793"/>
    <s v="33010793"/>
    <x v="2"/>
    <s v="CAT-16CM32"/>
    <s v="S"/>
    <n v="7.4"/>
    <n v="6.5"/>
    <n v="0"/>
    <n v="9.2420000000000009"/>
    <n v="9.2420000000000009"/>
    <n v="0"/>
    <n v="2.62"/>
    <n v="0"/>
    <n v="0"/>
    <m/>
    <x v="0"/>
    <s v="ELOR33010793CAT-16CM32EL"/>
    <s v="Electro Oriente S. A."/>
    <x v="11"/>
    <x v="11"/>
    <s v="C. T. Iqt.Diesel - Wartsila"/>
    <x v="33"/>
    <s v="EL"/>
    <x v="2"/>
    <x v="81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9.2420000000000009"/>
    <n v="9.2420000000000002E-3"/>
    <m/>
    <n v="0.6166666666666667"/>
    <n v="0.54166666666666663"/>
    <n v="0"/>
    <n v="0"/>
    <n v="22"/>
    <s v="BASE DE DATOS"/>
    <m/>
  </r>
  <r>
    <s v="24"/>
    <x v="3"/>
    <s v="ELOR"/>
    <s v="33010793"/>
    <s v="33010793"/>
    <x v="2"/>
    <s v="CAT.1-16CM32C"/>
    <s v="N"/>
    <n v="7.5179999999999998"/>
    <n v="0"/>
    <n v="0"/>
    <n v="0"/>
    <n v="0"/>
    <n v="0"/>
    <n v="0"/>
    <n v="0"/>
    <n v="0"/>
    <m/>
    <x v="0"/>
    <s v="ELOR33010793CAT.1-16CM32CEL"/>
    <s v="Electro Oriente S. A."/>
    <x v="11"/>
    <x v="11"/>
    <s v="C. T. Iqt.Diesel - Wartsila"/>
    <x v="33"/>
    <s v="EL"/>
    <x v="2"/>
    <x v="82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3"/>
    <s v="ELOR"/>
    <s v="33010793"/>
    <s v="33010793"/>
    <x v="2"/>
    <s v="CAT.2-16CM32C"/>
    <s v="N"/>
    <n v="7.5179999999999998"/>
    <n v="0"/>
    <n v="0"/>
    <n v="0"/>
    <n v="0"/>
    <n v="0"/>
    <n v="0"/>
    <n v="0"/>
    <n v="0"/>
    <m/>
    <x v="0"/>
    <s v="ELOR33010793CAT.2-16CM32CEL"/>
    <s v="Electro Oriente S. A."/>
    <x v="11"/>
    <x v="11"/>
    <s v="C. T. Iqt.Diesel - Wartsila"/>
    <x v="33"/>
    <s v="EL"/>
    <x v="2"/>
    <x v="83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3"/>
    <s v="ELOR"/>
    <s v="43095199"/>
    <s v="43095199"/>
    <x v="2"/>
    <s v="CKD 6S150PV"/>
    <s v="N"/>
    <n v="0.2"/>
    <n v="0"/>
    <n v="0"/>
    <n v="0"/>
    <n v="0"/>
    <n v="0"/>
    <n v="0"/>
    <n v="0"/>
    <n v="0"/>
    <m/>
    <x v="1"/>
    <s v="ELOR43095199CKD 6S150PVEL"/>
    <s v="Electro Oriente S. A."/>
    <x v="11"/>
    <x v="11"/>
    <s v="C. T. Pevas"/>
    <x v="34"/>
    <s v="EL"/>
    <x v="2"/>
    <x v="84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3"/>
    <s v="ELOR"/>
    <s v="43095199"/>
    <s v="43095199"/>
    <x v="2"/>
    <s v="Volvo TD-70G Nº1"/>
    <s v="N"/>
    <n v="0.1"/>
    <n v="0"/>
    <n v="0"/>
    <n v="0"/>
    <n v="0"/>
    <n v="0"/>
    <n v="0"/>
    <n v="0"/>
    <n v="0"/>
    <m/>
    <x v="1"/>
    <s v="ELOR43095199Volvo TD-70G Nº1EL"/>
    <s v="Electro Oriente S. A."/>
    <x v="11"/>
    <x v="11"/>
    <s v="C.T. PEVAS"/>
    <x v="34"/>
    <s v="EL"/>
    <x v="2"/>
    <x v="85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3"/>
    <s v="ELOR"/>
    <s v="43094799"/>
    <s v="43094799"/>
    <x v="2"/>
    <s v="CKD"/>
    <s v="N"/>
    <n v="0.1"/>
    <n v="0"/>
    <n v="0"/>
    <n v="0"/>
    <n v="0"/>
    <n v="0"/>
    <n v="0"/>
    <n v="0"/>
    <n v="0"/>
    <m/>
    <x v="1"/>
    <s v="ELOR43094799CKDEL"/>
    <s v="Electro Oriente S. A."/>
    <x v="11"/>
    <x v="11"/>
    <s v="C. T. Santa Clotilde"/>
    <x v="35"/>
    <s v="EL"/>
    <x v="2"/>
    <x v="70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3"/>
    <s v="ELOR"/>
    <s v="43094799"/>
    <s v="43094799"/>
    <x v="2"/>
    <s v="Cat."/>
    <s v="N"/>
    <n v="0.22500000000000001"/>
    <n v="0"/>
    <n v="0"/>
    <n v="0"/>
    <n v="0"/>
    <n v="0"/>
    <n v="0"/>
    <n v="0"/>
    <n v="0"/>
    <m/>
    <x v="1"/>
    <s v="ELOR43094799Cat.EL"/>
    <s v="Electro Oriente S. A."/>
    <x v="11"/>
    <x v="11"/>
    <s v="C. T. Santa Clotilde"/>
    <x v="35"/>
    <s v="EL"/>
    <x v="2"/>
    <x v="86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1.8749999999999999E-2"/>
    <n v="0"/>
    <n v="0"/>
    <n v="0"/>
    <n v="22"/>
    <s v="BASE DE DATOS"/>
    <m/>
  </r>
  <r>
    <s v="24"/>
    <x v="3"/>
    <s v="ELOR"/>
    <s v="43095399"/>
    <s v="43095399"/>
    <x v="2"/>
    <s v="CKD"/>
    <s v="N"/>
    <n v="0.1"/>
    <n v="0"/>
    <n v="0"/>
    <n v="0"/>
    <n v="0"/>
    <n v="0"/>
    <n v="0"/>
    <n v="0"/>
    <n v="0"/>
    <m/>
    <x v="1"/>
    <s v="ELOR43095399CKDEL"/>
    <s v="Electro Oriente S. A."/>
    <x v="11"/>
    <x v="11"/>
    <s v="C. T. San Pablo"/>
    <x v="36"/>
    <s v="EL"/>
    <x v="2"/>
    <x v="70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3"/>
    <s v="ELOR"/>
    <s v="43095399"/>
    <s v="43095399"/>
    <x v="2"/>
    <s v="Cat."/>
    <s v="N"/>
    <n v="0.09"/>
    <n v="0"/>
    <n v="0"/>
    <n v="0"/>
    <n v="0"/>
    <n v="0"/>
    <n v="0"/>
    <n v="0"/>
    <n v="0"/>
    <m/>
    <x v="1"/>
    <s v="ELOR43095399Cat.EL"/>
    <s v="Electro Oriente S. A."/>
    <x v="11"/>
    <x v="11"/>
    <s v="C. T. San Pablo"/>
    <x v="36"/>
    <s v="EL"/>
    <x v="2"/>
    <x v="86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3"/>
    <s v="ELOR"/>
    <s v="43095599"/>
    <s v="43095599"/>
    <x v="2"/>
    <s v="CKD"/>
    <s v="N"/>
    <n v="0.1"/>
    <n v="0"/>
    <n v="0"/>
    <n v="0"/>
    <n v="0"/>
    <n v="0"/>
    <n v="0"/>
    <n v="0"/>
    <n v="0"/>
    <m/>
    <x v="1"/>
    <s v="ELOR43095599CKDEL"/>
    <s v="Electro Oriente S. A."/>
    <x v="11"/>
    <x v="11"/>
    <s v="C. T. Tamanco Viejo"/>
    <x v="37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3"/>
    <s v="ELOR"/>
    <s v="43095599"/>
    <s v="43095599"/>
    <x v="2"/>
    <s v="Perkins"/>
    <s v="N"/>
    <n v="7.4999999999999997E-2"/>
    <n v="0"/>
    <n v="0"/>
    <n v="0"/>
    <n v="0"/>
    <n v="0"/>
    <n v="0"/>
    <n v="0"/>
    <n v="0"/>
    <m/>
    <x v="1"/>
    <s v="ELOR43095599PerkinsEL"/>
    <s v="Electro Oriente S. A."/>
    <x v="11"/>
    <x v="11"/>
    <s v="C. T. Tamanco Viejo"/>
    <x v="37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3"/>
    <s v="ELOR"/>
    <s v="43095699"/>
    <s v="43095699"/>
    <x v="2"/>
    <s v="CKD"/>
    <s v="N"/>
    <n v="0.1"/>
    <n v="0"/>
    <n v="0"/>
    <n v="0"/>
    <n v="0"/>
    <n v="0"/>
    <n v="0"/>
    <n v="0"/>
    <n v="0"/>
    <m/>
    <x v="1"/>
    <s v="ELOR43095699CKDEL"/>
    <s v="Electro Oriente S. A."/>
    <x v="11"/>
    <x v="11"/>
    <s v="C. T. San Roque de Maquia"/>
    <x v="38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3"/>
    <s v="ELOR"/>
    <s v="43095699"/>
    <s v="43095699"/>
    <x v="2"/>
    <s v="Perkins"/>
    <s v="N"/>
    <n v="0.09"/>
    <n v="0"/>
    <n v="0"/>
    <n v="0"/>
    <n v="0"/>
    <n v="0"/>
    <n v="0"/>
    <n v="0"/>
    <n v="0"/>
    <m/>
    <x v="1"/>
    <s v="ELOR43095699PerkinsEL"/>
    <s v="Electro Oriente S. A."/>
    <x v="11"/>
    <x v="11"/>
    <s v="C. T. San Roque de Maquia"/>
    <x v="38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3"/>
    <s v="ELOR"/>
    <s v="43094999"/>
    <s v="43094999"/>
    <x v="2"/>
    <s v="CKD MODASA"/>
    <s v="N"/>
    <n v="3.5000000000000003E-2"/>
    <n v="0"/>
    <n v="0"/>
    <n v="0"/>
    <n v="0"/>
    <n v="0"/>
    <n v="0"/>
    <n v="0"/>
    <n v="0"/>
    <m/>
    <x v="1"/>
    <s v="ELOR43094999CKD MODASAEL"/>
    <s v="Electro Oriente S. A."/>
    <x v="11"/>
    <x v="11"/>
    <s v="C. T. Cabo Pantoja"/>
    <x v="39"/>
    <s v="EL"/>
    <x v="2"/>
    <x v="87"/>
    <x v="0"/>
    <s v="Instalado"/>
    <s v="Inoperativo"/>
    <s v="Distribuidora"/>
    <x v="0"/>
    <x v="1"/>
    <x v="1"/>
    <x v="0"/>
    <s v="Estatal"/>
    <s v="LORETO"/>
    <s v="LORETO"/>
    <s v="MAYNAS"/>
    <s v="TORRES CAUSANO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3"/>
    <s v="ELOR"/>
    <s v="43095799"/>
    <s v="43095799"/>
    <x v="2"/>
    <s v="CKD"/>
    <s v="N"/>
    <n v="0.1"/>
    <n v="0"/>
    <n v="0"/>
    <n v="0"/>
    <n v="0"/>
    <n v="0"/>
    <n v="0"/>
    <n v="0"/>
    <n v="0"/>
    <m/>
    <x v="1"/>
    <s v="ELOR43095799CKDEL"/>
    <s v="Electro Oriente S. A."/>
    <x v="11"/>
    <x v="11"/>
    <s v="C. T. Bagazan"/>
    <x v="40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3"/>
    <s v="ELOR"/>
    <s v="43095799"/>
    <s v="43095799"/>
    <x v="2"/>
    <s v="Perkins"/>
    <s v="N"/>
    <n v="7.4999999999999997E-2"/>
    <n v="0"/>
    <n v="0"/>
    <n v="0"/>
    <n v="0"/>
    <n v="0"/>
    <n v="0"/>
    <n v="0"/>
    <n v="0"/>
    <m/>
    <x v="1"/>
    <s v="ELOR43095799PerkinsEL"/>
    <s v="Electro Oriente S. A."/>
    <x v="11"/>
    <x v="11"/>
    <s v="C. T. Bagazan"/>
    <x v="40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3"/>
    <s v="ELOR"/>
    <s v="43095899"/>
    <s v="43095899"/>
    <x v="2"/>
    <s v="MODASA"/>
    <s v="N"/>
    <n v="3.5000000000000003E-2"/>
    <n v="0"/>
    <n v="0"/>
    <n v="0"/>
    <n v="0"/>
    <n v="0"/>
    <n v="0"/>
    <n v="0"/>
    <n v="0"/>
    <m/>
    <x v="1"/>
    <s v="ELOR43095899MODASAEL"/>
    <s v="Electro Oriente S. A."/>
    <x v="11"/>
    <x v="11"/>
    <s v="C. T. Sapuena"/>
    <x v="41"/>
    <s v="EL"/>
    <x v="2"/>
    <x v="88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3"/>
    <s v="ELOR"/>
    <s v="43094899"/>
    <s v="43094899"/>
    <x v="2"/>
    <s v="MODASA"/>
    <s v="N"/>
    <n v="3.5000000000000003E-2"/>
    <n v="0"/>
    <n v="0"/>
    <n v="0"/>
    <n v="0"/>
    <n v="0"/>
    <n v="0"/>
    <n v="0"/>
    <n v="0"/>
    <m/>
    <x v="1"/>
    <s v="ELOR43094899MODASAEL"/>
    <s v="Electro Oriente S. A."/>
    <x v="11"/>
    <x v="11"/>
    <s v="C. T. El Alamo"/>
    <x v="42"/>
    <s v="EL"/>
    <x v="2"/>
    <x v="88"/>
    <x v="0"/>
    <s v="Instalado"/>
    <s v="Inoperativo"/>
    <s v="Distribuidora"/>
    <x v="0"/>
    <x v="1"/>
    <x v="1"/>
    <x v="0"/>
    <s v="Estatal"/>
    <s v="LORETO"/>
    <s v="LORETO"/>
    <s v="MAYNAS"/>
    <s v="PUTUMAYU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3"/>
    <s v="ELOR"/>
    <s v="43096199"/>
    <s v="43096199"/>
    <x v="2"/>
    <s v="CKD DAT 120"/>
    <s v="N"/>
    <n v="0.1"/>
    <n v="0"/>
    <n v="0"/>
    <n v="0"/>
    <n v="0"/>
    <n v="0"/>
    <n v="0"/>
    <n v="0"/>
    <n v="0"/>
    <m/>
    <x v="1"/>
    <s v="ELOR43096199CKD DAT 120EL"/>
    <s v="Electro Oriente S. A."/>
    <x v="11"/>
    <x v="11"/>
    <s v="C. T. Inahuaya"/>
    <x v="43"/>
    <s v="EL"/>
    <x v="2"/>
    <x v="89"/>
    <x v="0"/>
    <s v="Instalado"/>
    <s v="Inoperativo"/>
    <s v="Distribuidora"/>
    <x v="0"/>
    <x v="1"/>
    <x v="1"/>
    <x v="0"/>
    <s v="Estatal"/>
    <s v="LORETO"/>
    <s v="LORETO"/>
    <s v="UCAYALI"/>
    <s v="INAHUAY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3"/>
    <s v="ELOR"/>
    <s v="43096299"/>
    <s v="43096299"/>
    <x v="2"/>
    <s v="CKD"/>
    <s v="N"/>
    <n v="0.1"/>
    <n v="0"/>
    <n v="0"/>
    <n v="0"/>
    <n v="0"/>
    <n v="0"/>
    <n v="0"/>
    <n v="0"/>
    <n v="0"/>
    <m/>
    <x v="1"/>
    <s v="ELOR43096299CKDEL"/>
    <s v="Electro Oriente S. A."/>
    <x v="11"/>
    <x v="11"/>
    <s v="C. T. Pampa Hermosa"/>
    <x v="44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PAMPA HERMOS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3"/>
    <s v="ELOR"/>
    <s v="43096399"/>
    <s v="43096399"/>
    <x v="2"/>
    <s v="CKD"/>
    <s v="N"/>
    <n v="0.1"/>
    <n v="0"/>
    <n v="0"/>
    <n v="0"/>
    <n v="0"/>
    <n v="0"/>
    <n v="0"/>
    <n v="0"/>
    <n v="0"/>
    <m/>
    <x v="1"/>
    <s v="ELOR43096399CKDEL"/>
    <s v="Electro Oriente S. A."/>
    <x v="11"/>
    <x v="11"/>
    <s v="C. T. Tierra Blanca"/>
    <x v="45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SARAYACU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3"/>
    <s v="ELOR"/>
    <s v="43095099"/>
    <s v="43095099"/>
    <x v="2"/>
    <s v="Perkins M. 4-326-I"/>
    <s v="N"/>
    <n v="3.5000000000000003E-2"/>
    <n v="0"/>
    <n v="0"/>
    <n v="0"/>
    <n v="0"/>
    <n v="0"/>
    <n v="0"/>
    <n v="0"/>
    <n v="0"/>
    <m/>
    <x v="1"/>
    <s v="ELOR43095099Perkins M. 4-326-IEL"/>
    <s v="Electro Oriente S. A."/>
    <x v="11"/>
    <x v="11"/>
    <s v="C. T. El Porvenir"/>
    <x v="46"/>
    <s v="EL"/>
    <x v="2"/>
    <x v="90"/>
    <x v="0"/>
    <s v="Instalado"/>
    <s v="In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3"/>
    <s v="ELOR"/>
    <s v="43095499"/>
    <s v="43095499"/>
    <x v="2"/>
    <s v="Volvo TD 100"/>
    <s v="N"/>
    <n v="0.15"/>
    <n v="0"/>
    <n v="0"/>
    <n v="0"/>
    <n v="0"/>
    <n v="0"/>
    <n v="0"/>
    <n v="0"/>
    <n v="0"/>
    <m/>
    <x v="1"/>
    <s v="ELOR43095499Volvo TD 100EL"/>
    <s v="Electro Oriente S. A."/>
    <x v="11"/>
    <x v="11"/>
    <s v="C. T. Flor de Punga"/>
    <x v="47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CAPELLO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3"/>
    <s v="ELOR"/>
    <s v="43096099"/>
    <s v="43096099"/>
    <x v="2"/>
    <s v="Volvo TD 100"/>
    <s v="N"/>
    <n v="0.15"/>
    <n v="0"/>
    <n v="0"/>
    <n v="0"/>
    <n v="0"/>
    <n v="0"/>
    <n v="0"/>
    <n v="0"/>
    <n v="0"/>
    <m/>
    <x v="1"/>
    <s v="ELOR43096099Volvo TD 100EL"/>
    <s v="Electro Oriente S. A."/>
    <x v="11"/>
    <x v="11"/>
    <s v="C. T. Colonia Angamos"/>
    <x v="48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YAQUERANA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3"/>
    <s v="ELOR"/>
    <s v="00000000"/>
    <s v="00000000"/>
    <x v="2"/>
    <s v="Cat. 3512 Dito"/>
    <s v="N"/>
    <n v="0.5"/>
    <n v="0"/>
    <n v="0"/>
    <n v="0"/>
    <n v="0"/>
    <n v="0"/>
    <n v="0"/>
    <n v="0"/>
    <n v="0"/>
    <m/>
    <x v="0"/>
    <s v="ELOR00000000Cat. 3512 DitoEL"/>
    <s v="Electro Oriente S. A."/>
    <x v="11"/>
    <x v="11"/>
    <s v="C. T. Caballococha"/>
    <x v="49"/>
    <s v="EL"/>
    <x v="2"/>
    <x v="91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3"/>
    <s v="ELOR"/>
    <s v="00000000"/>
    <s v="00000000"/>
    <x v="2"/>
    <s v="Cat 2. 3512 Dita"/>
    <s v="N"/>
    <n v="0.5"/>
    <n v="0"/>
    <n v="0"/>
    <n v="0"/>
    <n v="0"/>
    <n v="0"/>
    <n v="0"/>
    <n v="0"/>
    <n v="0"/>
    <m/>
    <x v="0"/>
    <s v="ELOR00000000Cat 2. 3512 DitaEL"/>
    <s v="Electro Oriente S. A."/>
    <x v="11"/>
    <x v="11"/>
    <s v="C. T. Caballococha"/>
    <x v="49"/>
    <s v="EL"/>
    <x v="2"/>
    <x v="92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3"/>
    <s v="ELOR"/>
    <s v="00000000"/>
    <s v="00000000"/>
    <x v="2"/>
    <s v="Perkins 2500"/>
    <s v="S"/>
    <n v="0.49"/>
    <n v="0.45"/>
    <n v="44.066000000000003"/>
    <n v="167.45"/>
    <n v="211.51599999999999"/>
    <n v="11"/>
    <n v="642"/>
    <n v="0"/>
    <n v="27"/>
    <m/>
    <x v="0"/>
    <s v="ELOR00000000Perkins 2500EL"/>
    <s v="Electro Oriente S. A."/>
    <x v="11"/>
    <x v="11"/>
    <s v="C. T. Caballococha"/>
    <x v="49"/>
    <s v="EL"/>
    <x v="2"/>
    <x v="93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11.51599999999999"/>
    <n v="0.21151599999999998"/>
    <m/>
    <s v="-"/>
    <n v="0"/>
    <n v="0"/>
    <n v="0"/>
    <n v="22"/>
    <s v="BASE DE DATOS"/>
    <m/>
  </r>
  <r>
    <s v="24"/>
    <x v="3"/>
    <s v="ELOR"/>
    <s v="00000000"/>
    <s v="00000000"/>
    <x v="2"/>
    <s v="Cat.4-3412-16878"/>
    <s v="S"/>
    <n v="0.73399999999999999"/>
    <n v="0.2"/>
    <n v="2.9169999999999998"/>
    <n v="11.085000000000001"/>
    <n v="14.002000000000001"/>
    <n v="0"/>
    <n v="76"/>
    <n v="0"/>
    <n v="8"/>
    <m/>
    <x v="0"/>
    <s v="ELOR00000000Cat.4-3412-16878EL"/>
    <s v="Electro Oriente S. A."/>
    <x v="11"/>
    <x v="11"/>
    <s v="C. T. Caballococha"/>
    <x v="49"/>
    <s v="EL"/>
    <x v="2"/>
    <x v="94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4.002000000000001"/>
    <n v="1.4002000000000001E-2"/>
    <m/>
    <n v="6.1166666666666668E-2"/>
    <n v="1.6666666666666666E-2"/>
    <n v="0"/>
    <n v="0"/>
    <n v="22"/>
    <s v="BASE DE DATOS"/>
    <m/>
  </r>
  <r>
    <s v="24"/>
    <x v="3"/>
    <s v="ELOR"/>
    <s v="00000000"/>
    <s v="00000000"/>
    <x v="2"/>
    <s v="Caterpillar C27"/>
    <s v="S"/>
    <n v="0.56000000000000005"/>
    <n v="0.45"/>
    <n v="50.774999999999999"/>
    <n v="192.94300000000001"/>
    <n v="243.71799999999999"/>
    <n v="7"/>
    <n v="715"/>
    <n v="0"/>
    <n v="60"/>
    <m/>
    <x v="0"/>
    <s v="ELOR00000000Caterpillar C27EL"/>
    <s v="Electro Oriente S. A."/>
    <x v="11"/>
    <x v="11"/>
    <s v="C. T. Caballococha"/>
    <x v="49"/>
    <s v="EL"/>
    <x v="2"/>
    <x v="95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43.71799999999999"/>
    <n v="0.24371799999999999"/>
    <m/>
    <n v="4.6666666666666669E-2"/>
    <n v="3.7499999999999999E-2"/>
    <n v="0"/>
    <n v="2.8421709430404007E-14"/>
    <n v="22"/>
    <s v="BASE DE DATOS"/>
    <m/>
  </r>
  <r>
    <s v="24"/>
    <x v="3"/>
    <s v="ELOR"/>
    <s v="00000000"/>
    <s v="00000000"/>
    <x v="2"/>
    <s v="AKSA1 Perk 8151G"/>
    <s v="S"/>
    <n v="0.68100000000000005"/>
    <n v="0.45"/>
    <n v="31.202000000000002"/>
    <n v="118.568"/>
    <n v="149.77000000000001"/>
    <n v="6"/>
    <n v="543"/>
    <n v="0"/>
    <n v="38"/>
    <m/>
    <x v="0"/>
    <s v="ELOR00000000AKSA1 Perk 8151GEL"/>
    <s v="Electro Oriente S. A."/>
    <x v="11"/>
    <x v="11"/>
    <s v="C. T. Caballococha"/>
    <x v="49"/>
    <s v="EL"/>
    <x v="2"/>
    <x v="9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49.77000000000001"/>
    <n v="0.14977000000000001"/>
    <m/>
    <n v="5.6750000000000002E-2"/>
    <n v="3.7499999999999999E-2"/>
    <n v="0"/>
    <n v="0"/>
    <n v="22"/>
    <s v="BASE DE DATOS"/>
    <m/>
  </r>
  <r>
    <s v="24"/>
    <x v="3"/>
    <s v="ELOR"/>
    <s v="00000000"/>
    <s v="00000000"/>
    <x v="2"/>
    <s v="AKSA2 Perk 8164G"/>
    <s v="N"/>
    <n v="0.68100000000000005"/>
    <n v="0"/>
    <n v="0"/>
    <n v="0"/>
    <n v="0"/>
    <n v="0"/>
    <n v="0"/>
    <n v="0"/>
    <n v="0"/>
    <m/>
    <x v="0"/>
    <s v="ELOR00000000AKSA2 Perk 8164GEL"/>
    <s v="Electro Oriente S. A."/>
    <x v="11"/>
    <x v="11"/>
    <s v="C. T. Caballococha"/>
    <x v="49"/>
    <s v="EL"/>
    <x v="2"/>
    <x v="9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n v="5.6750000000000002E-2"/>
    <n v="3.7499999999999999E-2"/>
    <n v="0"/>
    <n v="0"/>
    <n v="22"/>
    <s v="BASE DE DATOS"/>
    <m/>
  </r>
  <r>
    <s v="24"/>
    <x v="3"/>
    <s v="ELOR"/>
    <s v="53026715"/>
    <s v="53026715"/>
    <x v="2"/>
    <s v="Perkins 1800RPM"/>
    <s v="N"/>
    <n v="0.36499999999999999"/>
    <n v="0"/>
    <n v="0"/>
    <n v="0"/>
    <n v="0"/>
    <n v="0"/>
    <n v="0"/>
    <n v="0"/>
    <n v="0"/>
    <m/>
    <x v="0"/>
    <s v="ELOR53026715Perkins 1800RPMEL"/>
    <s v="Electro Oriente S. A."/>
    <x v="11"/>
    <x v="11"/>
    <s v="C.T. Isla Santa Rosa"/>
    <x v="50"/>
    <s v="EL"/>
    <x v="2"/>
    <x v="9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"/>
    <n v="0"/>
    <m/>
    <n v="4.5624999999999999E-2"/>
    <n v="0.35625000000000001"/>
    <n v="0"/>
    <n v="0"/>
    <n v="22"/>
    <s v="BASE DE DATOS"/>
    <m/>
  </r>
  <r>
    <s v="24"/>
    <x v="3"/>
    <s v="ELOR"/>
    <s v="53026715"/>
    <s v="53026715"/>
    <x v="2"/>
    <s v="Cat.5-C15 7925"/>
    <s v="S"/>
    <n v="0.43"/>
    <n v="0.3"/>
    <n v="14.484999999999999"/>
    <n v="57.51"/>
    <n v="71.995000000000005"/>
    <n v="10"/>
    <n v="714"/>
    <n v="0"/>
    <n v="54"/>
    <m/>
    <x v="0"/>
    <s v="ELOR53026715Cat.5-C15 7925EL"/>
    <s v="Electro Oriente S. A."/>
    <x v="11"/>
    <x v="11"/>
    <s v="C.T. Isla Santa Rosa"/>
    <x v="50"/>
    <s v="EL"/>
    <x v="2"/>
    <x v="99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71.995000000000005"/>
    <n v="7.1995000000000003E-2"/>
    <m/>
    <n v="3.5833333333333335E-2"/>
    <n v="2.4999999999999998E-2"/>
    <n v="0"/>
    <n v="0"/>
    <n v="22"/>
    <s v="BASE DE DATOS"/>
    <m/>
  </r>
  <r>
    <s v="24"/>
    <x v="3"/>
    <s v="ELOR"/>
    <s v="53026613"/>
    <s v="53026613"/>
    <x v="2"/>
    <s v="Volv.Pent1 RVL-451"/>
    <s v="N"/>
    <n v="0.48"/>
    <n v="0"/>
    <n v="0"/>
    <n v="0"/>
    <n v="0"/>
    <n v="0"/>
    <n v="0"/>
    <n v="0"/>
    <n v="0"/>
    <m/>
    <x v="0"/>
    <s v="ELOR53026613Volv.Pent1 RVL-451EL"/>
    <s v="Electro Oriente S. A."/>
    <x v="11"/>
    <x v="11"/>
    <s v="C.T. Mayoruna"/>
    <x v="51"/>
    <s v="EL"/>
    <x v="2"/>
    <x v="100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0"/>
    <n v="0"/>
    <n v="0"/>
    <n v="22"/>
    <s v="BASE DE DATOS"/>
    <m/>
  </r>
  <r>
    <s v="24"/>
    <x v="3"/>
    <s v="ELOR"/>
    <s v="53026613"/>
    <s v="53026613"/>
    <x v="2"/>
    <s v="Modasa MP 460"/>
    <s v="S"/>
    <n v="0.48"/>
    <n v="0.45"/>
    <n v="56.423999999999999"/>
    <n v="65.251999999999995"/>
    <n v="121.676"/>
    <n v="4"/>
    <n v="714"/>
    <n v="0"/>
    <n v="0"/>
    <m/>
    <x v="0"/>
    <s v="ELOR53026613Modasa MP 460EL"/>
    <s v="Electro Oriente S. A."/>
    <x v="11"/>
    <x v="11"/>
    <s v="C.T. Mayoruna"/>
    <x v="51"/>
    <s v="EL"/>
    <x v="2"/>
    <x v="101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121.676"/>
    <n v="0.12167600000000001"/>
    <m/>
    <n v="0.04"/>
    <n v="3.7499999999999999E-2"/>
    <n v="0"/>
    <n v="-1.4210854715202004E-14"/>
    <n v="22"/>
    <s v="BASE DE DATOS"/>
    <m/>
  </r>
  <r>
    <s v="24"/>
    <x v="3"/>
    <s v="ELOR"/>
    <s v="53026613"/>
    <s v="53026613"/>
    <x v="2"/>
    <s v="Cat.3412 81Z19624"/>
    <s v="N"/>
    <n v="0.22"/>
    <n v="0"/>
    <n v="0"/>
    <n v="0"/>
    <n v="0"/>
    <n v="0"/>
    <n v="0"/>
    <n v="0"/>
    <n v="0"/>
    <m/>
    <x v="0"/>
    <s v="ELOR53026613Cat.3412 81Z19624EL"/>
    <s v="Electro Oriente S. A."/>
    <x v="11"/>
    <x v="11"/>
    <s v="C.T. Mayoruna"/>
    <x v="51"/>
    <s v="EL"/>
    <x v="2"/>
    <x v="102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1.8333333333333333E-2"/>
    <n v="0"/>
    <n v="0"/>
    <n v="0"/>
    <n v="22"/>
    <s v="BASE DE DATOS"/>
    <m/>
  </r>
  <r>
    <s v="24"/>
    <x v="3"/>
    <s v="ELOR"/>
    <s v="53026613"/>
    <s v="53026613"/>
    <x v="2"/>
    <s v="Cat C15 CAR201439"/>
    <s v="N"/>
    <n v="0.45500000000000002"/>
    <n v="0"/>
    <n v="0"/>
    <n v="0"/>
    <n v="0"/>
    <n v="0"/>
    <n v="0"/>
    <n v="0"/>
    <n v="0"/>
    <m/>
    <x v="0"/>
    <s v="ELOR53026613Cat C15 CAR201439EL"/>
    <s v="Electro Oriente S. A."/>
    <x v="11"/>
    <x v="11"/>
    <s v="C.T. Mayoruna"/>
    <x v="51"/>
    <s v="EL"/>
    <x v="2"/>
    <x v="103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3.7916666666666668E-2"/>
    <n v="3.4166666666666665E-2"/>
    <n v="0"/>
    <n v="0"/>
    <n v="22"/>
    <s v="BASE DE DATOS"/>
    <m/>
  </r>
  <r>
    <s v="24"/>
    <x v="3"/>
    <s v="ELOR"/>
    <s v="53026512"/>
    <s v="53026512"/>
    <x v="2"/>
    <s v="Volv.Pent1 RVL-251"/>
    <s v="S"/>
    <n v="0.27300000000000002"/>
    <n v="0.2"/>
    <n v="1.476"/>
    <n v="2.3759999999999999"/>
    <n v="3.8519999999999999"/>
    <n v="0"/>
    <n v="42"/>
    <n v="0"/>
    <n v="0"/>
    <m/>
    <x v="0"/>
    <s v="ELOR53026512Volv.Pent1 RVL-251EL"/>
    <s v="Electro Oriente S. A."/>
    <x v="11"/>
    <x v="11"/>
    <s v="C.T. San Francisco"/>
    <x v="52"/>
    <s v="EL"/>
    <x v="2"/>
    <x v="104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3.8519999999999999"/>
    <n v="3.852E-3"/>
    <m/>
    <n v="2.2750000000000003E-2"/>
    <n v="1.6666666666666666E-2"/>
    <n v="0"/>
    <n v="0"/>
    <n v="22"/>
    <s v="BASE DE DATOS"/>
    <m/>
  </r>
  <r>
    <s v="24"/>
    <x v="3"/>
    <s v="ELOR"/>
    <s v="53026512"/>
    <s v="53026512"/>
    <x v="2"/>
    <s v="OLYMPIAN"/>
    <s v="S"/>
    <n v="0.13"/>
    <n v="0.1"/>
    <n v="0.152"/>
    <n v="0.245"/>
    <n v="0.39700000000000002"/>
    <n v="0"/>
    <n v="20"/>
    <n v="0"/>
    <n v="0"/>
    <m/>
    <x v="0"/>
    <s v="ELOR53026512OLYMPIANEL"/>
    <s v="Electro Oriente S. A."/>
    <x v="11"/>
    <x v="11"/>
    <s v="C.T. San Francisco"/>
    <x v="52"/>
    <s v="EL"/>
    <x v="2"/>
    <x v="105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.39700000000000002"/>
    <n v="3.97E-4"/>
    <m/>
    <n v="1.0833333333333334E-2"/>
    <n v="8.3333333333333332E-3"/>
    <n v="0"/>
    <n v="0"/>
    <n v="22"/>
    <s v="BASE DE DATOS"/>
    <m/>
  </r>
  <r>
    <s v="24"/>
    <x v="3"/>
    <s v="ELOR"/>
    <s v="53026512"/>
    <s v="53026512"/>
    <x v="2"/>
    <s v="Vol.Pent TAD1642GEb"/>
    <s v="S"/>
    <n v="0.6"/>
    <n v="0.48"/>
    <n v="22.971"/>
    <n v="36.978000000000002"/>
    <n v="59.948999999999998"/>
    <n v="7"/>
    <n v="444"/>
    <n v="0"/>
    <n v="17"/>
    <m/>
    <x v="0"/>
    <s v="ELOR53026512Vol.Pent TAD1642GEbEL"/>
    <s v="Electro Oriente S. A."/>
    <x v="11"/>
    <x v="11"/>
    <s v="C.T. San Francisco"/>
    <x v="52"/>
    <s v="EL"/>
    <x v="2"/>
    <x v="106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59.948999999999998"/>
    <n v="5.9948999999999995E-2"/>
    <m/>
    <n v="4.9999999999999996E-2"/>
    <n v="0.04"/>
    <n v="0"/>
    <n v="0"/>
    <n v="22"/>
    <s v="BASE DE DATOS"/>
    <m/>
  </r>
  <r>
    <s v="24"/>
    <x v="3"/>
    <s v="ELOR"/>
    <s v="53026919"/>
    <s v="53026919"/>
    <x v="2"/>
    <s v="Perkins1 R014001C"/>
    <s v="S"/>
    <n v="0.13600000000000001"/>
    <n v="0.124"/>
    <n v="0"/>
    <n v="0"/>
    <n v="0"/>
    <n v="0"/>
    <n v="0"/>
    <n v="0"/>
    <n v="0"/>
    <m/>
    <x v="0"/>
    <s v="ELOR53026919Perkins1 R014001CEL"/>
    <s v="Electro Oriente S. A."/>
    <x v="11"/>
    <x v="11"/>
    <s v="C. T. Islandia"/>
    <x v="53"/>
    <s v="EL"/>
    <x v="2"/>
    <x v="107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"/>
    <n v="0"/>
    <m/>
    <n v="1.1333333333333334E-2"/>
    <n v="1.0333333333333333E-2"/>
    <n v="0"/>
    <n v="0"/>
    <n v="22"/>
    <s v="BASE DE DATOS"/>
    <m/>
  </r>
  <r>
    <s v="24"/>
    <x v="3"/>
    <s v="ELOR"/>
    <s v="53026919"/>
    <s v="53026919"/>
    <x v="2"/>
    <s v="Perkins2 R013699C"/>
    <s v="S"/>
    <n v="0.13600000000000001"/>
    <n v="0.123"/>
    <n v="0"/>
    <n v="0"/>
    <n v="0"/>
    <n v="0"/>
    <n v="0"/>
    <n v="0"/>
    <n v="0"/>
    <m/>
    <x v="0"/>
    <s v="ELOR53026919Perkins2 R013699CEL"/>
    <s v="Electro Oriente S. A."/>
    <x v="11"/>
    <x v="11"/>
    <s v="C. T. Islandia"/>
    <x v="53"/>
    <s v="EL"/>
    <x v="2"/>
    <x v="10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"/>
    <n v="0"/>
    <m/>
    <n v="1.1333333333333334E-2"/>
    <n v="1.025E-2"/>
    <n v="0"/>
    <n v="0"/>
    <n v="22"/>
    <s v="BASE DE DATOS"/>
    <m/>
  </r>
  <r>
    <s v="24"/>
    <x v="3"/>
    <s v="ELOR"/>
    <s v="53026919"/>
    <s v="53026919"/>
    <x v="2"/>
    <s v="VolvoP FFDL250GF"/>
    <s v="S"/>
    <n v="0.27500000000000002"/>
    <n v="0.2"/>
    <n v="12.502000000000001"/>
    <n v="44.902999999999999"/>
    <n v="57.405000000000001"/>
    <n v="4"/>
    <n v="551"/>
    <n v="0"/>
    <n v="34"/>
    <m/>
    <x v="0"/>
    <s v="ELOR53026919VolvoP FFDL250GFEL"/>
    <s v="Electro Oriente S. A."/>
    <x v="11"/>
    <x v="11"/>
    <s v="C. T. Islandia"/>
    <x v="53"/>
    <s v="EL"/>
    <x v="2"/>
    <x v="171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57.405000000000001"/>
    <n v="5.7404999999999998E-2"/>
    <m/>
    <n v="2.5000000000000001E-2"/>
    <n v="1.8181818181818184E-2"/>
    <n v="0"/>
    <n v="0"/>
    <n v="22"/>
    <s v="BASE DE DATOS"/>
    <m/>
  </r>
  <r>
    <s v="24"/>
    <x v="3"/>
    <s v="ELOR"/>
    <s v="43095299"/>
    <s v="43095299"/>
    <x v="2"/>
    <s v="Perkins1 U489142C"/>
    <s v="S"/>
    <n v="3.1E-2"/>
    <n v="2.5000000000000001E-2"/>
    <n v="1.43"/>
    <n v="0.16"/>
    <n v="1.59"/>
    <n v="0"/>
    <n v="180"/>
    <n v="0"/>
    <n v="10"/>
    <m/>
    <x v="0"/>
    <s v="ELOR43095299Perkins1 U489142CEL"/>
    <s v="Electro Oriente S. A."/>
    <x v="11"/>
    <x v="11"/>
    <s v="C. T. Petropolis"/>
    <x v="54"/>
    <s v="EL"/>
    <x v="2"/>
    <x v="111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1.59"/>
    <n v="1.5900000000000001E-3"/>
    <m/>
    <n v="2.5833333333333333E-3"/>
    <n v="2.0833333333333333E-3"/>
    <n v="0"/>
    <n v="-2.2204460492503131E-16"/>
    <n v="22"/>
    <s v="BASE DE DATOS"/>
    <m/>
  </r>
  <r>
    <s v="24"/>
    <x v="3"/>
    <s v="ELOR"/>
    <s v="43095299"/>
    <s v="43095299"/>
    <x v="2"/>
    <s v="Perkins2 U487536C"/>
    <s v="S"/>
    <n v="3.1E-2"/>
    <n v="2.5000000000000001E-2"/>
    <n v="0"/>
    <n v="0"/>
    <n v="0"/>
    <n v="0"/>
    <n v="0"/>
    <n v="0"/>
    <n v="0"/>
    <m/>
    <x v="0"/>
    <s v="ELOR43095299Perkins2 U487536CEL"/>
    <s v="Electro Oriente S. A."/>
    <x v="11"/>
    <x v="11"/>
    <s v="C. T. Petropolis"/>
    <x v="54"/>
    <s v="EL"/>
    <x v="2"/>
    <x v="112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0"/>
    <n v="0"/>
    <m/>
    <n v="3.0999999999999999E-3"/>
    <n v="2.5000000000000001E-3"/>
    <n v="0"/>
    <n v="0"/>
    <n v="22"/>
    <s v="BASE DE DATOS"/>
    <m/>
  </r>
  <r>
    <s v="24"/>
    <x v="3"/>
    <s v="ELOR"/>
    <s v="53023414"/>
    <s v="53023414"/>
    <x v="2"/>
    <s v="Cat-1 3406"/>
    <s v="N"/>
    <n v="0.27500000000000002"/>
    <n v="0"/>
    <n v="0"/>
    <n v="0"/>
    <n v="0"/>
    <n v="0"/>
    <n v="0"/>
    <n v="0"/>
    <n v="0"/>
    <m/>
    <x v="0"/>
    <s v="ELOR53023414Cat-1 3406EL"/>
    <s v="Electro Oriente S. A."/>
    <x v="11"/>
    <x v="11"/>
    <s v="C. T. El Estrecho"/>
    <x v="62"/>
    <s v="EL"/>
    <x v="2"/>
    <x v="140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3"/>
    <s v="ELOR"/>
    <s v="53023414"/>
    <s v="53023414"/>
    <x v="2"/>
    <s v="Cat-2 3306"/>
    <s v="N"/>
    <n v="0.22500000000000001"/>
    <n v="0"/>
    <n v="0"/>
    <n v="0"/>
    <n v="0"/>
    <n v="0"/>
    <n v="0"/>
    <n v="0"/>
    <n v="0"/>
    <m/>
    <x v="0"/>
    <s v="ELOR53023414Cat-2 3306EL"/>
    <s v="Electro Oriente S. A."/>
    <x v="11"/>
    <x v="11"/>
    <s v="C. T. El Estrecho"/>
    <x v="62"/>
    <s v="EL"/>
    <x v="2"/>
    <x v="141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3"/>
    <s v="ELOR"/>
    <s v="53023414"/>
    <s v="53023414"/>
    <x v="2"/>
    <s v="Volvo 03"/>
    <s v="S"/>
    <n v="0.36399999999999999"/>
    <n v="0.29099999999999998"/>
    <n v="0"/>
    <n v="0.16500000000000001"/>
    <n v="0.16500000000000001"/>
    <n v="0"/>
    <n v="1"/>
    <n v="0"/>
    <n v="0"/>
    <m/>
    <x v="0"/>
    <s v="ELOR53023414Volvo 03EL"/>
    <s v="Electro Oriente S. A."/>
    <x v="11"/>
    <x v="11"/>
    <s v="C. T. El Estrecho"/>
    <x v="62"/>
    <s v="EL"/>
    <x v="2"/>
    <x v="142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.16500000000000001"/>
    <n v="1.65E-4"/>
    <m/>
    <n v="3.0333333333333334E-2"/>
    <n v="2.4249999999999997E-2"/>
    <n v="0"/>
    <n v="0"/>
    <n v="22"/>
    <s v="BASE DE DATOS"/>
    <m/>
  </r>
  <r>
    <s v="24"/>
    <x v="3"/>
    <s v="ELOR"/>
    <s v="53023414"/>
    <s v="53023414"/>
    <x v="2"/>
    <s v="Volvo 350"/>
    <s v="S"/>
    <n v="0.35"/>
    <n v="0.32"/>
    <n v="24.21"/>
    <n v="91.835999999999999"/>
    <n v="116.04600000000001"/>
    <n v="1"/>
    <n v="719"/>
    <n v="0"/>
    <n v="0"/>
    <m/>
    <x v="0"/>
    <s v="ELOR53023414Volvo 350EL"/>
    <s v="Electro Oriente S. A."/>
    <x v="11"/>
    <x v="11"/>
    <s v="C. T. El Estrecho"/>
    <x v="62"/>
    <s v="EL"/>
    <x v="2"/>
    <x v="143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116.04600000000001"/>
    <n v="0.11604600000000001"/>
    <m/>
    <n v="4.3749999999999997E-2"/>
    <n v="3.3875000000000002E-2"/>
    <n v="0"/>
    <n v="-1.4210854715202004E-14"/>
    <n v="22"/>
    <s v="BASE DE DATOS"/>
    <m/>
  </r>
  <r>
    <s v="24"/>
    <x v="3"/>
    <s v="ELOR"/>
    <s v="33011093"/>
    <s v="33011093"/>
    <x v="2"/>
    <s v="Cat.3512 Dita"/>
    <s v="N"/>
    <n v="0.5"/>
    <n v="0"/>
    <n v="0"/>
    <n v="0"/>
    <n v="0"/>
    <n v="0"/>
    <n v="0"/>
    <n v="0"/>
    <n v="0"/>
    <m/>
    <x v="0"/>
    <s v="ELOR33011093Cat.3512 DitaEL"/>
    <s v="Electro Oriente S. A."/>
    <x v="11"/>
    <x v="11"/>
    <s v="C. T. Contamana"/>
    <x v="63"/>
    <s v="EL"/>
    <x v="2"/>
    <x v="144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n v="4.1666666666666664E-2"/>
    <n v="2.9166666666666664E-2"/>
    <n v="0"/>
    <n v="0"/>
    <n v="22"/>
    <s v="BASE DE DATOS"/>
    <m/>
  </r>
  <r>
    <s v="24"/>
    <x v="3"/>
    <s v="ELOR"/>
    <s v="33011093"/>
    <s v="33011093"/>
    <x v="2"/>
    <s v="Cat.2.3512 Dita"/>
    <s v="S"/>
    <n v="0.5"/>
    <n v="0.35"/>
    <n v="23.44"/>
    <n v="58.16"/>
    <n v="81.599999999999994"/>
    <n v="4"/>
    <n v="339"/>
    <n v="0"/>
    <n v="12"/>
    <m/>
    <x v="0"/>
    <s v="ELOR33011093Cat.2.3512 DitaEL"/>
    <s v="Electro Oriente S. A."/>
    <x v="11"/>
    <x v="11"/>
    <s v="C. T. Contamana"/>
    <x v="63"/>
    <s v="EL"/>
    <x v="2"/>
    <x v="145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81.599999999999994"/>
    <n v="8.1599999999999992E-2"/>
    <m/>
    <n v="4.1666666666666664E-2"/>
    <n v="2.4999999999999998E-2"/>
    <n v="0"/>
    <n v="0"/>
    <n v="22"/>
    <s v="BASE DE DATOS"/>
    <m/>
  </r>
  <r>
    <s v="24"/>
    <x v="3"/>
    <s v="ELOR"/>
    <s v="33011093"/>
    <s v="33011093"/>
    <x v="2"/>
    <s v="Cat.5-C15-07183"/>
    <s v="N"/>
    <n v="0.45500000000000002"/>
    <n v="0"/>
    <n v="0"/>
    <n v="0"/>
    <n v="0"/>
    <n v="0"/>
    <n v="0"/>
    <n v="0"/>
    <n v="0"/>
    <m/>
    <x v="0"/>
    <s v="ELOR33011093Cat.5-C15-07183EL"/>
    <s v="Electro Oriente S. A."/>
    <x v="11"/>
    <x v="11"/>
    <s v="C. T. Contamana"/>
    <x v="63"/>
    <s v="EL"/>
    <x v="2"/>
    <x v="146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3"/>
    <s v="ELOR"/>
    <s v="33011093"/>
    <s v="33011093"/>
    <x v="2"/>
    <s v="Cat.6 3516B 0141"/>
    <s v="S"/>
    <n v="2"/>
    <n v="1"/>
    <n v="64.444000000000003"/>
    <n v="244.786"/>
    <n v="309.23"/>
    <n v="13"/>
    <n v="567"/>
    <n v="0"/>
    <n v="125"/>
    <m/>
    <x v="0"/>
    <s v="ELOR33011093Cat.6 3516B 0141EL"/>
    <s v="Electro Oriente S. A."/>
    <x v="11"/>
    <x v="11"/>
    <s v="C. T. Contamana"/>
    <x v="63"/>
    <s v="EL"/>
    <x v="2"/>
    <x v="147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309.23"/>
    <n v="0.30923"/>
    <m/>
    <n v="0.18181818181818182"/>
    <n v="0.1"/>
    <n v="0"/>
    <n v="0"/>
    <n v="22"/>
    <s v="BASE DE DATOS"/>
    <m/>
  </r>
  <r>
    <s v="24"/>
    <x v="3"/>
    <s v="ELOR"/>
    <s v="33011093"/>
    <s v="33011093"/>
    <x v="2"/>
    <s v="Cat83516BJYA00139"/>
    <s v="S"/>
    <n v="2"/>
    <n v="1.1000000000000001"/>
    <n v="22.254999999999999"/>
    <n v="84.537000000000006"/>
    <n v="106.792"/>
    <n v="14"/>
    <n v="187"/>
    <n v="0"/>
    <n v="110"/>
    <m/>
    <x v="0"/>
    <s v="ELOR33011093Cat83516BJYA00139EL"/>
    <s v="Electro Oriente S. A."/>
    <x v="11"/>
    <x v="11"/>
    <s v="C. T. Contamana"/>
    <x v="63"/>
    <s v="EL"/>
    <x v="2"/>
    <x v="148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106.792"/>
    <n v="0.106792"/>
    <m/>
    <n v="0.16666666666666666"/>
    <n v="9.1666666666666674E-2"/>
    <n v="0"/>
    <n v="0"/>
    <n v="22"/>
    <s v="BASE DE DATOS"/>
    <m/>
  </r>
  <r>
    <s v="24"/>
    <x v="3"/>
    <s v="ELOR"/>
    <s v="33011093"/>
    <s v="33011093"/>
    <x v="2"/>
    <s v="Cat 09 3516"/>
    <s v="S"/>
    <n v="1"/>
    <n v="0.7"/>
    <n v="49.38"/>
    <n v="151.19999999999999"/>
    <n v="200.58"/>
    <n v="8"/>
    <n v="393"/>
    <n v="0"/>
    <n v="0"/>
    <m/>
    <x v="0"/>
    <s v="ELOR33011093Cat 09 3516EL"/>
    <s v="Electro Oriente S. A."/>
    <x v="11"/>
    <x v="11"/>
    <s v="C. T. Contamana"/>
    <x v="63"/>
    <s v="EL"/>
    <x v="2"/>
    <x v="172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200.58"/>
    <n v="0.20058000000000001"/>
    <m/>
    <n v="9.0909090909090912E-2"/>
    <n v="6.363636363636363E-2"/>
    <n v="0"/>
    <n v="-2.8421709430404007E-14"/>
    <n v="22"/>
    <s v="BASE DE DATOS"/>
    <m/>
  </r>
  <r>
    <s v="24"/>
    <x v="3"/>
    <s v="ELOR"/>
    <s v="43096499"/>
    <s v="43096499"/>
    <x v="2"/>
    <s v="Cat.C18 G6B20736"/>
    <s v="N"/>
    <n v="0.5"/>
    <n v="0"/>
    <n v="0"/>
    <n v="0"/>
    <n v="0"/>
    <n v="0"/>
    <n v="0"/>
    <n v="0"/>
    <n v="0"/>
    <m/>
    <x v="0"/>
    <s v="ELOR43096499Cat.C18 G6B20736EL"/>
    <s v="Electro Oriente S. A."/>
    <x v="11"/>
    <x v="11"/>
    <s v="C.T. ORELLANA"/>
    <x v="55"/>
    <s v="EL"/>
    <x v="2"/>
    <x v="113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4.1666666666666664E-2"/>
    <n v="0"/>
    <n v="0"/>
    <n v="0"/>
    <n v="22"/>
    <s v="BASE DE DATOS"/>
    <m/>
  </r>
  <r>
    <s v="24"/>
    <x v="3"/>
    <s v="ELOR"/>
    <s v="43096499"/>
    <s v="43096499"/>
    <x v="2"/>
    <s v="Perkins 2506AE15TAG"/>
    <s v="N"/>
    <n v="0.46800000000000003"/>
    <n v="0"/>
    <n v="0"/>
    <n v="0"/>
    <n v="0"/>
    <n v="0"/>
    <n v="0"/>
    <n v="0"/>
    <n v="0"/>
    <m/>
    <x v="0"/>
    <s v="ELOR43096499Perkins 2506AE15TAGEL"/>
    <s v="Electro Oriente S. A."/>
    <x v="11"/>
    <x v="11"/>
    <s v="C.T. ORELLANA"/>
    <x v="55"/>
    <s v="EL"/>
    <x v="2"/>
    <x v="114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3.9E-2"/>
    <n v="0"/>
    <n v="0"/>
    <n v="0"/>
    <n v="22"/>
    <s v="BASE DE DATOS"/>
    <m/>
  </r>
  <r>
    <s v="24"/>
    <x v="3"/>
    <s v="ELOR"/>
    <s v="43096499"/>
    <s v="43096499"/>
    <x v="2"/>
    <s v="VolvoModasa KGEV"/>
    <s v="S"/>
    <n v="0.35099999999999998"/>
    <n v="0.28100000000000003"/>
    <n v="0.35399999999999998"/>
    <n v="2.4790000000000001"/>
    <n v="2.8330000000000002"/>
    <n v="0"/>
    <n v="17"/>
    <n v="0"/>
    <n v="0"/>
    <m/>
    <x v="0"/>
    <s v="ELOR43096499VolvoModasa KGEVEL"/>
    <s v="Electro Oriente S. A."/>
    <x v="11"/>
    <x v="11"/>
    <s v="C. T. Orellana"/>
    <x v="55"/>
    <s v="EL"/>
    <x v="2"/>
    <x v="115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2.8330000000000002"/>
    <n v="2.833E-3"/>
    <m/>
    <n v="2.9249999999999998E-2"/>
    <n v="2.2500000000000003E-2"/>
    <n v="0"/>
    <n v="0"/>
    <n v="22"/>
    <s v="BASE DE DATOS"/>
    <m/>
  </r>
  <r>
    <s v="24"/>
    <x v="3"/>
    <s v="ELOR"/>
    <s v="43096499"/>
    <s v="43096499"/>
    <x v="2"/>
    <s v="Perkins MP460I"/>
    <s v="S"/>
    <n v="0.48"/>
    <n v="0.36"/>
    <n v="15.156000000000001"/>
    <n v="100.09099999999999"/>
    <n v="115.247"/>
    <n v="6"/>
    <n v="703"/>
    <n v="0"/>
    <n v="30"/>
    <m/>
    <x v="0"/>
    <s v="ELOR43096499Perkins MP460IEL"/>
    <s v="Electro Oriente S. A."/>
    <x v="11"/>
    <x v="11"/>
    <s v="C. T. Orellana"/>
    <x v="55"/>
    <s v="EL"/>
    <x v="2"/>
    <x v="116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115.247"/>
    <n v="0.115247"/>
    <m/>
    <n v="0.04"/>
    <n v="3.2083333333333332E-2"/>
    <n v="0"/>
    <n v="0"/>
    <n v="22"/>
    <s v="BASE DE DATOS"/>
    <m/>
  </r>
  <r>
    <s v="24"/>
    <x v="3"/>
    <s v="ELOR"/>
    <s v="43094699"/>
    <s v="43094699"/>
    <x v="2"/>
    <s v="Volvo Penta RVM364"/>
    <s v="N"/>
    <n v="0.36399999999999999"/>
    <n v="0"/>
    <n v="0"/>
    <n v="0"/>
    <n v="0"/>
    <n v="0"/>
    <n v="0"/>
    <n v="0"/>
    <n v="0"/>
    <m/>
    <x v="0"/>
    <s v="ELOR43094699Volvo Penta RVM364EL"/>
    <s v="Electro Oriente S. A."/>
    <x v="11"/>
    <x v="11"/>
    <s v="C. T. Indiana"/>
    <x v="56"/>
    <s v="EL"/>
    <x v="2"/>
    <x v="117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0"/>
    <n v="0"/>
    <m/>
    <n v="3.0333333333333334E-2"/>
    <n v="2.4999999999999998E-2"/>
    <n v="0"/>
    <n v="0"/>
    <n v="22"/>
    <s v="BASE DE DATOS"/>
    <m/>
  </r>
  <r>
    <s v="24"/>
    <x v="3"/>
    <s v="ELOR"/>
    <s v="43094699"/>
    <s v="43094699"/>
    <x v="2"/>
    <s v="Perkins C18"/>
    <s v="S"/>
    <n v="0.6"/>
    <n v="0.4"/>
    <n v="15.369"/>
    <n v="107.58499999999999"/>
    <n v="122.95399999999999"/>
    <n v="17"/>
    <n v="418"/>
    <n v="0"/>
    <n v="0"/>
    <m/>
    <x v="0"/>
    <s v="ELOR43094699Perkins C18EL"/>
    <s v="Electro Oriente S. A."/>
    <x v="11"/>
    <x v="11"/>
    <s v="C. T. Indiana"/>
    <x v="56"/>
    <s v="EL"/>
    <x v="2"/>
    <x v="118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122.95399999999999"/>
    <n v="0.12295399999999999"/>
    <m/>
    <n v="4.9999999999999996E-2"/>
    <n v="3.3333333333333333E-2"/>
    <n v="0"/>
    <n v="0"/>
    <n v="22"/>
    <s v="BASE DE DATOS"/>
    <m/>
  </r>
  <r>
    <s v="24"/>
    <x v="3"/>
    <s v="ELOR"/>
    <s v="43094699"/>
    <s v="43094699"/>
    <x v="2"/>
    <s v="Perkins 2506C"/>
    <s v="S"/>
    <n v="0.54"/>
    <n v="0.26"/>
    <n v="7.4530000000000003"/>
    <n v="52.171999999999997"/>
    <n v="59.625"/>
    <n v="14"/>
    <n v="405"/>
    <n v="0"/>
    <n v="0"/>
    <m/>
    <x v="0"/>
    <s v="ELOR43094699Perkins 2506CEL"/>
    <s v="Electro Oriente S. A."/>
    <x v="11"/>
    <x v="11"/>
    <s v="C. T. Indiana"/>
    <x v="56"/>
    <s v="EL"/>
    <x v="2"/>
    <x v="119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59.625"/>
    <n v="5.9624999999999997E-2"/>
    <m/>
    <s v="-"/>
    <s v="-"/>
    <n v="0"/>
    <n v="0"/>
    <n v="22"/>
    <s v="BASE DE DATOS"/>
    <m/>
  </r>
  <r>
    <s v="24"/>
    <x v="3"/>
    <s v="ELOR"/>
    <s v="43094699"/>
    <s v="43094699"/>
    <x v="2"/>
    <s v="Vol.3 Pent TWD1643G"/>
    <s v="S"/>
    <n v="0.6"/>
    <n v="0.4"/>
    <n v="7.5819999999999999"/>
    <n v="53.076000000000001"/>
    <n v="60.658000000000001"/>
    <n v="5"/>
    <n v="292"/>
    <n v="0"/>
    <n v="36"/>
    <m/>
    <x v="0"/>
    <s v="ELOR43094699Vol.3 Pent TWD1643GEL"/>
    <s v="Electro Oriente S. A."/>
    <x v="11"/>
    <x v="11"/>
    <s v="C. T. Indiana"/>
    <x v="56"/>
    <s v="EL"/>
    <x v="2"/>
    <x v="120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60.658000000000001"/>
    <n v="6.0658000000000004E-2"/>
    <m/>
    <n v="0.06"/>
    <n v="2.6000000000000002E-2"/>
    <n v="0"/>
    <n v="0"/>
    <n v="22"/>
    <s v="BASE DE DATOS"/>
    <m/>
  </r>
  <r>
    <s v="24"/>
    <x v="3"/>
    <s v="ELOR"/>
    <s v="33011193"/>
    <s v="33011193"/>
    <x v="2"/>
    <s v="MTU=2 1200DS Detroi"/>
    <s v="N"/>
    <n v="1.2250000000000001"/>
    <n v="0"/>
    <n v="0"/>
    <n v="0"/>
    <n v="0"/>
    <n v="0"/>
    <n v="0"/>
    <n v="0"/>
    <n v="0"/>
    <m/>
    <x v="0"/>
    <s v="ELOR33011193MTU=2 1200DS DetroiEL"/>
    <s v="Electro Oriente S. A."/>
    <x v="11"/>
    <x v="11"/>
    <s v="C. T. Nauta"/>
    <x v="57"/>
    <s v="EL"/>
    <x v="2"/>
    <x v="122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0"/>
    <n v="0"/>
    <m/>
    <n v="0.10208333333333335"/>
    <n v="1.6666666666666666E-2"/>
    <n v="0"/>
    <n v="0"/>
    <n v="22"/>
    <s v="BASE DE DATOS"/>
    <m/>
  </r>
  <r>
    <s v="24"/>
    <x v="3"/>
    <s v="ELOR"/>
    <s v="33011193"/>
    <s v="33011193"/>
    <x v="2"/>
    <s v="Cat. 3512 Dita"/>
    <s v="S"/>
    <n v="0.5"/>
    <n v="0.45"/>
    <n v="14.503"/>
    <n v="31.248000000000001"/>
    <n v="45.750999999999998"/>
    <n v="0"/>
    <n v="135"/>
    <n v="0"/>
    <n v="0"/>
    <m/>
    <x v="0"/>
    <s v="ELOR33011193Cat. 3512 DitaEL"/>
    <s v="Electro Oriente S. A."/>
    <x v="11"/>
    <x v="11"/>
    <s v="C. T. Nauta"/>
    <x v="57"/>
    <s v="EL"/>
    <x v="2"/>
    <x v="123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45.750999999999998"/>
    <n v="4.5751E-2"/>
    <m/>
    <n v="4.1666666666666664E-2"/>
    <n v="3.7499999999999999E-2"/>
    <n v="0"/>
    <n v="7.1054273576010019E-15"/>
    <n v="22"/>
    <s v="BASE DE DATOS"/>
    <m/>
  </r>
  <r>
    <s v="24"/>
    <x v="3"/>
    <s v="ELOR"/>
    <s v="33011193"/>
    <s v="33011193"/>
    <x v="2"/>
    <s v="Cat C27"/>
    <s v="S"/>
    <n v="1"/>
    <n v="0.55000000000000004"/>
    <n v="110.589"/>
    <n v="118.11"/>
    <n v="228.69900000000001"/>
    <n v="0"/>
    <n v="538"/>
    <n v="0"/>
    <n v="0"/>
    <m/>
    <x v="0"/>
    <s v="ELOR33011193Cat C27EL"/>
    <s v="Electro Oriente S. A."/>
    <x v="11"/>
    <x v="11"/>
    <s v="C. T. Nauta"/>
    <x v="57"/>
    <s v="EL"/>
    <x v="2"/>
    <x v="12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228.69900000000001"/>
    <n v="0.22869900000000001"/>
    <m/>
    <s v="-"/>
    <s v="-"/>
    <n v="0"/>
    <n v="0"/>
    <n v="22"/>
    <s v="BASE DE DATOS"/>
    <m/>
  </r>
  <r>
    <s v="24"/>
    <x v="3"/>
    <s v="ELOR"/>
    <s v="33011193"/>
    <s v="33011193"/>
    <x v="2"/>
    <s v="Cummi QSK60 20006"/>
    <s v="S"/>
    <n v="2"/>
    <n v="0.6"/>
    <n v="227.20699999999999"/>
    <n v="298.74900000000002"/>
    <n v="525.95600000000002"/>
    <n v="9"/>
    <n v="709"/>
    <n v="0"/>
    <n v="145"/>
    <m/>
    <x v="0"/>
    <s v="ELOR33011193Cummi QSK60 20006EL"/>
    <s v="Electro Oriente S. A."/>
    <x v="11"/>
    <x v="11"/>
    <s v="C. T. Nauta"/>
    <x v="57"/>
    <s v="EL"/>
    <x v="2"/>
    <x v="125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525.95600000000002"/>
    <n v="0.52595599999999998"/>
    <m/>
    <n v="0.16666666666666666"/>
    <n v="4.9999999999999996E-2"/>
    <n v="0"/>
    <n v="0"/>
    <n v="22"/>
    <s v="BASE DE DATOS"/>
    <m/>
  </r>
  <r>
    <s v="24"/>
    <x v="3"/>
    <s v="ELOR"/>
    <s v="33011193"/>
    <s v="33011193"/>
    <x v="2"/>
    <s v="Volvo NV560"/>
    <s v="S"/>
    <n v="0.60399999999999998"/>
    <n v="0.4"/>
    <n v="4.1710000000000003"/>
    <n v="8.4499999999999993"/>
    <n v="12.621"/>
    <n v="8"/>
    <n v="32"/>
    <n v="0"/>
    <n v="0"/>
    <m/>
    <x v="0"/>
    <s v="ELOR33011193Volvo NV560EL"/>
    <s v="Electro Oriente S. A."/>
    <x v="11"/>
    <x v="11"/>
    <s v="C. T. Nauta"/>
    <x v="57"/>
    <s v="EL"/>
    <x v="2"/>
    <x v="23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2.621"/>
    <n v="1.2621E-2"/>
    <m/>
    <n v="6.7111111111111107E-2"/>
    <n v="4.4444444444444446E-2"/>
    <n v="0"/>
    <n v="-1.7763568394002505E-15"/>
    <n v="22"/>
    <s v="BASE DE DATOS"/>
    <m/>
  </r>
  <r>
    <s v="24"/>
    <x v="3"/>
    <s v="ELOR"/>
    <s v="33010993"/>
    <s v="33010993"/>
    <x v="2"/>
    <s v="Cat.1-3512(.208)"/>
    <s v="N"/>
    <n v="0.5"/>
    <n v="0"/>
    <n v="0"/>
    <n v="0"/>
    <n v="0"/>
    <n v="0"/>
    <n v="0"/>
    <n v="0"/>
    <n v="0"/>
    <m/>
    <x v="0"/>
    <s v="ELOR33010993Cat.1-3512(.208)EL"/>
    <s v="Electro Oriente S. A."/>
    <x v="11"/>
    <x v="11"/>
    <s v="C. T. Requena"/>
    <x v="58"/>
    <s v="EL"/>
    <x v="2"/>
    <x v="126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4.5454545454545456E-2"/>
    <n v="0"/>
    <n v="0"/>
    <n v="0"/>
    <n v="22"/>
    <s v="BASE DE DATOS"/>
    <m/>
  </r>
  <r>
    <s v="24"/>
    <x v="3"/>
    <s v="ELOR"/>
    <s v="33010993"/>
    <s v="33010993"/>
    <x v="2"/>
    <s v="Cat.3-3512(.219)"/>
    <s v="S"/>
    <n v="0.5"/>
    <n v="0.3"/>
    <n v="4.96"/>
    <n v="10"/>
    <n v="14.96"/>
    <n v="0"/>
    <n v="137"/>
    <n v="0"/>
    <n v="10"/>
    <m/>
    <x v="0"/>
    <s v="ELOR33010993Cat.3-3512(.219)EL"/>
    <s v="Electro Oriente S. A."/>
    <x v="11"/>
    <x v="11"/>
    <s v="C. T. Requena"/>
    <x v="58"/>
    <s v="EL"/>
    <x v="2"/>
    <x v="127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4.96"/>
    <n v="1.4960000000000001E-2"/>
    <m/>
    <n v="4.5454545454545456E-2"/>
    <n v="2.7272727272727271E-2"/>
    <n v="0"/>
    <n v="0"/>
    <n v="22"/>
    <s v="BASE DE DATOS"/>
    <m/>
  </r>
  <r>
    <s v="24"/>
    <x v="3"/>
    <s v="ELOR"/>
    <s v="33010993"/>
    <s v="33010993"/>
    <x v="2"/>
    <s v="CAT 6-3516B-139"/>
    <s v="S"/>
    <n v="2"/>
    <n v="1.2"/>
    <n v="1.7509999999999999"/>
    <n v="39"/>
    <n v="40.750999999999998"/>
    <n v="12"/>
    <n v="56"/>
    <n v="0"/>
    <n v="105"/>
    <m/>
    <x v="0"/>
    <s v="ELOR33010993CAT 6-3516B-139EL"/>
    <s v="Electro Oriente S. A."/>
    <x v="11"/>
    <x v="11"/>
    <s v="C. T. Requena"/>
    <x v="58"/>
    <s v="EL"/>
    <x v="2"/>
    <x v="131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40.750999999999998"/>
    <n v="4.0750999999999996E-2"/>
    <m/>
    <n v="0.18181818181818182"/>
    <n v="0.10909090909090909"/>
    <n v="0"/>
    <n v="0"/>
    <n v="22"/>
    <s v="BASE DE DATOS"/>
    <m/>
  </r>
  <r>
    <s v="24"/>
    <x v="3"/>
    <s v="ELOR"/>
    <s v="33010993"/>
    <s v="33010993"/>
    <x v="2"/>
    <s v="Cumm 2 QSK60-G6"/>
    <s v="S"/>
    <n v="2"/>
    <n v="1.2"/>
    <n v="11.539"/>
    <n v="400"/>
    <n v="411.53899999999999"/>
    <n v="12"/>
    <n v="549"/>
    <n v="0"/>
    <n v="265"/>
    <m/>
    <x v="0"/>
    <s v="ELOR33010993Cumm 2 QSK60-G6EL"/>
    <s v="Electro Oriente S. A."/>
    <x v="11"/>
    <x v="11"/>
    <s v="C. T. Requena"/>
    <x v="58"/>
    <s v="EL"/>
    <x v="2"/>
    <x v="129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411.53899999999999"/>
    <n v="0.41153899999999999"/>
    <m/>
    <n v="0.2"/>
    <n v="0.12"/>
    <n v="0"/>
    <n v="0"/>
    <n v="22"/>
    <s v="BASE DE DATOS"/>
    <m/>
  </r>
  <r>
    <s v="24"/>
    <x v="3"/>
    <s v="ELOR"/>
    <s v="33010993"/>
    <s v="33010993"/>
    <x v="2"/>
    <s v="CUMMINS 4"/>
    <s v="S"/>
    <n v="0.6"/>
    <n v="0.4"/>
    <n v="2.532"/>
    <n v="120"/>
    <n v="122.532"/>
    <n v="12"/>
    <n v="398"/>
    <n v="0"/>
    <n v="92"/>
    <m/>
    <x v="0"/>
    <s v="ELOR33010993CUMMINS 4EL"/>
    <s v="Electro Oriente S. A."/>
    <x v="11"/>
    <x v="11"/>
    <s v="C. T. Requena"/>
    <x v="58"/>
    <s v="EL"/>
    <x v="2"/>
    <x v="130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22.532"/>
    <n v="0.122532"/>
    <m/>
    <n v="7.4999999999999997E-2"/>
    <n v="0.05"/>
    <n v="0"/>
    <n v="0"/>
    <n v="22"/>
    <s v="BASE DE DATOS"/>
    <m/>
  </r>
  <r>
    <s v="24"/>
    <x v="3"/>
    <s v="ELOR"/>
    <s v="33010993"/>
    <s v="33010993"/>
    <x v="2"/>
    <s v="MTU 1200DS"/>
    <s v="S"/>
    <n v="1.2250000000000001"/>
    <n v="0.7"/>
    <n v="5.5179999999999998"/>
    <n v="150"/>
    <n v="155.518"/>
    <n v="12"/>
    <n v="429"/>
    <n v="0"/>
    <n v="103"/>
    <m/>
    <x v="0"/>
    <s v="ELOR33010993MTU 1200DSEL"/>
    <s v="Electro Oriente S. A."/>
    <x v="11"/>
    <x v="11"/>
    <s v="C. T. Requena"/>
    <x v="58"/>
    <s v="EL"/>
    <x v="2"/>
    <x v="128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55.518"/>
    <n v="0.15551799999999999"/>
    <m/>
    <s v="-"/>
    <s v="-"/>
    <n v="0"/>
    <n v="0"/>
    <n v="22"/>
    <s v="BASE DE DATOS"/>
    <m/>
  </r>
  <r>
    <s v="24"/>
    <x v="3"/>
    <s v="ELOR"/>
    <s v="43095999"/>
    <s v="43095999"/>
    <x v="2"/>
    <s v="CUM.1 25450043"/>
    <s v="S"/>
    <n v="0.32400000000000001"/>
    <n v="0.3"/>
    <n v="4.7160000000000002"/>
    <n v="0.84599999999999997"/>
    <n v="5.5620000000000003"/>
    <n v="0"/>
    <n v="46"/>
    <n v="0"/>
    <n v="0"/>
    <m/>
    <x v="0"/>
    <s v="ELOR43095999CUM.1 25450043EL"/>
    <s v="Electro Oriente S. A."/>
    <x v="11"/>
    <x v="11"/>
    <s v="C. T. Jenaro Herrera"/>
    <x v="59"/>
    <s v="EL"/>
    <x v="2"/>
    <x v="132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5.5620000000000003"/>
    <n v="5.5620000000000001E-3"/>
    <m/>
    <n v="2.7E-2"/>
    <n v="2.4999999999999998E-2"/>
    <n v="0"/>
    <n v="0"/>
    <n v="22"/>
    <s v="BASE DE DATOS"/>
    <m/>
  </r>
  <r>
    <s v="24"/>
    <x v="3"/>
    <s v="ELOR"/>
    <s v="43095999"/>
    <s v="43095999"/>
    <x v="2"/>
    <s v="CUM.2 25449701"/>
    <s v="S"/>
    <n v="0.32400000000000001"/>
    <n v="0.3"/>
    <n v="9.157"/>
    <n v="4.1710000000000003"/>
    <n v="13.327999999999999"/>
    <n v="0"/>
    <n v="131"/>
    <n v="0"/>
    <n v="10"/>
    <m/>
    <x v="0"/>
    <s v="ELOR43095999CUM.2 25449701EL"/>
    <s v="Electro Oriente S. A."/>
    <x v="11"/>
    <x v="11"/>
    <s v="C. T. Jenaro Herrera"/>
    <x v="59"/>
    <s v="EL"/>
    <x v="2"/>
    <x v="133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3.327999999999999"/>
    <n v="1.3328E-2"/>
    <m/>
    <n v="2.7E-2"/>
    <n v="2.4999999999999998E-2"/>
    <n v="0"/>
    <n v="0"/>
    <n v="22"/>
    <s v="BASE DE DATOS"/>
    <m/>
  </r>
  <r>
    <s v="24"/>
    <x v="3"/>
    <s v="ELOR"/>
    <s v="43095999"/>
    <s v="43095999"/>
    <x v="2"/>
    <s v="CUM.3 25449964"/>
    <s v="S"/>
    <n v="0.32400000000000001"/>
    <n v="0.3"/>
    <n v="14.736000000000001"/>
    <n v="3.6309999999999998"/>
    <n v="18.367000000000001"/>
    <n v="10"/>
    <n v="172"/>
    <n v="0"/>
    <n v="0"/>
    <m/>
    <x v="0"/>
    <s v="ELOR43095999CUM.3 25449964EL"/>
    <s v="Electro Oriente S. A."/>
    <x v="11"/>
    <x v="11"/>
    <s v="C. T. Jenaro Herrera"/>
    <x v="59"/>
    <s v="EL"/>
    <x v="2"/>
    <x v="134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8.367000000000001"/>
    <n v="1.8367000000000001E-2"/>
    <m/>
    <n v="2.7E-2"/>
    <n v="2.4999999999999998E-2"/>
    <n v="0"/>
    <n v="0"/>
    <n v="22"/>
    <s v="BASE DE DATOS"/>
    <m/>
  </r>
  <r>
    <s v="24"/>
    <x v="3"/>
    <s v="ELOR"/>
    <s v="43094599"/>
    <s v="43094599"/>
    <x v="2"/>
    <s v="CUMMINS_1 C200(050)"/>
    <s v="S"/>
    <n v="0.20799999999999999"/>
    <n v="0.14000000000000001"/>
    <n v="0.55100000000000005"/>
    <n v="3.8610000000000002"/>
    <n v="4.4119999999999999"/>
    <n v="3"/>
    <n v="93"/>
    <n v="0"/>
    <n v="11"/>
    <m/>
    <x v="0"/>
    <s v="ELOR43094599CUMMINS_1 C200(050)EL"/>
    <s v="Electro Oriente S. A."/>
    <x v="11"/>
    <x v="11"/>
    <s v="C. T. Tamshiyacu"/>
    <x v="60"/>
    <s v="EL"/>
    <x v="2"/>
    <x v="135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4.4119999999999999"/>
    <n v="4.4120000000000001E-3"/>
    <m/>
    <n v="2.0799999999999999E-2"/>
    <n v="1.4000000000000002E-2"/>
    <n v="0"/>
    <n v="0"/>
    <n v="22"/>
    <s v="BASE DE DATOS"/>
    <m/>
  </r>
  <r>
    <s v="24"/>
    <x v="3"/>
    <s v="ELOR"/>
    <s v="43094599"/>
    <s v="43094599"/>
    <x v="2"/>
    <s v="CUMMINS_2 C200(026)"/>
    <s v="S"/>
    <n v="0.20799999999999999"/>
    <n v="0.17"/>
    <n v="9.0999999999999998E-2"/>
    <n v="0.63600000000000001"/>
    <n v="0.72699999999999998"/>
    <n v="1"/>
    <n v="14"/>
    <n v="0"/>
    <n v="2"/>
    <m/>
    <x v="0"/>
    <s v="ELOR43094599CUMMINS_2 C200(026)EL"/>
    <s v="Electro Oriente S. A."/>
    <x v="11"/>
    <x v="11"/>
    <s v="C. T. Tamshiyacu"/>
    <x v="60"/>
    <s v="EL"/>
    <x v="2"/>
    <x v="136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.72699999999999998"/>
    <n v="7.27E-4"/>
    <m/>
    <n v="2.0799999999999999E-2"/>
    <n v="1.7000000000000001E-2"/>
    <n v="0"/>
    <n v="0"/>
    <n v="22"/>
    <s v="BASE DE DATOS"/>
    <m/>
  </r>
  <r>
    <s v="24"/>
    <x v="3"/>
    <s v="ELOR"/>
    <s v="43094599"/>
    <s v="43094599"/>
    <x v="2"/>
    <s v="CUMMINS_3 C4500C"/>
    <s v="S"/>
    <n v="0.45"/>
    <n v="0.18"/>
    <n v="3.8330000000000002"/>
    <n v="26.832000000000001"/>
    <n v="30.664999999999999"/>
    <n v="8"/>
    <n v="173"/>
    <n v="0"/>
    <n v="3"/>
    <m/>
    <x v="0"/>
    <s v="ELOR43094599CUMMINS_3 C4500CEL"/>
    <s v="Electro Oriente S. A."/>
    <x v="11"/>
    <x v="11"/>
    <s v="C. T. Tamshiyacu"/>
    <x v="60"/>
    <s v="EL"/>
    <x v="2"/>
    <x v="137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30.664999999999999"/>
    <n v="3.0664999999999998E-2"/>
    <m/>
    <n v="4.4999999999999998E-2"/>
    <n v="1.7999999999999999E-2"/>
    <n v="0"/>
    <n v="0"/>
    <n v="22"/>
    <s v="BASE DE DATOS"/>
    <m/>
  </r>
  <r>
    <s v="24"/>
    <x v="3"/>
    <s v="ELOR"/>
    <s v="43094599"/>
    <s v="43094599"/>
    <x v="2"/>
    <s v="CUMMINS_4 NTA855 G3"/>
    <s v="S"/>
    <n v="0.35199999999999998"/>
    <n v="0.28000000000000003"/>
    <n v="15.134"/>
    <n v="105.935"/>
    <n v="121.069"/>
    <n v="8"/>
    <n v="550"/>
    <n v="0"/>
    <n v="50"/>
    <m/>
    <x v="0"/>
    <s v="ELOR43094599CUMMINS_4 NTA855 G3EL"/>
    <s v="Electro Oriente S. A."/>
    <x v="11"/>
    <x v="11"/>
    <s v="C. T. Tamshiyacu"/>
    <x v="60"/>
    <s v="EL"/>
    <x v="2"/>
    <x v="138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121.069"/>
    <n v="0.121069"/>
    <m/>
    <n v="3.5199999999999995E-2"/>
    <n v="2.8000000000000004E-2"/>
    <n v="0"/>
    <n v="0"/>
    <n v="22"/>
    <s v="BASE DE DATOS"/>
    <m/>
  </r>
  <r>
    <s v="24"/>
    <x v="3"/>
    <s v="ELOR"/>
    <s v="53023514"/>
    <s v="53023514"/>
    <x v="2"/>
    <s v="OLYMPIAN"/>
    <s v="S"/>
    <n v="0.04"/>
    <n v="0.03"/>
    <n v="0.52100000000000002"/>
    <n v="1.2150000000000001"/>
    <n v="1.736"/>
    <n v="9"/>
    <n v="300"/>
    <n v="0"/>
    <n v="4"/>
    <m/>
    <x v="0"/>
    <s v="ELOR53023514OLYMPIANEL"/>
    <s v="Electro Oriente S. A."/>
    <x v="11"/>
    <x v="11"/>
    <s v="C. T. Gran Peru"/>
    <x v="61"/>
    <s v="EL"/>
    <x v="2"/>
    <x v="105"/>
    <x v="0"/>
    <s v="Instalado"/>
    <s v="Operativo"/>
    <s v="Distribuidora"/>
    <x v="0"/>
    <x v="1"/>
    <x v="1"/>
    <x v="0"/>
    <s v="Estatal"/>
    <s v="LORETO"/>
    <s v="LORETO"/>
    <s v="MAYNAS"/>
    <s v="FERNANDO LORES"/>
    <s v="GRAN PERÚ"/>
    <x v="1"/>
    <n v="0"/>
    <x v="0"/>
    <x v="0"/>
    <x v="0"/>
    <s v="MWh"/>
    <n v="1.736"/>
    <n v="1.7359999999999999E-3"/>
    <m/>
    <n v="3.3333333333333335E-3"/>
    <n v="2.5000000000000001E-3"/>
    <n v="0"/>
    <n v="2.2204460492503131E-16"/>
    <n v="22"/>
    <s v="BASE DE DATOS"/>
    <m/>
  </r>
  <r>
    <s v="24"/>
    <x v="3"/>
    <s v="ELOR"/>
    <s v="33010893"/>
    <s v="33010893"/>
    <x v="2"/>
    <s v="CAT 3516(G1)"/>
    <s v="S"/>
    <n v="1"/>
    <n v="0.95"/>
    <n v="0"/>
    <n v="0"/>
    <n v="0"/>
    <n v="0"/>
    <n v="0"/>
    <n v="0"/>
    <n v="0"/>
    <m/>
    <x v="0"/>
    <s v="ELOR33010893CAT 3516(G1)EL"/>
    <s v="Electro Oriente S. A."/>
    <x v="11"/>
    <x v="11"/>
    <s v="C. T. Yurimaguas"/>
    <x v="64"/>
    <s v="EL"/>
    <x v="2"/>
    <x v="149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9.0909090909090912E-2"/>
    <n v="8.6363636363636365E-2"/>
    <n v="0"/>
    <n v="0"/>
    <n v="22"/>
    <s v="BASE DE DATOS"/>
    <m/>
  </r>
  <r>
    <s v="24"/>
    <x v="3"/>
    <s v="ELOR"/>
    <s v="33010893"/>
    <s v="33010893"/>
    <x v="2"/>
    <s v="CAT2 3512 TA(G2)"/>
    <s v="S"/>
    <n v="0.5"/>
    <n v="0.4"/>
    <n v="0.871"/>
    <n v="0"/>
    <n v="0.871"/>
    <n v="0"/>
    <n v="3.01"/>
    <n v="0"/>
    <n v="0"/>
    <m/>
    <x v="0"/>
    <s v="ELOR33010893CAT2 3512 TA(G2)EL"/>
    <s v="Electro Oriente S. A."/>
    <x v="11"/>
    <x v="11"/>
    <s v="C. T. Yurimaguas"/>
    <x v="64"/>
    <s v="EL"/>
    <x v="2"/>
    <x v="150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.871"/>
    <n v="8.7100000000000003E-4"/>
    <m/>
    <n v="4.1666666666666664E-2"/>
    <n v="3.3333333333333333E-2"/>
    <n v="0"/>
    <n v="0"/>
    <n v="22"/>
    <s v="BASE DE DATOS"/>
    <m/>
  </r>
  <r>
    <s v="24"/>
    <x v="3"/>
    <s v="ELOR"/>
    <s v="33010893"/>
    <s v="33010893"/>
    <x v="2"/>
    <s v="CAT.2 D-3512(G4)"/>
    <s v="S"/>
    <n v="0.5"/>
    <n v="0.45"/>
    <n v="0"/>
    <n v="0"/>
    <n v="0"/>
    <n v="0"/>
    <n v="20.87"/>
    <n v="0"/>
    <n v="0"/>
    <m/>
    <x v="0"/>
    <s v="ELOR33010893CAT.2 D-3512(G4)EL"/>
    <s v="Electro Oriente S. A."/>
    <x v="11"/>
    <x v="11"/>
    <s v="C. T. Yurimaguas"/>
    <x v="64"/>
    <s v="EL"/>
    <x v="2"/>
    <x v="151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7499999999999999E-2"/>
    <n v="0"/>
    <n v="0"/>
    <n v="22"/>
    <s v="BASE DE DATOS"/>
    <m/>
  </r>
  <r>
    <s v="24"/>
    <x v="3"/>
    <s v="ELOR"/>
    <s v="33010893"/>
    <s v="33010893"/>
    <x v="2"/>
    <s v="CUMMINS (G5)"/>
    <s v="S"/>
    <n v="0.75"/>
    <n v="0.5"/>
    <n v="9.9220000000000006"/>
    <n v="0"/>
    <n v="9.9220000000000006"/>
    <n v="0"/>
    <n v="0"/>
    <n v="0"/>
    <n v="0"/>
    <m/>
    <x v="0"/>
    <s v="ELOR33010893CUMMINS (G5)EL"/>
    <s v="Electro Oriente S. A."/>
    <x v="11"/>
    <x v="11"/>
    <s v="C. T. Yurimaguas"/>
    <x v="64"/>
    <s v="EL"/>
    <x v="2"/>
    <x v="235"/>
    <x v="0"/>
    <s v="Transferido"/>
    <n v="0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9.9220000000000006"/>
    <n v="9.9220000000000003E-3"/>
    <m/>
    <n v="0.16666666666666666"/>
    <n v="0.1388888888888889"/>
    <n v="0"/>
    <n v="0"/>
    <n v="22"/>
    <s v="BASE DE DATOS"/>
    <m/>
  </r>
  <r>
    <s v="24"/>
    <x v="3"/>
    <s v="ELOR"/>
    <s v="33011293"/>
    <s v="33011293"/>
    <x v="2"/>
    <s v="Wartsila 1"/>
    <s v="S"/>
    <n v="6.24"/>
    <n v="6"/>
    <n v="0"/>
    <n v="0"/>
    <n v="0"/>
    <n v="0"/>
    <n v="0"/>
    <n v="0"/>
    <n v="0"/>
    <m/>
    <x v="0"/>
    <s v="ELOR33011293Wartsila 1EL"/>
    <s v="Electro Oriente S. A."/>
    <x v="11"/>
    <x v="11"/>
    <s v="C. T. Tarapoto"/>
    <x v="65"/>
    <s v="EL"/>
    <x v="2"/>
    <x v="14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3"/>
    <s v="ELOR"/>
    <s v="33011293"/>
    <s v="33011293"/>
    <x v="2"/>
    <s v="Wartsila 2"/>
    <s v="S"/>
    <n v="6.24"/>
    <n v="6"/>
    <n v="0"/>
    <n v="0"/>
    <n v="0"/>
    <n v="0"/>
    <n v="0"/>
    <n v="0"/>
    <n v="0"/>
    <m/>
    <x v="0"/>
    <s v="ELOR33011293Wartsila 2EL"/>
    <s v="Electro Oriente S. A."/>
    <x v="11"/>
    <x v="11"/>
    <s v="C. T. Tarapoto"/>
    <x v="65"/>
    <s v="EL"/>
    <x v="2"/>
    <x v="15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3"/>
    <s v="ELOR"/>
    <s v="33011293"/>
    <s v="33011293"/>
    <x v="2"/>
    <s v="CAT.D-3512"/>
    <s v="S"/>
    <n v="0.52"/>
    <n v="0.4"/>
    <n v="0"/>
    <n v="0"/>
    <n v="0"/>
    <n v="0"/>
    <n v="0"/>
    <n v="0"/>
    <n v="0"/>
    <m/>
    <x v="0"/>
    <s v="ELOR33011293CAT.D-3512EL"/>
    <s v="Electro Oriente S. A."/>
    <x v="11"/>
    <x v="11"/>
    <s v="C. T. Tarapoto"/>
    <x v="65"/>
    <s v="EL"/>
    <x v="2"/>
    <x v="153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1"/>
    <n v="0"/>
    <x v="0"/>
    <x v="0"/>
    <x v="0"/>
    <s v="MWh"/>
    <n v="0"/>
    <n v="0"/>
    <m/>
    <n v="4.3333333333333335E-2"/>
    <n v="3.3333333333333333E-2"/>
    <n v="0"/>
    <n v="0"/>
    <n v="22"/>
    <s v="BASE DE DATOS"/>
    <m/>
  </r>
  <r>
    <s v="24"/>
    <x v="3"/>
    <s v="ELOR"/>
    <s v="33011593"/>
    <s v="33011593"/>
    <x v="2"/>
    <s v="EMD"/>
    <s v="N"/>
    <n v="2.5"/>
    <n v="1.6"/>
    <n v="0"/>
    <n v="0"/>
    <n v="0"/>
    <n v="0"/>
    <n v="0"/>
    <n v="0"/>
    <n v="0"/>
    <m/>
    <x v="0"/>
    <s v="ELOR33011593EMDEL"/>
    <s v="Electro Oriente S. A."/>
    <x v="11"/>
    <x v="11"/>
    <s v="C. T. Bellavista"/>
    <x v="66"/>
    <s v="EL"/>
    <x v="2"/>
    <x v="154"/>
    <x v="0"/>
    <s v="Instalado"/>
    <s v="Operativo"/>
    <s v="Distribuidora"/>
    <x v="0"/>
    <x v="0"/>
    <x v="1"/>
    <x v="0"/>
    <s v="Estatal"/>
    <s v="SAN MARTÍN"/>
    <s v="SAN MARTÍN"/>
    <s v="BELLAVISTA"/>
    <s v="BELLAVISTA"/>
    <n v="0"/>
    <x v="1"/>
    <n v="0"/>
    <x v="0"/>
    <x v="0"/>
    <x v="0"/>
    <s v="MWh"/>
    <n v="0"/>
    <n v="0"/>
    <m/>
    <n v="0.22727272727272727"/>
    <n v="0.14545454545454548"/>
    <n v="0"/>
    <n v="0"/>
    <n v="22"/>
    <s v="BASE DE DATOS"/>
    <m/>
  </r>
  <r>
    <s v="24"/>
    <x v="3"/>
    <s v="ELOR"/>
    <s v="43047494"/>
    <s v="43047494"/>
    <x v="2"/>
    <s v="CAT C-18"/>
    <s v="S"/>
    <n v="0.5"/>
    <n v="0.5"/>
    <n v="0"/>
    <n v="0"/>
    <n v="0"/>
    <n v="0"/>
    <n v="0"/>
    <n v="0"/>
    <n v="0"/>
    <m/>
    <x v="0"/>
    <s v="ELOR43047494CAT C-18EL"/>
    <s v="Electro Oriente S. A."/>
    <x v="11"/>
    <x v="11"/>
    <s v="C. T. Lagunas"/>
    <x v="67"/>
    <s v="EL"/>
    <x v="2"/>
    <x v="155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4.1666666666666664E-2"/>
    <n v="0"/>
    <n v="0"/>
    <n v="22"/>
    <s v="BASE DE DATOS"/>
    <m/>
  </r>
  <r>
    <s v="24"/>
    <x v="3"/>
    <s v="ELOR"/>
    <s v="43047494"/>
    <s v="43047494"/>
    <x v="2"/>
    <s v="Volvo Penta TAD1630"/>
    <s v="S"/>
    <n v="0.5"/>
    <n v="0.4"/>
    <n v="0"/>
    <n v="0"/>
    <n v="0"/>
    <n v="0"/>
    <n v="0"/>
    <n v="0"/>
    <n v="0"/>
    <m/>
    <x v="0"/>
    <s v="ELOR43047494Volvo Penta TAD1630EL"/>
    <s v="Electro Oriente S. A."/>
    <x v="11"/>
    <x v="11"/>
    <s v="C. T. Lagunas"/>
    <x v="67"/>
    <s v="EL"/>
    <x v="2"/>
    <x v="156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3"/>
    <s v="ELOR"/>
    <s v="43047494"/>
    <s v="43047494"/>
    <x v="2"/>
    <s v="Cat. D-3512&lt;G3&gt;"/>
    <s v="S"/>
    <n v="0.5"/>
    <n v="0.45"/>
    <n v="41.890999999999998"/>
    <n v="0"/>
    <n v="41.890999999999998"/>
    <n v="0"/>
    <n v="190"/>
    <n v="0"/>
    <n v="78"/>
    <m/>
    <x v="0"/>
    <s v="ELOR43047494Cat. D-3512&lt;G3&gt;EL"/>
    <s v="Electro Oriente S. A."/>
    <x v="11"/>
    <x v="11"/>
    <s v="C. T. Lagunas"/>
    <x v="67"/>
    <s v="EL"/>
    <x v="2"/>
    <x v="157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41.890999999999998"/>
    <n v="4.1890999999999998E-2"/>
    <m/>
    <n v="4.1666666666666664E-2"/>
    <n v="3.7499999999999999E-2"/>
    <n v="0"/>
    <n v="0"/>
    <n v="22"/>
    <s v="BASE DE DATOS"/>
    <m/>
  </r>
  <r>
    <s v="24"/>
    <x v="3"/>
    <s v="ELOR"/>
    <s v="43047494"/>
    <s v="43047494"/>
    <x v="2"/>
    <s v="CAT 2 3512 &lt;G4&gt;"/>
    <s v="S"/>
    <n v="0.5"/>
    <n v="0.45"/>
    <n v="0"/>
    <n v="102.371"/>
    <n v="102.371"/>
    <n v="0"/>
    <n v="415"/>
    <n v="0"/>
    <n v="83"/>
    <m/>
    <x v="0"/>
    <s v="ELOR43047494CAT 2 3512 &lt;G4&gt;EL"/>
    <s v="Electro Oriente S. A."/>
    <x v="11"/>
    <x v="11"/>
    <s v="C. T. Lagunas"/>
    <x v="67"/>
    <s v="EL"/>
    <x v="2"/>
    <x v="173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102.371"/>
    <n v="0.10237099999999999"/>
    <m/>
    <n v="4.5454545454545456E-2"/>
    <n v="4.0909090909090909E-2"/>
    <n v="0"/>
    <n v="0"/>
    <n v="22"/>
    <s v="BASE DE DATOS"/>
    <m/>
  </r>
  <r>
    <s v="24"/>
    <x v="3"/>
    <s v="ELOR"/>
    <s v="12345678"/>
    <s v="12345678"/>
    <x v="2"/>
    <s v="VOLVO PENTA &lt;G1&gt;"/>
    <s v="S"/>
    <n v="0.5"/>
    <n v="0.45"/>
    <n v="18.134"/>
    <n v="54.018999999999998"/>
    <n v="72.153000000000006"/>
    <n v="6"/>
    <n v="325"/>
    <n v="0"/>
    <n v="21"/>
    <m/>
    <x v="0"/>
    <s v="ELOR12345678VOLVO PENTA &lt;G1&gt;EL"/>
    <s v="Electro Oriente S. A."/>
    <x v="11"/>
    <x v="11"/>
    <s v="C. T. San Lorenzo"/>
    <x v="68"/>
    <s v="EL"/>
    <x v="2"/>
    <x v="158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72.153000000000006"/>
    <n v="7.2153000000000009E-2"/>
    <m/>
    <n v="4.1666666666666664E-2"/>
    <n v="3.7499999999999999E-2"/>
    <n v="0"/>
    <n v="-1.4210854715202004E-14"/>
    <n v="22"/>
    <s v="BASE DE DATOS"/>
    <m/>
  </r>
  <r>
    <s v="24"/>
    <x v="3"/>
    <s v="ELOR"/>
    <s v="12345678"/>
    <s v="12345678"/>
    <x v="2"/>
    <s v="VOLVO PENTA &lt;G2&gt;"/>
    <s v="S"/>
    <n v="0.5"/>
    <n v="0.45"/>
    <n v="22.6"/>
    <n v="54.890999999999998"/>
    <n v="77.491"/>
    <n v="6"/>
    <n v="349"/>
    <n v="0"/>
    <n v="22"/>
    <m/>
    <x v="0"/>
    <s v="ELOR12345678VOLVO PENTA &lt;G2&gt;EL"/>
    <s v="Electro Oriente S. A."/>
    <x v="11"/>
    <x v="11"/>
    <s v="C. T. San Lorenzo"/>
    <x v="68"/>
    <s v="EL"/>
    <x v="2"/>
    <x v="159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77.491"/>
    <n v="7.7491000000000004E-2"/>
    <m/>
    <n v="4.1666666666666664E-2"/>
    <n v="3.7499999999999999E-2"/>
    <n v="0"/>
    <n v="0"/>
    <n v="22"/>
    <s v="BASE DE DATOS"/>
    <m/>
  </r>
  <r>
    <s v="24"/>
    <x v="3"/>
    <s v="ELOR"/>
    <s v="12345678"/>
    <s v="12345678"/>
    <x v="2"/>
    <s v="VOLVO PENTA &lt;G3&gt;"/>
    <s v="S"/>
    <n v="0.45"/>
    <n v="0.4"/>
    <n v="25.190999999999999"/>
    <n v="45.597000000000001"/>
    <n v="70.787999999999997"/>
    <n v="6"/>
    <n v="341"/>
    <n v="0"/>
    <n v="20"/>
    <m/>
    <x v="0"/>
    <s v="ELOR12345678VOLVO PENTA &lt;G3&gt;EL"/>
    <s v="Electro Oriente S. A."/>
    <x v="11"/>
    <x v="11"/>
    <s v="C. T. San Lorenzo"/>
    <x v="68"/>
    <s v="EL"/>
    <x v="2"/>
    <x v="160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70.787999999999997"/>
    <n v="7.078799999999999E-2"/>
    <m/>
    <n v="3.7499999999999999E-2"/>
    <n v="3.3333333333333333E-2"/>
    <n v="0"/>
    <n v="0"/>
    <n v="22"/>
    <s v="BASE DE DATOS"/>
    <m/>
  </r>
  <r>
    <s v="24"/>
    <x v="3"/>
    <s v="ELOR"/>
    <s v="53200204"/>
    <s v="53200204"/>
    <x v="2"/>
    <s v="Cat-1_3512"/>
    <s v="S"/>
    <n v="0.5"/>
    <n v="0.35"/>
    <n v="14.84"/>
    <n v="7.3999999999999996E-2"/>
    <n v="14.914"/>
    <n v="0"/>
    <n v="48.18"/>
    <n v="0"/>
    <n v="0"/>
    <m/>
    <x v="0"/>
    <s v="ELOR53200204Cat-1_3512EL"/>
    <s v="Electro Oriente S. A."/>
    <x v="11"/>
    <x v="11"/>
    <s v="C. T. Bagua_Grande"/>
    <x v="69"/>
    <s v="EL"/>
    <x v="2"/>
    <x v="161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14.914"/>
    <n v="1.4914E-2"/>
    <m/>
    <n v="4.1666666666666664E-2"/>
    <n v="2.9166666666666664E-2"/>
    <n v="0"/>
    <n v="0"/>
    <n v="22"/>
    <s v="BASE DE DATOS"/>
    <m/>
  </r>
  <r>
    <s v="24"/>
    <x v="3"/>
    <s v="ELOR"/>
    <s v="53200204"/>
    <s v="53200204"/>
    <x v="2"/>
    <s v="Cat-2_3512"/>
    <s v="S"/>
    <n v="0.5"/>
    <n v="0.35"/>
    <n v="9.93"/>
    <n v="0"/>
    <n v="9.93"/>
    <n v="0"/>
    <n v="31.27"/>
    <n v="0"/>
    <n v="0"/>
    <m/>
    <x v="0"/>
    <s v="ELOR53200204Cat-2_3512EL"/>
    <s v="Electro Oriente S. A."/>
    <x v="11"/>
    <x v="11"/>
    <s v="C. T. Bagua_Grande"/>
    <x v="69"/>
    <s v="EL"/>
    <x v="2"/>
    <x v="162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9.93"/>
    <n v="9.9299999999999996E-3"/>
    <m/>
    <n v="4.1666666666666664E-2"/>
    <n v="2.9166666666666664E-2"/>
    <n v="0"/>
    <n v="0"/>
    <n v="22"/>
    <s v="BASE DE DATOS"/>
    <m/>
  </r>
  <r>
    <s v="24"/>
    <x v="3"/>
    <s v="ELOR"/>
    <s v="53200204"/>
    <s v="53200204"/>
    <x v="2"/>
    <s v="CAT3_3516"/>
    <s v="S"/>
    <n v="2"/>
    <n v="0.9"/>
    <n v="27.376000000000001"/>
    <n v="0.442"/>
    <n v="27.818000000000001"/>
    <n v="0"/>
    <n v="26.95"/>
    <n v="0"/>
    <n v="0"/>
    <m/>
    <x v="0"/>
    <s v="ELOR53200204CAT3_3516EL"/>
    <s v="Electro Oriente S. A."/>
    <x v="11"/>
    <x v="11"/>
    <s v="C. T. Bagua_Grande"/>
    <x v="69"/>
    <s v="EL"/>
    <x v="2"/>
    <x v="163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27.818000000000001"/>
    <n v="2.7818000000000002E-2"/>
    <m/>
    <n v="0.16666666666666666"/>
    <n v="7.4999999999999997E-2"/>
    <n v="0"/>
    <n v="0"/>
    <n v="22"/>
    <s v="BASE DE DATOS"/>
    <m/>
  </r>
  <r>
    <s v="24"/>
    <x v="3"/>
    <s v="ELOR"/>
    <s v="53200204"/>
    <s v="53200204"/>
    <x v="2"/>
    <s v="DETROIT"/>
    <s v="S"/>
    <n v="0.45"/>
    <n v="0.3"/>
    <n v="3.4390000000000001"/>
    <n v="0"/>
    <n v="3.4390000000000001"/>
    <n v="0"/>
    <n v="2.2599999999999998"/>
    <n v="0"/>
    <n v="0"/>
    <m/>
    <x v="0"/>
    <s v="ELOR53200204DETROITEL"/>
    <s v="Electro Oriente S. A."/>
    <x v="11"/>
    <x v="11"/>
    <s v="C. T. Bagua_Grande"/>
    <x v="69"/>
    <s v="EL"/>
    <x v="2"/>
    <x v="164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3.4390000000000001"/>
    <n v="3.4390000000000002E-3"/>
    <m/>
    <n v="0.05"/>
    <n v="3.3333333333333333E-2"/>
    <n v="0"/>
    <n v="0"/>
    <n v="22"/>
    <s v="BASE DE DATOS"/>
    <m/>
  </r>
  <r>
    <s v="24"/>
    <x v="3"/>
    <s v="ELOR"/>
    <s v="65010914"/>
    <s v="65010914"/>
    <x v="2"/>
    <s v="GRUPO 1"/>
    <s v="S"/>
    <n v="1.1000000000000001"/>
    <n v="0.8"/>
    <n v="55.61"/>
    <n v="0"/>
    <n v="55.61"/>
    <n v="0"/>
    <n v="111.61"/>
    <n v="0"/>
    <n v="0"/>
    <m/>
    <x v="0"/>
    <s v="ELOR65010914GRUPO 1EL"/>
    <s v="Electro Oriente S. A."/>
    <x v="11"/>
    <x v="11"/>
    <s v="C. T. Juan Velazco Alvarado"/>
    <x v="70"/>
    <s v="EL"/>
    <x v="2"/>
    <x v="165"/>
    <x v="0"/>
    <s v="Instalado"/>
    <s v="Operativo"/>
    <s v="Distribuidora"/>
    <x v="0"/>
    <x v="0"/>
    <x v="1"/>
    <x v="0"/>
    <s v="Estatal"/>
    <s v="AMAZONAS"/>
    <s v="AMAZONAS"/>
    <s v="CONDORCANQUI"/>
    <s v="SANTA MARÍA DE NIEVA"/>
    <s v="JUAN VELAZCO ALVARADO"/>
    <x v="1"/>
    <n v="0"/>
    <x v="0"/>
    <x v="0"/>
    <x v="0"/>
    <s v="MWh"/>
    <n v="55.61"/>
    <n v="5.561E-2"/>
    <m/>
    <n v="9.1666666666666674E-2"/>
    <n v="6.6666666666666666E-2"/>
    <n v="0"/>
    <n v="0"/>
    <n v="22"/>
    <s v="BASE DE DATOS"/>
    <m/>
  </r>
  <r>
    <s v="24"/>
    <x v="3"/>
    <s v="ELOR"/>
    <s v="53026818"/>
    <s v="53026818"/>
    <x v="2"/>
    <s v="CAT1_HUMBOLT"/>
    <s v="S"/>
    <n v="1.825"/>
    <n v="1"/>
    <n v="88.626000000000005"/>
    <n v="0"/>
    <n v="88.626000000000005"/>
    <n v="0"/>
    <n v="78.86"/>
    <n v="0"/>
    <n v="0"/>
    <m/>
    <x v="0"/>
    <s v="ELOR53026818CAT1_HUMBOLTEL"/>
    <s v="Electro Oriente S. A."/>
    <x v="11"/>
    <x v="11"/>
    <s v="C.T. San Ignacio"/>
    <x v="71"/>
    <s v="EL"/>
    <x v="2"/>
    <x v="166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88.626000000000005"/>
    <n v="8.862600000000001E-2"/>
    <m/>
    <n v="0.15208333333333332"/>
    <n v="8.3333333333333329E-2"/>
    <n v="0"/>
    <n v="0"/>
    <n v="22"/>
    <s v="BASE DE DATOS"/>
    <m/>
  </r>
  <r>
    <s v="24"/>
    <x v="3"/>
    <s v="ELOR"/>
    <s v="53026818"/>
    <s v="53026818"/>
    <x v="2"/>
    <s v="CAT2_HUMBOLT"/>
    <s v="S"/>
    <n v="0.91"/>
    <n v="0.8"/>
    <n v="7.8760000000000003"/>
    <n v="0"/>
    <n v="7.8760000000000003"/>
    <n v="0"/>
    <n v="13.3"/>
    <n v="0"/>
    <n v="0"/>
    <m/>
    <x v="0"/>
    <s v="ELOR53026818CAT2_HUMBOLTEL"/>
    <s v="Electro Oriente S. A."/>
    <x v="11"/>
    <x v="11"/>
    <s v="C.T. San Ignacio"/>
    <x v="71"/>
    <s v="EL"/>
    <x v="2"/>
    <x v="167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7.8760000000000003"/>
    <n v="7.8760000000000011E-3"/>
    <m/>
    <n v="7.5833333333333336E-2"/>
    <n v="6.6666666666666666E-2"/>
    <n v="0"/>
    <n v="0"/>
    <n v="22"/>
    <s v="BASE DE DATOS"/>
    <m/>
  </r>
  <r>
    <s v="24"/>
    <x v="3"/>
    <s v="ELOR"/>
    <s v="53026818"/>
    <s v="53026818"/>
    <x v="2"/>
    <s v="CAT3_HUMBOLT"/>
    <s v="S"/>
    <n v="1.35"/>
    <n v="1"/>
    <n v="34.231999999999999"/>
    <n v="0"/>
    <n v="34.231999999999999"/>
    <n v="0"/>
    <n v="37.99"/>
    <n v="0"/>
    <n v="0"/>
    <m/>
    <x v="0"/>
    <s v="ELOR53026818CAT3_HUMBOLTEL"/>
    <s v="Electro Oriente S. A."/>
    <x v="11"/>
    <x v="11"/>
    <s v="C.T. San Ignacio"/>
    <x v="71"/>
    <s v="EL"/>
    <x v="2"/>
    <x v="168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34.231999999999999"/>
    <n v="3.4231999999999999E-2"/>
    <m/>
    <n v="0.1125"/>
    <n v="8.3333333333333329E-2"/>
    <n v="0"/>
    <n v="0"/>
    <n v="22"/>
    <s v="BASE DE DATOS"/>
    <m/>
  </r>
  <r>
    <s v="24"/>
    <x v="1"/>
    <s v="ELPU"/>
    <s v="53027622"/>
    <s v="53027622"/>
    <x v="2"/>
    <s v="GRUPO ELECTROGENO"/>
    <s v="N"/>
    <n v="0.25"/>
    <n v="0.25"/>
    <n v="0"/>
    <n v="0"/>
    <n v="0"/>
    <n v="0"/>
    <n v="0"/>
    <n v="0"/>
    <n v="0"/>
    <m/>
    <x v="0"/>
    <s v="ELPU53027622GRUPO ELECTROGENOEL"/>
    <s v="Electro Puno S.A.A."/>
    <x v="2"/>
    <x v="2"/>
    <s v="C.T. AMANTANÍ"/>
    <x v="2"/>
    <s v="EL"/>
    <x v="2"/>
    <x v="4"/>
    <x v="0"/>
    <s v="Instalado"/>
    <s v="Operativo"/>
    <s v="Distribuidora"/>
    <x v="0"/>
    <x v="0"/>
    <x v="1"/>
    <x v="0"/>
    <s v="Estatal"/>
    <s v="PUNO"/>
    <s v="PUNO"/>
    <s v="SANDIA"/>
    <s v="SANDIA"/>
    <n v="0"/>
    <x v="1"/>
    <n v="0"/>
    <x v="0"/>
    <x v="0"/>
    <x v="0"/>
    <s v="MWh"/>
    <n v="0"/>
    <n v="0"/>
    <m/>
    <n v="2.2727272727272728E-2"/>
    <n v="2.2727272727272728E-2"/>
    <n v="0"/>
    <n v="0"/>
    <n v="23"/>
    <s v="BASE DE DATOS"/>
    <m/>
  </r>
  <r>
    <s v="24"/>
    <x v="2"/>
    <s v="ELPU"/>
    <s v="53027622"/>
    <s v="53027622"/>
    <x v="2"/>
    <s v="GRUPO ELECTROGENO"/>
    <s v="N"/>
    <n v="0.25"/>
    <n v="0.25"/>
    <n v="0"/>
    <n v="0"/>
    <n v="0"/>
    <n v="0"/>
    <n v="0"/>
    <n v="0"/>
    <n v="0"/>
    <m/>
    <x v="0"/>
    <s v="ELPU53027622GRUPO ELECTROGENOEL"/>
    <s v="Electro Puno S.A.A."/>
    <x v="2"/>
    <x v="2"/>
    <s v="C.T. AMANTANÍ"/>
    <x v="2"/>
    <s v="EL"/>
    <x v="2"/>
    <x v="4"/>
    <x v="0"/>
    <s v="Instalado"/>
    <s v="Operativo"/>
    <s v="Distribuidora"/>
    <x v="0"/>
    <x v="0"/>
    <x v="1"/>
    <x v="0"/>
    <s v="Estatal"/>
    <s v="PUNO"/>
    <s v="PUNO"/>
    <s v="SANDIA"/>
    <s v="SANDIA"/>
    <n v="0"/>
    <x v="1"/>
    <n v="0"/>
    <x v="0"/>
    <x v="0"/>
    <x v="0"/>
    <s v="MWh"/>
    <n v="0"/>
    <n v="0"/>
    <m/>
    <n v="2.2727272727272728E-2"/>
    <n v="2.2727272727272728E-2"/>
    <n v="0"/>
    <n v="0"/>
    <n v="23"/>
    <s v="BASE DE DATOS"/>
    <m/>
  </r>
  <r>
    <s v="24"/>
    <x v="3"/>
    <s v="ELPU"/>
    <s v="53027622"/>
    <s v="53027622"/>
    <x v="2"/>
    <s v="GRUPO ELECTROGENO"/>
    <s v="N"/>
    <n v="0.25"/>
    <n v="0.25"/>
    <n v="0"/>
    <n v="0"/>
    <n v="0"/>
    <n v="0"/>
    <n v="0"/>
    <n v="0"/>
    <n v="0"/>
    <m/>
    <x v="0"/>
    <s v="ELPU53027622GRUPO ELECTROGENOEL"/>
    <s v="Electro Puno S.A.A."/>
    <x v="2"/>
    <x v="2"/>
    <s v="C.T. AMANTANÍ"/>
    <x v="2"/>
    <s v="EL"/>
    <x v="2"/>
    <x v="4"/>
    <x v="0"/>
    <s v="Instalado"/>
    <s v="Operativo"/>
    <s v="Distribuidora"/>
    <x v="0"/>
    <x v="0"/>
    <x v="1"/>
    <x v="0"/>
    <s v="Estatal"/>
    <s v="PUNO"/>
    <s v="PUNO"/>
    <s v="SANDIA"/>
    <s v="SANDIA"/>
    <n v="0"/>
    <x v="1"/>
    <n v="0"/>
    <x v="0"/>
    <x v="0"/>
    <x v="0"/>
    <s v="MWh"/>
    <n v="0"/>
    <n v="0"/>
    <m/>
    <n v="2.2727272727272728E-2"/>
    <n v="2.2727272727272728E-2"/>
    <n v="0"/>
    <n v="0"/>
    <n v="23"/>
    <s v="BASE DE DATOS"/>
    <m/>
  </r>
  <r>
    <s v="24"/>
    <x v="2"/>
    <s v="ELSE"/>
    <s v="23005600"/>
    <s v="23005600"/>
    <x v="2"/>
    <s v="CUMMINS-7"/>
    <s v="S"/>
    <n v="0.95"/>
    <n v="0.9"/>
    <n v="0"/>
    <n v="0.97699999999999998"/>
    <n v="0.97699999999999998"/>
    <n v="0"/>
    <n v="1.6"/>
    <n v="742.4"/>
    <n v="0"/>
    <m/>
    <x v="0"/>
    <s v="ELSE23005600CUMMINS-7EL"/>
    <s v="Electro Sur Este S. A."/>
    <x v="3"/>
    <x v="3"/>
    <s v="C. T. Iberia"/>
    <x v="3"/>
    <s v="EL"/>
    <x v="2"/>
    <x v="5"/>
    <x v="0"/>
    <s v="Instalado"/>
    <s v="Operativo"/>
    <s v="Distribuidora"/>
    <x v="0"/>
    <x v="0"/>
    <x v="1"/>
    <x v="0"/>
    <s v="Estatal"/>
    <s v="MADRE DE DIOS"/>
    <s v="MADRE DE DIOS"/>
    <s v="TAHUAMANU"/>
    <s v="IBERIA"/>
    <n v="0"/>
    <x v="1"/>
    <n v="0"/>
    <x v="0"/>
    <x v="0"/>
    <x v="0"/>
    <s v="MWh"/>
    <n v="0.97699999999999998"/>
    <n v="9.77E-4"/>
    <m/>
    <n v="4.1666666666666664E-2"/>
    <n v="3.7499999999999999E-2"/>
    <n v="0"/>
    <n v="0"/>
    <n v="24"/>
    <s v="BASE DE DATOS"/>
    <m/>
  </r>
  <r>
    <s v="24"/>
    <x v="2"/>
    <s v="ELSE"/>
    <s v="23006600"/>
    <s v="23006600"/>
    <x v="2"/>
    <s v="Cummins_Ottomotores"/>
    <s v="S"/>
    <n v="0.8"/>
    <n v="0"/>
    <n v="0"/>
    <n v="0"/>
    <n v="0"/>
    <n v="0"/>
    <n v="744"/>
    <n v="0"/>
    <n v="0"/>
    <m/>
    <x v="0"/>
    <s v="ELSE23006600Cummins_OttomotoresEL"/>
    <s v="Electro Sur Este S. A."/>
    <x v="3"/>
    <x v="3"/>
    <s v="C. T. Inapari"/>
    <x v="4"/>
    <s v="EL"/>
    <x v="2"/>
    <x v="6"/>
    <x v="0"/>
    <s v="Instalado"/>
    <s v="Operativo"/>
    <s v="Distribuidora"/>
    <x v="0"/>
    <x v="0"/>
    <x v="1"/>
    <x v="0"/>
    <s v="Estatal"/>
    <s v="MADRE DE DIOS"/>
    <s v="MADRE DE DIOS"/>
    <s v="TAHUAMANU"/>
    <s v="IÑAPARI"/>
    <n v="0"/>
    <x v="1"/>
    <n v="0"/>
    <x v="0"/>
    <x v="0"/>
    <x v="0"/>
    <s v="MWh"/>
    <n v="0"/>
    <n v="0"/>
    <m/>
    <n v="6.6666666666666666E-2"/>
    <n v="3.7499999999999999E-2"/>
    <n v="0"/>
    <n v="0"/>
    <n v="24"/>
    <s v="BASE DE DATOS"/>
    <m/>
  </r>
  <r>
    <s v="24"/>
    <x v="2"/>
    <s v="ELSE"/>
    <s v="23009600"/>
    <s v="23009600"/>
    <x v="2"/>
    <s v="Urpipata"/>
    <s v="S"/>
    <n v="0"/>
    <n v="0"/>
    <n v="0"/>
    <n v="0"/>
    <n v="0"/>
    <n v="0"/>
    <n v="744"/>
    <n v="0"/>
    <n v="0"/>
    <m/>
    <x v="0"/>
    <s v="ELSE23009600UrpipataEL"/>
    <s v="Electro Sur Este S. A."/>
    <x v="3"/>
    <x v="3"/>
    <s v="Grupo Movil Emergencia"/>
    <x v="5"/>
    <s v="EL"/>
    <x v="2"/>
    <x v="7"/>
    <x v="0"/>
    <s v="Instalado"/>
    <s v="Operativo"/>
    <s v="Distribuidora"/>
    <x v="0"/>
    <x v="0"/>
    <x v="1"/>
    <x v="0"/>
    <s v="Estatal"/>
    <s v="MADRE DE DIOS"/>
    <s v="MADRE DE DIOS"/>
    <n v="0"/>
    <n v="0"/>
    <n v="0"/>
    <x v="1"/>
    <n v="0"/>
    <x v="0"/>
    <x v="0"/>
    <x v="0"/>
    <s v="MWh"/>
    <n v="0"/>
    <n v="0"/>
    <m/>
    <n v="0.3666666666666667"/>
    <n v="0.25"/>
    <n v="0"/>
    <n v="0"/>
    <n v="24"/>
    <s v="BASE DE DATOS"/>
    <m/>
  </r>
  <r>
    <s v="24"/>
    <x v="3"/>
    <s v="ELSE"/>
    <s v="23005600"/>
    <s v="23005600"/>
    <x v="2"/>
    <s v="CUMMINS-7"/>
    <s v="S"/>
    <n v="0.95"/>
    <n v="0.95"/>
    <n v="0"/>
    <n v="0"/>
    <n v="0"/>
    <n v="0"/>
    <n v="720"/>
    <n v="0"/>
    <n v="0"/>
    <m/>
    <x v="0"/>
    <s v="ELSE23005600CUMMINS-7EL"/>
    <s v="Electro Sur Este S. A."/>
    <x v="3"/>
    <x v="3"/>
    <s v="C. T. Iberia"/>
    <x v="3"/>
    <s v="EL"/>
    <x v="2"/>
    <x v="5"/>
    <x v="0"/>
    <s v="Instalado"/>
    <s v="Operativo"/>
    <s v="Distribuidora"/>
    <x v="0"/>
    <x v="0"/>
    <x v="1"/>
    <x v="0"/>
    <s v="Estatal"/>
    <s v="MADRE DE DIOS"/>
    <s v="MADRE DE DIOS"/>
    <s v="TAHUAMANU"/>
    <s v="IBERIA"/>
    <n v="0"/>
    <x v="1"/>
    <n v="0"/>
    <x v="0"/>
    <x v="0"/>
    <x v="0"/>
    <s v="MWh"/>
    <n v="0"/>
    <n v="0"/>
    <m/>
    <n v="4.1666666666666664E-2"/>
    <n v="3.7499999999999999E-2"/>
    <n v="0"/>
    <n v="0"/>
    <n v="24"/>
    <s v="BASE DE DATOS"/>
    <m/>
  </r>
  <r>
    <s v="24"/>
    <x v="3"/>
    <s v="ELSE"/>
    <s v="23006600"/>
    <s v="23006600"/>
    <x v="2"/>
    <s v="Cummins_Ottomotores"/>
    <s v="S"/>
    <n v="0"/>
    <n v="0"/>
    <n v="0"/>
    <n v="0"/>
    <n v="0"/>
    <n v="0"/>
    <n v="720"/>
    <n v="0"/>
    <n v="0"/>
    <m/>
    <x v="0"/>
    <s v="ELSE23006600Cummins_OttomotoresEL"/>
    <s v="Electro Sur Este S. A."/>
    <x v="3"/>
    <x v="3"/>
    <s v="C. T. Inapari"/>
    <x v="4"/>
    <s v="EL"/>
    <x v="2"/>
    <x v="6"/>
    <x v="0"/>
    <s v="Instalado"/>
    <s v="Operativo"/>
    <s v="Distribuidora"/>
    <x v="0"/>
    <x v="0"/>
    <x v="1"/>
    <x v="0"/>
    <s v="Estatal"/>
    <s v="MADRE DE DIOS"/>
    <s v="MADRE DE DIOS"/>
    <s v="TAHUAMANU"/>
    <s v="IÑAPARI"/>
    <n v="0"/>
    <x v="1"/>
    <n v="0"/>
    <x v="0"/>
    <x v="0"/>
    <x v="0"/>
    <s v="MWh"/>
    <n v="0"/>
    <n v="0"/>
    <m/>
    <n v="6.6666666666666666E-2"/>
    <n v="3.7499999999999999E-2"/>
    <n v="0"/>
    <n v="0"/>
    <n v="24"/>
    <s v="BASE DE DATOS"/>
    <m/>
  </r>
  <r>
    <s v="24"/>
    <x v="3"/>
    <s v="ELSE"/>
    <s v="23009600"/>
    <s v="23009600"/>
    <x v="2"/>
    <s v="Urpipata"/>
    <s v="S"/>
    <n v="0"/>
    <n v="0"/>
    <n v="0"/>
    <n v="0"/>
    <n v="0"/>
    <n v="0"/>
    <n v="720"/>
    <n v="0"/>
    <n v="0"/>
    <m/>
    <x v="0"/>
    <s v="ELSE23009600UrpipataEL"/>
    <s v="Electro Sur Este S. A."/>
    <x v="3"/>
    <x v="3"/>
    <s v="Grupo Movil Emergencia"/>
    <x v="5"/>
    <s v="EL"/>
    <x v="2"/>
    <x v="7"/>
    <x v="0"/>
    <s v="Instalado"/>
    <s v="Operativo"/>
    <s v="Distribuidora"/>
    <x v="0"/>
    <x v="0"/>
    <x v="1"/>
    <x v="0"/>
    <s v="Estatal"/>
    <s v="MADRE DE DIOS"/>
    <s v="MADRE DE DIOS"/>
    <n v="0"/>
    <n v="0"/>
    <n v="0"/>
    <x v="1"/>
    <n v="0"/>
    <x v="0"/>
    <x v="0"/>
    <x v="0"/>
    <s v="MWh"/>
    <n v="0"/>
    <n v="0"/>
    <m/>
    <n v="0.3666666666666667"/>
    <n v="0.25"/>
    <n v="0"/>
    <n v="0"/>
    <n v="24"/>
    <s v="BASE DE DATOS"/>
    <m/>
  </r>
  <r>
    <s v="24"/>
    <x v="3"/>
    <s v="UCAYAL"/>
    <s v="23201005"/>
    <s v="23201005"/>
    <x v="2"/>
    <s v="CAT 3406B"/>
    <s v="N"/>
    <n v="0.32"/>
    <n v="0"/>
    <n v="0"/>
    <n v="0"/>
    <n v="0"/>
    <n v="0"/>
    <n v="0"/>
    <n v="0"/>
    <n v="0"/>
    <m/>
    <x v="0"/>
    <s v="UCAYAL23201005CAT 3406BEL"/>
    <s v="Electro Ucayali S.A."/>
    <x v="4"/>
    <x v="4"/>
    <s v="C. T. ATALAYA"/>
    <x v="6"/>
    <s v="EL"/>
    <x v="2"/>
    <x v="8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0"/>
    <n v="0"/>
    <m/>
    <n v="2.6666666666666668E-2"/>
    <n v="0"/>
    <n v="0"/>
    <n v="0"/>
    <n v="25"/>
    <s v="BASE DE DATOS"/>
    <m/>
  </r>
  <r>
    <s v="24"/>
    <x v="3"/>
    <s v="UCAYAL"/>
    <s v="23201005"/>
    <s v="23201005"/>
    <x v="2"/>
    <s v="CAT 3512"/>
    <s v="S"/>
    <n v="0.5"/>
    <n v="0.3"/>
    <n v="17.937999999999999"/>
    <n v="56.075000000000003"/>
    <n v="74.013000000000005"/>
    <n v="0"/>
    <n v="412"/>
    <n v="0"/>
    <n v="10"/>
    <m/>
    <x v="0"/>
    <s v="UCAYAL23201005CAT 3512EL"/>
    <s v="Electro Ucayali S.A."/>
    <x v="4"/>
    <x v="4"/>
    <s v="C. T. ATALAYA"/>
    <x v="6"/>
    <s v="EL"/>
    <x v="2"/>
    <x v="9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74.013000000000005"/>
    <n v="7.4013000000000009E-2"/>
    <m/>
    <n v="4.1666666666666664E-2"/>
    <n v="2.4999999999999998E-2"/>
    <n v="0"/>
    <n v="0"/>
    <n v="25"/>
    <s v="BASE DE DATOS"/>
    <m/>
  </r>
  <r>
    <s v="24"/>
    <x v="3"/>
    <s v="UCAYAL"/>
    <s v="23201005"/>
    <s v="23201005"/>
    <x v="2"/>
    <s v="CUMMINS"/>
    <s v="S"/>
    <n v="1"/>
    <n v="0.9"/>
    <n v="51.070999999999998"/>
    <n v="41.798000000000002"/>
    <n v="92.869"/>
    <n v="0"/>
    <n v="234"/>
    <n v="0"/>
    <n v="45"/>
    <m/>
    <x v="0"/>
    <s v="UCAYAL23201005CUMMINSEL"/>
    <s v="Electro Ucayali S.A."/>
    <x v="4"/>
    <x v="4"/>
    <s v="C. T. ATALAYA"/>
    <x v="6"/>
    <s v="EL"/>
    <x v="2"/>
    <x v="10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92.869"/>
    <n v="9.2868999999999993E-2"/>
    <m/>
    <n v="8.3333333333333329E-2"/>
    <n v="7.4999999999999997E-2"/>
    <n v="0"/>
    <n v="0"/>
    <n v="25"/>
    <s v="BASE DE DATOS"/>
    <m/>
  </r>
  <r>
    <s v="24"/>
    <x v="3"/>
    <s v="UCAYAL"/>
    <s v="23201005"/>
    <s v="23201005"/>
    <x v="2"/>
    <s v="CAT 3412C-I"/>
    <s v="S"/>
    <n v="0.59099999999999997"/>
    <n v="0.5"/>
    <n v="53.524000000000001"/>
    <n v="124.586"/>
    <n v="178.11"/>
    <n v="0"/>
    <n v="581"/>
    <n v="0"/>
    <n v="90"/>
    <m/>
    <x v="0"/>
    <s v="UCAYAL23201005CAT 3412C-IEL"/>
    <s v="Electro Ucayali S.A."/>
    <x v="4"/>
    <x v="4"/>
    <s v="C. T. ATALAYA"/>
    <x v="6"/>
    <s v="EL"/>
    <x v="2"/>
    <x v="11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78.11"/>
    <n v="0.17811000000000002"/>
    <m/>
    <n v="4.9249999999999995E-2"/>
    <n v="4.1666666666666664E-2"/>
    <n v="0"/>
    <n v="0"/>
    <n v="25"/>
    <s v="BASE DE DATOS"/>
    <m/>
  </r>
  <r>
    <s v="24"/>
    <x v="3"/>
    <s v="UCAYAL"/>
    <s v="23201005"/>
    <s v="23201005"/>
    <x v="2"/>
    <s v="CAT 3412C-II"/>
    <s v="S"/>
    <n v="0.59099999999999997"/>
    <n v="0.5"/>
    <n v="11.565"/>
    <n v="21.925000000000001"/>
    <n v="33.49"/>
    <n v="0"/>
    <n v="128"/>
    <n v="0"/>
    <n v="15"/>
    <m/>
    <x v="0"/>
    <s v="UCAYAL23201005CAT 3412C-IIEL"/>
    <s v="Electro Ucayali S.A."/>
    <x v="4"/>
    <x v="4"/>
    <s v="C. T. ATALAYA"/>
    <x v="6"/>
    <s v="EL"/>
    <x v="2"/>
    <x v="12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33.49"/>
    <n v="3.3489999999999999E-2"/>
    <m/>
    <n v="4.9249999999999995E-2"/>
    <n v="4.1666666666666664E-2"/>
    <n v="0"/>
    <n v="0"/>
    <n v="25"/>
    <s v="BASE DE DATOS"/>
    <m/>
  </r>
  <r>
    <s v="24"/>
    <x v="3"/>
    <s v="UCAYAL"/>
    <s v="23201005"/>
    <s v="23201005"/>
    <x v="2"/>
    <s v="JOLUCAVA"/>
    <s v="S"/>
    <n v="0.3"/>
    <n v="0.25"/>
    <n v="0.24199999999999999"/>
    <n v="0"/>
    <n v="0.24199999999999999"/>
    <n v="0"/>
    <n v="4"/>
    <n v="0"/>
    <n v="10"/>
    <m/>
    <x v="0"/>
    <s v="UCAYAL23201005JOLUCAVAEL"/>
    <s v="Electro Ucayali S.A."/>
    <x v="4"/>
    <x v="4"/>
    <s v="C. T. ATALAYA"/>
    <x v="6"/>
    <s v="EL"/>
    <x v="2"/>
    <x v="13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0.24199999999999999"/>
    <n v="2.42E-4"/>
    <m/>
    <n v="2.4999999999999998E-2"/>
    <n v="2.0833333333333332E-2"/>
    <n v="0"/>
    <n v="0"/>
    <n v="25"/>
    <s v="BASE DE DATOS"/>
    <m/>
  </r>
  <r>
    <s v="24"/>
    <x v="3"/>
    <s v="UCAYAL"/>
    <s v="33006895"/>
    <s v="33006895"/>
    <x v="2"/>
    <s v="WARTSILA 1"/>
    <s v="N"/>
    <n v="6.34"/>
    <n v="0"/>
    <n v="0"/>
    <n v="0"/>
    <n v="0"/>
    <n v="0"/>
    <n v="0"/>
    <n v="0"/>
    <n v="0"/>
    <m/>
    <x v="1"/>
    <s v="UCAYAL33006895WARTSILA 1EL"/>
    <s v="Electro Ucayali S.A."/>
    <x v="4"/>
    <x v="4"/>
    <s v="C.T. DIESEL"/>
    <x v="7"/>
    <s v="EL"/>
    <x v="2"/>
    <x v="14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3"/>
    <s v="UCAYAL"/>
    <s v="33006895"/>
    <s v="33006895"/>
    <x v="2"/>
    <s v="WARTSILA 3"/>
    <s v="N"/>
    <n v="6.34"/>
    <n v="0"/>
    <n v="0"/>
    <n v="0"/>
    <n v="0"/>
    <n v="0"/>
    <n v="0"/>
    <n v="0"/>
    <n v="0"/>
    <m/>
    <x v="1"/>
    <s v="UCAYAL33006895WARTSILA 3EL"/>
    <s v="Electro Ucayali S.A."/>
    <x v="4"/>
    <x v="4"/>
    <s v="C.T. DIESEL"/>
    <x v="7"/>
    <s v="EL"/>
    <x v="2"/>
    <x v="16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3"/>
    <s v="UCAYAL"/>
    <s v="33006895"/>
    <s v="33006895"/>
    <x v="2"/>
    <s v="WARTSILA 4"/>
    <s v="N"/>
    <n v="6.34"/>
    <n v="0"/>
    <n v="0"/>
    <n v="0"/>
    <n v="0"/>
    <n v="0"/>
    <n v="0"/>
    <n v="0"/>
    <n v="0"/>
    <m/>
    <x v="1"/>
    <s v="UCAYAL33006895WARTSILA 4EL"/>
    <s v="Electro Ucayali S.A."/>
    <x v="4"/>
    <x v="4"/>
    <s v="C.T. DIESEL"/>
    <x v="7"/>
    <s v="EL"/>
    <x v="2"/>
    <x v="17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3"/>
    <s v="UCAYAL"/>
    <s v="53023614"/>
    <s v="53023614"/>
    <x v="2"/>
    <s v="FERRENERGY"/>
    <s v="N"/>
    <n v="11"/>
    <n v="0"/>
    <n v="0"/>
    <n v="0"/>
    <n v="0"/>
    <n v="0"/>
    <n v="0"/>
    <n v="0"/>
    <n v="0"/>
    <m/>
    <x v="1"/>
    <s v="UCAYAL53023614FERRENERGYEL"/>
    <s v="Electro Ucayali S.A."/>
    <x v="4"/>
    <x v="4"/>
    <s v="C.T. de Emergencia Pucallpa"/>
    <x v="8"/>
    <s v="EL"/>
    <x v="2"/>
    <x v="18"/>
    <x v="0"/>
    <s v="Instalado"/>
    <s v="Inoperativo"/>
    <s v="Distribuidora"/>
    <x v="0"/>
    <x v="1"/>
    <x v="1"/>
    <x v="0"/>
    <s v="Estatal"/>
    <s v="UCAYALI"/>
    <s v="UCAYALI"/>
    <s v="CRNL. PORTILLO"/>
    <s v="CALLERÍA"/>
    <n v="0"/>
    <x v="1"/>
    <n v="0"/>
    <x v="0"/>
    <x v="0"/>
    <x v="0"/>
    <s v="MWh"/>
    <n v="0"/>
    <n v="0"/>
    <m/>
    <n v="0.91666666666666663"/>
    <n v="0"/>
    <n v="0"/>
    <n v="0"/>
    <n v="25"/>
    <s v="BASE DE DATOS"/>
    <m/>
  </r>
  <r>
    <s v="24"/>
    <x v="3"/>
    <s v="UCAYAL"/>
    <s v="53027019"/>
    <s v="53027019"/>
    <x v="2"/>
    <s v="PERKINS-HCI434D1L"/>
    <s v="S"/>
    <n v="0.316"/>
    <n v="0.3"/>
    <n v="11.991"/>
    <n v="14.744"/>
    <n v="26.734999999999999"/>
    <n v="0"/>
    <n v="365"/>
    <n v="0"/>
    <n v="17"/>
    <m/>
    <x v="0"/>
    <s v="UCAYAL53027019PERKINS-HCI434D1LEL"/>
    <s v="Electro Ucayali S.A."/>
    <x v="4"/>
    <x v="4"/>
    <s v="C. T. PURUS"/>
    <x v="9"/>
    <s v="EL"/>
    <x v="2"/>
    <x v="19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26.734999999999999"/>
    <n v="2.6734999999999998E-2"/>
    <m/>
    <n v="2.6333333333333334E-2"/>
    <n v="2.4999999999999998E-2"/>
    <n v="0"/>
    <n v="0"/>
    <n v="25"/>
    <s v="BASE DE DATOS"/>
    <m/>
  </r>
  <r>
    <s v="24"/>
    <x v="3"/>
    <s v="UCAYAL"/>
    <s v="53027019"/>
    <s v="53027019"/>
    <x v="2"/>
    <s v="PERKINS-MP-2251"/>
    <s v="S"/>
    <n v="0.2"/>
    <n v="0.19600000000000001"/>
    <n v="0"/>
    <n v="0"/>
    <n v="0"/>
    <n v="0"/>
    <n v="0"/>
    <n v="0"/>
    <n v="0"/>
    <m/>
    <x v="0"/>
    <s v="UCAYAL53027019PERKINS-MP-2251EL"/>
    <s v="Electro Ucayali S.A."/>
    <x v="4"/>
    <x v="4"/>
    <s v="C. T. PURUS"/>
    <x v="9"/>
    <s v="EL"/>
    <x v="2"/>
    <x v="20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0"/>
    <n v="0"/>
    <m/>
    <n v="1.6666666666666666E-2"/>
    <n v="1.6333333333333335E-2"/>
    <n v="0"/>
    <n v="0"/>
    <n v="25"/>
    <s v="BASE DE DATOS"/>
    <m/>
  </r>
  <r>
    <s v="24"/>
    <x v="2"/>
    <s v="ELC"/>
    <s v="33008793"/>
    <s v="33008793"/>
    <x v="2"/>
    <s v="CAT-M1"/>
    <s v="S"/>
    <n v="0.5"/>
    <n v="0.5"/>
    <n v="0"/>
    <n v="0"/>
    <n v="0"/>
    <n v="0"/>
    <n v="0"/>
    <n v="0"/>
    <n v="0"/>
    <m/>
    <x v="0"/>
    <s v="ELC33008793CAT-M1EL"/>
    <s v="Electro Centro S. A."/>
    <x v="5"/>
    <x v="5"/>
    <s v="CT Ayacucho"/>
    <x v="10"/>
    <s v="EL"/>
    <x v="2"/>
    <x v="21"/>
    <x v="0"/>
    <s v="Instalado"/>
    <s v="Operativo"/>
    <s v="Distribuidora"/>
    <x v="0"/>
    <x v="0"/>
    <x v="1"/>
    <x v="0"/>
    <s v="Estatal"/>
    <s v="AYACUCHO"/>
    <s v="AYACUCHO"/>
    <s v="AYACUCHO"/>
    <s v="HUAMANGA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2"/>
    <s v="ELC"/>
    <s v="33009493"/>
    <s v="33009493"/>
    <x v="2"/>
    <s v="CAT-E1"/>
    <s v="S"/>
    <n v="0.5"/>
    <n v="0.35"/>
    <n v="0"/>
    <n v="0"/>
    <n v="0"/>
    <n v="0"/>
    <n v="0"/>
    <n v="0"/>
    <n v="0"/>
    <m/>
    <x v="0"/>
    <s v="ELC33009493CAT-E1EL"/>
    <s v="Electro Centro S. A."/>
    <x v="5"/>
    <x v="5"/>
    <s v="CT Satipo"/>
    <x v="11"/>
    <s v="EL"/>
    <x v="2"/>
    <x v="22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4.1666666666666664E-2"/>
    <n v="2.9166666666666664E-2"/>
    <n v="0"/>
    <n v="0"/>
    <n v="27"/>
    <s v="BASE DE DATOS"/>
    <m/>
  </r>
  <r>
    <s v="24"/>
    <x v="2"/>
    <s v="ELC"/>
    <s v="33009493"/>
    <s v="33009493"/>
    <x v="2"/>
    <s v="CAT-C27M1"/>
    <s v="S"/>
    <n v="0.75"/>
    <n v="0.5"/>
    <n v="2.4500000000000002"/>
    <n v="0.65600000000000003"/>
    <n v="3.1059999999999999"/>
    <n v="0"/>
    <n v="6.88"/>
    <n v="0"/>
    <n v="0"/>
    <m/>
    <x v="0"/>
    <s v="ELC33009493CAT-C27M1EL"/>
    <s v="Electro Centro S. A."/>
    <x v="5"/>
    <x v="5"/>
    <s v="CT Satipo"/>
    <x v="11"/>
    <s v="EL"/>
    <x v="2"/>
    <x v="23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3.1059999999999999"/>
    <n v="3.1059999999999998E-3"/>
    <m/>
    <n v="6.25E-2"/>
    <n v="4.1666666666666664E-2"/>
    <n v="0"/>
    <n v="4.4408920985006262E-16"/>
    <n v="27"/>
    <s v="BASE DE DATOS"/>
    <m/>
  </r>
  <r>
    <s v="24"/>
    <x v="2"/>
    <s v="ELC"/>
    <s v="33009493"/>
    <s v="33009493"/>
    <x v="2"/>
    <s v="CAT-C27M2"/>
    <s v="S"/>
    <n v="0.75"/>
    <n v="0.5"/>
    <n v="2.4239999999999999"/>
    <n v="0"/>
    <n v="2.4239999999999999"/>
    <n v="0"/>
    <n v="5.43"/>
    <n v="0"/>
    <n v="0"/>
    <m/>
    <x v="0"/>
    <s v="ELC33009493CAT-C27M2EL"/>
    <s v="Electro Centro S. A."/>
    <x v="5"/>
    <x v="5"/>
    <s v="CT Satipo"/>
    <x v="11"/>
    <s v="EL"/>
    <x v="2"/>
    <x v="24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2.4239999999999999"/>
    <n v="2.4239999999999999E-3"/>
    <m/>
    <n v="6.25E-2"/>
    <n v="4.1666666666666664E-2"/>
    <n v="0"/>
    <n v="0"/>
    <n v="27"/>
    <s v="BASE DE DATOS"/>
    <m/>
  </r>
  <r>
    <s v="24"/>
    <x v="2"/>
    <s v="ELC"/>
    <s v="53203411"/>
    <s v="53203411"/>
    <x v="2"/>
    <s v="CUMMINS"/>
    <s v="S"/>
    <n v="0.1"/>
    <n v="0.1"/>
    <n v="0"/>
    <n v="0.86099999999999999"/>
    <n v="0.86099999999999999"/>
    <n v="0"/>
    <n v="7.12"/>
    <n v="0"/>
    <n v="0"/>
    <m/>
    <x v="0"/>
    <s v="ELC53203411CUMMINSEL"/>
    <s v="Electro Centro S. A."/>
    <x v="5"/>
    <x v="5"/>
    <s v="CT Pozuzo"/>
    <x v="12"/>
    <s v="EL"/>
    <x v="2"/>
    <x v="10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0.86099999999999999"/>
    <n v="8.61E-4"/>
    <m/>
    <n v="8.3333333333333332E-3"/>
    <n v="8.3333333333333332E-3"/>
    <n v="0"/>
    <n v="0"/>
    <n v="27"/>
    <s v="BASE DE DATOS"/>
    <m/>
  </r>
  <r>
    <s v="24"/>
    <x v="2"/>
    <s v="ELC"/>
    <s v="53203411"/>
    <s v="53203411"/>
    <x v="2"/>
    <s v="CAT-M2"/>
    <s v="S"/>
    <n v="0.5"/>
    <n v="0.5"/>
    <n v="0"/>
    <n v="0"/>
    <n v="0"/>
    <n v="0"/>
    <n v="2.5"/>
    <n v="0"/>
    <n v="0"/>
    <m/>
    <x v="0"/>
    <s v="ELC53203411CAT-M2EL"/>
    <s v="Electro Centro S. A."/>
    <x v="5"/>
    <x v="5"/>
    <s v="CT Pozuzo"/>
    <x v="12"/>
    <s v="EL"/>
    <x v="2"/>
    <x v="25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2"/>
    <s v="ELC"/>
    <s v="53203411"/>
    <s v="53203411"/>
    <x v="2"/>
    <s v="VOLVO-M1"/>
    <s v="S"/>
    <n v="0.5"/>
    <n v="0.5"/>
    <n v="0"/>
    <n v="0"/>
    <n v="0"/>
    <n v="0"/>
    <n v="0"/>
    <n v="0"/>
    <n v="0"/>
    <m/>
    <x v="0"/>
    <s v="ELC53203411VOLVO-M1EL"/>
    <s v="Electro Centro S. A."/>
    <x v="5"/>
    <x v="5"/>
    <s v="CT Pozuzo"/>
    <x v="12"/>
    <s v="EL"/>
    <x v="2"/>
    <x v="26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2"/>
    <s v="ELC"/>
    <s v="53203411"/>
    <s v="53203411"/>
    <x v="2"/>
    <s v="DETROIT-M1"/>
    <s v="S"/>
    <n v="0.5"/>
    <n v="0.5"/>
    <n v="0"/>
    <n v="0.89800000000000002"/>
    <n v="0.89800000000000002"/>
    <n v="0"/>
    <n v="4.42"/>
    <n v="0"/>
    <n v="0"/>
    <m/>
    <x v="0"/>
    <s v="ELC53203411DETROIT-M1EL"/>
    <s v="Electro Centro S. A."/>
    <x v="5"/>
    <x v="5"/>
    <s v="CT Pozuzo"/>
    <x v="12"/>
    <s v="EL"/>
    <x v="2"/>
    <x v="27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0.89800000000000002"/>
    <n v="8.9800000000000004E-4"/>
    <m/>
    <n v="4.1666666666666664E-2"/>
    <n v="4.1666666666666664E-2"/>
    <n v="0"/>
    <n v="0"/>
    <n v="27"/>
    <s v="BASE DE DATOS"/>
    <m/>
  </r>
  <r>
    <s v="24"/>
    <x v="3"/>
    <s v="ELC"/>
    <s v="33008793"/>
    <s v="33008793"/>
    <x v="2"/>
    <s v="CAT-M1"/>
    <s v="S"/>
    <n v="0.5"/>
    <n v="0.5"/>
    <n v="0"/>
    <n v="0"/>
    <n v="0"/>
    <n v="0"/>
    <n v="0"/>
    <n v="0"/>
    <n v="0"/>
    <m/>
    <x v="0"/>
    <s v="ELC33008793CAT-M1EL"/>
    <s v="Electro Centro S. A."/>
    <x v="5"/>
    <x v="5"/>
    <s v="CT Ayacucho"/>
    <x v="10"/>
    <s v="EL"/>
    <x v="2"/>
    <x v="21"/>
    <x v="0"/>
    <s v="Instalado"/>
    <s v="Operativo"/>
    <s v="Distribuidora"/>
    <x v="0"/>
    <x v="0"/>
    <x v="1"/>
    <x v="0"/>
    <s v="Estatal"/>
    <s v="AYACUCHO"/>
    <s v="AYACUCHO"/>
    <s v="AYACUCHO"/>
    <s v="HUAMANGA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3"/>
    <s v="ELC"/>
    <s v="33009493"/>
    <s v="33009493"/>
    <x v="2"/>
    <s v="CAT-E1"/>
    <s v="S"/>
    <n v="0.5"/>
    <n v="0.35"/>
    <n v="0"/>
    <n v="0"/>
    <n v="0"/>
    <n v="0"/>
    <n v="0"/>
    <n v="0"/>
    <n v="0"/>
    <m/>
    <x v="0"/>
    <s v="ELC33009493CAT-E1EL"/>
    <s v="Electro Centro S. A."/>
    <x v="5"/>
    <x v="5"/>
    <s v="CT Satipo"/>
    <x v="11"/>
    <s v="EL"/>
    <x v="2"/>
    <x v="22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4.1666666666666664E-2"/>
    <n v="2.9166666666666664E-2"/>
    <n v="0"/>
    <n v="0"/>
    <n v="27"/>
    <s v="BASE DE DATOS"/>
    <m/>
  </r>
  <r>
    <s v="24"/>
    <x v="3"/>
    <s v="ELC"/>
    <s v="33009493"/>
    <s v="33009493"/>
    <x v="2"/>
    <s v="CAT-C27M1"/>
    <s v="S"/>
    <n v="0.75"/>
    <n v="0.5"/>
    <n v="1.772"/>
    <n v="0"/>
    <n v="1.772"/>
    <n v="0"/>
    <n v="4.05"/>
    <n v="0"/>
    <n v="0"/>
    <m/>
    <x v="0"/>
    <s v="ELC33009493CAT-C27M1EL"/>
    <s v="Electro Centro S. A."/>
    <x v="5"/>
    <x v="5"/>
    <s v="CT Satipo"/>
    <x v="11"/>
    <s v="EL"/>
    <x v="2"/>
    <x v="23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1.772"/>
    <n v="1.7719999999999999E-3"/>
    <m/>
    <n v="6.25E-2"/>
    <n v="4.1666666666666664E-2"/>
    <n v="0"/>
    <n v="0"/>
    <n v="27"/>
    <s v="BASE DE DATOS"/>
    <m/>
  </r>
  <r>
    <s v="24"/>
    <x v="3"/>
    <s v="ELC"/>
    <s v="33009493"/>
    <s v="33009493"/>
    <x v="2"/>
    <s v="CAT-C27M2"/>
    <s v="S"/>
    <n v="0.75"/>
    <n v="0.5"/>
    <n v="1.278"/>
    <n v="0"/>
    <n v="1.278"/>
    <n v="0"/>
    <n v="3.12"/>
    <n v="0"/>
    <n v="0"/>
    <m/>
    <x v="0"/>
    <s v="ELC33009493CAT-C27M2EL"/>
    <s v="Electro Centro S. A."/>
    <x v="5"/>
    <x v="5"/>
    <s v="CT Satipo"/>
    <x v="11"/>
    <s v="EL"/>
    <x v="2"/>
    <x v="24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1.278"/>
    <n v="1.2780000000000001E-3"/>
    <m/>
    <n v="6.25E-2"/>
    <n v="4.1666666666666664E-2"/>
    <n v="0"/>
    <n v="0"/>
    <n v="27"/>
    <s v="BASE DE DATOS"/>
    <m/>
  </r>
  <r>
    <s v="24"/>
    <x v="3"/>
    <s v="ELC"/>
    <s v="53203411"/>
    <s v="53203411"/>
    <x v="2"/>
    <s v="CUMMINS"/>
    <s v="S"/>
    <n v="0.1"/>
    <n v="0.1"/>
    <n v="0.82299999999999995"/>
    <n v="6.2450000000000001"/>
    <n v="7.0679999999999996"/>
    <n v="0"/>
    <n v="40.020000000000003"/>
    <n v="0"/>
    <n v="0"/>
    <m/>
    <x v="0"/>
    <s v="ELC53203411CUMMINSEL"/>
    <s v="Electro Centro S. A."/>
    <x v="5"/>
    <x v="5"/>
    <s v="CT Pozuzo"/>
    <x v="12"/>
    <s v="EL"/>
    <x v="2"/>
    <x v="10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7.0679999999999996"/>
    <n v="7.0679999999999996E-3"/>
    <m/>
    <n v="8.3333333333333332E-3"/>
    <n v="8.3333333333333332E-3"/>
    <n v="0"/>
    <n v="0"/>
    <n v="27"/>
    <s v="BASE DE DATOS"/>
    <m/>
  </r>
  <r>
    <s v="24"/>
    <x v="3"/>
    <s v="ELC"/>
    <s v="53203411"/>
    <s v="53203411"/>
    <x v="2"/>
    <s v="CAT-M2"/>
    <s v="S"/>
    <n v="0.5"/>
    <n v="0.5"/>
    <n v="4.3419999999999996"/>
    <n v="13.837999999999999"/>
    <n v="18.18"/>
    <n v="0"/>
    <n v="65.62"/>
    <n v="0"/>
    <n v="0"/>
    <m/>
    <x v="0"/>
    <s v="ELC53203411CAT-M2EL"/>
    <s v="Electro Centro S. A."/>
    <x v="5"/>
    <x v="5"/>
    <s v="CT Pozuzo"/>
    <x v="12"/>
    <s v="EL"/>
    <x v="2"/>
    <x v="25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18.18"/>
    <n v="1.8179999999999998E-2"/>
    <m/>
    <n v="4.1666666666666664E-2"/>
    <n v="4.1666666666666664E-2"/>
    <n v="0"/>
    <n v="0"/>
    <n v="27"/>
    <s v="BASE DE DATOS"/>
    <m/>
  </r>
  <r>
    <s v="24"/>
    <x v="3"/>
    <s v="ELC"/>
    <s v="53203411"/>
    <s v="53203411"/>
    <x v="2"/>
    <s v="VOLVO-M1"/>
    <s v="S"/>
    <n v="0.5"/>
    <n v="0.5"/>
    <n v="2.4460000000000002"/>
    <n v="9.202"/>
    <n v="11.648"/>
    <n v="0"/>
    <n v="48.73"/>
    <n v="0"/>
    <n v="0"/>
    <m/>
    <x v="0"/>
    <s v="ELC53203411VOLVO-M1EL"/>
    <s v="Electro Centro S. A."/>
    <x v="5"/>
    <x v="5"/>
    <s v="CT Pozuzo"/>
    <x v="12"/>
    <s v="EL"/>
    <x v="2"/>
    <x v="26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11.648"/>
    <n v="1.1648E-2"/>
    <m/>
    <n v="4.1666666666666664E-2"/>
    <n v="4.1666666666666664E-2"/>
    <n v="0"/>
    <n v="0"/>
    <n v="27"/>
    <s v="BASE DE DATOS"/>
    <m/>
  </r>
  <r>
    <s v="24"/>
    <x v="3"/>
    <s v="ELC"/>
    <s v="53203411"/>
    <s v="53203411"/>
    <x v="2"/>
    <s v="DETROIT-M1"/>
    <s v="S"/>
    <n v="0.5"/>
    <n v="0.5"/>
    <n v="0"/>
    <n v="0"/>
    <n v="0"/>
    <n v="0"/>
    <n v="1"/>
    <n v="0"/>
    <n v="0"/>
    <m/>
    <x v="0"/>
    <s v="ELC53203411DETROIT-M1EL"/>
    <s v="Electro Centro S. A."/>
    <x v="5"/>
    <x v="5"/>
    <s v="CT Pozuzo"/>
    <x v="12"/>
    <s v="EL"/>
    <x v="2"/>
    <x v="27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2"/>
    <s v="ELNO"/>
    <s v="33034294"/>
    <s v="33034294"/>
    <x v="2"/>
    <s v="SKODA 1"/>
    <s v="S"/>
    <n v="1"/>
    <n v="0.8"/>
    <n v="0"/>
    <n v="0"/>
    <n v="0"/>
    <n v="0"/>
    <n v="0"/>
    <n v="0"/>
    <n v="0"/>
    <m/>
    <x v="0"/>
    <s v="ELNO33034294SKODA 1EL"/>
    <s v="Electro Nor Oeste S. A."/>
    <x v="10"/>
    <x v="10"/>
    <s v="C. T. Sechura"/>
    <x v="24"/>
    <s v="EL"/>
    <x v="2"/>
    <x v="58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8.3333333333333329E-2"/>
    <n v="6.6666666666666666E-2"/>
    <n v="0"/>
    <n v="0"/>
    <n v="28"/>
    <s v="BASE DE DATOS"/>
    <m/>
  </r>
  <r>
    <s v="24"/>
    <x v="2"/>
    <s v="ELNO"/>
    <s v="33034294"/>
    <s v="33034294"/>
    <x v="2"/>
    <s v="CKD. 2"/>
    <s v="S"/>
    <n v="1"/>
    <n v="0.8"/>
    <n v="0"/>
    <n v="0"/>
    <n v="0"/>
    <n v="0"/>
    <n v="0"/>
    <n v="0"/>
    <n v="0"/>
    <m/>
    <x v="0"/>
    <s v="ELNO33034294CKD. 2EL"/>
    <s v="Electro Nor Oeste S. A."/>
    <x v="10"/>
    <x v="10"/>
    <s v="C. T. Sechura"/>
    <x v="24"/>
    <s v="EL"/>
    <x v="2"/>
    <x v="59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2"/>
    <s v="ELNO"/>
    <s v="33034294"/>
    <s v="33034294"/>
    <x v="2"/>
    <s v="CKD. 3"/>
    <s v="S"/>
    <n v="0.48"/>
    <n v="0.35"/>
    <n v="0"/>
    <n v="0"/>
    <n v="0"/>
    <n v="0"/>
    <n v="0"/>
    <n v="0"/>
    <n v="0"/>
    <m/>
    <x v="0"/>
    <s v="ELNO33034294CKD. 3EL"/>
    <s v="Electro Nor Oeste S. A."/>
    <x v="10"/>
    <x v="10"/>
    <s v="C. T. Sechura"/>
    <x v="24"/>
    <s v="EL"/>
    <x v="2"/>
    <x v="60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2"/>
    <s v="ELNO"/>
    <s v="33034294"/>
    <s v="33034294"/>
    <x v="2"/>
    <s v="CAT"/>
    <s v="S"/>
    <n v="0.48"/>
    <n v="0.35"/>
    <n v="0"/>
    <n v="0"/>
    <n v="0"/>
    <n v="0"/>
    <n v="0"/>
    <n v="0"/>
    <n v="0"/>
    <m/>
    <x v="0"/>
    <s v="ELNO33034294CATEL"/>
    <s v="Electro Nor Oeste S. A."/>
    <x v="10"/>
    <x v="10"/>
    <s v="C. T. Sechura"/>
    <x v="24"/>
    <s v="EL"/>
    <x v="2"/>
    <x v="42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s v="-"/>
    <s v="-"/>
    <n v="0"/>
    <n v="0"/>
    <n v="28"/>
    <s v="BASE DE DATOS"/>
    <m/>
  </r>
  <r>
    <s v="24"/>
    <x v="2"/>
    <s v="ELNO"/>
    <s v="33098299"/>
    <s v="33098299"/>
    <x v="2"/>
    <s v="SKODA-1"/>
    <s v="S"/>
    <n v="1"/>
    <n v="0.6"/>
    <n v="26.495999999999999"/>
    <n v="1.536"/>
    <n v="28.032"/>
    <n v="0"/>
    <n v="47.1"/>
    <n v="0"/>
    <n v="24"/>
    <m/>
    <x v="0"/>
    <s v="ELNO33098299SKODA-1EL"/>
    <s v="Electro Nor Oeste S. A."/>
    <x v="10"/>
    <x v="10"/>
    <s v="C. T. Huápalas"/>
    <x v="25"/>
    <s v="EL"/>
    <x v="2"/>
    <x v="61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28.032"/>
    <n v="2.8032000000000001E-2"/>
    <m/>
    <n v="8.3333333333333329E-2"/>
    <n v="4.9999999999999996E-2"/>
    <n v="0"/>
    <n v="0"/>
    <n v="28"/>
    <s v="BASE DE DATOS"/>
    <m/>
  </r>
  <r>
    <s v="24"/>
    <x v="2"/>
    <s v="ELNO"/>
    <s v="33098299"/>
    <s v="33098299"/>
    <x v="2"/>
    <s v="SKODA-2"/>
    <s v="S"/>
    <n v="1"/>
    <n v="0"/>
    <n v="0"/>
    <n v="0"/>
    <n v="0"/>
    <n v="0"/>
    <n v="0"/>
    <n v="0"/>
    <n v="0"/>
    <m/>
    <x v="0"/>
    <s v="ELNO33098299SKODA-2EL"/>
    <s v="Electro Nor Oeste S. A."/>
    <x v="10"/>
    <x v="10"/>
    <s v="C. T. Huápalas"/>
    <x v="25"/>
    <s v="EL"/>
    <x v="2"/>
    <x v="6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0"/>
    <n v="0"/>
    <n v="0"/>
    <n v="28"/>
    <s v="BASE DE DATOS"/>
    <m/>
  </r>
  <r>
    <s v="24"/>
    <x v="2"/>
    <s v="ELNO"/>
    <s v="33098299"/>
    <s v="33098299"/>
    <x v="2"/>
    <s v="CAT 1"/>
    <s v="S"/>
    <n v="0.5"/>
    <n v="0.4"/>
    <n v="0"/>
    <n v="0"/>
    <n v="0"/>
    <n v="0"/>
    <n v="0"/>
    <n v="0"/>
    <n v="0"/>
    <m/>
    <x v="0"/>
    <s v="ELNO33098299CAT 1EL"/>
    <s v="Electro Nor Oeste S. A."/>
    <x v="10"/>
    <x v="10"/>
    <s v="C. T. Huápalas"/>
    <x v="25"/>
    <s v="EL"/>
    <x v="2"/>
    <x v="5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2"/>
    <s v="ELNO"/>
    <s v="33098299"/>
    <s v="33098299"/>
    <x v="2"/>
    <s v="CAT 2"/>
    <s v="S"/>
    <n v="0.5"/>
    <n v="0.4"/>
    <n v="0"/>
    <n v="0"/>
    <n v="0"/>
    <n v="0"/>
    <n v="0"/>
    <n v="0"/>
    <n v="0"/>
    <m/>
    <x v="0"/>
    <s v="ELNO33098299CAT 2EL"/>
    <s v="Electro Nor Oeste S. A."/>
    <x v="10"/>
    <x v="10"/>
    <s v="C. T. Huápalas"/>
    <x v="25"/>
    <s v="EL"/>
    <x v="2"/>
    <x v="5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2"/>
    <s v="ELNO"/>
    <s v="33098299"/>
    <s v="33098299"/>
    <x v="2"/>
    <s v="CAT 3"/>
    <s v="S"/>
    <n v="0.5"/>
    <n v="0.4"/>
    <n v="0"/>
    <n v="0"/>
    <n v="0"/>
    <n v="0"/>
    <n v="0"/>
    <n v="0"/>
    <n v="0"/>
    <m/>
    <x v="0"/>
    <s v="ELNO33098299CAT 3EL"/>
    <s v="Electro Nor Oeste S. A."/>
    <x v="10"/>
    <x v="10"/>
    <s v="C. T. Huápalas"/>
    <x v="25"/>
    <s v="EL"/>
    <x v="2"/>
    <x v="6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2"/>
    <s v="ELNO"/>
    <s v="33098299"/>
    <s v="33098299"/>
    <x v="2"/>
    <s v="CAT D 399"/>
    <s v="S"/>
    <n v="0.9"/>
    <n v="0"/>
    <n v="0"/>
    <n v="0"/>
    <n v="0"/>
    <n v="0"/>
    <n v="0"/>
    <n v="0"/>
    <n v="0"/>
    <m/>
    <x v="0"/>
    <s v="ELNO33098299CAT D 399EL"/>
    <s v="Electro Nor Oeste S. A."/>
    <x v="10"/>
    <x v="10"/>
    <s v="C. T. Huápalas"/>
    <x v="25"/>
    <s v="EL"/>
    <x v="2"/>
    <x v="64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2"/>
    <s v="ELNO"/>
    <s v="33034494"/>
    <s v="33034494"/>
    <x v="2"/>
    <s v="CAT. 1"/>
    <s v="S"/>
    <n v="0.66"/>
    <n v="0.65"/>
    <n v="0"/>
    <n v="0"/>
    <n v="0"/>
    <n v="0"/>
    <n v="0"/>
    <n v="0"/>
    <n v="0"/>
    <m/>
    <x v="1"/>
    <s v="ELNO33034494CAT. 1EL"/>
    <s v="Electro Nor Oeste S. A."/>
    <x v="10"/>
    <x v="10"/>
    <s v="C. T. Morropón"/>
    <x v="26"/>
    <s v="EL"/>
    <x v="2"/>
    <x v="65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5.5E-2"/>
    <n v="5.4166666666666669E-2"/>
    <n v="0"/>
    <n v="0"/>
    <n v="28"/>
    <s v="BASE DE DATOS"/>
    <m/>
  </r>
  <r>
    <s v="24"/>
    <x v="2"/>
    <s v="ELNO"/>
    <s v="33034494"/>
    <s v="33034494"/>
    <x v="2"/>
    <s v="CAT. 2"/>
    <s v="S"/>
    <n v="0"/>
    <n v="0"/>
    <n v="0"/>
    <n v="0"/>
    <n v="0"/>
    <n v="0"/>
    <n v="0"/>
    <n v="0"/>
    <n v="0"/>
    <m/>
    <x v="1"/>
    <s v="ELNO33034494CAT. 2EL"/>
    <s v="Electro Nor Oeste S. A."/>
    <x v="10"/>
    <x v="10"/>
    <s v="C. T. Morropón"/>
    <x v="26"/>
    <s v="EL"/>
    <x v="2"/>
    <x v="66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2"/>
    <s v="ELNO"/>
    <s v="33034494"/>
    <s v="33034494"/>
    <x v="2"/>
    <s v="SKODA"/>
    <s v="N"/>
    <n v="0.32"/>
    <n v="0"/>
    <n v="0"/>
    <n v="0"/>
    <n v="0"/>
    <n v="0"/>
    <n v="0"/>
    <n v="0"/>
    <n v="0"/>
    <m/>
    <x v="1"/>
    <s v="ELNO33034494SKODAEL"/>
    <s v="Electro Nor Oeste S. A."/>
    <x v="10"/>
    <x v="10"/>
    <s v="C. T. Morropón"/>
    <x v="26"/>
    <s v="EL"/>
    <x v="2"/>
    <x v="67"/>
    <x v="0"/>
    <s v="Retirado"/>
    <s v="In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2.6666666666666668E-2"/>
    <n v="0"/>
    <n v="0"/>
    <n v="0"/>
    <n v="28"/>
    <s v="BASE DE DATOS"/>
    <m/>
  </r>
  <r>
    <s v="24"/>
    <x v="2"/>
    <s v="ELNO"/>
    <s v="33034494"/>
    <s v="33034494"/>
    <x v="2"/>
    <s v="CAT D 399"/>
    <s v="S"/>
    <n v="0.9"/>
    <n v="0"/>
    <n v="0"/>
    <n v="0"/>
    <n v="0"/>
    <n v="0"/>
    <n v="0"/>
    <n v="0"/>
    <n v="0"/>
    <m/>
    <x v="1"/>
    <s v="ELNO33034494CAT D 399EL"/>
    <s v="Electro Nor Oeste S. A."/>
    <x v="10"/>
    <x v="10"/>
    <s v="C. T. Morropón"/>
    <x v="26"/>
    <s v="EL"/>
    <x v="2"/>
    <x v="64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2"/>
    <s v="ELNO"/>
    <s v="41037394"/>
    <s v="41037394"/>
    <x v="2"/>
    <s v="V. PENTA 1"/>
    <s v="S"/>
    <n v="0.15"/>
    <n v="0"/>
    <n v="0"/>
    <n v="0"/>
    <n v="0"/>
    <n v="0"/>
    <n v="0"/>
    <n v="0"/>
    <n v="0"/>
    <m/>
    <x v="1"/>
    <s v="ELNO41037394V. PENTA 1EL"/>
    <s v="Electro Nor Oeste S. A."/>
    <x v="10"/>
    <x v="10"/>
    <s v="C. T. Canchaque"/>
    <x v="27"/>
    <s v="EL"/>
    <x v="2"/>
    <x v="68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2"/>
    <s v="ELNO"/>
    <s v="41037394"/>
    <s v="41037394"/>
    <x v="2"/>
    <s v="VOLVO 3"/>
    <s v="S"/>
    <n v="0.2"/>
    <n v="0"/>
    <n v="0"/>
    <n v="0"/>
    <n v="0"/>
    <n v="0"/>
    <n v="0"/>
    <n v="0"/>
    <n v="0"/>
    <m/>
    <x v="1"/>
    <s v="ELNO41037394VOLVO 3EL"/>
    <s v="Electro Nor Oeste S. A."/>
    <x v="10"/>
    <x v="10"/>
    <s v="C. T. Canchaque"/>
    <x v="27"/>
    <s v="EL"/>
    <x v="2"/>
    <x v="69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2"/>
    <s v="ELNO"/>
    <s v="33034695"/>
    <s v="33034695"/>
    <x v="2"/>
    <s v="CKD"/>
    <s v="N"/>
    <n v="0.22"/>
    <n v="0"/>
    <n v="0"/>
    <n v="0"/>
    <n v="0"/>
    <n v="0"/>
    <n v="0"/>
    <n v="0"/>
    <n v="0"/>
    <m/>
    <x v="1"/>
    <s v="ELNO33034695CKDEL"/>
    <s v="Electro Nor Oeste S. A."/>
    <x v="10"/>
    <x v="10"/>
    <s v="C. T. Santo Domingo"/>
    <x v="28"/>
    <s v="EL"/>
    <x v="2"/>
    <x v="70"/>
    <x v="0"/>
    <s v="Retirado"/>
    <s v="In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1.8333333333333333E-2"/>
    <n v="0"/>
    <n v="0"/>
    <n v="0"/>
    <n v="28"/>
    <s v="BASE DE DATOS"/>
    <m/>
  </r>
  <r>
    <s v="24"/>
    <x v="2"/>
    <s v="ELNO"/>
    <s v="33034695"/>
    <s v="33034695"/>
    <x v="2"/>
    <s v="V.PENTA"/>
    <s v="S"/>
    <n v="0.1"/>
    <n v="0"/>
    <n v="0"/>
    <n v="0"/>
    <n v="0"/>
    <n v="0"/>
    <n v="0"/>
    <n v="0"/>
    <n v="0"/>
    <m/>
    <x v="1"/>
    <s v="ELNO33034695V.PENTAEL"/>
    <s v="Electro Nor Oeste S. A."/>
    <x v="10"/>
    <x v="10"/>
    <s v="C. T. Santo Domingo"/>
    <x v="28"/>
    <s v="EL"/>
    <x v="2"/>
    <x v="71"/>
    <x v="0"/>
    <s v="Retirado"/>
    <s v="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8.3333333333333332E-3"/>
    <n v="0"/>
    <n v="0"/>
    <n v="0"/>
    <n v="28"/>
    <s v="BASE DE DATOS"/>
    <m/>
  </r>
  <r>
    <s v="24"/>
    <x v="2"/>
    <s v="ELNO"/>
    <s v="33034594"/>
    <s v="33034594"/>
    <x v="2"/>
    <s v="CAT-3412"/>
    <s v="S"/>
    <n v="0.6"/>
    <n v="0"/>
    <n v="0"/>
    <n v="0"/>
    <n v="0"/>
    <n v="0"/>
    <n v="0"/>
    <n v="0"/>
    <n v="0"/>
    <m/>
    <x v="1"/>
    <s v="ELNO33034594CAT-3412EL"/>
    <s v="Electro Nor Oeste S. A."/>
    <x v="10"/>
    <x v="10"/>
    <s v="C. T. Huancabamba"/>
    <x v="29"/>
    <s v="EL"/>
    <x v="2"/>
    <x v="72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4.9999999999999996E-2"/>
    <n v="0"/>
    <n v="0"/>
    <n v="0"/>
    <n v="28"/>
    <s v="BASE DE DATOS"/>
    <m/>
  </r>
  <r>
    <s v="24"/>
    <x v="2"/>
    <s v="ELNO"/>
    <s v="33034594"/>
    <s v="33034594"/>
    <x v="2"/>
    <s v="VOLVO PENTA"/>
    <s v="N"/>
    <n v="0.1"/>
    <n v="0"/>
    <n v="0"/>
    <n v="0"/>
    <n v="0"/>
    <n v="0"/>
    <n v="0"/>
    <n v="0"/>
    <n v="0"/>
    <m/>
    <x v="1"/>
    <s v="ELNO33034594VOLVO PENTAEL"/>
    <s v="Electro Nor Oeste S. A."/>
    <x v="10"/>
    <x v="10"/>
    <s v="C. T. Huancabamba"/>
    <x v="29"/>
    <s v="EL"/>
    <x v="2"/>
    <x v="73"/>
    <x v="0"/>
    <s v="Retirado"/>
    <s v="In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2"/>
    <s v="ELNO"/>
    <s v="33034594"/>
    <s v="33034594"/>
    <x v="2"/>
    <s v="VOLVO TD 100"/>
    <s v="S"/>
    <n v="0.15"/>
    <n v="0.11"/>
    <n v="0"/>
    <n v="0"/>
    <n v="0"/>
    <n v="0"/>
    <n v="0"/>
    <n v="0"/>
    <n v="0"/>
    <m/>
    <x v="1"/>
    <s v="ELNO33034594VOLVO TD 100EL"/>
    <s v="Electro Nor Oeste S. A."/>
    <x v="10"/>
    <x v="10"/>
    <s v="C. T. Huancabamba"/>
    <x v="29"/>
    <s v="EL"/>
    <x v="2"/>
    <x v="74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2"/>
    <s v="ELNO"/>
    <s v="33281811"/>
    <s v="33281811"/>
    <x v="2"/>
    <s v="Black start"/>
    <s v="S"/>
    <n v="0.48"/>
    <n v="0.45"/>
    <n v="0"/>
    <n v="0.75"/>
    <n v="0.75"/>
    <n v="743"/>
    <n v="1"/>
    <n v="0"/>
    <n v="0"/>
    <m/>
    <x v="0"/>
    <s v="ELNO33281811Black startEL"/>
    <s v="Electro Nor Oeste S. A."/>
    <x v="10"/>
    <x v="10"/>
    <s v="C.T. Tablazo Colán"/>
    <x v="30"/>
    <s v="EL"/>
    <x v="2"/>
    <x v="75"/>
    <x v="0"/>
    <s v="Instalado"/>
    <s v="Operativo"/>
    <s v="Distribuidora"/>
    <x v="0"/>
    <x v="0"/>
    <x v="1"/>
    <x v="0"/>
    <s v="Privado"/>
    <s v="PIURA"/>
    <s v="PIURA"/>
    <s v="PAITA"/>
    <s v="TABLAZO"/>
    <n v="0"/>
    <x v="1"/>
    <n v="0"/>
    <x v="0"/>
    <x v="0"/>
    <x v="0"/>
    <s v="MWh"/>
    <n v="0.75"/>
    <n v="7.5000000000000002E-4"/>
    <m/>
    <n v="0.04"/>
    <n v="3.7499999999999999E-2"/>
    <n v="0"/>
    <n v="0"/>
    <n v="28"/>
    <s v="BASE DE DATOS"/>
    <m/>
  </r>
  <r>
    <s v="24"/>
    <x v="2"/>
    <s v="ELNO"/>
    <s v="33281811"/>
    <s v="33281811"/>
    <x v="0"/>
    <s v="TG01"/>
    <s v="S"/>
    <n v="31"/>
    <n v="26.838999999999999"/>
    <n v="3181.442"/>
    <n v="16357.164000000001"/>
    <n v="19538.606"/>
    <n v="0"/>
    <n v="742.18"/>
    <n v="1.82"/>
    <n v="0"/>
    <m/>
    <x v="0"/>
    <s v="ELNO33281811TG01TG"/>
    <s v="Electro Nor Oeste S. A."/>
    <x v="10"/>
    <x v="10"/>
    <s v="C.T. Tablazo Colán"/>
    <x v="30"/>
    <s v="TG"/>
    <x v="0"/>
    <x v="76"/>
    <x v="0"/>
    <s v="Instalado"/>
    <s v="Operativo"/>
    <s v="Distribuidora"/>
    <x v="0"/>
    <x v="0"/>
    <x v="1"/>
    <x v="0"/>
    <s v="Privado"/>
    <s v="PIURA"/>
    <s v="PIURA"/>
    <s v="PAITA"/>
    <s v="TABLAZO"/>
    <n v="0"/>
    <x v="0"/>
    <n v="0"/>
    <x v="0"/>
    <x v="0"/>
    <x v="0"/>
    <s v="MWh"/>
    <n v="19538.606"/>
    <n v="19.538606000000001"/>
    <m/>
    <n v="2.5833333333333335"/>
    <n v="2.2365833333333334"/>
    <n v="0"/>
    <n v="0"/>
    <n v="28"/>
    <s v="BASE DE DATOS"/>
    <m/>
  </r>
  <r>
    <s v="24"/>
    <x v="2"/>
    <s v="ELNO"/>
    <s v="36222015"/>
    <s v="36222015"/>
    <x v="2"/>
    <s v="G1"/>
    <s v="S"/>
    <n v="9.3409999999999993"/>
    <n v="9.1999999999999993"/>
    <n v="929.78899999999999"/>
    <n v="4702.8689999999997"/>
    <n v="5632.6589999999997"/>
    <n v="19.13"/>
    <n v="604.22"/>
    <n v="120.65"/>
    <n v="0"/>
    <m/>
    <x v="0"/>
    <s v="ELNO36222015G1EL"/>
    <s v="Electro Nor Oeste S. A."/>
    <x v="10"/>
    <x v="10"/>
    <s v="C. T. Tallanca"/>
    <x v="31"/>
    <s v="EL"/>
    <x v="2"/>
    <x v="36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5632.6589999999997"/>
    <n v="5.6326589999999994"/>
    <m/>
    <n v="0.77841666666666665"/>
    <n v="0.76666666666666661"/>
    <n v="0"/>
    <n v="-1.0000000002037268E-3"/>
    <n v="28"/>
    <s v="BASE DE DATOS"/>
    <m/>
  </r>
  <r>
    <s v="24"/>
    <x v="2"/>
    <s v="ELNO"/>
    <s v="36222015"/>
    <s v="36222015"/>
    <x v="2"/>
    <s v="G2"/>
    <s v="S"/>
    <n v="9.3409999999999993"/>
    <n v="9.1999999999999993"/>
    <n v="1137"/>
    <n v="5853.4989999999998"/>
    <n v="6990.4989999999998"/>
    <n v="5.45"/>
    <n v="738.23"/>
    <n v="0.32"/>
    <n v="0"/>
    <m/>
    <x v="0"/>
    <s v="ELNO36222015G2EL"/>
    <s v="Electro Nor Oeste S. A."/>
    <x v="10"/>
    <x v="10"/>
    <s v="C. T. Tallanca"/>
    <x v="31"/>
    <s v="EL"/>
    <x v="2"/>
    <x v="37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990.4989999999998"/>
    <n v="6.9904989999999998"/>
    <m/>
    <n v="0.77841666666666665"/>
    <n v="0.76666666666666661"/>
    <n v="0"/>
    <n v="0"/>
    <n v="28"/>
    <s v="BASE DE DATOS"/>
    <m/>
  </r>
  <r>
    <s v="24"/>
    <x v="3"/>
    <s v="ELNO"/>
    <s v="33034294"/>
    <s v="33034294"/>
    <x v="2"/>
    <s v="SKODA 1"/>
    <s v="S"/>
    <n v="1"/>
    <n v="0.8"/>
    <n v="0"/>
    <n v="0"/>
    <n v="0"/>
    <n v="0"/>
    <n v="0"/>
    <n v="0"/>
    <n v="0"/>
    <m/>
    <x v="0"/>
    <s v="ELNO33034294SKODA 1EL"/>
    <s v="Electro Nor Oeste S. A."/>
    <x v="10"/>
    <x v="10"/>
    <s v="C. T. Sechura"/>
    <x v="24"/>
    <s v="EL"/>
    <x v="2"/>
    <x v="58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8.3333333333333329E-2"/>
    <n v="6.6666666666666666E-2"/>
    <n v="0"/>
    <n v="0"/>
    <n v="28"/>
    <s v="BASE DE DATOS"/>
    <m/>
  </r>
  <r>
    <s v="24"/>
    <x v="3"/>
    <s v="ELNO"/>
    <s v="33034294"/>
    <s v="33034294"/>
    <x v="2"/>
    <s v="CKD. 2"/>
    <s v="S"/>
    <n v="1"/>
    <n v="0.8"/>
    <n v="0"/>
    <n v="0"/>
    <n v="0"/>
    <n v="0"/>
    <n v="0"/>
    <n v="0"/>
    <n v="0"/>
    <m/>
    <x v="0"/>
    <s v="ELNO33034294CKD. 2EL"/>
    <s v="Electro Nor Oeste S. A."/>
    <x v="10"/>
    <x v="10"/>
    <s v="C. T. Sechura"/>
    <x v="24"/>
    <s v="EL"/>
    <x v="2"/>
    <x v="59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3"/>
    <s v="ELNO"/>
    <s v="33034294"/>
    <s v="33034294"/>
    <x v="2"/>
    <s v="CKD. 3"/>
    <s v="S"/>
    <n v="0.48"/>
    <n v="0.35"/>
    <n v="0"/>
    <n v="0"/>
    <n v="0"/>
    <n v="0"/>
    <n v="0"/>
    <n v="0"/>
    <n v="0"/>
    <m/>
    <x v="0"/>
    <s v="ELNO33034294CKD. 3EL"/>
    <s v="Electro Nor Oeste S. A."/>
    <x v="10"/>
    <x v="10"/>
    <s v="C. T. Sechura"/>
    <x v="24"/>
    <s v="EL"/>
    <x v="2"/>
    <x v="60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3"/>
    <s v="ELNO"/>
    <s v="33034294"/>
    <s v="33034294"/>
    <x v="2"/>
    <s v="CAT"/>
    <s v="S"/>
    <n v="0.48"/>
    <n v="0.35"/>
    <n v="0"/>
    <n v="0"/>
    <n v="0"/>
    <n v="0"/>
    <n v="0"/>
    <n v="0"/>
    <n v="0"/>
    <m/>
    <x v="0"/>
    <s v="ELNO33034294CATEL"/>
    <s v="Electro Nor Oeste S. A."/>
    <x v="10"/>
    <x v="10"/>
    <s v="C. T. Sechura"/>
    <x v="24"/>
    <s v="EL"/>
    <x v="2"/>
    <x v="42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s v="-"/>
    <s v="-"/>
    <n v="0"/>
    <n v="0"/>
    <n v="28"/>
    <s v="BASE DE DATOS"/>
    <m/>
  </r>
  <r>
    <s v="24"/>
    <x v="3"/>
    <s v="ELNO"/>
    <s v="33098299"/>
    <s v="33098299"/>
    <x v="2"/>
    <s v="SKODA-1"/>
    <s v="S"/>
    <n v="1"/>
    <n v="0.6"/>
    <n v="32.405999999999999"/>
    <n v="0"/>
    <n v="32.405999999999999"/>
    <n v="0"/>
    <n v="44"/>
    <n v="0"/>
    <n v="8"/>
    <m/>
    <x v="0"/>
    <s v="ELNO33098299SKODA-1EL"/>
    <s v="Electro Nor Oeste S. A."/>
    <x v="10"/>
    <x v="10"/>
    <s v="C. T. Huápalas"/>
    <x v="25"/>
    <s v="EL"/>
    <x v="2"/>
    <x v="61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32.405999999999999"/>
    <n v="3.2405999999999997E-2"/>
    <m/>
    <n v="8.3333333333333329E-2"/>
    <n v="4.9999999999999996E-2"/>
    <n v="0"/>
    <n v="0"/>
    <n v="28"/>
    <s v="BASE DE DATOS"/>
    <m/>
  </r>
  <r>
    <s v="24"/>
    <x v="3"/>
    <s v="ELNO"/>
    <s v="33098299"/>
    <s v="33098299"/>
    <x v="2"/>
    <s v="SKODA-2"/>
    <s v="S"/>
    <n v="1"/>
    <n v="0"/>
    <n v="0"/>
    <n v="0"/>
    <n v="0"/>
    <n v="0"/>
    <n v="0"/>
    <n v="0"/>
    <n v="0"/>
    <m/>
    <x v="0"/>
    <s v="ELNO33098299SKODA-2EL"/>
    <s v="Electro Nor Oeste S. A."/>
    <x v="10"/>
    <x v="10"/>
    <s v="C. T. Huápalas"/>
    <x v="25"/>
    <s v="EL"/>
    <x v="2"/>
    <x v="6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0"/>
    <n v="0"/>
    <n v="0"/>
    <n v="28"/>
    <s v="BASE DE DATOS"/>
    <m/>
  </r>
  <r>
    <s v="24"/>
    <x v="3"/>
    <s v="ELNO"/>
    <s v="33098299"/>
    <s v="33098299"/>
    <x v="2"/>
    <s v="CAT 1"/>
    <s v="S"/>
    <n v="0.5"/>
    <n v="0.4"/>
    <n v="10"/>
    <n v="0"/>
    <n v="10"/>
    <n v="1.2"/>
    <n v="30.17"/>
    <n v="0"/>
    <n v="0"/>
    <m/>
    <x v="0"/>
    <s v="ELNO33098299CAT 1EL"/>
    <s v="Electro Nor Oeste S. A."/>
    <x v="10"/>
    <x v="10"/>
    <s v="C. T. Huápalas"/>
    <x v="25"/>
    <s v="EL"/>
    <x v="2"/>
    <x v="5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10"/>
    <n v="0.01"/>
    <m/>
    <n v="4.1666666666666664E-2"/>
    <n v="3.3333333333333333E-2"/>
    <n v="0"/>
    <n v="0"/>
    <n v="28"/>
    <s v="BASE DE DATOS"/>
    <m/>
  </r>
  <r>
    <s v="24"/>
    <x v="3"/>
    <s v="ELNO"/>
    <s v="33098299"/>
    <s v="33098299"/>
    <x v="2"/>
    <s v="CAT 2"/>
    <s v="S"/>
    <n v="0.5"/>
    <n v="0.4"/>
    <n v="0"/>
    <n v="0"/>
    <n v="0"/>
    <n v="0"/>
    <n v="0"/>
    <n v="0"/>
    <n v="0"/>
    <m/>
    <x v="0"/>
    <s v="ELNO33098299CAT 2EL"/>
    <s v="Electro Nor Oeste S. A."/>
    <x v="10"/>
    <x v="10"/>
    <s v="C. T. Huápalas"/>
    <x v="25"/>
    <s v="EL"/>
    <x v="2"/>
    <x v="5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3"/>
    <s v="ELNO"/>
    <s v="33098299"/>
    <s v="33098299"/>
    <x v="2"/>
    <s v="CAT 3"/>
    <s v="S"/>
    <n v="0.5"/>
    <n v="0.4"/>
    <n v="7.76"/>
    <n v="0"/>
    <n v="7.76"/>
    <n v="0.13"/>
    <n v="22.17"/>
    <n v="0"/>
    <n v="0"/>
    <m/>
    <x v="0"/>
    <s v="ELNO33098299CAT 3EL"/>
    <s v="Electro Nor Oeste S. A."/>
    <x v="10"/>
    <x v="10"/>
    <s v="C. T. Huápalas"/>
    <x v="25"/>
    <s v="EL"/>
    <x v="2"/>
    <x v="6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7.76"/>
    <n v="7.7599999999999995E-3"/>
    <m/>
    <n v="4.1666666666666664E-2"/>
    <n v="3.3333333333333333E-2"/>
    <n v="0"/>
    <n v="0"/>
    <n v="28"/>
    <s v="BASE DE DATOS"/>
    <m/>
  </r>
  <r>
    <s v="24"/>
    <x v="3"/>
    <s v="ELNO"/>
    <s v="33098299"/>
    <s v="33098299"/>
    <x v="2"/>
    <s v="CAT D 399"/>
    <s v="S"/>
    <n v="0.9"/>
    <n v="0"/>
    <n v="0"/>
    <n v="0"/>
    <n v="0"/>
    <n v="0"/>
    <n v="0"/>
    <n v="0"/>
    <n v="0"/>
    <m/>
    <x v="0"/>
    <s v="ELNO33098299CAT D 399EL"/>
    <s v="Electro Nor Oeste S. A."/>
    <x v="10"/>
    <x v="10"/>
    <s v="C. T. Huápalas"/>
    <x v="25"/>
    <s v="EL"/>
    <x v="2"/>
    <x v="64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3"/>
    <s v="ELNO"/>
    <s v="33034494"/>
    <s v="33034494"/>
    <x v="2"/>
    <s v="CAT. 1"/>
    <s v="S"/>
    <n v="0.66"/>
    <n v="0.65"/>
    <n v="0"/>
    <n v="0"/>
    <n v="0"/>
    <n v="0"/>
    <n v="0"/>
    <n v="0"/>
    <n v="0"/>
    <m/>
    <x v="1"/>
    <s v="ELNO33034494CAT. 1EL"/>
    <s v="Electro Nor Oeste S. A."/>
    <x v="10"/>
    <x v="10"/>
    <s v="C. T. Morropón"/>
    <x v="26"/>
    <s v="EL"/>
    <x v="2"/>
    <x v="65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5.5E-2"/>
    <n v="5.4166666666666669E-2"/>
    <n v="0"/>
    <n v="0"/>
    <n v="28"/>
    <s v="BASE DE DATOS"/>
    <m/>
  </r>
  <r>
    <s v="24"/>
    <x v="3"/>
    <s v="ELNO"/>
    <s v="33034494"/>
    <s v="33034494"/>
    <x v="2"/>
    <s v="CAT. 2"/>
    <s v="S"/>
    <n v="0"/>
    <n v="0"/>
    <n v="0"/>
    <n v="0"/>
    <n v="0"/>
    <n v="0"/>
    <n v="0"/>
    <n v="0"/>
    <n v="0"/>
    <m/>
    <x v="1"/>
    <s v="ELNO33034494CAT. 2EL"/>
    <s v="Electro Nor Oeste S. A."/>
    <x v="10"/>
    <x v="10"/>
    <s v="C. T. Morropón"/>
    <x v="26"/>
    <s v="EL"/>
    <x v="2"/>
    <x v="66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3"/>
    <s v="ELNO"/>
    <s v="33034494"/>
    <s v="33034494"/>
    <x v="2"/>
    <s v="SKODA"/>
    <s v="N"/>
    <n v="0.32"/>
    <n v="0"/>
    <n v="0"/>
    <n v="0"/>
    <n v="0"/>
    <n v="0"/>
    <n v="0"/>
    <n v="0"/>
    <n v="0"/>
    <m/>
    <x v="1"/>
    <s v="ELNO33034494SKODAEL"/>
    <s v="Electro Nor Oeste S. A."/>
    <x v="10"/>
    <x v="10"/>
    <s v="C. T. Morropón"/>
    <x v="26"/>
    <s v="EL"/>
    <x v="2"/>
    <x v="67"/>
    <x v="0"/>
    <s v="Retirado"/>
    <s v="In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2.6666666666666668E-2"/>
    <n v="0"/>
    <n v="0"/>
    <n v="0"/>
    <n v="28"/>
    <s v="BASE DE DATOS"/>
    <m/>
  </r>
  <r>
    <s v="24"/>
    <x v="3"/>
    <s v="ELNO"/>
    <s v="33034494"/>
    <s v="33034494"/>
    <x v="2"/>
    <s v="CAT D 399"/>
    <s v="S"/>
    <n v="0.9"/>
    <n v="0"/>
    <n v="0"/>
    <n v="0"/>
    <n v="0"/>
    <n v="0"/>
    <n v="0"/>
    <n v="0"/>
    <n v="0"/>
    <m/>
    <x v="1"/>
    <s v="ELNO33034494CAT D 399EL"/>
    <s v="Electro Nor Oeste S. A."/>
    <x v="10"/>
    <x v="10"/>
    <s v="C. T. Morropón"/>
    <x v="26"/>
    <s v="EL"/>
    <x v="2"/>
    <x v="64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3"/>
    <s v="ELNO"/>
    <s v="41037394"/>
    <s v="41037394"/>
    <x v="2"/>
    <s v="V. PENTA 1"/>
    <s v="S"/>
    <n v="0.15"/>
    <n v="0"/>
    <n v="0"/>
    <n v="0"/>
    <n v="0"/>
    <n v="0"/>
    <n v="0"/>
    <n v="0"/>
    <n v="0"/>
    <m/>
    <x v="1"/>
    <s v="ELNO41037394V. PENTA 1EL"/>
    <s v="Electro Nor Oeste S. A."/>
    <x v="10"/>
    <x v="10"/>
    <s v="C. T. Canchaque"/>
    <x v="27"/>
    <s v="EL"/>
    <x v="2"/>
    <x v="68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3"/>
    <s v="ELNO"/>
    <s v="41037394"/>
    <s v="41037394"/>
    <x v="2"/>
    <s v="VOLVO 3"/>
    <s v="S"/>
    <n v="0.2"/>
    <n v="0"/>
    <n v="0"/>
    <n v="0"/>
    <n v="0"/>
    <n v="0"/>
    <n v="0"/>
    <n v="0"/>
    <n v="0"/>
    <m/>
    <x v="1"/>
    <s v="ELNO41037394VOLVO 3EL"/>
    <s v="Electro Nor Oeste S. A."/>
    <x v="10"/>
    <x v="10"/>
    <s v="C. T. Canchaque"/>
    <x v="27"/>
    <s v="EL"/>
    <x v="2"/>
    <x v="69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3"/>
    <s v="ELNO"/>
    <s v="33034695"/>
    <s v="33034695"/>
    <x v="2"/>
    <s v="CKD"/>
    <s v="N"/>
    <n v="0.22"/>
    <n v="0"/>
    <n v="0"/>
    <n v="0"/>
    <n v="0"/>
    <n v="0"/>
    <n v="0"/>
    <n v="0"/>
    <n v="0"/>
    <m/>
    <x v="1"/>
    <s v="ELNO33034695CKDEL"/>
    <s v="Electro Nor Oeste S. A."/>
    <x v="10"/>
    <x v="10"/>
    <s v="C. T. Santo Domingo"/>
    <x v="28"/>
    <s v="EL"/>
    <x v="2"/>
    <x v="70"/>
    <x v="0"/>
    <s v="Retirado"/>
    <s v="In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1.8333333333333333E-2"/>
    <n v="0"/>
    <n v="0"/>
    <n v="0"/>
    <n v="28"/>
    <s v="BASE DE DATOS"/>
    <m/>
  </r>
  <r>
    <s v="24"/>
    <x v="3"/>
    <s v="ELNO"/>
    <s v="33034695"/>
    <s v="33034695"/>
    <x v="2"/>
    <s v="V.PENTA"/>
    <s v="S"/>
    <n v="0.1"/>
    <n v="0"/>
    <n v="0"/>
    <n v="0"/>
    <n v="0"/>
    <n v="0"/>
    <n v="0"/>
    <n v="0"/>
    <n v="0"/>
    <m/>
    <x v="1"/>
    <s v="ELNO33034695V.PENTAEL"/>
    <s v="Electro Nor Oeste S. A."/>
    <x v="10"/>
    <x v="10"/>
    <s v="C. T. Santo Domingo"/>
    <x v="28"/>
    <s v="EL"/>
    <x v="2"/>
    <x v="71"/>
    <x v="0"/>
    <s v="Retirado"/>
    <s v="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8.3333333333333332E-3"/>
    <n v="0"/>
    <n v="0"/>
    <n v="0"/>
    <n v="28"/>
    <s v="BASE DE DATOS"/>
    <m/>
  </r>
  <r>
    <s v="24"/>
    <x v="3"/>
    <s v="ELNO"/>
    <s v="33034594"/>
    <s v="33034594"/>
    <x v="2"/>
    <s v="CAT-3412"/>
    <s v="S"/>
    <n v="0.6"/>
    <n v="0"/>
    <n v="0"/>
    <n v="0"/>
    <n v="0"/>
    <n v="0"/>
    <n v="0"/>
    <n v="0"/>
    <n v="0"/>
    <m/>
    <x v="1"/>
    <s v="ELNO33034594CAT-3412EL"/>
    <s v="Electro Nor Oeste S. A."/>
    <x v="10"/>
    <x v="10"/>
    <s v="C. T. Huancabamba"/>
    <x v="29"/>
    <s v="EL"/>
    <x v="2"/>
    <x v="72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4.9999999999999996E-2"/>
    <n v="0"/>
    <n v="0"/>
    <n v="0"/>
    <n v="28"/>
    <s v="BASE DE DATOS"/>
    <m/>
  </r>
  <r>
    <s v="24"/>
    <x v="3"/>
    <s v="ELNO"/>
    <s v="33034594"/>
    <s v="33034594"/>
    <x v="2"/>
    <s v="VOLVO PENTA"/>
    <s v="N"/>
    <n v="0.1"/>
    <n v="0"/>
    <n v="0"/>
    <n v="0"/>
    <n v="0"/>
    <n v="0"/>
    <n v="0"/>
    <n v="0"/>
    <n v="0"/>
    <m/>
    <x v="1"/>
    <s v="ELNO33034594VOLVO PENTAEL"/>
    <s v="Electro Nor Oeste S. A."/>
    <x v="10"/>
    <x v="10"/>
    <s v="C. T. Huancabamba"/>
    <x v="29"/>
    <s v="EL"/>
    <x v="2"/>
    <x v="73"/>
    <x v="0"/>
    <s v="Retirado"/>
    <s v="In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3"/>
    <s v="ELNO"/>
    <s v="33034594"/>
    <s v="33034594"/>
    <x v="2"/>
    <s v="VOLVO TD 100"/>
    <s v="S"/>
    <n v="0.15"/>
    <n v="0.11"/>
    <n v="0"/>
    <n v="0"/>
    <n v="0"/>
    <n v="0"/>
    <n v="0"/>
    <n v="0"/>
    <n v="0"/>
    <m/>
    <x v="1"/>
    <s v="ELNO33034594VOLVO TD 100EL"/>
    <s v="Electro Nor Oeste S. A."/>
    <x v="10"/>
    <x v="10"/>
    <s v="C. T. Huancabamba"/>
    <x v="29"/>
    <s v="EL"/>
    <x v="2"/>
    <x v="74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3"/>
    <s v="ELNO"/>
    <s v="33281811"/>
    <s v="33281811"/>
    <x v="2"/>
    <s v="Black start"/>
    <s v="S"/>
    <n v="0.48"/>
    <n v="0.45"/>
    <n v="0"/>
    <n v="0.75"/>
    <n v="0.75"/>
    <n v="718.75"/>
    <n v="1.25"/>
    <n v="0"/>
    <n v="0"/>
    <m/>
    <x v="0"/>
    <s v="ELNO33281811Black startEL"/>
    <s v="Electro Nor Oeste S. A."/>
    <x v="10"/>
    <x v="10"/>
    <s v="C.T. Tablazo Colán"/>
    <x v="30"/>
    <s v="EL"/>
    <x v="2"/>
    <x v="75"/>
    <x v="0"/>
    <s v="Instalado"/>
    <s v="Operativo"/>
    <s v="Distribuidora"/>
    <x v="0"/>
    <x v="0"/>
    <x v="1"/>
    <x v="0"/>
    <s v="Privado"/>
    <s v="PIURA"/>
    <s v="PIURA"/>
    <s v="PAITA"/>
    <s v="TABLAZO"/>
    <n v="0"/>
    <x v="1"/>
    <n v="0"/>
    <x v="0"/>
    <x v="0"/>
    <x v="0"/>
    <s v="MWh"/>
    <n v="0.75"/>
    <n v="7.5000000000000002E-4"/>
    <m/>
    <n v="0.04"/>
    <n v="3.7499999999999999E-2"/>
    <n v="0"/>
    <n v="0"/>
    <n v="28"/>
    <s v="BASE DE DATOS"/>
    <m/>
  </r>
  <r>
    <s v="24"/>
    <x v="3"/>
    <s v="ELNO"/>
    <s v="33281811"/>
    <s v="33281811"/>
    <x v="0"/>
    <s v="TG01"/>
    <s v="S"/>
    <n v="31"/>
    <n v="26.838999999999999"/>
    <n v="3512.42"/>
    <n v="15789.906000000001"/>
    <n v="19302.326000000001"/>
    <n v="0"/>
    <n v="720"/>
    <n v="0"/>
    <n v="0"/>
    <m/>
    <x v="0"/>
    <s v="ELNO33281811TG01TG"/>
    <s v="Electro Nor Oeste S. A."/>
    <x v="10"/>
    <x v="10"/>
    <s v="C.T. Tablazo Colán"/>
    <x v="30"/>
    <s v="TG"/>
    <x v="0"/>
    <x v="76"/>
    <x v="0"/>
    <s v="Instalado"/>
    <s v="Operativo"/>
    <s v="Distribuidora"/>
    <x v="0"/>
    <x v="0"/>
    <x v="1"/>
    <x v="0"/>
    <s v="Privado"/>
    <s v="PIURA"/>
    <s v="PIURA"/>
    <s v="PAITA"/>
    <s v="TABLAZO"/>
    <n v="0"/>
    <x v="0"/>
    <n v="0"/>
    <x v="0"/>
    <x v="0"/>
    <x v="0"/>
    <s v="MWh"/>
    <n v="19302.326000000001"/>
    <n v="19.302326000000001"/>
    <m/>
    <n v="2.5833333333333335"/>
    <n v="2.2365833333333334"/>
    <n v="0"/>
    <n v="0"/>
    <n v="28"/>
    <s v="BASE DE DATOS"/>
    <m/>
  </r>
  <r>
    <s v="24"/>
    <x v="3"/>
    <s v="ELNO"/>
    <s v="36222015"/>
    <s v="36222015"/>
    <x v="2"/>
    <s v="G1"/>
    <s v="S"/>
    <n v="9.3409999999999993"/>
    <n v="9.1999999999999993"/>
    <n v="1223.3889999999999"/>
    <n v="5463.9309999999996"/>
    <n v="6687.32"/>
    <n v="7.58"/>
    <n v="712.19"/>
    <n v="0.23"/>
    <n v="0"/>
    <m/>
    <x v="0"/>
    <s v="ELNO36222015G1EL"/>
    <s v="Electro Nor Oeste S. A."/>
    <x v="10"/>
    <x v="10"/>
    <s v="C. T. Tallanca"/>
    <x v="31"/>
    <s v="EL"/>
    <x v="2"/>
    <x v="36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687.32"/>
    <n v="6.6873199999999997"/>
    <m/>
    <n v="0.77841666666666665"/>
    <n v="0.76666666666666661"/>
    <n v="0"/>
    <n v="0"/>
    <n v="28"/>
    <s v="BASE DE DATOS"/>
    <m/>
  </r>
  <r>
    <s v="24"/>
    <x v="3"/>
    <s v="ELNO"/>
    <s v="36222015"/>
    <s v="36222015"/>
    <x v="2"/>
    <s v="G2"/>
    <s v="S"/>
    <n v="9.3409999999999993"/>
    <n v="9.1999999999999993"/>
    <n v="1196.665"/>
    <n v="5451.5079999999998"/>
    <n v="6648.1729999999998"/>
    <n v="15.2"/>
    <n v="704.8"/>
    <n v="0"/>
    <n v="0"/>
    <m/>
    <x v="0"/>
    <s v="ELNO36222015G2EL"/>
    <s v="Electro Nor Oeste S. A."/>
    <x v="10"/>
    <x v="10"/>
    <s v="C. T. Tallanca"/>
    <x v="31"/>
    <s v="EL"/>
    <x v="2"/>
    <x v="37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648.1729999999998"/>
    <n v="6.6481729999999999"/>
    <m/>
    <n v="0.77841666666666665"/>
    <n v="0.76666666666666661"/>
    <n v="0"/>
    <n v="0"/>
    <n v="28"/>
    <s v="BASE DE DATOS"/>
    <m/>
  </r>
  <r>
    <s v="24"/>
    <x v="2"/>
    <s v="ENEDIS"/>
    <s v="53014599"/>
    <s v="53014599"/>
    <x v="2"/>
    <s v="MODASA 515kW"/>
    <s v="S"/>
    <n v="0.46300000000000002"/>
    <n v="0.35"/>
    <n v="3.17"/>
    <n v="1.7410000000000001"/>
    <n v="4.9109999999999996"/>
    <n v="0"/>
    <n v="43.3"/>
    <n v="0"/>
    <n v="0"/>
    <m/>
    <x v="0"/>
    <s v="ENEDIS53014599MODASA 515kWEL"/>
    <s v="ENEL Distribución Perú S.A.A."/>
    <x v="8"/>
    <x v="8"/>
    <s v="C. T. Ravira-Pacaraos"/>
    <x v="17"/>
    <s v="EL"/>
    <x v="2"/>
    <x v="38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4.9109999999999996"/>
    <n v="4.9109999999999996E-3"/>
    <m/>
    <s v="-"/>
    <s v="-"/>
    <n v="0"/>
    <n v="0"/>
    <n v="45"/>
    <s v="BASE DE DATOS"/>
    <m/>
  </r>
  <r>
    <s v="24"/>
    <x v="2"/>
    <s v="ENEDIS"/>
    <s v="53014599"/>
    <s v="53014599"/>
    <x v="2"/>
    <s v="GRUPO PLACA ZQ-4288"/>
    <s v="S"/>
    <n v="0.17"/>
    <n v="0.15"/>
    <n v="7.5970000000000004"/>
    <n v="27.803000000000001"/>
    <n v="35.401000000000003"/>
    <n v="0"/>
    <n v="516.15"/>
    <n v="0"/>
    <n v="0"/>
    <m/>
    <x v="0"/>
    <s v="ENEDIS53014599GRUPO PLACA ZQ-4288EL"/>
    <s v="ENEL Distribución Perú S.A.A."/>
    <x v="8"/>
    <x v="8"/>
    <s v="C. T. Ravira-Pacaraos"/>
    <x v="17"/>
    <s v="EL"/>
    <x v="2"/>
    <x v="39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35.401000000000003"/>
    <n v="3.5401000000000002E-2"/>
    <m/>
    <s v="-"/>
    <s v="-"/>
    <n v="0"/>
    <n v="-1.0000000000047748E-3"/>
    <n v="45"/>
    <s v="BASE DE DATOS"/>
    <m/>
  </r>
  <r>
    <s v="24"/>
    <x v="2"/>
    <s v="ENEDIS"/>
    <s v="53014599"/>
    <s v="53014599"/>
    <x v="2"/>
    <s v="COMMINS C900"/>
    <s v="S"/>
    <n v="0.92500000000000004"/>
    <n v="0.83499999999999996"/>
    <n v="46.994"/>
    <n v="53.155999999999999"/>
    <n v="100.15"/>
    <n v="0"/>
    <n v="278.14999999999998"/>
    <n v="0"/>
    <n v="0"/>
    <m/>
    <x v="0"/>
    <s v="ENEDIS53014599COMMINS C900EL"/>
    <s v="ENEL Distribución Perú S.A.A."/>
    <x v="8"/>
    <x v="8"/>
    <s v="C. T. Ravira-Pacaraos"/>
    <x v="17"/>
    <s v="EL"/>
    <x v="2"/>
    <x v="40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100.15"/>
    <n v="0.10015"/>
    <m/>
    <s v="-"/>
    <s v="-"/>
    <n v="0"/>
    <n v="0"/>
    <n v="45"/>
    <s v="BASE DE DATOS"/>
    <m/>
  </r>
  <r>
    <s v="24"/>
    <x v="2"/>
    <s v="ENEDIS"/>
    <s v="53014599"/>
    <s v="53014599"/>
    <x v="2"/>
    <s v="COMMINS 925kW"/>
    <s v="S"/>
    <n v="0.92500000000000004"/>
    <n v="0.83499999999999996"/>
    <n v="0"/>
    <n v="0"/>
    <n v="0"/>
    <n v="0"/>
    <n v="0"/>
    <n v="0"/>
    <n v="0"/>
    <m/>
    <x v="0"/>
    <s v="ENEDIS53014599COMMINS 925kWEL"/>
    <s v="ENEL Distribución Perú S.A.A."/>
    <x v="8"/>
    <x v="8"/>
    <s v="C. T. Ravira-Pacaraos"/>
    <x v="17"/>
    <s v="EL"/>
    <x v="2"/>
    <x v="41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0"/>
    <n v="0"/>
    <m/>
    <s v="-"/>
    <s v="-"/>
    <n v="0"/>
    <n v="0"/>
    <n v="45"/>
    <s v="BASE DE DATOS"/>
    <m/>
  </r>
  <r>
    <s v="24"/>
    <x v="3"/>
    <s v="ENEDIS"/>
    <s v="53014599"/>
    <s v="53014599"/>
    <x v="2"/>
    <s v="MODASA 515kW"/>
    <s v="S"/>
    <n v="0.46300000000000002"/>
    <n v="0.35"/>
    <n v="1.9419999999999999"/>
    <n v="0.84599999999999997"/>
    <n v="2.7879999999999998"/>
    <n v="0"/>
    <n v="24.45"/>
    <n v="0"/>
    <n v="0"/>
    <m/>
    <x v="0"/>
    <s v="ENEDIS53014599MODASA 515kWEL"/>
    <s v="ENEL Distribución Perú S.A.A."/>
    <x v="8"/>
    <x v="8"/>
    <s v="C. T. Ravira-Pacaraos"/>
    <x v="17"/>
    <s v="EL"/>
    <x v="2"/>
    <x v="38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2.7879999999999998"/>
    <n v="2.7879999999999997E-3"/>
    <m/>
    <s v="-"/>
    <s v="-"/>
    <n v="0"/>
    <n v="0"/>
    <n v="45"/>
    <s v="BASE DE DATOS"/>
    <m/>
  </r>
  <r>
    <s v="24"/>
    <x v="3"/>
    <s v="ENEDIS"/>
    <s v="53014599"/>
    <s v="53014599"/>
    <x v="2"/>
    <s v="GRUPO PLACA ZQ-4288"/>
    <s v="S"/>
    <n v="0.17"/>
    <n v="0.15"/>
    <n v="9.1969999999999992"/>
    <n v="27.489000000000001"/>
    <n v="36.686"/>
    <n v="0"/>
    <n v="483.15"/>
    <n v="0"/>
    <n v="0"/>
    <m/>
    <x v="0"/>
    <s v="ENEDIS53014599GRUPO PLACA ZQ-4288EL"/>
    <s v="ENEL Distribución Perú S.A.A."/>
    <x v="8"/>
    <x v="8"/>
    <s v="C. T. Ravira-Pacaraos"/>
    <x v="17"/>
    <s v="EL"/>
    <x v="2"/>
    <x v="39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36.686"/>
    <n v="3.6686000000000003E-2"/>
    <m/>
    <s v="-"/>
    <s v="-"/>
    <n v="0"/>
    <n v="0"/>
    <n v="45"/>
    <s v="BASE DE DATOS"/>
    <m/>
  </r>
  <r>
    <s v="24"/>
    <x v="3"/>
    <s v="ENEDIS"/>
    <s v="53014599"/>
    <s v="53014599"/>
    <x v="2"/>
    <s v="COMMINS C900"/>
    <s v="S"/>
    <n v="0.92500000000000004"/>
    <n v="0.83499999999999996"/>
    <n v="50.658999999999999"/>
    <n v="24.84"/>
    <n v="75.498999999999995"/>
    <n v="0"/>
    <n v="208.45"/>
    <n v="0"/>
    <n v="0"/>
    <m/>
    <x v="0"/>
    <s v="ENEDIS53014599COMMINS C900EL"/>
    <s v="ENEL Distribución Perú S.A.A."/>
    <x v="8"/>
    <x v="8"/>
    <s v="C. T. Ravira-Pacaraos"/>
    <x v="17"/>
    <s v="EL"/>
    <x v="2"/>
    <x v="40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75.498999999999995"/>
    <n v="7.5498999999999997E-2"/>
    <m/>
    <s v="-"/>
    <s v="-"/>
    <n v="0"/>
    <n v="0"/>
    <n v="45"/>
    <s v="BASE DE DATOS"/>
    <m/>
  </r>
  <r>
    <s v="24"/>
    <x v="3"/>
    <s v="ENEDIS"/>
    <s v="53014599"/>
    <s v="53014599"/>
    <x v="2"/>
    <s v="COMMINS 925kW"/>
    <s v="S"/>
    <n v="0.92500000000000004"/>
    <n v="0.83499999999999996"/>
    <n v="0"/>
    <n v="2.0979999999999999"/>
    <n v="2.0979999999999999"/>
    <n v="0"/>
    <n v="9.15"/>
    <n v="0"/>
    <n v="0"/>
    <m/>
    <x v="0"/>
    <s v="ENEDIS53014599COMMINS 925kWEL"/>
    <s v="ENEL Distribución Perú S.A.A."/>
    <x v="8"/>
    <x v="8"/>
    <s v="C. T. Ravira-Pacaraos"/>
    <x v="17"/>
    <s v="EL"/>
    <x v="2"/>
    <x v="41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2.0979999999999999"/>
    <n v="2.098E-3"/>
    <m/>
    <s v="-"/>
    <s v="-"/>
    <n v="0"/>
    <n v="0"/>
    <n v="45"/>
    <s v="BASE DE DATOS"/>
    <m/>
  </r>
  <r>
    <s v="24"/>
    <x v="2"/>
    <s v="GENRNT"/>
    <s v="33372916"/>
    <s v="33372916"/>
    <x v="2"/>
    <s v="G-1"/>
    <s v="S"/>
    <n v="11.6"/>
    <n v="11.234"/>
    <n v="1220.6300000000001"/>
    <n v="4277.9319999999998"/>
    <n v="5498.5619999999999"/>
    <n v="61.87"/>
    <n v="662"/>
    <n v="0.13"/>
    <n v="1174.75"/>
    <m/>
    <x v="0"/>
    <s v="GENRNT33372916G-1EL"/>
    <s v="Genrent del Peru S.A.C."/>
    <x v="6"/>
    <x v="6"/>
    <s v="C.T. Iquitos Nueva"/>
    <x v="13"/>
    <s v="EL"/>
    <x v="2"/>
    <x v="28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498.5619999999999"/>
    <n v="5.4985619999999997"/>
    <m/>
    <n v="0.96666666666666667"/>
    <n v="0.9361666666666667"/>
    <n v="0"/>
    <n v="0"/>
    <n v="54"/>
    <s v="BASE DE DATOS"/>
    <m/>
  </r>
  <r>
    <s v="24"/>
    <x v="2"/>
    <s v="GENRNT"/>
    <s v="33372916"/>
    <s v="33372916"/>
    <x v="2"/>
    <s v="G-2"/>
    <s v="S"/>
    <n v="11.6"/>
    <n v="11.234999999999999"/>
    <n v="1166.355"/>
    <n v="3786.1579999999999"/>
    <n v="4952.5129999999999"/>
    <n v="106.81"/>
    <n v="617"/>
    <n v="0.19"/>
    <n v="686.11"/>
    <m/>
    <x v="0"/>
    <s v="GENRNT33372916G-2EL"/>
    <s v="Genrent del Peru S.A.C."/>
    <x v="6"/>
    <x v="6"/>
    <s v="C.T. Iquitos Nueva"/>
    <x v="13"/>
    <s v="EL"/>
    <x v="2"/>
    <x v="29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952.5129999999999"/>
    <n v="4.9525129999999997"/>
    <m/>
    <n v="0.96666666666666667"/>
    <n v="0.93624999999999992"/>
    <n v="0"/>
    <n v="0"/>
    <n v="54"/>
    <s v="BASE DE DATOS"/>
    <m/>
  </r>
  <r>
    <s v="24"/>
    <x v="2"/>
    <s v="GENRNT"/>
    <s v="33372916"/>
    <s v="33372916"/>
    <x v="2"/>
    <s v="G-3"/>
    <s v="S"/>
    <n v="11.6"/>
    <n v="11.321"/>
    <n v="190.874"/>
    <n v="947.46299999999997"/>
    <n v="1138.337"/>
    <n v="564"/>
    <n v="160"/>
    <n v="0"/>
    <n v="83.98"/>
    <m/>
    <x v="0"/>
    <s v="GENRNT33372916G-3EL"/>
    <s v="Genrent del Peru S.A.C."/>
    <x v="6"/>
    <x v="6"/>
    <s v="C.T. Iquitos Nueva"/>
    <x v="13"/>
    <s v="EL"/>
    <x v="2"/>
    <x v="30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1138.337"/>
    <n v="1.1383369999999999"/>
    <m/>
    <n v="0.96666666666666667"/>
    <n v="0.94341666666666668"/>
    <n v="0"/>
    <n v="0"/>
    <n v="54"/>
    <s v="BASE DE DATOS"/>
    <m/>
  </r>
  <r>
    <s v="24"/>
    <x v="2"/>
    <s v="GENRNT"/>
    <s v="33372916"/>
    <s v="33372916"/>
    <x v="2"/>
    <s v="G-4"/>
    <s v="S"/>
    <n v="11.6"/>
    <n v="11.519"/>
    <n v="1081.8910000000001"/>
    <n v="3751.768"/>
    <n v="4833.6589999999997"/>
    <n v="125.98"/>
    <n v="598"/>
    <n v="0.01"/>
    <n v="802.34"/>
    <m/>
    <x v="0"/>
    <s v="GENRNT33372916G-4EL"/>
    <s v="Genrent del Peru S.A.C."/>
    <x v="6"/>
    <x v="6"/>
    <s v="C.T. Iquitos Nueva"/>
    <x v="13"/>
    <s v="EL"/>
    <x v="2"/>
    <x v="31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833.6589999999997"/>
    <n v="4.8336589999999999"/>
    <m/>
    <n v="0.96666666666666667"/>
    <n v="0.95991666666666664"/>
    <n v="0"/>
    <n v="0"/>
    <n v="54"/>
    <s v="BASE DE DATOS"/>
    <m/>
  </r>
  <r>
    <s v="24"/>
    <x v="2"/>
    <s v="GENRNT"/>
    <s v="33372916"/>
    <s v="33372916"/>
    <x v="2"/>
    <s v="G-5"/>
    <s v="S"/>
    <n v="11.6"/>
    <n v="11.326000000000001"/>
    <n v="1143.133"/>
    <n v="3583.55"/>
    <n v="4726.683"/>
    <n v="127.69"/>
    <n v="596"/>
    <n v="0.31"/>
    <n v="506.13"/>
    <m/>
    <x v="0"/>
    <s v="GENRNT33372916G-5EL"/>
    <s v="Genrent del Peru S.A.C."/>
    <x v="6"/>
    <x v="6"/>
    <s v="C.T. Iquitos Nueva"/>
    <x v="13"/>
    <s v="EL"/>
    <x v="2"/>
    <x v="32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726.683"/>
    <n v="4.7266830000000004"/>
    <m/>
    <n v="0.96666666666666667"/>
    <n v="0.94383333333333341"/>
    <n v="0"/>
    <n v="0"/>
    <n v="54"/>
    <s v="BASE DE DATOS"/>
    <m/>
  </r>
  <r>
    <s v="24"/>
    <x v="2"/>
    <s v="GENRNT"/>
    <s v="33372916"/>
    <s v="33372916"/>
    <x v="2"/>
    <s v="G-6"/>
    <s v="S"/>
    <n v="11.6"/>
    <n v="11.6"/>
    <n v="1202.116"/>
    <n v="4762.5640000000003"/>
    <n v="5964.68"/>
    <n v="13.93"/>
    <n v="710"/>
    <n v="7.0000000000000007E-2"/>
    <n v="860.25"/>
    <m/>
    <x v="0"/>
    <s v="GENRNT33372916G-6EL"/>
    <s v="Genrent del Peru S.A.C."/>
    <x v="6"/>
    <x v="6"/>
    <s v="C.T. Iquitos Nueva"/>
    <x v="13"/>
    <s v="EL"/>
    <x v="2"/>
    <x v="33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964.68"/>
    <n v="5.9646800000000004"/>
    <m/>
    <n v="0.96666666666666667"/>
    <n v="0.96666666666666667"/>
    <n v="0"/>
    <n v="0"/>
    <n v="54"/>
    <s v="BASE DE DATOS"/>
    <m/>
  </r>
  <r>
    <s v="24"/>
    <x v="2"/>
    <s v="GENRNT"/>
    <s v="33372916"/>
    <s v="33372916"/>
    <x v="2"/>
    <s v="G-7"/>
    <s v="S"/>
    <n v="11.6"/>
    <n v="11.523999999999999"/>
    <n v="1141.943"/>
    <n v="4349.5519999999997"/>
    <n v="5491.4949999999999"/>
    <n v="62.93"/>
    <n v="661"/>
    <n v="7.0000000000000007E-2"/>
    <n v="770.19"/>
    <m/>
    <x v="0"/>
    <s v="GENRNT33372916G-7EL"/>
    <s v="Genrent del Peru S.A.C."/>
    <x v="6"/>
    <x v="6"/>
    <s v="C.T. Iquitos Nueva"/>
    <x v="13"/>
    <s v="EL"/>
    <x v="2"/>
    <x v="34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491.4949999999999"/>
    <n v="5.4914949999999996"/>
    <m/>
    <n v="0.96666666666666667"/>
    <n v="0.96033333333333326"/>
    <n v="0"/>
    <n v="0"/>
    <n v="54"/>
    <s v="BASE DE DATOS"/>
    <m/>
  </r>
  <r>
    <s v="24"/>
    <x v="3"/>
    <s v="GENRNT"/>
    <s v="33372916"/>
    <s v="33372916"/>
    <x v="2"/>
    <s v="G-1"/>
    <s v="S"/>
    <n v="11.6"/>
    <n v="11.234"/>
    <n v="1184.492"/>
    <n v="3903.6849999999999"/>
    <n v="5088.1769999999997"/>
    <n v="108.98"/>
    <n v="615"/>
    <n v="0.02"/>
    <n v="207.98"/>
    <m/>
    <x v="0"/>
    <s v="GENRNT33372916G-1EL"/>
    <s v="Genrent del Peru S.A.C."/>
    <x v="6"/>
    <x v="6"/>
    <s v="C.T. Iquitos Nueva"/>
    <x v="13"/>
    <s v="EL"/>
    <x v="2"/>
    <x v="28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088.1769999999997"/>
    <n v="5.0881769999999999"/>
    <m/>
    <n v="0.96666666666666667"/>
    <n v="0.9361666666666667"/>
    <n v="0"/>
    <n v="0"/>
    <n v="54"/>
    <s v="BASE DE DATOS"/>
    <m/>
  </r>
  <r>
    <s v="24"/>
    <x v="3"/>
    <s v="GENRNT"/>
    <s v="33372916"/>
    <s v="33372916"/>
    <x v="2"/>
    <s v="G-2"/>
    <s v="S"/>
    <n v="11.6"/>
    <n v="11.234999999999999"/>
    <n v="1183.884"/>
    <n v="4183.9859999999999"/>
    <n v="5367.87"/>
    <n v="64"/>
    <n v="660"/>
    <n v="0"/>
    <n v="132.75"/>
    <m/>
    <x v="0"/>
    <s v="GENRNT33372916G-2EL"/>
    <s v="Genrent del Peru S.A.C."/>
    <x v="6"/>
    <x v="6"/>
    <s v="C.T. Iquitos Nueva"/>
    <x v="13"/>
    <s v="EL"/>
    <x v="2"/>
    <x v="29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367.87"/>
    <n v="5.3678699999999999"/>
    <m/>
    <n v="0.96666666666666667"/>
    <n v="0.93624999999999992"/>
    <n v="0"/>
    <n v="0"/>
    <n v="54"/>
    <s v="BASE DE DATOS"/>
    <m/>
  </r>
  <r>
    <s v="24"/>
    <x v="3"/>
    <s v="GENRNT"/>
    <s v="33372916"/>
    <s v="33372916"/>
    <x v="2"/>
    <s v="G-3"/>
    <s v="S"/>
    <n v="11.6"/>
    <n v="11.321"/>
    <n v="1224.646"/>
    <n v="4570.9669999999996"/>
    <n v="5795.6130000000003"/>
    <n v="45.95"/>
    <n v="678"/>
    <n v="0.05"/>
    <n v="0"/>
    <m/>
    <x v="0"/>
    <s v="GENRNT33372916G-3EL"/>
    <s v="Genrent del Peru S.A.C."/>
    <x v="6"/>
    <x v="6"/>
    <s v="C.T. Iquitos Nueva"/>
    <x v="13"/>
    <s v="EL"/>
    <x v="2"/>
    <x v="30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795.6130000000003"/>
    <n v="5.7956130000000003"/>
    <m/>
    <n v="0.96666666666666667"/>
    <n v="0.94341666666666668"/>
    <n v="0"/>
    <n v="-9.0949470177292824E-13"/>
    <n v="54"/>
    <s v="BASE DE DATOS"/>
    <m/>
  </r>
  <r>
    <s v="24"/>
    <x v="3"/>
    <s v="GENRNT"/>
    <s v="33372916"/>
    <s v="33372916"/>
    <x v="2"/>
    <s v="G-4"/>
    <s v="S"/>
    <n v="11.6"/>
    <n v="11.519"/>
    <n v="364.64400000000001"/>
    <n v="1024.8330000000001"/>
    <n v="1389.4770000000001"/>
    <n v="547.97"/>
    <n v="176"/>
    <n v="0.03"/>
    <n v="0"/>
    <m/>
    <x v="0"/>
    <s v="GENRNT33372916G-4EL"/>
    <s v="Genrent del Peru S.A.C."/>
    <x v="6"/>
    <x v="6"/>
    <s v="C.T. Iquitos Nueva"/>
    <x v="13"/>
    <s v="EL"/>
    <x v="2"/>
    <x v="31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1389.4770000000001"/>
    <n v="1.3894770000000001"/>
    <m/>
    <n v="0.96666666666666667"/>
    <n v="0.95991666666666664"/>
    <n v="0"/>
    <n v="0"/>
    <n v="54"/>
    <s v="BASE DE DATOS"/>
    <m/>
  </r>
  <r>
    <s v="24"/>
    <x v="3"/>
    <s v="GENRNT"/>
    <s v="33372916"/>
    <s v="33372916"/>
    <x v="2"/>
    <s v="G-5"/>
    <s v="S"/>
    <n v="11.6"/>
    <n v="11.326000000000001"/>
    <n v="431.87"/>
    <n v="1637.5889999999999"/>
    <n v="2069.4589999999998"/>
    <n v="481"/>
    <n v="243"/>
    <n v="0"/>
    <n v="3488.81"/>
    <m/>
    <x v="0"/>
    <s v="GENRNT33372916G-5EL"/>
    <s v="Genrent del Peru S.A.C."/>
    <x v="6"/>
    <x v="6"/>
    <s v="C.T. Iquitos Nueva"/>
    <x v="13"/>
    <s v="EL"/>
    <x v="2"/>
    <x v="32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2069.4589999999998"/>
    <n v="2.0694589999999997"/>
    <m/>
    <n v="0.96666666666666667"/>
    <n v="0.94383333333333341"/>
    <n v="0"/>
    <n v="0"/>
    <n v="54"/>
    <s v="BASE DE DATOS"/>
    <m/>
  </r>
  <r>
    <s v="24"/>
    <x v="3"/>
    <s v="GENRNT"/>
    <s v="33372916"/>
    <s v="33372916"/>
    <x v="2"/>
    <s v="G-6"/>
    <s v="S"/>
    <n v="11.6"/>
    <n v="11.6"/>
    <n v="1231.934"/>
    <n v="4763.1779999999999"/>
    <n v="5995.1120000000001"/>
    <n v="22"/>
    <n v="702"/>
    <n v="0"/>
    <n v="1069.5"/>
    <m/>
    <x v="0"/>
    <s v="GENRNT33372916G-6EL"/>
    <s v="Genrent del Peru S.A.C."/>
    <x v="6"/>
    <x v="6"/>
    <s v="C.T. Iquitos Nueva"/>
    <x v="13"/>
    <s v="EL"/>
    <x v="2"/>
    <x v="33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995.1120000000001"/>
    <n v="5.9951119999999998"/>
    <m/>
    <n v="0.96666666666666667"/>
    <n v="0.96666666666666667"/>
    <n v="0"/>
    <n v="0"/>
    <n v="54"/>
    <s v="BASE DE DATOS"/>
    <m/>
  </r>
  <r>
    <s v="24"/>
    <x v="3"/>
    <s v="GENRNT"/>
    <s v="33372916"/>
    <s v="33372916"/>
    <x v="2"/>
    <s v="G-7"/>
    <s v="S"/>
    <n v="11.6"/>
    <n v="11.523999999999999"/>
    <n v="1249.557"/>
    <n v="4452.46"/>
    <n v="5702.0169999999998"/>
    <n v="62.47"/>
    <n v="661"/>
    <n v="0.53"/>
    <n v="1134.0899999999999"/>
    <m/>
    <x v="0"/>
    <s v="GENRNT33372916G-7EL"/>
    <s v="Genrent del Peru S.A.C."/>
    <x v="6"/>
    <x v="6"/>
    <s v="C.T. Iquitos Nueva"/>
    <x v="13"/>
    <s v="EL"/>
    <x v="2"/>
    <x v="34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702.0169999999998"/>
    <n v="5.7020169999999997"/>
    <m/>
    <n v="0.96666666666666667"/>
    <n v="0.96033333333333326"/>
    <n v="0"/>
    <n v="0"/>
    <n v="54"/>
    <s v="BASE DE DATOS"/>
    <m/>
  </r>
  <r>
    <s v="24"/>
    <x v="2"/>
    <s v="SEAL"/>
    <s v="33013810"/>
    <s v="33013810"/>
    <x v="2"/>
    <s v="CAT"/>
    <s v="N"/>
    <n v="0.5"/>
    <n v="0"/>
    <n v="0"/>
    <n v="0"/>
    <n v="0"/>
    <n v="0"/>
    <n v="0"/>
    <n v="0"/>
    <n v="0"/>
    <m/>
    <x v="0"/>
    <s v="SEAL33013810CATEL"/>
    <s v="SEAL - Sociedad El‚ctrica del Sur Oeste S. A."/>
    <x v="9"/>
    <x v="9"/>
    <s v="C. T. Ocoña"/>
    <x v="18"/>
    <s v="EL"/>
    <x v="2"/>
    <x v="42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2"/>
    <s v="SEAL"/>
    <s v="33013810"/>
    <s v="33013810"/>
    <x v="2"/>
    <s v="PERKINS 1"/>
    <s v="N"/>
    <n v="0.2"/>
    <n v="0"/>
    <n v="0"/>
    <n v="0"/>
    <n v="0"/>
    <n v="0"/>
    <n v="0"/>
    <n v="0"/>
    <n v="0"/>
    <m/>
    <x v="0"/>
    <s v="SEAL33013810PERKINS 1EL"/>
    <s v="SEAL - Sociedad El‚ctrica del Sur Oeste S. A."/>
    <x v="9"/>
    <x v="9"/>
    <s v="C. T. Ocoña"/>
    <x v="18"/>
    <s v="EL"/>
    <x v="2"/>
    <x v="43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2"/>
    <s v="SEAL"/>
    <s v="33013810"/>
    <s v="33013810"/>
    <x v="2"/>
    <s v="PERKINS 3"/>
    <s v="N"/>
    <n v="0.6"/>
    <n v="0"/>
    <n v="0"/>
    <n v="0"/>
    <n v="0"/>
    <n v="0"/>
    <n v="0"/>
    <n v="0"/>
    <n v="0"/>
    <m/>
    <x v="0"/>
    <s v="SEAL33013810PERKINS 3EL"/>
    <s v="SEAL - Sociedad El‚ctrica del Sur Oeste S. A."/>
    <x v="9"/>
    <x v="9"/>
    <s v="C. T. Ocoña"/>
    <x v="18"/>
    <s v="EL"/>
    <x v="2"/>
    <x v="44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2"/>
    <s v="SEAL"/>
    <s v="33013810"/>
    <s v="33013810"/>
    <x v="2"/>
    <s v="VOLVO1"/>
    <s v="N"/>
    <n v="0.2"/>
    <n v="0"/>
    <n v="0"/>
    <n v="0"/>
    <n v="0"/>
    <n v="0"/>
    <n v="0"/>
    <n v="0"/>
    <n v="0"/>
    <m/>
    <x v="0"/>
    <s v="SEAL33013810VOLVO1EL"/>
    <s v="SEAL - Sociedad El‚ctrica del Sur Oeste S. A."/>
    <x v="9"/>
    <x v="9"/>
    <s v="C. T. Ocoña"/>
    <x v="18"/>
    <s v="EL"/>
    <x v="2"/>
    <x v="45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2"/>
    <s v="SEAL"/>
    <s v="33013810"/>
    <s v="33013810"/>
    <x v="2"/>
    <s v="VOLVO2"/>
    <s v="N"/>
    <n v="0.2"/>
    <n v="0"/>
    <n v="0"/>
    <n v="0"/>
    <n v="0"/>
    <n v="0"/>
    <n v="0"/>
    <n v="0"/>
    <n v="0"/>
    <m/>
    <x v="0"/>
    <s v="SEAL33013810VOLVO2EL"/>
    <s v="SEAL - Sociedad El‚ctrica del Sur Oeste S. A."/>
    <x v="9"/>
    <x v="9"/>
    <s v="C. T. Ocoña"/>
    <x v="18"/>
    <s v="EL"/>
    <x v="2"/>
    <x v="46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2"/>
    <s v="SEAL"/>
    <s v="33013850"/>
    <s v="33013850"/>
    <x v="2"/>
    <s v="PERKINS 1"/>
    <s v="S"/>
    <n v="0.46"/>
    <n v="0.38"/>
    <n v="25.262"/>
    <n v="80.022999999999996"/>
    <n v="105.285"/>
    <n v="0"/>
    <n v="584"/>
    <n v="0"/>
    <n v="0"/>
    <m/>
    <x v="0"/>
    <s v="SEAL33013850PERKINS 1EL"/>
    <s v="SEAL - Sociedad El‚ctrica del Sur Oeste S. A."/>
    <x v="9"/>
    <x v="9"/>
    <s v="C. T. Atico"/>
    <x v="19"/>
    <s v="EL"/>
    <x v="2"/>
    <x v="43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105.285"/>
    <n v="0.10528499999999999"/>
    <m/>
    <n v="3.8333333333333337E-2"/>
    <n v="3.1666666666666669E-2"/>
    <n v="0"/>
    <n v="0"/>
    <n v="87"/>
    <s v="BASE DE DATOS"/>
    <m/>
  </r>
  <r>
    <s v="24"/>
    <x v="2"/>
    <s v="SEAL"/>
    <s v="33013850"/>
    <s v="33013850"/>
    <x v="2"/>
    <s v="CAT"/>
    <s v="S"/>
    <n v="0.5"/>
    <n v="0.38"/>
    <n v="0"/>
    <n v="0"/>
    <n v="0"/>
    <n v="0"/>
    <n v="0"/>
    <n v="0"/>
    <n v="0"/>
    <m/>
    <x v="0"/>
    <s v="SEAL33013850CATEL"/>
    <s v="SEAL - Sociedad El‚ctrica del Sur Oeste S. A."/>
    <x v="9"/>
    <x v="9"/>
    <s v="C. T. Atico"/>
    <x v="19"/>
    <s v="EL"/>
    <x v="2"/>
    <x v="42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4.1666666666666664E-2"/>
    <n v="3.1666666666666669E-2"/>
    <n v="0"/>
    <n v="0"/>
    <n v="87"/>
    <s v="BASE DE DATOS"/>
    <m/>
  </r>
  <r>
    <s v="24"/>
    <x v="2"/>
    <s v="SEAL"/>
    <s v="33013850"/>
    <s v="33013850"/>
    <x v="2"/>
    <s v="VOLVO PENTA 2"/>
    <s v="N"/>
    <n v="0.21"/>
    <n v="0.1"/>
    <n v="0"/>
    <n v="0"/>
    <n v="0"/>
    <n v="0"/>
    <n v="0"/>
    <n v="0"/>
    <n v="0"/>
    <m/>
    <x v="0"/>
    <s v="SEAL33013850VOLVO PENTA 2EL"/>
    <s v="SEAL - Sociedad El‚ctrica del Sur Oeste S. A."/>
    <x v="9"/>
    <x v="9"/>
    <s v="C. T. Atico"/>
    <x v="19"/>
    <s v="EL"/>
    <x v="2"/>
    <x v="47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1.7499999999999998E-2"/>
    <n v="8.3333333333333332E-3"/>
    <n v="0"/>
    <n v="0"/>
    <n v="87"/>
    <s v="BASE DE DATOS"/>
    <m/>
  </r>
  <r>
    <s v="24"/>
    <x v="2"/>
    <s v="SEAL"/>
    <s v="33013850"/>
    <s v="33013850"/>
    <x v="2"/>
    <s v="PERKINS 2"/>
    <s v="S"/>
    <n v="0.46"/>
    <n v="0.38"/>
    <n v="24.233000000000001"/>
    <n v="74.424999999999997"/>
    <n v="98.658000000000001"/>
    <n v="0"/>
    <n v="551"/>
    <n v="0"/>
    <n v="0"/>
    <m/>
    <x v="0"/>
    <s v="SEAL33013850PERKINS 2EL"/>
    <s v="SEAL - Sociedad El‚ctrica del Sur Oeste S. A."/>
    <x v="9"/>
    <x v="9"/>
    <s v="C. T. Atico"/>
    <x v="19"/>
    <s v="EL"/>
    <x v="2"/>
    <x v="48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98.658000000000001"/>
    <n v="9.8657999999999996E-2"/>
    <m/>
    <n v="3.8333333333333337E-2"/>
    <n v="3.1666666666666669E-2"/>
    <n v="0"/>
    <n v="0"/>
    <n v="87"/>
    <s v="BASE DE DATOS"/>
    <m/>
  </r>
  <r>
    <s v="24"/>
    <x v="2"/>
    <s v="SEAL"/>
    <s v="33013850"/>
    <s v="33013850"/>
    <x v="2"/>
    <s v="PERKINS 3"/>
    <s v="S"/>
    <n v="0.55000000000000004"/>
    <n v="0.44"/>
    <n v="21.039000000000001"/>
    <n v="52.656999999999996"/>
    <n v="73.695999999999998"/>
    <n v="0"/>
    <n v="414"/>
    <n v="0"/>
    <n v="0"/>
    <m/>
    <x v="0"/>
    <s v="SEAL33013850PERKINS 3EL"/>
    <s v="SEAL - Sociedad El‚ctrica del Sur Oeste S. A."/>
    <x v="9"/>
    <x v="9"/>
    <s v="C. T. Atico"/>
    <x v="19"/>
    <s v="EL"/>
    <x v="2"/>
    <x v="44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73.695999999999998"/>
    <n v="7.3695999999999998E-2"/>
    <m/>
    <n v="4.5833333333333337E-2"/>
    <n v="3.6666666666666667E-2"/>
    <n v="0"/>
    <n v="0"/>
    <n v="87"/>
    <s v="BASE DE DATOS"/>
    <m/>
  </r>
  <r>
    <s v="24"/>
    <x v="2"/>
    <s v="SEAL"/>
    <s v="33013850"/>
    <s v="33013850"/>
    <x v="2"/>
    <s v="ALGESA"/>
    <s v="S"/>
    <n v="0.74"/>
    <n v="0.68"/>
    <n v="11.72"/>
    <n v="8.093"/>
    <n v="19.812999999999999"/>
    <n v="0"/>
    <n v="62"/>
    <n v="0"/>
    <n v="0"/>
    <m/>
    <x v="0"/>
    <s v="SEAL33013850ALGESAEL"/>
    <s v="SEAL - Sociedad El‚ctrica del Sur Oeste S. A."/>
    <x v="9"/>
    <x v="9"/>
    <s v="C. T. Atico"/>
    <x v="19"/>
    <s v="EL"/>
    <x v="2"/>
    <x v="49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19.812999999999999"/>
    <n v="1.9812999999999997E-2"/>
    <m/>
    <n v="6.1666666666666668E-2"/>
    <n v="5.6666666666666671E-2"/>
    <n v="0"/>
    <n v="3.5527136788005009E-15"/>
    <n v="87"/>
    <s v="BASE DE DATOS"/>
    <m/>
  </r>
  <r>
    <s v="24"/>
    <x v="2"/>
    <s v="SEAL"/>
    <s v="33013870"/>
    <s v="33013870"/>
    <x v="2"/>
    <s v="DAEWO"/>
    <s v="N"/>
    <n v="0.34200000000000003"/>
    <n v="0"/>
    <n v="0"/>
    <n v="0"/>
    <n v="0"/>
    <n v="0"/>
    <n v="0"/>
    <n v="0"/>
    <n v="0"/>
    <m/>
    <x v="0"/>
    <s v="SEAL33013870DAEWOEL"/>
    <s v="SEAL - Sociedad El‚ctrica del Sur Oeste S. A."/>
    <x v="9"/>
    <x v="9"/>
    <s v="C. T. Caravelí"/>
    <x v="20"/>
    <s v="EL"/>
    <x v="2"/>
    <x v="50"/>
    <x v="0"/>
    <s v="Instalado"/>
    <s v="In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2.8500000000000001E-2"/>
    <n v="0"/>
    <n v="0"/>
    <n v="0"/>
    <n v="87"/>
    <s v="BASE DE DATOS"/>
    <m/>
  </r>
  <r>
    <s v="24"/>
    <x v="2"/>
    <s v="SEAL"/>
    <s v="33013870"/>
    <s v="33013870"/>
    <x v="2"/>
    <s v="PERKINS"/>
    <s v="S"/>
    <n v="0.55000000000000004"/>
    <n v="0.3"/>
    <n v="0"/>
    <n v="2.1709999999999998"/>
    <n v="2.1709999999999998"/>
    <n v="0"/>
    <n v="9"/>
    <n v="0"/>
    <n v="0"/>
    <m/>
    <x v="0"/>
    <s v="SEAL33013870PERKINSEL"/>
    <s v="SEAL - Sociedad El‚ctrica del Sur Oeste S. A."/>
    <x v="9"/>
    <x v="9"/>
    <s v="C. T. Caravel¡"/>
    <x v="20"/>
    <s v="EL"/>
    <x v="2"/>
    <x v="35"/>
    <x v="0"/>
    <s v="Instalado"/>
    <s v="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2.1709999999999998"/>
    <n v="2.1709999999999998E-3"/>
    <m/>
    <n v="4.5833333333333337E-2"/>
    <n v="2.4999999999999998E-2"/>
    <n v="0"/>
    <n v="0"/>
    <n v="87"/>
    <s v="BASE DE DATOS"/>
    <m/>
  </r>
  <r>
    <s v="24"/>
    <x v="2"/>
    <s v="SEAL"/>
    <s v="33013820"/>
    <s v="33013820"/>
    <x v="2"/>
    <s v="CAT2"/>
    <s v="N"/>
    <n v="0"/>
    <n v="0"/>
    <n v="0"/>
    <n v="0"/>
    <n v="0"/>
    <n v="0"/>
    <n v="0"/>
    <n v="0"/>
    <n v="0"/>
    <m/>
    <x v="1"/>
    <s v="SEAL33013820CAT2EL"/>
    <s v="SEAL - Sociedad El‚ctrica del Sur Oeste S. A."/>
    <x v="9"/>
    <x v="9"/>
    <s v="C. T. Chala"/>
    <x v="21"/>
    <s v="EL"/>
    <x v="2"/>
    <x v="51"/>
    <x v="0"/>
    <s v="Instalado"/>
    <s v="Inoperativo"/>
    <s v="Distribuidora"/>
    <x v="0"/>
    <x v="0"/>
    <x v="1"/>
    <x v="0"/>
    <s v="Estatal"/>
    <s v="AREQUIPA"/>
    <s v="AREQUIPA"/>
    <s v="CARAVELI"/>
    <s v="CHALA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2"/>
    <s v="SEAL"/>
    <s v="33014010"/>
    <s v="33014010"/>
    <x v="2"/>
    <s v="PERKINS"/>
    <s v="S"/>
    <n v="0.45"/>
    <n v="0.35"/>
    <n v="0"/>
    <n v="0"/>
    <n v="0"/>
    <n v="0"/>
    <n v="0"/>
    <n v="0"/>
    <n v="0"/>
    <m/>
    <x v="0"/>
    <s v="SEAL33014010PERKINSEL"/>
    <s v="SEAL - Sociedad El‚ctrica del Sur Oeste S. A."/>
    <x v="9"/>
    <x v="9"/>
    <s v="C. T. Cotahuasi"/>
    <x v="22"/>
    <s v="EL"/>
    <x v="2"/>
    <x v="3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2"/>
    <s v="SEAL"/>
    <s v="33014010"/>
    <s v="33014010"/>
    <x v="2"/>
    <s v="CAT 1"/>
    <s v="S"/>
    <n v="0.45"/>
    <n v="0.35"/>
    <n v="0"/>
    <n v="0.45600000000000002"/>
    <n v="0.45600000000000002"/>
    <n v="0"/>
    <n v="3.25"/>
    <n v="0"/>
    <n v="0"/>
    <m/>
    <x v="0"/>
    <s v="SEAL33014010CAT 1EL"/>
    <s v="SEAL - Sociedad El‚ctrica del Sur Oeste S. A."/>
    <x v="9"/>
    <x v="9"/>
    <s v="C. T. Cotahuasi"/>
    <x v="22"/>
    <s v="EL"/>
    <x v="2"/>
    <x v="5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.45600000000000002"/>
    <n v="4.5600000000000003E-4"/>
    <m/>
    <n v="3.7499999999999999E-2"/>
    <n v="2.9166666666666664E-2"/>
    <n v="0"/>
    <n v="0"/>
    <n v="87"/>
    <s v="BASE DE DATOS"/>
    <m/>
  </r>
  <r>
    <s v="24"/>
    <x v="2"/>
    <s v="SEAL"/>
    <s v="33014010"/>
    <s v="33014010"/>
    <x v="2"/>
    <s v="CAT 2"/>
    <s v="S"/>
    <n v="0.45"/>
    <n v="0.35"/>
    <n v="0"/>
    <n v="0.46899999999999997"/>
    <n v="0.46899999999999997"/>
    <n v="0"/>
    <n v="3.25"/>
    <n v="0"/>
    <n v="0"/>
    <m/>
    <x v="0"/>
    <s v="SEAL33014010CAT 2EL"/>
    <s v="SEAL - Sociedad El‚ctrica del Sur Oeste S. A."/>
    <x v="9"/>
    <x v="9"/>
    <s v="C. T. Cotahuasi"/>
    <x v="22"/>
    <s v="EL"/>
    <x v="2"/>
    <x v="53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.46899999999999997"/>
    <n v="4.6899999999999996E-4"/>
    <m/>
    <n v="3.7499999999999999E-2"/>
    <n v="2.9166666666666664E-2"/>
    <n v="0"/>
    <n v="0"/>
    <n v="87"/>
    <s v="BASE DE DATOS"/>
    <m/>
  </r>
  <r>
    <s v="24"/>
    <x v="2"/>
    <s v="SEAL"/>
    <s v="33014010"/>
    <s v="33014010"/>
    <x v="2"/>
    <s v="CAT"/>
    <s v="N"/>
    <n v="0.45"/>
    <n v="0"/>
    <n v="0"/>
    <n v="0"/>
    <n v="0"/>
    <n v="0"/>
    <n v="0"/>
    <n v="0"/>
    <n v="0"/>
    <m/>
    <x v="0"/>
    <s v="SEAL33014010CATEL"/>
    <s v="SEAL - Sociedad El‚ctrica del Sur Oeste S. A."/>
    <x v="9"/>
    <x v="9"/>
    <s v="C. T. Cotahuasi"/>
    <x v="22"/>
    <s v="EL"/>
    <x v="2"/>
    <x v="4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0"/>
    <n v="0"/>
    <n v="0"/>
    <n v="87"/>
    <s v="BASE DE DATOS"/>
    <m/>
  </r>
  <r>
    <s v="24"/>
    <x v="2"/>
    <s v="SEAL"/>
    <s v="33014010"/>
    <s v="33014010"/>
    <x v="2"/>
    <s v="AREM 1"/>
    <s v="S"/>
    <n v="0.2"/>
    <n v="0.19500000000000001"/>
    <n v="0"/>
    <n v="2.8439999999999999"/>
    <n v="2.8439999999999999"/>
    <n v="0"/>
    <n v="26"/>
    <n v="0"/>
    <n v="0"/>
    <m/>
    <x v="0"/>
    <s v="SEAL33014010AREM 1EL"/>
    <s v="SEAL - Sociedad El‚ctrica del Sur Oeste S. A."/>
    <x v="9"/>
    <x v="9"/>
    <s v="C. T. Cotahuasi"/>
    <x v="22"/>
    <s v="EL"/>
    <x v="2"/>
    <x v="54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2.8439999999999999"/>
    <n v="2.8439999999999997E-3"/>
    <m/>
    <n v="1.6666666666666666E-2"/>
    <n v="1.6250000000000001E-2"/>
    <n v="0"/>
    <n v="0"/>
    <n v="87"/>
    <s v="BASE DE DATOS"/>
    <m/>
  </r>
  <r>
    <s v="24"/>
    <x v="2"/>
    <s v="SEAL"/>
    <s v="33014010"/>
    <s v="33014010"/>
    <x v="2"/>
    <s v="AREM 2"/>
    <s v="S"/>
    <n v="0.1"/>
    <n v="0.09"/>
    <n v="0"/>
    <n v="1.48"/>
    <n v="1.48"/>
    <n v="0"/>
    <n v="26"/>
    <n v="0"/>
    <n v="0"/>
    <m/>
    <x v="0"/>
    <s v="SEAL33014010AREM 2EL"/>
    <s v="SEAL - Sociedad El‚ctrica del Sur Oeste S. A."/>
    <x v="9"/>
    <x v="9"/>
    <s v="C. T. Cotahuasi"/>
    <x v="22"/>
    <s v="EL"/>
    <x v="2"/>
    <x v="5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1.48"/>
    <n v="1.48E-3"/>
    <m/>
    <n v="8.3333333333333332E-3"/>
    <n v="7.4999999999999997E-3"/>
    <n v="0"/>
    <n v="0"/>
    <n v="87"/>
    <s v="BASE DE DATOS"/>
    <m/>
  </r>
  <r>
    <s v="24"/>
    <x v="2"/>
    <s v="SEAL"/>
    <s v="33013850"/>
    <s v="33013850"/>
    <x v="2"/>
    <s v="PERKINS 4"/>
    <s v="N"/>
    <n v="0"/>
    <n v="0"/>
    <n v="0"/>
    <n v="0"/>
    <n v="0"/>
    <n v="0"/>
    <n v="0"/>
    <n v="0"/>
    <n v="0"/>
    <m/>
    <x v="0"/>
    <s v="SEAL33013850PERKINS 4EL"/>
    <s v="SEAL - Sociedad El‚ctrica del Sur Oeste S. A."/>
    <x v="9"/>
    <x v="9"/>
    <s v="C. T. Atico"/>
    <x v="19"/>
    <s v="EL"/>
    <x v="2"/>
    <x v="56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2"/>
    <s v="SEAL"/>
    <s v="33013884"/>
    <s v="33013884"/>
    <x v="2"/>
    <s v="DOOSAN"/>
    <s v="S"/>
    <n v="0.74"/>
    <n v="0.63800000000000001"/>
    <n v="0"/>
    <n v="0"/>
    <n v="0"/>
    <n v="0"/>
    <n v="0"/>
    <n v="0"/>
    <n v="0"/>
    <m/>
    <x v="0"/>
    <s v="SEAL33013884DOOSANEL"/>
    <s v="SEAL - Sociedad El‚ctrica del Sur Oeste S. A."/>
    <x v="9"/>
    <x v="9"/>
    <s v="C. T. Orcopampa"/>
    <x v="23"/>
    <s v="EL"/>
    <x v="2"/>
    <x v="57"/>
    <x v="0"/>
    <s v="Instalado"/>
    <s v="Operativo"/>
    <s v="Distribuidora"/>
    <x v="0"/>
    <x v="0"/>
    <x v="1"/>
    <x v="0"/>
    <s v="Estatal"/>
    <s v="AREQUIPA"/>
    <s v="AREQUIPA"/>
    <s v="CASTILLA"/>
    <s v="ORCOPAMPA"/>
    <n v="0"/>
    <x v="1"/>
    <n v="0"/>
    <x v="0"/>
    <x v="0"/>
    <x v="0"/>
    <s v="MWh"/>
    <n v="0"/>
    <n v="0"/>
    <m/>
    <n v="6.1666666666666668E-2"/>
    <n v="5.3166666666666668E-2"/>
    <n v="0"/>
    <n v="0"/>
    <n v="87"/>
    <s v="BASE DE DATOS"/>
    <m/>
  </r>
  <r>
    <s v="24"/>
    <x v="3"/>
    <s v="SEAL"/>
    <s v="33013810"/>
    <s v="33013810"/>
    <x v="2"/>
    <s v="CAT"/>
    <s v="N"/>
    <n v="0.5"/>
    <n v="0"/>
    <n v="0"/>
    <n v="0"/>
    <n v="0"/>
    <n v="0"/>
    <n v="0"/>
    <n v="0"/>
    <n v="0"/>
    <m/>
    <x v="0"/>
    <s v="SEAL33013810CATEL"/>
    <s v="SEAL - Sociedad El‚ctrica del Sur Oeste S. A."/>
    <x v="9"/>
    <x v="9"/>
    <s v="C. T. Ocoña"/>
    <x v="18"/>
    <s v="EL"/>
    <x v="2"/>
    <x v="42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3"/>
    <s v="SEAL"/>
    <s v="33013810"/>
    <s v="33013810"/>
    <x v="2"/>
    <s v="PERKINS 1"/>
    <s v="N"/>
    <n v="0.2"/>
    <n v="0"/>
    <n v="0"/>
    <n v="0"/>
    <n v="0"/>
    <n v="0"/>
    <n v="0"/>
    <n v="0"/>
    <n v="0"/>
    <m/>
    <x v="0"/>
    <s v="SEAL33013810PERKINS 1EL"/>
    <s v="SEAL - Sociedad El‚ctrica del Sur Oeste S. A."/>
    <x v="9"/>
    <x v="9"/>
    <s v="C. T. Ocoña"/>
    <x v="18"/>
    <s v="EL"/>
    <x v="2"/>
    <x v="43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3"/>
    <s v="SEAL"/>
    <s v="33013810"/>
    <s v="33013810"/>
    <x v="2"/>
    <s v="PERKINS 3"/>
    <s v="N"/>
    <n v="0.6"/>
    <n v="0"/>
    <n v="0"/>
    <n v="0"/>
    <n v="0"/>
    <n v="0"/>
    <n v="0"/>
    <n v="0"/>
    <n v="0"/>
    <m/>
    <x v="0"/>
    <s v="SEAL33013810PERKINS 3EL"/>
    <s v="SEAL - Sociedad El‚ctrica del Sur Oeste S. A."/>
    <x v="9"/>
    <x v="9"/>
    <s v="C. T. Ocoña"/>
    <x v="18"/>
    <s v="EL"/>
    <x v="2"/>
    <x v="44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3"/>
    <s v="SEAL"/>
    <s v="33013810"/>
    <s v="33013810"/>
    <x v="2"/>
    <s v="VOLVO1"/>
    <s v="N"/>
    <n v="0.2"/>
    <n v="0"/>
    <n v="0"/>
    <n v="0"/>
    <n v="0"/>
    <n v="0"/>
    <n v="0"/>
    <n v="0"/>
    <n v="0"/>
    <m/>
    <x v="0"/>
    <s v="SEAL33013810VOLVO1EL"/>
    <s v="SEAL - Sociedad El‚ctrica del Sur Oeste S. A."/>
    <x v="9"/>
    <x v="9"/>
    <s v="C. T. Ocoña"/>
    <x v="18"/>
    <s v="EL"/>
    <x v="2"/>
    <x v="45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3"/>
    <s v="SEAL"/>
    <s v="33013810"/>
    <s v="33013810"/>
    <x v="2"/>
    <s v="VOLVO2"/>
    <s v="N"/>
    <n v="0.2"/>
    <n v="0"/>
    <n v="0"/>
    <n v="0"/>
    <n v="0"/>
    <n v="0"/>
    <n v="0"/>
    <n v="0"/>
    <n v="0"/>
    <m/>
    <x v="0"/>
    <s v="SEAL33013810VOLVO2EL"/>
    <s v="SEAL - Sociedad El‚ctrica del Sur Oeste S. A."/>
    <x v="9"/>
    <x v="9"/>
    <s v="C. T. Ocoña"/>
    <x v="18"/>
    <s v="EL"/>
    <x v="2"/>
    <x v="46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3"/>
    <s v="SEAL"/>
    <s v="33013850"/>
    <s v="33013850"/>
    <x v="2"/>
    <s v="PERKINS 1"/>
    <s v="S"/>
    <n v="0.46"/>
    <n v="0.38"/>
    <n v="19.661999999999999"/>
    <n v="72.375"/>
    <n v="92.037000000000006"/>
    <n v="0"/>
    <n v="523"/>
    <n v="0"/>
    <n v="0"/>
    <m/>
    <x v="0"/>
    <s v="SEAL33013850PERKINS 1EL"/>
    <s v="SEAL - Sociedad El‚ctrica del Sur Oeste S. A."/>
    <x v="9"/>
    <x v="9"/>
    <s v="C. T. Atico"/>
    <x v="19"/>
    <s v="EL"/>
    <x v="2"/>
    <x v="43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92.037000000000006"/>
    <n v="9.2037000000000008E-2"/>
    <m/>
    <n v="3.8333333333333337E-2"/>
    <n v="3.1666666666666669E-2"/>
    <n v="0"/>
    <n v="0"/>
    <n v="87"/>
    <s v="BASE DE DATOS"/>
    <m/>
  </r>
  <r>
    <s v="24"/>
    <x v="3"/>
    <s v="SEAL"/>
    <s v="33013850"/>
    <s v="33013850"/>
    <x v="2"/>
    <s v="CAT"/>
    <s v="S"/>
    <n v="0.5"/>
    <n v="0.38"/>
    <n v="0"/>
    <n v="0"/>
    <n v="0"/>
    <n v="0"/>
    <n v="0"/>
    <n v="0"/>
    <n v="0"/>
    <m/>
    <x v="0"/>
    <s v="SEAL33013850CATEL"/>
    <s v="SEAL - Sociedad El‚ctrica del Sur Oeste S. A."/>
    <x v="9"/>
    <x v="9"/>
    <s v="C. T. Atico"/>
    <x v="19"/>
    <s v="EL"/>
    <x v="2"/>
    <x v="42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4.1666666666666664E-2"/>
    <n v="3.1666666666666669E-2"/>
    <n v="0"/>
    <n v="0"/>
    <n v="87"/>
    <s v="BASE DE DATOS"/>
    <m/>
  </r>
  <r>
    <s v="24"/>
    <x v="3"/>
    <s v="SEAL"/>
    <s v="33013850"/>
    <s v="33013850"/>
    <x v="2"/>
    <s v="VOLVO PENTA 2"/>
    <s v="N"/>
    <n v="0.21"/>
    <n v="0.1"/>
    <n v="0"/>
    <n v="0"/>
    <n v="0"/>
    <n v="0"/>
    <n v="0"/>
    <n v="0"/>
    <n v="0"/>
    <m/>
    <x v="0"/>
    <s v="SEAL33013850VOLVO PENTA 2EL"/>
    <s v="SEAL - Sociedad El‚ctrica del Sur Oeste S. A."/>
    <x v="9"/>
    <x v="9"/>
    <s v="C. T. Atico"/>
    <x v="19"/>
    <s v="EL"/>
    <x v="2"/>
    <x v="47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1.7499999999999998E-2"/>
    <n v="8.3333333333333332E-3"/>
    <n v="0"/>
    <n v="0"/>
    <n v="87"/>
    <s v="BASE DE DATOS"/>
    <m/>
  </r>
  <r>
    <s v="24"/>
    <x v="3"/>
    <s v="SEAL"/>
    <s v="33013850"/>
    <s v="33013850"/>
    <x v="2"/>
    <s v="PERKINS 2"/>
    <s v="S"/>
    <n v="0.46"/>
    <n v="0.38"/>
    <n v="15.217000000000001"/>
    <n v="72.343999999999994"/>
    <n v="87.561000000000007"/>
    <n v="0"/>
    <n v="504"/>
    <n v="0"/>
    <n v="0"/>
    <m/>
    <x v="0"/>
    <s v="SEAL33013850PERKINS 2EL"/>
    <s v="SEAL - Sociedad El‚ctrica del Sur Oeste S. A."/>
    <x v="9"/>
    <x v="9"/>
    <s v="C. T. Atico"/>
    <x v="19"/>
    <s v="EL"/>
    <x v="2"/>
    <x v="48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87.561000000000007"/>
    <n v="8.7561000000000014E-2"/>
    <m/>
    <n v="3.8333333333333337E-2"/>
    <n v="3.1666666666666669E-2"/>
    <n v="0"/>
    <n v="-1.4210854715202004E-14"/>
    <n v="87"/>
    <s v="BASE DE DATOS"/>
    <m/>
  </r>
  <r>
    <s v="24"/>
    <x v="3"/>
    <s v="SEAL"/>
    <s v="33013850"/>
    <s v="33013850"/>
    <x v="2"/>
    <s v="PERKINS 3"/>
    <s v="S"/>
    <n v="0.55000000000000004"/>
    <n v="0.44"/>
    <n v="1.744"/>
    <n v="0.16700000000000001"/>
    <n v="1.911"/>
    <n v="0"/>
    <n v="11"/>
    <n v="0"/>
    <n v="0"/>
    <m/>
    <x v="0"/>
    <s v="SEAL33013850PERKINS 3EL"/>
    <s v="SEAL - Sociedad El‚ctrica del Sur Oeste S. A."/>
    <x v="9"/>
    <x v="9"/>
    <s v="C. T. Atico"/>
    <x v="19"/>
    <s v="EL"/>
    <x v="2"/>
    <x v="44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1.911"/>
    <n v="1.9109999999999999E-3"/>
    <m/>
    <n v="4.5833333333333337E-2"/>
    <n v="3.6666666666666667E-2"/>
    <n v="0"/>
    <n v="0"/>
    <n v="87"/>
    <s v="BASE DE DATOS"/>
    <m/>
  </r>
  <r>
    <s v="24"/>
    <x v="3"/>
    <s v="SEAL"/>
    <s v="33013850"/>
    <s v="33013850"/>
    <x v="2"/>
    <s v="ALGESA"/>
    <s v="S"/>
    <n v="0.74"/>
    <n v="0.68"/>
    <n v="42.04"/>
    <n v="51.969000000000001"/>
    <n v="94.009"/>
    <n v="0"/>
    <n v="288"/>
    <n v="0"/>
    <n v="0"/>
    <m/>
    <x v="0"/>
    <s v="SEAL33013850ALGESAEL"/>
    <s v="SEAL - Sociedad El‚ctrica del Sur Oeste S. A."/>
    <x v="9"/>
    <x v="9"/>
    <s v="C. T. Atico"/>
    <x v="19"/>
    <s v="EL"/>
    <x v="2"/>
    <x v="49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94.009"/>
    <n v="9.4008999999999995E-2"/>
    <m/>
    <n v="6.1666666666666668E-2"/>
    <n v="5.6666666666666671E-2"/>
    <n v="0"/>
    <n v="0"/>
    <n v="87"/>
    <s v="BASE DE DATOS"/>
    <m/>
  </r>
  <r>
    <s v="24"/>
    <x v="3"/>
    <s v="SEAL"/>
    <s v="33013870"/>
    <s v="33013870"/>
    <x v="2"/>
    <s v="DAEWO"/>
    <s v="N"/>
    <n v="0.34200000000000003"/>
    <n v="0"/>
    <n v="0"/>
    <n v="0"/>
    <n v="0"/>
    <n v="0"/>
    <n v="0"/>
    <n v="0"/>
    <n v="0"/>
    <m/>
    <x v="0"/>
    <s v="SEAL33013870DAEWOEL"/>
    <s v="SEAL - Sociedad El‚ctrica del Sur Oeste S. A."/>
    <x v="9"/>
    <x v="9"/>
    <s v="C. T. Caravelí"/>
    <x v="20"/>
    <s v="EL"/>
    <x v="2"/>
    <x v="50"/>
    <x v="0"/>
    <s v="Instalado"/>
    <s v="In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2.8500000000000001E-2"/>
    <n v="0"/>
    <n v="0"/>
    <n v="0"/>
    <n v="87"/>
    <s v="BASE DE DATOS"/>
    <m/>
  </r>
  <r>
    <s v="24"/>
    <x v="3"/>
    <s v="SEAL"/>
    <s v="33013870"/>
    <s v="33013870"/>
    <x v="2"/>
    <s v="PERKINS"/>
    <s v="S"/>
    <n v="0.55000000000000004"/>
    <n v="0.3"/>
    <n v="0"/>
    <n v="0"/>
    <n v="0"/>
    <n v="0"/>
    <n v="0"/>
    <n v="0"/>
    <n v="0"/>
    <m/>
    <x v="0"/>
    <s v="SEAL33013870PERKINSEL"/>
    <s v="SEAL - Sociedad El‚ctrica del Sur Oeste S. A."/>
    <x v="9"/>
    <x v="9"/>
    <s v="C. T. Caravel¡"/>
    <x v="20"/>
    <s v="EL"/>
    <x v="2"/>
    <x v="35"/>
    <x v="0"/>
    <s v="Instalado"/>
    <s v="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4.5833333333333337E-2"/>
    <n v="2.4999999999999998E-2"/>
    <n v="0"/>
    <n v="0"/>
    <n v="87"/>
    <s v="BASE DE DATOS"/>
    <m/>
  </r>
  <r>
    <s v="24"/>
    <x v="3"/>
    <s v="SEAL"/>
    <s v="33013820"/>
    <s v="33013820"/>
    <x v="2"/>
    <s v="CAT2"/>
    <s v="N"/>
    <n v="0"/>
    <n v="0"/>
    <n v="0"/>
    <n v="0"/>
    <n v="0"/>
    <n v="0"/>
    <n v="0"/>
    <n v="0"/>
    <n v="0"/>
    <m/>
    <x v="1"/>
    <s v="SEAL33013820CAT2EL"/>
    <s v="SEAL - Sociedad El‚ctrica del Sur Oeste S. A."/>
    <x v="9"/>
    <x v="9"/>
    <s v="C. T. Chala"/>
    <x v="21"/>
    <s v="EL"/>
    <x v="2"/>
    <x v="51"/>
    <x v="0"/>
    <s v="Instalado"/>
    <s v="Inoperativo"/>
    <s v="Distribuidora"/>
    <x v="0"/>
    <x v="0"/>
    <x v="1"/>
    <x v="0"/>
    <s v="Estatal"/>
    <s v="AREQUIPA"/>
    <s v="AREQUIPA"/>
    <s v="CARAVELI"/>
    <s v="CHALA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3"/>
    <s v="SEAL"/>
    <s v="33014010"/>
    <s v="33014010"/>
    <x v="2"/>
    <s v="PERKINS"/>
    <s v="S"/>
    <n v="0.45"/>
    <n v="0.35"/>
    <n v="0"/>
    <n v="0"/>
    <n v="0"/>
    <n v="0"/>
    <n v="0"/>
    <n v="0"/>
    <n v="0"/>
    <m/>
    <x v="0"/>
    <s v="SEAL33014010PERKINSEL"/>
    <s v="SEAL - Sociedad El‚ctrica del Sur Oeste S. A."/>
    <x v="9"/>
    <x v="9"/>
    <s v="C. T. Cotahuasi"/>
    <x v="22"/>
    <s v="EL"/>
    <x v="2"/>
    <x v="3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3"/>
    <s v="SEAL"/>
    <s v="33014010"/>
    <s v="33014010"/>
    <x v="2"/>
    <s v="CAT 1"/>
    <s v="S"/>
    <n v="0.45"/>
    <n v="0.35"/>
    <n v="0"/>
    <n v="0"/>
    <n v="0"/>
    <n v="0"/>
    <n v="0"/>
    <n v="0"/>
    <n v="0"/>
    <m/>
    <x v="0"/>
    <s v="SEAL33014010CAT 1EL"/>
    <s v="SEAL - Sociedad El‚ctrica del Sur Oeste S. A."/>
    <x v="9"/>
    <x v="9"/>
    <s v="C. T. Cotahuasi"/>
    <x v="22"/>
    <s v="EL"/>
    <x v="2"/>
    <x v="5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3"/>
    <s v="SEAL"/>
    <s v="33014010"/>
    <s v="33014010"/>
    <x v="2"/>
    <s v="CAT 2"/>
    <s v="S"/>
    <n v="0.45"/>
    <n v="0.35"/>
    <n v="0"/>
    <n v="0"/>
    <n v="0"/>
    <n v="0"/>
    <n v="0"/>
    <n v="0"/>
    <n v="0"/>
    <m/>
    <x v="0"/>
    <s v="SEAL33014010CAT 2EL"/>
    <s v="SEAL - Sociedad El‚ctrica del Sur Oeste S. A."/>
    <x v="9"/>
    <x v="9"/>
    <s v="C. T. Cotahuasi"/>
    <x v="22"/>
    <s v="EL"/>
    <x v="2"/>
    <x v="53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3"/>
    <s v="SEAL"/>
    <s v="33014010"/>
    <s v="33014010"/>
    <x v="2"/>
    <s v="CAT"/>
    <s v="N"/>
    <n v="0.45"/>
    <n v="0"/>
    <n v="0"/>
    <n v="0"/>
    <n v="0"/>
    <n v="0"/>
    <n v="0"/>
    <n v="0"/>
    <n v="0"/>
    <m/>
    <x v="0"/>
    <s v="SEAL33014010CATEL"/>
    <s v="SEAL - Sociedad El‚ctrica del Sur Oeste S. A."/>
    <x v="9"/>
    <x v="9"/>
    <s v="C. T. Cotahuasi"/>
    <x v="22"/>
    <s v="EL"/>
    <x v="2"/>
    <x v="4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0"/>
    <n v="0"/>
    <n v="0"/>
    <n v="87"/>
    <s v="BASE DE DATOS"/>
    <m/>
  </r>
  <r>
    <s v="24"/>
    <x v="3"/>
    <s v="SEAL"/>
    <s v="33014010"/>
    <s v="33014010"/>
    <x v="2"/>
    <s v="AREM 1"/>
    <s v="S"/>
    <n v="0.2"/>
    <n v="0.19500000000000001"/>
    <n v="0"/>
    <n v="1.5669999999999999"/>
    <n v="1.5669999999999999"/>
    <n v="0"/>
    <n v="12.75"/>
    <n v="0"/>
    <n v="0"/>
    <m/>
    <x v="0"/>
    <s v="SEAL33014010AREM 1EL"/>
    <s v="SEAL - Sociedad El‚ctrica del Sur Oeste S. A."/>
    <x v="9"/>
    <x v="9"/>
    <s v="C. T. Cotahuasi"/>
    <x v="22"/>
    <s v="EL"/>
    <x v="2"/>
    <x v="54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1.5669999999999999"/>
    <n v="1.567E-3"/>
    <m/>
    <n v="1.6666666666666666E-2"/>
    <n v="1.6250000000000001E-2"/>
    <n v="0"/>
    <n v="0"/>
    <n v="87"/>
    <s v="BASE DE DATOS"/>
    <m/>
  </r>
  <r>
    <s v="24"/>
    <x v="3"/>
    <s v="SEAL"/>
    <s v="33014010"/>
    <s v="33014010"/>
    <x v="2"/>
    <s v="AREM 2"/>
    <s v="S"/>
    <n v="0.1"/>
    <n v="0.09"/>
    <n v="0"/>
    <n v="0.78800000000000003"/>
    <n v="0.78800000000000003"/>
    <n v="0"/>
    <n v="12.75"/>
    <n v="0"/>
    <n v="0"/>
    <m/>
    <x v="0"/>
    <s v="SEAL33014010AREM 2EL"/>
    <s v="SEAL - Sociedad El‚ctrica del Sur Oeste S. A."/>
    <x v="9"/>
    <x v="9"/>
    <s v="C. T. Cotahuasi"/>
    <x v="22"/>
    <s v="EL"/>
    <x v="2"/>
    <x v="5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.78800000000000003"/>
    <n v="7.8800000000000007E-4"/>
    <m/>
    <n v="8.3333333333333332E-3"/>
    <n v="7.4999999999999997E-3"/>
    <n v="0"/>
    <n v="0"/>
    <n v="87"/>
    <s v="BASE DE DATOS"/>
    <m/>
  </r>
  <r>
    <s v="24"/>
    <x v="3"/>
    <s v="SEAL"/>
    <s v="33013850"/>
    <s v="33013850"/>
    <x v="2"/>
    <s v="PERKINS 4"/>
    <s v="N"/>
    <n v="0"/>
    <n v="0"/>
    <n v="0"/>
    <n v="0"/>
    <n v="0"/>
    <n v="0"/>
    <n v="0"/>
    <n v="0"/>
    <n v="0"/>
    <m/>
    <x v="0"/>
    <s v="SEAL33013850PERKINS 4EL"/>
    <s v="SEAL - Sociedad El‚ctrica del Sur Oeste S. A."/>
    <x v="9"/>
    <x v="9"/>
    <s v="C. T. Atico"/>
    <x v="19"/>
    <s v="EL"/>
    <x v="2"/>
    <x v="56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3"/>
    <s v="SEAL"/>
    <s v="33013884"/>
    <s v="33013884"/>
    <x v="2"/>
    <s v="DOOSAN"/>
    <s v="S"/>
    <n v="0.74"/>
    <n v="0.63800000000000001"/>
    <n v="0"/>
    <n v="0"/>
    <n v="0"/>
    <n v="0"/>
    <n v="0"/>
    <n v="0"/>
    <n v="0"/>
    <m/>
    <x v="0"/>
    <s v="SEAL33013884DOOSANEL"/>
    <s v="SEAL - Sociedad El‚ctrica del Sur Oeste S. A."/>
    <x v="9"/>
    <x v="9"/>
    <s v="C. T. Orcopampa"/>
    <x v="23"/>
    <s v="EL"/>
    <x v="2"/>
    <x v="57"/>
    <x v="0"/>
    <s v="Instalado"/>
    <s v="Operativo"/>
    <s v="Distribuidora"/>
    <x v="0"/>
    <x v="0"/>
    <x v="1"/>
    <x v="0"/>
    <s v="Estatal"/>
    <s v="AREQUIPA"/>
    <s v="AREQUIPA"/>
    <s v="CASTILLA"/>
    <s v="ORCOPAMPA"/>
    <n v="0"/>
    <x v="1"/>
    <n v="0"/>
    <x v="0"/>
    <x v="0"/>
    <x v="0"/>
    <s v="MWh"/>
    <n v="0"/>
    <n v="0"/>
    <m/>
    <n v="6.1666666666666668E-2"/>
    <n v="5.3166666666666668E-2"/>
    <n v="0"/>
    <n v="0"/>
    <n v="87"/>
    <s v="BASE DE DATOS"/>
    <m/>
  </r>
  <r>
    <s v="24"/>
    <x v="2"/>
    <s v="ELSM"/>
    <s v="00000101"/>
    <s v="00000101"/>
    <x v="2"/>
    <s v="PERKINS"/>
    <s v="N"/>
    <n v="6.7000000000000004E-2"/>
    <n v="0"/>
    <n v="0"/>
    <n v="0"/>
    <n v="0"/>
    <n v="0"/>
    <n v="0"/>
    <n v="0"/>
    <n v="0"/>
    <m/>
    <x v="1"/>
    <s v="ELSM00000101PERKINSEL"/>
    <s v="Electro Sur Medio S. A."/>
    <x v="7"/>
    <x v="7"/>
    <s v="C. T. Tambo Quemado"/>
    <x v="14"/>
    <s v="EL"/>
    <x v="2"/>
    <x v="35"/>
    <x v="0"/>
    <s v="Instalado"/>
    <s v="Inoperativo"/>
    <s v="Distribuidora"/>
    <x v="0"/>
    <x v="0"/>
    <x v="1"/>
    <x v="0"/>
    <s v="Privado"/>
    <s v="AYACUCHO"/>
    <s v="AYACUCHO"/>
    <s v="LUCANAS"/>
    <s v="LEONCIO PRADO"/>
    <n v="0"/>
    <x v="1"/>
    <n v="0"/>
    <x v="0"/>
    <x v="0"/>
    <x v="0"/>
    <s v="MWh"/>
    <n v="0"/>
    <n v="0"/>
    <m/>
    <n v="5.5833333333333334E-3"/>
    <n v="0"/>
    <n v="0"/>
    <n v="0"/>
    <n v="21"/>
    <s v="BASE DE DATOS"/>
    <m/>
  </r>
  <r>
    <s v="24"/>
    <x v="2"/>
    <s v="ELSM"/>
    <s v="53024517"/>
    <s v="53024517"/>
    <x v="2"/>
    <s v="G1"/>
    <s v="S"/>
    <n v="9.6"/>
    <n v="9.3409999999999993"/>
    <n v="1230.45"/>
    <n v="3691.37"/>
    <n v="4921.82"/>
    <n v="35.409999999999997"/>
    <n v="680.52"/>
    <n v="0.2"/>
    <n v="165"/>
    <m/>
    <x v="0"/>
    <s v="ELSM53024517G1EL"/>
    <s v="Electro Sur Medio S. A."/>
    <x v="7"/>
    <x v="7"/>
    <s v="C.T. LUREN"/>
    <x v="15"/>
    <s v="EL"/>
    <x v="2"/>
    <x v="36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921.82"/>
    <n v="4.9218199999999994"/>
    <m/>
    <n v="0.79999999999999993"/>
    <n v="0.77841666666666665"/>
    <n v="0"/>
    <n v="0"/>
    <n v="21"/>
    <s v="BASE DE DATOS"/>
    <m/>
  </r>
  <r>
    <s v="24"/>
    <x v="2"/>
    <s v="ELSM"/>
    <s v="53024517"/>
    <s v="53024517"/>
    <x v="2"/>
    <s v="G2"/>
    <s v="S"/>
    <n v="9.6"/>
    <n v="9.3409999999999993"/>
    <n v="1228.8699999999999"/>
    <n v="3686.6"/>
    <n v="4915.47"/>
    <n v="0"/>
    <n v="686.98"/>
    <n v="0"/>
    <n v="275"/>
    <m/>
    <x v="0"/>
    <s v="ELSM53024517G2EL"/>
    <s v="Electro Sur Medio S. A."/>
    <x v="7"/>
    <x v="7"/>
    <s v="C.T. LUREN"/>
    <x v="15"/>
    <s v="EL"/>
    <x v="2"/>
    <x v="37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915.47"/>
    <n v="4.91547"/>
    <m/>
    <n v="0.79999999999999993"/>
    <n v="0.77841666666666665"/>
    <n v="0"/>
    <n v="-9.0949470177292824E-13"/>
    <n v="21"/>
    <s v="BASE DE DATOS"/>
    <m/>
  </r>
  <r>
    <s v="24"/>
    <x v="2"/>
    <s v="ELSM"/>
    <s v="XXXXXXXX"/>
    <s v="XXXXXXXX"/>
    <x v="2"/>
    <s v="G1"/>
    <s v="S"/>
    <n v="9.6"/>
    <n v="9.3409999999999993"/>
    <n v="1154.5899999999999"/>
    <n v="3463.78"/>
    <n v="4618.37"/>
    <n v="105.38"/>
    <n v="506.37"/>
    <n v="1.58"/>
    <n v="220"/>
    <m/>
    <x v="0"/>
    <s v="ELSMXXXXXXXXG1EL"/>
    <s v="Electro Sur Medio S. A."/>
    <x v="7"/>
    <x v="7"/>
    <s v="C. T. Pedregal"/>
    <x v="16"/>
    <s v="EL"/>
    <x v="2"/>
    <x v="36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618.37"/>
    <n v="4.6183699999999996"/>
    <m/>
    <n v="0.79999999999999993"/>
    <n v="0.77841666666666665"/>
    <n v="0"/>
    <n v="0"/>
    <n v="21"/>
    <s v="BASE DE DATOS"/>
    <m/>
  </r>
  <r>
    <s v="24"/>
    <x v="2"/>
    <s v="ELSM"/>
    <s v="XXXXXXXX"/>
    <s v="XXXXXXXX"/>
    <x v="2"/>
    <s v="G2"/>
    <s v="S"/>
    <n v="9.6"/>
    <n v="9.3409999999999993"/>
    <n v="1323.78"/>
    <n v="3971.32"/>
    <n v="5295.1"/>
    <n v="0"/>
    <n v="581.69000000000005"/>
    <n v="1.18"/>
    <n v="275"/>
    <m/>
    <x v="0"/>
    <s v="ELSMXXXXXXXXG2EL"/>
    <s v="Electro Sur Medio S. A."/>
    <x v="7"/>
    <x v="7"/>
    <s v="C. T. Pedregal"/>
    <x v="16"/>
    <s v="EL"/>
    <x v="2"/>
    <x v="37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5295.1"/>
    <n v="5.2951000000000006"/>
    <m/>
    <n v="0.79999999999999993"/>
    <n v="0.77841666666666665"/>
    <n v="0"/>
    <n v="0"/>
    <n v="21"/>
    <s v="BASE DE DATOS"/>
    <m/>
  </r>
  <r>
    <s v="24"/>
    <x v="2"/>
    <s v="AURORA"/>
    <s v="13281411"/>
    <s v="13281411"/>
    <x v="1"/>
    <s v="G1"/>
    <s v="S"/>
    <n v="37.5"/>
    <n v="20.388999999999999"/>
    <n v="0"/>
    <n v="0"/>
    <n v="0"/>
    <n v="724"/>
    <n v="0"/>
    <n v="0"/>
    <n v="0"/>
    <m/>
    <x v="0"/>
    <s v="AURORA13281411G1TV"/>
    <s v="Agroaurora S.A.C."/>
    <x v="12"/>
    <x v="12"/>
    <s v="C.T.AGROAURORA"/>
    <x v="72"/>
    <s v="TV"/>
    <x v="1"/>
    <x v="36"/>
    <x v="0"/>
    <s v="Instalado"/>
    <s v="Operativo"/>
    <s v="Generadora"/>
    <x v="0"/>
    <x v="0"/>
    <x v="0"/>
    <x v="0"/>
    <s v="Privado"/>
    <s v="PIURA"/>
    <s v="PIURA"/>
    <s v="PAITA"/>
    <s v="LA HUACA"/>
    <n v="0"/>
    <x v="3"/>
    <n v="0"/>
    <x v="1"/>
    <x v="1"/>
    <x v="0"/>
    <s v="MWh"/>
    <n v="0"/>
    <n v="0"/>
    <m/>
    <n v="3.125"/>
    <n v="1.6990833333333333"/>
    <n v="0"/>
    <n v="0"/>
    <n v="2"/>
    <s v="BASE DE DATOS"/>
    <m/>
  </r>
  <r>
    <s v="24"/>
    <x v="3"/>
    <s v="AURORA"/>
    <s v="13281411"/>
    <s v="13281411"/>
    <x v="1"/>
    <s v="G1"/>
    <s v="S"/>
    <n v="37.5"/>
    <n v="20.388999999999999"/>
    <n v="0"/>
    <n v="0"/>
    <n v="0"/>
    <n v="724"/>
    <n v="0"/>
    <n v="0"/>
    <n v="0"/>
    <m/>
    <x v="0"/>
    <s v="AURORA13281411G1TV"/>
    <s v="Agroaurora S.A.C."/>
    <x v="12"/>
    <x v="12"/>
    <s v="C.T.AGROAURORA"/>
    <x v="72"/>
    <s v="TV"/>
    <x v="1"/>
    <x v="36"/>
    <x v="0"/>
    <s v="Instalado"/>
    <s v="Operativo"/>
    <s v="Generadora"/>
    <x v="0"/>
    <x v="0"/>
    <x v="0"/>
    <x v="0"/>
    <s v="Privado"/>
    <s v="PIURA"/>
    <s v="PIURA"/>
    <s v="PAITA"/>
    <s v="LA HUACA"/>
    <n v="0"/>
    <x v="3"/>
    <n v="0"/>
    <x v="1"/>
    <x v="1"/>
    <x v="0"/>
    <s v="MWh"/>
    <n v="0"/>
    <n v="0"/>
    <m/>
    <n v="3.125"/>
    <n v="1.6990833333333333"/>
    <n v="0"/>
    <n v="0"/>
    <n v="2"/>
    <s v="BASE DE DATOS"/>
    <m/>
  </r>
  <r>
    <s v="24"/>
    <x v="1"/>
    <s v="BIOCHI"/>
    <s v="33175009"/>
    <s v="33175009"/>
    <x v="1"/>
    <s v="TM5000"/>
    <s v="S"/>
    <n v="10"/>
    <n v="10"/>
    <n v="1093.625"/>
    <n v="5057.75"/>
    <n v="6151.375"/>
    <n v="36.119999999999997"/>
    <n v="683.88"/>
    <n v="0"/>
    <n v="0"/>
    <m/>
    <x v="0"/>
    <s v="BIOCHI33175009TM5000TV"/>
    <s v="Bionerg¡a del Chira S.A."/>
    <x v="26"/>
    <x v="26"/>
    <s v="C.T. Caña Brava"/>
    <x v="96"/>
    <s v="TV"/>
    <x v="1"/>
    <x v="210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6151.375"/>
    <n v="6.1513749999999998"/>
    <m/>
    <n v="0.83333333333333337"/>
    <n v="0.83333333333333337"/>
    <n v="0"/>
    <n v="0"/>
    <n v="8"/>
    <s v="BASE DE DATOS"/>
    <m/>
  </r>
  <r>
    <s v="24"/>
    <x v="1"/>
    <s v="BIOCHI"/>
    <s v="33175009"/>
    <s v="33175009"/>
    <x v="1"/>
    <s v="TMC5000"/>
    <s v="S"/>
    <n v="4"/>
    <n v="4"/>
    <n v="19.440000000000001"/>
    <n v="135.36000000000001"/>
    <n v="154.80000000000001"/>
    <n v="474.4"/>
    <n v="245.6"/>
    <n v="0"/>
    <n v="0"/>
    <m/>
    <x v="0"/>
    <s v="BIOCHI33175009TMC5000TV"/>
    <s v="Bionerg¡a del Chira S.A."/>
    <x v="26"/>
    <x v="26"/>
    <s v="C.T. Caña Brava"/>
    <x v="96"/>
    <s v="TV"/>
    <x v="1"/>
    <x v="211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154.80000000000001"/>
    <n v="0.15480000000000002"/>
    <m/>
    <n v="0.33333333333333331"/>
    <n v="0.33333333333333331"/>
    <n v="0"/>
    <n v="0"/>
    <n v="8"/>
    <s v="BASE DE DATOS"/>
    <m/>
  </r>
  <r>
    <s v="24"/>
    <x v="2"/>
    <s v="BIOCHI"/>
    <s v="33175009"/>
    <s v="33175009"/>
    <x v="1"/>
    <s v="TM5000"/>
    <s v="S"/>
    <n v="10"/>
    <n v="10"/>
    <n v="236.6"/>
    <n v="1857.7750000000001"/>
    <n v="2094.375"/>
    <n v="465"/>
    <n v="255"/>
    <n v="0"/>
    <n v="0"/>
    <m/>
    <x v="0"/>
    <s v="BIOCHI33175009TM5000TV"/>
    <s v="Bionerg¡a del Chira S.A."/>
    <x v="26"/>
    <x v="26"/>
    <s v="C.T. Caña Brava"/>
    <x v="96"/>
    <s v="TV"/>
    <x v="1"/>
    <x v="210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2094.375"/>
    <n v="2.0943749999999999"/>
    <m/>
    <n v="0.83333333333333337"/>
    <n v="0.83333333333333337"/>
    <n v="0"/>
    <n v="0"/>
    <n v="8"/>
    <s v="BASE DE DATOS"/>
    <m/>
  </r>
  <r>
    <s v="24"/>
    <x v="2"/>
    <s v="BIOCHI"/>
    <s v="33175009"/>
    <s v="33175009"/>
    <x v="1"/>
    <s v="TMC5000"/>
    <s v="S"/>
    <n v="4"/>
    <n v="4"/>
    <n v="18.29"/>
    <n v="121.01"/>
    <n v="139.30000000000001"/>
    <n v="636.79999999999995"/>
    <n v="83.2"/>
    <n v="0"/>
    <n v="0"/>
    <m/>
    <x v="0"/>
    <s v="BIOCHI33175009TMC5000TV"/>
    <s v="Bionerg¡a del Chira S.A."/>
    <x v="26"/>
    <x v="26"/>
    <s v="C.T. Caña Brava"/>
    <x v="96"/>
    <s v="TV"/>
    <x v="1"/>
    <x v="211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139.30000000000001"/>
    <n v="0.13930000000000001"/>
    <m/>
    <n v="0.33333333333333331"/>
    <n v="0.33333333333333331"/>
    <n v="0"/>
    <n v="0"/>
    <n v="8"/>
    <s v="BASE DE DATOS"/>
    <m/>
  </r>
  <r>
    <s v="24"/>
    <x v="3"/>
    <s v="ELP"/>
    <s v="33034695"/>
    <s v="33034695"/>
    <x v="2"/>
    <s v="MAK-1"/>
    <s v="S"/>
    <n v="9.34"/>
    <n v="8.7509999999999994"/>
    <n v="0"/>
    <n v="9.9019999999999992"/>
    <n v="9.9019999999999992"/>
    <n v="0"/>
    <n v="3"/>
    <n v="0"/>
    <n v="0"/>
    <m/>
    <x v="0"/>
    <s v="ELP33034695MAK-1EL"/>
    <s v="Electroper£ S. A."/>
    <x v="15"/>
    <x v="15"/>
    <s v="Nueva C. T. Tumbes"/>
    <x v="75"/>
    <s v="EL"/>
    <x v="2"/>
    <x v="178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9.9019999999999992"/>
    <n v="9.9019999999999993E-3"/>
    <m/>
    <n v="0.77833333333333332"/>
    <n v="0.73550000000000004"/>
    <n v="0"/>
    <n v="0"/>
    <n v="30"/>
    <s v="BASE DE DATOS"/>
    <m/>
  </r>
  <r>
    <s v="24"/>
    <x v="3"/>
    <s v="ELP"/>
    <s v="33034695"/>
    <s v="33034695"/>
    <x v="2"/>
    <s v="MAK-2"/>
    <s v="S"/>
    <n v="9.34"/>
    <n v="8.7520000000000007"/>
    <n v="0"/>
    <n v="8.9540000000000006"/>
    <n v="8.9540000000000006"/>
    <n v="0"/>
    <n v="3"/>
    <n v="0"/>
    <n v="0"/>
    <m/>
    <x v="0"/>
    <s v="ELP33034695MAK-2EL"/>
    <s v="Electroper£ S. A."/>
    <x v="15"/>
    <x v="15"/>
    <s v="Nueva C. T. Tumbes"/>
    <x v="75"/>
    <s v="EL"/>
    <x v="2"/>
    <x v="179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8.9540000000000006"/>
    <n v="8.9540000000000002E-3"/>
    <m/>
    <n v="0.77833333333333332"/>
    <n v="0.70974999999999999"/>
    <n v="0"/>
    <n v="0"/>
    <n v="30"/>
    <s v="BASE DE DATOS"/>
    <m/>
  </r>
  <r>
    <s v="24"/>
    <x v="2"/>
    <s v="ELP"/>
    <s v="33034695"/>
    <s v="33034695"/>
    <x v="2"/>
    <s v="MAK-1"/>
    <s v="S"/>
    <n v="9.34"/>
    <n v="8.7509999999999994"/>
    <n v="0"/>
    <n v="42.622"/>
    <n v="42.622"/>
    <n v="0"/>
    <n v="11"/>
    <n v="0"/>
    <n v="0"/>
    <m/>
    <x v="0"/>
    <s v="ELP33034695MAK-1EL"/>
    <s v="Electroper£ S. A."/>
    <x v="15"/>
    <x v="15"/>
    <s v="Nueva C. T. Tumbes"/>
    <x v="75"/>
    <s v="EL"/>
    <x v="2"/>
    <x v="178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42.622"/>
    <n v="4.2622E-2"/>
    <m/>
    <n v="0.77833333333333332"/>
    <n v="0.73550000000000004"/>
    <n v="0"/>
    <n v="0"/>
    <n v="30"/>
    <s v="BASE DE DATOS"/>
    <m/>
  </r>
  <r>
    <s v="24"/>
    <x v="2"/>
    <s v="ELP"/>
    <s v="33034695"/>
    <s v="33034695"/>
    <x v="2"/>
    <s v="MAK-2"/>
    <s v="S"/>
    <n v="9.34"/>
    <n v="8.7520000000000007"/>
    <n v="0"/>
    <n v="25.001999999999999"/>
    <n v="25.001999999999999"/>
    <n v="7"/>
    <n v="8"/>
    <n v="0"/>
    <n v="0"/>
    <m/>
    <x v="0"/>
    <s v="ELP33034695MAK-2EL"/>
    <s v="Electroper£ S. A."/>
    <x v="15"/>
    <x v="15"/>
    <s v="Nueva C. T. Tumbes"/>
    <x v="75"/>
    <s v="EL"/>
    <x v="2"/>
    <x v="179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25.001999999999999"/>
    <n v="2.5002E-2"/>
    <m/>
    <n v="0.77833333333333332"/>
    <n v="0.70974999999999999"/>
    <n v="0"/>
    <n v="0"/>
    <n v="30"/>
    <s v="BASE DE DATOS"/>
    <m/>
  </r>
  <r>
    <s v="24"/>
    <x v="2"/>
    <s v="SUR"/>
    <s v="20092010"/>
    <s v="20092010"/>
    <x v="2"/>
    <s v="Grupo 1"/>
    <s v="S"/>
    <n v="5.7320000000000002"/>
    <n v="5.742"/>
    <n v="341.53500000000003"/>
    <n v="830.73400000000004"/>
    <n v="1172.269"/>
    <n v="3.3"/>
    <n v="220.67"/>
    <n v="47.15"/>
    <n v="0"/>
    <m/>
    <x v="0"/>
    <s v="SUR20092010Grupo 1EL"/>
    <s v="Emp. de Generaci¢n El‚ctrica del Sur S. A."/>
    <x v="14"/>
    <x v="14"/>
    <s v="C.T. Independencia"/>
    <x v="74"/>
    <s v="EL"/>
    <x v="2"/>
    <x v="16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172.269"/>
    <n v="1.172269"/>
    <m/>
    <n v="0.47766666666666668"/>
    <n v="0.47849999999999998"/>
    <n v="0"/>
    <n v="0"/>
    <n v="32"/>
    <s v="BASE DE DATOS"/>
    <m/>
  </r>
  <r>
    <s v="24"/>
    <x v="2"/>
    <s v="SUR"/>
    <s v="20092010"/>
    <s v="20092010"/>
    <x v="2"/>
    <s v="Grupo 2"/>
    <s v="S"/>
    <n v="5.7320000000000002"/>
    <n v="5.7729999999999997"/>
    <n v="387.38"/>
    <n v="805.00099999999998"/>
    <n v="1192.3810000000001"/>
    <n v="7.18"/>
    <n v="229.38"/>
    <n v="9.52"/>
    <n v="0"/>
    <m/>
    <x v="0"/>
    <s v="SUR20092010Grupo 2EL"/>
    <s v="Emp. de Generaci¢n El‚ctrica del Sur S. A."/>
    <x v="14"/>
    <x v="14"/>
    <s v="C.T. Independencia"/>
    <x v="74"/>
    <s v="EL"/>
    <x v="2"/>
    <x v="17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192.3810000000001"/>
    <n v="1.1923810000000001"/>
    <m/>
    <n v="0.47766666666666668"/>
    <n v="0.48108333333333331"/>
    <n v="0"/>
    <n v="-2.2737367544323206E-13"/>
    <n v="32"/>
    <s v="BASE DE DATOS"/>
    <m/>
  </r>
  <r>
    <s v="24"/>
    <x v="2"/>
    <s v="SUR"/>
    <s v="20092010"/>
    <s v="20092010"/>
    <x v="2"/>
    <s v="Grupo 3"/>
    <s v="S"/>
    <n v="5.7320000000000002"/>
    <n v="5.7809999999999997"/>
    <n v="390.75599999999997"/>
    <n v="867.29899999999998"/>
    <n v="1258.0550000000001"/>
    <n v="6.03"/>
    <n v="239.17"/>
    <n v="0"/>
    <n v="0"/>
    <m/>
    <x v="0"/>
    <s v="SUR20092010Grupo 3EL"/>
    <s v="Emp. de Generaci¢n El‚ctrica del Sur S. A."/>
    <x v="14"/>
    <x v="14"/>
    <s v="C.T. Independencia"/>
    <x v="74"/>
    <s v="EL"/>
    <x v="2"/>
    <x v="176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258.0550000000001"/>
    <n v="1.2580550000000001"/>
    <m/>
    <n v="0.47766666666666668"/>
    <n v="0.48174999999999996"/>
    <n v="0"/>
    <n v="-2.2737367544323206E-13"/>
    <n v="32"/>
    <s v="BASE DE DATOS"/>
    <m/>
  </r>
  <r>
    <s v="24"/>
    <x v="2"/>
    <s v="SUR"/>
    <s v="20092010"/>
    <s v="20092010"/>
    <x v="2"/>
    <s v="Grupo 4"/>
    <s v="S"/>
    <n v="5.7320000000000002"/>
    <n v="5.7649999999999997"/>
    <n v="380.91500000000002"/>
    <n v="836.66099999999994"/>
    <n v="1217.577"/>
    <n v="7.52"/>
    <n v="233.1"/>
    <n v="8.32"/>
    <n v="0"/>
    <m/>
    <x v="0"/>
    <s v="SUR20092010Grupo 4EL"/>
    <s v="Emp. de Generaci¢n El‚ctrica del Sur S. A."/>
    <x v="14"/>
    <x v="14"/>
    <s v="C.T. Independencia"/>
    <x v="74"/>
    <s v="EL"/>
    <x v="2"/>
    <x v="177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217.577"/>
    <n v="1.2175769999999999"/>
    <m/>
    <n v="0.47766666666666668"/>
    <n v="0.48041666666666666"/>
    <n v="0"/>
    <n v="-9.9999999997635314E-4"/>
    <n v="32"/>
    <s v="BASE DE DATOS"/>
    <m/>
  </r>
  <r>
    <s v="24"/>
    <x v="3"/>
    <s v="SUR"/>
    <s v="20092010"/>
    <s v="20092010"/>
    <x v="2"/>
    <s v="Grupo 1"/>
    <s v="S"/>
    <n v="5.7320000000000002"/>
    <n v="5.742"/>
    <n v="304.46100000000001"/>
    <n v="574.12400000000002"/>
    <n v="878.58500000000004"/>
    <n v="0"/>
    <n v="162.87"/>
    <n v="0"/>
    <n v="0"/>
    <m/>
    <x v="0"/>
    <s v="SUR20092010Grupo 1EL"/>
    <s v="Emp. de Generaci¢n El‚ctrica del Sur S. A."/>
    <x v="14"/>
    <x v="14"/>
    <s v="C.T. Independencia"/>
    <x v="74"/>
    <s v="EL"/>
    <x v="2"/>
    <x v="16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878.58500000000004"/>
    <n v="0.87858500000000006"/>
    <m/>
    <n v="0.47766666666666668"/>
    <n v="0.47849999999999998"/>
    <n v="0"/>
    <n v="0"/>
    <n v="32"/>
    <s v="BASE DE DATOS"/>
    <m/>
  </r>
  <r>
    <s v="24"/>
    <x v="3"/>
    <s v="SUR"/>
    <s v="20092010"/>
    <s v="20092010"/>
    <x v="2"/>
    <s v="Grupo 2"/>
    <s v="S"/>
    <n v="5.7320000000000002"/>
    <n v="5.7729999999999997"/>
    <n v="295.20299999999997"/>
    <n v="519.75699999999995"/>
    <n v="814.96"/>
    <n v="0"/>
    <n v="155.91999999999999"/>
    <n v="7.08"/>
    <n v="0"/>
    <m/>
    <x v="0"/>
    <s v="SUR20092010Grupo 2EL"/>
    <s v="Emp. de Generaci¢n El‚ctrica del Sur S. A."/>
    <x v="14"/>
    <x v="14"/>
    <s v="C.T. Independencia"/>
    <x v="74"/>
    <s v="EL"/>
    <x v="2"/>
    <x v="17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814.96"/>
    <n v="0.81496000000000002"/>
    <m/>
    <n v="0.47766666666666668"/>
    <n v="0.48108333333333331"/>
    <n v="0"/>
    <n v="-1.1368683772161603E-13"/>
    <n v="32"/>
    <s v="BASE DE DATOS"/>
    <m/>
  </r>
  <r>
    <s v="24"/>
    <x v="3"/>
    <s v="SUR"/>
    <s v="20092010"/>
    <s v="20092010"/>
    <x v="2"/>
    <s v="Grupo 3"/>
    <s v="S"/>
    <n v="5.7320000000000002"/>
    <n v="5.7809999999999997"/>
    <n v="306.18400000000003"/>
    <n v="578.58399999999995"/>
    <n v="884.76900000000001"/>
    <n v="0"/>
    <n v="164.98"/>
    <n v="0"/>
    <n v="0"/>
    <m/>
    <x v="0"/>
    <s v="SUR20092010Grupo 3EL"/>
    <s v="Emp. de Generaci¢n El‚ctrica del Sur S. A."/>
    <x v="14"/>
    <x v="14"/>
    <s v="C.T. Independencia"/>
    <x v="74"/>
    <s v="EL"/>
    <x v="2"/>
    <x v="176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884.76900000000001"/>
    <n v="0.88476900000000003"/>
    <m/>
    <n v="0.47766666666666668"/>
    <n v="0.48174999999999996"/>
    <n v="0"/>
    <n v="-9.9999999997635314E-4"/>
    <n v="32"/>
    <s v="BASE DE DATOS"/>
    <m/>
  </r>
  <r>
    <s v="24"/>
    <x v="3"/>
    <s v="SUR"/>
    <s v="20092010"/>
    <s v="20092010"/>
    <x v="2"/>
    <s v="Grupo 4"/>
    <s v="S"/>
    <n v="5.7320000000000002"/>
    <n v="5.7649999999999997"/>
    <n v="302.548"/>
    <n v="553.09900000000005"/>
    <n v="855.64599999999996"/>
    <n v="0"/>
    <n v="159.87"/>
    <n v="1.6"/>
    <n v="0"/>
    <m/>
    <x v="0"/>
    <s v="SUR20092010Grupo 4EL"/>
    <s v="Emp. de Generaci¢n El‚ctrica del Sur S. A."/>
    <x v="14"/>
    <x v="14"/>
    <s v="C.T. Independencia"/>
    <x v="74"/>
    <s v="EL"/>
    <x v="2"/>
    <x v="177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855.64599999999996"/>
    <n v="0.85564599999999991"/>
    <m/>
    <n v="0.47766666666666668"/>
    <n v="0.48041666666666666"/>
    <n v="0"/>
    <n v="1.00000000009004E-3"/>
    <n v="32"/>
    <s v="BASE DE DATOS"/>
    <m/>
  </r>
  <r>
    <s v="24"/>
    <x v="2"/>
    <s v="EGEMSA"/>
    <s v="33005893"/>
    <s v="33005893"/>
    <x v="2"/>
    <s v="ALCO 1"/>
    <s v="N"/>
    <n v="2.5"/>
    <n v="0"/>
    <n v="0"/>
    <n v="0"/>
    <n v="0"/>
    <n v="0"/>
    <n v="0"/>
    <n v="0"/>
    <n v="0"/>
    <m/>
    <x v="0"/>
    <s v="EGEMSA33005893ALCO 1EL"/>
    <s v="Emp. de Generaci¢n El‚ctrica Machu Picchu S. A."/>
    <x v="27"/>
    <x v="27"/>
    <s v="C. T. Dolorespata-RetiradoCOES"/>
    <x v="97"/>
    <s v="EL"/>
    <x v="2"/>
    <x v="212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2"/>
    <s v="EGEMSA"/>
    <s v="33005893"/>
    <s v="33005893"/>
    <x v="2"/>
    <s v="ALCO 2"/>
    <s v="S"/>
    <n v="2.5"/>
    <n v="1.0980000000000001"/>
    <n v="0"/>
    <n v="0"/>
    <n v="0"/>
    <n v="0"/>
    <n v="0"/>
    <n v="0"/>
    <n v="0"/>
    <m/>
    <x v="0"/>
    <s v="EGEMSA33005893ALCO 2EL"/>
    <s v="Emp. de Generaci¢n El‚ctrica Machu Picchu S. A."/>
    <x v="27"/>
    <x v="27"/>
    <s v="C. T. Dolorespata-RetiradoCOES"/>
    <x v="97"/>
    <s v="EL"/>
    <x v="2"/>
    <x v="213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1500000000000012E-2"/>
    <n v="0"/>
    <n v="0"/>
    <n v="36"/>
    <s v="BASE DE DATOS"/>
    <m/>
  </r>
  <r>
    <s v="24"/>
    <x v="2"/>
    <s v="EGEMSA"/>
    <s v="33005893"/>
    <s v="33005893"/>
    <x v="2"/>
    <s v="G.MOTORS1"/>
    <s v="S"/>
    <n v="2.5"/>
    <n v="1.016"/>
    <n v="0"/>
    <n v="0"/>
    <n v="0"/>
    <n v="0"/>
    <n v="0"/>
    <n v="0"/>
    <n v="0"/>
    <m/>
    <x v="0"/>
    <s v="EGEMSA33005893G.MOTORS1EL"/>
    <s v="Emp. de Generaci¢n El‚ctrica Machu Picchu S. A."/>
    <x v="27"/>
    <x v="27"/>
    <s v="C. T. Dolorespata-RetiradoCOES"/>
    <x v="97"/>
    <s v="EL"/>
    <x v="2"/>
    <x v="214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8.4666666666666668E-2"/>
    <n v="0"/>
    <n v="0"/>
    <n v="36"/>
    <s v="BASE DE DATOS"/>
    <m/>
  </r>
  <r>
    <s v="24"/>
    <x v="2"/>
    <s v="EGEMSA"/>
    <s v="33005893"/>
    <s v="33005893"/>
    <x v="2"/>
    <s v="G.MOTORS2"/>
    <s v="N"/>
    <n v="2.5"/>
    <n v="0"/>
    <n v="0"/>
    <n v="0"/>
    <n v="0"/>
    <n v="0"/>
    <n v="0"/>
    <n v="0"/>
    <n v="0"/>
    <m/>
    <x v="0"/>
    <s v="EGEMSA33005893G.MOTORS2EL"/>
    <s v="Emp. de Generaci¢n El‚ctrica Machu Picchu S. A."/>
    <x v="27"/>
    <x v="27"/>
    <s v="C. T. Dolorespata-RetiradoCOES"/>
    <x v="97"/>
    <s v="EL"/>
    <x v="2"/>
    <x v="215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2"/>
    <s v="EGEMSA"/>
    <s v="33005893"/>
    <s v="33005893"/>
    <x v="2"/>
    <s v="G.MOTORS3"/>
    <s v="S"/>
    <n v="2.5"/>
    <n v="1.1240000000000001"/>
    <n v="0"/>
    <n v="0"/>
    <n v="0"/>
    <n v="0"/>
    <n v="0"/>
    <n v="0"/>
    <n v="0"/>
    <m/>
    <x v="0"/>
    <s v="EGEMSA33005893G.MOTORS3EL"/>
    <s v="Emp. de Generaci¢n El‚ctrica Machu Picchu S. A."/>
    <x v="27"/>
    <x v="27"/>
    <s v="C. T. Dolorespata-RetiradoCOES"/>
    <x v="97"/>
    <s v="EL"/>
    <x v="2"/>
    <x v="216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3666666666666676E-2"/>
    <n v="0"/>
    <n v="0"/>
    <n v="36"/>
    <s v="BASE DE DATOS"/>
    <m/>
  </r>
  <r>
    <s v="24"/>
    <x v="2"/>
    <s v="EGEMSA"/>
    <s v="33005893"/>
    <s v="33005893"/>
    <x v="2"/>
    <s v="SULZER 1"/>
    <s v="S"/>
    <n v="1"/>
    <n v="0.66400000000000003"/>
    <n v="0"/>
    <n v="0"/>
    <n v="0"/>
    <n v="0"/>
    <n v="0"/>
    <n v="0"/>
    <n v="0"/>
    <m/>
    <x v="0"/>
    <s v="EGEMSA33005893SULZER 1EL"/>
    <s v="Emp. de Generaci¢n El‚ctrica Machu Picchu S. A."/>
    <x v="27"/>
    <x v="27"/>
    <s v="C. T. Dolorespata-RetiradoCOES"/>
    <x v="97"/>
    <s v="EL"/>
    <x v="2"/>
    <x v="217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8.3333333333333329E-2"/>
    <n v="5.5333333333333339E-2"/>
    <n v="0"/>
    <n v="0"/>
    <n v="36"/>
    <s v="BASE DE DATOS"/>
    <m/>
  </r>
  <r>
    <s v="24"/>
    <x v="2"/>
    <s v="EGEMSA"/>
    <s v="33005893"/>
    <s v="33005893"/>
    <x v="2"/>
    <s v="SULZER 2"/>
    <s v="S"/>
    <n v="2.12"/>
    <n v="1.355"/>
    <n v="0"/>
    <n v="0"/>
    <n v="0"/>
    <n v="0"/>
    <n v="0"/>
    <n v="0"/>
    <n v="0"/>
    <m/>
    <x v="0"/>
    <s v="EGEMSA33005893SULZER 2EL"/>
    <s v="Emp. de Generaci¢n El‚ctrica Machu Picchu S. A."/>
    <x v="27"/>
    <x v="27"/>
    <s v="C. T. Dolorespata-RetiradoCOES"/>
    <x v="97"/>
    <s v="EL"/>
    <x v="2"/>
    <x v="218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17666666666666667"/>
    <n v="0.11291666666666667"/>
    <n v="0"/>
    <n v="0"/>
    <n v="36"/>
    <s v="BASE DE DATOS"/>
    <m/>
  </r>
  <r>
    <s v="24"/>
    <x v="3"/>
    <s v="EGEMSA"/>
    <s v="33005893"/>
    <s v="33005893"/>
    <x v="2"/>
    <s v="ALCO 1"/>
    <s v="N"/>
    <n v="2.5"/>
    <n v="0"/>
    <n v="0"/>
    <n v="0"/>
    <n v="0"/>
    <n v="0"/>
    <n v="0"/>
    <n v="0"/>
    <n v="0"/>
    <m/>
    <x v="0"/>
    <s v="EGEMSA33005893ALCO 1EL"/>
    <s v="Emp. de Generaci¢n El‚ctrica Machu Picchu S. A."/>
    <x v="27"/>
    <x v="27"/>
    <s v="C. T. Dolorespata-RetiradoCOES"/>
    <x v="97"/>
    <s v="EL"/>
    <x v="2"/>
    <x v="212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3"/>
    <s v="EGEMSA"/>
    <s v="33005893"/>
    <s v="33005893"/>
    <x v="2"/>
    <s v="ALCO 2"/>
    <s v="S"/>
    <n v="2.5"/>
    <n v="1.0980000000000001"/>
    <n v="0"/>
    <n v="0"/>
    <n v="0"/>
    <n v="0"/>
    <n v="0"/>
    <n v="0"/>
    <n v="0"/>
    <m/>
    <x v="0"/>
    <s v="EGEMSA33005893ALCO 2EL"/>
    <s v="Emp. de Generaci¢n El‚ctrica Machu Picchu S. A."/>
    <x v="27"/>
    <x v="27"/>
    <s v="C. T. Dolorespata-RetiradoCOES"/>
    <x v="97"/>
    <s v="EL"/>
    <x v="2"/>
    <x v="213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1500000000000012E-2"/>
    <n v="0"/>
    <n v="0"/>
    <n v="36"/>
    <s v="BASE DE DATOS"/>
    <m/>
  </r>
  <r>
    <s v="24"/>
    <x v="3"/>
    <s v="EGEMSA"/>
    <s v="33005893"/>
    <s v="33005893"/>
    <x v="2"/>
    <s v="G.MOTORS1"/>
    <s v="S"/>
    <n v="2.5"/>
    <n v="1.016"/>
    <n v="0"/>
    <n v="0"/>
    <n v="0"/>
    <n v="0"/>
    <n v="0"/>
    <n v="0"/>
    <n v="0"/>
    <m/>
    <x v="0"/>
    <s v="EGEMSA33005893G.MOTORS1EL"/>
    <s v="Emp. de Generaci¢n El‚ctrica Machu Picchu S. A."/>
    <x v="27"/>
    <x v="27"/>
    <s v="C. T. Dolorespata-RetiradoCOES"/>
    <x v="97"/>
    <s v="EL"/>
    <x v="2"/>
    <x v="214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8.4666666666666668E-2"/>
    <n v="0"/>
    <n v="0"/>
    <n v="36"/>
    <s v="BASE DE DATOS"/>
    <m/>
  </r>
  <r>
    <s v="24"/>
    <x v="3"/>
    <s v="EGEMSA"/>
    <s v="33005893"/>
    <s v="33005893"/>
    <x v="2"/>
    <s v="G.MOTORS2"/>
    <s v="N"/>
    <n v="2.5"/>
    <n v="0"/>
    <n v="0"/>
    <n v="0"/>
    <n v="0"/>
    <n v="0"/>
    <n v="0"/>
    <n v="0"/>
    <n v="0"/>
    <m/>
    <x v="0"/>
    <s v="EGEMSA33005893G.MOTORS2EL"/>
    <s v="Emp. de Generaci¢n El‚ctrica Machu Picchu S. A."/>
    <x v="27"/>
    <x v="27"/>
    <s v="C. T. Dolorespata-RetiradoCOES"/>
    <x v="97"/>
    <s v="EL"/>
    <x v="2"/>
    <x v="215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3"/>
    <s v="EGEMSA"/>
    <s v="33005893"/>
    <s v="33005893"/>
    <x v="2"/>
    <s v="G.MOTORS3"/>
    <s v="S"/>
    <n v="2.5"/>
    <n v="1.1240000000000001"/>
    <n v="0"/>
    <n v="0"/>
    <n v="0"/>
    <n v="0"/>
    <n v="0"/>
    <n v="0"/>
    <n v="0"/>
    <m/>
    <x v="0"/>
    <s v="EGEMSA33005893G.MOTORS3EL"/>
    <s v="Emp. de Generaci¢n El‚ctrica Machu Picchu S. A."/>
    <x v="27"/>
    <x v="27"/>
    <s v="C. T. Dolorespata-RetiradoCOES"/>
    <x v="97"/>
    <s v="EL"/>
    <x v="2"/>
    <x v="216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3666666666666676E-2"/>
    <n v="0"/>
    <n v="0"/>
    <n v="36"/>
    <s v="BASE DE DATOS"/>
    <m/>
  </r>
  <r>
    <s v="24"/>
    <x v="3"/>
    <s v="EGEMSA"/>
    <s v="33005893"/>
    <s v="33005893"/>
    <x v="2"/>
    <s v="SULZER 1"/>
    <s v="S"/>
    <n v="1"/>
    <n v="0.66400000000000003"/>
    <n v="0"/>
    <n v="0"/>
    <n v="0"/>
    <n v="0"/>
    <n v="0"/>
    <n v="0"/>
    <n v="0"/>
    <m/>
    <x v="0"/>
    <s v="EGEMSA33005893SULZER 1EL"/>
    <s v="Emp. de Generaci¢n El‚ctrica Machu Picchu S. A."/>
    <x v="27"/>
    <x v="27"/>
    <s v="C. T. Dolorespata-RetiradoCOES"/>
    <x v="97"/>
    <s v="EL"/>
    <x v="2"/>
    <x v="217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8.3333333333333329E-2"/>
    <n v="5.5333333333333339E-2"/>
    <n v="0"/>
    <n v="0"/>
    <n v="36"/>
    <s v="BASE DE DATOS"/>
    <m/>
  </r>
  <r>
    <s v="24"/>
    <x v="3"/>
    <s v="EGEMSA"/>
    <s v="33005893"/>
    <s v="33005893"/>
    <x v="2"/>
    <s v="SULZER 2"/>
    <s v="S"/>
    <n v="2.12"/>
    <n v="1.355"/>
    <n v="0"/>
    <n v="0"/>
    <n v="0"/>
    <n v="0"/>
    <n v="0"/>
    <n v="0"/>
    <n v="0"/>
    <m/>
    <x v="0"/>
    <s v="EGEMSA33005893SULZER 2EL"/>
    <s v="Emp. de Generaci¢n El‚ctrica Machu Picchu S. A."/>
    <x v="27"/>
    <x v="27"/>
    <s v="C. T. Dolorespata-RetiradoCOES"/>
    <x v="97"/>
    <s v="EL"/>
    <x v="2"/>
    <x v="218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17666666666666667"/>
    <n v="0.11291666666666667"/>
    <n v="0"/>
    <n v="0"/>
    <n v="36"/>
    <s v="BASE DE DATOS"/>
    <m/>
  </r>
  <r>
    <s v="24"/>
    <x v="2"/>
    <s v="ENEGEN"/>
    <s v="33002293"/>
    <s v="33002293"/>
    <x v="0"/>
    <s v="TG-2"/>
    <s v="N"/>
    <n v="0"/>
    <n v="0"/>
    <n v="0"/>
    <n v="0"/>
    <n v="0"/>
    <n v="0"/>
    <n v="0"/>
    <n v="0"/>
    <n v="0"/>
    <m/>
    <x v="0"/>
    <s v="ENEGEN33002293TG-2TG"/>
    <s v="ENEL Generación Perú S.A.A."/>
    <x v="16"/>
    <x v="16"/>
    <s v="C. T. Santa Rosa"/>
    <x v="76"/>
    <s v="TG"/>
    <x v="0"/>
    <x v="180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2"/>
    <s v="ENEGEN"/>
    <s v="33002293"/>
    <s v="33002293"/>
    <x v="0"/>
    <s v="TG-3"/>
    <s v="N"/>
    <n v="0"/>
    <n v="0"/>
    <n v="0"/>
    <n v="0"/>
    <n v="0"/>
    <n v="0"/>
    <n v="0"/>
    <n v="0"/>
    <n v="0"/>
    <m/>
    <x v="0"/>
    <s v="ENEGEN33002293TG-3TG"/>
    <s v="ENEL Generación Perú S.A.A."/>
    <x v="16"/>
    <x v="16"/>
    <s v="C. T. Santa Rosa"/>
    <x v="76"/>
    <s v="TG"/>
    <x v="0"/>
    <x v="181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2"/>
    <s v="ENEGEN"/>
    <s v="33002293"/>
    <s v="33002293"/>
    <x v="0"/>
    <s v="TG-4"/>
    <s v="N"/>
    <n v="0"/>
    <n v="0"/>
    <n v="0"/>
    <n v="0"/>
    <n v="0"/>
    <n v="0"/>
    <n v="0"/>
    <n v="0"/>
    <n v="0"/>
    <m/>
    <x v="0"/>
    <s v="ENEGEN33002293TG-4TG"/>
    <s v="ENEL Generación Perú S.A.A."/>
    <x v="16"/>
    <x v="16"/>
    <s v="C. T. Santa Rosa"/>
    <x v="76"/>
    <s v="TG"/>
    <x v="0"/>
    <x v="182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2"/>
    <s v="ENEGEN"/>
    <s v="33002293"/>
    <s v="33002293"/>
    <x v="0"/>
    <s v="TG-5"/>
    <s v="S"/>
    <n v="59.6"/>
    <n v="47.905000000000001"/>
    <n v="261.44"/>
    <n v="734.23099999999999"/>
    <n v="995.67"/>
    <n v="0"/>
    <n v="45.27"/>
    <n v="11.82"/>
    <n v="0"/>
    <m/>
    <x v="0"/>
    <s v="ENEGEN33002293TG-5TG"/>
    <s v="ENEL Generación Perú S.A.A."/>
    <x v="16"/>
    <x v="16"/>
    <s v="C. T. Santa Rosa"/>
    <x v="76"/>
    <s v="TG"/>
    <x v="0"/>
    <x v="183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995.67"/>
    <n v="0.99566999999999994"/>
    <m/>
    <s v="-"/>
    <s v="-"/>
    <n v="0"/>
    <n v="1.00000000009004E-3"/>
    <n v="46"/>
    <s v="BASE DE DATOS"/>
    <m/>
  </r>
  <r>
    <s v="24"/>
    <x v="2"/>
    <s v="ENEGEN"/>
    <s v="33002293"/>
    <s v="33002293"/>
    <x v="0"/>
    <s v="TG-6"/>
    <s v="S"/>
    <n v="59.6"/>
    <n v="53.71"/>
    <n v="251.87100000000001"/>
    <n v="449.32299999999998"/>
    <n v="701.19399999999996"/>
    <n v="0"/>
    <n v="33.07"/>
    <n v="11.82"/>
    <n v="0"/>
    <m/>
    <x v="0"/>
    <s v="ENEGEN33002293TG-6TG"/>
    <s v="ENEL Generación Perú S.A.A."/>
    <x v="16"/>
    <x v="16"/>
    <s v="C. T. Santa Rosa"/>
    <x v="76"/>
    <s v="TG"/>
    <x v="0"/>
    <x v="184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701.19399999999996"/>
    <n v="0.70119399999999998"/>
    <m/>
    <s v="-"/>
    <s v="-"/>
    <n v="0"/>
    <n v="0"/>
    <n v="46"/>
    <s v="BASE DE DATOS"/>
    <m/>
  </r>
  <r>
    <s v="24"/>
    <x v="2"/>
    <s v="ENEGEN"/>
    <s v="33002293"/>
    <s v="33002293"/>
    <x v="0"/>
    <s v="TG-7"/>
    <s v="S"/>
    <n v="127.5"/>
    <n v="119.53700000000001"/>
    <n v="1136.6369999999999"/>
    <n v="4116.8149999999996"/>
    <n v="5253.4520000000002"/>
    <n v="0"/>
    <n v="110.55"/>
    <n v="3.98"/>
    <n v="0"/>
    <m/>
    <x v="0"/>
    <s v="ENEGEN33002293TG-7TG"/>
    <s v="ENEL Generación Perú S.A.A."/>
    <x v="16"/>
    <x v="16"/>
    <s v="C. T. Santa Rosa"/>
    <x v="76"/>
    <s v="TG"/>
    <x v="0"/>
    <x v="185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5253.4520000000002"/>
    <n v="5.2534520000000002"/>
    <m/>
    <s v="-"/>
    <s v="-"/>
    <n v="0"/>
    <n v="-9.0949470177292824E-13"/>
    <n v="46"/>
    <s v="BASE DE DATOS"/>
    <m/>
  </r>
  <r>
    <s v="24"/>
    <x v="2"/>
    <s v="ENEGEN"/>
    <s v="33002293"/>
    <s v="33002293"/>
    <x v="0"/>
    <s v="TG-8"/>
    <s v="S"/>
    <n v="200"/>
    <n v="191.196"/>
    <n v="7939.6180000000004"/>
    <n v="16835.678"/>
    <n v="24775.295999999998"/>
    <n v="0"/>
    <n v="201.77"/>
    <n v="5.48"/>
    <n v="0"/>
    <m/>
    <x v="0"/>
    <s v="ENEGEN33002293TG-8TG"/>
    <s v="ENEL Generación Perú S.A.A."/>
    <x v="16"/>
    <x v="16"/>
    <s v="C. T. Santa Rosa"/>
    <x v="76"/>
    <s v="TG"/>
    <x v="0"/>
    <x v="186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24775.295999999998"/>
    <n v="24.775295999999997"/>
    <m/>
    <s v="-"/>
    <s v="-"/>
    <n v="0"/>
    <n v="3.637978807091713E-12"/>
    <n v="46"/>
    <s v="BASE DE DATOS"/>
    <m/>
  </r>
  <r>
    <s v="24"/>
    <x v="2"/>
    <s v="ENEGEN"/>
    <s v="33028294"/>
    <s v="33028294"/>
    <x v="0"/>
    <s v="TG-3"/>
    <s v="S"/>
    <n v="170"/>
    <n v="150.28899999999999"/>
    <n v="19180.064999999999"/>
    <n v="40411.500999999997"/>
    <n v="59591.567000000003"/>
    <n v="48"/>
    <n v="514.38"/>
    <n v="48.78"/>
    <n v="0"/>
    <m/>
    <x v="0"/>
    <s v="ENEGEN33028294TG-3TG"/>
    <s v="ENEL Generación Perú S.A.A."/>
    <x v="16"/>
    <x v="16"/>
    <s v="C. T. Ventanilla"/>
    <x v="77"/>
    <s v="TG"/>
    <x v="3"/>
    <x v="181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59591.567000000003"/>
    <n v="59.591567000000005"/>
    <m/>
    <s v="-"/>
    <s v="-"/>
    <n v="0"/>
    <n v="-1.0000000111176632E-3"/>
    <n v="46"/>
    <s v="BASE DE DATOS"/>
    <m/>
  </r>
  <r>
    <s v="24"/>
    <x v="2"/>
    <s v="ENEGEN"/>
    <s v="33028294"/>
    <s v="33028294"/>
    <x v="0"/>
    <s v="TG-4"/>
    <s v="S"/>
    <n v="170"/>
    <n v="150.88900000000001"/>
    <n v="18316.727999999999"/>
    <n v="37756.347000000002"/>
    <n v="56073.074999999997"/>
    <n v="48"/>
    <n v="476.98"/>
    <n v="48"/>
    <n v="0"/>
    <m/>
    <x v="0"/>
    <s v="ENEGEN33028294TG-4TG"/>
    <s v="ENEL Generación Perú S.A.A."/>
    <x v="16"/>
    <x v="16"/>
    <s v="C. T. Ventanilla"/>
    <x v="77"/>
    <s v="TG"/>
    <x v="3"/>
    <x v="182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56073.074999999997"/>
    <n v="56.073074999999996"/>
    <m/>
    <s v="-"/>
    <s v="-"/>
    <n v="0"/>
    <n v="0"/>
    <n v="46"/>
    <s v="BASE DE DATOS"/>
    <m/>
  </r>
  <r>
    <s v="24"/>
    <x v="2"/>
    <s v="ENEGEN"/>
    <s v="33028294"/>
    <s v="33028294"/>
    <x v="1"/>
    <s v="TV-7"/>
    <s v="S"/>
    <n v="184"/>
    <n v="170.44499999999999"/>
    <n v="9930.7160000000003"/>
    <n v="26680.143"/>
    <n v="36610.858999999997"/>
    <n v="382.13"/>
    <n v="292.95"/>
    <n v="33.450000000000003"/>
    <n v="0"/>
    <m/>
    <x v="0"/>
    <s v="ENEGEN33028294TV-7TV"/>
    <s v="ENEL Generación Perú S.A.A."/>
    <x v="16"/>
    <x v="16"/>
    <s v="C. T. Ventanilla"/>
    <x v="77"/>
    <s v="TV"/>
    <x v="3"/>
    <x v="187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36610.858999999997"/>
    <n v="36.610858999999998"/>
    <m/>
    <s v="-"/>
    <s v="-"/>
    <n v="0"/>
    <n v="0"/>
    <n v="46"/>
    <s v="BASE DE DATOS"/>
    <m/>
  </r>
  <r>
    <s v="24"/>
    <x v="3"/>
    <s v="ENEGEN"/>
    <s v="33002293"/>
    <s v="33002293"/>
    <x v="0"/>
    <s v="TG-2"/>
    <s v="N"/>
    <n v="0"/>
    <n v="0"/>
    <n v="0"/>
    <n v="0"/>
    <n v="0"/>
    <n v="0"/>
    <n v="0"/>
    <n v="0"/>
    <n v="0"/>
    <m/>
    <x v="0"/>
    <s v="ENEGEN33002293TG-2TG"/>
    <s v="ENEL Generación Perú S.A.A."/>
    <x v="16"/>
    <x v="16"/>
    <s v="C. T. Santa Rosa"/>
    <x v="76"/>
    <s v="TG"/>
    <x v="0"/>
    <x v="180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3"/>
    <s v="ENEGEN"/>
    <s v="33002293"/>
    <s v="33002293"/>
    <x v="0"/>
    <s v="TG-3"/>
    <s v="N"/>
    <n v="0"/>
    <n v="0"/>
    <n v="0"/>
    <n v="0"/>
    <n v="0"/>
    <n v="0"/>
    <n v="0"/>
    <n v="0"/>
    <n v="0"/>
    <m/>
    <x v="0"/>
    <s v="ENEGEN33002293TG-3TG"/>
    <s v="ENEL Generación Perú S.A.A."/>
    <x v="16"/>
    <x v="16"/>
    <s v="C. T. Santa Rosa"/>
    <x v="76"/>
    <s v="TG"/>
    <x v="0"/>
    <x v="181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3"/>
    <s v="ENEGEN"/>
    <s v="33002293"/>
    <s v="33002293"/>
    <x v="0"/>
    <s v="TG-4"/>
    <s v="N"/>
    <n v="0"/>
    <n v="0"/>
    <n v="0"/>
    <n v="0"/>
    <n v="0"/>
    <n v="0"/>
    <n v="0"/>
    <n v="0"/>
    <n v="0"/>
    <m/>
    <x v="0"/>
    <s v="ENEGEN33002293TG-4TG"/>
    <s v="ENEL Generación Perú S.A.A."/>
    <x v="16"/>
    <x v="16"/>
    <s v="C. T. Santa Rosa"/>
    <x v="76"/>
    <s v="TG"/>
    <x v="0"/>
    <x v="182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3"/>
    <s v="ENEGEN"/>
    <s v="33002293"/>
    <s v="33002293"/>
    <x v="0"/>
    <s v="TG-5"/>
    <s v="S"/>
    <n v="59.6"/>
    <n v="47.905000000000001"/>
    <n v="230.178"/>
    <n v="446.53399999999999"/>
    <n v="676.71199999999999"/>
    <n v="0"/>
    <n v="29.88"/>
    <n v="0"/>
    <n v="0"/>
    <m/>
    <x v="0"/>
    <s v="ENEGEN33002293TG-5TG"/>
    <s v="ENEL Generación Perú S.A.A."/>
    <x v="16"/>
    <x v="16"/>
    <s v="C. T. Santa Rosa"/>
    <x v="76"/>
    <s v="TG"/>
    <x v="0"/>
    <x v="183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676.71199999999999"/>
    <n v="0.67671199999999998"/>
    <m/>
    <s v="-"/>
    <s v="-"/>
    <n v="0"/>
    <n v="0"/>
    <n v="46"/>
    <s v="BASE DE DATOS"/>
    <m/>
  </r>
  <r>
    <s v="24"/>
    <x v="3"/>
    <s v="ENEGEN"/>
    <s v="33002293"/>
    <s v="33002293"/>
    <x v="0"/>
    <s v="TG-6"/>
    <s v="S"/>
    <n v="59.6"/>
    <n v="53.71"/>
    <n v="221.30099999999999"/>
    <n v="359.08199999999999"/>
    <n v="580.38300000000004"/>
    <n v="0"/>
    <n v="26.62"/>
    <n v="0"/>
    <n v="0"/>
    <m/>
    <x v="0"/>
    <s v="ENEGEN33002293TG-6TG"/>
    <s v="ENEL Generación Perú S.A.A."/>
    <x v="16"/>
    <x v="16"/>
    <s v="C. T. Santa Rosa"/>
    <x v="76"/>
    <s v="TG"/>
    <x v="0"/>
    <x v="184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580.38300000000004"/>
    <n v="0.58038300000000009"/>
    <m/>
    <s v="-"/>
    <s v="-"/>
    <n v="0"/>
    <n v="0"/>
    <n v="46"/>
    <s v="BASE DE DATOS"/>
    <m/>
  </r>
  <r>
    <s v="24"/>
    <x v="3"/>
    <s v="ENEGEN"/>
    <s v="33002293"/>
    <s v="33002293"/>
    <x v="0"/>
    <s v="TG-7"/>
    <s v="S"/>
    <n v="127.5"/>
    <n v="119.53700000000001"/>
    <n v="643.09500000000003"/>
    <n v="1698.383"/>
    <n v="2341.4780000000001"/>
    <n v="0"/>
    <n v="28.75"/>
    <n v="0"/>
    <n v="0"/>
    <m/>
    <x v="0"/>
    <s v="ENEGEN33002293TG-7TG"/>
    <s v="ENEL Generación Perú S.A.A."/>
    <x v="16"/>
    <x v="16"/>
    <s v="C. T. Santa Rosa"/>
    <x v="76"/>
    <s v="TG"/>
    <x v="0"/>
    <x v="185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2341.4780000000001"/>
    <n v="2.3414779999999999"/>
    <m/>
    <s v="-"/>
    <s v="-"/>
    <n v="0"/>
    <n v="0"/>
    <n v="46"/>
    <s v="BASE DE DATOS"/>
    <m/>
  </r>
  <r>
    <s v="24"/>
    <x v="3"/>
    <s v="ENEGEN"/>
    <s v="33002293"/>
    <s v="33002293"/>
    <x v="0"/>
    <s v="TG-8"/>
    <s v="S"/>
    <n v="200"/>
    <n v="191.196"/>
    <n v="2781.6770000000001"/>
    <n v="3220.0790000000002"/>
    <n v="6001.7560000000003"/>
    <n v="0"/>
    <n v="32.799999999999997"/>
    <n v="79.33"/>
    <n v="0"/>
    <m/>
    <x v="0"/>
    <s v="ENEGEN33002293TG-8TG"/>
    <s v="ENEL Generación Perú S.A.A."/>
    <x v="16"/>
    <x v="16"/>
    <s v="C. T. Santa Rosa"/>
    <x v="76"/>
    <s v="TG"/>
    <x v="0"/>
    <x v="186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6001.7560000000003"/>
    <n v="6.0017560000000003"/>
    <m/>
    <s v="-"/>
    <s v="-"/>
    <n v="0"/>
    <n v="0"/>
    <n v="46"/>
    <s v="BASE DE DATOS"/>
    <m/>
  </r>
  <r>
    <s v="24"/>
    <x v="3"/>
    <s v="ENEGEN"/>
    <s v="33028294"/>
    <s v="33028294"/>
    <x v="0"/>
    <s v="TG-3"/>
    <s v="S"/>
    <n v="170"/>
    <n v="150.28899999999999"/>
    <n v="7342.9750000000004"/>
    <n v="20282.837"/>
    <n v="27625.812000000002"/>
    <n v="176.77"/>
    <n v="230.22"/>
    <n v="209.93"/>
    <n v="0"/>
    <m/>
    <x v="0"/>
    <s v="ENEGEN33028294TG-3TG"/>
    <s v="ENEL Generación Perú S.A.A."/>
    <x v="16"/>
    <x v="16"/>
    <s v="C. T. Ventanilla"/>
    <x v="77"/>
    <s v="TG"/>
    <x v="3"/>
    <x v="181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27625.812000000002"/>
    <n v="27.625812000000003"/>
    <m/>
    <s v="-"/>
    <s v="-"/>
    <n v="0"/>
    <n v="-3.637978807091713E-12"/>
    <n v="46"/>
    <s v="BASE DE DATOS"/>
    <m/>
  </r>
  <r>
    <s v="24"/>
    <x v="3"/>
    <s v="ENEGEN"/>
    <s v="33028294"/>
    <s v="33028294"/>
    <x v="0"/>
    <s v="TG-4"/>
    <s v="S"/>
    <n v="170"/>
    <n v="150.88900000000001"/>
    <n v="15297.121999999999"/>
    <n v="38619.01"/>
    <n v="53916.131999999998"/>
    <n v="8.48"/>
    <n v="440.82"/>
    <n v="0"/>
    <n v="0"/>
    <m/>
    <x v="0"/>
    <s v="ENEGEN33028294TG-4TG"/>
    <s v="ENEL Generación Perú S.A.A."/>
    <x v="16"/>
    <x v="16"/>
    <s v="C. T. Ventanilla"/>
    <x v="77"/>
    <s v="TG"/>
    <x v="3"/>
    <x v="182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53916.131999999998"/>
    <n v="53.916131999999998"/>
    <m/>
    <s v="-"/>
    <s v="-"/>
    <n v="0"/>
    <n v="0"/>
    <n v="46"/>
    <s v="BASE DE DATOS"/>
    <m/>
  </r>
  <r>
    <s v="24"/>
    <x v="3"/>
    <s v="ENEGEN"/>
    <s v="33028294"/>
    <s v="33028294"/>
    <x v="1"/>
    <s v="TV-7"/>
    <s v="S"/>
    <n v="184"/>
    <n v="170.44499999999999"/>
    <n v="10866.674999999999"/>
    <n v="27155.170999999998"/>
    <n v="38021.845000000001"/>
    <n v="97.87"/>
    <n v="404.12"/>
    <n v="37.630000000000003"/>
    <n v="0"/>
    <m/>
    <x v="0"/>
    <s v="ENEGEN33028294TV-7TV"/>
    <s v="ENEL Generación Perú S.A.A."/>
    <x v="16"/>
    <x v="16"/>
    <s v="C. T. Ventanilla"/>
    <x v="77"/>
    <s v="TV"/>
    <x v="3"/>
    <x v="187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38021.845000000001"/>
    <n v="38.021844999999999"/>
    <m/>
    <s v="-"/>
    <s v="-"/>
    <n v="0"/>
    <n v="9.9999999656574801E-4"/>
    <n v="46"/>
    <s v="BASE DE DATOS"/>
    <m/>
  </r>
  <r>
    <s v="24"/>
    <x v="2"/>
    <s v="ENEPIU"/>
    <s v="33024793"/>
    <s v="33024793"/>
    <x v="0"/>
    <s v="Unidad TG-6"/>
    <s v="S"/>
    <n v="51.39"/>
    <n v="49.627000000000002"/>
    <n v="8698.7430000000004"/>
    <n v="17876.026999999998"/>
    <n v="26574.77"/>
    <n v="0"/>
    <n v="577.02"/>
    <n v="0"/>
    <n v="0"/>
    <m/>
    <x v="0"/>
    <s v="ENEPIU33024793Unidad TG-6TG"/>
    <s v="ENEL Generación Piura S.A."/>
    <x v="17"/>
    <x v="17"/>
    <s v="C. T. Malacas"/>
    <x v="78"/>
    <s v="TG"/>
    <x v="0"/>
    <x v="188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26574.77"/>
    <n v="26.574770000000001"/>
    <m/>
    <n v="4.2824999999999998"/>
    <n v="4.1355833333333338"/>
    <n v="0"/>
    <n v="-3.637978807091713E-12"/>
    <n v="47"/>
    <s v="BASE DE DATOS"/>
    <m/>
  </r>
  <r>
    <s v="24"/>
    <x v="2"/>
    <s v="ENEPIU"/>
    <s v="33070996"/>
    <s v="33070996"/>
    <x v="0"/>
    <s v="Unid. TG-4"/>
    <s v="S"/>
    <n v="101.3"/>
    <n v="91.590999999999994"/>
    <n v="0"/>
    <n v="786.49900000000002"/>
    <n v="786.49900000000002"/>
    <n v="481.03"/>
    <n v="12.07"/>
    <n v="0"/>
    <n v="0"/>
    <m/>
    <x v="0"/>
    <s v="ENEPIU33070996Unid. TG-4TG"/>
    <s v="ENEL Generación Piura S.A."/>
    <x v="17"/>
    <x v="17"/>
    <s v="C. T. Malacas 2"/>
    <x v="79"/>
    <s v="TG"/>
    <x v="0"/>
    <x v="189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786.49900000000002"/>
    <n v="0.78649900000000006"/>
    <m/>
    <n v="8.4416666666666664"/>
    <n v="7.6325833333333328"/>
    <n v="0"/>
    <n v="0"/>
    <n v="47"/>
    <s v="BASE DE DATOS"/>
    <m/>
  </r>
  <r>
    <s v="24"/>
    <x v="2"/>
    <s v="ENEPIU"/>
    <s v="33282311"/>
    <s v="33282311"/>
    <x v="0"/>
    <s v="Unid. TG-5"/>
    <s v="S"/>
    <n v="177.65"/>
    <n v="184.90299999999999"/>
    <n v="66.977999999999994"/>
    <n v="87.843999999999994"/>
    <n v="154.822"/>
    <n v="0"/>
    <n v="2.27"/>
    <n v="0"/>
    <n v="0"/>
    <m/>
    <x v="0"/>
    <s v="ENEPIU33282311Unid. TG-5TG"/>
    <s v="ENEL Generación Piura S.A."/>
    <x v="17"/>
    <x v="17"/>
    <s v="C. T. Malacas 3"/>
    <x v="80"/>
    <s v="TG"/>
    <x v="0"/>
    <x v="190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154.822"/>
    <n v="0.15482200000000002"/>
    <m/>
    <n v="14.804166666666667"/>
    <n v="15.408583333333333"/>
    <n v="0"/>
    <n v="0"/>
    <n v="47"/>
    <s v="BASE DE DATOS"/>
    <m/>
  </r>
  <r>
    <s v="24"/>
    <x v="2"/>
    <s v="ENGIEP"/>
    <s v="53201207"/>
    <s v="53201207"/>
    <x v="0"/>
    <s v="TG11"/>
    <s v="S"/>
    <n v="180.9"/>
    <n v="172.01"/>
    <n v="27081.083999999999"/>
    <n v="68564.514999999999"/>
    <n v="95645.599000000002"/>
    <n v="0"/>
    <n v="684.13"/>
    <n v="0"/>
    <n v="0"/>
    <m/>
    <x v="0"/>
    <s v="ENGIEP53201207TG11TG"/>
    <s v="ENGIE Energía Perú S.A."/>
    <x v="28"/>
    <x v="28"/>
    <s v="C. T. CHILCA1"/>
    <x v="98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95645.599000000002"/>
    <n v="95.645599000000004"/>
    <m/>
    <n v="15.075000000000001"/>
    <n v="14.460666666666667"/>
    <n v="0"/>
    <n v="0"/>
    <n v="50"/>
    <s v="BASE DE DATOS"/>
    <m/>
  </r>
  <r>
    <s v="24"/>
    <x v="2"/>
    <s v="ENGIEP"/>
    <s v="53201207"/>
    <s v="53201207"/>
    <x v="0"/>
    <s v="TG12"/>
    <s v="S"/>
    <n v="180.9"/>
    <n v="172.39"/>
    <n v="26553.794999999998"/>
    <n v="65831.607000000004"/>
    <n v="92385.400999999998"/>
    <n v="0"/>
    <n v="681.27"/>
    <n v="0"/>
    <n v="0"/>
    <m/>
    <x v="0"/>
    <s v="ENGIEP53201207TG12TG"/>
    <s v="ENGIE Energía Perú S.A."/>
    <x v="28"/>
    <x v="28"/>
    <s v="C. T. CHILCA1"/>
    <x v="98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92385.400999999998"/>
    <n v="92.385401000000002"/>
    <m/>
    <n v="15.075000000000001"/>
    <n v="14.213749999999999"/>
    <n v="0"/>
    <n v="1.0000000038417056E-3"/>
    <n v="50"/>
    <s v="BASE DE DATOS"/>
    <m/>
  </r>
  <r>
    <s v="24"/>
    <x v="2"/>
    <s v="ENGIEP"/>
    <s v="53201207"/>
    <s v="53201207"/>
    <x v="0"/>
    <s v="TG21"/>
    <s v="S"/>
    <n v="199.8"/>
    <n v="189.58"/>
    <n v="23734.312000000002"/>
    <n v="58195.999000000003"/>
    <n v="81930.311000000002"/>
    <n v="0"/>
    <n v="542.22"/>
    <n v="0"/>
    <n v="0"/>
    <m/>
    <x v="0"/>
    <s v="ENGIEP53201207TG21TG"/>
    <s v="ENGIE Energía Perú S.A."/>
    <x v="28"/>
    <x v="28"/>
    <s v="C. T. CHILCA1"/>
    <x v="98"/>
    <s v="TG"/>
    <x v="3"/>
    <x v="22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81930.311000000002"/>
    <n v="81.930311000000003"/>
    <m/>
    <n v="16.650000000000002"/>
    <n v="15.934833333333332"/>
    <n v="0"/>
    <n v="0"/>
    <n v="50"/>
    <s v="BASE DE DATOS"/>
    <m/>
  </r>
  <r>
    <s v="24"/>
    <x v="2"/>
    <s v="ENGIEP"/>
    <s v="53201207"/>
    <s v="53201207"/>
    <x v="1"/>
    <s v="TV21"/>
    <s v="S"/>
    <n v="292"/>
    <n v="280.50599999999997"/>
    <n v="39108.798999999999"/>
    <n v="103910.34"/>
    <n v="143019.13800000001"/>
    <n v="0"/>
    <n v="682.88"/>
    <n v="6.57"/>
    <n v="0"/>
    <m/>
    <x v="0"/>
    <s v="ENGIEP53201207TV21TV"/>
    <s v="ENGIE Energía Perú S.A."/>
    <x v="28"/>
    <x v="28"/>
    <s v="C.T. CHILCA1"/>
    <x v="98"/>
    <s v="TV"/>
    <x v="3"/>
    <x v="222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43019.13800000001"/>
    <n v="143.019138"/>
    <m/>
    <n v="24.333333333333332"/>
    <n v="22.339333333333332"/>
    <n v="0"/>
    <n v="9.9999998928979039E-4"/>
    <n v="50"/>
    <s v="BASE DE DATOS"/>
    <m/>
  </r>
  <r>
    <s v="24"/>
    <x v="2"/>
    <s v="ENGIEP"/>
    <s v="53201207"/>
    <s v="53201207"/>
    <x v="0"/>
    <s v="TG41"/>
    <s v="S"/>
    <n v="73.599999999999994"/>
    <n v="76.55"/>
    <n v="5478.8410000000003"/>
    <n v="12063.989"/>
    <n v="17542.829000000002"/>
    <n v="0"/>
    <n v="292.3"/>
    <n v="6.38"/>
    <n v="0"/>
    <m/>
    <x v="0"/>
    <s v="ENGIEP53201207TG41TG"/>
    <s v="ENGIE Energía Perú S.A."/>
    <x v="28"/>
    <x v="28"/>
    <s v="C. T. CHILCA1"/>
    <x v="98"/>
    <s v="TG"/>
    <x v="3"/>
    <x v="22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7542.829000000002"/>
    <n v="17.542829000000001"/>
    <m/>
    <n v="6.1333333333333329"/>
    <n v="6.1846666666666659"/>
    <n v="0"/>
    <n v="1.0000000002037268E-3"/>
    <n v="50"/>
    <s v="BASE DE DATOS"/>
    <m/>
  </r>
  <r>
    <s v="24"/>
    <x v="2"/>
    <s v="ENGIEP"/>
    <s v="53201207"/>
    <s v="53201207"/>
    <x v="1"/>
    <s v="TV41"/>
    <s v="S"/>
    <n v="45"/>
    <n v="37.49"/>
    <n v="2048.7280000000001"/>
    <n v="5530.6679999999997"/>
    <n v="7579.3950000000004"/>
    <n v="0"/>
    <n v="234.18"/>
    <n v="0"/>
    <n v="0"/>
    <m/>
    <x v="0"/>
    <s v="ENGIEP53201207TV41TV"/>
    <s v="ENGIE Energía Perú S.A."/>
    <x v="28"/>
    <x v="28"/>
    <s v="C.T. CHILCA1"/>
    <x v="98"/>
    <s v="TV"/>
    <x v="3"/>
    <x v="22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579.3950000000004"/>
    <n v="7.5793950000000008"/>
    <m/>
    <n v="4.0909090909090908"/>
    <n v="3.2983636363636362"/>
    <n v="0"/>
    <n v="9.9999999929423211E-4"/>
    <n v="50"/>
    <s v="BASE DE DATOS"/>
    <m/>
  </r>
  <r>
    <s v="24"/>
    <x v="2"/>
    <s v="ENGIEP"/>
    <s v="33357414"/>
    <s v="33357414"/>
    <x v="0"/>
    <s v="TG1 NEPI"/>
    <s v="S"/>
    <n v="203.43"/>
    <n v="206.495"/>
    <n v="466.76600000000002"/>
    <n v="0"/>
    <n v="466.76600000000002"/>
    <n v="0"/>
    <n v="2.72"/>
    <n v="0"/>
    <n v="0"/>
    <m/>
    <x v="0"/>
    <s v="ENGIEP33357414TG1 NEPITG"/>
    <s v="ENGIE Energía Perú S.A."/>
    <x v="28"/>
    <x v="28"/>
    <s v="C.T. NEPI"/>
    <x v="99"/>
    <s v="TG"/>
    <x v="0"/>
    <x v="236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466.76600000000002"/>
    <n v="0.46676600000000001"/>
    <m/>
    <n v="29.958749999999998"/>
    <n v="25.811875000000001"/>
    <n v="0"/>
    <n v="0"/>
    <n v="50"/>
    <s v="BASE DE DATOS"/>
    <m/>
  </r>
  <r>
    <s v="24"/>
    <x v="2"/>
    <s v="KALLPA"/>
    <s v="33145006"/>
    <s v="33145006"/>
    <x v="0"/>
    <s v="TG1"/>
    <s v="S"/>
    <n v="187.07300000000001"/>
    <n v="186.57599999999999"/>
    <n v="14682.397999999999"/>
    <n v="58433.927000000003"/>
    <n v="73116.324999999997"/>
    <n v="0"/>
    <n v="544.16999999999996"/>
    <n v="0"/>
    <n v="0"/>
    <m/>
    <x v="0"/>
    <s v="KALLPA33145006TG1TG"/>
    <s v="Kallpa Generaci¢n S.A."/>
    <x v="22"/>
    <x v="22"/>
    <s v="C.T. Kallpa"/>
    <x v="88"/>
    <s v="TG"/>
    <x v="3"/>
    <x v="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3116.324999999997"/>
    <n v="73.116325000000003"/>
    <m/>
    <n v="15.589416666666667"/>
    <n v="15.474499999999999"/>
    <n v="0"/>
    <n v="0"/>
    <n v="66"/>
    <s v="BASE DE DATOS"/>
    <m/>
  </r>
  <r>
    <s v="24"/>
    <x v="2"/>
    <s v="KALLPA"/>
    <s v="33145006"/>
    <s v="33145006"/>
    <x v="0"/>
    <s v="TG2"/>
    <s v="S"/>
    <n v="191.429"/>
    <n v="189.745"/>
    <n v="8181.4780000000001"/>
    <n v="31524.606"/>
    <n v="39706.084000000003"/>
    <n v="238.58"/>
    <n v="276.5"/>
    <n v="0"/>
    <n v="0"/>
    <m/>
    <x v="0"/>
    <s v="KALLPA33145006TG2TG"/>
    <s v="Kallpa Generaci¢n S.A."/>
    <x v="22"/>
    <x v="22"/>
    <s v="C.T. Kallpa"/>
    <x v="88"/>
    <s v="TG"/>
    <x v="3"/>
    <x v="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39706.084000000003"/>
    <n v="39.706084000000004"/>
    <m/>
    <n v="15.952416666666666"/>
    <n v="14.936416666666666"/>
    <n v="0"/>
    <n v="0"/>
    <n v="66"/>
    <s v="BASE DE DATOS"/>
    <m/>
  </r>
  <r>
    <s v="24"/>
    <x v="2"/>
    <s v="KALLPA"/>
    <s v="33145006"/>
    <s v="33145006"/>
    <x v="0"/>
    <s v="TG3"/>
    <s v="S"/>
    <n v="193.74799999999999"/>
    <n v="192.96799999999999"/>
    <n v="17875.035"/>
    <n v="68811.001999999993"/>
    <n v="86686.036999999997"/>
    <n v="0"/>
    <n v="591.9"/>
    <n v="0"/>
    <n v="0"/>
    <m/>
    <x v="0"/>
    <s v="KALLPA33145006TG3TG"/>
    <s v="Kallpa Generaci¢n S.A."/>
    <x v="22"/>
    <x v="22"/>
    <s v="C.T. Kallpa"/>
    <x v="88"/>
    <s v="TG"/>
    <x v="3"/>
    <x v="20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86686.036999999997"/>
    <n v="86.686036999999999"/>
    <m/>
    <n v="16.145666666666667"/>
    <n v="15.520000000000001"/>
    <n v="0"/>
    <n v="0"/>
    <n v="66"/>
    <s v="BASE DE DATOS"/>
    <m/>
  </r>
  <r>
    <s v="24"/>
    <x v="2"/>
    <s v="KALLPA"/>
    <s v="33170108"/>
    <s v="33170108"/>
    <x v="0"/>
    <s v="TG5"/>
    <s v="S"/>
    <n v="195.428"/>
    <n v="188.911"/>
    <n v="25294.417000000001"/>
    <n v="101921.876"/>
    <n v="127216.29300000001"/>
    <n v="0"/>
    <n v="744"/>
    <n v="0"/>
    <n v="0"/>
    <m/>
    <x v="0"/>
    <s v="KALLPA33170108TG5TG"/>
    <s v="Kallpa Generaci¢n S.A."/>
    <x v="22"/>
    <x v="22"/>
    <s v="C.T. Las Flores"/>
    <x v="89"/>
    <s v="TG"/>
    <x v="3"/>
    <x v="18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7216.29300000001"/>
    <n v="127.21629300000001"/>
    <m/>
    <n v="16.285666666666668"/>
    <n v="17.845166666666668"/>
    <n v="0"/>
    <n v="0"/>
    <n v="66"/>
    <s v="BASE DE DATOS"/>
    <m/>
  </r>
  <r>
    <s v="24"/>
    <x v="2"/>
    <s v="KALLPA"/>
    <s v="33145006"/>
    <s v="33145006"/>
    <x v="1"/>
    <s v="TV"/>
    <s v="S"/>
    <n v="291.16699999999997"/>
    <n v="283.03699999999998"/>
    <n v="18119.685000000001"/>
    <n v="80251.966"/>
    <n v="98371.650999999998"/>
    <n v="190.08"/>
    <n v="570.9"/>
    <n v="0"/>
    <n v="0"/>
    <m/>
    <x v="0"/>
    <s v="KALLPA33145006TVTV"/>
    <s v="Kallpa Generaci¢n S.A."/>
    <x v="22"/>
    <x v="22"/>
    <s v="C.T. Kallpa"/>
    <x v="88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98371.650999999998"/>
    <n v="98.371651"/>
    <m/>
    <n v="33.895833333333336"/>
    <n v="28.758583333333334"/>
    <n v="0"/>
    <n v="0"/>
    <n v="66"/>
    <s v="BASE DE DATOS"/>
    <m/>
  </r>
  <r>
    <s v="24"/>
    <x v="2"/>
    <s v="KALLPA"/>
    <s v="33170108"/>
    <s v="33170108"/>
    <x v="1"/>
    <s v="TV"/>
    <s v="S"/>
    <n v="135.089"/>
    <n v="135.089"/>
    <n v="12938.982"/>
    <n v="54356.493000000002"/>
    <n v="67295.475000000006"/>
    <n v="0"/>
    <n v="744"/>
    <n v="0"/>
    <n v="0"/>
    <m/>
    <x v="0"/>
    <s v="KALLPA33170108TVTV"/>
    <s v="Kallpa Generaci¢n S.A."/>
    <x v="22"/>
    <x v="22"/>
    <s v="C.T. Las Flores"/>
    <x v="89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67295.475000000006"/>
    <n v="67.29547500000001"/>
    <m/>
    <n v="9.2643333333333331"/>
    <n v="8.971166666666667"/>
    <n v="0"/>
    <n v="0"/>
    <n v="66"/>
    <s v="BASE DE DATOS"/>
    <m/>
  </r>
  <r>
    <s v="24"/>
    <x v="3"/>
    <s v="KALLPA"/>
    <s v="33145006"/>
    <s v="33145006"/>
    <x v="0"/>
    <s v="TG1"/>
    <s v="S"/>
    <n v="187.07300000000001"/>
    <n v="186.57599999999999"/>
    <n v="18511.072"/>
    <n v="73885.244000000006"/>
    <n v="92396.316000000006"/>
    <n v="47.27"/>
    <n v="672.87"/>
    <n v="0"/>
    <n v="0"/>
    <m/>
    <x v="0"/>
    <s v="KALLPA33145006TG1TG"/>
    <s v="Kallpa Generaci¢n S.A."/>
    <x v="22"/>
    <x v="22"/>
    <s v="C.T. Kallpa"/>
    <x v="88"/>
    <s v="TG"/>
    <x v="3"/>
    <x v="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92396.316000000006"/>
    <n v="92.396316000000013"/>
    <m/>
    <n v="15.589416666666667"/>
    <n v="15.474499999999999"/>
    <n v="0"/>
    <n v="0"/>
    <n v="66"/>
    <s v="BASE DE DATOS"/>
    <m/>
  </r>
  <r>
    <s v="24"/>
    <x v="3"/>
    <s v="KALLPA"/>
    <s v="33145006"/>
    <s v="33145006"/>
    <x v="0"/>
    <s v="TG2"/>
    <s v="S"/>
    <n v="191.429"/>
    <n v="189.745"/>
    <n v="6256.7039999999997"/>
    <n v="25203.330999999998"/>
    <n v="31460.036"/>
    <n v="551.97"/>
    <n v="183"/>
    <n v="0"/>
    <n v="0"/>
    <m/>
    <x v="0"/>
    <s v="KALLPA33145006TG2TG"/>
    <s v="Kallpa Generaci¢n S.A."/>
    <x v="22"/>
    <x v="22"/>
    <s v="C.T. Kallpa"/>
    <x v="88"/>
    <s v="TG"/>
    <x v="3"/>
    <x v="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31460.036"/>
    <n v="31.460035999999999"/>
    <m/>
    <n v="15.952416666666666"/>
    <n v="14.936416666666666"/>
    <n v="0"/>
    <n v="-1.0000000038417056E-3"/>
    <n v="66"/>
    <s v="BASE DE DATOS"/>
    <m/>
  </r>
  <r>
    <s v="24"/>
    <x v="3"/>
    <s v="KALLPA"/>
    <s v="33145006"/>
    <s v="33145006"/>
    <x v="0"/>
    <s v="TG3"/>
    <s v="S"/>
    <n v="193.74799999999999"/>
    <n v="192.96799999999999"/>
    <n v="21390.262999999999"/>
    <n v="82304.831999999995"/>
    <n v="103695.095"/>
    <n v="0"/>
    <n v="720"/>
    <n v="0"/>
    <n v="0"/>
    <m/>
    <x v="0"/>
    <s v="KALLPA33145006TG3TG"/>
    <s v="Kallpa Generaci¢n S.A."/>
    <x v="22"/>
    <x v="22"/>
    <s v="C.T. Kallpa"/>
    <x v="88"/>
    <s v="TG"/>
    <x v="3"/>
    <x v="20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3695.095"/>
    <n v="103.69509499999999"/>
    <m/>
    <n v="16.145666666666667"/>
    <n v="15.520000000000001"/>
    <n v="0"/>
    <n v="0"/>
    <n v="66"/>
    <s v="BASE DE DATOS"/>
    <m/>
  </r>
  <r>
    <s v="24"/>
    <x v="3"/>
    <s v="KALLPA"/>
    <s v="33170108"/>
    <s v="33170108"/>
    <x v="0"/>
    <s v="TG5"/>
    <s v="S"/>
    <n v="195.428"/>
    <n v="188.911"/>
    <n v="24974.868999999999"/>
    <n v="102785.444"/>
    <n v="127760.31299999999"/>
    <n v="0"/>
    <n v="720"/>
    <n v="0"/>
    <n v="0"/>
    <m/>
    <x v="0"/>
    <s v="KALLPA33170108TG5TG"/>
    <s v="Kallpa Generaci¢n S.A."/>
    <x v="22"/>
    <x v="22"/>
    <s v="C.T. Las Flores"/>
    <x v="89"/>
    <s v="TG"/>
    <x v="3"/>
    <x v="18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7760.31299999999"/>
    <n v="127.760313"/>
    <m/>
    <n v="16.285666666666668"/>
    <n v="17.845166666666668"/>
    <n v="0"/>
    <n v="0"/>
    <n v="66"/>
    <s v="BASE DE DATOS"/>
    <m/>
  </r>
  <r>
    <s v="24"/>
    <x v="3"/>
    <s v="KALLPA"/>
    <s v="33145006"/>
    <s v="33145006"/>
    <x v="1"/>
    <s v="TV"/>
    <s v="S"/>
    <n v="291.16699999999997"/>
    <n v="283.03699999999998"/>
    <n v="24473.609"/>
    <n v="101627.55899999999"/>
    <n v="126101.16899999999"/>
    <n v="0"/>
    <n v="720"/>
    <n v="0"/>
    <n v="0"/>
    <m/>
    <x v="0"/>
    <s v="KALLPA33145006TVTV"/>
    <s v="Kallpa Generaci¢n S.A."/>
    <x v="22"/>
    <x v="22"/>
    <s v="C.T. Kallpa"/>
    <x v="88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6101.16899999999"/>
    <n v="126.101169"/>
    <m/>
    <n v="33.895833333333336"/>
    <n v="28.758583333333334"/>
    <n v="0"/>
    <n v="-1.0000000038417056E-3"/>
    <n v="66"/>
    <s v="BASE DE DATOS"/>
    <m/>
  </r>
  <r>
    <s v="24"/>
    <x v="3"/>
    <s v="KALLPA"/>
    <s v="33170108"/>
    <s v="33170108"/>
    <x v="1"/>
    <s v="TV"/>
    <s v="S"/>
    <n v="135.089"/>
    <n v="135.089"/>
    <n v="12719.242"/>
    <n v="53613.366000000002"/>
    <n v="66332.607999999993"/>
    <n v="0"/>
    <n v="720"/>
    <n v="0"/>
    <n v="0"/>
    <m/>
    <x v="0"/>
    <s v="KALLPA33170108TVTV"/>
    <s v="Kallpa Generaci¢n S.A."/>
    <x v="22"/>
    <x v="22"/>
    <s v="C.T. Las Flores"/>
    <x v="89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66332.607999999993"/>
    <n v="66.332607999999993"/>
    <m/>
    <n v="9.2643333333333331"/>
    <n v="8.971166666666667"/>
    <n v="0"/>
    <n v="1.4551915228366852E-11"/>
    <n v="66"/>
    <s v="BASE DE DATOS"/>
    <m/>
  </r>
  <r>
    <s v="24"/>
    <x v="2"/>
    <s v="SHOGSA"/>
    <s v="33009993"/>
    <s v="33009993"/>
    <x v="1"/>
    <s v="UNIDAD 1"/>
    <s v="S"/>
    <n v="20.18"/>
    <n v="18.140999999999998"/>
    <n v="0"/>
    <n v="0"/>
    <n v="0"/>
    <n v="0"/>
    <n v="0"/>
    <n v="0"/>
    <n v="0"/>
    <m/>
    <x v="0"/>
    <s v="SHOGSA33009993UNIDAD 1TV"/>
    <s v="Shougang Generaci¢n El‚ctrica S.A."/>
    <x v="30"/>
    <x v="30"/>
    <s v="C. T. SAN NICOLAS"/>
    <x v="101"/>
    <s v="TV"/>
    <x v="1"/>
    <x v="227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117499999999999"/>
    <n v="0"/>
    <n v="0"/>
    <n v="85"/>
    <s v="BASE DE DATOS"/>
    <m/>
  </r>
  <r>
    <s v="24"/>
    <x v="2"/>
    <s v="SHOGSA"/>
    <s v="33009993"/>
    <s v="33009993"/>
    <x v="1"/>
    <s v="UNIDAD 2"/>
    <s v="S"/>
    <n v="20.18"/>
    <n v="19.192"/>
    <n v="0"/>
    <n v="0"/>
    <n v="0"/>
    <n v="0"/>
    <n v="0"/>
    <n v="0"/>
    <n v="0"/>
    <m/>
    <x v="0"/>
    <s v="SHOGSA33009993UNIDAD 2TV"/>
    <s v="Shougang Generaci¢n El‚ctrica S.A."/>
    <x v="30"/>
    <x v="30"/>
    <s v="C. T. SAN NICOLAS"/>
    <x v="101"/>
    <s v="TV"/>
    <x v="1"/>
    <x v="228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993333333333333"/>
    <n v="0"/>
    <n v="0"/>
    <n v="85"/>
    <s v="BASE DE DATOS"/>
    <m/>
  </r>
  <r>
    <s v="24"/>
    <x v="2"/>
    <s v="SHOGSA"/>
    <s v="33009993"/>
    <s v="33009993"/>
    <x v="1"/>
    <s v="UNIDAD 3"/>
    <s v="S"/>
    <n v="27.478000000000002"/>
    <n v="24.425000000000001"/>
    <n v="0"/>
    <n v="0"/>
    <n v="0"/>
    <n v="0"/>
    <n v="0"/>
    <n v="0"/>
    <n v="0"/>
    <m/>
    <x v="0"/>
    <s v="SHOGSA33009993UNIDAD 3TV"/>
    <s v="Shougang Generaci¢n El‚ctrica S.A."/>
    <x v="30"/>
    <x v="30"/>
    <s v="C. T. SAN NICOLAS"/>
    <x v="101"/>
    <s v="TV"/>
    <x v="1"/>
    <x v="229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2.2898333333333336"/>
    <n v="2.0354166666666669"/>
    <n v="0"/>
    <n v="0"/>
    <n v="85"/>
    <s v="BASE DE DATOS"/>
    <m/>
  </r>
  <r>
    <s v="24"/>
    <x v="2"/>
    <s v="SHOGSA"/>
    <s v="33009993"/>
    <s v="33009993"/>
    <x v="2"/>
    <s v="CUMMINS ONAN"/>
    <s v="S"/>
    <n v="1.25"/>
    <n v="1.214"/>
    <n v="0"/>
    <n v="0"/>
    <n v="0"/>
    <n v="0"/>
    <n v="0"/>
    <n v="0"/>
    <n v="0"/>
    <m/>
    <x v="0"/>
    <s v="SHOGSA33009993CUMMINS ONANEL"/>
    <s v="Shougang Generaci¢n El‚ctrica S.A."/>
    <x v="30"/>
    <x v="30"/>
    <s v="C. T. SAN NICOLAS"/>
    <x v="101"/>
    <s v="EL"/>
    <x v="2"/>
    <x v="230"/>
    <x v="0"/>
    <s v="Instalado"/>
    <s v="Operativo"/>
    <s v="Generadora"/>
    <x v="0"/>
    <x v="0"/>
    <x v="0"/>
    <x v="0"/>
    <s v="Privado"/>
    <s v="ICA"/>
    <s v="ICA"/>
    <s v="NAZCA"/>
    <s v="MARCONA"/>
    <n v="0"/>
    <x v="1"/>
    <n v="0"/>
    <x v="0"/>
    <x v="0"/>
    <x v="0"/>
    <s v="MWh"/>
    <n v="0"/>
    <n v="0"/>
    <m/>
    <n v="0.11363636363636363"/>
    <n v="9.6454545454545446E-2"/>
    <n v="0"/>
    <n v="0"/>
    <n v="85"/>
    <s v="BASE DE DATOS"/>
    <m/>
  </r>
  <r>
    <s v="24"/>
    <x v="0"/>
    <s v="ELNM"/>
    <s v="53002696"/>
    <s v="53002696"/>
    <x v="2"/>
    <s v="1"/>
    <s v="S"/>
    <n v="0.7"/>
    <n v="0.5"/>
    <n v="8.4000000000000005E-2"/>
    <n v="0.33600000000000002"/>
    <n v="0.42"/>
    <n v="0"/>
    <n v="4.1500000000000004"/>
    <n v="0"/>
    <n v="0"/>
    <m/>
    <x v="0"/>
    <s v="ELNM530026961EL"/>
    <s v="Electro Norte Medio S. A. - Hidrandina"/>
    <x v="31"/>
    <x v="31"/>
    <s v="C. T. Chiquian"/>
    <x v="103"/>
    <s v="EL"/>
    <x v="2"/>
    <x v="16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.42"/>
    <n v="4.1999999999999996E-4"/>
    <m/>
    <n v="5.4166666666666669E-2"/>
    <n v="4.1666666666666664E-2"/>
    <n v="0"/>
    <n v="5.5511151231257827E-17"/>
    <n v="59"/>
    <s v="BASE DE DATOS"/>
    <m/>
  </r>
  <r>
    <s v="24"/>
    <x v="0"/>
    <s v="ELNM"/>
    <s v="53002696"/>
    <s v="53002696"/>
    <x v="2"/>
    <s v="2"/>
    <s v="S"/>
    <n v="0.7"/>
    <n v="0.5"/>
    <n v="0"/>
    <n v="0"/>
    <n v="0"/>
    <n v="0"/>
    <n v="0"/>
    <n v="0"/>
    <n v="0"/>
    <m/>
    <x v="0"/>
    <s v="ELNM530026962EL"/>
    <s v="Electro Norte Medio S. A. - Hidrandina"/>
    <x v="31"/>
    <x v="31"/>
    <s v="C. T. Chiquian"/>
    <x v="103"/>
    <s v="EL"/>
    <x v="2"/>
    <x v="17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"/>
    <n v="0"/>
    <m/>
    <n v="4.1666666666666664E-2"/>
    <n v="4.1666666666666664E-2"/>
    <n v="0"/>
    <n v="0"/>
    <n v="59"/>
    <s v="BASE DE DATOS"/>
    <m/>
  </r>
  <r>
    <s v="24"/>
    <x v="0"/>
    <s v="ELNM"/>
    <s v="53002696"/>
    <s v="53002696"/>
    <x v="2"/>
    <s v="3"/>
    <s v="S"/>
    <n v="0.315"/>
    <n v="0.315"/>
    <n v="10.691000000000001"/>
    <n v="42.764000000000003"/>
    <n v="53.454999999999998"/>
    <n v="0"/>
    <n v="299.52999999999997"/>
    <n v="0"/>
    <n v="0"/>
    <m/>
    <x v="0"/>
    <s v="ELNM530026963EL"/>
    <s v="Electro Norte Medio S. A. - Hidrandina"/>
    <x v="31"/>
    <x v="31"/>
    <s v="C. T. Chiquian"/>
    <x v="103"/>
    <s v="EL"/>
    <x v="2"/>
    <x v="176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53.454999999999998"/>
    <n v="5.3454999999999996E-2"/>
    <m/>
    <n v="2.9166666666666664E-2"/>
    <n v="2.9166666666666664E-2"/>
    <n v="0"/>
    <n v="7.1054273576010019E-15"/>
    <n v="59"/>
    <s v="BASE DE DATOS"/>
    <m/>
  </r>
  <r>
    <s v="24"/>
    <x v="1"/>
    <s v="ELNM"/>
    <s v="53002696"/>
    <s v="53002696"/>
    <x v="2"/>
    <s v="1"/>
    <s v="S"/>
    <n v="0.7"/>
    <n v="0.5"/>
    <n v="2.2410000000000001"/>
    <n v="8.9640000000000004"/>
    <n v="11.205"/>
    <n v="0"/>
    <n v="68.23"/>
    <n v="0"/>
    <n v="0"/>
    <m/>
    <x v="0"/>
    <s v="ELNM530026961EL"/>
    <s v="Electro Norte Medio S. A. - Hidrandina"/>
    <x v="31"/>
    <x v="31"/>
    <s v="C. T. Chiquian"/>
    <x v="103"/>
    <s v="EL"/>
    <x v="2"/>
    <x v="16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1.205"/>
    <n v="1.1205E-2"/>
    <m/>
    <n v="5.4166666666666669E-2"/>
    <n v="4.1666666666666664E-2"/>
    <n v="0"/>
    <n v="0"/>
    <n v="59"/>
    <s v="BASE DE DATOS"/>
    <m/>
  </r>
  <r>
    <s v="24"/>
    <x v="1"/>
    <s v="ELNM"/>
    <s v="53002696"/>
    <s v="53002696"/>
    <x v="2"/>
    <s v="2"/>
    <s v="S"/>
    <n v="0.7"/>
    <n v="0.5"/>
    <n v="0"/>
    <n v="0"/>
    <n v="0"/>
    <n v="0"/>
    <n v="0"/>
    <n v="0"/>
    <n v="0"/>
    <m/>
    <x v="0"/>
    <s v="ELNM530026962EL"/>
    <s v="Electro Norte Medio S. A. - Hidrandina"/>
    <x v="31"/>
    <x v="31"/>
    <s v="C. T. Chiquian"/>
    <x v="103"/>
    <s v="EL"/>
    <x v="2"/>
    <x v="17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"/>
    <n v="0"/>
    <m/>
    <n v="4.1666666666666664E-2"/>
    <n v="4.1666666666666664E-2"/>
    <n v="0"/>
    <n v="0"/>
    <n v="59"/>
    <s v="BASE DE DATOS"/>
    <m/>
  </r>
  <r>
    <s v="24"/>
    <x v="1"/>
    <s v="ELNM"/>
    <s v="53002696"/>
    <s v="53002696"/>
    <x v="2"/>
    <s v="3"/>
    <s v="S"/>
    <n v="0.315"/>
    <n v="0.315"/>
    <n v="30.600999999999999"/>
    <n v="122.404"/>
    <n v="153.005"/>
    <n v="0"/>
    <n v="631.30999999999995"/>
    <n v="0"/>
    <n v="0"/>
    <m/>
    <x v="0"/>
    <s v="ELNM530026963EL"/>
    <s v="Electro Norte Medio S. A. - Hidrandina"/>
    <x v="31"/>
    <x v="31"/>
    <s v="C. T. Chiquian"/>
    <x v="103"/>
    <s v="EL"/>
    <x v="2"/>
    <x v="176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53.005"/>
    <n v="0.153005"/>
    <m/>
    <n v="2.9166666666666664E-2"/>
    <n v="2.9166666666666664E-2"/>
    <n v="0"/>
    <n v="0"/>
    <n v="59"/>
    <s v="BASE DE DATOS"/>
    <m/>
  </r>
  <r>
    <s v="24"/>
    <x v="2"/>
    <s v="ELNM"/>
    <s v="53002696"/>
    <s v="53002696"/>
    <x v="2"/>
    <s v="1"/>
    <s v="S"/>
    <n v="0.7"/>
    <n v="0.5"/>
    <n v="0.193"/>
    <n v="0.77100000000000002"/>
    <n v="0.96399999999999997"/>
    <n v="0"/>
    <n v="6.5"/>
    <n v="0"/>
    <n v="0"/>
    <m/>
    <x v="0"/>
    <s v="ELNM530026961EL"/>
    <s v="Electro Norte Medio S. A. - Hidrandina"/>
    <x v="31"/>
    <x v="31"/>
    <s v="C. T. Chiquian"/>
    <x v="103"/>
    <s v="EL"/>
    <x v="2"/>
    <x v="16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.96399999999999997"/>
    <n v="9.6400000000000001E-4"/>
    <m/>
    <n v="5.4166666666666669E-2"/>
    <n v="4.1666666666666664E-2"/>
    <n v="0"/>
    <n v="0"/>
    <n v="59"/>
    <s v="BASE DE DATOS"/>
    <m/>
  </r>
  <r>
    <s v="24"/>
    <x v="2"/>
    <s v="ELNM"/>
    <s v="53002696"/>
    <s v="53002696"/>
    <x v="2"/>
    <s v="2"/>
    <s v="S"/>
    <n v="0.7"/>
    <n v="0.5"/>
    <n v="0"/>
    <n v="0"/>
    <n v="0"/>
    <n v="0"/>
    <n v="0"/>
    <n v="0"/>
    <n v="0"/>
    <m/>
    <x v="0"/>
    <s v="ELNM530026962EL"/>
    <s v="Electro Norte Medio S. A. - Hidrandina"/>
    <x v="31"/>
    <x v="31"/>
    <s v="C. T. Chiquian"/>
    <x v="103"/>
    <s v="EL"/>
    <x v="2"/>
    <x v="17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"/>
    <n v="0"/>
    <m/>
    <n v="4.1666666666666664E-2"/>
    <n v="4.1666666666666664E-2"/>
    <n v="0"/>
    <n v="0"/>
    <n v="59"/>
    <s v="BASE DE DATOS"/>
    <m/>
  </r>
  <r>
    <s v="24"/>
    <x v="2"/>
    <s v="ELNM"/>
    <s v="53002696"/>
    <s v="53002696"/>
    <x v="2"/>
    <s v="3"/>
    <s v="S"/>
    <n v="0.315"/>
    <n v="0.315"/>
    <n v="29.384"/>
    <n v="117.53700000000001"/>
    <n v="146.92099999999999"/>
    <n v="0"/>
    <n v="727.3"/>
    <n v="0"/>
    <n v="0"/>
    <m/>
    <x v="0"/>
    <s v="ELNM530026963EL"/>
    <s v="Electro Norte Medio S. A. - Hidrandina"/>
    <x v="31"/>
    <x v="31"/>
    <s v="C. T. Chiquian"/>
    <x v="103"/>
    <s v="EL"/>
    <x v="2"/>
    <x v="176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46.92099999999999"/>
    <n v="0.146921"/>
    <m/>
    <n v="2.9166666666666664E-2"/>
    <n v="2.9166666666666664E-2"/>
    <n v="0"/>
    <n v="0"/>
    <n v="59"/>
    <s v="BASE DE DATOS"/>
    <m/>
  </r>
  <r>
    <s v="24"/>
    <x v="3"/>
    <s v="ENGIEP"/>
    <s v="53201207"/>
    <s v="53201207"/>
    <x v="0"/>
    <s v="TG11"/>
    <s v="S"/>
    <n v="180.9"/>
    <n v="172.01"/>
    <n v="26322.437999999998"/>
    <n v="62601.605000000003"/>
    <n v="88924.042000000001"/>
    <n v="0"/>
    <n v="673.15"/>
    <n v="0"/>
    <n v="0"/>
    <m/>
    <x v="0"/>
    <s v="ENGIEP53201207TG11TG"/>
    <s v="ENGIE Energía Perú S.A."/>
    <x v="28"/>
    <x v="28"/>
    <s v="C. T. CHILCA1"/>
    <x v="98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88924.042000000001"/>
    <n v="88.924042"/>
    <m/>
    <n v="15.075000000000001"/>
    <n v="14.460666666666667"/>
    <n v="0"/>
    <n v="1.0000000038417056E-3"/>
    <n v="50"/>
    <s v="BASE DE DATOS"/>
    <m/>
  </r>
  <r>
    <s v="24"/>
    <x v="3"/>
    <s v="ENGIEP"/>
    <s v="53201207"/>
    <s v="53201207"/>
    <x v="0"/>
    <s v="TG12"/>
    <s v="S"/>
    <n v="180.9"/>
    <n v="172.39"/>
    <n v="16734.616999999998"/>
    <n v="33389.648999999998"/>
    <n v="50124.264999999999"/>
    <n v="19.309999999999999"/>
    <n v="426.45"/>
    <n v="0"/>
    <n v="0"/>
    <m/>
    <x v="0"/>
    <s v="ENGIEP53201207TG12TG"/>
    <s v="ENGIE Energía Perú S.A."/>
    <x v="28"/>
    <x v="28"/>
    <s v="C. T. CHILCA1"/>
    <x v="98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50124.264999999999"/>
    <n v="50.124265000000001"/>
    <m/>
    <n v="15.075000000000001"/>
    <n v="14.213749999999999"/>
    <n v="0"/>
    <n v="9.9999999656574801E-4"/>
    <n v="50"/>
    <s v="BASE DE DATOS"/>
    <m/>
  </r>
  <r>
    <s v="24"/>
    <x v="3"/>
    <s v="ENGIEP"/>
    <s v="53201207"/>
    <s v="53201207"/>
    <x v="0"/>
    <s v="TG21"/>
    <s v="S"/>
    <n v="199.8"/>
    <n v="189.58"/>
    <n v="20366.731"/>
    <n v="45079.533000000003"/>
    <n v="65446.264000000003"/>
    <n v="0"/>
    <n v="451.18"/>
    <n v="0"/>
    <n v="0"/>
    <m/>
    <x v="0"/>
    <s v="ENGIEP53201207TG21TG"/>
    <s v="ENGIE Energía Perú S.A."/>
    <x v="28"/>
    <x v="28"/>
    <s v="C. T. CHILCA1"/>
    <x v="98"/>
    <s v="TG"/>
    <x v="3"/>
    <x v="22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65446.264000000003"/>
    <n v="65.446263999999999"/>
    <m/>
    <n v="16.650000000000002"/>
    <n v="15.934833333333332"/>
    <n v="0"/>
    <n v="0"/>
    <n v="50"/>
    <s v="BASE DE DATOS"/>
    <m/>
  </r>
  <r>
    <s v="24"/>
    <x v="3"/>
    <s v="ENGIEP"/>
    <s v="53201207"/>
    <s v="53201207"/>
    <x v="1"/>
    <s v="TV21"/>
    <s v="S"/>
    <n v="292"/>
    <n v="280.50599999999997"/>
    <n v="30130.492999999999"/>
    <n v="74192.625"/>
    <n v="104323.117"/>
    <n v="0"/>
    <n v="672.52"/>
    <n v="29.83"/>
    <n v="0"/>
    <m/>
    <x v="0"/>
    <s v="ENGIEP53201207TV21TV"/>
    <s v="ENGIE Energía Perú S.A."/>
    <x v="28"/>
    <x v="28"/>
    <s v="C.T. CHILCA1"/>
    <x v="98"/>
    <s v="TV"/>
    <x v="3"/>
    <x v="222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4323.117"/>
    <n v="104.323117"/>
    <m/>
    <n v="24.333333333333332"/>
    <n v="22.339333333333332"/>
    <n v="0"/>
    <n v="1.0000000038417056E-3"/>
    <n v="50"/>
    <s v="BASE DE DATOS"/>
    <m/>
  </r>
  <r>
    <s v="24"/>
    <x v="3"/>
    <s v="ENGIEP"/>
    <s v="53201207"/>
    <s v="53201207"/>
    <x v="0"/>
    <s v="TG41"/>
    <s v="S"/>
    <n v="73.599999999999994"/>
    <n v="76.55"/>
    <n v="3312.4720000000002"/>
    <n v="4172.79"/>
    <n v="7485.2610000000004"/>
    <n v="0"/>
    <n v="152"/>
    <n v="0"/>
    <n v="0"/>
    <m/>
    <x v="0"/>
    <s v="ENGIEP53201207TG41TG"/>
    <s v="ENGIE Energía Perú S.A."/>
    <x v="28"/>
    <x v="28"/>
    <s v="C. T. CHILCA1"/>
    <x v="98"/>
    <s v="TG"/>
    <x v="3"/>
    <x v="22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485.2610000000004"/>
    <n v="7.4852610000000004"/>
    <m/>
    <n v="6.1333333333333329"/>
    <n v="6.1846666666666659"/>
    <n v="0"/>
    <n v="1.0000000002037268E-3"/>
    <n v="50"/>
    <s v="BASE DE DATOS"/>
    <m/>
  </r>
  <r>
    <s v="24"/>
    <x v="3"/>
    <s v="ENGIEP"/>
    <s v="53201207"/>
    <s v="53201207"/>
    <x v="1"/>
    <s v="TV41"/>
    <s v="S"/>
    <n v="45"/>
    <n v="37.49"/>
    <n v="0"/>
    <n v="0"/>
    <n v="0"/>
    <n v="0"/>
    <n v="0"/>
    <n v="0"/>
    <n v="0"/>
    <m/>
    <x v="0"/>
    <s v="ENGIEP53201207TV41TV"/>
    <s v="ENGIE Energía Perú S.A."/>
    <x v="28"/>
    <x v="28"/>
    <s v="C.T. CHILCA1"/>
    <x v="98"/>
    <s v="TV"/>
    <x v="3"/>
    <x v="22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0"/>
    <n v="0"/>
    <m/>
    <n v="4.0909090909090908"/>
    <n v="3.2983636363636362"/>
    <n v="0"/>
    <n v="0"/>
    <n v="50"/>
    <s v="BASE DE DATOS"/>
    <m/>
  </r>
  <r>
    <s v="24"/>
    <x v="3"/>
    <s v="ENGIEP"/>
    <s v="33357414"/>
    <s v="33357414"/>
    <x v="0"/>
    <s v="TG3 NEPI"/>
    <s v="S"/>
    <n v="203.43"/>
    <n v="206.495"/>
    <n v="309.90800000000002"/>
    <n v="156.40700000000001"/>
    <n v="466.31400000000002"/>
    <n v="0"/>
    <n v="2.7"/>
    <n v="0"/>
    <n v="0"/>
    <m/>
    <x v="0"/>
    <s v="ENGIEP33357414TG3 NEPITG"/>
    <s v="ENGIE Energía Perú S.A."/>
    <x v="28"/>
    <x v="28"/>
    <s v="C.T. NEPI"/>
    <x v="99"/>
    <s v="TG"/>
    <x v="0"/>
    <x v="225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466.31400000000002"/>
    <n v="0.46631400000000001"/>
    <m/>
    <n v="34.238571428571426"/>
    <n v="29.427142857142858"/>
    <n v="0"/>
    <n v="1.0000000000331966E-3"/>
    <n v="50"/>
    <s v="BASE DE DATOS"/>
    <m/>
  </r>
  <r>
    <s v="24"/>
    <x v="3"/>
    <s v="ENGIEP"/>
    <s v="33280811"/>
    <s v="33280811"/>
    <x v="0"/>
    <s v="GE (TG2)"/>
    <s v="S"/>
    <n v="189.55"/>
    <n v="167.971"/>
    <n v="361.76799999999997"/>
    <n v="0"/>
    <n v="361.76799999999997"/>
    <n v="0"/>
    <n v="2.42"/>
    <n v="0"/>
    <n v="0"/>
    <m/>
    <x v="0"/>
    <s v="ENGIEP33280811GE (TG2)TG"/>
    <s v="ENGIE Energía Perú S.A."/>
    <x v="28"/>
    <x v="28"/>
    <s v="C. T. RF ILO"/>
    <x v="102"/>
    <s v="TG"/>
    <x v="0"/>
    <x v="231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361.76799999999997"/>
    <n v="0.36176799999999998"/>
    <m/>
    <n v="31.591666666666669"/>
    <n v="27.995166666666666"/>
    <n v="0"/>
    <n v="0"/>
    <n v="50"/>
    <s v="BASE DE DATOS"/>
    <m/>
  </r>
  <r>
    <s v="24"/>
    <x v="3"/>
    <s v="ENGIEP"/>
    <s v="33280811"/>
    <s v="33280811"/>
    <x v="0"/>
    <s v="GE (TG3)"/>
    <s v="S"/>
    <n v="189.55"/>
    <n v="166.227"/>
    <n v="595.58399999999995"/>
    <n v="1988.78"/>
    <n v="2584.3629999999998"/>
    <n v="0"/>
    <n v="26.88"/>
    <n v="0"/>
    <n v="0"/>
    <m/>
    <x v="0"/>
    <s v="ENGIEP33280811GE (TG3)TG"/>
    <s v="ENGIE Energía Perú S.A."/>
    <x v="28"/>
    <x v="28"/>
    <s v="C. T. RF ILO"/>
    <x v="102"/>
    <s v="TG"/>
    <x v="0"/>
    <x v="232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2584.3629999999998"/>
    <n v="2.5843629999999997"/>
    <m/>
    <n v="31.591666666666669"/>
    <n v="27.704499999999999"/>
    <n v="0"/>
    <n v="1.0000000002037268E-3"/>
    <n v="50"/>
    <s v="BASE DE DATOS"/>
    <m/>
  </r>
  <r>
    <s v="24"/>
    <x v="3"/>
    <s v="ENGIEP"/>
    <s v="33280811"/>
    <s v="33280811"/>
    <x v="0"/>
    <s v="GE (TG1)"/>
    <s v="S"/>
    <n v="189.55"/>
    <n v="167.7"/>
    <n v="118.93899999999999"/>
    <n v="121.252"/>
    <n v="240.191"/>
    <n v="0"/>
    <n v="2.6"/>
    <n v="0"/>
    <n v="0"/>
    <m/>
    <x v="0"/>
    <s v="ENGIEP33280811GE (TG1)TG"/>
    <s v="ENGIE Energía Perú S.A."/>
    <x v="28"/>
    <x v="28"/>
    <s v="C. T. RF ILO"/>
    <x v="102"/>
    <s v="TG"/>
    <x v="0"/>
    <x v="237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240.191"/>
    <n v="0.24019100000000002"/>
    <m/>
    <n v="37.910000000000004"/>
    <n v="33.522399999999998"/>
    <n v="0"/>
    <n v="-2.8421709430404007E-14"/>
    <n v="50"/>
    <s v="BASE DE DATOS"/>
    <m/>
  </r>
  <r>
    <s v="24"/>
    <x v="3"/>
    <s v="ELSM"/>
    <s v="00000101"/>
    <s v="00000101"/>
    <x v="2"/>
    <s v="PERKINS"/>
    <s v="N"/>
    <n v="6.7000000000000004E-2"/>
    <n v="0"/>
    <n v="0"/>
    <n v="0"/>
    <n v="0"/>
    <n v="0"/>
    <n v="0"/>
    <n v="0"/>
    <n v="0"/>
    <m/>
    <x v="1"/>
    <s v="ELSM00000101PERKINSEL"/>
    <s v="Electro Sur Medio S. A."/>
    <x v="7"/>
    <x v="7"/>
    <s v="C. T. Tambo Quemado"/>
    <x v="14"/>
    <s v="EL"/>
    <x v="2"/>
    <x v="35"/>
    <x v="0"/>
    <s v="Instalado"/>
    <s v="Inoperativo"/>
    <s v="Distribuidora"/>
    <x v="0"/>
    <x v="0"/>
    <x v="1"/>
    <x v="0"/>
    <s v="Privado"/>
    <s v="AYACUCHO"/>
    <s v="AYACUCHO"/>
    <s v="LUCANAS"/>
    <s v="LEONCIO PRADO"/>
    <n v="0"/>
    <x v="1"/>
    <n v="0"/>
    <x v="0"/>
    <x v="0"/>
    <x v="0"/>
    <s v="MWh"/>
    <n v="0"/>
    <n v="0"/>
    <m/>
    <n v="5.5833333333333334E-3"/>
    <n v="0"/>
    <n v="0"/>
    <n v="0"/>
    <n v="21"/>
    <s v="BASE DE DATOS"/>
    <m/>
  </r>
  <r>
    <s v="24"/>
    <x v="3"/>
    <s v="ELSM"/>
    <s v="53024517"/>
    <s v="53024517"/>
    <x v="2"/>
    <s v="G1"/>
    <s v="S"/>
    <n v="9.6"/>
    <n v="9.3409999999999993"/>
    <n v="1157.8499999999999"/>
    <n v="3473.85"/>
    <n v="4631.7"/>
    <n v="51.99"/>
    <n v="508.69"/>
    <n v="0.2"/>
    <n v="1430"/>
    <m/>
    <x v="0"/>
    <s v="ELSM53024517G1EL"/>
    <s v="Electro Sur Medio S. A."/>
    <x v="7"/>
    <x v="7"/>
    <s v="C.T. LUREN"/>
    <x v="15"/>
    <s v="EL"/>
    <x v="2"/>
    <x v="36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631.7"/>
    <n v="4.6316999999999995"/>
    <m/>
    <n v="0.79999999999999993"/>
    <n v="0.77841666666666665"/>
    <n v="0"/>
    <n v="0"/>
    <n v="21"/>
    <s v="BASE DE DATOS"/>
    <m/>
  </r>
  <r>
    <s v="24"/>
    <x v="3"/>
    <s v="ELSM"/>
    <s v="53024517"/>
    <s v="53024517"/>
    <x v="2"/>
    <s v="G2"/>
    <s v="S"/>
    <n v="9.6"/>
    <n v="9.3409999999999993"/>
    <n v="1219.96"/>
    <n v="3659.89"/>
    <n v="4879.8500000000004"/>
    <n v="0"/>
    <n v="537.6"/>
    <n v="3.69"/>
    <n v="55"/>
    <m/>
    <x v="0"/>
    <s v="ELSM53024517G2EL"/>
    <s v="Electro Sur Medio S. A."/>
    <x v="7"/>
    <x v="7"/>
    <s v="C.T. LUREN"/>
    <x v="15"/>
    <s v="EL"/>
    <x v="2"/>
    <x v="37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879.8500000000004"/>
    <n v="4.8798500000000002"/>
    <m/>
    <n v="0.79999999999999993"/>
    <n v="0.77841666666666665"/>
    <n v="0"/>
    <n v="0"/>
    <n v="21"/>
    <s v="BASE DE DATOS"/>
    <m/>
  </r>
  <r>
    <s v="24"/>
    <x v="3"/>
    <s v="ELSM"/>
    <s v="XXXXXXXX"/>
    <s v="XXXXXXXX"/>
    <x v="2"/>
    <s v="G1"/>
    <s v="S"/>
    <n v="9.6"/>
    <n v="9.3409999999999993"/>
    <n v="1187.3399999999999"/>
    <n v="3562"/>
    <n v="4749.34"/>
    <n v="16.579999999999998"/>
    <n v="518.95000000000005"/>
    <n v="0"/>
    <n v="55"/>
    <m/>
    <x v="0"/>
    <s v="ELSMXXXXXXXXG1EL"/>
    <s v="Electro Sur Medio S. A."/>
    <x v="7"/>
    <x v="7"/>
    <s v="C. T. Pedregal"/>
    <x v="16"/>
    <s v="EL"/>
    <x v="2"/>
    <x v="36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749.34"/>
    <n v="4.7493400000000001"/>
    <m/>
    <n v="0.79999999999999993"/>
    <n v="0.77841666666666665"/>
    <n v="0"/>
    <n v="0"/>
    <n v="21"/>
    <s v="BASE DE DATOS"/>
    <m/>
  </r>
  <r>
    <s v="24"/>
    <x v="3"/>
    <s v="ELSM"/>
    <s v="XXXXXXXX"/>
    <s v="XXXXXXXX"/>
    <x v="2"/>
    <s v="G2"/>
    <s v="S"/>
    <n v="9.6"/>
    <n v="9.3409999999999993"/>
    <n v="1216.22"/>
    <n v="3648.68"/>
    <n v="4864.8999999999996"/>
    <n v="16.920000000000002"/>
    <n v="534.4"/>
    <n v="0"/>
    <n v="110"/>
    <m/>
    <x v="0"/>
    <s v="ELSMXXXXXXXXG2EL"/>
    <s v="Electro Sur Medio S. A."/>
    <x v="7"/>
    <x v="7"/>
    <s v="C. T. Pedregal"/>
    <x v="16"/>
    <s v="EL"/>
    <x v="2"/>
    <x v="37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864.8999999999996"/>
    <n v="4.8648999999999996"/>
    <m/>
    <n v="0.79999999999999993"/>
    <n v="0.77841666666666665"/>
    <n v="0"/>
    <n v="0"/>
    <n v="21"/>
    <s v="BASE DE DATOS"/>
    <m/>
  </r>
  <r>
    <s v="24"/>
    <x v="4"/>
    <s v="VILLAC"/>
    <s v="00012626"/>
    <s v="00012626"/>
    <x v="2"/>
    <s v="G-1"/>
    <s v="S"/>
    <n v="9.9"/>
    <n v="8.1010000000000009"/>
    <n v="723.49599999999998"/>
    <n v="299.267"/>
    <n v="1022.763"/>
    <n v="0"/>
    <n v="130"/>
    <n v="0"/>
    <n v="60"/>
    <m/>
    <x v="0"/>
    <s v="VILLAC00012626G-1EL"/>
    <s v="COELVISA Consorcio El‚ctrico Villacur¡ S.A.C."/>
    <x v="18"/>
    <x v="18"/>
    <s v="CENTRAL TERMOELEC.VILLACURI"/>
    <x v="81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022.763"/>
    <n v="1.0227630000000001"/>
    <m/>
    <n v="0.82500000000000007"/>
    <n v="0.82500000000000007"/>
    <n v="0"/>
    <n v="-1.1368683772161603E-13"/>
    <n v="18"/>
    <s v="BASE DE DATOS"/>
    <m/>
  </r>
  <r>
    <s v="24"/>
    <x v="4"/>
    <s v="VILLAC"/>
    <s v="00013725"/>
    <s v="00013725"/>
    <x v="2"/>
    <s v="G-1"/>
    <s v="S"/>
    <n v="9.9499999999999993"/>
    <n v="8.9540000000000006"/>
    <n v="811.80499999999995"/>
    <n v="335.79599999999999"/>
    <n v="1147.6010000000001"/>
    <n v="0"/>
    <n v="130"/>
    <n v="0"/>
    <n v="25"/>
    <m/>
    <x v="0"/>
    <s v="VILLAC00013725G-1EL"/>
    <s v="COELVISA Consorcio El‚ctrico Villacur¡ S.A.C."/>
    <x v="18"/>
    <x v="18"/>
    <s v="CENTRAL TERMICA SALAS"/>
    <x v="82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147.6010000000001"/>
    <n v="1.1476010000000001"/>
    <m/>
    <n v="0.82916666666666661"/>
    <n v="0.70708333333333329"/>
    <n v="0"/>
    <n v="-2.2737367544323206E-13"/>
    <n v="18"/>
    <s v="BASE DE DATOS"/>
    <m/>
  </r>
  <r>
    <s v="24"/>
    <x v="4"/>
    <s v="ELSM"/>
    <s v="00000101"/>
    <s v="00000101"/>
    <x v="2"/>
    <s v="PERKINS"/>
    <s v="N"/>
    <n v="6.7000000000000004E-2"/>
    <n v="0"/>
    <n v="0"/>
    <n v="0"/>
    <n v="0"/>
    <n v="0"/>
    <n v="0"/>
    <n v="0"/>
    <n v="0"/>
    <m/>
    <x v="1"/>
    <s v="ELSM00000101PERKINSEL"/>
    <s v="Electro Sur Medio S. A."/>
    <x v="7"/>
    <x v="7"/>
    <s v="C. T. Tambo Quemado"/>
    <x v="14"/>
    <s v="EL"/>
    <x v="2"/>
    <x v="35"/>
    <x v="0"/>
    <s v="Instalado"/>
    <s v="Inoperativo"/>
    <s v="Distribuidora"/>
    <x v="0"/>
    <x v="0"/>
    <x v="1"/>
    <x v="0"/>
    <s v="Privado"/>
    <s v="AYACUCHO"/>
    <s v="AYACUCHO"/>
    <s v="LUCANAS"/>
    <s v="LEONCIO PRADO"/>
    <n v="0"/>
    <x v="1"/>
    <n v="0"/>
    <x v="0"/>
    <x v="0"/>
    <x v="0"/>
    <s v="MWh"/>
    <n v="0"/>
    <n v="0"/>
    <m/>
    <n v="5.5833333333333334E-3"/>
    <n v="0"/>
    <n v="0"/>
    <n v="0"/>
    <n v="21"/>
    <s v="BASE DE DATOS"/>
    <m/>
  </r>
  <r>
    <s v="24"/>
    <x v="4"/>
    <s v="ELSM"/>
    <s v="53024517"/>
    <s v="53024517"/>
    <x v="2"/>
    <s v="G1"/>
    <s v="S"/>
    <n v="9.6"/>
    <n v="9.3409999999999993"/>
    <n v="1226.8900000000001"/>
    <n v="3680.65"/>
    <n v="4907.54"/>
    <n v="64.959999999999994"/>
    <n v="540"/>
    <n v="9.75"/>
    <n v="136"/>
    <m/>
    <x v="0"/>
    <s v="ELSM53024517G1EL"/>
    <s v="Electro Sur Medio S. A."/>
    <x v="7"/>
    <x v="7"/>
    <s v="C.T. LUREN"/>
    <x v="15"/>
    <s v="EL"/>
    <x v="2"/>
    <x v="36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907.54"/>
    <n v="4.90754"/>
    <m/>
    <n v="0.79999999999999993"/>
    <n v="0.77841666666666665"/>
    <n v="0"/>
    <n v="0"/>
    <n v="21"/>
    <s v="BASE DE DATOS"/>
    <m/>
  </r>
  <r>
    <s v="24"/>
    <x v="4"/>
    <s v="ELSM"/>
    <s v="53024517"/>
    <s v="53024517"/>
    <x v="2"/>
    <s v="G2"/>
    <s v="S"/>
    <n v="9.6"/>
    <n v="9.3409999999999993"/>
    <n v="1225.1300000000001"/>
    <n v="3675.41"/>
    <n v="4900.54"/>
    <n v="83.06"/>
    <n v="537.41999999999996"/>
    <n v="0.52"/>
    <n v="110"/>
    <m/>
    <x v="0"/>
    <s v="ELSM53024517G2EL"/>
    <s v="Electro Sur Medio S. A."/>
    <x v="7"/>
    <x v="7"/>
    <s v="C.T. LUREN"/>
    <x v="15"/>
    <s v="EL"/>
    <x v="2"/>
    <x v="37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900.54"/>
    <n v="4.9005400000000003"/>
    <m/>
    <n v="0.79999999999999993"/>
    <n v="0.77841666666666665"/>
    <n v="0"/>
    <n v="0"/>
    <n v="21"/>
    <s v="BASE DE DATOS"/>
    <m/>
  </r>
  <r>
    <s v="24"/>
    <x v="4"/>
    <s v="ELSM"/>
    <s v="XXXXXXXX"/>
    <s v="XXXXXXXX"/>
    <x v="2"/>
    <s v="G1"/>
    <s v="S"/>
    <n v="9.6"/>
    <n v="9.3409999999999993"/>
    <n v="1237.1099999999999"/>
    <n v="3711.34"/>
    <n v="4948.45"/>
    <n v="183.12"/>
    <n v="543.63"/>
    <n v="0.33"/>
    <n v="0"/>
    <m/>
    <x v="0"/>
    <s v="ELSMXXXXXXXXG1EL"/>
    <s v="Electro Sur Medio S. A."/>
    <x v="7"/>
    <x v="7"/>
    <s v="C. T. Pedregal"/>
    <x v="16"/>
    <s v="EL"/>
    <x v="2"/>
    <x v="36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948.45"/>
    <n v="4.9484500000000002"/>
    <m/>
    <n v="0.79999999999999993"/>
    <n v="0.77841666666666665"/>
    <n v="0"/>
    <n v="0"/>
    <n v="21"/>
    <s v="BASE DE DATOS"/>
    <m/>
  </r>
  <r>
    <s v="24"/>
    <x v="4"/>
    <s v="ELSM"/>
    <s v="XXXXXXXX"/>
    <s v="XXXXXXXX"/>
    <x v="2"/>
    <s v="G2"/>
    <s v="S"/>
    <n v="9.6"/>
    <n v="9.3409999999999993"/>
    <n v="1248.21"/>
    <n v="3744.62"/>
    <n v="4992.83"/>
    <n v="0.25"/>
    <n v="549.55999999999995"/>
    <n v="4.04"/>
    <n v="110"/>
    <m/>
    <x v="0"/>
    <s v="ELSMXXXXXXXXG2EL"/>
    <s v="Electro Sur Medio S. A."/>
    <x v="7"/>
    <x v="7"/>
    <s v="C. T. Pedregal"/>
    <x v="16"/>
    <s v="EL"/>
    <x v="2"/>
    <x v="37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992.83"/>
    <n v="4.9928299999999997"/>
    <m/>
    <n v="0.79999999999999993"/>
    <n v="0.77841666666666665"/>
    <n v="0"/>
    <n v="0"/>
    <n v="21"/>
    <s v="BASE DE DATOS"/>
    <m/>
  </r>
  <r>
    <s v="24"/>
    <x v="4"/>
    <s v="ELPU"/>
    <s v="53027622"/>
    <s v="53027622"/>
    <x v="2"/>
    <s v="GRUPO ELECTROGENO"/>
    <s v="N"/>
    <n v="0.25"/>
    <n v="0.25"/>
    <n v="0"/>
    <n v="0"/>
    <n v="0"/>
    <n v="0"/>
    <n v="0"/>
    <n v="0"/>
    <n v="0"/>
    <m/>
    <x v="0"/>
    <s v="ELPU53027622GRUPO ELECTROGENOEL"/>
    <s v="Electro Puno S.A.A."/>
    <x v="2"/>
    <x v="2"/>
    <s v="C.T. AMANTANÍ"/>
    <x v="2"/>
    <s v="EL"/>
    <x v="2"/>
    <x v="4"/>
    <x v="0"/>
    <s v="Instalado"/>
    <s v="Operativo"/>
    <s v="Distribuidora"/>
    <x v="0"/>
    <x v="0"/>
    <x v="1"/>
    <x v="0"/>
    <s v="Estatal"/>
    <s v="PUNO"/>
    <s v="PUNO"/>
    <s v="SANDIA"/>
    <s v="SANDIA"/>
    <n v="0"/>
    <x v="1"/>
    <n v="0"/>
    <x v="0"/>
    <x v="0"/>
    <x v="0"/>
    <s v="MWh"/>
    <n v="0"/>
    <n v="0"/>
    <m/>
    <n v="2.2727272727272728E-2"/>
    <n v="2.2727272727272728E-2"/>
    <n v="0"/>
    <n v="0"/>
    <n v="23"/>
    <s v="BASE DE DATOS"/>
    <m/>
  </r>
  <r>
    <s v="24"/>
    <x v="4"/>
    <s v="ELOR"/>
    <s v="33010767"/>
    <s v="33010767"/>
    <x v="2"/>
    <s v="Cat 3512 C"/>
    <s v="S"/>
    <n v="0.72499999999999998"/>
    <n v="0.5"/>
    <n v="0"/>
    <n v="0"/>
    <n v="0"/>
    <n v="0"/>
    <n v="7.0000000000000007E-2"/>
    <n v="0"/>
    <n v="0"/>
    <m/>
    <x v="0"/>
    <s v="ELOR33010767Cat 3512 CEL"/>
    <s v="Electro Oriente S. A."/>
    <x v="11"/>
    <x v="11"/>
    <s v="C. T. Iqt.Diesel - Diesel"/>
    <x v="32"/>
    <s v="EL"/>
    <x v="2"/>
    <x v="7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6.0416666666666667E-2"/>
    <n v="4.1666666666666664E-2"/>
    <n v="0"/>
    <n v="0"/>
    <n v="22"/>
    <s v="BASE DE DATOS"/>
    <m/>
  </r>
  <r>
    <s v="24"/>
    <x v="4"/>
    <s v="ELOR"/>
    <s v="33010793"/>
    <s v="33010793"/>
    <x v="2"/>
    <s v="WARTSILA 1"/>
    <s v="S"/>
    <n v="6.4"/>
    <n v="6"/>
    <n v="0"/>
    <n v="0"/>
    <n v="0"/>
    <n v="0"/>
    <n v="0.17"/>
    <n v="0"/>
    <n v="0"/>
    <m/>
    <x v="0"/>
    <s v="ELOR33010793WARTSILA 1EL"/>
    <s v="Electro Oriente S. A."/>
    <x v="11"/>
    <x v="11"/>
    <s v="C. T. Iqt.Diesel - Wartsila"/>
    <x v="33"/>
    <s v="EL"/>
    <x v="2"/>
    <x v="14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4"/>
    <s v="ELOR"/>
    <s v="33010793"/>
    <s v="33010793"/>
    <x v="2"/>
    <s v="WARTSILA 2"/>
    <s v="S"/>
    <n v="6.4"/>
    <n v="6"/>
    <n v="0"/>
    <n v="0"/>
    <n v="0"/>
    <n v="0"/>
    <n v="0"/>
    <n v="0"/>
    <n v="0"/>
    <m/>
    <x v="0"/>
    <s v="ELOR33010793WARTSILA 2EL"/>
    <s v="Electro Oriente S. A."/>
    <x v="11"/>
    <x v="11"/>
    <s v="C. T. Iqt.Diesel - Wartsila"/>
    <x v="33"/>
    <s v="EL"/>
    <x v="2"/>
    <x v="15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4"/>
    <s v="ELOR"/>
    <s v="33010793"/>
    <s v="33010793"/>
    <x v="2"/>
    <s v="WARTSILA 3"/>
    <s v="N"/>
    <n v="6.4"/>
    <n v="0"/>
    <n v="0"/>
    <n v="0"/>
    <n v="0"/>
    <n v="0"/>
    <n v="0"/>
    <n v="0"/>
    <n v="0"/>
    <m/>
    <x v="0"/>
    <s v="ELOR33010793WARTSILA 3EL"/>
    <s v="Electro Oriente S. A."/>
    <x v="11"/>
    <x v="11"/>
    <s v="C. T. Iqt.Diesel - Wartsila"/>
    <x v="33"/>
    <s v="EL"/>
    <x v="2"/>
    <x v="16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"/>
    <n v="0"/>
    <n v="0"/>
    <n v="22"/>
    <s v="BASE DE DATOS"/>
    <m/>
  </r>
  <r>
    <s v="24"/>
    <x v="4"/>
    <s v="ELOR"/>
    <s v="33010793"/>
    <s v="33010793"/>
    <x v="2"/>
    <s v="WARTSILA 4"/>
    <s v="S"/>
    <n v="6.4"/>
    <n v="6"/>
    <n v="0"/>
    <n v="0"/>
    <n v="0"/>
    <n v="0"/>
    <n v="0.17"/>
    <n v="0"/>
    <n v="0"/>
    <m/>
    <x v="0"/>
    <s v="ELOR33010793WARTSILA 4EL"/>
    <s v="Electro Oriente S. A."/>
    <x v="11"/>
    <x v="11"/>
    <s v="C. T. Iqt.Diesel - Wartsila"/>
    <x v="33"/>
    <s v="EL"/>
    <x v="2"/>
    <x v="1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4"/>
    <s v="ELOR"/>
    <s v="33010793"/>
    <s v="33010793"/>
    <x v="2"/>
    <s v="WARTSILA 5"/>
    <s v="S"/>
    <n v="8.1"/>
    <n v="7.8"/>
    <n v="84.73"/>
    <n v="213.25700000000001"/>
    <n v="297.98700000000002"/>
    <n v="68"/>
    <n v="51"/>
    <n v="0"/>
    <n v="0"/>
    <m/>
    <x v="0"/>
    <s v="ELOR33010793WARTSILA 5EL"/>
    <s v="Electro Oriente S. A."/>
    <x v="11"/>
    <x v="11"/>
    <s v="C. T. Iqt.Diesel - Wartsila"/>
    <x v="33"/>
    <s v="EL"/>
    <x v="2"/>
    <x v="78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297.98700000000002"/>
    <n v="0.297987"/>
    <m/>
    <n v="0.67499999999999993"/>
    <n v="0.65"/>
    <n v="0"/>
    <n v="0"/>
    <n v="22"/>
    <s v="BASE DE DATOS"/>
    <m/>
  </r>
  <r>
    <s v="24"/>
    <x v="4"/>
    <s v="ELOR"/>
    <s v="33010793"/>
    <s v="33010793"/>
    <x v="2"/>
    <s v="WARTSILA 6"/>
    <s v="S"/>
    <n v="8.1"/>
    <n v="7.8"/>
    <n v="221.34800000000001"/>
    <n v="407.56900000000002"/>
    <n v="628.91700000000003"/>
    <n v="198"/>
    <n v="103"/>
    <n v="11"/>
    <n v="55"/>
    <m/>
    <x v="0"/>
    <s v="ELOR33010793WARTSILA 6EL"/>
    <s v="Electro Oriente S. A."/>
    <x v="11"/>
    <x v="11"/>
    <s v="C. T. Iqt.Diesel - Wartsila"/>
    <x v="33"/>
    <s v="EL"/>
    <x v="2"/>
    <x v="79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628.91700000000003"/>
    <n v="0.62891700000000006"/>
    <m/>
    <n v="0.67499999999999993"/>
    <n v="0.65"/>
    <n v="0"/>
    <n v="0"/>
    <n v="22"/>
    <s v="BASE DE DATOS"/>
    <m/>
  </r>
  <r>
    <s v="24"/>
    <x v="4"/>
    <s v="ELOR"/>
    <s v="33010793"/>
    <s v="33010793"/>
    <x v="2"/>
    <s v="WARTSILA 7"/>
    <s v="S"/>
    <n v="8.1"/>
    <n v="7.8"/>
    <n v="465.80900000000003"/>
    <n v="711.21299999999997"/>
    <n v="1177.0219999999999"/>
    <n v="43"/>
    <n v="167.38"/>
    <n v="3"/>
    <n v="110"/>
    <m/>
    <x v="0"/>
    <s v="ELOR33010793WARTSILA 7EL"/>
    <s v="Electro Oriente S. A."/>
    <x v="11"/>
    <x v="11"/>
    <s v="C. T. Iqt.Diesel - Wartsila"/>
    <x v="33"/>
    <s v="EL"/>
    <x v="2"/>
    <x v="80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177.0219999999999"/>
    <n v="1.177022"/>
    <m/>
    <n v="0.67499999999999993"/>
    <n v="0.65"/>
    <n v="0"/>
    <n v="0"/>
    <n v="22"/>
    <s v="BASE DE DATOS"/>
    <m/>
  </r>
  <r>
    <s v="24"/>
    <x v="4"/>
    <s v="ELOR"/>
    <s v="33010793"/>
    <s v="33010793"/>
    <x v="2"/>
    <s v="CAT-16CM32"/>
    <s v="S"/>
    <n v="7.4"/>
    <n v="6.5"/>
    <n v="0"/>
    <n v="0"/>
    <n v="0"/>
    <n v="0"/>
    <n v="0"/>
    <n v="0"/>
    <n v="0"/>
    <m/>
    <x v="0"/>
    <s v="ELOR33010793CAT-16CM32EL"/>
    <s v="Electro Oriente S. A."/>
    <x v="11"/>
    <x v="11"/>
    <s v="C. T. Iqt.Diesel - Wartsila"/>
    <x v="33"/>
    <s v="EL"/>
    <x v="2"/>
    <x v="81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166666666666667"/>
    <n v="0.54166666666666663"/>
    <n v="0"/>
    <n v="0"/>
    <n v="22"/>
    <s v="BASE DE DATOS"/>
    <m/>
  </r>
  <r>
    <s v="24"/>
    <x v="4"/>
    <s v="ELOR"/>
    <s v="33010793"/>
    <s v="33010793"/>
    <x v="2"/>
    <s v="CAT.1-16CM32C"/>
    <s v="N"/>
    <n v="7.5179999999999998"/>
    <n v="0"/>
    <n v="0"/>
    <n v="0"/>
    <n v="0"/>
    <n v="0"/>
    <n v="0"/>
    <n v="0"/>
    <n v="0"/>
    <m/>
    <x v="0"/>
    <s v="ELOR33010793CAT.1-16CM32CEL"/>
    <s v="Electro Oriente S. A."/>
    <x v="11"/>
    <x v="11"/>
    <s v="C. T. Iqt.Diesel - Wartsila"/>
    <x v="33"/>
    <s v="EL"/>
    <x v="2"/>
    <x v="82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4"/>
    <s v="ELOR"/>
    <s v="33010793"/>
    <s v="33010793"/>
    <x v="2"/>
    <s v="CAT.2-16CM32C"/>
    <s v="N"/>
    <n v="7.5179999999999998"/>
    <n v="0"/>
    <n v="0"/>
    <n v="0"/>
    <n v="0"/>
    <n v="0"/>
    <n v="0"/>
    <n v="0"/>
    <n v="0"/>
    <m/>
    <x v="0"/>
    <s v="ELOR33010793CAT.2-16CM32CEL"/>
    <s v="Electro Oriente S. A."/>
    <x v="11"/>
    <x v="11"/>
    <s v="C. T. Iqt.Diesel - Wartsila"/>
    <x v="33"/>
    <s v="EL"/>
    <x v="2"/>
    <x v="83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4"/>
    <s v="ELOR"/>
    <s v="43095199"/>
    <s v="43095199"/>
    <x v="2"/>
    <s v="CKD 6S150PV"/>
    <s v="N"/>
    <n v="0.2"/>
    <n v="0"/>
    <n v="0"/>
    <n v="0"/>
    <n v="0"/>
    <n v="0"/>
    <n v="0"/>
    <n v="0"/>
    <n v="0"/>
    <m/>
    <x v="1"/>
    <s v="ELOR43095199CKD 6S150PVEL"/>
    <s v="Electro Oriente S. A."/>
    <x v="11"/>
    <x v="11"/>
    <s v="C. T. Pevas"/>
    <x v="34"/>
    <s v="EL"/>
    <x v="2"/>
    <x v="84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4"/>
    <s v="ELOR"/>
    <s v="43095199"/>
    <s v="43095199"/>
    <x v="2"/>
    <s v="Volvo TD-70G Nº1"/>
    <s v="N"/>
    <n v="0.1"/>
    <n v="0"/>
    <n v="0"/>
    <n v="0"/>
    <n v="0"/>
    <n v="0"/>
    <n v="0"/>
    <n v="0"/>
    <n v="0"/>
    <m/>
    <x v="1"/>
    <s v="ELOR43095199Volvo TD-70G Nº1EL"/>
    <s v="Electro Oriente S. A."/>
    <x v="11"/>
    <x v="11"/>
    <s v="C.T. PEVAS"/>
    <x v="34"/>
    <s v="EL"/>
    <x v="2"/>
    <x v="85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4"/>
    <s v="ELOR"/>
    <s v="43094799"/>
    <s v="43094799"/>
    <x v="2"/>
    <s v="CKD"/>
    <s v="N"/>
    <n v="0.1"/>
    <n v="0"/>
    <n v="0"/>
    <n v="0"/>
    <n v="0"/>
    <n v="0"/>
    <n v="0"/>
    <n v="0"/>
    <n v="0"/>
    <m/>
    <x v="1"/>
    <s v="ELOR43094799CKDEL"/>
    <s v="Electro Oriente S. A."/>
    <x v="11"/>
    <x v="11"/>
    <s v="C. T. Santa Clotilde"/>
    <x v="35"/>
    <s v="EL"/>
    <x v="2"/>
    <x v="70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4"/>
    <s v="ELOR"/>
    <s v="43094799"/>
    <s v="43094799"/>
    <x v="2"/>
    <s v="Cat."/>
    <s v="N"/>
    <n v="0.22500000000000001"/>
    <n v="0"/>
    <n v="0"/>
    <n v="0"/>
    <n v="0"/>
    <n v="0"/>
    <n v="0"/>
    <n v="0"/>
    <n v="0"/>
    <m/>
    <x v="1"/>
    <s v="ELOR43094799Cat.EL"/>
    <s v="Electro Oriente S. A."/>
    <x v="11"/>
    <x v="11"/>
    <s v="C. T. Santa Clotilde"/>
    <x v="35"/>
    <s v="EL"/>
    <x v="2"/>
    <x v="86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1.8749999999999999E-2"/>
    <n v="0"/>
    <n v="0"/>
    <n v="0"/>
    <n v="22"/>
    <s v="BASE DE DATOS"/>
    <m/>
  </r>
  <r>
    <s v="24"/>
    <x v="4"/>
    <s v="ELOR"/>
    <s v="43095399"/>
    <s v="43095399"/>
    <x v="2"/>
    <s v="CKD"/>
    <s v="N"/>
    <n v="0.1"/>
    <n v="0"/>
    <n v="0"/>
    <n v="0"/>
    <n v="0"/>
    <n v="0"/>
    <n v="0"/>
    <n v="0"/>
    <n v="0"/>
    <m/>
    <x v="1"/>
    <s v="ELOR43095399CKDEL"/>
    <s v="Electro Oriente S. A."/>
    <x v="11"/>
    <x v="11"/>
    <s v="C. T. San Pablo"/>
    <x v="36"/>
    <s v="EL"/>
    <x v="2"/>
    <x v="70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4"/>
    <s v="ELOR"/>
    <s v="43095399"/>
    <s v="43095399"/>
    <x v="2"/>
    <s v="Cat."/>
    <s v="N"/>
    <n v="0.09"/>
    <n v="0"/>
    <n v="0"/>
    <n v="0"/>
    <n v="0"/>
    <n v="0"/>
    <n v="0"/>
    <n v="0"/>
    <n v="0"/>
    <m/>
    <x v="1"/>
    <s v="ELOR43095399Cat.EL"/>
    <s v="Electro Oriente S. A."/>
    <x v="11"/>
    <x v="11"/>
    <s v="C. T. San Pablo"/>
    <x v="36"/>
    <s v="EL"/>
    <x v="2"/>
    <x v="86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4"/>
    <s v="ELOR"/>
    <s v="43095599"/>
    <s v="43095599"/>
    <x v="2"/>
    <s v="CKD"/>
    <s v="N"/>
    <n v="0.1"/>
    <n v="0"/>
    <n v="0"/>
    <n v="0"/>
    <n v="0"/>
    <n v="0"/>
    <n v="0"/>
    <n v="0"/>
    <n v="0"/>
    <m/>
    <x v="1"/>
    <s v="ELOR43095599CKDEL"/>
    <s v="Electro Oriente S. A."/>
    <x v="11"/>
    <x v="11"/>
    <s v="C. T. Tamanco Viejo"/>
    <x v="37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4"/>
    <s v="ELOR"/>
    <s v="43095599"/>
    <s v="43095599"/>
    <x v="2"/>
    <s v="Perkins"/>
    <s v="N"/>
    <n v="7.4999999999999997E-2"/>
    <n v="0"/>
    <n v="0"/>
    <n v="0"/>
    <n v="0"/>
    <n v="0"/>
    <n v="0"/>
    <n v="0"/>
    <n v="0"/>
    <m/>
    <x v="1"/>
    <s v="ELOR43095599PerkinsEL"/>
    <s v="Electro Oriente S. A."/>
    <x v="11"/>
    <x v="11"/>
    <s v="C. T. Tamanco Viejo"/>
    <x v="37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4"/>
    <s v="ELOR"/>
    <s v="43095699"/>
    <s v="43095699"/>
    <x v="2"/>
    <s v="CKD"/>
    <s v="N"/>
    <n v="0.1"/>
    <n v="0"/>
    <n v="0"/>
    <n v="0"/>
    <n v="0"/>
    <n v="0"/>
    <n v="0"/>
    <n v="0"/>
    <n v="0"/>
    <m/>
    <x v="1"/>
    <s v="ELOR43095699CKDEL"/>
    <s v="Electro Oriente S. A."/>
    <x v="11"/>
    <x v="11"/>
    <s v="C. T. San Roque de Maquia"/>
    <x v="38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4"/>
    <s v="ELOR"/>
    <s v="43095699"/>
    <s v="43095699"/>
    <x v="2"/>
    <s v="Perkins"/>
    <s v="N"/>
    <n v="0.09"/>
    <n v="0"/>
    <n v="0"/>
    <n v="0"/>
    <n v="0"/>
    <n v="0"/>
    <n v="0"/>
    <n v="0"/>
    <n v="0"/>
    <m/>
    <x v="1"/>
    <s v="ELOR43095699PerkinsEL"/>
    <s v="Electro Oriente S. A."/>
    <x v="11"/>
    <x v="11"/>
    <s v="C. T. San Roque de Maquia"/>
    <x v="38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4"/>
    <s v="ELOR"/>
    <s v="43094999"/>
    <s v="43094999"/>
    <x v="2"/>
    <s v="CKD MODASA"/>
    <s v="N"/>
    <n v="3.5000000000000003E-2"/>
    <n v="0"/>
    <n v="0"/>
    <n v="0"/>
    <n v="0"/>
    <n v="0"/>
    <n v="0"/>
    <n v="0"/>
    <n v="0"/>
    <m/>
    <x v="1"/>
    <s v="ELOR43094999CKD MODASAEL"/>
    <s v="Electro Oriente S. A."/>
    <x v="11"/>
    <x v="11"/>
    <s v="C. T. Cabo Pantoja"/>
    <x v="39"/>
    <s v="EL"/>
    <x v="2"/>
    <x v="87"/>
    <x v="0"/>
    <s v="Instalado"/>
    <s v="Inoperativo"/>
    <s v="Distribuidora"/>
    <x v="0"/>
    <x v="1"/>
    <x v="1"/>
    <x v="0"/>
    <s v="Estatal"/>
    <s v="LORETO"/>
    <s v="LORETO"/>
    <s v="MAYNAS"/>
    <s v="TORRES CAUSANO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4"/>
    <s v="ELOR"/>
    <s v="43095799"/>
    <s v="43095799"/>
    <x v="2"/>
    <s v="CKD"/>
    <s v="N"/>
    <n v="0.1"/>
    <n v="0"/>
    <n v="0"/>
    <n v="0"/>
    <n v="0"/>
    <n v="0"/>
    <n v="0"/>
    <n v="0"/>
    <n v="0"/>
    <m/>
    <x v="1"/>
    <s v="ELOR43095799CKDEL"/>
    <s v="Electro Oriente S. A."/>
    <x v="11"/>
    <x v="11"/>
    <s v="C. T. Bagazan"/>
    <x v="40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4"/>
    <s v="ELOR"/>
    <s v="43095799"/>
    <s v="43095799"/>
    <x v="2"/>
    <s v="Perkins"/>
    <s v="N"/>
    <n v="7.4999999999999997E-2"/>
    <n v="0"/>
    <n v="0"/>
    <n v="0"/>
    <n v="0"/>
    <n v="0"/>
    <n v="0"/>
    <n v="0"/>
    <n v="0"/>
    <m/>
    <x v="1"/>
    <s v="ELOR43095799PerkinsEL"/>
    <s v="Electro Oriente S. A."/>
    <x v="11"/>
    <x v="11"/>
    <s v="C. T. Bagazan"/>
    <x v="40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4"/>
    <s v="ELOR"/>
    <s v="43095899"/>
    <s v="43095899"/>
    <x v="2"/>
    <s v="MODASA"/>
    <s v="N"/>
    <n v="3.5000000000000003E-2"/>
    <n v="0"/>
    <n v="0"/>
    <n v="0"/>
    <n v="0"/>
    <n v="0"/>
    <n v="0"/>
    <n v="0"/>
    <n v="0"/>
    <m/>
    <x v="1"/>
    <s v="ELOR43095899MODASAEL"/>
    <s v="Electro Oriente S. A."/>
    <x v="11"/>
    <x v="11"/>
    <s v="C. T. Sapuena"/>
    <x v="41"/>
    <s v="EL"/>
    <x v="2"/>
    <x v="88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4"/>
    <s v="ELOR"/>
    <s v="43094899"/>
    <s v="43094899"/>
    <x v="2"/>
    <s v="MODASA"/>
    <s v="N"/>
    <n v="3.5000000000000003E-2"/>
    <n v="0"/>
    <n v="0"/>
    <n v="0"/>
    <n v="0"/>
    <n v="0"/>
    <n v="0"/>
    <n v="0"/>
    <n v="0"/>
    <m/>
    <x v="1"/>
    <s v="ELOR43094899MODASAEL"/>
    <s v="Electro Oriente S. A."/>
    <x v="11"/>
    <x v="11"/>
    <s v="C. T. El Alamo"/>
    <x v="42"/>
    <s v="EL"/>
    <x v="2"/>
    <x v="88"/>
    <x v="0"/>
    <s v="Instalado"/>
    <s v="Inoperativo"/>
    <s v="Distribuidora"/>
    <x v="0"/>
    <x v="1"/>
    <x v="1"/>
    <x v="0"/>
    <s v="Estatal"/>
    <s v="LORETO"/>
    <s v="LORETO"/>
    <s v="MAYNAS"/>
    <s v="PUTUMAYU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4"/>
    <s v="ELOR"/>
    <s v="43096199"/>
    <s v="43096199"/>
    <x v="2"/>
    <s v="CKD DAT 120"/>
    <s v="N"/>
    <n v="0.1"/>
    <n v="0"/>
    <n v="0"/>
    <n v="0"/>
    <n v="0"/>
    <n v="0"/>
    <n v="0"/>
    <n v="0"/>
    <n v="0"/>
    <m/>
    <x v="1"/>
    <s v="ELOR43096199CKD DAT 120EL"/>
    <s v="Electro Oriente S. A."/>
    <x v="11"/>
    <x v="11"/>
    <s v="C. T. Inahuaya"/>
    <x v="43"/>
    <s v="EL"/>
    <x v="2"/>
    <x v="89"/>
    <x v="0"/>
    <s v="Instalado"/>
    <s v="Inoperativo"/>
    <s v="Distribuidora"/>
    <x v="0"/>
    <x v="1"/>
    <x v="1"/>
    <x v="0"/>
    <s v="Estatal"/>
    <s v="LORETO"/>
    <s v="LORETO"/>
    <s v="UCAYALI"/>
    <s v="INAHUAY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4"/>
    <s v="ELOR"/>
    <s v="43096299"/>
    <s v="43096299"/>
    <x v="2"/>
    <s v="CKD"/>
    <s v="N"/>
    <n v="0.1"/>
    <n v="0"/>
    <n v="0"/>
    <n v="0"/>
    <n v="0"/>
    <n v="0"/>
    <n v="0"/>
    <n v="0"/>
    <n v="0"/>
    <m/>
    <x v="1"/>
    <s v="ELOR43096299CKDEL"/>
    <s v="Electro Oriente S. A."/>
    <x v="11"/>
    <x v="11"/>
    <s v="C. T. Pampa Hermosa"/>
    <x v="44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PAMPA HERMOS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4"/>
    <s v="ELOR"/>
    <s v="43096399"/>
    <s v="43096399"/>
    <x v="2"/>
    <s v="CKD"/>
    <s v="N"/>
    <n v="0.1"/>
    <n v="0"/>
    <n v="0"/>
    <n v="0"/>
    <n v="0"/>
    <n v="0"/>
    <n v="0"/>
    <n v="0"/>
    <n v="0"/>
    <m/>
    <x v="1"/>
    <s v="ELOR43096399CKDEL"/>
    <s v="Electro Oriente S. A."/>
    <x v="11"/>
    <x v="11"/>
    <s v="C. T. Tierra Blanca"/>
    <x v="45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SARAYACU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4"/>
    <s v="ELOR"/>
    <s v="43095099"/>
    <s v="43095099"/>
    <x v="2"/>
    <s v="Perkins M. 4-326-I"/>
    <s v="N"/>
    <n v="3.5000000000000003E-2"/>
    <n v="0"/>
    <n v="0"/>
    <n v="0"/>
    <n v="0"/>
    <n v="0"/>
    <n v="0"/>
    <n v="0"/>
    <n v="0"/>
    <m/>
    <x v="1"/>
    <s v="ELOR43095099Perkins M. 4-326-IEL"/>
    <s v="Electro Oriente S. A."/>
    <x v="11"/>
    <x v="11"/>
    <s v="C. T. El Porvenir"/>
    <x v="46"/>
    <s v="EL"/>
    <x v="2"/>
    <x v="90"/>
    <x v="0"/>
    <s v="Instalado"/>
    <s v="In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4"/>
    <s v="ELOR"/>
    <s v="43095499"/>
    <s v="43095499"/>
    <x v="2"/>
    <s v="Volvo TD 100"/>
    <s v="N"/>
    <n v="0.15"/>
    <n v="0"/>
    <n v="0"/>
    <n v="0"/>
    <n v="0"/>
    <n v="0"/>
    <n v="0"/>
    <n v="0"/>
    <n v="0"/>
    <m/>
    <x v="1"/>
    <s v="ELOR43095499Volvo TD 100EL"/>
    <s v="Electro Oriente S. A."/>
    <x v="11"/>
    <x v="11"/>
    <s v="C. T. Flor de Punga"/>
    <x v="47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CAPELLO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4"/>
    <s v="ELOR"/>
    <s v="43096099"/>
    <s v="43096099"/>
    <x v="2"/>
    <s v="Volvo TD 100"/>
    <s v="N"/>
    <n v="0.15"/>
    <n v="0"/>
    <n v="0"/>
    <n v="0"/>
    <n v="0"/>
    <n v="0"/>
    <n v="0"/>
    <n v="0"/>
    <n v="0"/>
    <m/>
    <x v="1"/>
    <s v="ELOR43096099Volvo TD 100EL"/>
    <s v="Electro Oriente S. A."/>
    <x v="11"/>
    <x v="11"/>
    <s v="C. T. Colonia Angamos"/>
    <x v="48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YAQUERANA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4"/>
    <s v="ELOR"/>
    <s v="00000000"/>
    <s v="00000000"/>
    <x v="2"/>
    <s v="Perkins 2500"/>
    <s v="S"/>
    <n v="0.49"/>
    <n v="0.45"/>
    <n v="35.808999999999997"/>
    <n v="136.07300000000001"/>
    <n v="171.88200000000001"/>
    <n v="4"/>
    <n v="501"/>
    <n v="0"/>
    <n v="32"/>
    <m/>
    <x v="0"/>
    <s v="ELOR00000000Perkins 2500EL"/>
    <s v="Electro Oriente S. A."/>
    <x v="11"/>
    <x v="11"/>
    <s v="C. T. Caballococha"/>
    <x v="49"/>
    <s v="EL"/>
    <x v="2"/>
    <x v="93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71.88200000000001"/>
    <n v="0.17188200000000001"/>
    <m/>
    <s v="-"/>
    <n v="0"/>
    <n v="0"/>
    <n v="0"/>
    <n v="22"/>
    <s v="BASE DE DATOS"/>
    <m/>
  </r>
  <r>
    <s v="24"/>
    <x v="4"/>
    <s v="ELOR"/>
    <s v="00000000"/>
    <s v="00000000"/>
    <x v="2"/>
    <s v="Cat.4-3412-16878"/>
    <s v="S"/>
    <n v="0.73399999999999999"/>
    <n v="0.2"/>
    <n v="5.3380000000000001"/>
    <n v="20.286000000000001"/>
    <n v="25.623999999999999"/>
    <n v="0"/>
    <n v="193"/>
    <n v="0"/>
    <n v="45"/>
    <m/>
    <x v="0"/>
    <s v="ELOR00000000Cat.4-3412-16878EL"/>
    <s v="Electro Oriente S. A."/>
    <x v="11"/>
    <x v="11"/>
    <s v="C. T. Caballococha"/>
    <x v="49"/>
    <s v="EL"/>
    <x v="2"/>
    <x v="94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5.623999999999999"/>
    <n v="2.5623999999999997E-2"/>
    <m/>
    <n v="6.1166666666666668E-2"/>
    <n v="1.6666666666666666E-2"/>
    <n v="0"/>
    <n v="3.5527136788005009E-15"/>
    <n v="22"/>
    <s v="BASE DE DATOS"/>
    <m/>
  </r>
  <r>
    <s v="24"/>
    <x v="4"/>
    <s v="ELOR"/>
    <s v="00000000"/>
    <s v="00000000"/>
    <x v="2"/>
    <s v="Caterpillar C27"/>
    <s v="S"/>
    <n v="0.56000000000000005"/>
    <n v="0.45"/>
    <n v="52.872"/>
    <n v="200.91499999999999"/>
    <n v="253.78700000000001"/>
    <n v="3"/>
    <n v="721"/>
    <n v="0"/>
    <n v="57"/>
    <m/>
    <x v="0"/>
    <s v="ELOR00000000Caterpillar C27EL"/>
    <s v="Electro Oriente S. A."/>
    <x v="11"/>
    <x v="11"/>
    <s v="C. T. Caballococha"/>
    <x v="49"/>
    <s v="EL"/>
    <x v="2"/>
    <x v="95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53.78700000000001"/>
    <n v="0.25378699999999998"/>
    <m/>
    <n v="4.6666666666666669E-2"/>
    <n v="3.7499999999999999E-2"/>
    <n v="0"/>
    <n v="-2.8421709430404007E-14"/>
    <n v="22"/>
    <s v="BASE DE DATOS"/>
    <m/>
  </r>
  <r>
    <s v="24"/>
    <x v="4"/>
    <s v="ELOR"/>
    <s v="00000000"/>
    <s v="00000000"/>
    <x v="2"/>
    <s v="AKSA1 Perk 8151G"/>
    <s v="S"/>
    <n v="0.68100000000000005"/>
    <n v="0.45"/>
    <n v="34.040999999999997"/>
    <n v="129.358"/>
    <n v="163.399"/>
    <n v="4"/>
    <n v="569"/>
    <n v="0"/>
    <n v="48"/>
    <m/>
    <x v="0"/>
    <s v="ELOR00000000AKSA1 Perk 8151GEL"/>
    <s v="Electro Oriente S. A."/>
    <x v="11"/>
    <x v="11"/>
    <s v="C. T. Caballococha"/>
    <x v="49"/>
    <s v="EL"/>
    <x v="2"/>
    <x v="9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63.399"/>
    <n v="0.16339899999999999"/>
    <m/>
    <n v="5.6750000000000002E-2"/>
    <n v="3.7499999999999999E-2"/>
    <n v="0"/>
    <n v="0"/>
    <n v="22"/>
    <s v="BASE DE DATOS"/>
    <m/>
  </r>
  <r>
    <s v="24"/>
    <x v="4"/>
    <s v="ELOR"/>
    <s v="00000000"/>
    <s v="00000000"/>
    <x v="2"/>
    <s v="AKSA2 Perk 8164G"/>
    <s v="N"/>
    <n v="0.68100000000000005"/>
    <n v="0"/>
    <n v="0"/>
    <n v="0"/>
    <n v="0"/>
    <n v="0"/>
    <n v="0"/>
    <n v="0"/>
    <n v="0"/>
    <m/>
    <x v="0"/>
    <s v="ELOR00000000AKSA2 Perk 8164GEL"/>
    <s v="Electro Oriente S. A."/>
    <x v="11"/>
    <x v="11"/>
    <s v="C. T. Caballococha"/>
    <x v="49"/>
    <s v="EL"/>
    <x v="2"/>
    <x v="9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n v="5.6750000000000002E-2"/>
    <n v="3.7499999999999999E-2"/>
    <n v="0"/>
    <n v="0"/>
    <n v="22"/>
    <s v="BASE DE DATOS"/>
    <m/>
  </r>
  <r>
    <s v="24"/>
    <x v="4"/>
    <s v="ELOR"/>
    <s v="53026715"/>
    <s v="53026715"/>
    <x v="2"/>
    <s v="Cat.5-C15 7925"/>
    <s v="S"/>
    <n v="0.43"/>
    <n v="0.3"/>
    <n v="19.7"/>
    <n v="54.005000000000003"/>
    <n v="73.704999999999998"/>
    <n v="9"/>
    <n v="714"/>
    <n v="1"/>
    <n v="36"/>
    <m/>
    <x v="0"/>
    <s v="ELOR53026715Cat.5-C15 7925EL"/>
    <s v="Electro Oriente S. A."/>
    <x v="11"/>
    <x v="11"/>
    <s v="C.T. Isla Santa Rosa"/>
    <x v="50"/>
    <s v="EL"/>
    <x v="2"/>
    <x v="99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73.704999999999998"/>
    <n v="7.3704999999999993E-2"/>
    <m/>
    <n v="3.5833333333333335E-2"/>
    <n v="2.4999999999999998E-2"/>
    <n v="0"/>
    <n v="0"/>
    <n v="22"/>
    <s v="BASE DE DATOS"/>
    <m/>
  </r>
  <r>
    <s v="24"/>
    <x v="4"/>
    <s v="ELOR"/>
    <s v="53026613"/>
    <s v="53026613"/>
    <x v="2"/>
    <s v="Volv.Pent1 RVL-451"/>
    <s v="N"/>
    <n v="0.48"/>
    <n v="0"/>
    <n v="0"/>
    <n v="0"/>
    <n v="0"/>
    <n v="0"/>
    <n v="0"/>
    <n v="0"/>
    <n v="0"/>
    <m/>
    <x v="0"/>
    <s v="ELOR53026613Volv.Pent1 RVL-451EL"/>
    <s v="Electro Oriente S. A."/>
    <x v="11"/>
    <x v="11"/>
    <s v="C.T. Mayoruna"/>
    <x v="51"/>
    <s v="EL"/>
    <x v="2"/>
    <x v="100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0"/>
    <n v="0"/>
    <n v="0"/>
    <n v="22"/>
    <s v="BASE DE DATOS"/>
    <m/>
  </r>
  <r>
    <s v="24"/>
    <x v="4"/>
    <s v="ELOR"/>
    <s v="53026613"/>
    <s v="53026613"/>
    <x v="2"/>
    <s v="Cat.3412 81Z19624"/>
    <s v="N"/>
    <n v="0.22"/>
    <n v="0"/>
    <n v="0"/>
    <n v="0"/>
    <n v="0"/>
    <n v="0"/>
    <n v="0"/>
    <n v="0"/>
    <n v="0"/>
    <m/>
    <x v="0"/>
    <s v="ELOR53026613Cat.3412 81Z19624EL"/>
    <s v="Electro Oriente S. A."/>
    <x v="11"/>
    <x v="11"/>
    <s v="C.T. Mayoruna"/>
    <x v="51"/>
    <s v="EL"/>
    <x v="2"/>
    <x v="102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1.8333333333333333E-2"/>
    <n v="0"/>
    <n v="0"/>
    <n v="0"/>
    <n v="22"/>
    <s v="BASE DE DATOS"/>
    <m/>
  </r>
  <r>
    <s v="24"/>
    <x v="4"/>
    <s v="ELOR"/>
    <s v="53026613"/>
    <s v="53026613"/>
    <x v="2"/>
    <s v="Modasa MP 460"/>
    <s v="S"/>
    <n v="0.48"/>
    <n v="0.45"/>
    <n v="9.4130000000000003"/>
    <n v="34.356999999999999"/>
    <n v="43.77"/>
    <n v="4"/>
    <n v="279"/>
    <n v="0"/>
    <n v="51"/>
    <m/>
    <x v="0"/>
    <s v="ELOR53026613Modasa MP 460EL"/>
    <s v="Electro Oriente S. A."/>
    <x v="11"/>
    <x v="11"/>
    <s v="C.T. Mayoruna"/>
    <x v="51"/>
    <s v="EL"/>
    <x v="2"/>
    <x v="101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43.77"/>
    <n v="4.3770000000000003E-2"/>
    <m/>
    <n v="0.04"/>
    <n v="3.7499999999999999E-2"/>
    <n v="0"/>
    <n v="-7.1054273576010019E-15"/>
    <n v="22"/>
    <s v="BASE DE DATOS"/>
    <m/>
  </r>
  <r>
    <s v="24"/>
    <x v="4"/>
    <s v="ELOR"/>
    <s v="53026613"/>
    <s v="53026613"/>
    <x v="2"/>
    <s v="Cat C15 CAR201439"/>
    <s v="S"/>
    <n v="0.45500000000000002"/>
    <n v="0.41"/>
    <n v="17"/>
    <n v="62.097000000000001"/>
    <n v="79.096999999999994"/>
    <n v="0"/>
    <n v="442"/>
    <n v="0"/>
    <n v="0"/>
    <m/>
    <x v="0"/>
    <s v="ELOR53026613Cat C15 CAR201439EL"/>
    <s v="Electro Oriente S. A."/>
    <x v="11"/>
    <x v="11"/>
    <s v="C.T. Mayoruna"/>
    <x v="51"/>
    <s v="EL"/>
    <x v="2"/>
    <x v="103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79.096999999999994"/>
    <n v="7.9097000000000001E-2"/>
    <m/>
    <n v="3.7916666666666668E-2"/>
    <n v="3.4166666666666665E-2"/>
    <n v="0"/>
    <n v="1.4210854715202004E-14"/>
    <n v="22"/>
    <s v="BASE DE DATOS"/>
    <m/>
  </r>
  <r>
    <s v="24"/>
    <x v="4"/>
    <s v="ELOR"/>
    <s v="53026512"/>
    <s v="53026512"/>
    <x v="2"/>
    <s v="Volv.Pent1 RVL-251"/>
    <s v="S"/>
    <n v="0.27300000000000002"/>
    <n v="0.2"/>
    <n v="0"/>
    <n v="0"/>
    <n v="0"/>
    <n v="0"/>
    <n v="0"/>
    <n v="0"/>
    <n v="0"/>
    <m/>
    <x v="0"/>
    <s v="ELOR53026512Volv.Pent1 RVL-251EL"/>
    <s v="Electro Oriente S. A."/>
    <x v="11"/>
    <x v="11"/>
    <s v="C.T. San Francisco"/>
    <x v="52"/>
    <s v="EL"/>
    <x v="2"/>
    <x v="104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2.2750000000000003E-2"/>
    <n v="1.6666666666666666E-2"/>
    <n v="0"/>
    <n v="0"/>
    <n v="22"/>
    <s v="BASE DE DATOS"/>
    <m/>
  </r>
  <r>
    <s v="24"/>
    <x v="4"/>
    <s v="ELOR"/>
    <s v="53026512"/>
    <s v="53026512"/>
    <x v="2"/>
    <s v="OLYMPIAN"/>
    <s v="S"/>
    <n v="0.13"/>
    <n v="0.1"/>
    <n v="0"/>
    <n v="0"/>
    <n v="0"/>
    <n v="0"/>
    <n v="0"/>
    <n v="0"/>
    <n v="0"/>
    <m/>
    <x v="0"/>
    <s v="ELOR53026512OLYMPIANEL"/>
    <s v="Electro Oriente S. A."/>
    <x v="11"/>
    <x v="11"/>
    <s v="C.T. San Francisco"/>
    <x v="52"/>
    <s v="EL"/>
    <x v="2"/>
    <x v="105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1.0833333333333334E-2"/>
    <n v="8.3333333333333332E-3"/>
    <n v="0"/>
    <n v="0"/>
    <n v="22"/>
    <s v="BASE DE DATOS"/>
    <m/>
  </r>
  <r>
    <s v="24"/>
    <x v="4"/>
    <s v="ELOR"/>
    <s v="53026512"/>
    <s v="53026512"/>
    <x v="2"/>
    <s v="Vol.Pent TAD1642GEb"/>
    <s v="S"/>
    <n v="0.6"/>
    <n v="0.48"/>
    <n v="16.934999999999999"/>
    <n v="51.604999999999997"/>
    <n v="68.540000000000006"/>
    <n v="7"/>
    <n v="506"/>
    <n v="0"/>
    <n v="15"/>
    <m/>
    <x v="0"/>
    <s v="ELOR53026512Vol.Pent TAD1642GEbEL"/>
    <s v="Electro Oriente S. A."/>
    <x v="11"/>
    <x v="11"/>
    <s v="C.T. San Francisco"/>
    <x v="52"/>
    <s v="EL"/>
    <x v="2"/>
    <x v="106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68.540000000000006"/>
    <n v="6.8540000000000004E-2"/>
    <m/>
    <n v="4.9999999999999996E-2"/>
    <n v="0.04"/>
    <n v="0"/>
    <n v="-1.4210854715202004E-14"/>
    <n v="22"/>
    <s v="BASE DE DATOS"/>
    <m/>
  </r>
  <r>
    <s v="24"/>
    <x v="4"/>
    <s v="ELOR"/>
    <s v="53026919"/>
    <s v="53026919"/>
    <x v="2"/>
    <s v="Perkins1 R014001C"/>
    <s v="S"/>
    <n v="0.13600000000000001"/>
    <n v="0.124"/>
    <n v="0.48699999999999999"/>
    <n v="1.2649999999999999"/>
    <n v="1.752"/>
    <n v="0"/>
    <n v="36"/>
    <n v="0"/>
    <n v="0"/>
    <m/>
    <x v="0"/>
    <s v="ELOR53026919Perkins1 R014001CEL"/>
    <s v="Electro Oriente S. A."/>
    <x v="11"/>
    <x v="11"/>
    <s v="C. T. Islandia"/>
    <x v="53"/>
    <s v="EL"/>
    <x v="2"/>
    <x v="107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1.752"/>
    <n v="1.7520000000000001E-3"/>
    <m/>
    <n v="1.1333333333333334E-2"/>
    <n v="1.0333333333333333E-2"/>
    <n v="0"/>
    <n v="-2.2204460492503131E-16"/>
    <n v="22"/>
    <s v="BASE DE DATOS"/>
    <m/>
  </r>
  <r>
    <s v="24"/>
    <x v="4"/>
    <s v="ELOR"/>
    <s v="53026919"/>
    <s v="53026919"/>
    <x v="2"/>
    <s v="Perkins2 R013699C"/>
    <s v="S"/>
    <n v="0.13600000000000001"/>
    <n v="0.123"/>
    <n v="0.49399999999999999"/>
    <n v="1.335"/>
    <n v="1.829"/>
    <n v="1"/>
    <n v="37"/>
    <n v="0"/>
    <n v="0"/>
    <m/>
    <x v="0"/>
    <s v="ELOR53026919Perkins2 R013699CEL"/>
    <s v="Electro Oriente S. A."/>
    <x v="11"/>
    <x v="11"/>
    <s v="C. T. Islandia"/>
    <x v="53"/>
    <s v="EL"/>
    <x v="2"/>
    <x v="10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1.829"/>
    <n v="1.8289999999999999E-3"/>
    <m/>
    <n v="1.1333333333333334E-2"/>
    <n v="1.025E-2"/>
    <n v="0"/>
    <n v="0"/>
    <n v="22"/>
    <s v="BASE DE DATOS"/>
    <m/>
  </r>
  <r>
    <s v="24"/>
    <x v="4"/>
    <s v="ELOR"/>
    <s v="53026919"/>
    <s v="53026919"/>
    <x v="2"/>
    <s v="VolvoP FFDL250GF"/>
    <s v="S"/>
    <n v="0.27500000000000002"/>
    <n v="0.2"/>
    <n v="15.651999999999999"/>
    <n v="41.883000000000003"/>
    <n v="57.534999999999997"/>
    <n v="4"/>
    <n v="533"/>
    <n v="0"/>
    <n v="31"/>
    <m/>
    <x v="0"/>
    <s v="ELOR53026919VolvoP FFDL250GFEL"/>
    <s v="Electro Oriente S. A."/>
    <x v="11"/>
    <x v="11"/>
    <s v="C. T. Islandia"/>
    <x v="53"/>
    <s v="EL"/>
    <x v="2"/>
    <x v="171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57.534999999999997"/>
    <n v="5.7534999999999996E-2"/>
    <m/>
    <n v="2.5000000000000001E-2"/>
    <n v="1.8181818181818184E-2"/>
    <n v="0"/>
    <n v="7.1054273576010019E-15"/>
    <n v="22"/>
    <s v="BASE DE DATOS"/>
    <m/>
  </r>
  <r>
    <s v="24"/>
    <x v="4"/>
    <s v="ELOR"/>
    <s v="43095299"/>
    <s v="43095299"/>
    <x v="2"/>
    <s v="Perkins1 U489142C"/>
    <s v="S"/>
    <n v="3.1E-2"/>
    <n v="2.5000000000000001E-2"/>
    <n v="0.28000000000000003"/>
    <n v="1.48"/>
    <n v="1.76"/>
    <n v="11"/>
    <n v="184"/>
    <n v="0"/>
    <n v="13"/>
    <m/>
    <x v="0"/>
    <s v="ELOR43095299Perkins1 U489142CEL"/>
    <s v="Electro Oriente S. A."/>
    <x v="11"/>
    <x v="11"/>
    <s v="C. T. Petropolis"/>
    <x v="54"/>
    <s v="EL"/>
    <x v="2"/>
    <x v="111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1.76"/>
    <n v="1.7600000000000001E-3"/>
    <m/>
    <n v="2.5833333333333333E-3"/>
    <n v="2.0833333333333333E-3"/>
    <n v="0"/>
    <n v="0"/>
    <n v="22"/>
    <s v="BASE DE DATOS"/>
    <m/>
  </r>
  <r>
    <s v="24"/>
    <x v="4"/>
    <s v="ELOR"/>
    <s v="43095299"/>
    <s v="43095299"/>
    <x v="2"/>
    <s v="Perkins2 U487536C"/>
    <s v="S"/>
    <n v="3.1E-2"/>
    <n v="2.5000000000000001E-2"/>
    <n v="0"/>
    <n v="0"/>
    <n v="0"/>
    <n v="0"/>
    <n v="0"/>
    <n v="0"/>
    <n v="0"/>
    <m/>
    <x v="0"/>
    <s v="ELOR43095299Perkins2 U487536CEL"/>
    <s v="Electro Oriente S. A."/>
    <x v="11"/>
    <x v="11"/>
    <s v="C. T. Petropolis"/>
    <x v="54"/>
    <s v="EL"/>
    <x v="2"/>
    <x v="112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0"/>
    <n v="0"/>
    <m/>
    <n v="3.0999999999999999E-3"/>
    <n v="2.5000000000000001E-3"/>
    <n v="0"/>
    <n v="0"/>
    <n v="22"/>
    <s v="BASE DE DATOS"/>
    <m/>
  </r>
  <r>
    <s v="24"/>
    <x v="4"/>
    <s v="ELOR"/>
    <s v="53023414"/>
    <s v="53023414"/>
    <x v="2"/>
    <s v="Volvo 03"/>
    <s v="S"/>
    <n v="0.36399999999999999"/>
    <n v="0.29099999999999998"/>
    <n v="0"/>
    <n v="0.27200000000000002"/>
    <n v="0.27200000000000002"/>
    <n v="0"/>
    <n v="3"/>
    <n v="0"/>
    <n v="0"/>
    <m/>
    <x v="0"/>
    <s v="ELOR53023414Volvo 03EL"/>
    <s v="Electro Oriente S. A."/>
    <x v="11"/>
    <x v="11"/>
    <s v="C. T. El Estrecho"/>
    <x v="62"/>
    <s v="EL"/>
    <x v="2"/>
    <x v="142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.27200000000000002"/>
    <n v="2.72E-4"/>
    <m/>
    <n v="3.0333333333333334E-2"/>
    <n v="2.4249999999999997E-2"/>
    <n v="0"/>
    <n v="0"/>
    <n v="22"/>
    <s v="BASE DE DATOS"/>
    <m/>
  </r>
  <r>
    <s v="24"/>
    <x v="4"/>
    <s v="ELOR"/>
    <s v="53023414"/>
    <s v="53023414"/>
    <x v="2"/>
    <s v="Cat-2 3306"/>
    <s v="S"/>
    <n v="0.22500000000000001"/>
    <n v="0.2"/>
    <n v="19.934000000000001"/>
    <n v="65.781999999999996"/>
    <n v="85.715999999999994"/>
    <n v="3"/>
    <n v="538"/>
    <n v="0"/>
    <n v="0"/>
    <m/>
    <x v="0"/>
    <s v="ELOR53023414Cat-2 3306EL"/>
    <s v="Electro Oriente S. A."/>
    <x v="11"/>
    <x v="11"/>
    <s v="C. T. El Estrecho"/>
    <x v="62"/>
    <s v="EL"/>
    <x v="2"/>
    <x v="141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85.715999999999994"/>
    <n v="8.5716000000000001E-2"/>
    <m/>
    <s v="-"/>
    <n v="0"/>
    <n v="0"/>
    <n v="0"/>
    <n v="22"/>
    <s v="BASE DE DATOS"/>
    <m/>
  </r>
  <r>
    <s v="24"/>
    <x v="4"/>
    <s v="ELOR"/>
    <s v="53023414"/>
    <s v="53023414"/>
    <x v="2"/>
    <s v="Jolucava J0452"/>
    <s v="S"/>
    <n v="0.45"/>
    <n v="0.36"/>
    <n v="8.1379999999999999"/>
    <n v="24.574999999999999"/>
    <n v="32.713000000000001"/>
    <n v="1"/>
    <n v="201"/>
    <n v="0"/>
    <n v="0"/>
    <m/>
    <x v="0"/>
    <s v="ELOR53023414Jolucava J0452EL"/>
    <s v="Electro Oriente S. A."/>
    <x v="11"/>
    <x v="11"/>
    <s v="C. T. El Estrecho"/>
    <x v="62"/>
    <s v="EL"/>
    <x v="2"/>
    <x v="238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32.713000000000001"/>
    <n v="3.2712999999999999E-2"/>
    <m/>
    <n v="5.6250000000000001E-2"/>
    <n v="4.4999999999999998E-2"/>
    <n v="0"/>
    <n v="0"/>
    <n v="22"/>
    <s v="BASE DE DATOS"/>
    <m/>
  </r>
  <r>
    <s v="24"/>
    <x v="4"/>
    <s v="ELOR"/>
    <s v="33011093"/>
    <s v="33011093"/>
    <x v="2"/>
    <s v="Cat.3512 Dita"/>
    <s v="N"/>
    <n v="0.5"/>
    <n v="0"/>
    <n v="0"/>
    <n v="0"/>
    <n v="0"/>
    <n v="0"/>
    <n v="0"/>
    <n v="0"/>
    <n v="0"/>
    <m/>
    <x v="0"/>
    <s v="ELOR33011093Cat.3512 DitaEL"/>
    <s v="Electro Oriente S. A."/>
    <x v="11"/>
    <x v="11"/>
    <s v="C. T. Contamana"/>
    <x v="63"/>
    <s v="EL"/>
    <x v="2"/>
    <x v="144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n v="4.1666666666666664E-2"/>
    <n v="2.9166666666666664E-2"/>
    <n v="0"/>
    <n v="0"/>
    <n v="22"/>
    <s v="BASE DE DATOS"/>
    <m/>
  </r>
  <r>
    <s v="24"/>
    <x v="4"/>
    <s v="ELOR"/>
    <s v="33011093"/>
    <s v="33011093"/>
    <x v="2"/>
    <s v="Cat.2.3512 Dita"/>
    <s v="S"/>
    <n v="0.5"/>
    <n v="0.35"/>
    <n v="22.8"/>
    <n v="31.2"/>
    <n v="54"/>
    <n v="2"/>
    <n v="252"/>
    <n v="0"/>
    <n v="0"/>
    <m/>
    <x v="0"/>
    <s v="ELOR33011093Cat.2.3512 DitaEL"/>
    <s v="Electro Oriente S. A."/>
    <x v="11"/>
    <x v="11"/>
    <s v="C. T. Contamana"/>
    <x v="63"/>
    <s v="EL"/>
    <x v="2"/>
    <x v="145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54"/>
    <n v="5.3999999999999999E-2"/>
    <m/>
    <n v="4.1666666666666664E-2"/>
    <n v="2.4999999999999998E-2"/>
    <n v="0"/>
    <n v="0"/>
    <n v="22"/>
    <s v="BASE DE DATOS"/>
    <m/>
  </r>
  <r>
    <s v="24"/>
    <x v="4"/>
    <s v="ELOR"/>
    <s v="33011093"/>
    <s v="33011093"/>
    <x v="2"/>
    <s v="Cat.5-C15-07183"/>
    <s v="N"/>
    <n v="0.45500000000000002"/>
    <n v="0"/>
    <n v="0"/>
    <n v="0"/>
    <n v="0"/>
    <n v="0"/>
    <n v="0"/>
    <n v="0"/>
    <n v="0"/>
    <m/>
    <x v="0"/>
    <s v="ELOR33011093Cat.5-C15-07183EL"/>
    <s v="Electro Oriente S. A."/>
    <x v="11"/>
    <x v="11"/>
    <s v="C. T. Contamana"/>
    <x v="63"/>
    <s v="EL"/>
    <x v="2"/>
    <x v="146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4"/>
    <s v="ELOR"/>
    <s v="33011093"/>
    <s v="33011093"/>
    <x v="2"/>
    <s v="Cat.6 3516B 0141"/>
    <s v="S"/>
    <n v="2"/>
    <n v="1"/>
    <n v="78.629000000000005"/>
    <n v="298.67099999999999"/>
    <n v="377.3"/>
    <n v="8"/>
    <n v="716"/>
    <n v="0"/>
    <n v="130"/>
    <m/>
    <x v="0"/>
    <s v="ELOR33011093Cat.6 3516B 0141EL"/>
    <s v="Electro Oriente S. A."/>
    <x v="11"/>
    <x v="11"/>
    <s v="C. T. Contamana"/>
    <x v="63"/>
    <s v="EL"/>
    <x v="2"/>
    <x v="147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377.3"/>
    <n v="0.37730000000000002"/>
    <m/>
    <n v="0.18181818181818182"/>
    <n v="0.1"/>
    <n v="0"/>
    <n v="0"/>
    <n v="22"/>
    <s v="BASE DE DATOS"/>
    <m/>
  </r>
  <r>
    <s v="24"/>
    <x v="4"/>
    <s v="ELOR"/>
    <s v="33011093"/>
    <s v="33011093"/>
    <x v="2"/>
    <s v="Cat83516BJYA00139"/>
    <s v="S"/>
    <n v="2"/>
    <n v="1.1000000000000001"/>
    <n v="0"/>
    <n v="0"/>
    <n v="0"/>
    <n v="0"/>
    <n v="0"/>
    <n v="0"/>
    <n v="0"/>
    <m/>
    <x v="0"/>
    <s v="ELOR33011093Cat83516BJYA00139EL"/>
    <s v="Electro Oriente S. A."/>
    <x v="11"/>
    <x v="11"/>
    <s v="C. T. Contamana"/>
    <x v="63"/>
    <s v="EL"/>
    <x v="2"/>
    <x v="148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n v="0.16666666666666666"/>
    <n v="9.1666666666666674E-2"/>
    <n v="0"/>
    <n v="0"/>
    <n v="22"/>
    <s v="BASE DE DATOS"/>
    <m/>
  </r>
  <r>
    <s v="24"/>
    <x v="4"/>
    <s v="ELOR"/>
    <s v="33011093"/>
    <s v="33011093"/>
    <x v="2"/>
    <s v="Cat 09 3516"/>
    <s v="S"/>
    <n v="1"/>
    <n v="0.7"/>
    <n v="59.88"/>
    <n v="174.9"/>
    <n v="234.78"/>
    <n v="8"/>
    <n v="551"/>
    <n v="0"/>
    <n v="110"/>
    <m/>
    <x v="0"/>
    <s v="ELOR33011093Cat 09 3516EL"/>
    <s v="Electro Oriente S. A."/>
    <x v="11"/>
    <x v="11"/>
    <s v="C. T. Contamana"/>
    <x v="63"/>
    <s v="EL"/>
    <x v="2"/>
    <x v="172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234.78"/>
    <n v="0.23477999999999999"/>
    <m/>
    <n v="9.0909090909090912E-2"/>
    <n v="6.363636363636363E-2"/>
    <n v="0"/>
    <n v="0"/>
    <n v="22"/>
    <s v="BASE DE DATOS"/>
    <m/>
  </r>
  <r>
    <s v="24"/>
    <x v="4"/>
    <s v="ELOR"/>
    <s v="43096499"/>
    <s v="43096499"/>
    <x v="2"/>
    <s v="Cat.C18 G6B20736"/>
    <s v="N"/>
    <n v="0.5"/>
    <n v="0"/>
    <n v="0"/>
    <n v="0"/>
    <n v="0"/>
    <n v="0"/>
    <n v="0"/>
    <n v="0"/>
    <n v="0"/>
    <m/>
    <x v="0"/>
    <s v="ELOR43096499Cat.C18 G6B20736EL"/>
    <s v="Electro Oriente S. A."/>
    <x v="11"/>
    <x v="11"/>
    <s v="C.T. ORELLANA"/>
    <x v="55"/>
    <s v="EL"/>
    <x v="2"/>
    <x v="113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4.1666666666666664E-2"/>
    <n v="0"/>
    <n v="0"/>
    <n v="0"/>
    <n v="22"/>
    <s v="BASE DE DATOS"/>
    <m/>
  </r>
  <r>
    <s v="24"/>
    <x v="4"/>
    <s v="ELOR"/>
    <s v="43096499"/>
    <s v="43096499"/>
    <x v="2"/>
    <s v="Perkins 2506AE15TAG"/>
    <s v="N"/>
    <n v="0.46800000000000003"/>
    <n v="0"/>
    <n v="0"/>
    <n v="0"/>
    <n v="0"/>
    <n v="0"/>
    <n v="0"/>
    <n v="0"/>
    <n v="0"/>
    <m/>
    <x v="0"/>
    <s v="ELOR43096499Perkins 2506AE15TAGEL"/>
    <s v="Electro Oriente S. A."/>
    <x v="11"/>
    <x v="11"/>
    <s v="C.T. ORELLANA"/>
    <x v="55"/>
    <s v="EL"/>
    <x v="2"/>
    <x v="114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3.9E-2"/>
    <n v="0"/>
    <n v="0"/>
    <n v="0"/>
    <n v="22"/>
    <s v="BASE DE DATOS"/>
    <m/>
  </r>
  <r>
    <s v="24"/>
    <x v="4"/>
    <s v="ELOR"/>
    <s v="43096499"/>
    <s v="43096499"/>
    <x v="2"/>
    <s v="VolvoModasa KGEV"/>
    <s v="S"/>
    <n v="0.35099999999999998"/>
    <n v="0.28100000000000003"/>
    <n v="15.323"/>
    <n v="107.261"/>
    <n v="122.584"/>
    <n v="6"/>
    <n v="718"/>
    <n v="0"/>
    <n v="0"/>
    <m/>
    <x v="0"/>
    <s v="ELOR43096499VolvoModasa KGEVEL"/>
    <s v="Electro Oriente S. A."/>
    <x v="11"/>
    <x v="11"/>
    <s v="C. T. Orellana"/>
    <x v="55"/>
    <s v="EL"/>
    <x v="2"/>
    <x v="115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122.584"/>
    <n v="0.122584"/>
    <m/>
    <n v="2.9249999999999998E-2"/>
    <n v="2.2500000000000003E-2"/>
    <n v="0"/>
    <n v="0"/>
    <n v="22"/>
    <s v="BASE DE DATOS"/>
    <m/>
  </r>
  <r>
    <s v="24"/>
    <x v="4"/>
    <s v="ELOR"/>
    <s v="43096499"/>
    <s v="43096499"/>
    <x v="2"/>
    <s v="Perkins MP460I"/>
    <s v="S"/>
    <n v="0.48"/>
    <n v="0.36"/>
    <n v="0.185"/>
    <n v="1.2929999999999999"/>
    <n v="1.478"/>
    <n v="3"/>
    <n v="8"/>
    <n v="0"/>
    <n v="10"/>
    <m/>
    <x v="0"/>
    <s v="ELOR43096499Perkins MP460IEL"/>
    <s v="Electro Oriente S. A."/>
    <x v="11"/>
    <x v="11"/>
    <s v="C. T. Orellana"/>
    <x v="55"/>
    <s v="EL"/>
    <x v="2"/>
    <x v="116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1.478"/>
    <n v="1.4779999999999999E-3"/>
    <m/>
    <n v="0.04"/>
    <n v="3.2083333333333332E-2"/>
    <n v="0"/>
    <n v="0"/>
    <n v="22"/>
    <s v="BASE DE DATOS"/>
    <m/>
  </r>
  <r>
    <s v="24"/>
    <x v="4"/>
    <s v="ELOR"/>
    <s v="43094699"/>
    <s v="43094699"/>
    <x v="2"/>
    <s v="Volvo Penta RVM364"/>
    <s v="N"/>
    <n v="0.36399999999999999"/>
    <n v="0"/>
    <n v="0"/>
    <n v="0"/>
    <n v="0"/>
    <n v="0"/>
    <n v="0"/>
    <n v="0"/>
    <n v="0"/>
    <m/>
    <x v="0"/>
    <s v="ELOR43094699Volvo Penta RVM364EL"/>
    <s v="Electro Oriente S. A."/>
    <x v="11"/>
    <x v="11"/>
    <s v="C. T. Indiana"/>
    <x v="56"/>
    <s v="EL"/>
    <x v="2"/>
    <x v="117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0"/>
    <n v="0"/>
    <m/>
    <n v="3.0333333333333334E-2"/>
    <n v="2.4999999999999998E-2"/>
    <n v="0"/>
    <n v="0"/>
    <n v="22"/>
    <s v="BASE DE DATOS"/>
    <m/>
  </r>
  <r>
    <s v="24"/>
    <x v="4"/>
    <s v="ELOR"/>
    <s v="43094699"/>
    <s v="43094699"/>
    <x v="2"/>
    <s v="Jolucava J0451"/>
    <s v="S"/>
    <n v="0.45"/>
    <n v="0.34"/>
    <n v="27.507000000000001"/>
    <n v="192.55"/>
    <n v="220.05699999999999"/>
    <n v="6"/>
    <n v="718"/>
    <n v="0"/>
    <n v="0"/>
    <m/>
    <x v="0"/>
    <s v="ELOR43094699Jolucava J0451EL"/>
    <s v="Electro Oriente S. A."/>
    <x v="11"/>
    <x v="11"/>
    <s v="C. T. Indiana"/>
    <x v="56"/>
    <s v="EL"/>
    <x v="2"/>
    <x v="239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220.05699999999999"/>
    <n v="0.22005699999999997"/>
    <m/>
    <n v="5.6250000000000001E-2"/>
    <n v="0"/>
    <n v="0"/>
    <n v="2.8421709430404007E-14"/>
    <n v="22"/>
    <s v="BASE DE DATOS"/>
    <m/>
  </r>
  <r>
    <s v="24"/>
    <x v="4"/>
    <s v="ELOR"/>
    <s v="43094699"/>
    <s v="43094699"/>
    <x v="2"/>
    <s v="Vol.3 Pent TWD1643G"/>
    <s v="S"/>
    <n v="0.6"/>
    <n v="0.26"/>
    <n v="0.753"/>
    <n v="5.2690000000000001"/>
    <n v="6.0220000000000002"/>
    <n v="1"/>
    <n v="47"/>
    <n v="0"/>
    <n v="2"/>
    <m/>
    <x v="0"/>
    <s v="ELOR43094699Vol.3 Pent TWD1643GEL"/>
    <s v="Electro Oriente S. A."/>
    <x v="11"/>
    <x v="11"/>
    <s v="C. T. Indiana"/>
    <x v="56"/>
    <s v="EL"/>
    <x v="2"/>
    <x v="120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6.0220000000000002"/>
    <n v="6.0220000000000004E-3"/>
    <m/>
    <n v="0.06"/>
    <n v="2.6000000000000002E-2"/>
    <n v="0"/>
    <n v="0"/>
    <n v="22"/>
    <s v="BASE DE DATOS"/>
    <m/>
  </r>
  <r>
    <s v="24"/>
    <x v="4"/>
    <s v="ELOR"/>
    <s v="43094699"/>
    <s v="43094699"/>
    <x v="2"/>
    <s v="Perkins C18"/>
    <s v="S"/>
    <n v="0.6"/>
    <n v="0.4"/>
    <n v="4.431"/>
    <n v="31.015999999999998"/>
    <n v="35.447000000000003"/>
    <n v="27"/>
    <n v="205"/>
    <n v="0"/>
    <n v="0"/>
    <m/>
    <x v="0"/>
    <s v="ELOR43094699Perkins C18EL"/>
    <s v="Electro Oriente S. A."/>
    <x v="11"/>
    <x v="11"/>
    <s v="C. T. Indiana"/>
    <x v="56"/>
    <s v="EL"/>
    <x v="2"/>
    <x v="118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35.447000000000003"/>
    <n v="3.5446999999999999E-2"/>
    <m/>
    <n v="4.9999999999999996E-2"/>
    <n v="3.3333333333333333E-2"/>
    <n v="0"/>
    <n v="-7.1054273576010019E-15"/>
    <n v="22"/>
    <s v="BASE DE DATOS"/>
    <m/>
  </r>
  <r>
    <s v="24"/>
    <x v="4"/>
    <s v="ELOR"/>
    <s v="33011193"/>
    <s v="33011193"/>
    <x v="2"/>
    <s v="MTU=2 1200DS Detroi"/>
    <s v="S"/>
    <n v="1.2250000000000001"/>
    <n v="0.2"/>
    <n v="0.11"/>
    <n v="0.253"/>
    <n v="0.36299999999999999"/>
    <n v="8"/>
    <n v="3"/>
    <n v="0"/>
    <n v="0"/>
    <m/>
    <x v="0"/>
    <s v="ELOR33011193MTU=2 1200DS DetroiEL"/>
    <s v="Electro Oriente S. A."/>
    <x v="11"/>
    <x v="11"/>
    <s v="C. T. Nauta"/>
    <x v="57"/>
    <s v="EL"/>
    <x v="2"/>
    <x v="122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0.36299999999999999"/>
    <n v="3.6299999999999999E-4"/>
    <m/>
    <n v="0.10208333333333335"/>
    <n v="1.6666666666666666E-2"/>
    <n v="0"/>
    <n v="0"/>
    <n v="22"/>
    <s v="BASE DE DATOS"/>
    <m/>
  </r>
  <r>
    <s v="24"/>
    <x v="4"/>
    <s v="ELOR"/>
    <s v="33011193"/>
    <s v="33011193"/>
    <x v="2"/>
    <s v="Cat. 3512 Dita"/>
    <s v="S"/>
    <n v="0.5"/>
    <n v="0.45"/>
    <n v="11.45"/>
    <n v="16.504000000000001"/>
    <n v="27.954000000000001"/>
    <n v="8"/>
    <n v="81"/>
    <n v="0"/>
    <n v="0"/>
    <m/>
    <x v="0"/>
    <s v="ELOR33011193Cat. 3512 DitaEL"/>
    <s v="Electro Oriente S. A."/>
    <x v="11"/>
    <x v="11"/>
    <s v="C. T. Nauta"/>
    <x v="57"/>
    <s v="EL"/>
    <x v="2"/>
    <x v="123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27.954000000000001"/>
    <n v="2.7954E-2"/>
    <m/>
    <n v="4.1666666666666664E-2"/>
    <n v="3.7499999999999999E-2"/>
    <n v="0"/>
    <n v="0"/>
    <n v="22"/>
    <s v="BASE DE DATOS"/>
    <m/>
  </r>
  <r>
    <s v="24"/>
    <x v="4"/>
    <s v="ELOR"/>
    <s v="33011193"/>
    <s v="33011193"/>
    <x v="2"/>
    <s v="Cat C27"/>
    <s v="S"/>
    <n v="1"/>
    <n v="0.55000000000000004"/>
    <n v="85.840999999999994"/>
    <n v="95.45"/>
    <n v="181.291"/>
    <n v="0"/>
    <n v="433"/>
    <n v="0"/>
    <n v="0"/>
    <m/>
    <x v="0"/>
    <s v="ELOR33011193Cat C27EL"/>
    <s v="Electro Oriente S. A."/>
    <x v="11"/>
    <x v="11"/>
    <s v="C. T. Nauta"/>
    <x v="57"/>
    <s v="EL"/>
    <x v="2"/>
    <x v="12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81.291"/>
    <n v="0.18129100000000001"/>
    <m/>
    <s v="-"/>
    <s v="-"/>
    <n v="0"/>
    <n v="0"/>
    <n v="22"/>
    <s v="BASE DE DATOS"/>
    <m/>
  </r>
  <r>
    <s v="24"/>
    <x v="4"/>
    <s v="ELOR"/>
    <s v="33011193"/>
    <s v="33011193"/>
    <x v="2"/>
    <s v="Cummi QSK60 20006"/>
    <s v="S"/>
    <n v="2"/>
    <n v="0.6"/>
    <n v="203.33799999999999"/>
    <n v="352.52800000000002"/>
    <n v="555.86599999999999"/>
    <n v="48"/>
    <n v="675"/>
    <n v="0"/>
    <n v="125"/>
    <m/>
    <x v="0"/>
    <s v="ELOR33011193Cummi QSK60 20006EL"/>
    <s v="Electro Oriente S. A."/>
    <x v="11"/>
    <x v="11"/>
    <s v="C. T. Nauta"/>
    <x v="57"/>
    <s v="EL"/>
    <x v="2"/>
    <x v="125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555.86599999999999"/>
    <n v="0.55586599999999997"/>
    <m/>
    <n v="0.16666666666666666"/>
    <n v="4.9999999999999996E-2"/>
    <n v="0"/>
    <n v="0"/>
    <n v="22"/>
    <s v="BASE DE DATOS"/>
    <m/>
  </r>
  <r>
    <s v="24"/>
    <x v="4"/>
    <s v="ELOR"/>
    <s v="33011193"/>
    <s v="33011193"/>
    <x v="2"/>
    <s v="Volvo NV560"/>
    <s v="S"/>
    <n v="0.60399999999999998"/>
    <n v="0.4"/>
    <n v="32.133000000000003"/>
    <n v="37.11"/>
    <n v="69.242999999999995"/>
    <n v="0"/>
    <n v="190"/>
    <n v="0"/>
    <n v="0"/>
    <m/>
    <x v="0"/>
    <s v="ELOR33011193Volvo NV560EL"/>
    <s v="Electro Oriente S. A."/>
    <x v="11"/>
    <x v="11"/>
    <s v="C. T. Nauta"/>
    <x v="57"/>
    <s v="EL"/>
    <x v="2"/>
    <x v="23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69.242999999999995"/>
    <n v="6.9242999999999999E-2"/>
    <m/>
    <n v="6.7111111111111107E-2"/>
    <n v="4.4444444444444446E-2"/>
    <n v="0"/>
    <n v="0"/>
    <n v="22"/>
    <s v="BASE DE DATOS"/>
    <m/>
  </r>
  <r>
    <s v="24"/>
    <x v="4"/>
    <s v="ELOR"/>
    <s v="33010993"/>
    <s v="33010993"/>
    <x v="2"/>
    <s v="Cat.1-3512(.208)"/>
    <s v="N"/>
    <n v="0.5"/>
    <n v="0"/>
    <n v="0"/>
    <n v="0"/>
    <n v="0"/>
    <n v="0"/>
    <n v="0"/>
    <n v="0"/>
    <n v="0"/>
    <m/>
    <x v="0"/>
    <s v="ELOR33010993Cat.1-3512(.208)EL"/>
    <s v="Electro Oriente S. A."/>
    <x v="11"/>
    <x v="11"/>
    <s v="C. T. Requena"/>
    <x v="58"/>
    <s v="EL"/>
    <x v="2"/>
    <x v="126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4.5454545454545456E-2"/>
    <n v="0"/>
    <n v="0"/>
    <n v="0"/>
    <n v="22"/>
    <s v="BASE DE DATOS"/>
    <m/>
  </r>
  <r>
    <s v="24"/>
    <x v="4"/>
    <s v="ELOR"/>
    <s v="33010993"/>
    <s v="33010993"/>
    <x v="2"/>
    <s v="Cat.3-3512(.219)"/>
    <s v="S"/>
    <n v="0.5"/>
    <n v="0.3"/>
    <n v="6.96"/>
    <n v="70"/>
    <n v="76.959999999999994"/>
    <n v="0"/>
    <n v="261"/>
    <n v="0"/>
    <n v="5"/>
    <m/>
    <x v="0"/>
    <s v="ELOR33010993Cat.3-3512(.219)EL"/>
    <s v="Electro Oriente S. A."/>
    <x v="11"/>
    <x v="11"/>
    <s v="C. T. Requena"/>
    <x v="58"/>
    <s v="EL"/>
    <x v="2"/>
    <x v="127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76.959999999999994"/>
    <n v="7.6960000000000001E-2"/>
    <m/>
    <n v="4.5454545454545456E-2"/>
    <n v="2.7272727272727271E-2"/>
    <n v="0"/>
    <n v="0"/>
    <n v="22"/>
    <s v="BASE DE DATOS"/>
    <m/>
  </r>
  <r>
    <s v="24"/>
    <x v="4"/>
    <s v="ELOR"/>
    <s v="33010993"/>
    <s v="33010993"/>
    <x v="2"/>
    <s v="CAT 6-3516B-139"/>
    <s v="S"/>
    <n v="2"/>
    <n v="1.2"/>
    <n v="8.6419999999999995"/>
    <n v="110"/>
    <n v="118.642"/>
    <n v="72"/>
    <n v="185"/>
    <n v="0"/>
    <n v="20"/>
    <m/>
    <x v="0"/>
    <s v="ELOR33010993CAT 6-3516B-139EL"/>
    <s v="Electro Oriente S. A."/>
    <x v="11"/>
    <x v="11"/>
    <s v="C. T. Requena"/>
    <x v="58"/>
    <s v="EL"/>
    <x v="2"/>
    <x v="131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18.642"/>
    <n v="0.118642"/>
    <m/>
    <n v="0.18181818181818182"/>
    <n v="0.10909090909090909"/>
    <n v="0"/>
    <n v="0"/>
    <n v="22"/>
    <s v="BASE DE DATOS"/>
    <m/>
  </r>
  <r>
    <s v="24"/>
    <x v="4"/>
    <s v="ELOR"/>
    <s v="33010993"/>
    <s v="33010993"/>
    <x v="2"/>
    <s v="Cumm 2 QSK60-G6"/>
    <s v="S"/>
    <n v="2"/>
    <n v="1.2"/>
    <n v="1.879"/>
    <n v="270"/>
    <n v="271.87900000000002"/>
    <n v="72"/>
    <n v="384"/>
    <n v="0"/>
    <n v="115"/>
    <m/>
    <x v="0"/>
    <s v="ELOR33010993Cumm 2 QSK60-G6EL"/>
    <s v="Electro Oriente S. A."/>
    <x v="11"/>
    <x v="11"/>
    <s v="C. T. Requena"/>
    <x v="58"/>
    <s v="EL"/>
    <x v="2"/>
    <x v="129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271.87900000000002"/>
    <n v="0.27187900000000004"/>
    <m/>
    <n v="0.2"/>
    <n v="0.12"/>
    <n v="0"/>
    <n v="0"/>
    <n v="22"/>
    <s v="BASE DE DATOS"/>
    <m/>
  </r>
  <r>
    <s v="24"/>
    <x v="4"/>
    <s v="ELOR"/>
    <s v="33010993"/>
    <s v="33010993"/>
    <x v="2"/>
    <s v="CUMMINS 4"/>
    <s v="S"/>
    <n v="0.6"/>
    <n v="0.4"/>
    <n v="9.7370000000000001"/>
    <n v="90"/>
    <n v="99.736999999999995"/>
    <n v="72"/>
    <n v="318"/>
    <n v="0"/>
    <n v="47"/>
    <m/>
    <x v="0"/>
    <s v="ELOR33010993CUMMINS 4EL"/>
    <s v="Electro Oriente S. A."/>
    <x v="11"/>
    <x v="11"/>
    <s v="C. T. Requena"/>
    <x v="58"/>
    <s v="EL"/>
    <x v="2"/>
    <x v="130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99.736999999999995"/>
    <n v="9.9736999999999992E-2"/>
    <m/>
    <n v="7.4999999999999997E-2"/>
    <n v="0.05"/>
    <n v="0"/>
    <n v="0"/>
    <n v="22"/>
    <s v="BASE DE DATOS"/>
    <m/>
  </r>
  <r>
    <s v="24"/>
    <x v="4"/>
    <s v="ELOR"/>
    <s v="33010993"/>
    <s v="33010993"/>
    <x v="2"/>
    <s v="MTU 1200DS"/>
    <s v="S"/>
    <n v="1.2250000000000001"/>
    <n v="0.7"/>
    <n v="6.6109999999999998"/>
    <n v="90"/>
    <n v="96.611000000000004"/>
    <n v="72"/>
    <n v="309"/>
    <n v="0"/>
    <n v="60"/>
    <m/>
    <x v="0"/>
    <s v="ELOR33010993MTU 1200DSEL"/>
    <s v="Electro Oriente S. A."/>
    <x v="11"/>
    <x v="11"/>
    <s v="C. T. Requena"/>
    <x v="58"/>
    <s v="EL"/>
    <x v="2"/>
    <x v="128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96.611000000000004"/>
    <n v="9.6611000000000002E-2"/>
    <m/>
    <s v="-"/>
    <s v="-"/>
    <n v="0"/>
    <n v="0"/>
    <n v="22"/>
    <s v="BASE DE DATOS"/>
    <m/>
  </r>
  <r>
    <s v="24"/>
    <x v="4"/>
    <s v="ELOR"/>
    <s v="43095999"/>
    <s v="43095999"/>
    <x v="2"/>
    <s v="CUM.1 25450043"/>
    <s v="S"/>
    <n v="0.32400000000000001"/>
    <n v="0.3"/>
    <n v="3.9950000000000001"/>
    <n v="7.992"/>
    <n v="11.987"/>
    <n v="0"/>
    <n v="141"/>
    <n v="0"/>
    <n v="0"/>
    <m/>
    <x v="0"/>
    <s v="ELOR43095999CUM.1 25450043EL"/>
    <s v="Electro Oriente S. A."/>
    <x v="11"/>
    <x v="11"/>
    <s v="C. T. Jenaro Herrera"/>
    <x v="59"/>
    <s v="EL"/>
    <x v="2"/>
    <x v="132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1.987"/>
    <n v="1.1986999999999999E-2"/>
    <m/>
    <n v="2.7E-2"/>
    <n v="2.4999999999999998E-2"/>
    <n v="0"/>
    <n v="0"/>
    <n v="22"/>
    <s v="BASE DE DATOS"/>
    <m/>
  </r>
  <r>
    <s v="24"/>
    <x v="4"/>
    <s v="ELOR"/>
    <s v="43095999"/>
    <s v="43095999"/>
    <x v="2"/>
    <s v="CUM.2 25449701"/>
    <s v="S"/>
    <n v="0.32400000000000001"/>
    <n v="0.3"/>
    <n v="6.1369999999999996"/>
    <n v="12.273999999999999"/>
    <n v="18.411000000000001"/>
    <n v="0"/>
    <n v="186"/>
    <n v="0"/>
    <n v="0"/>
    <m/>
    <x v="0"/>
    <s v="ELOR43095999CUM.2 25449701EL"/>
    <s v="Electro Oriente S. A."/>
    <x v="11"/>
    <x v="11"/>
    <s v="C. T. Jenaro Herrera"/>
    <x v="59"/>
    <s v="EL"/>
    <x v="2"/>
    <x v="133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8.411000000000001"/>
    <n v="1.8411E-2"/>
    <m/>
    <n v="2.7E-2"/>
    <n v="2.4999999999999998E-2"/>
    <n v="0"/>
    <n v="-3.5527136788005009E-15"/>
    <n v="22"/>
    <s v="BASE DE DATOS"/>
    <m/>
  </r>
  <r>
    <s v="24"/>
    <x v="4"/>
    <s v="ELOR"/>
    <s v="43095999"/>
    <s v="43095999"/>
    <x v="2"/>
    <s v="CUM.3 25449964"/>
    <s v="S"/>
    <n v="0.32400000000000001"/>
    <n v="0.3"/>
    <n v="1.6639999999999999"/>
    <n v="3.3279999999999998"/>
    <n v="4.992"/>
    <n v="10"/>
    <n v="44"/>
    <n v="0"/>
    <n v="0"/>
    <m/>
    <x v="0"/>
    <s v="ELOR43095999CUM.3 25449964EL"/>
    <s v="Electro Oriente S. A."/>
    <x v="11"/>
    <x v="11"/>
    <s v="C. T. Jenaro Herrera"/>
    <x v="59"/>
    <s v="EL"/>
    <x v="2"/>
    <x v="134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4.992"/>
    <n v="4.9919999999999999E-3"/>
    <m/>
    <n v="2.7E-2"/>
    <n v="2.4999999999999998E-2"/>
    <n v="0"/>
    <n v="0"/>
    <n v="22"/>
    <s v="BASE DE DATOS"/>
    <m/>
  </r>
  <r>
    <s v="24"/>
    <x v="4"/>
    <s v="ELOR"/>
    <s v="43094599"/>
    <s v="43094599"/>
    <x v="2"/>
    <s v="CUMMINS_1 C200(050)"/>
    <s v="S"/>
    <n v="0.20799999999999999"/>
    <n v="0.14000000000000001"/>
    <n v="0.39200000000000002"/>
    <n v="2.7410000000000001"/>
    <n v="3.133"/>
    <n v="1"/>
    <n v="72"/>
    <n v="0"/>
    <n v="4"/>
    <m/>
    <x v="0"/>
    <s v="ELOR43094599CUMMINS_1 C200(050)EL"/>
    <s v="Electro Oriente S. A."/>
    <x v="11"/>
    <x v="11"/>
    <s v="C. T. Tamshiyacu"/>
    <x v="60"/>
    <s v="EL"/>
    <x v="2"/>
    <x v="135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3.133"/>
    <n v="3.1329999999999999E-3"/>
    <m/>
    <n v="2.0799999999999999E-2"/>
    <n v="1.4000000000000002E-2"/>
    <n v="0"/>
    <n v="0"/>
    <n v="22"/>
    <s v="BASE DE DATOS"/>
    <m/>
  </r>
  <r>
    <s v="24"/>
    <x v="4"/>
    <s v="ELOR"/>
    <s v="43094599"/>
    <s v="43094599"/>
    <x v="2"/>
    <s v="CUMMINS_2 C200(026)"/>
    <s v="S"/>
    <n v="0.20799999999999999"/>
    <n v="0.17"/>
    <n v="0.35399999999999998"/>
    <n v="2.4809999999999999"/>
    <n v="2.835"/>
    <n v="3"/>
    <n v="75"/>
    <n v="0"/>
    <n v="11"/>
    <m/>
    <x v="0"/>
    <s v="ELOR43094599CUMMINS_2 C200(026)EL"/>
    <s v="Electro Oriente S. A."/>
    <x v="11"/>
    <x v="11"/>
    <s v="C. T. Tamshiyacu"/>
    <x v="60"/>
    <s v="EL"/>
    <x v="2"/>
    <x v="136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2.835"/>
    <n v="2.8349999999999998E-3"/>
    <m/>
    <n v="2.0799999999999999E-2"/>
    <n v="1.7000000000000001E-2"/>
    <n v="0"/>
    <n v="0"/>
    <n v="22"/>
    <s v="BASE DE DATOS"/>
    <m/>
  </r>
  <r>
    <s v="24"/>
    <x v="4"/>
    <s v="ELOR"/>
    <s v="43094599"/>
    <s v="43094599"/>
    <x v="2"/>
    <s v="CUMMINS_3 C4500C"/>
    <s v="S"/>
    <n v="0.45"/>
    <n v="0.18"/>
    <n v="2.7349999999999999"/>
    <n v="19.141999999999999"/>
    <n v="21.876999999999999"/>
    <n v="3"/>
    <n v="135"/>
    <n v="0"/>
    <n v="13"/>
    <m/>
    <x v="0"/>
    <s v="ELOR43094599CUMMINS_3 C4500CEL"/>
    <s v="Electro Oriente S. A."/>
    <x v="11"/>
    <x v="11"/>
    <s v="C. T. Tamshiyacu"/>
    <x v="60"/>
    <s v="EL"/>
    <x v="2"/>
    <x v="137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21.876999999999999"/>
    <n v="2.1877000000000001E-2"/>
    <m/>
    <n v="4.4999999999999998E-2"/>
    <n v="1.7999999999999999E-2"/>
    <n v="0"/>
    <n v="0"/>
    <n v="22"/>
    <s v="BASE DE DATOS"/>
    <m/>
  </r>
  <r>
    <s v="24"/>
    <x v="4"/>
    <s v="ELOR"/>
    <s v="43094599"/>
    <s v="43094599"/>
    <x v="2"/>
    <s v="CUMMINS_4 NTA855 G3"/>
    <s v="S"/>
    <n v="0.35199999999999998"/>
    <n v="0.28000000000000003"/>
    <n v="16.548999999999999"/>
    <n v="115.846"/>
    <n v="132.39500000000001"/>
    <n v="7"/>
    <n v="628"/>
    <n v="0"/>
    <n v="77"/>
    <m/>
    <x v="0"/>
    <s v="ELOR43094599CUMMINS_4 NTA855 G3EL"/>
    <s v="Electro Oriente S. A."/>
    <x v="11"/>
    <x v="11"/>
    <s v="C. T. Tamshiyacu"/>
    <x v="60"/>
    <s v="EL"/>
    <x v="2"/>
    <x v="138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132.39500000000001"/>
    <n v="0.13239500000000001"/>
    <m/>
    <n v="3.5199999999999995E-2"/>
    <n v="2.8000000000000004E-2"/>
    <n v="0"/>
    <n v="0"/>
    <n v="22"/>
    <s v="BASE DE DATOS"/>
    <m/>
  </r>
  <r>
    <s v="24"/>
    <x v="4"/>
    <s v="ELOR"/>
    <s v="53023514"/>
    <s v="53023514"/>
    <x v="2"/>
    <s v="OLYMPIAN"/>
    <s v="S"/>
    <n v="0.04"/>
    <n v="0.03"/>
    <n v="0.53900000000000003"/>
    <n v="1.264"/>
    <n v="1.8029999999999999"/>
    <n v="17"/>
    <n v="311"/>
    <n v="0"/>
    <n v="7"/>
    <m/>
    <x v="0"/>
    <s v="ELOR53023514OLYMPIANEL"/>
    <s v="Electro Oriente S. A."/>
    <x v="11"/>
    <x v="11"/>
    <s v="C. T. Gran Peru"/>
    <x v="61"/>
    <s v="EL"/>
    <x v="2"/>
    <x v="105"/>
    <x v="0"/>
    <s v="Instalado"/>
    <s v="Operativo"/>
    <s v="Distribuidora"/>
    <x v="0"/>
    <x v="1"/>
    <x v="1"/>
    <x v="0"/>
    <s v="Estatal"/>
    <s v="LORETO"/>
    <s v="LORETO"/>
    <s v="MAYNAS"/>
    <s v="FERNANDO LORES"/>
    <s v="GRAN PERÚ"/>
    <x v="1"/>
    <n v="0"/>
    <x v="0"/>
    <x v="0"/>
    <x v="0"/>
    <s v="MWh"/>
    <n v="1.8029999999999999"/>
    <n v="1.8029999999999999E-3"/>
    <m/>
    <n v="3.3333333333333335E-3"/>
    <n v="2.5000000000000001E-3"/>
    <n v="0"/>
    <n v="0"/>
    <n v="22"/>
    <s v="BASE DE DATOS"/>
    <m/>
  </r>
  <r>
    <s v="24"/>
    <x v="4"/>
    <s v="ELOR"/>
    <s v="33010893"/>
    <s v="33010893"/>
    <x v="2"/>
    <s v="CAT 3516(G1)"/>
    <s v="S"/>
    <n v="1"/>
    <n v="0.95"/>
    <n v="0"/>
    <n v="0"/>
    <n v="0"/>
    <n v="0"/>
    <n v="0"/>
    <n v="0"/>
    <n v="0"/>
    <m/>
    <x v="0"/>
    <s v="ELOR33010893CAT 3516(G1)EL"/>
    <s v="Electro Oriente S. A."/>
    <x v="11"/>
    <x v="11"/>
    <s v="C. T. Yurimaguas"/>
    <x v="64"/>
    <s v="EL"/>
    <x v="2"/>
    <x v="149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9.0909090909090912E-2"/>
    <n v="8.6363636363636365E-2"/>
    <n v="0"/>
    <n v="0"/>
    <n v="22"/>
    <s v="BASE DE DATOS"/>
    <m/>
  </r>
  <r>
    <s v="24"/>
    <x v="4"/>
    <s v="ELOR"/>
    <s v="33010893"/>
    <s v="33010893"/>
    <x v="2"/>
    <s v="CAT2 3512 TA(G2)"/>
    <s v="S"/>
    <n v="0.5"/>
    <n v="0.4"/>
    <n v="0"/>
    <n v="0"/>
    <n v="0"/>
    <n v="0"/>
    <n v="0"/>
    <n v="0"/>
    <n v="0"/>
    <m/>
    <x v="0"/>
    <s v="ELOR33010893CAT2 3512 TA(G2)EL"/>
    <s v="Electro Oriente S. A."/>
    <x v="11"/>
    <x v="11"/>
    <s v="C. T. Yurimaguas"/>
    <x v="64"/>
    <s v="EL"/>
    <x v="2"/>
    <x v="150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4"/>
    <s v="ELOR"/>
    <s v="33010893"/>
    <s v="33010893"/>
    <x v="2"/>
    <s v="CAT.2 D-3512(G4)"/>
    <s v="S"/>
    <n v="0.5"/>
    <n v="0.45"/>
    <n v="0"/>
    <n v="0"/>
    <n v="0"/>
    <n v="0"/>
    <n v="45.04"/>
    <n v="0"/>
    <n v="0"/>
    <m/>
    <x v="0"/>
    <s v="ELOR33010893CAT.2 D-3512(G4)EL"/>
    <s v="Electro Oriente S. A."/>
    <x v="11"/>
    <x v="11"/>
    <s v="C. T. Yurimaguas"/>
    <x v="64"/>
    <s v="EL"/>
    <x v="2"/>
    <x v="151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7499999999999999E-2"/>
    <n v="0"/>
    <n v="0"/>
    <n v="22"/>
    <s v="BASE DE DATOS"/>
    <m/>
  </r>
  <r>
    <s v="24"/>
    <x v="4"/>
    <s v="ELOR"/>
    <s v="33010893"/>
    <s v="33010893"/>
    <x v="2"/>
    <s v="CUMMINS (G5)"/>
    <s v="S"/>
    <n v="0.75"/>
    <n v="0.5"/>
    <n v="20.119"/>
    <n v="0"/>
    <n v="20.119"/>
    <n v="0"/>
    <n v="0"/>
    <n v="0"/>
    <n v="0"/>
    <m/>
    <x v="0"/>
    <s v="ELOR33010893CUMMINS (G5)EL"/>
    <s v="Electro Oriente S. A."/>
    <x v="11"/>
    <x v="11"/>
    <s v="C. T. Yurimaguas"/>
    <x v="64"/>
    <s v="EL"/>
    <x v="2"/>
    <x v="235"/>
    <x v="0"/>
    <s v="Transferido"/>
    <n v="0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20.119"/>
    <n v="2.0119000000000001E-2"/>
    <m/>
    <n v="0.16666666666666666"/>
    <n v="0.1388888888888889"/>
    <n v="0"/>
    <n v="0"/>
    <n v="22"/>
    <s v="BASE DE DATOS"/>
    <m/>
  </r>
  <r>
    <s v="24"/>
    <x v="4"/>
    <s v="ELOR"/>
    <s v="33011293"/>
    <s v="33011293"/>
    <x v="2"/>
    <s v="Wartsila 1"/>
    <s v="S"/>
    <n v="6.24"/>
    <n v="6"/>
    <n v="0"/>
    <n v="0"/>
    <n v="0"/>
    <n v="0"/>
    <n v="0"/>
    <n v="0"/>
    <n v="0"/>
    <m/>
    <x v="0"/>
    <s v="ELOR33011293Wartsila 1EL"/>
    <s v="Electro Oriente S. A."/>
    <x v="11"/>
    <x v="11"/>
    <s v="C. T. Tarapoto"/>
    <x v="65"/>
    <s v="EL"/>
    <x v="2"/>
    <x v="14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4"/>
    <s v="ELOR"/>
    <s v="33011293"/>
    <s v="33011293"/>
    <x v="2"/>
    <s v="Wartsila 2"/>
    <s v="S"/>
    <n v="6.24"/>
    <n v="6"/>
    <n v="0"/>
    <n v="0"/>
    <n v="0"/>
    <n v="0"/>
    <n v="0"/>
    <n v="0"/>
    <n v="0"/>
    <m/>
    <x v="0"/>
    <s v="ELOR33011293Wartsila 2EL"/>
    <s v="Electro Oriente S. A."/>
    <x v="11"/>
    <x v="11"/>
    <s v="C. T. Tarapoto"/>
    <x v="65"/>
    <s v="EL"/>
    <x v="2"/>
    <x v="15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4"/>
    <s v="ELOR"/>
    <s v="33011293"/>
    <s v="33011293"/>
    <x v="2"/>
    <s v="CAT.D-3512"/>
    <s v="S"/>
    <n v="0.52"/>
    <n v="0.4"/>
    <n v="0"/>
    <n v="0"/>
    <n v="0"/>
    <n v="0"/>
    <n v="0"/>
    <n v="0"/>
    <n v="0"/>
    <m/>
    <x v="0"/>
    <s v="ELOR33011293CAT.D-3512EL"/>
    <s v="Electro Oriente S. A."/>
    <x v="11"/>
    <x v="11"/>
    <s v="C. T. Tarapoto"/>
    <x v="65"/>
    <s v="EL"/>
    <x v="2"/>
    <x v="153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1"/>
    <n v="0"/>
    <x v="0"/>
    <x v="0"/>
    <x v="0"/>
    <s v="MWh"/>
    <n v="0"/>
    <n v="0"/>
    <m/>
    <n v="4.3333333333333335E-2"/>
    <n v="3.3333333333333333E-2"/>
    <n v="0"/>
    <n v="0"/>
    <n v="22"/>
    <s v="BASE DE DATOS"/>
    <m/>
  </r>
  <r>
    <s v="24"/>
    <x v="4"/>
    <s v="ELOR"/>
    <s v="33011593"/>
    <s v="33011593"/>
    <x v="2"/>
    <s v="EMD"/>
    <s v="N"/>
    <n v="2.5"/>
    <n v="1.6"/>
    <n v="0"/>
    <n v="0"/>
    <n v="0"/>
    <n v="0"/>
    <n v="0"/>
    <n v="0"/>
    <n v="0"/>
    <m/>
    <x v="0"/>
    <s v="ELOR33011593EMDEL"/>
    <s v="Electro Oriente S. A."/>
    <x v="11"/>
    <x v="11"/>
    <s v="C. T. Bellavista"/>
    <x v="66"/>
    <s v="EL"/>
    <x v="2"/>
    <x v="154"/>
    <x v="0"/>
    <s v="Instalado"/>
    <s v="Operativo"/>
    <s v="Distribuidora"/>
    <x v="0"/>
    <x v="0"/>
    <x v="1"/>
    <x v="0"/>
    <s v="Estatal"/>
    <s v="SAN MARTÍN"/>
    <s v="SAN MARTÍN"/>
    <s v="BELLAVISTA"/>
    <s v="BELLAVISTA"/>
    <n v="0"/>
    <x v="1"/>
    <n v="0"/>
    <x v="0"/>
    <x v="0"/>
    <x v="0"/>
    <s v="MWh"/>
    <n v="0"/>
    <n v="0"/>
    <m/>
    <n v="0.22727272727272727"/>
    <n v="0.14545454545454548"/>
    <n v="0"/>
    <n v="0"/>
    <n v="22"/>
    <s v="BASE DE DATOS"/>
    <m/>
  </r>
  <r>
    <s v="24"/>
    <x v="4"/>
    <s v="ELOR"/>
    <s v="43047494"/>
    <s v="43047494"/>
    <x v="2"/>
    <s v="CAT C-18"/>
    <s v="S"/>
    <n v="0.5"/>
    <n v="0.5"/>
    <n v="0"/>
    <n v="0"/>
    <n v="0"/>
    <n v="0"/>
    <n v="0"/>
    <n v="0"/>
    <n v="0"/>
    <m/>
    <x v="0"/>
    <s v="ELOR43047494CAT C-18EL"/>
    <s v="Electro Oriente S. A."/>
    <x v="11"/>
    <x v="11"/>
    <s v="C. T. Lagunas"/>
    <x v="67"/>
    <s v="EL"/>
    <x v="2"/>
    <x v="155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4.1666666666666664E-2"/>
    <n v="0"/>
    <n v="0"/>
    <n v="22"/>
    <s v="BASE DE DATOS"/>
    <m/>
  </r>
  <r>
    <s v="24"/>
    <x v="4"/>
    <s v="ELOR"/>
    <s v="43047494"/>
    <s v="43047494"/>
    <x v="2"/>
    <s v="Volvo Penta TAD1630"/>
    <s v="S"/>
    <n v="0.5"/>
    <n v="0.4"/>
    <n v="0"/>
    <n v="0"/>
    <n v="0"/>
    <n v="0"/>
    <n v="0"/>
    <n v="0"/>
    <n v="0"/>
    <m/>
    <x v="0"/>
    <s v="ELOR43047494Volvo Penta TAD1630EL"/>
    <s v="Electro Oriente S. A."/>
    <x v="11"/>
    <x v="11"/>
    <s v="C. T. Lagunas"/>
    <x v="67"/>
    <s v="EL"/>
    <x v="2"/>
    <x v="156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4"/>
    <s v="ELOR"/>
    <s v="43047494"/>
    <s v="43047494"/>
    <x v="2"/>
    <s v="Cat. D-3512&lt;G3&gt;"/>
    <s v="S"/>
    <n v="0.5"/>
    <n v="0.45"/>
    <n v="53.357999999999997"/>
    <n v="0"/>
    <n v="53.357999999999997"/>
    <n v="0"/>
    <n v="263"/>
    <n v="0"/>
    <n v="0"/>
    <m/>
    <x v="0"/>
    <s v="ELOR43047494Cat. D-3512&lt;G3&gt;EL"/>
    <s v="Electro Oriente S. A."/>
    <x v="11"/>
    <x v="11"/>
    <s v="C. T. Lagunas"/>
    <x v="67"/>
    <s v="EL"/>
    <x v="2"/>
    <x v="157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53.357999999999997"/>
    <n v="5.3357999999999996E-2"/>
    <m/>
    <n v="4.1666666666666664E-2"/>
    <n v="3.7499999999999999E-2"/>
    <n v="0"/>
    <n v="0"/>
    <n v="22"/>
    <s v="BASE DE DATOS"/>
    <m/>
  </r>
  <r>
    <s v="24"/>
    <x v="4"/>
    <s v="ELOR"/>
    <s v="43047494"/>
    <s v="43047494"/>
    <x v="2"/>
    <s v="CAT 2 3512 &lt;G4&gt;"/>
    <s v="S"/>
    <n v="0.5"/>
    <n v="0.45"/>
    <n v="0"/>
    <n v="92.638000000000005"/>
    <n v="92.638000000000005"/>
    <n v="0"/>
    <n v="359"/>
    <n v="0"/>
    <n v="83"/>
    <m/>
    <x v="0"/>
    <s v="ELOR43047494CAT 2 3512 &lt;G4&gt;EL"/>
    <s v="Electro Oriente S. A."/>
    <x v="11"/>
    <x v="11"/>
    <s v="C. T. Lagunas"/>
    <x v="67"/>
    <s v="EL"/>
    <x v="2"/>
    <x v="173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92.638000000000005"/>
    <n v="9.2638000000000012E-2"/>
    <m/>
    <n v="4.5454545454545456E-2"/>
    <n v="4.0909090909090909E-2"/>
    <n v="0"/>
    <n v="0"/>
    <n v="22"/>
    <s v="BASE DE DATOS"/>
    <m/>
  </r>
  <r>
    <s v="24"/>
    <x v="4"/>
    <s v="ELOR"/>
    <s v="12345678"/>
    <s v="12345678"/>
    <x v="2"/>
    <s v="VOLVO PENTA &lt;G1&gt;"/>
    <s v="S"/>
    <n v="0.5"/>
    <n v="0.45"/>
    <n v="25.346"/>
    <n v="54.433"/>
    <n v="79.778999999999996"/>
    <n v="6"/>
    <n v="354"/>
    <n v="0"/>
    <n v="38"/>
    <m/>
    <x v="0"/>
    <s v="ELOR12345678VOLVO PENTA &lt;G1&gt;EL"/>
    <s v="Electro Oriente S. A."/>
    <x v="11"/>
    <x v="11"/>
    <s v="C. T. San Lorenzo"/>
    <x v="68"/>
    <s v="EL"/>
    <x v="2"/>
    <x v="158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79.778999999999996"/>
    <n v="7.9779000000000003E-2"/>
    <m/>
    <n v="4.1666666666666664E-2"/>
    <n v="3.7499999999999999E-2"/>
    <n v="0"/>
    <n v="0"/>
    <n v="22"/>
    <s v="BASE DE DATOS"/>
    <m/>
  </r>
  <r>
    <s v="24"/>
    <x v="4"/>
    <s v="ELOR"/>
    <s v="12345678"/>
    <s v="12345678"/>
    <x v="2"/>
    <s v="VOLVO PENTA &lt;G2&gt;"/>
    <s v="S"/>
    <n v="0.5"/>
    <n v="0.45"/>
    <n v="23.802"/>
    <n v="55.533999999999999"/>
    <n v="79.335999999999999"/>
    <n v="6"/>
    <n v="365"/>
    <n v="0"/>
    <n v="36"/>
    <m/>
    <x v="0"/>
    <s v="ELOR12345678VOLVO PENTA &lt;G2&gt;EL"/>
    <s v="Electro Oriente S. A."/>
    <x v="11"/>
    <x v="11"/>
    <s v="C. T. San Lorenzo"/>
    <x v="68"/>
    <s v="EL"/>
    <x v="2"/>
    <x v="159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79.335999999999999"/>
    <n v="7.9336000000000004E-2"/>
    <m/>
    <n v="4.1666666666666664E-2"/>
    <n v="3.7499999999999999E-2"/>
    <n v="0"/>
    <n v="0"/>
    <n v="22"/>
    <s v="BASE DE DATOS"/>
    <m/>
  </r>
  <r>
    <s v="24"/>
    <x v="4"/>
    <s v="ELOR"/>
    <s v="12345678"/>
    <s v="12345678"/>
    <x v="2"/>
    <s v="VOLVO PENTA &lt;G3&gt;"/>
    <s v="S"/>
    <n v="0.45"/>
    <n v="0.4"/>
    <n v="26.358000000000001"/>
    <n v="41.622"/>
    <n v="67.98"/>
    <n v="6"/>
    <n v="342"/>
    <n v="0"/>
    <n v="33"/>
    <m/>
    <x v="0"/>
    <s v="ELOR12345678VOLVO PENTA &lt;G3&gt;EL"/>
    <s v="Electro Oriente S. A."/>
    <x v="11"/>
    <x v="11"/>
    <s v="C. T. San Lorenzo"/>
    <x v="68"/>
    <s v="EL"/>
    <x v="2"/>
    <x v="160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67.98"/>
    <n v="6.7979999999999999E-2"/>
    <m/>
    <n v="3.7499999999999999E-2"/>
    <n v="3.3333333333333333E-2"/>
    <n v="0"/>
    <n v="0"/>
    <n v="22"/>
    <s v="BASE DE DATOS"/>
    <m/>
  </r>
  <r>
    <s v="24"/>
    <x v="4"/>
    <s v="ELOR"/>
    <s v="53200204"/>
    <s v="53200204"/>
    <x v="2"/>
    <s v="Cat-1_3512"/>
    <s v="S"/>
    <n v="0.5"/>
    <n v="0.35"/>
    <n v="11.62"/>
    <n v="0.54"/>
    <n v="12.16"/>
    <n v="0"/>
    <n v="38.119999999999997"/>
    <n v="0"/>
    <n v="0"/>
    <m/>
    <x v="0"/>
    <s v="ELOR53200204Cat-1_3512EL"/>
    <s v="Electro Oriente S. A."/>
    <x v="11"/>
    <x v="11"/>
    <s v="C. T. Bagua_Grande"/>
    <x v="69"/>
    <s v="EL"/>
    <x v="2"/>
    <x v="161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12.16"/>
    <n v="1.2160000000000001E-2"/>
    <m/>
    <n v="4.1666666666666664E-2"/>
    <n v="2.9166666666666664E-2"/>
    <n v="0"/>
    <n v="0"/>
    <n v="22"/>
    <s v="BASE DE DATOS"/>
    <m/>
  </r>
  <r>
    <s v="24"/>
    <x v="4"/>
    <s v="ELOR"/>
    <s v="53200204"/>
    <s v="53200204"/>
    <x v="2"/>
    <s v="Cat-2_3512"/>
    <s v="S"/>
    <n v="0.5"/>
    <n v="0.35"/>
    <n v="5.4340000000000002"/>
    <n v="0"/>
    <n v="5.4340000000000002"/>
    <n v="0"/>
    <n v="24.84"/>
    <n v="0"/>
    <n v="0"/>
    <m/>
    <x v="0"/>
    <s v="ELOR53200204Cat-2_3512EL"/>
    <s v="Electro Oriente S. A."/>
    <x v="11"/>
    <x v="11"/>
    <s v="C. T. Bagua_Grande"/>
    <x v="69"/>
    <s v="EL"/>
    <x v="2"/>
    <x v="162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5.4340000000000002"/>
    <n v="5.4340000000000005E-3"/>
    <m/>
    <n v="4.1666666666666664E-2"/>
    <n v="2.9166666666666664E-2"/>
    <n v="0"/>
    <n v="0"/>
    <n v="22"/>
    <s v="BASE DE DATOS"/>
    <m/>
  </r>
  <r>
    <s v="24"/>
    <x v="4"/>
    <s v="ELOR"/>
    <s v="53200204"/>
    <s v="53200204"/>
    <x v="2"/>
    <s v="CAT3_3516"/>
    <s v="S"/>
    <n v="2"/>
    <n v="0.9"/>
    <n v="63.237000000000002"/>
    <n v="0"/>
    <n v="63.237000000000002"/>
    <n v="0"/>
    <n v="64.930000000000007"/>
    <n v="0"/>
    <n v="0"/>
    <m/>
    <x v="0"/>
    <s v="ELOR53200204CAT3_3516EL"/>
    <s v="Electro Oriente S. A."/>
    <x v="11"/>
    <x v="11"/>
    <s v="C. T. Bagua_Grande"/>
    <x v="69"/>
    <s v="EL"/>
    <x v="2"/>
    <x v="163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63.237000000000002"/>
    <n v="6.3237000000000002E-2"/>
    <m/>
    <n v="0.16666666666666666"/>
    <n v="7.4999999999999997E-2"/>
    <n v="0"/>
    <n v="0"/>
    <n v="22"/>
    <s v="BASE DE DATOS"/>
    <m/>
  </r>
  <r>
    <s v="24"/>
    <x v="4"/>
    <s v="ELOR"/>
    <s v="65010914"/>
    <s v="65010914"/>
    <x v="2"/>
    <s v="GRUPO 1"/>
    <s v="S"/>
    <n v="1.1000000000000001"/>
    <n v="0.8"/>
    <n v="70.275000000000006"/>
    <n v="0"/>
    <n v="70.275000000000006"/>
    <n v="0"/>
    <n v="120.5"/>
    <n v="0"/>
    <n v="0"/>
    <m/>
    <x v="0"/>
    <s v="ELOR65010914GRUPO 1EL"/>
    <s v="Electro Oriente S. A."/>
    <x v="11"/>
    <x v="11"/>
    <s v="C. T. Juan Velazco Alvarado"/>
    <x v="70"/>
    <s v="EL"/>
    <x v="2"/>
    <x v="165"/>
    <x v="0"/>
    <s v="Instalado"/>
    <s v="Operativo"/>
    <s v="Distribuidora"/>
    <x v="0"/>
    <x v="0"/>
    <x v="1"/>
    <x v="0"/>
    <s v="Estatal"/>
    <s v="AMAZONAS"/>
    <s v="AMAZONAS"/>
    <s v="CONDORCANQUI"/>
    <s v="SANTA MARÍA DE NIEVA"/>
    <s v="JUAN VELAZCO ALVARADO"/>
    <x v="1"/>
    <n v="0"/>
    <x v="0"/>
    <x v="0"/>
    <x v="0"/>
    <s v="MWh"/>
    <n v="70.275000000000006"/>
    <n v="7.0275000000000004E-2"/>
    <m/>
    <n v="9.1666666666666674E-2"/>
    <n v="6.6666666666666666E-2"/>
    <n v="0"/>
    <n v="0"/>
    <n v="22"/>
    <s v="BASE DE DATOS"/>
    <m/>
  </r>
  <r>
    <s v="24"/>
    <x v="4"/>
    <s v="ELOR"/>
    <s v="53026818"/>
    <s v="53026818"/>
    <x v="2"/>
    <s v="CAT1_HUMBOLT"/>
    <s v="S"/>
    <n v="1.825"/>
    <n v="1"/>
    <n v="96.576999999999998"/>
    <n v="0"/>
    <n v="96.576999999999998"/>
    <n v="0"/>
    <n v="86.86"/>
    <n v="0"/>
    <n v="0"/>
    <m/>
    <x v="0"/>
    <s v="ELOR53026818CAT1_HUMBOLTEL"/>
    <s v="Electro Oriente S. A."/>
    <x v="11"/>
    <x v="11"/>
    <s v="C.T. San Ignacio"/>
    <x v="71"/>
    <s v="EL"/>
    <x v="2"/>
    <x v="166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96.576999999999998"/>
    <n v="9.6576999999999996E-2"/>
    <m/>
    <n v="0.15208333333333332"/>
    <n v="8.3333333333333329E-2"/>
    <n v="0"/>
    <n v="0"/>
    <n v="22"/>
    <s v="BASE DE DATOS"/>
    <m/>
  </r>
  <r>
    <s v="24"/>
    <x v="4"/>
    <s v="ELOR"/>
    <s v="53026818"/>
    <s v="53026818"/>
    <x v="2"/>
    <s v="CAT2_HUMBOLT"/>
    <s v="S"/>
    <n v="0.91"/>
    <n v="0.8"/>
    <n v="11.757"/>
    <n v="0"/>
    <n v="11.757"/>
    <n v="0"/>
    <n v="19.940000000000001"/>
    <n v="0"/>
    <n v="0"/>
    <m/>
    <x v="0"/>
    <s v="ELOR53026818CAT2_HUMBOLTEL"/>
    <s v="Electro Oriente S. A."/>
    <x v="11"/>
    <x v="11"/>
    <s v="C.T. San Ignacio"/>
    <x v="71"/>
    <s v="EL"/>
    <x v="2"/>
    <x v="167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11.757"/>
    <n v="1.1757E-2"/>
    <m/>
    <n v="7.5833333333333336E-2"/>
    <n v="6.6666666666666666E-2"/>
    <n v="0"/>
    <n v="0"/>
    <n v="22"/>
    <s v="BASE DE DATOS"/>
    <m/>
  </r>
  <r>
    <s v="24"/>
    <x v="4"/>
    <s v="ELOR"/>
    <s v="53026818"/>
    <s v="53026818"/>
    <x v="2"/>
    <s v="CAT3_HUMBOLT"/>
    <s v="S"/>
    <n v="1.35"/>
    <n v="1"/>
    <n v="35.615000000000002"/>
    <n v="0"/>
    <n v="35.615000000000002"/>
    <n v="0"/>
    <n v="40.049999999999997"/>
    <n v="0"/>
    <n v="0"/>
    <m/>
    <x v="0"/>
    <s v="ELOR53026818CAT3_HUMBOLTEL"/>
    <s v="Electro Oriente S. A."/>
    <x v="11"/>
    <x v="11"/>
    <s v="C.T. San Ignacio"/>
    <x v="71"/>
    <s v="EL"/>
    <x v="2"/>
    <x v="168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35.615000000000002"/>
    <n v="3.5615000000000001E-2"/>
    <m/>
    <n v="0.1125"/>
    <n v="8.3333333333333329E-2"/>
    <n v="0"/>
    <n v="0"/>
    <n v="22"/>
    <s v="BASE DE DATOS"/>
    <m/>
  </r>
  <r>
    <s v="24"/>
    <x v="4"/>
    <s v="ELOR"/>
    <s v="53026818"/>
    <s v="53026818"/>
    <x v="2"/>
    <s v="CAT4_HUMBOLT"/>
    <s v="S"/>
    <n v="0.7"/>
    <n v="0.5"/>
    <n v="0"/>
    <n v="0"/>
    <n v="0"/>
    <n v="0"/>
    <n v="0"/>
    <n v="0"/>
    <n v="0"/>
    <m/>
    <x v="0"/>
    <s v="ELOR53026818CAT4_HUMBOLTEL"/>
    <s v="Electro Oriente S. A."/>
    <x v="11"/>
    <x v="11"/>
    <s v="C.T. San Ignacio"/>
    <x v="71"/>
    <s v="EL"/>
    <x v="2"/>
    <x v="169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0"/>
    <n v="0"/>
    <m/>
    <n v="6.9999999999999993E-2"/>
    <n v="0.05"/>
    <n v="0"/>
    <n v="0"/>
    <n v="22"/>
    <s v="BASE DE DATOS"/>
    <m/>
  </r>
  <r>
    <s v="24"/>
    <x v="4"/>
    <s v="ELOR"/>
    <s v="53026818"/>
    <s v="53026818"/>
    <x v="2"/>
    <s v="CAT5_HUMBOLT"/>
    <s v="S"/>
    <n v="0.7"/>
    <n v="0.5"/>
    <n v="0"/>
    <n v="0"/>
    <n v="0"/>
    <n v="0"/>
    <n v="0"/>
    <n v="0"/>
    <n v="0"/>
    <m/>
    <x v="0"/>
    <s v="ELOR53026818CAT5_HUMBOLTEL"/>
    <s v="Electro Oriente S. A."/>
    <x v="11"/>
    <x v="11"/>
    <s v="C.T. San Ignacio"/>
    <x v="71"/>
    <s v="EL"/>
    <x v="2"/>
    <x v="170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0"/>
    <n v="0"/>
    <m/>
    <n v="6.9999999999999993E-2"/>
    <n v="0.05"/>
    <n v="0"/>
    <n v="0"/>
    <n v="22"/>
    <s v="BASE DE DATOS"/>
    <m/>
  </r>
  <r>
    <s v="24"/>
    <x v="4"/>
    <s v="ELSE"/>
    <s v="23005600"/>
    <s v="23005600"/>
    <x v="2"/>
    <s v="CUMMINS-7"/>
    <s v="S"/>
    <n v="0.95"/>
    <n v="0.95"/>
    <n v="3.9E-2"/>
    <n v="0.51800000000000002"/>
    <n v="0.55700000000000005"/>
    <n v="0"/>
    <n v="1.33"/>
    <n v="742.67"/>
    <n v="0"/>
    <m/>
    <x v="0"/>
    <s v="ELSE23005600CUMMINS-7EL"/>
    <s v="Electro Sur Este S. A."/>
    <x v="3"/>
    <x v="3"/>
    <s v="C. T. Iberia"/>
    <x v="3"/>
    <s v="EL"/>
    <x v="2"/>
    <x v="5"/>
    <x v="0"/>
    <s v="Instalado"/>
    <s v="Operativo"/>
    <s v="Distribuidora"/>
    <x v="0"/>
    <x v="0"/>
    <x v="1"/>
    <x v="0"/>
    <s v="Estatal"/>
    <s v="MADRE DE DIOS"/>
    <s v="MADRE DE DIOS"/>
    <s v="TAHUAMANU"/>
    <s v="IBERIA"/>
    <n v="0"/>
    <x v="1"/>
    <n v="0"/>
    <x v="0"/>
    <x v="0"/>
    <x v="0"/>
    <s v="MWh"/>
    <n v="0.55700000000000005"/>
    <n v="5.5700000000000009E-4"/>
    <m/>
    <n v="4.1666666666666664E-2"/>
    <n v="3.7499999999999999E-2"/>
    <n v="0"/>
    <n v="0"/>
    <n v="24"/>
    <s v="BASE DE DATOS"/>
    <m/>
  </r>
  <r>
    <s v="24"/>
    <x v="4"/>
    <s v="ELSE"/>
    <s v="23006600"/>
    <s v="23006600"/>
    <x v="2"/>
    <s v="Cummins_Ottomotores"/>
    <s v="S"/>
    <n v="0"/>
    <n v="0"/>
    <n v="0"/>
    <n v="0"/>
    <n v="0"/>
    <n v="0"/>
    <n v="744"/>
    <n v="0"/>
    <n v="0"/>
    <m/>
    <x v="0"/>
    <s v="ELSE23006600Cummins_OttomotoresEL"/>
    <s v="Electro Sur Este S. A."/>
    <x v="3"/>
    <x v="3"/>
    <s v="C. T. Inapari"/>
    <x v="4"/>
    <s v="EL"/>
    <x v="2"/>
    <x v="6"/>
    <x v="0"/>
    <s v="Instalado"/>
    <s v="Operativo"/>
    <s v="Distribuidora"/>
    <x v="0"/>
    <x v="0"/>
    <x v="1"/>
    <x v="0"/>
    <s v="Estatal"/>
    <s v="MADRE DE DIOS"/>
    <s v="MADRE DE DIOS"/>
    <s v="TAHUAMANU"/>
    <s v="IÑAPARI"/>
    <n v="0"/>
    <x v="1"/>
    <n v="0"/>
    <x v="0"/>
    <x v="0"/>
    <x v="0"/>
    <s v="MWh"/>
    <n v="0"/>
    <n v="0"/>
    <m/>
    <n v="6.6666666666666666E-2"/>
    <n v="3.7499999999999999E-2"/>
    <n v="0"/>
    <n v="0"/>
    <n v="24"/>
    <s v="BASE DE DATOS"/>
    <m/>
  </r>
  <r>
    <s v="24"/>
    <x v="4"/>
    <s v="ELSE"/>
    <s v="23009600"/>
    <s v="23009600"/>
    <x v="2"/>
    <s v="Urpipata"/>
    <s v="S"/>
    <n v="4.4000000000000004"/>
    <n v="3"/>
    <n v="0"/>
    <n v="0"/>
    <n v="0"/>
    <n v="0"/>
    <n v="744"/>
    <n v="0"/>
    <n v="0"/>
    <m/>
    <x v="0"/>
    <s v="ELSE23009600UrpipataEL"/>
    <s v="Electro Sur Este S. A."/>
    <x v="3"/>
    <x v="3"/>
    <s v="Grupo Movil Emergencia"/>
    <x v="5"/>
    <s v="EL"/>
    <x v="2"/>
    <x v="7"/>
    <x v="0"/>
    <s v="Instalado"/>
    <s v="Operativo"/>
    <s v="Distribuidora"/>
    <x v="0"/>
    <x v="0"/>
    <x v="1"/>
    <x v="0"/>
    <s v="Estatal"/>
    <s v="MADRE DE DIOS"/>
    <s v="MADRE DE DIOS"/>
    <n v="0"/>
    <n v="0"/>
    <n v="0"/>
    <x v="1"/>
    <n v="0"/>
    <x v="0"/>
    <x v="0"/>
    <x v="0"/>
    <s v="MWh"/>
    <n v="0"/>
    <n v="0"/>
    <m/>
    <n v="0.3666666666666667"/>
    <n v="0.25"/>
    <n v="0"/>
    <n v="0"/>
    <n v="24"/>
    <s v="BASE DE DATOS"/>
    <m/>
  </r>
  <r>
    <s v="24"/>
    <x v="4"/>
    <s v="UCAYAL"/>
    <s v="23201005"/>
    <s v="23201005"/>
    <x v="2"/>
    <s v="CAT 3406B"/>
    <s v="N"/>
    <n v="0.32"/>
    <n v="0"/>
    <n v="0"/>
    <n v="0"/>
    <n v="0"/>
    <n v="0"/>
    <n v="0"/>
    <n v="0"/>
    <n v="0"/>
    <m/>
    <x v="0"/>
    <s v="UCAYAL23201005CAT 3406BEL"/>
    <s v="Electro Ucayali S.A."/>
    <x v="4"/>
    <x v="4"/>
    <s v="C. T. ATALAYA"/>
    <x v="6"/>
    <s v="EL"/>
    <x v="2"/>
    <x v="8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0"/>
    <n v="0"/>
    <m/>
    <n v="2.6666666666666668E-2"/>
    <n v="0"/>
    <n v="0"/>
    <n v="0"/>
    <n v="25"/>
    <s v="BASE DE DATOS"/>
    <m/>
  </r>
  <r>
    <s v="24"/>
    <x v="4"/>
    <s v="UCAYAL"/>
    <s v="23201005"/>
    <s v="23201005"/>
    <x v="2"/>
    <s v="CAT 3512"/>
    <s v="S"/>
    <n v="0.5"/>
    <n v="0.3"/>
    <n v="19.298999999999999"/>
    <n v="62.468000000000004"/>
    <n v="81.766999999999996"/>
    <n v="0"/>
    <n v="452"/>
    <n v="0"/>
    <n v="5"/>
    <m/>
    <x v="0"/>
    <s v="UCAYAL23201005CAT 3512EL"/>
    <s v="Electro Ucayali S.A."/>
    <x v="4"/>
    <x v="4"/>
    <s v="C. T. ATALAYA"/>
    <x v="6"/>
    <s v="EL"/>
    <x v="2"/>
    <x v="9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81.766999999999996"/>
    <n v="8.1766999999999992E-2"/>
    <m/>
    <n v="4.1666666666666664E-2"/>
    <n v="2.4999999999999998E-2"/>
    <n v="0"/>
    <n v="0"/>
    <n v="25"/>
    <s v="BASE DE DATOS"/>
    <m/>
  </r>
  <r>
    <s v="24"/>
    <x v="4"/>
    <s v="UCAYAL"/>
    <s v="23201005"/>
    <s v="23201005"/>
    <x v="2"/>
    <s v="CUMMINS"/>
    <s v="S"/>
    <n v="1"/>
    <n v="0.9"/>
    <n v="58.651000000000003"/>
    <n v="44.058999999999997"/>
    <n v="102.71"/>
    <n v="0"/>
    <n v="285"/>
    <n v="0"/>
    <n v="55"/>
    <m/>
    <x v="0"/>
    <s v="UCAYAL23201005CUMMINSEL"/>
    <s v="Electro Ucayali S.A."/>
    <x v="4"/>
    <x v="4"/>
    <s v="C. T. ATALAYA"/>
    <x v="6"/>
    <s v="EL"/>
    <x v="2"/>
    <x v="10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02.71"/>
    <n v="0.10271"/>
    <m/>
    <n v="8.3333333333333329E-2"/>
    <n v="7.4999999999999997E-2"/>
    <n v="0"/>
    <n v="1.4210854715202004E-14"/>
    <n v="25"/>
    <s v="BASE DE DATOS"/>
    <m/>
  </r>
  <r>
    <s v="24"/>
    <x v="4"/>
    <s v="UCAYAL"/>
    <s v="23201005"/>
    <s v="23201005"/>
    <x v="2"/>
    <s v="CAT 3412C-I"/>
    <s v="S"/>
    <n v="0.59099999999999997"/>
    <n v="0.5"/>
    <n v="53.878"/>
    <n v="122.779"/>
    <n v="176.65700000000001"/>
    <n v="0"/>
    <n v="591"/>
    <n v="0"/>
    <n v="75"/>
    <m/>
    <x v="0"/>
    <s v="UCAYAL23201005CAT 3412C-IEL"/>
    <s v="Electro Ucayali S.A."/>
    <x v="4"/>
    <x v="4"/>
    <s v="C. T. ATALAYA"/>
    <x v="6"/>
    <s v="EL"/>
    <x v="2"/>
    <x v="11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76.65700000000001"/>
    <n v="0.17665700000000001"/>
    <m/>
    <n v="4.9249999999999995E-2"/>
    <n v="4.1666666666666664E-2"/>
    <n v="0"/>
    <n v="-2.8421709430404007E-14"/>
    <n v="25"/>
    <s v="BASE DE DATOS"/>
    <m/>
  </r>
  <r>
    <s v="24"/>
    <x v="4"/>
    <s v="UCAYAL"/>
    <s v="23201005"/>
    <s v="23201005"/>
    <x v="2"/>
    <s v="CAT 3412C-II"/>
    <s v="S"/>
    <n v="0.59099999999999997"/>
    <n v="0.5"/>
    <n v="0"/>
    <n v="0"/>
    <n v="0"/>
    <n v="0"/>
    <n v="0"/>
    <n v="0"/>
    <n v="0"/>
    <m/>
    <x v="0"/>
    <s v="UCAYAL23201005CAT 3412C-IIEL"/>
    <s v="Electro Ucayali S.A."/>
    <x v="4"/>
    <x v="4"/>
    <s v="C. T. ATALAYA"/>
    <x v="6"/>
    <s v="EL"/>
    <x v="2"/>
    <x v="12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0"/>
    <n v="0"/>
    <m/>
    <n v="4.9249999999999995E-2"/>
    <n v="4.1666666666666664E-2"/>
    <n v="0"/>
    <n v="0"/>
    <n v="25"/>
    <s v="BASE DE DATOS"/>
    <m/>
  </r>
  <r>
    <s v="24"/>
    <x v="4"/>
    <s v="UCAYAL"/>
    <s v="23201005"/>
    <s v="23201005"/>
    <x v="2"/>
    <s v="JOLUCAVA"/>
    <s v="S"/>
    <n v="0.3"/>
    <n v="0.25"/>
    <n v="1.8380000000000001"/>
    <n v="2.7730000000000001"/>
    <n v="4.6109999999999998"/>
    <n v="0"/>
    <n v="59"/>
    <n v="0"/>
    <n v="5"/>
    <m/>
    <x v="0"/>
    <s v="UCAYAL23201005JOLUCAVAEL"/>
    <s v="Electro Ucayali S.A."/>
    <x v="4"/>
    <x v="4"/>
    <s v="C. T. ATALAYA"/>
    <x v="6"/>
    <s v="EL"/>
    <x v="2"/>
    <x v="13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4.6109999999999998"/>
    <n v="4.6109999999999996E-3"/>
    <m/>
    <n v="2.4999999999999998E-2"/>
    <n v="2.0833333333333332E-2"/>
    <n v="0"/>
    <n v="8.8817841970012523E-16"/>
    <n v="25"/>
    <s v="BASE DE DATOS"/>
    <m/>
  </r>
  <r>
    <s v="24"/>
    <x v="4"/>
    <s v="UCAYAL"/>
    <s v="33006895"/>
    <s v="33006895"/>
    <x v="2"/>
    <s v="WARTSILA 1"/>
    <s v="N"/>
    <n v="6.34"/>
    <n v="0"/>
    <n v="0"/>
    <n v="0"/>
    <n v="0"/>
    <n v="0"/>
    <n v="0"/>
    <n v="0"/>
    <n v="0"/>
    <m/>
    <x v="1"/>
    <s v="UCAYAL33006895WARTSILA 1EL"/>
    <s v="Electro Ucayali S.A."/>
    <x v="4"/>
    <x v="4"/>
    <s v="C.T. DIESEL"/>
    <x v="7"/>
    <s v="EL"/>
    <x v="2"/>
    <x v="14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4"/>
    <s v="UCAYAL"/>
    <s v="33006895"/>
    <s v="33006895"/>
    <x v="2"/>
    <s v="WARTSILA 2"/>
    <s v="N"/>
    <n v="6.34"/>
    <n v="0"/>
    <n v="0"/>
    <n v="0"/>
    <n v="0"/>
    <n v="0"/>
    <n v="0"/>
    <n v="0"/>
    <n v="0"/>
    <m/>
    <x v="1"/>
    <s v="UCAYAL33006895WARTSILA 2EL"/>
    <s v="Electro Ucayali S.A."/>
    <x v="4"/>
    <x v="4"/>
    <s v="C.T. DIESEL"/>
    <x v="7"/>
    <s v="EL"/>
    <x v="2"/>
    <x v="15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763636363636363"/>
    <n v="0"/>
    <n v="0"/>
    <n v="0"/>
    <n v="25"/>
    <s v="BASE DE DATOS"/>
    <m/>
  </r>
  <r>
    <s v="24"/>
    <x v="4"/>
    <s v="UCAYAL"/>
    <s v="33006895"/>
    <s v="33006895"/>
    <x v="2"/>
    <s v="WARTSILA 3"/>
    <s v="N"/>
    <n v="6.34"/>
    <n v="0"/>
    <n v="0"/>
    <n v="0"/>
    <n v="0"/>
    <n v="0"/>
    <n v="0"/>
    <n v="0"/>
    <n v="0"/>
    <m/>
    <x v="1"/>
    <s v="UCAYAL33006895WARTSILA 3EL"/>
    <s v="Electro Ucayali S.A."/>
    <x v="4"/>
    <x v="4"/>
    <s v="C.T. DIESEL"/>
    <x v="7"/>
    <s v="EL"/>
    <x v="2"/>
    <x v="16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4"/>
    <s v="UCAYAL"/>
    <s v="33006895"/>
    <s v="33006895"/>
    <x v="2"/>
    <s v="WARTSILA 4"/>
    <s v="N"/>
    <n v="6.34"/>
    <n v="0"/>
    <n v="0"/>
    <n v="0"/>
    <n v="0"/>
    <n v="0"/>
    <n v="0"/>
    <n v="0"/>
    <n v="0"/>
    <m/>
    <x v="1"/>
    <s v="UCAYAL33006895WARTSILA 4EL"/>
    <s v="Electro Ucayali S.A."/>
    <x v="4"/>
    <x v="4"/>
    <s v="C.T. DIESEL"/>
    <x v="7"/>
    <s v="EL"/>
    <x v="2"/>
    <x v="17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4"/>
    <s v="UCAYAL"/>
    <s v="53023614"/>
    <s v="53023614"/>
    <x v="2"/>
    <s v="FERRENERGY"/>
    <s v="N"/>
    <n v="11"/>
    <n v="0"/>
    <n v="0"/>
    <n v="0"/>
    <n v="0"/>
    <n v="0"/>
    <n v="0"/>
    <n v="0"/>
    <n v="0"/>
    <m/>
    <x v="1"/>
    <s v="UCAYAL53023614FERRENERGYEL"/>
    <s v="Electro Ucayali S.A."/>
    <x v="4"/>
    <x v="4"/>
    <s v="C.T. de Emergencia Pucallpa"/>
    <x v="8"/>
    <s v="EL"/>
    <x v="2"/>
    <x v="18"/>
    <x v="0"/>
    <s v="Instalado"/>
    <s v="Inoperativo"/>
    <s v="Distribuidora"/>
    <x v="0"/>
    <x v="1"/>
    <x v="1"/>
    <x v="0"/>
    <s v="Estatal"/>
    <s v="UCAYALI"/>
    <s v="UCAYALI"/>
    <s v="CRNL. PORTILLO"/>
    <s v="CALLERÍA"/>
    <n v="0"/>
    <x v="1"/>
    <n v="0"/>
    <x v="0"/>
    <x v="0"/>
    <x v="0"/>
    <s v="MWh"/>
    <n v="0"/>
    <n v="0"/>
    <m/>
    <n v="0.91666666666666663"/>
    <n v="0"/>
    <n v="0"/>
    <n v="0"/>
    <n v="25"/>
    <s v="BASE DE DATOS"/>
    <m/>
  </r>
  <r>
    <s v="24"/>
    <x v="4"/>
    <s v="UCAYAL"/>
    <s v="53027019"/>
    <s v="53027019"/>
    <x v="2"/>
    <s v="PERKINS-HCI434D1L"/>
    <s v="S"/>
    <n v="0.316"/>
    <n v="0.3"/>
    <n v="12.138"/>
    <n v="16.465"/>
    <n v="28.603000000000002"/>
    <n v="0"/>
    <n v="392"/>
    <n v="0"/>
    <n v="17"/>
    <m/>
    <x v="0"/>
    <s v="UCAYAL53027019PERKINS-HCI434D1LEL"/>
    <s v="Electro Ucayali S.A."/>
    <x v="4"/>
    <x v="4"/>
    <s v="C. T. PURUS"/>
    <x v="9"/>
    <s v="EL"/>
    <x v="2"/>
    <x v="19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28.603000000000002"/>
    <n v="2.8603E-2"/>
    <m/>
    <n v="2.6333333333333334E-2"/>
    <n v="2.4999999999999998E-2"/>
    <n v="0"/>
    <n v="0"/>
    <n v="25"/>
    <s v="BASE DE DATOS"/>
    <m/>
  </r>
  <r>
    <s v="24"/>
    <x v="4"/>
    <s v="UCAYAL"/>
    <s v="53027019"/>
    <s v="53027019"/>
    <x v="2"/>
    <s v="PERKINS-MP-2251"/>
    <s v="S"/>
    <n v="0.2"/>
    <n v="0.19600000000000001"/>
    <n v="0.54600000000000004"/>
    <n v="2.0710000000000002"/>
    <n v="2.617"/>
    <n v="0"/>
    <n v="48"/>
    <n v="0"/>
    <n v="0"/>
    <m/>
    <x v="0"/>
    <s v="UCAYAL53027019PERKINS-MP-2251EL"/>
    <s v="Electro Ucayali S.A."/>
    <x v="4"/>
    <x v="4"/>
    <s v="C. T. PURUS"/>
    <x v="9"/>
    <s v="EL"/>
    <x v="2"/>
    <x v="20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2.617"/>
    <n v="2.617E-3"/>
    <m/>
    <n v="1.6666666666666666E-2"/>
    <n v="1.6333333333333335E-2"/>
    <n v="0"/>
    <n v="0"/>
    <n v="25"/>
    <s v="BASE DE DATOS"/>
    <m/>
  </r>
  <r>
    <s v="24"/>
    <x v="4"/>
    <s v="ELNO"/>
    <s v="33034294"/>
    <s v="33034294"/>
    <x v="2"/>
    <s v="SKODA 1"/>
    <s v="S"/>
    <n v="1"/>
    <n v="0.8"/>
    <n v="0"/>
    <n v="0"/>
    <n v="0"/>
    <n v="0"/>
    <n v="0"/>
    <n v="0"/>
    <n v="0"/>
    <m/>
    <x v="0"/>
    <s v="ELNO33034294SKODA 1EL"/>
    <s v="Electro Nor Oeste S. A."/>
    <x v="10"/>
    <x v="10"/>
    <s v="C. T. Sechura"/>
    <x v="24"/>
    <s v="EL"/>
    <x v="2"/>
    <x v="58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8.3333333333333329E-2"/>
    <n v="6.6666666666666666E-2"/>
    <n v="0"/>
    <n v="0"/>
    <n v="28"/>
    <s v="BASE DE DATOS"/>
    <m/>
  </r>
  <r>
    <s v="24"/>
    <x v="4"/>
    <s v="ELNO"/>
    <s v="33034294"/>
    <s v="33034294"/>
    <x v="2"/>
    <s v="CKD. 2"/>
    <s v="S"/>
    <n v="1"/>
    <n v="0.8"/>
    <n v="0"/>
    <n v="0"/>
    <n v="0"/>
    <n v="0"/>
    <n v="0"/>
    <n v="0"/>
    <n v="0"/>
    <m/>
    <x v="0"/>
    <s v="ELNO33034294CKD. 2EL"/>
    <s v="Electro Nor Oeste S. A."/>
    <x v="10"/>
    <x v="10"/>
    <s v="C. T. Sechura"/>
    <x v="24"/>
    <s v="EL"/>
    <x v="2"/>
    <x v="59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4"/>
    <s v="ELNO"/>
    <s v="33034294"/>
    <s v="33034294"/>
    <x v="2"/>
    <s v="CKD. 3"/>
    <s v="S"/>
    <n v="0.48"/>
    <n v="0.35"/>
    <n v="0"/>
    <n v="0"/>
    <n v="0"/>
    <n v="0"/>
    <n v="0"/>
    <n v="0"/>
    <n v="0"/>
    <m/>
    <x v="0"/>
    <s v="ELNO33034294CKD. 3EL"/>
    <s v="Electro Nor Oeste S. A."/>
    <x v="10"/>
    <x v="10"/>
    <s v="C. T. Sechura"/>
    <x v="24"/>
    <s v="EL"/>
    <x v="2"/>
    <x v="60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4"/>
    <s v="ELNO"/>
    <s v="33034294"/>
    <s v="33034294"/>
    <x v="2"/>
    <s v="CAT"/>
    <s v="S"/>
    <n v="0.48"/>
    <n v="0.35"/>
    <n v="0"/>
    <n v="0"/>
    <n v="0"/>
    <n v="0"/>
    <n v="0"/>
    <n v="0"/>
    <n v="0"/>
    <m/>
    <x v="0"/>
    <s v="ELNO33034294CATEL"/>
    <s v="Electro Nor Oeste S. A."/>
    <x v="10"/>
    <x v="10"/>
    <s v="C. T. Sechura"/>
    <x v="24"/>
    <s v="EL"/>
    <x v="2"/>
    <x v="42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s v="-"/>
    <s v="-"/>
    <n v="0"/>
    <n v="0"/>
    <n v="28"/>
    <s v="BASE DE DATOS"/>
    <m/>
  </r>
  <r>
    <s v="24"/>
    <x v="4"/>
    <s v="ELNO"/>
    <s v="33098299"/>
    <s v="33098299"/>
    <x v="2"/>
    <s v="SKODA-1"/>
    <s v="S"/>
    <n v="1"/>
    <n v="0.6"/>
    <n v="24.96"/>
    <n v="0"/>
    <n v="24.96"/>
    <n v="0"/>
    <n v="40.58"/>
    <n v="0"/>
    <n v="0"/>
    <m/>
    <x v="0"/>
    <s v="ELNO33098299SKODA-1EL"/>
    <s v="Electro Nor Oeste S. A."/>
    <x v="10"/>
    <x v="10"/>
    <s v="C. T. Huápalas"/>
    <x v="25"/>
    <s v="EL"/>
    <x v="2"/>
    <x v="61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24.96"/>
    <n v="2.496E-2"/>
    <m/>
    <n v="8.3333333333333329E-2"/>
    <n v="4.9999999999999996E-2"/>
    <n v="0"/>
    <n v="0"/>
    <n v="28"/>
    <s v="BASE DE DATOS"/>
    <m/>
  </r>
  <r>
    <s v="24"/>
    <x v="4"/>
    <s v="ELNO"/>
    <s v="33098299"/>
    <s v="33098299"/>
    <x v="2"/>
    <s v="SKODA-2"/>
    <s v="S"/>
    <n v="1"/>
    <n v="0"/>
    <n v="0"/>
    <n v="0"/>
    <n v="0"/>
    <n v="0"/>
    <n v="0"/>
    <n v="0"/>
    <n v="0"/>
    <m/>
    <x v="0"/>
    <s v="ELNO33098299SKODA-2EL"/>
    <s v="Electro Nor Oeste S. A."/>
    <x v="10"/>
    <x v="10"/>
    <s v="C. T. Huápalas"/>
    <x v="25"/>
    <s v="EL"/>
    <x v="2"/>
    <x v="6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0"/>
    <n v="0"/>
    <n v="0"/>
    <n v="28"/>
    <s v="BASE DE DATOS"/>
    <m/>
  </r>
  <r>
    <s v="24"/>
    <x v="4"/>
    <s v="ELNO"/>
    <s v="33098299"/>
    <s v="33098299"/>
    <x v="2"/>
    <s v="CAT 1"/>
    <s v="S"/>
    <n v="0.5"/>
    <n v="0.4"/>
    <n v="30.96"/>
    <n v="0"/>
    <n v="30.96"/>
    <n v="0"/>
    <n v="83.67"/>
    <n v="0"/>
    <n v="0"/>
    <m/>
    <x v="0"/>
    <s v="ELNO33098299CAT 1EL"/>
    <s v="Electro Nor Oeste S. A."/>
    <x v="10"/>
    <x v="10"/>
    <s v="C. T. Huápalas"/>
    <x v="25"/>
    <s v="EL"/>
    <x v="2"/>
    <x v="5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30.96"/>
    <n v="3.0960000000000001E-2"/>
    <m/>
    <n v="4.1666666666666664E-2"/>
    <n v="3.3333333333333333E-2"/>
    <n v="0"/>
    <n v="0"/>
    <n v="28"/>
    <s v="BASE DE DATOS"/>
    <m/>
  </r>
  <r>
    <s v="24"/>
    <x v="4"/>
    <s v="ELNO"/>
    <s v="33098299"/>
    <s v="33098299"/>
    <x v="2"/>
    <s v="CAT 2"/>
    <s v="S"/>
    <n v="0.5"/>
    <n v="0.4"/>
    <n v="0"/>
    <n v="0"/>
    <n v="0"/>
    <n v="0"/>
    <n v="0"/>
    <n v="0"/>
    <n v="0"/>
    <m/>
    <x v="0"/>
    <s v="ELNO33098299CAT 2EL"/>
    <s v="Electro Nor Oeste S. A."/>
    <x v="10"/>
    <x v="10"/>
    <s v="C. T. Huápalas"/>
    <x v="25"/>
    <s v="EL"/>
    <x v="2"/>
    <x v="5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4"/>
    <s v="ELNO"/>
    <s v="33098299"/>
    <s v="33098299"/>
    <x v="2"/>
    <s v="CAT 3"/>
    <s v="S"/>
    <n v="0.5"/>
    <n v="0.4"/>
    <n v="29.6"/>
    <n v="0"/>
    <n v="29.6"/>
    <n v="0"/>
    <n v="79.67"/>
    <n v="0"/>
    <n v="0"/>
    <m/>
    <x v="0"/>
    <s v="ELNO33098299CAT 3EL"/>
    <s v="Electro Nor Oeste S. A."/>
    <x v="10"/>
    <x v="10"/>
    <s v="C. T. Huápalas"/>
    <x v="25"/>
    <s v="EL"/>
    <x v="2"/>
    <x v="6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29.6"/>
    <n v="2.9600000000000001E-2"/>
    <m/>
    <n v="4.1666666666666664E-2"/>
    <n v="3.3333333333333333E-2"/>
    <n v="0"/>
    <n v="0"/>
    <n v="28"/>
    <s v="BASE DE DATOS"/>
    <m/>
  </r>
  <r>
    <s v="24"/>
    <x v="4"/>
    <s v="ELNO"/>
    <s v="33098299"/>
    <s v="33098299"/>
    <x v="2"/>
    <s v="CAT D 399"/>
    <s v="S"/>
    <n v="0.9"/>
    <n v="0"/>
    <n v="0"/>
    <n v="0"/>
    <n v="0"/>
    <n v="0"/>
    <n v="0"/>
    <n v="0"/>
    <n v="0"/>
    <m/>
    <x v="0"/>
    <s v="ELNO33098299CAT D 399EL"/>
    <s v="Electro Nor Oeste S. A."/>
    <x v="10"/>
    <x v="10"/>
    <s v="C. T. Huápalas"/>
    <x v="25"/>
    <s v="EL"/>
    <x v="2"/>
    <x v="64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4"/>
    <s v="ELNO"/>
    <s v="33034494"/>
    <s v="33034494"/>
    <x v="2"/>
    <s v="CAT. 1"/>
    <s v="S"/>
    <n v="0.66"/>
    <n v="0.65"/>
    <n v="0"/>
    <n v="0"/>
    <n v="0"/>
    <n v="0"/>
    <n v="0"/>
    <n v="0"/>
    <n v="0"/>
    <m/>
    <x v="1"/>
    <s v="ELNO33034494CAT. 1EL"/>
    <s v="Electro Nor Oeste S. A."/>
    <x v="10"/>
    <x v="10"/>
    <s v="C. T. Morropón"/>
    <x v="26"/>
    <s v="EL"/>
    <x v="2"/>
    <x v="65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5.5E-2"/>
    <n v="5.4166666666666669E-2"/>
    <n v="0"/>
    <n v="0"/>
    <n v="28"/>
    <s v="BASE DE DATOS"/>
    <m/>
  </r>
  <r>
    <s v="24"/>
    <x v="4"/>
    <s v="ELNO"/>
    <s v="33034494"/>
    <s v="33034494"/>
    <x v="2"/>
    <s v="CAT. 2"/>
    <s v="S"/>
    <n v="0"/>
    <n v="0"/>
    <n v="0"/>
    <n v="0"/>
    <n v="0"/>
    <n v="0"/>
    <n v="0"/>
    <n v="0"/>
    <n v="0"/>
    <m/>
    <x v="1"/>
    <s v="ELNO33034494CAT. 2EL"/>
    <s v="Electro Nor Oeste S. A."/>
    <x v="10"/>
    <x v="10"/>
    <s v="C. T. Morropón"/>
    <x v="26"/>
    <s v="EL"/>
    <x v="2"/>
    <x v="66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4"/>
    <s v="ELNO"/>
    <s v="33034494"/>
    <s v="33034494"/>
    <x v="2"/>
    <s v="SKODA"/>
    <s v="N"/>
    <n v="0.32"/>
    <n v="0"/>
    <n v="0"/>
    <n v="0"/>
    <n v="0"/>
    <n v="0"/>
    <n v="0"/>
    <n v="0"/>
    <n v="0"/>
    <m/>
    <x v="1"/>
    <s v="ELNO33034494SKODAEL"/>
    <s v="Electro Nor Oeste S. A."/>
    <x v="10"/>
    <x v="10"/>
    <s v="C. T. Morropón"/>
    <x v="26"/>
    <s v="EL"/>
    <x v="2"/>
    <x v="67"/>
    <x v="0"/>
    <s v="Retirado"/>
    <s v="In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2.6666666666666668E-2"/>
    <n v="0"/>
    <n v="0"/>
    <n v="0"/>
    <n v="28"/>
    <s v="BASE DE DATOS"/>
    <m/>
  </r>
  <r>
    <s v="24"/>
    <x v="4"/>
    <s v="ELNO"/>
    <s v="33034494"/>
    <s v="33034494"/>
    <x v="2"/>
    <s v="CAT D 399"/>
    <s v="S"/>
    <n v="0.9"/>
    <n v="0"/>
    <n v="0"/>
    <n v="0"/>
    <n v="0"/>
    <n v="0"/>
    <n v="0"/>
    <n v="0"/>
    <n v="0"/>
    <m/>
    <x v="1"/>
    <s v="ELNO33034494CAT D 399EL"/>
    <s v="Electro Nor Oeste S. A."/>
    <x v="10"/>
    <x v="10"/>
    <s v="C. T. Morropón"/>
    <x v="26"/>
    <s v="EL"/>
    <x v="2"/>
    <x v="64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4"/>
    <s v="ELNO"/>
    <s v="41037394"/>
    <s v="41037394"/>
    <x v="2"/>
    <s v="V. PENTA 1"/>
    <s v="S"/>
    <n v="0.15"/>
    <n v="0"/>
    <n v="0"/>
    <n v="0"/>
    <n v="0"/>
    <n v="0"/>
    <n v="0"/>
    <n v="0"/>
    <n v="0"/>
    <m/>
    <x v="1"/>
    <s v="ELNO41037394V. PENTA 1EL"/>
    <s v="Electro Nor Oeste S. A."/>
    <x v="10"/>
    <x v="10"/>
    <s v="C. T. Canchaque"/>
    <x v="27"/>
    <s v="EL"/>
    <x v="2"/>
    <x v="68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4"/>
    <s v="ELNO"/>
    <s v="41037394"/>
    <s v="41037394"/>
    <x v="2"/>
    <s v="VOLVO 3"/>
    <s v="S"/>
    <n v="0.2"/>
    <n v="0"/>
    <n v="0"/>
    <n v="0"/>
    <n v="0"/>
    <n v="0"/>
    <n v="0"/>
    <n v="0"/>
    <n v="0"/>
    <m/>
    <x v="1"/>
    <s v="ELNO41037394VOLVO 3EL"/>
    <s v="Electro Nor Oeste S. A."/>
    <x v="10"/>
    <x v="10"/>
    <s v="C. T. Canchaque"/>
    <x v="27"/>
    <s v="EL"/>
    <x v="2"/>
    <x v="69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4"/>
    <s v="ELNO"/>
    <s v="33034695"/>
    <s v="33034695"/>
    <x v="2"/>
    <s v="CKD"/>
    <s v="N"/>
    <n v="0.22"/>
    <n v="0"/>
    <n v="0"/>
    <n v="0"/>
    <n v="0"/>
    <n v="0"/>
    <n v="0"/>
    <n v="0"/>
    <n v="0"/>
    <m/>
    <x v="1"/>
    <s v="ELNO33034695CKDEL"/>
    <s v="Electro Nor Oeste S. A."/>
    <x v="10"/>
    <x v="10"/>
    <s v="C. T. Santo Domingo"/>
    <x v="28"/>
    <s v="EL"/>
    <x v="2"/>
    <x v="70"/>
    <x v="0"/>
    <s v="Retirado"/>
    <s v="In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1.8333333333333333E-2"/>
    <n v="0"/>
    <n v="0"/>
    <n v="0"/>
    <n v="28"/>
    <s v="BASE DE DATOS"/>
    <m/>
  </r>
  <r>
    <s v="24"/>
    <x v="4"/>
    <s v="ELNO"/>
    <s v="33034695"/>
    <s v="33034695"/>
    <x v="2"/>
    <s v="V.PENTA"/>
    <s v="S"/>
    <n v="0.1"/>
    <n v="0"/>
    <n v="0"/>
    <n v="0"/>
    <n v="0"/>
    <n v="0"/>
    <n v="0"/>
    <n v="0"/>
    <n v="0"/>
    <m/>
    <x v="1"/>
    <s v="ELNO33034695V.PENTAEL"/>
    <s v="Electro Nor Oeste S. A."/>
    <x v="10"/>
    <x v="10"/>
    <s v="C. T. Santo Domingo"/>
    <x v="28"/>
    <s v="EL"/>
    <x v="2"/>
    <x v="71"/>
    <x v="0"/>
    <s v="Retirado"/>
    <s v="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8.3333333333333332E-3"/>
    <n v="0"/>
    <n v="0"/>
    <n v="0"/>
    <n v="28"/>
    <s v="BASE DE DATOS"/>
    <m/>
  </r>
  <r>
    <s v="24"/>
    <x v="4"/>
    <s v="ELNO"/>
    <s v="33034594"/>
    <s v="33034594"/>
    <x v="2"/>
    <s v="CAT-3412"/>
    <s v="S"/>
    <n v="0.6"/>
    <n v="0"/>
    <n v="0"/>
    <n v="0"/>
    <n v="0"/>
    <n v="0"/>
    <n v="0"/>
    <n v="0"/>
    <n v="0"/>
    <m/>
    <x v="1"/>
    <s v="ELNO33034594CAT-3412EL"/>
    <s v="Electro Nor Oeste S. A."/>
    <x v="10"/>
    <x v="10"/>
    <s v="C. T. Huancabamba"/>
    <x v="29"/>
    <s v="EL"/>
    <x v="2"/>
    <x v="72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4.9999999999999996E-2"/>
    <n v="0"/>
    <n v="0"/>
    <n v="0"/>
    <n v="28"/>
    <s v="BASE DE DATOS"/>
    <m/>
  </r>
  <r>
    <s v="24"/>
    <x v="4"/>
    <s v="ELNO"/>
    <s v="33034594"/>
    <s v="33034594"/>
    <x v="2"/>
    <s v="VOLVO PENTA"/>
    <s v="N"/>
    <n v="0.1"/>
    <n v="0"/>
    <n v="0"/>
    <n v="0"/>
    <n v="0"/>
    <n v="0"/>
    <n v="0"/>
    <n v="0"/>
    <n v="0"/>
    <m/>
    <x v="1"/>
    <s v="ELNO33034594VOLVO PENTAEL"/>
    <s v="Electro Nor Oeste S. A."/>
    <x v="10"/>
    <x v="10"/>
    <s v="C. T. Huancabamba"/>
    <x v="29"/>
    <s v="EL"/>
    <x v="2"/>
    <x v="73"/>
    <x v="0"/>
    <s v="Retirado"/>
    <s v="In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4"/>
    <s v="ELNO"/>
    <s v="33034594"/>
    <s v="33034594"/>
    <x v="2"/>
    <s v="VOLVO TD 100"/>
    <s v="S"/>
    <n v="0.15"/>
    <n v="0"/>
    <n v="0"/>
    <n v="0"/>
    <n v="0"/>
    <n v="0"/>
    <n v="0"/>
    <n v="0"/>
    <n v="0"/>
    <m/>
    <x v="1"/>
    <s v="ELNO33034594VOLVO TD 100EL"/>
    <s v="Electro Nor Oeste S. A."/>
    <x v="10"/>
    <x v="10"/>
    <s v="C. T. Huancabamba"/>
    <x v="29"/>
    <s v="EL"/>
    <x v="2"/>
    <x v="74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4"/>
    <s v="ELNO"/>
    <s v="33281811"/>
    <s v="33281811"/>
    <x v="2"/>
    <s v="Black start"/>
    <s v="S"/>
    <n v="0.48"/>
    <n v="0.45"/>
    <n v="0"/>
    <n v="0.75"/>
    <n v="0.75"/>
    <n v="743"/>
    <n v="1"/>
    <n v="0"/>
    <n v="0"/>
    <m/>
    <x v="0"/>
    <s v="ELNO33281811Black startEL"/>
    <s v="Electro Nor Oeste S. A."/>
    <x v="10"/>
    <x v="10"/>
    <s v="C.T. Tablazo Colán"/>
    <x v="30"/>
    <s v="EL"/>
    <x v="2"/>
    <x v="75"/>
    <x v="0"/>
    <s v="Instalado"/>
    <s v="Operativo"/>
    <s v="Distribuidora"/>
    <x v="0"/>
    <x v="0"/>
    <x v="1"/>
    <x v="0"/>
    <s v="Privado"/>
    <s v="PIURA"/>
    <s v="PIURA"/>
    <s v="PAITA"/>
    <s v="TABLAZO"/>
    <n v="0"/>
    <x v="1"/>
    <n v="0"/>
    <x v="0"/>
    <x v="0"/>
    <x v="0"/>
    <s v="MWh"/>
    <n v="0.75"/>
    <n v="7.5000000000000002E-4"/>
    <m/>
    <n v="0.04"/>
    <n v="3.7499999999999999E-2"/>
    <n v="0"/>
    <n v="0"/>
    <n v="28"/>
    <s v="BASE DE DATOS"/>
    <m/>
  </r>
  <r>
    <s v="24"/>
    <x v="4"/>
    <s v="ELNO"/>
    <s v="33281811"/>
    <s v="33281811"/>
    <x v="0"/>
    <s v="TG01"/>
    <s v="S"/>
    <n v="31"/>
    <n v="26.838999999999999"/>
    <n v="3573.277"/>
    <n v="16081.338"/>
    <n v="19654.615000000002"/>
    <n v="0"/>
    <n v="722.38"/>
    <n v="21.62"/>
    <n v="0"/>
    <m/>
    <x v="0"/>
    <s v="ELNO33281811TG01TG"/>
    <s v="Electro Nor Oeste S. A."/>
    <x v="10"/>
    <x v="10"/>
    <s v="C.T. Tablazo Colán"/>
    <x v="30"/>
    <s v="TG"/>
    <x v="0"/>
    <x v="76"/>
    <x v="0"/>
    <s v="Instalado"/>
    <s v="Operativo"/>
    <s v="Distribuidora"/>
    <x v="0"/>
    <x v="0"/>
    <x v="1"/>
    <x v="0"/>
    <s v="Privado"/>
    <s v="PIURA"/>
    <s v="PIURA"/>
    <s v="PAITA"/>
    <s v="TABLAZO"/>
    <n v="0"/>
    <x v="0"/>
    <n v="0"/>
    <x v="0"/>
    <x v="0"/>
    <x v="0"/>
    <s v="MWh"/>
    <n v="19654.615000000002"/>
    <n v="19.654615000000003"/>
    <m/>
    <n v="2.5833333333333335"/>
    <n v="2.2365833333333334"/>
    <n v="0"/>
    <n v="-3.637978807091713E-12"/>
    <n v="28"/>
    <s v="BASE DE DATOS"/>
    <m/>
  </r>
  <r>
    <s v="24"/>
    <x v="4"/>
    <s v="ELNO"/>
    <s v="36222015"/>
    <s v="36222015"/>
    <x v="2"/>
    <s v="G1"/>
    <s v="S"/>
    <n v="9.3409999999999993"/>
    <n v="9.1999999999999993"/>
    <n v="991.00199999999995"/>
    <n v="4714.473"/>
    <n v="5705.4750000000004"/>
    <n v="138.77000000000001"/>
    <n v="605.23"/>
    <n v="0"/>
    <n v="0"/>
    <m/>
    <x v="0"/>
    <s v="ELNO36222015G1EL"/>
    <s v="Electro Nor Oeste S. A."/>
    <x v="10"/>
    <x v="10"/>
    <s v="C. T. Tallanca"/>
    <x v="31"/>
    <s v="EL"/>
    <x v="2"/>
    <x v="36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5705.4750000000004"/>
    <n v="5.7054750000000007"/>
    <m/>
    <n v="0.77841666666666665"/>
    <n v="0.76666666666666661"/>
    <n v="0"/>
    <n v="0"/>
    <n v="28"/>
    <s v="BASE DE DATOS"/>
    <m/>
  </r>
  <r>
    <s v="24"/>
    <x v="4"/>
    <s v="ELNO"/>
    <s v="36222015"/>
    <s v="36222015"/>
    <x v="2"/>
    <s v="G2"/>
    <s v="S"/>
    <n v="9.3409999999999993"/>
    <n v="9.1999999999999993"/>
    <n v="802.71900000000005"/>
    <n v="3572.732"/>
    <n v="4375.451"/>
    <n v="280.98"/>
    <n v="462.85"/>
    <n v="0.17"/>
    <n v="0"/>
    <m/>
    <x v="0"/>
    <s v="ELNO36222015G2EL"/>
    <s v="Electro Nor Oeste S. A."/>
    <x v="10"/>
    <x v="10"/>
    <s v="C. T. Tallanca"/>
    <x v="31"/>
    <s v="EL"/>
    <x v="2"/>
    <x v="37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4375.451"/>
    <n v="4.375451"/>
    <m/>
    <n v="0.77841666666666665"/>
    <n v="0.76666666666666661"/>
    <n v="0"/>
    <n v="0"/>
    <n v="28"/>
    <s v="BASE DE DATOS"/>
    <m/>
  </r>
  <r>
    <s v="24"/>
    <x v="4"/>
    <s v="ELC"/>
    <s v="33008793"/>
    <s v="33008793"/>
    <x v="2"/>
    <s v="CAT-M1"/>
    <s v="S"/>
    <n v="0.5"/>
    <n v="0.5"/>
    <n v="0"/>
    <n v="0"/>
    <n v="0"/>
    <n v="0"/>
    <n v="0"/>
    <n v="0"/>
    <n v="0"/>
    <m/>
    <x v="0"/>
    <s v="ELC33008793CAT-M1EL"/>
    <s v="Electro Centro S. A."/>
    <x v="5"/>
    <x v="5"/>
    <s v="CT Ayacucho"/>
    <x v="10"/>
    <s v="EL"/>
    <x v="2"/>
    <x v="21"/>
    <x v="0"/>
    <s v="Instalado"/>
    <s v="Operativo"/>
    <s v="Distribuidora"/>
    <x v="0"/>
    <x v="0"/>
    <x v="1"/>
    <x v="0"/>
    <s v="Estatal"/>
    <s v="AYACUCHO"/>
    <s v="AYACUCHO"/>
    <s v="AYACUCHO"/>
    <s v="HUAMANGA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4"/>
    <s v="ELC"/>
    <s v="33009493"/>
    <s v="33009493"/>
    <x v="2"/>
    <s v="CAT-E1"/>
    <s v="S"/>
    <n v="0.5"/>
    <n v="0.35"/>
    <n v="0"/>
    <n v="0"/>
    <n v="0"/>
    <n v="0"/>
    <n v="0"/>
    <n v="0"/>
    <n v="0"/>
    <m/>
    <x v="0"/>
    <s v="ELC33009493CAT-E1EL"/>
    <s v="Electro Centro S. A."/>
    <x v="5"/>
    <x v="5"/>
    <s v="CT Satipo"/>
    <x v="11"/>
    <s v="EL"/>
    <x v="2"/>
    <x v="22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4.1666666666666664E-2"/>
    <n v="2.9166666666666664E-2"/>
    <n v="0"/>
    <n v="0"/>
    <n v="27"/>
    <s v="BASE DE DATOS"/>
    <m/>
  </r>
  <r>
    <s v="24"/>
    <x v="4"/>
    <s v="ELC"/>
    <s v="33009493"/>
    <s v="33009493"/>
    <x v="2"/>
    <s v="CAT-C27M1"/>
    <s v="S"/>
    <n v="0.75"/>
    <n v="0.5"/>
    <n v="0"/>
    <n v="0"/>
    <n v="0"/>
    <n v="0"/>
    <n v="1"/>
    <n v="0"/>
    <n v="0"/>
    <m/>
    <x v="0"/>
    <s v="ELC33009493CAT-C27M1EL"/>
    <s v="Electro Centro S. A."/>
    <x v="5"/>
    <x v="5"/>
    <s v="CT Satipo"/>
    <x v="11"/>
    <s v="EL"/>
    <x v="2"/>
    <x v="23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6.25E-2"/>
    <n v="4.1666666666666664E-2"/>
    <n v="0"/>
    <n v="0"/>
    <n v="27"/>
    <s v="BASE DE DATOS"/>
    <m/>
  </r>
  <r>
    <s v="24"/>
    <x v="4"/>
    <s v="ELC"/>
    <s v="33009493"/>
    <s v="33009493"/>
    <x v="2"/>
    <s v="CAT-C27M2"/>
    <s v="S"/>
    <n v="0.75"/>
    <n v="0.5"/>
    <n v="0.79800000000000004"/>
    <n v="0"/>
    <n v="0.79800000000000004"/>
    <n v="0"/>
    <n v="2.65"/>
    <n v="0"/>
    <n v="0"/>
    <m/>
    <x v="0"/>
    <s v="ELC33009493CAT-C27M2EL"/>
    <s v="Electro Centro S. A."/>
    <x v="5"/>
    <x v="5"/>
    <s v="CT Satipo"/>
    <x v="11"/>
    <s v="EL"/>
    <x v="2"/>
    <x v="24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.79800000000000004"/>
    <n v="7.9799999999999999E-4"/>
    <m/>
    <n v="6.25E-2"/>
    <n v="4.1666666666666664E-2"/>
    <n v="0"/>
    <n v="0"/>
    <n v="27"/>
    <s v="BASE DE DATOS"/>
    <m/>
  </r>
  <r>
    <s v="24"/>
    <x v="4"/>
    <s v="ELC"/>
    <s v="53203411"/>
    <s v="53203411"/>
    <x v="2"/>
    <s v="CUMMINS"/>
    <s v="S"/>
    <n v="0.1"/>
    <n v="0.1"/>
    <n v="0"/>
    <n v="0.42299999999999999"/>
    <n v="0.42299999999999999"/>
    <n v="0"/>
    <n v="5.58"/>
    <n v="0"/>
    <n v="0"/>
    <m/>
    <x v="0"/>
    <s v="ELC53203411CUMMINSEL"/>
    <s v="Electro Centro S. A."/>
    <x v="5"/>
    <x v="5"/>
    <s v="CT Pozuzo"/>
    <x v="12"/>
    <s v="EL"/>
    <x v="2"/>
    <x v="10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0.42299999999999999"/>
    <n v="4.2299999999999998E-4"/>
    <m/>
    <n v="8.3333333333333332E-3"/>
    <n v="8.3333333333333332E-3"/>
    <n v="0"/>
    <n v="0"/>
    <n v="27"/>
    <s v="BASE DE DATOS"/>
    <m/>
  </r>
  <r>
    <s v="24"/>
    <x v="4"/>
    <s v="ELC"/>
    <s v="53203411"/>
    <s v="53203411"/>
    <x v="2"/>
    <s v="CAT-M2"/>
    <s v="S"/>
    <n v="0.5"/>
    <n v="0.5"/>
    <n v="1.0580000000000001"/>
    <n v="7.2119999999999997"/>
    <n v="8.27"/>
    <n v="0"/>
    <n v="30.88"/>
    <n v="0"/>
    <n v="0"/>
    <m/>
    <x v="0"/>
    <s v="ELC53203411CAT-M2EL"/>
    <s v="Electro Centro S. A."/>
    <x v="5"/>
    <x v="5"/>
    <s v="CT Pozuzo"/>
    <x v="12"/>
    <s v="EL"/>
    <x v="2"/>
    <x v="25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8.27"/>
    <n v="8.2699999999999996E-3"/>
    <m/>
    <n v="4.1666666666666664E-2"/>
    <n v="4.1666666666666664E-2"/>
    <n v="0"/>
    <n v="0"/>
    <n v="27"/>
    <s v="BASE DE DATOS"/>
    <m/>
  </r>
  <r>
    <s v="24"/>
    <x v="4"/>
    <s v="ELC"/>
    <s v="53203411"/>
    <s v="53203411"/>
    <x v="2"/>
    <s v="VOLVO-M1"/>
    <s v="S"/>
    <n v="0.5"/>
    <n v="0.5"/>
    <n v="0"/>
    <n v="2.694"/>
    <n v="2.694"/>
    <n v="0"/>
    <n v="12.58"/>
    <n v="0"/>
    <n v="0"/>
    <m/>
    <x v="0"/>
    <s v="ELC53203411VOLVO-M1EL"/>
    <s v="Electro Centro S. A."/>
    <x v="5"/>
    <x v="5"/>
    <s v="CT Pozuzo"/>
    <x v="12"/>
    <s v="EL"/>
    <x v="2"/>
    <x v="26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2.694"/>
    <n v="2.6939999999999998E-3"/>
    <m/>
    <n v="4.1666666666666664E-2"/>
    <n v="4.1666666666666664E-2"/>
    <n v="0"/>
    <n v="0"/>
    <n v="27"/>
    <s v="BASE DE DATOS"/>
    <m/>
  </r>
  <r>
    <s v="24"/>
    <x v="4"/>
    <s v="ELC"/>
    <s v="53203411"/>
    <s v="53203411"/>
    <x v="2"/>
    <s v="DETROIT-M1"/>
    <s v="S"/>
    <n v="0.5"/>
    <n v="0.5"/>
    <n v="0"/>
    <n v="0"/>
    <n v="0"/>
    <n v="0"/>
    <n v="1"/>
    <n v="0"/>
    <n v="0"/>
    <m/>
    <x v="0"/>
    <s v="ELC53203411DETROIT-M1EL"/>
    <s v="Electro Centro S. A."/>
    <x v="5"/>
    <x v="5"/>
    <s v="CT Pozuzo"/>
    <x v="12"/>
    <s v="EL"/>
    <x v="2"/>
    <x v="27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0"/>
    <s v="ELN"/>
    <s v="33007793"/>
    <s v="33007793"/>
    <x v="2"/>
    <s v="CKD. HOROV."/>
    <s v="N"/>
    <n v="0"/>
    <n v="0"/>
    <n v="0"/>
    <n v="0"/>
    <n v="0"/>
    <n v="0"/>
    <n v="0"/>
    <n v="0"/>
    <n v="0"/>
    <m/>
    <x v="1"/>
    <s v="ELN33007793CKD. HOROV.EL"/>
    <s v="Electro Norte S. A."/>
    <x v="32"/>
    <x v="32"/>
    <s v="C. T. Salas"/>
    <x v="82"/>
    <s v="EL"/>
    <x v="2"/>
    <x v="240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0"/>
    <s v="ELN"/>
    <s v="33007793"/>
    <s v="33007793"/>
    <x v="2"/>
    <s v="Volvo TD70"/>
    <s v="N"/>
    <n v="0"/>
    <n v="0"/>
    <n v="0"/>
    <n v="0"/>
    <n v="0"/>
    <n v="0"/>
    <n v="0"/>
    <n v="0"/>
    <n v="0"/>
    <m/>
    <x v="1"/>
    <s v="ELN33007793Volvo TD70EL"/>
    <s v="Electro Norte S. A."/>
    <x v="32"/>
    <x v="32"/>
    <s v="C. T. Salas"/>
    <x v="82"/>
    <s v="EL"/>
    <x v="2"/>
    <x v="241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0"/>
    <s v="ELN"/>
    <s v="33018893"/>
    <s v="33018893"/>
    <x v="2"/>
    <s v="Caterpillar"/>
    <s v="N"/>
    <n v="0.5"/>
    <n v="0.46"/>
    <n v="0"/>
    <n v="0"/>
    <n v="0"/>
    <n v="0"/>
    <n v="0"/>
    <n v="0"/>
    <n v="0"/>
    <m/>
    <x v="0"/>
    <s v="ELN33018893CaterpillarEL"/>
    <s v="Electro Norte S. A."/>
    <x v="32"/>
    <x v="32"/>
    <s v="C. T. Chota"/>
    <x v="104"/>
    <s v="EL"/>
    <x v="2"/>
    <x v="242"/>
    <x v="0"/>
    <s v="Instalado"/>
    <s v="In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4.1666666666666664E-2"/>
    <n v="3.8333333333333337E-2"/>
    <n v="0"/>
    <n v="0"/>
    <n v="29"/>
    <s v="BASE DE DATOS"/>
    <m/>
  </r>
  <r>
    <s v="24"/>
    <x v="0"/>
    <s v="ELN"/>
    <s v="33018893"/>
    <s v="33018893"/>
    <x v="2"/>
    <s v="Grupo G.E"/>
    <s v="S"/>
    <n v="0.75"/>
    <n v="0"/>
    <n v="0"/>
    <n v="0"/>
    <n v="0"/>
    <n v="0"/>
    <n v="0"/>
    <n v="0"/>
    <n v="0"/>
    <m/>
    <x v="0"/>
    <s v="ELN33018893Grupo G.EEL"/>
    <s v="Electro Norte S. A."/>
    <x v="32"/>
    <x v="32"/>
    <s v="C.T. Chota"/>
    <x v="104"/>
    <s v="EL"/>
    <x v="2"/>
    <x v="243"/>
    <x v="0"/>
    <s v="Instalado"/>
    <s v="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6.25E-2"/>
    <n v="0"/>
    <n v="0"/>
    <n v="0"/>
    <n v="29"/>
    <s v="BASE DE DATOS"/>
    <m/>
  </r>
  <r>
    <s v="24"/>
    <x v="0"/>
    <s v="ELN"/>
    <s v="33019393"/>
    <s v="33019393"/>
    <x v="2"/>
    <s v="Caterp-3512"/>
    <s v="S"/>
    <n v="0.5"/>
    <n v="0.5"/>
    <n v="0"/>
    <n v="0"/>
    <n v="0"/>
    <n v="0"/>
    <n v="0"/>
    <n v="0"/>
    <n v="0"/>
    <m/>
    <x v="0"/>
    <s v="ELN33019393Caterp-3512EL"/>
    <s v="Electro Norte S. A."/>
    <x v="32"/>
    <x v="32"/>
    <s v="C. T. Cutervo"/>
    <x v="105"/>
    <s v="EL"/>
    <x v="2"/>
    <x v="244"/>
    <x v="0"/>
    <s v="Instalado"/>
    <s v="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4.1666666666666664E-2"/>
    <n v="4.1666666666666664E-2"/>
    <n v="0"/>
    <n v="0"/>
    <n v="29"/>
    <s v="BASE DE DATOS"/>
    <m/>
  </r>
  <r>
    <s v="24"/>
    <x v="0"/>
    <s v="ELN"/>
    <s v="33019393"/>
    <s v="33019393"/>
    <x v="2"/>
    <s v="Detroit"/>
    <s v="N"/>
    <n v="0"/>
    <n v="0"/>
    <n v="0"/>
    <n v="0"/>
    <n v="0"/>
    <n v="0"/>
    <n v="0"/>
    <n v="0"/>
    <n v="0"/>
    <m/>
    <x v="1"/>
    <s v="ELN33019393DetroitEL"/>
    <s v="Electro Norte S. A."/>
    <x v="32"/>
    <x v="32"/>
    <s v="C. T. Cutervo"/>
    <x v="105"/>
    <s v="EL"/>
    <x v="2"/>
    <x v="164"/>
    <x v="0"/>
    <s v="Instalado"/>
    <s v="In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0"/>
    <s v="ELN"/>
    <s v="43026893"/>
    <s v="43026893"/>
    <x v="2"/>
    <s v="CATERP-3512"/>
    <s v="N"/>
    <n v="0"/>
    <n v="0"/>
    <n v="0"/>
    <n v="0"/>
    <n v="0"/>
    <n v="0"/>
    <n v="0"/>
    <n v="0"/>
    <n v="0"/>
    <m/>
    <x v="1"/>
    <s v="ELN43026893CATERP-3512EL"/>
    <s v="Electro Norte S. A."/>
    <x v="32"/>
    <x v="32"/>
    <s v="C. T. Mocupe"/>
    <x v="106"/>
    <s v="EL"/>
    <x v="2"/>
    <x v="244"/>
    <x v="0"/>
    <s v="Retirado"/>
    <s v="Inoperativo"/>
    <s v="Distribuidora"/>
    <x v="0"/>
    <x v="0"/>
    <x v="1"/>
    <x v="0"/>
    <s v="Estatal"/>
    <s v="LAMBAYEQUE"/>
    <s v="LAMBAYEQUE"/>
    <s v="CHICLAYO"/>
    <s v="LAGUN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0"/>
    <s v="ELN"/>
    <s v="53203611"/>
    <s v="53203611"/>
    <x v="2"/>
    <s v="Detroit"/>
    <s v="S"/>
    <n v="0.5"/>
    <n v="0.6"/>
    <n v="1.3129999999999999"/>
    <n v="1.3129999999999999"/>
    <n v="2.6259999999999999"/>
    <n v="0"/>
    <n v="6.62"/>
    <n v="0"/>
    <n v="0"/>
    <m/>
    <x v="0"/>
    <s v="ELN53203611DetroitEL"/>
    <s v="Electro Norte S. A."/>
    <x v="32"/>
    <x v="32"/>
    <s v="C. T. Motupe Móvil"/>
    <x v="107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MOTUPE"/>
    <n v="0"/>
    <x v="1"/>
    <n v="0"/>
    <x v="0"/>
    <x v="0"/>
    <x v="0"/>
    <s v="MWh"/>
    <n v="2.6259999999999999"/>
    <n v="2.6259999999999999E-3"/>
    <m/>
    <n v="5.8333333333333327E-2"/>
    <n v="4.9999999999999996E-2"/>
    <n v="0"/>
    <n v="0"/>
    <n v="29"/>
    <s v="BASE DE DATOS"/>
    <m/>
  </r>
  <r>
    <s v="24"/>
    <x v="0"/>
    <s v="ELN"/>
    <s v="43026993"/>
    <s v="43026993"/>
    <x v="2"/>
    <s v="Vol-TD100"/>
    <s v="N"/>
    <n v="0"/>
    <n v="0"/>
    <n v="0"/>
    <n v="0"/>
    <n v="0"/>
    <n v="0"/>
    <n v="0"/>
    <n v="0"/>
    <n v="0"/>
    <m/>
    <x v="1"/>
    <s v="ELN43026993Vol-TD100EL"/>
    <s v="Electro Norte S. A."/>
    <x v="32"/>
    <x v="32"/>
    <s v="C. T. Morrope"/>
    <x v="108"/>
    <s v="EL"/>
    <x v="2"/>
    <x v="245"/>
    <x v="0"/>
    <s v="Instalado"/>
    <s v="Inoperativo"/>
    <s v="Distribuidora"/>
    <x v="0"/>
    <x v="0"/>
    <x v="1"/>
    <x v="0"/>
    <s v="Estatal"/>
    <s v="LAMBAYEQUE"/>
    <s v="LAMBAYEQUE"/>
    <s v="LAMBAYEQUE"/>
    <s v="MORROPE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0"/>
    <s v="ELN"/>
    <s v="43027493"/>
    <s v="43027493"/>
    <x v="2"/>
    <s v="CATERP-3512"/>
    <s v="S"/>
    <n v="0.5"/>
    <n v="0.4"/>
    <n v="0"/>
    <n v="0"/>
    <n v="0"/>
    <n v="0"/>
    <n v="0"/>
    <n v="0"/>
    <n v="0"/>
    <m/>
    <x v="0"/>
    <s v="ELN43027493CATERP-3512EL"/>
    <s v="Electro Norte S. A."/>
    <x v="32"/>
    <x v="32"/>
    <s v="C. T. Bambamarca"/>
    <x v="109"/>
    <s v="EL"/>
    <x v="2"/>
    <x v="244"/>
    <x v="0"/>
    <s v="Instalado"/>
    <s v="Operativo"/>
    <s v="Distribuidora"/>
    <x v="0"/>
    <x v="0"/>
    <x v="1"/>
    <x v="0"/>
    <s v="Estatal"/>
    <s v="CAJAMARCA"/>
    <s v="CAJAMARCA"/>
    <s v="HUALGAYOC"/>
    <s v="BAMBAMARCA"/>
    <n v="0"/>
    <x v="1"/>
    <n v="0"/>
    <x v="0"/>
    <x v="0"/>
    <x v="0"/>
    <s v="MWh"/>
    <n v="0"/>
    <n v="0"/>
    <m/>
    <n v="4.1666666666666664E-2"/>
    <n v="3.3333333333333333E-2"/>
    <n v="0"/>
    <n v="0"/>
    <n v="29"/>
    <s v="BASE DE DATOS"/>
    <m/>
  </r>
  <r>
    <s v="24"/>
    <x v="0"/>
    <s v="ELN"/>
    <s v="53022313"/>
    <s v="53022313"/>
    <x v="2"/>
    <s v="Detroit"/>
    <s v="S"/>
    <n v="0.7"/>
    <n v="0.6"/>
    <n v="0.53400000000000003"/>
    <n v="0.53400000000000003"/>
    <n v="1.0680000000000001"/>
    <n v="0"/>
    <n v="2.98"/>
    <n v="0"/>
    <n v="0"/>
    <m/>
    <x v="0"/>
    <s v="ELN53022313DetroitEL"/>
    <s v="Electro Norte S. A."/>
    <x v="32"/>
    <x v="32"/>
    <s v="C.T. La Viña Movil"/>
    <x v="110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JAYANCA"/>
    <n v="0"/>
    <x v="1"/>
    <n v="0"/>
    <x v="0"/>
    <x v="0"/>
    <x v="0"/>
    <s v="MWh"/>
    <n v="1.0680000000000001"/>
    <n v="1.0680000000000002E-3"/>
    <m/>
    <n v="5.8333333333333327E-2"/>
    <n v="4.9999999999999996E-2"/>
    <n v="0"/>
    <n v="0"/>
    <n v="29"/>
    <s v="BASE DE DATOS"/>
    <m/>
  </r>
  <r>
    <s v="24"/>
    <x v="1"/>
    <s v="ELN"/>
    <s v="33007793"/>
    <s v="33007793"/>
    <x v="2"/>
    <s v="CKD. HOROV."/>
    <s v="N"/>
    <n v="0"/>
    <n v="0"/>
    <n v="0"/>
    <n v="0"/>
    <n v="0"/>
    <n v="0"/>
    <n v="0"/>
    <n v="0"/>
    <n v="0"/>
    <m/>
    <x v="1"/>
    <s v="ELN33007793CKD. HOROV.EL"/>
    <s v="Electro Norte S. A."/>
    <x v="32"/>
    <x v="32"/>
    <s v="C. T. Salas"/>
    <x v="82"/>
    <s v="EL"/>
    <x v="2"/>
    <x v="240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1"/>
    <s v="ELN"/>
    <s v="33007793"/>
    <s v="33007793"/>
    <x v="2"/>
    <s v="Volvo TD70"/>
    <s v="N"/>
    <n v="0"/>
    <n v="0"/>
    <n v="0"/>
    <n v="0"/>
    <n v="0"/>
    <n v="0"/>
    <n v="0"/>
    <n v="0"/>
    <n v="0"/>
    <m/>
    <x v="1"/>
    <s v="ELN33007793Volvo TD70EL"/>
    <s v="Electro Norte S. A."/>
    <x v="32"/>
    <x v="32"/>
    <s v="C. T. Salas"/>
    <x v="82"/>
    <s v="EL"/>
    <x v="2"/>
    <x v="241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1"/>
    <s v="ELN"/>
    <s v="33018893"/>
    <s v="33018893"/>
    <x v="2"/>
    <s v="Caterpillar"/>
    <s v="N"/>
    <n v="0.5"/>
    <n v="0.46"/>
    <n v="0"/>
    <n v="0"/>
    <n v="0"/>
    <n v="0"/>
    <n v="0"/>
    <n v="0"/>
    <n v="0"/>
    <m/>
    <x v="0"/>
    <s v="ELN33018893CaterpillarEL"/>
    <s v="Electro Norte S. A."/>
    <x v="32"/>
    <x v="32"/>
    <s v="C. T. Chota"/>
    <x v="104"/>
    <s v="EL"/>
    <x v="2"/>
    <x v="242"/>
    <x v="0"/>
    <s v="Instalado"/>
    <s v="In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4.1666666666666664E-2"/>
    <n v="3.8333333333333337E-2"/>
    <n v="0"/>
    <n v="0"/>
    <n v="22"/>
    <s v="BASE DE DATOS"/>
    <m/>
  </r>
  <r>
    <s v="24"/>
    <x v="1"/>
    <s v="ELN"/>
    <s v="33018893"/>
    <s v="33018893"/>
    <x v="2"/>
    <s v="Grupo G.E"/>
    <s v="S"/>
    <n v="0.75"/>
    <n v="0"/>
    <n v="0"/>
    <n v="0"/>
    <n v="0"/>
    <n v="0"/>
    <n v="0"/>
    <n v="0"/>
    <n v="0"/>
    <m/>
    <x v="0"/>
    <s v="ELN33018893Grupo G.EEL"/>
    <s v="Electro Norte S. A."/>
    <x v="32"/>
    <x v="32"/>
    <s v="C.T. Chota"/>
    <x v="104"/>
    <s v="EL"/>
    <x v="2"/>
    <x v="243"/>
    <x v="0"/>
    <s v="Instalado"/>
    <s v="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6.25E-2"/>
    <n v="0"/>
    <n v="0"/>
    <n v="0"/>
    <n v="29"/>
    <s v="BASE DE DATOS"/>
    <m/>
  </r>
  <r>
    <s v="24"/>
    <x v="1"/>
    <s v="ELN"/>
    <s v="33019393"/>
    <s v="33019393"/>
    <x v="2"/>
    <s v="Caterp-3512"/>
    <s v="S"/>
    <n v="0.5"/>
    <n v="0.5"/>
    <n v="0"/>
    <n v="0"/>
    <n v="0"/>
    <n v="0"/>
    <n v="0"/>
    <n v="0"/>
    <n v="0"/>
    <m/>
    <x v="0"/>
    <s v="ELN33019393Caterp-3512EL"/>
    <s v="Electro Norte S. A."/>
    <x v="32"/>
    <x v="32"/>
    <s v="C. T. Cutervo"/>
    <x v="105"/>
    <s v="EL"/>
    <x v="2"/>
    <x v="244"/>
    <x v="0"/>
    <s v="Instalado"/>
    <s v="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4.1666666666666664E-2"/>
    <n v="4.1666666666666664E-2"/>
    <n v="0"/>
    <n v="0"/>
    <n v="29"/>
    <s v="BASE DE DATOS"/>
    <m/>
  </r>
  <r>
    <s v="24"/>
    <x v="1"/>
    <s v="ELN"/>
    <s v="33019393"/>
    <s v="33019393"/>
    <x v="2"/>
    <s v="Detroit"/>
    <s v="N"/>
    <n v="0"/>
    <n v="0.4"/>
    <n v="0"/>
    <n v="0"/>
    <n v="0"/>
    <n v="0"/>
    <n v="0"/>
    <n v="0"/>
    <n v="0"/>
    <m/>
    <x v="1"/>
    <s v="ELN33019393DetroitEL"/>
    <s v="Electro Norte S. A."/>
    <x v="32"/>
    <x v="32"/>
    <s v="C. T. Cutervo"/>
    <x v="105"/>
    <s v="EL"/>
    <x v="2"/>
    <x v="164"/>
    <x v="0"/>
    <s v="Instalado"/>
    <s v="In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1"/>
    <s v="ELN"/>
    <s v="43026893"/>
    <s v="43026893"/>
    <x v="2"/>
    <s v="CATERP-3512"/>
    <s v="N"/>
    <n v="0"/>
    <n v="0"/>
    <n v="0"/>
    <n v="0"/>
    <n v="0"/>
    <n v="0"/>
    <n v="0"/>
    <n v="0"/>
    <n v="0"/>
    <m/>
    <x v="1"/>
    <s v="ELN43026893CATERP-3512EL"/>
    <s v="Electro Norte S. A."/>
    <x v="32"/>
    <x v="32"/>
    <s v="C. T. Mocupe"/>
    <x v="106"/>
    <s v="EL"/>
    <x v="2"/>
    <x v="244"/>
    <x v="0"/>
    <s v="Retirado"/>
    <s v="Inoperativo"/>
    <s v="Distribuidora"/>
    <x v="0"/>
    <x v="0"/>
    <x v="1"/>
    <x v="0"/>
    <s v="Estatal"/>
    <s v="LAMBAYEQUE"/>
    <s v="LAMBAYEQUE"/>
    <s v="CHICLAYO"/>
    <s v="LAGUN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1"/>
    <s v="ELN"/>
    <s v="53203611"/>
    <s v="53203611"/>
    <x v="2"/>
    <s v="Detroit"/>
    <s v="S"/>
    <n v="0.5"/>
    <n v="0.6"/>
    <n v="7.29"/>
    <n v="7.29"/>
    <n v="14.579000000000001"/>
    <n v="0"/>
    <n v="35.22"/>
    <n v="0"/>
    <n v="0"/>
    <m/>
    <x v="0"/>
    <s v="ELN53203611DetroitEL"/>
    <s v="Electro Norte S. A."/>
    <x v="32"/>
    <x v="32"/>
    <s v="C. T. Motupe Móvil"/>
    <x v="107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MOTUPE"/>
    <n v="0"/>
    <x v="1"/>
    <n v="0"/>
    <x v="0"/>
    <x v="0"/>
    <x v="0"/>
    <s v="MWh"/>
    <n v="14.579000000000001"/>
    <n v="1.4579E-2"/>
    <m/>
    <n v="5.8333333333333327E-2"/>
    <n v="4.9999999999999996E-2"/>
    <n v="0"/>
    <n v="9.9999999999944578E-4"/>
    <n v="29"/>
    <s v="BASE DE DATOS"/>
    <m/>
  </r>
  <r>
    <s v="24"/>
    <x v="1"/>
    <s v="ELN"/>
    <s v="43026993"/>
    <s v="43026993"/>
    <x v="2"/>
    <s v="Vol-TD100"/>
    <s v="N"/>
    <n v="0"/>
    <n v="0"/>
    <n v="0"/>
    <n v="0"/>
    <n v="0"/>
    <n v="0"/>
    <n v="0"/>
    <n v="0"/>
    <n v="0"/>
    <m/>
    <x v="1"/>
    <s v="ELN43026993Vol-TD100EL"/>
    <s v="Electro Norte S. A."/>
    <x v="32"/>
    <x v="32"/>
    <s v="C. T. Morrope"/>
    <x v="108"/>
    <s v="EL"/>
    <x v="2"/>
    <x v="245"/>
    <x v="0"/>
    <s v="Instalado"/>
    <s v="Inoperativo"/>
    <s v="Distribuidora"/>
    <x v="0"/>
    <x v="0"/>
    <x v="1"/>
    <x v="0"/>
    <s v="Estatal"/>
    <s v="LAMBAYEQUE"/>
    <s v="LAMBAYEQUE"/>
    <s v="LAMBAYEQUE"/>
    <s v="MORROPE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1"/>
    <s v="ELN"/>
    <s v="43027493"/>
    <s v="43027493"/>
    <x v="2"/>
    <s v="CATERP-3512"/>
    <s v="S"/>
    <n v="0.5"/>
    <n v="0.4"/>
    <n v="0"/>
    <n v="0"/>
    <n v="0"/>
    <n v="0"/>
    <n v="0"/>
    <n v="0"/>
    <n v="0"/>
    <m/>
    <x v="0"/>
    <s v="ELN43027493CATERP-3512EL"/>
    <s v="Electro Norte S. A."/>
    <x v="32"/>
    <x v="32"/>
    <s v="C. T. Bambamarca"/>
    <x v="109"/>
    <s v="EL"/>
    <x v="2"/>
    <x v="244"/>
    <x v="0"/>
    <s v="Instalado"/>
    <s v="Operativo"/>
    <s v="Distribuidora"/>
    <x v="0"/>
    <x v="0"/>
    <x v="1"/>
    <x v="0"/>
    <s v="Estatal"/>
    <s v="CAJAMARCA"/>
    <s v="CAJAMARCA"/>
    <s v="HUALGAYOC"/>
    <s v="BAMBAMARCA"/>
    <n v="0"/>
    <x v="1"/>
    <n v="0"/>
    <x v="0"/>
    <x v="0"/>
    <x v="0"/>
    <s v="MWh"/>
    <n v="0"/>
    <n v="0"/>
    <m/>
    <n v="4.1666666666666664E-2"/>
    <n v="3.3333333333333333E-2"/>
    <n v="0"/>
    <n v="0"/>
    <n v="29"/>
    <s v="BASE DE DATOS"/>
    <m/>
  </r>
  <r>
    <s v="24"/>
    <x v="1"/>
    <s v="ELN"/>
    <s v="53022313"/>
    <s v="53022313"/>
    <x v="2"/>
    <s v="Detroit"/>
    <s v="S"/>
    <n v="0.7"/>
    <n v="0.6"/>
    <n v="3.5640000000000001"/>
    <n v="3.5640000000000001"/>
    <n v="7.1269999999999998"/>
    <n v="0"/>
    <n v="16.95"/>
    <n v="0"/>
    <n v="0"/>
    <m/>
    <x v="0"/>
    <s v="ELN53022313DetroitEL"/>
    <s v="Electro Norte S. A."/>
    <x v="32"/>
    <x v="32"/>
    <s v="C.T. La Viña Movil"/>
    <x v="110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JAYANCA"/>
    <n v="0"/>
    <x v="1"/>
    <n v="0"/>
    <x v="0"/>
    <x v="0"/>
    <x v="0"/>
    <s v="MWh"/>
    <n v="7.1269999999999998"/>
    <n v="7.1269999999999997E-3"/>
    <m/>
    <n v="5.8333333333333327E-2"/>
    <n v="4.9999999999999996E-2"/>
    <n v="0"/>
    <n v="1.000000000000334E-3"/>
    <n v="29"/>
    <s v="BASE DE DATOS"/>
    <m/>
  </r>
  <r>
    <s v="24"/>
    <x v="2"/>
    <s v="ELN"/>
    <s v="33007793"/>
    <s v="33007793"/>
    <x v="2"/>
    <s v="CKD. HOROV."/>
    <s v="N"/>
    <n v="0"/>
    <n v="0"/>
    <n v="0"/>
    <n v="0"/>
    <n v="0"/>
    <n v="0"/>
    <n v="0"/>
    <n v="0"/>
    <n v="0"/>
    <m/>
    <x v="1"/>
    <s v="ELN33007793CKD. HOROV.EL"/>
    <s v="Electro Norte S. A."/>
    <x v="32"/>
    <x v="32"/>
    <s v="C. T. Salas"/>
    <x v="82"/>
    <s v="EL"/>
    <x v="2"/>
    <x v="240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2"/>
    <s v="ELN"/>
    <s v="33007793"/>
    <s v="33007793"/>
    <x v="2"/>
    <s v="Volvo TD70"/>
    <s v="N"/>
    <n v="0"/>
    <n v="0"/>
    <n v="0"/>
    <n v="0"/>
    <n v="0"/>
    <n v="0"/>
    <n v="0"/>
    <n v="0"/>
    <n v="0"/>
    <m/>
    <x v="1"/>
    <s v="ELN33007793Volvo TD70EL"/>
    <s v="Electro Norte S. A."/>
    <x v="32"/>
    <x v="32"/>
    <s v="C. T. Salas"/>
    <x v="82"/>
    <s v="EL"/>
    <x v="2"/>
    <x v="241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2"/>
    <s v="ELN"/>
    <s v="33018893"/>
    <s v="33018893"/>
    <x v="2"/>
    <s v="Caterpillar"/>
    <s v="N"/>
    <n v="0.5"/>
    <n v="0.46"/>
    <n v="0"/>
    <n v="0"/>
    <n v="0"/>
    <n v="0"/>
    <n v="0"/>
    <n v="0"/>
    <n v="0"/>
    <m/>
    <x v="0"/>
    <s v="ELN33018893CaterpillarEL"/>
    <s v="Electro Norte S. A."/>
    <x v="32"/>
    <x v="32"/>
    <s v="C. T. Chota"/>
    <x v="104"/>
    <s v="EL"/>
    <x v="2"/>
    <x v="242"/>
    <x v="0"/>
    <s v="Instalado"/>
    <s v="In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4.1666666666666664E-2"/>
    <n v="3.8333333333333337E-2"/>
    <n v="0"/>
    <n v="0"/>
    <n v="29"/>
    <s v="BASE DE DATOS"/>
    <m/>
  </r>
  <r>
    <s v="24"/>
    <x v="2"/>
    <s v="ELN"/>
    <s v="33018893"/>
    <s v="33018893"/>
    <x v="2"/>
    <s v="Grupo G.E"/>
    <s v="S"/>
    <n v="0.75"/>
    <n v="0"/>
    <n v="0"/>
    <n v="0"/>
    <n v="0"/>
    <n v="0"/>
    <n v="0"/>
    <n v="0"/>
    <n v="0"/>
    <m/>
    <x v="0"/>
    <s v="ELN33018893Grupo G.EEL"/>
    <s v="Electro Norte S. A."/>
    <x v="32"/>
    <x v="32"/>
    <s v="C.T. Chota"/>
    <x v="104"/>
    <s v="EL"/>
    <x v="2"/>
    <x v="243"/>
    <x v="0"/>
    <s v="Instalado"/>
    <s v="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6.25E-2"/>
    <n v="0"/>
    <n v="0"/>
    <n v="0"/>
    <n v="29"/>
    <s v="BASE DE DATOS"/>
    <m/>
  </r>
  <r>
    <s v="24"/>
    <x v="2"/>
    <s v="ELN"/>
    <s v="33019393"/>
    <s v="33019393"/>
    <x v="2"/>
    <s v="Caterp-3512"/>
    <s v="S"/>
    <n v="0.5"/>
    <n v="0.5"/>
    <n v="0"/>
    <n v="0"/>
    <n v="0"/>
    <n v="0"/>
    <n v="0"/>
    <n v="0"/>
    <n v="0"/>
    <m/>
    <x v="0"/>
    <s v="ELN33019393Caterp-3512EL"/>
    <s v="Electro Norte S. A."/>
    <x v="32"/>
    <x v="32"/>
    <s v="C. T. Cutervo"/>
    <x v="105"/>
    <s v="EL"/>
    <x v="2"/>
    <x v="244"/>
    <x v="0"/>
    <s v="Instalado"/>
    <s v="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4.1666666666666664E-2"/>
    <n v="4.1666666666666664E-2"/>
    <n v="0"/>
    <n v="0"/>
    <n v="29"/>
    <s v="BASE DE DATOS"/>
    <m/>
  </r>
  <r>
    <s v="24"/>
    <x v="2"/>
    <s v="ELN"/>
    <s v="33019393"/>
    <s v="33019393"/>
    <x v="2"/>
    <s v="Detroit"/>
    <s v="N"/>
    <n v="0"/>
    <n v="0"/>
    <n v="0"/>
    <n v="0"/>
    <n v="0"/>
    <n v="0"/>
    <n v="0"/>
    <n v="0"/>
    <n v="0"/>
    <m/>
    <x v="1"/>
    <s v="ELN33019393DetroitEL"/>
    <s v="Electro Norte S. A."/>
    <x v="32"/>
    <x v="32"/>
    <s v="C. T. Cutervo"/>
    <x v="105"/>
    <s v="EL"/>
    <x v="2"/>
    <x v="164"/>
    <x v="0"/>
    <s v="Instalado"/>
    <s v="In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2"/>
    <s v="ELN"/>
    <s v="43026893"/>
    <s v="43026893"/>
    <x v="2"/>
    <s v="CATERP-3512"/>
    <s v="N"/>
    <n v="0"/>
    <n v="0.4"/>
    <n v="0"/>
    <n v="0"/>
    <n v="0"/>
    <n v="0"/>
    <n v="0"/>
    <n v="0"/>
    <n v="0"/>
    <m/>
    <x v="1"/>
    <s v="ELN43026893CATERP-3512EL"/>
    <s v="Electro Norte S. A."/>
    <x v="32"/>
    <x v="32"/>
    <s v="C. T. Mocupe"/>
    <x v="106"/>
    <s v="EL"/>
    <x v="2"/>
    <x v="244"/>
    <x v="0"/>
    <s v="Retirado"/>
    <s v="Inoperativo"/>
    <s v="Distribuidora"/>
    <x v="0"/>
    <x v="0"/>
    <x v="1"/>
    <x v="0"/>
    <s v="Estatal"/>
    <s v="LAMBAYEQUE"/>
    <s v="LAMBAYEQUE"/>
    <s v="CHICLAYO"/>
    <s v="LAGUN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2"/>
    <s v="ELN"/>
    <s v="53203611"/>
    <s v="53203611"/>
    <x v="2"/>
    <s v="Detroit"/>
    <s v="S"/>
    <n v="0.5"/>
    <n v="0.6"/>
    <n v="0.42899999999999999"/>
    <n v="0.42899999999999999"/>
    <n v="0.85799999999999998"/>
    <n v="0"/>
    <n v="2.25"/>
    <n v="0"/>
    <n v="0"/>
    <m/>
    <x v="0"/>
    <s v="ELN53203611DetroitEL"/>
    <s v="Electro Norte S. A."/>
    <x v="32"/>
    <x v="32"/>
    <s v="C. T. Motupe Móvil"/>
    <x v="107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MOTUPE"/>
    <n v="0"/>
    <x v="1"/>
    <n v="0"/>
    <x v="0"/>
    <x v="0"/>
    <x v="0"/>
    <s v="MWh"/>
    <n v="0.85799999999999998"/>
    <n v="8.5800000000000004E-4"/>
    <m/>
    <n v="5.8333333333333327E-2"/>
    <n v="4.9999999999999996E-2"/>
    <n v="0"/>
    <n v="0"/>
    <n v="29"/>
    <s v="BASE DE DATOS"/>
    <m/>
  </r>
  <r>
    <s v="24"/>
    <x v="2"/>
    <s v="ELN"/>
    <s v="43026993"/>
    <s v="43026993"/>
    <x v="2"/>
    <s v="Vol-TD100"/>
    <s v="N"/>
    <n v="0"/>
    <n v="0"/>
    <n v="0"/>
    <n v="0"/>
    <n v="0"/>
    <n v="0"/>
    <n v="0"/>
    <n v="0"/>
    <n v="0"/>
    <m/>
    <x v="1"/>
    <s v="ELN43026993Vol-TD100EL"/>
    <s v="Electro Norte S. A."/>
    <x v="32"/>
    <x v="32"/>
    <s v="C. T. Morrope"/>
    <x v="108"/>
    <s v="EL"/>
    <x v="2"/>
    <x v="245"/>
    <x v="0"/>
    <s v="Instalado"/>
    <s v="Inoperativo"/>
    <s v="Distribuidora"/>
    <x v="0"/>
    <x v="0"/>
    <x v="1"/>
    <x v="0"/>
    <s v="Estatal"/>
    <s v="LAMBAYEQUE"/>
    <s v="LAMBAYEQUE"/>
    <s v="LAMBAYEQUE"/>
    <s v="MORROPE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2"/>
    <s v="ELN"/>
    <s v="43027493"/>
    <s v="43027493"/>
    <x v="2"/>
    <s v="CATERP-3512"/>
    <s v="S"/>
    <n v="0.5"/>
    <n v="0.4"/>
    <n v="0"/>
    <n v="0"/>
    <n v="0"/>
    <n v="0"/>
    <n v="0"/>
    <n v="0"/>
    <n v="0"/>
    <m/>
    <x v="0"/>
    <s v="ELN43027493CATERP-3512EL"/>
    <s v="Electro Norte S. A."/>
    <x v="32"/>
    <x v="32"/>
    <s v="C. T. Bambamarca"/>
    <x v="109"/>
    <s v="EL"/>
    <x v="2"/>
    <x v="244"/>
    <x v="0"/>
    <s v="Instalado"/>
    <s v="Operativo"/>
    <s v="Distribuidora"/>
    <x v="0"/>
    <x v="0"/>
    <x v="1"/>
    <x v="0"/>
    <s v="Estatal"/>
    <s v="CAJAMARCA"/>
    <s v="CAJAMARCA"/>
    <s v="HUALGAYOC"/>
    <s v="BAMBAMARCA"/>
    <n v="0"/>
    <x v="1"/>
    <n v="0"/>
    <x v="0"/>
    <x v="0"/>
    <x v="0"/>
    <s v="MWh"/>
    <n v="0"/>
    <n v="0"/>
    <m/>
    <n v="4.1666666666666664E-2"/>
    <n v="3.3333333333333333E-2"/>
    <n v="0"/>
    <n v="0"/>
    <n v="29"/>
    <s v="BASE DE DATOS"/>
    <m/>
  </r>
  <r>
    <s v="24"/>
    <x v="2"/>
    <s v="ELN"/>
    <s v="53022313"/>
    <s v="53022313"/>
    <x v="2"/>
    <s v="Detroit"/>
    <s v="S"/>
    <n v="0.7"/>
    <n v="0.6"/>
    <n v="0"/>
    <n v="0"/>
    <n v="0"/>
    <n v="0"/>
    <n v="0"/>
    <n v="0"/>
    <n v="0"/>
    <m/>
    <x v="0"/>
    <s v="ELN53022313DetroitEL"/>
    <s v="Electro Norte S. A."/>
    <x v="32"/>
    <x v="32"/>
    <s v="C.T. La Viña Movil"/>
    <x v="110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JAYANCA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3"/>
    <s v="ELN"/>
    <s v="33007793"/>
    <s v="33007793"/>
    <x v="2"/>
    <s v="CKD. HOROV."/>
    <s v="N"/>
    <n v="0"/>
    <n v="0"/>
    <n v="0"/>
    <n v="0"/>
    <n v="0"/>
    <n v="0"/>
    <n v="0"/>
    <n v="0"/>
    <n v="0"/>
    <m/>
    <x v="1"/>
    <s v="ELN33007793CKD. HOROV.EL"/>
    <s v="Electro Norte S. A."/>
    <x v="32"/>
    <x v="32"/>
    <s v="C. T. Salas"/>
    <x v="82"/>
    <s v="EL"/>
    <x v="2"/>
    <x v="240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3"/>
    <s v="ELN"/>
    <s v="33007793"/>
    <s v="33007793"/>
    <x v="2"/>
    <s v="Volvo TD70"/>
    <s v="N"/>
    <n v="0"/>
    <n v="0"/>
    <n v="0"/>
    <n v="0"/>
    <n v="0"/>
    <n v="0"/>
    <n v="0"/>
    <n v="0"/>
    <n v="0"/>
    <m/>
    <x v="1"/>
    <s v="ELN33007793Volvo TD70EL"/>
    <s v="Electro Norte S. A."/>
    <x v="32"/>
    <x v="32"/>
    <s v="C. T. Salas"/>
    <x v="82"/>
    <s v="EL"/>
    <x v="2"/>
    <x v="241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3"/>
    <s v="ELN"/>
    <s v="33018893"/>
    <s v="33018893"/>
    <x v="2"/>
    <s v="Caterpillar"/>
    <s v="N"/>
    <n v="0.5"/>
    <n v="0.46"/>
    <n v="0"/>
    <n v="0"/>
    <n v="0"/>
    <n v="0"/>
    <n v="0"/>
    <n v="0"/>
    <n v="0"/>
    <m/>
    <x v="0"/>
    <s v="ELN33018893CaterpillarEL"/>
    <s v="Electro Norte S. A."/>
    <x v="32"/>
    <x v="32"/>
    <s v="C. T. Chota"/>
    <x v="104"/>
    <s v="EL"/>
    <x v="2"/>
    <x v="242"/>
    <x v="0"/>
    <s v="Instalado"/>
    <s v="In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4.1666666666666664E-2"/>
    <n v="3.8333333333333337E-2"/>
    <n v="0"/>
    <n v="0"/>
    <n v="29"/>
    <s v="BASE DE DATOS"/>
    <m/>
  </r>
  <r>
    <s v="24"/>
    <x v="3"/>
    <s v="ELN"/>
    <s v="33018893"/>
    <s v="33018893"/>
    <x v="2"/>
    <s v="Grupo G.E"/>
    <s v="S"/>
    <n v="0.75"/>
    <n v="0"/>
    <n v="0"/>
    <n v="0"/>
    <n v="0"/>
    <n v="0"/>
    <n v="0"/>
    <n v="0"/>
    <n v="0"/>
    <m/>
    <x v="0"/>
    <s v="ELN33018893Grupo G.EEL"/>
    <s v="Electro Norte S. A."/>
    <x v="32"/>
    <x v="32"/>
    <s v="C.T. Chota"/>
    <x v="104"/>
    <s v="EL"/>
    <x v="2"/>
    <x v="243"/>
    <x v="0"/>
    <s v="Instalado"/>
    <s v="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6.25E-2"/>
    <n v="0"/>
    <n v="0"/>
    <n v="0"/>
    <n v="29"/>
    <s v="BASE DE DATOS"/>
    <m/>
  </r>
  <r>
    <s v="24"/>
    <x v="3"/>
    <s v="ELN"/>
    <s v="33019393"/>
    <s v="33019393"/>
    <x v="2"/>
    <s v="Caterp-3512"/>
    <s v="S"/>
    <n v="0.5"/>
    <n v="0.5"/>
    <n v="0"/>
    <n v="0"/>
    <n v="0"/>
    <n v="0"/>
    <n v="0"/>
    <n v="0"/>
    <n v="0"/>
    <m/>
    <x v="0"/>
    <s v="ELN33019393Caterp-3512EL"/>
    <s v="Electro Norte S. A."/>
    <x v="32"/>
    <x v="32"/>
    <s v="C. T. Cutervo"/>
    <x v="105"/>
    <s v="EL"/>
    <x v="2"/>
    <x v="244"/>
    <x v="0"/>
    <s v="Instalado"/>
    <s v="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4.1666666666666664E-2"/>
    <n v="4.1666666666666664E-2"/>
    <n v="0"/>
    <n v="0"/>
    <n v="29"/>
    <s v="BASE DE DATOS"/>
    <m/>
  </r>
  <r>
    <s v="24"/>
    <x v="3"/>
    <s v="ELN"/>
    <s v="33019393"/>
    <s v="33019393"/>
    <x v="2"/>
    <s v="Detroit"/>
    <s v="N"/>
    <n v="0"/>
    <n v="0"/>
    <n v="0"/>
    <n v="0"/>
    <n v="0"/>
    <n v="0"/>
    <n v="0"/>
    <n v="0"/>
    <n v="0"/>
    <m/>
    <x v="1"/>
    <s v="ELN33019393DetroitEL"/>
    <s v="Electro Norte S. A."/>
    <x v="32"/>
    <x v="32"/>
    <s v="C. T. Cutervo"/>
    <x v="105"/>
    <s v="EL"/>
    <x v="2"/>
    <x v="164"/>
    <x v="0"/>
    <s v="Instalado"/>
    <s v="In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3"/>
    <s v="ELN"/>
    <s v="43026893"/>
    <s v="43026893"/>
    <x v="2"/>
    <s v="CATERP-3512"/>
    <s v="N"/>
    <n v="0"/>
    <n v="0.4"/>
    <n v="0"/>
    <n v="0"/>
    <n v="0"/>
    <n v="0"/>
    <n v="0"/>
    <n v="0"/>
    <n v="0"/>
    <m/>
    <x v="1"/>
    <s v="ELN43026893CATERP-3512EL"/>
    <s v="Electro Norte S. A."/>
    <x v="32"/>
    <x v="32"/>
    <s v="C. T. Mocupe"/>
    <x v="106"/>
    <s v="EL"/>
    <x v="2"/>
    <x v="244"/>
    <x v="0"/>
    <s v="Retirado"/>
    <s v="Inoperativo"/>
    <s v="Distribuidora"/>
    <x v="0"/>
    <x v="0"/>
    <x v="1"/>
    <x v="0"/>
    <s v="Estatal"/>
    <s v="LAMBAYEQUE"/>
    <s v="LAMBAYEQUE"/>
    <s v="CHICLAYO"/>
    <s v="LAGUN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3"/>
    <s v="ELN"/>
    <s v="53203611"/>
    <s v="53203611"/>
    <x v="2"/>
    <s v="Detroit"/>
    <s v="S"/>
    <n v="0.7"/>
    <n v="0.6"/>
    <n v="0"/>
    <n v="0"/>
    <n v="0"/>
    <n v="0"/>
    <n v="0"/>
    <n v="0"/>
    <n v="0"/>
    <m/>
    <x v="0"/>
    <s v="ELN53203611DetroitEL"/>
    <s v="Electro Norte S. A."/>
    <x v="32"/>
    <x v="32"/>
    <s v="C. T. Motupe Móvil"/>
    <x v="107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MOTUPE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3"/>
    <s v="ELN"/>
    <s v="43026993"/>
    <s v="43026993"/>
    <x v="2"/>
    <s v="Vol-TD100"/>
    <s v="N"/>
    <n v="0"/>
    <n v="0"/>
    <n v="0"/>
    <n v="0"/>
    <n v="0"/>
    <n v="0"/>
    <n v="0"/>
    <n v="0"/>
    <n v="0"/>
    <m/>
    <x v="1"/>
    <s v="ELN43026993Vol-TD100EL"/>
    <s v="Electro Norte S. A."/>
    <x v="32"/>
    <x v="32"/>
    <s v="C. T. Morrope"/>
    <x v="108"/>
    <s v="EL"/>
    <x v="2"/>
    <x v="245"/>
    <x v="0"/>
    <s v="Instalado"/>
    <s v="Inoperativo"/>
    <s v="Distribuidora"/>
    <x v="0"/>
    <x v="0"/>
    <x v="1"/>
    <x v="0"/>
    <s v="Estatal"/>
    <s v="LAMBAYEQUE"/>
    <s v="LAMBAYEQUE"/>
    <s v="LAMBAYEQUE"/>
    <s v="MORROPE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3"/>
    <s v="ELN"/>
    <s v="43027493"/>
    <s v="43027493"/>
    <x v="2"/>
    <s v="CATERP-3512"/>
    <s v="S"/>
    <n v="0.5"/>
    <n v="0.4"/>
    <n v="0"/>
    <n v="0"/>
    <n v="0"/>
    <n v="0"/>
    <n v="0"/>
    <n v="0"/>
    <n v="0"/>
    <m/>
    <x v="0"/>
    <s v="ELN43027493CATERP-3512EL"/>
    <s v="Electro Norte S. A."/>
    <x v="32"/>
    <x v="32"/>
    <s v="C. T. Bambamarca"/>
    <x v="109"/>
    <s v="EL"/>
    <x v="2"/>
    <x v="244"/>
    <x v="0"/>
    <s v="Instalado"/>
    <s v="Operativo"/>
    <s v="Distribuidora"/>
    <x v="0"/>
    <x v="0"/>
    <x v="1"/>
    <x v="0"/>
    <s v="Estatal"/>
    <s v="CAJAMARCA"/>
    <s v="CAJAMARCA"/>
    <s v="HUALGAYOC"/>
    <s v="BAMBAMARCA"/>
    <n v="0"/>
    <x v="1"/>
    <n v="0"/>
    <x v="0"/>
    <x v="0"/>
    <x v="0"/>
    <s v="MWh"/>
    <n v="0"/>
    <n v="0"/>
    <m/>
    <n v="4.1666666666666664E-2"/>
    <n v="3.3333333333333333E-2"/>
    <n v="0"/>
    <n v="0"/>
    <n v="29"/>
    <s v="BASE DE DATOS"/>
    <m/>
  </r>
  <r>
    <s v="24"/>
    <x v="3"/>
    <s v="ELN"/>
    <s v="53022313"/>
    <s v="53022313"/>
    <x v="2"/>
    <s v="Detroit"/>
    <s v="S"/>
    <n v="0.5"/>
    <n v="0.6"/>
    <n v="0"/>
    <n v="0"/>
    <n v="0"/>
    <n v="0"/>
    <n v="0"/>
    <n v="0"/>
    <n v="0"/>
    <m/>
    <x v="0"/>
    <s v="ELN53022313DetroitEL"/>
    <s v="Electro Norte S. A."/>
    <x v="32"/>
    <x v="32"/>
    <s v="C.T. La Viña Movil"/>
    <x v="110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JAYANCA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4"/>
    <s v="ELN"/>
    <s v="3300779"/>
    <s v="3300779"/>
    <x v="2"/>
    <s v="CKD. HOROV."/>
    <s v="N"/>
    <n v="0"/>
    <n v="0"/>
    <n v="0"/>
    <n v="0"/>
    <n v="0"/>
    <n v="0"/>
    <n v="0"/>
    <n v="0"/>
    <n v="0"/>
    <m/>
    <x v="1"/>
    <s v="ELN3300779CKD. HOROV.EL"/>
    <s v="Electro Norte S. A."/>
    <x v="32"/>
    <x v="32"/>
    <s v="C. T. Salas"/>
    <x v="82"/>
    <s v="EL"/>
    <x v="2"/>
    <x v="240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s v="-"/>
    <s v="-"/>
    <e v="#N/A"/>
    <n v="0"/>
    <n v="29"/>
    <s v="BASE DE DATOS"/>
    <m/>
  </r>
  <r>
    <s v="24"/>
    <x v="4"/>
    <s v="ELN"/>
    <s v="33007793"/>
    <s v="33007793"/>
    <x v="2"/>
    <s v="Volvo TD70"/>
    <s v="N"/>
    <n v="0"/>
    <n v="0"/>
    <n v="0"/>
    <n v="0"/>
    <n v="0"/>
    <n v="0"/>
    <n v="0"/>
    <n v="0"/>
    <n v="0"/>
    <m/>
    <x v="1"/>
    <s v="ELN33007793Volvo TD70EL"/>
    <s v="Electro Norte S. A."/>
    <x v="32"/>
    <x v="32"/>
    <s v="C. T. Salas"/>
    <x v="82"/>
    <s v="EL"/>
    <x v="2"/>
    <x v="241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4"/>
    <s v="ELN"/>
    <s v="33018893"/>
    <s v="33018893"/>
    <x v="2"/>
    <s v="Caterpillar"/>
    <s v="N"/>
    <n v="0.5"/>
    <n v="0.46"/>
    <n v="0"/>
    <n v="0"/>
    <n v="0"/>
    <n v="0"/>
    <n v="0"/>
    <n v="0"/>
    <n v="0"/>
    <m/>
    <x v="0"/>
    <s v="ELN33018893CaterpillarEL"/>
    <s v="Electro Norte S. A."/>
    <x v="32"/>
    <x v="32"/>
    <s v="C. T. Chota"/>
    <x v="104"/>
    <s v="EL"/>
    <x v="2"/>
    <x v="242"/>
    <x v="0"/>
    <s v="Instalado"/>
    <s v="In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4.1666666666666664E-2"/>
    <n v="3.8333333333333337E-2"/>
    <n v="0"/>
    <n v="0"/>
    <n v="29"/>
    <s v="BASE DE DATOS"/>
    <m/>
  </r>
  <r>
    <s v="24"/>
    <x v="4"/>
    <s v="ELN"/>
    <s v="33018893"/>
    <s v="33018893"/>
    <x v="2"/>
    <s v="Grupo G.E"/>
    <s v="S"/>
    <n v="0.75"/>
    <n v="0"/>
    <n v="0"/>
    <n v="0"/>
    <n v="0"/>
    <n v="0"/>
    <n v="0"/>
    <n v="0"/>
    <n v="0"/>
    <m/>
    <x v="0"/>
    <s v="ELN33018893Grupo G.EEL"/>
    <s v="Electro Norte S. A."/>
    <x v="32"/>
    <x v="32"/>
    <s v="C.T. Chota"/>
    <x v="104"/>
    <s v="EL"/>
    <x v="2"/>
    <x v="243"/>
    <x v="0"/>
    <s v="Instalado"/>
    <s v="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6.25E-2"/>
    <n v="0"/>
    <n v="0"/>
    <n v="0"/>
    <n v="29"/>
    <s v="BASE DE DATOS"/>
    <m/>
  </r>
  <r>
    <s v="24"/>
    <x v="4"/>
    <s v="ELN"/>
    <s v="33019393"/>
    <s v="33019393"/>
    <x v="2"/>
    <s v="Caterp-3512"/>
    <s v="S"/>
    <n v="0.5"/>
    <n v="0.5"/>
    <n v="0"/>
    <n v="0"/>
    <n v="0"/>
    <n v="0"/>
    <n v="0"/>
    <n v="0"/>
    <n v="0"/>
    <m/>
    <x v="0"/>
    <s v="ELN33019393Caterp-3512EL"/>
    <s v="Electro Norte S. A."/>
    <x v="32"/>
    <x v="32"/>
    <s v="C. T. Cutervo"/>
    <x v="105"/>
    <s v="EL"/>
    <x v="2"/>
    <x v="244"/>
    <x v="0"/>
    <s v="Instalado"/>
    <s v="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4.1666666666666664E-2"/>
    <n v="4.1666666666666664E-2"/>
    <n v="0"/>
    <n v="0"/>
    <n v="29"/>
    <s v="BASE DE DATOS"/>
    <m/>
  </r>
  <r>
    <s v="24"/>
    <x v="4"/>
    <s v="ELN"/>
    <s v="33019393"/>
    <s v="33019393"/>
    <x v="2"/>
    <s v="Detroit"/>
    <s v="N"/>
    <n v="0"/>
    <n v="0"/>
    <n v="0"/>
    <n v="0"/>
    <n v="0"/>
    <n v="0"/>
    <n v="0"/>
    <n v="0"/>
    <n v="0"/>
    <m/>
    <x v="1"/>
    <s v="ELN33019393DetroitEL"/>
    <s v="Electro Norte S. A."/>
    <x v="32"/>
    <x v="32"/>
    <s v="C. T. Cutervo"/>
    <x v="105"/>
    <s v="EL"/>
    <x v="2"/>
    <x v="164"/>
    <x v="0"/>
    <s v="Instalado"/>
    <s v="In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4"/>
    <s v="ELN"/>
    <s v="43026893"/>
    <s v="43026893"/>
    <x v="2"/>
    <s v="CATERP-3512"/>
    <s v="N"/>
    <n v="0"/>
    <n v="0.4"/>
    <n v="0"/>
    <n v="0"/>
    <n v="0"/>
    <n v="0"/>
    <n v="0"/>
    <n v="0"/>
    <n v="0"/>
    <m/>
    <x v="1"/>
    <s v="ELN43026893CATERP-3512EL"/>
    <s v="Electro Norte S. A."/>
    <x v="32"/>
    <x v="32"/>
    <s v="C. T. Mocupe"/>
    <x v="106"/>
    <s v="EL"/>
    <x v="2"/>
    <x v="244"/>
    <x v="0"/>
    <s v="Retirado"/>
    <s v="Inoperativo"/>
    <s v="Distribuidora"/>
    <x v="0"/>
    <x v="0"/>
    <x v="1"/>
    <x v="0"/>
    <s v="Estatal"/>
    <s v="LAMBAYEQUE"/>
    <s v="LAMBAYEQUE"/>
    <s v="CHICLAYO"/>
    <s v="LAGUN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4"/>
    <s v="ELN"/>
    <s v="53203611"/>
    <s v="53203611"/>
    <x v="2"/>
    <s v="Detroit"/>
    <s v="S"/>
    <n v="0.7"/>
    <n v="0.6"/>
    <n v="0"/>
    <n v="0"/>
    <n v="0"/>
    <n v="0"/>
    <n v="0"/>
    <n v="0"/>
    <n v="0"/>
    <m/>
    <x v="0"/>
    <s v="ELN53203611DetroitEL"/>
    <s v="Electro Norte S. A."/>
    <x v="32"/>
    <x v="32"/>
    <s v="C. T. Motupe Móvil"/>
    <x v="107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MOTUPE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4"/>
    <s v="ELN"/>
    <s v="43026993"/>
    <s v="43026993"/>
    <x v="2"/>
    <s v="Vol-TD100"/>
    <s v="N"/>
    <n v="0"/>
    <n v="0"/>
    <n v="0"/>
    <n v="0"/>
    <n v="0"/>
    <n v="0"/>
    <n v="0"/>
    <n v="0"/>
    <n v="0"/>
    <m/>
    <x v="1"/>
    <s v="ELN43026993Vol-TD100EL"/>
    <s v="Electro Norte S. A."/>
    <x v="32"/>
    <x v="32"/>
    <s v="C. T. Morrope"/>
    <x v="108"/>
    <s v="EL"/>
    <x v="2"/>
    <x v="245"/>
    <x v="0"/>
    <s v="Instalado"/>
    <s v="Inoperativo"/>
    <s v="Distribuidora"/>
    <x v="0"/>
    <x v="0"/>
    <x v="1"/>
    <x v="0"/>
    <s v="Estatal"/>
    <s v="LAMBAYEQUE"/>
    <s v="LAMBAYEQUE"/>
    <s v="LAMBAYEQUE"/>
    <s v="MORROPE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4"/>
    <s v="ELN"/>
    <s v="43027493"/>
    <s v="43027493"/>
    <x v="2"/>
    <s v="CATERP-3512"/>
    <s v="S"/>
    <n v="0.5"/>
    <n v="0.4"/>
    <n v="0"/>
    <n v="0"/>
    <n v="0"/>
    <n v="0"/>
    <n v="0"/>
    <n v="0"/>
    <n v="0"/>
    <m/>
    <x v="0"/>
    <s v="ELN43027493CATERP-3512EL"/>
    <s v="Electro Norte S. A."/>
    <x v="32"/>
    <x v="32"/>
    <s v="C. T. Bambamarca"/>
    <x v="109"/>
    <s v="EL"/>
    <x v="2"/>
    <x v="244"/>
    <x v="0"/>
    <s v="Instalado"/>
    <s v="Operativo"/>
    <s v="Distribuidora"/>
    <x v="0"/>
    <x v="0"/>
    <x v="1"/>
    <x v="0"/>
    <s v="Estatal"/>
    <s v="CAJAMARCA"/>
    <s v="CAJAMARCA"/>
    <s v="HUALGAYOC"/>
    <s v="BAMBAMARCA"/>
    <n v="0"/>
    <x v="1"/>
    <n v="0"/>
    <x v="0"/>
    <x v="0"/>
    <x v="0"/>
    <s v="MWh"/>
    <n v="0"/>
    <n v="0"/>
    <m/>
    <n v="4.1666666666666664E-2"/>
    <n v="3.3333333333333333E-2"/>
    <n v="0"/>
    <n v="0"/>
    <n v="29"/>
    <s v="BASE DE DATOS"/>
    <m/>
  </r>
  <r>
    <s v="24"/>
    <x v="4"/>
    <s v="ELN"/>
    <s v="53022313"/>
    <s v="53022313"/>
    <x v="2"/>
    <s v="Detroit"/>
    <s v="S"/>
    <n v="0.5"/>
    <n v="0.6"/>
    <n v="0"/>
    <n v="0"/>
    <n v="0"/>
    <n v="0"/>
    <n v="0"/>
    <n v="0"/>
    <n v="0"/>
    <m/>
    <x v="0"/>
    <s v="ELN53022313DetroitEL"/>
    <s v="Electro Norte S. A."/>
    <x v="32"/>
    <x v="32"/>
    <s v="C.T. La Viña Movil"/>
    <x v="110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JAYANCA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4"/>
    <s v="ENEDIS"/>
    <s v="53014599"/>
    <s v="53014599"/>
    <x v="2"/>
    <s v="MODASA 515kW"/>
    <s v="S"/>
    <n v="0.46300000000000002"/>
    <n v="0.35"/>
    <n v="0.752"/>
    <n v="1.2909999999999999"/>
    <n v="2.0430000000000001"/>
    <n v="0"/>
    <n v="18.3"/>
    <n v="0"/>
    <n v="0"/>
    <m/>
    <x v="0"/>
    <s v="ENEDIS53014599MODASA 515kWEL"/>
    <s v="ENEL Distribución Perú S.A.A."/>
    <x v="8"/>
    <x v="8"/>
    <s v="C. T. Ravira-Pacaraos"/>
    <x v="17"/>
    <s v="EL"/>
    <x v="2"/>
    <x v="38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2.0430000000000001"/>
    <n v="2.0430000000000001E-3"/>
    <m/>
    <s v="-"/>
    <s v="-"/>
    <n v="0"/>
    <n v="0"/>
    <n v="45"/>
    <s v="BASE DE DATOS"/>
    <m/>
  </r>
  <r>
    <s v="24"/>
    <x v="4"/>
    <s v="ENEDIS"/>
    <s v="53014599"/>
    <s v="53014599"/>
    <x v="2"/>
    <s v="GRUPO PLACA ZQ-4288"/>
    <s v="S"/>
    <n v="0.17"/>
    <n v="0.15"/>
    <n v="10.023999999999999"/>
    <n v="31.547999999999998"/>
    <n v="41.572000000000003"/>
    <n v="0"/>
    <n v="527.15"/>
    <n v="0"/>
    <n v="0"/>
    <m/>
    <x v="0"/>
    <s v="ENEDIS53014599GRUPO PLACA ZQ-4288EL"/>
    <s v="ENEL Distribución Perú S.A.A."/>
    <x v="8"/>
    <x v="8"/>
    <s v="C. T. Ravira-Pacaraos"/>
    <x v="17"/>
    <s v="EL"/>
    <x v="2"/>
    <x v="39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41.572000000000003"/>
    <n v="4.1572000000000005E-2"/>
    <m/>
    <s v="-"/>
    <s v="-"/>
    <n v="0"/>
    <n v="-7.1054273576010019E-15"/>
    <n v="45"/>
    <s v="BASE DE DATOS"/>
    <m/>
  </r>
  <r>
    <s v="24"/>
    <x v="4"/>
    <s v="ENEDIS"/>
    <s v="53014599"/>
    <s v="53014599"/>
    <x v="2"/>
    <s v="COMMINS C900"/>
    <s v="S"/>
    <n v="0.92500000000000004"/>
    <n v="0.83499999999999996"/>
    <n v="32.369999999999997"/>
    <n v="26.047999999999998"/>
    <n v="58.417999999999999"/>
    <n v="0"/>
    <n v="165"/>
    <n v="0"/>
    <n v="0"/>
    <m/>
    <x v="0"/>
    <s v="ENEDIS53014599COMMINS C900EL"/>
    <s v="ENEL Distribución Perú S.A.A."/>
    <x v="8"/>
    <x v="8"/>
    <s v="C. T. Ravira-Pacaraos"/>
    <x v="17"/>
    <s v="EL"/>
    <x v="2"/>
    <x v="40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58.417999999999999"/>
    <n v="5.8417999999999998E-2"/>
    <m/>
    <s v="-"/>
    <s v="-"/>
    <n v="0"/>
    <n v="-7.1054273576010019E-15"/>
    <n v="45"/>
    <s v="BASE DE DATOS"/>
    <m/>
  </r>
  <r>
    <s v="24"/>
    <x v="4"/>
    <s v="ENEDIS"/>
    <s v="53014599"/>
    <s v="53014599"/>
    <x v="2"/>
    <s v="COMMINS 925kW"/>
    <s v="S"/>
    <n v="0.92500000000000004"/>
    <n v="0.83499999999999996"/>
    <n v="0"/>
    <n v="0"/>
    <n v="0"/>
    <n v="0"/>
    <n v="0"/>
    <n v="0"/>
    <n v="0"/>
    <m/>
    <x v="0"/>
    <s v="ENEDIS53014599COMMINS 925kWEL"/>
    <s v="ENEL Distribución Perú S.A.A."/>
    <x v="8"/>
    <x v="8"/>
    <s v="C. T. Ravira-Pacaraos"/>
    <x v="17"/>
    <s v="EL"/>
    <x v="2"/>
    <x v="41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0"/>
    <n v="0"/>
    <m/>
    <s v="-"/>
    <s v="-"/>
    <n v="0"/>
    <n v="0"/>
    <n v="45"/>
    <s v="BASE DE DATOS"/>
    <m/>
  </r>
  <r>
    <s v="24"/>
    <x v="4"/>
    <s v="GENRNT"/>
    <s v="33372916"/>
    <s v="33372916"/>
    <x v="2"/>
    <s v="G-1"/>
    <s v="S"/>
    <n v="11.6"/>
    <n v="11.234"/>
    <n v="89.55"/>
    <n v="320.34500000000003"/>
    <n v="409.89499999999998"/>
    <n v="676"/>
    <n v="48"/>
    <n v="0"/>
    <n v="3119.84"/>
    <m/>
    <x v="0"/>
    <s v="GENRNT33372916G-1EL"/>
    <s v="Genrent del Peru S.A.C."/>
    <x v="6"/>
    <x v="6"/>
    <s v="C.T. Iquitos Nueva"/>
    <x v="13"/>
    <s v="EL"/>
    <x v="2"/>
    <x v="28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09.89499999999998"/>
    <n v="0.40989500000000001"/>
    <m/>
    <n v="0.96666666666666667"/>
    <n v="0.9361666666666667"/>
    <n v="0"/>
    <n v="5.6843418860808015E-14"/>
    <n v="54"/>
    <s v="BASE DE DATOS"/>
    <m/>
  </r>
  <r>
    <s v="24"/>
    <x v="4"/>
    <s v="GENRNT"/>
    <s v="33372916"/>
    <s v="33372916"/>
    <x v="2"/>
    <s v="G-2"/>
    <s v="S"/>
    <n v="11.6"/>
    <n v="11.234999999999999"/>
    <n v="1098.44"/>
    <n v="3587.924"/>
    <n v="4686.3639999999996"/>
    <n v="97"/>
    <n v="603"/>
    <n v="0"/>
    <n v="0"/>
    <m/>
    <x v="0"/>
    <s v="GENRNT33372916G-2EL"/>
    <s v="Genrent del Peru S.A.C."/>
    <x v="6"/>
    <x v="6"/>
    <s v="C.T. Iquitos Nueva"/>
    <x v="13"/>
    <s v="EL"/>
    <x v="2"/>
    <x v="29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686.3639999999996"/>
    <n v="4.6863639999999993"/>
    <m/>
    <n v="0.96666666666666667"/>
    <n v="0.93624999999999992"/>
    <n v="0"/>
    <n v="0"/>
    <n v="54"/>
    <s v="BASE DE DATOS"/>
    <m/>
  </r>
  <r>
    <s v="24"/>
    <x v="4"/>
    <s v="GENRNT"/>
    <s v="33372916"/>
    <s v="33372916"/>
    <x v="2"/>
    <s v="G-3"/>
    <s v="S"/>
    <n v="11.6"/>
    <n v="11.321"/>
    <n v="1199.386"/>
    <n v="4341.6779999999999"/>
    <n v="5541.0640000000003"/>
    <n v="39"/>
    <n v="685"/>
    <n v="0"/>
    <n v="0"/>
    <m/>
    <x v="0"/>
    <s v="GENRNT33372916G-3EL"/>
    <s v="Genrent del Peru S.A.C."/>
    <x v="6"/>
    <x v="6"/>
    <s v="C.T. Iquitos Nueva"/>
    <x v="13"/>
    <s v="EL"/>
    <x v="2"/>
    <x v="30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541.0640000000003"/>
    <n v="5.5410640000000004"/>
    <m/>
    <n v="0.96666666666666667"/>
    <n v="0.94341666666666668"/>
    <n v="0"/>
    <n v="0"/>
    <n v="54"/>
    <s v="BASE DE DATOS"/>
    <m/>
  </r>
  <r>
    <s v="24"/>
    <x v="4"/>
    <s v="GENRNT"/>
    <s v="33372916"/>
    <s v="33372916"/>
    <x v="2"/>
    <s v="G-4"/>
    <s v="S"/>
    <n v="11.6"/>
    <n v="11.519"/>
    <n v="1019.027"/>
    <n v="3635.8429999999998"/>
    <n v="4654.87"/>
    <n v="160"/>
    <n v="564"/>
    <n v="0"/>
    <n v="3573.38"/>
    <m/>
    <x v="0"/>
    <s v="GENRNT33372916G-4EL"/>
    <s v="Genrent del Peru S.A.C."/>
    <x v="6"/>
    <x v="6"/>
    <s v="C.T. Iquitos Nueva"/>
    <x v="13"/>
    <s v="EL"/>
    <x v="2"/>
    <x v="31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654.87"/>
    <n v="4.6548699999999998"/>
    <m/>
    <n v="0.96666666666666667"/>
    <n v="0.95991666666666664"/>
    <n v="0"/>
    <n v="0"/>
    <n v="54"/>
    <s v="BASE DE DATOS"/>
    <m/>
  </r>
  <r>
    <s v="24"/>
    <x v="4"/>
    <s v="GENRNT"/>
    <s v="33372916"/>
    <s v="33372916"/>
    <x v="2"/>
    <s v="G-5"/>
    <s v="S"/>
    <n v="11.6"/>
    <n v="11.326000000000001"/>
    <n v="1250.587"/>
    <n v="4640.1030000000001"/>
    <n v="5890.69"/>
    <n v="65.86"/>
    <n v="658"/>
    <n v="0.14000000000000001"/>
    <n v="838.85"/>
    <m/>
    <x v="0"/>
    <s v="GENRNT33372916G-5EL"/>
    <s v="Genrent del Peru S.A.C."/>
    <x v="6"/>
    <x v="6"/>
    <s v="C.T. Iquitos Nueva"/>
    <x v="13"/>
    <s v="EL"/>
    <x v="2"/>
    <x v="32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890.69"/>
    <n v="5.8906899999999993"/>
    <m/>
    <n v="0.96666666666666667"/>
    <n v="0.94383333333333341"/>
    <n v="0"/>
    <n v="9.0949470177292824E-13"/>
    <n v="54"/>
    <s v="BASE DE DATOS"/>
    <m/>
  </r>
  <r>
    <s v="24"/>
    <x v="4"/>
    <s v="GENRNT"/>
    <s v="33372916"/>
    <s v="33372916"/>
    <x v="2"/>
    <s v="G-6"/>
    <s v="S"/>
    <n v="11.6"/>
    <n v="11.6"/>
    <n v="1152.6379999999999"/>
    <n v="3995.1170000000002"/>
    <n v="5147.7550000000001"/>
    <n v="86.96"/>
    <n v="637"/>
    <n v="0.04"/>
    <n v="663.02"/>
    <m/>
    <x v="0"/>
    <s v="GENRNT33372916G-6EL"/>
    <s v="Genrent del Peru S.A.C."/>
    <x v="6"/>
    <x v="6"/>
    <s v="C.T. Iquitos Nueva"/>
    <x v="13"/>
    <s v="EL"/>
    <x v="2"/>
    <x v="33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147.7550000000001"/>
    <n v="5.1477550000000001"/>
    <m/>
    <n v="0.96666666666666667"/>
    <n v="0.96666666666666667"/>
    <n v="0"/>
    <n v="0"/>
    <n v="54"/>
    <s v="BASE DE DATOS"/>
    <m/>
  </r>
  <r>
    <s v="24"/>
    <x v="4"/>
    <s v="GENRNT"/>
    <s v="33372916"/>
    <s v="33372916"/>
    <x v="2"/>
    <s v="G-7"/>
    <s v="S"/>
    <n v="11.6"/>
    <n v="11.523999999999999"/>
    <n v="1190.0999999999999"/>
    <n v="4797.4030000000002"/>
    <n v="5987.5029999999997"/>
    <n v="42.96"/>
    <n v="681"/>
    <n v="0.04"/>
    <n v="1405.18"/>
    <m/>
    <x v="0"/>
    <s v="GENRNT33372916G-7EL"/>
    <s v="Genrent del Peru S.A.C."/>
    <x v="6"/>
    <x v="6"/>
    <s v="C.T. Iquitos Nueva"/>
    <x v="13"/>
    <s v="EL"/>
    <x v="2"/>
    <x v="34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987.5029999999997"/>
    <n v="5.9875029999999994"/>
    <m/>
    <n v="0.96666666666666667"/>
    <n v="0.96033333333333326"/>
    <n v="0"/>
    <n v="9.0949470177292824E-13"/>
    <n v="54"/>
    <s v="BASE DE DATOS"/>
    <m/>
  </r>
  <r>
    <s v="24"/>
    <x v="4"/>
    <s v="SEAL"/>
    <s v="33013810"/>
    <s v="33013810"/>
    <x v="2"/>
    <s v="CAT"/>
    <s v="N"/>
    <n v="0.5"/>
    <n v="0"/>
    <n v="0"/>
    <n v="0"/>
    <n v="0"/>
    <n v="0"/>
    <n v="0"/>
    <n v="0"/>
    <n v="0"/>
    <m/>
    <x v="0"/>
    <s v="SEAL33013810CATEL"/>
    <s v="SEAL - Sociedad El‚ctrica del Sur Oeste S. A."/>
    <x v="9"/>
    <x v="9"/>
    <s v="C. T. Ocoña"/>
    <x v="18"/>
    <s v="EL"/>
    <x v="2"/>
    <x v="42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4"/>
    <s v="SEAL"/>
    <s v="33013810"/>
    <s v="33013810"/>
    <x v="2"/>
    <s v="PERKINS 1"/>
    <s v="N"/>
    <n v="0.2"/>
    <n v="0"/>
    <n v="0"/>
    <n v="0"/>
    <n v="0"/>
    <n v="0"/>
    <n v="0"/>
    <n v="0"/>
    <n v="0"/>
    <m/>
    <x v="0"/>
    <s v="SEAL33013810PERKINS 1EL"/>
    <s v="SEAL - Sociedad El‚ctrica del Sur Oeste S. A."/>
    <x v="9"/>
    <x v="9"/>
    <s v="C. T. Ocoña"/>
    <x v="18"/>
    <s v="EL"/>
    <x v="2"/>
    <x v="43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4"/>
    <s v="SEAL"/>
    <s v="33013810"/>
    <s v="33013810"/>
    <x v="2"/>
    <s v="PERKINS 3"/>
    <s v="N"/>
    <n v="0.6"/>
    <n v="0"/>
    <n v="0"/>
    <n v="0"/>
    <n v="0"/>
    <n v="0"/>
    <n v="0"/>
    <n v="0"/>
    <n v="0"/>
    <m/>
    <x v="0"/>
    <s v="SEAL33013810PERKINS 3EL"/>
    <s v="SEAL - Sociedad El‚ctrica del Sur Oeste S. A."/>
    <x v="9"/>
    <x v="9"/>
    <s v="C. T. Ocoña"/>
    <x v="18"/>
    <s v="EL"/>
    <x v="2"/>
    <x v="44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4"/>
    <s v="SEAL"/>
    <s v="33013810"/>
    <s v="33013810"/>
    <x v="2"/>
    <s v="VOLVO1"/>
    <s v="N"/>
    <n v="0.2"/>
    <n v="0"/>
    <n v="0"/>
    <n v="0"/>
    <n v="0"/>
    <n v="0"/>
    <n v="0"/>
    <n v="0"/>
    <n v="0"/>
    <m/>
    <x v="0"/>
    <s v="SEAL33013810VOLVO1EL"/>
    <s v="SEAL - Sociedad El‚ctrica del Sur Oeste S. A."/>
    <x v="9"/>
    <x v="9"/>
    <s v="C. T. Ocoña"/>
    <x v="18"/>
    <s v="EL"/>
    <x v="2"/>
    <x v="45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4"/>
    <s v="SEAL"/>
    <s v="33013810"/>
    <s v="33013810"/>
    <x v="2"/>
    <s v="VOLVO2"/>
    <s v="N"/>
    <n v="0.2"/>
    <n v="0"/>
    <n v="0"/>
    <n v="0"/>
    <n v="0"/>
    <n v="0"/>
    <n v="0"/>
    <n v="0"/>
    <n v="0"/>
    <m/>
    <x v="0"/>
    <s v="SEAL33013810VOLVO2EL"/>
    <s v="SEAL - Sociedad El‚ctrica del Sur Oeste S. A."/>
    <x v="9"/>
    <x v="9"/>
    <s v="C. T. Ocoña"/>
    <x v="18"/>
    <s v="EL"/>
    <x v="2"/>
    <x v="46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4"/>
    <s v="SEAL"/>
    <s v="33013850"/>
    <s v="33013850"/>
    <x v="2"/>
    <s v="PERKINS 1"/>
    <s v="S"/>
    <n v="0.46"/>
    <n v="0.38"/>
    <n v="20.189"/>
    <n v="58.61"/>
    <n v="78.799000000000007"/>
    <n v="0"/>
    <n v="480"/>
    <n v="0"/>
    <n v="0"/>
    <m/>
    <x v="0"/>
    <s v="SEAL33013850PERKINS 1EL"/>
    <s v="SEAL - Sociedad El‚ctrica del Sur Oeste S. A."/>
    <x v="9"/>
    <x v="9"/>
    <s v="C. T. Atico"/>
    <x v="19"/>
    <s v="EL"/>
    <x v="2"/>
    <x v="43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78.799000000000007"/>
    <n v="7.8799000000000008E-2"/>
    <m/>
    <n v="3.8333333333333337E-2"/>
    <n v="3.1666666666666669E-2"/>
    <n v="0"/>
    <n v="0"/>
    <n v="87"/>
    <s v="BASE DE DATOS"/>
    <m/>
  </r>
  <r>
    <s v="24"/>
    <x v="4"/>
    <s v="SEAL"/>
    <s v="33013850"/>
    <s v="33013850"/>
    <x v="2"/>
    <s v="CAT"/>
    <s v="S"/>
    <n v="0.5"/>
    <n v="0.38"/>
    <n v="0"/>
    <n v="0"/>
    <n v="0"/>
    <n v="0"/>
    <n v="0"/>
    <n v="0"/>
    <n v="0"/>
    <m/>
    <x v="0"/>
    <s v="SEAL33013850CATEL"/>
    <s v="SEAL - Sociedad El‚ctrica del Sur Oeste S. A."/>
    <x v="9"/>
    <x v="9"/>
    <s v="C. T. Atico"/>
    <x v="19"/>
    <s v="EL"/>
    <x v="2"/>
    <x v="42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4.1666666666666664E-2"/>
    <n v="3.1666666666666669E-2"/>
    <n v="0"/>
    <n v="0"/>
    <n v="87"/>
    <s v="BASE DE DATOS"/>
    <m/>
  </r>
  <r>
    <s v="24"/>
    <x v="4"/>
    <s v="SEAL"/>
    <s v="33013850"/>
    <s v="33013850"/>
    <x v="2"/>
    <s v="VOLVO PENTA 2"/>
    <s v="N"/>
    <n v="0.21"/>
    <n v="0.1"/>
    <n v="0"/>
    <n v="0"/>
    <n v="0"/>
    <n v="0"/>
    <n v="0"/>
    <n v="0"/>
    <n v="0"/>
    <m/>
    <x v="0"/>
    <s v="SEAL33013850VOLVO PENTA 2EL"/>
    <s v="SEAL - Sociedad El‚ctrica del Sur Oeste S. A."/>
    <x v="9"/>
    <x v="9"/>
    <s v="C. T. Atico"/>
    <x v="19"/>
    <s v="EL"/>
    <x v="2"/>
    <x v="47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1.7499999999999998E-2"/>
    <n v="8.3333333333333332E-3"/>
    <n v="0"/>
    <n v="0"/>
    <n v="87"/>
    <s v="BASE DE DATOS"/>
    <m/>
  </r>
  <r>
    <s v="24"/>
    <x v="4"/>
    <s v="SEAL"/>
    <s v="33013850"/>
    <s v="33013850"/>
    <x v="2"/>
    <s v="PERKINS 2"/>
    <s v="S"/>
    <n v="0.46"/>
    <n v="0.38"/>
    <n v="19.52"/>
    <n v="56.104999999999997"/>
    <n v="75.625"/>
    <n v="0"/>
    <n v="460"/>
    <n v="0"/>
    <n v="0"/>
    <m/>
    <x v="0"/>
    <s v="SEAL33013850PERKINS 2EL"/>
    <s v="SEAL - Sociedad El‚ctrica del Sur Oeste S. A."/>
    <x v="9"/>
    <x v="9"/>
    <s v="C. T. Atico"/>
    <x v="19"/>
    <s v="EL"/>
    <x v="2"/>
    <x v="48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75.625"/>
    <n v="7.5624999999999998E-2"/>
    <m/>
    <n v="3.8333333333333337E-2"/>
    <n v="3.1666666666666669E-2"/>
    <n v="0"/>
    <n v="0"/>
    <n v="87"/>
    <s v="BASE DE DATOS"/>
    <m/>
  </r>
  <r>
    <s v="24"/>
    <x v="4"/>
    <s v="SEAL"/>
    <s v="33013850"/>
    <s v="33013850"/>
    <x v="2"/>
    <s v="PERKINS 3"/>
    <s v="S"/>
    <n v="0.55000000000000004"/>
    <n v="0.44"/>
    <n v="9.3149999999999995"/>
    <n v="16.550999999999998"/>
    <n v="25.866"/>
    <n v="0"/>
    <n v="272"/>
    <n v="0"/>
    <n v="0"/>
    <m/>
    <x v="0"/>
    <s v="SEAL33013850PERKINS 3EL"/>
    <s v="SEAL - Sociedad El‚ctrica del Sur Oeste S. A."/>
    <x v="9"/>
    <x v="9"/>
    <s v="C. T. Atico"/>
    <x v="19"/>
    <s v="EL"/>
    <x v="2"/>
    <x v="44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25.866"/>
    <n v="2.5866E-2"/>
    <m/>
    <n v="4.5833333333333337E-2"/>
    <n v="3.6666666666666667E-2"/>
    <n v="0"/>
    <n v="0"/>
    <n v="87"/>
    <s v="BASE DE DATOS"/>
    <m/>
  </r>
  <r>
    <s v="24"/>
    <x v="4"/>
    <s v="SEAL"/>
    <s v="33013850"/>
    <s v="33013850"/>
    <x v="2"/>
    <s v="ALGESA"/>
    <s v="S"/>
    <n v="0.74"/>
    <n v="0.68"/>
    <n v="27.643000000000001"/>
    <n v="58.741999999999997"/>
    <n v="86.385000000000005"/>
    <n v="0"/>
    <n v="187"/>
    <n v="0"/>
    <n v="0"/>
    <m/>
    <x v="0"/>
    <s v="SEAL33013850ALGESAEL"/>
    <s v="SEAL - Sociedad El‚ctrica del Sur Oeste S. A."/>
    <x v="9"/>
    <x v="9"/>
    <s v="C. T. Atico"/>
    <x v="19"/>
    <s v="EL"/>
    <x v="2"/>
    <x v="49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86.385000000000005"/>
    <n v="8.6385000000000003E-2"/>
    <m/>
    <n v="6.1666666666666668E-2"/>
    <n v="5.6666666666666671E-2"/>
    <n v="0"/>
    <n v="-1.4210854715202004E-14"/>
    <n v="87"/>
    <s v="BASE DE DATOS"/>
    <m/>
  </r>
  <r>
    <s v="24"/>
    <x v="4"/>
    <s v="SEAL"/>
    <s v="33013870"/>
    <s v="33013870"/>
    <x v="2"/>
    <s v="DAEWO"/>
    <s v="N"/>
    <n v="0.34200000000000003"/>
    <n v="0"/>
    <n v="0"/>
    <n v="0"/>
    <n v="0"/>
    <n v="0"/>
    <n v="0"/>
    <n v="0"/>
    <n v="0"/>
    <m/>
    <x v="0"/>
    <s v="SEAL33013870DAEWOEL"/>
    <s v="SEAL - Sociedad El‚ctrica del Sur Oeste S. A."/>
    <x v="9"/>
    <x v="9"/>
    <s v="C. T. Caravelí"/>
    <x v="20"/>
    <s v="EL"/>
    <x v="2"/>
    <x v="50"/>
    <x v="0"/>
    <s v="Instalado"/>
    <s v="In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2.8500000000000001E-2"/>
    <n v="0"/>
    <n v="0"/>
    <n v="0"/>
    <n v="87"/>
    <s v="BASE DE DATOS"/>
    <m/>
  </r>
  <r>
    <s v="24"/>
    <x v="4"/>
    <s v="SEAL"/>
    <s v="33013870"/>
    <s v="33013870"/>
    <x v="2"/>
    <s v="PERKINS"/>
    <s v="S"/>
    <n v="0.55000000000000004"/>
    <n v="0.3"/>
    <n v="0"/>
    <n v="0"/>
    <n v="0"/>
    <n v="0"/>
    <n v="0"/>
    <n v="0"/>
    <n v="0"/>
    <m/>
    <x v="0"/>
    <s v="SEAL33013870PERKINSEL"/>
    <s v="SEAL - Sociedad El‚ctrica del Sur Oeste S. A."/>
    <x v="9"/>
    <x v="9"/>
    <s v="C. T. Caravel¡"/>
    <x v="20"/>
    <s v="EL"/>
    <x v="2"/>
    <x v="35"/>
    <x v="0"/>
    <s v="Instalado"/>
    <s v="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4.5833333333333337E-2"/>
    <n v="2.4999999999999998E-2"/>
    <n v="0"/>
    <n v="0"/>
    <n v="87"/>
    <s v="BASE DE DATOS"/>
    <m/>
  </r>
  <r>
    <s v="24"/>
    <x v="4"/>
    <s v="SEAL"/>
    <s v="33013820"/>
    <s v="33013820"/>
    <x v="2"/>
    <s v="CAT2"/>
    <s v="N"/>
    <n v="0"/>
    <n v="0"/>
    <n v="0"/>
    <n v="0"/>
    <n v="0"/>
    <n v="0"/>
    <n v="0"/>
    <n v="0"/>
    <n v="0"/>
    <m/>
    <x v="1"/>
    <s v="SEAL33013820CAT2EL"/>
    <s v="SEAL - Sociedad El‚ctrica del Sur Oeste S. A."/>
    <x v="9"/>
    <x v="9"/>
    <s v="C. T. Chala"/>
    <x v="21"/>
    <s v="EL"/>
    <x v="2"/>
    <x v="51"/>
    <x v="0"/>
    <s v="Instalado"/>
    <s v="Inoperativo"/>
    <s v="Distribuidora"/>
    <x v="0"/>
    <x v="0"/>
    <x v="1"/>
    <x v="0"/>
    <s v="Estatal"/>
    <s v="AREQUIPA"/>
    <s v="AREQUIPA"/>
    <s v="CARAVELI"/>
    <s v="CHALA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4"/>
    <s v="SEAL"/>
    <s v="33014010"/>
    <s v="33014010"/>
    <x v="2"/>
    <s v="PERKINS"/>
    <s v="S"/>
    <n v="0.45"/>
    <n v="0.35"/>
    <n v="0"/>
    <n v="0"/>
    <n v="0"/>
    <n v="0"/>
    <n v="0"/>
    <n v="0"/>
    <n v="0"/>
    <m/>
    <x v="0"/>
    <s v="SEAL33014010PERKINSEL"/>
    <s v="SEAL - Sociedad El‚ctrica del Sur Oeste S. A."/>
    <x v="9"/>
    <x v="9"/>
    <s v="C. T. Cotahuasi"/>
    <x v="22"/>
    <s v="EL"/>
    <x v="2"/>
    <x v="3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4"/>
    <s v="SEAL"/>
    <s v="33014010"/>
    <s v="33014010"/>
    <x v="2"/>
    <s v="CAT 1"/>
    <s v="S"/>
    <n v="0.45"/>
    <n v="0.35"/>
    <n v="0"/>
    <n v="0"/>
    <n v="0"/>
    <n v="0"/>
    <n v="0"/>
    <n v="0"/>
    <n v="0"/>
    <m/>
    <x v="0"/>
    <s v="SEAL33014010CAT 1EL"/>
    <s v="SEAL - Sociedad El‚ctrica del Sur Oeste S. A."/>
    <x v="9"/>
    <x v="9"/>
    <s v="C. T. Cotahuasi"/>
    <x v="22"/>
    <s v="EL"/>
    <x v="2"/>
    <x v="5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4"/>
    <s v="SEAL"/>
    <s v="33014010"/>
    <s v="33014010"/>
    <x v="2"/>
    <s v="CAT 2"/>
    <s v="S"/>
    <n v="0.45"/>
    <n v="0.35"/>
    <n v="0"/>
    <n v="0"/>
    <n v="0"/>
    <n v="0"/>
    <n v="0"/>
    <n v="0"/>
    <n v="0"/>
    <m/>
    <x v="0"/>
    <s v="SEAL33014010CAT 2EL"/>
    <s v="SEAL - Sociedad El‚ctrica del Sur Oeste S. A."/>
    <x v="9"/>
    <x v="9"/>
    <s v="C. T. Cotahuasi"/>
    <x v="22"/>
    <s v="EL"/>
    <x v="2"/>
    <x v="53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4"/>
    <s v="SEAL"/>
    <s v="33014010"/>
    <s v="33014010"/>
    <x v="2"/>
    <s v="CAT"/>
    <s v="N"/>
    <n v="0.45"/>
    <n v="0"/>
    <n v="0"/>
    <n v="0"/>
    <n v="0"/>
    <n v="0"/>
    <n v="0"/>
    <n v="0"/>
    <n v="0"/>
    <m/>
    <x v="0"/>
    <s v="SEAL33014010CATEL"/>
    <s v="SEAL - Sociedad El‚ctrica del Sur Oeste S. A."/>
    <x v="9"/>
    <x v="9"/>
    <s v="C. T. Cotahuasi"/>
    <x v="22"/>
    <s v="EL"/>
    <x v="2"/>
    <x v="4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0"/>
    <n v="0"/>
    <n v="0"/>
    <n v="87"/>
    <s v="BASE DE DATOS"/>
    <m/>
  </r>
  <r>
    <s v="24"/>
    <x v="4"/>
    <s v="SEAL"/>
    <s v="33014010"/>
    <s v="33014010"/>
    <x v="2"/>
    <s v="AREM 1"/>
    <s v="S"/>
    <n v="0.2"/>
    <n v="0.19500000000000001"/>
    <n v="0"/>
    <n v="1.6240000000000001"/>
    <n v="1.6240000000000001"/>
    <n v="0"/>
    <n v="13"/>
    <n v="0"/>
    <n v="0"/>
    <m/>
    <x v="0"/>
    <s v="SEAL33014010AREM 1EL"/>
    <s v="SEAL - Sociedad El‚ctrica del Sur Oeste S. A."/>
    <x v="9"/>
    <x v="9"/>
    <s v="C. T. Cotahuasi"/>
    <x v="22"/>
    <s v="EL"/>
    <x v="2"/>
    <x v="54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1.6240000000000001"/>
    <n v="1.624E-3"/>
    <m/>
    <n v="1.6666666666666666E-2"/>
    <n v="1.6250000000000001E-2"/>
    <n v="0"/>
    <n v="0"/>
    <n v="87"/>
    <s v="BASE DE DATOS"/>
    <m/>
  </r>
  <r>
    <s v="24"/>
    <x v="4"/>
    <s v="SEAL"/>
    <s v="33014010"/>
    <s v="33014010"/>
    <x v="2"/>
    <s v="AREM 2"/>
    <s v="S"/>
    <n v="0.1"/>
    <n v="0.09"/>
    <n v="0"/>
    <n v="0.82099999999999995"/>
    <n v="0.82099999999999995"/>
    <n v="0"/>
    <n v="13"/>
    <n v="0"/>
    <n v="0"/>
    <m/>
    <x v="0"/>
    <s v="SEAL33014010AREM 2EL"/>
    <s v="SEAL - Sociedad El‚ctrica del Sur Oeste S. A."/>
    <x v="9"/>
    <x v="9"/>
    <s v="C. T. Cotahuasi"/>
    <x v="22"/>
    <s v="EL"/>
    <x v="2"/>
    <x v="5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.82099999999999995"/>
    <n v="8.209999999999999E-4"/>
    <m/>
    <n v="8.3333333333333332E-3"/>
    <n v="7.4999999999999997E-3"/>
    <n v="0"/>
    <n v="0"/>
    <n v="87"/>
    <s v="BASE DE DATOS"/>
    <m/>
  </r>
  <r>
    <s v="24"/>
    <x v="4"/>
    <s v="SEAL"/>
    <s v="33013850"/>
    <s v="33013850"/>
    <x v="2"/>
    <s v="PERKINS 4"/>
    <s v="N"/>
    <n v="0"/>
    <n v="0"/>
    <n v="0"/>
    <n v="0"/>
    <n v="0"/>
    <n v="0"/>
    <n v="0"/>
    <n v="0"/>
    <n v="0"/>
    <m/>
    <x v="0"/>
    <s v="SEAL33013850PERKINS 4EL"/>
    <s v="SEAL - Sociedad El‚ctrica del Sur Oeste S. A."/>
    <x v="9"/>
    <x v="9"/>
    <s v="C. T. Atico"/>
    <x v="19"/>
    <s v="EL"/>
    <x v="2"/>
    <x v="56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4"/>
    <s v="SEAL"/>
    <s v="33013884"/>
    <s v="33013884"/>
    <x v="2"/>
    <s v="DOOSAN"/>
    <s v="S"/>
    <n v="0.74"/>
    <n v="0.63800000000000001"/>
    <n v="0"/>
    <n v="0"/>
    <n v="0"/>
    <n v="0"/>
    <n v="0"/>
    <n v="0"/>
    <n v="0"/>
    <m/>
    <x v="0"/>
    <s v="SEAL33013884DOOSANEL"/>
    <s v="SEAL - Sociedad El‚ctrica del Sur Oeste S. A."/>
    <x v="9"/>
    <x v="9"/>
    <s v="C. T. Orcopampa"/>
    <x v="23"/>
    <s v="EL"/>
    <x v="2"/>
    <x v="57"/>
    <x v="0"/>
    <s v="Instalado"/>
    <s v="Operativo"/>
    <s v="Distribuidora"/>
    <x v="0"/>
    <x v="0"/>
    <x v="1"/>
    <x v="0"/>
    <s v="Estatal"/>
    <s v="AREQUIPA"/>
    <s v="AREQUIPA"/>
    <s v="CASTILLA"/>
    <s v="ORCOPAMPA"/>
    <n v="0"/>
    <x v="1"/>
    <n v="0"/>
    <x v="0"/>
    <x v="0"/>
    <x v="0"/>
    <s v="MWh"/>
    <n v="0"/>
    <n v="0"/>
    <m/>
    <n v="6.1666666666666668E-2"/>
    <n v="5.3166666666666668E-2"/>
    <n v="0"/>
    <n v="0"/>
    <n v="87"/>
    <s v="BASE DE DATOS"/>
    <m/>
  </r>
  <r>
    <s v="24"/>
    <x v="4"/>
    <s v="AURORA"/>
    <s v="13281411"/>
    <s v="13281411"/>
    <x v="1"/>
    <s v="G1"/>
    <s v="S"/>
    <n v="37.5"/>
    <n v="20.38"/>
    <n v="0"/>
    <n v="0"/>
    <n v="0"/>
    <n v="724"/>
    <n v="0"/>
    <n v="0"/>
    <n v="0"/>
    <m/>
    <x v="0"/>
    <s v="AURORA13281411G1TV"/>
    <s v="Agroaurora S.A.C."/>
    <x v="12"/>
    <x v="12"/>
    <s v="C.T.AGROAURORA"/>
    <x v="72"/>
    <s v="TV"/>
    <x v="1"/>
    <x v="36"/>
    <x v="0"/>
    <s v="Instalado"/>
    <s v="Operativo"/>
    <s v="Generadora"/>
    <x v="0"/>
    <x v="0"/>
    <x v="0"/>
    <x v="0"/>
    <s v="Privado"/>
    <s v="PIURA"/>
    <s v="PIURA"/>
    <s v="PAITA"/>
    <s v="LA HUACA"/>
    <n v="0"/>
    <x v="3"/>
    <n v="0"/>
    <x v="1"/>
    <x v="1"/>
    <x v="0"/>
    <s v="MWh"/>
    <n v="0"/>
    <n v="0"/>
    <m/>
    <n v="3.125"/>
    <n v="1.6990833333333333"/>
    <n v="0"/>
    <n v="0"/>
    <n v="2"/>
    <s v="BASE DE DATOS"/>
    <m/>
  </r>
  <r>
    <s v="24"/>
    <x v="4"/>
    <s v="AGSJAC"/>
    <s v="13375116"/>
    <s v="13375116"/>
    <x v="1"/>
    <s v="TV1"/>
    <s v="S"/>
    <n v="21.71"/>
    <n v="8.15"/>
    <n v="0"/>
    <n v="0"/>
    <n v="0"/>
    <n v="724"/>
    <n v="0"/>
    <n v="0"/>
    <n v="0"/>
    <m/>
    <x v="0"/>
    <s v="AGSJAC13375116TV1TV"/>
    <s v="Agroindustrias San Jacinto S.A.A."/>
    <x v="33"/>
    <x v="33"/>
    <s v="C.T. San Jacinto"/>
    <x v="111"/>
    <s v="TV"/>
    <x v="1"/>
    <x v="2"/>
    <x v="0"/>
    <s v="Instalado"/>
    <s v="Operativo"/>
    <s v="Generadora"/>
    <x v="0"/>
    <x v="0"/>
    <x v="0"/>
    <x v="0"/>
    <s v="Privado"/>
    <s v="ANCASH"/>
    <s v="ANCASH"/>
    <s v="SANTA"/>
    <s v="NEPEÑA"/>
    <n v="0"/>
    <x v="3"/>
    <n v="0"/>
    <x v="1"/>
    <x v="1"/>
    <x v="0"/>
    <s v="MWh"/>
    <n v="0"/>
    <n v="0"/>
    <m/>
    <n v="1.8091666666666668"/>
    <n v="0.6791666666666667"/>
    <n v="0"/>
    <n v="0"/>
    <n v="3"/>
    <s v="BASE DE DATOS"/>
    <m/>
  </r>
  <r>
    <s v="24"/>
    <x v="3"/>
    <s v="BIOCHI"/>
    <s v="33175009"/>
    <s v="33175009"/>
    <x v="1"/>
    <s v="TM5000"/>
    <s v="S"/>
    <n v="10"/>
    <n v="10"/>
    <n v="1122.9380000000001"/>
    <n v="5213.1880000000001"/>
    <n v="6336.1260000000002"/>
    <n v="18.72"/>
    <n v="701.28"/>
    <n v="0"/>
    <n v="0"/>
    <m/>
    <x v="0"/>
    <s v="BIOCHI33175009TM5000TV"/>
    <s v="Bionerg¡a del Chira S.A."/>
    <x v="26"/>
    <x v="26"/>
    <s v="C.T. Caña Brava"/>
    <x v="96"/>
    <s v="TV"/>
    <x v="1"/>
    <x v="210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6336.1260000000002"/>
    <n v="6.3361260000000001"/>
    <m/>
    <n v="0.83333333333333337"/>
    <n v="0.83333333333333337"/>
    <n v="0"/>
    <n v="0"/>
    <n v="8"/>
    <s v="BASE DE DATOS"/>
    <m/>
  </r>
  <r>
    <s v="24"/>
    <x v="3"/>
    <s v="BIOCHI"/>
    <s v="33175009"/>
    <s v="33175009"/>
    <x v="1"/>
    <s v="TMC5000"/>
    <s v="S"/>
    <n v="4"/>
    <n v="4"/>
    <n v="123.5"/>
    <n v="482.1"/>
    <n v="605.6"/>
    <n v="496.65"/>
    <n v="223.35"/>
    <n v="0"/>
    <n v="0"/>
    <m/>
    <x v="0"/>
    <s v="BIOCHI33175009TMC5000TV"/>
    <s v="Bionerg¡a del Chira S.A."/>
    <x v="26"/>
    <x v="26"/>
    <s v="C.T. Caña Brava"/>
    <x v="96"/>
    <s v="TV"/>
    <x v="1"/>
    <x v="211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605.6"/>
    <n v="0.60560000000000003"/>
    <m/>
    <n v="0.33333333333333331"/>
    <n v="0.33333333333333331"/>
    <n v="0"/>
    <n v="0"/>
    <n v="8"/>
    <s v="BASE DE DATOS"/>
    <m/>
  </r>
  <r>
    <s v="24"/>
    <x v="4"/>
    <s v="BIOCHI"/>
    <s v="33175009"/>
    <s v="33175009"/>
    <x v="1"/>
    <s v="TM5000"/>
    <s v="S"/>
    <n v="10"/>
    <n v="10"/>
    <n v="1082.1880000000001"/>
    <n v="5071.6880000000001"/>
    <n v="6153.8760000000002"/>
    <n v="676"/>
    <n v="44"/>
    <n v="0"/>
    <n v="0"/>
    <m/>
    <x v="0"/>
    <s v="BIOCHI33175009TM5000TV"/>
    <s v="Bionerg¡a del Chira S.A."/>
    <x v="26"/>
    <x v="26"/>
    <s v="C.T. Caña Brava"/>
    <x v="96"/>
    <s v="TV"/>
    <x v="1"/>
    <x v="210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6153.8760000000002"/>
    <n v="6.1538760000000003"/>
    <m/>
    <n v="0.83333333333333337"/>
    <n v="0.83333333333333337"/>
    <n v="0"/>
    <n v="0"/>
    <n v="8"/>
    <s v="BASE DE DATOS"/>
    <m/>
  </r>
  <r>
    <s v="24"/>
    <x v="4"/>
    <s v="BIOCHI"/>
    <s v="33175009"/>
    <s v="33175009"/>
    <x v="1"/>
    <s v="TMC5000"/>
    <s v="S"/>
    <n v="4"/>
    <n v="4"/>
    <n v="174.3"/>
    <n v="770.1"/>
    <n v="944.4"/>
    <n v="443"/>
    <n v="277"/>
    <n v="0"/>
    <n v="0"/>
    <m/>
    <x v="0"/>
    <s v="BIOCHI33175009TMC5000TV"/>
    <s v="Bionerg¡a del Chira S.A."/>
    <x v="26"/>
    <x v="26"/>
    <s v="C.T. Caña Brava"/>
    <x v="96"/>
    <s v="TV"/>
    <x v="1"/>
    <x v="211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944.4"/>
    <n v="0.94440000000000002"/>
    <m/>
    <n v="0.33333333333333331"/>
    <n v="0.33333333333333331"/>
    <n v="0"/>
    <n v="1.1368683772161603E-13"/>
    <n v="8"/>
    <s v="BASE DE DATOS"/>
    <m/>
  </r>
  <r>
    <s v="24"/>
    <x v="4"/>
    <s v="ENEGEN"/>
    <s v="33002293"/>
    <s v="33002293"/>
    <x v="0"/>
    <s v="TG-2"/>
    <s v="N"/>
    <n v="0"/>
    <n v="0"/>
    <n v="0"/>
    <n v="0"/>
    <n v="0"/>
    <n v="0"/>
    <n v="0"/>
    <n v="0"/>
    <n v="0"/>
    <m/>
    <x v="0"/>
    <s v="ENEGEN33002293TG-2TG"/>
    <s v="ENEL Generación Perú S.A.A."/>
    <x v="16"/>
    <x v="16"/>
    <s v="C. T. Santa Rosa"/>
    <x v="76"/>
    <s v="TG"/>
    <x v="0"/>
    <x v="180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4"/>
    <s v="ENEGEN"/>
    <s v="33002293"/>
    <s v="33002293"/>
    <x v="0"/>
    <s v="TG-3"/>
    <s v="N"/>
    <n v="0"/>
    <n v="0"/>
    <n v="0"/>
    <n v="0"/>
    <n v="0"/>
    <n v="0"/>
    <n v="0"/>
    <n v="0"/>
    <n v="0"/>
    <m/>
    <x v="0"/>
    <s v="ENEGEN33002293TG-3TG"/>
    <s v="ENEL Generación Perú S.A.A."/>
    <x v="16"/>
    <x v="16"/>
    <s v="C. T. Santa Rosa"/>
    <x v="76"/>
    <s v="TG"/>
    <x v="0"/>
    <x v="181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4"/>
    <s v="ENEGEN"/>
    <s v="33002293"/>
    <s v="33002293"/>
    <x v="0"/>
    <s v="TG-4"/>
    <s v="N"/>
    <n v="0"/>
    <n v="0"/>
    <n v="0"/>
    <n v="0"/>
    <n v="0"/>
    <n v="0"/>
    <n v="0"/>
    <n v="0"/>
    <n v="0"/>
    <m/>
    <x v="0"/>
    <s v="ENEGEN33002293TG-4TG"/>
    <s v="ENEL Generación Perú S.A.A."/>
    <x v="16"/>
    <x v="16"/>
    <s v="C. T. Santa Rosa"/>
    <x v="76"/>
    <s v="TG"/>
    <x v="0"/>
    <x v="182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4"/>
    <s v="ENEGEN"/>
    <s v="33002293"/>
    <s v="33002293"/>
    <x v="0"/>
    <s v="TG-5"/>
    <s v="S"/>
    <n v="59.6"/>
    <n v="47.905000000000001"/>
    <n v="0.66800000000000004"/>
    <n v="15.361000000000001"/>
    <n v="16.029"/>
    <n v="263.42"/>
    <n v="0.48"/>
    <n v="0"/>
    <n v="0"/>
    <m/>
    <x v="0"/>
    <s v="ENEGEN33002293TG-5TG"/>
    <s v="ENEL Generación Perú S.A.A."/>
    <x v="16"/>
    <x v="16"/>
    <s v="C. T. Santa Rosa"/>
    <x v="76"/>
    <s v="TG"/>
    <x v="0"/>
    <x v="183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16.029"/>
    <n v="1.6029000000000002E-2"/>
    <m/>
    <s v="-"/>
    <s v="-"/>
    <n v="0"/>
    <n v="0"/>
    <n v="46"/>
    <s v="BASE DE DATOS"/>
    <m/>
  </r>
  <r>
    <s v="24"/>
    <x v="4"/>
    <s v="ENEGEN"/>
    <s v="33002293"/>
    <s v="33002293"/>
    <x v="0"/>
    <s v="TG-6"/>
    <s v="S"/>
    <n v="59.6"/>
    <n v="53.71"/>
    <n v="0"/>
    <n v="56.542000000000002"/>
    <n v="56.542000000000002"/>
    <n v="264"/>
    <n v="1.35"/>
    <n v="2.78"/>
    <n v="0"/>
    <m/>
    <x v="0"/>
    <s v="ENEGEN33002293TG-6TG"/>
    <s v="ENEL Generación Perú S.A.A."/>
    <x v="16"/>
    <x v="16"/>
    <s v="C. T. Santa Rosa"/>
    <x v="76"/>
    <s v="TG"/>
    <x v="0"/>
    <x v="184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56.542000000000002"/>
    <n v="5.6542000000000002E-2"/>
    <m/>
    <s v="-"/>
    <s v="-"/>
    <n v="0"/>
    <n v="0"/>
    <n v="46"/>
    <s v="BASE DE DATOS"/>
    <m/>
  </r>
  <r>
    <s v="24"/>
    <x v="4"/>
    <s v="ENEGEN"/>
    <s v="33002293"/>
    <s v="33002293"/>
    <x v="0"/>
    <s v="TG-7"/>
    <s v="S"/>
    <n v="127.5"/>
    <n v="119.53700000000001"/>
    <n v="0"/>
    <n v="0"/>
    <n v="0"/>
    <n v="0"/>
    <n v="0"/>
    <n v="0"/>
    <n v="0"/>
    <m/>
    <x v="0"/>
    <s v="ENEGEN33002293TG-7TG"/>
    <s v="ENEL Generación Perú S.A.A."/>
    <x v="16"/>
    <x v="16"/>
    <s v="C. T. Santa Rosa"/>
    <x v="76"/>
    <s v="TG"/>
    <x v="0"/>
    <x v="185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4"/>
    <s v="ENEGEN"/>
    <s v="33002293"/>
    <s v="33002293"/>
    <x v="0"/>
    <s v="TG-8"/>
    <s v="S"/>
    <n v="200"/>
    <n v="191.196"/>
    <n v="1709.367"/>
    <n v="3471.8890000000001"/>
    <n v="5181.2560000000003"/>
    <n v="0"/>
    <n v="36.770000000000003"/>
    <n v="0"/>
    <n v="0"/>
    <m/>
    <x v="0"/>
    <s v="ENEGEN33002293TG-8TG"/>
    <s v="ENEL Generación Perú S.A.A."/>
    <x v="16"/>
    <x v="16"/>
    <s v="C. T. Santa Rosa"/>
    <x v="76"/>
    <s v="TG"/>
    <x v="0"/>
    <x v="186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5181.2560000000003"/>
    <n v="5.1812560000000003"/>
    <m/>
    <s v="-"/>
    <s v="-"/>
    <n v="0"/>
    <n v="0"/>
    <n v="46"/>
    <s v="BASE DE DATOS"/>
    <m/>
  </r>
  <r>
    <s v="24"/>
    <x v="4"/>
    <s v="ENEGEN"/>
    <s v="33028294"/>
    <s v="33028294"/>
    <x v="0"/>
    <s v="TG-3"/>
    <s v="S"/>
    <n v="170"/>
    <n v="150.28899999999999"/>
    <n v="24579.382000000001"/>
    <n v="65808.269"/>
    <n v="90387.65"/>
    <n v="0"/>
    <n v="744"/>
    <n v="0"/>
    <n v="0"/>
    <m/>
    <x v="0"/>
    <s v="ENEGEN33028294TG-3TG"/>
    <s v="ENEL Generación Perú S.A.A."/>
    <x v="16"/>
    <x v="16"/>
    <s v="C. T. Ventanilla"/>
    <x v="77"/>
    <s v="TG"/>
    <x v="3"/>
    <x v="181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90387.65"/>
    <n v="90.387649999999994"/>
    <m/>
    <s v="-"/>
    <s v="-"/>
    <n v="0"/>
    <n v="1.0000000038417056E-3"/>
    <n v="46"/>
    <s v="BASE DE DATOS"/>
    <m/>
  </r>
  <r>
    <s v="24"/>
    <x v="4"/>
    <s v="ENEGEN"/>
    <s v="33028294"/>
    <s v="33028294"/>
    <x v="0"/>
    <s v="TG-4"/>
    <s v="S"/>
    <n v="170"/>
    <n v="150.88900000000001"/>
    <n v="24736.741999999998"/>
    <n v="66048.563999999998"/>
    <n v="90785.305999999997"/>
    <n v="0"/>
    <n v="744"/>
    <n v="0"/>
    <n v="0"/>
    <m/>
    <x v="0"/>
    <s v="ENEGEN33028294TG-4TG"/>
    <s v="ENEL Generación Perú S.A.A."/>
    <x v="16"/>
    <x v="16"/>
    <s v="C. T. Ventanilla"/>
    <x v="77"/>
    <s v="TG"/>
    <x v="3"/>
    <x v="182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90785.305999999997"/>
    <n v="90.785305999999991"/>
    <m/>
    <s v="-"/>
    <s v="-"/>
    <n v="0"/>
    <n v="0"/>
    <n v="46"/>
    <s v="BASE DE DATOS"/>
    <m/>
  </r>
  <r>
    <s v="24"/>
    <x v="4"/>
    <s v="ENEGEN"/>
    <s v="33028294"/>
    <s v="33028294"/>
    <x v="1"/>
    <s v="TV-7"/>
    <s v="S"/>
    <n v="184"/>
    <n v="170.44499999999999"/>
    <n v="25660.047999999999"/>
    <n v="71868.705000000002"/>
    <n v="97528.754000000001"/>
    <n v="0"/>
    <n v="744"/>
    <n v="0"/>
    <n v="0"/>
    <m/>
    <x v="0"/>
    <s v="ENEGEN33028294TV-7TV"/>
    <s v="ENEL Generación Perú S.A.A."/>
    <x v="16"/>
    <x v="16"/>
    <s v="C. T. Ventanilla"/>
    <x v="77"/>
    <s v="TV"/>
    <x v="3"/>
    <x v="187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97528.754000000001"/>
    <n v="97.528754000000006"/>
    <m/>
    <s v="-"/>
    <s v="-"/>
    <n v="0"/>
    <n v="-1.0000000038417056E-3"/>
    <n v="46"/>
    <s v="BASE DE DATOS"/>
    <m/>
  </r>
  <r>
    <s v="24"/>
    <x v="4"/>
    <s v="ELP"/>
    <s v="33034695"/>
    <s v="33034695"/>
    <x v="2"/>
    <s v="MAK-1"/>
    <s v="S"/>
    <n v="9.34"/>
    <n v="8.7509999999999994"/>
    <n v="10.945"/>
    <n v="231.43199999999999"/>
    <n v="242.37700000000001"/>
    <n v="0"/>
    <n v="50"/>
    <n v="0"/>
    <n v="100"/>
    <m/>
    <x v="0"/>
    <s v="ELP33034695MAK-1EL"/>
    <s v="Electroper£ S. A."/>
    <x v="15"/>
    <x v="15"/>
    <s v="Nueva C. T. Tumbes"/>
    <x v="75"/>
    <s v="EL"/>
    <x v="2"/>
    <x v="178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242.37700000000001"/>
    <n v="0.24237700000000001"/>
    <m/>
    <n v="0.77833333333333332"/>
    <n v="0.73550000000000004"/>
    <n v="0"/>
    <n v="-2.8421709430404007E-14"/>
    <n v="30"/>
    <s v="BASE DE DATOS"/>
    <m/>
  </r>
  <r>
    <s v="24"/>
    <x v="4"/>
    <s v="ELP"/>
    <s v="33034695"/>
    <s v="33034695"/>
    <x v="2"/>
    <s v="MAK-2"/>
    <s v="S"/>
    <n v="9.34"/>
    <n v="8.7520000000000007"/>
    <n v="9.0060000000000002"/>
    <n v="215.666"/>
    <n v="224.672"/>
    <n v="0"/>
    <n v="46"/>
    <n v="0"/>
    <n v="0"/>
    <m/>
    <x v="0"/>
    <s v="ELP33034695MAK-2EL"/>
    <s v="Electroper£ S. A."/>
    <x v="15"/>
    <x v="15"/>
    <s v="Nueva C. T. Tumbes"/>
    <x v="75"/>
    <s v="EL"/>
    <x v="2"/>
    <x v="179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224.672"/>
    <n v="0.22467200000000001"/>
    <m/>
    <n v="0.77833333333333332"/>
    <n v="0.70974999999999999"/>
    <n v="0"/>
    <n v="0"/>
    <n v="30"/>
    <s v="BASE DE DATOS"/>
    <m/>
  </r>
  <r>
    <s v="24"/>
    <x v="4"/>
    <s v="SUR"/>
    <s v="20092010"/>
    <s v="20092010"/>
    <x v="2"/>
    <s v="Grupo 1"/>
    <s v="S"/>
    <n v="5.73"/>
    <n v="5.742"/>
    <n v="100.8"/>
    <n v="291.89"/>
    <n v="392.69"/>
    <n v="0"/>
    <n v="74.099999999999994"/>
    <n v="78.400000000000006"/>
    <n v="0"/>
    <m/>
    <x v="0"/>
    <s v="SUR20092010Grupo 1EL"/>
    <s v="Emp. de Generaci¢n El‚ctrica del Sur S. A."/>
    <x v="14"/>
    <x v="14"/>
    <s v="C.T. Independencia"/>
    <x v="74"/>
    <s v="EL"/>
    <x v="2"/>
    <x v="16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392.69"/>
    <n v="0.39268999999999998"/>
    <m/>
    <n v="0.47766666666666668"/>
    <n v="0.47849999999999998"/>
    <n v="0"/>
    <n v="0"/>
    <n v="32"/>
    <s v="BASE DE DATOS"/>
    <m/>
  </r>
  <r>
    <s v="24"/>
    <x v="4"/>
    <s v="SUR"/>
    <s v="20092010"/>
    <s v="20092010"/>
    <x v="2"/>
    <s v="Grupo 2"/>
    <s v="S"/>
    <n v="5.73"/>
    <n v="5.7729999999999997"/>
    <n v="107.48"/>
    <n v="230.04"/>
    <n v="337.52"/>
    <n v="0"/>
    <n v="66.2"/>
    <n v="18.670000000000002"/>
    <n v="0"/>
    <m/>
    <x v="0"/>
    <s v="SUR20092010Grupo 2EL"/>
    <s v="Emp. de Generaci¢n El‚ctrica del Sur S. A."/>
    <x v="14"/>
    <x v="14"/>
    <s v="C.T. Independencia"/>
    <x v="74"/>
    <s v="EL"/>
    <x v="2"/>
    <x v="17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337.52"/>
    <n v="0.33751999999999999"/>
    <m/>
    <n v="0.47766666666666668"/>
    <n v="0.48108333333333331"/>
    <n v="0"/>
    <n v="0"/>
    <n v="32"/>
    <s v="BASE DE DATOS"/>
    <m/>
  </r>
  <r>
    <s v="24"/>
    <x v="4"/>
    <s v="SUR"/>
    <s v="20092010"/>
    <s v="20092010"/>
    <x v="2"/>
    <s v="Grupo 3"/>
    <s v="S"/>
    <n v="5.73"/>
    <n v="5.7809999999999997"/>
    <n v="132.76"/>
    <n v="283.77"/>
    <n v="416.52"/>
    <n v="0"/>
    <n v="79.77"/>
    <n v="26.12"/>
    <n v="0"/>
    <m/>
    <x v="0"/>
    <s v="SUR20092010Grupo 3EL"/>
    <s v="Emp. de Generaci¢n El‚ctrica del Sur S. A."/>
    <x v="14"/>
    <x v="14"/>
    <s v="C.T. Independencia"/>
    <x v="74"/>
    <s v="EL"/>
    <x v="2"/>
    <x v="176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416.52"/>
    <n v="0.41652"/>
    <m/>
    <n v="0.47766666666666668"/>
    <n v="0.48174999999999996"/>
    <n v="0"/>
    <n v="9.9999999999909051E-3"/>
    <n v="32"/>
    <s v="BASE DE DATOS"/>
    <m/>
  </r>
  <r>
    <s v="24"/>
    <x v="4"/>
    <s v="SUR"/>
    <s v="20092010"/>
    <s v="20092010"/>
    <x v="2"/>
    <s v="Grupo 4"/>
    <s v="S"/>
    <n v="5.73"/>
    <n v="5.7649999999999997"/>
    <n v="139.44999999999999"/>
    <n v="301.12"/>
    <n v="440.57"/>
    <n v="0"/>
    <n v="83.65"/>
    <n v="0.82"/>
    <n v="0"/>
    <m/>
    <x v="0"/>
    <s v="SUR20092010Grupo 4EL"/>
    <s v="Emp. de Generaci¢n El‚ctrica del Sur S. A."/>
    <x v="14"/>
    <x v="14"/>
    <s v="C.T. Independencia"/>
    <x v="74"/>
    <s v="EL"/>
    <x v="2"/>
    <x v="177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440.57"/>
    <n v="0.44057000000000002"/>
    <m/>
    <n v="0.47766666666666668"/>
    <n v="0.48041666666666666"/>
    <n v="0"/>
    <n v="0"/>
    <n v="32"/>
    <s v="BASE DE DATOS"/>
    <m/>
  </r>
  <r>
    <s v="24"/>
    <x v="4"/>
    <s v="EGEMSA"/>
    <s v="33005893"/>
    <s v="33005893"/>
    <x v="2"/>
    <s v="ALCO 1"/>
    <s v="N"/>
    <n v="2.5"/>
    <n v="0"/>
    <n v="0"/>
    <n v="0"/>
    <n v="0"/>
    <n v="0"/>
    <n v="0"/>
    <n v="0"/>
    <n v="0"/>
    <m/>
    <x v="0"/>
    <s v="EGEMSA33005893ALCO 1EL"/>
    <s v="Emp. de Generaci¢n El‚ctrica Machu Picchu S. A."/>
    <x v="27"/>
    <x v="27"/>
    <s v="C. T. Dolorespata-RetiradoCOES"/>
    <x v="97"/>
    <s v="EL"/>
    <x v="2"/>
    <x v="212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4"/>
    <s v="EGEMSA"/>
    <s v="33005893"/>
    <s v="33005893"/>
    <x v="2"/>
    <s v="ALCO 2"/>
    <s v="S"/>
    <n v="2.5"/>
    <n v="1.0980000000000001"/>
    <n v="0"/>
    <n v="0"/>
    <n v="0"/>
    <n v="0"/>
    <n v="0"/>
    <n v="0"/>
    <n v="0"/>
    <m/>
    <x v="0"/>
    <s v="EGEMSA33005893ALCO 2EL"/>
    <s v="Emp. de Generaci¢n El‚ctrica Machu Picchu S. A."/>
    <x v="27"/>
    <x v="27"/>
    <s v="C. T. Dolorespata-RetiradoCOES"/>
    <x v="97"/>
    <s v="EL"/>
    <x v="2"/>
    <x v="213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1500000000000012E-2"/>
    <n v="0"/>
    <n v="0"/>
    <n v="36"/>
    <s v="BASE DE DATOS"/>
    <m/>
  </r>
  <r>
    <s v="24"/>
    <x v="4"/>
    <s v="EGEMSA"/>
    <s v="33005893"/>
    <s v="33005893"/>
    <x v="2"/>
    <s v="G.MOTORS1"/>
    <s v="S"/>
    <n v="2.5"/>
    <n v="1.016"/>
    <n v="0"/>
    <n v="0"/>
    <n v="0"/>
    <n v="0"/>
    <n v="0"/>
    <n v="0"/>
    <n v="0"/>
    <m/>
    <x v="0"/>
    <s v="EGEMSA33005893G.MOTORS1EL"/>
    <s v="Emp. de Generaci¢n El‚ctrica Machu Picchu S. A."/>
    <x v="27"/>
    <x v="27"/>
    <s v="C. T. Dolorespata-RetiradoCOES"/>
    <x v="97"/>
    <s v="EL"/>
    <x v="2"/>
    <x v="214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8.4666666666666668E-2"/>
    <n v="0"/>
    <n v="0"/>
    <n v="36"/>
    <s v="BASE DE DATOS"/>
    <m/>
  </r>
  <r>
    <s v="24"/>
    <x v="4"/>
    <s v="EGEMSA"/>
    <s v="33005893"/>
    <s v="33005893"/>
    <x v="2"/>
    <s v="G.MOTORS2"/>
    <s v="N"/>
    <n v="2.5"/>
    <n v="0"/>
    <n v="0"/>
    <n v="0"/>
    <n v="0"/>
    <n v="0"/>
    <n v="0"/>
    <n v="0"/>
    <n v="0"/>
    <m/>
    <x v="0"/>
    <s v="EGEMSA33005893G.MOTORS2EL"/>
    <s v="Emp. de Generaci¢n El‚ctrica Machu Picchu S. A."/>
    <x v="27"/>
    <x v="27"/>
    <s v="C. T. Dolorespata-RetiradoCOES"/>
    <x v="97"/>
    <s v="EL"/>
    <x v="2"/>
    <x v="215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4"/>
    <s v="EGEMSA"/>
    <s v="33005893"/>
    <s v="33005893"/>
    <x v="2"/>
    <s v="G.MOTORS3"/>
    <s v="S"/>
    <n v="2.5"/>
    <n v="1.1240000000000001"/>
    <n v="0"/>
    <n v="0"/>
    <n v="0"/>
    <n v="0"/>
    <n v="0"/>
    <n v="0"/>
    <n v="0"/>
    <m/>
    <x v="0"/>
    <s v="EGEMSA33005893G.MOTORS3EL"/>
    <s v="Emp. de Generaci¢n El‚ctrica Machu Picchu S. A."/>
    <x v="27"/>
    <x v="27"/>
    <s v="C. T. Dolorespata-RetiradoCOES"/>
    <x v="97"/>
    <s v="EL"/>
    <x v="2"/>
    <x v="216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3666666666666676E-2"/>
    <n v="0"/>
    <n v="0"/>
    <n v="36"/>
    <s v="BASE DE DATOS"/>
    <m/>
  </r>
  <r>
    <s v="24"/>
    <x v="4"/>
    <s v="EGEMSA"/>
    <s v="33005893"/>
    <s v="33005893"/>
    <x v="2"/>
    <s v="SULZER 1"/>
    <s v="S"/>
    <n v="1"/>
    <n v="0.66400000000000003"/>
    <n v="0"/>
    <n v="0"/>
    <n v="0"/>
    <n v="0"/>
    <n v="0"/>
    <n v="0"/>
    <n v="0"/>
    <m/>
    <x v="0"/>
    <s v="EGEMSA33005893SULZER 1EL"/>
    <s v="Emp. de Generaci¢n El‚ctrica Machu Picchu S. A."/>
    <x v="27"/>
    <x v="27"/>
    <s v="C. T. Dolorespata-RetiradoCOES"/>
    <x v="97"/>
    <s v="EL"/>
    <x v="2"/>
    <x v="217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8.3333333333333329E-2"/>
    <n v="5.5333333333333339E-2"/>
    <n v="0"/>
    <n v="0"/>
    <n v="36"/>
    <s v="BASE DE DATOS"/>
    <m/>
  </r>
  <r>
    <s v="24"/>
    <x v="4"/>
    <s v="EGEMSA"/>
    <s v="33005893"/>
    <s v="33005893"/>
    <x v="2"/>
    <s v="SULZER 2"/>
    <s v="S"/>
    <n v="2.12"/>
    <n v="1.355"/>
    <n v="0"/>
    <n v="0"/>
    <n v="0"/>
    <n v="0"/>
    <n v="0"/>
    <n v="0"/>
    <n v="0"/>
    <m/>
    <x v="0"/>
    <s v="EGEMSA33005893SULZER 2EL"/>
    <s v="Emp. de Generaci¢n El‚ctrica Machu Picchu S. A."/>
    <x v="27"/>
    <x v="27"/>
    <s v="C. T. Dolorespata-RetiradoCOES"/>
    <x v="97"/>
    <s v="EL"/>
    <x v="2"/>
    <x v="218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17666666666666667"/>
    <n v="0.11291666666666667"/>
    <n v="0"/>
    <n v="0"/>
    <n v="36"/>
    <s v="BASE DE DATOS"/>
    <m/>
  </r>
  <r>
    <s v="24"/>
    <x v="5"/>
    <s v="EGEMSA"/>
    <s v="33005893"/>
    <s v="33005893"/>
    <x v="2"/>
    <s v="ALCO 1"/>
    <s v="N"/>
    <n v="2.5"/>
    <n v="0"/>
    <n v="0"/>
    <n v="0"/>
    <n v="0"/>
    <n v="0"/>
    <n v="0"/>
    <n v="0"/>
    <n v="0"/>
    <m/>
    <x v="0"/>
    <s v="EGEMSA33005893ALCO 1EL"/>
    <s v="Emp. de Generaci¢n El‚ctrica Machu Picchu S. A."/>
    <x v="27"/>
    <x v="27"/>
    <s v="C. T. Dolorespata-RetiradoCOES"/>
    <x v="97"/>
    <s v="EL"/>
    <x v="2"/>
    <x v="212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5"/>
    <s v="EGEMSA"/>
    <s v="33005893"/>
    <s v="33005893"/>
    <x v="2"/>
    <s v="ALCO 2"/>
    <s v="S"/>
    <n v="2.5"/>
    <n v="1.0980000000000001"/>
    <n v="0"/>
    <n v="0"/>
    <n v="0"/>
    <n v="0"/>
    <n v="0"/>
    <n v="0"/>
    <n v="0"/>
    <m/>
    <x v="0"/>
    <s v="EGEMSA33005893ALCO 2EL"/>
    <s v="Emp. de Generaci¢n El‚ctrica Machu Picchu S. A."/>
    <x v="27"/>
    <x v="27"/>
    <s v="C. T. Dolorespata-RetiradoCOES"/>
    <x v="97"/>
    <s v="EL"/>
    <x v="2"/>
    <x v="213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1500000000000012E-2"/>
    <n v="0"/>
    <n v="0"/>
    <n v="36"/>
    <s v="BASE DE DATOS"/>
    <m/>
  </r>
  <r>
    <s v="24"/>
    <x v="5"/>
    <s v="EGEMSA"/>
    <s v="33005893"/>
    <s v="33005893"/>
    <x v="2"/>
    <s v="G.MOTORS1"/>
    <s v="S"/>
    <n v="2.5"/>
    <n v="1.016"/>
    <n v="0"/>
    <n v="0"/>
    <n v="0"/>
    <n v="0"/>
    <n v="0"/>
    <n v="0"/>
    <n v="0"/>
    <m/>
    <x v="0"/>
    <s v="EGEMSA33005893G.MOTORS1EL"/>
    <s v="Emp. de Generaci¢n El‚ctrica Machu Picchu S. A."/>
    <x v="27"/>
    <x v="27"/>
    <s v="C. T. Dolorespata-RetiradoCOES"/>
    <x v="97"/>
    <s v="EL"/>
    <x v="2"/>
    <x v="214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8.4666666666666668E-2"/>
    <n v="0"/>
    <n v="0"/>
    <n v="36"/>
    <s v="BASE DE DATOS"/>
    <m/>
  </r>
  <r>
    <s v="24"/>
    <x v="5"/>
    <s v="EGEMSA"/>
    <s v="33005893"/>
    <s v="33005893"/>
    <x v="2"/>
    <s v="G.MOTORS2"/>
    <s v="N"/>
    <n v="2.5"/>
    <n v="0"/>
    <n v="0"/>
    <n v="0"/>
    <n v="0"/>
    <n v="0"/>
    <n v="0"/>
    <n v="0"/>
    <n v="0"/>
    <m/>
    <x v="0"/>
    <s v="EGEMSA33005893G.MOTORS2EL"/>
    <s v="Emp. de Generaci¢n El‚ctrica Machu Picchu S. A."/>
    <x v="27"/>
    <x v="27"/>
    <s v="C. T. Dolorespata-RetiradoCOES"/>
    <x v="97"/>
    <s v="EL"/>
    <x v="2"/>
    <x v="215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5"/>
    <s v="EGEMSA"/>
    <s v="33005893"/>
    <s v="33005893"/>
    <x v="2"/>
    <s v="G.MOTORS3"/>
    <s v="S"/>
    <n v="2.5"/>
    <n v="1.1240000000000001"/>
    <n v="0"/>
    <n v="0"/>
    <n v="0"/>
    <n v="0"/>
    <n v="0"/>
    <n v="0"/>
    <n v="0"/>
    <m/>
    <x v="0"/>
    <s v="EGEMSA33005893G.MOTORS3EL"/>
    <s v="Emp. de Generaci¢n El‚ctrica Machu Picchu S. A."/>
    <x v="27"/>
    <x v="27"/>
    <s v="C. T. Dolorespata-RetiradoCOES"/>
    <x v="97"/>
    <s v="EL"/>
    <x v="2"/>
    <x v="216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3666666666666676E-2"/>
    <n v="0"/>
    <n v="0"/>
    <n v="36"/>
    <s v="BASE DE DATOS"/>
    <m/>
  </r>
  <r>
    <s v="24"/>
    <x v="5"/>
    <s v="EGEMSA"/>
    <s v="33005893"/>
    <s v="33005893"/>
    <x v="2"/>
    <s v="SULZER 1"/>
    <s v="S"/>
    <n v="1"/>
    <n v="0.66400000000000003"/>
    <n v="0"/>
    <n v="0"/>
    <n v="0"/>
    <n v="0"/>
    <n v="0"/>
    <n v="0"/>
    <n v="0"/>
    <m/>
    <x v="0"/>
    <s v="EGEMSA33005893SULZER 1EL"/>
    <s v="Emp. de Generaci¢n El‚ctrica Machu Picchu S. A."/>
    <x v="27"/>
    <x v="27"/>
    <s v="C. T. Dolorespata-RetiradoCOES"/>
    <x v="97"/>
    <s v="EL"/>
    <x v="2"/>
    <x v="217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8.3333333333333329E-2"/>
    <n v="5.5333333333333339E-2"/>
    <n v="0"/>
    <n v="0"/>
    <n v="36"/>
    <s v="BASE DE DATOS"/>
    <m/>
  </r>
  <r>
    <s v="24"/>
    <x v="5"/>
    <s v="EGEMSA"/>
    <s v="33005893"/>
    <s v="33005893"/>
    <x v="2"/>
    <s v="SULZER 2"/>
    <s v="S"/>
    <n v="2.12"/>
    <n v="1.355"/>
    <n v="0"/>
    <n v="0"/>
    <n v="0"/>
    <n v="0"/>
    <n v="0"/>
    <n v="0"/>
    <n v="0"/>
    <m/>
    <x v="0"/>
    <s v="EGEMSA33005893SULZER 2EL"/>
    <s v="Emp. de Generaci¢n El‚ctrica Machu Picchu S. A."/>
    <x v="27"/>
    <x v="27"/>
    <s v="C. T. Dolorespata-RetiradoCOES"/>
    <x v="97"/>
    <s v="EL"/>
    <x v="2"/>
    <x v="218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17666666666666667"/>
    <n v="0.11291666666666667"/>
    <n v="0"/>
    <n v="0"/>
    <n v="36"/>
    <s v="BASE DE DATOS"/>
    <m/>
  </r>
  <r>
    <s v="24"/>
    <x v="2"/>
    <s v="FENIXP"/>
    <s v="33162508"/>
    <s v="33162508"/>
    <x v="3"/>
    <s v="TG11"/>
    <s v="S"/>
    <n v="193.4"/>
    <n v="177.09399999999999"/>
    <n v="18780.621999999999"/>
    <n v="82081.301999999996"/>
    <n v="100861.924"/>
    <n v="0"/>
    <n v="708.25"/>
    <n v="35.75"/>
    <n v="0"/>
    <m/>
    <x v="0"/>
    <s v="FENIXP33162508TG11CC"/>
    <s v="FENIX POWER PERU S.A."/>
    <x v="29"/>
    <x v="29"/>
    <s v="Central Termica Fenix"/>
    <x v="100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0861.924"/>
    <n v="100.861924"/>
    <m/>
    <n v="16.116666666666667"/>
    <n v="14.757833333333332"/>
    <n v="0"/>
    <n v="0"/>
    <n v="51"/>
    <s v="BASE DE DATOS"/>
    <m/>
  </r>
  <r>
    <s v="24"/>
    <x v="2"/>
    <s v="FENIXP"/>
    <s v="33162508"/>
    <s v="33162508"/>
    <x v="3"/>
    <s v="TG12"/>
    <s v="S"/>
    <n v="193.4"/>
    <n v="178.83699999999999"/>
    <n v="18825.398000000001"/>
    <n v="82889.900999999998"/>
    <n v="101715.299"/>
    <n v="0"/>
    <n v="712"/>
    <n v="32"/>
    <n v="0"/>
    <m/>
    <x v="0"/>
    <s v="FENIXP33162508TG12CC"/>
    <s v="FENIX POWER PERU S.A."/>
    <x v="29"/>
    <x v="29"/>
    <s v="Central Termica Fenix"/>
    <x v="100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1715.299"/>
    <n v="101.715299"/>
    <m/>
    <n v="16.116666666666667"/>
    <n v="14.903083333333333"/>
    <n v="0"/>
    <n v="0"/>
    <n v="51"/>
    <s v="BASE DE DATOS"/>
    <m/>
  </r>
  <r>
    <s v="24"/>
    <x v="2"/>
    <s v="FENIXP"/>
    <s v="33162508"/>
    <s v="33162508"/>
    <x v="3"/>
    <s v="TV10"/>
    <s v="S"/>
    <n v="192"/>
    <n v="216.02799999999999"/>
    <n v="20762.931"/>
    <n v="93334.438999999998"/>
    <n v="114097.37"/>
    <n v="0"/>
    <n v="710.75"/>
    <n v="33.25"/>
    <n v="0"/>
    <m/>
    <x v="0"/>
    <s v="FENIXP33162508TV10CC"/>
    <s v="FENIX POWER PERU S.A."/>
    <x v="29"/>
    <x v="29"/>
    <s v="Central Termica Fenix"/>
    <x v="100"/>
    <s v="TV"/>
    <x v="3"/>
    <x v="22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14097.37"/>
    <n v="114.09737"/>
    <m/>
    <n v="16"/>
    <n v="18.002333333333333"/>
    <n v="0"/>
    <n v="0"/>
    <n v="51"/>
    <s v="BASE DE DATOS"/>
    <m/>
  </r>
  <r>
    <s v="24"/>
    <x v="3"/>
    <s v="FENIXP"/>
    <s v="33162508"/>
    <s v="33162508"/>
    <x v="3"/>
    <s v="TG11"/>
    <s v="S"/>
    <n v="193.4"/>
    <n v="177.09399999999999"/>
    <n v="11284.99"/>
    <n v="51457.444000000003"/>
    <n v="62742.434000000001"/>
    <n v="0"/>
    <n v="472.75"/>
    <n v="247.25"/>
    <n v="0"/>
    <m/>
    <x v="0"/>
    <s v="FENIXP33162508TG11CC"/>
    <s v="FENIX POWER PERU S.A."/>
    <x v="29"/>
    <x v="29"/>
    <s v="Central Termica Fenix"/>
    <x v="100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62742.434000000001"/>
    <n v="62.742434000000003"/>
    <m/>
    <n v="16.116666666666667"/>
    <n v="14.757833333333332"/>
    <n v="0"/>
    <n v="0"/>
    <n v="51"/>
    <s v="BASE DE DATOS"/>
    <m/>
  </r>
  <r>
    <s v="24"/>
    <x v="3"/>
    <s v="FENIXP"/>
    <s v="33162508"/>
    <s v="33162508"/>
    <x v="3"/>
    <s v="TG12"/>
    <s v="S"/>
    <n v="193.4"/>
    <n v="178.83699999999999"/>
    <n v="13207.085999999999"/>
    <n v="55993.745999999999"/>
    <n v="69200.831999999995"/>
    <n v="0"/>
    <n v="512.5"/>
    <n v="207.5"/>
    <n v="0"/>
    <m/>
    <x v="0"/>
    <s v="FENIXP33162508TG12CC"/>
    <s v="FENIX POWER PERU S.A."/>
    <x v="29"/>
    <x v="29"/>
    <s v="Central Termica Fenix"/>
    <x v="100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69200.831999999995"/>
    <n v="69.200831999999991"/>
    <m/>
    <n v="16.116666666666667"/>
    <n v="14.903083333333333"/>
    <n v="0"/>
    <n v="0"/>
    <n v="51"/>
    <s v="BASE DE DATOS"/>
    <m/>
  </r>
  <r>
    <s v="24"/>
    <x v="3"/>
    <s v="FENIXP"/>
    <s v="33162508"/>
    <s v="33162508"/>
    <x v="3"/>
    <s v="TV10"/>
    <s v="S"/>
    <n v="192"/>
    <n v="216.02799999999999"/>
    <n v="13410.05"/>
    <n v="61991.436000000002"/>
    <n v="75401.486000000004"/>
    <n v="0"/>
    <n v="518.75"/>
    <n v="201.25"/>
    <n v="0"/>
    <m/>
    <x v="0"/>
    <s v="FENIXP33162508TV10CC"/>
    <s v="FENIX POWER PERU S.A."/>
    <x v="29"/>
    <x v="29"/>
    <s v="Central Termica Fenix"/>
    <x v="100"/>
    <s v="TV"/>
    <x v="3"/>
    <x v="22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5401.486000000004"/>
    <n v="75.401486000000006"/>
    <m/>
    <n v="16"/>
    <n v="18.002333333333333"/>
    <n v="0"/>
    <n v="0"/>
    <n v="51"/>
    <s v="BASE DE DATOS"/>
    <m/>
  </r>
  <r>
    <s v="24"/>
    <x v="4"/>
    <s v="FENIXP"/>
    <s v="33162508"/>
    <s v="33162508"/>
    <x v="3"/>
    <s v="TG11"/>
    <s v="S"/>
    <n v="193.4"/>
    <n v="177.09399999999999"/>
    <n v="17459.728999999999"/>
    <n v="74354.611000000004"/>
    <n v="91814.34"/>
    <n v="23.5"/>
    <n v="623"/>
    <n v="97.5"/>
    <n v="0"/>
    <m/>
    <x v="0"/>
    <s v="FENIXP33162508TG11CC"/>
    <s v="FENIX POWER PERU S.A."/>
    <x v="29"/>
    <x v="29"/>
    <s v="Central Termica Fenix"/>
    <x v="100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91814.34"/>
    <n v="91.814340000000001"/>
    <m/>
    <n v="16.116666666666667"/>
    <n v="14.757833333333332"/>
    <n v="0"/>
    <n v="0"/>
    <n v="51"/>
    <s v="BASE DE DATOS"/>
    <m/>
  </r>
  <r>
    <s v="24"/>
    <x v="4"/>
    <s v="FENIXP"/>
    <s v="33162508"/>
    <s v="33162508"/>
    <x v="3"/>
    <s v="TG12"/>
    <s v="S"/>
    <n v="193.4"/>
    <n v="178.83699999999999"/>
    <n v="16828.385999999999"/>
    <n v="68886.732999999993"/>
    <n v="85715.119000000006"/>
    <n v="29.5"/>
    <n v="575.5"/>
    <n v="139"/>
    <n v="0"/>
    <m/>
    <x v="0"/>
    <s v="FENIXP33162508TG12CC"/>
    <s v="FENIX POWER PERU S.A."/>
    <x v="29"/>
    <x v="29"/>
    <s v="Central Termica Fenix"/>
    <x v="100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85715.119000000006"/>
    <n v="85.715119000000001"/>
    <m/>
    <n v="16.116666666666667"/>
    <n v="14.903083333333333"/>
    <n v="0"/>
    <n v="-1.4551915228366852E-11"/>
    <n v="51"/>
    <s v="BASE DE DATOS"/>
    <m/>
  </r>
  <r>
    <s v="24"/>
    <x v="4"/>
    <s v="FENIXP"/>
    <s v="33162508"/>
    <s v="33162508"/>
    <x v="3"/>
    <s v="TV10"/>
    <s v="S"/>
    <n v="192"/>
    <n v="216.02799999999999"/>
    <n v="17831.396000000001"/>
    <n v="78072.009999999995"/>
    <n v="95903.406000000003"/>
    <n v="28.75"/>
    <n v="619"/>
    <n v="96.25"/>
    <n v="0"/>
    <m/>
    <x v="0"/>
    <s v="FENIXP33162508TV10CC"/>
    <s v="FENIX POWER PERU S.A."/>
    <x v="29"/>
    <x v="29"/>
    <s v="Central Termica Fenix"/>
    <x v="100"/>
    <s v="TV"/>
    <x v="3"/>
    <x v="22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95903.406000000003"/>
    <n v="95.903406000000004"/>
    <m/>
    <n v="16"/>
    <n v="18.002333333333333"/>
    <n v="0"/>
    <n v="-1.4551915228366852E-11"/>
    <n v="51"/>
    <s v="BASE DE DATOS"/>
    <m/>
  </r>
  <r>
    <s v="24"/>
    <x v="4"/>
    <s v="KALLPA"/>
    <s v="33145006"/>
    <s v="33145006"/>
    <x v="0"/>
    <s v="TG1"/>
    <s v="S"/>
    <n v="187.07300000000001"/>
    <n v="185.69399999999999"/>
    <n v="0"/>
    <n v="0"/>
    <n v="0"/>
    <n v="744"/>
    <n v="0"/>
    <n v="0"/>
    <n v="0"/>
    <m/>
    <x v="0"/>
    <s v="KALLPA33145006TG1TG"/>
    <s v="Kallpa Generaci¢n S.A."/>
    <x v="22"/>
    <x v="22"/>
    <s v="C.T. Kallpa"/>
    <x v="88"/>
    <s v="TG"/>
    <x v="3"/>
    <x v="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0"/>
    <n v="0"/>
    <m/>
    <n v="15.589416666666667"/>
    <n v="15.474499999999999"/>
    <n v="0"/>
    <n v="0"/>
    <n v="66"/>
    <s v="BASE DE DATOS"/>
    <m/>
  </r>
  <r>
    <s v="24"/>
    <x v="4"/>
    <s v="KALLPA"/>
    <s v="33145006"/>
    <s v="33145006"/>
    <x v="0"/>
    <s v="TG2"/>
    <s v="S"/>
    <n v="191.429"/>
    <n v="179.23699999999999"/>
    <n v="26001.684000000001"/>
    <n v="110124.44100000001"/>
    <n v="136126.125"/>
    <n v="0"/>
    <n v="744"/>
    <n v="0"/>
    <n v="0"/>
    <m/>
    <x v="0"/>
    <s v="KALLPA33145006TG2TG"/>
    <s v="Kallpa Generaci¢n S.A."/>
    <x v="22"/>
    <x v="22"/>
    <s v="C.T. Kallpa"/>
    <x v="88"/>
    <s v="TG"/>
    <x v="3"/>
    <x v="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6126.125"/>
    <n v="136.126125"/>
    <m/>
    <n v="15.952416666666666"/>
    <n v="14.936416666666666"/>
    <n v="0"/>
    <n v="0"/>
    <n v="66"/>
    <s v="BASE DE DATOS"/>
    <m/>
  </r>
  <r>
    <s v="24"/>
    <x v="4"/>
    <s v="KALLPA"/>
    <s v="33145006"/>
    <s v="33145006"/>
    <x v="0"/>
    <s v="TG3"/>
    <s v="S"/>
    <n v="193.74799999999999"/>
    <n v="186.24"/>
    <n v="23868.754000000001"/>
    <n v="98976.979000000007"/>
    <n v="122845.73299999999"/>
    <n v="0"/>
    <n v="673.2"/>
    <n v="0"/>
    <n v="0"/>
    <m/>
    <x v="0"/>
    <s v="KALLPA33145006TG3TG"/>
    <s v="Kallpa Generaci¢n S.A."/>
    <x v="22"/>
    <x v="22"/>
    <s v="C.T. Kallpa"/>
    <x v="88"/>
    <s v="TG"/>
    <x v="3"/>
    <x v="20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2845.73299999999"/>
    <n v="122.845733"/>
    <m/>
    <n v="16.145666666666667"/>
    <n v="15.520000000000001"/>
    <n v="0"/>
    <n v="1.4551915228366852E-11"/>
    <n v="66"/>
    <s v="BASE DE DATOS"/>
    <m/>
  </r>
  <r>
    <s v="24"/>
    <x v="4"/>
    <s v="KALLPA"/>
    <s v="33170108"/>
    <s v="33170108"/>
    <x v="0"/>
    <s v="TG5"/>
    <s v="S"/>
    <n v="195.428"/>
    <n v="214.142"/>
    <n v="26613.173999999999"/>
    <n v="114922.247"/>
    <n v="141535.421"/>
    <n v="0"/>
    <n v="713.13"/>
    <n v="0"/>
    <n v="0"/>
    <m/>
    <x v="0"/>
    <s v="KALLPA33170108TG5TG"/>
    <s v="Kallpa Generaci¢n S.A."/>
    <x v="22"/>
    <x v="22"/>
    <s v="C.T. Las Flores"/>
    <x v="89"/>
    <s v="TG"/>
    <x v="3"/>
    <x v="18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41535.421"/>
    <n v="141.53542100000001"/>
    <m/>
    <n v="16.285666666666668"/>
    <n v="17.845166666666668"/>
    <n v="0"/>
    <n v="0"/>
    <n v="66"/>
    <s v="BASE DE DATOS"/>
    <m/>
  </r>
  <r>
    <s v="24"/>
    <x v="4"/>
    <s v="KALLPA"/>
    <s v="33145006"/>
    <s v="33145006"/>
    <x v="1"/>
    <s v="TV"/>
    <s v="S"/>
    <n v="406.75"/>
    <n v="345.10300000000001"/>
    <n v="24457.965"/>
    <n v="104564.38800000001"/>
    <n v="129022.353"/>
    <n v="0"/>
    <n v="744"/>
    <n v="0"/>
    <n v="0"/>
    <m/>
    <x v="0"/>
    <s v="KALLPA33145006TVTV"/>
    <s v="Kallpa Generaci¢n S.A."/>
    <x v="22"/>
    <x v="22"/>
    <s v="C.T. Kallpa"/>
    <x v="88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9022.353"/>
    <n v="129.02235300000001"/>
    <m/>
    <n v="33.895833333333336"/>
    <n v="28.758583333333334"/>
    <n v="0"/>
    <n v="0"/>
    <n v="66"/>
    <s v="BASE DE DATOS"/>
    <m/>
  </r>
  <r>
    <s v="24"/>
    <x v="4"/>
    <s v="KALLPA"/>
    <s v="33170108"/>
    <s v="33170108"/>
    <x v="1"/>
    <s v="TV"/>
    <s v="S"/>
    <n v="111.172"/>
    <n v="107.654"/>
    <n v="13226.743"/>
    <n v="58454.712"/>
    <n v="71681.455000000002"/>
    <n v="34.369999999999997"/>
    <n v="692.73"/>
    <n v="34.369999999999997"/>
    <n v="0"/>
    <m/>
    <x v="0"/>
    <s v="KALLPA33170108TVTV"/>
    <s v="Kallpa Generaci¢n S.A."/>
    <x v="22"/>
    <x v="22"/>
    <s v="C.T. Las Flores"/>
    <x v="89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1681.455000000002"/>
    <n v="71.681455"/>
    <m/>
    <n v="9.2643333333333331"/>
    <n v="8.971166666666667"/>
    <n v="0"/>
    <n v="0"/>
    <n v="66"/>
    <s v="BASE DE DATOS"/>
    <m/>
  </r>
  <r>
    <s v="24"/>
    <x v="4"/>
    <s v="COQUEN"/>
    <s v="33149607"/>
    <s v="33149607"/>
    <x v="1"/>
    <s v="TV1"/>
    <s v="S"/>
    <n v="5.42"/>
    <n v="5"/>
    <n v="120.277"/>
    <n v="545.952"/>
    <n v="666.22900000000004"/>
    <n v="0"/>
    <n v="720"/>
    <n v="0"/>
    <n v="0"/>
    <m/>
    <x v="0"/>
    <s v="COQUEN33149607TV1TV"/>
    <s v="Cogeneración Oquendo S.A.C."/>
    <x v="1"/>
    <x v="1"/>
    <s v="C.T. OQUENDO"/>
    <x v="1"/>
    <s v="TV"/>
    <x v="1"/>
    <x v="2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666.22900000000004"/>
    <n v="0.66622900000000007"/>
    <m/>
    <s v="-"/>
    <s v="-"/>
    <n v="0"/>
    <n v="0"/>
    <n v="14"/>
    <s v="BASE DE DATOS"/>
    <m/>
  </r>
  <r>
    <s v="24"/>
    <x v="4"/>
    <s v="COQUEN"/>
    <s v="33149607"/>
    <s v="33149607"/>
    <x v="1"/>
    <s v="TV2"/>
    <s v="S"/>
    <n v="2.52"/>
    <n v="2.1"/>
    <n v="127.277"/>
    <n v="689.23199999999997"/>
    <n v="816.50900000000001"/>
    <n v="0"/>
    <n v="0"/>
    <n v="0"/>
    <n v="0"/>
    <m/>
    <x v="0"/>
    <s v="COQUEN33149607TV2TV"/>
    <s v="Cogeneración Oquendo S.A.C."/>
    <x v="1"/>
    <x v="1"/>
    <s v="C.T. OQUENDO"/>
    <x v="1"/>
    <s v="TV"/>
    <x v="1"/>
    <x v="3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816.50900000000001"/>
    <n v="0.81650900000000004"/>
    <m/>
    <s v="-"/>
    <s v="-"/>
    <n v="0"/>
    <n v="0"/>
    <n v="14"/>
    <s v="BASE DE DATOS"/>
    <m/>
  </r>
  <r>
    <s v="24"/>
    <x v="4"/>
    <s v="COQUEN"/>
    <s v="33149607"/>
    <s v="33149607"/>
    <x v="0"/>
    <s v="TG1"/>
    <s v="S"/>
    <n v="31"/>
    <n v="29.039000000000001"/>
    <n v="0"/>
    <n v="0"/>
    <n v="0"/>
    <n v="0"/>
    <n v="0"/>
    <n v="0"/>
    <n v="0"/>
    <m/>
    <x v="0"/>
    <s v="COQUEN33149607TG1TG"/>
    <s v="Cogeneración Oquendo S.A.C."/>
    <x v="1"/>
    <x v="1"/>
    <s v="C.T. OQUENDO"/>
    <x v="1"/>
    <s v="TG"/>
    <x v="0"/>
    <x v="0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0"/>
    <n v="0"/>
    <m/>
    <s v="-"/>
    <s v="-"/>
    <n v="0"/>
    <n v="0"/>
    <n v="14"/>
    <s v="BASE DE DATOS"/>
    <m/>
  </r>
  <r>
    <s v="24"/>
    <x v="5"/>
    <s v="COQUEN"/>
    <s v="33149607"/>
    <s v="33149607"/>
    <x v="1"/>
    <s v="TV1"/>
    <s v="S"/>
    <n v="5.42"/>
    <n v="5"/>
    <n v="97.23"/>
    <n v="516.53599999999994"/>
    <n v="613.76599999999996"/>
    <n v="0"/>
    <n v="720"/>
    <n v="0"/>
    <n v="0"/>
    <m/>
    <x v="0"/>
    <s v="COQUEN33149607TV1TV"/>
    <s v="Cogeneración Oquendo S.A.C."/>
    <x v="1"/>
    <x v="1"/>
    <s v="C.T. OQUENDO"/>
    <x v="1"/>
    <s v="TV"/>
    <x v="1"/>
    <x v="2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613.76599999999996"/>
    <n v="0.61376599999999992"/>
    <m/>
    <s v="-"/>
    <s v="-"/>
    <n v="0"/>
    <n v="0"/>
    <n v="14"/>
    <s v="BASE DE DATOS"/>
    <m/>
  </r>
  <r>
    <s v="24"/>
    <x v="5"/>
    <s v="COQUEN"/>
    <s v="33149607"/>
    <s v="33149607"/>
    <x v="1"/>
    <s v="TV2"/>
    <s v="S"/>
    <n v="2.52"/>
    <n v="2.1"/>
    <n v="151.273"/>
    <n v="788.495"/>
    <n v="939.76800000000003"/>
    <n v="0"/>
    <n v="0"/>
    <n v="0"/>
    <n v="0"/>
    <m/>
    <x v="0"/>
    <s v="COQUEN33149607TV2TV"/>
    <s v="Cogeneración Oquendo S.A.C."/>
    <x v="1"/>
    <x v="1"/>
    <s v="C.T. OQUENDO"/>
    <x v="1"/>
    <s v="TV"/>
    <x v="1"/>
    <x v="3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939.76800000000003"/>
    <n v="0.93976800000000005"/>
    <m/>
    <s v="-"/>
    <s v="-"/>
    <n v="0"/>
    <n v="0"/>
    <n v="14"/>
    <s v="BASE DE DATOS"/>
    <m/>
  </r>
  <r>
    <s v="24"/>
    <x v="5"/>
    <s v="COQUEN"/>
    <s v="33149607"/>
    <s v="33149607"/>
    <x v="0"/>
    <s v="TG1"/>
    <s v="S"/>
    <n v="31"/>
    <n v="29.039000000000001"/>
    <n v="120.678"/>
    <n v="1565.0989999999999"/>
    <n v="1685.777"/>
    <n v="0"/>
    <n v="58"/>
    <n v="0"/>
    <n v="0"/>
    <m/>
    <x v="0"/>
    <s v="COQUEN33149607TG1TG"/>
    <s v="Cogeneración Oquendo S.A.C."/>
    <x v="1"/>
    <x v="1"/>
    <s v="C.T. OQUENDO"/>
    <x v="1"/>
    <s v="TG"/>
    <x v="0"/>
    <x v="0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1685.777"/>
    <n v="1.6857770000000001"/>
    <m/>
    <s v="-"/>
    <s v="-"/>
    <n v="0"/>
    <n v="0"/>
    <n v="14"/>
    <s v="BASE DE DATOS"/>
    <m/>
  </r>
  <r>
    <s v="24"/>
    <x v="5"/>
    <s v="VILLAC"/>
    <s v="00012626"/>
    <s v="00012626"/>
    <x v="2"/>
    <s v="G-1"/>
    <s v="S"/>
    <n v="9.9"/>
    <n v="3.2709999999999999"/>
    <n v="424.20400000000001"/>
    <n v="113.096"/>
    <n v="537.29999999999995"/>
    <n v="0"/>
    <n v="130"/>
    <n v="0"/>
    <n v="38"/>
    <m/>
    <x v="0"/>
    <s v="VILLAC00012626G-1EL"/>
    <s v="COELVISA Consorcio El‚ctrico Villacur¡ S.A.C."/>
    <x v="18"/>
    <x v="18"/>
    <s v="CENTRAL TERMOELEC.VILLACURI"/>
    <x v="81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537.29999999999995"/>
    <n v="0.5373"/>
    <m/>
    <n v="0.82500000000000007"/>
    <n v="0.82500000000000007"/>
    <n v="0"/>
    <n v="0"/>
    <n v="18"/>
    <s v="BASE DE DATOS"/>
    <m/>
  </r>
  <r>
    <s v="24"/>
    <x v="5"/>
    <s v="VILLAC"/>
    <s v="00013725"/>
    <s v="00013725"/>
    <x v="2"/>
    <s v="G-1"/>
    <s v="S"/>
    <n v="9.9499999999999993"/>
    <n v="8.3849999999999998"/>
    <n v="710.44600000000003"/>
    <n v="189.411"/>
    <n v="899.85699999999997"/>
    <n v="0"/>
    <n v="130"/>
    <n v="0"/>
    <n v="30"/>
    <m/>
    <x v="0"/>
    <s v="VILLAC00013725G-1EL"/>
    <s v="COELVISA Consorcio El‚ctrico Villacur¡ S.A.C."/>
    <x v="18"/>
    <x v="18"/>
    <s v="CENTRAL TERMICA SALAS"/>
    <x v="82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899.85699999999997"/>
    <n v="0.89985700000000002"/>
    <m/>
    <n v="0.82916666666666661"/>
    <n v="0.70708333333333329"/>
    <n v="0"/>
    <n v="0"/>
    <n v="18"/>
    <s v="BASE DE DATOS"/>
    <m/>
  </r>
  <r>
    <s v="24"/>
    <x v="5"/>
    <s v="ELSM"/>
    <s v="53024517"/>
    <s v="53024517"/>
    <x v="2"/>
    <s v="G1"/>
    <s v="S"/>
    <n v="9.6"/>
    <n v="9.3409999999999993"/>
    <n v="1179.75"/>
    <n v="3539.27"/>
    <n v="4719.0200000000004"/>
    <n v="10.65"/>
    <n v="518.96"/>
    <n v="0"/>
    <n v="165"/>
    <m/>
    <x v="0"/>
    <s v="ELSM53024517G1EL"/>
    <s v="Electro Sur Medio S. A."/>
    <x v="7"/>
    <x v="7"/>
    <s v="C.T. LUREN"/>
    <x v="15"/>
    <s v="EL"/>
    <x v="2"/>
    <x v="36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719.0200000000004"/>
    <n v="4.7190200000000004"/>
    <m/>
    <n v="0.79999999999999993"/>
    <n v="0.77841666666666665"/>
    <n v="0"/>
    <n v="0"/>
    <n v="21"/>
    <s v="BASE DE DATOS"/>
    <m/>
  </r>
  <r>
    <s v="24"/>
    <x v="5"/>
    <s v="ELSM"/>
    <s v="53024517"/>
    <s v="53024517"/>
    <x v="2"/>
    <s v="G2"/>
    <s v="S"/>
    <n v="9.6"/>
    <n v="9.3409999999999993"/>
    <n v="1199.67"/>
    <n v="3599"/>
    <n v="4798.67"/>
    <n v="0"/>
    <n v="528.32000000000005"/>
    <n v="0"/>
    <n v="110"/>
    <m/>
    <x v="0"/>
    <s v="ELSM53024517G2EL"/>
    <s v="Electro Sur Medio S. A."/>
    <x v="7"/>
    <x v="7"/>
    <s v="C.T. LUREN"/>
    <x v="15"/>
    <s v="EL"/>
    <x v="2"/>
    <x v="37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798.67"/>
    <n v="4.7986700000000004"/>
    <m/>
    <n v="0.79999999999999993"/>
    <n v="0.77841666666666665"/>
    <n v="0"/>
    <n v="0"/>
    <n v="21"/>
    <s v="BASE DE DATOS"/>
    <m/>
  </r>
  <r>
    <s v="24"/>
    <x v="5"/>
    <s v="ELSM"/>
    <s v="XXXXXXXX"/>
    <s v="XXXXXXXX"/>
    <x v="2"/>
    <s v="G1"/>
    <s v="S"/>
    <n v="9.6"/>
    <n v="9.3409999999999993"/>
    <n v="1224.1500000000001"/>
    <n v="3672.46"/>
    <n v="4896.6099999999997"/>
    <n v="0.33"/>
    <n v="538.62"/>
    <n v="1.85"/>
    <n v="55"/>
    <m/>
    <x v="0"/>
    <s v="ELSMXXXXXXXXG1EL"/>
    <s v="Electro Sur Medio S. A."/>
    <x v="7"/>
    <x v="7"/>
    <s v="C. T. Pedregal"/>
    <x v="16"/>
    <s v="EL"/>
    <x v="2"/>
    <x v="36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896.6099999999997"/>
    <n v="4.8966099999999999"/>
    <m/>
    <n v="0.79999999999999993"/>
    <n v="0.77841666666666665"/>
    <n v="0"/>
    <n v="9.0949470177292824E-13"/>
    <n v="21"/>
    <s v="BASE DE DATOS"/>
    <m/>
  </r>
  <r>
    <s v="24"/>
    <x v="5"/>
    <s v="ELSM"/>
    <s v="XXXXXXXX"/>
    <s v="XXXXXXXX"/>
    <x v="2"/>
    <s v="G2"/>
    <s v="S"/>
    <n v="9.6"/>
    <n v="9.3409999999999993"/>
    <n v="1199.67"/>
    <n v="3599"/>
    <n v="4798.67"/>
    <n v="14.4"/>
    <n v="521.91999999999996"/>
    <n v="0"/>
    <n v="110"/>
    <m/>
    <x v="0"/>
    <s v="ELSMXXXXXXXXG2EL"/>
    <s v="Electro Sur Medio S. A."/>
    <x v="7"/>
    <x v="7"/>
    <s v="C. T. Pedregal"/>
    <x v="16"/>
    <s v="EL"/>
    <x v="2"/>
    <x v="37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798.67"/>
    <n v="4.7986700000000004"/>
    <m/>
    <n v="0.79999999999999993"/>
    <n v="0.77841666666666665"/>
    <n v="0"/>
    <n v="0"/>
    <n v="21"/>
    <s v="BASE DE DATOS"/>
    <m/>
  </r>
  <r>
    <s v="24"/>
    <x v="5"/>
    <s v="ELSM"/>
    <s v="00000101"/>
    <s v="00000101"/>
    <x v="2"/>
    <s v="PERKINS"/>
    <s v="N"/>
    <n v="6.7000000000000004E-2"/>
    <n v="0"/>
    <n v="0"/>
    <n v="0"/>
    <n v="0"/>
    <n v="0"/>
    <n v="0"/>
    <n v="0"/>
    <n v="0"/>
    <m/>
    <x v="1"/>
    <s v="ELSM00000101PERKINSEL"/>
    <s v="Electro Sur Medio S. A."/>
    <x v="7"/>
    <x v="7"/>
    <s v="C. T. Tambo Quemado"/>
    <x v="14"/>
    <s v="EL"/>
    <x v="2"/>
    <x v="35"/>
    <x v="0"/>
    <s v="Instalado"/>
    <s v="Inoperativo"/>
    <s v="Distribuidora"/>
    <x v="0"/>
    <x v="0"/>
    <x v="1"/>
    <x v="0"/>
    <s v="Privado"/>
    <s v="AYACUCHO"/>
    <s v="AYACUCHO"/>
    <s v="LUCANAS"/>
    <s v="LEONCIO PRADO"/>
    <n v="0"/>
    <x v="1"/>
    <n v="0"/>
    <x v="0"/>
    <x v="0"/>
    <x v="0"/>
    <s v="MWh"/>
    <n v="0"/>
    <n v="0"/>
    <m/>
    <n v="5.5833333333333334E-3"/>
    <n v="0"/>
    <n v="0"/>
    <n v="0"/>
    <n v="21"/>
    <s v="BASE DE DATOS"/>
    <m/>
  </r>
  <r>
    <s v="24"/>
    <x v="5"/>
    <s v="ELOR"/>
    <s v="33010767"/>
    <s v="33010767"/>
    <x v="2"/>
    <s v="Cat 3512 C"/>
    <s v="S"/>
    <n v="0.72499999999999998"/>
    <n v="0.5"/>
    <n v="0"/>
    <n v="0"/>
    <n v="0"/>
    <n v="0"/>
    <n v="0.2"/>
    <n v="0"/>
    <n v="0"/>
    <m/>
    <x v="0"/>
    <s v="ELOR33010767Cat 3512 CEL"/>
    <s v="Electro Oriente S. A."/>
    <x v="11"/>
    <x v="11"/>
    <s v="C. T. Iqt.Diesel - Diesel"/>
    <x v="32"/>
    <s v="EL"/>
    <x v="2"/>
    <x v="7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6.0416666666666667E-2"/>
    <n v="4.1666666666666664E-2"/>
    <n v="0"/>
    <n v="0"/>
    <n v="22"/>
    <s v="BASE DE DATOS"/>
    <m/>
  </r>
  <r>
    <s v="24"/>
    <x v="5"/>
    <s v="ELOR"/>
    <s v="33010793"/>
    <s v="33010793"/>
    <x v="2"/>
    <s v="WARTSILA 1"/>
    <s v="S"/>
    <n v="6.4"/>
    <n v="6"/>
    <n v="0"/>
    <n v="0"/>
    <n v="0"/>
    <n v="32"/>
    <n v="0.25"/>
    <n v="0"/>
    <n v="0"/>
    <m/>
    <x v="0"/>
    <s v="ELOR33010793WARTSILA 1EL"/>
    <s v="Electro Oriente S. A."/>
    <x v="11"/>
    <x v="11"/>
    <s v="C. T. Iqt.Diesel - Wartsila"/>
    <x v="33"/>
    <s v="EL"/>
    <x v="2"/>
    <x v="14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5"/>
    <s v="ELOR"/>
    <s v="33010793"/>
    <s v="33010793"/>
    <x v="2"/>
    <s v="WARTSILA 2"/>
    <s v="S"/>
    <n v="6.4"/>
    <n v="6"/>
    <n v="0"/>
    <n v="0"/>
    <n v="0"/>
    <n v="0"/>
    <n v="0"/>
    <n v="0"/>
    <n v="0"/>
    <m/>
    <x v="0"/>
    <s v="ELOR33010793WARTSILA 2EL"/>
    <s v="Electro Oriente S. A."/>
    <x v="11"/>
    <x v="11"/>
    <s v="C. T. Iqt.Diesel - Wartsila"/>
    <x v="33"/>
    <s v="EL"/>
    <x v="2"/>
    <x v="15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5"/>
    <s v="ELOR"/>
    <s v="33010793"/>
    <s v="33010793"/>
    <x v="2"/>
    <s v="WARTSILA 3"/>
    <s v="N"/>
    <n v="6.4"/>
    <n v="0"/>
    <n v="0"/>
    <n v="0"/>
    <n v="0"/>
    <n v="0"/>
    <n v="0"/>
    <n v="0"/>
    <n v="0"/>
    <m/>
    <x v="0"/>
    <s v="ELOR33010793WARTSILA 3EL"/>
    <s v="Electro Oriente S. A."/>
    <x v="11"/>
    <x v="11"/>
    <s v="C. T. Iqt.Diesel - Wartsila"/>
    <x v="33"/>
    <s v="EL"/>
    <x v="2"/>
    <x v="16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"/>
    <n v="0"/>
    <n v="0"/>
    <n v="22"/>
    <s v="BASE DE DATOS"/>
    <m/>
  </r>
  <r>
    <s v="24"/>
    <x v="5"/>
    <s v="ELOR"/>
    <s v="33010793"/>
    <s v="33010793"/>
    <x v="2"/>
    <s v="WARTSILA 4"/>
    <s v="S"/>
    <n v="6.4"/>
    <n v="6"/>
    <n v="0"/>
    <n v="0"/>
    <n v="0"/>
    <n v="16"/>
    <n v="0.25"/>
    <n v="0"/>
    <n v="0"/>
    <m/>
    <x v="0"/>
    <s v="ELOR33010793WARTSILA 4EL"/>
    <s v="Electro Oriente S. A."/>
    <x v="11"/>
    <x v="11"/>
    <s v="C. T. Iqt.Diesel - Wartsila"/>
    <x v="33"/>
    <s v="EL"/>
    <x v="2"/>
    <x v="1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5"/>
    <s v="ELOR"/>
    <s v="33010793"/>
    <s v="33010793"/>
    <x v="2"/>
    <s v="WARTSILA 5"/>
    <s v="S"/>
    <n v="8.1"/>
    <n v="7.8"/>
    <n v="45.323999999999998"/>
    <n v="59.57"/>
    <n v="104.89400000000001"/>
    <n v="0"/>
    <n v="17.420000000000002"/>
    <n v="0"/>
    <n v="0"/>
    <m/>
    <x v="0"/>
    <s v="ELOR33010793WARTSILA 5EL"/>
    <s v="Electro Oriente S. A."/>
    <x v="11"/>
    <x v="11"/>
    <s v="C. T. Iqt.Diesel - Wartsila"/>
    <x v="33"/>
    <s v="EL"/>
    <x v="2"/>
    <x v="78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04.89400000000001"/>
    <n v="0.104894"/>
    <m/>
    <n v="0.67499999999999993"/>
    <n v="0.65"/>
    <n v="0"/>
    <n v="0"/>
    <n v="22"/>
    <s v="BASE DE DATOS"/>
    <m/>
  </r>
  <r>
    <s v="24"/>
    <x v="5"/>
    <s v="ELOR"/>
    <s v="33010793"/>
    <s v="33010793"/>
    <x v="2"/>
    <s v="WARTSILA 6"/>
    <s v="S"/>
    <n v="8.1"/>
    <n v="7.8"/>
    <n v="258.86"/>
    <n v="402.91500000000002"/>
    <n v="661.77499999999998"/>
    <n v="24"/>
    <n v="95.85"/>
    <n v="0"/>
    <n v="110"/>
    <m/>
    <x v="0"/>
    <s v="ELOR33010793WARTSILA 6EL"/>
    <s v="Electro Oriente S. A."/>
    <x v="11"/>
    <x v="11"/>
    <s v="C. T. Iqt.Diesel - Wartsila"/>
    <x v="33"/>
    <s v="EL"/>
    <x v="2"/>
    <x v="79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661.77499999999998"/>
    <n v="0.661775"/>
    <m/>
    <n v="0.67499999999999993"/>
    <n v="0.65"/>
    <n v="0"/>
    <n v="1.1368683772161603E-13"/>
    <n v="22"/>
    <s v="BASE DE DATOS"/>
    <m/>
  </r>
  <r>
    <s v="24"/>
    <x v="5"/>
    <s v="ELOR"/>
    <s v="33010793"/>
    <s v="33010793"/>
    <x v="2"/>
    <s v="WARTSILA 7"/>
    <s v="S"/>
    <n v="8.1"/>
    <n v="7.8"/>
    <n v="99.832999999999998"/>
    <n v="222.48"/>
    <n v="322.31299999999999"/>
    <n v="40"/>
    <n v="47.48"/>
    <n v="0"/>
    <n v="0"/>
    <m/>
    <x v="0"/>
    <s v="ELOR33010793WARTSILA 7EL"/>
    <s v="Electro Oriente S. A."/>
    <x v="11"/>
    <x v="11"/>
    <s v="C. T. Iqt.Diesel - Wartsila"/>
    <x v="33"/>
    <s v="EL"/>
    <x v="2"/>
    <x v="80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322.31299999999999"/>
    <n v="0.32231299999999996"/>
    <m/>
    <n v="0.67499999999999993"/>
    <n v="0.65"/>
    <n v="0"/>
    <n v="0"/>
    <n v="22"/>
    <s v="BASE DE DATOS"/>
    <m/>
  </r>
  <r>
    <s v="24"/>
    <x v="5"/>
    <s v="ELOR"/>
    <s v="33010793"/>
    <s v="33010793"/>
    <x v="2"/>
    <s v="CAT-16CM32"/>
    <s v="S"/>
    <n v="7.4"/>
    <n v="6.5"/>
    <n v="0"/>
    <n v="0"/>
    <n v="0"/>
    <n v="8"/>
    <n v="0"/>
    <n v="0"/>
    <n v="0"/>
    <m/>
    <x v="0"/>
    <s v="ELOR33010793CAT-16CM32EL"/>
    <s v="Electro Oriente S. A."/>
    <x v="11"/>
    <x v="11"/>
    <s v="C. T. Iqt.Diesel - Wartsila"/>
    <x v="33"/>
    <s v="EL"/>
    <x v="2"/>
    <x v="81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166666666666667"/>
    <n v="0.54166666666666663"/>
    <n v="0"/>
    <n v="0"/>
    <n v="22"/>
    <s v="BASE DE DATOS"/>
    <m/>
  </r>
  <r>
    <s v="24"/>
    <x v="5"/>
    <s v="ELOR"/>
    <s v="33010793"/>
    <s v="33010793"/>
    <x v="2"/>
    <s v="CAT.1-16CM32C"/>
    <s v="N"/>
    <n v="7.5179999999999998"/>
    <n v="0"/>
    <n v="0"/>
    <n v="0"/>
    <n v="0"/>
    <n v="0"/>
    <n v="0"/>
    <n v="0"/>
    <n v="0"/>
    <m/>
    <x v="0"/>
    <s v="ELOR33010793CAT.1-16CM32CEL"/>
    <s v="Electro Oriente S. A."/>
    <x v="11"/>
    <x v="11"/>
    <s v="C. T. Iqt.Diesel - Wartsila"/>
    <x v="33"/>
    <s v="EL"/>
    <x v="2"/>
    <x v="82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5"/>
    <s v="ELOR"/>
    <s v="33010793"/>
    <s v="33010793"/>
    <x v="2"/>
    <s v="CAT.2-16CM32C"/>
    <s v="N"/>
    <n v="7.5179999999999998"/>
    <n v="0"/>
    <n v="0"/>
    <n v="0"/>
    <n v="0"/>
    <n v="0"/>
    <n v="0"/>
    <n v="0"/>
    <n v="0"/>
    <m/>
    <x v="0"/>
    <s v="ELOR33010793CAT.2-16CM32CEL"/>
    <s v="Electro Oriente S. A."/>
    <x v="11"/>
    <x v="11"/>
    <s v="C. T. Iqt.Diesel - Wartsila"/>
    <x v="33"/>
    <s v="EL"/>
    <x v="2"/>
    <x v="83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5"/>
    <s v="ELOR"/>
    <s v="43095199"/>
    <s v="43095199"/>
    <x v="2"/>
    <s v="CKD 6S150PV"/>
    <s v="N"/>
    <n v="0.2"/>
    <n v="0"/>
    <n v="0"/>
    <n v="0"/>
    <n v="0"/>
    <n v="0"/>
    <n v="0"/>
    <n v="0"/>
    <n v="0"/>
    <m/>
    <x v="1"/>
    <s v="ELOR43095199CKD 6S150PVEL"/>
    <s v="Electro Oriente S. A."/>
    <x v="11"/>
    <x v="11"/>
    <s v="C. T. Pevas"/>
    <x v="34"/>
    <s v="EL"/>
    <x v="2"/>
    <x v="84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5"/>
    <s v="ELOR"/>
    <s v="43095199"/>
    <s v="43095199"/>
    <x v="2"/>
    <s v="Volvo TD-70G Nº1"/>
    <s v="N"/>
    <n v="0.1"/>
    <n v="0"/>
    <n v="0"/>
    <n v="0"/>
    <n v="0"/>
    <n v="0"/>
    <n v="0"/>
    <n v="0"/>
    <n v="0"/>
    <m/>
    <x v="1"/>
    <s v="ELOR43095199Volvo TD-70G Nº1EL"/>
    <s v="Electro Oriente S. A."/>
    <x v="11"/>
    <x v="11"/>
    <s v="C.T. PEVAS"/>
    <x v="34"/>
    <s v="EL"/>
    <x v="2"/>
    <x v="85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5"/>
    <s v="ELOR"/>
    <s v="43094799"/>
    <s v="43094799"/>
    <x v="2"/>
    <s v="CKD"/>
    <s v="N"/>
    <n v="0.1"/>
    <n v="0"/>
    <n v="0"/>
    <n v="0"/>
    <n v="0"/>
    <n v="0"/>
    <n v="0"/>
    <n v="0"/>
    <n v="0"/>
    <m/>
    <x v="1"/>
    <s v="ELOR43094799CKDEL"/>
    <s v="Electro Oriente S. A."/>
    <x v="11"/>
    <x v="11"/>
    <s v="C. T. Santa Clotilde"/>
    <x v="35"/>
    <s v="EL"/>
    <x v="2"/>
    <x v="70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5"/>
    <s v="ELOR"/>
    <s v="43094799"/>
    <s v="43094799"/>
    <x v="2"/>
    <s v="Cat."/>
    <s v="N"/>
    <n v="0.22500000000000001"/>
    <n v="0"/>
    <n v="0"/>
    <n v="0"/>
    <n v="0"/>
    <n v="0"/>
    <n v="0"/>
    <n v="0"/>
    <n v="0"/>
    <m/>
    <x v="1"/>
    <s v="ELOR43094799Cat.EL"/>
    <s v="Electro Oriente S. A."/>
    <x v="11"/>
    <x v="11"/>
    <s v="C. T. Santa Clotilde"/>
    <x v="35"/>
    <s v="EL"/>
    <x v="2"/>
    <x v="86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1.8749999999999999E-2"/>
    <n v="0"/>
    <n v="0"/>
    <n v="0"/>
    <n v="22"/>
    <s v="BASE DE DATOS"/>
    <m/>
  </r>
  <r>
    <s v="24"/>
    <x v="5"/>
    <s v="ELOR"/>
    <s v="43095399"/>
    <s v="43095399"/>
    <x v="2"/>
    <s v="CKD"/>
    <s v="N"/>
    <n v="0.1"/>
    <n v="0"/>
    <n v="0"/>
    <n v="0"/>
    <n v="0"/>
    <n v="0"/>
    <n v="0"/>
    <n v="0"/>
    <n v="0"/>
    <m/>
    <x v="1"/>
    <s v="ELOR43095399CKDEL"/>
    <s v="Electro Oriente S. A."/>
    <x v="11"/>
    <x v="11"/>
    <s v="C. T. San Pablo"/>
    <x v="36"/>
    <s v="EL"/>
    <x v="2"/>
    <x v="70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5"/>
    <s v="ELOR"/>
    <s v="43095399"/>
    <s v="43095399"/>
    <x v="2"/>
    <s v="Cat."/>
    <s v="N"/>
    <n v="0.09"/>
    <n v="0"/>
    <n v="0"/>
    <n v="0"/>
    <n v="0"/>
    <n v="0"/>
    <n v="0"/>
    <n v="0"/>
    <n v="0"/>
    <m/>
    <x v="1"/>
    <s v="ELOR43095399Cat.EL"/>
    <s v="Electro Oriente S. A."/>
    <x v="11"/>
    <x v="11"/>
    <s v="C. T. San Pablo"/>
    <x v="36"/>
    <s v="EL"/>
    <x v="2"/>
    <x v="86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5"/>
    <s v="ELOR"/>
    <s v="43095599"/>
    <s v="43095599"/>
    <x v="2"/>
    <s v="CKD"/>
    <s v="N"/>
    <n v="0.1"/>
    <n v="0"/>
    <n v="0"/>
    <n v="0"/>
    <n v="0"/>
    <n v="0"/>
    <n v="0"/>
    <n v="0"/>
    <n v="0"/>
    <m/>
    <x v="1"/>
    <s v="ELOR43095599CKDEL"/>
    <s v="Electro Oriente S. A."/>
    <x v="11"/>
    <x v="11"/>
    <s v="C. T. Tamanco Viejo"/>
    <x v="37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5"/>
    <s v="ELOR"/>
    <s v="43095599"/>
    <s v="43095599"/>
    <x v="2"/>
    <s v="Perkins"/>
    <s v="N"/>
    <n v="7.4999999999999997E-2"/>
    <n v="0"/>
    <n v="0"/>
    <n v="0"/>
    <n v="0"/>
    <n v="0"/>
    <n v="0"/>
    <n v="0"/>
    <n v="0"/>
    <m/>
    <x v="1"/>
    <s v="ELOR43095599PerkinsEL"/>
    <s v="Electro Oriente S. A."/>
    <x v="11"/>
    <x v="11"/>
    <s v="C. T. Tamanco Viejo"/>
    <x v="37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5"/>
    <s v="ELOR"/>
    <s v="43095699"/>
    <s v="43095699"/>
    <x v="2"/>
    <s v="CKD"/>
    <s v="N"/>
    <n v="0.1"/>
    <n v="0"/>
    <n v="0"/>
    <n v="0"/>
    <n v="0"/>
    <n v="0"/>
    <n v="0"/>
    <n v="0"/>
    <n v="0"/>
    <m/>
    <x v="1"/>
    <s v="ELOR43095699CKDEL"/>
    <s v="Electro Oriente S. A."/>
    <x v="11"/>
    <x v="11"/>
    <s v="C. T. San Roque de Maquia"/>
    <x v="38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5"/>
    <s v="ELOR"/>
    <s v="43095699"/>
    <s v="43095699"/>
    <x v="2"/>
    <s v="Perkins"/>
    <s v="N"/>
    <n v="0.09"/>
    <n v="0"/>
    <n v="0"/>
    <n v="0"/>
    <n v="0"/>
    <n v="0"/>
    <n v="0"/>
    <n v="0"/>
    <n v="0"/>
    <m/>
    <x v="1"/>
    <s v="ELOR43095699PerkinsEL"/>
    <s v="Electro Oriente S. A."/>
    <x v="11"/>
    <x v="11"/>
    <s v="C. T. San Roque de Maquia"/>
    <x v="38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5"/>
    <s v="ELOR"/>
    <s v="43094999"/>
    <s v="43094999"/>
    <x v="2"/>
    <s v="CKD MODASA"/>
    <s v="N"/>
    <n v="3.5000000000000003E-2"/>
    <n v="0"/>
    <n v="0"/>
    <n v="0"/>
    <n v="0"/>
    <n v="0"/>
    <n v="0"/>
    <n v="0"/>
    <n v="0"/>
    <m/>
    <x v="1"/>
    <s v="ELOR43094999CKD MODASAEL"/>
    <s v="Electro Oriente S. A."/>
    <x v="11"/>
    <x v="11"/>
    <s v="C. T. Cabo Pantoja"/>
    <x v="39"/>
    <s v="EL"/>
    <x v="2"/>
    <x v="87"/>
    <x v="0"/>
    <s v="Instalado"/>
    <s v="Inoperativo"/>
    <s v="Distribuidora"/>
    <x v="0"/>
    <x v="1"/>
    <x v="1"/>
    <x v="0"/>
    <s v="Estatal"/>
    <s v="LORETO"/>
    <s v="LORETO"/>
    <s v="MAYNAS"/>
    <s v="TORRES CAUSANO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5"/>
    <s v="ELOR"/>
    <s v="43095799"/>
    <s v="43095799"/>
    <x v="2"/>
    <s v="CKD"/>
    <s v="N"/>
    <n v="0.1"/>
    <n v="0"/>
    <n v="0"/>
    <n v="0"/>
    <n v="0"/>
    <n v="0"/>
    <n v="0"/>
    <n v="0"/>
    <n v="0"/>
    <m/>
    <x v="1"/>
    <s v="ELOR43095799CKDEL"/>
    <s v="Electro Oriente S. A."/>
    <x v="11"/>
    <x v="11"/>
    <s v="C. T. Bagazan"/>
    <x v="40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5"/>
    <s v="ELOR"/>
    <s v="43095799"/>
    <s v="43095799"/>
    <x v="2"/>
    <s v="Perkins"/>
    <s v="N"/>
    <n v="7.4999999999999997E-2"/>
    <n v="0"/>
    <n v="0"/>
    <n v="0"/>
    <n v="0"/>
    <n v="0"/>
    <n v="0"/>
    <n v="0"/>
    <n v="0"/>
    <m/>
    <x v="1"/>
    <s v="ELOR43095799PerkinsEL"/>
    <s v="Electro Oriente S. A."/>
    <x v="11"/>
    <x v="11"/>
    <s v="C. T. Bagazan"/>
    <x v="40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5"/>
    <s v="ELOR"/>
    <s v="43095899"/>
    <s v="43095899"/>
    <x v="2"/>
    <s v="MODASA"/>
    <s v="N"/>
    <n v="3.5000000000000003E-2"/>
    <n v="0"/>
    <n v="0"/>
    <n v="0"/>
    <n v="0"/>
    <n v="0"/>
    <n v="0"/>
    <n v="0"/>
    <n v="0"/>
    <m/>
    <x v="1"/>
    <s v="ELOR43095899MODASAEL"/>
    <s v="Electro Oriente S. A."/>
    <x v="11"/>
    <x v="11"/>
    <s v="C. T. Sapuena"/>
    <x v="41"/>
    <s v="EL"/>
    <x v="2"/>
    <x v="88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5"/>
    <s v="ELOR"/>
    <s v="43094899"/>
    <s v="43094899"/>
    <x v="2"/>
    <s v="MODASA"/>
    <s v="N"/>
    <n v="3.5000000000000003E-2"/>
    <n v="0"/>
    <n v="0"/>
    <n v="0"/>
    <n v="0"/>
    <n v="0"/>
    <n v="0"/>
    <n v="0"/>
    <n v="0"/>
    <m/>
    <x v="1"/>
    <s v="ELOR43094899MODASAEL"/>
    <s v="Electro Oriente S. A."/>
    <x v="11"/>
    <x v="11"/>
    <s v="C. T. El Alamo"/>
    <x v="42"/>
    <s v="EL"/>
    <x v="2"/>
    <x v="88"/>
    <x v="0"/>
    <s v="Instalado"/>
    <s v="Inoperativo"/>
    <s v="Distribuidora"/>
    <x v="0"/>
    <x v="1"/>
    <x v="1"/>
    <x v="0"/>
    <s v="Estatal"/>
    <s v="LORETO"/>
    <s v="LORETO"/>
    <s v="MAYNAS"/>
    <s v="PUTUMAYU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5"/>
    <s v="ELOR"/>
    <s v="43096199"/>
    <s v="43096199"/>
    <x v="2"/>
    <s v="CKD DAT 120"/>
    <s v="N"/>
    <n v="0.1"/>
    <n v="0"/>
    <n v="0"/>
    <n v="0"/>
    <n v="0"/>
    <n v="0"/>
    <n v="0"/>
    <n v="0"/>
    <n v="0"/>
    <m/>
    <x v="1"/>
    <s v="ELOR43096199CKD DAT 120EL"/>
    <s v="Electro Oriente S. A."/>
    <x v="11"/>
    <x v="11"/>
    <s v="C. T. Inahuaya"/>
    <x v="43"/>
    <s v="EL"/>
    <x v="2"/>
    <x v="89"/>
    <x v="0"/>
    <s v="Instalado"/>
    <s v="Inoperativo"/>
    <s v="Distribuidora"/>
    <x v="0"/>
    <x v="1"/>
    <x v="1"/>
    <x v="0"/>
    <s v="Estatal"/>
    <s v="LORETO"/>
    <s v="LORETO"/>
    <s v="UCAYALI"/>
    <s v="INAHUAY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5"/>
    <s v="ELOR"/>
    <s v="43096299"/>
    <s v="43096299"/>
    <x v="2"/>
    <s v="CKD"/>
    <s v="N"/>
    <n v="0.1"/>
    <n v="0"/>
    <n v="0"/>
    <n v="0"/>
    <n v="0"/>
    <n v="0"/>
    <n v="0"/>
    <n v="0"/>
    <n v="0"/>
    <m/>
    <x v="1"/>
    <s v="ELOR43096299CKDEL"/>
    <s v="Electro Oriente S. A."/>
    <x v="11"/>
    <x v="11"/>
    <s v="C. T. Pampa Hermosa"/>
    <x v="44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PAMPA HERMOS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5"/>
    <s v="ELOR"/>
    <s v="43096399"/>
    <s v="43096399"/>
    <x v="2"/>
    <s v="CKD"/>
    <s v="N"/>
    <n v="0.1"/>
    <n v="0"/>
    <n v="0"/>
    <n v="0"/>
    <n v="0"/>
    <n v="0"/>
    <n v="0"/>
    <n v="0"/>
    <n v="0"/>
    <m/>
    <x v="1"/>
    <s v="ELOR43096399CKDEL"/>
    <s v="Electro Oriente S. A."/>
    <x v="11"/>
    <x v="11"/>
    <s v="C. T. Tierra Blanca"/>
    <x v="45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SARAYACU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5"/>
    <s v="ELOR"/>
    <s v="43095099"/>
    <s v="43095099"/>
    <x v="2"/>
    <s v="Perkins M. 4-326-I"/>
    <s v="N"/>
    <n v="3.5000000000000003E-2"/>
    <n v="0"/>
    <n v="0"/>
    <n v="0"/>
    <n v="0"/>
    <n v="0"/>
    <n v="0"/>
    <n v="0"/>
    <n v="0"/>
    <m/>
    <x v="1"/>
    <s v="ELOR43095099Perkins M. 4-326-IEL"/>
    <s v="Electro Oriente S. A."/>
    <x v="11"/>
    <x v="11"/>
    <s v="C. T. El Porvenir"/>
    <x v="46"/>
    <s v="EL"/>
    <x v="2"/>
    <x v="90"/>
    <x v="0"/>
    <s v="Instalado"/>
    <s v="In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5"/>
    <s v="ELOR"/>
    <s v="43095499"/>
    <s v="43095499"/>
    <x v="2"/>
    <s v="Volvo TD 100"/>
    <s v="N"/>
    <n v="0.15"/>
    <n v="0"/>
    <n v="0"/>
    <n v="0"/>
    <n v="0"/>
    <n v="0"/>
    <n v="0"/>
    <n v="0"/>
    <n v="0"/>
    <m/>
    <x v="1"/>
    <s v="ELOR43095499Volvo TD 100EL"/>
    <s v="Electro Oriente S. A."/>
    <x v="11"/>
    <x v="11"/>
    <s v="C. T. Flor de Punga"/>
    <x v="47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CAPELLO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5"/>
    <s v="ELOR"/>
    <s v="43096099"/>
    <s v="43096099"/>
    <x v="2"/>
    <s v="Volvo TD 100"/>
    <s v="N"/>
    <n v="0.15"/>
    <n v="0"/>
    <n v="0"/>
    <n v="0"/>
    <n v="0"/>
    <n v="0"/>
    <n v="0"/>
    <n v="0"/>
    <n v="0"/>
    <m/>
    <x v="1"/>
    <s v="ELOR43096099Volvo TD 100EL"/>
    <s v="Electro Oriente S. A."/>
    <x v="11"/>
    <x v="11"/>
    <s v="C. T. Colonia Angamos"/>
    <x v="48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YAQUERANA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5"/>
    <s v="ELOR"/>
    <s v="00000000"/>
    <s v="00000000"/>
    <x v="2"/>
    <s v="Perkins 1 2800"/>
    <s v="S"/>
    <n v="0.61"/>
    <n v="0.35"/>
    <n v="0.185"/>
    <n v="0.70199999999999996"/>
    <n v="0.88700000000000001"/>
    <n v="0"/>
    <n v="6"/>
    <n v="0"/>
    <n v="0"/>
    <m/>
    <x v="0"/>
    <s v="ELOR00000000Perkins 1 2800EL"/>
    <s v="Electro Oriente S. A."/>
    <x v="11"/>
    <x v="11"/>
    <s v="C. T. Caballococha"/>
    <x v="49"/>
    <s v="EL"/>
    <x v="2"/>
    <x v="24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.88700000000000001"/>
    <n v="8.8699999999999998E-4"/>
    <m/>
    <n v="8.7142857142857147E-2"/>
    <n v="4.9999999999999996E-2"/>
    <n v="0"/>
    <n v="0"/>
    <n v="22"/>
    <s v="BASE DE DATOS"/>
    <m/>
  </r>
  <r>
    <s v="24"/>
    <x v="5"/>
    <s v="ELOR"/>
    <s v="00000000"/>
    <s v="00000000"/>
    <x v="2"/>
    <s v="Perkins 2 2800"/>
    <s v="S"/>
    <n v="0.61"/>
    <n v="0.35"/>
    <n v="10.622"/>
    <n v="40.362000000000002"/>
    <n v="50.984000000000002"/>
    <n v="0"/>
    <n v="183"/>
    <n v="0"/>
    <n v="0"/>
    <m/>
    <x v="0"/>
    <s v="ELOR00000000Perkins 2 2800EL"/>
    <s v="Electro Oriente S. A."/>
    <x v="11"/>
    <x v="11"/>
    <s v="C. T. Caballococha"/>
    <x v="49"/>
    <s v="EL"/>
    <x v="2"/>
    <x v="24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50.984000000000002"/>
    <n v="5.0984000000000002E-2"/>
    <m/>
    <n v="8.7142857142857147E-2"/>
    <n v="4.9999999999999996E-2"/>
    <n v="0"/>
    <n v="0"/>
    <n v="22"/>
    <s v="BASE DE DATOS"/>
    <m/>
  </r>
  <r>
    <s v="24"/>
    <x v="5"/>
    <s v="ELOR"/>
    <s v="00000000"/>
    <s v="00000000"/>
    <x v="2"/>
    <s v="Cat.4-3412-16878"/>
    <s v="S"/>
    <n v="0.73399999999999999"/>
    <n v="0.2"/>
    <n v="13.335000000000001"/>
    <n v="50.673000000000002"/>
    <n v="64.007999999999996"/>
    <n v="2"/>
    <n v="287"/>
    <n v="0"/>
    <n v="40"/>
    <m/>
    <x v="0"/>
    <s v="ELOR00000000Cat.4-3412-16878EL"/>
    <s v="Electro Oriente S. A."/>
    <x v="11"/>
    <x v="11"/>
    <s v="C. T. Caballococha"/>
    <x v="49"/>
    <s v="EL"/>
    <x v="2"/>
    <x v="94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64.007999999999996"/>
    <n v="6.4007999999999995E-2"/>
    <m/>
    <n v="6.1166666666666668E-2"/>
    <n v="1.6666666666666666E-2"/>
    <n v="0"/>
    <n v="1.4210854715202004E-14"/>
    <n v="22"/>
    <s v="BASE DE DATOS"/>
    <m/>
  </r>
  <r>
    <s v="24"/>
    <x v="5"/>
    <s v="ELOR"/>
    <s v="00000000"/>
    <s v="00000000"/>
    <x v="2"/>
    <s v="Caterpillar C27"/>
    <s v="S"/>
    <n v="0.56000000000000005"/>
    <n v="0.45"/>
    <n v="54.954999999999998"/>
    <n v="208.82900000000001"/>
    <n v="263.78399999999999"/>
    <n v="4"/>
    <n v="698"/>
    <n v="0"/>
    <n v="40"/>
    <m/>
    <x v="0"/>
    <s v="ELOR00000000Caterpillar C27EL"/>
    <s v="Electro Oriente S. A."/>
    <x v="11"/>
    <x v="11"/>
    <s v="C. T. Caballococha"/>
    <x v="49"/>
    <s v="EL"/>
    <x v="2"/>
    <x v="95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63.78399999999999"/>
    <n v="0.26378400000000002"/>
    <m/>
    <n v="4.6666666666666669E-2"/>
    <n v="3.7499999999999999E-2"/>
    <n v="0"/>
    <n v="0"/>
    <n v="22"/>
    <s v="BASE DE DATOS"/>
    <m/>
  </r>
  <r>
    <s v="24"/>
    <x v="5"/>
    <s v="ELOR"/>
    <s v="00000000"/>
    <s v="00000000"/>
    <x v="2"/>
    <s v="AKSA1 Perk 8151G"/>
    <s v="S"/>
    <n v="0.68100000000000005"/>
    <n v="0.45"/>
    <n v="44.222999999999999"/>
    <n v="168.047"/>
    <n v="212.27"/>
    <n v="4"/>
    <n v="649"/>
    <n v="0"/>
    <n v="32"/>
    <m/>
    <x v="0"/>
    <s v="ELOR00000000AKSA1 Perk 8151GEL"/>
    <s v="Electro Oriente S. A."/>
    <x v="11"/>
    <x v="11"/>
    <s v="C. T. Caballococha"/>
    <x v="49"/>
    <s v="EL"/>
    <x v="2"/>
    <x v="9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12.27"/>
    <n v="0.21227000000000001"/>
    <m/>
    <n v="5.6750000000000002E-2"/>
    <n v="3.7499999999999999E-2"/>
    <n v="0"/>
    <n v="-2.8421709430404007E-14"/>
    <n v="22"/>
    <s v="BASE DE DATOS"/>
    <m/>
  </r>
  <r>
    <s v="24"/>
    <x v="5"/>
    <s v="ELOR"/>
    <s v="00000000"/>
    <s v="00000000"/>
    <x v="2"/>
    <s v="AKSA2 Perk 8164G"/>
    <s v="N"/>
    <n v="0.68100000000000005"/>
    <n v="0"/>
    <n v="0"/>
    <n v="0"/>
    <n v="0"/>
    <n v="0"/>
    <n v="0"/>
    <n v="0"/>
    <n v="0"/>
    <m/>
    <x v="0"/>
    <s v="ELOR00000000AKSA2 Perk 8164GEL"/>
    <s v="Electro Oriente S. A."/>
    <x v="11"/>
    <x v="11"/>
    <s v="C. T. Caballococha"/>
    <x v="49"/>
    <s v="EL"/>
    <x v="2"/>
    <x v="9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n v="5.6750000000000002E-2"/>
    <n v="3.7499999999999999E-2"/>
    <n v="0"/>
    <n v="0"/>
    <n v="22"/>
    <s v="BASE DE DATOS"/>
    <m/>
  </r>
  <r>
    <s v="24"/>
    <x v="5"/>
    <s v="ELOR"/>
    <s v="53026715"/>
    <s v="53026715"/>
    <x v="2"/>
    <s v="Cat.5-C15 7925"/>
    <s v="S"/>
    <n v="0.43"/>
    <n v="0.3"/>
    <n v="15.055"/>
    <n v="57.11"/>
    <n v="72.165000000000006"/>
    <n v="11"/>
    <n v="712"/>
    <n v="1"/>
    <n v="54"/>
    <m/>
    <x v="0"/>
    <s v="ELOR53026715Cat.5-C15 7925EL"/>
    <s v="Electro Oriente S. A."/>
    <x v="11"/>
    <x v="11"/>
    <s v="C.T. Isla Santa Rosa"/>
    <x v="50"/>
    <s v="EL"/>
    <x v="2"/>
    <x v="99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72.165000000000006"/>
    <n v="7.2165000000000007E-2"/>
    <m/>
    <n v="3.5833333333333335E-2"/>
    <n v="2.4999999999999998E-2"/>
    <n v="0"/>
    <n v="-1.4210854715202004E-14"/>
    <n v="22"/>
    <s v="BASE DE DATOS"/>
    <m/>
  </r>
  <r>
    <s v="24"/>
    <x v="5"/>
    <s v="ELOR"/>
    <s v="53026613"/>
    <s v="53026613"/>
    <x v="2"/>
    <s v="Volv.Pent1 RVL-451"/>
    <s v="N"/>
    <n v="0.48"/>
    <n v="0"/>
    <n v="0"/>
    <n v="0"/>
    <n v="0"/>
    <n v="0"/>
    <n v="0"/>
    <n v="0"/>
    <n v="0"/>
    <m/>
    <x v="0"/>
    <s v="ELOR53026613Volv.Pent1 RVL-451EL"/>
    <s v="Electro Oriente S. A."/>
    <x v="11"/>
    <x v="11"/>
    <s v="C.T. Mayoruna"/>
    <x v="51"/>
    <s v="EL"/>
    <x v="2"/>
    <x v="100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0"/>
    <n v="0"/>
    <n v="0"/>
    <n v="22"/>
    <s v="BASE DE DATOS"/>
    <m/>
  </r>
  <r>
    <s v="24"/>
    <x v="5"/>
    <s v="ELOR"/>
    <s v="53026613"/>
    <s v="53026613"/>
    <x v="2"/>
    <s v="Cat.3412 81Z19624"/>
    <s v="N"/>
    <n v="0.22"/>
    <n v="0"/>
    <n v="0"/>
    <n v="0"/>
    <n v="0"/>
    <n v="0"/>
    <n v="0"/>
    <n v="0"/>
    <n v="0"/>
    <m/>
    <x v="0"/>
    <s v="ELOR53026613Cat.3412 81Z19624EL"/>
    <s v="Electro Oriente S. A."/>
    <x v="11"/>
    <x v="11"/>
    <s v="C.T. Mayoruna"/>
    <x v="51"/>
    <s v="EL"/>
    <x v="2"/>
    <x v="102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1.8333333333333333E-2"/>
    <n v="0"/>
    <n v="0"/>
    <n v="0"/>
    <n v="22"/>
    <s v="BASE DE DATOS"/>
    <m/>
  </r>
  <r>
    <s v="24"/>
    <x v="5"/>
    <s v="ELOR"/>
    <s v="53026613"/>
    <s v="53026613"/>
    <x v="2"/>
    <s v="Modasa MP 460"/>
    <s v="S"/>
    <n v="0.48"/>
    <n v="0.45"/>
    <n v="0"/>
    <n v="0"/>
    <n v="0"/>
    <n v="0"/>
    <n v="0"/>
    <n v="0"/>
    <n v="0"/>
    <m/>
    <x v="0"/>
    <s v="ELOR53026613Modasa MP 460EL"/>
    <s v="Electro Oriente S. A."/>
    <x v="11"/>
    <x v="11"/>
    <s v="C.T. Mayoruna"/>
    <x v="51"/>
    <s v="EL"/>
    <x v="2"/>
    <x v="101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3.7499999999999999E-2"/>
    <n v="0"/>
    <n v="0"/>
    <n v="22"/>
    <s v="BASE DE DATOS"/>
    <m/>
  </r>
  <r>
    <s v="24"/>
    <x v="5"/>
    <s v="ELOR"/>
    <s v="53026613"/>
    <s v="53026613"/>
    <x v="2"/>
    <s v="Cat C15 CAR201439"/>
    <s v="S"/>
    <n v="0.45500000000000002"/>
    <n v="0.41"/>
    <n v="58.177"/>
    <n v="65.251999999999995"/>
    <n v="123.429"/>
    <n v="4"/>
    <n v="710"/>
    <n v="0"/>
    <n v="0"/>
    <m/>
    <x v="0"/>
    <s v="ELOR53026613Cat C15 CAR201439EL"/>
    <s v="Electro Oriente S. A."/>
    <x v="11"/>
    <x v="11"/>
    <s v="C.T. Mayoruna"/>
    <x v="51"/>
    <s v="EL"/>
    <x v="2"/>
    <x v="103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123.429"/>
    <n v="0.123429"/>
    <m/>
    <n v="3.7916666666666668E-2"/>
    <n v="3.4166666666666665E-2"/>
    <n v="0"/>
    <n v="0"/>
    <n v="22"/>
    <s v="BASE DE DATOS"/>
    <m/>
  </r>
  <r>
    <s v="24"/>
    <x v="5"/>
    <s v="ELOR"/>
    <s v="53026512"/>
    <s v="53026512"/>
    <x v="2"/>
    <s v="Volv.Pent1 RVL-251"/>
    <s v="S"/>
    <n v="0.27300000000000002"/>
    <n v="0.2"/>
    <n v="0"/>
    <n v="0"/>
    <n v="0"/>
    <n v="0"/>
    <n v="0"/>
    <n v="0"/>
    <n v="0"/>
    <m/>
    <x v="0"/>
    <s v="ELOR53026512Volv.Pent1 RVL-251EL"/>
    <s v="Electro Oriente S. A."/>
    <x v="11"/>
    <x v="11"/>
    <s v="C.T. San Francisco"/>
    <x v="52"/>
    <s v="EL"/>
    <x v="2"/>
    <x v="104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2.2750000000000003E-2"/>
    <n v="1.6666666666666666E-2"/>
    <n v="0"/>
    <n v="0"/>
    <n v="22"/>
    <s v="BASE DE DATOS"/>
    <m/>
  </r>
  <r>
    <s v="24"/>
    <x v="5"/>
    <s v="ELOR"/>
    <s v="53026512"/>
    <s v="53026512"/>
    <x v="2"/>
    <s v="OLYMPIAN"/>
    <s v="S"/>
    <n v="0.13"/>
    <n v="0.1"/>
    <n v="0"/>
    <n v="0"/>
    <n v="0"/>
    <n v="0"/>
    <n v="0"/>
    <n v="0"/>
    <n v="0"/>
    <m/>
    <x v="0"/>
    <s v="ELOR53026512OLYMPIANEL"/>
    <s v="Electro Oriente S. A."/>
    <x v="11"/>
    <x v="11"/>
    <s v="C.T. San Francisco"/>
    <x v="52"/>
    <s v="EL"/>
    <x v="2"/>
    <x v="105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1.0833333333333334E-2"/>
    <n v="8.3333333333333332E-3"/>
    <n v="0"/>
    <n v="0"/>
    <n v="22"/>
    <s v="BASE DE DATOS"/>
    <m/>
  </r>
  <r>
    <s v="24"/>
    <x v="5"/>
    <s v="ELOR"/>
    <s v="53026512"/>
    <s v="53026512"/>
    <x v="2"/>
    <s v="Vol.Pent TAD1642GEb"/>
    <s v="S"/>
    <n v="0.6"/>
    <n v="0.48"/>
    <n v="22.24"/>
    <n v="41.31"/>
    <n v="63.55"/>
    <n v="7"/>
    <n v="444"/>
    <n v="0"/>
    <n v="15"/>
    <m/>
    <x v="0"/>
    <s v="ELOR53026512Vol.Pent TAD1642GEbEL"/>
    <s v="Electro Oriente S. A."/>
    <x v="11"/>
    <x v="11"/>
    <s v="C.T. San Francisco"/>
    <x v="52"/>
    <s v="EL"/>
    <x v="2"/>
    <x v="106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63.55"/>
    <n v="6.3549999999999995E-2"/>
    <m/>
    <n v="4.9999999999999996E-2"/>
    <n v="0.04"/>
    <n v="0"/>
    <n v="0"/>
    <n v="22"/>
    <s v="BASE DE DATOS"/>
    <m/>
  </r>
  <r>
    <s v="24"/>
    <x v="5"/>
    <s v="ELOR"/>
    <s v="53026919"/>
    <s v="53026919"/>
    <x v="2"/>
    <s v="Perkins1 R014001C"/>
    <s v="S"/>
    <n v="0.13600000000000001"/>
    <n v="0.124"/>
    <n v="0"/>
    <n v="0"/>
    <n v="0"/>
    <n v="0"/>
    <n v="0"/>
    <n v="0"/>
    <n v="0"/>
    <m/>
    <x v="0"/>
    <s v="ELOR53026919Perkins1 R014001CEL"/>
    <s v="Electro Oriente S. A."/>
    <x v="11"/>
    <x v="11"/>
    <s v="C. T. Islandia"/>
    <x v="53"/>
    <s v="EL"/>
    <x v="2"/>
    <x v="107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"/>
    <n v="0"/>
    <m/>
    <n v="1.1333333333333334E-2"/>
    <n v="1.0333333333333333E-2"/>
    <n v="0"/>
    <n v="0"/>
    <n v="22"/>
    <s v="BASE DE DATOS"/>
    <m/>
  </r>
  <r>
    <s v="24"/>
    <x v="5"/>
    <s v="ELOR"/>
    <s v="53026919"/>
    <s v="53026919"/>
    <x v="2"/>
    <s v="Perkins2 R013699C"/>
    <s v="S"/>
    <n v="0.13600000000000001"/>
    <n v="0.123"/>
    <n v="0"/>
    <n v="0"/>
    <n v="0"/>
    <n v="0"/>
    <n v="0"/>
    <n v="0"/>
    <n v="0"/>
    <m/>
    <x v="0"/>
    <s v="ELOR53026919Perkins2 R013699CEL"/>
    <s v="Electro Oriente S. A."/>
    <x v="11"/>
    <x v="11"/>
    <s v="C. T. Islandia"/>
    <x v="53"/>
    <s v="EL"/>
    <x v="2"/>
    <x v="10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"/>
    <n v="0"/>
    <m/>
    <n v="1.1333333333333334E-2"/>
    <n v="1.025E-2"/>
    <n v="0"/>
    <n v="0"/>
    <n v="22"/>
    <s v="BASE DE DATOS"/>
    <m/>
  </r>
  <r>
    <s v="24"/>
    <x v="5"/>
    <s v="ELOR"/>
    <s v="53026919"/>
    <s v="53026919"/>
    <x v="2"/>
    <s v="VolvoP FFDL250GF"/>
    <s v="S"/>
    <n v="0.27500000000000002"/>
    <n v="0.2"/>
    <n v="12.189"/>
    <n v="38.090000000000003"/>
    <n v="50.279000000000003"/>
    <n v="13"/>
    <n v="495"/>
    <n v="0"/>
    <n v="34"/>
    <m/>
    <x v="0"/>
    <s v="ELOR53026919VolvoP FFDL250GFEL"/>
    <s v="Electro Oriente S. A."/>
    <x v="11"/>
    <x v="11"/>
    <s v="C. T. Islandia"/>
    <x v="53"/>
    <s v="EL"/>
    <x v="2"/>
    <x v="171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50.279000000000003"/>
    <n v="5.0279000000000004E-2"/>
    <m/>
    <n v="2.5000000000000001E-2"/>
    <n v="1.8181818181818184E-2"/>
    <n v="0"/>
    <n v="0"/>
    <n v="22"/>
    <s v="BASE DE DATOS"/>
    <m/>
  </r>
  <r>
    <s v="24"/>
    <x v="5"/>
    <s v="ELOR"/>
    <s v="43095299"/>
    <s v="43095299"/>
    <x v="2"/>
    <s v="Perkins1 U489142C"/>
    <s v="S"/>
    <n v="3.1E-2"/>
    <n v="2.5000000000000001E-2"/>
    <n v="0.28000000000000003"/>
    <n v="1.39"/>
    <n v="1.67"/>
    <n v="2"/>
    <n v="180"/>
    <n v="0"/>
    <n v="14"/>
    <m/>
    <x v="0"/>
    <s v="ELOR43095299Perkins1 U489142CEL"/>
    <s v="Electro Oriente S. A."/>
    <x v="11"/>
    <x v="11"/>
    <s v="C. T. Petropolis"/>
    <x v="54"/>
    <s v="EL"/>
    <x v="2"/>
    <x v="111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1.67"/>
    <n v="1.6699999999999998E-3"/>
    <m/>
    <n v="2.5833333333333333E-3"/>
    <n v="2.0833333333333333E-3"/>
    <n v="0"/>
    <n v="0"/>
    <n v="22"/>
    <s v="BASE DE DATOS"/>
    <m/>
  </r>
  <r>
    <s v="24"/>
    <x v="5"/>
    <s v="ELOR"/>
    <s v="53023414"/>
    <s v="53023414"/>
    <x v="2"/>
    <s v="Volvo 03"/>
    <s v="S"/>
    <n v="0.36399999999999999"/>
    <n v="0.29099999999999998"/>
    <n v="0"/>
    <n v="0.252"/>
    <n v="0.252"/>
    <n v="0"/>
    <n v="3"/>
    <n v="3"/>
    <n v="0"/>
    <m/>
    <x v="0"/>
    <s v="ELOR53023414Volvo 03EL"/>
    <s v="Electro Oriente S. A."/>
    <x v="11"/>
    <x v="11"/>
    <s v="C. T. El Estrecho"/>
    <x v="62"/>
    <s v="EL"/>
    <x v="2"/>
    <x v="142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.252"/>
    <n v="2.52E-4"/>
    <m/>
    <n v="3.0333333333333334E-2"/>
    <n v="2.4249999999999997E-2"/>
    <n v="0"/>
    <n v="0"/>
    <n v="22"/>
    <s v="BASE DE DATOS"/>
    <m/>
  </r>
  <r>
    <s v="24"/>
    <x v="5"/>
    <s v="ELOR"/>
    <s v="53023414"/>
    <s v="53023414"/>
    <x v="2"/>
    <s v="Cat-2 3306"/>
    <s v="S"/>
    <n v="0.22500000000000001"/>
    <n v="0.2"/>
    <n v="0"/>
    <n v="0"/>
    <n v="0"/>
    <n v="0"/>
    <n v="0"/>
    <n v="0"/>
    <n v="0"/>
    <m/>
    <x v="0"/>
    <s v="ELOR53023414Cat-2 3306EL"/>
    <s v="Electro Oriente S. A."/>
    <x v="11"/>
    <x v="11"/>
    <s v="C. T. El Estrecho"/>
    <x v="62"/>
    <s v="EL"/>
    <x v="2"/>
    <x v="141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"/>
    <n v="0"/>
    <m/>
    <s v="-"/>
    <n v="0"/>
    <n v="0"/>
    <n v="0"/>
    <n v="22"/>
    <s v="BASE DE DATOS"/>
    <m/>
  </r>
  <r>
    <s v="24"/>
    <x v="5"/>
    <s v="ELOR"/>
    <s v="53023414"/>
    <s v="53023414"/>
    <x v="2"/>
    <s v="Jolucava J0452"/>
    <s v="S"/>
    <n v="0.45"/>
    <n v="0.36"/>
    <n v="25.113"/>
    <n v="94.926000000000002"/>
    <n v="120.039"/>
    <n v="3"/>
    <n v="717"/>
    <n v="0"/>
    <n v="0"/>
    <m/>
    <x v="0"/>
    <s v="ELOR53023414Jolucava J0452EL"/>
    <s v="Electro Oriente S. A."/>
    <x v="11"/>
    <x v="11"/>
    <s v="C. T. El Estrecho"/>
    <x v="62"/>
    <s v="EL"/>
    <x v="2"/>
    <x v="238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120.039"/>
    <n v="0.12003900000000001"/>
    <m/>
    <n v="5.6250000000000001E-2"/>
    <n v="4.4999999999999998E-2"/>
    <n v="0"/>
    <n v="0"/>
    <n v="22"/>
    <s v="BASE DE DATOS"/>
    <m/>
  </r>
  <r>
    <s v="24"/>
    <x v="5"/>
    <s v="ELOR"/>
    <s v="43096499"/>
    <s v="43096499"/>
    <x v="2"/>
    <s v="Cat.C18 G6B20736"/>
    <s v="N"/>
    <n v="0.5"/>
    <n v="0"/>
    <n v="0"/>
    <n v="0"/>
    <n v="0"/>
    <n v="0"/>
    <n v="0"/>
    <n v="0"/>
    <n v="0"/>
    <m/>
    <x v="0"/>
    <s v="ELOR43096499Cat.C18 G6B20736EL"/>
    <s v="Electro Oriente S. A."/>
    <x v="11"/>
    <x v="11"/>
    <s v="C.T. ORELLANA"/>
    <x v="55"/>
    <s v="EL"/>
    <x v="2"/>
    <x v="113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4.1666666666666664E-2"/>
    <n v="0"/>
    <n v="0"/>
    <n v="0"/>
    <n v="22"/>
    <s v="BASE DE DATOS"/>
    <m/>
  </r>
  <r>
    <s v="24"/>
    <x v="5"/>
    <s v="ELOR"/>
    <s v="43096499"/>
    <s v="43096499"/>
    <x v="2"/>
    <s v="Perkins 2506AE15TAG"/>
    <s v="N"/>
    <n v="0.46800000000000003"/>
    <n v="0"/>
    <n v="0"/>
    <n v="0"/>
    <n v="0"/>
    <n v="0"/>
    <n v="0"/>
    <n v="0"/>
    <n v="0"/>
    <m/>
    <x v="0"/>
    <s v="ELOR43096499Perkins 2506AE15TAGEL"/>
    <s v="Electro Oriente S. A."/>
    <x v="11"/>
    <x v="11"/>
    <s v="C.T. ORELLANA"/>
    <x v="55"/>
    <s v="EL"/>
    <x v="2"/>
    <x v="114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3.9E-2"/>
    <n v="0"/>
    <n v="0"/>
    <n v="0"/>
    <n v="22"/>
    <s v="BASE DE DATOS"/>
    <m/>
  </r>
  <r>
    <s v="24"/>
    <x v="5"/>
    <s v="ELOR"/>
    <s v="43096499"/>
    <s v="43096499"/>
    <x v="2"/>
    <s v="VolvoModasa KGEV"/>
    <s v="S"/>
    <n v="0.35099999999999998"/>
    <n v="0.28100000000000003"/>
    <n v="14.773999999999999"/>
    <n v="103.419"/>
    <n v="118.193"/>
    <n v="9"/>
    <n v="711"/>
    <n v="0"/>
    <n v="0"/>
    <m/>
    <x v="0"/>
    <s v="ELOR43096499VolvoModasa KGEVEL"/>
    <s v="Electro Oriente S. A."/>
    <x v="11"/>
    <x v="11"/>
    <s v="C. T. Orellana"/>
    <x v="55"/>
    <s v="EL"/>
    <x v="2"/>
    <x v="115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118.193"/>
    <n v="0.11819299999999999"/>
    <m/>
    <n v="2.9249999999999998E-2"/>
    <n v="2.2500000000000003E-2"/>
    <n v="0"/>
    <n v="0"/>
    <n v="22"/>
    <s v="BASE DE DATOS"/>
    <m/>
  </r>
  <r>
    <s v="24"/>
    <x v="5"/>
    <s v="ELOR"/>
    <s v="43096499"/>
    <s v="43096499"/>
    <x v="2"/>
    <s v="Perkins MP460I"/>
    <s v="S"/>
    <n v="0.48"/>
    <n v="0.36"/>
    <n v="0.13800000000000001"/>
    <n v="0.96899999999999997"/>
    <n v="1.107"/>
    <n v="0"/>
    <n v="10"/>
    <n v="0"/>
    <n v="0"/>
    <m/>
    <x v="0"/>
    <s v="ELOR43096499Perkins MP460IEL"/>
    <s v="Electro Oriente S. A."/>
    <x v="11"/>
    <x v="11"/>
    <s v="C. T. Orellana"/>
    <x v="55"/>
    <s v="EL"/>
    <x v="2"/>
    <x v="116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1.107"/>
    <n v="1.1069999999999999E-3"/>
    <m/>
    <n v="0.04"/>
    <n v="3.2083333333333332E-2"/>
    <n v="0"/>
    <n v="0"/>
    <n v="22"/>
    <s v="BASE DE DATOS"/>
    <m/>
  </r>
  <r>
    <s v="24"/>
    <x v="5"/>
    <s v="ELOR"/>
    <s v="43094699"/>
    <s v="43094699"/>
    <x v="2"/>
    <s v="Volvo Penta RVM364"/>
    <s v="S"/>
    <n v="0.36399999999999999"/>
    <n v="0.3"/>
    <n v="3.9590000000000001"/>
    <n v="27.712"/>
    <n v="31.670999999999999"/>
    <n v="0"/>
    <n v="214"/>
    <n v="0"/>
    <n v="15"/>
    <m/>
    <x v="0"/>
    <s v="ELOR43094699Volvo Penta RVM364EL"/>
    <s v="Electro Oriente S. A."/>
    <x v="11"/>
    <x v="11"/>
    <s v="C. T. Indiana"/>
    <x v="56"/>
    <s v="EL"/>
    <x v="2"/>
    <x v="117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31.670999999999999"/>
    <n v="3.1670999999999998E-2"/>
    <m/>
    <n v="3.0333333333333334E-2"/>
    <n v="2.4999999999999998E-2"/>
    <n v="0"/>
    <n v="0"/>
    <n v="22"/>
    <s v="BASE DE DATOS"/>
    <m/>
  </r>
  <r>
    <s v="24"/>
    <x v="5"/>
    <s v="ELOR"/>
    <s v="43094699"/>
    <s v="43094699"/>
    <x v="2"/>
    <s v="Jolucava J0451"/>
    <s v="S"/>
    <n v="0.45"/>
    <n v="0.34"/>
    <n v="11.733000000000001"/>
    <n v="82.128"/>
    <n v="93.861000000000004"/>
    <n v="0"/>
    <n v="306"/>
    <n v="0"/>
    <n v="0"/>
    <m/>
    <x v="0"/>
    <s v="ELOR43094699Jolucava J0451EL"/>
    <s v="Electro Oriente S. A."/>
    <x v="11"/>
    <x v="11"/>
    <s v="C. T. Indiana"/>
    <x v="56"/>
    <s v="EL"/>
    <x v="2"/>
    <x v="239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93.861000000000004"/>
    <n v="9.3861E-2"/>
    <m/>
    <n v="5.6250000000000001E-2"/>
    <n v="0"/>
    <n v="0"/>
    <n v="0"/>
    <n v="22"/>
    <s v="BASE DE DATOS"/>
    <m/>
  </r>
  <r>
    <s v="24"/>
    <x v="5"/>
    <s v="ELOR"/>
    <s v="43094699"/>
    <s v="43094699"/>
    <x v="2"/>
    <s v="Vol.3 Pent TWD1643G"/>
    <s v="S"/>
    <n v="0.6"/>
    <n v="0.25"/>
    <n v="12.622"/>
    <n v="88.355000000000004"/>
    <n v="100.977"/>
    <n v="13"/>
    <n v="408"/>
    <n v="0"/>
    <n v="45"/>
    <m/>
    <x v="0"/>
    <s v="ELOR43094699Vol.3 Pent TWD1643GEL"/>
    <s v="Electro Oriente S. A."/>
    <x v="11"/>
    <x v="11"/>
    <s v="C. T. Indiana"/>
    <x v="56"/>
    <s v="EL"/>
    <x v="2"/>
    <x v="120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100.977"/>
    <n v="0.100977"/>
    <m/>
    <n v="0.06"/>
    <n v="2.6000000000000002E-2"/>
    <n v="0"/>
    <n v="0"/>
    <n v="22"/>
    <s v="BASE DE DATOS"/>
    <m/>
  </r>
  <r>
    <s v="24"/>
    <x v="5"/>
    <s v="ELOR"/>
    <s v="43094699"/>
    <s v="43094699"/>
    <x v="2"/>
    <s v="Perkins C18"/>
    <s v="S"/>
    <n v="0.6"/>
    <n v="0.4"/>
    <n v="2.1309999999999998"/>
    <n v="14.92"/>
    <n v="17.050999999999998"/>
    <n v="8"/>
    <n v="99"/>
    <n v="0"/>
    <n v="15"/>
    <m/>
    <x v="0"/>
    <s v="ELOR43094699Perkins C18EL"/>
    <s v="Electro Oriente S. A."/>
    <x v="11"/>
    <x v="11"/>
    <s v="C. T. Indiana"/>
    <x v="56"/>
    <s v="EL"/>
    <x v="2"/>
    <x v="118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17.050999999999998"/>
    <n v="1.7050999999999997E-2"/>
    <m/>
    <n v="4.9999999999999996E-2"/>
    <n v="3.3333333333333333E-2"/>
    <n v="0"/>
    <n v="0"/>
    <n v="22"/>
    <s v="BASE DE DATOS"/>
    <m/>
  </r>
  <r>
    <s v="24"/>
    <x v="5"/>
    <s v="ELOR"/>
    <s v="33011193"/>
    <s v="33011193"/>
    <x v="2"/>
    <s v="MTU=2 1200DS Detroi"/>
    <s v="S"/>
    <n v="1.2250000000000001"/>
    <n v="0.2"/>
    <n v="0.77800000000000002"/>
    <n v="1.0349999999999999"/>
    <n v="1.8129999999999999"/>
    <n v="8"/>
    <n v="10"/>
    <n v="0"/>
    <n v="0"/>
    <m/>
    <x v="0"/>
    <s v="ELOR33011193MTU=2 1200DS DetroiEL"/>
    <s v="Electro Oriente S. A."/>
    <x v="11"/>
    <x v="11"/>
    <s v="C. T. Nauta"/>
    <x v="57"/>
    <s v="EL"/>
    <x v="2"/>
    <x v="122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.8129999999999999"/>
    <n v="1.8129999999999999E-3"/>
    <m/>
    <n v="0.10208333333333335"/>
    <n v="1.6666666666666666E-2"/>
    <n v="0"/>
    <n v="0"/>
    <n v="22"/>
    <s v="BASE DE DATOS"/>
    <m/>
  </r>
  <r>
    <s v="24"/>
    <x v="5"/>
    <s v="ELOR"/>
    <s v="33011193"/>
    <s v="33011193"/>
    <x v="2"/>
    <s v="Cat. 3512 Dita"/>
    <s v="S"/>
    <n v="0.5"/>
    <n v="0.45"/>
    <n v="6.875"/>
    <n v="10.079000000000001"/>
    <n v="16.954000000000001"/>
    <n v="16"/>
    <n v="50"/>
    <n v="0"/>
    <n v="90"/>
    <m/>
    <x v="0"/>
    <s v="ELOR33011193Cat. 3512 DitaEL"/>
    <s v="Electro Oriente S. A."/>
    <x v="11"/>
    <x v="11"/>
    <s v="C. T. Nauta"/>
    <x v="57"/>
    <s v="EL"/>
    <x v="2"/>
    <x v="123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6.954000000000001"/>
    <n v="1.6954E-2"/>
    <m/>
    <n v="4.1666666666666664E-2"/>
    <n v="3.7499999999999999E-2"/>
    <n v="0"/>
    <n v="0"/>
    <n v="22"/>
    <s v="BASE DE DATOS"/>
    <m/>
  </r>
  <r>
    <s v="24"/>
    <x v="5"/>
    <s v="ELOR"/>
    <s v="33011193"/>
    <s v="33011193"/>
    <x v="2"/>
    <s v="Cat C27"/>
    <s v="S"/>
    <n v="1"/>
    <n v="0.55000000000000004"/>
    <n v="29.457999999999998"/>
    <n v="47.598999999999997"/>
    <n v="77.057000000000002"/>
    <n v="24"/>
    <n v="225"/>
    <n v="0"/>
    <n v="0"/>
    <m/>
    <x v="0"/>
    <s v="ELOR33011193Cat C27EL"/>
    <s v="Electro Oriente S. A."/>
    <x v="11"/>
    <x v="11"/>
    <s v="C. T. Nauta"/>
    <x v="57"/>
    <s v="EL"/>
    <x v="2"/>
    <x v="12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77.057000000000002"/>
    <n v="7.7057E-2"/>
    <m/>
    <s v="-"/>
    <s v="-"/>
    <n v="0"/>
    <n v="-1.4210854715202004E-14"/>
    <n v="22"/>
    <s v="BASE DE DATOS"/>
    <m/>
  </r>
  <r>
    <s v="24"/>
    <x v="5"/>
    <s v="ELOR"/>
    <s v="33011193"/>
    <s v="33011193"/>
    <x v="2"/>
    <s v="Cummi QSK60 20006"/>
    <s v="S"/>
    <n v="2"/>
    <n v="0.6"/>
    <n v="175.358"/>
    <n v="363.86700000000002"/>
    <n v="539.22500000000002"/>
    <n v="24"/>
    <n v="700"/>
    <n v="0"/>
    <n v="145"/>
    <m/>
    <x v="0"/>
    <s v="ELOR33011193Cummi QSK60 20006EL"/>
    <s v="Electro Oriente S. A."/>
    <x v="11"/>
    <x v="11"/>
    <s v="C. T. Nauta"/>
    <x v="57"/>
    <s v="EL"/>
    <x v="2"/>
    <x v="125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539.22500000000002"/>
    <n v="0.53922500000000007"/>
    <m/>
    <n v="0.16666666666666666"/>
    <n v="4.9999999999999996E-2"/>
    <n v="0"/>
    <n v="0"/>
    <n v="22"/>
    <s v="BASE DE DATOS"/>
    <m/>
  </r>
  <r>
    <s v="24"/>
    <x v="5"/>
    <s v="ELOR"/>
    <s v="33011193"/>
    <s v="33011193"/>
    <x v="2"/>
    <s v="Volvo NV560"/>
    <s v="S"/>
    <n v="0.60399999999999998"/>
    <n v="0.4"/>
    <n v="58.911999999999999"/>
    <n v="88.912000000000006"/>
    <n v="147.82400000000001"/>
    <n v="16"/>
    <n v="367"/>
    <n v="0"/>
    <n v="0"/>
    <m/>
    <x v="0"/>
    <s v="ELOR33011193Volvo NV560EL"/>
    <s v="Electro Oriente S. A."/>
    <x v="11"/>
    <x v="11"/>
    <s v="C. T. Nauta"/>
    <x v="57"/>
    <s v="EL"/>
    <x v="2"/>
    <x v="23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47.82400000000001"/>
    <n v="0.14782400000000001"/>
    <m/>
    <n v="6.7111111111111107E-2"/>
    <n v="4.4444444444444446E-2"/>
    <n v="0"/>
    <n v="0"/>
    <n v="22"/>
    <s v="BASE DE DATOS"/>
    <m/>
  </r>
  <r>
    <s v="24"/>
    <x v="5"/>
    <s v="ELOR"/>
    <s v="43094599"/>
    <s v="43094599"/>
    <x v="2"/>
    <s v="CUMMINS_1 C200(050)"/>
    <s v="S"/>
    <n v="0.20799999999999999"/>
    <n v="0.14000000000000001"/>
    <n v="0.23200000000000001"/>
    <n v="1.623"/>
    <n v="1.855"/>
    <n v="1"/>
    <n v="48"/>
    <n v="0"/>
    <n v="2"/>
    <m/>
    <x v="0"/>
    <s v="ELOR43094599CUMMINS_1 C200(050)EL"/>
    <s v="Electro Oriente S. A."/>
    <x v="11"/>
    <x v="11"/>
    <s v="C. T. Tamshiyacu"/>
    <x v="60"/>
    <s v="EL"/>
    <x v="2"/>
    <x v="135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1.855"/>
    <n v="1.8549999999999999E-3"/>
    <m/>
    <n v="2.0799999999999999E-2"/>
    <n v="1.4000000000000002E-2"/>
    <n v="0"/>
    <n v="0"/>
    <n v="22"/>
    <s v="BASE DE DATOS"/>
    <m/>
  </r>
  <r>
    <s v="24"/>
    <x v="5"/>
    <s v="ELOR"/>
    <s v="43094599"/>
    <s v="43094599"/>
    <x v="2"/>
    <s v="CUMMINS_2 C200(026)"/>
    <s v="S"/>
    <n v="0.20799999999999999"/>
    <n v="0.17"/>
    <n v="0.29799999999999999"/>
    <n v="2.0880000000000001"/>
    <n v="2.3860000000000001"/>
    <n v="3"/>
    <n v="60"/>
    <n v="0"/>
    <n v="2"/>
    <m/>
    <x v="0"/>
    <s v="ELOR43094599CUMMINS_2 C200(026)EL"/>
    <s v="Electro Oriente S. A."/>
    <x v="11"/>
    <x v="11"/>
    <s v="C. T. Tamshiyacu"/>
    <x v="60"/>
    <s v="EL"/>
    <x v="2"/>
    <x v="136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2.3860000000000001"/>
    <n v="2.3860000000000001E-3"/>
    <m/>
    <n v="2.0799999999999999E-2"/>
    <n v="1.7000000000000001E-2"/>
    <n v="0"/>
    <n v="0"/>
    <n v="22"/>
    <s v="BASE DE DATOS"/>
    <m/>
  </r>
  <r>
    <s v="24"/>
    <x v="5"/>
    <s v="ELOR"/>
    <s v="43094599"/>
    <s v="43094599"/>
    <x v="2"/>
    <s v="CUMMINS_3 C4500C"/>
    <s v="S"/>
    <n v="0.45"/>
    <n v="0.18"/>
    <n v="2.3279999999999998"/>
    <n v="16.295000000000002"/>
    <n v="18.623000000000001"/>
    <n v="3"/>
    <n v="114"/>
    <n v="0"/>
    <n v="1"/>
    <m/>
    <x v="0"/>
    <s v="ELOR43094599CUMMINS_3 C4500CEL"/>
    <s v="Electro Oriente S. A."/>
    <x v="11"/>
    <x v="11"/>
    <s v="C. T. Tamshiyacu"/>
    <x v="60"/>
    <s v="EL"/>
    <x v="2"/>
    <x v="137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18.623000000000001"/>
    <n v="1.8623000000000001E-2"/>
    <m/>
    <n v="4.4999999999999998E-2"/>
    <n v="1.7999999999999999E-2"/>
    <n v="0"/>
    <n v="0"/>
    <n v="22"/>
    <s v="BASE DE DATOS"/>
    <m/>
  </r>
  <r>
    <s v="24"/>
    <x v="5"/>
    <s v="ELOR"/>
    <s v="43094599"/>
    <s v="43094599"/>
    <x v="2"/>
    <s v="CUMMINS_4 NTA855 G3"/>
    <s v="S"/>
    <n v="0.35199999999999998"/>
    <n v="0.28000000000000003"/>
    <n v="16.373999999999999"/>
    <n v="114.61499999999999"/>
    <n v="130.989"/>
    <n v="7"/>
    <n v="620"/>
    <n v="0"/>
    <n v="52"/>
    <m/>
    <x v="0"/>
    <s v="ELOR43094599CUMMINS_4 NTA855 G3EL"/>
    <s v="Electro Oriente S. A."/>
    <x v="11"/>
    <x v="11"/>
    <s v="C. T. Tamshiyacu"/>
    <x v="60"/>
    <s v="EL"/>
    <x v="2"/>
    <x v="138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130.989"/>
    <n v="0.13098899999999999"/>
    <m/>
    <n v="3.5199999999999995E-2"/>
    <n v="2.8000000000000004E-2"/>
    <n v="0"/>
    <n v="0"/>
    <n v="22"/>
    <s v="BASE DE DATOS"/>
    <m/>
  </r>
  <r>
    <s v="24"/>
    <x v="5"/>
    <s v="ELOR"/>
    <s v="53023514"/>
    <s v="53023514"/>
    <x v="2"/>
    <s v="OLYMPIAN"/>
    <s v="S"/>
    <n v="0.04"/>
    <n v="0.03"/>
    <n v="0.52"/>
    <n v="1.2130000000000001"/>
    <n v="1.7330000000000001"/>
    <n v="9"/>
    <n v="300"/>
    <n v="0"/>
    <n v="3"/>
    <m/>
    <x v="0"/>
    <s v="ELOR53023514OLYMPIANEL"/>
    <s v="Electro Oriente S. A."/>
    <x v="11"/>
    <x v="11"/>
    <s v="C. T. Gran Peru"/>
    <x v="61"/>
    <s v="EL"/>
    <x v="2"/>
    <x v="105"/>
    <x v="0"/>
    <s v="Instalado"/>
    <s v="Operativo"/>
    <s v="Distribuidora"/>
    <x v="0"/>
    <x v="1"/>
    <x v="1"/>
    <x v="0"/>
    <s v="Estatal"/>
    <s v="LORETO"/>
    <s v="LORETO"/>
    <s v="MAYNAS"/>
    <s v="FERNANDO LORES"/>
    <s v="GRAN PERÚ"/>
    <x v="1"/>
    <n v="0"/>
    <x v="0"/>
    <x v="0"/>
    <x v="0"/>
    <s v="MWh"/>
    <n v="1.7330000000000001"/>
    <n v="1.7330000000000002E-3"/>
    <m/>
    <n v="3.3333333333333335E-3"/>
    <n v="2.5000000000000001E-3"/>
    <n v="0"/>
    <n v="0"/>
    <n v="22"/>
    <s v="BASE DE DATOS"/>
    <m/>
  </r>
  <r>
    <s v="24"/>
    <x v="5"/>
    <s v="ELOR"/>
    <s v="33011093"/>
    <s v="33011093"/>
    <x v="2"/>
    <s v="Cat.3512 Dita"/>
    <s v="N"/>
    <n v="0.5"/>
    <n v="0"/>
    <n v="0"/>
    <n v="0"/>
    <n v="0"/>
    <n v="0"/>
    <n v="0"/>
    <n v="0"/>
    <n v="0"/>
    <m/>
    <x v="0"/>
    <s v="ELOR33011093Cat.3512 DitaEL"/>
    <s v="Electro Oriente S. A."/>
    <x v="11"/>
    <x v="11"/>
    <s v="C. T. Contamana"/>
    <x v="63"/>
    <s v="EL"/>
    <x v="2"/>
    <x v="144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n v="4.1666666666666664E-2"/>
    <n v="2.9166666666666664E-2"/>
    <n v="0"/>
    <n v="0"/>
    <n v="22"/>
    <s v="BASE DE DATOS"/>
    <m/>
  </r>
  <r>
    <s v="24"/>
    <x v="5"/>
    <s v="ELOR"/>
    <s v="33011093"/>
    <s v="33011093"/>
    <x v="2"/>
    <s v="Cat.2.3512 Dita"/>
    <s v="S"/>
    <n v="0.5"/>
    <n v="0.35"/>
    <n v="8.1"/>
    <n v="74.540000000000006"/>
    <n v="82.64"/>
    <n v="0"/>
    <n v="316"/>
    <n v="0"/>
    <n v="30"/>
    <m/>
    <x v="0"/>
    <s v="ELOR33011093Cat.2.3512 DitaEL"/>
    <s v="Electro Oriente S. A."/>
    <x v="11"/>
    <x v="11"/>
    <s v="C. T. Contamana"/>
    <x v="63"/>
    <s v="EL"/>
    <x v="2"/>
    <x v="145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82.64"/>
    <n v="8.2640000000000005E-2"/>
    <m/>
    <n v="4.1666666666666664E-2"/>
    <n v="2.4999999999999998E-2"/>
    <n v="0"/>
    <n v="0"/>
    <n v="22"/>
    <s v="BASE DE DATOS"/>
    <m/>
  </r>
  <r>
    <s v="24"/>
    <x v="5"/>
    <s v="ELOR"/>
    <s v="33011093"/>
    <s v="33011093"/>
    <x v="2"/>
    <s v="Cat.6 3516B 0141"/>
    <s v="N"/>
    <n v="2"/>
    <n v="0"/>
    <n v="0"/>
    <n v="0"/>
    <n v="0"/>
    <n v="0"/>
    <n v="0"/>
    <n v="0"/>
    <n v="0"/>
    <m/>
    <x v="0"/>
    <s v="ELOR33011093Cat.6 3516B 0141EL"/>
    <s v="Electro Oriente S. A."/>
    <x v="11"/>
    <x v="11"/>
    <s v="C. T. Contamana"/>
    <x v="63"/>
    <s v="EL"/>
    <x v="2"/>
    <x v="147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n v="0.18181818181818182"/>
    <n v="0.1"/>
    <n v="0"/>
    <n v="0"/>
    <n v="22"/>
    <s v="BASE DE DATOS"/>
    <m/>
  </r>
  <r>
    <s v="24"/>
    <x v="5"/>
    <s v="ELOR"/>
    <s v="33011093"/>
    <s v="33011093"/>
    <x v="2"/>
    <s v="Cat83516BJYA00139"/>
    <s v="S"/>
    <n v="2"/>
    <n v="1.1000000000000001"/>
    <n v="12.695"/>
    <n v="180.72"/>
    <n v="193.41499999999999"/>
    <n v="0"/>
    <n v="498"/>
    <n v="0"/>
    <n v="45"/>
    <m/>
    <x v="0"/>
    <s v="ELOR33011093Cat83516BJYA00139EL"/>
    <s v="Electro Oriente S. A."/>
    <x v="11"/>
    <x v="11"/>
    <s v="C. T. Contamana"/>
    <x v="63"/>
    <s v="EL"/>
    <x v="2"/>
    <x v="148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193.41499999999999"/>
    <n v="0.193415"/>
    <m/>
    <n v="0.16666666666666666"/>
    <n v="9.1666666666666674E-2"/>
    <n v="0"/>
    <n v="0"/>
    <n v="22"/>
    <s v="BASE DE DATOS"/>
    <m/>
  </r>
  <r>
    <s v="24"/>
    <x v="5"/>
    <s v="ELOR"/>
    <s v="33011093"/>
    <s v="33011093"/>
    <x v="2"/>
    <s v="Cat 09 3516"/>
    <s v="S"/>
    <n v="1"/>
    <n v="0.7"/>
    <n v="22.516999999999999"/>
    <n v="405.7"/>
    <n v="428.21699999999998"/>
    <n v="0"/>
    <n v="705"/>
    <n v="0"/>
    <n v="235"/>
    <m/>
    <x v="0"/>
    <s v="ELOR33011093Cat 09 3516EL"/>
    <s v="Electro Oriente S. A."/>
    <x v="11"/>
    <x v="11"/>
    <s v="C. T. Contamana"/>
    <x v="63"/>
    <s v="EL"/>
    <x v="2"/>
    <x v="172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428.21699999999998"/>
    <n v="0.42821699999999996"/>
    <m/>
    <n v="9.0909090909090912E-2"/>
    <n v="6.363636363636363E-2"/>
    <n v="0"/>
    <n v="0"/>
    <n v="22"/>
    <s v="BASE DE DATOS"/>
    <m/>
  </r>
  <r>
    <s v="24"/>
    <x v="5"/>
    <s v="ELOR"/>
    <s v="33010993"/>
    <s v="33010993"/>
    <x v="2"/>
    <s v="Cat.1-3512(.208)"/>
    <s v="N"/>
    <n v="0.5"/>
    <n v="0"/>
    <n v="0"/>
    <n v="0"/>
    <n v="0"/>
    <n v="0"/>
    <n v="0"/>
    <n v="0"/>
    <n v="0"/>
    <m/>
    <x v="0"/>
    <s v="ELOR33010993Cat.1-3512(.208)EL"/>
    <s v="Electro Oriente S. A."/>
    <x v="11"/>
    <x v="11"/>
    <s v="C. T. Requena"/>
    <x v="58"/>
    <s v="EL"/>
    <x v="2"/>
    <x v="126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4.5454545454545456E-2"/>
    <n v="0"/>
    <n v="0"/>
    <n v="0"/>
    <n v="22"/>
    <s v="BASE DE DATOS"/>
    <m/>
  </r>
  <r>
    <s v="24"/>
    <x v="5"/>
    <s v="ELOR"/>
    <s v="33010993"/>
    <s v="33010993"/>
    <x v="2"/>
    <s v="Cat.3-3512(.219)"/>
    <s v="S"/>
    <n v="0.5"/>
    <n v="0.3"/>
    <n v="1.36"/>
    <n v="50"/>
    <n v="51.36"/>
    <n v="4"/>
    <n v="178"/>
    <n v="0"/>
    <n v="85"/>
    <m/>
    <x v="0"/>
    <s v="ELOR33010993Cat.3-3512(.219)EL"/>
    <s v="Electro Oriente S. A."/>
    <x v="11"/>
    <x v="11"/>
    <s v="C. T. Requena"/>
    <x v="58"/>
    <s v="EL"/>
    <x v="2"/>
    <x v="127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51.36"/>
    <n v="5.1360000000000003E-2"/>
    <m/>
    <n v="4.5454545454545456E-2"/>
    <n v="2.7272727272727271E-2"/>
    <n v="0"/>
    <n v="0"/>
    <n v="22"/>
    <s v="BASE DE DATOS"/>
    <m/>
  </r>
  <r>
    <s v="24"/>
    <x v="5"/>
    <s v="ELOR"/>
    <s v="33010993"/>
    <s v="33010993"/>
    <x v="2"/>
    <s v="CAT 6-3516B-139"/>
    <s v="S"/>
    <n v="2"/>
    <n v="1.2"/>
    <n v="9.9410000000000007"/>
    <n v="320"/>
    <n v="329.94099999999997"/>
    <n v="4"/>
    <n v="638"/>
    <n v="0"/>
    <n v="165"/>
    <m/>
    <x v="0"/>
    <s v="ELOR33010993CAT 6-3516B-139EL"/>
    <s v="Electro Oriente S. A."/>
    <x v="11"/>
    <x v="11"/>
    <s v="C. T. Requena"/>
    <x v="58"/>
    <s v="EL"/>
    <x v="2"/>
    <x v="131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329.94099999999997"/>
    <n v="0.32994099999999998"/>
    <m/>
    <n v="0.18181818181818182"/>
    <n v="0.10909090909090909"/>
    <n v="0"/>
    <n v="0"/>
    <n v="22"/>
    <s v="BASE DE DATOS"/>
    <m/>
  </r>
  <r>
    <s v="24"/>
    <x v="5"/>
    <s v="ELOR"/>
    <s v="33010993"/>
    <s v="33010993"/>
    <x v="2"/>
    <s v="Cumm 2 QSK60-G6"/>
    <s v="S"/>
    <n v="2"/>
    <n v="1.2"/>
    <n v="10.122"/>
    <n v="170"/>
    <n v="180.12200000000001"/>
    <n v="12"/>
    <n v="283"/>
    <n v="0"/>
    <n v="125"/>
    <m/>
    <x v="0"/>
    <s v="ELOR33010993Cumm 2 QSK60-G6EL"/>
    <s v="Electro Oriente S. A."/>
    <x v="11"/>
    <x v="11"/>
    <s v="C. T. Requena"/>
    <x v="58"/>
    <s v="EL"/>
    <x v="2"/>
    <x v="129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80.12200000000001"/>
    <n v="0.180122"/>
    <m/>
    <n v="0.2"/>
    <n v="0.12"/>
    <n v="0"/>
    <n v="0"/>
    <n v="22"/>
    <s v="BASE DE DATOS"/>
    <m/>
  </r>
  <r>
    <s v="24"/>
    <x v="5"/>
    <s v="ELOR"/>
    <s v="33010993"/>
    <s v="33010993"/>
    <x v="2"/>
    <s v="Volvo A 1250"/>
    <s v="S"/>
    <n v="0.56000000000000005"/>
    <n v="0.4"/>
    <n v="2.6739999999999999"/>
    <n v="110"/>
    <n v="112.67400000000001"/>
    <n v="4"/>
    <n v="361"/>
    <n v="0"/>
    <n v="45"/>
    <m/>
    <x v="0"/>
    <s v="ELOR33010993Volvo A 1250EL"/>
    <s v="Electro Oriente S. A."/>
    <x v="11"/>
    <x v="11"/>
    <s v="C. T. Requena"/>
    <x v="58"/>
    <s v="EL"/>
    <x v="2"/>
    <x v="248"/>
    <x v="0"/>
    <s v="Instalado"/>
    <s v="In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12.67400000000001"/>
    <n v="0.11267400000000001"/>
    <m/>
    <n v="9.3333333333333338E-2"/>
    <n v="6.6666666666666666E-2"/>
    <n v="0"/>
    <n v="0"/>
    <n v="22"/>
    <s v="BASE DE DATOS"/>
    <m/>
  </r>
  <r>
    <s v="24"/>
    <x v="5"/>
    <s v="ELOR"/>
    <s v="33010993"/>
    <s v="33010993"/>
    <x v="2"/>
    <s v="Volvo B C-100109274"/>
    <s v="S"/>
    <n v="0.56000000000000005"/>
    <n v="0.4"/>
    <n v="8.7840000000000007"/>
    <n v="40"/>
    <n v="48.783999999999999"/>
    <n v="4"/>
    <n v="150"/>
    <n v="0"/>
    <n v="45"/>
    <m/>
    <x v="0"/>
    <s v="ELOR33010993Volvo B C-100109274EL"/>
    <s v="Electro Oriente S. A."/>
    <x v="11"/>
    <x v="11"/>
    <s v="C. T. Requena"/>
    <x v="58"/>
    <s v="EL"/>
    <x v="2"/>
    <x v="249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48.783999999999999"/>
    <n v="4.8784000000000001E-2"/>
    <m/>
    <s v="-"/>
    <s v="-"/>
    <n v="0"/>
    <n v="0"/>
    <n v="22"/>
    <s v="BASE DE DATOS"/>
    <m/>
  </r>
  <r>
    <s v="24"/>
    <x v="5"/>
    <s v="ELOR"/>
    <s v="43095999"/>
    <s v="43095999"/>
    <x v="2"/>
    <s v="CUM.1 25450043"/>
    <s v="S"/>
    <n v="0.32400000000000001"/>
    <n v="0.3"/>
    <n v="5.4050000000000002"/>
    <n v="10.811"/>
    <n v="16.216000000000001"/>
    <n v="3"/>
    <n v="214"/>
    <n v="0"/>
    <n v="0"/>
    <m/>
    <x v="0"/>
    <s v="ELOR43095999CUM.1 25450043EL"/>
    <s v="Electro Oriente S. A."/>
    <x v="11"/>
    <x v="11"/>
    <s v="C. T. Jenaro Herrera"/>
    <x v="59"/>
    <s v="EL"/>
    <x v="2"/>
    <x v="132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6.216000000000001"/>
    <n v="1.6216000000000001E-2"/>
    <m/>
    <n v="2.7E-2"/>
    <n v="2.4999999999999998E-2"/>
    <n v="0"/>
    <n v="0"/>
    <n v="22"/>
    <s v="BASE DE DATOS"/>
    <m/>
  </r>
  <r>
    <s v="24"/>
    <x v="5"/>
    <s v="ELOR"/>
    <s v="43095999"/>
    <s v="43095999"/>
    <x v="2"/>
    <s v="CUM.2 25449701"/>
    <s v="S"/>
    <n v="0.32400000000000001"/>
    <n v="0.3"/>
    <n v="5.7859999999999996"/>
    <n v="11.574"/>
    <n v="17.36"/>
    <n v="6"/>
    <n v="158"/>
    <n v="0"/>
    <n v="0"/>
    <m/>
    <x v="0"/>
    <s v="ELOR43095999CUM.2 25449701EL"/>
    <s v="Electro Oriente S. A."/>
    <x v="11"/>
    <x v="11"/>
    <s v="C. T. Jenaro Herrera"/>
    <x v="59"/>
    <s v="EL"/>
    <x v="2"/>
    <x v="133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7.36"/>
    <n v="1.736E-2"/>
    <m/>
    <n v="2.7E-2"/>
    <n v="2.4999999999999998E-2"/>
    <n v="0"/>
    <n v="0"/>
    <n v="22"/>
    <s v="BASE DE DATOS"/>
    <m/>
  </r>
  <r>
    <s v="24"/>
    <x v="5"/>
    <s v="ELOR"/>
    <s v="43095999"/>
    <s v="43095999"/>
    <x v="2"/>
    <s v="CUM.3 25449964"/>
    <s v="S"/>
    <n v="0.32400000000000001"/>
    <n v="0.3"/>
    <n v="0"/>
    <n v="0"/>
    <n v="0"/>
    <n v="0"/>
    <n v="0"/>
    <n v="0"/>
    <n v="0"/>
    <m/>
    <x v="0"/>
    <s v="ELOR43095999CUM.3 25449964EL"/>
    <s v="Electro Oriente S. A."/>
    <x v="11"/>
    <x v="11"/>
    <s v="C. T. Jenaro Herrera"/>
    <x v="59"/>
    <s v="EL"/>
    <x v="2"/>
    <x v="134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7E-2"/>
    <n v="2.4999999999999998E-2"/>
    <n v="0"/>
    <n v="0"/>
    <n v="22"/>
    <s v="BASE DE DATOS"/>
    <m/>
  </r>
  <r>
    <s v="24"/>
    <x v="5"/>
    <s v="ELOR"/>
    <s v="33010893"/>
    <s v="33010893"/>
    <x v="2"/>
    <s v="CAT 3516(G1)"/>
    <s v="S"/>
    <n v="1"/>
    <n v="0.95"/>
    <n v="0"/>
    <n v="0"/>
    <n v="0"/>
    <n v="0"/>
    <n v="0"/>
    <n v="0"/>
    <n v="0"/>
    <m/>
    <x v="0"/>
    <s v="ELOR33010893CAT 3516(G1)EL"/>
    <s v="Electro Oriente S. A."/>
    <x v="11"/>
    <x v="11"/>
    <s v="C. T. Yurimaguas"/>
    <x v="64"/>
    <s v="EL"/>
    <x v="2"/>
    <x v="149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9.0909090909090912E-2"/>
    <n v="8.6363636363636365E-2"/>
    <n v="0"/>
    <n v="0"/>
    <n v="22"/>
    <s v="BASE DE DATOS"/>
    <m/>
  </r>
  <r>
    <s v="24"/>
    <x v="5"/>
    <s v="ELOR"/>
    <s v="33010893"/>
    <s v="33010893"/>
    <x v="2"/>
    <s v="CAT2 3512 TA(G2)"/>
    <s v="S"/>
    <n v="0.5"/>
    <n v="0.4"/>
    <n v="0"/>
    <n v="0"/>
    <n v="0"/>
    <n v="0"/>
    <n v="0"/>
    <n v="0"/>
    <n v="0"/>
    <m/>
    <x v="0"/>
    <s v="ELOR33010893CAT2 3512 TA(G2)EL"/>
    <s v="Electro Oriente S. A."/>
    <x v="11"/>
    <x v="11"/>
    <s v="C. T. Yurimaguas"/>
    <x v="64"/>
    <s v="EL"/>
    <x v="2"/>
    <x v="150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5"/>
    <s v="ELOR"/>
    <s v="33010893"/>
    <s v="33010893"/>
    <x v="2"/>
    <s v="CAT.2 D-3512(G4)"/>
    <s v="S"/>
    <n v="0.5"/>
    <n v="0.45"/>
    <n v="0"/>
    <n v="0"/>
    <n v="0"/>
    <n v="0"/>
    <n v="42.32"/>
    <n v="0"/>
    <n v="0"/>
    <m/>
    <x v="0"/>
    <s v="ELOR33010893CAT.2 D-3512(G4)EL"/>
    <s v="Electro Oriente S. A."/>
    <x v="11"/>
    <x v="11"/>
    <s v="C. T. Yurimaguas"/>
    <x v="64"/>
    <s v="EL"/>
    <x v="2"/>
    <x v="151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7499999999999999E-2"/>
    <n v="0"/>
    <n v="0"/>
    <n v="22"/>
    <s v="BASE DE DATOS"/>
    <m/>
  </r>
  <r>
    <s v="24"/>
    <x v="5"/>
    <s v="ELOR"/>
    <s v="33010893"/>
    <s v="33010893"/>
    <x v="2"/>
    <s v="CUMMINS (G5)"/>
    <s v="S"/>
    <n v="0.75"/>
    <n v="0.5"/>
    <n v="17.667000000000002"/>
    <n v="0"/>
    <n v="17.667000000000002"/>
    <n v="0"/>
    <n v="42.32"/>
    <n v="0"/>
    <n v="0"/>
    <m/>
    <x v="0"/>
    <s v="ELOR33010893CUMMINS (G5)EL"/>
    <s v="Electro Oriente S. A."/>
    <x v="11"/>
    <x v="11"/>
    <s v="C. T. Yurimaguas"/>
    <x v="64"/>
    <s v="EL"/>
    <x v="2"/>
    <x v="235"/>
    <x v="0"/>
    <s v="Transferido"/>
    <n v="0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17.667000000000002"/>
    <n v="1.7667000000000002E-2"/>
    <m/>
    <n v="0.16666666666666666"/>
    <n v="0.1388888888888889"/>
    <n v="0"/>
    <n v="0"/>
    <n v="22"/>
    <s v="BASE DE DATOS"/>
    <m/>
  </r>
  <r>
    <s v="24"/>
    <x v="5"/>
    <s v="ELOR"/>
    <s v="33011293"/>
    <s v="33011293"/>
    <x v="2"/>
    <s v="Wartsila 1"/>
    <s v="S"/>
    <n v="6.24"/>
    <n v="6"/>
    <n v="0"/>
    <n v="0"/>
    <n v="0"/>
    <n v="0"/>
    <n v="0"/>
    <n v="0"/>
    <n v="0"/>
    <m/>
    <x v="0"/>
    <s v="ELOR33011293Wartsila 1EL"/>
    <s v="Electro Oriente S. A."/>
    <x v="11"/>
    <x v="11"/>
    <s v="C. T. Tarapoto"/>
    <x v="65"/>
    <s v="EL"/>
    <x v="2"/>
    <x v="14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5"/>
    <s v="ELOR"/>
    <s v="33011293"/>
    <s v="33011293"/>
    <x v="2"/>
    <s v="Wartsila 2"/>
    <s v="S"/>
    <n v="6.24"/>
    <n v="6"/>
    <n v="0"/>
    <n v="0"/>
    <n v="0"/>
    <n v="0"/>
    <n v="0"/>
    <n v="0"/>
    <n v="0"/>
    <m/>
    <x v="0"/>
    <s v="ELOR33011293Wartsila 2EL"/>
    <s v="Electro Oriente S. A."/>
    <x v="11"/>
    <x v="11"/>
    <s v="C. T. Tarapoto"/>
    <x v="65"/>
    <s v="EL"/>
    <x v="2"/>
    <x v="15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5"/>
    <s v="ELOR"/>
    <s v="33011293"/>
    <s v="33011293"/>
    <x v="2"/>
    <s v="CAT.D-3512"/>
    <s v="S"/>
    <n v="0.52"/>
    <n v="0.4"/>
    <n v="0"/>
    <n v="0"/>
    <n v="0"/>
    <n v="0"/>
    <n v="0"/>
    <n v="0"/>
    <n v="0"/>
    <m/>
    <x v="0"/>
    <s v="ELOR33011293CAT.D-3512EL"/>
    <s v="Electro Oriente S. A."/>
    <x v="11"/>
    <x v="11"/>
    <s v="C. T. Tarapoto"/>
    <x v="65"/>
    <s v="EL"/>
    <x v="2"/>
    <x v="153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1"/>
    <n v="0"/>
    <x v="0"/>
    <x v="0"/>
    <x v="0"/>
    <s v="MWh"/>
    <n v="0"/>
    <n v="0"/>
    <m/>
    <n v="4.3333333333333335E-2"/>
    <n v="3.3333333333333333E-2"/>
    <n v="0"/>
    <n v="0"/>
    <n v="22"/>
    <s v="BASE DE DATOS"/>
    <m/>
  </r>
  <r>
    <s v="24"/>
    <x v="5"/>
    <s v="ELOR"/>
    <s v="43047494"/>
    <s v="43047494"/>
    <x v="2"/>
    <s v="CAT C-18"/>
    <s v="S"/>
    <n v="0.5"/>
    <n v="0.5"/>
    <n v="0"/>
    <n v="0"/>
    <n v="0"/>
    <n v="0"/>
    <n v="0"/>
    <n v="0"/>
    <n v="0"/>
    <m/>
    <x v="0"/>
    <s v="ELOR43047494CAT C-18EL"/>
    <s v="Electro Oriente S. A."/>
    <x v="11"/>
    <x v="11"/>
    <s v="C. T. Lagunas"/>
    <x v="67"/>
    <s v="EL"/>
    <x v="2"/>
    <x v="155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4.1666666666666664E-2"/>
    <n v="0"/>
    <n v="0"/>
    <n v="22"/>
    <s v="BASE DE DATOS"/>
    <m/>
  </r>
  <r>
    <s v="24"/>
    <x v="5"/>
    <s v="ELOR"/>
    <s v="43047494"/>
    <s v="43047494"/>
    <x v="2"/>
    <s v="Volvo Penta TAD1630"/>
    <s v="S"/>
    <n v="0.5"/>
    <n v="0.4"/>
    <n v="0"/>
    <n v="0"/>
    <n v="0"/>
    <n v="0"/>
    <n v="0"/>
    <n v="0"/>
    <n v="0"/>
    <m/>
    <x v="0"/>
    <s v="ELOR43047494Volvo Penta TAD1630EL"/>
    <s v="Electro Oriente S. A."/>
    <x v="11"/>
    <x v="11"/>
    <s v="C. T. Lagunas"/>
    <x v="67"/>
    <s v="EL"/>
    <x v="2"/>
    <x v="156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5"/>
    <s v="ELOR"/>
    <s v="43047494"/>
    <s v="43047494"/>
    <x v="2"/>
    <s v="Cat. D-3512&lt;G3&gt;"/>
    <s v="S"/>
    <n v="0.5"/>
    <n v="0.45"/>
    <n v="59.872999999999998"/>
    <n v="0"/>
    <n v="59.872999999999998"/>
    <n v="0"/>
    <n v="306"/>
    <n v="0"/>
    <n v="78"/>
    <m/>
    <x v="0"/>
    <s v="ELOR43047494Cat. D-3512&lt;G3&gt;EL"/>
    <s v="Electro Oriente S. A."/>
    <x v="11"/>
    <x v="11"/>
    <s v="C. T. Lagunas"/>
    <x v="67"/>
    <s v="EL"/>
    <x v="2"/>
    <x v="157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59.872999999999998"/>
    <n v="5.9872999999999996E-2"/>
    <m/>
    <n v="4.1666666666666664E-2"/>
    <n v="3.7499999999999999E-2"/>
    <n v="0"/>
    <n v="0"/>
    <n v="22"/>
    <s v="BASE DE DATOS"/>
    <m/>
  </r>
  <r>
    <s v="24"/>
    <x v="5"/>
    <s v="ELOR"/>
    <s v="43047494"/>
    <s v="43047494"/>
    <x v="2"/>
    <s v="CAT 2 3512 &lt;G4&gt;"/>
    <s v="S"/>
    <n v="0.5"/>
    <n v="0.45"/>
    <n v="0"/>
    <n v="84.131"/>
    <n v="84.131"/>
    <n v="0"/>
    <n v="302"/>
    <n v="0"/>
    <n v="5"/>
    <m/>
    <x v="0"/>
    <s v="ELOR43047494CAT 2 3512 &lt;G4&gt;EL"/>
    <s v="Electro Oriente S. A."/>
    <x v="11"/>
    <x v="11"/>
    <s v="C. T. Lagunas"/>
    <x v="67"/>
    <s v="EL"/>
    <x v="2"/>
    <x v="173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84.131"/>
    <n v="8.4130999999999997E-2"/>
    <m/>
    <n v="4.5454545454545456E-2"/>
    <n v="4.0909090909090909E-2"/>
    <n v="0"/>
    <n v="0"/>
    <n v="22"/>
    <s v="BASE DE DATOS"/>
    <m/>
  </r>
  <r>
    <s v="24"/>
    <x v="5"/>
    <s v="ELOR"/>
    <s v="12345678"/>
    <s v="12345678"/>
    <x v="2"/>
    <s v="VOLVO PENTA &lt;G1&gt;"/>
    <s v="S"/>
    <n v="0.5"/>
    <n v="0.45"/>
    <n v="22.978000000000002"/>
    <n v="53.362000000000002"/>
    <n v="76.34"/>
    <n v="6"/>
    <n v="339"/>
    <n v="0"/>
    <n v="21"/>
    <m/>
    <x v="0"/>
    <s v="ELOR12345678VOLVO PENTA &lt;G1&gt;EL"/>
    <s v="Electro Oriente S. A."/>
    <x v="11"/>
    <x v="11"/>
    <s v="C. T. San Lorenzo"/>
    <x v="68"/>
    <s v="EL"/>
    <x v="2"/>
    <x v="158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76.34"/>
    <n v="7.6340000000000005E-2"/>
    <m/>
    <n v="4.1666666666666664E-2"/>
    <n v="3.7499999999999999E-2"/>
    <n v="0"/>
    <n v="0"/>
    <n v="22"/>
    <s v="BASE DE DATOS"/>
    <m/>
  </r>
  <r>
    <s v="24"/>
    <x v="5"/>
    <s v="ELOR"/>
    <s v="12345678"/>
    <s v="12345678"/>
    <x v="2"/>
    <s v="VOLVO PENTA &lt;G2&gt;"/>
    <s v="S"/>
    <n v="0.5"/>
    <n v="0.45"/>
    <n v="22.356999999999999"/>
    <n v="54.231999999999999"/>
    <n v="76.588999999999999"/>
    <n v="6"/>
    <n v="350"/>
    <n v="0"/>
    <n v="24"/>
    <m/>
    <x v="0"/>
    <s v="ELOR12345678VOLVO PENTA &lt;G2&gt;EL"/>
    <s v="Electro Oriente S. A."/>
    <x v="11"/>
    <x v="11"/>
    <s v="C. T. San Lorenzo"/>
    <x v="68"/>
    <s v="EL"/>
    <x v="2"/>
    <x v="159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76.588999999999999"/>
    <n v="7.6589000000000004E-2"/>
    <m/>
    <n v="4.1666666666666664E-2"/>
    <n v="3.7499999999999999E-2"/>
    <n v="0"/>
    <n v="0"/>
    <n v="22"/>
    <s v="BASE DE DATOS"/>
    <m/>
  </r>
  <r>
    <s v="24"/>
    <x v="5"/>
    <s v="ELOR"/>
    <s v="12345678"/>
    <s v="12345678"/>
    <x v="2"/>
    <s v="VOLVO PENTA &lt;G3&gt;"/>
    <s v="S"/>
    <n v="0.45"/>
    <n v="0.4"/>
    <n v="27.047000000000001"/>
    <n v="33.938000000000002"/>
    <n v="60.984999999999999"/>
    <n v="6"/>
    <n v="302"/>
    <n v="0"/>
    <n v="22"/>
    <m/>
    <x v="0"/>
    <s v="ELOR12345678VOLVO PENTA &lt;G3&gt;EL"/>
    <s v="Electro Oriente S. A."/>
    <x v="11"/>
    <x v="11"/>
    <s v="C. T. San Lorenzo"/>
    <x v="68"/>
    <s v="EL"/>
    <x v="2"/>
    <x v="160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60.984999999999999"/>
    <n v="6.0984999999999998E-2"/>
    <m/>
    <n v="3.7499999999999999E-2"/>
    <n v="3.3333333333333333E-2"/>
    <n v="0"/>
    <n v="0"/>
    <n v="22"/>
    <s v="BASE DE DATOS"/>
    <m/>
  </r>
  <r>
    <s v="24"/>
    <x v="5"/>
    <s v="ELOR"/>
    <s v="53200204"/>
    <s v="53200204"/>
    <x v="2"/>
    <s v="Cat-1_3512"/>
    <s v="S"/>
    <n v="0.5"/>
    <n v="0.35"/>
    <n v="4.0170000000000003"/>
    <n v="0.28499999999999998"/>
    <n v="4.3019999999999996"/>
    <n v="0"/>
    <n v="67.47"/>
    <n v="0"/>
    <n v="0"/>
    <m/>
    <x v="0"/>
    <s v="ELOR53200204Cat-1_3512EL"/>
    <s v="Electro Oriente S. A."/>
    <x v="11"/>
    <x v="11"/>
    <s v="C. T. Bagua_Grande"/>
    <x v="69"/>
    <s v="EL"/>
    <x v="2"/>
    <x v="161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4.3019999999999996"/>
    <n v="4.3019999999999994E-3"/>
    <m/>
    <n v="4.1666666666666664E-2"/>
    <n v="2.9166666666666664E-2"/>
    <n v="0"/>
    <n v="8.8817841970012523E-16"/>
    <n v="22"/>
    <s v="BASE DE DATOS"/>
    <m/>
  </r>
  <r>
    <s v="24"/>
    <x v="5"/>
    <s v="ELOR"/>
    <s v="53200204"/>
    <s v="53200204"/>
    <x v="2"/>
    <s v="Cat-2_3512"/>
    <s v="S"/>
    <n v="0.5"/>
    <n v="0.35"/>
    <n v="0.42899999999999999"/>
    <n v="0"/>
    <n v="0.42899999999999999"/>
    <n v="0"/>
    <n v="20.04"/>
    <n v="0"/>
    <n v="0"/>
    <m/>
    <x v="0"/>
    <s v="ELOR53200204Cat-2_3512EL"/>
    <s v="Electro Oriente S. A."/>
    <x v="11"/>
    <x v="11"/>
    <s v="C. T. Bagua_Grande"/>
    <x v="69"/>
    <s v="EL"/>
    <x v="2"/>
    <x v="162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0.42899999999999999"/>
    <n v="4.2900000000000002E-4"/>
    <m/>
    <n v="4.1666666666666664E-2"/>
    <n v="2.9166666666666664E-2"/>
    <n v="0"/>
    <n v="0"/>
    <n v="22"/>
    <s v="BASE DE DATOS"/>
    <m/>
  </r>
  <r>
    <s v="24"/>
    <x v="5"/>
    <s v="ELOR"/>
    <s v="53200204"/>
    <s v="53200204"/>
    <x v="2"/>
    <s v="CAT3_3516"/>
    <s v="S"/>
    <n v="2"/>
    <n v="0.9"/>
    <n v="28.056000000000001"/>
    <n v="0"/>
    <n v="28.056000000000001"/>
    <n v="0"/>
    <n v="31.26"/>
    <n v="0"/>
    <n v="0"/>
    <m/>
    <x v="0"/>
    <s v="ELOR53200204CAT3_3516EL"/>
    <s v="Electro Oriente S. A."/>
    <x v="11"/>
    <x v="11"/>
    <s v="C. T. Bagua_Grande"/>
    <x v="69"/>
    <s v="EL"/>
    <x v="2"/>
    <x v="163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28.056000000000001"/>
    <n v="2.8056000000000001E-2"/>
    <m/>
    <n v="0.16666666666666666"/>
    <n v="7.4999999999999997E-2"/>
    <n v="0"/>
    <n v="0"/>
    <n v="22"/>
    <s v="BASE DE DATOS"/>
    <m/>
  </r>
  <r>
    <s v="24"/>
    <x v="5"/>
    <s v="ELOR"/>
    <s v="53200204"/>
    <s v="53200204"/>
    <x v="2"/>
    <s v="DETROIT"/>
    <s v="S"/>
    <n v="0.45"/>
    <n v="0"/>
    <n v="0"/>
    <n v="0"/>
    <n v="0"/>
    <n v="0"/>
    <n v="0"/>
    <n v="0"/>
    <n v="0"/>
    <m/>
    <x v="0"/>
    <s v="ELOR53200204DETROITEL"/>
    <s v="Electro Oriente S. A."/>
    <x v="11"/>
    <x v="11"/>
    <s v="C. T. Bagua_Grande"/>
    <x v="69"/>
    <s v="EL"/>
    <x v="2"/>
    <x v="164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0"/>
    <n v="0"/>
    <m/>
    <n v="0.05"/>
    <n v="3.3333333333333333E-2"/>
    <n v="0"/>
    <n v="0"/>
    <n v="22"/>
    <s v="BASE DE DATOS"/>
    <m/>
  </r>
  <r>
    <s v="24"/>
    <x v="5"/>
    <s v="ELOR"/>
    <s v="65010914"/>
    <s v="65010914"/>
    <x v="2"/>
    <s v="GRUPO 1"/>
    <s v="S"/>
    <n v="1.1000000000000001"/>
    <n v="0.8"/>
    <n v="77.959000000000003"/>
    <n v="0"/>
    <n v="77.959000000000003"/>
    <n v="0"/>
    <n v="160.46"/>
    <n v="0"/>
    <n v="0"/>
    <m/>
    <x v="0"/>
    <s v="ELOR65010914GRUPO 1EL"/>
    <s v="Electro Oriente S. A."/>
    <x v="11"/>
    <x v="11"/>
    <s v="C. T. Juan Velazco Alvarado"/>
    <x v="70"/>
    <s v="EL"/>
    <x v="2"/>
    <x v="165"/>
    <x v="0"/>
    <s v="Instalado"/>
    <s v="Operativo"/>
    <s v="Distribuidora"/>
    <x v="0"/>
    <x v="0"/>
    <x v="1"/>
    <x v="0"/>
    <s v="Estatal"/>
    <s v="AMAZONAS"/>
    <s v="AMAZONAS"/>
    <s v="CONDORCANQUI"/>
    <s v="SANTA MARÍA DE NIEVA"/>
    <s v="JUAN VELAZCO ALVARADO"/>
    <x v="1"/>
    <n v="0"/>
    <x v="0"/>
    <x v="0"/>
    <x v="0"/>
    <s v="MWh"/>
    <n v="77.959000000000003"/>
    <n v="7.7959000000000001E-2"/>
    <m/>
    <n v="9.1666666666666674E-2"/>
    <n v="6.6666666666666666E-2"/>
    <n v="0"/>
    <n v="0"/>
    <n v="22"/>
    <s v="BASE DE DATOS"/>
    <m/>
  </r>
  <r>
    <s v="24"/>
    <x v="5"/>
    <s v="ELOR"/>
    <s v="53026818"/>
    <s v="53026818"/>
    <x v="2"/>
    <s v="CAT1_HUMBOLT"/>
    <s v="S"/>
    <n v="1.825"/>
    <n v="1"/>
    <n v="140.47999999999999"/>
    <n v="0"/>
    <n v="140.47999999999999"/>
    <n v="0"/>
    <n v="113.49"/>
    <n v="0"/>
    <n v="0"/>
    <m/>
    <x v="0"/>
    <s v="ELOR53026818CAT1_HUMBOLTEL"/>
    <s v="Electro Oriente S. A."/>
    <x v="11"/>
    <x v="11"/>
    <s v="C.T. San Ignacio"/>
    <x v="71"/>
    <s v="EL"/>
    <x v="2"/>
    <x v="166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140.47999999999999"/>
    <n v="0.14047999999999999"/>
    <m/>
    <n v="0.15208333333333332"/>
    <n v="8.3333333333333329E-2"/>
    <n v="0"/>
    <n v="0"/>
    <n v="22"/>
    <s v="BASE DE DATOS"/>
    <m/>
  </r>
  <r>
    <s v="24"/>
    <x v="5"/>
    <s v="ELOR"/>
    <s v="53026818"/>
    <s v="53026818"/>
    <x v="2"/>
    <s v="CAT2_HUMBOLT"/>
    <s v="S"/>
    <n v="0.91"/>
    <n v="0.8"/>
    <n v="38.887999999999998"/>
    <n v="0"/>
    <n v="38.887999999999998"/>
    <n v="0"/>
    <n v="56.94"/>
    <n v="0"/>
    <n v="0"/>
    <m/>
    <x v="0"/>
    <s v="ELOR53026818CAT2_HUMBOLTEL"/>
    <s v="Electro Oriente S. A."/>
    <x v="11"/>
    <x v="11"/>
    <s v="C.T. San Ignacio"/>
    <x v="71"/>
    <s v="EL"/>
    <x v="2"/>
    <x v="167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38.887999999999998"/>
    <n v="3.8887999999999999E-2"/>
    <m/>
    <n v="7.5833333333333336E-2"/>
    <n v="6.6666666666666666E-2"/>
    <n v="0"/>
    <n v="0"/>
    <n v="22"/>
    <s v="BASE DE DATOS"/>
    <m/>
  </r>
  <r>
    <s v="24"/>
    <x v="5"/>
    <s v="ELOR"/>
    <s v="53026818"/>
    <s v="53026818"/>
    <x v="2"/>
    <s v="CAT3_HUMBOLT"/>
    <s v="S"/>
    <n v="1.35"/>
    <n v="1"/>
    <n v="89.087000000000003"/>
    <n v="0"/>
    <n v="89.087000000000003"/>
    <n v="0"/>
    <n v="94.4"/>
    <n v="0"/>
    <n v="0"/>
    <m/>
    <x v="0"/>
    <s v="ELOR53026818CAT3_HUMBOLTEL"/>
    <s v="Electro Oriente S. A."/>
    <x v="11"/>
    <x v="11"/>
    <s v="C.T. San Ignacio"/>
    <x v="71"/>
    <s v="EL"/>
    <x v="2"/>
    <x v="168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89.087000000000003"/>
    <n v="8.9087E-2"/>
    <m/>
    <n v="0.1125"/>
    <n v="8.3333333333333329E-2"/>
    <n v="0"/>
    <n v="0"/>
    <n v="22"/>
    <s v="BASE DE DATOS"/>
    <m/>
  </r>
  <r>
    <s v="24"/>
    <x v="5"/>
    <s v="ELOR"/>
    <s v="53026818"/>
    <s v="53026818"/>
    <x v="2"/>
    <s v="CAT4_HUMBOLT"/>
    <s v="S"/>
    <n v="0.7"/>
    <n v="0.5"/>
    <n v="0.42799999999999999"/>
    <n v="0"/>
    <n v="0.42799999999999999"/>
    <n v="0"/>
    <n v="2.25"/>
    <n v="0"/>
    <n v="0"/>
    <m/>
    <x v="0"/>
    <s v="ELOR53026818CAT4_HUMBOLTEL"/>
    <s v="Electro Oriente S. A."/>
    <x v="11"/>
    <x v="11"/>
    <s v="C.T. San Ignacio"/>
    <x v="71"/>
    <s v="EL"/>
    <x v="2"/>
    <x v="169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0.42799999999999999"/>
    <n v="4.28E-4"/>
    <m/>
    <n v="6.9999999999999993E-2"/>
    <n v="0.05"/>
    <n v="0"/>
    <n v="0"/>
    <n v="22"/>
    <s v="BASE DE DATOS"/>
    <m/>
  </r>
  <r>
    <s v="24"/>
    <x v="5"/>
    <s v="ELOR"/>
    <s v="53026818"/>
    <s v="53026818"/>
    <x v="2"/>
    <s v="CAT5_HUMBOLT"/>
    <s v="S"/>
    <n v="0.7"/>
    <n v="0.5"/>
    <n v="0.85599999999999998"/>
    <n v="0"/>
    <n v="0.85599999999999998"/>
    <n v="0"/>
    <n v="2.31"/>
    <n v="0"/>
    <n v="0"/>
    <m/>
    <x v="0"/>
    <s v="ELOR53026818CAT5_HUMBOLTEL"/>
    <s v="Electro Oriente S. A."/>
    <x v="11"/>
    <x v="11"/>
    <s v="C.T. San Ignacio"/>
    <x v="71"/>
    <s v="EL"/>
    <x v="2"/>
    <x v="170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0.85599999999999998"/>
    <n v="8.5599999999999999E-4"/>
    <m/>
    <n v="6.9999999999999993E-2"/>
    <n v="0.05"/>
    <n v="0"/>
    <n v="0"/>
    <n v="22"/>
    <s v="BASE DE DATOS"/>
    <m/>
  </r>
  <r>
    <s v="24"/>
    <x v="5"/>
    <s v="UCAYAL"/>
    <s v="23201005"/>
    <s v="23201005"/>
    <x v="2"/>
    <s v="CAT 3406B"/>
    <s v="N"/>
    <n v="0.32"/>
    <n v="0"/>
    <n v="0"/>
    <n v="0"/>
    <n v="0"/>
    <n v="0"/>
    <n v="0"/>
    <n v="0"/>
    <n v="0"/>
    <m/>
    <x v="0"/>
    <s v="UCAYAL23201005CAT 3406BEL"/>
    <s v="Electro Ucayali S.A."/>
    <x v="4"/>
    <x v="4"/>
    <s v="C. T. ATALAYA"/>
    <x v="6"/>
    <s v="EL"/>
    <x v="2"/>
    <x v="8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0"/>
    <n v="0"/>
    <m/>
    <n v="2.6666666666666668E-2"/>
    <n v="0"/>
    <n v="0"/>
    <n v="0"/>
    <n v="25"/>
    <s v="BASE DE DATOS"/>
    <m/>
  </r>
  <r>
    <s v="24"/>
    <x v="5"/>
    <s v="UCAYAL"/>
    <s v="23201005"/>
    <s v="23201005"/>
    <x v="2"/>
    <s v="CAT 3512"/>
    <s v="S"/>
    <n v="0.5"/>
    <n v="0.3"/>
    <n v="33.448"/>
    <n v="76.290000000000006"/>
    <n v="109.738"/>
    <n v="0"/>
    <n v="529"/>
    <n v="0"/>
    <n v="85"/>
    <m/>
    <x v="0"/>
    <s v="UCAYAL23201005CAT 3512EL"/>
    <s v="Electro Ucayali S.A."/>
    <x v="4"/>
    <x v="4"/>
    <s v="C. T. ATALAYA"/>
    <x v="6"/>
    <s v="EL"/>
    <x v="2"/>
    <x v="9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109.738"/>
    <n v="0.109738"/>
    <m/>
    <n v="4.1666666666666664E-2"/>
    <n v="2.4999999999999998E-2"/>
    <n v="0"/>
    <n v="0"/>
    <n v="25"/>
    <s v="BASE DE DATOS"/>
    <m/>
  </r>
  <r>
    <s v="24"/>
    <x v="5"/>
    <s v="UCAYAL"/>
    <s v="23201005"/>
    <s v="23201005"/>
    <x v="2"/>
    <s v="CUMMINS"/>
    <s v="S"/>
    <n v="1"/>
    <n v="0.9"/>
    <n v="62.433999999999997"/>
    <n v="106.125"/>
    <n v="168.559"/>
    <n v="0"/>
    <n v="429"/>
    <n v="0"/>
    <n v="45"/>
    <m/>
    <x v="0"/>
    <s v="UCAYAL23201005CUMMINSEL"/>
    <s v="Electro Ucayali S.A."/>
    <x v="4"/>
    <x v="4"/>
    <s v="C. T. ATALAYA"/>
    <x v="6"/>
    <s v="EL"/>
    <x v="2"/>
    <x v="10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68.559"/>
    <n v="0.16855899999999999"/>
    <m/>
    <n v="8.3333333333333329E-2"/>
    <n v="7.4999999999999997E-2"/>
    <n v="0"/>
    <n v="0"/>
    <n v="25"/>
    <s v="BASE DE DATOS"/>
    <m/>
  </r>
  <r>
    <s v="24"/>
    <x v="5"/>
    <s v="UCAYAL"/>
    <s v="23201005"/>
    <s v="23201005"/>
    <x v="2"/>
    <s v="CAT 3412C-I"/>
    <s v="S"/>
    <n v="0.59099999999999997"/>
    <n v="0.5"/>
    <n v="47.378"/>
    <n v="130.32900000000001"/>
    <n v="177.70699999999999"/>
    <n v="0"/>
    <n v="546"/>
    <n v="0"/>
    <n v="75"/>
    <m/>
    <x v="0"/>
    <s v="UCAYAL23201005CAT 3412C-IEL"/>
    <s v="Electro Ucayali S.A."/>
    <x v="4"/>
    <x v="4"/>
    <s v="C. T. ATALAYA"/>
    <x v="6"/>
    <s v="EL"/>
    <x v="2"/>
    <x v="11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77.70699999999999"/>
    <n v="0.177707"/>
    <m/>
    <n v="4.9249999999999995E-2"/>
    <n v="4.1666666666666664E-2"/>
    <n v="0"/>
    <n v="0"/>
    <n v="25"/>
    <s v="BASE DE DATOS"/>
    <m/>
  </r>
  <r>
    <s v="24"/>
    <x v="5"/>
    <s v="UCAYAL"/>
    <s v="23201005"/>
    <s v="23201005"/>
    <x v="2"/>
    <s v="CAT 3412C-II"/>
    <s v="S"/>
    <n v="0.59099999999999997"/>
    <n v="0.5"/>
    <n v="0"/>
    <n v="0"/>
    <n v="0"/>
    <n v="0"/>
    <n v="0"/>
    <n v="0"/>
    <n v="0"/>
    <m/>
    <x v="0"/>
    <s v="UCAYAL23201005CAT 3412C-IIEL"/>
    <s v="Electro Ucayali S.A."/>
    <x v="4"/>
    <x v="4"/>
    <s v="C. T. ATALAYA"/>
    <x v="6"/>
    <s v="EL"/>
    <x v="2"/>
    <x v="12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0"/>
    <n v="0"/>
    <m/>
    <n v="4.9249999999999995E-2"/>
    <n v="4.1666666666666664E-2"/>
    <n v="0"/>
    <n v="0"/>
    <n v="25"/>
    <s v="BASE DE DATOS"/>
    <m/>
  </r>
  <r>
    <s v="24"/>
    <x v="5"/>
    <s v="UCAYAL"/>
    <s v="23201005"/>
    <s v="23201005"/>
    <x v="2"/>
    <s v="JOLUCAVA"/>
    <s v="S"/>
    <n v="0.3"/>
    <n v="0.25"/>
    <n v="9.9429999999999996"/>
    <n v="15.648999999999999"/>
    <n v="25.591999999999999"/>
    <n v="0"/>
    <n v="258"/>
    <n v="0"/>
    <n v="10"/>
    <m/>
    <x v="0"/>
    <s v="UCAYAL23201005JOLUCAVAEL"/>
    <s v="Electro Ucayali S.A."/>
    <x v="4"/>
    <x v="4"/>
    <s v="C. T. ATALAYA"/>
    <x v="6"/>
    <s v="EL"/>
    <x v="2"/>
    <x v="13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25.591999999999999"/>
    <n v="2.5592E-2"/>
    <m/>
    <n v="2.4999999999999998E-2"/>
    <n v="2.0833333333333332E-2"/>
    <n v="0"/>
    <n v="0"/>
    <n v="25"/>
    <s v="BASE DE DATOS"/>
    <m/>
  </r>
  <r>
    <s v="24"/>
    <x v="5"/>
    <s v="UCAYAL"/>
    <s v="33006895"/>
    <s v="33006895"/>
    <x v="2"/>
    <s v="WARTSILA 1"/>
    <s v="N"/>
    <n v="6.34"/>
    <n v="0"/>
    <n v="0"/>
    <n v="0"/>
    <n v="0"/>
    <n v="0"/>
    <n v="0"/>
    <n v="0"/>
    <n v="0"/>
    <m/>
    <x v="1"/>
    <s v="UCAYAL33006895WARTSILA 1EL"/>
    <s v="Electro Ucayali S.A."/>
    <x v="4"/>
    <x v="4"/>
    <s v="C.T. DIESEL"/>
    <x v="7"/>
    <s v="EL"/>
    <x v="2"/>
    <x v="14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5"/>
    <s v="UCAYAL"/>
    <s v="33006895"/>
    <s v="33006895"/>
    <x v="2"/>
    <s v="WARTSILA 2"/>
    <s v="N"/>
    <n v="6.34"/>
    <n v="0"/>
    <n v="0"/>
    <n v="0"/>
    <n v="0"/>
    <n v="0"/>
    <n v="0"/>
    <n v="0"/>
    <n v="0"/>
    <m/>
    <x v="1"/>
    <s v="UCAYAL33006895WARTSILA 2EL"/>
    <s v="Electro Ucayali S.A."/>
    <x v="4"/>
    <x v="4"/>
    <s v="C.T. DIESEL"/>
    <x v="7"/>
    <s v="EL"/>
    <x v="2"/>
    <x v="15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763636363636363"/>
    <n v="0"/>
    <n v="0"/>
    <n v="0"/>
    <n v="25"/>
    <s v="BASE DE DATOS"/>
    <m/>
  </r>
  <r>
    <s v="24"/>
    <x v="5"/>
    <s v="UCAYAL"/>
    <s v="33006895"/>
    <s v="33006895"/>
    <x v="2"/>
    <s v="WARTSILA 3"/>
    <s v="N"/>
    <n v="6.34"/>
    <n v="0"/>
    <n v="0"/>
    <n v="0"/>
    <n v="0"/>
    <n v="0"/>
    <n v="0"/>
    <n v="0"/>
    <n v="0"/>
    <m/>
    <x v="1"/>
    <s v="UCAYAL33006895WARTSILA 3EL"/>
    <s v="Electro Ucayali S.A."/>
    <x v="4"/>
    <x v="4"/>
    <s v="C.T. DIESEL"/>
    <x v="7"/>
    <s v="EL"/>
    <x v="2"/>
    <x v="16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5"/>
    <s v="UCAYAL"/>
    <s v="33006895"/>
    <s v="33006895"/>
    <x v="2"/>
    <s v="WARTSILA 4"/>
    <s v="N"/>
    <n v="6.34"/>
    <n v="0"/>
    <n v="0"/>
    <n v="0"/>
    <n v="0"/>
    <n v="0"/>
    <n v="0"/>
    <n v="0"/>
    <n v="0"/>
    <m/>
    <x v="1"/>
    <s v="UCAYAL33006895WARTSILA 4EL"/>
    <s v="Electro Ucayali S.A."/>
    <x v="4"/>
    <x v="4"/>
    <s v="C.T. DIESEL"/>
    <x v="7"/>
    <s v="EL"/>
    <x v="2"/>
    <x v="17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5"/>
    <s v="UCAYAL"/>
    <s v="53023614"/>
    <s v="53023614"/>
    <x v="2"/>
    <s v="FERRENERGY"/>
    <s v="N"/>
    <n v="11"/>
    <n v="0"/>
    <n v="0"/>
    <n v="0"/>
    <n v="0"/>
    <n v="0"/>
    <n v="0"/>
    <n v="0"/>
    <n v="0"/>
    <m/>
    <x v="1"/>
    <s v="UCAYAL53023614FERRENERGYEL"/>
    <s v="Electro Ucayali S.A."/>
    <x v="4"/>
    <x v="4"/>
    <s v="C.T. de Emergencia Pucallpa"/>
    <x v="8"/>
    <s v="EL"/>
    <x v="2"/>
    <x v="18"/>
    <x v="0"/>
    <s v="Instalado"/>
    <s v="Inoperativo"/>
    <s v="Distribuidora"/>
    <x v="0"/>
    <x v="1"/>
    <x v="1"/>
    <x v="0"/>
    <s v="Estatal"/>
    <s v="UCAYALI"/>
    <s v="UCAYALI"/>
    <s v="CRNL. PORTILLO"/>
    <s v="CALLERÍA"/>
    <n v="0"/>
    <x v="1"/>
    <n v="0"/>
    <x v="0"/>
    <x v="0"/>
    <x v="0"/>
    <s v="MWh"/>
    <n v="0"/>
    <n v="0"/>
    <m/>
    <n v="0.91666666666666663"/>
    <n v="0"/>
    <n v="0"/>
    <n v="0"/>
    <n v="25"/>
    <s v="BASE DE DATOS"/>
    <m/>
  </r>
  <r>
    <s v="24"/>
    <x v="5"/>
    <s v="UCAYAL"/>
    <s v="53027019"/>
    <s v="53027019"/>
    <x v="2"/>
    <s v="PERKINS-HCI434D1L"/>
    <s v="S"/>
    <n v="0.316"/>
    <n v="0.3"/>
    <n v="11.106"/>
    <n v="14.733000000000001"/>
    <n v="25.838999999999999"/>
    <n v="0"/>
    <n v="344"/>
    <n v="0"/>
    <n v="17"/>
    <m/>
    <x v="0"/>
    <s v="UCAYAL53027019PERKINS-HCI434D1LEL"/>
    <s v="Electro Ucayali S.A."/>
    <x v="4"/>
    <x v="4"/>
    <s v="C. T. PURUS"/>
    <x v="9"/>
    <s v="EL"/>
    <x v="2"/>
    <x v="19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25.838999999999999"/>
    <n v="2.5838999999999997E-2"/>
    <m/>
    <n v="2.6333333333333334E-2"/>
    <n v="2.4999999999999998E-2"/>
    <n v="0"/>
    <n v="0"/>
    <n v="25"/>
    <s v="BASE DE DATOS"/>
    <m/>
  </r>
  <r>
    <s v="24"/>
    <x v="5"/>
    <s v="UCAYAL"/>
    <s v="53027019"/>
    <s v="53027019"/>
    <x v="2"/>
    <s v="PERKINS-MP-2251"/>
    <s v="S"/>
    <n v="0.2"/>
    <n v="0.19600000000000001"/>
    <n v="0.32"/>
    <n v="1.36"/>
    <n v="1.68"/>
    <n v="0"/>
    <n v="30"/>
    <n v="0"/>
    <n v="0"/>
    <m/>
    <x v="0"/>
    <s v="UCAYAL53027019PERKINS-MP-2251EL"/>
    <s v="Electro Ucayali S.A."/>
    <x v="4"/>
    <x v="4"/>
    <s v="C. T. PURUS"/>
    <x v="9"/>
    <s v="EL"/>
    <x v="2"/>
    <x v="20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1.68"/>
    <n v="1.6799999999999999E-3"/>
    <m/>
    <n v="1.6666666666666666E-2"/>
    <n v="1.6333333333333335E-2"/>
    <n v="0"/>
    <n v="2.2204460492503131E-16"/>
    <n v="25"/>
    <s v="BASE DE DATOS"/>
    <m/>
  </r>
  <r>
    <s v="24"/>
    <x v="5"/>
    <s v="ELSE"/>
    <s v="23005600"/>
    <s v="23005600"/>
    <x v="2"/>
    <s v="CUMMINS-7"/>
    <s v="S"/>
    <n v="0"/>
    <n v="0"/>
    <n v="0"/>
    <n v="0"/>
    <n v="0"/>
    <n v="0"/>
    <n v="720"/>
    <n v="0"/>
    <n v="0"/>
    <m/>
    <x v="0"/>
    <s v="ELSE23005600CUMMINS-7EL"/>
    <s v="Electro Sur Este S. A."/>
    <x v="3"/>
    <x v="3"/>
    <s v="C. T. Iberia"/>
    <x v="3"/>
    <s v="EL"/>
    <x v="2"/>
    <x v="5"/>
    <x v="0"/>
    <s v="Instalado"/>
    <s v="Operativo"/>
    <s v="Distribuidora"/>
    <x v="0"/>
    <x v="0"/>
    <x v="1"/>
    <x v="0"/>
    <s v="Estatal"/>
    <s v="MADRE DE DIOS"/>
    <s v="MADRE DE DIOS"/>
    <s v="TAHUAMANU"/>
    <s v="IBERIA"/>
    <n v="0"/>
    <x v="1"/>
    <n v="0"/>
    <x v="0"/>
    <x v="0"/>
    <x v="0"/>
    <s v="MWh"/>
    <n v="0"/>
    <n v="0"/>
    <m/>
    <n v="4.1666666666666664E-2"/>
    <n v="3.7499999999999999E-2"/>
    <n v="0"/>
    <n v="0"/>
    <n v="24"/>
    <s v="BASE DE DATOS"/>
    <m/>
  </r>
  <r>
    <s v="24"/>
    <x v="5"/>
    <s v="ELSE"/>
    <s v="23006600"/>
    <s v="23006600"/>
    <x v="2"/>
    <s v="Cummins_Ottomotores"/>
    <s v="S"/>
    <n v="0.8"/>
    <n v="0.45"/>
    <n v="0"/>
    <n v="0"/>
    <n v="0"/>
    <n v="0"/>
    <n v="720"/>
    <n v="0"/>
    <n v="0"/>
    <m/>
    <x v="0"/>
    <s v="ELSE23006600Cummins_OttomotoresEL"/>
    <s v="Electro Sur Este S. A."/>
    <x v="3"/>
    <x v="3"/>
    <s v="C. T. Inapari"/>
    <x v="4"/>
    <s v="EL"/>
    <x v="2"/>
    <x v="6"/>
    <x v="0"/>
    <s v="Instalado"/>
    <s v="Operativo"/>
    <s v="Distribuidora"/>
    <x v="0"/>
    <x v="0"/>
    <x v="1"/>
    <x v="0"/>
    <s v="Estatal"/>
    <s v="MADRE DE DIOS"/>
    <s v="MADRE DE DIOS"/>
    <s v="TAHUAMANU"/>
    <s v="IÑAPARI"/>
    <n v="0"/>
    <x v="1"/>
    <n v="0"/>
    <x v="0"/>
    <x v="0"/>
    <x v="0"/>
    <s v="MWh"/>
    <n v="0"/>
    <n v="0"/>
    <m/>
    <n v="6.6666666666666666E-2"/>
    <n v="3.7499999999999999E-2"/>
    <n v="0"/>
    <n v="0"/>
    <n v="24"/>
    <s v="BASE DE DATOS"/>
    <m/>
  </r>
  <r>
    <s v="24"/>
    <x v="5"/>
    <s v="ELSE"/>
    <s v="23009600"/>
    <s v="23009600"/>
    <x v="2"/>
    <s v="Urpipata"/>
    <s v="S"/>
    <n v="4.4000000000000004"/>
    <n v="3"/>
    <n v="0"/>
    <n v="0"/>
    <n v="0"/>
    <n v="0"/>
    <n v="720"/>
    <n v="0"/>
    <n v="0"/>
    <m/>
    <x v="0"/>
    <s v="ELSE23009600UrpipataEL"/>
    <s v="Electro Sur Este S. A."/>
    <x v="3"/>
    <x v="3"/>
    <s v="Grupo Movil Emergencia"/>
    <x v="5"/>
    <s v="EL"/>
    <x v="2"/>
    <x v="7"/>
    <x v="0"/>
    <s v="Instalado"/>
    <s v="Operativo"/>
    <s v="Distribuidora"/>
    <x v="0"/>
    <x v="0"/>
    <x v="1"/>
    <x v="0"/>
    <s v="Estatal"/>
    <s v="MADRE DE DIOS"/>
    <s v="MADRE DE DIOS"/>
    <n v="0"/>
    <n v="0"/>
    <n v="0"/>
    <x v="1"/>
    <n v="0"/>
    <x v="0"/>
    <x v="0"/>
    <x v="0"/>
    <s v="MWh"/>
    <n v="0"/>
    <n v="0"/>
    <m/>
    <n v="0.3666666666666667"/>
    <n v="0.25"/>
    <n v="0"/>
    <n v="0"/>
    <n v="24"/>
    <s v="BASE DE DATOS"/>
    <m/>
  </r>
  <r>
    <s v="24"/>
    <x v="5"/>
    <s v="ELC"/>
    <s v="33008793"/>
    <s v="33008793"/>
    <x v="2"/>
    <s v="CAT-M1"/>
    <s v="S"/>
    <n v="0.5"/>
    <n v="0.5"/>
    <n v="0"/>
    <n v="0"/>
    <n v="0"/>
    <n v="0"/>
    <n v="0"/>
    <n v="0"/>
    <n v="0"/>
    <m/>
    <x v="0"/>
    <s v="ELC33008793CAT-M1EL"/>
    <s v="Electro Centro S. A."/>
    <x v="5"/>
    <x v="5"/>
    <s v="CT Ayacucho"/>
    <x v="10"/>
    <s v="EL"/>
    <x v="2"/>
    <x v="21"/>
    <x v="0"/>
    <s v="Instalado"/>
    <s v="Operativo"/>
    <s v="Distribuidora"/>
    <x v="0"/>
    <x v="0"/>
    <x v="1"/>
    <x v="0"/>
    <s v="Estatal"/>
    <s v="AYACUCHO"/>
    <s v="AYACUCHO"/>
    <s v="AYACUCHO"/>
    <s v="HUAMANGA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5"/>
    <s v="ELC"/>
    <s v="33009493"/>
    <s v="33009493"/>
    <x v="2"/>
    <s v="CAT-E1"/>
    <s v="S"/>
    <n v="0.5"/>
    <n v="0.35"/>
    <n v="0"/>
    <n v="0"/>
    <n v="0"/>
    <n v="0"/>
    <n v="0"/>
    <n v="0"/>
    <n v="0"/>
    <m/>
    <x v="0"/>
    <s v="ELC33009493CAT-E1EL"/>
    <s v="Electro Centro S. A."/>
    <x v="5"/>
    <x v="5"/>
    <s v="CT Satipo"/>
    <x v="11"/>
    <s v="EL"/>
    <x v="2"/>
    <x v="22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4.1666666666666664E-2"/>
    <n v="2.9166666666666664E-2"/>
    <n v="0"/>
    <n v="0"/>
    <n v="27"/>
    <s v="BASE DE DATOS"/>
    <m/>
  </r>
  <r>
    <s v="24"/>
    <x v="5"/>
    <s v="ELC"/>
    <s v="33009493"/>
    <s v="33009493"/>
    <x v="2"/>
    <s v="CAT-C27M1"/>
    <s v="S"/>
    <n v="0.75"/>
    <n v="0.5"/>
    <n v="0"/>
    <n v="0"/>
    <n v="0"/>
    <n v="0"/>
    <n v="1.33"/>
    <n v="0"/>
    <n v="0"/>
    <m/>
    <x v="0"/>
    <s v="ELC33009493CAT-C27M1EL"/>
    <s v="Electro Centro S. A."/>
    <x v="5"/>
    <x v="5"/>
    <s v="CT Satipo"/>
    <x v="11"/>
    <s v="EL"/>
    <x v="2"/>
    <x v="23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6.25E-2"/>
    <n v="4.1666666666666664E-2"/>
    <n v="0"/>
    <n v="0"/>
    <n v="27"/>
    <s v="BASE DE DATOS"/>
    <m/>
  </r>
  <r>
    <s v="24"/>
    <x v="5"/>
    <s v="ELC"/>
    <s v="33009493"/>
    <s v="33009493"/>
    <x v="2"/>
    <s v="CAT-C27M2"/>
    <s v="S"/>
    <n v="0.75"/>
    <n v="0.5"/>
    <n v="0"/>
    <n v="0"/>
    <n v="0"/>
    <n v="0"/>
    <n v="1.33"/>
    <n v="0"/>
    <n v="0"/>
    <m/>
    <x v="0"/>
    <s v="ELC33009493CAT-C27M2EL"/>
    <s v="Electro Centro S. A."/>
    <x v="5"/>
    <x v="5"/>
    <s v="CT Satipo"/>
    <x v="11"/>
    <s v="EL"/>
    <x v="2"/>
    <x v="24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6.25E-2"/>
    <n v="4.1666666666666664E-2"/>
    <n v="0"/>
    <n v="0"/>
    <n v="27"/>
    <s v="BASE DE DATOS"/>
    <m/>
  </r>
  <r>
    <s v="24"/>
    <x v="5"/>
    <s v="ELC"/>
    <s v="53203411"/>
    <s v="53203411"/>
    <x v="2"/>
    <s v="CAT-M2"/>
    <s v="S"/>
    <n v="0.5"/>
    <n v="0.5"/>
    <n v="1.611"/>
    <n v="2.35"/>
    <n v="3.9609999999999999"/>
    <n v="0"/>
    <n v="15.55"/>
    <n v="0"/>
    <n v="0"/>
    <m/>
    <x v="0"/>
    <s v="ELC53203411CAT-M2EL"/>
    <s v="Electro Centro S. A."/>
    <x v="5"/>
    <x v="5"/>
    <s v="CT Pozuzo"/>
    <x v="12"/>
    <s v="EL"/>
    <x v="2"/>
    <x v="25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3.9609999999999999"/>
    <n v="3.9610000000000001E-3"/>
    <m/>
    <n v="4.1666666666666664E-2"/>
    <n v="4.1666666666666664E-2"/>
    <n v="0"/>
    <n v="4.4408920985006262E-16"/>
    <n v="27"/>
    <s v="BASE DE DATOS"/>
    <m/>
  </r>
  <r>
    <s v="24"/>
    <x v="5"/>
    <s v="ELC"/>
    <s v="53203411"/>
    <s v="53203411"/>
    <x v="2"/>
    <s v="VOLVO-M1"/>
    <s v="S"/>
    <n v="0.5"/>
    <n v="0.5"/>
    <n v="0"/>
    <n v="0.84599999999999997"/>
    <n v="0.84599999999999997"/>
    <n v="0"/>
    <n v="4.75"/>
    <n v="0"/>
    <n v="0"/>
    <m/>
    <x v="0"/>
    <s v="ELC53203411VOLVO-M1EL"/>
    <s v="Electro Centro S. A."/>
    <x v="5"/>
    <x v="5"/>
    <s v="CT Pozuzo"/>
    <x v="12"/>
    <s v="EL"/>
    <x v="2"/>
    <x v="26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0.84599999999999997"/>
    <n v="8.4599999999999996E-4"/>
    <m/>
    <n v="4.1666666666666664E-2"/>
    <n v="4.1666666666666664E-2"/>
    <n v="0"/>
    <n v="0"/>
    <n v="27"/>
    <s v="BASE DE DATOS"/>
    <m/>
  </r>
  <r>
    <s v="24"/>
    <x v="5"/>
    <s v="ELC"/>
    <s v="53203411"/>
    <s v="53203411"/>
    <x v="2"/>
    <s v="DETROIT-M1"/>
    <s v="S"/>
    <n v="0.5"/>
    <n v="0.5"/>
    <n v="1.343"/>
    <n v="1.2290000000000001"/>
    <n v="2.5720000000000001"/>
    <n v="0"/>
    <n v="17.329999999999998"/>
    <n v="0"/>
    <n v="0"/>
    <m/>
    <x v="0"/>
    <s v="ELC53203411DETROIT-M1EL"/>
    <s v="Electro Centro S. A."/>
    <x v="5"/>
    <x v="5"/>
    <s v="CT Pozuzo"/>
    <x v="12"/>
    <s v="EL"/>
    <x v="2"/>
    <x v="27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2.5720000000000001"/>
    <n v="2.5720000000000001E-3"/>
    <m/>
    <n v="4.1666666666666664E-2"/>
    <n v="4.1666666666666664E-2"/>
    <n v="0"/>
    <n v="0"/>
    <n v="27"/>
    <s v="BASE DE DATOS"/>
    <m/>
  </r>
  <r>
    <s v="24"/>
    <x v="5"/>
    <s v="ELC"/>
    <s v="53203411"/>
    <s v="53203411"/>
    <x v="2"/>
    <s v="CUMMINS"/>
    <s v="S"/>
    <n v="0.1"/>
    <n v="0.1"/>
    <n v="0.438"/>
    <n v="0.81599999999999995"/>
    <n v="1.254"/>
    <n v="0"/>
    <n v="7.82"/>
    <n v="0"/>
    <n v="0"/>
    <m/>
    <x v="0"/>
    <s v="ELC53203411CUMMINSEL"/>
    <s v="Electro Centro S. A."/>
    <x v="5"/>
    <x v="5"/>
    <s v="CT Pozuzo"/>
    <x v="12"/>
    <s v="EL"/>
    <x v="2"/>
    <x v="10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1.254"/>
    <n v="1.2539999999999999E-3"/>
    <m/>
    <n v="8.3333333333333332E-3"/>
    <n v="8.3333333333333332E-3"/>
    <n v="0"/>
    <n v="0"/>
    <n v="27"/>
    <s v="BASE DE DATOS"/>
    <m/>
  </r>
  <r>
    <s v="24"/>
    <x v="5"/>
    <s v="ELNO"/>
    <s v="33034294"/>
    <s v="33034294"/>
    <x v="2"/>
    <s v="SKODA 1"/>
    <s v="S"/>
    <n v="1"/>
    <n v="0.8"/>
    <n v="0"/>
    <n v="0"/>
    <n v="0"/>
    <n v="0"/>
    <n v="0"/>
    <n v="0"/>
    <n v="0"/>
    <m/>
    <x v="0"/>
    <s v="ELNO33034294SKODA 1EL"/>
    <s v="Electro Nor Oeste S. A."/>
    <x v="10"/>
    <x v="10"/>
    <s v="C. T. Sechura"/>
    <x v="24"/>
    <s v="EL"/>
    <x v="2"/>
    <x v="58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8.3333333333333329E-2"/>
    <n v="6.6666666666666666E-2"/>
    <n v="0"/>
    <n v="0"/>
    <n v="28"/>
    <s v="BASE DE DATOS"/>
    <m/>
  </r>
  <r>
    <s v="24"/>
    <x v="5"/>
    <s v="ELNO"/>
    <s v="33034294"/>
    <s v="33034294"/>
    <x v="2"/>
    <s v="CKD. 2"/>
    <s v="S"/>
    <n v="1"/>
    <n v="0.8"/>
    <n v="0"/>
    <n v="0"/>
    <n v="0"/>
    <n v="0"/>
    <n v="0"/>
    <n v="0"/>
    <n v="0"/>
    <m/>
    <x v="0"/>
    <s v="ELNO33034294CKD. 2EL"/>
    <s v="Electro Nor Oeste S. A."/>
    <x v="10"/>
    <x v="10"/>
    <s v="C. T. Sechura"/>
    <x v="24"/>
    <s v="EL"/>
    <x v="2"/>
    <x v="59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5"/>
    <s v="ELNO"/>
    <s v="33034294"/>
    <s v="33034294"/>
    <x v="2"/>
    <s v="CKD. 3"/>
    <s v="S"/>
    <n v="0.48"/>
    <n v="0.35"/>
    <n v="0"/>
    <n v="0"/>
    <n v="0"/>
    <n v="0"/>
    <n v="0"/>
    <n v="0"/>
    <n v="0"/>
    <m/>
    <x v="0"/>
    <s v="ELNO33034294CKD. 3EL"/>
    <s v="Electro Nor Oeste S. A."/>
    <x v="10"/>
    <x v="10"/>
    <s v="C. T. Sechura"/>
    <x v="24"/>
    <s v="EL"/>
    <x v="2"/>
    <x v="60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5"/>
    <s v="ELNO"/>
    <s v="33034294"/>
    <s v="33034294"/>
    <x v="2"/>
    <s v="CAT"/>
    <s v="S"/>
    <n v="0.48"/>
    <n v="0.35"/>
    <n v="0"/>
    <n v="0"/>
    <n v="0"/>
    <n v="0"/>
    <n v="0"/>
    <n v="0"/>
    <n v="0"/>
    <m/>
    <x v="0"/>
    <s v="ELNO33034294CATEL"/>
    <s v="Electro Nor Oeste S. A."/>
    <x v="10"/>
    <x v="10"/>
    <s v="C. T. Sechura"/>
    <x v="24"/>
    <s v="EL"/>
    <x v="2"/>
    <x v="42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s v="-"/>
    <s v="-"/>
    <n v="0"/>
    <n v="0"/>
    <n v="28"/>
    <s v="BASE DE DATOS"/>
    <m/>
  </r>
  <r>
    <s v="24"/>
    <x v="5"/>
    <s v="ELNO"/>
    <s v="33098299"/>
    <s v="33098299"/>
    <x v="2"/>
    <s v="SKODA-1"/>
    <s v="S"/>
    <n v="1"/>
    <n v="0.6"/>
    <n v="0"/>
    <n v="0"/>
    <n v="0"/>
    <n v="0"/>
    <n v="0"/>
    <n v="0"/>
    <n v="0"/>
    <m/>
    <x v="0"/>
    <s v="ELNO33098299SKODA-1EL"/>
    <s v="Electro Nor Oeste S. A."/>
    <x v="10"/>
    <x v="10"/>
    <s v="C. T. Huápalas"/>
    <x v="25"/>
    <s v="EL"/>
    <x v="2"/>
    <x v="61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4.9999999999999996E-2"/>
    <n v="0"/>
    <n v="0"/>
    <n v="28"/>
    <s v="BASE DE DATOS"/>
    <m/>
  </r>
  <r>
    <s v="24"/>
    <x v="5"/>
    <s v="ELNO"/>
    <s v="33098299"/>
    <s v="33098299"/>
    <x v="2"/>
    <s v="SKODA-2"/>
    <s v="S"/>
    <n v="1"/>
    <n v="0"/>
    <n v="0"/>
    <n v="0"/>
    <n v="0"/>
    <n v="0"/>
    <n v="0"/>
    <n v="0"/>
    <n v="0"/>
    <m/>
    <x v="0"/>
    <s v="ELNO33098299SKODA-2EL"/>
    <s v="Electro Nor Oeste S. A."/>
    <x v="10"/>
    <x v="10"/>
    <s v="C. T. Huápalas"/>
    <x v="25"/>
    <s v="EL"/>
    <x v="2"/>
    <x v="6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0"/>
    <n v="0"/>
    <n v="0"/>
    <n v="28"/>
    <s v="BASE DE DATOS"/>
    <m/>
  </r>
  <r>
    <s v="24"/>
    <x v="5"/>
    <s v="ELNO"/>
    <s v="33098299"/>
    <s v="33098299"/>
    <x v="2"/>
    <s v="CAT 1"/>
    <s v="S"/>
    <n v="0.5"/>
    <n v="0.4"/>
    <n v="2.96"/>
    <n v="0"/>
    <n v="2.96"/>
    <n v="0"/>
    <n v="8"/>
    <n v="0"/>
    <n v="0"/>
    <m/>
    <x v="0"/>
    <s v="ELNO33098299CAT 1EL"/>
    <s v="Electro Nor Oeste S. A."/>
    <x v="10"/>
    <x v="10"/>
    <s v="C. T. Huápalas"/>
    <x v="25"/>
    <s v="EL"/>
    <x v="2"/>
    <x v="5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2.96"/>
    <n v="2.96E-3"/>
    <m/>
    <n v="4.1666666666666664E-2"/>
    <n v="3.3333333333333333E-2"/>
    <n v="0"/>
    <n v="0"/>
    <n v="28"/>
    <s v="BASE DE DATOS"/>
    <m/>
  </r>
  <r>
    <s v="24"/>
    <x v="5"/>
    <s v="ELNO"/>
    <s v="33098299"/>
    <s v="33098299"/>
    <x v="2"/>
    <s v="CAT 2"/>
    <s v="S"/>
    <n v="0.5"/>
    <n v="0.4"/>
    <n v="0"/>
    <n v="0"/>
    <n v="0"/>
    <n v="0"/>
    <n v="0"/>
    <n v="0"/>
    <n v="0"/>
    <m/>
    <x v="0"/>
    <s v="ELNO33098299CAT 2EL"/>
    <s v="Electro Nor Oeste S. A."/>
    <x v="10"/>
    <x v="10"/>
    <s v="C. T. Huápalas"/>
    <x v="25"/>
    <s v="EL"/>
    <x v="2"/>
    <x v="5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5"/>
    <s v="ELNO"/>
    <s v="33098299"/>
    <s v="33098299"/>
    <x v="2"/>
    <s v="CAT 3"/>
    <s v="S"/>
    <n v="0.5"/>
    <n v="0.4"/>
    <n v="30.96"/>
    <n v="0"/>
    <n v="30.96"/>
    <n v="0"/>
    <n v="80.2"/>
    <n v="0"/>
    <n v="0"/>
    <m/>
    <x v="0"/>
    <s v="ELNO33098299CAT 3EL"/>
    <s v="Electro Nor Oeste S. A."/>
    <x v="10"/>
    <x v="10"/>
    <s v="C. T. Huápalas"/>
    <x v="25"/>
    <s v="EL"/>
    <x v="2"/>
    <x v="6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30.96"/>
    <n v="3.0960000000000001E-2"/>
    <m/>
    <n v="4.1666666666666664E-2"/>
    <n v="3.3333333333333333E-2"/>
    <n v="0"/>
    <n v="0"/>
    <n v="28"/>
    <s v="BASE DE DATOS"/>
    <m/>
  </r>
  <r>
    <s v="24"/>
    <x v="5"/>
    <s v="ELNO"/>
    <s v="33098299"/>
    <s v="33098299"/>
    <x v="2"/>
    <s v="CAT D 399"/>
    <s v="S"/>
    <n v="0.9"/>
    <n v="0"/>
    <n v="0"/>
    <n v="0"/>
    <n v="0"/>
    <n v="0"/>
    <n v="0"/>
    <n v="0"/>
    <n v="0"/>
    <m/>
    <x v="0"/>
    <s v="ELNO33098299CAT D 399EL"/>
    <s v="Electro Nor Oeste S. A."/>
    <x v="10"/>
    <x v="10"/>
    <s v="C. T. Huápalas"/>
    <x v="25"/>
    <s v="EL"/>
    <x v="2"/>
    <x v="64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5"/>
    <s v="ELNO"/>
    <s v="33034494"/>
    <s v="33034494"/>
    <x v="2"/>
    <s v="CAT. 1"/>
    <s v="S"/>
    <n v="0.66"/>
    <n v="0.65"/>
    <n v="0"/>
    <n v="0"/>
    <n v="0"/>
    <n v="0"/>
    <n v="0"/>
    <n v="0"/>
    <n v="0"/>
    <m/>
    <x v="1"/>
    <s v="ELNO33034494CAT. 1EL"/>
    <s v="Electro Nor Oeste S. A."/>
    <x v="10"/>
    <x v="10"/>
    <s v="C. T. Morropón"/>
    <x v="26"/>
    <s v="EL"/>
    <x v="2"/>
    <x v="65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5.5E-2"/>
    <n v="5.4166666666666669E-2"/>
    <n v="0"/>
    <n v="0"/>
    <n v="28"/>
    <s v="BASE DE DATOS"/>
    <m/>
  </r>
  <r>
    <s v="24"/>
    <x v="5"/>
    <s v="ELNO"/>
    <s v="33034494"/>
    <s v="33034494"/>
    <x v="2"/>
    <s v="CAT. 2"/>
    <s v="S"/>
    <n v="0"/>
    <n v="0"/>
    <n v="0"/>
    <n v="0"/>
    <n v="0"/>
    <n v="0"/>
    <n v="0"/>
    <n v="0"/>
    <n v="0"/>
    <m/>
    <x v="1"/>
    <s v="ELNO33034494CAT. 2EL"/>
    <s v="Electro Nor Oeste S. A."/>
    <x v="10"/>
    <x v="10"/>
    <s v="C. T. Morropón"/>
    <x v="26"/>
    <s v="EL"/>
    <x v="2"/>
    <x v="66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5"/>
    <s v="ELNO"/>
    <s v="33034494"/>
    <s v="33034494"/>
    <x v="2"/>
    <s v="SKODA"/>
    <s v="N"/>
    <n v="0.32"/>
    <n v="0"/>
    <n v="0"/>
    <n v="0"/>
    <n v="0"/>
    <n v="0"/>
    <n v="0"/>
    <n v="0"/>
    <n v="0"/>
    <m/>
    <x v="1"/>
    <s v="ELNO33034494SKODAEL"/>
    <s v="Electro Nor Oeste S. A."/>
    <x v="10"/>
    <x v="10"/>
    <s v="C. T. Morropón"/>
    <x v="26"/>
    <s v="EL"/>
    <x v="2"/>
    <x v="67"/>
    <x v="0"/>
    <s v="Retirado"/>
    <s v="In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2.6666666666666668E-2"/>
    <n v="0"/>
    <n v="0"/>
    <n v="0"/>
    <n v="28"/>
    <s v="BASE DE DATOS"/>
    <m/>
  </r>
  <r>
    <s v="24"/>
    <x v="5"/>
    <s v="ELNO"/>
    <s v="33034494"/>
    <s v="33034494"/>
    <x v="2"/>
    <s v="CAT D 399"/>
    <s v="S"/>
    <n v="0.9"/>
    <n v="0"/>
    <n v="0"/>
    <n v="0"/>
    <n v="0"/>
    <n v="0"/>
    <n v="0"/>
    <n v="0"/>
    <n v="0"/>
    <m/>
    <x v="1"/>
    <s v="ELNO33034494CAT D 399EL"/>
    <s v="Electro Nor Oeste S. A."/>
    <x v="10"/>
    <x v="10"/>
    <s v="C. T. Morropón"/>
    <x v="26"/>
    <s v="EL"/>
    <x v="2"/>
    <x v="64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5"/>
    <s v="ELNO"/>
    <s v="41037394"/>
    <s v="41037394"/>
    <x v="2"/>
    <s v="V. PENTA 1"/>
    <s v="S"/>
    <n v="0.15"/>
    <n v="0"/>
    <n v="0"/>
    <n v="0"/>
    <n v="0"/>
    <n v="0"/>
    <n v="0"/>
    <n v="0"/>
    <n v="0"/>
    <m/>
    <x v="1"/>
    <s v="ELNO41037394V. PENTA 1EL"/>
    <s v="Electro Nor Oeste S. A."/>
    <x v="10"/>
    <x v="10"/>
    <s v="C. T. Canchaque"/>
    <x v="27"/>
    <s v="EL"/>
    <x v="2"/>
    <x v="68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5"/>
    <s v="ELNO"/>
    <s v="41037394"/>
    <s v="41037394"/>
    <x v="2"/>
    <s v="VOLVO 3"/>
    <s v="S"/>
    <n v="0.2"/>
    <n v="0"/>
    <n v="0"/>
    <n v="0"/>
    <n v="0"/>
    <n v="0"/>
    <n v="0"/>
    <n v="0"/>
    <n v="0"/>
    <m/>
    <x v="1"/>
    <s v="ELNO41037394VOLVO 3EL"/>
    <s v="Electro Nor Oeste S. A."/>
    <x v="10"/>
    <x v="10"/>
    <s v="C. T. Canchaque"/>
    <x v="27"/>
    <s v="EL"/>
    <x v="2"/>
    <x v="69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5"/>
    <s v="ELNO"/>
    <s v="33034695"/>
    <s v="33034695"/>
    <x v="2"/>
    <s v="CKD"/>
    <s v="N"/>
    <n v="0.22"/>
    <n v="0"/>
    <n v="0"/>
    <n v="0"/>
    <n v="0"/>
    <n v="0"/>
    <n v="0"/>
    <n v="0"/>
    <n v="0"/>
    <m/>
    <x v="1"/>
    <s v="ELNO33034695CKDEL"/>
    <s v="Electro Nor Oeste S. A."/>
    <x v="10"/>
    <x v="10"/>
    <s v="C. T. Santo Domingo"/>
    <x v="28"/>
    <s v="EL"/>
    <x v="2"/>
    <x v="70"/>
    <x v="0"/>
    <s v="Retirado"/>
    <s v="In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1.8333333333333333E-2"/>
    <n v="0"/>
    <n v="0"/>
    <n v="0"/>
    <n v="28"/>
    <s v="BASE DE DATOS"/>
    <m/>
  </r>
  <r>
    <s v="24"/>
    <x v="5"/>
    <s v="ELNO"/>
    <s v="33034695"/>
    <s v="33034695"/>
    <x v="2"/>
    <s v="V.PENTA"/>
    <s v="S"/>
    <n v="0.1"/>
    <n v="0"/>
    <n v="0"/>
    <n v="0"/>
    <n v="0"/>
    <n v="0"/>
    <n v="0"/>
    <n v="0"/>
    <n v="0"/>
    <m/>
    <x v="1"/>
    <s v="ELNO33034695V.PENTAEL"/>
    <s v="Electro Nor Oeste S. A."/>
    <x v="10"/>
    <x v="10"/>
    <s v="C. T. Santo Domingo"/>
    <x v="28"/>
    <s v="EL"/>
    <x v="2"/>
    <x v="71"/>
    <x v="0"/>
    <s v="Retirado"/>
    <s v="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8.3333333333333332E-3"/>
    <n v="0"/>
    <n v="0"/>
    <n v="0"/>
    <n v="28"/>
    <s v="BASE DE DATOS"/>
    <m/>
  </r>
  <r>
    <s v="24"/>
    <x v="5"/>
    <s v="ELNO"/>
    <s v="33034594"/>
    <s v="33034594"/>
    <x v="2"/>
    <s v="CAT-3412"/>
    <s v="S"/>
    <n v="0.6"/>
    <n v="0"/>
    <n v="0"/>
    <n v="0"/>
    <n v="0"/>
    <n v="0"/>
    <n v="0"/>
    <n v="0"/>
    <n v="0"/>
    <m/>
    <x v="1"/>
    <s v="ELNO33034594CAT-3412EL"/>
    <s v="Electro Nor Oeste S. A."/>
    <x v="10"/>
    <x v="10"/>
    <s v="C. T. Huancabamba"/>
    <x v="29"/>
    <s v="EL"/>
    <x v="2"/>
    <x v="72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4.9999999999999996E-2"/>
    <n v="0"/>
    <n v="0"/>
    <n v="0"/>
    <n v="28"/>
    <s v="BASE DE DATOS"/>
    <m/>
  </r>
  <r>
    <s v="24"/>
    <x v="5"/>
    <s v="ELNO"/>
    <s v="33034594"/>
    <s v="33034594"/>
    <x v="2"/>
    <s v="VOLVO PENTA"/>
    <s v="N"/>
    <n v="0.1"/>
    <n v="0"/>
    <n v="0"/>
    <n v="0"/>
    <n v="0"/>
    <n v="0"/>
    <n v="0"/>
    <n v="0"/>
    <n v="0"/>
    <m/>
    <x v="1"/>
    <s v="ELNO33034594VOLVO PENTAEL"/>
    <s v="Electro Nor Oeste S. A."/>
    <x v="10"/>
    <x v="10"/>
    <s v="C. T. Huancabamba"/>
    <x v="29"/>
    <s v="EL"/>
    <x v="2"/>
    <x v="73"/>
    <x v="0"/>
    <s v="Retirado"/>
    <s v="In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5"/>
    <s v="ELNO"/>
    <s v="33034594"/>
    <s v="33034594"/>
    <x v="2"/>
    <s v="VOLVO TD 100"/>
    <s v="S"/>
    <n v="0.15"/>
    <n v="0"/>
    <n v="0"/>
    <n v="0"/>
    <n v="0"/>
    <n v="0"/>
    <n v="0"/>
    <n v="0"/>
    <n v="0"/>
    <m/>
    <x v="1"/>
    <s v="ELNO33034594VOLVO TD 100EL"/>
    <s v="Electro Nor Oeste S. A."/>
    <x v="10"/>
    <x v="10"/>
    <s v="C. T. Huancabamba"/>
    <x v="29"/>
    <s v="EL"/>
    <x v="2"/>
    <x v="74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5"/>
    <s v="ELNO"/>
    <s v="33281811"/>
    <s v="33281811"/>
    <x v="2"/>
    <s v="Black start"/>
    <s v="S"/>
    <n v="0.48"/>
    <n v="0.45"/>
    <n v="0"/>
    <n v="0.75"/>
    <n v="0.75"/>
    <n v="719"/>
    <n v="1"/>
    <n v="0"/>
    <n v="0"/>
    <m/>
    <x v="0"/>
    <s v="ELNO33281811Black startEL"/>
    <s v="Electro Nor Oeste S. A."/>
    <x v="10"/>
    <x v="10"/>
    <s v="C.T. Tablazo Colán"/>
    <x v="30"/>
    <s v="EL"/>
    <x v="2"/>
    <x v="75"/>
    <x v="0"/>
    <s v="Instalado"/>
    <s v="Operativo"/>
    <s v="Distribuidora"/>
    <x v="0"/>
    <x v="0"/>
    <x v="1"/>
    <x v="0"/>
    <s v="Privado"/>
    <s v="PIURA"/>
    <s v="PIURA"/>
    <s v="PAITA"/>
    <s v="TABLAZO"/>
    <n v="0"/>
    <x v="1"/>
    <n v="0"/>
    <x v="0"/>
    <x v="0"/>
    <x v="0"/>
    <s v="MWh"/>
    <n v="0.75"/>
    <n v="7.5000000000000002E-4"/>
    <m/>
    <n v="0.04"/>
    <n v="3.7499999999999999E-2"/>
    <n v="0"/>
    <n v="0"/>
    <n v="28"/>
    <s v="BASE DE DATOS"/>
    <m/>
  </r>
  <r>
    <s v="24"/>
    <x v="5"/>
    <s v="ELNO"/>
    <s v="33281811"/>
    <s v="33281811"/>
    <x v="0"/>
    <s v="TG01"/>
    <s v="S"/>
    <n v="31"/>
    <n v="26.838999999999999"/>
    <n v="3167.8939999999998"/>
    <n v="16335.611000000001"/>
    <n v="19503.505000000001"/>
    <n v="6.13"/>
    <n v="713.87"/>
    <n v="0"/>
    <n v="0"/>
    <m/>
    <x v="0"/>
    <s v="ELNO33281811TG01TG"/>
    <s v="Electro Nor Oeste S. A."/>
    <x v="10"/>
    <x v="10"/>
    <s v="C.T. Tablazo Colán"/>
    <x v="30"/>
    <s v="TG"/>
    <x v="0"/>
    <x v="76"/>
    <x v="0"/>
    <s v="Instalado"/>
    <s v="Operativo"/>
    <s v="Distribuidora"/>
    <x v="0"/>
    <x v="0"/>
    <x v="1"/>
    <x v="0"/>
    <s v="Privado"/>
    <s v="PIURA"/>
    <s v="PIURA"/>
    <s v="PAITA"/>
    <s v="TABLAZO"/>
    <n v="0"/>
    <x v="0"/>
    <n v="0"/>
    <x v="0"/>
    <x v="0"/>
    <x v="0"/>
    <s v="MWh"/>
    <n v="19503.505000000001"/>
    <n v="19.503505000000001"/>
    <m/>
    <n v="2.5833333333333335"/>
    <n v="2.2365833333333334"/>
    <n v="0"/>
    <n v="0"/>
    <n v="28"/>
    <s v="BASE DE DATOS"/>
    <m/>
  </r>
  <r>
    <s v="24"/>
    <x v="5"/>
    <s v="ELNO"/>
    <s v="36222015"/>
    <s v="36222015"/>
    <x v="2"/>
    <s v="G1"/>
    <s v="S"/>
    <n v="9.3409999999999993"/>
    <n v="9.1999999999999993"/>
    <n v="849.279"/>
    <n v="4302.4340000000002"/>
    <n v="5151.7129999999997"/>
    <n v="156.44999999999999"/>
    <n v="546.75"/>
    <n v="16.8"/>
    <n v="0"/>
    <m/>
    <x v="0"/>
    <s v="ELNO36222015G1EL"/>
    <s v="Electro Nor Oeste S. A."/>
    <x v="10"/>
    <x v="10"/>
    <s v="C. T. Tallanca"/>
    <x v="31"/>
    <s v="EL"/>
    <x v="2"/>
    <x v="36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5151.7129999999997"/>
    <n v="5.151713"/>
    <m/>
    <n v="0.77841666666666665"/>
    <n v="0.76666666666666661"/>
    <n v="0"/>
    <n v="0"/>
    <n v="28"/>
    <s v="BASE DE DATOS"/>
    <m/>
  </r>
  <r>
    <s v="24"/>
    <x v="5"/>
    <s v="ELNO"/>
    <s v="36222015"/>
    <s v="36222015"/>
    <x v="2"/>
    <s v="G2"/>
    <s v="S"/>
    <n v="9.3409999999999993"/>
    <n v="9.1999999999999993"/>
    <n v="1063.0650000000001"/>
    <n v="5666.6670000000004"/>
    <n v="6729.7330000000002"/>
    <n v="3.87"/>
    <n v="710.65"/>
    <n v="5.48"/>
    <n v="0"/>
    <m/>
    <x v="0"/>
    <s v="ELNO36222015G2EL"/>
    <s v="Electro Nor Oeste S. A."/>
    <x v="10"/>
    <x v="10"/>
    <s v="C. T. Tallanca"/>
    <x v="31"/>
    <s v="EL"/>
    <x v="2"/>
    <x v="37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729.7330000000002"/>
    <n v="6.7297330000000004"/>
    <m/>
    <n v="0.77841666666666665"/>
    <n v="0.76666666666666661"/>
    <n v="0"/>
    <n v="-1.0000000002037268E-3"/>
    <n v="28"/>
    <s v="BASE DE DATOS"/>
    <m/>
  </r>
  <r>
    <s v="24"/>
    <x v="5"/>
    <s v="ENEDIS"/>
    <s v="53014599"/>
    <s v="53014599"/>
    <x v="2"/>
    <s v="MODASA 515kW"/>
    <s v="S"/>
    <n v="0.46300000000000002"/>
    <n v="0.35"/>
    <n v="1.57"/>
    <n v="1.357"/>
    <n v="2.927"/>
    <n v="0"/>
    <n v="23.3"/>
    <n v="0"/>
    <n v="0"/>
    <m/>
    <x v="0"/>
    <s v="ENEDIS53014599MODASA 515kWEL"/>
    <s v="ENEL Distribución Perú S.A.A."/>
    <x v="8"/>
    <x v="8"/>
    <s v="C. T. Ravira-Pacaraos"/>
    <x v="17"/>
    <s v="EL"/>
    <x v="2"/>
    <x v="38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2.927"/>
    <n v="2.9269999999999999E-3"/>
    <m/>
    <s v="-"/>
    <s v="-"/>
    <n v="0"/>
    <n v="0"/>
    <n v="45"/>
    <s v="BASE DE DATOS"/>
    <m/>
  </r>
  <r>
    <s v="24"/>
    <x v="5"/>
    <s v="ENEDIS"/>
    <s v="53014599"/>
    <s v="53014599"/>
    <x v="2"/>
    <s v="GRUPO PLACA ZQ-4288"/>
    <s v="S"/>
    <n v="0.17"/>
    <n v="0.15"/>
    <n v="6.1340000000000003"/>
    <n v="21.006"/>
    <n v="27.14"/>
    <n v="0"/>
    <n v="329.3"/>
    <n v="0"/>
    <n v="0"/>
    <m/>
    <x v="0"/>
    <s v="ENEDIS53014599GRUPO PLACA ZQ-4288EL"/>
    <s v="ENEL Distribución Perú S.A.A."/>
    <x v="8"/>
    <x v="8"/>
    <s v="C. T. Ravira-Pacaraos"/>
    <x v="17"/>
    <s v="EL"/>
    <x v="2"/>
    <x v="39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27.14"/>
    <n v="2.7140000000000001E-2"/>
    <m/>
    <s v="-"/>
    <s v="-"/>
    <n v="0"/>
    <n v="0"/>
    <n v="45"/>
    <s v="BASE DE DATOS"/>
    <m/>
  </r>
  <r>
    <s v="24"/>
    <x v="5"/>
    <s v="ENEDIS"/>
    <s v="53014599"/>
    <s v="53014599"/>
    <x v="2"/>
    <s v="COMMINS C900"/>
    <s v="S"/>
    <n v="0.92500000000000004"/>
    <n v="0.83499999999999996"/>
    <n v="46.11"/>
    <n v="49.27"/>
    <n v="95.38"/>
    <n v="0"/>
    <n v="265.14999999999998"/>
    <n v="0"/>
    <n v="0"/>
    <m/>
    <x v="0"/>
    <s v="ENEDIS53014599COMMINS C900EL"/>
    <s v="ENEL Distribución Perú S.A.A."/>
    <x v="8"/>
    <x v="8"/>
    <s v="C. T. Ravira-Pacaraos"/>
    <x v="17"/>
    <s v="EL"/>
    <x v="2"/>
    <x v="40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95.38"/>
    <n v="9.5379999999999993E-2"/>
    <m/>
    <s v="-"/>
    <s v="-"/>
    <n v="0"/>
    <n v="0"/>
    <n v="45"/>
    <s v="BASE DE DATOS"/>
    <m/>
  </r>
  <r>
    <s v="24"/>
    <x v="5"/>
    <s v="ENEDIS"/>
    <s v="53014599"/>
    <s v="53014599"/>
    <x v="2"/>
    <s v="COMMINS 925kW"/>
    <s v="S"/>
    <n v="0.92500000000000004"/>
    <n v="0.83499999999999996"/>
    <n v="0"/>
    <n v="2.0720000000000001"/>
    <n v="2.0720000000000001"/>
    <n v="0"/>
    <n v="9"/>
    <n v="0"/>
    <n v="0"/>
    <m/>
    <x v="0"/>
    <s v="ENEDIS53014599COMMINS 925kWEL"/>
    <s v="ENEL Distribución Perú S.A.A."/>
    <x v="8"/>
    <x v="8"/>
    <s v="C. T. Ravira-Pacaraos"/>
    <x v="17"/>
    <s v="EL"/>
    <x v="2"/>
    <x v="41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2.0720000000000001"/>
    <n v="2.0720000000000001E-3"/>
    <m/>
    <s v="-"/>
    <s v="-"/>
    <n v="0"/>
    <n v="0"/>
    <n v="45"/>
    <s v="BASE DE DATOS"/>
    <m/>
  </r>
  <r>
    <s v="24"/>
    <x v="5"/>
    <s v="GENRNT"/>
    <s v="33372916"/>
    <s v="33372916"/>
    <x v="2"/>
    <s v="G-1"/>
    <s v="S"/>
    <n v="11.6"/>
    <n v="11.234"/>
    <n v="1120.3879999999999"/>
    <n v="3857.56"/>
    <n v="4977.9480000000003"/>
    <n v="100"/>
    <n v="580"/>
    <n v="0"/>
    <n v="729.85"/>
    <m/>
    <x v="0"/>
    <s v="GENRNT33372916G-1EL"/>
    <s v="Genrent del Peru S.A.C."/>
    <x v="6"/>
    <x v="6"/>
    <s v="C.T. Iquitos Nueva"/>
    <x v="13"/>
    <s v="EL"/>
    <x v="2"/>
    <x v="28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977.9480000000003"/>
    <n v="4.9779480000000005"/>
    <m/>
    <n v="0.96666666666666667"/>
    <n v="0.9361666666666667"/>
    <n v="0"/>
    <n v="0"/>
    <n v="54"/>
    <s v="BASE DE DATOS"/>
    <m/>
  </r>
  <r>
    <s v="24"/>
    <x v="5"/>
    <s v="GENRNT"/>
    <s v="33372916"/>
    <s v="33372916"/>
    <x v="2"/>
    <s v="G-2"/>
    <s v="S"/>
    <n v="11.6"/>
    <n v="11.234999999999999"/>
    <n v="135.03899999999999"/>
    <n v="899.99699999999996"/>
    <n v="1035.0360000000001"/>
    <n v="599.96"/>
    <n v="124"/>
    <n v="0.04"/>
    <n v="3107.3"/>
    <m/>
    <x v="0"/>
    <s v="GENRNT33372916G-2EL"/>
    <s v="Genrent del Peru S.A.C."/>
    <x v="6"/>
    <x v="6"/>
    <s v="C.T. Iquitos Nueva"/>
    <x v="13"/>
    <s v="EL"/>
    <x v="2"/>
    <x v="29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1035.0360000000001"/>
    <n v="1.0350360000000001"/>
    <m/>
    <n v="0.96666666666666667"/>
    <n v="0.93624999999999992"/>
    <n v="0"/>
    <n v="0"/>
    <n v="54"/>
    <s v="BASE DE DATOS"/>
    <m/>
  </r>
  <r>
    <s v="24"/>
    <x v="5"/>
    <s v="GENRNT"/>
    <s v="33372916"/>
    <s v="33372916"/>
    <x v="2"/>
    <s v="G-3"/>
    <s v="S"/>
    <n v="11.6"/>
    <n v="11.321"/>
    <n v="1132.9970000000001"/>
    <n v="3421.9760000000001"/>
    <n v="4554.973"/>
    <n v="83"/>
    <n v="560"/>
    <n v="0"/>
    <n v="0"/>
    <m/>
    <x v="0"/>
    <s v="GENRNT33372916G-3EL"/>
    <s v="Genrent del Peru S.A.C."/>
    <x v="6"/>
    <x v="6"/>
    <s v="C.T. Iquitos Nueva"/>
    <x v="13"/>
    <s v="EL"/>
    <x v="2"/>
    <x v="30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554.973"/>
    <n v="4.5549730000000004"/>
    <m/>
    <n v="0.96666666666666667"/>
    <n v="0.94341666666666668"/>
    <n v="0"/>
    <n v="0"/>
    <n v="54"/>
    <s v="BASE DE DATOS"/>
    <m/>
  </r>
  <r>
    <s v="24"/>
    <x v="5"/>
    <s v="GENRNT"/>
    <s v="33372916"/>
    <s v="33372916"/>
    <x v="2"/>
    <s v="G-4"/>
    <s v="S"/>
    <n v="11.6"/>
    <n v="11.519"/>
    <n v="1125.7349999999999"/>
    <n v="3766.3609999999999"/>
    <n v="4892.0959999999995"/>
    <n v="51"/>
    <n v="602"/>
    <n v="0"/>
    <n v="900.56"/>
    <m/>
    <x v="0"/>
    <s v="GENRNT33372916G-4EL"/>
    <s v="Genrent del Peru S.A.C."/>
    <x v="6"/>
    <x v="6"/>
    <s v="C.T. Iquitos Nueva"/>
    <x v="13"/>
    <s v="EL"/>
    <x v="2"/>
    <x v="31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892.0959999999995"/>
    <n v="4.8920959999999996"/>
    <m/>
    <n v="0.96666666666666667"/>
    <n v="0.95991666666666664"/>
    <n v="0"/>
    <n v="0"/>
    <n v="54"/>
    <s v="BASE DE DATOS"/>
    <m/>
  </r>
  <r>
    <s v="24"/>
    <x v="5"/>
    <s v="GENRNT"/>
    <s v="33372916"/>
    <s v="33372916"/>
    <x v="2"/>
    <s v="G-5"/>
    <s v="S"/>
    <n v="11.6"/>
    <n v="11.326000000000001"/>
    <n v="1325.36"/>
    <n v="4376.0889999999999"/>
    <n v="5701.4489999999996"/>
    <n v="77"/>
    <n v="623"/>
    <n v="0"/>
    <n v="1174.5899999999999"/>
    <m/>
    <x v="0"/>
    <s v="GENRNT33372916G-5EL"/>
    <s v="Genrent del Peru S.A.C."/>
    <x v="6"/>
    <x v="6"/>
    <s v="C.T. Iquitos Nueva"/>
    <x v="13"/>
    <s v="EL"/>
    <x v="2"/>
    <x v="32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701.4489999999996"/>
    <n v="5.7014489999999993"/>
    <m/>
    <n v="0.96666666666666667"/>
    <n v="0.94383333333333341"/>
    <n v="0"/>
    <n v="0"/>
    <n v="54"/>
    <s v="BASE DE DATOS"/>
    <m/>
  </r>
  <r>
    <s v="24"/>
    <x v="5"/>
    <s v="GENRNT"/>
    <s v="33372916"/>
    <s v="33372916"/>
    <x v="2"/>
    <s v="G-6"/>
    <s v="S"/>
    <n v="11.6"/>
    <n v="11.6"/>
    <n v="1152.0719999999999"/>
    <n v="4251.1639999999998"/>
    <n v="5403.2359999999999"/>
    <n v="59"/>
    <n v="638"/>
    <n v="0"/>
    <n v="1047.3900000000001"/>
    <m/>
    <x v="0"/>
    <s v="GENRNT33372916G-6EL"/>
    <s v="Genrent del Peru S.A.C."/>
    <x v="6"/>
    <x v="6"/>
    <s v="C.T. Iquitos Nueva"/>
    <x v="13"/>
    <s v="EL"/>
    <x v="2"/>
    <x v="33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403.2359999999999"/>
    <n v="5.4032359999999997"/>
    <m/>
    <n v="0.96666666666666667"/>
    <n v="0.96666666666666667"/>
    <n v="0"/>
    <n v="0"/>
    <n v="54"/>
    <s v="BASE DE DATOS"/>
    <m/>
  </r>
  <r>
    <s v="24"/>
    <x v="5"/>
    <s v="GENRNT"/>
    <s v="33372916"/>
    <s v="33372916"/>
    <x v="2"/>
    <s v="G-7"/>
    <s v="S"/>
    <n v="11.6"/>
    <n v="11.523999999999999"/>
    <n v="1124.046"/>
    <n v="3894.627"/>
    <n v="5018.6729999999998"/>
    <n v="80"/>
    <n v="592"/>
    <n v="0"/>
    <n v="1713.45"/>
    <m/>
    <x v="0"/>
    <s v="GENRNT33372916G-7EL"/>
    <s v="Genrent del Peru S.A.C."/>
    <x v="6"/>
    <x v="6"/>
    <s v="C.T. Iquitos Nueva"/>
    <x v="13"/>
    <s v="EL"/>
    <x v="2"/>
    <x v="34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018.6729999999998"/>
    <n v="5.0186729999999997"/>
    <m/>
    <n v="0.96666666666666667"/>
    <n v="0.96033333333333326"/>
    <n v="0"/>
    <n v="0"/>
    <n v="54"/>
    <s v="BASE DE DATOS"/>
    <m/>
  </r>
  <r>
    <s v="24"/>
    <x v="5"/>
    <s v="SEAL"/>
    <s v="33013810"/>
    <s v="33013810"/>
    <x v="2"/>
    <s v="CAT"/>
    <s v="N"/>
    <n v="0.5"/>
    <n v="0"/>
    <n v="0"/>
    <n v="0"/>
    <n v="0"/>
    <n v="0"/>
    <n v="0"/>
    <n v="0"/>
    <n v="0"/>
    <m/>
    <x v="0"/>
    <s v="SEAL33013810CATEL"/>
    <s v="SEAL - Sociedad El‚ctrica del Sur Oeste S. A."/>
    <x v="9"/>
    <x v="9"/>
    <s v="C. T. Ocoña"/>
    <x v="18"/>
    <s v="EL"/>
    <x v="2"/>
    <x v="42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5"/>
    <s v="SEAL"/>
    <s v="33013810"/>
    <s v="33013810"/>
    <x v="2"/>
    <s v="PERKINS 1"/>
    <s v="N"/>
    <n v="0.2"/>
    <n v="0"/>
    <n v="0"/>
    <n v="0"/>
    <n v="0"/>
    <n v="0"/>
    <n v="0"/>
    <n v="0"/>
    <n v="0"/>
    <m/>
    <x v="0"/>
    <s v="SEAL33013810PERKINS 1EL"/>
    <s v="SEAL - Sociedad El‚ctrica del Sur Oeste S. A."/>
    <x v="9"/>
    <x v="9"/>
    <s v="C. T. Ocoña"/>
    <x v="18"/>
    <s v="EL"/>
    <x v="2"/>
    <x v="43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5"/>
    <s v="SEAL"/>
    <s v="33013810"/>
    <s v="33013810"/>
    <x v="2"/>
    <s v="PERKINS 3"/>
    <s v="N"/>
    <n v="0.6"/>
    <n v="0"/>
    <n v="0"/>
    <n v="0"/>
    <n v="0"/>
    <n v="0"/>
    <n v="0"/>
    <n v="0"/>
    <n v="0"/>
    <m/>
    <x v="0"/>
    <s v="SEAL33013810PERKINS 3EL"/>
    <s v="SEAL - Sociedad El‚ctrica del Sur Oeste S. A."/>
    <x v="9"/>
    <x v="9"/>
    <s v="C. T. Ocoña"/>
    <x v="18"/>
    <s v="EL"/>
    <x v="2"/>
    <x v="44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5"/>
    <s v="SEAL"/>
    <s v="33013810"/>
    <s v="33013810"/>
    <x v="2"/>
    <s v="VOLVO1"/>
    <s v="N"/>
    <n v="0.2"/>
    <n v="0"/>
    <n v="0"/>
    <n v="0"/>
    <n v="0"/>
    <n v="0"/>
    <n v="0"/>
    <n v="0"/>
    <n v="0"/>
    <m/>
    <x v="0"/>
    <s v="SEAL33013810VOLVO1EL"/>
    <s v="SEAL - Sociedad El‚ctrica del Sur Oeste S. A."/>
    <x v="9"/>
    <x v="9"/>
    <s v="C. T. Ocoña"/>
    <x v="18"/>
    <s v="EL"/>
    <x v="2"/>
    <x v="45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5"/>
    <s v="SEAL"/>
    <s v="33013810"/>
    <s v="33013810"/>
    <x v="2"/>
    <s v="VOLVO2"/>
    <s v="N"/>
    <n v="0.2"/>
    <n v="0"/>
    <n v="0"/>
    <n v="0"/>
    <n v="0"/>
    <n v="0"/>
    <n v="0"/>
    <n v="0"/>
    <n v="0"/>
    <m/>
    <x v="0"/>
    <s v="SEAL33013810VOLVO2EL"/>
    <s v="SEAL - Sociedad El‚ctrica del Sur Oeste S. A."/>
    <x v="9"/>
    <x v="9"/>
    <s v="C. T. Ocoña"/>
    <x v="18"/>
    <s v="EL"/>
    <x v="2"/>
    <x v="46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5"/>
    <s v="SEAL"/>
    <s v="33013850"/>
    <s v="33013850"/>
    <x v="2"/>
    <s v="PERKINS 1"/>
    <s v="S"/>
    <n v="0.46"/>
    <n v="0.38"/>
    <n v="18.350999999999999"/>
    <n v="64.344999999999999"/>
    <n v="82.695999999999998"/>
    <n v="0"/>
    <n v="521"/>
    <n v="0"/>
    <n v="0"/>
    <m/>
    <x v="0"/>
    <s v="SEAL33013850PERKINS 1EL"/>
    <s v="SEAL - Sociedad El‚ctrica del Sur Oeste S. A."/>
    <x v="9"/>
    <x v="9"/>
    <s v="C. T. Atico"/>
    <x v="19"/>
    <s v="EL"/>
    <x v="2"/>
    <x v="43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82.695999999999998"/>
    <n v="8.2695999999999992E-2"/>
    <m/>
    <n v="3.8333333333333337E-2"/>
    <n v="3.1666666666666669E-2"/>
    <n v="0"/>
    <n v="0"/>
    <n v="87"/>
    <s v="BASE DE DATOS"/>
    <m/>
  </r>
  <r>
    <s v="24"/>
    <x v="5"/>
    <s v="SEAL"/>
    <s v="33013850"/>
    <s v="33013850"/>
    <x v="2"/>
    <s v="CAT"/>
    <s v="S"/>
    <n v="0.5"/>
    <n v="0.38"/>
    <n v="0"/>
    <n v="0"/>
    <n v="0"/>
    <n v="0"/>
    <n v="0"/>
    <n v="0"/>
    <n v="0"/>
    <m/>
    <x v="0"/>
    <s v="SEAL33013850CATEL"/>
    <s v="SEAL - Sociedad El‚ctrica del Sur Oeste S. A."/>
    <x v="9"/>
    <x v="9"/>
    <s v="C. T. Atico"/>
    <x v="19"/>
    <s v="EL"/>
    <x v="2"/>
    <x v="42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4.1666666666666664E-2"/>
    <n v="3.1666666666666669E-2"/>
    <n v="0"/>
    <n v="0"/>
    <n v="87"/>
    <s v="BASE DE DATOS"/>
    <m/>
  </r>
  <r>
    <s v="24"/>
    <x v="5"/>
    <s v="SEAL"/>
    <s v="33013850"/>
    <s v="33013850"/>
    <x v="2"/>
    <s v="VOLVO PENTA 2"/>
    <s v="N"/>
    <n v="0.21"/>
    <n v="0.1"/>
    <n v="0"/>
    <n v="0"/>
    <n v="0"/>
    <n v="0"/>
    <n v="0"/>
    <n v="0"/>
    <n v="0"/>
    <m/>
    <x v="0"/>
    <s v="SEAL33013850VOLVO PENTA 2EL"/>
    <s v="SEAL - Sociedad El‚ctrica del Sur Oeste S. A."/>
    <x v="9"/>
    <x v="9"/>
    <s v="C. T. Atico"/>
    <x v="19"/>
    <s v="EL"/>
    <x v="2"/>
    <x v="47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1.7499999999999998E-2"/>
    <n v="8.3333333333333332E-3"/>
    <n v="0"/>
    <n v="0"/>
    <n v="87"/>
    <s v="BASE DE DATOS"/>
    <m/>
  </r>
  <r>
    <s v="24"/>
    <x v="5"/>
    <s v="SEAL"/>
    <s v="33013850"/>
    <s v="33013850"/>
    <x v="2"/>
    <s v="PERKINS 2"/>
    <s v="S"/>
    <n v="0.46"/>
    <n v="0.38"/>
    <n v="17.231999999999999"/>
    <n v="62.939"/>
    <n v="80.171000000000006"/>
    <n v="0"/>
    <n v="498"/>
    <n v="0"/>
    <n v="0"/>
    <m/>
    <x v="0"/>
    <s v="SEAL33013850PERKINS 2EL"/>
    <s v="SEAL - Sociedad El‚ctrica del Sur Oeste S. A."/>
    <x v="9"/>
    <x v="9"/>
    <s v="C. T. Atico"/>
    <x v="19"/>
    <s v="EL"/>
    <x v="2"/>
    <x v="48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80.171000000000006"/>
    <n v="8.0171000000000006E-2"/>
    <m/>
    <n v="3.8333333333333337E-2"/>
    <n v="3.1666666666666669E-2"/>
    <n v="0"/>
    <n v="-1.4210854715202004E-14"/>
    <n v="87"/>
    <s v="BASE DE DATOS"/>
    <m/>
  </r>
  <r>
    <s v="24"/>
    <x v="5"/>
    <s v="SEAL"/>
    <s v="33013850"/>
    <s v="33013850"/>
    <x v="2"/>
    <s v="PERKINS 3"/>
    <s v="S"/>
    <n v="0.55000000000000004"/>
    <n v="0.44"/>
    <n v="16.373999999999999"/>
    <n v="45.290999999999997"/>
    <n v="61.664999999999999"/>
    <n v="0"/>
    <n v="386"/>
    <n v="0"/>
    <n v="0"/>
    <m/>
    <x v="0"/>
    <s v="SEAL33013850PERKINS 3EL"/>
    <s v="SEAL - Sociedad El‚ctrica del Sur Oeste S. A."/>
    <x v="9"/>
    <x v="9"/>
    <s v="C. T. Atico"/>
    <x v="19"/>
    <s v="EL"/>
    <x v="2"/>
    <x v="44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61.664999999999999"/>
    <n v="6.1664999999999998E-2"/>
    <m/>
    <n v="4.5833333333333337E-2"/>
    <n v="3.6666666666666667E-2"/>
    <n v="0"/>
    <n v="-7.1054273576010019E-15"/>
    <n v="87"/>
    <s v="BASE DE DATOS"/>
    <m/>
  </r>
  <r>
    <s v="24"/>
    <x v="5"/>
    <s v="SEAL"/>
    <s v="33013850"/>
    <s v="33013850"/>
    <x v="2"/>
    <s v="ALGESA"/>
    <s v="S"/>
    <n v="0.74"/>
    <n v="0.68"/>
    <n v="23.202999999999999"/>
    <n v="10.073"/>
    <n v="33.276000000000003"/>
    <n v="0"/>
    <n v="111"/>
    <n v="0"/>
    <n v="0"/>
    <m/>
    <x v="0"/>
    <s v="SEAL33013850ALGESAEL"/>
    <s v="SEAL - Sociedad El‚ctrica del Sur Oeste S. A."/>
    <x v="9"/>
    <x v="9"/>
    <s v="C. T. Atico"/>
    <x v="19"/>
    <s v="EL"/>
    <x v="2"/>
    <x v="49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33.276000000000003"/>
    <n v="3.3276E-2"/>
    <m/>
    <n v="6.1666666666666668E-2"/>
    <n v="5.6666666666666671E-2"/>
    <n v="0"/>
    <n v="-7.1054273576010019E-15"/>
    <n v="87"/>
    <s v="BASE DE DATOS"/>
    <m/>
  </r>
  <r>
    <s v="24"/>
    <x v="5"/>
    <s v="SEAL"/>
    <s v="33013870"/>
    <s v="33013870"/>
    <x v="2"/>
    <s v="DAEWO"/>
    <s v="N"/>
    <n v="0.34200000000000003"/>
    <n v="0"/>
    <n v="0"/>
    <n v="0"/>
    <n v="0"/>
    <n v="0"/>
    <n v="0"/>
    <n v="0"/>
    <n v="0"/>
    <m/>
    <x v="0"/>
    <s v="SEAL33013870DAEWOEL"/>
    <s v="SEAL - Sociedad El‚ctrica del Sur Oeste S. A."/>
    <x v="9"/>
    <x v="9"/>
    <s v="C. T. Caravelí"/>
    <x v="20"/>
    <s v="EL"/>
    <x v="2"/>
    <x v="50"/>
    <x v="0"/>
    <s v="Instalado"/>
    <s v="In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2.8500000000000001E-2"/>
    <n v="0"/>
    <n v="0"/>
    <n v="0"/>
    <n v="87"/>
    <s v="BASE DE DATOS"/>
    <m/>
  </r>
  <r>
    <s v="24"/>
    <x v="5"/>
    <s v="SEAL"/>
    <s v="33013870"/>
    <s v="33013870"/>
    <x v="2"/>
    <s v="PERKINS"/>
    <s v="S"/>
    <n v="0.55000000000000004"/>
    <n v="0.3"/>
    <n v="0"/>
    <n v="1.7070000000000001"/>
    <n v="1.7070000000000001"/>
    <n v="0"/>
    <n v="8"/>
    <n v="0"/>
    <n v="0"/>
    <m/>
    <x v="0"/>
    <s v="SEAL33013870PERKINSEL"/>
    <s v="SEAL - Sociedad El‚ctrica del Sur Oeste S. A."/>
    <x v="9"/>
    <x v="9"/>
    <s v="C. T. Caravel¡"/>
    <x v="20"/>
    <s v="EL"/>
    <x v="2"/>
    <x v="35"/>
    <x v="0"/>
    <s v="Instalado"/>
    <s v="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1.7070000000000001"/>
    <n v="1.707E-3"/>
    <m/>
    <n v="4.5833333333333337E-2"/>
    <n v="2.4999999999999998E-2"/>
    <n v="0"/>
    <n v="0"/>
    <n v="87"/>
    <s v="BASE DE DATOS"/>
    <m/>
  </r>
  <r>
    <s v="24"/>
    <x v="5"/>
    <s v="SEAL"/>
    <s v="33013820"/>
    <s v="33013820"/>
    <x v="2"/>
    <s v="CAT2"/>
    <s v="N"/>
    <n v="0"/>
    <n v="0"/>
    <n v="0"/>
    <n v="0"/>
    <n v="0"/>
    <n v="0"/>
    <n v="0"/>
    <n v="0"/>
    <n v="0"/>
    <m/>
    <x v="1"/>
    <s v="SEAL33013820CAT2EL"/>
    <s v="SEAL - Sociedad El‚ctrica del Sur Oeste S. A."/>
    <x v="9"/>
    <x v="9"/>
    <s v="C. T. Chala"/>
    <x v="21"/>
    <s v="EL"/>
    <x v="2"/>
    <x v="51"/>
    <x v="0"/>
    <s v="Instalado"/>
    <s v="Inoperativo"/>
    <s v="Distribuidora"/>
    <x v="0"/>
    <x v="0"/>
    <x v="1"/>
    <x v="0"/>
    <s v="Estatal"/>
    <s v="AREQUIPA"/>
    <s v="AREQUIPA"/>
    <s v="CARAVELI"/>
    <s v="CHALA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5"/>
    <s v="SEAL"/>
    <s v="33014010"/>
    <s v="33014010"/>
    <x v="2"/>
    <s v="PERKINS"/>
    <s v="S"/>
    <n v="0.45"/>
    <n v="0.35"/>
    <n v="0"/>
    <n v="0"/>
    <n v="0"/>
    <n v="0"/>
    <n v="0"/>
    <n v="0"/>
    <n v="0"/>
    <m/>
    <x v="0"/>
    <s v="SEAL33014010PERKINSEL"/>
    <s v="SEAL - Sociedad El‚ctrica del Sur Oeste S. A."/>
    <x v="9"/>
    <x v="9"/>
    <s v="C. T. Cotahuasi"/>
    <x v="22"/>
    <s v="EL"/>
    <x v="2"/>
    <x v="3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5"/>
    <s v="SEAL"/>
    <s v="33014010"/>
    <s v="33014010"/>
    <x v="2"/>
    <s v="CAT 1"/>
    <s v="S"/>
    <n v="0.45"/>
    <n v="0.35"/>
    <n v="0"/>
    <n v="0"/>
    <n v="0"/>
    <n v="0"/>
    <n v="0"/>
    <n v="0"/>
    <n v="0"/>
    <m/>
    <x v="0"/>
    <s v="SEAL33014010CAT 1EL"/>
    <s v="SEAL - Sociedad El‚ctrica del Sur Oeste S. A."/>
    <x v="9"/>
    <x v="9"/>
    <s v="C. T. Cotahuasi"/>
    <x v="22"/>
    <s v="EL"/>
    <x v="2"/>
    <x v="5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5"/>
    <s v="SEAL"/>
    <s v="33014010"/>
    <s v="33014010"/>
    <x v="2"/>
    <s v="CAT 2"/>
    <s v="S"/>
    <n v="0.45"/>
    <n v="0.35"/>
    <n v="0"/>
    <n v="0"/>
    <n v="0"/>
    <n v="0"/>
    <n v="0"/>
    <n v="0"/>
    <n v="0"/>
    <m/>
    <x v="0"/>
    <s v="SEAL33014010CAT 2EL"/>
    <s v="SEAL - Sociedad El‚ctrica del Sur Oeste S. A."/>
    <x v="9"/>
    <x v="9"/>
    <s v="C. T. Cotahuasi"/>
    <x v="22"/>
    <s v="EL"/>
    <x v="2"/>
    <x v="53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5"/>
    <s v="SEAL"/>
    <s v="33014010"/>
    <s v="33014010"/>
    <x v="2"/>
    <s v="CAT"/>
    <s v="N"/>
    <n v="0.45"/>
    <n v="0"/>
    <n v="0"/>
    <n v="0"/>
    <n v="0"/>
    <n v="0"/>
    <n v="0"/>
    <n v="0"/>
    <n v="0"/>
    <m/>
    <x v="0"/>
    <s v="SEAL33014010CATEL"/>
    <s v="SEAL - Sociedad El‚ctrica del Sur Oeste S. A."/>
    <x v="9"/>
    <x v="9"/>
    <s v="C. T. Cotahuasi"/>
    <x v="22"/>
    <s v="EL"/>
    <x v="2"/>
    <x v="4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0"/>
    <n v="0"/>
    <n v="0"/>
    <n v="87"/>
    <s v="BASE DE DATOS"/>
    <m/>
  </r>
  <r>
    <s v="24"/>
    <x v="5"/>
    <s v="SEAL"/>
    <s v="33014010"/>
    <s v="33014010"/>
    <x v="2"/>
    <s v="AREM 1"/>
    <s v="S"/>
    <n v="0.2"/>
    <n v="0.19500000000000001"/>
    <n v="0"/>
    <n v="0"/>
    <n v="0"/>
    <n v="0"/>
    <n v="0"/>
    <n v="0"/>
    <n v="0"/>
    <m/>
    <x v="0"/>
    <s v="SEAL33014010AREM 1EL"/>
    <s v="SEAL - Sociedad El‚ctrica del Sur Oeste S. A."/>
    <x v="9"/>
    <x v="9"/>
    <s v="C. T. Cotahuasi"/>
    <x v="22"/>
    <s v="EL"/>
    <x v="2"/>
    <x v="54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1.6666666666666666E-2"/>
    <n v="1.6250000000000001E-2"/>
    <n v="0"/>
    <n v="0"/>
    <n v="87"/>
    <s v="BASE DE DATOS"/>
    <m/>
  </r>
  <r>
    <s v="24"/>
    <x v="5"/>
    <s v="SEAL"/>
    <s v="33014010"/>
    <s v="33014010"/>
    <x v="2"/>
    <s v="AREM 2"/>
    <s v="S"/>
    <n v="0.1"/>
    <n v="0.09"/>
    <n v="0"/>
    <n v="0"/>
    <n v="0"/>
    <n v="0"/>
    <n v="0"/>
    <n v="0"/>
    <n v="0"/>
    <m/>
    <x v="0"/>
    <s v="SEAL33014010AREM 2EL"/>
    <s v="SEAL - Sociedad El‚ctrica del Sur Oeste S. A."/>
    <x v="9"/>
    <x v="9"/>
    <s v="C. T. Cotahuasi"/>
    <x v="22"/>
    <s v="EL"/>
    <x v="2"/>
    <x v="5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8.3333333333333332E-3"/>
    <n v="7.4999999999999997E-3"/>
    <n v="0"/>
    <n v="0"/>
    <n v="87"/>
    <s v="BASE DE DATOS"/>
    <m/>
  </r>
  <r>
    <s v="24"/>
    <x v="5"/>
    <s v="SEAL"/>
    <s v="33013850"/>
    <s v="33013850"/>
    <x v="2"/>
    <s v="PERKINS 4"/>
    <s v="N"/>
    <n v="0"/>
    <n v="0"/>
    <n v="0"/>
    <n v="0"/>
    <n v="0"/>
    <n v="0"/>
    <n v="0"/>
    <n v="0"/>
    <n v="0"/>
    <m/>
    <x v="0"/>
    <s v="SEAL33013850PERKINS 4EL"/>
    <s v="SEAL - Sociedad El‚ctrica del Sur Oeste S. A."/>
    <x v="9"/>
    <x v="9"/>
    <s v="C. T. Atico"/>
    <x v="19"/>
    <s v="EL"/>
    <x v="2"/>
    <x v="56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5"/>
    <s v="SEAL"/>
    <s v="33013884"/>
    <s v="33013884"/>
    <x v="2"/>
    <s v="DOOSAN"/>
    <s v="S"/>
    <n v="0.74"/>
    <n v="0.63800000000000001"/>
    <n v="0"/>
    <n v="0"/>
    <n v="0"/>
    <n v="0"/>
    <n v="0"/>
    <n v="0"/>
    <n v="0"/>
    <m/>
    <x v="0"/>
    <s v="SEAL33013884DOOSANEL"/>
    <s v="SEAL - Sociedad El‚ctrica del Sur Oeste S. A."/>
    <x v="9"/>
    <x v="9"/>
    <s v="C. T. Orcopampa"/>
    <x v="23"/>
    <s v="EL"/>
    <x v="2"/>
    <x v="57"/>
    <x v="0"/>
    <s v="Instalado"/>
    <s v="Operativo"/>
    <s v="Distribuidora"/>
    <x v="0"/>
    <x v="0"/>
    <x v="1"/>
    <x v="0"/>
    <s v="Estatal"/>
    <s v="AREQUIPA"/>
    <s v="AREQUIPA"/>
    <s v="CASTILLA"/>
    <s v="ORCOPAMPA"/>
    <n v="0"/>
    <x v="1"/>
    <n v="0"/>
    <x v="0"/>
    <x v="0"/>
    <x v="0"/>
    <s v="MWh"/>
    <n v="0"/>
    <n v="0"/>
    <m/>
    <n v="6.1666666666666668E-2"/>
    <n v="5.3166666666666668E-2"/>
    <n v="0"/>
    <n v="0"/>
    <n v="87"/>
    <s v="BASE DE DATOS"/>
    <m/>
  </r>
  <r>
    <s v="24"/>
    <x v="5"/>
    <s v="AURORA"/>
    <s v="13281411"/>
    <s v="13281411"/>
    <x v="1"/>
    <s v="G1"/>
    <s v="S"/>
    <n v="37.5"/>
    <n v="20.388999999999999"/>
    <n v="0"/>
    <n v="0"/>
    <n v="0"/>
    <n v="724"/>
    <n v="0"/>
    <n v="0"/>
    <n v="0"/>
    <m/>
    <x v="0"/>
    <s v="AURORA13281411G1TV"/>
    <s v="Agroaurora S.A.C."/>
    <x v="12"/>
    <x v="12"/>
    <s v="C.T.AGROAURORA"/>
    <x v="72"/>
    <s v="TV"/>
    <x v="1"/>
    <x v="36"/>
    <x v="0"/>
    <s v="Instalado"/>
    <s v="Operativo"/>
    <s v="Generadora"/>
    <x v="0"/>
    <x v="0"/>
    <x v="0"/>
    <x v="0"/>
    <s v="Privado"/>
    <s v="PIURA"/>
    <s v="PIURA"/>
    <s v="PAITA"/>
    <s v="LA HUACA"/>
    <n v="0"/>
    <x v="3"/>
    <n v="0"/>
    <x v="1"/>
    <x v="1"/>
    <x v="0"/>
    <s v="MWh"/>
    <n v="0"/>
    <n v="0"/>
    <m/>
    <n v="3.125"/>
    <n v="1.6990833333333333"/>
    <n v="0"/>
    <n v="0"/>
    <n v="2"/>
    <s v="BASE DE DATOS"/>
    <m/>
  </r>
  <r>
    <s v="24"/>
    <x v="5"/>
    <s v="ELP"/>
    <s v="33034695"/>
    <s v="33034695"/>
    <x v="2"/>
    <s v="MAK-1"/>
    <s v="S"/>
    <n v="9.34"/>
    <n v="8.7509999999999994"/>
    <n v="68.707999999999998"/>
    <n v="430.25700000000001"/>
    <n v="498.96499999999997"/>
    <n v="0"/>
    <n v="88"/>
    <n v="0"/>
    <n v="640"/>
    <m/>
    <x v="0"/>
    <s v="ELP33034695MAK-1EL"/>
    <s v="Electroper£ S. A."/>
    <x v="15"/>
    <x v="15"/>
    <s v="Nueva C. T. Tumbes"/>
    <x v="75"/>
    <s v="EL"/>
    <x v="2"/>
    <x v="178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498.96499999999997"/>
    <n v="0.49896499999999999"/>
    <m/>
    <n v="0.77833333333333332"/>
    <n v="0.73550000000000004"/>
    <n v="0"/>
    <n v="5.6843418860808015E-14"/>
    <n v="30"/>
    <s v="BASE DE DATOS"/>
    <m/>
  </r>
  <r>
    <s v="24"/>
    <x v="5"/>
    <s v="ELP"/>
    <s v="33034695"/>
    <s v="33034695"/>
    <x v="2"/>
    <s v="MAK-2"/>
    <s v="S"/>
    <n v="9.34"/>
    <n v="8.7520000000000007"/>
    <n v="74.105000000000004"/>
    <n v="432.09699999999998"/>
    <n v="506.202"/>
    <n v="0"/>
    <n v="92"/>
    <n v="0"/>
    <n v="0"/>
    <m/>
    <x v="0"/>
    <s v="ELP33034695MAK-2EL"/>
    <s v="Electroper£ S. A."/>
    <x v="15"/>
    <x v="15"/>
    <s v="Nueva C. T. Tumbes"/>
    <x v="75"/>
    <s v="EL"/>
    <x v="2"/>
    <x v="179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506.202"/>
    <n v="0.50620200000000004"/>
    <m/>
    <n v="0.77833333333333332"/>
    <n v="0.70974999999999999"/>
    <n v="0"/>
    <n v="0"/>
    <n v="30"/>
    <s v="BASE DE DATOS"/>
    <m/>
  </r>
  <r>
    <s v="24"/>
    <x v="5"/>
    <s v="SUR"/>
    <s v="20092010"/>
    <s v="20092010"/>
    <x v="2"/>
    <s v="Grupo 1"/>
    <s v="S"/>
    <n v="5.7320000000000002"/>
    <n v="5.742"/>
    <n v="427.12799999999999"/>
    <n v="1602.7909999999999"/>
    <n v="2029.9190000000001"/>
    <n v="9.25"/>
    <n v="365.1"/>
    <n v="6.98"/>
    <n v="0"/>
    <m/>
    <x v="0"/>
    <s v="SUR20092010Grupo 1EL"/>
    <s v="Emp. de Generaci¢n El‚ctrica del Sur S. A."/>
    <x v="14"/>
    <x v="14"/>
    <s v="C.T. Independencia"/>
    <x v="74"/>
    <s v="EL"/>
    <x v="2"/>
    <x v="16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2029.9190000000001"/>
    <n v="2.029919"/>
    <m/>
    <n v="0.47766666666666668"/>
    <n v="0.47849999999999998"/>
    <n v="0"/>
    <n v="-2.2737367544323206E-13"/>
    <n v="32"/>
    <s v="BASE DE DATOS"/>
    <m/>
  </r>
  <r>
    <s v="24"/>
    <x v="5"/>
    <s v="SUR"/>
    <s v="20092010"/>
    <s v="20092010"/>
    <x v="2"/>
    <s v="Grupo 2"/>
    <s v="S"/>
    <n v="5.7320000000000002"/>
    <n v="5.7729999999999997"/>
    <n v="374.38499999999999"/>
    <n v="1424.991"/>
    <n v="1799.376"/>
    <n v="12.52"/>
    <n v="346.38"/>
    <n v="22.95"/>
    <n v="0"/>
    <m/>
    <x v="0"/>
    <s v="SUR20092010Grupo 2EL"/>
    <s v="Emp. de Generaci¢n El‚ctrica del Sur S. A."/>
    <x v="14"/>
    <x v="14"/>
    <s v="C.T. Independencia"/>
    <x v="74"/>
    <s v="EL"/>
    <x v="2"/>
    <x v="17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799.376"/>
    <n v="1.7993760000000001"/>
    <m/>
    <n v="0.47766666666666668"/>
    <n v="0.48108333333333331"/>
    <n v="0"/>
    <n v="0"/>
    <n v="32"/>
    <s v="BASE DE DATOS"/>
    <m/>
  </r>
  <r>
    <s v="24"/>
    <x v="5"/>
    <s v="SUR"/>
    <s v="20092010"/>
    <s v="20092010"/>
    <x v="2"/>
    <s v="Grupo 3"/>
    <s v="S"/>
    <n v="5.7320000000000002"/>
    <n v="5.7809999999999997"/>
    <n v="368.6"/>
    <n v="1289.1489999999999"/>
    <n v="1657.75"/>
    <n v="9.25"/>
    <n v="307.7"/>
    <n v="60.92"/>
    <n v="0"/>
    <m/>
    <x v="0"/>
    <s v="SUR20092010Grupo 3EL"/>
    <s v="Emp. de Generaci¢n El‚ctrica del Sur S. A."/>
    <x v="14"/>
    <x v="14"/>
    <s v="C.T. Independencia"/>
    <x v="74"/>
    <s v="EL"/>
    <x v="2"/>
    <x v="176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657.75"/>
    <n v="1.6577500000000001"/>
    <m/>
    <n v="0.47766666666666668"/>
    <n v="0.48174999999999996"/>
    <n v="0"/>
    <n v="-1.0000000002037268E-3"/>
    <n v="32"/>
    <s v="BASE DE DATOS"/>
    <m/>
  </r>
  <r>
    <s v="24"/>
    <x v="5"/>
    <s v="SUR"/>
    <s v="20092010"/>
    <s v="20092010"/>
    <x v="2"/>
    <s v="Grupo 4"/>
    <s v="S"/>
    <n v="5.7320000000000002"/>
    <n v="5.7649999999999997"/>
    <n v="424.14600000000002"/>
    <n v="1607.9559999999999"/>
    <n v="2032.1010000000001"/>
    <n v="9.25"/>
    <n v="364.4"/>
    <n v="0.85"/>
    <n v="0"/>
    <m/>
    <x v="0"/>
    <s v="SUR20092010Grupo 4EL"/>
    <s v="Emp. de Generaci¢n El‚ctrica del Sur S. A."/>
    <x v="14"/>
    <x v="14"/>
    <s v="C.T. Independencia"/>
    <x v="74"/>
    <s v="EL"/>
    <x v="2"/>
    <x v="177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2032.1010000000001"/>
    <n v="2.0321009999999999"/>
    <m/>
    <n v="0.47766666666666668"/>
    <n v="0.48041666666666666"/>
    <n v="0"/>
    <n v="9.9999999974897946E-4"/>
    <n v="32"/>
    <s v="BASE DE DATOS"/>
    <m/>
  </r>
  <r>
    <s v="24"/>
    <x v="4"/>
    <s v="ENEPIU"/>
    <s v="33024793"/>
    <s v="33024793"/>
    <x v="0"/>
    <s v="Unidad TG-6"/>
    <s v="S"/>
    <n v="51.39"/>
    <n v="49.627000000000002"/>
    <n v="7165.5389999999998"/>
    <n v="18930.670999999998"/>
    <n v="26096.21"/>
    <n v="155.15"/>
    <n v="552.97"/>
    <n v="0"/>
    <n v="0"/>
    <m/>
    <x v="0"/>
    <s v="ENEPIU33024793Unidad TG-6TG"/>
    <s v="ENEL Generación Piura S.A."/>
    <x v="17"/>
    <x v="17"/>
    <s v="C. T. Malacas"/>
    <x v="78"/>
    <s v="TG"/>
    <x v="0"/>
    <x v="188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26096.21"/>
    <n v="26.096209999999999"/>
    <m/>
    <n v="4.2824999999999998"/>
    <n v="4.1355833333333338"/>
    <n v="0"/>
    <n v="0"/>
    <n v="47"/>
    <s v="BASE DE DATOS"/>
    <m/>
  </r>
  <r>
    <s v="24"/>
    <x v="4"/>
    <s v="ENEPIU"/>
    <s v="33070996"/>
    <s v="33070996"/>
    <x v="0"/>
    <s v="Unid. TG-4"/>
    <s v="S"/>
    <n v="101.3"/>
    <n v="99.950999999999993"/>
    <n v="1189.769"/>
    <n v="4204.0020000000004"/>
    <n v="5393.7709999999997"/>
    <n v="0"/>
    <n v="155.18"/>
    <n v="0"/>
    <n v="0"/>
    <m/>
    <x v="0"/>
    <s v="ENEPIU33070996Unid. TG-4TG"/>
    <s v="ENEL Generación Piura S.A."/>
    <x v="17"/>
    <x v="17"/>
    <s v="C. T. Malacas 2"/>
    <x v="79"/>
    <s v="TG"/>
    <x v="0"/>
    <x v="189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5393.7709999999997"/>
    <n v="5.3937710000000001"/>
    <m/>
    <n v="8.4416666666666664"/>
    <n v="7.6325833333333328"/>
    <n v="0"/>
    <n v="9.0949470177292824E-13"/>
    <n v="47"/>
    <s v="BASE DE DATOS"/>
    <m/>
  </r>
  <r>
    <s v="24"/>
    <x v="4"/>
    <s v="ENEPIU"/>
    <s v="33282311"/>
    <s v="33282311"/>
    <x v="0"/>
    <s v="Unid. TG-5"/>
    <s v="S"/>
    <n v="177.65"/>
    <n v="184.90299999999999"/>
    <n v="8.8239999999999998"/>
    <n v="1340.1289999999999"/>
    <n v="1348.953"/>
    <n v="0"/>
    <n v="13.25"/>
    <n v="0"/>
    <n v="0"/>
    <m/>
    <x v="0"/>
    <s v="ENEPIU33282311Unid. TG-5TG"/>
    <s v="ENEL Generación Piura S.A."/>
    <x v="17"/>
    <x v="17"/>
    <s v="C. T. Malacas 3"/>
    <x v="80"/>
    <s v="TG"/>
    <x v="0"/>
    <x v="190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1348.953"/>
    <n v="1.3489530000000001"/>
    <m/>
    <n v="14.804166666666667"/>
    <n v="15.408583333333333"/>
    <n v="0"/>
    <n v="0"/>
    <n v="47"/>
    <s v="BASE DE DATOS"/>
    <m/>
  </r>
  <r>
    <s v="24"/>
    <x v="4"/>
    <s v="ENGIEP"/>
    <s v="53201207"/>
    <s v="53201207"/>
    <x v="0"/>
    <s v="TG11"/>
    <s v="S"/>
    <n v="180.9"/>
    <n v="172.01"/>
    <n v="31619.136999999999"/>
    <n v="89771.741999999998"/>
    <n v="121390.879"/>
    <n v="0"/>
    <n v="721.95"/>
    <n v="0"/>
    <n v="0"/>
    <m/>
    <x v="0"/>
    <s v="ENGIEP53201207TG11TG"/>
    <s v="ENGIE Energía Perú S.A."/>
    <x v="28"/>
    <x v="28"/>
    <s v="C. T. CHILCA1"/>
    <x v="98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1390.879"/>
    <n v="121.390879"/>
    <m/>
    <n v="15.075000000000001"/>
    <n v="14.460666666666667"/>
    <n v="0"/>
    <n v="0"/>
    <n v="50"/>
    <s v="BASE DE DATOS"/>
    <m/>
  </r>
  <r>
    <s v="24"/>
    <x v="4"/>
    <s v="ENGIEP"/>
    <s v="53201207"/>
    <s v="53201207"/>
    <x v="0"/>
    <s v="TG12"/>
    <s v="S"/>
    <n v="180.9"/>
    <n v="172.39"/>
    <n v="31193.208999999999"/>
    <n v="88958.381999999998"/>
    <n v="120151.591"/>
    <n v="0"/>
    <n v="744"/>
    <n v="0"/>
    <n v="0"/>
    <m/>
    <x v="0"/>
    <s v="ENGIEP53201207TG12TG"/>
    <s v="ENGIE Energía Perú S.A."/>
    <x v="28"/>
    <x v="28"/>
    <s v="C. T. CHILCA1"/>
    <x v="98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0151.591"/>
    <n v="120.151591"/>
    <m/>
    <n v="15.075000000000001"/>
    <n v="14.213749999999999"/>
    <n v="0"/>
    <n v="0"/>
    <n v="50"/>
    <s v="BASE DE DATOS"/>
    <m/>
  </r>
  <r>
    <s v="24"/>
    <x v="4"/>
    <s v="ENGIEP"/>
    <s v="53201207"/>
    <s v="53201207"/>
    <x v="0"/>
    <s v="TG21"/>
    <s v="S"/>
    <n v="199.8"/>
    <n v="189.58"/>
    <n v="31827.011999999999"/>
    <n v="90651.657999999996"/>
    <n v="122478.671"/>
    <n v="0"/>
    <n v="667.28"/>
    <n v="0"/>
    <n v="0"/>
    <m/>
    <x v="0"/>
    <s v="ENGIEP53201207TG21TG"/>
    <s v="ENGIE Energía Perú S.A."/>
    <x v="28"/>
    <x v="28"/>
    <s v="C. T. CHILCA1"/>
    <x v="98"/>
    <s v="TG"/>
    <x v="3"/>
    <x v="22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2478.671"/>
    <n v="122.47867100000001"/>
    <m/>
    <n v="16.650000000000002"/>
    <n v="15.934833333333332"/>
    <n v="0"/>
    <n v="-1.0000000038417056E-3"/>
    <n v="50"/>
    <s v="BASE DE DATOS"/>
    <m/>
  </r>
  <r>
    <s v="24"/>
    <x v="4"/>
    <s v="ENGIEP"/>
    <s v="53201207"/>
    <s v="53201207"/>
    <x v="1"/>
    <s v="TV21"/>
    <s v="S"/>
    <n v="292"/>
    <n v="280.50599999999997"/>
    <n v="48066.178"/>
    <n v="138373.22099999999"/>
    <n v="186439.399"/>
    <n v="0"/>
    <n v="744"/>
    <n v="0"/>
    <n v="0"/>
    <m/>
    <x v="0"/>
    <s v="ENGIEP53201207TV21TV"/>
    <s v="ENGIE Energía Perú S.A."/>
    <x v="28"/>
    <x v="28"/>
    <s v="C.T. CHILCA1"/>
    <x v="98"/>
    <s v="TV"/>
    <x v="3"/>
    <x v="222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86439.399"/>
    <n v="186.43939900000001"/>
    <m/>
    <n v="24.333333333333332"/>
    <n v="22.339333333333332"/>
    <n v="0"/>
    <n v="-2.9103830456733704E-11"/>
    <n v="50"/>
    <s v="BASE DE DATOS"/>
    <m/>
  </r>
  <r>
    <s v="24"/>
    <x v="4"/>
    <s v="ENGIEP"/>
    <s v="53201207"/>
    <s v="53201207"/>
    <x v="0"/>
    <s v="TG41"/>
    <s v="S"/>
    <n v="73.599999999999994"/>
    <n v="76.55"/>
    <n v="316.92200000000003"/>
    <n v="13.201000000000001"/>
    <n v="330.12299999999999"/>
    <n v="0"/>
    <n v="152"/>
    <n v="0"/>
    <n v="0"/>
    <m/>
    <x v="0"/>
    <s v="ENGIEP53201207TG41TG"/>
    <s v="ENGIE Energía Perú S.A."/>
    <x v="28"/>
    <x v="28"/>
    <s v="C. T. CHILCA1"/>
    <x v="98"/>
    <s v="TG"/>
    <x v="3"/>
    <x v="22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330.12299999999999"/>
    <n v="0.330123"/>
    <m/>
    <n v="6.1333333333333329"/>
    <n v="6.1846666666666659"/>
    <n v="0"/>
    <n v="5.6843418860808015E-14"/>
    <n v="50"/>
    <s v="BASE DE DATOS"/>
    <m/>
  </r>
  <r>
    <s v="24"/>
    <x v="5"/>
    <s v="FENIXP"/>
    <s v="33162508"/>
    <s v="33162508"/>
    <x v="3"/>
    <s v="TG11"/>
    <s v="S"/>
    <n v="193.4"/>
    <n v="177.09399999999999"/>
    <n v="22040.887999999999"/>
    <n v="104294.656"/>
    <n v="126335.54399999999"/>
    <n v="0"/>
    <n v="720"/>
    <n v="0"/>
    <n v="0"/>
    <m/>
    <x v="0"/>
    <s v="FENIXP33162508TG11CC"/>
    <s v="FENIX POWER PERU S.A."/>
    <x v="29"/>
    <x v="29"/>
    <s v="Central Termica Fenix"/>
    <x v="100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6335.54399999999"/>
    <n v="126.335544"/>
    <m/>
    <n v="16.116666666666667"/>
    <n v="14.757833333333332"/>
    <n v="0"/>
    <n v="0"/>
    <n v="51"/>
    <s v="BASE DE DATOS"/>
    <m/>
  </r>
  <r>
    <s v="24"/>
    <x v="5"/>
    <s v="FENIXP"/>
    <s v="33162508"/>
    <s v="33162508"/>
    <x v="3"/>
    <s v="TG12"/>
    <s v="S"/>
    <n v="193.4"/>
    <n v="178.83699999999999"/>
    <n v="22088.304"/>
    <n v="104529.512"/>
    <n v="126617.81600000001"/>
    <n v="0"/>
    <n v="720"/>
    <n v="0"/>
    <n v="0"/>
    <m/>
    <x v="0"/>
    <s v="FENIXP33162508TG12CC"/>
    <s v="FENIX POWER PERU S.A."/>
    <x v="29"/>
    <x v="29"/>
    <s v="Central Termica Fenix"/>
    <x v="100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6617.81600000001"/>
    <n v="126.617816"/>
    <m/>
    <n v="16.116666666666667"/>
    <n v="14.903083333333333"/>
    <n v="0"/>
    <n v="0"/>
    <n v="51"/>
    <s v="BASE DE DATOS"/>
    <m/>
  </r>
  <r>
    <s v="24"/>
    <x v="5"/>
    <s v="FENIXP"/>
    <s v="33162508"/>
    <s v="33162508"/>
    <x v="3"/>
    <s v="TV10"/>
    <s v="S"/>
    <n v="192"/>
    <n v="216.02799999999999"/>
    <n v="22771.919000000002"/>
    <n v="108000.265"/>
    <n v="130772.18399999999"/>
    <n v="0"/>
    <n v="720"/>
    <n v="0"/>
    <n v="0"/>
    <m/>
    <x v="0"/>
    <s v="FENIXP33162508TV10CC"/>
    <s v="FENIX POWER PERU S.A."/>
    <x v="29"/>
    <x v="29"/>
    <s v="Central Termica Fenix"/>
    <x v="100"/>
    <s v="TV"/>
    <x v="3"/>
    <x v="22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0772.18399999999"/>
    <n v="130.77218399999998"/>
    <m/>
    <n v="16"/>
    <n v="18.002333333333333"/>
    <n v="0"/>
    <n v="1.4551915228366852E-11"/>
    <n v="51"/>
    <s v="BASE DE DATOS"/>
    <m/>
  </r>
  <r>
    <s v="24"/>
    <x v="5"/>
    <s v="KALLPA"/>
    <s v="33145006"/>
    <s v="33145006"/>
    <x v="0"/>
    <s v="TG1"/>
    <s v="S"/>
    <n v="187.07300000000001"/>
    <n v="185.69399999999999"/>
    <n v="19502.694"/>
    <n v="82574.142999999996"/>
    <n v="102076.837"/>
    <n v="137.58000000000001"/>
    <n v="602.47"/>
    <n v="0"/>
    <n v="0"/>
    <m/>
    <x v="0"/>
    <s v="KALLPA33145006TG1TG"/>
    <s v="Kallpa Generaci¢n S.A."/>
    <x v="22"/>
    <x v="22"/>
    <s v="C.T. Kallpa"/>
    <x v="88"/>
    <s v="TG"/>
    <x v="3"/>
    <x v="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2076.837"/>
    <n v="102.076837"/>
    <m/>
    <n v="15.589416666666667"/>
    <n v="15.474499999999999"/>
    <n v="0"/>
    <n v="0"/>
    <n v="66"/>
    <s v="BASE DE DATOS"/>
    <m/>
  </r>
  <r>
    <s v="24"/>
    <x v="5"/>
    <s v="KALLPA"/>
    <s v="33145006"/>
    <s v="33145006"/>
    <x v="0"/>
    <s v="TG2"/>
    <s v="S"/>
    <n v="191.429"/>
    <n v="179.23699999999999"/>
    <n v="23229.227999999999"/>
    <n v="108277.663"/>
    <n v="131506.891"/>
    <n v="0"/>
    <n v="720"/>
    <n v="0"/>
    <n v="0"/>
    <m/>
    <x v="0"/>
    <s v="KALLPA33145006TG2TG"/>
    <s v="Kallpa Generaci¢n S.A."/>
    <x v="22"/>
    <x v="22"/>
    <s v="C.T. Kallpa"/>
    <x v="88"/>
    <s v="TG"/>
    <x v="3"/>
    <x v="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1506.891"/>
    <n v="131.506891"/>
    <m/>
    <n v="15.952416666666666"/>
    <n v="14.936416666666666"/>
    <n v="0"/>
    <n v="0"/>
    <n v="66"/>
    <s v="BASE DE DATOS"/>
    <m/>
  </r>
  <r>
    <s v="24"/>
    <x v="5"/>
    <s v="KALLPA"/>
    <s v="33145006"/>
    <s v="33145006"/>
    <x v="0"/>
    <s v="TG3"/>
    <s v="S"/>
    <n v="193.74799999999999"/>
    <n v="186.24"/>
    <n v="22263.010999999999"/>
    <n v="100710.738"/>
    <n v="122973.749"/>
    <n v="47.77"/>
    <n v="672.23"/>
    <n v="0"/>
    <n v="0"/>
    <m/>
    <x v="0"/>
    <s v="KALLPA33145006TG3TG"/>
    <s v="Kallpa Generaci¢n S.A."/>
    <x v="22"/>
    <x v="22"/>
    <s v="C.T. Kallpa"/>
    <x v="88"/>
    <s v="TG"/>
    <x v="3"/>
    <x v="20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2973.749"/>
    <n v="122.973749"/>
    <m/>
    <n v="16.145666666666667"/>
    <n v="15.520000000000001"/>
    <n v="0"/>
    <n v="0"/>
    <n v="66"/>
    <s v="BASE DE DATOS"/>
    <m/>
  </r>
  <r>
    <s v="24"/>
    <x v="5"/>
    <s v="KALLPA"/>
    <s v="33170108"/>
    <s v="33170108"/>
    <x v="0"/>
    <s v="TG5"/>
    <s v="S"/>
    <n v="195.428"/>
    <n v="214.142"/>
    <n v="26473.562000000002"/>
    <n v="124470.849"/>
    <n v="150944.41099999999"/>
    <n v="0"/>
    <n v="720"/>
    <n v="0"/>
    <n v="0"/>
    <m/>
    <x v="0"/>
    <s v="KALLPA33170108TG5TG"/>
    <s v="Kallpa Generaci¢n S.A."/>
    <x v="22"/>
    <x v="22"/>
    <s v="C.T. Las Flores"/>
    <x v="89"/>
    <s v="TG"/>
    <x v="3"/>
    <x v="18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50944.41099999999"/>
    <n v="150.944411"/>
    <m/>
    <n v="16.285666666666668"/>
    <n v="17.845166666666668"/>
    <n v="0"/>
    <n v="0"/>
    <n v="66"/>
    <s v="BASE DE DATOS"/>
    <m/>
  </r>
  <r>
    <s v="24"/>
    <x v="5"/>
    <s v="KALLPA"/>
    <s v="33145006"/>
    <s v="33145006"/>
    <x v="1"/>
    <s v="TV"/>
    <s v="S"/>
    <n v="406.75"/>
    <n v="345.10300000000001"/>
    <n v="32109.542000000001"/>
    <n v="147737.38200000001"/>
    <n v="179846.924"/>
    <n v="0"/>
    <n v="720"/>
    <n v="0"/>
    <n v="0"/>
    <m/>
    <x v="0"/>
    <s v="KALLPA33145006TVTV"/>
    <s v="Kallpa Generaci¢n S.A."/>
    <x v="22"/>
    <x v="22"/>
    <s v="C.T. Kallpa"/>
    <x v="88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79846.924"/>
    <n v="179.846924"/>
    <m/>
    <n v="33.895833333333336"/>
    <n v="28.758583333333334"/>
    <n v="0"/>
    <n v="0"/>
    <n v="66"/>
    <s v="BASE DE DATOS"/>
    <m/>
  </r>
  <r>
    <s v="24"/>
    <x v="5"/>
    <s v="KALLPA"/>
    <s v="33170108"/>
    <s v="33170108"/>
    <x v="1"/>
    <s v="TV"/>
    <s v="S"/>
    <n v="111.172"/>
    <n v="107.654"/>
    <n v="13566.016"/>
    <n v="64062.955999999998"/>
    <n v="77628.971999999994"/>
    <n v="0"/>
    <n v="720"/>
    <n v="0"/>
    <n v="0"/>
    <m/>
    <x v="0"/>
    <s v="KALLPA33170108TVTV"/>
    <s v="Kallpa Generaci¢n S.A."/>
    <x v="22"/>
    <x v="22"/>
    <s v="C.T. Las Flores"/>
    <x v="89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7628.971999999994"/>
    <n v="77.62897199999999"/>
    <m/>
    <n v="9.2643333333333331"/>
    <n v="8.971166666666667"/>
    <n v="0"/>
    <n v="0"/>
    <n v="66"/>
    <s v="BASE DE DATOS"/>
    <m/>
  </r>
  <r>
    <s v="24"/>
    <x v="6"/>
    <s v="SDFENE"/>
    <s v="33149607"/>
    <s v="33149607"/>
    <x v="1"/>
    <s v="TV1"/>
    <s v="S"/>
    <n v="5.42"/>
    <n v="5"/>
    <n v="368.495"/>
    <n v="1907.91"/>
    <n v="2276.4050000000002"/>
    <n v="0"/>
    <n v="744"/>
    <n v="0"/>
    <n v="0"/>
    <m/>
    <x v="0"/>
    <s v="SDFENE33149607TV1TV"/>
    <s v="SDF ENERGIA SAC"/>
    <x v="34"/>
    <x v="34"/>
    <s v="C.T. OQUENDO"/>
    <x v="1"/>
    <s v="TV"/>
    <x v="1"/>
    <x v="2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2276.4050000000002"/>
    <n v="2.276405"/>
    <m/>
    <n v="0.90333333333333332"/>
    <n v="0.83333333333333337"/>
    <n v="0"/>
    <n v="0"/>
    <n v="84"/>
    <s v="BASE DE DATOS"/>
    <m/>
  </r>
  <r>
    <s v="24"/>
    <x v="6"/>
    <s v="SDFENE"/>
    <s v="33149607"/>
    <s v="33149607"/>
    <x v="1"/>
    <s v="TV2"/>
    <s v="S"/>
    <n v="2.52"/>
    <n v="2.1"/>
    <n v="12.012"/>
    <n v="80.813999999999993"/>
    <n v="92.825999999999993"/>
    <n v="0"/>
    <n v="0"/>
    <n v="0"/>
    <n v="0"/>
    <m/>
    <x v="0"/>
    <s v="SDFENE33149607TV2TV"/>
    <s v="SDF ENERGIA SAC"/>
    <x v="34"/>
    <x v="34"/>
    <s v="C.T. OQUENDO"/>
    <x v="1"/>
    <s v="TV"/>
    <x v="1"/>
    <x v="3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92.825999999999993"/>
    <n v="9.2825999999999992E-2"/>
    <m/>
    <n v="0.42"/>
    <n v="0.35000000000000003"/>
    <n v="0"/>
    <n v="0"/>
    <n v="84"/>
    <s v="BASE DE DATOS"/>
    <m/>
  </r>
  <r>
    <s v="24"/>
    <x v="6"/>
    <s v="SDFENE"/>
    <s v="33149607"/>
    <s v="33149607"/>
    <x v="0"/>
    <s v="TG1"/>
    <s v="S"/>
    <n v="31"/>
    <n v="29.039000000000001"/>
    <n v="3827.8380000000002"/>
    <n v="18911.757000000001"/>
    <n v="22739.595000000001"/>
    <n v="0"/>
    <n v="744"/>
    <n v="0"/>
    <n v="0"/>
    <m/>
    <x v="0"/>
    <s v="SDFENE33149607TG1TG"/>
    <s v="SDF ENERGIA SAC"/>
    <x v="34"/>
    <x v="34"/>
    <s v="C.T. OQUENDO"/>
    <x v="1"/>
    <s v="TG"/>
    <x v="0"/>
    <x v="0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22739.595000000001"/>
    <n v="22.739595000000001"/>
    <m/>
    <n v="5.166666666666667"/>
    <n v="4.8398333333333339"/>
    <n v="0"/>
    <n v="0"/>
    <n v="84"/>
    <s v="BASE DE DATOS"/>
    <m/>
  </r>
  <r>
    <s v="24"/>
    <x v="7"/>
    <s v="SDFENE"/>
    <s v="33149607"/>
    <s v="33149607"/>
    <x v="1"/>
    <s v="TV1"/>
    <s v="S"/>
    <n v="5.42"/>
    <n v="5"/>
    <n v="433.66399999999999"/>
    <n v="2110.8560000000002"/>
    <n v="2544.52"/>
    <n v="0"/>
    <n v="742.6"/>
    <n v="0"/>
    <n v="0"/>
    <m/>
    <x v="0"/>
    <s v="SDFENE33149607TV1TV"/>
    <s v="SDF ENERGIA SAC"/>
    <x v="34"/>
    <x v="34"/>
    <s v="C.T. OQUENDO"/>
    <x v="1"/>
    <s v="TV"/>
    <x v="1"/>
    <x v="2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2544.52"/>
    <n v="2.5445199999999999"/>
    <m/>
    <n v="0.90333333333333332"/>
    <n v="0.83333333333333337"/>
    <n v="0"/>
    <n v="4.5474735088646412E-13"/>
    <n v="84"/>
    <s v="BASE DE DATOS"/>
    <m/>
  </r>
  <r>
    <s v="24"/>
    <x v="7"/>
    <s v="SDFENE"/>
    <s v="33149607"/>
    <s v="33149607"/>
    <x v="1"/>
    <s v="TV2"/>
    <s v="S"/>
    <n v="2.52"/>
    <n v="2.1"/>
    <n v="0"/>
    <n v="0"/>
    <n v="0"/>
    <n v="0"/>
    <n v="0"/>
    <n v="0"/>
    <n v="0"/>
    <m/>
    <x v="0"/>
    <s v="SDFENE33149607TV2TV"/>
    <s v="SDF ENERGIA SAC"/>
    <x v="34"/>
    <x v="34"/>
    <s v="C.T. OQUENDO"/>
    <x v="1"/>
    <s v="TV"/>
    <x v="1"/>
    <x v="3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0"/>
    <n v="0"/>
    <m/>
    <n v="0.42"/>
    <n v="0.35000000000000003"/>
    <n v="0"/>
    <n v="0"/>
    <n v="84"/>
    <s v="BASE DE DATOS"/>
    <m/>
  </r>
  <r>
    <s v="24"/>
    <x v="7"/>
    <s v="SDFENE"/>
    <s v="33149607"/>
    <s v="33149607"/>
    <x v="0"/>
    <s v="TG1"/>
    <s v="S"/>
    <n v="31"/>
    <n v="29.039000000000001"/>
    <n v="3818.4839999999999"/>
    <n v="18812.963"/>
    <n v="22631.447"/>
    <n v="0"/>
    <n v="742"/>
    <n v="0"/>
    <n v="0"/>
    <m/>
    <x v="0"/>
    <s v="SDFENE33149607TG1TG"/>
    <s v="SDF ENERGIA SAC"/>
    <x v="34"/>
    <x v="34"/>
    <s v="C.T. OQUENDO"/>
    <x v="1"/>
    <s v="TG"/>
    <x v="0"/>
    <x v="0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22631.447"/>
    <n v="22.631447000000001"/>
    <m/>
    <n v="5.166666666666667"/>
    <n v="4.8398333333333339"/>
    <n v="0"/>
    <n v="0"/>
    <n v="84"/>
    <s v="BASE DE DATOS"/>
    <m/>
  </r>
  <r>
    <s v="24"/>
    <x v="7"/>
    <s v="VILLAC"/>
    <s v="00012626"/>
    <s v="00012626"/>
    <x v="2"/>
    <s v="G-1"/>
    <s v="S"/>
    <n v="9.9"/>
    <n v="5.3979999999999997"/>
    <n v="549.19799999999998"/>
    <n v="128.36699999999999"/>
    <n v="677.56500000000005"/>
    <n v="0"/>
    <n v="135"/>
    <n v="0"/>
    <n v="24"/>
    <m/>
    <x v="0"/>
    <s v="VILLAC00012626G-1EL"/>
    <s v="COELVISA Consorcio El‚ctrico Villacur¡ S.A.C."/>
    <x v="18"/>
    <x v="18"/>
    <s v="CENTRAL TERMOELEC.VILLACURI"/>
    <x v="81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677.56500000000005"/>
    <n v="0.67756500000000008"/>
    <m/>
    <n v="0.82500000000000007"/>
    <n v="0.82500000000000007"/>
    <n v="0"/>
    <n v="-1.1368683772161603E-13"/>
    <n v="18"/>
    <s v="BASE DE DATOS"/>
    <m/>
  </r>
  <r>
    <s v="24"/>
    <x v="7"/>
    <s v="VILLAC"/>
    <s v="00013725"/>
    <s v="00013725"/>
    <x v="2"/>
    <s v="G-1"/>
    <s v="S"/>
    <n v="9.9499999999999993"/>
    <n v="5.5890000000000004"/>
    <n v="568.63800000000003"/>
    <n v="132.911"/>
    <n v="701.54899999999998"/>
    <n v="0"/>
    <n v="135"/>
    <n v="0"/>
    <n v="3"/>
    <m/>
    <x v="0"/>
    <s v="VILLAC00013725G-1EL"/>
    <s v="COELVISA Consorcio El‚ctrico Villacur¡ S.A.C."/>
    <x v="18"/>
    <x v="18"/>
    <s v="CENTRAL TERMICA SALAS"/>
    <x v="82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701.54899999999998"/>
    <n v="0.70154899999999998"/>
    <m/>
    <n v="0.82916666666666661"/>
    <n v="0.70708333333333329"/>
    <n v="0"/>
    <n v="0"/>
    <n v="18"/>
    <s v="BASE DE DATOS"/>
    <m/>
  </r>
  <r>
    <s v="24"/>
    <x v="6"/>
    <s v="VILLAC"/>
    <s v="00012626"/>
    <s v="00012626"/>
    <x v="2"/>
    <s v="G-1"/>
    <s v="S"/>
    <n v="9.9"/>
    <n v="5.6319999999999997"/>
    <n v="524.69500000000005"/>
    <n v="240.67099999999999"/>
    <n v="765.36599999999999"/>
    <n v="0"/>
    <n v="130"/>
    <n v="0"/>
    <n v="16"/>
    <m/>
    <x v="0"/>
    <s v="VILLAC00012626G-1EL"/>
    <s v="COELVISA Consorcio El‚ctrico Villacur¡ S.A.C."/>
    <x v="18"/>
    <x v="18"/>
    <s v="CENTRAL TERMOELEC.VILLACURI"/>
    <x v="81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765.36599999999999"/>
    <n v="0.76536599999999999"/>
    <m/>
    <n v="0.82500000000000007"/>
    <n v="0.82500000000000007"/>
    <n v="0"/>
    <n v="0"/>
    <n v="18"/>
    <s v="BASE DE DATOS"/>
    <m/>
  </r>
  <r>
    <s v="24"/>
    <x v="6"/>
    <s v="VILLAC"/>
    <s v="00013725"/>
    <s v="00013725"/>
    <x v="2"/>
    <s v="G-1"/>
    <s v="S"/>
    <n v="9.9499999999999993"/>
    <n v="6.1079999999999997"/>
    <n v="569.04700000000003"/>
    <n v="261.01499999999999"/>
    <n v="830.06200000000001"/>
    <n v="0"/>
    <n v="130"/>
    <n v="0"/>
    <n v="22"/>
    <m/>
    <x v="0"/>
    <s v="VILLAC00013725G-1EL"/>
    <s v="COELVISA Consorcio El‚ctrico Villacur¡ S.A.C."/>
    <x v="18"/>
    <x v="18"/>
    <s v="CENTRAL TERMICA SALAS"/>
    <x v="82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830.06200000000001"/>
    <n v="0.83006199999999997"/>
    <m/>
    <n v="0.82916666666666661"/>
    <n v="0.70708333333333329"/>
    <n v="0"/>
    <n v="0"/>
    <n v="18"/>
    <s v="BASE DE DATOS"/>
    <m/>
  </r>
  <r>
    <s v="24"/>
    <x v="7"/>
    <s v="ELSM"/>
    <s v="53024517"/>
    <s v="53024517"/>
    <x v="2"/>
    <s v="G1"/>
    <s v="S"/>
    <n v="9.6"/>
    <n v="9.3409999999999993"/>
    <n v="1237.3689999999999"/>
    <n v="3712.105"/>
    <n v="4949.4740000000002"/>
    <n v="44.02"/>
    <n v="545.92999999999995"/>
    <n v="2.31"/>
    <n v="110"/>
    <m/>
    <x v="0"/>
    <s v="ELSM53024517G1EL"/>
    <s v="Electro Sur Medio S. A."/>
    <x v="7"/>
    <x v="7"/>
    <s v="C.T. LUREN"/>
    <x v="15"/>
    <s v="EL"/>
    <x v="2"/>
    <x v="36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949.4740000000002"/>
    <n v="4.9494740000000004"/>
    <m/>
    <n v="0.79999999999999993"/>
    <n v="0.77841666666666665"/>
    <n v="0"/>
    <n v="0"/>
    <n v="21"/>
    <s v="BASE DE DATOS"/>
    <m/>
  </r>
  <r>
    <s v="24"/>
    <x v="7"/>
    <s v="ELSM"/>
    <s v="53024517"/>
    <s v="53024517"/>
    <x v="2"/>
    <s v="G2"/>
    <s v="S"/>
    <n v="9.6"/>
    <n v="9.3409999999999993"/>
    <n v="1211.9469999999999"/>
    <n v="3635.8420000000001"/>
    <n v="4847.7889999999998"/>
    <n v="57.54"/>
    <n v="534.20000000000005"/>
    <n v="0.25"/>
    <n v="110"/>
    <m/>
    <x v="0"/>
    <s v="ELSM53024517G2EL"/>
    <s v="Electro Sur Medio S. A."/>
    <x v="7"/>
    <x v="7"/>
    <s v="C.T. LUREN"/>
    <x v="15"/>
    <s v="EL"/>
    <x v="2"/>
    <x v="37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847.7889999999998"/>
    <n v="4.8477889999999997"/>
    <m/>
    <n v="0.79999999999999993"/>
    <n v="0.77841666666666665"/>
    <n v="0"/>
    <n v="0"/>
    <n v="21"/>
    <s v="BASE DE DATOS"/>
    <m/>
  </r>
  <r>
    <s v="24"/>
    <x v="7"/>
    <s v="ELSM"/>
    <s v="XXXXXXXX"/>
    <s v="XXXXXXXX"/>
    <x v="2"/>
    <s v="G1"/>
    <s v="S"/>
    <n v="9.6"/>
    <n v="9.3409999999999993"/>
    <n v="1236.4559999999999"/>
    <n v="3709.3679999999999"/>
    <n v="4945.8239999999996"/>
    <n v="15.83"/>
    <n v="543.88"/>
    <n v="0.92"/>
    <n v="55"/>
    <m/>
    <x v="0"/>
    <s v="ELSMXXXXXXXXG1EL"/>
    <s v="Electro Sur Medio S. A."/>
    <x v="7"/>
    <x v="7"/>
    <s v="C. T. Pedregal"/>
    <x v="16"/>
    <s v="EL"/>
    <x v="2"/>
    <x v="36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945.8239999999996"/>
    <n v="4.945824"/>
    <m/>
    <n v="0.79999999999999993"/>
    <n v="0.77841666666666665"/>
    <n v="0"/>
    <n v="0"/>
    <n v="21"/>
    <s v="BASE DE DATOS"/>
    <m/>
  </r>
  <r>
    <s v="24"/>
    <x v="7"/>
    <s v="ELSM"/>
    <s v="XXXXXXXX"/>
    <s v="XXXXXXXX"/>
    <x v="2"/>
    <s v="G2"/>
    <s v="S"/>
    <n v="9.6"/>
    <n v="9.3409999999999993"/>
    <n v="1256.5840000000001"/>
    <n v="3769.752"/>
    <n v="5026.3360000000002"/>
    <n v="2.75"/>
    <n v="555.13"/>
    <n v="0.92"/>
    <n v="110"/>
    <m/>
    <x v="0"/>
    <s v="ELSMXXXXXXXXG2EL"/>
    <s v="Electro Sur Medio S. A."/>
    <x v="7"/>
    <x v="7"/>
    <s v="C. T. Pedregal"/>
    <x v="16"/>
    <s v="EL"/>
    <x v="2"/>
    <x v="37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5026.3360000000002"/>
    <n v="5.0263360000000006"/>
    <m/>
    <n v="0.79999999999999993"/>
    <n v="0.77841666666666665"/>
    <n v="0"/>
    <n v="0"/>
    <n v="21"/>
    <s v="BASE DE DATOS"/>
    <m/>
  </r>
  <r>
    <s v="24"/>
    <x v="7"/>
    <s v="ELSM"/>
    <s v="00000101"/>
    <s v="00000101"/>
    <x v="2"/>
    <s v="PERKINS"/>
    <s v="N"/>
    <n v="6.7000000000000004E-2"/>
    <n v="0"/>
    <n v="0"/>
    <n v="0"/>
    <n v="0"/>
    <n v="0"/>
    <n v="0"/>
    <n v="0"/>
    <n v="0"/>
    <m/>
    <x v="1"/>
    <s v="ELSM00000101PERKINSEL"/>
    <s v="Electro Sur Medio S. A."/>
    <x v="7"/>
    <x v="7"/>
    <s v="C. T. Tambo Quemado"/>
    <x v="14"/>
    <s v="EL"/>
    <x v="2"/>
    <x v="35"/>
    <x v="0"/>
    <s v="Instalado"/>
    <s v="Inoperativo"/>
    <s v="Distribuidora"/>
    <x v="0"/>
    <x v="0"/>
    <x v="1"/>
    <x v="0"/>
    <s v="Privado"/>
    <s v="AYACUCHO"/>
    <s v="AYACUCHO"/>
    <s v="LUCANAS"/>
    <s v="LEONCIO PRADO"/>
    <n v="0"/>
    <x v="1"/>
    <n v="0"/>
    <x v="0"/>
    <x v="0"/>
    <x v="0"/>
    <s v="MWh"/>
    <n v="0"/>
    <n v="0"/>
    <m/>
    <n v="5.5833333333333334E-3"/>
    <n v="0"/>
    <n v="0"/>
    <n v="0"/>
    <n v="21"/>
    <s v="BASE DE DATOS"/>
    <m/>
  </r>
  <r>
    <s v="24"/>
    <x v="6"/>
    <s v="ELSM"/>
    <s v="53024517"/>
    <s v="53024517"/>
    <x v="2"/>
    <s v="G1"/>
    <s v="S"/>
    <n v="9.6"/>
    <n v="9.3409999999999993"/>
    <n v="1216.1279999999999"/>
    <n v="3648.3850000000002"/>
    <n v="4864.5129999999999"/>
    <n v="17.149999999999999"/>
    <n v="535.75"/>
    <n v="2.39"/>
    <n v="110"/>
    <m/>
    <x v="0"/>
    <s v="ELSM53024517G1EL"/>
    <s v="Electro Sur Medio S. A."/>
    <x v="7"/>
    <x v="7"/>
    <s v="C.T. LUREN"/>
    <x v="15"/>
    <s v="EL"/>
    <x v="2"/>
    <x v="36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864.5129999999999"/>
    <n v="4.8645129999999996"/>
    <m/>
    <n v="0.79999999999999993"/>
    <n v="0.77841666666666665"/>
    <n v="0"/>
    <n v="0"/>
    <n v="21"/>
    <s v="BASE DE DATOS"/>
    <m/>
  </r>
  <r>
    <s v="24"/>
    <x v="6"/>
    <s v="ELSM"/>
    <s v="53024517"/>
    <s v="53024517"/>
    <x v="2"/>
    <s v="G2"/>
    <s v="S"/>
    <n v="9.6"/>
    <n v="9.3409999999999993"/>
    <n v="1234.7329999999999"/>
    <n v="3704.1979999999999"/>
    <n v="4938.9309999999996"/>
    <n v="0"/>
    <n v="545.26"/>
    <n v="3.63"/>
    <n v="110"/>
    <m/>
    <x v="0"/>
    <s v="ELSM53024517G2EL"/>
    <s v="Electro Sur Medio S. A."/>
    <x v="7"/>
    <x v="7"/>
    <s v="C.T. LUREN"/>
    <x v="15"/>
    <s v="EL"/>
    <x v="2"/>
    <x v="37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938.9309999999996"/>
    <n v="4.9389309999999993"/>
    <m/>
    <n v="0.79999999999999993"/>
    <n v="0.77841666666666665"/>
    <n v="0"/>
    <n v="0"/>
    <n v="21"/>
    <s v="BASE DE DATOS"/>
    <m/>
  </r>
  <r>
    <s v="24"/>
    <x v="6"/>
    <s v="ELSM"/>
    <s v="XXXXXXXX"/>
    <s v="XXXXXXXX"/>
    <x v="2"/>
    <s v="G1"/>
    <s v="S"/>
    <n v="9.6"/>
    <n v="9.3409999999999993"/>
    <n v="1251.6890000000001"/>
    <n v="3755.0639999999999"/>
    <n v="5006.7529999999997"/>
    <n v="6.95"/>
    <n v="554.32000000000005"/>
    <n v="5.45"/>
    <n v="55"/>
    <m/>
    <x v="0"/>
    <s v="ELSMXXXXXXXXG1EL"/>
    <s v="Electro Sur Medio S. A."/>
    <x v="7"/>
    <x v="7"/>
    <s v="C. T. Pedregal"/>
    <x v="16"/>
    <s v="EL"/>
    <x v="2"/>
    <x v="36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5006.7529999999997"/>
    <n v="5.0067529999999998"/>
    <m/>
    <n v="0.79999999999999993"/>
    <n v="0.77841666666666665"/>
    <n v="0"/>
    <n v="0"/>
    <n v="21"/>
    <s v="BASE DE DATOS"/>
    <m/>
  </r>
  <r>
    <s v="24"/>
    <x v="6"/>
    <s v="ELSM"/>
    <s v="XXXXXXXX"/>
    <s v="XXXXXXXX"/>
    <x v="2"/>
    <s v="G2"/>
    <s v="S"/>
    <n v="9.6"/>
    <n v="9.3409999999999993"/>
    <n v="1232.856"/>
    <n v="3698.5680000000002"/>
    <n v="4931.424"/>
    <n v="12.88"/>
    <n v="552.82000000000005"/>
    <n v="5.45"/>
    <n v="110"/>
    <m/>
    <x v="0"/>
    <s v="ELSMXXXXXXXXG2EL"/>
    <s v="Electro Sur Medio S. A."/>
    <x v="7"/>
    <x v="7"/>
    <s v="C. T. Pedregal"/>
    <x v="16"/>
    <s v="EL"/>
    <x v="2"/>
    <x v="37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931.424"/>
    <n v="4.9314239999999998"/>
    <m/>
    <n v="0.79999999999999993"/>
    <n v="0.77841666666666665"/>
    <n v="0"/>
    <n v="0"/>
    <n v="21"/>
    <s v="BASE DE DATOS"/>
    <m/>
  </r>
  <r>
    <s v="24"/>
    <x v="6"/>
    <s v="ELSM"/>
    <s v="00000101"/>
    <s v="00000101"/>
    <x v="2"/>
    <s v="PERKINS"/>
    <s v="N"/>
    <n v="6.7000000000000004E-2"/>
    <n v="0"/>
    <n v="0"/>
    <n v="0"/>
    <n v="0"/>
    <n v="0"/>
    <n v="0"/>
    <n v="0"/>
    <n v="0"/>
    <m/>
    <x v="1"/>
    <s v="ELSM00000101PERKINSEL"/>
    <s v="Electro Sur Medio S. A."/>
    <x v="7"/>
    <x v="7"/>
    <s v="C. T. Tambo Quemado"/>
    <x v="14"/>
    <s v="EL"/>
    <x v="2"/>
    <x v="35"/>
    <x v="0"/>
    <s v="Instalado"/>
    <s v="Inoperativo"/>
    <s v="Distribuidora"/>
    <x v="0"/>
    <x v="0"/>
    <x v="1"/>
    <x v="0"/>
    <s v="Privado"/>
    <s v="AYACUCHO"/>
    <s v="AYACUCHO"/>
    <s v="LUCANAS"/>
    <s v="LEONCIO PRADO"/>
    <n v="0"/>
    <x v="1"/>
    <n v="0"/>
    <x v="0"/>
    <x v="0"/>
    <x v="0"/>
    <s v="MWh"/>
    <n v="0"/>
    <n v="0"/>
    <m/>
    <n v="5.5833333333333334E-3"/>
    <n v="0"/>
    <n v="0"/>
    <n v="0"/>
    <n v="21"/>
    <s v="BASE DE DATOS"/>
    <m/>
  </r>
  <r>
    <s v="24"/>
    <x v="7"/>
    <s v="ELOR"/>
    <s v="33010767"/>
    <s v="33010767"/>
    <x v="2"/>
    <s v="Cat 3512 C"/>
    <s v="S"/>
    <n v="0.72499999999999998"/>
    <n v="0.5"/>
    <n v="0"/>
    <n v="0"/>
    <n v="0"/>
    <n v="0"/>
    <n v="0"/>
    <n v="0"/>
    <n v="0"/>
    <m/>
    <x v="0"/>
    <s v="ELOR33010767Cat 3512 CEL"/>
    <s v="Electro Oriente S. A."/>
    <x v="11"/>
    <x v="11"/>
    <s v="C. T. Iqt.Diesel - Diesel"/>
    <x v="32"/>
    <s v="EL"/>
    <x v="2"/>
    <x v="7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6.0416666666666667E-2"/>
    <n v="4.1666666666666664E-2"/>
    <n v="0"/>
    <n v="0"/>
    <n v="22"/>
    <s v="BASE DE DATOS"/>
    <m/>
  </r>
  <r>
    <s v="24"/>
    <x v="7"/>
    <s v="ELOR"/>
    <s v="33010793"/>
    <s v="33010793"/>
    <x v="2"/>
    <s v="WARTSILA 1"/>
    <s v="S"/>
    <n v="6.4"/>
    <n v="6"/>
    <n v="0"/>
    <n v="0"/>
    <n v="0"/>
    <n v="0"/>
    <n v="0.25"/>
    <n v="0"/>
    <n v="110"/>
    <m/>
    <x v="0"/>
    <s v="ELOR33010793WARTSILA 1EL"/>
    <s v="Electro Oriente S. A."/>
    <x v="11"/>
    <x v="11"/>
    <s v="C. T. Iqt.Diesel - Wartsila"/>
    <x v="33"/>
    <s v="EL"/>
    <x v="2"/>
    <x v="14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7"/>
    <s v="ELOR"/>
    <s v="33010793"/>
    <s v="33010793"/>
    <x v="2"/>
    <s v="WARTSILA 2"/>
    <s v="S"/>
    <n v="6.4"/>
    <n v="6"/>
    <n v="0"/>
    <n v="0"/>
    <n v="0"/>
    <n v="0"/>
    <n v="0"/>
    <n v="0"/>
    <n v="0"/>
    <m/>
    <x v="0"/>
    <s v="ELOR33010793WARTSILA 2EL"/>
    <s v="Electro Oriente S. A."/>
    <x v="11"/>
    <x v="11"/>
    <s v="C. T. Iqt.Diesel - Wartsila"/>
    <x v="33"/>
    <s v="EL"/>
    <x v="2"/>
    <x v="15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7"/>
    <s v="ELOR"/>
    <s v="33010793"/>
    <s v="33010793"/>
    <x v="2"/>
    <s v="WARTSILA 3"/>
    <s v="N"/>
    <n v="6.4"/>
    <n v="0"/>
    <n v="0"/>
    <n v="0"/>
    <n v="0"/>
    <n v="0"/>
    <n v="0"/>
    <n v="0"/>
    <n v="0"/>
    <m/>
    <x v="0"/>
    <s v="ELOR33010793WARTSILA 3EL"/>
    <s v="Electro Oriente S. A."/>
    <x v="11"/>
    <x v="11"/>
    <s v="C. T. Iqt.Diesel - Wartsila"/>
    <x v="33"/>
    <s v="EL"/>
    <x v="2"/>
    <x v="16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"/>
    <n v="0"/>
    <n v="0"/>
    <n v="22"/>
    <s v="BASE DE DATOS"/>
    <m/>
  </r>
  <r>
    <s v="24"/>
    <x v="7"/>
    <s v="ELOR"/>
    <s v="33010793"/>
    <s v="33010793"/>
    <x v="2"/>
    <s v="WARTSILA 4"/>
    <s v="S"/>
    <n v="6.4"/>
    <n v="6"/>
    <n v="0"/>
    <n v="0"/>
    <n v="0"/>
    <n v="16"/>
    <n v="0.25"/>
    <n v="0"/>
    <n v="0"/>
    <m/>
    <x v="0"/>
    <s v="ELOR33010793WARTSILA 4EL"/>
    <s v="Electro Oriente S. A."/>
    <x v="11"/>
    <x v="11"/>
    <s v="C. T. Iqt.Diesel - Wartsila"/>
    <x v="33"/>
    <s v="EL"/>
    <x v="2"/>
    <x v="1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7"/>
    <s v="ELOR"/>
    <s v="33010793"/>
    <s v="33010793"/>
    <x v="2"/>
    <s v="WARTSILA 5"/>
    <s v="S"/>
    <n v="8.1"/>
    <n v="7.8"/>
    <n v="0"/>
    <n v="0"/>
    <n v="0"/>
    <n v="0"/>
    <n v="0.04"/>
    <n v="0"/>
    <n v="0"/>
    <m/>
    <x v="0"/>
    <s v="ELOR33010793WARTSILA 5EL"/>
    <s v="Electro Oriente S. A."/>
    <x v="11"/>
    <x v="11"/>
    <s v="C. T. Iqt.Diesel - Wartsila"/>
    <x v="33"/>
    <s v="EL"/>
    <x v="2"/>
    <x v="78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7499999999999993"/>
    <n v="0.65"/>
    <n v="0"/>
    <n v="0"/>
    <n v="22"/>
    <s v="BASE DE DATOS"/>
    <m/>
  </r>
  <r>
    <s v="24"/>
    <x v="7"/>
    <s v="ELOR"/>
    <s v="33010793"/>
    <s v="33010793"/>
    <x v="2"/>
    <s v="WARTSILA 6"/>
    <s v="S"/>
    <n v="8.1"/>
    <n v="7.8"/>
    <n v="30.285"/>
    <n v="3.9E-2"/>
    <n v="30.324000000000002"/>
    <n v="0"/>
    <n v="4.5199999999999996"/>
    <n v="0"/>
    <n v="0"/>
    <m/>
    <x v="0"/>
    <s v="ELOR33010793WARTSILA 6EL"/>
    <s v="Electro Oriente S. A."/>
    <x v="11"/>
    <x v="11"/>
    <s v="C. T. Iqt.Diesel - Wartsila"/>
    <x v="33"/>
    <s v="EL"/>
    <x v="2"/>
    <x v="79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30.324000000000002"/>
    <n v="3.0324E-2"/>
    <m/>
    <n v="0.67499999999999993"/>
    <n v="0.65"/>
    <n v="0"/>
    <n v="0"/>
    <n v="22"/>
    <s v="BASE DE DATOS"/>
    <m/>
  </r>
  <r>
    <s v="24"/>
    <x v="7"/>
    <s v="ELOR"/>
    <s v="33010793"/>
    <s v="33010793"/>
    <x v="2"/>
    <s v="WARTSILA 7"/>
    <s v="S"/>
    <n v="8.1"/>
    <n v="7.8"/>
    <n v="19.821999999999999"/>
    <n v="0"/>
    <n v="19.821999999999999"/>
    <n v="8"/>
    <n v="3.07"/>
    <n v="0"/>
    <n v="0"/>
    <m/>
    <x v="0"/>
    <s v="ELOR33010793WARTSILA 7EL"/>
    <s v="Electro Oriente S. A."/>
    <x v="11"/>
    <x v="11"/>
    <s v="C. T. Iqt.Diesel - Wartsila"/>
    <x v="33"/>
    <s v="EL"/>
    <x v="2"/>
    <x v="80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9.821999999999999"/>
    <n v="1.9821999999999999E-2"/>
    <m/>
    <n v="0.67499999999999993"/>
    <n v="0.65"/>
    <n v="0"/>
    <n v="0"/>
    <n v="22"/>
    <s v="BASE DE DATOS"/>
    <m/>
  </r>
  <r>
    <s v="24"/>
    <x v="7"/>
    <s v="ELOR"/>
    <s v="33010793"/>
    <s v="33010793"/>
    <x v="2"/>
    <s v="CAT-16CM32"/>
    <s v="S"/>
    <n v="7.4"/>
    <n v="6.5"/>
    <n v="0"/>
    <n v="0"/>
    <n v="0"/>
    <n v="0"/>
    <n v="0"/>
    <n v="0"/>
    <n v="0"/>
    <m/>
    <x v="0"/>
    <s v="ELOR33010793CAT-16CM32EL"/>
    <s v="Electro Oriente S. A."/>
    <x v="11"/>
    <x v="11"/>
    <s v="C. T. Iqt.Diesel - Wartsila"/>
    <x v="33"/>
    <s v="EL"/>
    <x v="2"/>
    <x v="81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166666666666667"/>
    <n v="0.54166666666666663"/>
    <n v="0"/>
    <n v="0"/>
    <n v="22"/>
    <s v="BASE DE DATOS"/>
    <m/>
  </r>
  <r>
    <s v="24"/>
    <x v="7"/>
    <s v="ELOR"/>
    <s v="33010793"/>
    <s v="33010793"/>
    <x v="2"/>
    <s v="CAT.1-16CM32C"/>
    <s v="N"/>
    <n v="7.5179999999999998"/>
    <n v="0"/>
    <n v="0"/>
    <n v="0"/>
    <n v="0"/>
    <n v="0"/>
    <n v="0"/>
    <n v="0"/>
    <n v="0"/>
    <m/>
    <x v="0"/>
    <s v="ELOR33010793CAT.1-16CM32CEL"/>
    <s v="Electro Oriente S. A."/>
    <x v="11"/>
    <x v="11"/>
    <s v="C. T. Iqt.Diesel - Wartsila"/>
    <x v="33"/>
    <s v="EL"/>
    <x v="2"/>
    <x v="82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7"/>
    <s v="ELOR"/>
    <s v="33010793"/>
    <s v="33010793"/>
    <x v="2"/>
    <s v="CAT.2-16CM32C"/>
    <s v="N"/>
    <n v="7.5179999999999998"/>
    <n v="0"/>
    <n v="0"/>
    <n v="0"/>
    <n v="0"/>
    <n v="0"/>
    <n v="0"/>
    <n v="0"/>
    <n v="0"/>
    <m/>
    <x v="0"/>
    <s v="ELOR33010793CAT.2-16CM32CEL"/>
    <s v="Electro Oriente S. A."/>
    <x v="11"/>
    <x v="11"/>
    <s v="C. T. Iqt.Diesel - Wartsila"/>
    <x v="33"/>
    <s v="EL"/>
    <x v="2"/>
    <x v="83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7"/>
    <s v="ELOR"/>
    <s v="43095199"/>
    <s v="43095199"/>
    <x v="2"/>
    <s v="CKD 6S150PV"/>
    <s v="N"/>
    <n v="0.2"/>
    <n v="0"/>
    <n v="0"/>
    <n v="0"/>
    <n v="0"/>
    <n v="0"/>
    <n v="0"/>
    <n v="0"/>
    <n v="0"/>
    <m/>
    <x v="1"/>
    <s v="ELOR43095199CKD 6S150PVEL"/>
    <s v="Electro Oriente S. A."/>
    <x v="11"/>
    <x v="11"/>
    <s v="C. T. Pevas"/>
    <x v="34"/>
    <s v="EL"/>
    <x v="2"/>
    <x v="84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7"/>
    <s v="ELOR"/>
    <s v="43095199"/>
    <s v="43095199"/>
    <x v="2"/>
    <s v="Volvo TD-70G Nº1"/>
    <s v="N"/>
    <n v="0.1"/>
    <n v="0"/>
    <n v="0"/>
    <n v="0"/>
    <n v="0"/>
    <n v="0"/>
    <n v="0"/>
    <n v="0"/>
    <n v="0"/>
    <m/>
    <x v="1"/>
    <s v="ELOR43095199Volvo TD-70G Nº1EL"/>
    <s v="Electro Oriente S. A."/>
    <x v="11"/>
    <x v="11"/>
    <s v="C.T. PEVAS"/>
    <x v="34"/>
    <s v="EL"/>
    <x v="2"/>
    <x v="85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7"/>
    <s v="ELOR"/>
    <s v="43094799"/>
    <s v="43094799"/>
    <x v="2"/>
    <s v="CKD"/>
    <s v="N"/>
    <n v="0.1"/>
    <n v="0"/>
    <n v="0"/>
    <n v="0"/>
    <n v="0"/>
    <n v="0"/>
    <n v="0"/>
    <n v="0"/>
    <n v="0"/>
    <m/>
    <x v="1"/>
    <s v="ELOR43094799CKDEL"/>
    <s v="Electro Oriente S. A."/>
    <x v="11"/>
    <x v="11"/>
    <s v="C. T. Santa Clotilde"/>
    <x v="35"/>
    <s v="EL"/>
    <x v="2"/>
    <x v="70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7"/>
    <s v="ELOR"/>
    <s v="43094799"/>
    <s v="43094799"/>
    <x v="2"/>
    <s v="Cat."/>
    <s v="N"/>
    <n v="0.22500000000000001"/>
    <n v="0"/>
    <n v="0"/>
    <n v="0"/>
    <n v="0"/>
    <n v="0"/>
    <n v="0"/>
    <n v="0"/>
    <n v="0"/>
    <m/>
    <x v="1"/>
    <s v="ELOR43094799Cat.EL"/>
    <s v="Electro Oriente S. A."/>
    <x v="11"/>
    <x v="11"/>
    <s v="C. T. Santa Clotilde"/>
    <x v="35"/>
    <s v="EL"/>
    <x v="2"/>
    <x v="86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1.8749999999999999E-2"/>
    <n v="0"/>
    <n v="0"/>
    <n v="0"/>
    <n v="22"/>
    <s v="BASE DE DATOS"/>
    <m/>
  </r>
  <r>
    <s v="24"/>
    <x v="7"/>
    <s v="ELOR"/>
    <s v="43095399"/>
    <s v="43095399"/>
    <x v="2"/>
    <s v="CKD"/>
    <s v="N"/>
    <n v="0.1"/>
    <n v="0"/>
    <n v="0"/>
    <n v="0"/>
    <n v="0"/>
    <n v="0"/>
    <n v="0"/>
    <n v="0"/>
    <n v="0"/>
    <m/>
    <x v="1"/>
    <s v="ELOR43095399CKDEL"/>
    <s v="Electro Oriente S. A."/>
    <x v="11"/>
    <x v="11"/>
    <s v="C. T. San Pablo"/>
    <x v="36"/>
    <s v="EL"/>
    <x v="2"/>
    <x v="70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7"/>
    <s v="ELOR"/>
    <s v="43095399"/>
    <s v="43095399"/>
    <x v="2"/>
    <s v="Cat."/>
    <s v="N"/>
    <n v="0.09"/>
    <n v="0"/>
    <n v="0"/>
    <n v="0"/>
    <n v="0"/>
    <n v="0"/>
    <n v="0"/>
    <n v="0"/>
    <n v="0"/>
    <m/>
    <x v="1"/>
    <s v="ELOR43095399Cat.EL"/>
    <s v="Electro Oriente S. A."/>
    <x v="11"/>
    <x v="11"/>
    <s v="C. T. San Pablo"/>
    <x v="36"/>
    <s v="EL"/>
    <x v="2"/>
    <x v="86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7"/>
    <s v="ELOR"/>
    <s v="43095599"/>
    <s v="43095599"/>
    <x v="2"/>
    <s v="CKD"/>
    <s v="N"/>
    <n v="0.1"/>
    <n v="0"/>
    <n v="0"/>
    <n v="0"/>
    <n v="0"/>
    <n v="0"/>
    <n v="0"/>
    <n v="0"/>
    <n v="0"/>
    <m/>
    <x v="1"/>
    <s v="ELOR43095599CKDEL"/>
    <s v="Electro Oriente S. A."/>
    <x v="11"/>
    <x v="11"/>
    <s v="C. T. Tamanco Viejo"/>
    <x v="37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7"/>
    <s v="ELOR"/>
    <s v="43095599"/>
    <s v="43095599"/>
    <x v="2"/>
    <s v="Perkins"/>
    <s v="N"/>
    <n v="7.4999999999999997E-2"/>
    <n v="0"/>
    <n v="0"/>
    <n v="0"/>
    <n v="0"/>
    <n v="0"/>
    <n v="0"/>
    <n v="0"/>
    <n v="0"/>
    <m/>
    <x v="1"/>
    <s v="ELOR43095599PerkinsEL"/>
    <s v="Electro Oriente S. A."/>
    <x v="11"/>
    <x v="11"/>
    <s v="C. T. Tamanco Viejo"/>
    <x v="37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7"/>
    <s v="ELOR"/>
    <s v="43095699"/>
    <s v="43095699"/>
    <x v="2"/>
    <s v="CKD"/>
    <s v="N"/>
    <n v="0.1"/>
    <n v="0"/>
    <n v="0"/>
    <n v="0"/>
    <n v="0"/>
    <n v="0"/>
    <n v="0"/>
    <n v="0"/>
    <n v="0"/>
    <m/>
    <x v="1"/>
    <s v="ELOR43095699CKDEL"/>
    <s v="Electro Oriente S. A."/>
    <x v="11"/>
    <x v="11"/>
    <s v="C. T. San Roque de Maquia"/>
    <x v="38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7"/>
    <s v="ELOR"/>
    <s v="43095699"/>
    <s v="43095699"/>
    <x v="2"/>
    <s v="Perkins"/>
    <s v="N"/>
    <n v="0.09"/>
    <n v="0"/>
    <n v="0"/>
    <n v="0"/>
    <n v="0"/>
    <n v="0"/>
    <n v="0"/>
    <n v="0"/>
    <n v="0"/>
    <m/>
    <x v="1"/>
    <s v="ELOR43095699PerkinsEL"/>
    <s v="Electro Oriente S. A."/>
    <x v="11"/>
    <x v="11"/>
    <s v="C. T. San Roque de Maquia"/>
    <x v="38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7"/>
    <s v="ELOR"/>
    <s v="43094999"/>
    <s v="43094999"/>
    <x v="2"/>
    <s v="CKD MODASA"/>
    <s v="N"/>
    <n v="3.5000000000000003E-2"/>
    <n v="0"/>
    <n v="0"/>
    <n v="0"/>
    <n v="0"/>
    <n v="0"/>
    <n v="0"/>
    <n v="0"/>
    <n v="0"/>
    <m/>
    <x v="1"/>
    <s v="ELOR43094999CKD MODASAEL"/>
    <s v="Electro Oriente S. A."/>
    <x v="11"/>
    <x v="11"/>
    <s v="C. T. Cabo Pantoja"/>
    <x v="39"/>
    <s v="EL"/>
    <x v="2"/>
    <x v="87"/>
    <x v="0"/>
    <s v="Instalado"/>
    <s v="Inoperativo"/>
    <s v="Distribuidora"/>
    <x v="0"/>
    <x v="1"/>
    <x v="1"/>
    <x v="0"/>
    <s v="Estatal"/>
    <s v="LORETO"/>
    <s v="LORETO"/>
    <s v="MAYNAS"/>
    <s v="TORRES CAUSANO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7"/>
    <s v="ELOR"/>
    <s v="43095799"/>
    <s v="43095799"/>
    <x v="2"/>
    <s v="CKD"/>
    <s v="N"/>
    <n v="0.1"/>
    <n v="0"/>
    <n v="0"/>
    <n v="0"/>
    <n v="0"/>
    <n v="0"/>
    <n v="0"/>
    <n v="0"/>
    <n v="0"/>
    <m/>
    <x v="1"/>
    <s v="ELOR43095799CKDEL"/>
    <s v="Electro Oriente S. A."/>
    <x v="11"/>
    <x v="11"/>
    <s v="C. T. Bagazan"/>
    <x v="40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7"/>
    <s v="ELOR"/>
    <s v="43095799"/>
    <s v="43095799"/>
    <x v="2"/>
    <s v="Perkins"/>
    <s v="N"/>
    <n v="7.4999999999999997E-2"/>
    <n v="0"/>
    <n v="0"/>
    <n v="0"/>
    <n v="0"/>
    <n v="0"/>
    <n v="0"/>
    <n v="0"/>
    <n v="0"/>
    <m/>
    <x v="1"/>
    <s v="ELOR43095799PerkinsEL"/>
    <s v="Electro Oriente S. A."/>
    <x v="11"/>
    <x v="11"/>
    <s v="C. T. Bagazan"/>
    <x v="40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7"/>
    <s v="ELOR"/>
    <s v="43095899"/>
    <s v="43095899"/>
    <x v="2"/>
    <s v="MODASA"/>
    <s v="N"/>
    <n v="3.5000000000000003E-2"/>
    <n v="0"/>
    <n v="0"/>
    <n v="0"/>
    <n v="0"/>
    <n v="0"/>
    <n v="0"/>
    <n v="0"/>
    <n v="0"/>
    <m/>
    <x v="1"/>
    <s v="ELOR43095899MODASAEL"/>
    <s v="Electro Oriente S. A."/>
    <x v="11"/>
    <x v="11"/>
    <s v="C. T. Sapuena"/>
    <x v="41"/>
    <s v="EL"/>
    <x v="2"/>
    <x v="88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7"/>
    <s v="ELOR"/>
    <s v="43094899"/>
    <s v="43094899"/>
    <x v="2"/>
    <s v="MODASA"/>
    <s v="N"/>
    <n v="3.5000000000000003E-2"/>
    <n v="0"/>
    <n v="0"/>
    <n v="0"/>
    <n v="0"/>
    <n v="0"/>
    <n v="0"/>
    <n v="0"/>
    <n v="0"/>
    <m/>
    <x v="1"/>
    <s v="ELOR43094899MODASAEL"/>
    <s v="Electro Oriente S. A."/>
    <x v="11"/>
    <x v="11"/>
    <s v="C. T. El Alamo"/>
    <x v="42"/>
    <s v="EL"/>
    <x v="2"/>
    <x v="88"/>
    <x v="0"/>
    <s v="Instalado"/>
    <s v="Inoperativo"/>
    <s v="Distribuidora"/>
    <x v="0"/>
    <x v="1"/>
    <x v="1"/>
    <x v="0"/>
    <s v="Estatal"/>
    <s v="LORETO"/>
    <s v="LORETO"/>
    <s v="MAYNAS"/>
    <s v="PUTUMAYU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7"/>
    <s v="ELOR"/>
    <s v="43096199"/>
    <s v="43096199"/>
    <x v="2"/>
    <s v="CKD DAT 120"/>
    <s v="N"/>
    <n v="0.1"/>
    <n v="0"/>
    <n v="0"/>
    <n v="0"/>
    <n v="0"/>
    <n v="0"/>
    <n v="0"/>
    <n v="0"/>
    <n v="0"/>
    <m/>
    <x v="1"/>
    <s v="ELOR43096199CKD DAT 120EL"/>
    <s v="Electro Oriente S. A."/>
    <x v="11"/>
    <x v="11"/>
    <s v="C. T. Inahuaya"/>
    <x v="43"/>
    <s v="EL"/>
    <x v="2"/>
    <x v="89"/>
    <x v="0"/>
    <s v="Instalado"/>
    <s v="Inoperativo"/>
    <s v="Distribuidora"/>
    <x v="0"/>
    <x v="1"/>
    <x v="1"/>
    <x v="0"/>
    <s v="Estatal"/>
    <s v="LORETO"/>
    <s v="LORETO"/>
    <s v="UCAYALI"/>
    <s v="INAHUAY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7"/>
    <s v="ELOR"/>
    <s v="43096299"/>
    <s v="43096299"/>
    <x v="2"/>
    <s v="CKD"/>
    <s v="N"/>
    <n v="0.1"/>
    <n v="0"/>
    <n v="0"/>
    <n v="0"/>
    <n v="0"/>
    <n v="0"/>
    <n v="0"/>
    <n v="0"/>
    <n v="0"/>
    <m/>
    <x v="1"/>
    <s v="ELOR43096299CKDEL"/>
    <s v="Electro Oriente S. A."/>
    <x v="11"/>
    <x v="11"/>
    <s v="C. T. Pampa Hermosa"/>
    <x v="44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PAMPA HERMOS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7"/>
    <s v="ELOR"/>
    <s v="43096399"/>
    <s v="43096399"/>
    <x v="2"/>
    <s v="CKD"/>
    <s v="N"/>
    <n v="0.1"/>
    <n v="0"/>
    <n v="0"/>
    <n v="0"/>
    <n v="0"/>
    <n v="0"/>
    <n v="0"/>
    <n v="0"/>
    <n v="0"/>
    <m/>
    <x v="1"/>
    <s v="ELOR43096399CKDEL"/>
    <s v="Electro Oriente S. A."/>
    <x v="11"/>
    <x v="11"/>
    <s v="C. T. Tierra Blanca"/>
    <x v="45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SARAYACU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7"/>
    <s v="ELOR"/>
    <s v="43095099"/>
    <s v="43095099"/>
    <x v="2"/>
    <s v="Perkins M. 4-326-I"/>
    <s v="N"/>
    <n v="3.5000000000000003E-2"/>
    <n v="0"/>
    <n v="0"/>
    <n v="0"/>
    <n v="0"/>
    <n v="0"/>
    <n v="0"/>
    <n v="0"/>
    <n v="0"/>
    <m/>
    <x v="1"/>
    <s v="ELOR43095099Perkins M. 4-326-IEL"/>
    <s v="Electro Oriente S. A."/>
    <x v="11"/>
    <x v="11"/>
    <s v="C. T. El Porvenir"/>
    <x v="46"/>
    <s v="EL"/>
    <x v="2"/>
    <x v="90"/>
    <x v="0"/>
    <s v="Instalado"/>
    <s v="In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7"/>
    <s v="ELOR"/>
    <s v="43095499"/>
    <s v="43095499"/>
    <x v="2"/>
    <s v="Volvo TD 100"/>
    <s v="N"/>
    <n v="0.15"/>
    <n v="0"/>
    <n v="0"/>
    <n v="0"/>
    <n v="0"/>
    <n v="0"/>
    <n v="0"/>
    <n v="0"/>
    <n v="0"/>
    <m/>
    <x v="1"/>
    <s v="ELOR43095499Volvo TD 100EL"/>
    <s v="Electro Oriente S. A."/>
    <x v="11"/>
    <x v="11"/>
    <s v="C. T. Flor de Punga"/>
    <x v="47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CAPELLO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7"/>
    <s v="ELOR"/>
    <s v="43096099"/>
    <s v="43096099"/>
    <x v="2"/>
    <s v="Volvo TD 100"/>
    <s v="N"/>
    <n v="0.15"/>
    <n v="0"/>
    <n v="0"/>
    <n v="0"/>
    <n v="0"/>
    <n v="0"/>
    <n v="0"/>
    <n v="0"/>
    <n v="0"/>
    <m/>
    <x v="1"/>
    <s v="ELOR43096099Volvo TD 100EL"/>
    <s v="Electro Oriente S. A."/>
    <x v="11"/>
    <x v="11"/>
    <s v="C. T. Colonia Angamos"/>
    <x v="48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YAQUERANA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7"/>
    <s v="ELOR"/>
    <s v="00000000"/>
    <s v="00000000"/>
    <x v="2"/>
    <s v="Perkins 1 2800"/>
    <s v="S"/>
    <n v="0.61"/>
    <n v="0.35"/>
    <n v="11.478"/>
    <n v="43.618000000000002"/>
    <n v="55.095999999999997"/>
    <n v="0"/>
    <n v="215"/>
    <n v="0"/>
    <n v="0"/>
    <m/>
    <x v="0"/>
    <s v="ELOR00000000Perkins 1 2800EL"/>
    <s v="Electro Oriente S. A."/>
    <x v="11"/>
    <x v="11"/>
    <s v="C. T. Caballococha"/>
    <x v="49"/>
    <s v="EL"/>
    <x v="2"/>
    <x v="24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55.095999999999997"/>
    <n v="5.5095999999999999E-2"/>
    <m/>
    <n v="8.7142857142857147E-2"/>
    <n v="4.9999999999999996E-2"/>
    <n v="0"/>
    <n v="7.1054273576010019E-15"/>
    <n v="22"/>
    <s v="BASE DE DATOS"/>
    <m/>
  </r>
  <r>
    <s v="24"/>
    <x v="7"/>
    <s v="ELOR"/>
    <s v="00000000"/>
    <s v="00000000"/>
    <x v="2"/>
    <s v="Perkins 2 2800"/>
    <s v="S"/>
    <n v="0.61"/>
    <n v="0.35"/>
    <n v="26.19"/>
    <n v="99.522999999999996"/>
    <n v="125.71299999999999"/>
    <n v="0"/>
    <n v="464"/>
    <n v="0"/>
    <n v="0"/>
    <m/>
    <x v="0"/>
    <s v="ELOR00000000Perkins 2 2800EL"/>
    <s v="Electro Oriente S. A."/>
    <x v="11"/>
    <x v="11"/>
    <s v="C. T. Caballococha"/>
    <x v="49"/>
    <s v="EL"/>
    <x v="2"/>
    <x v="24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25.71299999999999"/>
    <n v="0.12571299999999999"/>
    <m/>
    <n v="8.7142857142857147E-2"/>
    <n v="4.9999999999999996E-2"/>
    <n v="0"/>
    <n v="0"/>
    <n v="22"/>
    <s v="BASE DE DATOS"/>
    <m/>
  </r>
  <r>
    <s v="24"/>
    <x v="7"/>
    <s v="ELOR"/>
    <s v="00000000"/>
    <s v="00000000"/>
    <x v="2"/>
    <s v="Cat.4-3412-16878"/>
    <s v="S"/>
    <n v="0.73399999999999999"/>
    <n v="0.2"/>
    <n v="8.6649999999999991"/>
    <n v="32.924999999999997"/>
    <n v="41.59"/>
    <n v="2"/>
    <n v="194"/>
    <n v="0"/>
    <n v="40"/>
    <m/>
    <x v="0"/>
    <s v="ELOR00000000Cat.4-3412-16878EL"/>
    <s v="Electro Oriente S. A."/>
    <x v="11"/>
    <x v="11"/>
    <s v="C. T. Caballococha"/>
    <x v="49"/>
    <s v="EL"/>
    <x v="2"/>
    <x v="94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41.59"/>
    <n v="4.1590000000000002E-2"/>
    <m/>
    <n v="6.1166666666666668E-2"/>
    <n v="1.6666666666666666E-2"/>
    <n v="0"/>
    <n v="-7.1054273576010019E-15"/>
    <n v="22"/>
    <s v="BASE DE DATOS"/>
    <m/>
  </r>
  <r>
    <s v="24"/>
    <x v="7"/>
    <s v="ELOR"/>
    <s v="00000000"/>
    <s v="00000000"/>
    <x v="2"/>
    <s v="Caterpillar C27"/>
    <s v="S"/>
    <n v="0.56000000000000005"/>
    <n v="0.45"/>
    <n v="57.588999999999999"/>
    <n v="218.83699999999999"/>
    <n v="276.42599999999999"/>
    <n v="4"/>
    <n v="720"/>
    <n v="0"/>
    <n v="27"/>
    <m/>
    <x v="0"/>
    <s v="ELOR00000000Caterpillar C27EL"/>
    <s v="Electro Oriente S. A."/>
    <x v="11"/>
    <x v="11"/>
    <s v="C. T. Caballococha"/>
    <x v="49"/>
    <s v="EL"/>
    <x v="2"/>
    <x v="95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76.42599999999999"/>
    <n v="0.27642600000000001"/>
    <m/>
    <n v="4.6666666666666669E-2"/>
    <n v="3.7499999999999999E-2"/>
    <n v="0"/>
    <n v="0"/>
    <n v="22"/>
    <s v="BASE DE DATOS"/>
    <m/>
  </r>
  <r>
    <s v="24"/>
    <x v="7"/>
    <s v="ELOR"/>
    <s v="00000000"/>
    <s v="00000000"/>
    <x v="2"/>
    <s v="AKSA1 Perk 8151G"/>
    <s v="S"/>
    <n v="0.68100000000000005"/>
    <n v="0.45"/>
    <n v="25.963000000000001"/>
    <n v="98.656999999999996"/>
    <n v="124.62"/>
    <n v="4"/>
    <n v="447"/>
    <n v="0"/>
    <n v="52"/>
    <m/>
    <x v="0"/>
    <s v="ELOR00000000AKSA1 Perk 8151GEL"/>
    <s v="Electro Oriente S. A."/>
    <x v="11"/>
    <x v="11"/>
    <s v="C. T. Caballococha"/>
    <x v="49"/>
    <s v="EL"/>
    <x v="2"/>
    <x v="9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24.62"/>
    <n v="0.12462000000000001"/>
    <m/>
    <n v="5.6750000000000002E-2"/>
    <n v="3.7499999999999999E-2"/>
    <n v="0"/>
    <n v="0"/>
    <n v="22"/>
    <s v="BASE DE DATOS"/>
    <m/>
  </r>
  <r>
    <s v="24"/>
    <x v="7"/>
    <s v="ELOR"/>
    <s v="00000000"/>
    <s v="00000000"/>
    <x v="2"/>
    <s v="AKSA2 Perk 8164G"/>
    <s v="N"/>
    <n v="0.68100000000000005"/>
    <n v="0"/>
    <n v="0"/>
    <n v="0"/>
    <n v="0"/>
    <n v="0"/>
    <n v="0"/>
    <n v="0"/>
    <n v="0"/>
    <m/>
    <x v="0"/>
    <s v="ELOR00000000AKSA2 Perk 8164GEL"/>
    <s v="Electro Oriente S. A."/>
    <x v="11"/>
    <x v="11"/>
    <s v="C. T. Caballococha"/>
    <x v="49"/>
    <s v="EL"/>
    <x v="2"/>
    <x v="9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n v="5.6750000000000002E-2"/>
    <n v="3.7499999999999999E-2"/>
    <n v="0"/>
    <n v="0"/>
    <n v="22"/>
    <s v="BASE DE DATOS"/>
    <m/>
  </r>
  <r>
    <s v="24"/>
    <x v="7"/>
    <s v="ELOR"/>
    <s v="53026715"/>
    <s v="53026715"/>
    <x v="2"/>
    <s v="Cat.5-C15 7925"/>
    <s v="S"/>
    <n v="0.43"/>
    <n v="0.3"/>
    <n v="16.375"/>
    <n v="58.03"/>
    <n v="74.405000000000001"/>
    <n v="6"/>
    <n v="717"/>
    <n v="1"/>
    <n v="36"/>
    <m/>
    <x v="0"/>
    <s v="ELOR53026715Cat.5-C15 7925EL"/>
    <s v="Electro Oriente S. A."/>
    <x v="11"/>
    <x v="11"/>
    <s v="C.T. Isla Santa Rosa"/>
    <x v="50"/>
    <s v="EL"/>
    <x v="2"/>
    <x v="99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74.405000000000001"/>
    <n v="7.4404999999999999E-2"/>
    <m/>
    <n v="3.5833333333333335E-2"/>
    <n v="2.4999999999999998E-2"/>
    <n v="0"/>
    <n v="0"/>
    <n v="22"/>
    <s v="BASE DE DATOS"/>
    <m/>
  </r>
  <r>
    <s v="24"/>
    <x v="7"/>
    <s v="ELOR"/>
    <s v="53026613"/>
    <s v="53026613"/>
    <x v="2"/>
    <s v="Volv.Pent1 RVL-451"/>
    <s v="N"/>
    <n v="0.48"/>
    <n v="0"/>
    <n v="0"/>
    <n v="0"/>
    <n v="0"/>
    <n v="0"/>
    <n v="0"/>
    <n v="0"/>
    <n v="0"/>
    <m/>
    <x v="0"/>
    <s v="ELOR53026613Volv.Pent1 RVL-451EL"/>
    <s v="Electro Oriente S. A."/>
    <x v="11"/>
    <x v="11"/>
    <s v="C.T. Mayoruna"/>
    <x v="51"/>
    <s v="EL"/>
    <x v="2"/>
    <x v="100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0"/>
    <n v="0"/>
    <n v="0"/>
    <n v="22"/>
    <s v="BASE DE DATOS"/>
    <m/>
  </r>
  <r>
    <s v="24"/>
    <x v="7"/>
    <s v="ELOR"/>
    <s v="53026613"/>
    <s v="53026613"/>
    <x v="2"/>
    <s v="Cat.3412 81Z19624"/>
    <s v="N"/>
    <n v="0.22"/>
    <n v="0"/>
    <n v="0"/>
    <n v="0"/>
    <n v="0"/>
    <n v="0"/>
    <n v="0"/>
    <n v="0"/>
    <n v="0"/>
    <m/>
    <x v="0"/>
    <s v="ELOR53026613Cat.3412 81Z19624EL"/>
    <s v="Electro Oriente S. A."/>
    <x v="11"/>
    <x v="11"/>
    <s v="C.T. Mayoruna"/>
    <x v="51"/>
    <s v="EL"/>
    <x v="2"/>
    <x v="102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1.8333333333333333E-2"/>
    <n v="0"/>
    <n v="0"/>
    <n v="0"/>
    <n v="22"/>
    <s v="BASE DE DATOS"/>
    <m/>
  </r>
  <r>
    <s v="24"/>
    <x v="7"/>
    <s v="ELOR"/>
    <s v="53026613"/>
    <s v="53026613"/>
    <x v="2"/>
    <s v="Modasa MP 460"/>
    <s v="S"/>
    <n v="0.48"/>
    <n v="0.45"/>
    <n v="0"/>
    <n v="0"/>
    <n v="0"/>
    <n v="0"/>
    <n v="0"/>
    <n v="0"/>
    <n v="0"/>
    <m/>
    <x v="0"/>
    <s v="ELOR53026613Modasa MP 460EL"/>
    <s v="Electro Oriente S. A."/>
    <x v="11"/>
    <x v="11"/>
    <s v="C.T. Mayoruna"/>
    <x v="51"/>
    <s v="EL"/>
    <x v="2"/>
    <x v="101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3.7499999999999999E-2"/>
    <n v="0"/>
    <n v="0"/>
    <n v="22"/>
    <s v="BASE DE DATOS"/>
    <m/>
  </r>
  <r>
    <s v="24"/>
    <x v="7"/>
    <s v="ELOR"/>
    <s v="53026613"/>
    <s v="53026613"/>
    <x v="2"/>
    <s v="Cat C15 CAR201439"/>
    <s v="S"/>
    <n v="0.45500000000000002"/>
    <n v="0.41"/>
    <n v="66.888999999999996"/>
    <n v="65.251999999999995"/>
    <n v="132.14099999999999"/>
    <n v="2"/>
    <n v="722"/>
    <n v="0"/>
    <n v="34"/>
    <m/>
    <x v="0"/>
    <s v="ELOR53026613Cat C15 CAR201439EL"/>
    <s v="Electro Oriente S. A."/>
    <x v="11"/>
    <x v="11"/>
    <s v="C.T. Mayoruna"/>
    <x v="51"/>
    <s v="EL"/>
    <x v="2"/>
    <x v="103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132.14099999999999"/>
    <n v="0.13214099999999998"/>
    <m/>
    <n v="3.7916666666666668E-2"/>
    <n v="3.4166666666666665E-2"/>
    <n v="0"/>
    <n v="0"/>
    <n v="22"/>
    <s v="BASE DE DATOS"/>
    <m/>
  </r>
  <r>
    <s v="24"/>
    <x v="7"/>
    <s v="ELOR"/>
    <s v="53026512"/>
    <s v="53026512"/>
    <x v="2"/>
    <s v="Volv.Pent1 RVL-251"/>
    <s v="S"/>
    <n v="0.27300000000000002"/>
    <n v="0.2"/>
    <n v="0"/>
    <n v="0"/>
    <n v="0"/>
    <n v="0"/>
    <n v="0"/>
    <n v="0"/>
    <n v="0"/>
    <m/>
    <x v="0"/>
    <s v="ELOR53026512Volv.Pent1 RVL-251EL"/>
    <s v="Electro Oriente S. A."/>
    <x v="11"/>
    <x v="11"/>
    <s v="C.T. San Francisco"/>
    <x v="52"/>
    <s v="EL"/>
    <x v="2"/>
    <x v="104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2.2750000000000003E-2"/>
    <n v="1.6666666666666666E-2"/>
    <n v="0"/>
    <n v="0"/>
    <n v="22"/>
    <s v="BASE DE DATOS"/>
    <m/>
  </r>
  <r>
    <s v="24"/>
    <x v="7"/>
    <s v="ELOR"/>
    <s v="53026512"/>
    <s v="53026512"/>
    <x v="2"/>
    <s v="OLYMPIAN"/>
    <s v="S"/>
    <n v="0.13"/>
    <n v="0.1"/>
    <n v="0"/>
    <n v="0"/>
    <n v="0"/>
    <n v="0"/>
    <n v="0"/>
    <n v="0"/>
    <n v="0"/>
    <m/>
    <x v="0"/>
    <s v="ELOR53026512OLYMPIANEL"/>
    <s v="Electro Oriente S. A."/>
    <x v="11"/>
    <x v="11"/>
    <s v="C.T. San Francisco"/>
    <x v="52"/>
    <s v="EL"/>
    <x v="2"/>
    <x v="105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1.0833333333333334E-2"/>
    <n v="8.3333333333333332E-3"/>
    <n v="0"/>
    <n v="0"/>
    <n v="22"/>
    <s v="BASE DE DATOS"/>
    <m/>
  </r>
  <r>
    <s v="24"/>
    <x v="7"/>
    <s v="ELOR"/>
    <s v="53026512"/>
    <s v="53026512"/>
    <x v="2"/>
    <s v="Vol.Pent TAD1642GEb"/>
    <s v="S"/>
    <n v="0.6"/>
    <n v="0.48"/>
    <n v="16.14"/>
    <n v="49.12"/>
    <n v="65.260000000000005"/>
    <n v="7"/>
    <n v="447"/>
    <n v="0"/>
    <n v="16"/>
    <m/>
    <x v="0"/>
    <s v="ELOR53026512Vol.Pent TAD1642GEbEL"/>
    <s v="Electro Oriente S. A."/>
    <x v="11"/>
    <x v="11"/>
    <s v="C.T. San Francisco"/>
    <x v="52"/>
    <s v="EL"/>
    <x v="2"/>
    <x v="106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65.260000000000005"/>
    <n v="6.5259999999999999E-2"/>
    <m/>
    <n v="4.9999999999999996E-2"/>
    <n v="0.04"/>
    <n v="0"/>
    <n v="-1.4210854715202004E-14"/>
    <n v="22"/>
    <s v="BASE DE DATOS"/>
    <m/>
  </r>
  <r>
    <s v="24"/>
    <x v="7"/>
    <s v="ELOR"/>
    <s v="53026919"/>
    <s v="53026919"/>
    <x v="2"/>
    <s v="Perkins1 R014001C"/>
    <s v="S"/>
    <n v="0.13600000000000001"/>
    <n v="0.124"/>
    <n v="1.7869999999999999"/>
    <n v="4.7489999999999997"/>
    <n v="6.5359999999999996"/>
    <n v="1"/>
    <n v="128"/>
    <n v="0"/>
    <n v="9"/>
    <m/>
    <x v="0"/>
    <s v="ELOR53026919Perkins1 R014001CEL"/>
    <s v="Electro Oriente S. A."/>
    <x v="11"/>
    <x v="11"/>
    <s v="C. T. Islandia"/>
    <x v="53"/>
    <s v="EL"/>
    <x v="2"/>
    <x v="107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6.5359999999999996"/>
    <n v="6.5359999999999993E-3"/>
    <m/>
    <n v="1.1333333333333334E-2"/>
    <n v="1.0333333333333333E-2"/>
    <n v="0"/>
    <n v="0"/>
    <n v="22"/>
    <s v="BASE DE DATOS"/>
    <m/>
  </r>
  <r>
    <s v="24"/>
    <x v="7"/>
    <s v="ELOR"/>
    <s v="53026919"/>
    <s v="53026919"/>
    <x v="2"/>
    <s v="Perkins2 R013699C"/>
    <s v="S"/>
    <n v="0.13600000000000001"/>
    <n v="0.123"/>
    <n v="1.774"/>
    <n v="4.7629999999999999"/>
    <n v="6.5369999999999999"/>
    <n v="1"/>
    <n v="129"/>
    <n v="0"/>
    <n v="7"/>
    <m/>
    <x v="0"/>
    <s v="ELOR53026919Perkins2 R013699CEL"/>
    <s v="Electro Oriente S. A."/>
    <x v="11"/>
    <x v="11"/>
    <s v="C. T. Islandia"/>
    <x v="53"/>
    <s v="EL"/>
    <x v="2"/>
    <x v="10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6.5369999999999999"/>
    <n v="6.5370000000000003E-3"/>
    <m/>
    <n v="1.1333333333333334E-2"/>
    <n v="1.025E-2"/>
    <n v="0"/>
    <n v="0"/>
    <n v="22"/>
    <s v="BASE DE DATOS"/>
    <m/>
  </r>
  <r>
    <s v="24"/>
    <x v="7"/>
    <s v="ELOR"/>
    <s v="53026919"/>
    <s v="53026919"/>
    <x v="2"/>
    <s v="VolvoP FFDL250GF"/>
    <s v="S"/>
    <n v="0.27500000000000002"/>
    <n v="0.2"/>
    <n v="12.741"/>
    <n v="33.29"/>
    <n v="46.030999999999999"/>
    <n v="4"/>
    <n v="448"/>
    <n v="0"/>
    <n v="33"/>
    <m/>
    <x v="0"/>
    <s v="ELOR53026919VolvoP FFDL250GFEL"/>
    <s v="Electro Oriente S. A."/>
    <x v="11"/>
    <x v="11"/>
    <s v="C. T. Islandia"/>
    <x v="53"/>
    <s v="EL"/>
    <x v="2"/>
    <x v="171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46.030999999999999"/>
    <n v="4.6030999999999996E-2"/>
    <m/>
    <n v="2.5000000000000001E-2"/>
    <n v="1.8181818181818184E-2"/>
    <n v="0"/>
    <n v="0"/>
    <n v="22"/>
    <s v="BASE DE DATOS"/>
    <m/>
  </r>
  <r>
    <s v="24"/>
    <x v="7"/>
    <s v="ELOR"/>
    <s v="43095299"/>
    <s v="43095299"/>
    <x v="2"/>
    <s v="Perkins1 U489142C"/>
    <s v="S"/>
    <n v="3.1E-2"/>
    <n v="2.5000000000000001E-2"/>
    <n v="0.78300000000000003"/>
    <n v="0.113"/>
    <n v="0.89600000000000002"/>
    <n v="4"/>
    <n v="95"/>
    <n v="0"/>
    <n v="16"/>
    <m/>
    <x v="0"/>
    <s v="ELOR43095299Perkins1 U489142CEL"/>
    <s v="Electro Oriente S. A."/>
    <x v="11"/>
    <x v="11"/>
    <s v="C. T. Petropolis"/>
    <x v="54"/>
    <s v="EL"/>
    <x v="2"/>
    <x v="111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0.89600000000000002"/>
    <n v="8.9599999999999999E-4"/>
    <m/>
    <n v="2.5833333333333333E-3"/>
    <n v="2.0833333333333333E-3"/>
    <n v="0"/>
    <n v="0"/>
    <n v="22"/>
    <s v="BASE DE DATOS"/>
    <m/>
  </r>
  <r>
    <s v="24"/>
    <x v="7"/>
    <s v="ELOR"/>
    <s v="53023414"/>
    <s v="53023414"/>
    <x v="2"/>
    <s v="Volvo 03"/>
    <s v="S"/>
    <n v="0.36399999999999999"/>
    <n v="0"/>
    <n v="0"/>
    <n v="0"/>
    <n v="0"/>
    <n v="0"/>
    <n v="0"/>
    <n v="0"/>
    <n v="0"/>
    <m/>
    <x v="0"/>
    <s v="ELOR53023414Volvo 03EL"/>
    <s v="Electro Oriente S. A."/>
    <x v="11"/>
    <x v="11"/>
    <s v="C. T. El Estrecho"/>
    <x v="62"/>
    <s v="EL"/>
    <x v="2"/>
    <x v="142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"/>
    <n v="0"/>
    <m/>
    <n v="3.0333333333333334E-2"/>
    <n v="2.4249999999999997E-2"/>
    <n v="0"/>
    <n v="0"/>
    <n v="22"/>
    <s v="BASE DE DATOS"/>
    <m/>
  </r>
  <r>
    <s v="24"/>
    <x v="7"/>
    <s v="ELOR"/>
    <s v="53023414"/>
    <s v="53023414"/>
    <x v="2"/>
    <s v="Cat-2 3306"/>
    <s v="S"/>
    <n v="0.22500000000000001"/>
    <n v="0.2"/>
    <n v="10.978"/>
    <n v="39.398000000000003"/>
    <n v="50.375999999999998"/>
    <n v="2"/>
    <n v="331"/>
    <n v="0"/>
    <n v="0"/>
    <m/>
    <x v="0"/>
    <s v="ELOR53023414Cat-2 3306EL"/>
    <s v="Electro Oriente S. A."/>
    <x v="11"/>
    <x v="11"/>
    <s v="C. T. El Estrecho"/>
    <x v="62"/>
    <s v="EL"/>
    <x v="2"/>
    <x v="141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50.375999999999998"/>
    <n v="5.0375999999999997E-2"/>
    <m/>
    <s v="-"/>
    <n v="0"/>
    <n v="0"/>
    <n v="7.1054273576010019E-15"/>
    <n v="22"/>
    <s v="BASE DE DATOS"/>
    <m/>
  </r>
  <r>
    <s v="24"/>
    <x v="7"/>
    <s v="ELOR"/>
    <s v="53023414"/>
    <s v="53023414"/>
    <x v="2"/>
    <s v="Jolucava J0452"/>
    <s v="S"/>
    <n v="0.45"/>
    <n v="0.36"/>
    <n v="14.471"/>
    <n v="53.954999999999998"/>
    <n v="68.426000000000002"/>
    <n v="2"/>
    <n v="413"/>
    <n v="0"/>
    <n v="0"/>
    <m/>
    <x v="0"/>
    <s v="ELOR53023414Jolucava J0452EL"/>
    <s v="Electro Oriente S. A."/>
    <x v="11"/>
    <x v="11"/>
    <s v="C. T. El Estrecho"/>
    <x v="62"/>
    <s v="EL"/>
    <x v="2"/>
    <x v="238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68.426000000000002"/>
    <n v="6.8426000000000001E-2"/>
    <m/>
    <n v="5.6250000000000001E-2"/>
    <n v="4.4999999999999998E-2"/>
    <n v="0"/>
    <n v="0"/>
    <n v="22"/>
    <s v="BASE DE DATOS"/>
    <m/>
  </r>
  <r>
    <s v="24"/>
    <x v="7"/>
    <s v="ELOR"/>
    <s v="33011093"/>
    <s v="33011093"/>
    <x v="2"/>
    <s v="Cat.3512 Dita"/>
    <s v="S"/>
    <n v="0.5"/>
    <n v="0.35"/>
    <n v="8.5399999999999991"/>
    <n v="87.92"/>
    <n v="96.46"/>
    <n v="0"/>
    <n v="313"/>
    <n v="0"/>
    <n v="10"/>
    <m/>
    <x v="0"/>
    <s v="ELOR33011093Cat.3512 DitaEL"/>
    <s v="Electro Oriente S. A."/>
    <x v="11"/>
    <x v="11"/>
    <s v="C. T. Contamana"/>
    <x v="63"/>
    <s v="EL"/>
    <x v="2"/>
    <x v="144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96.46"/>
    <n v="9.645999999999999E-2"/>
    <m/>
    <n v="4.1666666666666664E-2"/>
    <n v="2.9166666666666664E-2"/>
    <n v="0"/>
    <n v="1.4210854715202004E-14"/>
    <n v="22"/>
    <s v="BASE DE DATOS"/>
    <m/>
  </r>
  <r>
    <s v="24"/>
    <x v="7"/>
    <s v="ELOR"/>
    <s v="33011093"/>
    <s v="33011093"/>
    <x v="2"/>
    <s v="Cat.2.3512 Dita"/>
    <s v="S"/>
    <n v="0.5"/>
    <n v="0.35"/>
    <n v="0.64"/>
    <n v="1.6"/>
    <n v="2.2400000000000002"/>
    <n v="2"/>
    <n v="8"/>
    <n v="0"/>
    <n v="0"/>
    <m/>
    <x v="0"/>
    <s v="ELOR33011093Cat.2.3512 DitaEL"/>
    <s v="Electro Oriente S. A."/>
    <x v="11"/>
    <x v="11"/>
    <s v="C. T. Contamana"/>
    <x v="63"/>
    <s v="EL"/>
    <x v="2"/>
    <x v="145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2.2400000000000002"/>
    <n v="2.2400000000000002E-3"/>
    <m/>
    <n v="4.1666666666666664E-2"/>
    <n v="2.4999999999999998E-2"/>
    <n v="0"/>
    <n v="0"/>
    <n v="22"/>
    <s v="BASE DE DATOS"/>
    <m/>
  </r>
  <r>
    <s v="24"/>
    <x v="7"/>
    <s v="ELOR"/>
    <s v="33011093"/>
    <s v="33011093"/>
    <x v="2"/>
    <s v="Cat.6 3516B 0141"/>
    <s v="N"/>
    <n v="2"/>
    <n v="0"/>
    <n v="0"/>
    <n v="0"/>
    <n v="0"/>
    <n v="0"/>
    <n v="0"/>
    <n v="0"/>
    <n v="0"/>
    <m/>
    <x v="0"/>
    <s v="ELOR33011093Cat.6 3516B 0141EL"/>
    <s v="Electro Oriente S. A."/>
    <x v="11"/>
    <x v="11"/>
    <s v="C. T. Contamana"/>
    <x v="63"/>
    <s v="EL"/>
    <x v="2"/>
    <x v="147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n v="0.18181818181818182"/>
    <n v="0.1"/>
    <n v="0"/>
    <n v="0"/>
    <n v="22"/>
    <s v="BASE DE DATOS"/>
    <m/>
  </r>
  <r>
    <s v="24"/>
    <x v="7"/>
    <s v="ELOR"/>
    <s v="33011093"/>
    <s v="33011093"/>
    <x v="2"/>
    <s v="Cat83516BJYA00139"/>
    <s v="S"/>
    <n v="2"/>
    <n v="1.1000000000000001"/>
    <n v="13.797000000000001"/>
    <n v="182.94"/>
    <n v="196.73699999999999"/>
    <n v="7"/>
    <n v="458"/>
    <n v="0"/>
    <n v="135"/>
    <m/>
    <x v="0"/>
    <s v="ELOR33011093Cat83516BJYA00139EL"/>
    <s v="Electro Oriente S. A."/>
    <x v="11"/>
    <x v="11"/>
    <s v="C. T. Contamana"/>
    <x v="63"/>
    <s v="EL"/>
    <x v="2"/>
    <x v="148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196.73699999999999"/>
    <n v="0.196737"/>
    <m/>
    <n v="0.16666666666666666"/>
    <n v="9.1666666666666674E-2"/>
    <n v="0"/>
    <n v="0"/>
    <n v="22"/>
    <s v="BASE DE DATOS"/>
    <m/>
  </r>
  <r>
    <s v="24"/>
    <x v="7"/>
    <s v="ELOR"/>
    <s v="33011093"/>
    <s v="33011093"/>
    <x v="2"/>
    <s v="Cat 09 3516"/>
    <s v="S"/>
    <n v="1"/>
    <n v="0.7"/>
    <n v="21.486999999999998"/>
    <n v="403.3"/>
    <n v="424.78699999999998"/>
    <n v="33"/>
    <n v="691"/>
    <n v="0"/>
    <n v="130"/>
    <m/>
    <x v="0"/>
    <s v="ELOR33011093Cat 09 3516EL"/>
    <s v="Electro Oriente S. A."/>
    <x v="11"/>
    <x v="11"/>
    <s v="C. T. Contamana"/>
    <x v="63"/>
    <s v="EL"/>
    <x v="2"/>
    <x v="172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424.78699999999998"/>
    <n v="0.42478699999999997"/>
    <m/>
    <n v="9.0909090909090912E-2"/>
    <n v="6.363636363636363E-2"/>
    <n v="0"/>
    <n v="5.6843418860808015E-14"/>
    <n v="22"/>
    <s v="BASE DE DATOS"/>
    <m/>
  </r>
  <r>
    <s v="24"/>
    <x v="7"/>
    <s v="ELOR"/>
    <s v="43096499"/>
    <s v="43096499"/>
    <x v="2"/>
    <s v="Cat.C18 G6B20736"/>
    <s v="N"/>
    <n v="0.5"/>
    <n v="0"/>
    <n v="0"/>
    <n v="0"/>
    <n v="0"/>
    <n v="0"/>
    <n v="0"/>
    <n v="0"/>
    <n v="0"/>
    <m/>
    <x v="0"/>
    <s v="ELOR43096499Cat.C18 G6B20736EL"/>
    <s v="Electro Oriente S. A."/>
    <x v="11"/>
    <x v="11"/>
    <s v="C.T. ORELLANA"/>
    <x v="55"/>
    <s v="EL"/>
    <x v="2"/>
    <x v="113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4.1666666666666664E-2"/>
    <n v="0"/>
    <n v="0"/>
    <n v="0"/>
    <n v="22"/>
    <s v="BASE DE DATOS"/>
    <m/>
  </r>
  <r>
    <s v="24"/>
    <x v="7"/>
    <s v="ELOR"/>
    <s v="43096499"/>
    <s v="43096499"/>
    <x v="2"/>
    <s v="Perkins 2506AE15TAG"/>
    <s v="N"/>
    <n v="0.46800000000000003"/>
    <n v="0"/>
    <n v="0"/>
    <n v="0"/>
    <n v="0"/>
    <n v="0"/>
    <n v="0"/>
    <n v="0"/>
    <n v="0"/>
    <m/>
    <x v="0"/>
    <s v="ELOR43096499Perkins 2506AE15TAGEL"/>
    <s v="Electro Oriente S. A."/>
    <x v="11"/>
    <x v="11"/>
    <s v="C.T. ORELLANA"/>
    <x v="55"/>
    <s v="EL"/>
    <x v="2"/>
    <x v="114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3.9E-2"/>
    <n v="0"/>
    <n v="0"/>
    <n v="0"/>
    <n v="22"/>
    <s v="BASE DE DATOS"/>
    <m/>
  </r>
  <r>
    <s v="24"/>
    <x v="7"/>
    <s v="ELOR"/>
    <s v="43096499"/>
    <s v="43096499"/>
    <x v="2"/>
    <s v="VolvoModasa KGEV"/>
    <s v="S"/>
    <n v="0.35099999999999998"/>
    <n v="0.28100000000000003"/>
    <n v="15.41"/>
    <n v="107.86799999999999"/>
    <n v="123.27800000000001"/>
    <n v="6"/>
    <n v="718"/>
    <n v="0"/>
    <n v="0"/>
    <m/>
    <x v="0"/>
    <s v="ELOR43096499VolvoModasa KGEVEL"/>
    <s v="Electro Oriente S. A."/>
    <x v="11"/>
    <x v="11"/>
    <s v="C. T. Orellana"/>
    <x v="55"/>
    <s v="EL"/>
    <x v="2"/>
    <x v="115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123.27800000000001"/>
    <n v="0.12327800000000001"/>
    <m/>
    <n v="2.9249999999999998E-2"/>
    <n v="2.2500000000000003E-2"/>
    <n v="0"/>
    <n v="-1.4210854715202004E-14"/>
    <n v="22"/>
    <s v="BASE DE DATOS"/>
    <m/>
  </r>
  <r>
    <s v="24"/>
    <x v="7"/>
    <s v="ELOR"/>
    <s v="43096499"/>
    <s v="43096499"/>
    <x v="2"/>
    <s v="Perkins MP460I"/>
    <s v="S"/>
    <n v="0.48"/>
    <n v="0.36"/>
    <n v="0.191"/>
    <n v="1.335"/>
    <n v="1.526"/>
    <n v="0"/>
    <n v="6"/>
    <n v="0"/>
    <n v="0"/>
    <m/>
    <x v="0"/>
    <s v="ELOR43096499Perkins MP460IEL"/>
    <s v="Electro Oriente S. A."/>
    <x v="11"/>
    <x v="11"/>
    <s v="C. T. Orellana"/>
    <x v="55"/>
    <s v="EL"/>
    <x v="2"/>
    <x v="116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1.526"/>
    <n v="1.526E-3"/>
    <m/>
    <n v="0.04"/>
    <n v="3.2083333333333332E-2"/>
    <n v="0"/>
    <n v="0"/>
    <n v="22"/>
    <s v="BASE DE DATOS"/>
    <m/>
  </r>
  <r>
    <s v="24"/>
    <x v="7"/>
    <s v="ELOR"/>
    <s v="43094699"/>
    <s v="43094699"/>
    <x v="2"/>
    <s v="Volvo Penta RVM364"/>
    <s v="S"/>
    <n v="0.36399999999999999"/>
    <n v="0.3"/>
    <n v="14.307"/>
    <n v="100.148"/>
    <n v="114.455"/>
    <n v="6"/>
    <n v="718"/>
    <n v="0"/>
    <n v="0"/>
    <m/>
    <x v="0"/>
    <s v="ELOR43094699Volvo Penta RVM364EL"/>
    <s v="Electro Oriente S. A."/>
    <x v="11"/>
    <x v="11"/>
    <s v="C. T. Indiana"/>
    <x v="56"/>
    <s v="EL"/>
    <x v="2"/>
    <x v="117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114.455"/>
    <n v="0.114455"/>
    <m/>
    <n v="3.0333333333333334E-2"/>
    <n v="2.4999999999999998E-2"/>
    <n v="0"/>
    <n v="0"/>
    <n v="22"/>
    <s v="BASE DE DATOS"/>
    <m/>
  </r>
  <r>
    <s v="24"/>
    <x v="7"/>
    <s v="ELOR"/>
    <s v="43094699"/>
    <s v="43094699"/>
    <x v="2"/>
    <s v="Jolucava J0451"/>
    <s v="N"/>
    <n v="0.45"/>
    <n v="0"/>
    <n v="0"/>
    <n v="0"/>
    <n v="0"/>
    <n v="0"/>
    <n v="0"/>
    <n v="0"/>
    <n v="0"/>
    <m/>
    <x v="0"/>
    <s v="ELOR43094699Jolucava J0451EL"/>
    <s v="Electro Oriente S. A."/>
    <x v="11"/>
    <x v="11"/>
    <s v="C. T. Indiana"/>
    <x v="56"/>
    <s v="EL"/>
    <x v="2"/>
    <x v="239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0"/>
    <n v="0"/>
    <m/>
    <n v="5.6250000000000001E-2"/>
    <n v="0"/>
    <n v="0"/>
    <n v="0"/>
    <n v="22"/>
    <s v="BASE DE DATOS"/>
    <m/>
  </r>
  <r>
    <s v="24"/>
    <x v="7"/>
    <s v="ELOR"/>
    <s v="43094699"/>
    <s v="43094699"/>
    <x v="2"/>
    <s v="Vol.3 Pent TWD1643G"/>
    <s v="S"/>
    <n v="0.6"/>
    <n v="0.26"/>
    <n v="14.563000000000001"/>
    <n v="101.94"/>
    <n v="116.503"/>
    <n v="5"/>
    <n v="534"/>
    <n v="0"/>
    <n v="66"/>
    <m/>
    <x v="0"/>
    <s v="ELOR43094699Vol.3 Pent TWD1643GEL"/>
    <s v="Electro Oriente S. A."/>
    <x v="11"/>
    <x v="11"/>
    <s v="C. T. Indiana"/>
    <x v="56"/>
    <s v="EL"/>
    <x v="2"/>
    <x v="120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116.503"/>
    <n v="0.116503"/>
    <m/>
    <n v="0.06"/>
    <n v="2.6000000000000002E-2"/>
    <n v="0"/>
    <n v="0"/>
    <n v="22"/>
    <s v="BASE DE DATOS"/>
    <m/>
  </r>
  <r>
    <s v="24"/>
    <x v="7"/>
    <s v="ELOR"/>
    <s v="43094699"/>
    <s v="43094699"/>
    <x v="2"/>
    <s v="Perkins C18"/>
    <s v="N"/>
    <n v="0.6"/>
    <n v="0"/>
    <n v="0"/>
    <n v="0"/>
    <n v="0"/>
    <n v="0"/>
    <n v="0"/>
    <n v="0"/>
    <n v="0"/>
    <m/>
    <x v="0"/>
    <s v="ELOR43094699Perkins C18EL"/>
    <s v="Electro Oriente S. A."/>
    <x v="11"/>
    <x v="11"/>
    <s v="C. T. Indiana"/>
    <x v="56"/>
    <s v="EL"/>
    <x v="2"/>
    <x v="118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0"/>
    <n v="0"/>
    <m/>
    <n v="4.9999999999999996E-2"/>
    <n v="3.3333333333333333E-2"/>
    <n v="0"/>
    <n v="0"/>
    <n v="22"/>
    <s v="BASE DE DATOS"/>
    <m/>
  </r>
  <r>
    <s v="24"/>
    <x v="7"/>
    <s v="ELOR"/>
    <s v="33011193"/>
    <s v="33011193"/>
    <x v="2"/>
    <s v="MTU=2 1200DS Detroi"/>
    <s v="S"/>
    <n v="1.2250000000000001"/>
    <n v="0.2"/>
    <n v="3.4630000000000001"/>
    <n v="6.3479999999999999"/>
    <n v="9.8109999999999999"/>
    <n v="16"/>
    <n v="46"/>
    <n v="0"/>
    <n v="0"/>
    <m/>
    <x v="0"/>
    <s v="ELOR33011193MTU=2 1200DS DetroiEL"/>
    <s v="Electro Oriente S. A."/>
    <x v="11"/>
    <x v="11"/>
    <s v="C. T. Nauta"/>
    <x v="57"/>
    <s v="EL"/>
    <x v="2"/>
    <x v="122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9.8109999999999999"/>
    <n v="9.8110000000000003E-3"/>
    <m/>
    <n v="0.10208333333333335"/>
    <n v="1.6666666666666666E-2"/>
    <n v="0"/>
    <n v="0"/>
    <n v="22"/>
    <s v="BASE DE DATOS"/>
    <m/>
  </r>
  <r>
    <s v="24"/>
    <x v="7"/>
    <s v="ELOR"/>
    <s v="33011193"/>
    <s v="33011193"/>
    <x v="2"/>
    <s v="Cat. 3512 Dita"/>
    <s v="S"/>
    <n v="0.5"/>
    <n v="0.45"/>
    <n v="19.585000000000001"/>
    <n v="23.715"/>
    <n v="43.3"/>
    <n v="8"/>
    <n v="162"/>
    <n v="0"/>
    <n v="0"/>
    <m/>
    <x v="0"/>
    <s v="ELOR33011193Cat. 3512 DitaEL"/>
    <s v="Electro Oriente S. A."/>
    <x v="11"/>
    <x v="11"/>
    <s v="C. T. Nauta"/>
    <x v="57"/>
    <s v="EL"/>
    <x v="2"/>
    <x v="123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43.3"/>
    <n v="4.3299999999999998E-2"/>
    <m/>
    <n v="4.1666666666666664E-2"/>
    <n v="3.7499999999999999E-2"/>
    <n v="0"/>
    <n v="0"/>
    <n v="22"/>
    <s v="BASE DE DATOS"/>
    <m/>
  </r>
  <r>
    <s v="24"/>
    <x v="7"/>
    <s v="ELOR"/>
    <s v="33011193"/>
    <s v="33011193"/>
    <x v="2"/>
    <s v="Cat C27"/>
    <s v="S"/>
    <n v="1"/>
    <n v="0.55000000000000004"/>
    <n v="10.89"/>
    <n v="16.675000000000001"/>
    <n v="27.565000000000001"/>
    <n v="0"/>
    <n v="77"/>
    <n v="0"/>
    <n v="0"/>
    <m/>
    <x v="0"/>
    <s v="ELOR33011193Cat C27EL"/>
    <s v="Electro Oriente S. A."/>
    <x v="11"/>
    <x v="11"/>
    <s v="C. T. Nauta"/>
    <x v="57"/>
    <s v="EL"/>
    <x v="2"/>
    <x v="12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27.565000000000001"/>
    <n v="2.7565000000000003E-2"/>
    <m/>
    <s v="-"/>
    <s v="-"/>
    <n v="0"/>
    <n v="0"/>
    <n v="22"/>
    <s v="BASE DE DATOS"/>
    <m/>
  </r>
  <r>
    <s v="24"/>
    <x v="7"/>
    <s v="ELOR"/>
    <s v="33011193"/>
    <s v="33011193"/>
    <x v="2"/>
    <s v="Cummi QSK60 20006"/>
    <s v="S"/>
    <n v="2"/>
    <n v="0.6"/>
    <n v="269.86900000000003"/>
    <n v="289.358"/>
    <n v="559.22699999999998"/>
    <n v="13"/>
    <n v="711"/>
    <n v="0"/>
    <n v="250"/>
    <m/>
    <x v="0"/>
    <s v="ELOR33011193Cummi QSK60 20006EL"/>
    <s v="Electro Oriente S. A."/>
    <x v="11"/>
    <x v="11"/>
    <s v="C. T. Nauta"/>
    <x v="57"/>
    <s v="EL"/>
    <x v="2"/>
    <x v="125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559.22699999999998"/>
    <n v="0.55922700000000003"/>
    <m/>
    <n v="0.16666666666666666"/>
    <n v="4.9999999999999996E-2"/>
    <n v="0"/>
    <n v="1.1368683772161603E-13"/>
    <n v="22"/>
    <s v="BASE DE DATOS"/>
    <m/>
  </r>
  <r>
    <s v="24"/>
    <x v="7"/>
    <s v="ELOR"/>
    <s v="33011193"/>
    <s v="33011193"/>
    <x v="2"/>
    <s v="Volvo NV560"/>
    <s v="S"/>
    <n v="0.60399999999999998"/>
    <n v="0.4"/>
    <n v="75.484999999999999"/>
    <n v="104.27"/>
    <n v="179.755"/>
    <n v="8"/>
    <n v="467"/>
    <n v="0"/>
    <n v="0"/>
    <m/>
    <x v="0"/>
    <s v="ELOR33011193Volvo NV560EL"/>
    <s v="Electro Oriente S. A."/>
    <x v="11"/>
    <x v="11"/>
    <s v="C. T. Nauta"/>
    <x v="57"/>
    <s v="EL"/>
    <x v="2"/>
    <x v="23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79.755"/>
    <n v="0.179755"/>
    <m/>
    <n v="6.7111111111111107E-2"/>
    <n v="4.4444444444444446E-2"/>
    <n v="0"/>
    <n v="0"/>
    <n v="22"/>
    <s v="BASE DE DATOS"/>
    <m/>
  </r>
  <r>
    <s v="24"/>
    <x v="7"/>
    <s v="ELOR"/>
    <s v="33010993"/>
    <s v="33010993"/>
    <x v="2"/>
    <s v="Cat.1-3512(.208)"/>
    <s v="N"/>
    <n v="0.5"/>
    <n v="0"/>
    <n v="0"/>
    <n v="0"/>
    <n v="0"/>
    <n v="0"/>
    <n v="0"/>
    <n v="0"/>
    <n v="0"/>
    <m/>
    <x v="0"/>
    <s v="ELOR33010993Cat.1-3512(.208)EL"/>
    <s v="Electro Oriente S. A."/>
    <x v="11"/>
    <x v="11"/>
    <s v="C. T. Requena"/>
    <x v="58"/>
    <s v="EL"/>
    <x v="2"/>
    <x v="126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4.5454545454545456E-2"/>
    <n v="0"/>
    <n v="0"/>
    <n v="0"/>
    <n v="22"/>
    <s v="BASE DE DATOS"/>
    <m/>
  </r>
  <r>
    <s v="24"/>
    <x v="7"/>
    <s v="ELOR"/>
    <s v="33010993"/>
    <s v="33010993"/>
    <x v="2"/>
    <s v="Cat.3-3512(.219)"/>
    <s v="S"/>
    <n v="0.5"/>
    <n v="0.3"/>
    <n v="0"/>
    <n v="3.04"/>
    <n v="3.04"/>
    <n v="0"/>
    <n v="15"/>
    <n v="0"/>
    <n v="0"/>
    <m/>
    <x v="0"/>
    <s v="ELOR33010993Cat.3-3512(.219)EL"/>
    <s v="Electro Oriente S. A."/>
    <x v="11"/>
    <x v="11"/>
    <s v="C. T. Requena"/>
    <x v="58"/>
    <s v="EL"/>
    <x v="2"/>
    <x v="127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3.04"/>
    <n v="3.0400000000000002E-3"/>
    <m/>
    <n v="4.5454545454545456E-2"/>
    <n v="2.7272727272727271E-2"/>
    <n v="0"/>
    <n v="0"/>
    <n v="22"/>
    <s v="BASE DE DATOS"/>
    <m/>
  </r>
  <r>
    <s v="24"/>
    <x v="7"/>
    <s v="ELOR"/>
    <s v="33010993"/>
    <s v="33010993"/>
    <x v="2"/>
    <s v="CAT 6-3516B-139"/>
    <s v="S"/>
    <n v="2"/>
    <n v="1.2"/>
    <n v="7.6950000000000003"/>
    <n v="163.178"/>
    <n v="170.87299999999999"/>
    <n v="4"/>
    <n v="278"/>
    <n v="0"/>
    <n v="115"/>
    <m/>
    <x v="0"/>
    <s v="ELOR33010993CAT 6-3516B-139EL"/>
    <s v="Electro Oriente S. A."/>
    <x v="11"/>
    <x v="11"/>
    <s v="C. T. Requena"/>
    <x v="58"/>
    <s v="EL"/>
    <x v="2"/>
    <x v="131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70.87299999999999"/>
    <n v="0.170873"/>
    <m/>
    <n v="0.18181818181818182"/>
    <n v="0.10909090909090909"/>
    <n v="0"/>
    <n v="0"/>
    <n v="22"/>
    <s v="BASE DE DATOS"/>
    <m/>
  </r>
  <r>
    <s v="24"/>
    <x v="7"/>
    <s v="ELOR"/>
    <s v="33010993"/>
    <s v="33010993"/>
    <x v="2"/>
    <s v="Cumm 2 QSK60-G6"/>
    <s v="S"/>
    <n v="2"/>
    <n v="1.2"/>
    <n v="82.980999999999995"/>
    <n v="200"/>
    <n v="282.98099999999999"/>
    <n v="20"/>
    <n v="419"/>
    <n v="0"/>
    <n v="180"/>
    <m/>
    <x v="0"/>
    <s v="ELOR33010993Cumm 2 QSK60-G6EL"/>
    <s v="Electro Oriente S. A."/>
    <x v="11"/>
    <x v="11"/>
    <s v="C. T. Requena"/>
    <x v="58"/>
    <s v="EL"/>
    <x v="2"/>
    <x v="129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282.98099999999999"/>
    <n v="0.28298099999999998"/>
    <m/>
    <n v="0.2"/>
    <n v="0.12"/>
    <n v="0"/>
    <n v="0"/>
    <n v="22"/>
    <s v="BASE DE DATOS"/>
    <m/>
  </r>
  <r>
    <s v="24"/>
    <x v="7"/>
    <s v="ELOR"/>
    <s v="33010993"/>
    <s v="33010993"/>
    <x v="2"/>
    <s v="Volvo A 1250"/>
    <s v="S"/>
    <n v="0.56000000000000005"/>
    <n v="0.4"/>
    <n v="4.9649999999999999"/>
    <n v="140"/>
    <n v="144.965"/>
    <n v="4"/>
    <n v="400"/>
    <n v="0"/>
    <n v="0"/>
    <m/>
    <x v="0"/>
    <s v="ELOR33010993Volvo A 1250EL"/>
    <s v="Electro Oriente S. A."/>
    <x v="11"/>
    <x v="11"/>
    <s v="C. T. Requena"/>
    <x v="58"/>
    <s v="EL"/>
    <x v="2"/>
    <x v="248"/>
    <x v="0"/>
    <s v="Instalado"/>
    <s v="In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44.965"/>
    <n v="0.14496500000000001"/>
    <m/>
    <n v="9.3333333333333338E-2"/>
    <n v="6.6666666666666666E-2"/>
    <n v="0"/>
    <n v="0"/>
    <n v="22"/>
    <s v="BASE DE DATOS"/>
    <m/>
  </r>
  <r>
    <s v="24"/>
    <x v="7"/>
    <s v="ELOR"/>
    <s v="33010993"/>
    <s v="33010993"/>
    <x v="2"/>
    <s v="Volvo B C-100109274"/>
    <s v="S"/>
    <n v="0.56000000000000005"/>
    <n v="0.4"/>
    <n v="9.5719999999999992"/>
    <n v="199"/>
    <n v="208.572"/>
    <n v="4"/>
    <n v="547"/>
    <n v="0"/>
    <n v="0"/>
    <m/>
    <x v="0"/>
    <s v="ELOR33010993Volvo B C-100109274EL"/>
    <s v="Electro Oriente S. A."/>
    <x v="11"/>
    <x v="11"/>
    <s v="C. T. Requena"/>
    <x v="58"/>
    <s v="EL"/>
    <x v="2"/>
    <x v="249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208.572"/>
    <n v="0.20857200000000001"/>
    <m/>
    <s v="-"/>
    <s v="-"/>
    <n v="0"/>
    <n v="0"/>
    <n v="22"/>
    <s v="BASE DE DATOS"/>
    <m/>
  </r>
  <r>
    <s v="24"/>
    <x v="7"/>
    <s v="ELOR"/>
    <s v="43095999"/>
    <s v="43095999"/>
    <x v="2"/>
    <s v="CUM.1 25450043"/>
    <s v="S"/>
    <n v="0.32400000000000001"/>
    <n v="0.3"/>
    <n v="4.7539999999999996"/>
    <n v="9.5079999999999991"/>
    <n v="14.262"/>
    <n v="5"/>
    <n v="193"/>
    <n v="0"/>
    <n v="0"/>
    <m/>
    <x v="0"/>
    <s v="ELOR43095999CUM.1 25450043EL"/>
    <s v="Electro Oriente S. A."/>
    <x v="11"/>
    <x v="11"/>
    <s v="C. T. Jenaro Herrera"/>
    <x v="59"/>
    <s v="EL"/>
    <x v="2"/>
    <x v="132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4.262"/>
    <n v="1.4262E-2"/>
    <m/>
    <n v="2.7E-2"/>
    <n v="2.4999999999999998E-2"/>
    <n v="0"/>
    <n v="-1.7763568394002505E-15"/>
    <n v="22"/>
    <s v="BASE DE DATOS"/>
    <m/>
  </r>
  <r>
    <s v="24"/>
    <x v="7"/>
    <s v="ELOR"/>
    <s v="43095999"/>
    <s v="43095999"/>
    <x v="2"/>
    <s v="CUM.2 25449701"/>
    <s v="S"/>
    <n v="0.32400000000000001"/>
    <n v="0.3"/>
    <n v="6.0659999999999998"/>
    <n v="12.134"/>
    <n v="18.2"/>
    <n v="5"/>
    <n v="165"/>
    <n v="0"/>
    <n v="0"/>
    <m/>
    <x v="0"/>
    <s v="ELOR43095999CUM.2 25449701EL"/>
    <s v="Electro Oriente S. A."/>
    <x v="11"/>
    <x v="11"/>
    <s v="C. T. Jenaro Herrera"/>
    <x v="59"/>
    <s v="EL"/>
    <x v="2"/>
    <x v="133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8.2"/>
    <n v="1.8200000000000001E-2"/>
    <m/>
    <n v="2.7E-2"/>
    <n v="2.4999999999999998E-2"/>
    <n v="0"/>
    <n v="0"/>
    <n v="22"/>
    <s v="BASE DE DATOS"/>
    <m/>
  </r>
  <r>
    <s v="24"/>
    <x v="7"/>
    <s v="ELOR"/>
    <s v="43095999"/>
    <s v="43095999"/>
    <x v="2"/>
    <s v="CUM.3 25449964"/>
    <s v="S"/>
    <n v="0.32400000000000001"/>
    <n v="0.3"/>
    <n v="0"/>
    <n v="0"/>
    <n v="0"/>
    <n v="0"/>
    <n v="0"/>
    <n v="0"/>
    <n v="0"/>
    <m/>
    <x v="0"/>
    <s v="ELOR43095999CUM.3 25449964EL"/>
    <s v="Electro Oriente S. A."/>
    <x v="11"/>
    <x v="11"/>
    <s v="C. T. Jenaro Herrera"/>
    <x v="59"/>
    <s v="EL"/>
    <x v="2"/>
    <x v="134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7E-2"/>
    <n v="2.4999999999999998E-2"/>
    <n v="0"/>
    <n v="0"/>
    <n v="22"/>
    <s v="BASE DE DATOS"/>
    <m/>
  </r>
  <r>
    <s v="24"/>
    <x v="7"/>
    <s v="ELOR"/>
    <s v="43094599"/>
    <s v="43094599"/>
    <x v="2"/>
    <s v="CUMMINS_1 C200(050)"/>
    <s v="S"/>
    <n v="0.20799999999999999"/>
    <n v="0.14000000000000001"/>
    <n v="7.3999999999999996E-2"/>
    <n v="0.52100000000000002"/>
    <n v="0.59499999999999997"/>
    <n v="1"/>
    <n v="16"/>
    <n v="0"/>
    <n v="1"/>
    <m/>
    <x v="0"/>
    <s v="ELOR43094599CUMMINS_1 C200(050)EL"/>
    <s v="Electro Oriente S. A."/>
    <x v="11"/>
    <x v="11"/>
    <s v="C. T. Tamshiyacu"/>
    <x v="60"/>
    <s v="EL"/>
    <x v="2"/>
    <x v="135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.59499999999999997"/>
    <n v="5.9499999999999993E-4"/>
    <m/>
    <n v="2.0799999999999999E-2"/>
    <n v="1.4000000000000002E-2"/>
    <n v="0"/>
    <n v="0"/>
    <n v="22"/>
    <s v="BASE DE DATOS"/>
    <m/>
  </r>
  <r>
    <s v="24"/>
    <x v="7"/>
    <s v="ELOR"/>
    <s v="43094599"/>
    <s v="43094599"/>
    <x v="2"/>
    <s v="CUMMINS_2 C200(026)"/>
    <s v="S"/>
    <n v="0.20799999999999999"/>
    <n v="0.17"/>
    <n v="0.26400000000000001"/>
    <n v="1.8460000000000001"/>
    <n v="2.11"/>
    <n v="3"/>
    <n v="52"/>
    <n v="0"/>
    <n v="1"/>
    <m/>
    <x v="0"/>
    <s v="ELOR43094599CUMMINS_2 C200(026)EL"/>
    <s v="Electro Oriente S. A."/>
    <x v="11"/>
    <x v="11"/>
    <s v="C. T. Tamshiyacu"/>
    <x v="60"/>
    <s v="EL"/>
    <x v="2"/>
    <x v="136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2.11"/>
    <n v="2.1099999999999999E-3"/>
    <m/>
    <n v="2.0799999999999999E-2"/>
    <n v="1.7000000000000001E-2"/>
    <n v="0"/>
    <n v="4.4408920985006262E-16"/>
    <n v="22"/>
    <s v="BASE DE DATOS"/>
    <m/>
  </r>
  <r>
    <s v="24"/>
    <x v="7"/>
    <s v="ELOR"/>
    <s v="43094599"/>
    <s v="43094599"/>
    <x v="2"/>
    <s v="CUMMINS_3 C4500C"/>
    <s v="S"/>
    <n v="0.45"/>
    <n v="0.18"/>
    <n v="4.3280000000000003"/>
    <n v="30.295000000000002"/>
    <n v="34.622999999999998"/>
    <n v="3"/>
    <n v="247"/>
    <n v="0"/>
    <n v="15"/>
    <m/>
    <x v="0"/>
    <s v="ELOR43094599CUMMINS_3 C4500CEL"/>
    <s v="Electro Oriente S. A."/>
    <x v="11"/>
    <x v="11"/>
    <s v="C. T. Tamshiyacu"/>
    <x v="60"/>
    <s v="EL"/>
    <x v="2"/>
    <x v="137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34.622999999999998"/>
    <n v="3.4623000000000001E-2"/>
    <m/>
    <n v="4.4999999999999998E-2"/>
    <n v="1.7999999999999999E-2"/>
    <n v="0"/>
    <n v="7.1054273576010019E-15"/>
    <n v="22"/>
    <s v="BASE DE DATOS"/>
    <m/>
  </r>
  <r>
    <s v="24"/>
    <x v="7"/>
    <s v="ELOR"/>
    <s v="43094599"/>
    <s v="43094599"/>
    <x v="2"/>
    <s v="CUMMINS_4 NTA855 G3"/>
    <s v="S"/>
    <n v="0.35199999999999998"/>
    <n v="0.28000000000000003"/>
    <n v="15.422000000000001"/>
    <n v="107.953"/>
    <n v="123.375"/>
    <n v="7"/>
    <n v="608"/>
    <n v="0"/>
    <n v="52"/>
    <m/>
    <x v="0"/>
    <s v="ELOR43094599CUMMINS_4 NTA855 G3EL"/>
    <s v="Electro Oriente S. A."/>
    <x v="11"/>
    <x v="11"/>
    <s v="C. T. Tamshiyacu"/>
    <x v="60"/>
    <s v="EL"/>
    <x v="2"/>
    <x v="138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123.375"/>
    <n v="0.123375"/>
    <m/>
    <n v="3.5199999999999995E-2"/>
    <n v="2.8000000000000004E-2"/>
    <n v="0"/>
    <n v="0"/>
    <n v="22"/>
    <s v="BASE DE DATOS"/>
    <m/>
  </r>
  <r>
    <s v="24"/>
    <x v="7"/>
    <s v="ELOR"/>
    <s v="53023514"/>
    <s v="53023514"/>
    <x v="2"/>
    <s v="OLYMPIAN"/>
    <s v="S"/>
    <n v="0.04"/>
    <n v="0.03"/>
    <n v="0.52900000000000003"/>
    <n v="1.234"/>
    <n v="1.7629999999999999"/>
    <n v="8"/>
    <n v="310"/>
    <n v="0"/>
    <n v="3"/>
    <m/>
    <x v="0"/>
    <s v="ELOR53023514OLYMPIANEL"/>
    <s v="Electro Oriente S. A."/>
    <x v="11"/>
    <x v="11"/>
    <s v="C. T. Gran Peru"/>
    <x v="61"/>
    <s v="EL"/>
    <x v="2"/>
    <x v="105"/>
    <x v="0"/>
    <s v="Instalado"/>
    <s v="Operativo"/>
    <s v="Distribuidora"/>
    <x v="0"/>
    <x v="1"/>
    <x v="1"/>
    <x v="0"/>
    <s v="Estatal"/>
    <s v="LORETO"/>
    <s v="LORETO"/>
    <s v="MAYNAS"/>
    <s v="FERNANDO LORES"/>
    <s v="GRAN PERÚ"/>
    <x v="1"/>
    <n v="0"/>
    <x v="0"/>
    <x v="0"/>
    <x v="0"/>
    <s v="MWh"/>
    <n v="1.7629999999999999"/>
    <n v="1.7629999999999998E-3"/>
    <m/>
    <n v="3.3333333333333335E-3"/>
    <n v="2.5000000000000001E-3"/>
    <n v="0"/>
    <n v="0"/>
    <n v="22"/>
    <s v="BASE DE DATOS"/>
    <m/>
  </r>
  <r>
    <s v="24"/>
    <x v="7"/>
    <s v="ELOR"/>
    <s v="33010893"/>
    <s v="33010893"/>
    <x v="2"/>
    <s v="CAT 3516(G1)"/>
    <s v="S"/>
    <n v="1"/>
    <n v="0.95"/>
    <n v="0"/>
    <n v="0"/>
    <n v="0"/>
    <n v="0"/>
    <n v="0"/>
    <n v="0"/>
    <n v="0"/>
    <m/>
    <x v="0"/>
    <s v="ELOR33010893CAT 3516(G1)EL"/>
    <s v="Electro Oriente S. A."/>
    <x v="11"/>
    <x v="11"/>
    <s v="C. T. Yurimaguas"/>
    <x v="64"/>
    <s v="EL"/>
    <x v="2"/>
    <x v="149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9.0909090909090912E-2"/>
    <n v="8.6363636363636365E-2"/>
    <n v="0"/>
    <n v="0"/>
    <n v="22"/>
    <s v="BASE DE DATOS"/>
    <m/>
  </r>
  <r>
    <s v="24"/>
    <x v="7"/>
    <s v="ELOR"/>
    <s v="33010893"/>
    <s v="33010893"/>
    <x v="2"/>
    <s v="CAT2 3512 TA(G2)"/>
    <s v="S"/>
    <n v="0.5"/>
    <n v="0.4"/>
    <n v="0"/>
    <n v="0"/>
    <n v="0"/>
    <n v="0"/>
    <n v="0"/>
    <n v="0"/>
    <n v="0"/>
    <m/>
    <x v="0"/>
    <s v="ELOR33010893CAT2 3512 TA(G2)EL"/>
    <s v="Electro Oriente S. A."/>
    <x v="11"/>
    <x v="11"/>
    <s v="C. T. Yurimaguas"/>
    <x v="64"/>
    <s v="EL"/>
    <x v="2"/>
    <x v="150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7"/>
    <s v="ELOR"/>
    <s v="33010893"/>
    <s v="33010893"/>
    <x v="2"/>
    <s v="CAT.2 D-3512(G4)"/>
    <s v="S"/>
    <n v="0.5"/>
    <n v="0.45"/>
    <n v="0"/>
    <n v="0"/>
    <n v="0"/>
    <n v="0"/>
    <n v="0"/>
    <n v="0"/>
    <n v="0"/>
    <m/>
    <x v="0"/>
    <s v="ELOR33010893CAT.2 D-3512(G4)EL"/>
    <s v="Electro Oriente S. A."/>
    <x v="11"/>
    <x v="11"/>
    <s v="C. T. Yurimaguas"/>
    <x v="64"/>
    <s v="EL"/>
    <x v="2"/>
    <x v="151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7499999999999999E-2"/>
    <n v="0"/>
    <n v="0"/>
    <n v="22"/>
    <s v="BASE DE DATOS"/>
    <m/>
  </r>
  <r>
    <s v="24"/>
    <x v="7"/>
    <s v="ELOR"/>
    <s v="33010893"/>
    <s v="33010893"/>
    <x v="2"/>
    <s v="CUMMINS (G5)"/>
    <s v="S"/>
    <n v="1.5"/>
    <n v="1.25"/>
    <n v="24.597000000000001"/>
    <n v="0"/>
    <n v="24.597000000000001"/>
    <n v="0"/>
    <n v="57.3"/>
    <n v="0"/>
    <n v="0"/>
    <m/>
    <x v="0"/>
    <s v="ELOR33010893CUMMINS (G5)EL"/>
    <s v="Electro Oriente S. A."/>
    <x v="11"/>
    <x v="11"/>
    <s v="C. T. Yurimaguas"/>
    <x v="64"/>
    <s v="EL"/>
    <x v="2"/>
    <x v="235"/>
    <x v="0"/>
    <s v="Transferido"/>
    <n v="0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24.597000000000001"/>
    <n v="2.4597000000000001E-2"/>
    <m/>
    <n v="0.16666666666666666"/>
    <n v="0.1388888888888889"/>
    <n v="0"/>
    <n v="0"/>
    <n v="22"/>
    <s v="BASE DE DATOS"/>
    <m/>
  </r>
  <r>
    <s v="24"/>
    <x v="7"/>
    <s v="ELOR"/>
    <s v="33011293"/>
    <s v="33011293"/>
    <x v="2"/>
    <s v="Wartsila 1"/>
    <s v="S"/>
    <n v="6.24"/>
    <n v="6"/>
    <n v="0"/>
    <n v="0"/>
    <n v="0"/>
    <n v="0"/>
    <n v="0"/>
    <n v="0"/>
    <n v="0"/>
    <m/>
    <x v="0"/>
    <s v="ELOR33011293Wartsila 1EL"/>
    <s v="Electro Oriente S. A."/>
    <x v="11"/>
    <x v="11"/>
    <s v="C. T. Tarapoto"/>
    <x v="65"/>
    <s v="EL"/>
    <x v="2"/>
    <x v="14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7"/>
    <s v="ELOR"/>
    <s v="33011293"/>
    <s v="33011293"/>
    <x v="2"/>
    <s v="Wartsila 2"/>
    <s v="S"/>
    <n v="6.24"/>
    <n v="6"/>
    <n v="0"/>
    <n v="0"/>
    <n v="0"/>
    <n v="0"/>
    <n v="0"/>
    <n v="0"/>
    <n v="0"/>
    <m/>
    <x v="0"/>
    <s v="ELOR33011293Wartsila 2EL"/>
    <s v="Electro Oriente S. A."/>
    <x v="11"/>
    <x v="11"/>
    <s v="C. T. Tarapoto"/>
    <x v="65"/>
    <s v="EL"/>
    <x v="2"/>
    <x v="15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7"/>
    <s v="ELOR"/>
    <s v="33011293"/>
    <s v="33011293"/>
    <x v="2"/>
    <s v="CAT.D-3512"/>
    <s v="S"/>
    <n v="0.52"/>
    <n v="0.4"/>
    <n v="0"/>
    <n v="0"/>
    <n v="0"/>
    <n v="0"/>
    <n v="0"/>
    <n v="0"/>
    <n v="0"/>
    <m/>
    <x v="0"/>
    <s v="ELOR33011293CAT.D-3512EL"/>
    <s v="Electro Oriente S. A."/>
    <x v="11"/>
    <x v="11"/>
    <s v="C. T. Tarapoto"/>
    <x v="65"/>
    <s v="EL"/>
    <x v="2"/>
    <x v="153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1"/>
    <n v="0"/>
    <x v="0"/>
    <x v="0"/>
    <x v="0"/>
    <s v="MWh"/>
    <n v="0"/>
    <n v="0"/>
    <m/>
    <n v="4.3333333333333335E-2"/>
    <n v="3.3333333333333333E-2"/>
    <n v="0"/>
    <n v="0"/>
    <n v="22"/>
    <s v="BASE DE DATOS"/>
    <m/>
  </r>
  <r>
    <s v="24"/>
    <x v="7"/>
    <s v="ELOR"/>
    <s v="33011593"/>
    <s v="33011593"/>
    <x v="2"/>
    <s v="EMD"/>
    <s v="N"/>
    <n v="2.5"/>
    <n v="1.6"/>
    <n v="0"/>
    <n v="0"/>
    <n v="0"/>
    <n v="0"/>
    <n v="0"/>
    <n v="0"/>
    <n v="0"/>
    <m/>
    <x v="0"/>
    <s v="ELOR33011593EMDEL"/>
    <s v="Electro Oriente S. A."/>
    <x v="11"/>
    <x v="11"/>
    <s v="C. T. Bellavista"/>
    <x v="66"/>
    <s v="EL"/>
    <x v="2"/>
    <x v="154"/>
    <x v="0"/>
    <s v="Instalado"/>
    <s v="Operativo"/>
    <s v="Distribuidora"/>
    <x v="0"/>
    <x v="0"/>
    <x v="1"/>
    <x v="0"/>
    <s v="Estatal"/>
    <s v="SAN MARTÍN"/>
    <s v="SAN MARTÍN"/>
    <s v="BELLAVISTA"/>
    <s v="BELLAVISTA"/>
    <n v="0"/>
    <x v="1"/>
    <n v="0"/>
    <x v="0"/>
    <x v="0"/>
    <x v="0"/>
    <s v="MWh"/>
    <n v="0"/>
    <n v="0"/>
    <m/>
    <n v="0.22727272727272727"/>
    <n v="0.14545454545454548"/>
    <n v="0"/>
    <n v="0"/>
    <n v="22"/>
    <s v="BASE DE DATOS"/>
    <m/>
  </r>
  <r>
    <s v="24"/>
    <x v="7"/>
    <s v="ELOR"/>
    <s v="43047494"/>
    <s v="43047494"/>
    <x v="2"/>
    <s v="CAT C-18"/>
    <s v="S"/>
    <n v="0.5"/>
    <n v="0.5"/>
    <n v="0"/>
    <n v="0"/>
    <n v="0"/>
    <n v="0"/>
    <n v="0"/>
    <n v="0"/>
    <n v="0"/>
    <m/>
    <x v="0"/>
    <s v="ELOR43047494CAT C-18EL"/>
    <s v="Electro Oriente S. A."/>
    <x v="11"/>
    <x v="11"/>
    <s v="C. T. Lagunas"/>
    <x v="67"/>
    <s v="EL"/>
    <x v="2"/>
    <x v="155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4.1666666666666664E-2"/>
    <n v="0"/>
    <n v="0"/>
    <n v="22"/>
    <s v="BASE DE DATOS"/>
    <m/>
  </r>
  <r>
    <s v="24"/>
    <x v="7"/>
    <s v="ELOR"/>
    <s v="43047494"/>
    <s v="43047494"/>
    <x v="2"/>
    <s v="Volvo Penta TAD1630"/>
    <s v="S"/>
    <n v="0.5"/>
    <n v="0.4"/>
    <n v="0"/>
    <n v="0"/>
    <n v="0"/>
    <n v="0"/>
    <n v="0"/>
    <n v="0"/>
    <n v="0"/>
    <m/>
    <x v="0"/>
    <s v="ELOR43047494Volvo Penta TAD1630EL"/>
    <s v="Electro Oriente S. A."/>
    <x v="11"/>
    <x v="11"/>
    <s v="C. T. Lagunas"/>
    <x v="67"/>
    <s v="EL"/>
    <x v="2"/>
    <x v="156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7"/>
    <s v="ELOR"/>
    <s v="43047494"/>
    <s v="43047494"/>
    <x v="2"/>
    <s v="Cat. D-3512&lt;G3&gt;"/>
    <s v="S"/>
    <n v="0.5"/>
    <n v="0.45"/>
    <n v="70.123000000000005"/>
    <n v="0"/>
    <n v="70.123000000000005"/>
    <n v="0"/>
    <n v="368"/>
    <n v="0"/>
    <n v="78"/>
    <m/>
    <x v="0"/>
    <s v="ELOR43047494Cat. D-3512&lt;G3&gt;EL"/>
    <s v="Electro Oriente S. A."/>
    <x v="11"/>
    <x v="11"/>
    <s v="C. T. Lagunas"/>
    <x v="67"/>
    <s v="EL"/>
    <x v="2"/>
    <x v="157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70.123000000000005"/>
    <n v="7.0123000000000005E-2"/>
    <m/>
    <n v="4.1666666666666664E-2"/>
    <n v="3.7499999999999999E-2"/>
    <n v="0"/>
    <n v="0"/>
    <n v="22"/>
    <s v="BASE DE DATOS"/>
    <m/>
  </r>
  <r>
    <s v="24"/>
    <x v="7"/>
    <s v="ELOR"/>
    <s v="43047494"/>
    <s v="43047494"/>
    <x v="2"/>
    <s v="CAT 2 3512 &lt;G4&gt;"/>
    <s v="S"/>
    <n v="0.5"/>
    <n v="0.45"/>
    <n v="0"/>
    <n v="95.578000000000003"/>
    <n v="95.578000000000003"/>
    <n v="0"/>
    <n v="385"/>
    <n v="0"/>
    <n v="0"/>
    <m/>
    <x v="0"/>
    <s v="ELOR43047494CAT 2 3512 &lt;G4&gt;EL"/>
    <s v="Electro Oriente S. A."/>
    <x v="11"/>
    <x v="11"/>
    <s v="C. T. Lagunas"/>
    <x v="67"/>
    <s v="EL"/>
    <x v="2"/>
    <x v="173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95.578000000000003"/>
    <n v="9.5577999999999996E-2"/>
    <m/>
    <n v="4.5454545454545456E-2"/>
    <n v="4.0909090909090909E-2"/>
    <n v="0"/>
    <n v="0"/>
    <n v="22"/>
    <s v="BASE DE DATOS"/>
    <m/>
  </r>
  <r>
    <s v="24"/>
    <x v="7"/>
    <s v="ELOR"/>
    <s v="12345678"/>
    <s v="12345678"/>
    <x v="2"/>
    <s v="VOLVO PENTA &lt;G1&gt;"/>
    <s v="S"/>
    <n v="0.5"/>
    <n v="0.45"/>
    <n v="28.856000000000002"/>
    <n v="61.054000000000002"/>
    <n v="89.91"/>
    <n v="6"/>
    <n v="393"/>
    <n v="0"/>
    <n v="24"/>
    <m/>
    <x v="0"/>
    <s v="ELOR12345678VOLVO PENTA &lt;G1&gt;EL"/>
    <s v="Electro Oriente S. A."/>
    <x v="11"/>
    <x v="11"/>
    <s v="C. T. San Lorenzo"/>
    <x v="68"/>
    <s v="EL"/>
    <x v="2"/>
    <x v="158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89.91"/>
    <n v="8.990999999999999E-2"/>
    <m/>
    <n v="4.1666666666666664E-2"/>
    <n v="3.7499999999999999E-2"/>
    <n v="0"/>
    <n v="0"/>
    <n v="22"/>
    <s v="BASE DE DATOS"/>
    <m/>
  </r>
  <r>
    <s v="24"/>
    <x v="7"/>
    <s v="ELOR"/>
    <s v="12345678"/>
    <s v="12345678"/>
    <x v="2"/>
    <s v="VOLVO PENTA &lt;G2&gt;"/>
    <s v="S"/>
    <n v="0.5"/>
    <n v="0.45"/>
    <n v="29.695"/>
    <n v="64.584999999999994"/>
    <n v="94.28"/>
    <n v="6"/>
    <n v="435"/>
    <n v="0"/>
    <n v="22"/>
    <m/>
    <x v="0"/>
    <s v="ELOR12345678VOLVO PENTA &lt;G2&gt;EL"/>
    <s v="Electro Oriente S. A."/>
    <x v="11"/>
    <x v="11"/>
    <s v="C. T. San Lorenzo"/>
    <x v="68"/>
    <s v="EL"/>
    <x v="2"/>
    <x v="159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94.28"/>
    <n v="9.4280000000000003E-2"/>
    <m/>
    <n v="4.1666666666666664E-2"/>
    <n v="3.7499999999999999E-2"/>
    <n v="0"/>
    <n v="0"/>
    <n v="22"/>
    <s v="BASE DE DATOS"/>
    <m/>
  </r>
  <r>
    <s v="24"/>
    <x v="7"/>
    <s v="ELOR"/>
    <s v="12345678"/>
    <s v="12345678"/>
    <x v="2"/>
    <s v="VOLVO PENTA &lt;G3&gt;"/>
    <s v="S"/>
    <n v="0.45"/>
    <n v="0.4"/>
    <n v="16.221"/>
    <n v="19.853000000000002"/>
    <n v="36.073999999999998"/>
    <n v="6"/>
    <n v="173"/>
    <n v="0"/>
    <n v="3"/>
    <m/>
    <x v="0"/>
    <s v="ELOR12345678VOLVO PENTA &lt;G3&gt;EL"/>
    <s v="Electro Oriente S. A."/>
    <x v="11"/>
    <x v="11"/>
    <s v="C. T. San Lorenzo"/>
    <x v="68"/>
    <s v="EL"/>
    <x v="2"/>
    <x v="160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36.073999999999998"/>
    <n v="3.6073999999999995E-2"/>
    <m/>
    <n v="3.7499999999999999E-2"/>
    <n v="3.3333333333333333E-2"/>
    <n v="0"/>
    <n v="0"/>
    <n v="22"/>
    <s v="BASE DE DATOS"/>
    <m/>
  </r>
  <r>
    <s v="24"/>
    <x v="7"/>
    <s v="ELOR"/>
    <s v="53200204"/>
    <s v="53200204"/>
    <x v="2"/>
    <s v="Cat-1_3512"/>
    <s v="S"/>
    <n v="0.5"/>
    <n v="0.35"/>
    <n v="5.4660000000000002"/>
    <n v="0"/>
    <n v="5.4660000000000002"/>
    <n v="0"/>
    <n v="15.77"/>
    <n v="0"/>
    <n v="0"/>
    <m/>
    <x v="0"/>
    <s v="ELOR53200204Cat-1_3512EL"/>
    <s v="Electro Oriente S. A."/>
    <x v="11"/>
    <x v="11"/>
    <s v="C. T. Bagua_Grande"/>
    <x v="69"/>
    <s v="EL"/>
    <x v="2"/>
    <x v="161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5.4660000000000002"/>
    <n v="5.4660000000000004E-3"/>
    <m/>
    <n v="4.1666666666666664E-2"/>
    <n v="2.9166666666666664E-2"/>
    <n v="0"/>
    <n v="0"/>
    <n v="22"/>
    <s v="BASE DE DATOS"/>
    <m/>
  </r>
  <r>
    <s v="24"/>
    <x v="7"/>
    <s v="ELOR"/>
    <s v="53200204"/>
    <s v="53200204"/>
    <x v="2"/>
    <s v="Cat-2_3512"/>
    <s v="S"/>
    <n v="0.5"/>
    <n v="0.35"/>
    <n v="1.093"/>
    <n v="0"/>
    <n v="1.093"/>
    <n v="0"/>
    <n v="2.68"/>
    <n v="0"/>
    <n v="0"/>
    <m/>
    <x v="0"/>
    <s v="ELOR53200204Cat-2_3512EL"/>
    <s v="Electro Oriente S. A."/>
    <x v="11"/>
    <x v="11"/>
    <s v="C. T. Bagua_Grande"/>
    <x v="69"/>
    <s v="EL"/>
    <x v="2"/>
    <x v="162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1.093"/>
    <n v="1.093E-3"/>
    <m/>
    <n v="4.1666666666666664E-2"/>
    <n v="2.9166666666666664E-2"/>
    <n v="0"/>
    <n v="0"/>
    <n v="22"/>
    <s v="BASE DE DATOS"/>
    <m/>
  </r>
  <r>
    <s v="24"/>
    <x v="7"/>
    <s v="ELOR"/>
    <s v="53200204"/>
    <s v="53200204"/>
    <x v="2"/>
    <s v="CAT3_3516"/>
    <s v="S"/>
    <n v="2"/>
    <n v="0.9"/>
    <n v="49.377000000000002"/>
    <n v="0"/>
    <n v="49.377000000000002"/>
    <n v="0"/>
    <n v="53.66"/>
    <n v="0"/>
    <n v="0"/>
    <m/>
    <x v="0"/>
    <s v="ELOR53200204CAT3_3516EL"/>
    <s v="Electro Oriente S. A."/>
    <x v="11"/>
    <x v="11"/>
    <s v="C. T. Bagua_Grande"/>
    <x v="69"/>
    <s v="EL"/>
    <x v="2"/>
    <x v="163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49.377000000000002"/>
    <n v="4.9377000000000004E-2"/>
    <m/>
    <n v="0.16666666666666666"/>
    <n v="7.4999999999999997E-2"/>
    <n v="0"/>
    <n v="0"/>
    <n v="22"/>
    <s v="BASE DE DATOS"/>
    <m/>
  </r>
  <r>
    <s v="24"/>
    <x v="7"/>
    <s v="ELOR"/>
    <s v="53200204"/>
    <s v="53200204"/>
    <x v="2"/>
    <s v="DETROIT"/>
    <s v="S"/>
    <n v="0.45"/>
    <n v="0.45"/>
    <n v="0"/>
    <n v="0"/>
    <n v="0"/>
    <n v="0"/>
    <n v="0"/>
    <n v="0"/>
    <n v="0"/>
    <m/>
    <x v="0"/>
    <s v="ELOR53200204DETROITEL"/>
    <s v="Electro Oriente S. A."/>
    <x v="11"/>
    <x v="11"/>
    <s v="C. T. Bagua_Grande"/>
    <x v="69"/>
    <s v="EL"/>
    <x v="2"/>
    <x v="164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0"/>
    <n v="0"/>
    <m/>
    <n v="0.05"/>
    <n v="3.3333333333333333E-2"/>
    <n v="0"/>
    <n v="0"/>
    <n v="22"/>
    <s v="BASE DE DATOS"/>
    <m/>
  </r>
  <r>
    <s v="24"/>
    <x v="7"/>
    <s v="ELOR"/>
    <s v="65010914"/>
    <s v="65010914"/>
    <x v="2"/>
    <s v="GRUPO 1"/>
    <s v="S"/>
    <n v="1.1000000000000001"/>
    <n v="0.8"/>
    <n v="73.915999999999997"/>
    <n v="0"/>
    <n v="73.915999999999997"/>
    <n v="0"/>
    <n v="141.6"/>
    <n v="0"/>
    <n v="0"/>
    <m/>
    <x v="0"/>
    <s v="ELOR65010914GRUPO 1EL"/>
    <s v="Electro Oriente S. A."/>
    <x v="11"/>
    <x v="11"/>
    <s v="C. T. Juan Velazco Alvarado"/>
    <x v="70"/>
    <s v="EL"/>
    <x v="2"/>
    <x v="165"/>
    <x v="0"/>
    <s v="Instalado"/>
    <s v="Operativo"/>
    <s v="Distribuidora"/>
    <x v="0"/>
    <x v="0"/>
    <x v="1"/>
    <x v="0"/>
    <s v="Estatal"/>
    <s v="AMAZONAS"/>
    <s v="AMAZONAS"/>
    <s v="CONDORCANQUI"/>
    <s v="SANTA MARÍA DE NIEVA"/>
    <s v="JUAN VELAZCO ALVARADO"/>
    <x v="1"/>
    <n v="0"/>
    <x v="0"/>
    <x v="0"/>
    <x v="0"/>
    <s v="MWh"/>
    <n v="73.915999999999997"/>
    <n v="7.3915999999999996E-2"/>
    <m/>
    <n v="9.1666666666666674E-2"/>
    <n v="6.6666666666666666E-2"/>
    <n v="0"/>
    <n v="0"/>
    <n v="22"/>
    <s v="BASE DE DATOS"/>
    <m/>
  </r>
  <r>
    <s v="24"/>
    <x v="7"/>
    <s v="ELOR"/>
    <s v="53026818"/>
    <s v="53026818"/>
    <x v="2"/>
    <s v="CAT1_HUMBOLT"/>
    <s v="S"/>
    <n v="1.825"/>
    <n v="1"/>
    <n v="113.349"/>
    <n v="0"/>
    <n v="113.349"/>
    <n v="0"/>
    <n v="97.71"/>
    <n v="0"/>
    <n v="0"/>
    <m/>
    <x v="0"/>
    <s v="ELOR53026818CAT1_HUMBOLTEL"/>
    <s v="Electro Oriente S. A."/>
    <x v="11"/>
    <x v="11"/>
    <s v="C.T. San Ignacio"/>
    <x v="71"/>
    <s v="EL"/>
    <x v="2"/>
    <x v="166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113.349"/>
    <n v="0.11334900000000001"/>
    <m/>
    <n v="0.15208333333333332"/>
    <n v="8.3333333333333329E-2"/>
    <n v="0"/>
    <n v="0"/>
    <n v="22"/>
    <s v="BASE DE DATOS"/>
    <m/>
  </r>
  <r>
    <s v="24"/>
    <x v="7"/>
    <s v="ELOR"/>
    <s v="53026818"/>
    <s v="53026818"/>
    <x v="2"/>
    <s v="CAT2_HUMBOLT"/>
    <s v="S"/>
    <n v="0.91"/>
    <n v="0.8"/>
    <n v="30.966999999999999"/>
    <n v="0"/>
    <n v="30.966999999999999"/>
    <n v="0"/>
    <n v="49.94"/>
    <n v="0"/>
    <n v="0"/>
    <m/>
    <x v="0"/>
    <s v="ELOR53026818CAT2_HUMBOLTEL"/>
    <s v="Electro Oriente S. A."/>
    <x v="11"/>
    <x v="11"/>
    <s v="C.T. San Ignacio"/>
    <x v="71"/>
    <s v="EL"/>
    <x v="2"/>
    <x v="167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30.966999999999999"/>
    <n v="3.0966999999999998E-2"/>
    <m/>
    <n v="7.5833333333333336E-2"/>
    <n v="6.6666666666666666E-2"/>
    <n v="0"/>
    <n v="0"/>
    <n v="22"/>
    <s v="BASE DE DATOS"/>
    <m/>
  </r>
  <r>
    <s v="24"/>
    <x v="7"/>
    <s v="ELOR"/>
    <s v="53026818"/>
    <s v="53026818"/>
    <x v="2"/>
    <s v="CAT3_HUMBOLT"/>
    <s v="S"/>
    <n v="1.35"/>
    <n v="1"/>
    <n v="71.010000000000005"/>
    <n v="0"/>
    <n v="71.010000000000005"/>
    <n v="0"/>
    <n v="77.290000000000006"/>
    <n v="0"/>
    <n v="0"/>
    <m/>
    <x v="0"/>
    <s v="ELOR53026818CAT3_HUMBOLTEL"/>
    <s v="Electro Oriente S. A."/>
    <x v="11"/>
    <x v="11"/>
    <s v="C.T. San Ignacio"/>
    <x v="71"/>
    <s v="EL"/>
    <x v="2"/>
    <x v="168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71.010000000000005"/>
    <n v="7.1010000000000004E-2"/>
    <m/>
    <n v="0.1125"/>
    <n v="8.3333333333333329E-2"/>
    <n v="0"/>
    <n v="0"/>
    <n v="22"/>
    <s v="BASE DE DATOS"/>
    <m/>
  </r>
  <r>
    <s v="24"/>
    <x v="7"/>
    <s v="ELOR"/>
    <s v="53026818"/>
    <s v="53026818"/>
    <x v="2"/>
    <s v="CAT4_HUMBOLT"/>
    <s v="S"/>
    <n v="0.7"/>
    <n v="0.5"/>
    <n v="0.183"/>
    <n v="0"/>
    <n v="0.183"/>
    <n v="0"/>
    <n v="0.43"/>
    <n v="0"/>
    <n v="0"/>
    <m/>
    <x v="0"/>
    <s v="ELOR53026818CAT4_HUMBOLTEL"/>
    <s v="Electro Oriente S. A."/>
    <x v="11"/>
    <x v="11"/>
    <s v="C.T. San Ignacio"/>
    <x v="71"/>
    <s v="EL"/>
    <x v="2"/>
    <x v="169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0.183"/>
    <n v="1.83E-4"/>
    <m/>
    <n v="6.9999999999999993E-2"/>
    <n v="0.05"/>
    <n v="0"/>
    <n v="0"/>
    <n v="22"/>
    <s v="BASE DE DATOS"/>
    <m/>
  </r>
  <r>
    <s v="24"/>
    <x v="7"/>
    <s v="ELOR"/>
    <s v="53026818"/>
    <s v="53026818"/>
    <x v="2"/>
    <s v="CAT5_HUMBOLT"/>
    <s v="S"/>
    <n v="0.7"/>
    <n v="0.5"/>
    <n v="0.29799999999999999"/>
    <n v="0"/>
    <n v="0.29799999999999999"/>
    <n v="0"/>
    <n v="0.52"/>
    <n v="0"/>
    <n v="0"/>
    <m/>
    <x v="0"/>
    <s v="ELOR53026818CAT5_HUMBOLTEL"/>
    <s v="Electro Oriente S. A."/>
    <x v="11"/>
    <x v="11"/>
    <s v="C.T. San Ignacio"/>
    <x v="71"/>
    <s v="EL"/>
    <x v="2"/>
    <x v="170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0.29799999999999999"/>
    <n v="2.9799999999999998E-4"/>
    <m/>
    <n v="6.9999999999999993E-2"/>
    <n v="0.05"/>
    <n v="0"/>
    <n v="0"/>
    <n v="22"/>
    <s v="BASE DE DATOS"/>
    <m/>
  </r>
  <r>
    <s v="24"/>
    <x v="6"/>
    <s v="ELOR"/>
    <s v="33010793"/>
    <s v="33010793"/>
    <x v="2"/>
    <s v="WARTSILA 1"/>
    <s v="S"/>
    <n v="6.4"/>
    <n v="6"/>
    <n v="0"/>
    <n v="0"/>
    <n v="0"/>
    <n v="8"/>
    <n v="0.12"/>
    <n v="0"/>
    <n v="0"/>
    <m/>
    <x v="0"/>
    <s v="ELOR33010793WARTSILA 1EL"/>
    <s v="Electro Oriente S. A."/>
    <x v="11"/>
    <x v="11"/>
    <s v="C. T. Iqt.Diesel - Wartsila"/>
    <x v="33"/>
    <s v="EL"/>
    <x v="2"/>
    <x v="14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6"/>
    <s v="ELOR"/>
    <s v="33010793"/>
    <s v="33010793"/>
    <x v="2"/>
    <s v="WARTSILA 2"/>
    <s v="S"/>
    <n v="6.4"/>
    <n v="6"/>
    <n v="0"/>
    <n v="0"/>
    <n v="0"/>
    <n v="8"/>
    <n v="0"/>
    <n v="0"/>
    <n v="0"/>
    <m/>
    <x v="0"/>
    <s v="ELOR33010793WARTSILA 2EL"/>
    <s v="Electro Oriente S. A."/>
    <x v="11"/>
    <x v="11"/>
    <s v="C. T. Iqt.Diesel - Wartsila"/>
    <x v="33"/>
    <s v="EL"/>
    <x v="2"/>
    <x v="15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6"/>
    <s v="ELOR"/>
    <s v="33010793"/>
    <s v="33010793"/>
    <x v="2"/>
    <s v="WARTSILA 3"/>
    <s v="N"/>
    <n v="6.4"/>
    <n v="0"/>
    <n v="0"/>
    <n v="0"/>
    <n v="0"/>
    <n v="0"/>
    <n v="0"/>
    <n v="0"/>
    <n v="0"/>
    <m/>
    <x v="0"/>
    <s v="ELOR33010793WARTSILA 3EL"/>
    <s v="Electro Oriente S. A."/>
    <x v="11"/>
    <x v="11"/>
    <s v="C. T. Iqt.Diesel - Wartsila"/>
    <x v="33"/>
    <s v="EL"/>
    <x v="2"/>
    <x v="16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"/>
    <n v="0"/>
    <n v="0"/>
    <n v="22"/>
    <s v="BASE DE DATOS"/>
    <m/>
  </r>
  <r>
    <s v="24"/>
    <x v="6"/>
    <s v="ELOR"/>
    <s v="33010793"/>
    <s v="33010793"/>
    <x v="2"/>
    <s v="WARTSILA 4"/>
    <s v="S"/>
    <n v="6.4"/>
    <n v="6"/>
    <n v="0"/>
    <n v="0"/>
    <n v="0"/>
    <n v="16"/>
    <n v="0.12"/>
    <n v="0"/>
    <n v="0"/>
    <m/>
    <x v="0"/>
    <s v="ELOR33010793WARTSILA 4EL"/>
    <s v="Electro Oriente S. A."/>
    <x v="11"/>
    <x v="11"/>
    <s v="C. T. Iqt.Diesel - Wartsila"/>
    <x v="33"/>
    <s v="EL"/>
    <x v="2"/>
    <x v="1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6"/>
    <s v="ELOR"/>
    <s v="33010793"/>
    <s v="33010793"/>
    <x v="2"/>
    <s v="WARTSILA 5"/>
    <s v="S"/>
    <n v="8.1"/>
    <n v="7.8"/>
    <n v="0"/>
    <n v="0"/>
    <n v="0"/>
    <n v="24"/>
    <n v="0.24"/>
    <n v="0"/>
    <n v="0"/>
    <m/>
    <x v="0"/>
    <s v="ELOR33010793WARTSILA 5EL"/>
    <s v="Electro Oriente S. A."/>
    <x v="11"/>
    <x v="11"/>
    <s v="C. T. Iqt.Diesel - Wartsila"/>
    <x v="33"/>
    <s v="EL"/>
    <x v="2"/>
    <x v="78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7499999999999993"/>
    <n v="0.65"/>
    <n v="0"/>
    <n v="0"/>
    <n v="22"/>
    <s v="BASE DE DATOS"/>
    <m/>
  </r>
  <r>
    <s v="24"/>
    <x v="6"/>
    <s v="ELOR"/>
    <s v="33010793"/>
    <s v="33010793"/>
    <x v="2"/>
    <s v="WARTSILA 6"/>
    <s v="S"/>
    <n v="8.1"/>
    <n v="7.8"/>
    <n v="35.685000000000002"/>
    <n v="37.296999999999997"/>
    <n v="72.981999999999999"/>
    <n v="40"/>
    <n v="11.04"/>
    <n v="0"/>
    <n v="0"/>
    <m/>
    <x v="0"/>
    <s v="ELOR33010793WARTSILA 6EL"/>
    <s v="Electro Oriente S. A."/>
    <x v="11"/>
    <x v="11"/>
    <s v="C. T. Iqt.Diesel - Wartsila"/>
    <x v="33"/>
    <s v="EL"/>
    <x v="2"/>
    <x v="79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72.981999999999999"/>
    <n v="7.2982000000000005E-2"/>
    <m/>
    <n v="0.67499999999999993"/>
    <n v="0.65"/>
    <n v="0"/>
    <n v="0"/>
    <n v="22"/>
    <s v="BASE DE DATOS"/>
    <m/>
  </r>
  <r>
    <s v="24"/>
    <x v="6"/>
    <s v="ELOR"/>
    <s v="33010793"/>
    <s v="33010793"/>
    <x v="2"/>
    <s v="WARTSILA 7"/>
    <s v="S"/>
    <n v="8.1"/>
    <n v="7.8"/>
    <n v="0"/>
    <n v="0"/>
    <n v="0"/>
    <n v="16"/>
    <n v="0"/>
    <n v="0"/>
    <n v="0"/>
    <m/>
    <x v="0"/>
    <s v="ELOR33010793WARTSILA 7EL"/>
    <s v="Electro Oriente S. A."/>
    <x v="11"/>
    <x v="11"/>
    <s v="C. T. Iqt.Diesel - Wartsila"/>
    <x v="33"/>
    <s v="EL"/>
    <x v="2"/>
    <x v="80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7499999999999993"/>
    <n v="0.65"/>
    <n v="0"/>
    <n v="0"/>
    <n v="22"/>
    <s v="BASE DE DATOS"/>
    <m/>
  </r>
  <r>
    <s v="24"/>
    <x v="6"/>
    <s v="ELOR"/>
    <s v="33010793"/>
    <s v="33010793"/>
    <x v="2"/>
    <s v="CAT-16CM32"/>
    <s v="S"/>
    <n v="7.4"/>
    <n v="6.5"/>
    <n v="0"/>
    <n v="0"/>
    <n v="0"/>
    <n v="8"/>
    <n v="0.12"/>
    <n v="0"/>
    <n v="0"/>
    <m/>
    <x v="0"/>
    <s v="ELOR33010793CAT-16CM32EL"/>
    <s v="Electro Oriente S. A."/>
    <x v="11"/>
    <x v="11"/>
    <s v="C. T. Iqt.Diesel - Wartsila"/>
    <x v="33"/>
    <s v="EL"/>
    <x v="2"/>
    <x v="81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166666666666667"/>
    <n v="0.54166666666666663"/>
    <n v="0"/>
    <n v="0"/>
    <n v="22"/>
    <s v="BASE DE DATOS"/>
    <m/>
  </r>
  <r>
    <s v="24"/>
    <x v="6"/>
    <s v="ELOR"/>
    <s v="33010793"/>
    <s v="33010793"/>
    <x v="2"/>
    <s v="CAT.1-16CM32C"/>
    <s v="N"/>
    <n v="7.5179999999999998"/>
    <n v="0"/>
    <n v="0"/>
    <n v="0"/>
    <n v="0"/>
    <n v="0"/>
    <n v="0"/>
    <n v="0"/>
    <n v="0"/>
    <m/>
    <x v="0"/>
    <s v="ELOR33010793CAT.1-16CM32CEL"/>
    <s v="Electro Oriente S. A."/>
    <x v="11"/>
    <x v="11"/>
    <s v="C. T. Iqt.Diesel - Wartsila"/>
    <x v="33"/>
    <s v="EL"/>
    <x v="2"/>
    <x v="82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6"/>
    <s v="ELOR"/>
    <s v="33010793"/>
    <s v="33010793"/>
    <x v="2"/>
    <s v="CAT.2-16CM32C"/>
    <s v="N"/>
    <n v="7.5179999999999998"/>
    <n v="0"/>
    <n v="0"/>
    <n v="0"/>
    <n v="0"/>
    <n v="0"/>
    <n v="0"/>
    <n v="0"/>
    <n v="0"/>
    <m/>
    <x v="0"/>
    <s v="ELOR33010793CAT.2-16CM32CEL"/>
    <s v="Electro Oriente S. A."/>
    <x v="11"/>
    <x v="11"/>
    <s v="C. T. Iqt.Diesel - Wartsila"/>
    <x v="33"/>
    <s v="EL"/>
    <x v="2"/>
    <x v="83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6"/>
    <s v="ELOR"/>
    <s v="43095199"/>
    <s v="43095199"/>
    <x v="2"/>
    <s v="CKD 6S150PV"/>
    <s v="N"/>
    <n v="0.2"/>
    <n v="0"/>
    <n v="0"/>
    <n v="0"/>
    <n v="0"/>
    <n v="0"/>
    <n v="0"/>
    <n v="0"/>
    <n v="0"/>
    <m/>
    <x v="1"/>
    <s v="ELOR43095199CKD 6S150PVEL"/>
    <s v="Electro Oriente S. A."/>
    <x v="11"/>
    <x v="11"/>
    <s v="C. T. Pevas"/>
    <x v="34"/>
    <s v="EL"/>
    <x v="2"/>
    <x v="84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6"/>
    <s v="ELOR"/>
    <s v="43095199"/>
    <s v="43095199"/>
    <x v="2"/>
    <s v="Volvo TD-70G Nº1"/>
    <s v="N"/>
    <n v="0.1"/>
    <n v="0"/>
    <n v="0"/>
    <n v="0"/>
    <n v="0"/>
    <n v="0"/>
    <n v="0"/>
    <n v="0"/>
    <n v="0"/>
    <m/>
    <x v="1"/>
    <s v="ELOR43095199Volvo TD-70G Nº1EL"/>
    <s v="Electro Oriente S. A."/>
    <x v="11"/>
    <x v="11"/>
    <s v="C.T. PEVAS"/>
    <x v="34"/>
    <s v="EL"/>
    <x v="2"/>
    <x v="85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6"/>
    <s v="ELOR"/>
    <s v="43094799"/>
    <s v="43094799"/>
    <x v="2"/>
    <s v="CKD"/>
    <s v="N"/>
    <n v="0.1"/>
    <n v="0"/>
    <n v="0"/>
    <n v="0"/>
    <n v="0"/>
    <n v="0"/>
    <n v="0"/>
    <n v="0"/>
    <n v="0"/>
    <m/>
    <x v="1"/>
    <s v="ELOR43094799CKDEL"/>
    <s v="Electro Oriente S. A."/>
    <x v="11"/>
    <x v="11"/>
    <s v="C. T. Santa Clotilde"/>
    <x v="35"/>
    <s v="EL"/>
    <x v="2"/>
    <x v="70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6"/>
    <s v="ELOR"/>
    <s v="43094799"/>
    <s v="43094799"/>
    <x v="2"/>
    <s v="Cat."/>
    <s v="N"/>
    <n v="0.22500000000000001"/>
    <n v="0"/>
    <n v="0"/>
    <n v="0"/>
    <n v="0"/>
    <n v="0"/>
    <n v="0"/>
    <n v="0"/>
    <n v="0"/>
    <m/>
    <x v="1"/>
    <s v="ELOR43094799Cat.EL"/>
    <s v="Electro Oriente S. A."/>
    <x v="11"/>
    <x v="11"/>
    <s v="C. T. Santa Clotilde"/>
    <x v="35"/>
    <s v="EL"/>
    <x v="2"/>
    <x v="86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1.8749999999999999E-2"/>
    <n v="0"/>
    <n v="0"/>
    <n v="0"/>
    <n v="22"/>
    <s v="BASE DE DATOS"/>
    <m/>
  </r>
  <r>
    <s v="24"/>
    <x v="6"/>
    <s v="ELOR"/>
    <s v="43095399"/>
    <s v="43095399"/>
    <x v="2"/>
    <s v="CKD"/>
    <s v="N"/>
    <n v="0.1"/>
    <n v="0"/>
    <n v="0"/>
    <n v="0"/>
    <n v="0"/>
    <n v="0"/>
    <n v="0"/>
    <n v="0"/>
    <n v="0"/>
    <m/>
    <x v="1"/>
    <s v="ELOR43095399CKDEL"/>
    <s v="Electro Oriente S. A."/>
    <x v="11"/>
    <x v="11"/>
    <s v="C. T. San Pablo"/>
    <x v="36"/>
    <s v="EL"/>
    <x v="2"/>
    <x v="70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6"/>
    <s v="ELOR"/>
    <s v="43095399"/>
    <s v="43095399"/>
    <x v="2"/>
    <s v="Cat."/>
    <s v="N"/>
    <n v="0.09"/>
    <n v="0"/>
    <n v="0"/>
    <n v="0"/>
    <n v="0"/>
    <n v="0"/>
    <n v="0"/>
    <n v="0"/>
    <n v="0"/>
    <m/>
    <x v="1"/>
    <s v="ELOR43095399Cat.EL"/>
    <s v="Electro Oriente S. A."/>
    <x v="11"/>
    <x v="11"/>
    <s v="C. T. San Pablo"/>
    <x v="36"/>
    <s v="EL"/>
    <x v="2"/>
    <x v="86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6"/>
    <s v="ELOR"/>
    <s v="43095599"/>
    <s v="43095599"/>
    <x v="2"/>
    <s v="CKD"/>
    <s v="N"/>
    <n v="0.1"/>
    <n v="0"/>
    <n v="0"/>
    <n v="0"/>
    <n v="0"/>
    <n v="0"/>
    <n v="0"/>
    <n v="0"/>
    <n v="0"/>
    <m/>
    <x v="1"/>
    <s v="ELOR43095599CKDEL"/>
    <s v="Electro Oriente S. A."/>
    <x v="11"/>
    <x v="11"/>
    <s v="C. T. Tamanco Viejo"/>
    <x v="37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6"/>
    <s v="ELOR"/>
    <s v="43095599"/>
    <s v="43095599"/>
    <x v="2"/>
    <s v="Perkins"/>
    <s v="N"/>
    <n v="7.4999999999999997E-2"/>
    <n v="0"/>
    <n v="0"/>
    <n v="0"/>
    <n v="0"/>
    <n v="0"/>
    <n v="0"/>
    <n v="0"/>
    <n v="0"/>
    <m/>
    <x v="1"/>
    <s v="ELOR43095599PerkinsEL"/>
    <s v="Electro Oriente S. A."/>
    <x v="11"/>
    <x v="11"/>
    <s v="C. T. Tamanco Viejo"/>
    <x v="37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6"/>
    <s v="ELOR"/>
    <s v="43095699"/>
    <s v="43095699"/>
    <x v="2"/>
    <s v="CKD"/>
    <s v="N"/>
    <n v="0.1"/>
    <n v="0"/>
    <n v="0"/>
    <n v="0"/>
    <n v="0"/>
    <n v="0"/>
    <n v="0"/>
    <n v="0"/>
    <n v="0"/>
    <m/>
    <x v="1"/>
    <s v="ELOR43095699CKDEL"/>
    <s v="Electro Oriente S. A."/>
    <x v="11"/>
    <x v="11"/>
    <s v="C. T. San Roque de Maquia"/>
    <x v="38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6"/>
    <s v="ELOR"/>
    <s v="43095699"/>
    <s v="43095699"/>
    <x v="2"/>
    <s v="Perkins"/>
    <s v="N"/>
    <n v="0.09"/>
    <n v="0"/>
    <n v="0"/>
    <n v="0"/>
    <n v="0"/>
    <n v="0"/>
    <n v="0"/>
    <n v="0"/>
    <n v="0"/>
    <m/>
    <x v="1"/>
    <s v="ELOR43095699PerkinsEL"/>
    <s v="Electro Oriente S. A."/>
    <x v="11"/>
    <x v="11"/>
    <s v="C. T. San Roque de Maquia"/>
    <x v="38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6"/>
    <s v="ELOR"/>
    <s v="43094999"/>
    <s v="43094999"/>
    <x v="2"/>
    <s v="CKD MODASA"/>
    <s v="N"/>
    <n v="3.5000000000000003E-2"/>
    <n v="0"/>
    <n v="0"/>
    <n v="0"/>
    <n v="0"/>
    <n v="0"/>
    <n v="0"/>
    <n v="0"/>
    <n v="0"/>
    <m/>
    <x v="1"/>
    <s v="ELOR43094999CKD MODASAEL"/>
    <s v="Electro Oriente S. A."/>
    <x v="11"/>
    <x v="11"/>
    <s v="C. T. Cabo Pantoja"/>
    <x v="39"/>
    <s v="EL"/>
    <x v="2"/>
    <x v="87"/>
    <x v="0"/>
    <s v="Instalado"/>
    <s v="Inoperativo"/>
    <s v="Distribuidora"/>
    <x v="0"/>
    <x v="1"/>
    <x v="1"/>
    <x v="0"/>
    <s v="Estatal"/>
    <s v="LORETO"/>
    <s v="LORETO"/>
    <s v="MAYNAS"/>
    <s v="TORRES CAUSANO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6"/>
    <s v="ELOR"/>
    <s v="43095799"/>
    <s v="43095799"/>
    <x v="2"/>
    <s v="CKD"/>
    <s v="N"/>
    <n v="0.1"/>
    <n v="0"/>
    <n v="0"/>
    <n v="0"/>
    <n v="0"/>
    <n v="0"/>
    <n v="0"/>
    <n v="0"/>
    <n v="0"/>
    <m/>
    <x v="1"/>
    <s v="ELOR43095799CKDEL"/>
    <s v="Electro Oriente S. A."/>
    <x v="11"/>
    <x v="11"/>
    <s v="C. T. Bagazan"/>
    <x v="40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6"/>
    <s v="ELOR"/>
    <s v="43095799"/>
    <s v="43095799"/>
    <x v="2"/>
    <s v="Perkins"/>
    <s v="N"/>
    <n v="7.4999999999999997E-2"/>
    <n v="0"/>
    <n v="0"/>
    <n v="0"/>
    <n v="0"/>
    <n v="0"/>
    <n v="0"/>
    <n v="0"/>
    <n v="0"/>
    <m/>
    <x v="1"/>
    <s v="ELOR43095799PerkinsEL"/>
    <s v="Electro Oriente S. A."/>
    <x v="11"/>
    <x v="11"/>
    <s v="C. T. Bagazan"/>
    <x v="40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6"/>
    <s v="ELOR"/>
    <s v="43095899"/>
    <s v="43095899"/>
    <x v="2"/>
    <s v="MODASA"/>
    <s v="N"/>
    <n v="3.5000000000000003E-2"/>
    <n v="0"/>
    <n v="0"/>
    <n v="0"/>
    <n v="0"/>
    <n v="0"/>
    <n v="0"/>
    <n v="0"/>
    <n v="0"/>
    <m/>
    <x v="1"/>
    <s v="ELOR43095899MODASAEL"/>
    <s v="Electro Oriente S. A."/>
    <x v="11"/>
    <x v="11"/>
    <s v="C. T. Sapuena"/>
    <x v="41"/>
    <s v="EL"/>
    <x v="2"/>
    <x v="88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6"/>
    <s v="ELOR"/>
    <s v="43094899"/>
    <s v="43094899"/>
    <x v="2"/>
    <s v="MODASA"/>
    <s v="N"/>
    <n v="3.5000000000000003E-2"/>
    <n v="0"/>
    <n v="0"/>
    <n v="0"/>
    <n v="0"/>
    <n v="0"/>
    <n v="0"/>
    <n v="0"/>
    <n v="0"/>
    <m/>
    <x v="1"/>
    <s v="ELOR43094899MODASAEL"/>
    <s v="Electro Oriente S. A."/>
    <x v="11"/>
    <x v="11"/>
    <s v="C. T. El Alamo"/>
    <x v="42"/>
    <s v="EL"/>
    <x v="2"/>
    <x v="88"/>
    <x v="0"/>
    <s v="Instalado"/>
    <s v="Inoperativo"/>
    <s v="Distribuidora"/>
    <x v="0"/>
    <x v="1"/>
    <x v="1"/>
    <x v="0"/>
    <s v="Estatal"/>
    <s v="LORETO"/>
    <s v="LORETO"/>
    <s v="MAYNAS"/>
    <s v="PUTUMAYU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6"/>
    <s v="ELOR"/>
    <s v="43096199"/>
    <s v="43096199"/>
    <x v="2"/>
    <s v="CKD DAT 120"/>
    <s v="N"/>
    <n v="0.1"/>
    <n v="0"/>
    <n v="0"/>
    <n v="0"/>
    <n v="0"/>
    <n v="0"/>
    <n v="0"/>
    <n v="0"/>
    <n v="0"/>
    <m/>
    <x v="1"/>
    <s v="ELOR43096199CKD DAT 120EL"/>
    <s v="Electro Oriente S. A."/>
    <x v="11"/>
    <x v="11"/>
    <s v="C. T. Inahuaya"/>
    <x v="43"/>
    <s v="EL"/>
    <x v="2"/>
    <x v="89"/>
    <x v="0"/>
    <s v="Instalado"/>
    <s v="Inoperativo"/>
    <s v="Distribuidora"/>
    <x v="0"/>
    <x v="1"/>
    <x v="1"/>
    <x v="0"/>
    <s v="Estatal"/>
    <s v="LORETO"/>
    <s v="LORETO"/>
    <s v="UCAYALI"/>
    <s v="INAHUAY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6"/>
    <s v="ELOR"/>
    <s v="43096299"/>
    <s v="43096299"/>
    <x v="2"/>
    <s v="CKD"/>
    <s v="N"/>
    <n v="0.1"/>
    <n v="0"/>
    <n v="0"/>
    <n v="0"/>
    <n v="0"/>
    <n v="0"/>
    <n v="0"/>
    <n v="0"/>
    <n v="0"/>
    <m/>
    <x v="1"/>
    <s v="ELOR43096299CKDEL"/>
    <s v="Electro Oriente S. A."/>
    <x v="11"/>
    <x v="11"/>
    <s v="C. T. Pampa Hermosa"/>
    <x v="44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PAMPA HERMOS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6"/>
    <s v="ELOR"/>
    <s v="43096399"/>
    <s v="43096399"/>
    <x v="2"/>
    <s v="CKD"/>
    <s v="N"/>
    <n v="0.1"/>
    <n v="0"/>
    <n v="0"/>
    <n v="0"/>
    <n v="0"/>
    <n v="0"/>
    <n v="0"/>
    <n v="0"/>
    <n v="0"/>
    <m/>
    <x v="1"/>
    <s v="ELOR43096399CKDEL"/>
    <s v="Electro Oriente S. A."/>
    <x v="11"/>
    <x v="11"/>
    <s v="C. T. Tierra Blanca"/>
    <x v="45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SARAYACU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6"/>
    <s v="ELOR"/>
    <s v="43095099"/>
    <s v="43095099"/>
    <x v="2"/>
    <s v="Perkins M. 4-326-I"/>
    <s v="N"/>
    <n v="3.5000000000000003E-2"/>
    <n v="0"/>
    <n v="0"/>
    <n v="0"/>
    <n v="0"/>
    <n v="0"/>
    <n v="0"/>
    <n v="0"/>
    <n v="0"/>
    <m/>
    <x v="1"/>
    <s v="ELOR43095099Perkins M. 4-326-IEL"/>
    <s v="Electro Oriente S. A."/>
    <x v="11"/>
    <x v="11"/>
    <s v="C. T. El Porvenir"/>
    <x v="46"/>
    <s v="EL"/>
    <x v="2"/>
    <x v="90"/>
    <x v="0"/>
    <s v="Instalado"/>
    <s v="In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6"/>
    <s v="ELOR"/>
    <s v="43095499"/>
    <s v="43095499"/>
    <x v="2"/>
    <s v="Volvo TD 100"/>
    <s v="N"/>
    <n v="0.15"/>
    <n v="0"/>
    <n v="0"/>
    <n v="0"/>
    <n v="0"/>
    <n v="0"/>
    <n v="0"/>
    <n v="0"/>
    <n v="0"/>
    <m/>
    <x v="1"/>
    <s v="ELOR43095499Volvo TD 100EL"/>
    <s v="Electro Oriente S. A."/>
    <x v="11"/>
    <x v="11"/>
    <s v="C. T. Flor de Punga"/>
    <x v="47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CAPELLO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6"/>
    <s v="ELOR"/>
    <s v="43096099"/>
    <s v="43096099"/>
    <x v="2"/>
    <s v="Volvo TD 100"/>
    <s v="N"/>
    <n v="0.15"/>
    <n v="0"/>
    <n v="0"/>
    <n v="0"/>
    <n v="0"/>
    <n v="0"/>
    <n v="0"/>
    <n v="0"/>
    <n v="0"/>
    <m/>
    <x v="1"/>
    <s v="ELOR43096099Volvo TD 100EL"/>
    <s v="Electro Oriente S. A."/>
    <x v="11"/>
    <x v="11"/>
    <s v="C. T. Colonia Angamos"/>
    <x v="48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YAQUERANA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6"/>
    <s v="ELOR"/>
    <s v="33010767"/>
    <s v="33010767"/>
    <x v="2"/>
    <s v="Cat 3512 C"/>
    <s v="S"/>
    <n v="0.72499999999999998"/>
    <n v="0.5"/>
    <n v="0"/>
    <n v="0"/>
    <n v="0"/>
    <n v="0"/>
    <n v="0"/>
    <n v="0"/>
    <n v="0"/>
    <m/>
    <x v="0"/>
    <s v="ELOR33010767Cat 3512 CEL"/>
    <s v="Electro Oriente S. A."/>
    <x v="11"/>
    <x v="11"/>
    <s v="C. T. Iqt.Diesel - Diesel"/>
    <x v="32"/>
    <s v="EL"/>
    <x v="2"/>
    <x v="7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6.0416666666666667E-2"/>
    <n v="4.1666666666666664E-2"/>
    <n v="0"/>
    <n v="0"/>
    <n v="22"/>
    <s v="BASE DE DATOS"/>
    <m/>
  </r>
  <r>
    <s v="24"/>
    <x v="6"/>
    <s v="ELOR"/>
    <s v="00000000"/>
    <s v="00000000"/>
    <x v="2"/>
    <s v="Perkins 1 2800"/>
    <s v="S"/>
    <n v="0.61"/>
    <n v="0.35"/>
    <n v="5.0229999999999997"/>
    <n v="19.088999999999999"/>
    <n v="24.111999999999998"/>
    <n v="0"/>
    <n v="128"/>
    <n v="0"/>
    <n v="0"/>
    <m/>
    <x v="0"/>
    <s v="ELOR00000000Perkins 1 2800EL"/>
    <s v="Electro Oriente S. A."/>
    <x v="11"/>
    <x v="11"/>
    <s v="C. T. Caballococha"/>
    <x v="49"/>
    <s v="EL"/>
    <x v="2"/>
    <x v="24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4.111999999999998"/>
    <n v="2.4111999999999998E-2"/>
    <m/>
    <n v="8.7142857142857147E-2"/>
    <n v="4.9999999999999996E-2"/>
    <n v="0"/>
    <n v="0"/>
    <n v="22"/>
    <s v="BASE DE DATOS"/>
    <m/>
  </r>
  <r>
    <s v="24"/>
    <x v="6"/>
    <s v="ELOR"/>
    <s v="00000000"/>
    <s v="00000000"/>
    <x v="2"/>
    <s v="Perkins 2 2800"/>
    <s v="S"/>
    <n v="0.61"/>
    <n v="0.35"/>
    <n v="35.558999999999997"/>
    <n v="135.125"/>
    <n v="170.684"/>
    <n v="0"/>
    <n v="587"/>
    <n v="0"/>
    <n v="0"/>
    <m/>
    <x v="0"/>
    <s v="ELOR00000000Perkins 2 2800EL"/>
    <s v="Electro Oriente S. A."/>
    <x v="11"/>
    <x v="11"/>
    <s v="C. T. Caballococha"/>
    <x v="49"/>
    <s v="EL"/>
    <x v="2"/>
    <x v="24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70.684"/>
    <n v="0.170684"/>
    <m/>
    <n v="8.7142857142857147E-2"/>
    <n v="4.9999999999999996E-2"/>
    <n v="0"/>
    <n v="0"/>
    <n v="22"/>
    <s v="BASE DE DATOS"/>
    <m/>
  </r>
  <r>
    <s v="24"/>
    <x v="6"/>
    <s v="ELOR"/>
    <s v="00000000"/>
    <s v="00000000"/>
    <x v="2"/>
    <s v="Cat.4-3412-16878"/>
    <s v="S"/>
    <n v="0.73399999999999999"/>
    <n v="0.2"/>
    <n v="6.02"/>
    <n v="22.876000000000001"/>
    <n v="28.896000000000001"/>
    <n v="1"/>
    <n v="134"/>
    <n v="0"/>
    <n v="40"/>
    <m/>
    <x v="0"/>
    <s v="ELOR00000000Cat.4-3412-16878EL"/>
    <s v="Electro Oriente S. A."/>
    <x v="11"/>
    <x v="11"/>
    <s v="C. T. Caballococha"/>
    <x v="49"/>
    <s v="EL"/>
    <x v="2"/>
    <x v="94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8.896000000000001"/>
    <n v="2.8896000000000002E-2"/>
    <m/>
    <n v="6.1166666666666668E-2"/>
    <n v="1.6666666666666666E-2"/>
    <n v="0"/>
    <n v="0"/>
    <n v="22"/>
    <s v="BASE DE DATOS"/>
    <m/>
  </r>
  <r>
    <s v="24"/>
    <x v="6"/>
    <s v="ELOR"/>
    <s v="00000000"/>
    <s v="00000000"/>
    <x v="2"/>
    <s v="Caterpillar C27"/>
    <s v="S"/>
    <n v="0.56000000000000005"/>
    <n v="0.45"/>
    <n v="56.213999999999999"/>
    <n v="213.614"/>
    <n v="269.82799999999997"/>
    <n v="4"/>
    <n v="720"/>
    <n v="0"/>
    <n v="27"/>
    <m/>
    <x v="0"/>
    <s v="ELOR00000000Caterpillar C27EL"/>
    <s v="Electro Oriente S. A."/>
    <x v="11"/>
    <x v="11"/>
    <s v="C. T. Caballococha"/>
    <x v="49"/>
    <s v="EL"/>
    <x v="2"/>
    <x v="95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69.82799999999997"/>
    <n v="0.26982799999999996"/>
    <m/>
    <n v="4.6666666666666669E-2"/>
    <n v="3.7499999999999999E-2"/>
    <n v="0"/>
    <n v="0"/>
    <n v="22"/>
    <s v="BASE DE DATOS"/>
    <m/>
  </r>
  <r>
    <s v="24"/>
    <x v="6"/>
    <s v="ELOR"/>
    <s v="00000000"/>
    <s v="00000000"/>
    <x v="2"/>
    <s v="AKSA1 Perk 8151G"/>
    <s v="S"/>
    <n v="0.68100000000000005"/>
    <n v="0.68100000000000005"/>
    <n v="33.134999999999998"/>
    <n v="125.913"/>
    <n v="159.048"/>
    <n v="4"/>
    <n v="555"/>
    <n v="0"/>
    <n v="52"/>
    <m/>
    <x v="0"/>
    <s v="ELOR00000000AKSA1 Perk 8151GEL"/>
    <s v="Electro Oriente S. A."/>
    <x v="11"/>
    <x v="11"/>
    <s v="C. T. Caballococha"/>
    <x v="49"/>
    <s v="EL"/>
    <x v="2"/>
    <x v="9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59.048"/>
    <n v="0.15904799999999999"/>
    <m/>
    <n v="5.6750000000000002E-2"/>
    <n v="3.7499999999999999E-2"/>
    <n v="0"/>
    <n v="0"/>
    <n v="22"/>
    <s v="BASE DE DATOS"/>
    <m/>
  </r>
  <r>
    <s v="24"/>
    <x v="6"/>
    <s v="ELOR"/>
    <s v="00000000"/>
    <s v="00000000"/>
    <x v="2"/>
    <s v="AKSA2 Perk 8164G"/>
    <s v="N"/>
    <n v="0.68100000000000005"/>
    <n v="0"/>
    <n v="0"/>
    <n v="0"/>
    <n v="0"/>
    <n v="0"/>
    <n v="0"/>
    <n v="0"/>
    <n v="0"/>
    <m/>
    <x v="0"/>
    <s v="ELOR00000000AKSA2 Perk 8164GEL"/>
    <s v="Electro Oriente S. A."/>
    <x v="11"/>
    <x v="11"/>
    <s v="C. T. Caballococha"/>
    <x v="49"/>
    <s v="EL"/>
    <x v="2"/>
    <x v="9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n v="5.6750000000000002E-2"/>
    <n v="3.7499999999999999E-2"/>
    <n v="0"/>
    <n v="0"/>
    <n v="22"/>
    <s v="BASE DE DATOS"/>
    <m/>
  </r>
  <r>
    <s v="24"/>
    <x v="6"/>
    <s v="ELOR"/>
    <s v="53026715"/>
    <s v="53026715"/>
    <x v="2"/>
    <s v="Cat.5-C15 7925"/>
    <s v="S"/>
    <n v="0.43"/>
    <n v="0.3"/>
    <n v="17.114999999999998"/>
    <n v="60.475000000000001"/>
    <n v="77.59"/>
    <n v="6"/>
    <n v="718"/>
    <n v="0"/>
    <n v="36"/>
    <m/>
    <x v="0"/>
    <s v="ELOR53026715Cat.5-C15 7925EL"/>
    <s v="Electro Oriente S. A."/>
    <x v="11"/>
    <x v="11"/>
    <s v="C.T. Isla Santa Rosa"/>
    <x v="50"/>
    <s v="EL"/>
    <x v="2"/>
    <x v="99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77.59"/>
    <n v="7.7590000000000006E-2"/>
    <m/>
    <n v="3.5833333333333335E-2"/>
    <n v="2.4999999999999998E-2"/>
    <n v="0"/>
    <n v="0"/>
    <n v="22"/>
    <s v="BASE DE DATOS"/>
    <m/>
  </r>
  <r>
    <s v="24"/>
    <x v="6"/>
    <s v="ELOR"/>
    <s v="53026613"/>
    <s v="53026613"/>
    <x v="2"/>
    <s v="Volv.Pent1 RVL-451"/>
    <s v="N"/>
    <n v="0.48"/>
    <n v="0"/>
    <n v="0"/>
    <n v="0"/>
    <n v="0"/>
    <n v="0"/>
    <n v="0"/>
    <n v="0"/>
    <n v="0"/>
    <m/>
    <x v="0"/>
    <s v="ELOR53026613Volv.Pent1 RVL-451EL"/>
    <s v="Electro Oriente S. A."/>
    <x v="11"/>
    <x v="11"/>
    <s v="C.T. Mayoruna"/>
    <x v="51"/>
    <s v="EL"/>
    <x v="2"/>
    <x v="100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0"/>
    <n v="0"/>
    <n v="0"/>
    <n v="22"/>
    <s v="BASE DE DATOS"/>
    <m/>
  </r>
  <r>
    <s v="24"/>
    <x v="6"/>
    <s v="ELOR"/>
    <s v="53026613"/>
    <s v="53026613"/>
    <x v="2"/>
    <s v="Cat.3412 81Z19624"/>
    <s v="N"/>
    <n v="0.22"/>
    <n v="0"/>
    <n v="0"/>
    <n v="0"/>
    <n v="0"/>
    <n v="0"/>
    <n v="0"/>
    <n v="0"/>
    <n v="0"/>
    <m/>
    <x v="0"/>
    <s v="ELOR53026613Cat.3412 81Z19624EL"/>
    <s v="Electro Oriente S. A."/>
    <x v="11"/>
    <x v="11"/>
    <s v="C.T. Mayoruna"/>
    <x v="51"/>
    <s v="EL"/>
    <x v="2"/>
    <x v="102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1.8333333333333333E-2"/>
    <n v="0"/>
    <n v="0"/>
    <n v="0"/>
    <n v="22"/>
    <s v="BASE DE DATOS"/>
    <m/>
  </r>
  <r>
    <s v="24"/>
    <x v="6"/>
    <s v="ELOR"/>
    <s v="53026613"/>
    <s v="53026613"/>
    <x v="2"/>
    <s v="Modasa MP 460"/>
    <s v="S"/>
    <n v="0.48"/>
    <n v="0.45"/>
    <n v="0"/>
    <n v="0"/>
    <n v="0"/>
    <n v="0"/>
    <n v="0"/>
    <n v="0"/>
    <n v="0"/>
    <m/>
    <x v="0"/>
    <s v="ELOR53026613Modasa MP 460EL"/>
    <s v="Electro Oriente S. A."/>
    <x v="11"/>
    <x v="11"/>
    <s v="C.T. Mayoruna"/>
    <x v="51"/>
    <s v="EL"/>
    <x v="2"/>
    <x v="101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3.7499999999999999E-2"/>
    <n v="0"/>
    <n v="0"/>
    <n v="22"/>
    <s v="BASE DE DATOS"/>
    <m/>
  </r>
  <r>
    <s v="24"/>
    <x v="6"/>
    <s v="ELOR"/>
    <s v="53026613"/>
    <s v="53026613"/>
    <x v="2"/>
    <s v="Cat C15 CAR201439"/>
    <s v="S"/>
    <n v="0.45500000000000002"/>
    <n v="0.41"/>
    <n v="66.888999999999996"/>
    <n v="65.251999999999995"/>
    <n v="132.14099999999999"/>
    <n v="2"/>
    <n v="722"/>
    <n v="0"/>
    <n v="34"/>
    <m/>
    <x v="0"/>
    <s v="ELOR53026613Cat C15 CAR201439EL"/>
    <s v="Electro Oriente S. A."/>
    <x v="11"/>
    <x v="11"/>
    <s v="C.T. Mayoruna"/>
    <x v="51"/>
    <s v="EL"/>
    <x v="2"/>
    <x v="103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132.14099999999999"/>
    <n v="0.13214099999999998"/>
    <m/>
    <n v="3.7916666666666668E-2"/>
    <n v="3.4166666666666665E-2"/>
    <n v="0"/>
    <n v="0"/>
    <n v="22"/>
    <s v="BASE DE DATOS"/>
    <m/>
  </r>
  <r>
    <s v="24"/>
    <x v="6"/>
    <s v="ELOR"/>
    <s v="53026512"/>
    <s v="53026512"/>
    <x v="2"/>
    <s v="Volv.Pent1 RVL-251"/>
    <s v="S"/>
    <n v="0.27300000000000002"/>
    <n v="0.2"/>
    <n v="0"/>
    <n v="0"/>
    <n v="0"/>
    <n v="0"/>
    <n v="0"/>
    <n v="0"/>
    <n v="0"/>
    <m/>
    <x v="0"/>
    <s v="ELOR53026512Volv.Pent1 RVL-251EL"/>
    <s v="Electro Oriente S. A."/>
    <x v="11"/>
    <x v="11"/>
    <s v="C.T. San Francisco"/>
    <x v="52"/>
    <s v="EL"/>
    <x v="2"/>
    <x v="104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2.2750000000000003E-2"/>
    <n v="1.6666666666666666E-2"/>
    <n v="0"/>
    <n v="0"/>
    <n v="22"/>
    <s v="BASE DE DATOS"/>
    <m/>
  </r>
  <r>
    <s v="24"/>
    <x v="6"/>
    <s v="ELOR"/>
    <s v="53026512"/>
    <s v="53026512"/>
    <x v="2"/>
    <s v="OLYMPIAN"/>
    <s v="S"/>
    <n v="0.13"/>
    <n v="0.1"/>
    <n v="0"/>
    <n v="0"/>
    <n v="0"/>
    <n v="0"/>
    <n v="0"/>
    <n v="0"/>
    <n v="0"/>
    <m/>
    <x v="0"/>
    <s v="ELOR53026512OLYMPIANEL"/>
    <s v="Electro Oriente S. A."/>
    <x v="11"/>
    <x v="11"/>
    <s v="C.T. San Francisco"/>
    <x v="52"/>
    <s v="EL"/>
    <x v="2"/>
    <x v="105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1.0833333333333334E-2"/>
    <n v="8.3333333333333332E-3"/>
    <n v="0"/>
    <n v="0"/>
    <n v="22"/>
    <s v="BASE DE DATOS"/>
    <m/>
  </r>
  <r>
    <s v="24"/>
    <x v="6"/>
    <s v="ELOR"/>
    <s v="53026512"/>
    <s v="53026512"/>
    <x v="2"/>
    <s v="Vol.Pent TAD1642GEb"/>
    <s v="S"/>
    <n v="0.6"/>
    <n v="0.48"/>
    <n v="37.32"/>
    <n v="32.590000000000003"/>
    <n v="69.91"/>
    <n v="7"/>
    <n v="521"/>
    <n v="0"/>
    <n v="16"/>
    <m/>
    <x v="0"/>
    <s v="ELOR53026512Vol.Pent TAD1642GEbEL"/>
    <s v="Electro Oriente S. A."/>
    <x v="11"/>
    <x v="11"/>
    <s v="C.T. San Francisco"/>
    <x v="52"/>
    <s v="EL"/>
    <x v="2"/>
    <x v="106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69.91"/>
    <n v="6.991E-2"/>
    <m/>
    <n v="4.9999999999999996E-2"/>
    <n v="0.04"/>
    <n v="0"/>
    <n v="0"/>
    <n v="22"/>
    <s v="BASE DE DATOS"/>
    <m/>
  </r>
  <r>
    <s v="24"/>
    <x v="6"/>
    <s v="ELOR"/>
    <s v="53026919"/>
    <s v="53026919"/>
    <x v="2"/>
    <s v="Perkins1 R014001C"/>
    <s v="S"/>
    <n v="0.13600000000000001"/>
    <n v="0.124"/>
    <n v="0"/>
    <n v="0"/>
    <n v="0"/>
    <n v="0"/>
    <n v="0"/>
    <n v="0"/>
    <n v="0"/>
    <m/>
    <x v="0"/>
    <s v="ELOR53026919Perkins1 R014001CEL"/>
    <s v="Electro Oriente S. A."/>
    <x v="11"/>
    <x v="11"/>
    <s v="C. T. Islandia"/>
    <x v="53"/>
    <s v="EL"/>
    <x v="2"/>
    <x v="107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"/>
    <n v="0"/>
    <m/>
    <n v="1.1333333333333334E-2"/>
    <n v="1.0333333333333333E-2"/>
    <n v="0"/>
    <n v="0"/>
    <n v="22"/>
    <s v="BASE DE DATOS"/>
    <m/>
  </r>
  <r>
    <s v="24"/>
    <x v="6"/>
    <s v="ELOR"/>
    <s v="53026919"/>
    <s v="53026919"/>
    <x v="2"/>
    <s v="Perkins2 R013699C"/>
    <s v="S"/>
    <n v="0.13600000000000001"/>
    <n v="0.123"/>
    <n v="0"/>
    <n v="0"/>
    <n v="0"/>
    <n v="0"/>
    <n v="0"/>
    <n v="0"/>
    <n v="0"/>
    <m/>
    <x v="0"/>
    <s v="ELOR53026919Perkins2 R013699CEL"/>
    <s v="Electro Oriente S. A."/>
    <x v="11"/>
    <x v="11"/>
    <s v="C. T. Islandia"/>
    <x v="53"/>
    <s v="EL"/>
    <x v="2"/>
    <x v="10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"/>
    <n v="0"/>
    <m/>
    <n v="1.1333333333333334E-2"/>
    <n v="1.025E-2"/>
    <n v="0"/>
    <n v="0"/>
    <n v="22"/>
    <s v="BASE DE DATOS"/>
    <m/>
  </r>
  <r>
    <s v="24"/>
    <x v="6"/>
    <s v="ELOR"/>
    <s v="53026919"/>
    <s v="53026919"/>
    <x v="2"/>
    <s v="VolvoP FFDL250GF"/>
    <s v="S"/>
    <n v="0.27500000000000002"/>
    <n v="0.2"/>
    <n v="13.153"/>
    <n v="45.401000000000003"/>
    <n v="58.554000000000002"/>
    <n v="4"/>
    <n v="552"/>
    <n v="0"/>
    <n v="32"/>
    <m/>
    <x v="0"/>
    <s v="ELOR53026919VolvoP FFDL250GFEL"/>
    <s v="Electro Oriente S. A."/>
    <x v="11"/>
    <x v="11"/>
    <s v="C. T. Islandia"/>
    <x v="53"/>
    <s v="EL"/>
    <x v="2"/>
    <x v="171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58.554000000000002"/>
    <n v="5.8554000000000002E-2"/>
    <m/>
    <n v="2.5000000000000001E-2"/>
    <n v="1.8181818181818184E-2"/>
    <n v="0"/>
    <n v="0"/>
    <n v="22"/>
    <s v="BASE DE DATOS"/>
    <m/>
  </r>
  <r>
    <s v="24"/>
    <x v="6"/>
    <s v="ELOR"/>
    <s v="43095299"/>
    <s v="43095299"/>
    <x v="2"/>
    <s v="Perkins1 U489142C"/>
    <s v="S"/>
    <n v="3.1E-2"/>
    <n v="2.5000000000000001E-2"/>
    <n v="0.03"/>
    <n v="1.39"/>
    <n v="1.42"/>
    <n v="5"/>
    <n v="158"/>
    <n v="0"/>
    <n v="6"/>
    <m/>
    <x v="0"/>
    <s v="ELOR43095299Perkins1 U489142CEL"/>
    <s v="Electro Oriente S. A."/>
    <x v="11"/>
    <x v="11"/>
    <s v="C. T. Petropolis"/>
    <x v="54"/>
    <s v="EL"/>
    <x v="2"/>
    <x v="111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1.42"/>
    <n v="1.4199999999999998E-3"/>
    <m/>
    <n v="2.5833333333333333E-3"/>
    <n v="2.0833333333333333E-3"/>
    <n v="0"/>
    <n v="0"/>
    <n v="22"/>
    <s v="BASE DE DATOS"/>
    <m/>
  </r>
  <r>
    <s v="24"/>
    <x v="6"/>
    <s v="ELOR"/>
    <s v="43095299"/>
    <s v="43095299"/>
    <x v="2"/>
    <s v="Perkins2 U487536C"/>
    <s v="S"/>
    <n v="3.1E-2"/>
    <n v="2.5000000000000001E-2"/>
    <n v="0"/>
    <n v="0"/>
    <n v="0"/>
    <n v="0"/>
    <n v="0"/>
    <n v="0"/>
    <n v="0"/>
    <m/>
    <x v="0"/>
    <s v="ELOR43095299Perkins2 U487536CEL"/>
    <s v="Electro Oriente S. A."/>
    <x v="11"/>
    <x v="11"/>
    <s v="C. T. Petropolis"/>
    <x v="54"/>
    <s v="EL"/>
    <x v="2"/>
    <x v="112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0"/>
    <n v="0"/>
    <m/>
    <n v="3.0999999999999999E-3"/>
    <n v="2.5000000000000001E-3"/>
    <n v="0"/>
    <n v="0"/>
    <n v="22"/>
    <s v="BASE DE DATOS"/>
    <m/>
  </r>
  <r>
    <s v="24"/>
    <x v="6"/>
    <s v="ELOR"/>
    <s v="43096499"/>
    <s v="43096499"/>
    <x v="2"/>
    <s v="Cat.C18 G6B20736"/>
    <s v="N"/>
    <n v="0.5"/>
    <n v="0"/>
    <n v="0"/>
    <n v="0"/>
    <n v="0"/>
    <n v="0"/>
    <n v="0"/>
    <n v="0"/>
    <n v="0"/>
    <m/>
    <x v="0"/>
    <s v="ELOR43096499Cat.C18 G6B20736EL"/>
    <s v="Electro Oriente S. A."/>
    <x v="11"/>
    <x v="11"/>
    <s v="C.T. ORELLANA"/>
    <x v="55"/>
    <s v="EL"/>
    <x v="2"/>
    <x v="113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4.1666666666666664E-2"/>
    <n v="0"/>
    <n v="0"/>
    <n v="0"/>
    <n v="22"/>
    <s v="BASE DE DATOS"/>
    <m/>
  </r>
  <r>
    <s v="24"/>
    <x v="6"/>
    <s v="ELOR"/>
    <s v="43096499"/>
    <s v="43096499"/>
    <x v="2"/>
    <s v="Perkins 2506AE15TAG"/>
    <s v="N"/>
    <n v="0.46800000000000003"/>
    <n v="0"/>
    <n v="0"/>
    <n v="0"/>
    <n v="0"/>
    <n v="0"/>
    <n v="0"/>
    <n v="0"/>
    <n v="0"/>
    <m/>
    <x v="0"/>
    <s v="ELOR43096499Perkins 2506AE15TAGEL"/>
    <s v="Electro Oriente S. A."/>
    <x v="11"/>
    <x v="11"/>
    <s v="C.T. ORELLANA"/>
    <x v="55"/>
    <s v="EL"/>
    <x v="2"/>
    <x v="114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3.9E-2"/>
    <n v="0"/>
    <n v="0"/>
    <n v="0"/>
    <n v="22"/>
    <s v="BASE DE DATOS"/>
    <m/>
  </r>
  <r>
    <s v="24"/>
    <x v="6"/>
    <s v="ELOR"/>
    <s v="43096499"/>
    <s v="43096499"/>
    <x v="2"/>
    <s v="VolvoModasa KGEV"/>
    <s v="S"/>
    <n v="0.35099999999999998"/>
    <n v="0.28100000000000003"/>
    <n v="0.28399999999999997"/>
    <n v="1.986"/>
    <n v="2.27"/>
    <n v="11"/>
    <n v="13"/>
    <n v="0"/>
    <n v="0"/>
    <m/>
    <x v="0"/>
    <s v="ELOR43096499VolvoModasa KGEVEL"/>
    <s v="Electro Oriente S. A."/>
    <x v="11"/>
    <x v="11"/>
    <s v="C. T. Orellana"/>
    <x v="55"/>
    <s v="EL"/>
    <x v="2"/>
    <x v="115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2.27"/>
    <n v="2.2699999999999999E-3"/>
    <m/>
    <n v="2.9249999999999998E-2"/>
    <n v="2.2500000000000003E-2"/>
    <n v="0"/>
    <n v="0"/>
    <n v="22"/>
    <s v="BASE DE DATOS"/>
    <m/>
  </r>
  <r>
    <s v="24"/>
    <x v="6"/>
    <s v="ELOR"/>
    <s v="43096499"/>
    <s v="43096499"/>
    <x v="2"/>
    <s v="Perkins MP460I"/>
    <s v="S"/>
    <n v="0.48"/>
    <n v="0.36"/>
    <n v="15.552"/>
    <n v="108.863"/>
    <n v="124.41500000000001"/>
    <n v="0"/>
    <n v="724"/>
    <n v="0"/>
    <n v="0"/>
    <m/>
    <x v="0"/>
    <s v="ELOR43096499Perkins MP460IEL"/>
    <s v="Electro Oriente S. A."/>
    <x v="11"/>
    <x v="11"/>
    <s v="C. T. Orellana"/>
    <x v="55"/>
    <s v="EL"/>
    <x v="2"/>
    <x v="116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124.41500000000001"/>
    <n v="0.12441500000000001"/>
    <m/>
    <n v="0.04"/>
    <n v="3.2083333333333332E-2"/>
    <n v="0"/>
    <n v="-1.4210854715202004E-14"/>
    <n v="22"/>
    <s v="BASE DE DATOS"/>
    <m/>
  </r>
  <r>
    <s v="24"/>
    <x v="6"/>
    <s v="ELOR"/>
    <s v="43094699"/>
    <s v="43094699"/>
    <x v="2"/>
    <s v="Volvo Penta RVM364"/>
    <s v="S"/>
    <n v="0.36399999999999999"/>
    <n v="0.3"/>
    <n v="13.96"/>
    <n v="97.721999999999994"/>
    <n v="111.682"/>
    <n v="7"/>
    <n v="671"/>
    <n v="0"/>
    <n v="0"/>
    <m/>
    <x v="0"/>
    <s v="ELOR43094699Volvo Penta RVM364EL"/>
    <s v="Electro Oriente S. A."/>
    <x v="11"/>
    <x v="11"/>
    <s v="C. T. Indiana"/>
    <x v="56"/>
    <s v="EL"/>
    <x v="2"/>
    <x v="117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111.682"/>
    <n v="0.111682"/>
    <m/>
    <n v="3.0333333333333334E-2"/>
    <n v="2.4999999999999998E-2"/>
    <n v="0"/>
    <n v="-1.4210854715202004E-14"/>
    <n v="22"/>
    <s v="BASE DE DATOS"/>
    <m/>
  </r>
  <r>
    <s v="24"/>
    <x v="6"/>
    <s v="ELOR"/>
    <s v="43094699"/>
    <s v="43094699"/>
    <x v="2"/>
    <s v="Jolucava J0451"/>
    <s v="N"/>
    <n v="0.45"/>
    <n v="0"/>
    <n v="0"/>
    <n v="0"/>
    <n v="0"/>
    <n v="0"/>
    <n v="0"/>
    <n v="0"/>
    <n v="0"/>
    <m/>
    <x v="0"/>
    <s v="ELOR43094699Jolucava J0451EL"/>
    <s v="Electro Oriente S. A."/>
    <x v="11"/>
    <x v="11"/>
    <s v="C. T. Indiana"/>
    <x v="56"/>
    <s v="EL"/>
    <x v="2"/>
    <x v="239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0"/>
    <n v="0"/>
    <m/>
    <n v="5.6250000000000001E-2"/>
    <n v="0"/>
    <n v="0"/>
    <n v="0"/>
    <n v="22"/>
    <s v="BASE DE DATOS"/>
    <m/>
  </r>
  <r>
    <s v="24"/>
    <x v="6"/>
    <s v="ELOR"/>
    <s v="43094699"/>
    <s v="43094699"/>
    <x v="2"/>
    <s v="Vol.3 Pent TWD1643G"/>
    <s v="S"/>
    <n v="0.6"/>
    <n v="0.26"/>
    <n v="3.706"/>
    <n v="25.939"/>
    <n v="29.645"/>
    <n v="2"/>
    <n v="171"/>
    <n v="0"/>
    <n v="70"/>
    <m/>
    <x v="0"/>
    <s v="ELOR43094699Vol.3 Pent TWD1643GEL"/>
    <s v="Electro Oriente S. A."/>
    <x v="11"/>
    <x v="11"/>
    <s v="C. T. Indiana"/>
    <x v="56"/>
    <s v="EL"/>
    <x v="2"/>
    <x v="120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29.645"/>
    <n v="2.9645000000000001E-2"/>
    <m/>
    <n v="0.06"/>
    <n v="2.6000000000000002E-2"/>
    <n v="0"/>
    <n v="0"/>
    <n v="22"/>
    <s v="BASE DE DATOS"/>
    <m/>
  </r>
  <r>
    <s v="24"/>
    <x v="6"/>
    <s v="ELOR"/>
    <s v="43094699"/>
    <s v="43094699"/>
    <x v="2"/>
    <s v="Perkins C18"/>
    <s v="S"/>
    <n v="0.6"/>
    <n v="0.4"/>
    <n v="12.298"/>
    <n v="86.085999999999999"/>
    <n v="98.384"/>
    <n v="4"/>
    <n v="482"/>
    <n v="0"/>
    <n v="0"/>
    <m/>
    <x v="0"/>
    <s v="ELOR43094699Perkins C18EL"/>
    <s v="Electro Oriente S. A."/>
    <x v="11"/>
    <x v="11"/>
    <s v="C. T. Indiana"/>
    <x v="56"/>
    <s v="EL"/>
    <x v="2"/>
    <x v="118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98.384"/>
    <n v="9.8383999999999999E-2"/>
    <m/>
    <n v="4.9999999999999996E-2"/>
    <n v="3.3333333333333333E-2"/>
    <n v="0"/>
    <n v="0"/>
    <n v="22"/>
    <s v="BASE DE DATOS"/>
    <m/>
  </r>
  <r>
    <s v="24"/>
    <x v="6"/>
    <s v="ELOR"/>
    <s v="33011193"/>
    <s v="33011193"/>
    <x v="2"/>
    <s v="MTU=2 1200DS Detroi"/>
    <s v="S"/>
    <n v="1.2250000000000001"/>
    <n v="0.2"/>
    <n v="24.899000000000001"/>
    <n v="33.161000000000001"/>
    <n v="58.06"/>
    <n v="8"/>
    <n v="214"/>
    <n v="0"/>
    <n v="10"/>
    <m/>
    <x v="0"/>
    <s v="ELOR33011193MTU=2 1200DS DetroiEL"/>
    <s v="Electro Oriente S. A."/>
    <x v="11"/>
    <x v="11"/>
    <s v="C. T. Nauta"/>
    <x v="57"/>
    <s v="EL"/>
    <x v="2"/>
    <x v="122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58.06"/>
    <n v="5.806E-2"/>
    <m/>
    <n v="0.10208333333333335"/>
    <n v="1.6666666666666666E-2"/>
    <n v="0"/>
    <n v="0"/>
    <n v="22"/>
    <s v="BASE DE DATOS"/>
    <m/>
  </r>
  <r>
    <s v="24"/>
    <x v="6"/>
    <s v="ELOR"/>
    <s v="33011193"/>
    <s v="33011193"/>
    <x v="2"/>
    <s v="Cat. 3512 Dita"/>
    <s v="S"/>
    <n v="0.5"/>
    <n v="0.45"/>
    <n v="22.457999999999998"/>
    <n v="24.835999999999999"/>
    <n v="47.293999999999997"/>
    <n v="16"/>
    <n v="159"/>
    <n v="0"/>
    <n v="15"/>
    <m/>
    <x v="0"/>
    <s v="ELOR33011193Cat. 3512 DitaEL"/>
    <s v="Electro Oriente S. A."/>
    <x v="11"/>
    <x v="11"/>
    <s v="C. T. Nauta"/>
    <x v="57"/>
    <s v="EL"/>
    <x v="2"/>
    <x v="123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47.293999999999997"/>
    <n v="4.7293999999999996E-2"/>
    <m/>
    <n v="4.1666666666666664E-2"/>
    <n v="3.7499999999999999E-2"/>
    <n v="0"/>
    <n v="0"/>
    <n v="22"/>
    <s v="BASE DE DATOS"/>
    <m/>
  </r>
  <r>
    <s v="24"/>
    <x v="6"/>
    <s v="ELOR"/>
    <s v="33011193"/>
    <s v="33011193"/>
    <x v="2"/>
    <s v="Cat C27"/>
    <s v="S"/>
    <n v="1"/>
    <n v="0.55000000000000004"/>
    <n v="6.452"/>
    <n v="10.391999999999999"/>
    <n v="16.844000000000001"/>
    <n v="0"/>
    <n v="59"/>
    <n v="0"/>
    <n v="0"/>
    <m/>
    <x v="0"/>
    <s v="ELOR33011193Cat C27EL"/>
    <s v="Electro Oriente S. A."/>
    <x v="11"/>
    <x v="11"/>
    <s v="C. T. Nauta"/>
    <x v="57"/>
    <s v="EL"/>
    <x v="2"/>
    <x v="12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6.844000000000001"/>
    <n v="1.6844000000000001E-2"/>
    <m/>
    <s v="-"/>
    <s v="-"/>
    <n v="0"/>
    <n v="0"/>
    <n v="22"/>
    <s v="BASE DE DATOS"/>
    <m/>
  </r>
  <r>
    <s v="24"/>
    <x v="6"/>
    <s v="ELOR"/>
    <s v="33011193"/>
    <s v="33011193"/>
    <x v="2"/>
    <s v="Cummi QSK60 20006"/>
    <s v="S"/>
    <n v="2"/>
    <n v="0.6"/>
    <n v="268.39800000000002"/>
    <n v="276.38600000000002"/>
    <n v="544.78399999999999"/>
    <n v="40"/>
    <n v="684"/>
    <n v="0"/>
    <n v="235"/>
    <m/>
    <x v="0"/>
    <s v="ELOR33011193Cummi QSK60 20006EL"/>
    <s v="Electro Oriente S. A."/>
    <x v="11"/>
    <x v="11"/>
    <s v="C. T. Nauta"/>
    <x v="57"/>
    <s v="EL"/>
    <x v="2"/>
    <x v="125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544.78399999999999"/>
    <n v="0.54478400000000005"/>
    <m/>
    <n v="0.16666666666666666"/>
    <n v="4.9999999999999996E-2"/>
    <n v="0"/>
    <n v="1.1368683772161603E-13"/>
    <n v="22"/>
    <s v="BASE DE DATOS"/>
    <m/>
  </r>
  <r>
    <s v="24"/>
    <x v="6"/>
    <s v="ELOR"/>
    <s v="33011193"/>
    <s v="33011193"/>
    <x v="2"/>
    <s v="Volvo NV560"/>
    <s v="S"/>
    <n v="0.60399999999999998"/>
    <n v="0.4"/>
    <n v="92.89"/>
    <n v="100.068"/>
    <n v="192.958"/>
    <n v="24"/>
    <n v="525"/>
    <n v="0"/>
    <n v="10"/>
    <m/>
    <x v="0"/>
    <s v="ELOR33011193Volvo NV560EL"/>
    <s v="Electro Oriente S. A."/>
    <x v="11"/>
    <x v="11"/>
    <s v="C. T. Nauta"/>
    <x v="57"/>
    <s v="EL"/>
    <x v="2"/>
    <x v="23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92.958"/>
    <n v="0.19295799999999999"/>
    <m/>
    <n v="6.7111111111111107E-2"/>
    <n v="4.4444444444444446E-2"/>
    <n v="0"/>
    <n v="0"/>
    <n v="22"/>
    <s v="BASE DE DATOS"/>
    <m/>
  </r>
  <r>
    <s v="24"/>
    <x v="6"/>
    <s v="ELOR"/>
    <s v="33010993"/>
    <s v="33010993"/>
    <x v="2"/>
    <s v="Cat.1-3512(.208)"/>
    <s v="N"/>
    <n v="0.5"/>
    <n v="0"/>
    <n v="0"/>
    <n v="0"/>
    <n v="0"/>
    <n v="0"/>
    <n v="0"/>
    <n v="0"/>
    <n v="0"/>
    <m/>
    <x v="0"/>
    <s v="ELOR33010993Cat.1-3512(.208)EL"/>
    <s v="Electro Oriente S. A."/>
    <x v="11"/>
    <x v="11"/>
    <s v="C. T. Requena"/>
    <x v="58"/>
    <s v="EL"/>
    <x v="2"/>
    <x v="126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4.5454545454545456E-2"/>
    <n v="0"/>
    <n v="0"/>
    <n v="0"/>
    <n v="22"/>
    <s v="BASE DE DATOS"/>
    <m/>
  </r>
  <r>
    <s v="24"/>
    <x v="6"/>
    <s v="ELOR"/>
    <s v="33010993"/>
    <s v="33010993"/>
    <x v="2"/>
    <s v="Cat.3-3512(.219)"/>
    <s v="S"/>
    <n v="0.5"/>
    <n v="0.3"/>
    <n v="6.96"/>
    <n v="20"/>
    <n v="26.96"/>
    <n v="0"/>
    <n v="78"/>
    <n v="0"/>
    <n v="0"/>
    <m/>
    <x v="0"/>
    <s v="ELOR33010993Cat.3-3512(.219)EL"/>
    <s v="Electro Oriente S. A."/>
    <x v="11"/>
    <x v="11"/>
    <s v="C. T. Requena"/>
    <x v="58"/>
    <s v="EL"/>
    <x v="2"/>
    <x v="127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26.96"/>
    <n v="2.6960000000000001E-2"/>
    <m/>
    <n v="4.5454545454545456E-2"/>
    <n v="2.7272727272727271E-2"/>
    <n v="0"/>
    <n v="0"/>
    <n v="22"/>
    <s v="BASE DE DATOS"/>
    <m/>
  </r>
  <r>
    <s v="24"/>
    <x v="6"/>
    <s v="ELOR"/>
    <s v="33010993"/>
    <s v="33010993"/>
    <x v="2"/>
    <s v="CAT 6-3516B-139"/>
    <s v="S"/>
    <n v="2"/>
    <n v="1.2"/>
    <n v="5.8339999999999996"/>
    <n v="30"/>
    <n v="35.834000000000003"/>
    <n v="0"/>
    <n v="59"/>
    <n v="0"/>
    <n v="10"/>
    <m/>
    <x v="0"/>
    <s v="ELOR33010993CAT 6-3516B-139EL"/>
    <s v="Electro Oriente S. A."/>
    <x v="11"/>
    <x v="11"/>
    <s v="C. T. Requena"/>
    <x v="58"/>
    <s v="EL"/>
    <x v="2"/>
    <x v="131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35.834000000000003"/>
    <n v="3.5834000000000005E-2"/>
    <m/>
    <n v="0.18181818181818182"/>
    <n v="0.10909090909090909"/>
    <n v="0"/>
    <n v="0"/>
    <n v="22"/>
    <s v="BASE DE DATOS"/>
    <m/>
  </r>
  <r>
    <s v="24"/>
    <x v="6"/>
    <s v="ELOR"/>
    <s v="33010993"/>
    <s v="33010993"/>
    <x v="2"/>
    <s v="Cumm 2 QSK60-G6"/>
    <s v="S"/>
    <n v="2"/>
    <n v="1.2"/>
    <n v="14.432"/>
    <n v="400"/>
    <n v="414.43200000000002"/>
    <n v="16"/>
    <n v="676"/>
    <n v="0"/>
    <n v="268"/>
    <m/>
    <x v="0"/>
    <s v="ELOR33010993Cumm 2 QSK60-G6EL"/>
    <s v="Electro Oriente S. A."/>
    <x v="11"/>
    <x v="11"/>
    <s v="C. T. Requena"/>
    <x v="58"/>
    <s v="EL"/>
    <x v="2"/>
    <x v="129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414.43200000000002"/>
    <n v="0.41443200000000002"/>
    <m/>
    <n v="0.2"/>
    <n v="0.12"/>
    <n v="0"/>
    <n v="0"/>
    <n v="22"/>
    <s v="BASE DE DATOS"/>
    <m/>
  </r>
  <r>
    <s v="24"/>
    <x v="6"/>
    <s v="ELOR"/>
    <s v="33010993"/>
    <s v="33010993"/>
    <x v="2"/>
    <s v="Volvo A 1250"/>
    <s v="S"/>
    <n v="0.56000000000000005"/>
    <n v="0.4"/>
    <n v="1.6579999999999999"/>
    <n v="20"/>
    <n v="21.658000000000001"/>
    <n v="4"/>
    <n v="75"/>
    <n v="0"/>
    <n v="0"/>
    <m/>
    <x v="0"/>
    <s v="ELOR33010993Volvo A 1250EL"/>
    <s v="Electro Oriente S. A."/>
    <x v="11"/>
    <x v="11"/>
    <s v="C. T. Requena"/>
    <x v="58"/>
    <s v="EL"/>
    <x v="2"/>
    <x v="248"/>
    <x v="0"/>
    <s v="Instalado"/>
    <s v="In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21.658000000000001"/>
    <n v="2.1658E-2"/>
    <m/>
    <n v="9.3333333333333338E-2"/>
    <n v="6.6666666666666666E-2"/>
    <n v="0"/>
    <n v="0"/>
    <n v="22"/>
    <s v="BASE DE DATOS"/>
    <m/>
  </r>
  <r>
    <s v="24"/>
    <x v="6"/>
    <s v="ELOR"/>
    <s v="33010993"/>
    <s v="33010993"/>
    <x v="2"/>
    <s v="Volvo B C-100109274"/>
    <s v="S"/>
    <n v="0.56000000000000005"/>
    <n v="0.4"/>
    <n v="6.1680000000000001"/>
    <n v="170"/>
    <n v="176.16800000000001"/>
    <n v="4"/>
    <n v="453"/>
    <n v="0"/>
    <n v="0"/>
    <m/>
    <x v="0"/>
    <s v="ELOR33010993Volvo B C-100109274EL"/>
    <s v="Electro Oriente S. A."/>
    <x v="11"/>
    <x v="11"/>
    <s v="C. T. Requena"/>
    <x v="58"/>
    <s v="EL"/>
    <x v="2"/>
    <x v="249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76.16800000000001"/>
    <n v="0.17616800000000002"/>
    <m/>
    <s v="-"/>
    <s v="-"/>
    <n v="0"/>
    <n v="0"/>
    <n v="22"/>
    <s v="BASE DE DATOS"/>
    <m/>
  </r>
  <r>
    <s v="24"/>
    <x v="6"/>
    <s v="ELOR"/>
    <s v="43095999"/>
    <s v="43095999"/>
    <x v="2"/>
    <s v="CUM.1 25450043"/>
    <s v="S"/>
    <n v="0.32400000000000001"/>
    <n v="0.3"/>
    <n v="4.1070000000000002"/>
    <n v="8.2149999999999999"/>
    <n v="12.321999999999999"/>
    <n v="0"/>
    <n v="186"/>
    <n v="0"/>
    <n v="0"/>
    <m/>
    <x v="0"/>
    <s v="ELOR43095999CUM.1 25450043EL"/>
    <s v="Electro Oriente S. A."/>
    <x v="11"/>
    <x v="11"/>
    <s v="C. T. Jenaro Herrera"/>
    <x v="59"/>
    <s v="EL"/>
    <x v="2"/>
    <x v="132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2.321999999999999"/>
    <n v="1.2322E-2"/>
    <m/>
    <n v="2.7E-2"/>
    <n v="2.4999999999999998E-2"/>
    <n v="0"/>
    <n v="0"/>
    <n v="22"/>
    <s v="BASE DE DATOS"/>
    <m/>
  </r>
  <r>
    <s v="24"/>
    <x v="6"/>
    <s v="ELOR"/>
    <s v="43095999"/>
    <s v="43095999"/>
    <x v="2"/>
    <s v="CUM.2 25449701"/>
    <s v="S"/>
    <n v="0.32400000000000001"/>
    <n v="0.3"/>
    <n v="6.1210000000000004"/>
    <n v="12.242000000000001"/>
    <n v="18.363"/>
    <n v="0"/>
    <n v="173"/>
    <n v="0"/>
    <n v="0"/>
    <m/>
    <x v="0"/>
    <s v="ELOR43095999CUM.2 25449701EL"/>
    <s v="Electro Oriente S. A."/>
    <x v="11"/>
    <x v="11"/>
    <s v="C. T. Jenaro Herrera"/>
    <x v="59"/>
    <s v="EL"/>
    <x v="2"/>
    <x v="133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8.363"/>
    <n v="1.8363000000000001E-2"/>
    <m/>
    <n v="2.7E-2"/>
    <n v="2.4999999999999998E-2"/>
    <n v="0"/>
    <n v="0"/>
    <n v="22"/>
    <s v="BASE DE DATOS"/>
    <m/>
  </r>
  <r>
    <s v="24"/>
    <x v="6"/>
    <s v="ELOR"/>
    <s v="43095999"/>
    <s v="43095999"/>
    <x v="2"/>
    <s v="CUM.3 25449964"/>
    <s v="S"/>
    <n v="0.32400000000000001"/>
    <n v="0.3"/>
    <n v="0"/>
    <n v="0"/>
    <n v="0"/>
    <n v="0"/>
    <n v="0"/>
    <n v="0"/>
    <n v="0"/>
    <m/>
    <x v="0"/>
    <s v="ELOR43095999CUM.3 25449964EL"/>
    <s v="Electro Oriente S. A."/>
    <x v="11"/>
    <x v="11"/>
    <s v="C. T. Jenaro Herrera"/>
    <x v="59"/>
    <s v="EL"/>
    <x v="2"/>
    <x v="134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7E-2"/>
    <n v="2.4999999999999998E-2"/>
    <n v="0"/>
    <n v="0"/>
    <n v="22"/>
    <s v="BASE DE DATOS"/>
    <m/>
  </r>
  <r>
    <s v="24"/>
    <x v="6"/>
    <s v="ELOR"/>
    <s v="43094599"/>
    <s v="43094599"/>
    <x v="2"/>
    <s v="CUMMINS_1 C200(050)"/>
    <s v="S"/>
    <n v="0.20799999999999999"/>
    <n v="0.14000000000000001"/>
    <n v="1.6E-2"/>
    <n v="0.109"/>
    <n v="0.125"/>
    <n v="1"/>
    <n v="3"/>
    <n v="0"/>
    <n v="0"/>
    <m/>
    <x v="0"/>
    <s v="ELOR43094599CUMMINS_1 C200(050)EL"/>
    <s v="Electro Oriente S. A."/>
    <x v="11"/>
    <x v="11"/>
    <s v="C. T. Tamshiyacu"/>
    <x v="60"/>
    <s v="EL"/>
    <x v="2"/>
    <x v="135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.125"/>
    <n v="1.25E-4"/>
    <m/>
    <n v="2.0799999999999999E-2"/>
    <n v="1.4000000000000002E-2"/>
    <n v="0"/>
    <n v="0"/>
    <n v="22"/>
    <s v="BASE DE DATOS"/>
    <m/>
  </r>
  <r>
    <s v="24"/>
    <x v="6"/>
    <s v="ELOR"/>
    <s v="43094599"/>
    <s v="43094599"/>
    <x v="2"/>
    <s v="CUMMINS_2 C200(026)"/>
    <s v="S"/>
    <n v="0.20799999999999999"/>
    <n v="0.17"/>
    <n v="4.0000000000000001E-3"/>
    <n v="3.2000000000000001E-2"/>
    <n v="3.5999999999999997E-2"/>
    <n v="3"/>
    <n v="1"/>
    <n v="0"/>
    <n v="0"/>
    <m/>
    <x v="0"/>
    <s v="ELOR43094599CUMMINS_2 C200(026)EL"/>
    <s v="Electro Oriente S. A."/>
    <x v="11"/>
    <x v="11"/>
    <s v="C. T. Tamshiyacu"/>
    <x v="60"/>
    <s v="EL"/>
    <x v="2"/>
    <x v="136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3.5999999999999997E-2"/>
    <n v="3.5999999999999994E-5"/>
    <m/>
    <n v="2.0799999999999999E-2"/>
    <n v="1.7000000000000001E-2"/>
    <n v="0"/>
    <n v="6.9388939039072284E-18"/>
    <n v="22"/>
    <s v="BASE DE DATOS"/>
    <m/>
  </r>
  <r>
    <s v="24"/>
    <x v="6"/>
    <s v="ELOR"/>
    <s v="43094599"/>
    <s v="43094599"/>
    <x v="2"/>
    <s v="CUMMINS_3 C4500C"/>
    <s v="S"/>
    <n v="0.45"/>
    <n v="0.18"/>
    <n v="6.3209999999999997"/>
    <n v="44.243000000000002"/>
    <n v="50.564"/>
    <n v="3"/>
    <n v="427"/>
    <n v="0"/>
    <n v="30"/>
    <m/>
    <x v="0"/>
    <s v="ELOR43094599CUMMINS_3 C4500CEL"/>
    <s v="Electro Oriente S. A."/>
    <x v="11"/>
    <x v="11"/>
    <s v="C. T. Tamshiyacu"/>
    <x v="60"/>
    <s v="EL"/>
    <x v="2"/>
    <x v="137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50.564"/>
    <n v="5.0563999999999998E-2"/>
    <m/>
    <n v="4.4999999999999998E-2"/>
    <n v="1.7999999999999999E-2"/>
    <n v="0"/>
    <n v="0"/>
    <n v="22"/>
    <s v="BASE DE DATOS"/>
    <m/>
  </r>
  <r>
    <s v="24"/>
    <x v="6"/>
    <s v="ELOR"/>
    <s v="43094599"/>
    <s v="43094599"/>
    <x v="2"/>
    <s v="CUMMINS_4 NTA855 G3"/>
    <s v="S"/>
    <n v="0.35199999999999998"/>
    <n v="0.28000000000000003"/>
    <n v="11.25"/>
    <n v="78.753"/>
    <n v="90.003"/>
    <n v="7"/>
    <n v="455"/>
    <n v="0"/>
    <n v="53"/>
    <m/>
    <x v="0"/>
    <s v="ELOR43094599CUMMINS_4 NTA855 G3EL"/>
    <s v="Electro Oriente S. A."/>
    <x v="11"/>
    <x v="11"/>
    <s v="C. T. Tamshiyacu"/>
    <x v="60"/>
    <s v="EL"/>
    <x v="2"/>
    <x v="138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90.003"/>
    <n v="9.0003E-2"/>
    <m/>
    <n v="3.5199999999999995E-2"/>
    <n v="2.8000000000000004E-2"/>
    <n v="0"/>
    <n v="0"/>
    <n v="22"/>
    <s v="BASE DE DATOS"/>
    <m/>
  </r>
  <r>
    <s v="24"/>
    <x v="6"/>
    <s v="ELOR"/>
    <s v="53023514"/>
    <s v="53023514"/>
    <x v="2"/>
    <s v="OLYMPIAN"/>
    <s v="S"/>
    <n v="0.04"/>
    <n v="0.03"/>
    <n v="0.55500000000000005"/>
    <n v="1.296"/>
    <n v="1.851"/>
    <n v="8"/>
    <n v="310"/>
    <n v="0"/>
    <n v="3"/>
    <m/>
    <x v="0"/>
    <s v="ELOR53023514OLYMPIANEL"/>
    <s v="Electro Oriente S. A."/>
    <x v="11"/>
    <x v="11"/>
    <s v="C. T. Gran Peru"/>
    <x v="61"/>
    <s v="EL"/>
    <x v="2"/>
    <x v="105"/>
    <x v="0"/>
    <s v="Instalado"/>
    <s v="Operativo"/>
    <s v="Distribuidora"/>
    <x v="0"/>
    <x v="1"/>
    <x v="1"/>
    <x v="0"/>
    <s v="Estatal"/>
    <s v="LORETO"/>
    <s v="LORETO"/>
    <s v="MAYNAS"/>
    <s v="FERNANDO LORES"/>
    <s v="GRAN PERÚ"/>
    <x v="1"/>
    <n v="0"/>
    <x v="0"/>
    <x v="0"/>
    <x v="0"/>
    <s v="MWh"/>
    <n v="1.851"/>
    <n v="1.851E-3"/>
    <m/>
    <n v="3.3333333333333335E-3"/>
    <n v="2.5000000000000001E-3"/>
    <n v="0"/>
    <n v="0"/>
    <n v="22"/>
    <s v="BASE DE DATOS"/>
    <m/>
  </r>
  <r>
    <s v="24"/>
    <x v="6"/>
    <s v="ELOR"/>
    <s v="53023414"/>
    <s v="53023414"/>
    <x v="2"/>
    <s v="Volvo 03"/>
    <s v="S"/>
    <n v="0.36399999999999999"/>
    <n v="0.29099999999999998"/>
    <n v="3.9119999999999999"/>
    <n v="10.331"/>
    <n v="14.243"/>
    <n v="0"/>
    <n v="91"/>
    <n v="0"/>
    <n v="0"/>
    <m/>
    <x v="0"/>
    <s v="ELOR53023414Volvo 03EL"/>
    <s v="Electro Oriente S. A."/>
    <x v="11"/>
    <x v="11"/>
    <s v="C. T. El Estrecho"/>
    <x v="62"/>
    <s v="EL"/>
    <x v="2"/>
    <x v="142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14.243"/>
    <n v="1.4243E-2"/>
    <m/>
    <n v="3.0333333333333334E-2"/>
    <n v="2.4249999999999997E-2"/>
    <n v="0"/>
    <n v="-1.7763568394002505E-15"/>
    <n v="22"/>
    <s v="BASE DE DATOS"/>
    <m/>
  </r>
  <r>
    <s v="24"/>
    <x v="6"/>
    <s v="ELOR"/>
    <s v="53023414"/>
    <s v="53023414"/>
    <x v="2"/>
    <s v="Cat-2 3306"/>
    <s v="S"/>
    <n v="0.22500000000000001"/>
    <n v="0.2"/>
    <n v="10.276999999999999"/>
    <n v="36.997"/>
    <n v="47.274000000000001"/>
    <n v="10"/>
    <n v="299"/>
    <n v="0"/>
    <n v="0"/>
    <m/>
    <x v="0"/>
    <s v="ELOR53023414Cat-2 3306EL"/>
    <s v="Electro Oriente S. A."/>
    <x v="11"/>
    <x v="11"/>
    <s v="C. T. El Estrecho"/>
    <x v="62"/>
    <s v="EL"/>
    <x v="2"/>
    <x v="141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47.274000000000001"/>
    <n v="4.7274000000000004E-2"/>
    <m/>
    <s v="-"/>
    <n v="0"/>
    <n v="0"/>
    <n v="0"/>
    <n v="22"/>
    <s v="BASE DE DATOS"/>
    <m/>
  </r>
  <r>
    <s v="24"/>
    <x v="6"/>
    <s v="ELOR"/>
    <s v="53023414"/>
    <s v="53023414"/>
    <x v="2"/>
    <s v="Jolucava J0452"/>
    <s v="S"/>
    <n v="0.45"/>
    <n v="0.36"/>
    <n v="16.786999999999999"/>
    <n v="42.47"/>
    <n v="59.256999999999998"/>
    <n v="10"/>
    <n v="353"/>
    <n v="0"/>
    <n v="10"/>
    <m/>
    <x v="0"/>
    <s v="ELOR53023414Jolucava J0452EL"/>
    <s v="Electro Oriente S. A."/>
    <x v="11"/>
    <x v="11"/>
    <s v="C. T. El Estrecho"/>
    <x v="62"/>
    <s v="EL"/>
    <x v="2"/>
    <x v="238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59.256999999999998"/>
    <n v="5.9256999999999997E-2"/>
    <m/>
    <n v="5.6250000000000001E-2"/>
    <n v="4.4999999999999998E-2"/>
    <n v="0"/>
    <n v="0"/>
    <n v="22"/>
    <s v="BASE DE DATOS"/>
    <m/>
  </r>
  <r>
    <s v="24"/>
    <x v="6"/>
    <s v="ELOR"/>
    <s v="33011093"/>
    <s v="33011093"/>
    <x v="2"/>
    <s v="Cat.3512 Dita"/>
    <s v="S"/>
    <n v="0.5"/>
    <n v="0.35"/>
    <n v="9.49"/>
    <n v="81.44"/>
    <n v="90.93"/>
    <n v="2"/>
    <n v="295"/>
    <n v="0"/>
    <n v="119"/>
    <m/>
    <x v="0"/>
    <s v="ELOR33011093Cat.3512 DitaEL"/>
    <s v="Electro Oriente S. A."/>
    <x v="11"/>
    <x v="11"/>
    <s v="C. T. Contamana"/>
    <x v="63"/>
    <s v="EL"/>
    <x v="2"/>
    <x v="144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90.93"/>
    <n v="9.0930000000000011E-2"/>
    <m/>
    <n v="4.1666666666666664E-2"/>
    <n v="2.9166666666666664E-2"/>
    <n v="0"/>
    <n v="-1.4210854715202004E-14"/>
    <n v="22"/>
    <s v="BASE DE DATOS"/>
    <m/>
  </r>
  <r>
    <s v="24"/>
    <x v="6"/>
    <s v="ELOR"/>
    <s v="33011093"/>
    <s v="33011093"/>
    <x v="2"/>
    <s v="Cat.2.3512 Dita"/>
    <s v="N"/>
    <n v="0.5"/>
    <n v="0"/>
    <n v="0"/>
    <n v="0"/>
    <n v="0"/>
    <n v="0"/>
    <n v="0"/>
    <n v="0"/>
    <n v="0"/>
    <m/>
    <x v="0"/>
    <s v="ELOR33011093Cat.2.3512 DitaEL"/>
    <s v="Electro Oriente S. A."/>
    <x v="11"/>
    <x v="11"/>
    <s v="C. T. Contamana"/>
    <x v="63"/>
    <s v="EL"/>
    <x v="2"/>
    <x v="145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n v="4.1666666666666664E-2"/>
    <n v="2.4999999999999998E-2"/>
    <n v="0"/>
    <n v="0"/>
    <n v="22"/>
    <s v="BASE DE DATOS"/>
    <m/>
  </r>
  <r>
    <s v="24"/>
    <x v="6"/>
    <s v="ELOR"/>
    <s v="33011093"/>
    <s v="33011093"/>
    <x v="2"/>
    <s v="Mitsubishi"/>
    <s v="S"/>
    <n v="0.89"/>
    <n v="0.75"/>
    <n v="11.117000000000001"/>
    <n v="160.69999999999999"/>
    <n v="171.81700000000001"/>
    <n v="7"/>
    <n v="356"/>
    <n v="0"/>
    <n v="20"/>
    <m/>
    <x v="0"/>
    <s v="ELOR33011093MitsubishiEL"/>
    <s v="Electro Oriente S. A."/>
    <x v="11"/>
    <x v="11"/>
    <s v="C. T. Contamana"/>
    <x v="63"/>
    <s v="EL"/>
    <x v="2"/>
    <x v="250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171.81700000000001"/>
    <n v="0.171817"/>
    <m/>
    <n v="0.17799999999999999"/>
    <n v="0.15"/>
    <n v="0"/>
    <n v="-2.8421709430404007E-14"/>
    <n v="22"/>
    <s v="BASE DE DATOS"/>
    <m/>
  </r>
  <r>
    <s v="24"/>
    <x v="6"/>
    <s v="ELOR"/>
    <s v="33011093"/>
    <s v="33011093"/>
    <x v="2"/>
    <s v="Cat83516BJYA00139"/>
    <s v="S"/>
    <n v="2"/>
    <n v="1.1000000000000001"/>
    <n v="7.1"/>
    <n v="93.18"/>
    <n v="100.28"/>
    <n v="2"/>
    <n v="192"/>
    <n v="0"/>
    <n v="20"/>
    <m/>
    <x v="0"/>
    <s v="ELOR33011093Cat83516BJYA00139EL"/>
    <s v="Electro Oriente S. A."/>
    <x v="11"/>
    <x v="11"/>
    <s v="C. T. Contamana"/>
    <x v="63"/>
    <s v="EL"/>
    <x v="2"/>
    <x v="148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100.28"/>
    <n v="0.10028000000000001"/>
    <m/>
    <n v="0.16666666666666666"/>
    <n v="9.1666666666666674E-2"/>
    <n v="0"/>
    <n v="0"/>
    <n v="22"/>
    <s v="BASE DE DATOS"/>
    <m/>
  </r>
  <r>
    <s v="24"/>
    <x v="6"/>
    <s v="ELOR"/>
    <s v="33011093"/>
    <s v="33011093"/>
    <x v="2"/>
    <s v="Cat 09 3516"/>
    <s v="S"/>
    <n v="1"/>
    <n v="0.7"/>
    <n v="17.695"/>
    <n v="360.3"/>
    <n v="377.995"/>
    <n v="8"/>
    <n v="716"/>
    <n v="0"/>
    <n v="142"/>
    <m/>
    <x v="0"/>
    <s v="ELOR33011093Cat 09 3516EL"/>
    <s v="Electro Oriente S. A."/>
    <x v="11"/>
    <x v="11"/>
    <s v="C. T. Contamana"/>
    <x v="63"/>
    <s v="EL"/>
    <x v="2"/>
    <x v="172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377.995"/>
    <n v="0.37799500000000003"/>
    <m/>
    <n v="9.0909090909090912E-2"/>
    <n v="6.363636363636363E-2"/>
    <n v="0"/>
    <n v="0"/>
    <n v="22"/>
    <s v="BASE DE DATOS"/>
    <m/>
  </r>
  <r>
    <s v="24"/>
    <x v="6"/>
    <s v="ELOR"/>
    <s v="33010893"/>
    <s v="33010893"/>
    <x v="2"/>
    <s v="CAT 3516(G1)"/>
    <s v="S"/>
    <n v="1"/>
    <n v="0.95"/>
    <n v="0"/>
    <n v="0"/>
    <n v="0"/>
    <n v="0"/>
    <n v="0"/>
    <n v="0"/>
    <n v="0"/>
    <m/>
    <x v="0"/>
    <s v="ELOR33010893CAT 3516(G1)EL"/>
    <s v="Electro Oriente S. A."/>
    <x v="11"/>
    <x v="11"/>
    <s v="C. T. Yurimaguas"/>
    <x v="64"/>
    <s v="EL"/>
    <x v="2"/>
    <x v="149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9.0909090909090912E-2"/>
    <n v="8.6363636363636365E-2"/>
    <n v="0"/>
    <n v="0"/>
    <n v="22"/>
    <s v="BASE DE DATOS"/>
    <m/>
  </r>
  <r>
    <s v="24"/>
    <x v="6"/>
    <s v="ELOR"/>
    <s v="33010893"/>
    <s v="33010893"/>
    <x v="2"/>
    <s v="CAT2 3512 TA(G2)"/>
    <s v="S"/>
    <n v="0.5"/>
    <n v="0.4"/>
    <n v="0"/>
    <n v="0"/>
    <n v="0"/>
    <n v="0"/>
    <n v="0"/>
    <n v="0"/>
    <n v="0"/>
    <m/>
    <x v="0"/>
    <s v="ELOR33010893CAT2 3512 TA(G2)EL"/>
    <s v="Electro Oriente S. A."/>
    <x v="11"/>
    <x v="11"/>
    <s v="C. T. Yurimaguas"/>
    <x v="64"/>
    <s v="EL"/>
    <x v="2"/>
    <x v="150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6"/>
    <s v="ELOR"/>
    <s v="33010893"/>
    <s v="33010893"/>
    <x v="2"/>
    <s v="CAT.2 D-3512(G4)"/>
    <s v="S"/>
    <n v="0.5"/>
    <n v="0.45"/>
    <n v="0"/>
    <n v="0"/>
    <n v="0"/>
    <n v="0"/>
    <n v="0"/>
    <n v="0"/>
    <n v="0"/>
    <m/>
    <x v="0"/>
    <s v="ELOR33010893CAT.2 D-3512(G4)EL"/>
    <s v="Electro Oriente S. A."/>
    <x v="11"/>
    <x v="11"/>
    <s v="C. T. Yurimaguas"/>
    <x v="64"/>
    <s v="EL"/>
    <x v="2"/>
    <x v="151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7499999999999999E-2"/>
    <n v="0"/>
    <n v="0"/>
    <n v="22"/>
    <s v="BASE DE DATOS"/>
    <m/>
  </r>
  <r>
    <s v="24"/>
    <x v="6"/>
    <s v="ELOR"/>
    <s v="33010893"/>
    <s v="33010893"/>
    <x v="2"/>
    <s v="CUMMINS (G5)"/>
    <s v="S"/>
    <n v="1.5"/>
    <n v="1.25"/>
    <n v="48.216999999999999"/>
    <n v="22.058"/>
    <n v="70.275000000000006"/>
    <n v="0"/>
    <n v="142.06"/>
    <n v="0"/>
    <n v="0"/>
    <m/>
    <x v="0"/>
    <s v="ELOR33010893CUMMINS (G5)EL"/>
    <s v="Electro Oriente S. A."/>
    <x v="11"/>
    <x v="11"/>
    <s v="C. T. Yurimaguas"/>
    <x v="64"/>
    <s v="EL"/>
    <x v="2"/>
    <x v="235"/>
    <x v="0"/>
    <s v="Transferido"/>
    <n v="0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70.275000000000006"/>
    <n v="7.0275000000000004E-2"/>
    <m/>
    <n v="0.16666666666666666"/>
    <n v="0.1388888888888889"/>
    <n v="0"/>
    <n v="0"/>
    <n v="22"/>
    <s v="BASE DE DATOS"/>
    <m/>
  </r>
  <r>
    <s v="24"/>
    <x v="6"/>
    <s v="ELOR"/>
    <s v="33011293"/>
    <s v="33011293"/>
    <x v="2"/>
    <s v="Wartsila 1"/>
    <s v="S"/>
    <n v="6.24"/>
    <n v="6"/>
    <n v="0"/>
    <n v="0"/>
    <n v="0"/>
    <n v="0"/>
    <n v="0"/>
    <n v="0"/>
    <n v="0"/>
    <m/>
    <x v="0"/>
    <s v="ELOR33011293Wartsila 1EL"/>
    <s v="Electro Oriente S. A."/>
    <x v="11"/>
    <x v="11"/>
    <s v="C. T. Tarapoto"/>
    <x v="65"/>
    <s v="EL"/>
    <x v="2"/>
    <x v="14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6"/>
    <s v="ELOR"/>
    <s v="33011293"/>
    <s v="33011293"/>
    <x v="2"/>
    <s v="Wartsila 2"/>
    <s v="S"/>
    <n v="6.24"/>
    <n v="6"/>
    <n v="0"/>
    <n v="0"/>
    <n v="0"/>
    <n v="0"/>
    <n v="0"/>
    <n v="0"/>
    <n v="0"/>
    <m/>
    <x v="0"/>
    <s v="ELOR33011293Wartsila 2EL"/>
    <s v="Electro Oriente S. A."/>
    <x v="11"/>
    <x v="11"/>
    <s v="C. T. Tarapoto"/>
    <x v="65"/>
    <s v="EL"/>
    <x v="2"/>
    <x v="15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6"/>
    <s v="ELOR"/>
    <s v="33011293"/>
    <s v="33011293"/>
    <x v="2"/>
    <s v="CAT.D-3512"/>
    <s v="S"/>
    <n v="0.52"/>
    <n v="0.4"/>
    <n v="0"/>
    <n v="0"/>
    <n v="0"/>
    <n v="0"/>
    <n v="0"/>
    <n v="0"/>
    <n v="0"/>
    <m/>
    <x v="0"/>
    <s v="ELOR33011293CAT.D-3512EL"/>
    <s v="Electro Oriente S. A."/>
    <x v="11"/>
    <x v="11"/>
    <s v="C. T. Tarapoto"/>
    <x v="65"/>
    <s v="EL"/>
    <x v="2"/>
    <x v="153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1"/>
    <n v="0"/>
    <x v="0"/>
    <x v="0"/>
    <x v="0"/>
    <s v="MWh"/>
    <n v="0"/>
    <n v="0"/>
    <m/>
    <n v="4.3333333333333335E-2"/>
    <n v="3.3333333333333333E-2"/>
    <n v="0"/>
    <n v="0"/>
    <n v="22"/>
    <s v="BASE DE DATOS"/>
    <m/>
  </r>
  <r>
    <s v="24"/>
    <x v="6"/>
    <s v="ELOR"/>
    <s v="33011593"/>
    <s v="33011593"/>
    <x v="2"/>
    <s v="EMD"/>
    <s v="N"/>
    <n v="2.5"/>
    <n v="1.6"/>
    <n v="0"/>
    <n v="0"/>
    <n v="0"/>
    <n v="0"/>
    <n v="0"/>
    <n v="0"/>
    <n v="0"/>
    <m/>
    <x v="0"/>
    <s v="ELOR33011593EMDEL"/>
    <s v="Electro Oriente S. A."/>
    <x v="11"/>
    <x v="11"/>
    <s v="C. T. Bellavista"/>
    <x v="66"/>
    <s v="EL"/>
    <x v="2"/>
    <x v="154"/>
    <x v="0"/>
    <s v="Instalado"/>
    <s v="Operativo"/>
    <s v="Distribuidora"/>
    <x v="0"/>
    <x v="0"/>
    <x v="1"/>
    <x v="0"/>
    <s v="Estatal"/>
    <s v="SAN MARTÍN"/>
    <s v="SAN MARTÍN"/>
    <s v="BELLAVISTA"/>
    <s v="BELLAVISTA"/>
    <n v="0"/>
    <x v="1"/>
    <n v="0"/>
    <x v="0"/>
    <x v="0"/>
    <x v="0"/>
    <s v="MWh"/>
    <n v="0"/>
    <n v="0"/>
    <m/>
    <n v="0.22727272727272727"/>
    <n v="0.14545454545454548"/>
    <n v="0"/>
    <n v="0"/>
    <n v="22"/>
    <s v="BASE DE DATOS"/>
    <m/>
  </r>
  <r>
    <s v="24"/>
    <x v="6"/>
    <s v="ELOR"/>
    <s v="43047494"/>
    <s v="43047494"/>
    <x v="2"/>
    <s v="CAT C-18"/>
    <s v="S"/>
    <n v="0.5"/>
    <n v="0.5"/>
    <n v="0"/>
    <n v="0"/>
    <n v="0"/>
    <n v="0"/>
    <n v="0"/>
    <n v="0"/>
    <n v="0"/>
    <m/>
    <x v="0"/>
    <s v="ELOR43047494CAT C-18EL"/>
    <s v="Electro Oriente S. A."/>
    <x v="11"/>
    <x v="11"/>
    <s v="C. T. Lagunas"/>
    <x v="67"/>
    <s v="EL"/>
    <x v="2"/>
    <x v="155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4.1666666666666664E-2"/>
    <n v="0"/>
    <n v="0"/>
    <n v="22"/>
    <s v="BASE DE DATOS"/>
    <m/>
  </r>
  <r>
    <s v="24"/>
    <x v="6"/>
    <s v="ELOR"/>
    <s v="43047494"/>
    <s v="43047494"/>
    <x v="2"/>
    <s v="Volvo Penta TAD1630"/>
    <s v="S"/>
    <n v="0.5"/>
    <n v="0.4"/>
    <n v="0"/>
    <n v="0"/>
    <n v="0"/>
    <n v="0"/>
    <n v="0"/>
    <n v="0"/>
    <n v="0"/>
    <m/>
    <x v="0"/>
    <s v="ELOR43047494Volvo Penta TAD1630EL"/>
    <s v="Electro Oriente S. A."/>
    <x v="11"/>
    <x v="11"/>
    <s v="C. T. Lagunas"/>
    <x v="67"/>
    <s v="EL"/>
    <x v="2"/>
    <x v="156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6"/>
    <s v="ELOR"/>
    <s v="43047494"/>
    <s v="43047494"/>
    <x v="2"/>
    <s v="Cat. D-3512&lt;G3&gt;"/>
    <s v="S"/>
    <n v="0.5"/>
    <n v="0.45"/>
    <n v="56.39"/>
    <n v="0"/>
    <n v="56.39"/>
    <n v="0"/>
    <n v="284"/>
    <n v="0"/>
    <n v="78"/>
    <m/>
    <x v="0"/>
    <s v="ELOR43047494Cat. D-3512&lt;G3&gt;EL"/>
    <s v="Electro Oriente S. A."/>
    <x v="11"/>
    <x v="11"/>
    <s v="C. T. Lagunas"/>
    <x v="67"/>
    <s v="EL"/>
    <x v="2"/>
    <x v="157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56.39"/>
    <n v="5.6390000000000003E-2"/>
    <m/>
    <n v="4.1666666666666664E-2"/>
    <n v="3.7499999999999999E-2"/>
    <n v="0"/>
    <n v="0"/>
    <n v="22"/>
    <s v="BASE DE DATOS"/>
    <m/>
  </r>
  <r>
    <s v="24"/>
    <x v="6"/>
    <s v="ELOR"/>
    <s v="43047494"/>
    <s v="43047494"/>
    <x v="2"/>
    <s v="CAT 2 3512 &lt;G4&gt;"/>
    <s v="S"/>
    <n v="0.5"/>
    <n v="0.45"/>
    <n v="0"/>
    <n v="115.40900000000001"/>
    <n v="115.40900000000001"/>
    <n v="0"/>
    <n v="469"/>
    <n v="0"/>
    <n v="83"/>
    <m/>
    <x v="0"/>
    <s v="ELOR43047494CAT 2 3512 &lt;G4&gt;EL"/>
    <s v="Electro Oriente S. A."/>
    <x v="11"/>
    <x v="11"/>
    <s v="C. T. Lagunas"/>
    <x v="67"/>
    <s v="EL"/>
    <x v="2"/>
    <x v="173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115.40900000000001"/>
    <n v="0.11540900000000001"/>
    <m/>
    <n v="4.5454545454545456E-2"/>
    <n v="4.0909090909090909E-2"/>
    <n v="0"/>
    <n v="0"/>
    <n v="22"/>
    <s v="BASE DE DATOS"/>
    <m/>
  </r>
  <r>
    <s v="24"/>
    <x v="6"/>
    <s v="ELOR"/>
    <s v="12345678"/>
    <s v="12345678"/>
    <x v="2"/>
    <s v="VOLVO PENTA &lt;G1&gt;"/>
    <s v="S"/>
    <n v="0.5"/>
    <n v="0.45"/>
    <n v="31.544"/>
    <n v="68.409000000000006"/>
    <n v="99.953000000000003"/>
    <n v="6"/>
    <n v="421"/>
    <n v="0"/>
    <n v="22"/>
    <m/>
    <x v="0"/>
    <s v="ELOR12345678VOLVO PENTA &lt;G1&gt;EL"/>
    <s v="Electro Oriente S. A."/>
    <x v="11"/>
    <x v="11"/>
    <s v="C. T. San Lorenzo"/>
    <x v="68"/>
    <s v="EL"/>
    <x v="2"/>
    <x v="158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99.953000000000003"/>
    <n v="9.9953E-2"/>
    <m/>
    <n v="4.1666666666666664E-2"/>
    <n v="3.7499999999999999E-2"/>
    <n v="0"/>
    <n v="0"/>
    <n v="22"/>
    <s v="BASE DE DATOS"/>
    <m/>
  </r>
  <r>
    <s v="24"/>
    <x v="6"/>
    <s v="ELOR"/>
    <s v="12345678"/>
    <s v="12345678"/>
    <x v="2"/>
    <s v="VOLVO PENTA &lt;G2&gt;"/>
    <s v="S"/>
    <n v="0.5"/>
    <n v="0.45"/>
    <n v="29.968"/>
    <n v="65.793000000000006"/>
    <n v="95.760999999999996"/>
    <n v="6"/>
    <n v="421"/>
    <n v="0"/>
    <n v="36"/>
    <m/>
    <x v="0"/>
    <s v="ELOR12345678VOLVO PENTA &lt;G2&gt;EL"/>
    <s v="Electro Oriente S. A."/>
    <x v="11"/>
    <x v="11"/>
    <s v="C. T. San Lorenzo"/>
    <x v="68"/>
    <s v="EL"/>
    <x v="2"/>
    <x v="159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95.760999999999996"/>
    <n v="9.5760999999999999E-2"/>
    <m/>
    <n v="4.1666666666666664E-2"/>
    <n v="3.7499999999999999E-2"/>
    <n v="0"/>
    <n v="1.4210854715202004E-14"/>
    <n v="22"/>
    <s v="BASE DE DATOS"/>
    <m/>
  </r>
  <r>
    <s v="24"/>
    <x v="6"/>
    <s v="ELOR"/>
    <s v="12345678"/>
    <s v="12345678"/>
    <x v="2"/>
    <s v="VOLVO PENTA &lt;G3&gt;"/>
    <s v="S"/>
    <n v="0.45"/>
    <n v="0.4"/>
    <n v="21.638000000000002"/>
    <n v="24.021999999999998"/>
    <n v="45.66"/>
    <n v="6"/>
    <n v="214"/>
    <n v="0"/>
    <n v="19"/>
    <m/>
    <x v="0"/>
    <s v="ELOR12345678VOLVO PENTA &lt;G3&gt;EL"/>
    <s v="Electro Oriente S. A."/>
    <x v="11"/>
    <x v="11"/>
    <s v="C. T. San Lorenzo"/>
    <x v="68"/>
    <s v="EL"/>
    <x v="2"/>
    <x v="160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45.66"/>
    <n v="4.5659999999999999E-2"/>
    <m/>
    <n v="3.7499999999999999E-2"/>
    <n v="3.3333333333333333E-2"/>
    <n v="0"/>
    <n v="0"/>
    <n v="22"/>
    <s v="BASE DE DATOS"/>
    <m/>
  </r>
  <r>
    <s v="24"/>
    <x v="6"/>
    <s v="ELOR"/>
    <s v="53200204"/>
    <s v="53200204"/>
    <x v="2"/>
    <s v="Cat-1_3512"/>
    <s v="S"/>
    <n v="0.5"/>
    <n v="0.35"/>
    <n v="13.208"/>
    <n v="0"/>
    <n v="13.208"/>
    <n v="0"/>
    <n v="41.84"/>
    <n v="0"/>
    <n v="0"/>
    <m/>
    <x v="0"/>
    <s v="ELOR53200204Cat-1_3512EL"/>
    <s v="Electro Oriente S. A."/>
    <x v="11"/>
    <x v="11"/>
    <s v="C. T. Bagua_Grande"/>
    <x v="69"/>
    <s v="EL"/>
    <x v="2"/>
    <x v="161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13.208"/>
    <n v="1.3208000000000001E-2"/>
    <m/>
    <n v="4.1666666666666664E-2"/>
    <n v="2.9166666666666664E-2"/>
    <n v="0"/>
    <n v="0"/>
    <n v="22"/>
    <s v="BASE DE DATOS"/>
    <m/>
  </r>
  <r>
    <s v="24"/>
    <x v="6"/>
    <s v="ELOR"/>
    <s v="53200204"/>
    <s v="53200204"/>
    <x v="2"/>
    <s v="Cat-2_3512"/>
    <s v="S"/>
    <n v="0.5"/>
    <n v="0.35"/>
    <n v="6.1210000000000004"/>
    <n v="0"/>
    <n v="6.1210000000000004"/>
    <n v="0"/>
    <n v="18.11"/>
    <n v="0"/>
    <n v="0"/>
    <m/>
    <x v="0"/>
    <s v="ELOR53200204Cat-2_3512EL"/>
    <s v="Electro Oriente S. A."/>
    <x v="11"/>
    <x v="11"/>
    <s v="C. T. Bagua_Grande"/>
    <x v="69"/>
    <s v="EL"/>
    <x v="2"/>
    <x v="162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6.1210000000000004"/>
    <n v="6.1210000000000006E-3"/>
    <m/>
    <n v="4.1666666666666664E-2"/>
    <n v="2.9166666666666664E-2"/>
    <n v="0"/>
    <n v="0"/>
    <n v="22"/>
    <s v="BASE DE DATOS"/>
    <m/>
  </r>
  <r>
    <s v="24"/>
    <x v="6"/>
    <s v="ELOR"/>
    <s v="65010914"/>
    <s v="65010914"/>
    <x v="2"/>
    <s v="GRUPO 1"/>
    <s v="S"/>
    <n v="1.1000000000000001"/>
    <n v="0"/>
    <n v="76.626999999999995"/>
    <n v="0"/>
    <n v="76.626999999999995"/>
    <n v="0"/>
    <n v="158.24"/>
    <n v="0"/>
    <n v="0"/>
    <m/>
    <x v="0"/>
    <s v="ELOR65010914GRUPO 1EL"/>
    <s v="Electro Oriente S. A."/>
    <x v="11"/>
    <x v="11"/>
    <s v="C. T. Juan Velazco Alvarado"/>
    <x v="70"/>
    <s v="EL"/>
    <x v="2"/>
    <x v="165"/>
    <x v="0"/>
    <s v="Instalado"/>
    <s v="Operativo"/>
    <s v="Distribuidora"/>
    <x v="0"/>
    <x v="0"/>
    <x v="1"/>
    <x v="0"/>
    <s v="Estatal"/>
    <s v="AMAZONAS"/>
    <s v="AMAZONAS"/>
    <s v="CONDORCANQUI"/>
    <s v="SANTA MARÍA DE NIEVA"/>
    <s v="JUAN VELAZCO ALVARADO"/>
    <x v="1"/>
    <n v="0"/>
    <x v="0"/>
    <x v="0"/>
    <x v="0"/>
    <s v="MWh"/>
    <n v="76.626999999999995"/>
    <n v="7.6627000000000001E-2"/>
    <m/>
    <n v="9.1666666666666674E-2"/>
    <n v="6.6666666666666666E-2"/>
    <n v="0"/>
    <n v="0"/>
    <n v="22"/>
    <s v="BASE DE DATOS"/>
    <m/>
  </r>
  <r>
    <s v="24"/>
    <x v="6"/>
    <s v="ELOR"/>
    <s v="53026818"/>
    <s v="53026818"/>
    <x v="2"/>
    <s v="CAT1_HUMBOLT"/>
    <s v="S"/>
    <n v="1.825"/>
    <n v="1"/>
    <n v="108.926"/>
    <n v="0"/>
    <n v="108.926"/>
    <n v="0"/>
    <n v="106.69"/>
    <n v="0"/>
    <n v="0"/>
    <m/>
    <x v="0"/>
    <s v="ELOR53026818CAT1_HUMBOLTEL"/>
    <s v="Electro Oriente S. A."/>
    <x v="11"/>
    <x v="11"/>
    <s v="C.T. San Ignacio"/>
    <x v="71"/>
    <s v="EL"/>
    <x v="2"/>
    <x v="166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108.926"/>
    <n v="0.108926"/>
    <m/>
    <n v="0.15208333333333332"/>
    <n v="8.3333333333333329E-2"/>
    <n v="0"/>
    <n v="0"/>
    <n v="22"/>
    <s v="BASE DE DATOS"/>
    <m/>
  </r>
  <r>
    <s v="24"/>
    <x v="6"/>
    <s v="ELOR"/>
    <s v="53026818"/>
    <s v="53026818"/>
    <x v="2"/>
    <s v="CAT2_HUMBOLT"/>
    <s v="S"/>
    <n v="0.91"/>
    <n v="0.8"/>
    <n v="32.753999999999998"/>
    <n v="0"/>
    <n v="32.753999999999998"/>
    <n v="0"/>
    <n v="51.32"/>
    <n v="0"/>
    <n v="0"/>
    <m/>
    <x v="0"/>
    <s v="ELOR53026818CAT2_HUMBOLTEL"/>
    <s v="Electro Oriente S. A."/>
    <x v="11"/>
    <x v="11"/>
    <s v="C.T. San Ignacio"/>
    <x v="71"/>
    <s v="EL"/>
    <x v="2"/>
    <x v="167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32.753999999999998"/>
    <n v="3.2753999999999998E-2"/>
    <m/>
    <n v="7.5833333333333336E-2"/>
    <n v="6.6666666666666666E-2"/>
    <n v="0"/>
    <n v="0"/>
    <n v="22"/>
    <s v="BASE DE DATOS"/>
    <m/>
  </r>
  <r>
    <s v="24"/>
    <x v="6"/>
    <s v="ELOR"/>
    <s v="53026818"/>
    <s v="53026818"/>
    <x v="2"/>
    <s v="CAT3_HUMBOLT"/>
    <s v="S"/>
    <n v="1.35"/>
    <n v="1"/>
    <n v="68.685000000000002"/>
    <n v="0"/>
    <n v="68.685000000000002"/>
    <n v="0"/>
    <n v="74.05"/>
    <n v="0"/>
    <n v="0"/>
    <m/>
    <x v="0"/>
    <s v="ELOR53026818CAT3_HUMBOLTEL"/>
    <s v="Electro Oriente S. A."/>
    <x v="11"/>
    <x v="11"/>
    <s v="C.T. San Ignacio"/>
    <x v="71"/>
    <s v="EL"/>
    <x v="2"/>
    <x v="168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68.685000000000002"/>
    <n v="6.8684999999999996E-2"/>
    <m/>
    <n v="0.1125"/>
    <n v="8.3333333333333329E-2"/>
    <n v="0"/>
    <n v="0"/>
    <n v="22"/>
    <s v="BASE DE DATOS"/>
    <m/>
  </r>
  <r>
    <s v="24"/>
    <x v="6"/>
    <s v="ELOR"/>
    <s v="53026818"/>
    <s v="53026818"/>
    <x v="2"/>
    <s v="CAT4_HUMBOLT"/>
    <s v="S"/>
    <n v="0.7"/>
    <n v="0.5"/>
    <n v="12.68"/>
    <n v="0"/>
    <n v="12.68"/>
    <n v="0"/>
    <n v="21.16"/>
    <n v="0"/>
    <n v="0"/>
    <m/>
    <x v="0"/>
    <s v="ELOR53026818CAT4_HUMBOLTEL"/>
    <s v="Electro Oriente S. A."/>
    <x v="11"/>
    <x v="11"/>
    <s v="C.T. San Ignacio"/>
    <x v="71"/>
    <s v="EL"/>
    <x v="2"/>
    <x v="169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12.68"/>
    <n v="1.268E-2"/>
    <m/>
    <n v="6.9999999999999993E-2"/>
    <n v="0.05"/>
    <n v="0"/>
    <n v="0"/>
    <n v="22"/>
    <s v="BASE DE DATOS"/>
    <m/>
  </r>
  <r>
    <s v="24"/>
    <x v="6"/>
    <s v="ELOR"/>
    <s v="53026818"/>
    <s v="53026818"/>
    <x v="2"/>
    <s v="CAT5_HUMBOLT"/>
    <s v="S"/>
    <n v="0.7"/>
    <n v="0.5"/>
    <n v="10.147"/>
    <n v="0"/>
    <n v="10.147"/>
    <n v="0"/>
    <n v="23.29"/>
    <n v="0"/>
    <n v="0"/>
    <m/>
    <x v="0"/>
    <s v="ELOR53026818CAT5_HUMBOLTEL"/>
    <s v="Electro Oriente S. A."/>
    <x v="11"/>
    <x v="11"/>
    <s v="C.T. San Ignacio"/>
    <x v="71"/>
    <s v="EL"/>
    <x v="2"/>
    <x v="170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10.147"/>
    <n v="1.0147E-2"/>
    <m/>
    <n v="6.9999999999999993E-2"/>
    <n v="0.05"/>
    <n v="0"/>
    <n v="0"/>
    <n v="22"/>
    <s v="BASE DE DATOS"/>
    <m/>
  </r>
  <r>
    <s v="24"/>
    <x v="6"/>
    <s v="ELOR"/>
    <s v="53200204"/>
    <s v="53200204"/>
    <x v="2"/>
    <s v="CAT3_3516"/>
    <s v="S"/>
    <n v="2"/>
    <n v="0.9"/>
    <n v="89.98"/>
    <n v="0"/>
    <n v="89.98"/>
    <n v="0"/>
    <n v="89.57"/>
    <n v="0"/>
    <n v="0"/>
    <m/>
    <x v="0"/>
    <s v="ELOR53200204CAT3_3516EL"/>
    <s v="Electro Oriente S. A."/>
    <x v="11"/>
    <x v="11"/>
    <s v="C. T. Bagua_Grande"/>
    <x v="69"/>
    <s v="EL"/>
    <x v="2"/>
    <x v="163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89.98"/>
    <n v="8.9980000000000004E-2"/>
    <m/>
    <n v="0.16666666666666666"/>
    <n v="7.4999999999999997E-2"/>
    <n v="0"/>
    <n v="0"/>
    <n v="22"/>
    <s v="BASE DE DATOS"/>
    <m/>
  </r>
  <r>
    <s v="24"/>
    <x v="7"/>
    <s v="ELPU"/>
    <s v="53027622"/>
    <s v="53027622"/>
    <x v="2"/>
    <s v="GRUPO ELECTROGENO"/>
    <s v="N"/>
    <n v="0.25"/>
    <n v="0.25"/>
    <n v="0"/>
    <n v="0"/>
    <n v="0"/>
    <n v="0"/>
    <n v="0"/>
    <n v="0"/>
    <n v="0"/>
    <m/>
    <x v="0"/>
    <s v="ELPU53027622GRUPO ELECTROGENOEL"/>
    <s v="Electro Puno S.A.A."/>
    <x v="2"/>
    <x v="2"/>
    <s v="C.T. AMANTANÍ"/>
    <x v="2"/>
    <s v="EL"/>
    <x v="2"/>
    <x v="4"/>
    <x v="0"/>
    <s v="Instalado"/>
    <s v="Operativo"/>
    <s v="Distribuidora"/>
    <x v="0"/>
    <x v="0"/>
    <x v="1"/>
    <x v="0"/>
    <s v="Estatal"/>
    <s v="PUNO"/>
    <s v="PUNO"/>
    <s v="SANDIA"/>
    <s v="SANDIA"/>
    <n v="0"/>
    <x v="1"/>
    <n v="0"/>
    <x v="0"/>
    <x v="0"/>
    <x v="0"/>
    <s v="MWh"/>
    <n v="0"/>
    <n v="0"/>
    <m/>
    <n v="2.2727272727272728E-2"/>
    <n v="2.2727272727272728E-2"/>
    <n v="0"/>
    <n v="0"/>
    <n v="23"/>
    <s v="BASE DE DATOS"/>
    <m/>
  </r>
  <r>
    <s v="24"/>
    <x v="7"/>
    <s v="ELSE"/>
    <s v="23005600"/>
    <s v="23005600"/>
    <x v="2"/>
    <s v="CUMMINS-7"/>
    <s v="S"/>
    <n v="2.8250000000000002"/>
    <n v="1.2"/>
    <n v="0"/>
    <n v="0"/>
    <n v="0"/>
    <n v="0"/>
    <n v="744"/>
    <n v="0"/>
    <n v="0"/>
    <m/>
    <x v="0"/>
    <s v="ELSE23005600CUMMINS-7EL"/>
    <s v="Electro Sur Este S. A."/>
    <x v="3"/>
    <x v="3"/>
    <s v="C. T. Iberia"/>
    <x v="3"/>
    <s v="EL"/>
    <x v="2"/>
    <x v="5"/>
    <x v="0"/>
    <s v="Instalado"/>
    <s v="Operativo"/>
    <s v="Distribuidora"/>
    <x v="0"/>
    <x v="0"/>
    <x v="1"/>
    <x v="0"/>
    <s v="Estatal"/>
    <s v="MADRE DE DIOS"/>
    <s v="MADRE DE DIOS"/>
    <s v="TAHUAMANU"/>
    <s v="IBERIA"/>
    <n v="0"/>
    <x v="1"/>
    <n v="0"/>
    <x v="0"/>
    <x v="0"/>
    <x v="0"/>
    <s v="MWh"/>
    <n v="0"/>
    <n v="0"/>
    <m/>
    <n v="4.1666666666666664E-2"/>
    <n v="3.7499999999999999E-2"/>
    <n v="0"/>
    <n v="0"/>
    <n v="24"/>
    <s v="BASE DE DATOS"/>
    <m/>
  </r>
  <r>
    <s v="24"/>
    <x v="7"/>
    <s v="ELSE"/>
    <s v="23006600"/>
    <s v="23006600"/>
    <x v="2"/>
    <s v="Cummins_Ottomotores"/>
    <s v="S"/>
    <n v="0.8"/>
    <n v="0.45"/>
    <n v="0"/>
    <n v="0"/>
    <n v="0"/>
    <n v="0"/>
    <n v="744"/>
    <n v="0"/>
    <n v="0"/>
    <m/>
    <x v="0"/>
    <s v="ELSE23006600Cummins_OttomotoresEL"/>
    <s v="Electro Sur Este S. A."/>
    <x v="3"/>
    <x v="3"/>
    <s v="C. T. Inapari"/>
    <x v="4"/>
    <s v="EL"/>
    <x v="2"/>
    <x v="6"/>
    <x v="0"/>
    <s v="Instalado"/>
    <s v="Operativo"/>
    <s v="Distribuidora"/>
    <x v="0"/>
    <x v="0"/>
    <x v="1"/>
    <x v="0"/>
    <s v="Estatal"/>
    <s v="MADRE DE DIOS"/>
    <s v="MADRE DE DIOS"/>
    <s v="TAHUAMANU"/>
    <s v="IÑAPARI"/>
    <n v="0"/>
    <x v="1"/>
    <n v="0"/>
    <x v="0"/>
    <x v="0"/>
    <x v="0"/>
    <s v="MWh"/>
    <n v="0"/>
    <n v="0"/>
    <m/>
    <n v="6.6666666666666666E-2"/>
    <n v="3.7499999999999999E-2"/>
    <n v="0"/>
    <n v="0"/>
    <n v="24"/>
    <s v="BASE DE DATOS"/>
    <m/>
  </r>
  <r>
    <s v="24"/>
    <x v="7"/>
    <s v="ELSE"/>
    <s v="23009600"/>
    <s v="23009600"/>
    <x v="2"/>
    <s v="Urpipata"/>
    <s v="S"/>
    <n v="4.4000000000000004"/>
    <n v="3"/>
    <n v="0"/>
    <n v="0"/>
    <n v="0"/>
    <n v="0"/>
    <n v="744"/>
    <n v="0"/>
    <n v="0"/>
    <m/>
    <x v="0"/>
    <s v="ELSE23009600UrpipataEL"/>
    <s v="Electro Sur Este S. A."/>
    <x v="3"/>
    <x v="3"/>
    <s v="Grupo Movil Emergencia"/>
    <x v="5"/>
    <s v="EL"/>
    <x v="2"/>
    <x v="7"/>
    <x v="0"/>
    <s v="Instalado"/>
    <s v="Operativo"/>
    <s v="Distribuidora"/>
    <x v="0"/>
    <x v="0"/>
    <x v="1"/>
    <x v="0"/>
    <s v="Estatal"/>
    <s v="MADRE DE DIOS"/>
    <s v="MADRE DE DIOS"/>
    <n v="0"/>
    <n v="0"/>
    <n v="0"/>
    <x v="1"/>
    <n v="0"/>
    <x v="0"/>
    <x v="0"/>
    <x v="0"/>
    <s v="MWh"/>
    <n v="0"/>
    <n v="0"/>
    <m/>
    <n v="0.3666666666666667"/>
    <n v="0.25"/>
    <n v="0"/>
    <n v="0"/>
    <n v="24"/>
    <s v="BASE DE DATOS"/>
    <m/>
  </r>
  <r>
    <s v="24"/>
    <x v="6"/>
    <s v="ELSE"/>
    <s v="23005600"/>
    <s v="23005600"/>
    <x v="2"/>
    <s v="CUMMINS-7"/>
    <s v="S"/>
    <n v="2.8250000000000002"/>
    <n v="1.2"/>
    <n v="0"/>
    <n v="0"/>
    <n v="0"/>
    <n v="0"/>
    <n v="744"/>
    <n v="0"/>
    <n v="0"/>
    <m/>
    <x v="0"/>
    <s v="ELSE23005600CUMMINS-7EL"/>
    <s v="Electro Sur Este S. A."/>
    <x v="3"/>
    <x v="3"/>
    <s v="C. T. Iberia"/>
    <x v="3"/>
    <s v="EL"/>
    <x v="2"/>
    <x v="5"/>
    <x v="0"/>
    <s v="Instalado"/>
    <s v="Operativo"/>
    <s v="Distribuidora"/>
    <x v="0"/>
    <x v="0"/>
    <x v="1"/>
    <x v="0"/>
    <s v="Estatal"/>
    <s v="MADRE DE DIOS"/>
    <s v="MADRE DE DIOS"/>
    <s v="TAHUAMANU"/>
    <s v="IBERIA"/>
    <n v="0"/>
    <x v="1"/>
    <n v="0"/>
    <x v="0"/>
    <x v="0"/>
    <x v="0"/>
    <s v="MWh"/>
    <n v="0"/>
    <n v="0"/>
    <m/>
    <n v="4.1666666666666664E-2"/>
    <n v="3.7499999999999999E-2"/>
    <n v="0"/>
    <n v="0"/>
    <n v="24"/>
    <s v="BASE DE DATOS"/>
    <m/>
  </r>
  <r>
    <s v="24"/>
    <x v="6"/>
    <s v="ELSE"/>
    <s v="23006600"/>
    <s v="23006600"/>
    <x v="2"/>
    <s v="Cummins_Ottomotores"/>
    <s v="S"/>
    <n v="0.8"/>
    <n v="0.45"/>
    <n v="0"/>
    <n v="0"/>
    <n v="0"/>
    <n v="0"/>
    <n v="744"/>
    <n v="0"/>
    <n v="0"/>
    <m/>
    <x v="0"/>
    <s v="ELSE23006600Cummins_OttomotoresEL"/>
    <s v="Electro Sur Este S. A."/>
    <x v="3"/>
    <x v="3"/>
    <s v="C. T. Inapari"/>
    <x v="4"/>
    <s v="EL"/>
    <x v="2"/>
    <x v="6"/>
    <x v="0"/>
    <s v="Instalado"/>
    <s v="Operativo"/>
    <s v="Distribuidora"/>
    <x v="0"/>
    <x v="0"/>
    <x v="1"/>
    <x v="0"/>
    <s v="Estatal"/>
    <s v="MADRE DE DIOS"/>
    <s v="MADRE DE DIOS"/>
    <s v="TAHUAMANU"/>
    <s v="IÑAPARI"/>
    <n v="0"/>
    <x v="1"/>
    <n v="0"/>
    <x v="0"/>
    <x v="0"/>
    <x v="0"/>
    <s v="MWh"/>
    <n v="0"/>
    <n v="0"/>
    <m/>
    <n v="6.6666666666666666E-2"/>
    <n v="3.7499999999999999E-2"/>
    <n v="0"/>
    <n v="0"/>
    <n v="24"/>
    <s v="BASE DE DATOS"/>
    <m/>
  </r>
  <r>
    <s v="24"/>
    <x v="6"/>
    <s v="ELSE"/>
    <s v="23009600"/>
    <s v="23009600"/>
    <x v="2"/>
    <s v="Urpipata"/>
    <s v="S"/>
    <n v="4.4000000000000004"/>
    <n v="3"/>
    <n v="0"/>
    <n v="0"/>
    <n v="0"/>
    <n v="0"/>
    <n v="744"/>
    <n v="0"/>
    <n v="0"/>
    <m/>
    <x v="0"/>
    <s v="ELSE23009600UrpipataEL"/>
    <s v="Electro Sur Este S. A."/>
    <x v="3"/>
    <x v="3"/>
    <s v="Grupo Movil Emergencia"/>
    <x v="5"/>
    <s v="EL"/>
    <x v="2"/>
    <x v="7"/>
    <x v="0"/>
    <s v="Instalado"/>
    <s v="Operativo"/>
    <s v="Distribuidora"/>
    <x v="0"/>
    <x v="0"/>
    <x v="1"/>
    <x v="0"/>
    <s v="Estatal"/>
    <s v="MADRE DE DIOS"/>
    <s v="MADRE DE DIOS"/>
    <n v="0"/>
    <n v="0"/>
    <n v="0"/>
    <x v="1"/>
    <n v="0"/>
    <x v="0"/>
    <x v="0"/>
    <x v="0"/>
    <s v="MWh"/>
    <n v="0"/>
    <n v="0"/>
    <m/>
    <n v="0.3666666666666667"/>
    <n v="0.25"/>
    <n v="0"/>
    <n v="0"/>
    <n v="24"/>
    <s v="BASE DE DATOS"/>
    <m/>
  </r>
  <r>
    <s v="24"/>
    <x v="7"/>
    <s v="UCAYAL"/>
    <s v="23201005"/>
    <s v="23201005"/>
    <x v="2"/>
    <s v="CAT 3406B"/>
    <s v="N"/>
    <n v="0.32"/>
    <n v="0"/>
    <n v="0"/>
    <n v="0"/>
    <n v="0"/>
    <n v="0"/>
    <n v="0"/>
    <n v="0"/>
    <n v="0"/>
    <m/>
    <x v="0"/>
    <s v="UCAYAL23201005CAT 3406BEL"/>
    <s v="Electro Ucayali S.A."/>
    <x v="4"/>
    <x v="4"/>
    <s v="C. T. ATALAYA"/>
    <x v="6"/>
    <s v="EL"/>
    <x v="2"/>
    <x v="8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0"/>
    <n v="0"/>
    <m/>
    <n v="2.6666666666666668E-2"/>
    <n v="0"/>
    <n v="0"/>
    <n v="0"/>
    <n v="25"/>
    <s v="BASE DE DATOS"/>
    <m/>
  </r>
  <r>
    <s v="24"/>
    <x v="7"/>
    <s v="UCAYAL"/>
    <s v="23201005"/>
    <s v="23201005"/>
    <x v="2"/>
    <s v="CAT 3512"/>
    <s v="S"/>
    <n v="0.5"/>
    <n v="0.3"/>
    <n v="35.652000000000001"/>
    <n v="88.653999999999996"/>
    <n v="124.306"/>
    <n v="0"/>
    <n v="594"/>
    <n v="0"/>
    <n v="70"/>
    <m/>
    <x v="0"/>
    <s v="UCAYAL23201005CAT 3512EL"/>
    <s v="Electro Ucayali S.A."/>
    <x v="4"/>
    <x v="4"/>
    <s v="C. T. ATALAYA"/>
    <x v="6"/>
    <s v="EL"/>
    <x v="2"/>
    <x v="9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124.306"/>
    <n v="0.124306"/>
    <m/>
    <n v="4.1666666666666664E-2"/>
    <n v="2.4999999999999998E-2"/>
    <n v="0"/>
    <n v="0"/>
    <n v="25"/>
    <s v="BASE DE DATOS"/>
    <m/>
  </r>
  <r>
    <s v="24"/>
    <x v="7"/>
    <s v="UCAYAL"/>
    <s v="23201005"/>
    <s v="23201005"/>
    <x v="2"/>
    <s v="CUMMINS"/>
    <s v="S"/>
    <n v="1"/>
    <n v="0.9"/>
    <n v="69.129000000000005"/>
    <n v="87.894999999999996"/>
    <n v="157.024"/>
    <n v="0"/>
    <n v="386"/>
    <n v="0"/>
    <n v="40"/>
    <m/>
    <x v="0"/>
    <s v="UCAYAL23201005CUMMINSEL"/>
    <s v="Electro Ucayali S.A."/>
    <x v="4"/>
    <x v="4"/>
    <s v="C. T. ATALAYA"/>
    <x v="6"/>
    <s v="EL"/>
    <x v="2"/>
    <x v="10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57.024"/>
    <n v="0.157024"/>
    <m/>
    <n v="8.3333333333333329E-2"/>
    <n v="7.4999999999999997E-2"/>
    <n v="0"/>
    <n v="0"/>
    <n v="25"/>
    <s v="BASE DE DATOS"/>
    <m/>
  </r>
  <r>
    <s v="24"/>
    <x v="7"/>
    <s v="UCAYAL"/>
    <s v="23201005"/>
    <s v="23201005"/>
    <x v="2"/>
    <s v="CAT 3412C-I"/>
    <s v="S"/>
    <n v="0.59099999999999997"/>
    <n v="0.5"/>
    <n v="57.057000000000002"/>
    <n v="167.946"/>
    <n v="225.00299999999999"/>
    <n v="0"/>
    <n v="687"/>
    <n v="0"/>
    <n v="129"/>
    <m/>
    <x v="0"/>
    <s v="UCAYAL23201005CAT 3412C-IEL"/>
    <s v="Electro Ucayali S.A."/>
    <x v="4"/>
    <x v="4"/>
    <s v="C. T. ATALAYA"/>
    <x v="6"/>
    <s v="EL"/>
    <x v="2"/>
    <x v="11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225.00299999999999"/>
    <n v="0.22500299999999998"/>
    <m/>
    <n v="4.9249999999999995E-2"/>
    <n v="4.1666666666666664E-2"/>
    <n v="0"/>
    <n v="0"/>
    <n v="25"/>
    <s v="BASE DE DATOS"/>
    <m/>
  </r>
  <r>
    <s v="24"/>
    <x v="7"/>
    <s v="UCAYAL"/>
    <s v="23201005"/>
    <s v="23201005"/>
    <x v="2"/>
    <s v="CAT 3412C-II"/>
    <s v="S"/>
    <n v="0.59099999999999997"/>
    <n v="0"/>
    <n v="0"/>
    <n v="0"/>
    <n v="0"/>
    <n v="0"/>
    <n v="0"/>
    <n v="0"/>
    <n v="0"/>
    <m/>
    <x v="0"/>
    <s v="UCAYAL23201005CAT 3412C-IIEL"/>
    <s v="Electro Ucayali S.A."/>
    <x v="4"/>
    <x v="4"/>
    <s v="C. T. ATALAYA"/>
    <x v="6"/>
    <s v="EL"/>
    <x v="2"/>
    <x v="12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0"/>
    <n v="0"/>
    <m/>
    <n v="4.9249999999999995E-2"/>
    <n v="4.1666666666666664E-2"/>
    <n v="0"/>
    <n v="0"/>
    <n v="25"/>
    <s v="BASE DE DATOS"/>
    <m/>
  </r>
  <r>
    <s v="24"/>
    <x v="7"/>
    <s v="UCAYAL"/>
    <s v="23201005"/>
    <s v="23201005"/>
    <x v="2"/>
    <s v="JOLUCAVA"/>
    <s v="S"/>
    <n v="0.3"/>
    <n v="0.25"/>
    <n v="7.64"/>
    <n v="10.183"/>
    <n v="17.823"/>
    <n v="0"/>
    <n v="169"/>
    <n v="0"/>
    <n v="0"/>
    <m/>
    <x v="0"/>
    <s v="UCAYAL23201005JOLUCAVAEL"/>
    <s v="Electro Ucayali S.A."/>
    <x v="4"/>
    <x v="4"/>
    <s v="C. T. ATALAYA"/>
    <x v="6"/>
    <s v="EL"/>
    <x v="2"/>
    <x v="13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7.823"/>
    <n v="1.7823000000000002E-2"/>
    <m/>
    <n v="2.4999999999999998E-2"/>
    <n v="2.0833333333333332E-2"/>
    <n v="0"/>
    <n v="0"/>
    <n v="25"/>
    <s v="BASE DE DATOS"/>
    <m/>
  </r>
  <r>
    <s v="24"/>
    <x v="7"/>
    <s v="UCAYAL"/>
    <s v="33006895"/>
    <s v="33006895"/>
    <x v="2"/>
    <s v="WARTSILA 1"/>
    <s v="N"/>
    <n v="6.34"/>
    <n v="0"/>
    <n v="0"/>
    <n v="0"/>
    <n v="0"/>
    <n v="0"/>
    <n v="0"/>
    <n v="0"/>
    <n v="0"/>
    <m/>
    <x v="1"/>
    <s v="UCAYAL33006895WARTSILA 1EL"/>
    <s v="Electro Ucayali S.A."/>
    <x v="4"/>
    <x v="4"/>
    <s v="C.T. DIESEL"/>
    <x v="7"/>
    <s v="EL"/>
    <x v="2"/>
    <x v="14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7"/>
    <s v="UCAYAL"/>
    <s v="33006895"/>
    <s v="33006895"/>
    <x v="2"/>
    <s v="WARTSILA 2"/>
    <s v="N"/>
    <n v="6.34"/>
    <n v="0"/>
    <n v="0"/>
    <n v="0"/>
    <n v="0"/>
    <n v="0"/>
    <n v="0"/>
    <n v="0"/>
    <n v="0"/>
    <m/>
    <x v="1"/>
    <s v="UCAYAL33006895WARTSILA 2EL"/>
    <s v="Electro Ucayali S.A."/>
    <x v="4"/>
    <x v="4"/>
    <s v="C.T. DIESEL"/>
    <x v="7"/>
    <s v="EL"/>
    <x v="2"/>
    <x v="15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763636363636363"/>
    <n v="0"/>
    <n v="0"/>
    <n v="0"/>
    <n v="25"/>
    <s v="BASE DE DATOS"/>
    <m/>
  </r>
  <r>
    <s v="24"/>
    <x v="7"/>
    <s v="UCAYAL"/>
    <s v="33006895"/>
    <s v="33006895"/>
    <x v="2"/>
    <s v="WARTSILA 3"/>
    <s v="N"/>
    <n v="6.34"/>
    <n v="0"/>
    <n v="0"/>
    <n v="0"/>
    <n v="0"/>
    <n v="0"/>
    <n v="0"/>
    <n v="0"/>
    <n v="0"/>
    <m/>
    <x v="1"/>
    <s v="UCAYAL33006895WARTSILA 3EL"/>
    <s v="Electro Ucayali S.A."/>
    <x v="4"/>
    <x v="4"/>
    <s v="C.T. DIESEL"/>
    <x v="7"/>
    <s v="EL"/>
    <x v="2"/>
    <x v="16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7"/>
    <s v="UCAYAL"/>
    <s v="33006895"/>
    <s v="33006895"/>
    <x v="2"/>
    <s v="WARTSILA 4"/>
    <s v="N"/>
    <n v="6.34"/>
    <n v="0"/>
    <n v="0"/>
    <n v="0"/>
    <n v="0"/>
    <n v="0"/>
    <n v="0"/>
    <n v="0"/>
    <n v="0"/>
    <m/>
    <x v="1"/>
    <s v="UCAYAL33006895WARTSILA 4EL"/>
    <s v="Electro Ucayali S.A."/>
    <x v="4"/>
    <x v="4"/>
    <s v="C.T. DIESEL"/>
    <x v="7"/>
    <s v="EL"/>
    <x v="2"/>
    <x v="17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7"/>
    <s v="UCAYAL"/>
    <s v="53023614"/>
    <s v="53023614"/>
    <x v="2"/>
    <s v="FERRENERGY"/>
    <s v="N"/>
    <n v="11"/>
    <n v="0"/>
    <n v="0"/>
    <n v="0"/>
    <n v="0"/>
    <n v="0"/>
    <n v="0"/>
    <n v="0"/>
    <n v="0"/>
    <m/>
    <x v="1"/>
    <s v="UCAYAL53023614FERRENERGYEL"/>
    <s v="Electro Ucayali S.A."/>
    <x v="4"/>
    <x v="4"/>
    <s v="C.T. de Emergencia Pucallpa"/>
    <x v="8"/>
    <s v="EL"/>
    <x v="2"/>
    <x v="18"/>
    <x v="0"/>
    <s v="Instalado"/>
    <s v="Inoperativo"/>
    <s v="Distribuidora"/>
    <x v="0"/>
    <x v="1"/>
    <x v="1"/>
    <x v="0"/>
    <s v="Estatal"/>
    <s v="UCAYALI"/>
    <s v="UCAYALI"/>
    <s v="CRNL. PORTILLO"/>
    <s v="CALLERÍA"/>
    <n v="0"/>
    <x v="1"/>
    <n v="0"/>
    <x v="0"/>
    <x v="0"/>
    <x v="0"/>
    <s v="MWh"/>
    <n v="0"/>
    <n v="0"/>
    <m/>
    <n v="0.91666666666666663"/>
    <n v="0"/>
    <n v="0"/>
    <n v="0"/>
    <n v="25"/>
    <s v="BASE DE DATOS"/>
    <m/>
  </r>
  <r>
    <s v="24"/>
    <x v="7"/>
    <s v="UCAYAL"/>
    <s v="53027019"/>
    <s v="53027019"/>
    <x v="2"/>
    <s v="PERKINS-HCI434D1L"/>
    <s v="S"/>
    <n v="0.316"/>
    <n v="0.3"/>
    <n v="10.808"/>
    <n v="13.723000000000001"/>
    <n v="24.530999999999999"/>
    <n v="0"/>
    <n v="351"/>
    <n v="0"/>
    <n v="18"/>
    <m/>
    <x v="0"/>
    <s v="UCAYAL53027019PERKINS-HCI434D1LEL"/>
    <s v="Electro Ucayali S.A."/>
    <x v="4"/>
    <x v="4"/>
    <s v="C. T. PURUS"/>
    <x v="9"/>
    <s v="EL"/>
    <x v="2"/>
    <x v="19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24.530999999999999"/>
    <n v="2.4530999999999997E-2"/>
    <m/>
    <n v="2.6333333333333334E-2"/>
    <n v="2.4999999999999998E-2"/>
    <n v="0"/>
    <n v="0"/>
    <n v="25"/>
    <s v="BASE DE DATOS"/>
    <m/>
  </r>
  <r>
    <s v="24"/>
    <x v="7"/>
    <s v="UCAYAL"/>
    <s v="53027019"/>
    <s v="53027019"/>
    <x v="2"/>
    <s v="PERKINS-MP-2251"/>
    <s v="S"/>
    <n v="0.2"/>
    <n v="0.19600000000000001"/>
    <n v="0.114"/>
    <n v="0.83899999999999997"/>
    <n v="0.95299999999999996"/>
    <n v="0"/>
    <n v="11"/>
    <n v="0"/>
    <n v="0"/>
    <m/>
    <x v="0"/>
    <s v="UCAYAL53027019PERKINS-MP-2251EL"/>
    <s v="Electro Ucayali S.A."/>
    <x v="4"/>
    <x v="4"/>
    <s v="C. T. PURUS"/>
    <x v="9"/>
    <s v="EL"/>
    <x v="2"/>
    <x v="20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0.95299999999999996"/>
    <n v="9.5299999999999996E-4"/>
    <m/>
    <n v="1.6666666666666666E-2"/>
    <n v="1.6333333333333335E-2"/>
    <n v="0"/>
    <n v="0"/>
    <n v="25"/>
    <s v="BASE DE DATOS"/>
    <m/>
  </r>
  <r>
    <s v="24"/>
    <x v="6"/>
    <s v="UCAYAL"/>
    <s v="23201005"/>
    <s v="23201005"/>
    <x v="2"/>
    <s v="CAT 3406B"/>
    <s v="N"/>
    <n v="0.32"/>
    <n v="0"/>
    <n v="0"/>
    <n v="0"/>
    <n v="0"/>
    <n v="0"/>
    <n v="0"/>
    <n v="0"/>
    <n v="0"/>
    <m/>
    <x v="0"/>
    <s v="UCAYAL23201005CAT 3406BEL"/>
    <s v="Electro Ucayali S.A."/>
    <x v="4"/>
    <x v="4"/>
    <s v="C. T. ATALAYA"/>
    <x v="6"/>
    <s v="EL"/>
    <x v="2"/>
    <x v="8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0"/>
    <n v="0"/>
    <m/>
    <n v="2.6666666666666668E-2"/>
    <n v="0"/>
    <n v="0"/>
    <n v="0"/>
    <n v="25"/>
    <s v="BASE DE DATOS"/>
    <m/>
  </r>
  <r>
    <s v="24"/>
    <x v="6"/>
    <s v="UCAYAL"/>
    <s v="23201005"/>
    <s v="23201005"/>
    <x v="2"/>
    <s v="CAT 3512"/>
    <s v="S"/>
    <n v="0.5"/>
    <n v="0.3"/>
    <n v="43.396000000000001"/>
    <n v="118.383"/>
    <n v="161.779"/>
    <n v="0"/>
    <n v="677"/>
    <n v="0"/>
    <n v="96"/>
    <m/>
    <x v="0"/>
    <s v="UCAYAL23201005CAT 3512EL"/>
    <s v="Electro Ucayali S.A."/>
    <x v="4"/>
    <x v="4"/>
    <s v="C. T. ATALAYA"/>
    <x v="6"/>
    <s v="EL"/>
    <x v="2"/>
    <x v="9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161.779"/>
    <n v="0.16177900000000001"/>
    <m/>
    <n v="4.1666666666666664E-2"/>
    <n v="2.4999999999999998E-2"/>
    <n v="0"/>
    <n v="0"/>
    <n v="25"/>
    <s v="BASE DE DATOS"/>
    <m/>
  </r>
  <r>
    <s v="24"/>
    <x v="6"/>
    <s v="UCAYAL"/>
    <s v="23201005"/>
    <s v="23201005"/>
    <x v="2"/>
    <s v="CUMMINS"/>
    <s v="S"/>
    <n v="1"/>
    <n v="0.9"/>
    <n v="67.548000000000002"/>
    <n v="106.306"/>
    <n v="173.85400000000001"/>
    <n v="0"/>
    <n v="432"/>
    <n v="0"/>
    <n v="95"/>
    <m/>
    <x v="0"/>
    <s v="UCAYAL23201005CUMMINSEL"/>
    <s v="Electro Ucayali S.A."/>
    <x v="4"/>
    <x v="4"/>
    <s v="C. T. ATALAYA"/>
    <x v="6"/>
    <s v="EL"/>
    <x v="2"/>
    <x v="10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73.85400000000001"/>
    <n v="0.17385400000000001"/>
    <m/>
    <n v="8.3333333333333329E-2"/>
    <n v="7.4999999999999997E-2"/>
    <n v="0"/>
    <n v="-2.8421709430404007E-14"/>
    <n v="25"/>
    <s v="BASE DE DATOS"/>
    <m/>
  </r>
  <r>
    <s v="24"/>
    <x v="6"/>
    <s v="UCAYAL"/>
    <s v="23201005"/>
    <s v="23201005"/>
    <x v="2"/>
    <s v="CAT 3412C-I"/>
    <s v="S"/>
    <n v="0.59099999999999997"/>
    <n v="0.5"/>
    <n v="59.9"/>
    <n v="176.06899999999999"/>
    <n v="235.96899999999999"/>
    <n v="0"/>
    <n v="700"/>
    <n v="0"/>
    <n v="55"/>
    <m/>
    <x v="0"/>
    <s v="UCAYAL23201005CAT 3412C-IEL"/>
    <s v="Electro Ucayali S.A."/>
    <x v="4"/>
    <x v="4"/>
    <s v="C. T. ATALAYA"/>
    <x v="6"/>
    <s v="EL"/>
    <x v="2"/>
    <x v="11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235.96899999999999"/>
    <n v="0.23596899999999998"/>
    <m/>
    <n v="4.9249999999999995E-2"/>
    <n v="4.1666666666666664E-2"/>
    <n v="0"/>
    <n v="0"/>
    <n v="25"/>
    <s v="BASE DE DATOS"/>
    <m/>
  </r>
  <r>
    <s v="24"/>
    <x v="6"/>
    <s v="UCAYAL"/>
    <s v="23201005"/>
    <s v="23201005"/>
    <x v="2"/>
    <s v="CAT 3412C-II"/>
    <s v="S"/>
    <n v="0.59099999999999997"/>
    <n v="0.5"/>
    <n v="0"/>
    <n v="0"/>
    <n v="0"/>
    <n v="0"/>
    <n v="0"/>
    <n v="0"/>
    <n v="0"/>
    <m/>
    <x v="0"/>
    <s v="UCAYAL23201005CAT 3412C-IIEL"/>
    <s v="Electro Ucayali S.A."/>
    <x v="4"/>
    <x v="4"/>
    <s v="C. T. ATALAYA"/>
    <x v="6"/>
    <s v="EL"/>
    <x v="2"/>
    <x v="12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0"/>
    <n v="0"/>
    <m/>
    <n v="4.9249999999999995E-2"/>
    <n v="4.1666666666666664E-2"/>
    <n v="0"/>
    <n v="0"/>
    <n v="25"/>
    <s v="BASE DE DATOS"/>
    <m/>
  </r>
  <r>
    <s v="24"/>
    <x v="6"/>
    <s v="UCAYAL"/>
    <s v="23201005"/>
    <s v="23201005"/>
    <x v="2"/>
    <s v="JOLUCAVA"/>
    <s v="S"/>
    <n v="0.3"/>
    <n v="0.25"/>
    <n v="14.638"/>
    <n v="15.903"/>
    <n v="30.541"/>
    <n v="0"/>
    <n v="257"/>
    <n v="0"/>
    <n v="8"/>
    <m/>
    <x v="0"/>
    <s v="UCAYAL23201005JOLUCAVAEL"/>
    <s v="Electro Ucayali S.A."/>
    <x v="4"/>
    <x v="4"/>
    <s v="C. T. ATALAYA"/>
    <x v="6"/>
    <s v="EL"/>
    <x v="2"/>
    <x v="13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30.541"/>
    <n v="3.0540999999999999E-2"/>
    <m/>
    <n v="2.4999999999999998E-2"/>
    <n v="2.0833333333333332E-2"/>
    <n v="0"/>
    <n v="0"/>
    <n v="25"/>
    <s v="BASE DE DATOS"/>
    <m/>
  </r>
  <r>
    <s v="24"/>
    <x v="6"/>
    <s v="UCAYAL"/>
    <s v="33006895"/>
    <s v="33006895"/>
    <x v="2"/>
    <s v="WARTSILA 1"/>
    <s v="N"/>
    <n v="6.34"/>
    <n v="0"/>
    <n v="0"/>
    <n v="0"/>
    <n v="0"/>
    <n v="0"/>
    <n v="0"/>
    <n v="0"/>
    <n v="0"/>
    <m/>
    <x v="1"/>
    <s v="UCAYAL33006895WARTSILA 1EL"/>
    <s v="Electro Ucayali S.A."/>
    <x v="4"/>
    <x v="4"/>
    <s v="C.T. DIESEL"/>
    <x v="7"/>
    <s v="EL"/>
    <x v="2"/>
    <x v="14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6"/>
    <s v="UCAYAL"/>
    <s v="33006895"/>
    <s v="33006895"/>
    <x v="2"/>
    <s v="WARTSILA 2"/>
    <s v="N"/>
    <n v="6.34"/>
    <n v="0"/>
    <n v="0"/>
    <n v="0"/>
    <n v="0"/>
    <n v="0"/>
    <n v="0"/>
    <n v="0"/>
    <n v="0"/>
    <m/>
    <x v="1"/>
    <s v="UCAYAL33006895WARTSILA 2EL"/>
    <s v="Electro Ucayali S.A."/>
    <x v="4"/>
    <x v="4"/>
    <s v="C.T. DIESEL"/>
    <x v="7"/>
    <s v="EL"/>
    <x v="2"/>
    <x v="15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763636363636363"/>
    <n v="0"/>
    <n v="0"/>
    <n v="0"/>
    <n v="25"/>
    <s v="BASE DE DATOS"/>
    <m/>
  </r>
  <r>
    <s v="24"/>
    <x v="6"/>
    <s v="UCAYAL"/>
    <s v="33006895"/>
    <s v="33006895"/>
    <x v="2"/>
    <s v="WARTSILA 3"/>
    <s v="N"/>
    <n v="6.34"/>
    <n v="0"/>
    <n v="0"/>
    <n v="0"/>
    <n v="0"/>
    <n v="0"/>
    <n v="0"/>
    <n v="0"/>
    <n v="0"/>
    <m/>
    <x v="1"/>
    <s v="UCAYAL33006895WARTSILA 3EL"/>
    <s v="Electro Ucayali S.A."/>
    <x v="4"/>
    <x v="4"/>
    <s v="C.T. DIESEL"/>
    <x v="7"/>
    <s v="EL"/>
    <x v="2"/>
    <x v="16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6"/>
    <s v="UCAYAL"/>
    <s v="33006895"/>
    <s v="33006895"/>
    <x v="2"/>
    <s v="WARTSILA 4"/>
    <s v="N"/>
    <n v="6.34"/>
    <n v="0"/>
    <n v="0"/>
    <n v="0"/>
    <n v="0"/>
    <n v="0"/>
    <n v="0"/>
    <n v="0"/>
    <n v="0"/>
    <m/>
    <x v="1"/>
    <s v="UCAYAL33006895WARTSILA 4EL"/>
    <s v="Electro Ucayali S.A."/>
    <x v="4"/>
    <x v="4"/>
    <s v="C.T. DIESEL"/>
    <x v="7"/>
    <s v="EL"/>
    <x v="2"/>
    <x v="17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6"/>
    <s v="UCAYAL"/>
    <s v="53023614"/>
    <s v="53023614"/>
    <x v="2"/>
    <s v="FERRENERGY"/>
    <s v="N"/>
    <n v="11"/>
    <n v="0"/>
    <n v="0"/>
    <n v="0"/>
    <n v="0"/>
    <n v="0"/>
    <n v="0"/>
    <n v="0"/>
    <n v="0"/>
    <m/>
    <x v="1"/>
    <s v="UCAYAL53023614FERRENERGYEL"/>
    <s v="Electro Ucayali S.A."/>
    <x v="4"/>
    <x v="4"/>
    <s v="C.T. de Emergencia Pucallpa"/>
    <x v="8"/>
    <s v="EL"/>
    <x v="2"/>
    <x v="18"/>
    <x v="0"/>
    <s v="Instalado"/>
    <s v="Inoperativo"/>
    <s v="Distribuidora"/>
    <x v="0"/>
    <x v="1"/>
    <x v="1"/>
    <x v="0"/>
    <s v="Estatal"/>
    <s v="UCAYALI"/>
    <s v="UCAYALI"/>
    <s v="CRNL. PORTILLO"/>
    <s v="CALLERÍA"/>
    <n v="0"/>
    <x v="1"/>
    <n v="0"/>
    <x v="0"/>
    <x v="0"/>
    <x v="0"/>
    <s v="MWh"/>
    <n v="0"/>
    <n v="0"/>
    <m/>
    <n v="0.91666666666666663"/>
    <n v="0"/>
    <n v="0"/>
    <n v="0"/>
    <n v="25"/>
    <s v="BASE DE DATOS"/>
    <m/>
  </r>
  <r>
    <s v="24"/>
    <x v="6"/>
    <s v="UCAYAL"/>
    <s v="53027019"/>
    <s v="53027019"/>
    <x v="2"/>
    <s v="PERKINS-HCI434D1L"/>
    <s v="S"/>
    <n v="0.316"/>
    <n v="0.3"/>
    <n v="11.029"/>
    <n v="11.94"/>
    <n v="22.969000000000001"/>
    <n v="0"/>
    <n v="314"/>
    <n v="0"/>
    <n v="17"/>
    <m/>
    <x v="0"/>
    <s v="UCAYAL53027019PERKINS-HCI434D1LEL"/>
    <s v="Electro Ucayali S.A."/>
    <x v="4"/>
    <x v="4"/>
    <s v="C. T. PURUS"/>
    <x v="9"/>
    <s v="EL"/>
    <x v="2"/>
    <x v="19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22.969000000000001"/>
    <n v="2.2969E-2"/>
    <m/>
    <n v="2.6333333333333334E-2"/>
    <n v="2.4999999999999998E-2"/>
    <n v="0"/>
    <n v="0"/>
    <n v="25"/>
    <s v="BASE DE DATOS"/>
    <m/>
  </r>
  <r>
    <s v="24"/>
    <x v="6"/>
    <s v="UCAYAL"/>
    <s v="53027019"/>
    <s v="53027019"/>
    <x v="2"/>
    <s v="PERKINS-MP-2251"/>
    <s v="S"/>
    <n v="0.2"/>
    <n v="0.19600000000000001"/>
    <n v="0"/>
    <n v="2.7E-2"/>
    <n v="2.7E-2"/>
    <n v="0"/>
    <n v="1"/>
    <n v="0"/>
    <n v="0"/>
    <m/>
    <x v="0"/>
    <s v="UCAYAL53027019PERKINS-MP-2251EL"/>
    <s v="Electro Ucayali S.A."/>
    <x v="4"/>
    <x v="4"/>
    <s v="C. T. PURUS"/>
    <x v="9"/>
    <s v="EL"/>
    <x v="2"/>
    <x v="20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2.7E-2"/>
    <n v="2.6999999999999999E-5"/>
    <m/>
    <n v="1.6666666666666666E-2"/>
    <n v="1.6333333333333335E-2"/>
    <n v="0"/>
    <n v="0"/>
    <n v="25"/>
    <s v="BASE DE DATOS"/>
    <m/>
  </r>
  <r>
    <s v="24"/>
    <x v="7"/>
    <s v="ELC"/>
    <s v="33008793"/>
    <s v="33008793"/>
    <x v="2"/>
    <s v="CAT-M1"/>
    <s v="S"/>
    <n v="0.5"/>
    <n v="0.5"/>
    <n v="0"/>
    <n v="0"/>
    <n v="0"/>
    <n v="0"/>
    <n v="0"/>
    <n v="0"/>
    <n v="0"/>
    <m/>
    <x v="0"/>
    <s v="ELC33008793CAT-M1EL"/>
    <s v="Electro Centro S. A."/>
    <x v="5"/>
    <x v="5"/>
    <s v="CT Ayacucho"/>
    <x v="10"/>
    <s v="EL"/>
    <x v="2"/>
    <x v="21"/>
    <x v="0"/>
    <s v="Instalado"/>
    <s v="Operativo"/>
    <s v="Distribuidora"/>
    <x v="0"/>
    <x v="0"/>
    <x v="1"/>
    <x v="0"/>
    <s v="Estatal"/>
    <s v="AYACUCHO"/>
    <s v="AYACUCHO"/>
    <s v="AYACUCHO"/>
    <s v="HUAMANGA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7"/>
    <s v="ELC"/>
    <s v="33009493"/>
    <s v="33009493"/>
    <x v="2"/>
    <s v="CAT-E1"/>
    <s v="S"/>
    <n v="0.5"/>
    <n v="0.35"/>
    <n v="0"/>
    <n v="0"/>
    <n v="0"/>
    <n v="0"/>
    <n v="0"/>
    <n v="0"/>
    <n v="0"/>
    <m/>
    <x v="0"/>
    <s v="ELC33009493CAT-E1EL"/>
    <s v="Electro Centro S. A."/>
    <x v="5"/>
    <x v="5"/>
    <s v="CT Satipo"/>
    <x v="11"/>
    <s v="EL"/>
    <x v="2"/>
    <x v="22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4.1666666666666664E-2"/>
    <n v="2.9166666666666664E-2"/>
    <n v="0"/>
    <n v="0"/>
    <n v="27"/>
    <s v="BASE DE DATOS"/>
    <m/>
  </r>
  <r>
    <s v="24"/>
    <x v="7"/>
    <s v="ELC"/>
    <s v="33009493"/>
    <s v="33009493"/>
    <x v="2"/>
    <s v="CAT-C27M1"/>
    <s v="S"/>
    <n v="0.75"/>
    <n v="0.5"/>
    <n v="0"/>
    <n v="0"/>
    <n v="0"/>
    <n v="0"/>
    <n v="1.33"/>
    <n v="0"/>
    <n v="0"/>
    <m/>
    <x v="0"/>
    <s v="ELC33009493CAT-C27M1EL"/>
    <s v="Electro Centro S. A."/>
    <x v="5"/>
    <x v="5"/>
    <s v="CT Satipo"/>
    <x v="11"/>
    <s v="EL"/>
    <x v="2"/>
    <x v="23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6.25E-2"/>
    <n v="4.1666666666666664E-2"/>
    <n v="0"/>
    <n v="0"/>
    <n v="27"/>
    <s v="BASE DE DATOS"/>
    <m/>
  </r>
  <r>
    <s v="24"/>
    <x v="7"/>
    <s v="ELC"/>
    <s v="33009493"/>
    <s v="33009493"/>
    <x v="2"/>
    <s v="CAT-C27M2"/>
    <s v="S"/>
    <n v="0.75"/>
    <n v="0.5"/>
    <n v="0.54900000000000004"/>
    <n v="0"/>
    <n v="0.54900000000000004"/>
    <n v="0"/>
    <n v="2.4500000000000002"/>
    <n v="0"/>
    <n v="0"/>
    <m/>
    <x v="0"/>
    <s v="ELC33009493CAT-C27M2EL"/>
    <s v="Electro Centro S. A."/>
    <x v="5"/>
    <x v="5"/>
    <s v="CT Satipo"/>
    <x v="11"/>
    <s v="EL"/>
    <x v="2"/>
    <x v="24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.54900000000000004"/>
    <n v="5.4900000000000001E-4"/>
    <m/>
    <n v="6.25E-2"/>
    <n v="4.1666666666666664E-2"/>
    <n v="0"/>
    <n v="0"/>
    <n v="27"/>
    <s v="BASE DE DATOS"/>
    <m/>
  </r>
  <r>
    <s v="24"/>
    <x v="7"/>
    <s v="ELC"/>
    <s v="53203411"/>
    <s v="53203411"/>
    <x v="2"/>
    <s v="CUMMINS"/>
    <s v="S"/>
    <n v="0.1"/>
    <n v="0.1"/>
    <n v="1.714"/>
    <n v="5.2759999999999998"/>
    <n v="6.99"/>
    <n v="0"/>
    <n v="40.549999999999997"/>
    <n v="0"/>
    <n v="0"/>
    <m/>
    <x v="0"/>
    <s v="ELC53203411CUMMINSEL"/>
    <s v="Electro Centro S. A."/>
    <x v="5"/>
    <x v="5"/>
    <s v="CT Pozuzo"/>
    <x v="12"/>
    <s v="EL"/>
    <x v="2"/>
    <x v="10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6.99"/>
    <n v="6.9900000000000006E-3"/>
    <m/>
    <n v="8.3333333333333332E-3"/>
    <n v="8.3333333333333332E-3"/>
    <n v="0"/>
    <n v="0"/>
    <n v="27"/>
    <s v="BASE DE DATOS"/>
    <m/>
  </r>
  <r>
    <s v="24"/>
    <x v="7"/>
    <s v="ELC"/>
    <s v="53203411"/>
    <s v="53203411"/>
    <x v="2"/>
    <s v="CAT-M2"/>
    <s v="S"/>
    <n v="0.5"/>
    <n v="0.5"/>
    <n v="5.9139999999999997"/>
    <n v="8.9469999999999992"/>
    <n v="14.861000000000001"/>
    <n v="0"/>
    <n v="51.65"/>
    <n v="0"/>
    <n v="0"/>
    <m/>
    <x v="0"/>
    <s v="ELC53203411CAT-M2EL"/>
    <s v="Electro Centro S. A."/>
    <x v="5"/>
    <x v="5"/>
    <s v="CT Pozuzo"/>
    <x v="12"/>
    <s v="EL"/>
    <x v="2"/>
    <x v="25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14.861000000000001"/>
    <n v="1.4861000000000001E-2"/>
    <m/>
    <n v="4.1666666666666664E-2"/>
    <n v="4.1666666666666664E-2"/>
    <n v="0"/>
    <n v="-1.7763568394002505E-15"/>
    <n v="27"/>
    <s v="BASE DE DATOS"/>
    <m/>
  </r>
  <r>
    <s v="24"/>
    <x v="7"/>
    <s v="ELC"/>
    <s v="53203411"/>
    <s v="53203411"/>
    <x v="2"/>
    <s v="VOLVO-M1"/>
    <s v="S"/>
    <n v="0.5"/>
    <n v="0.5"/>
    <n v="4.2779999999999996"/>
    <n v="6.048"/>
    <n v="10.326000000000001"/>
    <n v="0"/>
    <n v="41.92"/>
    <n v="0"/>
    <n v="0"/>
    <m/>
    <x v="0"/>
    <s v="ELC53203411VOLVO-M1EL"/>
    <s v="Electro Centro S. A."/>
    <x v="5"/>
    <x v="5"/>
    <s v="CT Pozuzo"/>
    <x v="12"/>
    <s v="EL"/>
    <x v="2"/>
    <x v="26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10.326000000000001"/>
    <n v="1.0326E-2"/>
    <m/>
    <n v="4.1666666666666664E-2"/>
    <n v="4.1666666666666664E-2"/>
    <n v="0"/>
    <n v="0"/>
    <n v="27"/>
    <s v="BASE DE DATOS"/>
    <m/>
  </r>
  <r>
    <s v="24"/>
    <x v="7"/>
    <s v="ELC"/>
    <s v="53203411"/>
    <s v="53203411"/>
    <x v="2"/>
    <s v="DETROIT-M1"/>
    <s v="S"/>
    <n v="0.5"/>
    <n v="0.5"/>
    <n v="0.13200000000000001"/>
    <n v="0.35199999999999998"/>
    <n v="0.48399999999999999"/>
    <n v="0"/>
    <n v="1.82"/>
    <n v="0"/>
    <n v="0"/>
    <m/>
    <x v="0"/>
    <s v="ELC53203411DETROIT-M1EL"/>
    <s v="Electro Centro S. A."/>
    <x v="5"/>
    <x v="5"/>
    <s v="CT Pozuzo"/>
    <x v="12"/>
    <s v="EL"/>
    <x v="2"/>
    <x v="27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0.48399999999999999"/>
    <n v="4.84E-4"/>
    <m/>
    <n v="4.1666666666666664E-2"/>
    <n v="4.1666666666666664E-2"/>
    <n v="0"/>
    <n v="0"/>
    <n v="27"/>
    <s v="BASE DE DATOS"/>
    <m/>
  </r>
  <r>
    <s v="24"/>
    <x v="6"/>
    <s v="ELC"/>
    <s v="33008793"/>
    <s v="33008793"/>
    <x v="2"/>
    <s v="CAT-M1"/>
    <s v="S"/>
    <n v="0.5"/>
    <n v="0.5"/>
    <n v="0"/>
    <n v="0"/>
    <n v="0"/>
    <n v="0"/>
    <n v="0"/>
    <n v="0"/>
    <n v="0"/>
    <m/>
    <x v="0"/>
    <s v="ELC33008793CAT-M1EL"/>
    <s v="Electro Centro S. A."/>
    <x v="5"/>
    <x v="5"/>
    <s v="CT Ayacucho"/>
    <x v="10"/>
    <s v="EL"/>
    <x v="2"/>
    <x v="21"/>
    <x v="0"/>
    <s v="Instalado"/>
    <s v="Operativo"/>
    <s v="Distribuidora"/>
    <x v="0"/>
    <x v="0"/>
    <x v="1"/>
    <x v="0"/>
    <s v="Estatal"/>
    <s v="AYACUCHO"/>
    <s v="AYACUCHO"/>
    <s v="AYACUCHO"/>
    <s v="HUAMANGA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6"/>
    <s v="ELC"/>
    <s v="33009493"/>
    <s v="33009493"/>
    <x v="2"/>
    <s v="CAT-E1"/>
    <s v="S"/>
    <n v="0.5"/>
    <n v="0.35"/>
    <n v="0"/>
    <n v="0"/>
    <n v="0"/>
    <n v="0"/>
    <n v="0"/>
    <n v="0"/>
    <n v="0"/>
    <m/>
    <x v="0"/>
    <s v="ELC33009493CAT-E1EL"/>
    <s v="Electro Centro S. A."/>
    <x v="5"/>
    <x v="5"/>
    <s v="CT Satipo"/>
    <x v="11"/>
    <s v="EL"/>
    <x v="2"/>
    <x v="22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4.1666666666666664E-2"/>
    <n v="2.9166666666666664E-2"/>
    <n v="0"/>
    <n v="0"/>
    <n v="27"/>
    <s v="BASE DE DATOS"/>
    <m/>
  </r>
  <r>
    <s v="24"/>
    <x v="6"/>
    <s v="ELC"/>
    <s v="33009493"/>
    <s v="33009493"/>
    <x v="2"/>
    <s v="CAT-C27M1"/>
    <s v="S"/>
    <n v="0.75"/>
    <n v="0.5"/>
    <n v="0"/>
    <n v="0"/>
    <n v="0"/>
    <n v="0"/>
    <n v="1.17"/>
    <n v="0"/>
    <n v="0"/>
    <m/>
    <x v="0"/>
    <s v="ELC33009493CAT-C27M1EL"/>
    <s v="Electro Centro S. A."/>
    <x v="5"/>
    <x v="5"/>
    <s v="CT Satipo"/>
    <x v="11"/>
    <s v="EL"/>
    <x v="2"/>
    <x v="23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6.25E-2"/>
    <n v="4.1666666666666664E-2"/>
    <n v="0"/>
    <n v="0"/>
    <n v="27"/>
    <s v="BASE DE DATOS"/>
    <m/>
  </r>
  <r>
    <s v="24"/>
    <x v="6"/>
    <s v="ELC"/>
    <s v="33009493"/>
    <s v="33009493"/>
    <x v="2"/>
    <s v="CAT-C27M2"/>
    <s v="S"/>
    <n v="0.75"/>
    <n v="0.5"/>
    <n v="0.17299999999999999"/>
    <n v="0"/>
    <n v="0.17299999999999999"/>
    <n v="0"/>
    <n v="1.62"/>
    <n v="0"/>
    <n v="0"/>
    <m/>
    <x v="0"/>
    <s v="ELC33009493CAT-C27M2EL"/>
    <s v="Electro Centro S. A."/>
    <x v="5"/>
    <x v="5"/>
    <s v="CT Satipo"/>
    <x v="11"/>
    <s v="EL"/>
    <x v="2"/>
    <x v="24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.17299999999999999"/>
    <n v="1.7299999999999998E-4"/>
    <m/>
    <n v="6.25E-2"/>
    <n v="4.1666666666666664E-2"/>
    <n v="0"/>
    <n v="0"/>
    <n v="27"/>
    <s v="BASE DE DATOS"/>
    <m/>
  </r>
  <r>
    <s v="24"/>
    <x v="6"/>
    <s v="ELC"/>
    <s v="53203411"/>
    <s v="53203411"/>
    <x v="2"/>
    <s v="CUMMINS"/>
    <s v="S"/>
    <n v="0.1"/>
    <n v="0.1"/>
    <n v="0.36599999999999999"/>
    <n v="2.7269999999999999"/>
    <n v="3.093"/>
    <n v="0"/>
    <n v="19.75"/>
    <n v="0"/>
    <n v="0"/>
    <m/>
    <x v="0"/>
    <s v="ELC53203411CUMMINSEL"/>
    <s v="Electro Centro S. A."/>
    <x v="5"/>
    <x v="5"/>
    <s v="CT Pozuzo"/>
    <x v="12"/>
    <s v="EL"/>
    <x v="2"/>
    <x v="10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3.093"/>
    <n v="3.0929999999999998E-3"/>
    <m/>
    <n v="8.3333333333333332E-3"/>
    <n v="8.3333333333333332E-3"/>
    <n v="0"/>
    <n v="0"/>
    <n v="27"/>
    <s v="BASE DE DATOS"/>
    <m/>
  </r>
  <r>
    <s v="24"/>
    <x v="6"/>
    <s v="ELC"/>
    <s v="53203411"/>
    <s v="53203411"/>
    <x v="2"/>
    <s v="CAT-M2"/>
    <s v="S"/>
    <n v="0.5"/>
    <n v="0.5"/>
    <n v="0.45700000000000002"/>
    <n v="2.5659999999999998"/>
    <n v="3.0230000000000001"/>
    <n v="0"/>
    <n v="12.1"/>
    <n v="0"/>
    <n v="0"/>
    <m/>
    <x v="0"/>
    <s v="ELC53203411CAT-M2EL"/>
    <s v="Electro Centro S. A."/>
    <x v="5"/>
    <x v="5"/>
    <s v="CT Pozuzo"/>
    <x v="12"/>
    <s v="EL"/>
    <x v="2"/>
    <x v="25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3.0230000000000001"/>
    <n v="3.0230000000000001E-3"/>
    <m/>
    <n v="4.1666666666666664E-2"/>
    <n v="4.1666666666666664E-2"/>
    <n v="0"/>
    <n v="-4.4408920985006262E-16"/>
    <n v="27"/>
    <s v="BASE DE DATOS"/>
    <m/>
  </r>
  <r>
    <s v="24"/>
    <x v="6"/>
    <s v="ELC"/>
    <s v="53203411"/>
    <s v="53203411"/>
    <x v="2"/>
    <s v="VOLVO-M1"/>
    <s v="S"/>
    <n v="0.5"/>
    <n v="0.5"/>
    <n v="0.28799999999999998"/>
    <n v="2.1190000000000002"/>
    <n v="2.407"/>
    <n v="0"/>
    <n v="11.42"/>
    <n v="0"/>
    <n v="0"/>
    <m/>
    <x v="0"/>
    <s v="ELC53203411VOLVO-M1EL"/>
    <s v="Electro Centro S. A."/>
    <x v="5"/>
    <x v="5"/>
    <s v="CT Pozuzo"/>
    <x v="12"/>
    <s v="EL"/>
    <x v="2"/>
    <x v="26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2.407"/>
    <n v="2.4069999999999999E-3"/>
    <m/>
    <n v="4.1666666666666664E-2"/>
    <n v="4.1666666666666664E-2"/>
    <n v="0"/>
    <n v="0"/>
    <n v="27"/>
    <s v="BASE DE DATOS"/>
    <m/>
  </r>
  <r>
    <s v="24"/>
    <x v="6"/>
    <s v="ELC"/>
    <s v="53203411"/>
    <s v="53203411"/>
    <x v="2"/>
    <s v="DETROIT-M1"/>
    <s v="S"/>
    <n v="0.5"/>
    <n v="0.5"/>
    <n v="3.0670000000000002"/>
    <n v="6.5949999999999998"/>
    <n v="9.6620000000000008"/>
    <n v="0"/>
    <n v="31.58"/>
    <n v="0"/>
    <n v="0"/>
    <m/>
    <x v="0"/>
    <s v="ELC53203411DETROIT-M1EL"/>
    <s v="Electro Centro S. A."/>
    <x v="5"/>
    <x v="5"/>
    <s v="CT Pozuzo"/>
    <x v="12"/>
    <s v="EL"/>
    <x v="2"/>
    <x v="27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9.6620000000000008"/>
    <n v="9.6620000000000004E-3"/>
    <m/>
    <n v="4.1666666666666664E-2"/>
    <n v="4.1666666666666664E-2"/>
    <n v="0"/>
    <n v="-1.7763568394002505E-15"/>
    <n v="27"/>
    <s v="BASE DE DATOS"/>
    <m/>
  </r>
  <r>
    <s v="24"/>
    <x v="7"/>
    <s v="ELNO"/>
    <s v="33034294"/>
    <s v="33034294"/>
    <x v="2"/>
    <s v="SKODA 1"/>
    <s v="S"/>
    <n v="1"/>
    <n v="0.8"/>
    <n v="0"/>
    <n v="0"/>
    <n v="0"/>
    <n v="0"/>
    <n v="0"/>
    <n v="0"/>
    <n v="0"/>
    <m/>
    <x v="0"/>
    <s v="ELNO33034294SKODA 1EL"/>
    <s v="Electro Nor Oeste S. A."/>
    <x v="10"/>
    <x v="10"/>
    <s v="C. T. Sechura"/>
    <x v="24"/>
    <s v="EL"/>
    <x v="2"/>
    <x v="58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8.3333333333333329E-2"/>
    <n v="6.6666666666666666E-2"/>
    <n v="0"/>
    <n v="0"/>
    <n v="28"/>
    <s v="BASE DE DATOS"/>
    <m/>
  </r>
  <r>
    <s v="24"/>
    <x v="7"/>
    <s v="ELNO"/>
    <s v="33034294"/>
    <s v="33034294"/>
    <x v="2"/>
    <s v="SKODA 2"/>
    <s v="S"/>
    <n v="1"/>
    <n v="0.8"/>
    <n v="0"/>
    <n v="0"/>
    <n v="0"/>
    <n v="0"/>
    <n v="0"/>
    <n v="0"/>
    <n v="0"/>
    <m/>
    <x v="0"/>
    <s v="ELNO33034294SKODA 2EL"/>
    <s v="Electro Nor Oeste S. A."/>
    <x v="10"/>
    <x v="10"/>
    <s v="C. T. Sechura"/>
    <x v="24"/>
    <s v="EL"/>
    <x v="2"/>
    <x v="251"/>
    <x v="0"/>
    <s v="Instalado"/>
    <n v="0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16666666666666666"/>
    <n v="0.13333333333333333"/>
    <n v="0"/>
    <n v="0"/>
    <n v="28"/>
    <s v="BASE DE DATOS"/>
    <m/>
  </r>
  <r>
    <s v="24"/>
    <x v="7"/>
    <s v="ELNO"/>
    <s v="33034294"/>
    <s v="33034294"/>
    <x v="2"/>
    <s v="CKD. 2"/>
    <s v="S"/>
    <n v="0.48"/>
    <n v="0.35"/>
    <n v="0"/>
    <n v="0"/>
    <n v="0"/>
    <n v="0"/>
    <n v="0"/>
    <n v="0"/>
    <n v="0"/>
    <m/>
    <x v="0"/>
    <s v="ELNO33034294CKD. 2EL"/>
    <s v="Electro Nor Oeste S. A."/>
    <x v="10"/>
    <x v="10"/>
    <s v="C. T. Sechura"/>
    <x v="24"/>
    <s v="EL"/>
    <x v="2"/>
    <x v="59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7"/>
    <s v="ELNO"/>
    <s v="33034294"/>
    <s v="33034294"/>
    <x v="2"/>
    <s v="CKD. 3"/>
    <s v="S"/>
    <n v="0.48"/>
    <n v="0.35"/>
    <n v="0"/>
    <n v="0"/>
    <n v="0"/>
    <n v="0"/>
    <n v="0"/>
    <n v="0"/>
    <n v="0"/>
    <m/>
    <x v="0"/>
    <s v="ELNO33034294CKD. 3EL"/>
    <s v="Electro Nor Oeste S. A."/>
    <x v="10"/>
    <x v="10"/>
    <s v="C. T. Sechura"/>
    <x v="24"/>
    <s v="EL"/>
    <x v="2"/>
    <x v="60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7"/>
    <s v="ELNO"/>
    <s v="33098299"/>
    <s v="33098299"/>
    <x v="2"/>
    <s v="SKODA-1"/>
    <s v="S"/>
    <n v="1"/>
    <n v="0.6"/>
    <n v="0"/>
    <n v="0"/>
    <n v="0"/>
    <n v="0"/>
    <n v="0"/>
    <n v="0"/>
    <n v="0"/>
    <m/>
    <x v="0"/>
    <s v="ELNO33098299SKODA-1EL"/>
    <s v="Electro Nor Oeste S. A."/>
    <x v="10"/>
    <x v="10"/>
    <s v="C. T. Huápalas"/>
    <x v="25"/>
    <s v="EL"/>
    <x v="2"/>
    <x v="61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4.9999999999999996E-2"/>
    <n v="0"/>
    <n v="0"/>
    <n v="28"/>
    <s v="BASE DE DATOS"/>
    <m/>
  </r>
  <r>
    <s v="24"/>
    <x v="7"/>
    <s v="ELNO"/>
    <s v="33098299"/>
    <s v="33098299"/>
    <x v="2"/>
    <s v="SKODA-2"/>
    <s v="S"/>
    <n v="1"/>
    <n v="0"/>
    <n v="0"/>
    <n v="0"/>
    <n v="0"/>
    <n v="0"/>
    <n v="0"/>
    <n v="0"/>
    <n v="0"/>
    <m/>
    <x v="0"/>
    <s v="ELNO33098299SKODA-2EL"/>
    <s v="Electro Nor Oeste S. A."/>
    <x v="10"/>
    <x v="10"/>
    <s v="C. T. Huápalas"/>
    <x v="25"/>
    <s v="EL"/>
    <x v="2"/>
    <x v="6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0"/>
    <n v="0"/>
    <n v="0"/>
    <n v="28"/>
    <s v="BASE DE DATOS"/>
    <m/>
  </r>
  <r>
    <s v="24"/>
    <x v="7"/>
    <s v="ELNO"/>
    <s v="33098299"/>
    <s v="33098299"/>
    <x v="2"/>
    <s v="CAT 1"/>
    <s v="S"/>
    <n v="0.5"/>
    <n v="0.4"/>
    <n v="9.1999999999999993"/>
    <n v="0"/>
    <n v="9.1999999999999993"/>
    <n v="0"/>
    <n v="26.92"/>
    <n v="0"/>
    <n v="0"/>
    <m/>
    <x v="0"/>
    <s v="ELNO33098299CAT 1EL"/>
    <s v="Electro Nor Oeste S. A."/>
    <x v="10"/>
    <x v="10"/>
    <s v="C. T. Huápalas"/>
    <x v="25"/>
    <s v="EL"/>
    <x v="2"/>
    <x v="5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9.1999999999999993"/>
    <n v="9.1999999999999998E-3"/>
    <m/>
    <n v="4.1666666666666664E-2"/>
    <n v="3.3333333333333333E-2"/>
    <n v="0"/>
    <n v="0"/>
    <n v="28"/>
    <s v="BASE DE DATOS"/>
    <m/>
  </r>
  <r>
    <s v="24"/>
    <x v="7"/>
    <s v="ELNO"/>
    <s v="33098299"/>
    <s v="33098299"/>
    <x v="2"/>
    <s v="CAT 2"/>
    <s v="S"/>
    <n v="0.5"/>
    <n v="0.4"/>
    <n v="0"/>
    <n v="0"/>
    <n v="0"/>
    <n v="0"/>
    <n v="0"/>
    <n v="0"/>
    <n v="0"/>
    <m/>
    <x v="0"/>
    <s v="ELNO33098299CAT 2EL"/>
    <s v="Electro Nor Oeste S. A."/>
    <x v="10"/>
    <x v="10"/>
    <s v="C. T. Huápalas"/>
    <x v="25"/>
    <s v="EL"/>
    <x v="2"/>
    <x v="5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7"/>
    <s v="ELNO"/>
    <s v="33098299"/>
    <s v="33098299"/>
    <x v="2"/>
    <s v="CAT 3"/>
    <s v="S"/>
    <n v="0.5"/>
    <n v="0.4"/>
    <n v="33.119999999999997"/>
    <n v="0"/>
    <n v="33.119999999999997"/>
    <n v="0"/>
    <n v="86.92"/>
    <n v="0"/>
    <n v="0"/>
    <m/>
    <x v="0"/>
    <s v="ELNO33098299CAT 3EL"/>
    <s v="Electro Nor Oeste S. A."/>
    <x v="10"/>
    <x v="10"/>
    <s v="C. T. Huápalas"/>
    <x v="25"/>
    <s v="EL"/>
    <x v="2"/>
    <x v="6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33.119999999999997"/>
    <n v="3.3119999999999997E-2"/>
    <m/>
    <n v="4.1666666666666664E-2"/>
    <n v="3.3333333333333333E-2"/>
    <n v="0"/>
    <n v="0"/>
    <n v="28"/>
    <s v="BASE DE DATOS"/>
    <m/>
  </r>
  <r>
    <s v="24"/>
    <x v="7"/>
    <s v="ELNO"/>
    <s v="33098299"/>
    <s v="33098299"/>
    <x v="2"/>
    <s v="CAT D 399"/>
    <s v="S"/>
    <n v="0.9"/>
    <n v="0"/>
    <n v="0"/>
    <n v="0"/>
    <n v="0"/>
    <n v="0"/>
    <n v="0"/>
    <n v="0"/>
    <n v="0"/>
    <m/>
    <x v="0"/>
    <s v="ELNO33098299CAT D 399EL"/>
    <s v="Electro Nor Oeste S. A."/>
    <x v="10"/>
    <x v="10"/>
    <s v="C. T. Huápalas"/>
    <x v="25"/>
    <s v="EL"/>
    <x v="2"/>
    <x v="64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7"/>
    <s v="ELNO"/>
    <s v="33034494"/>
    <s v="33034494"/>
    <x v="2"/>
    <s v="CAT. 1"/>
    <s v="S"/>
    <n v="0.66"/>
    <n v="0.65"/>
    <n v="0"/>
    <n v="0"/>
    <n v="0"/>
    <n v="0"/>
    <n v="0"/>
    <n v="0"/>
    <n v="0"/>
    <m/>
    <x v="1"/>
    <s v="ELNO33034494CAT. 1EL"/>
    <s v="Electro Nor Oeste S. A."/>
    <x v="10"/>
    <x v="10"/>
    <s v="C. T. Morropón"/>
    <x v="26"/>
    <s v="EL"/>
    <x v="2"/>
    <x v="65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5.5E-2"/>
    <n v="5.4166666666666669E-2"/>
    <n v="0"/>
    <n v="0"/>
    <n v="28"/>
    <s v="BASE DE DATOS"/>
    <m/>
  </r>
  <r>
    <s v="24"/>
    <x v="7"/>
    <s v="ELNO"/>
    <s v="33034494"/>
    <s v="33034494"/>
    <x v="2"/>
    <s v="CAT. 2"/>
    <s v="N"/>
    <n v="0"/>
    <n v="0"/>
    <n v="0"/>
    <n v="0"/>
    <n v="0"/>
    <n v="0"/>
    <n v="0"/>
    <n v="0"/>
    <n v="0"/>
    <m/>
    <x v="1"/>
    <s v="ELNO33034494CAT. 2EL"/>
    <s v="Electro Nor Oeste S. A."/>
    <x v="10"/>
    <x v="10"/>
    <s v="C. T. Morropón"/>
    <x v="26"/>
    <s v="EL"/>
    <x v="2"/>
    <x v="66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7"/>
    <s v="ELNO"/>
    <s v="33034494"/>
    <s v="33034494"/>
    <x v="2"/>
    <s v="SKODA"/>
    <s v="N"/>
    <n v="0.32"/>
    <n v="0"/>
    <n v="0"/>
    <n v="0"/>
    <n v="0"/>
    <n v="0"/>
    <n v="0"/>
    <n v="0"/>
    <n v="0"/>
    <m/>
    <x v="1"/>
    <s v="ELNO33034494SKODAEL"/>
    <s v="Electro Nor Oeste S. A."/>
    <x v="10"/>
    <x v="10"/>
    <s v="C. T. Morropón"/>
    <x v="26"/>
    <s v="EL"/>
    <x v="2"/>
    <x v="67"/>
    <x v="0"/>
    <s v="Retirado"/>
    <s v="In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2.6666666666666668E-2"/>
    <n v="0"/>
    <n v="0"/>
    <n v="0"/>
    <n v="28"/>
    <s v="BASE DE DATOS"/>
    <m/>
  </r>
  <r>
    <s v="24"/>
    <x v="7"/>
    <s v="ELNO"/>
    <s v="33034494"/>
    <s v="33034494"/>
    <x v="2"/>
    <s v="CAT D 399"/>
    <s v="N"/>
    <n v="0.9"/>
    <n v="0"/>
    <n v="0"/>
    <n v="0"/>
    <n v="0"/>
    <n v="0"/>
    <n v="0"/>
    <n v="0"/>
    <n v="0"/>
    <m/>
    <x v="1"/>
    <s v="ELNO33034494CAT D 399EL"/>
    <s v="Electro Nor Oeste S. A."/>
    <x v="10"/>
    <x v="10"/>
    <s v="C. T. Morropón"/>
    <x v="26"/>
    <s v="EL"/>
    <x v="2"/>
    <x v="64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7"/>
    <s v="ELNO"/>
    <s v="41037394"/>
    <s v="41037394"/>
    <x v="2"/>
    <s v="V. PENTA 1"/>
    <s v="S"/>
    <n v="0.15"/>
    <n v="0"/>
    <n v="0"/>
    <n v="0"/>
    <n v="0"/>
    <n v="0"/>
    <n v="0"/>
    <n v="0"/>
    <n v="0"/>
    <m/>
    <x v="1"/>
    <s v="ELNO41037394V. PENTA 1EL"/>
    <s v="Electro Nor Oeste S. A."/>
    <x v="10"/>
    <x v="10"/>
    <s v="C. T. Canchaque"/>
    <x v="27"/>
    <s v="EL"/>
    <x v="2"/>
    <x v="68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7"/>
    <s v="ELNO"/>
    <s v="41037394"/>
    <s v="41037394"/>
    <x v="2"/>
    <s v="V. PENTA 2"/>
    <s v="S"/>
    <n v="0.2"/>
    <n v="0"/>
    <n v="0"/>
    <n v="0"/>
    <n v="0"/>
    <n v="0"/>
    <n v="0"/>
    <n v="0"/>
    <n v="0"/>
    <m/>
    <x v="1"/>
    <s v="ELNO41037394V. PENTA 2EL"/>
    <s v="Electro Nor Oeste S. A."/>
    <x v="10"/>
    <x v="10"/>
    <s v="C. T. Canchaque"/>
    <x v="27"/>
    <s v="EL"/>
    <x v="2"/>
    <x v="252"/>
    <x v="0"/>
    <s v="Instal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s v="-"/>
    <s v="-"/>
    <e v="#N/A"/>
    <n v="0"/>
    <n v="28"/>
    <s v="BASE DE DATOS"/>
    <m/>
  </r>
  <r>
    <s v="24"/>
    <x v="7"/>
    <s v="ELNO"/>
    <s v="33034695"/>
    <s v="33034695"/>
    <x v="2"/>
    <s v="CKD"/>
    <s v="N"/>
    <n v="0.22"/>
    <n v="0"/>
    <n v="0"/>
    <n v="0"/>
    <n v="0"/>
    <n v="0"/>
    <n v="0"/>
    <n v="0"/>
    <n v="0"/>
    <m/>
    <x v="1"/>
    <s v="ELNO33034695CKDEL"/>
    <s v="Electro Nor Oeste S. A."/>
    <x v="10"/>
    <x v="10"/>
    <s v="C. T. Santo Domingo"/>
    <x v="28"/>
    <s v="EL"/>
    <x v="2"/>
    <x v="70"/>
    <x v="0"/>
    <s v="Retirado"/>
    <s v="In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1.8333333333333333E-2"/>
    <n v="0"/>
    <n v="0"/>
    <n v="0"/>
    <n v="28"/>
    <s v="BASE DE DATOS"/>
    <m/>
  </r>
  <r>
    <s v="24"/>
    <x v="7"/>
    <s v="ELNO"/>
    <s v="33034695"/>
    <s v="33034695"/>
    <x v="2"/>
    <s v="V.PENTA"/>
    <s v="S"/>
    <n v="0.1"/>
    <n v="0"/>
    <n v="0"/>
    <n v="0"/>
    <n v="0"/>
    <n v="0"/>
    <n v="0"/>
    <n v="0"/>
    <n v="0"/>
    <m/>
    <x v="1"/>
    <s v="ELNO33034695V.PENTAEL"/>
    <s v="Electro Nor Oeste S. A."/>
    <x v="10"/>
    <x v="10"/>
    <s v="C. T. Santo Domingo"/>
    <x v="28"/>
    <s v="EL"/>
    <x v="2"/>
    <x v="71"/>
    <x v="0"/>
    <s v="Retirado"/>
    <s v="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8.3333333333333332E-3"/>
    <n v="0"/>
    <n v="0"/>
    <n v="0"/>
    <n v="28"/>
    <s v="BASE DE DATOS"/>
    <m/>
  </r>
  <r>
    <s v="24"/>
    <x v="7"/>
    <s v="ELNO"/>
    <s v="33034594"/>
    <s v="33034594"/>
    <x v="2"/>
    <s v="CAT-3412"/>
    <s v="N"/>
    <n v="0.6"/>
    <n v="0"/>
    <n v="0"/>
    <n v="0"/>
    <n v="0"/>
    <n v="0"/>
    <n v="0"/>
    <n v="0"/>
    <n v="0"/>
    <m/>
    <x v="1"/>
    <s v="ELNO33034594CAT-3412EL"/>
    <s v="Electro Nor Oeste S. A."/>
    <x v="10"/>
    <x v="10"/>
    <s v="C. T. Huancabamba"/>
    <x v="29"/>
    <s v="EL"/>
    <x v="2"/>
    <x v="72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4.9999999999999996E-2"/>
    <n v="0"/>
    <n v="0"/>
    <n v="0"/>
    <n v="28"/>
    <s v="BASE DE DATOS"/>
    <m/>
  </r>
  <r>
    <s v="24"/>
    <x v="7"/>
    <s v="ELNO"/>
    <s v="33034594"/>
    <s v="33034594"/>
    <x v="2"/>
    <s v="VOLVO TD 70"/>
    <s v="N"/>
    <n v="0.1"/>
    <n v="0"/>
    <n v="0"/>
    <n v="0"/>
    <n v="0"/>
    <n v="0"/>
    <n v="0"/>
    <n v="0"/>
    <n v="0"/>
    <m/>
    <x v="1"/>
    <s v="ELNO33034594VOLVO TD 70EL"/>
    <s v="Electro Nor Oeste S. A."/>
    <x v="10"/>
    <x v="10"/>
    <s v="C. T. Huancabamba"/>
    <x v="29"/>
    <s v="EL"/>
    <x v="2"/>
    <x v="253"/>
    <x v="0"/>
    <s v="Instal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s v="-"/>
    <s v="-"/>
    <e v="#N/A"/>
    <n v="0"/>
    <n v="28"/>
    <s v="BASE DE DATOS"/>
    <m/>
  </r>
  <r>
    <s v="24"/>
    <x v="7"/>
    <s v="ELNO"/>
    <s v="33034594"/>
    <s v="33034594"/>
    <x v="2"/>
    <s v="VOLVO TD 100"/>
    <s v="S"/>
    <n v="0.15"/>
    <n v="0"/>
    <n v="0"/>
    <n v="0"/>
    <n v="0"/>
    <n v="0"/>
    <n v="0"/>
    <n v="0"/>
    <n v="0"/>
    <m/>
    <x v="1"/>
    <s v="ELNO33034594VOLVO TD 100EL"/>
    <s v="Electro Nor Oeste S. A."/>
    <x v="10"/>
    <x v="10"/>
    <s v="C. T. Huancabamba"/>
    <x v="29"/>
    <s v="EL"/>
    <x v="2"/>
    <x v="74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7"/>
    <s v="ELNO"/>
    <s v="33281811"/>
    <s v="33281811"/>
    <x v="2"/>
    <s v="Black start"/>
    <s v="S"/>
    <n v="0.48"/>
    <n v="0.45"/>
    <n v="0"/>
    <n v="0.75"/>
    <n v="0.75"/>
    <n v="741.75"/>
    <n v="2.25"/>
    <n v="0"/>
    <n v="0"/>
    <m/>
    <x v="0"/>
    <s v="ELNO33281811Black startEL"/>
    <s v="Electro Nor Oeste S. A."/>
    <x v="10"/>
    <x v="10"/>
    <s v="C.T. Tablazo Colán"/>
    <x v="30"/>
    <s v="EL"/>
    <x v="2"/>
    <x v="75"/>
    <x v="0"/>
    <s v="Instalado"/>
    <s v="Operativo"/>
    <s v="Distribuidora"/>
    <x v="0"/>
    <x v="0"/>
    <x v="1"/>
    <x v="0"/>
    <s v="Privado"/>
    <s v="PIURA"/>
    <s v="PIURA"/>
    <s v="PAITA"/>
    <s v="TABLAZO"/>
    <n v="0"/>
    <x v="1"/>
    <n v="0"/>
    <x v="0"/>
    <x v="0"/>
    <x v="0"/>
    <s v="MWh"/>
    <n v="0.75"/>
    <n v="7.5000000000000002E-4"/>
    <m/>
    <n v="0.04"/>
    <n v="3.7499999999999999E-2"/>
    <n v="0"/>
    <n v="0"/>
    <n v="28"/>
    <s v="BASE DE DATOS"/>
    <m/>
  </r>
  <r>
    <s v="24"/>
    <x v="7"/>
    <s v="ELNO"/>
    <s v="33281811"/>
    <s v="33281811"/>
    <x v="0"/>
    <s v="TG01"/>
    <s v="S"/>
    <n v="31"/>
    <n v="26.838999999999999"/>
    <n v="1754.922"/>
    <n v="7820.0680000000002"/>
    <n v="9574.99"/>
    <n v="118.82"/>
    <n v="359.97"/>
    <n v="265.20999999999998"/>
    <n v="0"/>
    <m/>
    <x v="0"/>
    <s v="ELNO33281811TG01TG"/>
    <s v="Electro Nor Oeste S. A."/>
    <x v="10"/>
    <x v="10"/>
    <s v="C.T. Tablazo Colán"/>
    <x v="30"/>
    <s v="TG"/>
    <x v="0"/>
    <x v="76"/>
    <x v="0"/>
    <s v="Instalado"/>
    <s v="Operativo"/>
    <s v="Distribuidora"/>
    <x v="0"/>
    <x v="0"/>
    <x v="1"/>
    <x v="0"/>
    <s v="Privado"/>
    <s v="PIURA"/>
    <s v="PIURA"/>
    <s v="PAITA"/>
    <s v="TABLAZO"/>
    <n v="0"/>
    <x v="0"/>
    <n v="0"/>
    <x v="0"/>
    <x v="0"/>
    <x v="0"/>
    <s v="MWh"/>
    <n v="9574.99"/>
    <n v="9.5749899999999997"/>
    <m/>
    <n v="2.5833333333333335"/>
    <n v="2.2365833333333334"/>
    <n v="0"/>
    <n v="0"/>
    <n v="28"/>
    <s v="BASE DE DATOS"/>
    <m/>
  </r>
  <r>
    <s v="24"/>
    <x v="7"/>
    <s v="ELNO"/>
    <s v="36222015"/>
    <s v="36222015"/>
    <x v="2"/>
    <s v="G1"/>
    <s v="S"/>
    <n v="9.3409999999999993"/>
    <n v="9.1999999999999993"/>
    <n v="1177.787"/>
    <n v="5786.36"/>
    <n v="6964.1480000000001"/>
    <n v="3.82"/>
    <n v="740.18"/>
    <n v="0"/>
    <n v="0"/>
    <m/>
    <x v="0"/>
    <s v="ELNO36222015G1EL"/>
    <s v="Electro Nor Oeste S. A."/>
    <x v="10"/>
    <x v="10"/>
    <s v="C. T. Tallanca"/>
    <x v="31"/>
    <s v="EL"/>
    <x v="2"/>
    <x v="36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964.1480000000001"/>
    <n v="6.9641479999999998"/>
    <m/>
    <n v="0.77841666666666665"/>
    <n v="0.76666666666666661"/>
    <n v="0"/>
    <n v="-1.0000000002037268E-3"/>
    <n v="28"/>
    <s v="BASE DE DATOS"/>
    <m/>
  </r>
  <r>
    <s v="24"/>
    <x v="7"/>
    <s v="ELNO"/>
    <s v="36222015"/>
    <s v="36222015"/>
    <x v="2"/>
    <s v="G2"/>
    <s v="S"/>
    <n v="9.3409999999999993"/>
    <n v="9.1999999999999993"/>
    <n v="1183.7650000000001"/>
    <n v="5814.9849999999997"/>
    <n v="6998.75"/>
    <n v="3.85"/>
    <n v="739.25"/>
    <n v="0.9"/>
    <n v="0"/>
    <m/>
    <x v="0"/>
    <s v="ELNO36222015G2EL"/>
    <s v="Electro Nor Oeste S. A."/>
    <x v="10"/>
    <x v="10"/>
    <s v="C. T. Tallanca"/>
    <x v="31"/>
    <s v="EL"/>
    <x v="2"/>
    <x v="37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998.75"/>
    <n v="6.9987500000000002"/>
    <m/>
    <n v="0.77841666666666665"/>
    <n v="0.76666666666666661"/>
    <n v="0"/>
    <n v="0"/>
    <n v="28"/>
    <s v="BASE DE DATOS"/>
    <m/>
  </r>
  <r>
    <s v="24"/>
    <x v="6"/>
    <s v="ELNO"/>
    <s v="33034294"/>
    <s v="33034294"/>
    <x v="2"/>
    <s v="SKODA 1"/>
    <s v="S"/>
    <n v="1"/>
    <n v="0.8"/>
    <n v="0"/>
    <n v="0"/>
    <n v="0"/>
    <n v="0"/>
    <n v="0"/>
    <n v="0"/>
    <n v="0"/>
    <m/>
    <x v="0"/>
    <s v="ELNO33034294SKODA 1EL"/>
    <s v="Electro Nor Oeste S. A."/>
    <x v="10"/>
    <x v="10"/>
    <s v="C. T. Sechura"/>
    <x v="24"/>
    <s v="EL"/>
    <x v="2"/>
    <x v="58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8.3333333333333329E-2"/>
    <n v="6.6666666666666666E-2"/>
    <n v="0"/>
    <n v="0"/>
    <n v="28"/>
    <s v="BASE DE DATOS"/>
    <m/>
  </r>
  <r>
    <s v="24"/>
    <x v="6"/>
    <s v="ELNO"/>
    <s v="33034294"/>
    <s v="33034294"/>
    <x v="2"/>
    <s v="SKODA 2"/>
    <s v="S"/>
    <n v="1"/>
    <n v="0.8"/>
    <n v="0"/>
    <n v="0"/>
    <n v="0"/>
    <n v="0"/>
    <n v="0"/>
    <n v="0"/>
    <n v="0"/>
    <m/>
    <x v="0"/>
    <s v="ELNO33034294SKODA 2EL"/>
    <s v="Electro Nor Oeste S. A."/>
    <x v="10"/>
    <x v="10"/>
    <s v="C. T. Sechura"/>
    <x v="24"/>
    <s v="EL"/>
    <x v="2"/>
    <x v="251"/>
    <x v="0"/>
    <s v="Instalado"/>
    <n v="0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16666666666666666"/>
    <n v="0.13333333333333333"/>
    <n v="0"/>
    <n v="0"/>
    <n v="28"/>
    <s v="BASE DE DATOS"/>
    <m/>
  </r>
  <r>
    <s v="24"/>
    <x v="6"/>
    <s v="ELNO"/>
    <s v="33034294"/>
    <s v="33034294"/>
    <x v="2"/>
    <s v="CKD. 2"/>
    <s v="S"/>
    <n v="0.48"/>
    <n v="0.35"/>
    <n v="0"/>
    <n v="0"/>
    <n v="0"/>
    <n v="0"/>
    <n v="0"/>
    <n v="0"/>
    <n v="0"/>
    <m/>
    <x v="0"/>
    <s v="ELNO33034294CKD. 2EL"/>
    <s v="Electro Nor Oeste S. A."/>
    <x v="10"/>
    <x v="10"/>
    <s v="C. T. Sechura"/>
    <x v="24"/>
    <s v="EL"/>
    <x v="2"/>
    <x v="59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6"/>
    <s v="ELNO"/>
    <s v="33034294"/>
    <s v="33034294"/>
    <x v="2"/>
    <s v="CKD. 3"/>
    <s v="S"/>
    <n v="0.48"/>
    <n v="0.35"/>
    <n v="0"/>
    <n v="0"/>
    <n v="0"/>
    <n v="0"/>
    <n v="0"/>
    <n v="0"/>
    <n v="0"/>
    <m/>
    <x v="0"/>
    <s v="ELNO33034294CKD. 3EL"/>
    <s v="Electro Nor Oeste S. A."/>
    <x v="10"/>
    <x v="10"/>
    <s v="C. T. Sechura"/>
    <x v="24"/>
    <s v="EL"/>
    <x v="2"/>
    <x v="60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6"/>
    <s v="ELNO"/>
    <s v="33098299"/>
    <s v="33098299"/>
    <x v="2"/>
    <s v="SKODA-1"/>
    <s v="S"/>
    <n v="1"/>
    <n v="0.6"/>
    <n v="0"/>
    <n v="0"/>
    <n v="0"/>
    <n v="0"/>
    <n v="0"/>
    <n v="0"/>
    <n v="0"/>
    <m/>
    <x v="0"/>
    <s v="ELNO33098299SKODA-1EL"/>
    <s v="Electro Nor Oeste S. A."/>
    <x v="10"/>
    <x v="10"/>
    <s v="C. T. Huápalas"/>
    <x v="25"/>
    <s v="EL"/>
    <x v="2"/>
    <x v="61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4.9999999999999996E-2"/>
    <n v="0"/>
    <n v="0"/>
    <n v="28"/>
    <s v="BASE DE DATOS"/>
    <m/>
  </r>
  <r>
    <s v="24"/>
    <x v="6"/>
    <s v="ELNO"/>
    <s v="33098299"/>
    <s v="33098299"/>
    <x v="2"/>
    <s v="SKODA-2"/>
    <s v="S"/>
    <n v="1"/>
    <n v="0"/>
    <n v="0"/>
    <n v="0"/>
    <n v="0"/>
    <n v="0"/>
    <n v="0"/>
    <n v="0"/>
    <n v="0"/>
    <m/>
    <x v="0"/>
    <s v="ELNO33098299SKODA-2EL"/>
    <s v="Electro Nor Oeste S. A."/>
    <x v="10"/>
    <x v="10"/>
    <s v="C. T. Huápalas"/>
    <x v="25"/>
    <s v="EL"/>
    <x v="2"/>
    <x v="6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0"/>
    <n v="0"/>
    <n v="0"/>
    <n v="28"/>
    <s v="BASE DE DATOS"/>
    <m/>
  </r>
  <r>
    <s v="24"/>
    <x v="6"/>
    <s v="ELNO"/>
    <s v="33098299"/>
    <s v="33098299"/>
    <x v="2"/>
    <s v="CAT 1"/>
    <s v="S"/>
    <n v="0.5"/>
    <n v="0.4"/>
    <n v="14.64"/>
    <n v="0"/>
    <n v="14.64"/>
    <n v="0"/>
    <n v="38.5"/>
    <n v="0"/>
    <n v="0"/>
    <m/>
    <x v="0"/>
    <s v="ELNO33098299CAT 1EL"/>
    <s v="Electro Nor Oeste S. A."/>
    <x v="10"/>
    <x v="10"/>
    <s v="C. T. Huápalas"/>
    <x v="25"/>
    <s v="EL"/>
    <x v="2"/>
    <x v="5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14.64"/>
    <n v="1.464E-2"/>
    <m/>
    <n v="4.1666666666666664E-2"/>
    <n v="3.3333333333333333E-2"/>
    <n v="0"/>
    <n v="0"/>
    <n v="28"/>
    <s v="BASE DE DATOS"/>
    <m/>
  </r>
  <r>
    <s v="24"/>
    <x v="6"/>
    <s v="ELNO"/>
    <s v="33098299"/>
    <s v="33098299"/>
    <x v="2"/>
    <s v="CAT 2"/>
    <s v="S"/>
    <n v="0.5"/>
    <n v="0.4"/>
    <n v="0"/>
    <n v="0"/>
    <n v="0"/>
    <n v="0"/>
    <n v="0"/>
    <n v="0"/>
    <n v="0"/>
    <m/>
    <x v="0"/>
    <s v="ELNO33098299CAT 2EL"/>
    <s v="Electro Nor Oeste S. A."/>
    <x v="10"/>
    <x v="10"/>
    <s v="C. T. Huápalas"/>
    <x v="25"/>
    <s v="EL"/>
    <x v="2"/>
    <x v="5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6"/>
    <s v="ELNO"/>
    <s v="33098299"/>
    <s v="33098299"/>
    <x v="2"/>
    <s v="CAT 3"/>
    <s v="S"/>
    <n v="0.5"/>
    <n v="0.4"/>
    <n v="33.520000000000003"/>
    <n v="0"/>
    <n v="33.520000000000003"/>
    <n v="0"/>
    <n v="86.5"/>
    <n v="0"/>
    <n v="0"/>
    <m/>
    <x v="0"/>
    <s v="ELNO33098299CAT 3EL"/>
    <s v="Electro Nor Oeste S. A."/>
    <x v="10"/>
    <x v="10"/>
    <s v="C. T. Huápalas"/>
    <x v="25"/>
    <s v="EL"/>
    <x v="2"/>
    <x v="6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33.520000000000003"/>
    <n v="3.3520000000000001E-2"/>
    <m/>
    <n v="4.1666666666666664E-2"/>
    <n v="3.3333333333333333E-2"/>
    <n v="0"/>
    <n v="0"/>
    <n v="28"/>
    <s v="BASE DE DATOS"/>
    <m/>
  </r>
  <r>
    <s v="24"/>
    <x v="6"/>
    <s v="ELNO"/>
    <s v="33098299"/>
    <s v="33098299"/>
    <x v="2"/>
    <s v="CAT D 399"/>
    <s v="S"/>
    <n v="0.9"/>
    <n v="0"/>
    <n v="0"/>
    <n v="0"/>
    <n v="0"/>
    <n v="0"/>
    <n v="0"/>
    <n v="0"/>
    <n v="0"/>
    <m/>
    <x v="0"/>
    <s v="ELNO33098299CAT D 399EL"/>
    <s v="Electro Nor Oeste S. A."/>
    <x v="10"/>
    <x v="10"/>
    <s v="C. T. Huápalas"/>
    <x v="25"/>
    <s v="EL"/>
    <x v="2"/>
    <x v="64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6"/>
    <s v="ELNO"/>
    <s v="33034494"/>
    <s v="33034494"/>
    <x v="2"/>
    <s v="CAT. 1"/>
    <s v="S"/>
    <n v="0.66"/>
    <n v="0.65"/>
    <n v="0"/>
    <n v="0"/>
    <n v="0"/>
    <n v="0"/>
    <n v="0"/>
    <n v="0"/>
    <n v="0"/>
    <m/>
    <x v="1"/>
    <s v="ELNO33034494CAT. 1EL"/>
    <s v="Electro Nor Oeste S. A."/>
    <x v="10"/>
    <x v="10"/>
    <s v="C. T. Morropón"/>
    <x v="26"/>
    <s v="EL"/>
    <x v="2"/>
    <x v="65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5.5E-2"/>
    <n v="5.4166666666666669E-2"/>
    <n v="0"/>
    <n v="0"/>
    <n v="28"/>
    <s v="BASE DE DATOS"/>
    <m/>
  </r>
  <r>
    <s v="24"/>
    <x v="6"/>
    <s v="ELNO"/>
    <s v="33034494"/>
    <s v="33034494"/>
    <x v="2"/>
    <s v="CAT. 2"/>
    <s v="N"/>
    <n v="0"/>
    <n v="0"/>
    <n v="0"/>
    <n v="0"/>
    <n v="0"/>
    <n v="0"/>
    <n v="0"/>
    <n v="0"/>
    <n v="0"/>
    <m/>
    <x v="1"/>
    <s v="ELNO33034494CAT. 2EL"/>
    <s v="Electro Nor Oeste S. A."/>
    <x v="10"/>
    <x v="10"/>
    <s v="C. T. Morropón"/>
    <x v="26"/>
    <s v="EL"/>
    <x v="2"/>
    <x v="66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6"/>
    <s v="ELNO"/>
    <s v="33034494"/>
    <s v="33034494"/>
    <x v="2"/>
    <s v="SKODA"/>
    <s v="N"/>
    <n v="0.32"/>
    <n v="0"/>
    <n v="0"/>
    <n v="0"/>
    <n v="0"/>
    <n v="0"/>
    <n v="0"/>
    <n v="0"/>
    <n v="0"/>
    <m/>
    <x v="1"/>
    <s v="ELNO33034494SKODAEL"/>
    <s v="Electro Nor Oeste S. A."/>
    <x v="10"/>
    <x v="10"/>
    <s v="C. T. Morropón"/>
    <x v="26"/>
    <s v="EL"/>
    <x v="2"/>
    <x v="67"/>
    <x v="0"/>
    <s v="Retirado"/>
    <s v="In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2.6666666666666668E-2"/>
    <n v="0"/>
    <n v="0"/>
    <n v="0"/>
    <n v="28"/>
    <s v="BASE DE DATOS"/>
    <m/>
  </r>
  <r>
    <s v="24"/>
    <x v="6"/>
    <s v="ELNO"/>
    <s v="33034494"/>
    <s v="33034494"/>
    <x v="2"/>
    <s v="CAT D 399"/>
    <s v="N"/>
    <n v="0.9"/>
    <n v="0"/>
    <n v="0"/>
    <n v="0"/>
    <n v="0"/>
    <n v="0"/>
    <n v="0"/>
    <n v="0"/>
    <n v="0"/>
    <m/>
    <x v="1"/>
    <s v="ELNO33034494CAT D 399EL"/>
    <s v="Electro Nor Oeste S. A."/>
    <x v="10"/>
    <x v="10"/>
    <s v="C. T. Morropón"/>
    <x v="26"/>
    <s v="EL"/>
    <x v="2"/>
    <x v="64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6"/>
    <s v="ELNO"/>
    <s v="41037394"/>
    <s v="41037394"/>
    <x v="2"/>
    <s v="V. PENTA 1"/>
    <s v="S"/>
    <n v="0.15"/>
    <n v="0"/>
    <n v="0"/>
    <n v="0"/>
    <n v="0"/>
    <n v="0"/>
    <n v="0"/>
    <n v="0"/>
    <n v="0"/>
    <m/>
    <x v="1"/>
    <s v="ELNO41037394V. PENTA 1EL"/>
    <s v="Electro Nor Oeste S. A."/>
    <x v="10"/>
    <x v="10"/>
    <s v="C. T. Canchaque"/>
    <x v="27"/>
    <s v="EL"/>
    <x v="2"/>
    <x v="68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6"/>
    <s v="ELNO"/>
    <s v="41037394"/>
    <s v="41037394"/>
    <x v="2"/>
    <s v="V. PENTA 2"/>
    <s v="S"/>
    <n v="0.2"/>
    <n v="0"/>
    <n v="0"/>
    <n v="0"/>
    <n v="0"/>
    <n v="0"/>
    <n v="0"/>
    <n v="0"/>
    <n v="0"/>
    <m/>
    <x v="1"/>
    <s v="ELNO41037394V. PENTA 2EL"/>
    <s v="Electro Nor Oeste S. A."/>
    <x v="10"/>
    <x v="10"/>
    <s v="C. T. Canchaque"/>
    <x v="27"/>
    <s v="EL"/>
    <x v="2"/>
    <x v="252"/>
    <x v="0"/>
    <s v="Instal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s v="-"/>
    <s v="-"/>
    <e v="#N/A"/>
    <n v="0"/>
    <n v="28"/>
    <s v="BASE DE DATOS"/>
    <m/>
  </r>
  <r>
    <s v="24"/>
    <x v="6"/>
    <s v="ELNO"/>
    <s v="33034695"/>
    <s v="33034695"/>
    <x v="2"/>
    <s v="CKD"/>
    <s v="N"/>
    <n v="0.22"/>
    <n v="0"/>
    <n v="0"/>
    <n v="0"/>
    <n v="0"/>
    <n v="0"/>
    <n v="0"/>
    <n v="0"/>
    <n v="0"/>
    <m/>
    <x v="1"/>
    <s v="ELNO33034695CKDEL"/>
    <s v="Electro Nor Oeste S. A."/>
    <x v="10"/>
    <x v="10"/>
    <s v="C. T. Santo Domingo"/>
    <x v="28"/>
    <s v="EL"/>
    <x v="2"/>
    <x v="70"/>
    <x v="0"/>
    <s v="Retirado"/>
    <s v="In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1.8333333333333333E-2"/>
    <n v="0"/>
    <n v="0"/>
    <n v="0"/>
    <n v="28"/>
    <s v="BASE DE DATOS"/>
    <m/>
  </r>
  <r>
    <s v="24"/>
    <x v="6"/>
    <s v="ELNO"/>
    <s v="33034695"/>
    <s v="33034695"/>
    <x v="2"/>
    <s v="V.PENTA"/>
    <s v="S"/>
    <n v="0.1"/>
    <n v="0"/>
    <n v="0"/>
    <n v="0"/>
    <n v="0"/>
    <n v="0"/>
    <n v="0"/>
    <n v="0"/>
    <n v="0"/>
    <m/>
    <x v="1"/>
    <s v="ELNO33034695V.PENTAEL"/>
    <s v="Electro Nor Oeste S. A."/>
    <x v="10"/>
    <x v="10"/>
    <s v="C. T. Santo Domingo"/>
    <x v="28"/>
    <s v="EL"/>
    <x v="2"/>
    <x v="71"/>
    <x v="0"/>
    <s v="Retirado"/>
    <s v="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8.3333333333333332E-3"/>
    <n v="0"/>
    <n v="0"/>
    <n v="0"/>
    <n v="28"/>
    <s v="BASE DE DATOS"/>
    <m/>
  </r>
  <r>
    <s v="24"/>
    <x v="6"/>
    <s v="ELNO"/>
    <s v="33034594"/>
    <s v="33034594"/>
    <x v="2"/>
    <s v="CAT-3412"/>
    <s v="N"/>
    <n v="0.6"/>
    <n v="0"/>
    <n v="0"/>
    <n v="0"/>
    <n v="0"/>
    <n v="0"/>
    <n v="0"/>
    <n v="0"/>
    <n v="0"/>
    <m/>
    <x v="1"/>
    <s v="ELNO33034594CAT-3412EL"/>
    <s v="Electro Nor Oeste S. A."/>
    <x v="10"/>
    <x v="10"/>
    <s v="C. T. Huancabamba"/>
    <x v="29"/>
    <s v="EL"/>
    <x v="2"/>
    <x v="72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4.9999999999999996E-2"/>
    <n v="0"/>
    <n v="0"/>
    <n v="0"/>
    <n v="28"/>
    <s v="BASE DE DATOS"/>
    <m/>
  </r>
  <r>
    <s v="24"/>
    <x v="6"/>
    <s v="ELNO"/>
    <s v="33034594"/>
    <s v="33034594"/>
    <x v="2"/>
    <s v="VOLVO TD 70"/>
    <s v="N"/>
    <n v="0.1"/>
    <n v="0"/>
    <n v="0"/>
    <n v="0"/>
    <n v="0"/>
    <n v="0"/>
    <n v="0"/>
    <n v="0"/>
    <n v="0"/>
    <m/>
    <x v="1"/>
    <s v="ELNO33034594VOLVO TD 70EL"/>
    <s v="Electro Nor Oeste S. A."/>
    <x v="10"/>
    <x v="10"/>
    <s v="C. T. Huancabamba"/>
    <x v="29"/>
    <s v="EL"/>
    <x v="2"/>
    <x v="253"/>
    <x v="0"/>
    <s v="Instal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s v="-"/>
    <s v="-"/>
    <e v="#N/A"/>
    <n v="0"/>
    <n v="28"/>
    <s v="BASE DE DATOS"/>
    <m/>
  </r>
  <r>
    <s v="24"/>
    <x v="6"/>
    <s v="ELNO"/>
    <s v="33034594"/>
    <s v="33034594"/>
    <x v="2"/>
    <s v="VOLVO TD 100"/>
    <s v="S"/>
    <n v="0.15"/>
    <n v="0"/>
    <n v="0"/>
    <n v="0"/>
    <n v="0"/>
    <n v="0"/>
    <n v="0"/>
    <n v="0"/>
    <n v="0"/>
    <m/>
    <x v="1"/>
    <s v="ELNO33034594VOLVO TD 100EL"/>
    <s v="Electro Nor Oeste S. A."/>
    <x v="10"/>
    <x v="10"/>
    <s v="C. T. Huancabamba"/>
    <x v="29"/>
    <s v="EL"/>
    <x v="2"/>
    <x v="74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6"/>
    <s v="ELNO"/>
    <s v="33281811"/>
    <s v="33281811"/>
    <x v="2"/>
    <s v="Black start"/>
    <s v="S"/>
    <n v="0.48"/>
    <n v="0.45"/>
    <n v="0"/>
    <n v="0"/>
    <n v="0"/>
    <n v="0"/>
    <n v="0"/>
    <n v="0"/>
    <n v="0"/>
    <m/>
    <x v="0"/>
    <s v="ELNO33281811Black startEL"/>
    <s v="Electro Nor Oeste S. A."/>
    <x v="10"/>
    <x v="10"/>
    <s v="C.T. Tablazo Colán"/>
    <x v="30"/>
    <s v="EL"/>
    <x v="2"/>
    <x v="75"/>
    <x v="0"/>
    <s v="Instalado"/>
    <s v="Operativo"/>
    <s v="Distribuidora"/>
    <x v="0"/>
    <x v="0"/>
    <x v="1"/>
    <x v="0"/>
    <s v="Privado"/>
    <s v="PIURA"/>
    <s v="PIURA"/>
    <s v="PAITA"/>
    <s v="TABLAZO"/>
    <n v="0"/>
    <x v="1"/>
    <n v="0"/>
    <x v="0"/>
    <x v="0"/>
    <x v="0"/>
    <s v="MWh"/>
    <n v="0"/>
    <n v="0"/>
    <m/>
    <n v="0.04"/>
    <n v="3.7499999999999999E-2"/>
    <n v="0"/>
    <n v="0"/>
    <n v="28"/>
    <s v="BASE DE DATOS"/>
    <m/>
  </r>
  <r>
    <s v="24"/>
    <x v="6"/>
    <s v="ELNO"/>
    <s v="33281811"/>
    <s v="33281811"/>
    <x v="0"/>
    <s v="TG01"/>
    <s v="S"/>
    <n v="31"/>
    <n v="26.838999999999999"/>
    <n v="0"/>
    <n v="0"/>
    <n v="0"/>
    <n v="0"/>
    <n v="0"/>
    <n v="0"/>
    <n v="0"/>
    <m/>
    <x v="0"/>
    <s v="ELNO33281811TG01TG"/>
    <s v="Electro Nor Oeste S. A."/>
    <x v="10"/>
    <x v="10"/>
    <s v="C.T. Tablazo Colán"/>
    <x v="30"/>
    <s v="TG"/>
    <x v="0"/>
    <x v="76"/>
    <x v="0"/>
    <s v="Instalado"/>
    <s v="Operativo"/>
    <s v="Distribuidora"/>
    <x v="0"/>
    <x v="0"/>
    <x v="1"/>
    <x v="0"/>
    <s v="Privado"/>
    <s v="PIURA"/>
    <s v="PIURA"/>
    <s v="PAITA"/>
    <s v="TABLAZO"/>
    <n v="0"/>
    <x v="0"/>
    <n v="0"/>
    <x v="0"/>
    <x v="0"/>
    <x v="0"/>
    <s v="MWh"/>
    <n v="0"/>
    <n v="0"/>
    <m/>
    <n v="2.5833333333333335"/>
    <n v="2.2365833333333334"/>
    <n v="0"/>
    <n v="0"/>
    <n v="28"/>
    <s v="BASE DE DATOS"/>
    <m/>
  </r>
  <r>
    <s v="24"/>
    <x v="6"/>
    <s v="ELNO"/>
    <s v="36222015"/>
    <s v="36222015"/>
    <x v="2"/>
    <s v="G1"/>
    <s v="S"/>
    <n v="9.3409999999999993"/>
    <n v="9.1999999999999993"/>
    <n v="1177.0450000000001"/>
    <n v="5723.558"/>
    <n v="6900.6040000000003"/>
    <n v="10.1"/>
    <n v="733"/>
    <n v="0.9"/>
    <n v="0"/>
    <m/>
    <x v="0"/>
    <s v="ELNO36222015G1EL"/>
    <s v="Electro Nor Oeste S. A."/>
    <x v="10"/>
    <x v="10"/>
    <s v="C. T. Tallanca"/>
    <x v="31"/>
    <s v="EL"/>
    <x v="2"/>
    <x v="36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900.6040000000003"/>
    <n v="6.9006040000000004"/>
    <m/>
    <n v="0.77841666666666665"/>
    <n v="0.76666666666666661"/>
    <n v="0"/>
    <n v="-1.0000000002037268E-3"/>
    <n v="28"/>
    <s v="BASE DE DATOS"/>
    <m/>
  </r>
  <r>
    <s v="24"/>
    <x v="6"/>
    <s v="ELNO"/>
    <s v="36222015"/>
    <s v="36222015"/>
    <x v="2"/>
    <s v="G2"/>
    <s v="S"/>
    <n v="9.3409999999999993"/>
    <n v="9.1999999999999993"/>
    <n v="1155.854"/>
    <n v="5750.0730000000003"/>
    <n v="6905.9269999999997"/>
    <n v="6.46"/>
    <n v="730.62"/>
    <n v="6.92"/>
    <n v="0"/>
    <m/>
    <x v="0"/>
    <s v="ELNO36222015G2EL"/>
    <s v="Electro Nor Oeste S. A."/>
    <x v="10"/>
    <x v="10"/>
    <s v="C. T. Tallanca"/>
    <x v="31"/>
    <s v="EL"/>
    <x v="2"/>
    <x v="37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905.9269999999997"/>
    <n v="6.9059269999999993"/>
    <m/>
    <n v="0.77841666666666665"/>
    <n v="0.76666666666666661"/>
    <n v="0"/>
    <n v="9.0949470177292824E-13"/>
    <n v="28"/>
    <s v="BASE DE DATOS"/>
    <m/>
  </r>
  <r>
    <s v="24"/>
    <x v="7"/>
    <s v="ENEDIS"/>
    <s v="53014599"/>
    <s v="53014599"/>
    <x v="2"/>
    <s v="MODASA 515kW"/>
    <s v="S"/>
    <n v="0.46300000000000002"/>
    <n v="0.35"/>
    <n v="5.2039999999999997"/>
    <n v="2.6379999999999999"/>
    <n v="7.8419999999999996"/>
    <n v="0"/>
    <n v="68.3"/>
    <n v="0"/>
    <n v="0"/>
    <m/>
    <x v="0"/>
    <s v="ENEDIS53014599MODASA 515kWEL"/>
    <s v="ENEL Distribución Perú S.A.A."/>
    <x v="8"/>
    <x v="8"/>
    <s v="C. T. Ravira-Pacaraos"/>
    <x v="17"/>
    <s v="EL"/>
    <x v="2"/>
    <x v="38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7.8419999999999996"/>
    <n v="7.842E-3"/>
    <m/>
    <s v="-"/>
    <s v="-"/>
    <n v="0"/>
    <n v="0"/>
    <n v="45"/>
    <s v="BASE DE DATOS"/>
    <m/>
  </r>
  <r>
    <s v="24"/>
    <x v="7"/>
    <s v="ENEDIS"/>
    <s v="53014599"/>
    <s v="53014599"/>
    <x v="2"/>
    <s v="GRUPO PLACA ZQ-4288"/>
    <s v="S"/>
    <n v="0.17"/>
    <n v="0.15"/>
    <n v="0"/>
    <n v="0"/>
    <n v="0"/>
    <n v="0"/>
    <n v="0"/>
    <n v="0"/>
    <n v="0"/>
    <m/>
    <x v="0"/>
    <s v="ENEDIS53014599GRUPO PLACA ZQ-4288EL"/>
    <s v="ENEL Distribución Perú S.A.A."/>
    <x v="8"/>
    <x v="8"/>
    <s v="C. T. Ravira-Pacaraos"/>
    <x v="17"/>
    <s v="EL"/>
    <x v="2"/>
    <x v="39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0"/>
    <n v="0"/>
    <m/>
    <s v="-"/>
    <s v="-"/>
    <n v="0"/>
    <n v="0"/>
    <n v="45"/>
    <s v="BASE DE DATOS"/>
    <m/>
  </r>
  <r>
    <s v="24"/>
    <x v="7"/>
    <s v="ENEDIS"/>
    <s v="53014599"/>
    <s v="53014599"/>
    <x v="2"/>
    <s v="COMMINS C900"/>
    <s v="S"/>
    <n v="0.92500000000000004"/>
    <n v="0.83499999999999996"/>
    <n v="54.793999999999997"/>
    <n v="90.361000000000004"/>
    <n v="145.154"/>
    <n v="0"/>
    <n v="381.3"/>
    <n v="0"/>
    <n v="0"/>
    <m/>
    <x v="0"/>
    <s v="ENEDIS53014599COMMINS C900EL"/>
    <s v="ENEL Distribución Perú S.A.A."/>
    <x v="8"/>
    <x v="8"/>
    <s v="C. T. Ravira-Pacaraos"/>
    <x v="17"/>
    <s v="EL"/>
    <x v="2"/>
    <x v="40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145.154"/>
    <n v="0.14515400000000001"/>
    <m/>
    <s v="-"/>
    <s v="-"/>
    <n v="0"/>
    <n v="1.0000000000047748E-3"/>
    <n v="45"/>
    <s v="BASE DE DATOS"/>
    <m/>
  </r>
  <r>
    <s v="24"/>
    <x v="7"/>
    <s v="ENEDIS"/>
    <s v="53014599"/>
    <s v="53014599"/>
    <x v="2"/>
    <s v="COMMINS 925kW"/>
    <s v="S"/>
    <n v="0.92500000000000004"/>
    <n v="0.83499999999999996"/>
    <n v="1.169"/>
    <n v="1.395"/>
    <n v="2.5640000000000001"/>
    <n v="0"/>
    <n v="11"/>
    <n v="0"/>
    <n v="0"/>
    <m/>
    <x v="0"/>
    <s v="ENEDIS53014599COMMINS 925kWEL"/>
    <s v="ENEL Distribución Perú S.A.A."/>
    <x v="8"/>
    <x v="8"/>
    <s v="C. T. Ravira-Pacaraos"/>
    <x v="17"/>
    <s v="EL"/>
    <x v="2"/>
    <x v="41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2.5640000000000001"/>
    <n v="2.5639999999999999E-3"/>
    <m/>
    <s v="-"/>
    <s v="-"/>
    <n v="0"/>
    <n v="0"/>
    <n v="45"/>
    <s v="BASE DE DATOS"/>
    <m/>
  </r>
  <r>
    <s v="24"/>
    <x v="6"/>
    <s v="PLUZEP"/>
    <s v="53014599"/>
    <s v="53014599"/>
    <x v="2"/>
    <s v="MODASA 515kW"/>
    <s v="S"/>
    <n v="0.46300000000000002"/>
    <n v="0.35"/>
    <n v="5.1769999999999996"/>
    <n v="1.657"/>
    <n v="6.8339999999999996"/>
    <n v="0"/>
    <n v="55"/>
    <n v="0"/>
    <n v="0"/>
    <m/>
    <x v="0"/>
    <s v="PLUZEP53014599MODASA 515kWEL"/>
    <s v="Pluz Energía Perú S.A.A."/>
    <x v="35"/>
    <x v="35"/>
    <s v="C. T. Ravira-Pacaraos"/>
    <x v="17"/>
    <s v="EL"/>
    <x v="2"/>
    <x v="38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6.8339999999999996"/>
    <n v="6.8339999999999998E-3"/>
    <m/>
    <n v="9.2600000000000002E-2"/>
    <n v="6.9999999999999993E-2"/>
    <n v="0"/>
    <n v="0"/>
    <n v="80"/>
    <s v="BASE DE DATOS"/>
    <m/>
  </r>
  <r>
    <s v="24"/>
    <x v="6"/>
    <s v="PLUZEP"/>
    <s v="53014599"/>
    <s v="53014599"/>
    <x v="2"/>
    <s v="GRUPO PLACA ZQ-4288"/>
    <s v="S"/>
    <n v="0.17"/>
    <n v="0.15"/>
    <n v="0"/>
    <n v="0"/>
    <n v="0"/>
    <n v="0"/>
    <n v="0"/>
    <n v="0"/>
    <n v="0"/>
    <m/>
    <x v="0"/>
    <s v="PLUZEP53014599GRUPO PLACA ZQ-4288EL"/>
    <s v="Pluz Energía Perú S.A.A."/>
    <x v="35"/>
    <x v="35"/>
    <s v="C. T. Ravira-Pacaraos"/>
    <x v="17"/>
    <s v="EL"/>
    <x v="2"/>
    <x v="39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0"/>
    <n v="0"/>
    <m/>
    <n v="3.4000000000000002E-2"/>
    <n v="0.03"/>
    <n v="0"/>
    <n v="0"/>
    <n v="80"/>
    <s v="BASE DE DATOS"/>
    <m/>
  </r>
  <r>
    <s v="24"/>
    <x v="6"/>
    <s v="PLUZEP"/>
    <s v="53014599"/>
    <s v="53014599"/>
    <x v="2"/>
    <s v="COMMINS C900"/>
    <s v="S"/>
    <n v="0.92500000000000004"/>
    <n v="0.83499999999999996"/>
    <n v="59.863999999999997"/>
    <n v="109.66"/>
    <n v="169.524"/>
    <n v="0"/>
    <n v="444.15"/>
    <n v="0"/>
    <n v="0"/>
    <m/>
    <x v="0"/>
    <s v="PLUZEP53014599COMMINS C900EL"/>
    <s v="Pluz Energía Perú S.A.A."/>
    <x v="35"/>
    <x v="35"/>
    <s v="C. T. Ravira-Pacaraos"/>
    <x v="17"/>
    <s v="EL"/>
    <x v="2"/>
    <x v="40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169.524"/>
    <n v="0.16952400000000001"/>
    <m/>
    <n v="0.185"/>
    <n v="0.16699999999999998"/>
    <n v="0"/>
    <n v="0"/>
    <n v="80"/>
    <s v="BASE DE DATOS"/>
    <m/>
  </r>
  <r>
    <s v="24"/>
    <x v="6"/>
    <s v="PLUZEP"/>
    <s v="53014599"/>
    <s v="53014599"/>
    <x v="2"/>
    <s v="COMMINS 925kW"/>
    <s v="S"/>
    <n v="0.92500000000000004"/>
    <n v="0.83499999999999996"/>
    <n v="1.1499999999999999"/>
    <n v="9.7000000000000003E-2"/>
    <n v="1.2470000000000001"/>
    <n v="0"/>
    <n v="5.3"/>
    <n v="0"/>
    <n v="0"/>
    <m/>
    <x v="0"/>
    <s v="PLUZEP53014599COMMINS 925kWEL"/>
    <s v="Pluz Energía Perú S.A.A."/>
    <x v="35"/>
    <x v="35"/>
    <s v="C. T. Ravira-Pacaraos"/>
    <x v="17"/>
    <s v="EL"/>
    <x v="2"/>
    <x v="41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1.2470000000000001"/>
    <n v="1.2470000000000001E-3"/>
    <m/>
    <n v="0.185"/>
    <n v="0.16699999999999998"/>
    <n v="0"/>
    <n v="-2.2204460492503131E-16"/>
    <n v="80"/>
    <s v="BASE DE DATOS"/>
    <m/>
  </r>
  <r>
    <s v="24"/>
    <x v="7"/>
    <s v="GENRNT"/>
    <s v="33372916"/>
    <s v="33372916"/>
    <x v="2"/>
    <s v="G-1"/>
    <s v="S"/>
    <n v="11.6"/>
    <n v="11.234"/>
    <n v="1162.1600000000001"/>
    <n v="4360.2190000000001"/>
    <n v="5522.3789999999999"/>
    <n v="67"/>
    <n v="657"/>
    <n v="0"/>
    <n v="1445.31"/>
    <m/>
    <x v="0"/>
    <s v="GENRNT33372916G-1EL"/>
    <s v="Genrent del Peru S.A.C."/>
    <x v="6"/>
    <x v="6"/>
    <s v="C.T. Iquitos Nueva"/>
    <x v="13"/>
    <s v="EL"/>
    <x v="2"/>
    <x v="28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522.3789999999999"/>
    <n v="5.5223789999999999"/>
    <m/>
    <n v="0.96666666666666667"/>
    <n v="0.9361666666666667"/>
    <n v="0"/>
    <n v="0"/>
    <n v="54"/>
    <s v="BASE DE DATOS"/>
    <m/>
  </r>
  <r>
    <s v="24"/>
    <x v="7"/>
    <s v="GENRNT"/>
    <s v="33372916"/>
    <s v="33372916"/>
    <x v="2"/>
    <s v="G-2"/>
    <s v="S"/>
    <n v="11.6"/>
    <n v="11.234999999999999"/>
    <n v="1063.9639999999999"/>
    <n v="3951.3850000000002"/>
    <n v="5015.3490000000002"/>
    <n v="128.99"/>
    <n v="595"/>
    <n v="0.01"/>
    <n v="916.76"/>
    <m/>
    <x v="0"/>
    <s v="GENRNT33372916G-2EL"/>
    <s v="Genrent del Peru S.A.C."/>
    <x v="6"/>
    <x v="6"/>
    <s v="C.T. Iquitos Nueva"/>
    <x v="13"/>
    <s v="EL"/>
    <x v="2"/>
    <x v="29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015.3490000000002"/>
    <n v="5.0153490000000005"/>
    <m/>
    <n v="0.96666666666666667"/>
    <n v="0.93624999999999992"/>
    <n v="0"/>
    <n v="0"/>
    <n v="54"/>
    <s v="BASE DE DATOS"/>
    <m/>
  </r>
  <r>
    <s v="24"/>
    <x v="7"/>
    <s v="GENRNT"/>
    <s v="33372916"/>
    <s v="33372916"/>
    <x v="2"/>
    <s v="G-3"/>
    <s v="S"/>
    <n v="11.6"/>
    <n v="11.321"/>
    <n v="636.80799999999999"/>
    <n v="1612.086"/>
    <n v="2248.8939999999998"/>
    <n v="183.5"/>
    <n v="290"/>
    <n v="0"/>
    <n v="0"/>
    <m/>
    <x v="0"/>
    <s v="GENRNT33372916G-3EL"/>
    <s v="Genrent del Peru S.A.C."/>
    <x v="6"/>
    <x v="6"/>
    <s v="C.T. Iquitos Nueva"/>
    <x v="13"/>
    <s v="EL"/>
    <x v="2"/>
    <x v="30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2248.8939999999998"/>
    <n v="2.2488939999999999"/>
    <m/>
    <n v="0.96666666666666667"/>
    <n v="0.94341666666666668"/>
    <n v="0"/>
    <n v="4.5474735088646412E-13"/>
    <n v="54"/>
    <s v="BASE DE DATOS"/>
    <m/>
  </r>
  <r>
    <s v="24"/>
    <x v="7"/>
    <s v="GENRNT"/>
    <s v="33372916"/>
    <s v="33372916"/>
    <x v="2"/>
    <s v="G-4"/>
    <s v="S"/>
    <n v="11.6"/>
    <n v="11.519"/>
    <n v="1078.55"/>
    <n v="3649.4740000000002"/>
    <n v="4728.0240000000003"/>
    <n v="153"/>
    <n v="571"/>
    <n v="0"/>
    <n v="796.19"/>
    <m/>
    <x v="0"/>
    <s v="GENRNT33372916G-4EL"/>
    <s v="Genrent del Peru S.A.C."/>
    <x v="6"/>
    <x v="6"/>
    <s v="C.T. Iquitos Nueva"/>
    <x v="13"/>
    <s v="EL"/>
    <x v="2"/>
    <x v="31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728.0240000000003"/>
    <n v="4.7280240000000004"/>
    <m/>
    <n v="0.96666666666666667"/>
    <n v="0.95991666666666664"/>
    <n v="0"/>
    <n v="0"/>
    <n v="54"/>
    <s v="BASE DE DATOS"/>
    <m/>
  </r>
  <r>
    <s v="24"/>
    <x v="7"/>
    <s v="GENRNT"/>
    <s v="33372916"/>
    <s v="33372916"/>
    <x v="2"/>
    <s v="G-5"/>
    <s v="S"/>
    <n v="11.6"/>
    <n v="11.326000000000001"/>
    <n v="1287.067"/>
    <n v="4817.4210000000003"/>
    <n v="6104.4880000000003"/>
    <n v="69"/>
    <n v="655"/>
    <n v="0"/>
    <n v="1275.26"/>
    <m/>
    <x v="0"/>
    <s v="GENRNT33372916G-5EL"/>
    <s v="Genrent del Peru S.A.C."/>
    <x v="6"/>
    <x v="6"/>
    <s v="C.T. Iquitos Nueva"/>
    <x v="13"/>
    <s v="EL"/>
    <x v="2"/>
    <x v="32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6104.4880000000003"/>
    <n v="6.1044879999999999"/>
    <m/>
    <n v="0.96666666666666667"/>
    <n v="0.94383333333333341"/>
    <n v="0"/>
    <n v="0"/>
    <n v="54"/>
    <s v="BASE DE DATOS"/>
    <m/>
  </r>
  <r>
    <s v="24"/>
    <x v="7"/>
    <s v="GENRNT"/>
    <s v="33372916"/>
    <s v="33372916"/>
    <x v="2"/>
    <s v="G-6"/>
    <s v="S"/>
    <n v="11.6"/>
    <n v="11.6"/>
    <n v="1010.668"/>
    <n v="3591.82"/>
    <n v="4602.4880000000003"/>
    <n v="173.94"/>
    <n v="550"/>
    <n v="0.06"/>
    <n v="794.21"/>
    <m/>
    <x v="0"/>
    <s v="GENRNT33372916G-6EL"/>
    <s v="Genrent del Peru S.A.C."/>
    <x v="6"/>
    <x v="6"/>
    <s v="C.T. Iquitos Nueva"/>
    <x v="13"/>
    <s v="EL"/>
    <x v="2"/>
    <x v="33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602.4880000000003"/>
    <n v="4.6024880000000001"/>
    <m/>
    <n v="0.96666666666666667"/>
    <n v="0.96666666666666667"/>
    <n v="0"/>
    <n v="0"/>
    <n v="54"/>
    <s v="BASE DE DATOS"/>
    <m/>
  </r>
  <r>
    <s v="24"/>
    <x v="7"/>
    <s v="GENRNT"/>
    <s v="33372916"/>
    <s v="33372916"/>
    <x v="2"/>
    <s v="G-7"/>
    <s v="S"/>
    <n v="11.6"/>
    <n v="11.523999999999999"/>
    <n v="1141.646"/>
    <n v="4032.7959999999998"/>
    <n v="5174.442"/>
    <n v="122.99"/>
    <n v="601"/>
    <n v="0"/>
    <n v="1235.96"/>
    <m/>
    <x v="0"/>
    <s v="GENRNT33372916G-7EL"/>
    <s v="Genrent del Peru S.A.C."/>
    <x v="6"/>
    <x v="6"/>
    <s v="C.T. Iquitos Nueva"/>
    <x v="13"/>
    <s v="EL"/>
    <x v="2"/>
    <x v="34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174.442"/>
    <n v="5.174442"/>
    <m/>
    <n v="0.96666666666666667"/>
    <n v="0.96033333333333326"/>
    <n v="0"/>
    <n v="0"/>
    <n v="54"/>
    <s v="BASE DE DATOS"/>
    <m/>
  </r>
  <r>
    <s v="24"/>
    <x v="6"/>
    <s v="GENRNT"/>
    <s v="33372916"/>
    <s v="33372916"/>
    <x v="2"/>
    <s v="G-1"/>
    <s v="S"/>
    <n v="11.6"/>
    <n v="11.234"/>
    <n v="1178.7460000000001"/>
    <n v="4013.6010000000001"/>
    <n v="5192.3469999999998"/>
    <n v="118"/>
    <n v="606"/>
    <n v="0"/>
    <n v="1368.25"/>
    <m/>
    <x v="0"/>
    <s v="GENRNT33372916G-1EL"/>
    <s v="Genrent del Peru S.A.C."/>
    <x v="6"/>
    <x v="6"/>
    <s v="C.T. Iquitos Nueva"/>
    <x v="13"/>
    <s v="EL"/>
    <x v="2"/>
    <x v="28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192.3469999999998"/>
    <n v="5.1923469999999998"/>
    <m/>
    <n v="0.96666666666666667"/>
    <n v="0.9361666666666667"/>
    <n v="0"/>
    <n v="0"/>
    <n v="54"/>
    <s v="BASE DE DATOS"/>
    <m/>
  </r>
  <r>
    <s v="24"/>
    <x v="6"/>
    <s v="GENRNT"/>
    <s v="33372916"/>
    <s v="33372916"/>
    <x v="2"/>
    <s v="G-2"/>
    <s v="S"/>
    <n v="11.6"/>
    <n v="11.234999999999999"/>
    <n v="1189.136"/>
    <n v="4419.6009999999997"/>
    <n v="5608.7370000000001"/>
    <n v="59.98"/>
    <n v="664"/>
    <n v="0.02"/>
    <n v="1103.74"/>
    <m/>
    <x v="0"/>
    <s v="GENRNT33372916G-2EL"/>
    <s v="Genrent del Peru S.A.C."/>
    <x v="6"/>
    <x v="6"/>
    <s v="C.T. Iquitos Nueva"/>
    <x v="13"/>
    <s v="EL"/>
    <x v="2"/>
    <x v="29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608.7370000000001"/>
    <n v="5.6087369999999996"/>
    <m/>
    <n v="0.96666666666666667"/>
    <n v="0.93624999999999992"/>
    <n v="0"/>
    <n v="-9.0949470177292824E-13"/>
    <n v="54"/>
    <s v="BASE DE DATOS"/>
    <m/>
  </r>
  <r>
    <s v="24"/>
    <x v="6"/>
    <s v="GENRNT"/>
    <s v="33372916"/>
    <s v="33372916"/>
    <x v="2"/>
    <s v="G-3"/>
    <s v="S"/>
    <n v="11.6"/>
    <n v="11.321"/>
    <n v="691.37400000000002"/>
    <n v="1909.059"/>
    <n v="2600.433"/>
    <n v="152"/>
    <n v="332"/>
    <n v="0"/>
    <n v="0"/>
    <m/>
    <x v="0"/>
    <s v="GENRNT33372916G-3EL"/>
    <s v="Genrent del Peru S.A.C."/>
    <x v="6"/>
    <x v="6"/>
    <s v="C.T. Iquitos Nueva"/>
    <x v="13"/>
    <s v="EL"/>
    <x v="2"/>
    <x v="30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2600.433"/>
    <n v="2.6004329999999998"/>
    <m/>
    <n v="0.96666666666666667"/>
    <n v="0.94341666666666668"/>
    <n v="0"/>
    <n v="0"/>
    <n v="54"/>
    <s v="BASE DE DATOS"/>
    <m/>
  </r>
  <r>
    <s v="24"/>
    <x v="6"/>
    <s v="GENRNT"/>
    <s v="33372916"/>
    <s v="33372916"/>
    <x v="2"/>
    <s v="G-4"/>
    <s v="S"/>
    <n v="11.6"/>
    <n v="11.519"/>
    <n v="1163.7180000000001"/>
    <n v="4374.6149999999998"/>
    <n v="5538.3329999999996"/>
    <n v="67"/>
    <n v="657"/>
    <n v="0"/>
    <n v="1003.7"/>
    <m/>
    <x v="0"/>
    <s v="GENRNT33372916G-4EL"/>
    <s v="Genrent del Peru S.A.C."/>
    <x v="6"/>
    <x v="6"/>
    <s v="C.T. Iquitos Nueva"/>
    <x v="13"/>
    <s v="EL"/>
    <x v="2"/>
    <x v="31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538.3329999999996"/>
    <n v="5.5383329999999997"/>
    <m/>
    <n v="0.96666666666666667"/>
    <n v="0.95991666666666664"/>
    <n v="0"/>
    <n v="0"/>
    <n v="54"/>
    <s v="BASE DE DATOS"/>
    <m/>
  </r>
  <r>
    <s v="24"/>
    <x v="6"/>
    <s v="GENRNT"/>
    <s v="33372916"/>
    <s v="33372916"/>
    <x v="2"/>
    <s v="G-5"/>
    <s v="S"/>
    <n v="11.6"/>
    <n v="11.326000000000001"/>
    <n v="1286.617"/>
    <n v="4594.3239999999996"/>
    <n v="5880.9409999999998"/>
    <n v="93"/>
    <n v="631"/>
    <n v="0"/>
    <n v="1413.21"/>
    <m/>
    <x v="0"/>
    <s v="GENRNT33372916G-5EL"/>
    <s v="Genrent del Peru S.A.C."/>
    <x v="6"/>
    <x v="6"/>
    <s v="C.T. Iquitos Nueva"/>
    <x v="13"/>
    <s v="EL"/>
    <x v="2"/>
    <x v="32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880.9409999999998"/>
    <n v="5.880941"/>
    <m/>
    <n v="0.96666666666666667"/>
    <n v="0.94383333333333341"/>
    <n v="0"/>
    <n v="0"/>
    <n v="54"/>
    <s v="BASE DE DATOS"/>
    <m/>
  </r>
  <r>
    <s v="24"/>
    <x v="6"/>
    <s v="GENRNT"/>
    <s v="33372916"/>
    <s v="33372916"/>
    <x v="2"/>
    <s v="G-6"/>
    <s v="S"/>
    <n v="11.6"/>
    <n v="11.6"/>
    <n v="1217.3779999999999"/>
    <n v="4472.7439999999997"/>
    <n v="5690.1220000000003"/>
    <n v="63.97"/>
    <n v="660"/>
    <n v="0.03"/>
    <n v="921.91"/>
    <m/>
    <x v="0"/>
    <s v="GENRNT33372916G-6EL"/>
    <s v="Genrent del Peru S.A.C."/>
    <x v="6"/>
    <x v="6"/>
    <s v="C.T. Iquitos Nueva"/>
    <x v="13"/>
    <s v="EL"/>
    <x v="2"/>
    <x v="33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690.1220000000003"/>
    <n v="5.6901220000000006"/>
    <m/>
    <n v="0.96666666666666667"/>
    <n v="0.96666666666666667"/>
    <n v="0"/>
    <n v="-9.0949470177292824E-13"/>
    <n v="54"/>
    <s v="BASE DE DATOS"/>
    <m/>
  </r>
  <r>
    <s v="24"/>
    <x v="6"/>
    <s v="GENRNT"/>
    <s v="33372916"/>
    <s v="33372916"/>
    <x v="2"/>
    <s v="G-7"/>
    <s v="S"/>
    <n v="11.6"/>
    <n v="11.523999999999999"/>
    <n v="1091.81"/>
    <n v="3782.5880000000002"/>
    <n v="4874.3980000000001"/>
    <n v="155.94"/>
    <n v="568"/>
    <n v="0.06"/>
    <n v="1602.71"/>
    <m/>
    <x v="0"/>
    <s v="GENRNT33372916G-7EL"/>
    <s v="Genrent del Peru S.A.C."/>
    <x v="6"/>
    <x v="6"/>
    <s v="C.T. Iquitos Nueva"/>
    <x v="13"/>
    <s v="EL"/>
    <x v="2"/>
    <x v="34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874.3980000000001"/>
    <n v="4.8743980000000002"/>
    <m/>
    <n v="0.96666666666666667"/>
    <n v="0.96033333333333326"/>
    <n v="0"/>
    <n v="0"/>
    <n v="54"/>
    <s v="BASE DE DATOS"/>
    <m/>
  </r>
  <r>
    <s v="24"/>
    <x v="7"/>
    <s v="SEAL"/>
    <s v="33013810"/>
    <s v="33013810"/>
    <x v="2"/>
    <s v="CAT"/>
    <s v="N"/>
    <n v="0.5"/>
    <n v="0"/>
    <n v="0"/>
    <n v="0"/>
    <n v="0"/>
    <n v="0"/>
    <n v="0"/>
    <n v="0"/>
    <n v="0"/>
    <m/>
    <x v="0"/>
    <s v="SEAL33013810CATEL"/>
    <s v="SEAL - Sociedad El‚ctrica del Sur Oeste S. A."/>
    <x v="9"/>
    <x v="9"/>
    <s v="C. T. Ocoña"/>
    <x v="18"/>
    <s v="EL"/>
    <x v="2"/>
    <x v="42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7"/>
    <s v="SEAL"/>
    <s v="33013810"/>
    <s v="33013810"/>
    <x v="2"/>
    <s v="PERKINS 1"/>
    <s v="N"/>
    <n v="0.2"/>
    <n v="0"/>
    <n v="0"/>
    <n v="0"/>
    <n v="0"/>
    <n v="0"/>
    <n v="0"/>
    <n v="0"/>
    <n v="0"/>
    <m/>
    <x v="0"/>
    <s v="SEAL33013810PERKINS 1EL"/>
    <s v="SEAL - Sociedad El‚ctrica del Sur Oeste S. A."/>
    <x v="9"/>
    <x v="9"/>
    <s v="C. T. Ocoña"/>
    <x v="18"/>
    <s v="EL"/>
    <x v="2"/>
    <x v="43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7"/>
    <s v="SEAL"/>
    <s v="33013810"/>
    <s v="33013810"/>
    <x v="2"/>
    <s v="PERKINS 3"/>
    <s v="N"/>
    <n v="0.6"/>
    <n v="0"/>
    <n v="0"/>
    <n v="0"/>
    <n v="0"/>
    <n v="0"/>
    <n v="0"/>
    <n v="0"/>
    <n v="0"/>
    <m/>
    <x v="0"/>
    <s v="SEAL33013810PERKINS 3EL"/>
    <s v="SEAL - Sociedad El‚ctrica del Sur Oeste S. A."/>
    <x v="9"/>
    <x v="9"/>
    <s v="C. T. Ocoña"/>
    <x v="18"/>
    <s v="EL"/>
    <x v="2"/>
    <x v="44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7"/>
    <s v="SEAL"/>
    <s v="33013810"/>
    <s v="33013810"/>
    <x v="2"/>
    <s v="VOLVO1"/>
    <s v="N"/>
    <n v="0.2"/>
    <n v="0"/>
    <n v="0"/>
    <n v="0"/>
    <n v="0"/>
    <n v="0"/>
    <n v="0"/>
    <n v="0"/>
    <n v="0"/>
    <m/>
    <x v="0"/>
    <s v="SEAL33013810VOLVO1EL"/>
    <s v="SEAL - Sociedad El‚ctrica del Sur Oeste S. A."/>
    <x v="9"/>
    <x v="9"/>
    <s v="C. T. Ocoña"/>
    <x v="18"/>
    <s v="EL"/>
    <x v="2"/>
    <x v="45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7"/>
    <s v="SEAL"/>
    <s v="33013810"/>
    <s v="33013810"/>
    <x v="2"/>
    <s v="VOLVO2"/>
    <s v="N"/>
    <n v="0.2"/>
    <n v="0"/>
    <n v="0"/>
    <n v="0"/>
    <n v="0"/>
    <n v="0"/>
    <n v="0"/>
    <n v="0"/>
    <n v="0"/>
    <m/>
    <x v="0"/>
    <s v="SEAL33013810VOLVO2EL"/>
    <s v="SEAL - Sociedad El‚ctrica del Sur Oeste S. A."/>
    <x v="9"/>
    <x v="9"/>
    <s v="C. T. Ocoña"/>
    <x v="18"/>
    <s v="EL"/>
    <x v="2"/>
    <x v="46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7"/>
    <s v="SEAL"/>
    <s v="33013850"/>
    <s v="33013850"/>
    <x v="2"/>
    <s v="PERKINS 1"/>
    <s v="S"/>
    <n v="0.46"/>
    <n v="0.38"/>
    <n v="19.245000000000001"/>
    <n v="62.206000000000003"/>
    <n v="81.450999999999993"/>
    <n v="0"/>
    <n v="539"/>
    <n v="0"/>
    <n v="0"/>
    <m/>
    <x v="0"/>
    <s v="SEAL33013850PERKINS 1EL"/>
    <s v="SEAL - Sociedad El‚ctrica del Sur Oeste S. A."/>
    <x v="9"/>
    <x v="9"/>
    <s v="C. T. Atico"/>
    <x v="19"/>
    <s v="EL"/>
    <x v="2"/>
    <x v="43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81.450999999999993"/>
    <n v="8.1450999999999996E-2"/>
    <m/>
    <n v="3.8333333333333337E-2"/>
    <n v="3.1666666666666669E-2"/>
    <n v="0"/>
    <n v="1.4210854715202004E-14"/>
    <n v="87"/>
    <s v="BASE DE DATOS"/>
    <m/>
  </r>
  <r>
    <s v="24"/>
    <x v="7"/>
    <s v="SEAL"/>
    <s v="33013850"/>
    <s v="33013850"/>
    <x v="2"/>
    <s v="CAT"/>
    <s v="S"/>
    <n v="0.5"/>
    <n v="0.38"/>
    <n v="12.57"/>
    <n v="19.149000000000001"/>
    <n v="31.719000000000001"/>
    <n v="0"/>
    <n v="165"/>
    <n v="0"/>
    <n v="0"/>
    <m/>
    <x v="0"/>
    <s v="SEAL33013850CATEL"/>
    <s v="SEAL - Sociedad El‚ctrica del Sur Oeste S. A."/>
    <x v="9"/>
    <x v="9"/>
    <s v="C. T. Atico"/>
    <x v="19"/>
    <s v="EL"/>
    <x v="2"/>
    <x v="42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31.719000000000001"/>
    <n v="3.1719000000000004E-2"/>
    <m/>
    <n v="4.1666666666666664E-2"/>
    <n v="3.1666666666666669E-2"/>
    <n v="0"/>
    <n v="0"/>
    <n v="87"/>
    <s v="BASE DE DATOS"/>
    <m/>
  </r>
  <r>
    <s v="24"/>
    <x v="7"/>
    <s v="SEAL"/>
    <s v="33013850"/>
    <s v="33013850"/>
    <x v="2"/>
    <s v="VOLVO PENTA 2"/>
    <s v="N"/>
    <n v="0.21"/>
    <n v="0.1"/>
    <n v="0"/>
    <n v="0"/>
    <n v="0"/>
    <n v="0"/>
    <n v="0"/>
    <n v="0"/>
    <n v="0"/>
    <m/>
    <x v="0"/>
    <s v="SEAL33013850VOLVO PENTA 2EL"/>
    <s v="SEAL - Sociedad El‚ctrica del Sur Oeste S. A."/>
    <x v="9"/>
    <x v="9"/>
    <s v="C. T. Atico"/>
    <x v="19"/>
    <s v="EL"/>
    <x v="2"/>
    <x v="47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1.7499999999999998E-2"/>
    <n v="8.3333333333333332E-3"/>
    <n v="0"/>
    <n v="0"/>
    <n v="87"/>
    <s v="BASE DE DATOS"/>
    <m/>
  </r>
  <r>
    <s v="24"/>
    <x v="7"/>
    <s v="SEAL"/>
    <s v="33013850"/>
    <s v="33013850"/>
    <x v="2"/>
    <s v="PERKINS 2"/>
    <s v="S"/>
    <n v="0.46"/>
    <n v="0.38"/>
    <n v="6.6150000000000002"/>
    <n v="27.244"/>
    <n v="33.859000000000002"/>
    <n v="0"/>
    <n v="218"/>
    <n v="0"/>
    <n v="0"/>
    <m/>
    <x v="0"/>
    <s v="SEAL33013850PERKINS 2EL"/>
    <s v="SEAL - Sociedad El‚ctrica del Sur Oeste S. A."/>
    <x v="9"/>
    <x v="9"/>
    <s v="C. T. Atico"/>
    <x v="19"/>
    <s v="EL"/>
    <x v="2"/>
    <x v="48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33.859000000000002"/>
    <n v="3.3859E-2"/>
    <m/>
    <n v="3.8333333333333337E-2"/>
    <n v="3.1666666666666669E-2"/>
    <n v="0"/>
    <n v="0"/>
    <n v="87"/>
    <s v="BASE DE DATOS"/>
    <m/>
  </r>
  <r>
    <s v="24"/>
    <x v="7"/>
    <s v="SEAL"/>
    <s v="33013850"/>
    <s v="33013850"/>
    <x v="2"/>
    <s v="PERKINS 3"/>
    <s v="S"/>
    <n v="0.55000000000000004"/>
    <n v="0.44"/>
    <n v="18.559999999999999"/>
    <n v="63.040999999999997"/>
    <n v="81.600999999999999"/>
    <n v="0"/>
    <n v="541"/>
    <n v="0"/>
    <n v="0"/>
    <m/>
    <x v="0"/>
    <s v="SEAL33013850PERKINS 3EL"/>
    <s v="SEAL - Sociedad El‚ctrica del Sur Oeste S. A."/>
    <x v="9"/>
    <x v="9"/>
    <s v="C. T. Atico"/>
    <x v="19"/>
    <s v="EL"/>
    <x v="2"/>
    <x v="44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81.600999999999999"/>
    <n v="8.1600999999999993E-2"/>
    <m/>
    <n v="4.5833333333333337E-2"/>
    <n v="3.6666666666666667E-2"/>
    <n v="0"/>
    <n v="0"/>
    <n v="87"/>
    <s v="BASE DE DATOS"/>
    <m/>
  </r>
  <r>
    <s v="24"/>
    <x v="7"/>
    <s v="SEAL"/>
    <s v="33013850"/>
    <s v="33013850"/>
    <x v="2"/>
    <s v="ALGESA"/>
    <s v="S"/>
    <n v="0.74"/>
    <n v="0.68"/>
    <n v="20.280999999999999"/>
    <n v="13.814"/>
    <n v="34.094999999999999"/>
    <n v="0"/>
    <n v="119"/>
    <n v="0"/>
    <n v="0"/>
    <m/>
    <x v="0"/>
    <s v="SEAL33013850ALGESAEL"/>
    <s v="SEAL - Sociedad El‚ctrica del Sur Oeste S. A."/>
    <x v="9"/>
    <x v="9"/>
    <s v="C. T. Atico"/>
    <x v="19"/>
    <s v="EL"/>
    <x v="2"/>
    <x v="49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34.094999999999999"/>
    <n v="3.4095E-2"/>
    <m/>
    <n v="6.1666666666666668E-2"/>
    <n v="5.6666666666666671E-2"/>
    <n v="0"/>
    <n v="0"/>
    <n v="87"/>
    <s v="BASE DE DATOS"/>
    <m/>
  </r>
  <r>
    <s v="24"/>
    <x v="7"/>
    <s v="SEAL"/>
    <s v="33013870"/>
    <s v="33013870"/>
    <x v="2"/>
    <s v="DAEWO"/>
    <s v="N"/>
    <n v="0.34200000000000003"/>
    <n v="0"/>
    <n v="0"/>
    <n v="0"/>
    <n v="0"/>
    <n v="0"/>
    <n v="0"/>
    <n v="0"/>
    <n v="0"/>
    <m/>
    <x v="0"/>
    <s v="SEAL33013870DAEWOEL"/>
    <s v="SEAL - Sociedad El‚ctrica del Sur Oeste S. A."/>
    <x v="9"/>
    <x v="9"/>
    <s v="C. T. Caravelí"/>
    <x v="20"/>
    <s v="EL"/>
    <x v="2"/>
    <x v="50"/>
    <x v="0"/>
    <s v="Instalado"/>
    <s v="In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2.8500000000000001E-2"/>
    <n v="0"/>
    <n v="0"/>
    <n v="0"/>
    <n v="87"/>
    <s v="BASE DE DATOS"/>
    <m/>
  </r>
  <r>
    <s v="24"/>
    <x v="7"/>
    <s v="SEAL"/>
    <s v="33013870"/>
    <s v="33013870"/>
    <x v="2"/>
    <s v="PERKINS"/>
    <s v="S"/>
    <n v="0.55000000000000004"/>
    <n v="0.3"/>
    <n v="0"/>
    <n v="1.9730000000000001"/>
    <n v="1.9730000000000001"/>
    <n v="0"/>
    <n v="9"/>
    <n v="0"/>
    <n v="0"/>
    <m/>
    <x v="0"/>
    <s v="SEAL33013870PERKINSEL"/>
    <s v="SEAL - Sociedad El‚ctrica del Sur Oeste S. A."/>
    <x v="9"/>
    <x v="9"/>
    <s v="C. T. Caravel¡"/>
    <x v="20"/>
    <s v="EL"/>
    <x v="2"/>
    <x v="35"/>
    <x v="0"/>
    <s v="Instalado"/>
    <s v="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1.9730000000000001"/>
    <n v="1.9729999999999999E-3"/>
    <m/>
    <n v="4.5833333333333337E-2"/>
    <n v="2.4999999999999998E-2"/>
    <n v="0"/>
    <n v="0"/>
    <n v="87"/>
    <s v="BASE DE DATOS"/>
    <m/>
  </r>
  <r>
    <s v="24"/>
    <x v="7"/>
    <s v="SEAL"/>
    <s v="33013820"/>
    <s v="33013820"/>
    <x v="2"/>
    <s v="CAT2"/>
    <s v="N"/>
    <n v="0"/>
    <n v="0"/>
    <n v="0"/>
    <n v="0"/>
    <n v="0"/>
    <n v="0"/>
    <n v="0"/>
    <n v="0"/>
    <n v="0"/>
    <m/>
    <x v="1"/>
    <s v="SEAL33013820CAT2EL"/>
    <s v="SEAL - Sociedad El‚ctrica del Sur Oeste S. A."/>
    <x v="9"/>
    <x v="9"/>
    <s v="C. T. Chala"/>
    <x v="21"/>
    <s v="EL"/>
    <x v="2"/>
    <x v="51"/>
    <x v="0"/>
    <s v="Instalado"/>
    <s v="Inoperativo"/>
    <s v="Distribuidora"/>
    <x v="0"/>
    <x v="0"/>
    <x v="1"/>
    <x v="0"/>
    <s v="Estatal"/>
    <s v="AREQUIPA"/>
    <s v="AREQUIPA"/>
    <s v="CARAVELI"/>
    <s v="CHALA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7"/>
    <s v="SEAL"/>
    <s v="33014010"/>
    <s v="33014010"/>
    <x v="2"/>
    <s v="PERKINS"/>
    <s v="S"/>
    <n v="0.45"/>
    <n v="0.35"/>
    <n v="0"/>
    <n v="0"/>
    <n v="0"/>
    <n v="0"/>
    <n v="0"/>
    <n v="0"/>
    <n v="0"/>
    <m/>
    <x v="0"/>
    <s v="SEAL33014010PERKINSEL"/>
    <s v="SEAL - Sociedad El‚ctrica del Sur Oeste S. A."/>
    <x v="9"/>
    <x v="9"/>
    <s v="C. T. Cotahuasi"/>
    <x v="22"/>
    <s v="EL"/>
    <x v="2"/>
    <x v="3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7"/>
    <s v="SEAL"/>
    <s v="33014010"/>
    <s v="33014010"/>
    <x v="2"/>
    <s v="CAT 1"/>
    <s v="S"/>
    <n v="0.45"/>
    <n v="0.35"/>
    <n v="0"/>
    <n v="0"/>
    <n v="0"/>
    <n v="0"/>
    <n v="0"/>
    <n v="0"/>
    <n v="0"/>
    <m/>
    <x v="0"/>
    <s v="SEAL33014010CAT 1EL"/>
    <s v="SEAL - Sociedad El‚ctrica del Sur Oeste S. A."/>
    <x v="9"/>
    <x v="9"/>
    <s v="C. T. Cotahuasi"/>
    <x v="22"/>
    <s v="EL"/>
    <x v="2"/>
    <x v="5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7"/>
    <s v="SEAL"/>
    <s v="33014010"/>
    <s v="33014010"/>
    <x v="2"/>
    <s v="CAT 2"/>
    <s v="S"/>
    <n v="0.45"/>
    <n v="0.35"/>
    <n v="0"/>
    <n v="0"/>
    <n v="0"/>
    <n v="0"/>
    <n v="0"/>
    <n v="0"/>
    <n v="0"/>
    <m/>
    <x v="0"/>
    <s v="SEAL33014010CAT 2EL"/>
    <s v="SEAL - Sociedad El‚ctrica del Sur Oeste S. A."/>
    <x v="9"/>
    <x v="9"/>
    <s v="C. T. Cotahuasi"/>
    <x v="22"/>
    <s v="EL"/>
    <x v="2"/>
    <x v="53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7"/>
    <s v="SEAL"/>
    <s v="33014010"/>
    <s v="33014010"/>
    <x v="2"/>
    <s v="CAT"/>
    <s v="N"/>
    <n v="0.45"/>
    <n v="0"/>
    <n v="0"/>
    <n v="0"/>
    <n v="0"/>
    <n v="0"/>
    <n v="0"/>
    <n v="0"/>
    <n v="0"/>
    <m/>
    <x v="0"/>
    <s v="SEAL33014010CATEL"/>
    <s v="SEAL - Sociedad El‚ctrica del Sur Oeste S. A."/>
    <x v="9"/>
    <x v="9"/>
    <s v="C. T. Cotahuasi"/>
    <x v="22"/>
    <s v="EL"/>
    <x v="2"/>
    <x v="4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0"/>
    <n v="0"/>
    <n v="0"/>
    <n v="87"/>
    <s v="BASE DE DATOS"/>
    <m/>
  </r>
  <r>
    <s v="24"/>
    <x v="7"/>
    <s v="SEAL"/>
    <s v="33014010"/>
    <s v="33014010"/>
    <x v="2"/>
    <s v="AREM 1"/>
    <s v="S"/>
    <n v="0.2"/>
    <n v="0.19500000000000001"/>
    <n v="0"/>
    <n v="2.746"/>
    <n v="2.746"/>
    <n v="0"/>
    <n v="22"/>
    <n v="0"/>
    <n v="0"/>
    <m/>
    <x v="0"/>
    <s v="SEAL33014010AREM 1EL"/>
    <s v="SEAL - Sociedad El‚ctrica del Sur Oeste S. A."/>
    <x v="9"/>
    <x v="9"/>
    <s v="C. T. Cotahuasi"/>
    <x v="22"/>
    <s v="EL"/>
    <x v="2"/>
    <x v="54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2.746"/>
    <n v="2.7460000000000002E-3"/>
    <m/>
    <n v="1.6666666666666666E-2"/>
    <n v="1.6250000000000001E-2"/>
    <n v="0"/>
    <n v="0"/>
    <n v="87"/>
    <s v="BASE DE DATOS"/>
    <m/>
  </r>
  <r>
    <s v="24"/>
    <x v="7"/>
    <s v="SEAL"/>
    <s v="33014010"/>
    <s v="33014010"/>
    <x v="2"/>
    <s v="AREM 2"/>
    <s v="S"/>
    <n v="0.1"/>
    <n v="0.09"/>
    <n v="0"/>
    <n v="1.288"/>
    <n v="1.288"/>
    <n v="0"/>
    <n v="22"/>
    <n v="0"/>
    <n v="0"/>
    <m/>
    <x v="0"/>
    <s v="SEAL33014010AREM 2EL"/>
    <s v="SEAL - Sociedad El‚ctrica del Sur Oeste S. A."/>
    <x v="9"/>
    <x v="9"/>
    <s v="C. T. Cotahuasi"/>
    <x v="22"/>
    <s v="EL"/>
    <x v="2"/>
    <x v="5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1.288"/>
    <n v="1.2880000000000001E-3"/>
    <m/>
    <n v="8.3333333333333332E-3"/>
    <n v="7.4999999999999997E-3"/>
    <n v="0"/>
    <n v="0"/>
    <n v="87"/>
    <s v="BASE DE DATOS"/>
    <m/>
  </r>
  <r>
    <s v="24"/>
    <x v="7"/>
    <s v="SEAL"/>
    <s v="33013850"/>
    <s v="33013850"/>
    <x v="2"/>
    <s v="PERKINS 4"/>
    <s v="N"/>
    <n v="0"/>
    <n v="0"/>
    <n v="0"/>
    <n v="0"/>
    <n v="0"/>
    <n v="0"/>
    <n v="0"/>
    <n v="0"/>
    <n v="0"/>
    <m/>
    <x v="0"/>
    <s v="SEAL33013850PERKINS 4EL"/>
    <s v="SEAL - Sociedad El‚ctrica del Sur Oeste S. A."/>
    <x v="9"/>
    <x v="9"/>
    <s v="C. T. Atico"/>
    <x v="19"/>
    <s v="EL"/>
    <x v="2"/>
    <x v="56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7"/>
    <s v="SEAL"/>
    <s v="33013884"/>
    <s v="33013884"/>
    <x v="2"/>
    <s v="DOOSAN"/>
    <s v="S"/>
    <n v="0.74"/>
    <n v="0.63800000000000001"/>
    <n v="0"/>
    <n v="0"/>
    <n v="0"/>
    <n v="0"/>
    <n v="0"/>
    <n v="0"/>
    <n v="0"/>
    <m/>
    <x v="0"/>
    <s v="SEAL33013884DOOSANEL"/>
    <s v="SEAL - Sociedad El‚ctrica del Sur Oeste S. A."/>
    <x v="9"/>
    <x v="9"/>
    <s v="C. T. Orcopampa"/>
    <x v="23"/>
    <s v="EL"/>
    <x v="2"/>
    <x v="57"/>
    <x v="0"/>
    <s v="Instalado"/>
    <s v="Operativo"/>
    <s v="Distribuidora"/>
    <x v="0"/>
    <x v="0"/>
    <x v="1"/>
    <x v="0"/>
    <s v="Estatal"/>
    <s v="AREQUIPA"/>
    <s v="AREQUIPA"/>
    <s v="CASTILLA"/>
    <s v="ORCOPAMPA"/>
    <n v="0"/>
    <x v="1"/>
    <n v="0"/>
    <x v="0"/>
    <x v="0"/>
    <x v="0"/>
    <s v="MWh"/>
    <n v="0"/>
    <n v="0"/>
    <m/>
    <n v="6.1666666666666668E-2"/>
    <n v="5.3166666666666668E-2"/>
    <n v="0"/>
    <n v="0"/>
    <n v="87"/>
    <s v="BASE DE DATOS"/>
    <m/>
  </r>
  <r>
    <s v="24"/>
    <x v="5"/>
    <s v="AGSJAC"/>
    <s v="13375116"/>
    <s v="13375116"/>
    <x v="1"/>
    <s v="TV1"/>
    <s v="S"/>
    <n v="21.71"/>
    <n v="8.15"/>
    <n v="358.55099999999999"/>
    <n v="1593.04"/>
    <n v="1951.5909999999999"/>
    <n v="455.75"/>
    <n v="268.25"/>
    <n v="0"/>
    <n v="0"/>
    <m/>
    <x v="0"/>
    <s v="AGSJAC13375116TV1TV"/>
    <s v="Agroindustrias San Jacinto S.A.A."/>
    <x v="33"/>
    <x v="33"/>
    <s v="C.T. San Jacinto"/>
    <x v="111"/>
    <s v="TV"/>
    <x v="1"/>
    <x v="2"/>
    <x v="0"/>
    <s v="Instalado"/>
    <s v="Operativo"/>
    <s v="Generadora"/>
    <x v="0"/>
    <x v="0"/>
    <x v="0"/>
    <x v="0"/>
    <s v="Privado"/>
    <s v="ANCASH"/>
    <s v="ANCASH"/>
    <s v="SANTA"/>
    <s v="NEPEÑA"/>
    <n v="0"/>
    <x v="3"/>
    <n v="0"/>
    <x v="1"/>
    <x v="1"/>
    <x v="0"/>
    <s v="MWh"/>
    <n v="1951.5909999999999"/>
    <n v="1.9515909999999999"/>
    <m/>
    <n v="1.8091666666666668"/>
    <n v="0.6791666666666667"/>
    <n v="0"/>
    <n v="0"/>
    <n v="3"/>
    <s v="BASE DE DATOS"/>
    <m/>
  </r>
  <r>
    <s v="24"/>
    <x v="7"/>
    <s v="AGSJAC"/>
    <s v="13375116"/>
    <s v="13375116"/>
    <x v="1"/>
    <s v="TV1"/>
    <s v="S"/>
    <n v="21.71"/>
    <n v="8.15"/>
    <n v="771.22699999999998"/>
    <n v="4285.4080000000004"/>
    <n v="5056.6350000000002"/>
    <n v="60.75"/>
    <n v="663.25"/>
    <n v="0"/>
    <n v="0"/>
    <m/>
    <x v="0"/>
    <s v="AGSJAC13375116TV1TV"/>
    <s v="Agroindustrias San Jacinto S.A.A."/>
    <x v="33"/>
    <x v="33"/>
    <s v="C.T. San Jacinto"/>
    <x v="111"/>
    <s v="TV"/>
    <x v="1"/>
    <x v="2"/>
    <x v="0"/>
    <s v="Instalado"/>
    <s v="Operativo"/>
    <s v="Generadora"/>
    <x v="0"/>
    <x v="0"/>
    <x v="0"/>
    <x v="0"/>
    <s v="Privado"/>
    <s v="ANCASH"/>
    <s v="ANCASH"/>
    <s v="SANTA"/>
    <s v="NEPEÑA"/>
    <n v="0"/>
    <x v="3"/>
    <n v="0"/>
    <x v="1"/>
    <x v="1"/>
    <x v="0"/>
    <s v="MWh"/>
    <n v="5056.6350000000002"/>
    <n v="5.056635"/>
    <m/>
    <n v="1.8091666666666668"/>
    <n v="0.6791666666666667"/>
    <n v="0"/>
    <n v="0"/>
    <n v="3"/>
    <s v="BASE DE DATOS"/>
    <m/>
  </r>
  <r>
    <s v="24"/>
    <x v="6"/>
    <s v="AGSJAC"/>
    <s v="13375116"/>
    <s v="13375116"/>
    <x v="1"/>
    <s v="TV1"/>
    <s v="S"/>
    <n v="21.71"/>
    <n v="8.15"/>
    <n v="836.73199999999997"/>
    <n v="4451.933"/>
    <n v="5288.665"/>
    <n v="31"/>
    <n v="693"/>
    <n v="0"/>
    <n v="0"/>
    <m/>
    <x v="0"/>
    <s v="AGSJAC13375116TV1TV"/>
    <s v="Agroindustrias San Jacinto S.A.A."/>
    <x v="33"/>
    <x v="33"/>
    <s v="C.T. San Jacinto"/>
    <x v="111"/>
    <s v="TV"/>
    <x v="1"/>
    <x v="2"/>
    <x v="0"/>
    <s v="Instalado"/>
    <s v="Operativo"/>
    <s v="Generadora"/>
    <x v="0"/>
    <x v="0"/>
    <x v="0"/>
    <x v="0"/>
    <s v="Privado"/>
    <s v="ANCASH"/>
    <s v="ANCASH"/>
    <s v="SANTA"/>
    <s v="NEPEÑA"/>
    <n v="0"/>
    <x v="3"/>
    <n v="0"/>
    <x v="1"/>
    <x v="1"/>
    <x v="0"/>
    <s v="MWh"/>
    <n v="5288.665"/>
    <n v="5.2886649999999999"/>
    <m/>
    <n v="1.8091666666666668"/>
    <n v="0.6791666666666667"/>
    <n v="0"/>
    <n v="0"/>
    <n v="3"/>
    <s v="BASE DE DATOS"/>
    <m/>
  </r>
  <r>
    <s v="24"/>
    <x v="7"/>
    <s v="AURORA"/>
    <s v="13281411"/>
    <s v="13281411"/>
    <x v="1"/>
    <s v="G1"/>
    <s v="S"/>
    <n v="37.5"/>
    <n v="20.388999999999999"/>
    <n v="0"/>
    <n v="0"/>
    <n v="0"/>
    <n v="724"/>
    <n v="0"/>
    <n v="0"/>
    <n v="0"/>
    <m/>
    <x v="0"/>
    <s v="AURORA13281411G1TV"/>
    <s v="Agroaurora S.A.C."/>
    <x v="12"/>
    <x v="12"/>
    <s v="C.T.AGROAURORA"/>
    <x v="72"/>
    <s v="TV"/>
    <x v="1"/>
    <x v="36"/>
    <x v="0"/>
    <s v="Instalado"/>
    <s v="Operativo"/>
    <s v="Generadora"/>
    <x v="0"/>
    <x v="0"/>
    <x v="0"/>
    <x v="0"/>
    <s v="Privado"/>
    <s v="PIURA"/>
    <s v="PIURA"/>
    <s v="PAITA"/>
    <s v="LA HUACA"/>
    <n v="0"/>
    <x v="3"/>
    <n v="0"/>
    <x v="1"/>
    <x v="1"/>
    <x v="0"/>
    <s v="MWh"/>
    <n v="0"/>
    <n v="0"/>
    <m/>
    <n v="3.125"/>
    <n v="1.6990833333333333"/>
    <n v="0"/>
    <n v="0"/>
    <n v="2"/>
    <s v="BASE DE DATOS"/>
    <m/>
  </r>
  <r>
    <s v="24"/>
    <x v="6"/>
    <s v="AURORA"/>
    <s v="13281411"/>
    <s v="13281411"/>
    <x v="1"/>
    <s v="G1"/>
    <s v="S"/>
    <n v="37.5"/>
    <n v="20.388999999999999"/>
    <n v="2032.52"/>
    <n v="9926.1550000000007"/>
    <n v="11958.674999999999"/>
    <n v="59"/>
    <n v="665"/>
    <n v="0"/>
    <n v="0"/>
    <m/>
    <x v="0"/>
    <s v="AURORA13281411G1TV"/>
    <s v="Agroaurora S.A.C."/>
    <x v="12"/>
    <x v="12"/>
    <s v="C.T.AGROAURORA"/>
    <x v="72"/>
    <s v="TV"/>
    <x v="1"/>
    <x v="36"/>
    <x v="0"/>
    <s v="Instalado"/>
    <s v="Operativo"/>
    <s v="Generadora"/>
    <x v="0"/>
    <x v="0"/>
    <x v="0"/>
    <x v="0"/>
    <s v="Privado"/>
    <s v="PIURA"/>
    <s v="PIURA"/>
    <s v="PAITA"/>
    <s v="LA HUACA"/>
    <n v="0"/>
    <x v="3"/>
    <n v="0"/>
    <x v="1"/>
    <x v="1"/>
    <x v="0"/>
    <s v="MWh"/>
    <n v="11958.674999999999"/>
    <n v="11.958674999999999"/>
    <m/>
    <n v="3.125"/>
    <n v="1.6990833333333333"/>
    <n v="0"/>
    <n v="1.8189894035458565E-12"/>
    <n v="2"/>
    <s v="BASE DE DATOS"/>
    <m/>
  </r>
  <r>
    <s v="24"/>
    <x v="5"/>
    <s v="BIOCHI"/>
    <s v="33175009"/>
    <s v="33175009"/>
    <x v="1"/>
    <s v="TM5000"/>
    <s v="S"/>
    <n v="10"/>
    <n v="10"/>
    <n v="914.56299999999999"/>
    <n v="4792.3249999999998"/>
    <n v="5706.8879999999999"/>
    <n v="126"/>
    <n v="594"/>
    <n v="0"/>
    <n v="0"/>
    <m/>
    <x v="0"/>
    <s v="BIOCHI33175009TM5000TV"/>
    <s v="Bionerg¡a del Chira S.A."/>
    <x v="26"/>
    <x v="26"/>
    <s v="C.T. Caña Brava"/>
    <x v="96"/>
    <s v="TV"/>
    <x v="1"/>
    <x v="210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5706.8879999999999"/>
    <n v="5.7068880000000002"/>
    <m/>
    <n v="0.83333333333333337"/>
    <n v="0.83333333333333337"/>
    <n v="0"/>
    <n v="0"/>
    <n v="8"/>
    <s v="BASE DE DATOS"/>
    <m/>
  </r>
  <r>
    <s v="24"/>
    <x v="5"/>
    <s v="BIOCHI"/>
    <s v="33175009"/>
    <s v="33175009"/>
    <x v="1"/>
    <s v="TMC5000"/>
    <s v="S"/>
    <n v="4"/>
    <n v="4"/>
    <n v="59.325000000000003"/>
    <n v="307.82499999999999"/>
    <n v="367.15"/>
    <n v="497"/>
    <n v="223"/>
    <n v="0"/>
    <n v="0"/>
    <m/>
    <x v="0"/>
    <s v="BIOCHI33175009TMC5000TV"/>
    <s v="Bionerg¡a del Chira S.A."/>
    <x v="26"/>
    <x v="26"/>
    <s v="C.T. Caña Brava"/>
    <x v="96"/>
    <s v="TV"/>
    <x v="1"/>
    <x v="211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367.15"/>
    <n v="0.36714999999999998"/>
    <m/>
    <n v="0.33333333333333331"/>
    <n v="0.33333333333333331"/>
    <n v="0"/>
    <n v="0"/>
    <n v="8"/>
    <s v="BASE DE DATOS"/>
    <m/>
  </r>
  <r>
    <s v="24"/>
    <x v="6"/>
    <s v="ELP"/>
    <s v="33034695"/>
    <s v="33034695"/>
    <x v="2"/>
    <s v="MAK-1"/>
    <s v="S"/>
    <n v="9.0129999999999999"/>
    <n v="8.8260000000000005"/>
    <n v="0"/>
    <n v="0"/>
    <n v="0"/>
    <n v="5"/>
    <n v="0"/>
    <n v="0"/>
    <n v="0"/>
    <m/>
    <x v="0"/>
    <s v="ELP33034695MAK-1EL"/>
    <s v="Electroper£ S. A."/>
    <x v="15"/>
    <x v="15"/>
    <s v="Nueva C. T. Tumbes"/>
    <x v="75"/>
    <s v="EL"/>
    <x v="2"/>
    <x v="178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0"/>
    <n v="0"/>
    <m/>
    <n v="0.77833333333333332"/>
    <n v="0.73550000000000004"/>
    <n v="0"/>
    <n v="0"/>
    <n v="30"/>
    <s v="BASE DE DATOS"/>
    <m/>
  </r>
  <r>
    <s v="24"/>
    <x v="6"/>
    <s v="ELP"/>
    <s v="33034695"/>
    <s v="33034695"/>
    <x v="2"/>
    <s v="MAK-2"/>
    <s v="S"/>
    <n v="9.0129999999999999"/>
    <n v="8.5169999999999995"/>
    <n v="0"/>
    <n v="0"/>
    <n v="0"/>
    <n v="6"/>
    <n v="0"/>
    <n v="0"/>
    <n v="0"/>
    <m/>
    <x v="0"/>
    <s v="ELP33034695MAK-2EL"/>
    <s v="Electroper£ S. A."/>
    <x v="15"/>
    <x v="15"/>
    <s v="Nueva C. T. Tumbes"/>
    <x v="75"/>
    <s v="EL"/>
    <x v="2"/>
    <x v="179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0"/>
    <n v="0"/>
    <m/>
    <n v="0.77833333333333332"/>
    <n v="0.70974999999999999"/>
    <n v="0"/>
    <n v="0"/>
    <n v="30"/>
    <s v="BASE DE DATOS"/>
    <m/>
  </r>
  <r>
    <s v="24"/>
    <x v="7"/>
    <s v="ELP"/>
    <s v="33034695"/>
    <s v="33034695"/>
    <x v="2"/>
    <s v="MAK-1"/>
    <s v="S"/>
    <n v="9.01"/>
    <n v="8.8260000000000005"/>
    <n v="0"/>
    <n v="0"/>
    <n v="0"/>
    <n v="0"/>
    <n v="0"/>
    <n v="0"/>
    <n v="0"/>
    <m/>
    <x v="0"/>
    <s v="ELP33034695MAK-1EL"/>
    <s v="Electroper£ S. A."/>
    <x v="15"/>
    <x v="15"/>
    <s v="Nueva C. T. Tumbes"/>
    <x v="75"/>
    <s v="EL"/>
    <x v="2"/>
    <x v="178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0"/>
    <n v="0"/>
    <m/>
    <n v="0.77833333333333332"/>
    <n v="0.73550000000000004"/>
    <n v="0"/>
    <n v="0"/>
    <n v="30"/>
    <s v="BASE DE DATOS"/>
    <m/>
  </r>
  <r>
    <s v="24"/>
    <x v="7"/>
    <s v="ELP"/>
    <s v="33034695"/>
    <s v="33034695"/>
    <x v="2"/>
    <s v="MAK-2"/>
    <s v="S"/>
    <n v="9.01"/>
    <n v="8.5169999999999995"/>
    <n v="0"/>
    <n v="0"/>
    <n v="0"/>
    <n v="0"/>
    <n v="0"/>
    <n v="0"/>
    <n v="0"/>
    <m/>
    <x v="0"/>
    <s v="ELP33034695MAK-2EL"/>
    <s v="Electroper£ S. A."/>
    <x v="15"/>
    <x v="15"/>
    <s v="Nueva C. T. Tumbes"/>
    <x v="75"/>
    <s v="EL"/>
    <x v="2"/>
    <x v="179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0"/>
    <n v="0"/>
    <m/>
    <n v="0.77833333333333332"/>
    <n v="0.70974999999999999"/>
    <n v="0"/>
    <n v="0"/>
    <n v="30"/>
    <s v="BASE DE DATOS"/>
    <m/>
  </r>
  <r>
    <s v="24"/>
    <x v="7"/>
    <s v="SUR"/>
    <s v="20092010"/>
    <s v="20092010"/>
    <x v="2"/>
    <s v="Grupo 1"/>
    <s v="S"/>
    <n v="5.7320000000000002"/>
    <n v="5.742"/>
    <n v="540.71699999999998"/>
    <n v="1956.6"/>
    <n v="2497.317"/>
    <n v="5.68"/>
    <n v="452.08"/>
    <n v="19.25"/>
    <n v="0"/>
    <m/>
    <x v="0"/>
    <s v="SUR20092010Grupo 1EL"/>
    <s v="Emp. de Generaci¢n El‚ctrica del Sur S. A."/>
    <x v="14"/>
    <x v="14"/>
    <s v="C.T. Independencia"/>
    <x v="74"/>
    <s v="EL"/>
    <x v="2"/>
    <x v="16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2497.317"/>
    <n v="2.4973169999999998"/>
    <m/>
    <n v="0.47766666666666668"/>
    <n v="0.47849999999999998"/>
    <n v="0"/>
    <n v="0"/>
    <n v="32"/>
    <s v="BASE DE DATOS"/>
    <m/>
  </r>
  <r>
    <s v="24"/>
    <x v="7"/>
    <s v="SUR"/>
    <s v="20092010"/>
    <s v="20092010"/>
    <x v="2"/>
    <s v="Grupo 2"/>
    <s v="S"/>
    <n v="5.7320000000000002"/>
    <n v="5.7729999999999997"/>
    <n v="395.47"/>
    <n v="1571.4749999999999"/>
    <n v="1966.9449999999999"/>
    <n v="120.77"/>
    <n v="377.57"/>
    <n v="39.65"/>
    <n v="0"/>
    <m/>
    <x v="0"/>
    <s v="SUR20092010Grupo 2EL"/>
    <s v="Emp. de Generaci¢n El‚ctrica del Sur S. A."/>
    <x v="14"/>
    <x v="14"/>
    <s v="C.T. Independencia"/>
    <x v="74"/>
    <s v="EL"/>
    <x v="2"/>
    <x v="17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966.9449999999999"/>
    <n v="1.9669449999999999"/>
    <m/>
    <n v="0.47766666666666668"/>
    <n v="0.48108333333333331"/>
    <n v="0"/>
    <n v="0"/>
    <n v="32"/>
    <s v="BASE DE DATOS"/>
    <m/>
  </r>
  <r>
    <s v="24"/>
    <x v="7"/>
    <s v="SUR"/>
    <s v="20092010"/>
    <s v="20092010"/>
    <x v="2"/>
    <s v="Grupo 3"/>
    <s v="S"/>
    <n v="5.7320000000000002"/>
    <n v="5.7809999999999997"/>
    <n v="556.04700000000003"/>
    <n v="1993.6"/>
    <n v="2549.6469999999999"/>
    <n v="0"/>
    <n v="476.05"/>
    <n v="10.42"/>
    <n v="0"/>
    <m/>
    <x v="0"/>
    <s v="SUR20092010Grupo 3EL"/>
    <s v="Emp. de Generaci¢n El‚ctrica del Sur S. A."/>
    <x v="14"/>
    <x v="14"/>
    <s v="C.T. Independencia"/>
    <x v="74"/>
    <s v="EL"/>
    <x v="2"/>
    <x v="176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2549.6469999999999"/>
    <n v="2.5496469999999998"/>
    <m/>
    <n v="0.47766666666666668"/>
    <n v="0.48174999999999996"/>
    <n v="0"/>
    <n v="0"/>
    <n v="32"/>
    <s v="BASE DE DATOS"/>
    <m/>
  </r>
  <r>
    <s v="24"/>
    <x v="7"/>
    <s v="SUR"/>
    <s v="20092010"/>
    <s v="20092010"/>
    <x v="2"/>
    <s v="Grupo 4"/>
    <s v="S"/>
    <n v="5.7320000000000002"/>
    <n v="5.7649999999999997"/>
    <n v="575.59500000000003"/>
    <n v="2019.3969999999999"/>
    <n v="2594.9920000000002"/>
    <n v="0"/>
    <n v="466.95"/>
    <n v="10.75"/>
    <n v="0"/>
    <m/>
    <x v="0"/>
    <s v="SUR20092010Grupo 4EL"/>
    <s v="Emp. de Generaci¢n El‚ctrica del Sur S. A."/>
    <x v="14"/>
    <x v="14"/>
    <s v="C.T. Independencia"/>
    <x v="74"/>
    <s v="EL"/>
    <x v="2"/>
    <x v="177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2594.9920000000002"/>
    <n v="2.5949920000000004"/>
    <m/>
    <n v="0.47766666666666668"/>
    <n v="0.48041666666666666"/>
    <n v="0"/>
    <n v="0"/>
    <n v="32"/>
    <s v="BASE DE DATOS"/>
    <m/>
  </r>
  <r>
    <s v="24"/>
    <x v="6"/>
    <s v="SUR"/>
    <s v="20092010"/>
    <s v="20092010"/>
    <x v="2"/>
    <s v="Grupo 1"/>
    <s v="S"/>
    <n v="5.7320000000000002"/>
    <n v="5.742"/>
    <n v="352.108"/>
    <n v="864.04"/>
    <n v="1216.1479999999999"/>
    <n v="0"/>
    <n v="219.53"/>
    <n v="0"/>
    <n v="0"/>
    <m/>
    <x v="0"/>
    <s v="SUR20092010Grupo 1EL"/>
    <s v="Emp. de Generaci¢n El‚ctrica del Sur S. A."/>
    <x v="14"/>
    <x v="14"/>
    <s v="C.T. Independencia"/>
    <x v="74"/>
    <s v="EL"/>
    <x v="2"/>
    <x v="16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216.1479999999999"/>
    <n v="1.216148"/>
    <m/>
    <n v="0.47766666666666668"/>
    <n v="0.47849999999999998"/>
    <n v="0"/>
    <n v="0"/>
    <n v="32"/>
    <s v="BASE DE DATOS"/>
    <m/>
  </r>
  <r>
    <s v="24"/>
    <x v="6"/>
    <s v="SUR"/>
    <s v="20092010"/>
    <s v="20092010"/>
    <x v="2"/>
    <s v="Grupo 2"/>
    <s v="S"/>
    <n v="5.7320000000000002"/>
    <n v="5.7729999999999997"/>
    <n v="323.47800000000001"/>
    <n v="787.58299999999997"/>
    <n v="1111.0609999999999"/>
    <n v="0"/>
    <n v="214.3"/>
    <n v="19.97"/>
    <n v="0"/>
    <m/>
    <x v="0"/>
    <s v="SUR20092010Grupo 2EL"/>
    <s v="Emp. de Generaci¢n El‚ctrica del Sur S. A."/>
    <x v="14"/>
    <x v="14"/>
    <s v="C.T. Independencia"/>
    <x v="74"/>
    <s v="EL"/>
    <x v="2"/>
    <x v="17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111.0609999999999"/>
    <n v="1.1110609999999999"/>
    <m/>
    <n v="0.47766666666666668"/>
    <n v="0.48108333333333331"/>
    <n v="0"/>
    <n v="0"/>
    <n v="32"/>
    <s v="BASE DE DATOS"/>
    <m/>
  </r>
  <r>
    <s v="24"/>
    <x v="6"/>
    <s v="SUR"/>
    <s v="20092010"/>
    <s v="20092010"/>
    <x v="2"/>
    <s v="Grupo 3"/>
    <s v="S"/>
    <n v="5.7320000000000002"/>
    <n v="5.7809999999999997"/>
    <n v="319.01299999999998"/>
    <n v="832.26599999999996"/>
    <n v="1151.279"/>
    <n v="156.08000000000001"/>
    <n v="211.57"/>
    <n v="0"/>
    <n v="0"/>
    <m/>
    <x v="0"/>
    <s v="SUR20092010Grupo 3EL"/>
    <s v="Emp. de Generaci¢n El‚ctrica del Sur S. A."/>
    <x v="14"/>
    <x v="14"/>
    <s v="C.T. Independencia"/>
    <x v="74"/>
    <s v="EL"/>
    <x v="2"/>
    <x v="176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151.279"/>
    <n v="1.1512789999999999"/>
    <m/>
    <n v="0.47766666666666668"/>
    <n v="0.48174999999999996"/>
    <n v="0"/>
    <n v="0"/>
    <n v="32"/>
    <s v="BASE DE DATOS"/>
    <m/>
  </r>
  <r>
    <s v="24"/>
    <x v="6"/>
    <s v="SUR"/>
    <s v="20092010"/>
    <s v="20092010"/>
    <x v="2"/>
    <s v="Grupo 4"/>
    <s v="S"/>
    <n v="5.7320000000000002"/>
    <n v="5.7649999999999997"/>
    <n v="349.14800000000002"/>
    <n v="840.41800000000001"/>
    <n v="1189.566"/>
    <n v="0"/>
    <n v="217.38"/>
    <n v="2.1"/>
    <n v="0"/>
    <m/>
    <x v="0"/>
    <s v="SUR20092010Grupo 4EL"/>
    <s v="Emp. de Generaci¢n El‚ctrica del Sur S. A."/>
    <x v="14"/>
    <x v="14"/>
    <s v="C.T. Independencia"/>
    <x v="74"/>
    <s v="EL"/>
    <x v="2"/>
    <x v="177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189.566"/>
    <n v="1.1895660000000001"/>
    <m/>
    <n v="0.47766666666666668"/>
    <n v="0.48041666666666666"/>
    <n v="0"/>
    <n v="0"/>
    <n v="32"/>
    <s v="BASE DE DATOS"/>
    <m/>
  </r>
  <r>
    <s v="24"/>
    <x v="7"/>
    <s v="EGEMSA"/>
    <s v="33005893"/>
    <s v="33005893"/>
    <x v="2"/>
    <s v="ALCO 1"/>
    <s v="N"/>
    <n v="2.5"/>
    <n v="0"/>
    <n v="0"/>
    <n v="0"/>
    <n v="0"/>
    <n v="0"/>
    <n v="0"/>
    <n v="0"/>
    <n v="0"/>
    <m/>
    <x v="0"/>
    <s v="EGEMSA33005893ALCO 1EL"/>
    <s v="Emp. de Generaci¢n El‚ctrica Machu Picchu S. A."/>
    <x v="27"/>
    <x v="27"/>
    <s v="C. T. Dolorespata-RetiradoCOES"/>
    <x v="97"/>
    <s v="EL"/>
    <x v="2"/>
    <x v="212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7"/>
    <s v="EGEMSA"/>
    <s v="33005893"/>
    <s v="33005893"/>
    <x v="2"/>
    <s v="ALCO 2"/>
    <s v="S"/>
    <n v="2.5"/>
    <n v="1.0980000000000001"/>
    <n v="0"/>
    <n v="0"/>
    <n v="0"/>
    <n v="0"/>
    <n v="0"/>
    <n v="0"/>
    <n v="0"/>
    <m/>
    <x v="0"/>
    <s v="EGEMSA33005893ALCO 2EL"/>
    <s v="Emp. de Generaci¢n El‚ctrica Machu Picchu S. A."/>
    <x v="27"/>
    <x v="27"/>
    <s v="C. T. Dolorespata-RetiradoCOES"/>
    <x v="97"/>
    <s v="EL"/>
    <x v="2"/>
    <x v="213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1500000000000012E-2"/>
    <n v="0"/>
    <n v="0"/>
    <n v="36"/>
    <s v="BASE DE DATOS"/>
    <m/>
  </r>
  <r>
    <s v="24"/>
    <x v="7"/>
    <s v="EGEMSA"/>
    <s v="33005893"/>
    <s v="33005893"/>
    <x v="2"/>
    <s v="G.MOTORS1"/>
    <s v="S"/>
    <n v="2.5"/>
    <n v="1.016"/>
    <n v="0"/>
    <n v="0"/>
    <n v="0"/>
    <n v="0"/>
    <n v="0"/>
    <n v="0"/>
    <n v="0"/>
    <m/>
    <x v="0"/>
    <s v="EGEMSA33005893G.MOTORS1EL"/>
    <s v="Emp. de Generaci¢n El‚ctrica Machu Picchu S. A."/>
    <x v="27"/>
    <x v="27"/>
    <s v="C. T. Dolorespata-RetiradoCOES"/>
    <x v="97"/>
    <s v="EL"/>
    <x v="2"/>
    <x v="214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8.4666666666666668E-2"/>
    <n v="0"/>
    <n v="0"/>
    <n v="36"/>
    <s v="BASE DE DATOS"/>
    <m/>
  </r>
  <r>
    <s v="24"/>
    <x v="7"/>
    <s v="EGEMSA"/>
    <s v="33005893"/>
    <s v="33005893"/>
    <x v="2"/>
    <s v="G.MOTORS2"/>
    <s v="N"/>
    <n v="2.5"/>
    <n v="0"/>
    <n v="0"/>
    <n v="0"/>
    <n v="0"/>
    <n v="0"/>
    <n v="0"/>
    <n v="0"/>
    <n v="0"/>
    <m/>
    <x v="0"/>
    <s v="EGEMSA33005893G.MOTORS2EL"/>
    <s v="Emp. de Generaci¢n El‚ctrica Machu Picchu S. A."/>
    <x v="27"/>
    <x v="27"/>
    <s v="C. T. Dolorespata-RetiradoCOES"/>
    <x v="97"/>
    <s v="EL"/>
    <x v="2"/>
    <x v="215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7"/>
    <s v="EGEMSA"/>
    <s v="33005893"/>
    <s v="33005893"/>
    <x v="2"/>
    <s v="G.MOTORS3"/>
    <s v="S"/>
    <n v="2.5"/>
    <n v="1.1240000000000001"/>
    <n v="0"/>
    <n v="0"/>
    <n v="0"/>
    <n v="0"/>
    <n v="0"/>
    <n v="0"/>
    <n v="0"/>
    <m/>
    <x v="0"/>
    <s v="EGEMSA33005893G.MOTORS3EL"/>
    <s v="Emp. de Generaci¢n El‚ctrica Machu Picchu S. A."/>
    <x v="27"/>
    <x v="27"/>
    <s v="C. T. Dolorespata-RetiradoCOES"/>
    <x v="97"/>
    <s v="EL"/>
    <x v="2"/>
    <x v="216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3666666666666676E-2"/>
    <n v="0"/>
    <n v="0"/>
    <n v="36"/>
    <s v="BASE DE DATOS"/>
    <m/>
  </r>
  <r>
    <s v="24"/>
    <x v="7"/>
    <s v="EGEMSA"/>
    <s v="33005893"/>
    <s v="33005893"/>
    <x v="2"/>
    <s v="SULZER 1"/>
    <s v="S"/>
    <n v="1"/>
    <n v="0.66400000000000003"/>
    <n v="0"/>
    <n v="0"/>
    <n v="0"/>
    <n v="0"/>
    <n v="0"/>
    <n v="0"/>
    <n v="0"/>
    <m/>
    <x v="0"/>
    <s v="EGEMSA33005893SULZER 1EL"/>
    <s v="Emp. de Generaci¢n El‚ctrica Machu Picchu S. A."/>
    <x v="27"/>
    <x v="27"/>
    <s v="C. T. Dolorespata-RetiradoCOES"/>
    <x v="97"/>
    <s v="EL"/>
    <x v="2"/>
    <x v="217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8.3333333333333329E-2"/>
    <n v="5.5333333333333339E-2"/>
    <n v="0"/>
    <n v="0"/>
    <n v="36"/>
    <s v="BASE DE DATOS"/>
    <m/>
  </r>
  <r>
    <s v="24"/>
    <x v="7"/>
    <s v="EGEMSA"/>
    <s v="33005893"/>
    <s v="33005893"/>
    <x v="2"/>
    <s v="SULZER 2"/>
    <s v="N"/>
    <n v="2.12"/>
    <n v="0"/>
    <n v="0"/>
    <n v="0"/>
    <n v="0"/>
    <n v="0"/>
    <n v="0"/>
    <n v="0"/>
    <n v="0"/>
    <m/>
    <x v="0"/>
    <s v="EGEMSA33005893SULZER 2EL"/>
    <s v="Emp. de Generaci¢n El‚ctrica Machu Picchu S. A."/>
    <x v="27"/>
    <x v="27"/>
    <s v="C. T. Dolorespata-RetiradoCOES"/>
    <x v="97"/>
    <s v="EL"/>
    <x v="2"/>
    <x v="218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17666666666666667"/>
    <n v="0.11291666666666667"/>
    <n v="0"/>
    <n v="0"/>
    <n v="36"/>
    <s v="BASE DE DATOS"/>
    <m/>
  </r>
  <r>
    <s v="24"/>
    <x v="6"/>
    <s v="EGEMSA"/>
    <s v="33005893"/>
    <s v="33005893"/>
    <x v="2"/>
    <s v="ALCO 1"/>
    <s v="N"/>
    <n v="2.5"/>
    <n v="0"/>
    <n v="0"/>
    <n v="0"/>
    <n v="0"/>
    <n v="0"/>
    <n v="0"/>
    <n v="0"/>
    <n v="0"/>
    <m/>
    <x v="0"/>
    <s v="EGEMSA33005893ALCO 1EL"/>
    <s v="Emp. de Generaci¢n El‚ctrica Machu Picchu S. A."/>
    <x v="27"/>
    <x v="27"/>
    <s v="C. T. Dolorespata-RetiradoCOES"/>
    <x v="97"/>
    <s v="EL"/>
    <x v="2"/>
    <x v="212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6"/>
    <s v="EGEMSA"/>
    <s v="33005893"/>
    <s v="33005893"/>
    <x v="2"/>
    <s v="ALCO 2"/>
    <s v="S"/>
    <n v="2.5"/>
    <n v="1.0980000000000001"/>
    <n v="0"/>
    <n v="0"/>
    <n v="0"/>
    <n v="0"/>
    <n v="0"/>
    <n v="0"/>
    <n v="0"/>
    <m/>
    <x v="0"/>
    <s v="EGEMSA33005893ALCO 2EL"/>
    <s v="Emp. de Generaci¢n El‚ctrica Machu Picchu S. A."/>
    <x v="27"/>
    <x v="27"/>
    <s v="C. T. Dolorespata-RetiradoCOES"/>
    <x v="97"/>
    <s v="EL"/>
    <x v="2"/>
    <x v="213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1500000000000012E-2"/>
    <n v="0"/>
    <n v="0"/>
    <n v="36"/>
    <s v="BASE DE DATOS"/>
    <m/>
  </r>
  <r>
    <s v="24"/>
    <x v="6"/>
    <s v="EGEMSA"/>
    <s v="33005893"/>
    <s v="33005893"/>
    <x v="2"/>
    <s v="G.MOTORS1"/>
    <s v="S"/>
    <n v="2.5"/>
    <n v="1.016"/>
    <n v="0"/>
    <n v="0"/>
    <n v="0"/>
    <n v="0"/>
    <n v="0"/>
    <n v="0"/>
    <n v="0"/>
    <m/>
    <x v="0"/>
    <s v="EGEMSA33005893G.MOTORS1EL"/>
    <s v="Emp. de Generaci¢n El‚ctrica Machu Picchu S. A."/>
    <x v="27"/>
    <x v="27"/>
    <s v="C. T. Dolorespata-RetiradoCOES"/>
    <x v="97"/>
    <s v="EL"/>
    <x v="2"/>
    <x v="214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8.4666666666666668E-2"/>
    <n v="0"/>
    <n v="0"/>
    <n v="36"/>
    <s v="BASE DE DATOS"/>
    <m/>
  </r>
  <r>
    <s v="24"/>
    <x v="6"/>
    <s v="EGEMSA"/>
    <s v="33005893"/>
    <s v="33005893"/>
    <x v="2"/>
    <s v="G.MOTORS2"/>
    <s v="N"/>
    <n v="2.5"/>
    <n v="0"/>
    <n v="0"/>
    <n v="0"/>
    <n v="0"/>
    <n v="0"/>
    <n v="0"/>
    <n v="0"/>
    <n v="0"/>
    <m/>
    <x v="0"/>
    <s v="EGEMSA33005893G.MOTORS2EL"/>
    <s v="Emp. de Generaci¢n El‚ctrica Machu Picchu S. A."/>
    <x v="27"/>
    <x v="27"/>
    <s v="C. T. Dolorespata-RetiradoCOES"/>
    <x v="97"/>
    <s v="EL"/>
    <x v="2"/>
    <x v="215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6"/>
    <s v="EGEMSA"/>
    <s v="33005893"/>
    <s v="33005893"/>
    <x v="2"/>
    <s v="G.MOTORS3"/>
    <s v="S"/>
    <n v="2.5"/>
    <n v="1.1240000000000001"/>
    <n v="0"/>
    <n v="0"/>
    <n v="0"/>
    <n v="0"/>
    <n v="0"/>
    <n v="0"/>
    <n v="0"/>
    <m/>
    <x v="0"/>
    <s v="EGEMSA33005893G.MOTORS3EL"/>
    <s v="Emp. de Generaci¢n El‚ctrica Machu Picchu S. A."/>
    <x v="27"/>
    <x v="27"/>
    <s v="C. T. Dolorespata-RetiradoCOES"/>
    <x v="97"/>
    <s v="EL"/>
    <x v="2"/>
    <x v="216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3666666666666676E-2"/>
    <n v="0"/>
    <n v="0"/>
    <n v="36"/>
    <s v="BASE DE DATOS"/>
    <m/>
  </r>
  <r>
    <s v="24"/>
    <x v="6"/>
    <s v="EGEMSA"/>
    <s v="33005893"/>
    <s v="33005893"/>
    <x v="2"/>
    <s v="SULZER 1"/>
    <s v="S"/>
    <n v="1"/>
    <n v="0.66400000000000003"/>
    <n v="0"/>
    <n v="0"/>
    <n v="0"/>
    <n v="0"/>
    <n v="0"/>
    <n v="0"/>
    <n v="0"/>
    <m/>
    <x v="0"/>
    <s v="EGEMSA33005893SULZER 1EL"/>
    <s v="Emp. de Generaci¢n El‚ctrica Machu Picchu S. A."/>
    <x v="27"/>
    <x v="27"/>
    <s v="C. T. Dolorespata-RetiradoCOES"/>
    <x v="97"/>
    <s v="EL"/>
    <x v="2"/>
    <x v="217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8.3333333333333329E-2"/>
    <n v="5.5333333333333339E-2"/>
    <n v="0"/>
    <n v="0"/>
    <n v="36"/>
    <s v="BASE DE DATOS"/>
    <m/>
  </r>
  <r>
    <s v="24"/>
    <x v="6"/>
    <s v="EGEMSA"/>
    <s v="33005893"/>
    <s v="33005893"/>
    <x v="2"/>
    <s v="SULZER 2"/>
    <s v="S"/>
    <n v="2.12"/>
    <n v="1.355"/>
    <n v="0"/>
    <n v="0"/>
    <n v="0"/>
    <n v="0"/>
    <n v="0"/>
    <n v="0"/>
    <n v="0"/>
    <m/>
    <x v="0"/>
    <s v="EGEMSA33005893SULZER 2EL"/>
    <s v="Emp. de Generaci¢n El‚ctrica Machu Picchu S. A."/>
    <x v="27"/>
    <x v="27"/>
    <s v="C. T. Dolorespata-RetiradoCOES"/>
    <x v="97"/>
    <s v="EL"/>
    <x v="2"/>
    <x v="218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17666666666666667"/>
    <n v="0.11291666666666667"/>
    <n v="0"/>
    <n v="0"/>
    <n v="36"/>
    <s v="BASE DE DATOS"/>
    <m/>
  </r>
  <r>
    <s v="24"/>
    <x v="7"/>
    <s v="FENIXP"/>
    <s v="33162508"/>
    <s v="33162508"/>
    <x v="3"/>
    <s v="TG11"/>
    <s v="S"/>
    <n v="193.4"/>
    <n v="177.09399999999999"/>
    <n v="23136.695"/>
    <n v="107578.02499999999"/>
    <n v="130714.72"/>
    <n v="0"/>
    <n v="744"/>
    <n v="0"/>
    <n v="0"/>
    <m/>
    <x v="0"/>
    <s v="FENIXP33162508TG11CC"/>
    <s v="FENIX POWER PERU S.A."/>
    <x v="29"/>
    <x v="29"/>
    <s v="Central Termica Fenix"/>
    <x v="100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0714.72"/>
    <n v="130.71472"/>
    <m/>
    <n v="16.116666666666667"/>
    <n v="14.757833333333332"/>
    <n v="0"/>
    <n v="0"/>
    <n v="51"/>
    <s v="BASE DE DATOS"/>
    <m/>
  </r>
  <r>
    <s v="24"/>
    <x v="7"/>
    <s v="FENIXP"/>
    <s v="33162508"/>
    <s v="33162508"/>
    <x v="3"/>
    <s v="TG12"/>
    <s v="S"/>
    <n v="193.4"/>
    <n v="178.83699999999999"/>
    <n v="23188.206999999999"/>
    <n v="107814.85400000001"/>
    <n v="131003.061"/>
    <n v="0"/>
    <n v="744"/>
    <n v="0"/>
    <n v="0"/>
    <m/>
    <x v="0"/>
    <s v="FENIXP33162508TG12CC"/>
    <s v="FENIX POWER PERU S.A."/>
    <x v="29"/>
    <x v="29"/>
    <s v="Central Termica Fenix"/>
    <x v="100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1003.061"/>
    <n v="131.003061"/>
    <m/>
    <n v="16.116666666666667"/>
    <n v="14.903083333333333"/>
    <n v="0"/>
    <n v="0"/>
    <n v="51"/>
    <s v="BASE DE DATOS"/>
    <m/>
  </r>
  <r>
    <s v="24"/>
    <x v="7"/>
    <s v="FENIXP"/>
    <s v="33162508"/>
    <s v="33162508"/>
    <x v="3"/>
    <s v="TV10"/>
    <s v="S"/>
    <n v="192"/>
    <n v="216.02799999999999"/>
    <n v="23780.333999999999"/>
    <n v="111400.139"/>
    <n v="135180.473"/>
    <n v="0"/>
    <n v="744"/>
    <n v="0"/>
    <n v="0"/>
    <m/>
    <x v="0"/>
    <s v="FENIXP33162508TV10CC"/>
    <s v="FENIX POWER PERU S.A."/>
    <x v="29"/>
    <x v="29"/>
    <s v="Central Termica Fenix"/>
    <x v="100"/>
    <s v="TV"/>
    <x v="3"/>
    <x v="22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5180.473"/>
    <n v="135.18047300000001"/>
    <m/>
    <n v="16"/>
    <n v="18.002333333333333"/>
    <n v="0"/>
    <n v="0"/>
    <n v="51"/>
    <s v="BASE DE DATOS"/>
    <m/>
  </r>
  <r>
    <s v="24"/>
    <x v="6"/>
    <s v="FENIXP"/>
    <s v="33162508"/>
    <s v="33162508"/>
    <x v="3"/>
    <s v="TG11"/>
    <s v="S"/>
    <n v="193.4"/>
    <n v="177.09399999999999"/>
    <n v="23556.339"/>
    <n v="107188.921"/>
    <n v="130745.26"/>
    <n v="0"/>
    <n v="744"/>
    <n v="0"/>
    <n v="0"/>
    <m/>
    <x v="0"/>
    <s v="FENIXP33162508TG11CC"/>
    <s v="FENIX POWER PERU S.A."/>
    <x v="29"/>
    <x v="29"/>
    <s v="Central Termica Fenix"/>
    <x v="100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0745.26"/>
    <n v="130.74526"/>
    <m/>
    <n v="16.116666666666667"/>
    <n v="14.757833333333332"/>
    <n v="0"/>
    <n v="1.4551915228366852E-11"/>
    <n v="51"/>
    <s v="BASE DE DATOS"/>
    <m/>
  </r>
  <r>
    <s v="24"/>
    <x v="6"/>
    <s v="FENIXP"/>
    <s v="33162508"/>
    <s v="33162508"/>
    <x v="3"/>
    <s v="TG12"/>
    <s v="S"/>
    <n v="193.4"/>
    <n v="178.83699999999999"/>
    <n v="23610.166000000001"/>
    <n v="107435.734"/>
    <n v="131045.9"/>
    <n v="0"/>
    <n v="744"/>
    <n v="0"/>
    <n v="0"/>
    <m/>
    <x v="0"/>
    <s v="FENIXP33162508TG12CC"/>
    <s v="FENIX POWER PERU S.A."/>
    <x v="29"/>
    <x v="29"/>
    <s v="Central Termica Fenix"/>
    <x v="100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1045.9"/>
    <n v="131.04589999999999"/>
    <m/>
    <n v="16.116666666666667"/>
    <n v="14.903083333333333"/>
    <n v="0"/>
    <n v="0"/>
    <n v="51"/>
    <s v="BASE DE DATOS"/>
    <m/>
  </r>
  <r>
    <s v="24"/>
    <x v="6"/>
    <s v="FENIXP"/>
    <s v="33162508"/>
    <s v="33162508"/>
    <x v="3"/>
    <s v="TV10"/>
    <s v="S"/>
    <n v="192"/>
    <n v="216.02799999999999"/>
    <n v="23996.278999999999"/>
    <n v="111128.626"/>
    <n v="135124.905"/>
    <n v="0"/>
    <n v="744"/>
    <n v="0"/>
    <n v="0"/>
    <m/>
    <x v="0"/>
    <s v="FENIXP33162508TV10CC"/>
    <s v="FENIX POWER PERU S.A."/>
    <x v="29"/>
    <x v="29"/>
    <s v="Central Termica Fenix"/>
    <x v="100"/>
    <s v="TV"/>
    <x v="3"/>
    <x v="22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5124.905"/>
    <n v="135.12490500000001"/>
    <m/>
    <n v="16"/>
    <n v="18.002333333333333"/>
    <n v="0"/>
    <n v="0"/>
    <n v="51"/>
    <s v="BASE DE DATOS"/>
    <m/>
  </r>
  <r>
    <s v="24"/>
    <x v="7"/>
    <s v="KALLPA"/>
    <s v="33145006"/>
    <s v="33145006"/>
    <x v="0"/>
    <s v="TG1"/>
    <s v="S"/>
    <n v="187.07300000000001"/>
    <n v="185.69399999999999"/>
    <n v="25354.715"/>
    <n v="111936.677"/>
    <n v="137291.39199999999"/>
    <n v="0"/>
    <n v="744"/>
    <n v="0"/>
    <n v="0"/>
    <m/>
    <x v="0"/>
    <s v="KALLPA33145006TG1TG"/>
    <s v="Kallpa Generaci¢n S.A."/>
    <x v="22"/>
    <x v="22"/>
    <s v="C.T. Kallpa"/>
    <x v="88"/>
    <s v="TG"/>
    <x v="3"/>
    <x v="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7291.39199999999"/>
    <n v="137.291392"/>
    <m/>
    <n v="15.589416666666667"/>
    <n v="15.474499999999999"/>
    <n v="0"/>
    <n v="0"/>
    <n v="66"/>
    <s v="BASE DE DATOS"/>
    <m/>
  </r>
  <r>
    <s v="24"/>
    <x v="7"/>
    <s v="KALLPA"/>
    <s v="33145006"/>
    <s v="33145006"/>
    <x v="0"/>
    <s v="TG2"/>
    <s v="S"/>
    <n v="191.429"/>
    <n v="179.23699999999999"/>
    <n v="28192.934000000001"/>
    <n v="124428.201"/>
    <n v="152621.13500000001"/>
    <n v="0"/>
    <n v="744"/>
    <n v="0"/>
    <n v="0"/>
    <m/>
    <x v="0"/>
    <s v="KALLPA33145006TG2TG"/>
    <s v="Kallpa Generaci¢n S.A."/>
    <x v="22"/>
    <x v="22"/>
    <s v="C.T. Kallpa"/>
    <x v="88"/>
    <s v="TG"/>
    <x v="3"/>
    <x v="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52621.13500000001"/>
    <n v="152.62113500000001"/>
    <m/>
    <n v="15.952416666666666"/>
    <n v="14.936416666666666"/>
    <n v="0"/>
    <n v="0"/>
    <n v="66"/>
    <s v="BASE DE DATOS"/>
    <m/>
  </r>
  <r>
    <s v="24"/>
    <x v="7"/>
    <s v="KALLPA"/>
    <s v="33145006"/>
    <s v="33145006"/>
    <x v="0"/>
    <s v="TG3"/>
    <s v="S"/>
    <n v="193.74799999999999"/>
    <n v="186.24"/>
    <n v="27320.350999999999"/>
    <n v="121193.042"/>
    <n v="148513.39300000001"/>
    <n v="21.5"/>
    <n v="722.12"/>
    <n v="0"/>
    <n v="0"/>
    <m/>
    <x v="0"/>
    <s v="KALLPA33145006TG3TG"/>
    <s v="Kallpa Generaci¢n S.A."/>
    <x v="22"/>
    <x v="22"/>
    <s v="C.T. Kallpa"/>
    <x v="88"/>
    <s v="TG"/>
    <x v="3"/>
    <x v="20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48513.39300000001"/>
    <n v="148.51339300000001"/>
    <m/>
    <n v="16.145666666666667"/>
    <n v="15.520000000000001"/>
    <n v="0"/>
    <n v="0"/>
    <n v="66"/>
    <s v="BASE DE DATOS"/>
    <m/>
  </r>
  <r>
    <s v="24"/>
    <x v="7"/>
    <s v="KALLPA"/>
    <s v="33170108"/>
    <s v="33170108"/>
    <x v="0"/>
    <s v="TG5"/>
    <s v="S"/>
    <n v="195.428"/>
    <n v="214.142"/>
    <n v="26176.312000000002"/>
    <n v="108750.057"/>
    <n v="134926.36900000001"/>
    <n v="94.53"/>
    <n v="647.22"/>
    <n v="0"/>
    <n v="0"/>
    <m/>
    <x v="0"/>
    <s v="KALLPA33170108TG5TG"/>
    <s v="Kallpa Generaci¢n S.A."/>
    <x v="22"/>
    <x v="22"/>
    <s v="C.T. Las Flores"/>
    <x v="89"/>
    <s v="TG"/>
    <x v="3"/>
    <x v="18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4926.36900000001"/>
    <n v="134.92636899999999"/>
    <m/>
    <n v="16.285666666666668"/>
    <n v="17.845166666666668"/>
    <n v="0"/>
    <n v="0"/>
    <n v="66"/>
    <s v="BASE DE DATOS"/>
    <m/>
  </r>
  <r>
    <s v="24"/>
    <x v="7"/>
    <s v="KALLPA"/>
    <s v="33145006"/>
    <s v="33145006"/>
    <x v="1"/>
    <s v="TV"/>
    <s v="S"/>
    <n v="406.75"/>
    <n v="345.10300000000001"/>
    <n v="39121.737999999998"/>
    <n v="174931.397"/>
    <n v="214053.13500000001"/>
    <n v="0"/>
    <n v="744"/>
    <n v="0"/>
    <n v="0"/>
    <m/>
    <x v="0"/>
    <s v="KALLPA33145006TVTV"/>
    <s v="Kallpa Generaci¢n S.A."/>
    <x v="22"/>
    <x v="22"/>
    <s v="C.T. Kallpa"/>
    <x v="88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214053.13500000001"/>
    <n v="214.053135"/>
    <m/>
    <n v="33.895833333333336"/>
    <n v="28.758583333333334"/>
    <n v="0"/>
    <n v="0"/>
    <n v="66"/>
    <s v="BASE DE DATOS"/>
    <m/>
  </r>
  <r>
    <s v="24"/>
    <x v="7"/>
    <s v="KALLPA"/>
    <s v="33170108"/>
    <s v="33170108"/>
    <x v="1"/>
    <s v="TV"/>
    <s v="S"/>
    <n v="111.172"/>
    <n v="107.654"/>
    <n v="11313.228999999999"/>
    <n v="47272.321000000004"/>
    <n v="58585.55"/>
    <n v="195.67"/>
    <n v="543.9"/>
    <n v="195.67"/>
    <n v="0"/>
    <m/>
    <x v="0"/>
    <s v="KALLPA33170108TVTV"/>
    <s v="Kallpa Generaci¢n S.A."/>
    <x v="22"/>
    <x v="22"/>
    <s v="C.T. Las Flores"/>
    <x v="89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58585.55"/>
    <n v="58.585550000000005"/>
    <m/>
    <n v="9.2643333333333331"/>
    <n v="8.971166666666667"/>
    <n v="0"/>
    <n v="0"/>
    <n v="66"/>
    <s v="BASE DE DATOS"/>
    <m/>
  </r>
  <r>
    <s v="24"/>
    <x v="6"/>
    <s v="KALLPA"/>
    <s v="33145006"/>
    <s v="33145006"/>
    <x v="0"/>
    <s v="TG1"/>
    <s v="S"/>
    <n v="187.07300000000001"/>
    <n v="185.69399999999999"/>
    <n v="25408.601999999999"/>
    <n v="113210.341"/>
    <n v="138618.943"/>
    <n v="0"/>
    <n v="744"/>
    <n v="0"/>
    <n v="0"/>
    <m/>
    <x v="0"/>
    <s v="KALLPA33145006TG1TG"/>
    <s v="Kallpa Generaci¢n S.A."/>
    <x v="22"/>
    <x v="22"/>
    <s v="C.T. Kallpa"/>
    <x v="88"/>
    <s v="TG"/>
    <x v="3"/>
    <x v="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8618.943"/>
    <n v="138.618943"/>
    <m/>
    <n v="15.589416666666667"/>
    <n v="15.474499999999999"/>
    <n v="0"/>
    <n v="0"/>
    <n v="66"/>
    <s v="BASE DE DATOS"/>
    <m/>
  </r>
  <r>
    <s v="24"/>
    <x v="6"/>
    <s v="KALLPA"/>
    <s v="33145006"/>
    <s v="33145006"/>
    <x v="0"/>
    <s v="TG2"/>
    <s v="S"/>
    <n v="191.429"/>
    <n v="179.23699999999999"/>
    <n v="28316.498"/>
    <n v="125826.42600000001"/>
    <n v="154142.924"/>
    <n v="0"/>
    <n v="744"/>
    <n v="0"/>
    <n v="0"/>
    <m/>
    <x v="0"/>
    <s v="KALLPA33145006TG2TG"/>
    <s v="Kallpa Generaci¢n S.A."/>
    <x v="22"/>
    <x v="22"/>
    <s v="C.T. Kallpa"/>
    <x v="88"/>
    <s v="TG"/>
    <x v="3"/>
    <x v="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54142.924"/>
    <n v="154.14292399999999"/>
    <m/>
    <n v="15.952416666666666"/>
    <n v="14.936416666666666"/>
    <n v="0"/>
    <n v="0"/>
    <n v="66"/>
    <s v="BASE DE DATOS"/>
    <m/>
  </r>
  <r>
    <s v="24"/>
    <x v="6"/>
    <s v="KALLPA"/>
    <s v="33145006"/>
    <s v="33145006"/>
    <x v="0"/>
    <s v="TG3"/>
    <s v="S"/>
    <n v="193.74799999999999"/>
    <n v="186.24"/>
    <n v="28418.764999999999"/>
    <n v="126101.19100000001"/>
    <n v="154519.95600000001"/>
    <n v="0"/>
    <n v="744"/>
    <n v="0"/>
    <n v="0"/>
    <m/>
    <x v="0"/>
    <s v="KALLPA33145006TG3TG"/>
    <s v="Kallpa Generaci¢n S.A."/>
    <x v="22"/>
    <x v="22"/>
    <s v="C.T. Kallpa"/>
    <x v="88"/>
    <s v="TG"/>
    <x v="3"/>
    <x v="20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54519.95600000001"/>
    <n v="154.51995600000001"/>
    <m/>
    <n v="16.145666666666667"/>
    <n v="15.520000000000001"/>
    <n v="0"/>
    <n v="0"/>
    <n v="66"/>
    <s v="BASE DE DATOS"/>
    <m/>
  </r>
  <r>
    <s v="24"/>
    <x v="6"/>
    <s v="KALLPA"/>
    <s v="33170108"/>
    <s v="33170108"/>
    <x v="0"/>
    <s v="TG5"/>
    <s v="S"/>
    <n v="195.428"/>
    <n v="214.142"/>
    <n v="28858.739000000001"/>
    <n v="128487.333"/>
    <n v="157346.07199999999"/>
    <n v="0"/>
    <n v="743.7"/>
    <n v="0"/>
    <n v="0"/>
    <m/>
    <x v="0"/>
    <s v="KALLPA33170108TG5TG"/>
    <s v="Kallpa Generaci¢n S.A."/>
    <x v="22"/>
    <x v="22"/>
    <s v="C.T. Las Flores"/>
    <x v="89"/>
    <s v="TG"/>
    <x v="3"/>
    <x v="18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57346.07199999999"/>
    <n v="157.34607199999999"/>
    <m/>
    <n v="16.285666666666668"/>
    <n v="17.845166666666668"/>
    <n v="0"/>
    <n v="0"/>
    <n v="66"/>
    <s v="BASE DE DATOS"/>
    <m/>
  </r>
  <r>
    <s v="24"/>
    <x v="6"/>
    <s v="KALLPA"/>
    <s v="33145006"/>
    <s v="33145006"/>
    <x v="1"/>
    <s v="TV"/>
    <s v="S"/>
    <n v="406.75"/>
    <n v="345.10300000000001"/>
    <n v="39863.415999999997"/>
    <n v="178049.421"/>
    <n v="217912.837"/>
    <n v="0"/>
    <n v="744"/>
    <n v="0"/>
    <n v="0"/>
    <m/>
    <x v="0"/>
    <s v="KALLPA33145006TVTV"/>
    <s v="Kallpa Generaci¢n S.A."/>
    <x v="22"/>
    <x v="22"/>
    <s v="C.T. Kallpa"/>
    <x v="88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217912.837"/>
    <n v="217.912837"/>
    <m/>
    <n v="33.895833333333336"/>
    <n v="28.758583333333334"/>
    <n v="0"/>
    <n v="0"/>
    <n v="66"/>
    <s v="BASE DE DATOS"/>
    <m/>
  </r>
  <r>
    <s v="24"/>
    <x v="6"/>
    <s v="KALLPA"/>
    <s v="33170108"/>
    <s v="33170108"/>
    <x v="1"/>
    <s v="TV"/>
    <s v="S"/>
    <n v="111.172"/>
    <n v="107.654"/>
    <n v="14023.964"/>
    <n v="62264.099000000002"/>
    <n v="76288.062999999995"/>
    <n v="36"/>
    <n v="710.63"/>
    <n v="36"/>
    <n v="0"/>
    <m/>
    <x v="0"/>
    <s v="KALLPA33170108TVTV"/>
    <s v="Kallpa Generaci¢n S.A."/>
    <x v="22"/>
    <x v="22"/>
    <s v="C.T. Las Flores"/>
    <x v="89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6288.062999999995"/>
    <n v="76.288062999999994"/>
    <m/>
    <n v="9.2643333333333331"/>
    <n v="8.971166666666667"/>
    <n v="0"/>
    <n v="0"/>
    <n v="66"/>
    <s v="BASE DE DATOS"/>
    <m/>
  </r>
  <r>
    <s v="24"/>
    <x v="5"/>
    <s v="ENEGEN"/>
    <s v="33002293"/>
    <s v="33002293"/>
    <x v="0"/>
    <s v="TG-2"/>
    <s v="N"/>
    <n v="0"/>
    <n v="0"/>
    <n v="0"/>
    <n v="0"/>
    <n v="0"/>
    <n v="0"/>
    <n v="0"/>
    <n v="0"/>
    <n v="0"/>
    <m/>
    <x v="0"/>
    <s v="ENEGEN33002293TG-2TG"/>
    <s v="ENEL Generación Perú S.A.A."/>
    <x v="16"/>
    <x v="16"/>
    <s v="C. T. Santa Rosa"/>
    <x v="76"/>
    <s v="TG"/>
    <x v="0"/>
    <x v="180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5"/>
    <s v="ENEGEN"/>
    <s v="33002293"/>
    <s v="33002293"/>
    <x v="0"/>
    <s v="TG-3"/>
    <s v="N"/>
    <n v="0"/>
    <n v="0"/>
    <n v="0"/>
    <n v="0"/>
    <n v="0"/>
    <n v="0"/>
    <n v="0"/>
    <n v="0"/>
    <n v="0"/>
    <m/>
    <x v="0"/>
    <s v="ENEGEN33002293TG-3TG"/>
    <s v="ENEL Generación Perú S.A.A."/>
    <x v="16"/>
    <x v="16"/>
    <s v="C. T. Santa Rosa"/>
    <x v="76"/>
    <s v="TG"/>
    <x v="0"/>
    <x v="181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5"/>
    <s v="ENEGEN"/>
    <s v="33002293"/>
    <s v="33002293"/>
    <x v="0"/>
    <s v="TG-4"/>
    <s v="N"/>
    <n v="0"/>
    <n v="0"/>
    <n v="0"/>
    <n v="0"/>
    <n v="0"/>
    <n v="0"/>
    <n v="0"/>
    <n v="0"/>
    <n v="0"/>
    <m/>
    <x v="0"/>
    <s v="ENEGEN33002293TG-4TG"/>
    <s v="ENEL Generación Perú S.A.A."/>
    <x v="16"/>
    <x v="16"/>
    <s v="C. T. Santa Rosa"/>
    <x v="76"/>
    <s v="TG"/>
    <x v="0"/>
    <x v="182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5"/>
    <s v="ENEGEN"/>
    <s v="33002293"/>
    <s v="33002293"/>
    <x v="0"/>
    <s v="TG-5"/>
    <s v="S"/>
    <n v="59.6"/>
    <n v="47.905000000000001"/>
    <n v="1557.2929999999999"/>
    <n v="3076.2359999999999"/>
    <n v="4633.5290000000005"/>
    <n v="0"/>
    <n v="105.82"/>
    <n v="3.12"/>
    <n v="0"/>
    <m/>
    <x v="0"/>
    <s v="ENEGEN33002293TG-5TG"/>
    <s v="ENEL Generación Perú S.A.A."/>
    <x v="16"/>
    <x v="16"/>
    <s v="C. T. Santa Rosa"/>
    <x v="76"/>
    <s v="TG"/>
    <x v="0"/>
    <x v="183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4633.5290000000005"/>
    <n v="4.6335290000000002"/>
    <m/>
    <s v="-"/>
    <s v="-"/>
    <n v="0"/>
    <n v="-9.0949470177292824E-13"/>
    <n v="46"/>
    <s v="BASE DE DATOS"/>
    <m/>
  </r>
  <r>
    <s v="24"/>
    <x v="5"/>
    <s v="ENEGEN"/>
    <s v="33002293"/>
    <s v="33002293"/>
    <x v="0"/>
    <s v="TG-6"/>
    <s v="S"/>
    <n v="59.6"/>
    <n v="53.71"/>
    <n v="1360.2670000000001"/>
    <n v="3017.7579999999998"/>
    <n v="4378.0249999999996"/>
    <n v="0"/>
    <n v="96.48"/>
    <n v="0.81"/>
    <n v="0"/>
    <m/>
    <x v="0"/>
    <s v="ENEGEN33002293TG-6TG"/>
    <s v="ENEL Generación Perú S.A.A."/>
    <x v="16"/>
    <x v="16"/>
    <s v="C. T. Santa Rosa"/>
    <x v="76"/>
    <s v="TG"/>
    <x v="0"/>
    <x v="184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4378.0249999999996"/>
    <n v="4.3780250000000001"/>
    <m/>
    <s v="-"/>
    <s v="-"/>
    <n v="0"/>
    <n v="0"/>
    <n v="46"/>
    <s v="BASE DE DATOS"/>
    <m/>
  </r>
  <r>
    <s v="24"/>
    <x v="5"/>
    <s v="ENEGEN"/>
    <s v="33002293"/>
    <s v="33002293"/>
    <x v="0"/>
    <s v="TG-7"/>
    <s v="S"/>
    <n v="127.5"/>
    <n v="119.53700000000001"/>
    <n v="1721.7950000000001"/>
    <n v="5649.8710000000001"/>
    <n v="7371.6660000000002"/>
    <n v="365.95"/>
    <n v="107.03"/>
    <n v="59.9"/>
    <n v="0"/>
    <m/>
    <x v="0"/>
    <s v="ENEGEN33002293TG-7TG"/>
    <s v="ENEL Generación Perú S.A.A."/>
    <x v="16"/>
    <x v="16"/>
    <s v="C. T. Santa Rosa"/>
    <x v="76"/>
    <s v="TG"/>
    <x v="0"/>
    <x v="185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7371.6660000000002"/>
    <n v="7.3716660000000003"/>
    <m/>
    <s v="-"/>
    <s v="-"/>
    <n v="0"/>
    <n v="0"/>
    <n v="46"/>
    <s v="BASE DE DATOS"/>
    <m/>
  </r>
  <r>
    <s v="24"/>
    <x v="5"/>
    <s v="ENEGEN"/>
    <s v="33002293"/>
    <s v="33002293"/>
    <x v="0"/>
    <s v="TG-8"/>
    <s v="S"/>
    <n v="200"/>
    <n v="191.196"/>
    <n v="9880.5069999999996"/>
    <n v="21657.491000000002"/>
    <n v="31537.998"/>
    <n v="0"/>
    <n v="183"/>
    <n v="100.32"/>
    <n v="0"/>
    <m/>
    <x v="0"/>
    <s v="ENEGEN33002293TG-8TG"/>
    <s v="ENEL Generación Perú S.A.A."/>
    <x v="16"/>
    <x v="16"/>
    <s v="C. T. Santa Rosa"/>
    <x v="76"/>
    <s v="TG"/>
    <x v="0"/>
    <x v="186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31537.998"/>
    <n v="31.537997999999998"/>
    <m/>
    <s v="-"/>
    <s v="-"/>
    <n v="0"/>
    <n v="0"/>
    <n v="46"/>
    <s v="BASE DE DATOS"/>
    <m/>
  </r>
  <r>
    <s v="24"/>
    <x v="5"/>
    <s v="ENEGEN"/>
    <s v="33028294"/>
    <s v="33028294"/>
    <x v="0"/>
    <s v="TG-3"/>
    <s v="S"/>
    <n v="170"/>
    <n v="150.28899999999999"/>
    <n v="25584.013999999999"/>
    <n v="76389.592999999993"/>
    <n v="101973.606"/>
    <n v="0"/>
    <n v="720"/>
    <n v="0"/>
    <n v="0"/>
    <m/>
    <x v="0"/>
    <s v="ENEGEN33028294TG-3TG"/>
    <s v="ENEL Generación Perú S.A.A."/>
    <x v="16"/>
    <x v="16"/>
    <s v="C. T. Ventanilla"/>
    <x v="77"/>
    <s v="TG"/>
    <x v="3"/>
    <x v="181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101973.606"/>
    <n v="101.973606"/>
    <m/>
    <s v="-"/>
    <s v="-"/>
    <n v="0"/>
    <n v="9.9999998928979039E-4"/>
    <n v="46"/>
    <s v="BASE DE DATOS"/>
    <m/>
  </r>
  <r>
    <s v="24"/>
    <x v="5"/>
    <s v="ENEGEN"/>
    <s v="33028294"/>
    <s v="33028294"/>
    <x v="0"/>
    <s v="TG-4"/>
    <s v="S"/>
    <n v="170"/>
    <n v="150.88900000000001"/>
    <n v="19989.78"/>
    <n v="58601.008999999998"/>
    <n v="78590.789000000004"/>
    <n v="160.72999999999999"/>
    <n v="557.82000000000005"/>
    <n v="0"/>
    <n v="0"/>
    <m/>
    <x v="0"/>
    <s v="ENEGEN33028294TG-4TG"/>
    <s v="ENEL Generación Perú S.A.A."/>
    <x v="16"/>
    <x v="16"/>
    <s v="C. T. Ventanilla"/>
    <x v="77"/>
    <s v="TG"/>
    <x v="3"/>
    <x v="182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78590.789000000004"/>
    <n v="78.590789000000001"/>
    <m/>
    <s v="-"/>
    <s v="-"/>
    <n v="0"/>
    <n v="-1.4551915228366852E-11"/>
    <n v="46"/>
    <s v="BASE DE DATOS"/>
    <m/>
  </r>
  <r>
    <s v="24"/>
    <x v="5"/>
    <s v="ENEGEN"/>
    <s v="33028294"/>
    <s v="33028294"/>
    <x v="1"/>
    <s v="TV-7"/>
    <s v="S"/>
    <n v="184"/>
    <n v="170.44499999999999"/>
    <n v="23578.286"/>
    <n v="69416.603000000003"/>
    <n v="92994.888999999996"/>
    <n v="0"/>
    <n v="718.17"/>
    <n v="1.83"/>
    <n v="0"/>
    <m/>
    <x v="0"/>
    <s v="ENEGEN33028294TV-7TV"/>
    <s v="ENEL Generación Perú S.A.A."/>
    <x v="16"/>
    <x v="16"/>
    <s v="C. T. Ventanilla"/>
    <x v="77"/>
    <s v="TV"/>
    <x v="3"/>
    <x v="187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92994.888999999996"/>
    <n v="92.994889000000001"/>
    <m/>
    <s v="-"/>
    <s v="-"/>
    <n v="0"/>
    <n v="0"/>
    <n v="46"/>
    <s v="BASE DE DATOS"/>
    <m/>
  </r>
  <r>
    <s v="24"/>
    <x v="7"/>
    <s v="ENEGEN"/>
    <s v="33002293"/>
    <s v="33002293"/>
    <x v="0"/>
    <s v="TG-2"/>
    <s v="N"/>
    <n v="0"/>
    <n v="0"/>
    <n v="0"/>
    <n v="0"/>
    <n v="0"/>
    <n v="0"/>
    <n v="0"/>
    <n v="0"/>
    <n v="0"/>
    <m/>
    <x v="0"/>
    <s v="ENEGEN33002293TG-2TG"/>
    <s v="ENEL Generación Perú S.A.A."/>
    <x v="16"/>
    <x v="16"/>
    <s v="C. T. Santa Rosa"/>
    <x v="76"/>
    <s v="TG"/>
    <x v="0"/>
    <x v="180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7"/>
    <s v="ENEGEN"/>
    <s v="33002293"/>
    <s v="33002293"/>
    <x v="0"/>
    <s v="TG-3"/>
    <s v="N"/>
    <n v="0"/>
    <n v="0"/>
    <n v="0"/>
    <n v="0"/>
    <n v="0"/>
    <n v="0"/>
    <n v="0"/>
    <n v="0"/>
    <n v="0"/>
    <m/>
    <x v="0"/>
    <s v="ENEGEN33002293TG-3TG"/>
    <s v="ENEL Generación Perú S.A.A."/>
    <x v="16"/>
    <x v="16"/>
    <s v="C. T. Santa Rosa"/>
    <x v="76"/>
    <s v="TG"/>
    <x v="0"/>
    <x v="181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7"/>
    <s v="ENEGEN"/>
    <s v="33002293"/>
    <s v="33002293"/>
    <x v="0"/>
    <s v="TG-4"/>
    <s v="N"/>
    <n v="0"/>
    <n v="0"/>
    <n v="0"/>
    <n v="0"/>
    <n v="0"/>
    <n v="0"/>
    <n v="0"/>
    <n v="0"/>
    <n v="0"/>
    <m/>
    <x v="0"/>
    <s v="ENEGEN33002293TG-4TG"/>
    <s v="ENEL Generación Perú S.A.A."/>
    <x v="16"/>
    <x v="16"/>
    <s v="C. T. Santa Rosa"/>
    <x v="76"/>
    <s v="TG"/>
    <x v="0"/>
    <x v="182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s v="-"/>
    <s v="-"/>
    <n v="0"/>
    <n v="0"/>
    <n v="46"/>
    <s v="BASE DE DATOS"/>
    <m/>
  </r>
  <r>
    <s v="24"/>
    <x v="7"/>
    <s v="ENEGEN"/>
    <s v="33002293"/>
    <s v="33002293"/>
    <x v="0"/>
    <s v="TG-5"/>
    <s v="S"/>
    <n v="59.6"/>
    <n v="47.905000000000001"/>
    <n v="1109.9000000000001"/>
    <n v="2700.4670000000001"/>
    <n v="3810.3670000000002"/>
    <n v="0"/>
    <n v="104.38"/>
    <n v="0"/>
    <n v="0"/>
    <m/>
    <x v="0"/>
    <s v="ENEGEN33002293TG-5TG"/>
    <s v="ENEL Generación Perú S.A.A."/>
    <x v="16"/>
    <x v="16"/>
    <s v="C. T. Santa Rosa"/>
    <x v="76"/>
    <s v="TG"/>
    <x v="0"/>
    <x v="183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3810.3670000000002"/>
    <n v="3.8103670000000003"/>
    <m/>
    <s v="-"/>
    <s v="-"/>
    <n v="0"/>
    <n v="0"/>
    <n v="46"/>
    <s v="BASE DE DATOS"/>
    <m/>
  </r>
  <r>
    <s v="24"/>
    <x v="7"/>
    <s v="ENEGEN"/>
    <s v="33002293"/>
    <s v="33002293"/>
    <x v="0"/>
    <s v="TG-6"/>
    <s v="S"/>
    <n v="59.6"/>
    <n v="53.71"/>
    <n v="1293.3389999999999"/>
    <n v="3053.8989999999999"/>
    <n v="4347.2380000000003"/>
    <n v="0"/>
    <n v="98.93"/>
    <n v="0"/>
    <n v="0"/>
    <m/>
    <x v="0"/>
    <s v="ENEGEN33002293TG-6TG"/>
    <s v="ENEL Generación Perú S.A.A."/>
    <x v="16"/>
    <x v="16"/>
    <s v="C. T. Santa Rosa"/>
    <x v="76"/>
    <s v="TG"/>
    <x v="0"/>
    <x v="184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4347.2380000000003"/>
    <n v="4.3472379999999999"/>
    <m/>
    <s v="-"/>
    <s v="-"/>
    <n v="0"/>
    <n v="-9.0949470177292824E-13"/>
    <n v="46"/>
    <s v="BASE DE DATOS"/>
    <m/>
  </r>
  <r>
    <s v="24"/>
    <x v="7"/>
    <s v="ENEGEN"/>
    <s v="33002293"/>
    <s v="33002293"/>
    <x v="0"/>
    <s v="TG-7"/>
    <s v="S"/>
    <n v="127.5"/>
    <n v="118.14700000000001"/>
    <n v="5691.9319999999998"/>
    <n v="14014.688"/>
    <n v="19706.62"/>
    <n v="0"/>
    <n v="201.75"/>
    <n v="0"/>
    <n v="0"/>
    <m/>
    <x v="0"/>
    <s v="ENEGEN33002293TG-7TG"/>
    <s v="ENEL Generación Perú S.A.A."/>
    <x v="16"/>
    <x v="16"/>
    <s v="C. T. Santa Rosa"/>
    <x v="76"/>
    <s v="TG"/>
    <x v="0"/>
    <x v="185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19706.62"/>
    <n v="19.706619999999997"/>
    <m/>
    <s v="-"/>
    <s v="-"/>
    <n v="0"/>
    <n v="0"/>
    <n v="46"/>
    <s v="BASE DE DATOS"/>
    <m/>
  </r>
  <r>
    <s v="24"/>
    <x v="7"/>
    <s v="ENEGEN"/>
    <s v="33002293"/>
    <s v="33002293"/>
    <x v="0"/>
    <s v="TG-8"/>
    <s v="S"/>
    <n v="200"/>
    <n v="191.196"/>
    <n v="17048.189999999999"/>
    <n v="45504.303"/>
    <n v="62552.491999999998"/>
    <n v="0"/>
    <n v="357.45"/>
    <n v="0"/>
    <n v="0"/>
    <m/>
    <x v="0"/>
    <s v="ENEGEN33002293TG-8TG"/>
    <s v="ENEL Generación Perú S.A.A."/>
    <x v="16"/>
    <x v="16"/>
    <s v="C. T. Santa Rosa"/>
    <x v="76"/>
    <s v="TG"/>
    <x v="0"/>
    <x v="186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62552.491999999998"/>
    <n v="62.552492000000001"/>
    <m/>
    <s v="-"/>
    <s v="-"/>
    <n v="0"/>
    <n v="1.0000000038417056E-3"/>
    <n v="46"/>
    <s v="BASE DE DATOS"/>
    <m/>
  </r>
  <r>
    <s v="24"/>
    <x v="7"/>
    <s v="ENEGEN"/>
    <s v="33028294"/>
    <s v="33028294"/>
    <x v="0"/>
    <s v="TG-3"/>
    <s v="S"/>
    <n v="170"/>
    <n v="150.28899999999999"/>
    <n v="26308.657999999999"/>
    <n v="79080.928"/>
    <n v="105389.586"/>
    <n v="0"/>
    <n v="744"/>
    <n v="0"/>
    <n v="0"/>
    <m/>
    <x v="0"/>
    <s v="ENEGEN33028294TG-3TG"/>
    <s v="ENEL Generación Perú S.A.A."/>
    <x v="16"/>
    <x v="16"/>
    <s v="C. T. Ventanilla"/>
    <x v="77"/>
    <s v="TG"/>
    <x v="3"/>
    <x v="181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105389.586"/>
    <n v="105.38958599999999"/>
    <m/>
    <s v="-"/>
    <s v="-"/>
    <n v="0"/>
    <n v="0"/>
    <n v="46"/>
    <s v="BASE DE DATOS"/>
    <m/>
  </r>
  <r>
    <s v="24"/>
    <x v="7"/>
    <s v="ENEGEN"/>
    <s v="33028294"/>
    <s v="33028294"/>
    <x v="0"/>
    <s v="TG-4"/>
    <s v="S"/>
    <n v="170"/>
    <n v="150.88900000000001"/>
    <n v="9697.9609999999993"/>
    <n v="29819.697"/>
    <n v="39517.658000000003"/>
    <n v="0"/>
    <n v="290.85000000000002"/>
    <n v="449.82"/>
    <n v="0"/>
    <m/>
    <x v="0"/>
    <s v="ENEGEN33028294TG-4TG"/>
    <s v="ENEL Generación Perú S.A.A."/>
    <x v="16"/>
    <x v="16"/>
    <s v="C. T. Ventanilla"/>
    <x v="77"/>
    <s v="TG"/>
    <x v="3"/>
    <x v="182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39517.658000000003"/>
    <n v="39.517658000000004"/>
    <m/>
    <s v="-"/>
    <s v="-"/>
    <n v="0"/>
    <n v="-7.2759576141834259E-12"/>
    <n v="46"/>
    <s v="BASE DE DATOS"/>
    <m/>
  </r>
  <r>
    <s v="24"/>
    <x v="7"/>
    <s v="ENEGEN"/>
    <s v="33028294"/>
    <s v="33028294"/>
    <x v="1"/>
    <s v="TV-7"/>
    <s v="S"/>
    <n v="184"/>
    <n v="174.98699999999999"/>
    <n v="19115.819"/>
    <n v="56553.930999999997"/>
    <n v="75669.75"/>
    <n v="0"/>
    <n v="743.98"/>
    <n v="0.01"/>
    <n v="0"/>
    <m/>
    <x v="0"/>
    <s v="ENEGEN33028294TV-7TV"/>
    <s v="ENEL Generación Perú S.A.A."/>
    <x v="16"/>
    <x v="16"/>
    <s v="C. T. Ventanilla"/>
    <x v="77"/>
    <s v="TV"/>
    <x v="3"/>
    <x v="187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75669.75"/>
    <n v="75.669749999999993"/>
    <m/>
    <s v="-"/>
    <s v="-"/>
    <n v="0"/>
    <n v="0"/>
    <n v="46"/>
    <s v="BASE DE DATOS"/>
    <m/>
  </r>
  <r>
    <s v="24"/>
    <x v="7"/>
    <s v="ENGIEP"/>
    <s v="53201207"/>
    <s v="53201207"/>
    <x v="0"/>
    <s v="TG11"/>
    <s v="S"/>
    <n v="180.9"/>
    <n v="173.52799999999999"/>
    <n v="33379.976999999999"/>
    <n v="99757.585000000006"/>
    <n v="133137.56200000001"/>
    <n v="0"/>
    <n v="744"/>
    <n v="0"/>
    <n v="0"/>
    <m/>
    <x v="0"/>
    <s v="ENGIEP53201207TG11TG"/>
    <s v="ENGIE Energía Perú S.A."/>
    <x v="28"/>
    <x v="28"/>
    <s v="C. T. CHILCA1"/>
    <x v="98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3137.56200000001"/>
    <n v="133.137562"/>
    <m/>
    <n v="15.075000000000001"/>
    <n v="14.460666666666667"/>
    <n v="0"/>
    <n v="0"/>
    <n v="50"/>
    <s v="BASE DE DATOS"/>
    <m/>
  </r>
  <r>
    <s v="24"/>
    <x v="7"/>
    <s v="ENGIEP"/>
    <s v="53201207"/>
    <s v="53201207"/>
    <x v="0"/>
    <s v="TG12"/>
    <s v="S"/>
    <n v="180.9"/>
    <n v="170.565"/>
    <n v="31933.016"/>
    <n v="95453.627999999997"/>
    <n v="127386.644"/>
    <n v="0"/>
    <n v="744"/>
    <n v="0"/>
    <n v="0"/>
    <m/>
    <x v="0"/>
    <s v="ENGIEP53201207TG12TG"/>
    <s v="ENGIE Energía Perú S.A."/>
    <x v="28"/>
    <x v="28"/>
    <s v="C. T. CHILCA1"/>
    <x v="98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7386.644"/>
    <n v="127.386644"/>
    <m/>
    <n v="15.075000000000001"/>
    <n v="14.213749999999999"/>
    <n v="0"/>
    <n v="0"/>
    <n v="50"/>
    <s v="BASE DE DATOS"/>
    <m/>
  </r>
  <r>
    <s v="24"/>
    <x v="7"/>
    <s v="ENGIEP"/>
    <s v="53201207"/>
    <s v="53201207"/>
    <x v="0"/>
    <s v="TG21"/>
    <s v="S"/>
    <n v="199.8"/>
    <n v="191.21799999999999"/>
    <n v="35739.008000000002"/>
    <n v="103445.836"/>
    <n v="139184.84400000001"/>
    <n v="0"/>
    <n v="733.58"/>
    <n v="0"/>
    <n v="0"/>
    <m/>
    <x v="0"/>
    <s v="ENGIEP53201207TG21TG"/>
    <s v="ENGIE Energía Perú S.A."/>
    <x v="28"/>
    <x v="28"/>
    <s v="C. T. CHILCA1"/>
    <x v="98"/>
    <s v="TG"/>
    <x v="3"/>
    <x v="22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9184.84400000001"/>
    <n v="139.184844"/>
    <m/>
    <n v="16.650000000000002"/>
    <n v="15.934833333333332"/>
    <n v="0"/>
    <n v="-2.9103830456733704E-11"/>
    <n v="50"/>
    <s v="BASE DE DATOS"/>
    <m/>
  </r>
  <r>
    <s v="24"/>
    <x v="7"/>
    <s v="ENGIEP"/>
    <s v="53201207"/>
    <s v="53201207"/>
    <x v="1"/>
    <s v="TV21"/>
    <s v="S"/>
    <n v="292"/>
    <n v="268.072"/>
    <n v="49478.968000000001"/>
    <n v="147796.348"/>
    <n v="197275.315"/>
    <n v="0"/>
    <n v="744"/>
    <n v="0"/>
    <n v="0"/>
    <m/>
    <x v="0"/>
    <s v="ENGIEP53201207TV21TV"/>
    <s v="ENGIE Energía Perú S.A."/>
    <x v="28"/>
    <x v="28"/>
    <s v="C.T. CHILCA1"/>
    <x v="98"/>
    <s v="TV"/>
    <x v="3"/>
    <x v="222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97275.315"/>
    <n v="197.27531500000001"/>
    <m/>
    <n v="24.333333333333332"/>
    <n v="22.339333333333332"/>
    <n v="0"/>
    <n v="9.9999998928979039E-4"/>
    <n v="50"/>
    <s v="BASE DE DATOS"/>
    <m/>
  </r>
  <r>
    <s v="24"/>
    <x v="7"/>
    <s v="ENGIEP"/>
    <s v="53201207"/>
    <s v="53201207"/>
    <x v="0"/>
    <s v="TG41"/>
    <s v="S"/>
    <n v="73.599999999999994"/>
    <n v="74.215999999999994"/>
    <n v="10753.075999999999"/>
    <n v="30965.526000000002"/>
    <n v="41718.601999999999"/>
    <n v="0"/>
    <n v="570.48"/>
    <n v="1.73"/>
    <n v="0"/>
    <m/>
    <x v="0"/>
    <s v="ENGIEP53201207TG41TG"/>
    <s v="ENGIE Energía Perú S.A."/>
    <x v="28"/>
    <x v="28"/>
    <s v="C. T. CHILCA1"/>
    <x v="98"/>
    <s v="TG"/>
    <x v="3"/>
    <x v="22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41718.601999999999"/>
    <n v="41.718601999999997"/>
    <m/>
    <n v="6.1333333333333329"/>
    <n v="6.1846666666666659"/>
    <n v="0"/>
    <n v="0"/>
    <n v="50"/>
    <s v="BASE DE DATOS"/>
    <m/>
  </r>
  <r>
    <s v="24"/>
    <x v="7"/>
    <s v="ENGIEP"/>
    <s v="53201207"/>
    <s v="53201207"/>
    <x v="1"/>
    <s v="TV41"/>
    <s v="S"/>
    <n v="45"/>
    <n v="36.281999999999996"/>
    <n v="5194.317"/>
    <n v="15051.593999999999"/>
    <n v="20245.91"/>
    <n v="0"/>
    <n v="557.83000000000004"/>
    <n v="1.72"/>
    <n v="0"/>
    <m/>
    <x v="0"/>
    <s v="ENGIEP53201207TV41TV"/>
    <s v="ENGIE Energía Perú S.A."/>
    <x v="28"/>
    <x v="28"/>
    <s v="C.T. CHILCA1"/>
    <x v="98"/>
    <s v="TV"/>
    <x v="3"/>
    <x v="22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20245.91"/>
    <n v="20.245909999999999"/>
    <m/>
    <n v="4.0909090909090908"/>
    <n v="3.2983636363636362"/>
    <n v="0"/>
    <n v="1.0000000002037268E-3"/>
    <n v="50"/>
    <s v="BASE DE DATOS"/>
    <m/>
  </r>
  <r>
    <s v="24"/>
    <x v="7"/>
    <s v="ENGIEP"/>
    <s v="33357414"/>
    <s v="33357414"/>
    <x v="0"/>
    <s v="TG1 NEPI"/>
    <s v="S"/>
    <n v="203.43"/>
    <n v="206.495"/>
    <n v="0"/>
    <n v="259.17700000000002"/>
    <n v="259.17700000000002"/>
    <n v="0"/>
    <n v="2.2799999999999998"/>
    <n v="0"/>
    <n v="0"/>
    <m/>
    <x v="0"/>
    <s v="ENGIEP33357414TG1 NEPITG"/>
    <s v="ENGIE Energía Perú S.A."/>
    <x v="28"/>
    <x v="28"/>
    <s v="C.T. NEPI"/>
    <x v="99"/>
    <s v="TG"/>
    <x v="0"/>
    <x v="236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259.17700000000002"/>
    <n v="0.25917700000000005"/>
    <m/>
    <n v="29.958749999999998"/>
    <n v="25.811875000000001"/>
    <n v="0"/>
    <n v="0"/>
    <n v="50"/>
    <s v="BASE DE DATOS"/>
    <m/>
  </r>
  <r>
    <s v="24"/>
    <x v="7"/>
    <s v="ENGIEP"/>
    <s v="33357414"/>
    <s v="33357414"/>
    <x v="0"/>
    <s v="TG3 NEPI"/>
    <s v="S"/>
    <n v="203.43"/>
    <n v="205.99"/>
    <n v="0"/>
    <n v="244.995"/>
    <n v="244.995"/>
    <n v="0"/>
    <n v="2.23"/>
    <n v="0"/>
    <n v="0"/>
    <m/>
    <x v="0"/>
    <s v="ENGIEP33357414TG3 NEPITG"/>
    <s v="ENGIE Energía Perú S.A."/>
    <x v="28"/>
    <x v="28"/>
    <s v="C.T. NEPI"/>
    <x v="99"/>
    <s v="TG"/>
    <x v="0"/>
    <x v="225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244.995"/>
    <n v="0.24499500000000002"/>
    <m/>
    <n v="34.238571428571426"/>
    <n v="29.427142857142858"/>
    <n v="0"/>
    <n v="0"/>
    <n v="50"/>
    <s v="BASE DE DATOS"/>
    <m/>
  </r>
  <r>
    <s v="24"/>
    <x v="7"/>
    <s v="ENGIEP"/>
    <s v="33357414"/>
    <s v="33357414"/>
    <x v="0"/>
    <s v="TG2 NEPI"/>
    <s v="S"/>
    <n v="203.43"/>
    <n v="206.11500000000001"/>
    <n v="25.31"/>
    <n v="231.304"/>
    <n v="256.61500000000001"/>
    <n v="0"/>
    <n v="2.2200000000000002"/>
    <n v="0"/>
    <n v="0"/>
    <m/>
    <x v="0"/>
    <s v="ENGIEP33357414TG2 NEPITG"/>
    <s v="ENGIE Energía Perú S.A."/>
    <x v="28"/>
    <x v="28"/>
    <s v="C.T. NEPI"/>
    <x v="99"/>
    <s v="TG"/>
    <x v="0"/>
    <x v="233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256.61500000000001"/>
    <n v="0.25661499999999998"/>
    <m/>
    <n v="39.945"/>
    <n v="34.352499999999999"/>
    <n v="0"/>
    <n v="-1.0000000000331966E-3"/>
    <n v="50"/>
    <s v="BASE DE DATOS"/>
    <m/>
  </r>
  <r>
    <s v="24"/>
    <x v="7"/>
    <s v="ENGIEP"/>
    <s v="33280811"/>
    <s v="33280811"/>
    <x v="0"/>
    <s v="GE (TG1)"/>
    <s v="S"/>
    <n v="189.55"/>
    <n v="167.61199999999999"/>
    <n v="200.52600000000001"/>
    <n v="160.82"/>
    <n v="361.346"/>
    <n v="0"/>
    <n v="2.4"/>
    <n v="0"/>
    <n v="0"/>
    <m/>
    <x v="0"/>
    <s v="ENGIEP33280811GE (TG1)TG"/>
    <s v="ENGIE Energía Perú S.A."/>
    <x v="28"/>
    <x v="28"/>
    <s v="C. T. RF ILO"/>
    <x v="102"/>
    <s v="TG"/>
    <x v="0"/>
    <x v="237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361.346"/>
    <n v="0.361346"/>
    <m/>
    <n v="37.910000000000004"/>
    <n v="33.522399999999998"/>
    <n v="0"/>
    <n v="0"/>
    <n v="50"/>
    <s v="BASE DE DATOS"/>
    <m/>
  </r>
  <r>
    <s v="24"/>
    <x v="6"/>
    <s v="ENGIEP"/>
    <s v="53201207"/>
    <s v="53201207"/>
    <x v="0"/>
    <s v="TG11"/>
    <s v="S"/>
    <n v="180.9"/>
    <n v="173.52799999999999"/>
    <n v="33498.589999999997"/>
    <n v="99901.906000000003"/>
    <n v="133400.49600000001"/>
    <n v="0"/>
    <n v="744"/>
    <n v="0"/>
    <n v="0"/>
    <m/>
    <x v="0"/>
    <s v="ENGIEP53201207TG11TG"/>
    <s v="ENGIE Energía Perú S.A."/>
    <x v="28"/>
    <x v="28"/>
    <s v="C. T. CHILCA1"/>
    <x v="98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3400.49600000001"/>
    <n v="133.400496"/>
    <m/>
    <n v="15.075000000000001"/>
    <n v="14.460666666666667"/>
    <n v="0"/>
    <n v="-2.9103830456733704E-11"/>
    <n v="50"/>
    <s v="BASE DE DATOS"/>
    <m/>
  </r>
  <r>
    <s v="24"/>
    <x v="6"/>
    <s v="ENGIEP"/>
    <s v="53201207"/>
    <s v="53201207"/>
    <x v="0"/>
    <s v="TG12"/>
    <s v="S"/>
    <n v="180.9"/>
    <n v="170.565"/>
    <n v="32019.772000000001"/>
    <n v="95559.49"/>
    <n v="127579.26300000001"/>
    <n v="0"/>
    <n v="744"/>
    <n v="0"/>
    <n v="0"/>
    <m/>
    <x v="0"/>
    <s v="ENGIEP53201207TG12TG"/>
    <s v="ENGIE Energía Perú S.A."/>
    <x v="28"/>
    <x v="28"/>
    <s v="C. T. CHILCA1"/>
    <x v="98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7579.26300000001"/>
    <n v="127.57926300000001"/>
    <m/>
    <n v="15.075000000000001"/>
    <n v="14.213749999999999"/>
    <n v="0"/>
    <n v="-1.0000000038417056E-3"/>
    <n v="50"/>
    <s v="BASE DE DATOS"/>
    <m/>
  </r>
  <r>
    <s v="24"/>
    <x v="6"/>
    <s v="ENGIEP"/>
    <s v="53201207"/>
    <s v="53201207"/>
    <x v="0"/>
    <s v="TG21"/>
    <s v="S"/>
    <n v="199.8"/>
    <n v="191.21799999999999"/>
    <n v="32196.983"/>
    <n v="86877.597999999998"/>
    <n v="119074.58100000001"/>
    <n v="5"/>
    <n v="644.54999999999995"/>
    <n v="0"/>
    <n v="0"/>
    <m/>
    <x v="0"/>
    <s v="ENGIEP53201207TG21TG"/>
    <s v="ENGIE Energía Perú S.A."/>
    <x v="28"/>
    <x v="28"/>
    <s v="C. T. CHILCA1"/>
    <x v="98"/>
    <s v="TG"/>
    <x v="3"/>
    <x v="22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19074.58100000001"/>
    <n v="119.07458100000001"/>
    <m/>
    <n v="16.650000000000002"/>
    <n v="15.934833333333332"/>
    <n v="0"/>
    <n v="0"/>
    <n v="50"/>
    <s v="BASE DE DATOS"/>
    <m/>
  </r>
  <r>
    <s v="24"/>
    <x v="6"/>
    <s v="ENGIEP"/>
    <s v="53201207"/>
    <s v="53201207"/>
    <x v="1"/>
    <s v="TV21"/>
    <s v="S"/>
    <n v="292"/>
    <n v="268.072"/>
    <n v="47563.495999999999"/>
    <n v="140711.70000000001"/>
    <n v="188275.196"/>
    <n v="0"/>
    <n v="744"/>
    <n v="0"/>
    <n v="0"/>
    <m/>
    <x v="0"/>
    <s v="ENGIEP53201207TV21TV"/>
    <s v="ENGIE Energía Perú S.A."/>
    <x v="28"/>
    <x v="28"/>
    <s v="C.T. CHILCA1"/>
    <x v="98"/>
    <s v="TV"/>
    <x v="3"/>
    <x v="222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88275.196"/>
    <n v="188.27519599999999"/>
    <m/>
    <n v="24.333333333333332"/>
    <n v="22.339333333333332"/>
    <n v="0"/>
    <n v="0"/>
    <n v="50"/>
    <s v="BASE DE DATOS"/>
    <m/>
  </r>
  <r>
    <s v="24"/>
    <x v="6"/>
    <s v="ENGIEP"/>
    <s v="53201207"/>
    <s v="53201207"/>
    <x v="0"/>
    <s v="TG41"/>
    <s v="S"/>
    <n v="73.599999999999994"/>
    <n v="74.215999999999994"/>
    <n v="6882.8010000000004"/>
    <n v="18837.955000000002"/>
    <n v="25720.756000000001"/>
    <n v="0"/>
    <n v="348.68"/>
    <n v="0"/>
    <n v="0"/>
    <m/>
    <x v="0"/>
    <s v="ENGIEP53201207TG41TG"/>
    <s v="ENGIE Energía Perú S.A."/>
    <x v="28"/>
    <x v="28"/>
    <s v="C. T. CHILCA1"/>
    <x v="98"/>
    <s v="TG"/>
    <x v="3"/>
    <x v="22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25720.756000000001"/>
    <n v="25.720756000000002"/>
    <m/>
    <n v="6.1333333333333329"/>
    <n v="6.1846666666666659"/>
    <n v="0"/>
    <n v="0"/>
    <n v="50"/>
    <s v="BASE DE DATOS"/>
    <m/>
  </r>
  <r>
    <s v="24"/>
    <x v="6"/>
    <s v="ENGIEP"/>
    <s v="53201207"/>
    <s v="53201207"/>
    <x v="1"/>
    <s v="TV41"/>
    <s v="S"/>
    <n v="45"/>
    <n v="36.281999999999996"/>
    <n v="3086.6329999999998"/>
    <n v="8983.3330000000005"/>
    <n v="12069.966"/>
    <n v="0"/>
    <n v="332.37"/>
    <n v="0"/>
    <n v="0"/>
    <m/>
    <x v="0"/>
    <s v="ENGIEP53201207TV41TV"/>
    <s v="ENGIE Energía Perú S.A."/>
    <x v="28"/>
    <x v="28"/>
    <s v="C.T. CHILCA1"/>
    <x v="98"/>
    <s v="TV"/>
    <x v="3"/>
    <x v="22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069.966"/>
    <n v="12.069966000000001"/>
    <m/>
    <n v="4.0909090909090908"/>
    <n v="3.2983636363636362"/>
    <n v="0"/>
    <n v="0"/>
    <n v="50"/>
    <s v="BASE DE DATOS"/>
    <m/>
  </r>
  <r>
    <s v="24"/>
    <x v="6"/>
    <s v="ENGIEP"/>
    <s v="33357414"/>
    <s v="33357414"/>
    <x v="0"/>
    <s v="TG1 NEPI"/>
    <s v="S"/>
    <n v="203.43"/>
    <n v="206.495"/>
    <n v="2098.7109999999998"/>
    <n v="3010.7080000000001"/>
    <n v="5109.4189999999999"/>
    <n v="0"/>
    <n v="29.87"/>
    <n v="0"/>
    <n v="0"/>
    <m/>
    <x v="0"/>
    <s v="ENGIEP33357414TG1 NEPITG"/>
    <s v="ENGIE Energía Perú S.A."/>
    <x v="28"/>
    <x v="28"/>
    <s v="C.T. NEPI"/>
    <x v="99"/>
    <s v="TG"/>
    <x v="0"/>
    <x v="236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5109.4189999999999"/>
    <n v="5.1094189999999999"/>
    <m/>
    <n v="29.958749999999998"/>
    <n v="25.811875000000001"/>
    <n v="0"/>
    <n v="0"/>
    <n v="50"/>
    <s v="BASE DE DATOS"/>
    <m/>
  </r>
  <r>
    <s v="24"/>
    <x v="6"/>
    <s v="ENGIEP"/>
    <s v="33357414"/>
    <s v="33357414"/>
    <x v="0"/>
    <s v="TG3 NEPI"/>
    <s v="S"/>
    <n v="203.43"/>
    <n v="205.99"/>
    <n v="463.53300000000002"/>
    <n v="0"/>
    <n v="463.53300000000002"/>
    <n v="0"/>
    <n v="2.7"/>
    <n v="0"/>
    <n v="0"/>
    <m/>
    <x v="0"/>
    <s v="ENGIEP33357414TG3 NEPITG"/>
    <s v="ENGIE Energía Perú S.A."/>
    <x v="28"/>
    <x v="28"/>
    <s v="C.T. NEPI"/>
    <x v="99"/>
    <s v="TG"/>
    <x v="0"/>
    <x v="225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463.53300000000002"/>
    <n v="0.46353300000000003"/>
    <m/>
    <n v="34.238571428571426"/>
    <n v="29.427142857142858"/>
    <n v="0"/>
    <n v="0"/>
    <n v="50"/>
    <s v="BASE DE DATOS"/>
    <m/>
  </r>
  <r>
    <s v="24"/>
    <x v="6"/>
    <s v="ENGIEP"/>
    <s v="33280811"/>
    <s v="33280811"/>
    <x v="0"/>
    <s v="GE (TG2)"/>
    <s v="S"/>
    <n v="189.55"/>
    <n v="167.971"/>
    <n v="0"/>
    <n v="0"/>
    <n v="0"/>
    <n v="0"/>
    <n v="0"/>
    <n v="45"/>
    <n v="0"/>
    <m/>
    <x v="0"/>
    <s v="ENGIEP33280811GE (TG2)TG"/>
    <s v="ENGIE Energía Perú S.A."/>
    <x v="28"/>
    <x v="28"/>
    <s v="C. T. RF ILO"/>
    <x v="102"/>
    <s v="TG"/>
    <x v="0"/>
    <x v="231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0"/>
    <n v="0"/>
    <m/>
    <n v="31.591666666666669"/>
    <n v="27.995166666666666"/>
    <n v="0"/>
    <n v="0"/>
    <n v="50"/>
    <s v="BASE DE DATOS"/>
    <m/>
  </r>
  <r>
    <s v="24"/>
    <x v="6"/>
    <s v="ENGIEP"/>
    <s v="33280811"/>
    <s v="33280811"/>
    <x v="0"/>
    <s v="GE (TG3)"/>
    <s v="S"/>
    <n v="189.55"/>
    <n v="166.227"/>
    <n v="0"/>
    <n v="0"/>
    <n v="0"/>
    <n v="0"/>
    <n v="0"/>
    <n v="77.08"/>
    <n v="0"/>
    <m/>
    <x v="0"/>
    <s v="ENGIEP33280811GE (TG3)TG"/>
    <s v="ENGIE Energía Perú S.A."/>
    <x v="28"/>
    <x v="28"/>
    <s v="C. T. RF ILO"/>
    <x v="102"/>
    <s v="TG"/>
    <x v="0"/>
    <x v="232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0"/>
    <n v="0"/>
    <m/>
    <n v="31.591666666666669"/>
    <n v="27.704499999999999"/>
    <n v="0"/>
    <n v="0"/>
    <n v="50"/>
    <s v="BASE DE DATOS"/>
    <m/>
  </r>
  <r>
    <s v="24"/>
    <x v="5"/>
    <s v="ENGIEP"/>
    <s v="53201207"/>
    <s v="53201207"/>
    <x v="0"/>
    <s v="TG11"/>
    <s v="S"/>
    <n v="180.9"/>
    <n v="172.01"/>
    <n v="32196.859"/>
    <n v="96134.94"/>
    <n v="128331.798"/>
    <n v="0"/>
    <n v="720"/>
    <n v="0"/>
    <n v="0"/>
    <m/>
    <x v="0"/>
    <s v="ENGIEP53201207TG11TG"/>
    <s v="ENGIE Energía Perú S.A."/>
    <x v="28"/>
    <x v="28"/>
    <s v="C. T. CHILCA1"/>
    <x v="98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8331.798"/>
    <n v="128.33179799999999"/>
    <m/>
    <n v="15.075000000000001"/>
    <n v="14.460666666666667"/>
    <n v="0"/>
    <n v="1.0000000038417056E-3"/>
    <n v="50"/>
    <s v="BASE DE DATOS"/>
    <m/>
  </r>
  <r>
    <s v="24"/>
    <x v="5"/>
    <s v="ENGIEP"/>
    <s v="53201207"/>
    <s v="53201207"/>
    <x v="0"/>
    <s v="TG12"/>
    <s v="S"/>
    <n v="180.9"/>
    <n v="172.39"/>
    <n v="30760.846000000001"/>
    <n v="91834.807000000001"/>
    <n v="122595.65300000001"/>
    <n v="0"/>
    <n v="720"/>
    <n v="0"/>
    <n v="0"/>
    <m/>
    <x v="0"/>
    <s v="ENGIEP53201207TG12TG"/>
    <s v="ENGIE Energía Perú S.A."/>
    <x v="28"/>
    <x v="28"/>
    <s v="C. T. CHILCA1"/>
    <x v="98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2595.65300000001"/>
    <n v="122.595653"/>
    <m/>
    <n v="15.075000000000001"/>
    <n v="14.213749999999999"/>
    <n v="0"/>
    <n v="0"/>
    <n v="50"/>
    <s v="BASE DE DATOS"/>
    <m/>
  </r>
  <r>
    <s v="24"/>
    <x v="5"/>
    <s v="ENGIEP"/>
    <s v="53201207"/>
    <s v="53201207"/>
    <x v="0"/>
    <s v="TG21"/>
    <s v="S"/>
    <n v="199.8"/>
    <n v="189.58"/>
    <n v="32083.499"/>
    <n v="95418.216"/>
    <n v="127501.715"/>
    <n v="46.85"/>
    <n v="673.15"/>
    <n v="0"/>
    <n v="0"/>
    <m/>
    <x v="0"/>
    <s v="ENGIEP53201207TG21TG"/>
    <s v="ENGIE Energía Perú S.A."/>
    <x v="28"/>
    <x v="28"/>
    <s v="C. T. CHILCA1"/>
    <x v="98"/>
    <s v="TG"/>
    <x v="3"/>
    <x v="22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7501.715"/>
    <n v="127.50171499999999"/>
    <m/>
    <n v="16.650000000000002"/>
    <n v="15.934833333333332"/>
    <n v="0"/>
    <n v="0"/>
    <n v="50"/>
    <s v="BASE DE DATOS"/>
    <m/>
  </r>
  <r>
    <s v="24"/>
    <x v="5"/>
    <s v="ENGIEP"/>
    <s v="53201207"/>
    <s v="53201207"/>
    <x v="1"/>
    <s v="TV21"/>
    <s v="S"/>
    <n v="292"/>
    <n v="280.50599999999997"/>
    <n v="47718.889000000003"/>
    <n v="142452.603"/>
    <n v="190171.49100000001"/>
    <n v="0"/>
    <n v="720"/>
    <n v="0"/>
    <n v="0"/>
    <m/>
    <x v="0"/>
    <s v="ENGIEP53201207TV21TV"/>
    <s v="ENGIE Energía Perú S.A."/>
    <x v="28"/>
    <x v="28"/>
    <s v="C.T. CHILCA1"/>
    <x v="98"/>
    <s v="TV"/>
    <x v="3"/>
    <x v="222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90171.49100000001"/>
    <n v="190.171491"/>
    <m/>
    <n v="24.333333333333332"/>
    <n v="22.339333333333332"/>
    <n v="0"/>
    <n v="9.9999998928979039E-4"/>
    <n v="50"/>
    <s v="BASE DE DATOS"/>
    <m/>
  </r>
  <r>
    <s v="24"/>
    <x v="5"/>
    <s v="ENGIEP"/>
    <s v="53201207"/>
    <s v="53201207"/>
    <x v="0"/>
    <s v="TG41"/>
    <s v="S"/>
    <n v="73.599999999999994"/>
    <n v="76.55"/>
    <n v="6913.5410000000002"/>
    <n v="17202.179"/>
    <n v="24115.719000000001"/>
    <n v="0"/>
    <n v="0"/>
    <n v="0"/>
    <n v="0"/>
    <m/>
    <x v="0"/>
    <s v="ENGIEP53201207TG41TG"/>
    <s v="ENGIE Energía Perú S.A."/>
    <x v="28"/>
    <x v="28"/>
    <s v="C. T. CHILCA1"/>
    <x v="98"/>
    <s v="TG"/>
    <x v="3"/>
    <x v="22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24115.719000000001"/>
    <n v="24.115719000000002"/>
    <m/>
    <n v="6.1333333333333329"/>
    <n v="6.1846666666666659"/>
    <n v="0"/>
    <n v="1.0000000002037268E-3"/>
    <n v="50"/>
    <s v="BASE DE DATOS"/>
    <m/>
  </r>
  <r>
    <s v="24"/>
    <x v="5"/>
    <s v="ENGIEP"/>
    <s v="53201207"/>
    <s v="53201207"/>
    <x v="1"/>
    <s v="TV41"/>
    <s v="S"/>
    <n v="45"/>
    <n v="37.49"/>
    <n v="2926.5520000000001"/>
    <n v="8064.1239999999998"/>
    <n v="10990.675999999999"/>
    <n v="0"/>
    <n v="0"/>
    <n v="0"/>
    <n v="0"/>
    <m/>
    <x v="0"/>
    <s v="ENGIEP53201207TV41TV"/>
    <s v="ENGIE Energía Perú S.A."/>
    <x v="28"/>
    <x v="28"/>
    <s v="C.T. CHILCA1"/>
    <x v="98"/>
    <s v="TV"/>
    <x v="3"/>
    <x v="22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990.675999999999"/>
    <n v="10.990675999999999"/>
    <m/>
    <n v="4.0909090909090908"/>
    <n v="3.2983636363636362"/>
    <n v="0"/>
    <n v="0"/>
    <n v="50"/>
    <s v="BASE DE DATOS"/>
    <m/>
  </r>
  <r>
    <s v="24"/>
    <x v="5"/>
    <s v="ENGIEP"/>
    <s v="33280811"/>
    <s v="33280811"/>
    <x v="0"/>
    <s v="GE (TG2)"/>
    <s v="S"/>
    <n v="189.55"/>
    <n v="167.971"/>
    <n v="357.86"/>
    <n v="0"/>
    <n v="357.86"/>
    <n v="0"/>
    <n v="2.4"/>
    <n v="0"/>
    <n v="0"/>
    <m/>
    <x v="0"/>
    <s v="ENGIEP33280811GE (TG2)TG"/>
    <s v="ENGIE Energía Perú S.A."/>
    <x v="28"/>
    <x v="28"/>
    <s v="C. T. RF ILO"/>
    <x v="102"/>
    <s v="TG"/>
    <x v="0"/>
    <x v="231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357.86"/>
    <n v="0.35786000000000001"/>
    <m/>
    <n v="31.591666666666669"/>
    <n v="27.995166666666666"/>
    <n v="0"/>
    <n v="0"/>
    <n v="50"/>
    <s v="BASE DE DATOS"/>
    <m/>
  </r>
  <r>
    <s v="24"/>
    <x v="5"/>
    <s v="ENGIEP"/>
    <s v="33357414"/>
    <s v="33357414"/>
    <x v="0"/>
    <s v="TG1 NEPI"/>
    <s v="S"/>
    <n v="203.43"/>
    <n v="206.495"/>
    <n v="134.47800000000001"/>
    <n v="53.566000000000003"/>
    <n v="188.04400000000001"/>
    <n v="0"/>
    <n v="2.25"/>
    <n v="0"/>
    <n v="0"/>
    <m/>
    <x v="0"/>
    <s v="ENGIEP33357414TG1 NEPITG"/>
    <s v="ENGIE Energía Perú S.A."/>
    <x v="28"/>
    <x v="28"/>
    <s v="C.T. NEPI"/>
    <x v="99"/>
    <s v="TG"/>
    <x v="0"/>
    <x v="236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188.04400000000001"/>
    <n v="0.18804400000000002"/>
    <m/>
    <n v="29.958749999999998"/>
    <n v="25.811875000000001"/>
    <n v="0"/>
    <n v="0"/>
    <n v="50"/>
    <s v="BASE DE DATOS"/>
    <m/>
  </r>
  <r>
    <s v="24"/>
    <x v="7"/>
    <s v="SHOGSA"/>
    <s v="33009993"/>
    <s v="33009993"/>
    <x v="1"/>
    <s v="UNIDAD 1"/>
    <s v="S"/>
    <n v="20.18"/>
    <n v="18.140999999999998"/>
    <n v="0"/>
    <n v="330.64400000000001"/>
    <n v="330.64400000000001"/>
    <n v="0"/>
    <n v="27.08"/>
    <n v="0"/>
    <n v="0"/>
    <m/>
    <x v="0"/>
    <s v="SHOGSA33009993UNIDAD 1TV"/>
    <s v="Shougang Generaci¢n El‚ctrica S.A."/>
    <x v="30"/>
    <x v="30"/>
    <s v="C. T. SAN NICOLAS"/>
    <x v="101"/>
    <s v="TV"/>
    <x v="1"/>
    <x v="227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330.64400000000001"/>
    <n v="0.33064399999999999"/>
    <m/>
    <n v="1.6816666666666666"/>
    <n v="1.5117499999999999"/>
    <n v="0"/>
    <n v="0"/>
    <n v="85"/>
    <s v="BASE DE DATOS"/>
    <m/>
  </r>
  <r>
    <s v="24"/>
    <x v="7"/>
    <s v="SHOGSA"/>
    <s v="33009993"/>
    <s v="33009993"/>
    <x v="1"/>
    <s v="UNIDAD 2"/>
    <s v="S"/>
    <n v="20.18"/>
    <n v="19.192"/>
    <n v="0"/>
    <n v="0"/>
    <n v="0"/>
    <n v="0"/>
    <n v="0"/>
    <n v="0"/>
    <n v="0"/>
    <m/>
    <x v="0"/>
    <s v="SHOGSA33009993UNIDAD 2TV"/>
    <s v="Shougang Generaci¢n El‚ctrica S.A."/>
    <x v="30"/>
    <x v="30"/>
    <s v="C. T. SAN NICOLAS"/>
    <x v="101"/>
    <s v="TV"/>
    <x v="1"/>
    <x v="228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993333333333333"/>
    <n v="0"/>
    <n v="0"/>
    <n v="85"/>
    <s v="BASE DE DATOS"/>
    <m/>
  </r>
  <r>
    <s v="24"/>
    <x v="7"/>
    <s v="SHOGSA"/>
    <s v="33009993"/>
    <s v="33009993"/>
    <x v="1"/>
    <s v="UNIDAD 3"/>
    <s v="S"/>
    <n v="27.478000000000002"/>
    <n v="24.425000000000001"/>
    <n v="0"/>
    <n v="133.87799999999999"/>
    <n v="133.87799999999999"/>
    <n v="0"/>
    <n v="9.4700000000000006"/>
    <n v="0"/>
    <n v="0"/>
    <m/>
    <x v="0"/>
    <s v="SHOGSA33009993UNIDAD 3TV"/>
    <s v="Shougang Generaci¢n El‚ctrica S.A."/>
    <x v="30"/>
    <x v="30"/>
    <s v="C. T. SAN NICOLAS"/>
    <x v="101"/>
    <s v="TV"/>
    <x v="1"/>
    <x v="229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133.87799999999999"/>
    <n v="0.133878"/>
    <m/>
    <n v="2.2898333333333336"/>
    <n v="2.0354166666666669"/>
    <n v="0"/>
    <n v="0"/>
    <n v="85"/>
    <s v="BASE DE DATOS"/>
    <m/>
  </r>
  <r>
    <s v="24"/>
    <x v="7"/>
    <s v="SHOGSA"/>
    <s v="33009993"/>
    <s v="33009993"/>
    <x v="2"/>
    <s v="CUMMINS ONAN"/>
    <s v="S"/>
    <n v="1.25"/>
    <n v="1.0609999999999999"/>
    <n v="0"/>
    <n v="0"/>
    <n v="0"/>
    <n v="0"/>
    <n v="0"/>
    <n v="0"/>
    <n v="0"/>
    <m/>
    <x v="0"/>
    <s v="SHOGSA33009993CUMMINS ONANEL"/>
    <s v="Shougang Generaci¢n El‚ctrica S.A."/>
    <x v="30"/>
    <x v="30"/>
    <s v="C. T. SAN NICOLAS"/>
    <x v="101"/>
    <s v="EL"/>
    <x v="2"/>
    <x v="230"/>
    <x v="0"/>
    <s v="Instalado"/>
    <s v="Operativo"/>
    <s v="Generadora"/>
    <x v="0"/>
    <x v="0"/>
    <x v="0"/>
    <x v="0"/>
    <s v="Privado"/>
    <s v="ICA"/>
    <s v="ICA"/>
    <s v="NAZCA"/>
    <s v="MARCONA"/>
    <n v="0"/>
    <x v="1"/>
    <n v="0"/>
    <x v="0"/>
    <x v="0"/>
    <x v="0"/>
    <s v="MWh"/>
    <n v="0"/>
    <n v="0"/>
    <m/>
    <n v="0.11363636363636363"/>
    <n v="9.6454545454545446E-2"/>
    <n v="0"/>
    <n v="0"/>
    <n v="85"/>
    <s v="BASE DE DATOS"/>
    <m/>
  </r>
  <r>
    <s v="24"/>
    <x v="6"/>
    <s v="SHOGSA"/>
    <s v="33009993"/>
    <s v="33009993"/>
    <x v="1"/>
    <s v="UNIDAD 1"/>
    <s v="S"/>
    <n v="20.18"/>
    <n v="18.140999999999998"/>
    <n v="0"/>
    <n v="0"/>
    <n v="0"/>
    <n v="0"/>
    <n v="0"/>
    <n v="0"/>
    <n v="0"/>
    <m/>
    <x v="0"/>
    <s v="SHOGSA33009993UNIDAD 1TV"/>
    <s v="Shougang Generaci¢n El‚ctrica S.A."/>
    <x v="30"/>
    <x v="30"/>
    <s v="C. T. SAN NICOLAS"/>
    <x v="101"/>
    <s v="TV"/>
    <x v="1"/>
    <x v="227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117499999999999"/>
    <n v="0"/>
    <n v="0"/>
    <n v="85"/>
    <s v="BASE DE DATOS"/>
    <m/>
  </r>
  <r>
    <s v="24"/>
    <x v="6"/>
    <s v="SHOGSA"/>
    <s v="33009993"/>
    <s v="33009993"/>
    <x v="1"/>
    <s v="UNIDAD 2"/>
    <s v="S"/>
    <n v="20.18"/>
    <n v="19.192"/>
    <n v="0"/>
    <n v="0"/>
    <n v="0"/>
    <n v="0"/>
    <n v="0"/>
    <n v="0"/>
    <n v="0"/>
    <m/>
    <x v="0"/>
    <s v="SHOGSA33009993UNIDAD 2TV"/>
    <s v="Shougang Generaci¢n El‚ctrica S.A."/>
    <x v="30"/>
    <x v="30"/>
    <s v="C. T. SAN NICOLAS"/>
    <x v="101"/>
    <s v="TV"/>
    <x v="1"/>
    <x v="228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993333333333333"/>
    <n v="0"/>
    <n v="0"/>
    <n v="85"/>
    <s v="BASE DE DATOS"/>
    <m/>
  </r>
  <r>
    <s v="24"/>
    <x v="6"/>
    <s v="SHOGSA"/>
    <s v="33009993"/>
    <s v="33009993"/>
    <x v="1"/>
    <s v="UNIDAD 3"/>
    <s v="S"/>
    <n v="27.478000000000002"/>
    <n v="24.425000000000001"/>
    <n v="0"/>
    <n v="0"/>
    <n v="0"/>
    <n v="0"/>
    <n v="0"/>
    <n v="0"/>
    <n v="0"/>
    <m/>
    <x v="0"/>
    <s v="SHOGSA33009993UNIDAD 3TV"/>
    <s v="Shougang Generaci¢n El‚ctrica S.A."/>
    <x v="30"/>
    <x v="30"/>
    <s v="C. T. SAN NICOLAS"/>
    <x v="101"/>
    <s v="TV"/>
    <x v="1"/>
    <x v="229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2.2898333333333336"/>
    <n v="2.0354166666666669"/>
    <n v="0"/>
    <n v="0"/>
    <n v="85"/>
    <s v="BASE DE DATOS"/>
    <m/>
  </r>
  <r>
    <s v="24"/>
    <x v="2"/>
    <s v="PRFGET"/>
    <s v="33330013"/>
    <s v="33330013"/>
    <x v="0"/>
    <s v="GT 1"/>
    <s v="S"/>
    <n v="225"/>
    <n v="217.12299999999999"/>
    <n v="131.46799999999999"/>
    <n v="227.74"/>
    <n v="359.20800000000003"/>
    <n v="396.38"/>
    <n v="4.4000000000000004"/>
    <n v="0"/>
    <n v="0"/>
    <m/>
    <x v="0"/>
    <s v="PRFGET33330013GT 1TG"/>
    <s v="Planta de Reserva Fr¡a Generaci¢n Eten S.A."/>
    <x v="20"/>
    <x v="20"/>
    <s v="C.T. RF de Generacion Eten"/>
    <x v="85"/>
    <s v="TG"/>
    <x v="0"/>
    <x v="198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359.20800000000003"/>
    <n v="0.35920800000000003"/>
    <m/>
    <n v="18.75"/>
    <n v="18.093583333333331"/>
    <n v="0"/>
    <n v="-5.6843418860808015E-14"/>
    <n v="79"/>
    <s v="BASE DE DATOS"/>
    <m/>
  </r>
  <r>
    <s v="24"/>
    <x v="2"/>
    <s v="PRFGET"/>
    <s v="33330013"/>
    <s v="33330013"/>
    <x v="2"/>
    <s v="GT 2"/>
    <s v="S"/>
    <n v="8.44"/>
    <n v="7.93"/>
    <n v="0"/>
    <n v="0"/>
    <n v="0"/>
    <n v="0"/>
    <n v="0"/>
    <n v="0"/>
    <n v="0"/>
    <m/>
    <x v="0"/>
    <s v="PRFGET33330013GT 2EL"/>
    <s v="Planta de Reserva Fr¡a Generaci¢n Eten S.A."/>
    <x v="20"/>
    <x v="20"/>
    <s v="C.T. RF de Generacion Eten"/>
    <x v="85"/>
    <s v="EL"/>
    <x v="2"/>
    <x v="199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"/>
    <n v="0"/>
    <m/>
    <n v="0.70333333333333325"/>
    <n v="0.66083333333333327"/>
    <n v="0"/>
    <n v="0"/>
    <n v="79"/>
    <s v="BASE DE DATOS"/>
    <m/>
  </r>
  <r>
    <s v="24"/>
    <x v="2"/>
    <s v="PRFGET"/>
    <s v="33330013"/>
    <s v="33330013"/>
    <x v="2"/>
    <s v="Unid. de Emergencia"/>
    <s v="S"/>
    <n v="2.19"/>
    <n v="2.19"/>
    <n v="0"/>
    <n v="0"/>
    <n v="0"/>
    <n v="0"/>
    <n v="0"/>
    <n v="0"/>
    <n v="0"/>
    <m/>
    <x v="0"/>
    <s v="PRFGET33330013Unid. de EmergenciaEL"/>
    <s v="Planta de Reserva Fr¡a Generaci¢n Eten S.A."/>
    <x v="20"/>
    <x v="20"/>
    <s v="C.T. RF de Generacion Eten"/>
    <x v="85"/>
    <s v="EL"/>
    <x v="2"/>
    <x v="200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"/>
    <n v="0"/>
    <m/>
    <n v="0.1825"/>
    <n v="0.1825"/>
    <n v="0"/>
    <n v="0"/>
    <n v="79"/>
    <s v="BASE DE DATOS"/>
    <m/>
  </r>
  <r>
    <s v="24"/>
    <x v="3"/>
    <s v="PRFGET"/>
    <s v="33330013"/>
    <s v="33330013"/>
    <x v="0"/>
    <s v="GT 1"/>
    <s v="S"/>
    <n v="225"/>
    <n v="217.12299999999999"/>
    <n v="0"/>
    <n v="0"/>
    <n v="0"/>
    <n v="9.5299999999999994"/>
    <n v="0"/>
    <n v="0"/>
    <n v="0"/>
    <m/>
    <x v="0"/>
    <s v="PRFGET33330013GT 1TG"/>
    <s v="Planta de Reserva Fr¡a Generaci¢n Eten S.A."/>
    <x v="20"/>
    <x v="20"/>
    <s v="C.T. RF de Generacion Eten"/>
    <x v="85"/>
    <s v="TG"/>
    <x v="0"/>
    <x v="198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"/>
    <n v="0"/>
    <m/>
    <n v="18.75"/>
    <n v="18.093583333333331"/>
    <n v="0"/>
    <n v="0"/>
    <n v="79"/>
    <s v="BASE DE DATOS"/>
    <m/>
  </r>
  <r>
    <s v="24"/>
    <x v="3"/>
    <s v="PRFGET"/>
    <s v="33330013"/>
    <s v="33330013"/>
    <x v="2"/>
    <s v="GT 2"/>
    <s v="S"/>
    <n v="8.44"/>
    <n v="7.93"/>
    <n v="0"/>
    <n v="0"/>
    <n v="0"/>
    <n v="9.5299999999999994"/>
    <n v="0"/>
    <n v="0"/>
    <n v="0"/>
    <m/>
    <x v="0"/>
    <s v="PRFGET33330013GT 2EL"/>
    <s v="Planta de Reserva Fr¡a Generaci¢n Eten S.A."/>
    <x v="20"/>
    <x v="20"/>
    <s v="C.T. RF de Generacion Eten"/>
    <x v="85"/>
    <s v="EL"/>
    <x v="2"/>
    <x v="199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"/>
    <n v="0"/>
    <m/>
    <n v="0.70333333333333325"/>
    <n v="0.66083333333333327"/>
    <n v="0"/>
    <n v="0"/>
    <n v="79"/>
    <s v="BASE DE DATOS"/>
    <m/>
  </r>
  <r>
    <s v="24"/>
    <x v="3"/>
    <s v="PRFGET"/>
    <s v="33330013"/>
    <s v="33330013"/>
    <x v="2"/>
    <s v="Unid. de Emergencia"/>
    <s v="S"/>
    <n v="2.19"/>
    <n v="2.19"/>
    <n v="9.2999999999999999E-2"/>
    <n v="4.7510000000000003"/>
    <n v="4.8440000000000003"/>
    <n v="0"/>
    <n v="10"/>
    <n v="0"/>
    <n v="0"/>
    <m/>
    <x v="0"/>
    <s v="PRFGET33330013Unid. de EmergenciaEL"/>
    <s v="Planta de Reserva Fr¡a Generaci¢n Eten S.A."/>
    <x v="20"/>
    <x v="20"/>
    <s v="C.T. RF de Generacion Eten"/>
    <x v="85"/>
    <s v="EL"/>
    <x v="2"/>
    <x v="200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4.8440000000000003"/>
    <n v="4.8440000000000002E-3"/>
    <m/>
    <n v="0.1825"/>
    <n v="0.1825"/>
    <n v="0"/>
    <n v="0"/>
    <n v="79"/>
    <s v="BASE DE DATOS"/>
    <m/>
  </r>
  <r>
    <s v="24"/>
    <x v="4"/>
    <s v="PRFGET"/>
    <s v="33330013"/>
    <s v="33330013"/>
    <x v="0"/>
    <s v="GT 1"/>
    <s v="S"/>
    <n v="225"/>
    <n v="217.12299999999999"/>
    <n v="0.45"/>
    <n v="0.61"/>
    <n v="1.06"/>
    <n v="17.8"/>
    <n v="0.9"/>
    <n v="0"/>
    <n v="0"/>
    <m/>
    <x v="0"/>
    <s v="PRFGET33330013GT 1TG"/>
    <s v="Planta de Reserva Fr¡a Generaci¢n Eten S.A."/>
    <x v="20"/>
    <x v="20"/>
    <s v="C.T. RF de Generacion Eten"/>
    <x v="85"/>
    <s v="TG"/>
    <x v="0"/>
    <x v="198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1.06"/>
    <n v="1.06E-3"/>
    <m/>
    <n v="18.75"/>
    <n v="18.093583333333331"/>
    <n v="0"/>
    <n v="0"/>
    <n v="79"/>
    <s v="BASE DE DATOS"/>
    <m/>
  </r>
  <r>
    <s v="24"/>
    <x v="4"/>
    <s v="PRFGET"/>
    <s v="33330013"/>
    <s v="33330013"/>
    <x v="2"/>
    <s v="GT 2"/>
    <s v="S"/>
    <n v="8.44"/>
    <n v="7.93"/>
    <n v="0.13800000000000001"/>
    <n v="0.91300000000000003"/>
    <n v="1.0509999999999999"/>
    <n v="17.8"/>
    <n v="0.4"/>
    <n v="0"/>
    <n v="0"/>
    <m/>
    <x v="0"/>
    <s v="PRFGET33330013GT 2EL"/>
    <s v="Planta de Reserva Fr¡a Generaci¢n Eten S.A."/>
    <x v="20"/>
    <x v="20"/>
    <s v="C.T. RF de Generacion Eten"/>
    <x v="85"/>
    <s v="EL"/>
    <x v="2"/>
    <x v="199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1.0509999999999999"/>
    <n v="1.0509999999999999E-3"/>
    <m/>
    <n v="0.70333333333333325"/>
    <n v="0.66083333333333327"/>
    <n v="0"/>
    <n v="2.2204460492503131E-16"/>
    <n v="79"/>
    <s v="BASE DE DATOS"/>
    <m/>
  </r>
  <r>
    <s v="24"/>
    <x v="4"/>
    <s v="PRFGET"/>
    <s v="33330013"/>
    <s v="33330013"/>
    <x v="2"/>
    <s v="Unid. de Emergencia"/>
    <s v="S"/>
    <n v="2.19"/>
    <n v="2.19"/>
    <n v="0.151"/>
    <n v="12.14"/>
    <n v="12.291"/>
    <n v="0"/>
    <n v="26"/>
    <n v="0"/>
    <n v="0"/>
    <m/>
    <x v="0"/>
    <s v="PRFGET33330013Unid. de EmergenciaEL"/>
    <s v="Planta de Reserva Fr¡a Generaci¢n Eten S.A."/>
    <x v="20"/>
    <x v="20"/>
    <s v="C.T. RF de Generacion Eten"/>
    <x v="85"/>
    <s v="EL"/>
    <x v="2"/>
    <x v="200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12.291"/>
    <n v="1.2291E-2"/>
    <m/>
    <n v="0.1825"/>
    <n v="0.1825"/>
    <n v="0"/>
    <n v="0"/>
    <n v="79"/>
    <s v="BASE DE DATOS"/>
    <m/>
  </r>
  <r>
    <s v="24"/>
    <x v="5"/>
    <s v="PRFGET"/>
    <s v="33330013"/>
    <s v="33330013"/>
    <x v="0"/>
    <s v="GT 1"/>
    <s v="S"/>
    <n v="225"/>
    <n v="217.12299999999999"/>
    <n v="0"/>
    <n v="0"/>
    <n v="0"/>
    <n v="0"/>
    <n v="0"/>
    <n v="0"/>
    <n v="0"/>
    <m/>
    <x v="0"/>
    <s v="PRFGET33330013GT 1TG"/>
    <s v="Planta de Reserva Fr¡a Generaci¢n Eten S.A."/>
    <x v="20"/>
    <x v="20"/>
    <s v="C.T. RF de Generacion Eten"/>
    <x v="85"/>
    <s v="TG"/>
    <x v="0"/>
    <x v="198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"/>
    <n v="0"/>
    <m/>
    <n v="18.75"/>
    <n v="18.093583333333331"/>
    <n v="0"/>
    <n v="0"/>
    <n v="79"/>
    <s v="BASE DE DATOS"/>
    <m/>
  </r>
  <r>
    <s v="24"/>
    <x v="5"/>
    <s v="PRFGET"/>
    <s v="33330013"/>
    <s v="33330013"/>
    <x v="2"/>
    <s v="GT 2"/>
    <s v="S"/>
    <n v="8.44"/>
    <n v="7.93"/>
    <n v="0"/>
    <n v="0"/>
    <n v="0"/>
    <n v="0"/>
    <n v="0"/>
    <n v="0"/>
    <n v="0"/>
    <m/>
    <x v="0"/>
    <s v="PRFGET33330013GT 2EL"/>
    <s v="Planta de Reserva Fr¡a Generaci¢n Eten S.A."/>
    <x v="20"/>
    <x v="20"/>
    <s v="C.T. RF de Generacion Eten"/>
    <x v="85"/>
    <s v="EL"/>
    <x v="2"/>
    <x v="199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"/>
    <n v="0"/>
    <m/>
    <n v="0.70333333333333325"/>
    <n v="0.66083333333333327"/>
    <n v="0"/>
    <n v="0"/>
    <n v="79"/>
    <s v="BASE DE DATOS"/>
    <m/>
  </r>
  <r>
    <s v="24"/>
    <x v="5"/>
    <s v="PRFGET"/>
    <s v="33330013"/>
    <s v="33330013"/>
    <x v="2"/>
    <s v="Unid. de Emergencia"/>
    <s v="S"/>
    <n v="2.19"/>
    <n v="2.19"/>
    <n v="0"/>
    <n v="2.3E-2"/>
    <n v="2.3E-2"/>
    <n v="0"/>
    <n v="0.05"/>
    <n v="0"/>
    <n v="0"/>
    <m/>
    <x v="0"/>
    <s v="PRFGET33330013Unid. de EmergenciaEL"/>
    <s v="Planta de Reserva Fr¡a Generaci¢n Eten S.A."/>
    <x v="20"/>
    <x v="20"/>
    <s v="C.T. RF de Generacion Eten"/>
    <x v="85"/>
    <s v="EL"/>
    <x v="2"/>
    <x v="200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2.3E-2"/>
    <n v="2.3E-5"/>
    <m/>
    <n v="0.1825"/>
    <n v="0.1825"/>
    <n v="0"/>
    <n v="0"/>
    <n v="79"/>
    <s v="BASE DE DATOS"/>
    <m/>
  </r>
  <r>
    <s v="24"/>
    <x v="7"/>
    <s v="PRFGET"/>
    <s v="33330013"/>
    <s v="33330013"/>
    <x v="0"/>
    <s v="GT 1"/>
    <s v="S"/>
    <n v="225"/>
    <n v="217.12299999999999"/>
    <n v="26.956"/>
    <n v="173.066"/>
    <n v="200.02199999999999"/>
    <n v="16.68"/>
    <n v="3.11"/>
    <n v="42.47"/>
    <n v="0"/>
    <m/>
    <x v="0"/>
    <s v="PRFGET33330013GT 1TG"/>
    <s v="Planta de Reserva Fr¡a Generaci¢n Eten S.A."/>
    <x v="20"/>
    <x v="20"/>
    <s v="C.T. RF de Generacion Eten"/>
    <x v="85"/>
    <s v="TG"/>
    <x v="0"/>
    <x v="198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200.02199999999999"/>
    <n v="0.20002199999999998"/>
    <m/>
    <n v="18.75"/>
    <n v="18.093583333333331"/>
    <n v="0"/>
    <n v="0"/>
    <n v="79"/>
    <s v="BASE DE DATOS"/>
    <m/>
  </r>
  <r>
    <s v="24"/>
    <x v="7"/>
    <s v="PRFGET"/>
    <s v="33330013"/>
    <s v="33330013"/>
    <x v="2"/>
    <s v="GT 2"/>
    <s v="S"/>
    <n v="8.44"/>
    <n v="7.93"/>
    <n v="6.5739999999999998"/>
    <n v="9.6349999999999998"/>
    <n v="16.209"/>
    <n v="0.65"/>
    <n v="2.12"/>
    <n v="0"/>
    <n v="0"/>
    <m/>
    <x v="0"/>
    <s v="PRFGET33330013GT 2EL"/>
    <s v="Planta de Reserva Fr¡a Generaci¢n Eten S.A."/>
    <x v="20"/>
    <x v="20"/>
    <s v="C.T. RF de Generacion Eten"/>
    <x v="85"/>
    <s v="EL"/>
    <x v="2"/>
    <x v="199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16.209"/>
    <n v="1.6209000000000001E-2"/>
    <m/>
    <n v="0.70333333333333325"/>
    <n v="0.66083333333333327"/>
    <n v="0"/>
    <n v="0"/>
    <n v="79"/>
    <s v="BASE DE DATOS"/>
    <m/>
  </r>
  <r>
    <s v="24"/>
    <x v="7"/>
    <s v="PRFGET"/>
    <s v="33330013"/>
    <s v="33330013"/>
    <x v="2"/>
    <s v="Unid. de Emergencia"/>
    <s v="S"/>
    <n v="2.19"/>
    <n v="2.19"/>
    <n v="0"/>
    <n v="0.27500000000000002"/>
    <n v="0.27500000000000002"/>
    <n v="0"/>
    <n v="5.77"/>
    <n v="0"/>
    <n v="0"/>
    <m/>
    <x v="0"/>
    <s v="PRFGET33330013Unid. de EmergenciaEL"/>
    <s v="Planta de Reserva Fr¡a Generaci¢n Eten S.A."/>
    <x v="20"/>
    <x v="20"/>
    <s v="C.T. RF de Generacion Eten"/>
    <x v="85"/>
    <s v="EL"/>
    <x v="2"/>
    <x v="200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.27500000000000002"/>
    <n v="2.7500000000000002E-4"/>
    <m/>
    <n v="0.1825"/>
    <n v="0.1825"/>
    <n v="0"/>
    <n v="0"/>
    <n v="79"/>
    <s v="BASE DE DATOS"/>
    <m/>
  </r>
  <r>
    <s v="24"/>
    <x v="6"/>
    <s v="PRFGET"/>
    <s v="33330013"/>
    <s v="33330013"/>
    <x v="0"/>
    <s v="GT 1"/>
    <s v="S"/>
    <n v="225"/>
    <n v="217.12299999999999"/>
    <n v="483.73099999999999"/>
    <n v="14.063000000000001"/>
    <n v="497.79399999999998"/>
    <n v="0"/>
    <n v="3.2"/>
    <n v="168.6"/>
    <n v="0"/>
    <m/>
    <x v="0"/>
    <s v="PRFGET33330013GT 1TG"/>
    <s v="Planta de Reserva Fr¡a Generaci¢n Eten S.A."/>
    <x v="20"/>
    <x v="20"/>
    <s v="C.T. RF de Generacion Eten"/>
    <x v="85"/>
    <s v="TG"/>
    <x v="0"/>
    <x v="198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497.79399999999998"/>
    <n v="0.49779399999999996"/>
    <m/>
    <n v="18.75"/>
    <n v="18.093583333333331"/>
    <n v="0"/>
    <n v="0"/>
    <n v="79"/>
    <s v="BASE DE DATOS"/>
    <m/>
  </r>
  <r>
    <s v="24"/>
    <x v="6"/>
    <s v="PRFGET"/>
    <s v="33330013"/>
    <s v="33330013"/>
    <x v="2"/>
    <s v="GT 2"/>
    <s v="S"/>
    <n v="8.44"/>
    <n v="7.93"/>
    <n v="0"/>
    <n v="1.883"/>
    <n v="1.883"/>
    <n v="77.28"/>
    <n v="0.28000000000000003"/>
    <n v="168.6"/>
    <n v="0"/>
    <m/>
    <x v="0"/>
    <s v="PRFGET33330013GT 2EL"/>
    <s v="Planta de Reserva Fr¡a Generaci¢n Eten S.A."/>
    <x v="20"/>
    <x v="20"/>
    <s v="C.T. RF de Generacion Eten"/>
    <x v="85"/>
    <s v="EL"/>
    <x v="2"/>
    <x v="199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1.883"/>
    <n v="1.8829999999999999E-3"/>
    <m/>
    <n v="0.70333333333333325"/>
    <n v="0.66083333333333327"/>
    <n v="0"/>
    <n v="0"/>
    <n v="79"/>
    <s v="BASE DE DATOS"/>
    <m/>
  </r>
  <r>
    <s v="24"/>
    <x v="6"/>
    <s v="PRFGET"/>
    <s v="33330013"/>
    <s v="33330013"/>
    <x v="2"/>
    <s v="Unid. de Emergencia"/>
    <s v="S"/>
    <n v="2.19"/>
    <n v="2.19"/>
    <n v="22.779"/>
    <n v="74.084000000000003"/>
    <n v="96.863"/>
    <n v="5"/>
    <n v="183"/>
    <n v="0"/>
    <n v="40"/>
    <m/>
    <x v="0"/>
    <s v="PRFGET33330013Unid. de EmergenciaEL"/>
    <s v="Planta de Reserva Fr¡a Generaci¢n Eten S.A."/>
    <x v="20"/>
    <x v="20"/>
    <s v="C.T. RF de Generacion Eten"/>
    <x v="85"/>
    <s v="EL"/>
    <x v="2"/>
    <x v="200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96.863"/>
    <n v="9.6863000000000005E-2"/>
    <m/>
    <n v="0.1825"/>
    <n v="0.1825"/>
    <n v="0"/>
    <n v="0"/>
    <n v="79"/>
    <s v="BASE DE DATOS"/>
    <m/>
  </r>
  <r>
    <s v="24"/>
    <x v="2"/>
    <s v="PETRAM"/>
    <s v="CTRER001"/>
    <s v="CTRER001"/>
    <x v="2"/>
    <s v="Grupos 1-2-3"/>
    <s v="S"/>
    <n v="4.8"/>
    <n v="4.4530000000000003"/>
    <n v="517.98900000000003"/>
    <n v="2524.8960000000002"/>
    <n v="3042.8850000000002"/>
    <n v="39.090000000000003"/>
    <n v="704.91"/>
    <n v="0"/>
    <n v="578.4"/>
    <m/>
    <x v="0"/>
    <s v="PETRAMCTRER001Grupos 1-2-3EL"/>
    <s v="PETRAMAS S.A.C."/>
    <x v="23"/>
    <x v="23"/>
    <s v="C.T. Huaycoloro"/>
    <x v="90"/>
    <s v="EL"/>
    <x v="2"/>
    <x v="205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2"/>
    <x v="0"/>
    <s v="MWh"/>
    <n v="3042.8850000000002"/>
    <n v="3.0428850000000001"/>
    <m/>
    <n v="0.39999999999999997"/>
    <n v="0.37108333333333338"/>
    <n v="0"/>
    <n v="0"/>
    <n v="78"/>
    <s v="BASE DE DATOS"/>
    <m/>
  </r>
  <r>
    <s v="24"/>
    <x v="2"/>
    <s v="PETRAM"/>
    <s v="00965764"/>
    <s v="00965764"/>
    <x v="2"/>
    <s v="Grupos 1-2"/>
    <s v="S"/>
    <n v="3.2"/>
    <n v="2.9169999999999998"/>
    <n v="230.809"/>
    <n v="1091.82"/>
    <n v="1322.6289999999999"/>
    <n v="90.95"/>
    <n v="653.04999999999995"/>
    <n v="0"/>
    <n v="247.4"/>
    <m/>
    <x v="0"/>
    <s v="PETRAM00965764Grupos 1-2EL"/>
    <s v="PETRAMAS S.A.C."/>
    <x v="23"/>
    <x v="23"/>
    <s v="C.T. La Gringa V"/>
    <x v="91"/>
    <s v="EL"/>
    <x v="2"/>
    <x v="206"/>
    <x v="0"/>
    <s v="Transferido"/>
    <s v="Operativo"/>
    <s v="Generadora"/>
    <x v="0"/>
    <x v="0"/>
    <x v="0"/>
    <x v="0"/>
    <s v="Privado"/>
    <s v="LIMA"/>
    <s v="LIMA"/>
    <s v="HUAROCHIRI"/>
    <s v="HUAYCOLORO"/>
    <n v="0"/>
    <x v="4"/>
    <n v="0"/>
    <x v="1"/>
    <x v="3"/>
    <x v="0"/>
    <s v="MWh"/>
    <n v="1322.6289999999999"/>
    <n v="1.3226289999999998"/>
    <m/>
    <n v="0.26666666666666666"/>
    <n v="0.24308333333333332"/>
    <n v="0"/>
    <n v="0"/>
    <n v="78"/>
    <s v="BASE DE DATOS"/>
    <m/>
  </r>
  <r>
    <s v="24"/>
    <x v="2"/>
    <s v="PETRAM"/>
    <s v="305167"/>
    <s v="305167"/>
    <x v="2"/>
    <s v="Grupos 1_2"/>
    <s v="S"/>
    <n v="2.4"/>
    <n v="1.9279999999999999"/>
    <n v="235.876"/>
    <n v="1188.355"/>
    <n v="1424.231"/>
    <n v="36.4"/>
    <n v="707.6"/>
    <n v="0"/>
    <n v="40.1"/>
    <m/>
    <x v="0"/>
    <s v="PETRAM305167Grupos 1_2EL"/>
    <s v="PETRAMAS S.A.C."/>
    <x v="23"/>
    <x v="23"/>
    <s v="C.T.B Catalina"/>
    <x v="92"/>
    <s v="EL"/>
    <x v="2"/>
    <x v="207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4"/>
    <x v="0"/>
    <s v="MWh"/>
    <n v="1424.231"/>
    <n v="1.424231"/>
    <m/>
    <n v="0.19999999999999998"/>
    <n v="0.16066666666666665"/>
    <n v="0"/>
    <n v="0"/>
    <n v="78"/>
    <s v="BASE DE DATOS"/>
    <m/>
  </r>
  <r>
    <s v="24"/>
    <x v="2"/>
    <s v="PETRAM"/>
    <s v="00000700"/>
    <s v="00000700"/>
    <x v="2"/>
    <s v="Grupos 1-2"/>
    <s v="S"/>
    <n v="2.4"/>
    <n v="1.9570000000000001"/>
    <n v="186.22300000000001"/>
    <n v="1031.0340000000001"/>
    <n v="1217.2570000000001"/>
    <n v="140.57"/>
    <n v="588.92999999999995"/>
    <n v="14.5"/>
    <n v="502"/>
    <m/>
    <x v="0"/>
    <s v="PETRAM00000700Grupos 1-2EL"/>
    <s v="PETRAMAS S.A.C."/>
    <x v="23"/>
    <x v="23"/>
    <s v="C.T.B Callao"/>
    <x v="93"/>
    <s v="EL"/>
    <x v="2"/>
    <x v="206"/>
    <x v="0"/>
    <s v="Instalado"/>
    <s v="Operativo"/>
    <s v="Generadora"/>
    <x v="0"/>
    <x v="0"/>
    <x v="0"/>
    <x v="0"/>
    <s v="Privado"/>
    <s v="LIMA"/>
    <s v="CALLAO"/>
    <s v="CALLAO"/>
    <s v="VENTANILLA"/>
    <n v="0"/>
    <x v="4"/>
    <n v="0"/>
    <x v="1"/>
    <x v="4"/>
    <x v="0"/>
    <s v="MWh"/>
    <n v="1217.2570000000001"/>
    <n v="1.217257"/>
    <m/>
    <n v="0.19999999999999998"/>
    <n v="0.16308333333333333"/>
    <n v="0"/>
    <n v="0"/>
    <n v="78"/>
    <s v="BASE DE DATOS"/>
    <m/>
  </r>
  <r>
    <s v="24"/>
    <x v="3"/>
    <s v="PETRAM"/>
    <s v="CTRER001"/>
    <s v="CTRER001"/>
    <x v="2"/>
    <s v="Grupos 1-2-3"/>
    <s v="S"/>
    <n v="4.8"/>
    <n v="4.4530000000000003"/>
    <n v="405.49900000000002"/>
    <n v="1824.5989999999999"/>
    <n v="2230.098"/>
    <n v="239.3"/>
    <n v="480.7"/>
    <n v="0"/>
    <n v="229.5"/>
    <m/>
    <x v="0"/>
    <s v="PETRAMCTRER001Grupos 1-2-3EL"/>
    <s v="PETRAMAS S.A.C."/>
    <x v="23"/>
    <x v="23"/>
    <s v="C.T. Huaycoloro"/>
    <x v="90"/>
    <s v="EL"/>
    <x v="2"/>
    <x v="205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2"/>
    <x v="0"/>
    <s v="MWh"/>
    <n v="2230.098"/>
    <n v="2.2300979999999999"/>
    <m/>
    <n v="0.39999999999999997"/>
    <n v="0.37108333333333338"/>
    <n v="0"/>
    <n v="0"/>
    <n v="78"/>
    <s v="BASE DE DATOS"/>
    <m/>
  </r>
  <r>
    <s v="24"/>
    <x v="3"/>
    <s v="PETRAM"/>
    <s v="00965764"/>
    <s v="00965764"/>
    <x v="2"/>
    <s v="Grupos 1-2"/>
    <s v="S"/>
    <n v="3.2"/>
    <n v="2.9169999999999998"/>
    <n v="0"/>
    <n v="0"/>
    <n v="0"/>
    <n v="720"/>
    <n v="0"/>
    <n v="0"/>
    <n v="0"/>
    <m/>
    <x v="0"/>
    <s v="PETRAM00965764Grupos 1-2EL"/>
    <s v="PETRAMAS S.A.C."/>
    <x v="23"/>
    <x v="23"/>
    <s v="C.T. La Gringa V"/>
    <x v="91"/>
    <s v="EL"/>
    <x v="2"/>
    <x v="206"/>
    <x v="0"/>
    <s v="Transferido"/>
    <s v="Operativo"/>
    <s v="Generadora"/>
    <x v="0"/>
    <x v="0"/>
    <x v="0"/>
    <x v="0"/>
    <s v="Privado"/>
    <s v="LIMA"/>
    <s v="LIMA"/>
    <s v="HUAROCHIRI"/>
    <s v="HUAYCOLORO"/>
    <n v="0"/>
    <x v="4"/>
    <n v="0"/>
    <x v="1"/>
    <x v="3"/>
    <x v="0"/>
    <s v="MWh"/>
    <n v="0"/>
    <n v="0"/>
    <m/>
    <n v="0.26666666666666666"/>
    <n v="0.24308333333333332"/>
    <n v="0"/>
    <n v="0"/>
    <n v="78"/>
    <s v="BASE DE DATOS"/>
    <m/>
  </r>
  <r>
    <s v="24"/>
    <x v="3"/>
    <s v="PETRAM"/>
    <s v="305167"/>
    <s v="305167"/>
    <x v="2"/>
    <s v="Grupos 1_2"/>
    <s v="S"/>
    <n v="2.4"/>
    <n v="1.9279999999999999"/>
    <n v="142.524"/>
    <n v="631.25199999999995"/>
    <n v="773.77599999999995"/>
    <n v="383.7"/>
    <n v="333.58"/>
    <n v="2.72"/>
    <n v="210.9"/>
    <m/>
    <x v="0"/>
    <s v="PETRAM305167Grupos 1_2EL"/>
    <s v="PETRAMAS S.A.C."/>
    <x v="23"/>
    <x v="23"/>
    <s v="C.T.B Catalina"/>
    <x v="92"/>
    <s v="EL"/>
    <x v="2"/>
    <x v="207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4"/>
    <x v="0"/>
    <s v="MWh"/>
    <n v="773.77599999999995"/>
    <n v="0.77377599999999991"/>
    <m/>
    <n v="0.19999999999999998"/>
    <n v="0.16066666666666665"/>
    <n v="0"/>
    <n v="0"/>
    <n v="78"/>
    <s v="BASE DE DATOS"/>
    <m/>
  </r>
  <r>
    <s v="24"/>
    <x v="3"/>
    <s v="PETRAM"/>
    <s v="00000700"/>
    <s v="00000700"/>
    <x v="2"/>
    <s v="Grupos 1-2"/>
    <s v="S"/>
    <n v="2.4"/>
    <n v="1.9570000000000001"/>
    <n v="225.364"/>
    <n v="1006.029"/>
    <n v="1231.393"/>
    <n v="143.29"/>
    <n v="576.71"/>
    <n v="0"/>
    <n v="129"/>
    <m/>
    <x v="0"/>
    <s v="PETRAM00000700Grupos 1-2EL"/>
    <s v="PETRAMAS S.A.C."/>
    <x v="23"/>
    <x v="23"/>
    <s v="C.T.B Callao"/>
    <x v="93"/>
    <s v="EL"/>
    <x v="2"/>
    <x v="206"/>
    <x v="0"/>
    <s v="Instalado"/>
    <s v="Operativo"/>
    <s v="Generadora"/>
    <x v="0"/>
    <x v="0"/>
    <x v="0"/>
    <x v="0"/>
    <s v="Privado"/>
    <s v="LIMA"/>
    <s v="CALLAO"/>
    <s v="CALLAO"/>
    <s v="VENTANILLA"/>
    <n v="0"/>
    <x v="4"/>
    <n v="0"/>
    <x v="1"/>
    <x v="4"/>
    <x v="0"/>
    <s v="MWh"/>
    <n v="1231.393"/>
    <n v="1.231393"/>
    <m/>
    <n v="0.19999999999999998"/>
    <n v="0.16308333333333333"/>
    <n v="0"/>
    <n v="0"/>
    <n v="78"/>
    <s v="BASE DE DATOS"/>
    <m/>
  </r>
  <r>
    <s v="24"/>
    <x v="4"/>
    <s v="PETRAM"/>
    <s v="CTRER001"/>
    <s v="CTRER001"/>
    <x v="2"/>
    <s v="Grupos 1-2-3"/>
    <s v="S"/>
    <n v="4.8"/>
    <n v="4.4530000000000003"/>
    <n v="524.94000000000005"/>
    <n v="2233.9409999999998"/>
    <n v="2758.8809999999999"/>
    <n v="61.74"/>
    <n v="680.99"/>
    <n v="1.27"/>
    <n v="457.6"/>
    <m/>
    <x v="0"/>
    <s v="PETRAMCTRER001Grupos 1-2-3EL"/>
    <s v="PETRAMAS S.A.C."/>
    <x v="23"/>
    <x v="23"/>
    <s v="C.T. Huaycoloro"/>
    <x v="90"/>
    <s v="EL"/>
    <x v="2"/>
    <x v="205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2"/>
    <x v="0"/>
    <s v="MWh"/>
    <n v="2758.8809999999999"/>
    <n v="2.7588809999999997"/>
    <m/>
    <n v="0.39999999999999997"/>
    <n v="0.37108333333333338"/>
    <n v="0"/>
    <n v="0"/>
    <n v="78"/>
    <s v="BASE DE DATOS"/>
    <m/>
  </r>
  <r>
    <s v="24"/>
    <x v="4"/>
    <s v="PETRAM"/>
    <s v="00965764"/>
    <s v="00965764"/>
    <x v="2"/>
    <s v="Grupos 1-2"/>
    <s v="S"/>
    <n v="3.2"/>
    <n v="2.9169999999999998"/>
    <n v="0"/>
    <n v="0"/>
    <n v="0"/>
    <n v="744"/>
    <n v="0"/>
    <n v="0"/>
    <n v="0"/>
    <m/>
    <x v="0"/>
    <s v="PETRAM00965764Grupos 1-2EL"/>
    <s v="PETRAMAS S.A.C."/>
    <x v="23"/>
    <x v="23"/>
    <s v="C.T. La Gringa V"/>
    <x v="91"/>
    <s v="EL"/>
    <x v="2"/>
    <x v="206"/>
    <x v="0"/>
    <s v="Transferido"/>
    <s v="Operativo"/>
    <s v="Generadora"/>
    <x v="0"/>
    <x v="0"/>
    <x v="0"/>
    <x v="0"/>
    <s v="Privado"/>
    <s v="LIMA"/>
    <s v="LIMA"/>
    <s v="HUAROCHIRI"/>
    <s v="HUAYCOLORO"/>
    <n v="0"/>
    <x v="4"/>
    <n v="0"/>
    <x v="1"/>
    <x v="3"/>
    <x v="0"/>
    <s v="MWh"/>
    <n v="0"/>
    <n v="0"/>
    <m/>
    <n v="0.26666666666666666"/>
    <n v="0.24308333333333332"/>
    <n v="0"/>
    <n v="0"/>
    <n v="78"/>
    <s v="BASE DE DATOS"/>
    <m/>
  </r>
  <r>
    <s v="24"/>
    <x v="4"/>
    <s v="PETRAM"/>
    <s v="305167"/>
    <s v="305167"/>
    <x v="2"/>
    <s v="Grupos 1_2"/>
    <s v="S"/>
    <n v="2.4"/>
    <n v="1.9279999999999999"/>
    <n v="225.37899999999999"/>
    <n v="991.20399999999995"/>
    <n v="1216.5830000000001"/>
    <n v="101.62"/>
    <n v="642.38"/>
    <n v="0"/>
    <n v="187.4"/>
    <m/>
    <x v="0"/>
    <s v="PETRAM305167Grupos 1_2EL"/>
    <s v="PETRAMAS S.A.C."/>
    <x v="23"/>
    <x v="23"/>
    <s v="C.T.B Catalina"/>
    <x v="92"/>
    <s v="EL"/>
    <x v="2"/>
    <x v="207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4"/>
    <x v="0"/>
    <s v="MWh"/>
    <n v="1216.5830000000001"/>
    <n v="1.2165830000000002"/>
    <m/>
    <n v="0.19999999999999998"/>
    <n v="0.16066666666666665"/>
    <n v="0"/>
    <n v="-2.2737367544323206E-13"/>
    <n v="78"/>
    <s v="BASE DE DATOS"/>
    <m/>
  </r>
  <r>
    <s v="24"/>
    <x v="4"/>
    <s v="PETRAM"/>
    <s v="00000700"/>
    <s v="00000700"/>
    <x v="2"/>
    <s v="Grupos 1-2"/>
    <s v="S"/>
    <n v="2.4"/>
    <n v="1.9570000000000001"/>
    <n v="129.797"/>
    <n v="559.95600000000002"/>
    <n v="689.75300000000004"/>
    <n v="420.37"/>
    <n v="323.63"/>
    <n v="0"/>
    <n v="100"/>
    <m/>
    <x v="0"/>
    <s v="PETRAM00000700Grupos 1-2EL"/>
    <s v="PETRAMAS S.A.C."/>
    <x v="23"/>
    <x v="23"/>
    <s v="C.T.B Callao"/>
    <x v="93"/>
    <s v="EL"/>
    <x v="2"/>
    <x v="206"/>
    <x v="0"/>
    <s v="Instalado"/>
    <s v="Operativo"/>
    <s v="Generadora"/>
    <x v="0"/>
    <x v="0"/>
    <x v="0"/>
    <x v="0"/>
    <s v="Privado"/>
    <s v="LIMA"/>
    <s v="CALLAO"/>
    <s v="CALLAO"/>
    <s v="VENTANILLA"/>
    <n v="0"/>
    <x v="4"/>
    <n v="0"/>
    <x v="1"/>
    <x v="4"/>
    <x v="0"/>
    <s v="MWh"/>
    <n v="689.75300000000004"/>
    <n v="0.68975300000000006"/>
    <m/>
    <n v="0.19999999999999998"/>
    <n v="0.16308333333333333"/>
    <n v="0"/>
    <n v="0"/>
    <n v="78"/>
    <s v="BASE DE DATOS"/>
    <m/>
  </r>
  <r>
    <s v="24"/>
    <x v="5"/>
    <s v="PETRAM"/>
    <s v="CTRER001"/>
    <s v="CTRER001"/>
    <x v="2"/>
    <s v="Grupos 1-2-3"/>
    <s v="S"/>
    <n v="4.8"/>
    <n v="4.4530000000000003"/>
    <n v="448.70100000000002"/>
    <n v="2325.5920000000001"/>
    <n v="2774.2930000000001"/>
    <n v="52.14"/>
    <n v="667.86"/>
    <n v="0"/>
    <n v="557"/>
    <m/>
    <x v="0"/>
    <s v="PETRAMCTRER001Grupos 1-2-3EL"/>
    <s v="PETRAMAS S.A.C."/>
    <x v="23"/>
    <x v="23"/>
    <s v="C.T. Huaycoloro"/>
    <x v="90"/>
    <s v="EL"/>
    <x v="2"/>
    <x v="205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2"/>
    <x v="0"/>
    <s v="MWh"/>
    <n v="2774.2930000000001"/>
    <n v="2.7742930000000001"/>
    <m/>
    <n v="0.39999999999999997"/>
    <n v="0.37108333333333338"/>
    <n v="0"/>
    <n v="0"/>
    <n v="78"/>
    <s v="BASE DE DATOS"/>
    <m/>
  </r>
  <r>
    <s v="24"/>
    <x v="5"/>
    <s v="PETRAM"/>
    <s v="00965764"/>
    <s v="00965764"/>
    <x v="2"/>
    <s v="Grupos 1-2"/>
    <s v="S"/>
    <n v="3.2"/>
    <n v="2.9169999999999998"/>
    <n v="213.387"/>
    <n v="1087.81"/>
    <n v="1301.1969999999999"/>
    <n v="157.75"/>
    <n v="562.25"/>
    <n v="0"/>
    <n v="381.1"/>
    <m/>
    <x v="0"/>
    <s v="PETRAM00965764Grupos 1-2EL"/>
    <s v="PETRAMAS S.A.C."/>
    <x v="23"/>
    <x v="23"/>
    <s v="C.T. La Gringa V"/>
    <x v="91"/>
    <s v="EL"/>
    <x v="2"/>
    <x v="206"/>
    <x v="0"/>
    <s v="Transferido"/>
    <s v="Operativo"/>
    <s v="Generadora"/>
    <x v="0"/>
    <x v="0"/>
    <x v="0"/>
    <x v="0"/>
    <s v="Privado"/>
    <s v="LIMA"/>
    <s v="LIMA"/>
    <s v="HUAROCHIRI"/>
    <s v="HUAYCOLORO"/>
    <n v="0"/>
    <x v="4"/>
    <n v="0"/>
    <x v="1"/>
    <x v="3"/>
    <x v="0"/>
    <s v="MWh"/>
    <n v="1301.1969999999999"/>
    <n v="1.3011969999999999"/>
    <m/>
    <n v="0.26666666666666666"/>
    <n v="0.24308333333333332"/>
    <n v="0"/>
    <n v="0"/>
    <n v="78"/>
    <s v="BASE DE DATOS"/>
    <m/>
  </r>
  <r>
    <s v="24"/>
    <x v="5"/>
    <s v="PETRAM"/>
    <s v="305167"/>
    <s v="305167"/>
    <x v="2"/>
    <s v="Grupos 1_2"/>
    <s v="S"/>
    <n v="2.4"/>
    <n v="1.9279999999999999"/>
    <n v="226.71"/>
    <n v="1151.453"/>
    <n v="1378.163"/>
    <n v="26.88"/>
    <n v="693.12"/>
    <n v="0"/>
    <n v="255.5"/>
    <m/>
    <x v="0"/>
    <s v="PETRAM305167Grupos 1_2EL"/>
    <s v="PETRAMAS S.A.C."/>
    <x v="23"/>
    <x v="23"/>
    <s v="C.T.B Catalina"/>
    <x v="92"/>
    <s v="EL"/>
    <x v="2"/>
    <x v="207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4"/>
    <x v="0"/>
    <s v="MWh"/>
    <n v="1378.163"/>
    <n v="1.378163"/>
    <m/>
    <n v="0.19999999999999998"/>
    <n v="0.16066666666666665"/>
    <n v="0"/>
    <n v="0"/>
    <n v="78"/>
    <s v="BASE DE DATOS"/>
    <m/>
  </r>
  <r>
    <s v="24"/>
    <x v="5"/>
    <s v="PETRAM"/>
    <s v="00000700"/>
    <s v="00000700"/>
    <x v="2"/>
    <s v="Grupos 1-2"/>
    <s v="S"/>
    <n v="2.4"/>
    <n v="1.9570000000000001"/>
    <n v="242.92699999999999"/>
    <n v="1235.0170000000001"/>
    <n v="1477.944"/>
    <n v="29.16"/>
    <n v="690.84"/>
    <n v="0"/>
    <n v="412"/>
    <m/>
    <x v="0"/>
    <s v="PETRAM00000700Grupos 1-2EL"/>
    <s v="PETRAMAS S.A.C."/>
    <x v="23"/>
    <x v="23"/>
    <s v="C.T.B Callao"/>
    <x v="93"/>
    <s v="EL"/>
    <x v="2"/>
    <x v="206"/>
    <x v="0"/>
    <s v="Instalado"/>
    <s v="Operativo"/>
    <s v="Generadora"/>
    <x v="0"/>
    <x v="0"/>
    <x v="0"/>
    <x v="0"/>
    <s v="Privado"/>
    <s v="LIMA"/>
    <s v="CALLAO"/>
    <s v="CALLAO"/>
    <s v="VENTANILLA"/>
    <n v="0"/>
    <x v="4"/>
    <n v="0"/>
    <x v="1"/>
    <x v="4"/>
    <x v="0"/>
    <s v="MWh"/>
    <n v="1477.944"/>
    <n v="1.4779439999999999"/>
    <m/>
    <n v="0.19999999999999998"/>
    <n v="0.16308333333333333"/>
    <n v="0"/>
    <n v="0"/>
    <n v="78"/>
    <s v="BASE DE DATOS"/>
    <m/>
  </r>
  <r>
    <s v="24"/>
    <x v="7"/>
    <s v="PETRAM"/>
    <s v="CTRER001"/>
    <s v="CTRER001"/>
    <x v="2"/>
    <s v="Grupos 1-2-3"/>
    <s v="S"/>
    <n v="4.8"/>
    <n v="4.4530000000000003"/>
    <n v="350.84399999999999"/>
    <n v="1729.248"/>
    <n v="2080.0920000000001"/>
    <n v="217.74"/>
    <n v="526.26"/>
    <n v="0"/>
    <n v="360.8"/>
    <m/>
    <x v="0"/>
    <s v="PETRAMCTRER001Grupos 1-2-3EL"/>
    <s v="PETRAMAS S.A.C."/>
    <x v="23"/>
    <x v="23"/>
    <s v="C.T. Huaycoloro"/>
    <x v="90"/>
    <s v="EL"/>
    <x v="2"/>
    <x v="205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2"/>
    <x v="0"/>
    <s v="MWh"/>
    <n v="2080.0920000000001"/>
    <n v="2.0800920000000001"/>
    <m/>
    <n v="0.39999999999999997"/>
    <n v="0.37108333333333338"/>
    <n v="0"/>
    <n v="0"/>
    <n v="78"/>
    <s v="BASE DE DATOS"/>
    <m/>
  </r>
  <r>
    <s v="24"/>
    <x v="7"/>
    <s v="PETRAM"/>
    <s v="00965764"/>
    <s v="00965764"/>
    <x v="2"/>
    <s v="Grupos 1-2"/>
    <s v="S"/>
    <n v="3.2"/>
    <n v="2.9169999999999998"/>
    <n v="256.70100000000002"/>
    <n v="1252.9839999999999"/>
    <n v="1509.6849999999999"/>
    <n v="87.2"/>
    <n v="656.8"/>
    <n v="0"/>
    <n v="254.2"/>
    <m/>
    <x v="0"/>
    <s v="PETRAM00965764Grupos 1-2EL"/>
    <s v="PETRAMAS S.A.C."/>
    <x v="23"/>
    <x v="23"/>
    <s v="C.T. La Gringa V"/>
    <x v="91"/>
    <s v="EL"/>
    <x v="2"/>
    <x v="206"/>
    <x v="0"/>
    <s v="Transferido"/>
    <s v="Operativo"/>
    <s v="Generadora"/>
    <x v="0"/>
    <x v="0"/>
    <x v="0"/>
    <x v="0"/>
    <s v="Privado"/>
    <s v="LIMA"/>
    <s v="LIMA"/>
    <s v="HUAROCHIRI"/>
    <s v="HUAYCOLORO"/>
    <n v="0"/>
    <x v="4"/>
    <n v="0"/>
    <x v="1"/>
    <x v="3"/>
    <x v="0"/>
    <s v="MWh"/>
    <n v="1509.6849999999999"/>
    <n v="1.5096849999999999"/>
    <m/>
    <n v="0.26666666666666666"/>
    <n v="0.24308333333333332"/>
    <n v="0"/>
    <n v="0"/>
    <n v="78"/>
    <s v="BASE DE DATOS"/>
    <m/>
  </r>
  <r>
    <s v="24"/>
    <x v="7"/>
    <s v="PETRAM"/>
    <s v="305167"/>
    <s v="305167"/>
    <x v="2"/>
    <s v="Grupos 1_2"/>
    <s v="S"/>
    <n v="2.4"/>
    <n v="1.9279999999999999"/>
    <n v="157.21799999999999"/>
    <n v="737.72199999999998"/>
    <n v="894.94"/>
    <n v="267.04000000000002"/>
    <n v="460.33"/>
    <n v="16.62"/>
    <n v="49.1"/>
    <m/>
    <x v="0"/>
    <s v="PETRAM305167Grupos 1_2EL"/>
    <s v="PETRAMAS S.A.C."/>
    <x v="23"/>
    <x v="23"/>
    <s v="C.T.B Catalina"/>
    <x v="92"/>
    <s v="EL"/>
    <x v="2"/>
    <x v="207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4"/>
    <x v="0"/>
    <s v="MWh"/>
    <n v="894.94"/>
    <n v="0.89494000000000007"/>
    <m/>
    <n v="0.19999999999999998"/>
    <n v="0.16066666666666665"/>
    <n v="0"/>
    <n v="-1.1368683772161603E-13"/>
    <n v="78"/>
    <s v="BASE DE DATOS"/>
    <m/>
  </r>
  <r>
    <s v="24"/>
    <x v="7"/>
    <s v="PETRAM"/>
    <s v="00000700"/>
    <s v="00000700"/>
    <x v="2"/>
    <s v="Grupos 1-2"/>
    <s v="S"/>
    <n v="2.4"/>
    <n v="1.9570000000000001"/>
    <n v="251.239"/>
    <n v="1206.0730000000001"/>
    <n v="1457.3119999999999"/>
    <n v="29.14"/>
    <n v="714.86"/>
    <n v="0"/>
    <n v="345"/>
    <m/>
    <x v="0"/>
    <s v="PETRAM00000700Grupos 1-2EL"/>
    <s v="PETRAMAS S.A.C."/>
    <x v="23"/>
    <x v="23"/>
    <s v="C.T.B Callao"/>
    <x v="93"/>
    <s v="EL"/>
    <x v="2"/>
    <x v="206"/>
    <x v="0"/>
    <s v="Instalado"/>
    <s v="Operativo"/>
    <s v="Generadora"/>
    <x v="0"/>
    <x v="0"/>
    <x v="0"/>
    <x v="0"/>
    <s v="Privado"/>
    <s v="LIMA"/>
    <s v="CALLAO"/>
    <s v="CALLAO"/>
    <s v="VENTANILLA"/>
    <n v="0"/>
    <x v="4"/>
    <n v="0"/>
    <x v="1"/>
    <x v="4"/>
    <x v="0"/>
    <s v="MWh"/>
    <n v="1457.3119999999999"/>
    <n v="1.4573119999999999"/>
    <m/>
    <n v="0.19999999999999998"/>
    <n v="0.16308333333333333"/>
    <n v="0"/>
    <n v="2.2737367544323206E-13"/>
    <n v="78"/>
    <s v="BASE DE DATOS"/>
    <m/>
  </r>
  <r>
    <s v="24"/>
    <x v="6"/>
    <s v="PETRAM"/>
    <s v="CTRER001"/>
    <s v="CTRER001"/>
    <x v="2"/>
    <s v="Grupos 1-2-3"/>
    <s v="S"/>
    <n v="4.8"/>
    <n v="4.4530000000000003"/>
    <n v="324.19799999999998"/>
    <n v="1558.1880000000001"/>
    <n v="1882.386"/>
    <n v="251.84"/>
    <n v="492.16"/>
    <n v="0"/>
    <n v="340.6"/>
    <m/>
    <x v="0"/>
    <s v="PETRAMCTRER001Grupos 1-2-3EL"/>
    <s v="PETRAMAS S.A.C."/>
    <x v="23"/>
    <x v="23"/>
    <s v="C.T. Huaycoloro"/>
    <x v="90"/>
    <s v="EL"/>
    <x v="2"/>
    <x v="205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2"/>
    <x v="0"/>
    <s v="MWh"/>
    <n v="1882.386"/>
    <n v="1.8823859999999999"/>
    <m/>
    <n v="0.39999999999999997"/>
    <n v="0.37108333333333338"/>
    <n v="0"/>
    <n v="0"/>
    <n v="78"/>
    <s v="BASE DE DATOS"/>
    <m/>
  </r>
  <r>
    <s v="24"/>
    <x v="6"/>
    <s v="PETRAM"/>
    <s v="00965764"/>
    <s v="00965764"/>
    <x v="2"/>
    <s v="Grupos 1-2"/>
    <s v="S"/>
    <n v="3.2"/>
    <n v="2.9169999999999998"/>
    <n v="145.51"/>
    <n v="765.827"/>
    <n v="911.33699999999999"/>
    <n v="339.22"/>
    <n v="404.78"/>
    <n v="0"/>
    <n v="214.6"/>
    <m/>
    <x v="0"/>
    <s v="PETRAM00965764Grupos 1-2EL"/>
    <s v="PETRAMAS S.A.C."/>
    <x v="23"/>
    <x v="23"/>
    <s v="C.T. La Gringa V"/>
    <x v="91"/>
    <s v="EL"/>
    <x v="2"/>
    <x v="206"/>
    <x v="0"/>
    <s v="Transferido"/>
    <s v="Operativo"/>
    <s v="Generadora"/>
    <x v="0"/>
    <x v="0"/>
    <x v="0"/>
    <x v="0"/>
    <s v="Privado"/>
    <s v="LIMA"/>
    <s v="LIMA"/>
    <s v="HUAROCHIRI"/>
    <s v="HUAYCOLORO"/>
    <n v="0"/>
    <x v="4"/>
    <n v="0"/>
    <x v="1"/>
    <x v="3"/>
    <x v="0"/>
    <s v="MWh"/>
    <n v="911.33699999999999"/>
    <n v="0.91133699999999995"/>
    <m/>
    <n v="0.26666666666666666"/>
    <n v="0.24308333333333332"/>
    <n v="0"/>
    <n v="0"/>
    <n v="78"/>
    <s v="BASE DE DATOS"/>
    <m/>
  </r>
  <r>
    <s v="24"/>
    <x v="6"/>
    <s v="PETRAM"/>
    <s v="305167"/>
    <s v="305167"/>
    <x v="2"/>
    <s v="Grupos 1_2"/>
    <s v="S"/>
    <n v="2.4"/>
    <n v="1.9279999999999999"/>
    <n v="224.88499999999999"/>
    <n v="1127.3040000000001"/>
    <n v="1352.1890000000001"/>
    <n v="49.75"/>
    <n v="694.25"/>
    <n v="0"/>
    <n v="83.8"/>
    <m/>
    <x v="0"/>
    <s v="PETRAM305167Grupos 1_2EL"/>
    <s v="PETRAMAS S.A.C."/>
    <x v="23"/>
    <x v="23"/>
    <s v="C.T.B Catalina"/>
    <x v="92"/>
    <s v="EL"/>
    <x v="2"/>
    <x v="207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4"/>
    <x v="0"/>
    <s v="MWh"/>
    <n v="1352.1890000000001"/>
    <n v="1.3521890000000001"/>
    <m/>
    <n v="0.19999999999999998"/>
    <n v="0.16066666666666665"/>
    <n v="0"/>
    <n v="0"/>
    <n v="78"/>
    <s v="BASE DE DATOS"/>
    <m/>
  </r>
  <r>
    <s v="24"/>
    <x v="6"/>
    <s v="PETRAM"/>
    <s v="00000700"/>
    <s v="00000700"/>
    <x v="2"/>
    <s v="Grupos 1-2"/>
    <s v="S"/>
    <n v="2.4"/>
    <n v="1.9570000000000001"/>
    <n v="182.27799999999999"/>
    <n v="924.73800000000006"/>
    <n v="1107.0160000000001"/>
    <n v="116.72"/>
    <n v="599.11"/>
    <n v="28.17"/>
    <n v="361"/>
    <m/>
    <x v="0"/>
    <s v="PETRAM00000700Grupos 1-2EL"/>
    <s v="PETRAMAS S.A.C."/>
    <x v="23"/>
    <x v="23"/>
    <s v="C.T.B Callao"/>
    <x v="93"/>
    <s v="EL"/>
    <x v="2"/>
    <x v="206"/>
    <x v="0"/>
    <s v="Instalado"/>
    <s v="Operativo"/>
    <s v="Generadora"/>
    <x v="0"/>
    <x v="0"/>
    <x v="0"/>
    <x v="0"/>
    <s v="Privado"/>
    <s v="LIMA"/>
    <s v="CALLAO"/>
    <s v="CALLAO"/>
    <s v="VENTANILLA"/>
    <n v="0"/>
    <x v="4"/>
    <n v="0"/>
    <x v="1"/>
    <x v="4"/>
    <x v="0"/>
    <s v="MWh"/>
    <n v="1107.0160000000001"/>
    <n v="1.107016"/>
    <m/>
    <n v="0.19999999999999998"/>
    <n v="0.16308333333333333"/>
    <n v="0"/>
    <n v="0"/>
    <n v="78"/>
    <s v="BASE DE DATOS"/>
    <m/>
  </r>
  <r>
    <s v="24"/>
    <x v="2"/>
    <s v="RIODOB"/>
    <s v="53022913"/>
    <s v="53022913"/>
    <x v="2"/>
    <s v="A1"/>
    <s v="S"/>
    <n v="0.31"/>
    <n v="0.31"/>
    <n v="0"/>
    <n v="0"/>
    <n v="0"/>
    <n v="0"/>
    <n v="0"/>
    <n v="0"/>
    <n v="0"/>
    <m/>
    <x v="0"/>
    <s v="RIODOB53022913A1EL"/>
    <s v="Empresa El‚ctrica Rio Doble S.A."/>
    <x v="24"/>
    <x v="24"/>
    <s v="GRUPO AUXILIAR PIZARRAS"/>
    <x v="94"/>
    <s v="EL"/>
    <x v="2"/>
    <x v="208"/>
    <x v="0"/>
    <s v="Instalado"/>
    <s v="Operativo"/>
    <s v="Generadora"/>
    <x v="0"/>
    <x v="0"/>
    <x v="1"/>
    <x v="0"/>
    <s v="Privado"/>
    <s v="CAJAMARCA"/>
    <s v="CAJAMARCA"/>
    <s v="SANTA CRUZ"/>
    <s v="SEXI"/>
    <n v="0"/>
    <x v="1"/>
    <n v="0"/>
    <x v="0"/>
    <x v="0"/>
    <x v="0"/>
    <s v="MWh"/>
    <n v="0"/>
    <n v="0"/>
    <m/>
    <n v="2.5833333333333333E-2"/>
    <n v="2.5833333333333333E-2"/>
    <n v="0"/>
    <n v="0"/>
    <n v="44"/>
    <s v="BASE DE DATOS"/>
    <m/>
  </r>
  <r>
    <s v="24"/>
    <x v="3"/>
    <s v="RIODOB"/>
    <s v="53022913"/>
    <s v="53022913"/>
    <x v="2"/>
    <s v="A1"/>
    <s v="S"/>
    <n v="0.31"/>
    <n v="0.31"/>
    <n v="0"/>
    <n v="0"/>
    <n v="0"/>
    <n v="0"/>
    <n v="0"/>
    <n v="0"/>
    <n v="0"/>
    <m/>
    <x v="0"/>
    <s v="RIODOB53022913A1EL"/>
    <s v="Empresa El‚ctrica Rio Doble S.A."/>
    <x v="24"/>
    <x v="24"/>
    <s v="GRUPO AUXILIAR PIZARRAS"/>
    <x v="94"/>
    <s v="EL"/>
    <x v="2"/>
    <x v="208"/>
    <x v="0"/>
    <s v="Instalado"/>
    <s v="Operativo"/>
    <s v="Generadora"/>
    <x v="0"/>
    <x v="0"/>
    <x v="1"/>
    <x v="0"/>
    <s v="Privado"/>
    <s v="CAJAMARCA"/>
    <s v="CAJAMARCA"/>
    <s v="SANTA CRUZ"/>
    <s v="SEXI"/>
    <n v="0"/>
    <x v="1"/>
    <n v="0"/>
    <x v="0"/>
    <x v="0"/>
    <x v="0"/>
    <s v="MWh"/>
    <n v="0"/>
    <n v="0"/>
    <m/>
    <n v="2.5833333333333333E-2"/>
    <n v="2.5833333333333333E-2"/>
    <n v="0"/>
    <n v="0"/>
    <n v="44"/>
    <s v="BASE DE DATOS"/>
    <m/>
  </r>
  <r>
    <s v="24"/>
    <x v="4"/>
    <s v="RIODOB"/>
    <s v="53022913"/>
    <s v="53022913"/>
    <x v="2"/>
    <s v="A1"/>
    <s v="S"/>
    <n v="0.31"/>
    <n v="0.31"/>
    <n v="0"/>
    <n v="0"/>
    <n v="0"/>
    <n v="0"/>
    <n v="0"/>
    <n v="0"/>
    <n v="0"/>
    <m/>
    <x v="0"/>
    <s v="RIODOB53022913A1EL"/>
    <s v="Empresa El‚ctrica Rio Doble S.A."/>
    <x v="24"/>
    <x v="24"/>
    <s v="GRUPO AUXILIAR PIZARRAS"/>
    <x v="94"/>
    <s v="EL"/>
    <x v="2"/>
    <x v="208"/>
    <x v="0"/>
    <s v="Instalado"/>
    <s v="Operativo"/>
    <s v="Generadora"/>
    <x v="0"/>
    <x v="0"/>
    <x v="1"/>
    <x v="0"/>
    <s v="Privado"/>
    <s v="CAJAMARCA"/>
    <s v="CAJAMARCA"/>
    <s v="SANTA CRUZ"/>
    <s v="SEXI"/>
    <n v="0"/>
    <x v="1"/>
    <n v="0"/>
    <x v="0"/>
    <x v="0"/>
    <x v="0"/>
    <s v="MWh"/>
    <n v="0"/>
    <n v="0"/>
    <m/>
    <n v="2.5833333333333333E-2"/>
    <n v="2.5833333333333333E-2"/>
    <n v="0"/>
    <n v="0"/>
    <n v="44"/>
    <s v="BASE DE DATOS"/>
    <m/>
  </r>
  <r>
    <s v="24"/>
    <x v="5"/>
    <s v="RIODOB"/>
    <s v="53022913"/>
    <s v="53022913"/>
    <x v="2"/>
    <s v="A1"/>
    <s v="S"/>
    <n v="0.31"/>
    <n v="0"/>
    <n v="0"/>
    <n v="0"/>
    <n v="0"/>
    <n v="0"/>
    <n v="0"/>
    <n v="0"/>
    <n v="0"/>
    <m/>
    <x v="0"/>
    <s v="RIODOB53022913A1EL"/>
    <s v="Empresa El‚ctrica Rio Doble S.A."/>
    <x v="24"/>
    <x v="24"/>
    <s v="GRUPO AUXILIAR PIZARRAS"/>
    <x v="94"/>
    <s v="EL"/>
    <x v="2"/>
    <x v="208"/>
    <x v="0"/>
    <s v="Instalado"/>
    <s v="Operativo"/>
    <s v="Generadora"/>
    <x v="0"/>
    <x v="0"/>
    <x v="1"/>
    <x v="0"/>
    <s v="Privado"/>
    <s v="CAJAMARCA"/>
    <s v="CAJAMARCA"/>
    <s v="SANTA CRUZ"/>
    <s v="SEXI"/>
    <n v="0"/>
    <x v="1"/>
    <n v="0"/>
    <x v="0"/>
    <x v="0"/>
    <x v="0"/>
    <s v="MWh"/>
    <n v="0"/>
    <n v="0"/>
    <m/>
    <n v="2.5833333333333333E-2"/>
    <n v="2.5833333333333333E-2"/>
    <n v="0"/>
    <n v="0"/>
    <n v="44"/>
    <s v="BASE DE DATOS"/>
    <m/>
  </r>
  <r>
    <s v="24"/>
    <x v="7"/>
    <s v="RIODOB"/>
    <s v="53022913"/>
    <s v="53022913"/>
    <x v="2"/>
    <s v="A1"/>
    <s v="S"/>
    <n v="0.31"/>
    <n v="0.31"/>
    <n v="0"/>
    <n v="0"/>
    <n v="0"/>
    <n v="0"/>
    <n v="0"/>
    <n v="0"/>
    <n v="0"/>
    <m/>
    <x v="0"/>
    <s v="RIODOB53022913A1EL"/>
    <s v="Empresa El‚ctrica Rio Doble S.A."/>
    <x v="24"/>
    <x v="24"/>
    <s v="GRUPO AUXILIAR PIZARRAS"/>
    <x v="94"/>
    <s v="EL"/>
    <x v="2"/>
    <x v="208"/>
    <x v="0"/>
    <s v="Instalado"/>
    <s v="Operativo"/>
    <s v="Generadora"/>
    <x v="0"/>
    <x v="0"/>
    <x v="1"/>
    <x v="0"/>
    <s v="Privado"/>
    <s v="CAJAMARCA"/>
    <s v="CAJAMARCA"/>
    <s v="SANTA CRUZ"/>
    <s v="SEXI"/>
    <n v="0"/>
    <x v="1"/>
    <n v="0"/>
    <x v="0"/>
    <x v="0"/>
    <x v="0"/>
    <s v="MWh"/>
    <n v="0"/>
    <n v="0"/>
    <m/>
    <n v="2.5833333333333333E-2"/>
    <n v="2.5833333333333333E-2"/>
    <n v="0"/>
    <n v="0"/>
    <n v="44"/>
    <s v="BASE DE DATOS"/>
    <m/>
  </r>
  <r>
    <s v="24"/>
    <x v="6"/>
    <s v="RIODOB"/>
    <s v="53022913"/>
    <s v="53022913"/>
    <x v="2"/>
    <s v="A1"/>
    <s v="S"/>
    <n v="0.31"/>
    <n v="0"/>
    <n v="0"/>
    <n v="0"/>
    <n v="0"/>
    <n v="0"/>
    <n v="0"/>
    <n v="0"/>
    <n v="0"/>
    <m/>
    <x v="0"/>
    <s v="RIODOB53022913A1EL"/>
    <s v="Empresa El‚ctrica Rio Doble S.A."/>
    <x v="24"/>
    <x v="24"/>
    <s v="GRUPO AUXILIAR PIZARRAS"/>
    <x v="94"/>
    <s v="EL"/>
    <x v="2"/>
    <x v="208"/>
    <x v="0"/>
    <s v="Instalado"/>
    <s v="Operativo"/>
    <s v="Generadora"/>
    <x v="0"/>
    <x v="0"/>
    <x v="1"/>
    <x v="0"/>
    <s v="Privado"/>
    <s v="CAJAMARCA"/>
    <s v="CAJAMARCA"/>
    <s v="SANTA CRUZ"/>
    <s v="SEXI"/>
    <n v="0"/>
    <x v="1"/>
    <n v="0"/>
    <x v="0"/>
    <x v="0"/>
    <x v="0"/>
    <s v="MWh"/>
    <n v="0"/>
    <n v="0"/>
    <m/>
    <n v="2.5833333333333333E-2"/>
    <n v="2.5833333333333333E-2"/>
    <n v="0"/>
    <n v="0"/>
    <n v="44"/>
    <s v="BASE DE DATOS"/>
    <m/>
  </r>
  <r>
    <s v="24"/>
    <x v="2"/>
    <s v="SAMAYI"/>
    <s v="33357314"/>
    <s v="33357314"/>
    <x v="0"/>
    <s v="TG1"/>
    <s v="S"/>
    <n v="181.5"/>
    <n v="179.82900000000001"/>
    <n v="0"/>
    <n v="371"/>
    <n v="371"/>
    <n v="0"/>
    <n v="4.2300000000000004"/>
    <n v="0"/>
    <n v="0"/>
    <m/>
    <x v="0"/>
    <s v="SAMAYI33357314TG1TG"/>
    <s v="Samay I  S.A."/>
    <x v="25"/>
    <x v="25"/>
    <s v="C.T. Puerto Bravo"/>
    <x v="95"/>
    <s v="TG"/>
    <x v="0"/>
    <x v="0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371"/>
    <n v="0.371"/>
    <m/>
    <n v="15.125"/>
    <n v="14.985750000000001"/>
    <n v="0"/>
    <n v="0"/>
    <n v="83"/>
    <s v="BASE DE DATOS"/>
    <m/>
  </r>
  <r>
    <s v="24"/>
    <x v="2"/>
    <s v="SAMAYI"/>
    <s v="33357314"/>
    <s v="33357314"/>
    <x v="0"/>
    <s v="TG2"/>
    <s v="S"/>
    <n v="181.5"/>
    <n v="179.869"/>
    <n v="0"/>
    <n v="0"/>
    <n v="0"/>
    <n v="0"/>
    <n v="0"/>
    <n v="0"/>
    <n v="0"/>
    <m/>
    <x v="0"/>
    <s v="SAMAYI33357314TG2TG"/>
    <s v="Samay I  S.A."/>
    <x v="25"/>
    <x v="25"/>
    <s v="C.T. Puerto Bravo"/>
    <x v="95"/>
    <s v="TG"/>
    <x v="0"/>
    <x v="1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4.989083333333333"/>
    <n v="0"/>
    <n v="0"/>
    <n v="83"/>
    <s v="BASE DE DATOS"/>
    <m/>
  </r>
  <r>
    <s v="24"/>
    <x v="2"/>
    <s v="SAMAYI"/>
    <s v="33357314"/>
    <s v="33357314"/>
    <x v="0"/>
    <s v="TG3"/>
    <s v="S"/>
    <n v="181.5"/>
    <n v="180.249"/>
    <n v="0"/>
    <n v="0"/>
    <n v="0"/>
    <n v="0"/>
    <n v="0"/>
    <n v="0"/>
    <n v="0"/>
    <m/>
    <x v="0"/>
    <s v="SAMAYI33357314TG3TG"/>
    <s v="Samay I  S.A."/>
    <x v="25"/>
    <x v="25"/>
    <s v="C.T. Puerto Bravo"/>
    <x v="95"/>
    <s v="TG"/>
    <x v="0"/>
    <x v="203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02075"/>
    <n v="0"/>
    <n v="0"/>
    <n v="83"/>
    <s v="BASE DE DATOS"/>
    <m/>
  </r>
  <r>
    <s v="24"/>
    <x v="2"/>
    <s v="SAMAYI"/>
    <s v="33357314"/>
    <s v="33357314"/>
    <x v="0"/>
    <s v="TG4"/>
    <s v="S"/>
    <n v="181.5"/>
    <n v="183.62899999999999"/>
    <n v="0"/>
    <n v="0"/>
    <n v="0"/>
    <n v="0"/>
    <n v="0"/>
    <n v="0"/>
    <n v="0"/>
    <m/>
    <x v="0"/>
    <s v="SAMAYI33357314TG4TG"/>
    <s v="Samay I  S.A."/>
    <x v="25"/>
    <x v="25"/>
    <s v="C.T. Puerto Bravo"/>
    <x v="95"/>
    <s v="TG"/>
    <x v="0"/>
    <x v="209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302416666666666"/>
    <n v="0"/>
    <n v="0"/>
    <n v="83"/>
    <s v="BASE DE DATOS"/>
    <m/>
  </r>
  <r>
    <s v="24"/>
    <x v="3"/>
    <s v="SAMAYI"/>
    <s v="33357314"/>
    <s v="33357314"/>
    <x v="0"/>
    <s v="TG1"/>
    <s v="S"/>
    <n v="181.5"/>
    <n v="179.82900000000001"/>
    <n v="0"/>
    <n v="238"/>
    <n v="238"/>
    <n v="0"/>
    <n v="2.37"/>
    <n v="0"/>
    <n v="0"/>
    <m/>
    <x v="0"/>
    <s v="SAMAYI33357314TG1TG"/>
    <s v="Samay I  S.A."/>
    <x v="25"/>
    <x v="25"/>
    <s v="C.T. Puerto Bravo"/>
    <x v="95"/>
    <s v="TG"/>
    <x v="0"/>
    <x v="0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238"/>
    <n v="0.23799999999999999"/>
    <m/>
    <n v="15.125"/>
    <n v="14.985750000000001"/>
    <n v="0"/>
    <n v="0"/>
    <n v="83"/>
    <s v="BASE DE DATOS"/>
    <m/>
  </r>
  <r>
    <s v="24"/>
    <x v="3"/>
    <s v="SAMAYI"/>
    <s v="33357314"/>
    <s v="33357314"/>
    <x v="0"/>
    <s v="TG2"/>
    <s v="S"/>
    <n v="181.5"/>
    <n v="179.869"/>
    <n v="0"/>
    <n v="0"/>
    <n v="0"/>
    <n v="0"/>
    <n v="0"/>
    <n v="0"/>
    <n v="0"/>
    <m/>
    <x v="0"/>
    <s v="SAMAYI33357314TG2TG"/>
    <s v="Samay I  S.A."/>
    <x v="25"/>
    <x v="25"/>
    <s v="C.T. Puerto Bravo"/>
    <x v="95"/>
    <s v="TG"/>
    <x v="0"/>
    <x v="1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4.989083333333333"/>
    <n v="0"/>
    <n v="0"/>
    <n v="83"/>
    <s v="BASE DE DATOS"/>
    <m/>
  </r>
  <r>
    <s v="24"/>
    <x v="3"/>
    <s v="SAMAYI"/>
    <s v="33357314"/>
    <s v="33357314"/>
    <x v="0"/>
    <s v="TG3"/>
    <s v="S"/>
    <n v="181.5"/>
    <n v="180.249"/>
    <n v="0"/>
    <n v="0"/>
    <n v="0"/>
    <n v="0"/>
    <n v="0"/>
    <n v="0"/>
    <n v="0"/>
    <m/>
    <x v="0"/>
    <s v="SAMAYI33357314TG3TG"/>
    <s v="Samay I  S.A."/>
    <x v="25"/>
    <x v="25"/>
    <s v="C.T. Puerto Bravo"/>
    <x v="95"/>
    <s v="TG"/>
    <x v="0"/>
    <x v="203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02075"/>
    <n v="0"/>
    <n v="0"/>
    <n v="83"/>
    <s v="BASE DE DATOS"/>
    <m/>
  </r>
  <r>
    <s v="24"/>
    <x v="3"/>
    <s v="SAMAYI"/>
    <s v="33357314"/>
    <s v="33357314"/>
    <x v="0"/>
    <s v="TG4"/>
    <s v="S"/>
    <n v="181.5"/>
    <n v="183.62899999999999"/>
    <n v="0"/>
    <n v="0"/>
    <n v="0"/>
    <n v="0"/>
    <n v="0"/>
    <n v="0"/>
    <n v="0"/>
    <m/>
    <x v="0"/>
    <s v="SAMAYI33357314TG4TG"/>
    <s v="Samay I  S.A."/>
    <x v="25"/>
    <x v="25"/>
    <s v="C.T. Puerto Bravo"/>
    <x v="95"/>
    <s v="TG"/>
    <x v="0"/>
    <x v="209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302416666666666"/>
    <n v="0"/>
    <n v="0"/>
    <n v="83"/>
    <s v="BASE DE DATOS"/>
    <m/>
  </r>
  <r>
    <s v="24"/>
    <x v="4"/>
    <s v="SAMAYI"/>
    <s v="33357314"/>
    <s v="33357314"/>
    <x v="0"/>
    <s v="TG1"/>
    <s v="S"/>
    <n v="181.5"/>
    <n v="179.82900000000001"/>
    <n v="0"/>
    <n v="0"/>
    <n v="0"/>
    <n v="0"/>
    <n v="0"/>
    <n v="0"/>
    <n v="0"/>
    <m/>
    <x v="0"/>
    <s v="SAMAYI33357314TG1TG"/>
    <s v="Samay I  S.A."/>
    <x v="25"/>
    <x v="25"/>
    <s v="C.T. Puerto Bravo"/>
    <x v="95"/>
    <s v="TG"/>
    <x v="0"/>
    <x v="0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4.985750000000001"/>
    <n v="0"/>
    <n v="0"/>
    <n v="83"/>
    <s v="BASE DE DATOS"/>
    <m/>
  </r>
  <r>
    <s v="24"/>
    <x v="4"/>
    <s v="SAMAYI"/>
    <s v="33357314"/>
    <s v="33357314"/>
    <x v="0"/>
    <s v="TG2"/>
    <s v="S"/>
    <n v="181.5"/>
    <n v="179.869"/>
    <n v="0"/>
    <n v="398.07600000000002"/>
    <n v="398.07600000000002"/>
    <n v="0"/>
    <n v="2.82"/>
    <n v="0"/>
    <n v="0"/>
    <m/>
    <x v="0"/>
    <s v="SAMAYI33357314TG2TG"/>
    <s v="Samay I  S.A."/>
    <x v="25"/>
    <x v="25"/>
    <s v="C.T. Puerto Bravo"/>
    <x v="95"/>
    <s v="TG"/>
    <x v="0"/>
    <x v="1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398.07600000000002"/>
    <n v="0.39807600000000004"/>
    <m/>
    <n v="15.125"/>
    <n v="14.989083333333333"/>
    <n v="0"/>
    <n v="0"/>
    <n v="83"/>
    <s v="BASE DE DATOS"/>
    <m/>
  </r>
  <r>
    <s v="24"/>
    <x v="4"/>
    <s v="SAMAYI"/>
    <s v="33357314"/>
    <s v="33357314"/>
    <x v="0"/>
    <s v="TG3"/>
    <s v="S"/>
    <n v="181.5"/>
    <n v="180.249"/>
    <n v="0"/>
    <n v="0"/>
    <n v="0"/>
    <n v="0"/>
    <n v="0"/>
    <n v="0"/>
    <n v="0"/>
    <m/>
    <x v="0"/>
    <s v="SAMAYI33357314TG3TG"/>
    <s v="Samay I  S.A."/>
    <x v="25"/>
    <x v="25"/>
    <s v="C.T. Puerto Bravo"/>
    <x v="95"/>
    <s v="TG"/>
    <x v="0"/>
    <x v="203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02075"/>
    <n v="0"/>
    <n v="0"/>
    <n v="83"/>
    <s v="BASE DE DATOS"/>
    <m/>
  </r>
  <r>
    <s v="24"/>
    <x v="4"/>
    <s v="SAMAYI"/>
    <s v="33357314"/>
    <s v="33357314"/>
    <x v="0"/>
    <s v="TG4"/>
    <s v="S"/>
    <n v="181.5"/>
    <n v="183.62899999999999"/>
    <n v="0"/>
    <n v="0"/>
    <n v="0"/>
    <n v="0"/>
    <n v="0"/>
    <n v="0"/>
    <n v="0"/>
    <m/>
    <x v="0"/>
    <s v="SAMAYI33357314TG4TG"/>
    <s v="Samay I  S.A."/>
    <x v="25"/>
    <x v="25"/>
    <s v="C.T. Puerto Bravo"/>
    <x v="95"/>
    <s v="TG"/>
    <x v="0"/>
    <x v="209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302416666666666"/>
    <n v="0"/>
    <n v="0"/>
    <n v="83"/>
    <s v="BASE DE DATOS"/>
    <m/>
  </r>
  <r>
    <s v="24"/>
    <x v="5"/>
    <s v="SAMAYI"/>
    <s v="33357314"/>
    <s v="33357314"/>
    <x v="0"/>
    <s v="TG1"/>
    <s v="S"/>
    <n v="181.5"/>
    <n v="179.82900000000001"/>
    <n v="0"/>
    <n v="1630"/>
    <n v="1630"/>
    <n v="0"/>
    <n v="9.83"/>
    <n v="0"/>
    <n v="0"/>
    <m/>
    <x v="0"/>
    <s v="SAMAYI33357314TG1TG"/>
    <s v="Samay I  S.A."/>
    <x v="25"/>
    <x v="25"/>
    <s v="C.T. Puerto Bravo"/>
    <x v="95"/>
    <s v="TG"/>
    <x v="0"/>
    <x v="0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1630"/>
    <n v="1.63"/>
    <m/>
    <n v="15.125"/>
    <n v="14.985750000000001"/>
    <n v="0"/>
    <n v="0"/>
    <n v="83"/>
    <s v="BASE DE DATOS"/>
    <m/>
  </r>
  <r>
    <s v="24"/>
    <x v="5"/>
    <s v="SAMAYI"/>
    <s v="33357314"/>
    <s v="33357314"/>
    <x v="0"/>
    <s v="TG2"/>
    <s v="S"/>
    <n v="181.5"/>
    <n v="179.869"/>
    <n v="0"/>
    <n v="0"/>
    <n v="0"/>
    <n v="0"/>
    <n v="0"/>
    <n v="0"/>
    <n v="0"/>
    <m/>
    <x v="0"/>
    <s v="SAMAYI33357314TG2TG"/>
    <s v="Samay I  S.A."/>
    <x v="25"/>
    <x v="25"/>
    <s v="C.T. Puerto Bravo"/>
    <x v="95"/>
    <s v="TG"/>
    <x v="0"/>
    <x v="1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4.989083333333333"/>
    <n v="0"/>
    <n v="0"/>
    <n v="83"/>
    <s v="BASE DE DATOS"/>
    <m/>
  </r>
  <r>
    <s v="24"/>
    <x v="5"/>
    <s v="SAMAYI"/>
    <s v="33357314"/>
    <s v="33357314"/>
    <x v="0"/>
    <s v="TG3"/>
    <s v="S"/>
    <n v="181.5"/>
    <n v="180.249"/>
    <n v="283.85000000000002"/>
    <n v="116.029"/>
    <n v="399.87900000000002"/>
    <n v="0"/>
    <n v="2.8"/>
    <n v="0"/>
    <n v="0"/>
    <m/>
    <x v="0"/>
    <s v="SAMAYI33357314TG3TG"/>
    <s v="Samay I  S.A."/>
    <x v="25"/>
    <x v="25"/>
    <s v="C.T. Puerto Bravo"/>
    <x v="95"/>
    <s v="TG"/>
    <x v="0"/>
    <x v="203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399.87900000000002"/>
    <n v="0.39987900000000004"/>
    <m/>
    <n v="15.125"/>
    <n v="15.02075"/>
    <n v="0"/>
    <n v="0"/>
    <n v="83"/>
    <s v="BASE DE DATOS"/>
    <m/>
  </r>
  <r>
    <s v="24"/>
    <x v="5"/>
    <s v="SAMAYI"/>
    <s v="33357314"/>
    <s v="33357314"/>
    <x v="0"/>
    <s v="TG4"/>
    <s v="S"/>
    <n v="181.5"/>
    <n v="183.62899999999999"/>
    <n v="0"/>
    <n v="0"/>
    <n v="0"/>
    <n v="0"/>
    <n v="0"/>
    <n v="0"/>
    <n v="0"/>
    <m/>
    <x v="0"/>
    <s v="SAMAYI33357314TG4TG"/>
    <s v="Samay I  S.A."/>
    <x v="25"/>
    <x v="25"/>
    <s v="C.T. Puerto Bravo"/>
    <x v="95"/>
    <s v="TG"/>
    <x v="0"/>
    <x v="209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302416666666666"/>
    <n v="0"/>
    <n v="0"/>
    <n v="83"/>
    <s v="BASE DE DATOS"/>
    <m/>
  </r>
  <r>
    <s v="24"/>
    <x v="7"/>
    <s v="SAMAYI"/>
    <s v="33357314"/>
    <s v="33357314"/>
    <x v="0"/>
    <s v="TG1"/>
    <s v="S"/>
    <n v="181.5"/>
    <n v="179.82900000000001"/>
    <n v="0"/>
    <n v="0"/>
    <n v="0"/>
    <n v="0"/>
    <n v="0.33"/>
    <n v="0"/>
    <n v="0"/>
    <m/>
    <x v="0"/>
    <s v="SAMAYI33357314TG1TG"/>
    <s v="Samay I  S.A."/>
    <x v="25"/>
    <x v="25"/>
    <s v="C.T. Puerto Bravo"/>
    <x v="95"/>
    <s v="TG"/>
    <x v="0"/>
    <x v="0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4.985750000000001"/>
    <n v="0"/>
    <n v="0"/>
    <n v="83"/>
    <s v="BASE DE DATOS"/>
    <m/>
  </r>
  <r>
    <s v="24"/>
    <x v="7"/>
    <s v="SAMAYI"/>
    <s v="33357314"/>
    <s v="33357314"/>
    <x v="0"/>
    <s v="TG2"/>
    <s v="S"/>
    <n v="181.5"/>
    <n v="179.869"/>
    <n v="320.20999999999998"/>
    <n v="126.59399999999999"/>
    <n v="446.80399999999997"/>
    <n v="0"/>
    <n v="4.2699999999999996"/>
    <n v="0"/>
    <n v="0"/>
    <m/>
    <x v="0"/>
    <s v="SAMAYI33357314TG2TG"/>
    <s v="Samay I  S.A."/>
    <x v="25"/>
    <x v="25"/>
    <s v="C.T. Puerto Bravo"/>
    <x v="95"/>
    <s v="TG"/>
    <x v="0"/>
    <x v="1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446.80399999999997"/>
    <n v="0.44680399999999998"/>
    <m/>
    <n v="15.125"/>
    <n v="14.989083333333333"/>
    <n v="0"/>
    <n v="0"/>
    <n v="83"/>
    <s v="BASE DE DATOS"/>
    <m/>
  </r>
  <r>
    <s v="24"/>
    <x v="7"/>
    <s v="SAMAYI"/>
    <s v="33357314"/>
    <s v="33357314"/>
    <x v="0"/>
    <s v="TG3"/>
    <s v="S"/>
    <n v="181.5"/>
    <n v="180.249"/>
    <n v="949.61"/>
    <n v="1554.2439999999999"/>
    <n v="2503.8539999999998"/>
    <n v="0"/>
    <n v="16.399999999999999"/>
    <n v="0"/>
    <n v="0"/>
    <m/>
    <x v="0"/>
    <s v="SAMAYI33357314TG3TG"/>
    <s v="Samay I  S.A."/>
    <x v="25"/>
    <x v="25"/>
    <s v="C.T. Puerto Bravo"/>
    <x v="95"/>
    <s v="TG"/>
    <x v="0"/>
    <x v="203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2503.8539999999998"/>
    <n v="2.503854"/>
    <m/>
    <n v="15.125"/>
    <n v="15.02075"/>
    <n v="0"/>
    <n v="0"/>
    <n v="83"/>
    <s v="BASE DE DATOS"/>
    <m/>
  </r>
  <r>
    <s v="24"/>
    <x v="7"/>
    <s v="SAMAYI"/>
    <s v="33357314"/>
    <s v="33357314"/>
    <x v="0"/>
    <s v="TG4"/>
    <s v="S"/>
    <n v="181.5"/>
    <n v="183.62899999999999"/>
    <n v="0"/>
    <n v="0"/>
    <n v="0"/>
    <n v="0"/>
    <n v="0.38"/>
    <n v="0"/>
    <n v="0"/>
    <m/>
    <x v="0"/>
    <s v="SAMAYI33357314TG4TG"/>
    <s v="Samay I  S.A."/>
    <x v="25"/>
    <x v="25"/>
    <s v="C.T. Puerto Bravo"/>
    <x v="95"/>
    <s v="TG"/>
    <x v="0"/>
    <x v="209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302416666666666"/>
    <n v="0"/>
    <n v="0"/>
    <n v="83"/>
    <s v="BASE DE DATOS"/>
    <m/>
  </r>
  <r>
    <s v="24"/>
    <x v="6"/>
    <s v="SAMAYI"/>
    <s v="33357314"/>
    <s v="33357314"/>
    <x v="0"/>
    <s v="TG1"/>
    <s v="S"/>
    <n v="181.5"/>
    <n v="179.82900000000001"/>
    <n v="1333.796"/>
    <n v="421"/>
    <n v="1754.796"/>
    <n v="0"/>
    <n v="0.33"/>
    <n v="0"/>
    <n v="0"/>
    <m/>
    <x v="0"/>
    <s v="SAMAYI33357314TG1TG"/>
    <s v="Samay I  S.A."/>
    <x v="25"/>
    <x v="25"/>
    <s v="C.T. Puerto Bravo"/>
    <x v="95"/>
    <s v="TG"/>
    <x v="0"/>
    <x v="0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1754.796"/>
    <n v="1.754796"/>
    <m/>
    <n v="15.125"/>
    <n v="14.985750000000001"/>
    <n v="0"/>
    <n v="0"/>
    <n v="83"/>
    <s v="BASE DE DATOS"/>
    <m/>
  </r>
  <r>
    <s v="24"/>
    <x v="6"/>
    <s v="SAMAYI"/>
    <s v="33357314"/>
    <s v="33357314"/>
    <x v="0"/>
    <s v="TG2"/>
    <s v="S"/>
    <n v="181.5"/>
    <n v="179.869"/>
    <n v="0"/>
    <n v="0"/>
    <n v="0"/>
    <n v="0"/>
    <n v="4.2699999999999996"/>
    <n v="0"/>
    <n v="0"/>
    <m/>
    <x v="0"/>
    <s v="SAMAYI33357314TG2TG"/>
    <s v="Samay I  S.A."/>
    <x v="25"/>
    <x v="25"/>
    <s v="C.T. Puerto Bravo"/>
    <x v="95"/>
    <s v="TG"/>
    <x v="0"/>
    <x v="1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4.989083333333333"/>
    <n v="0"/>
    <n v="0"/>
    <n v="83"/>
    <s v="BASE DE DATOS"/>
    <m/>
  </r>
  <r>
    <s v="24"/>
    <x v="6"/>
    <s v="SAMAYI"/>
    <s v="33357314"/>
    <s v="33357314"/>
    <x v="0"/>
    <s v="TG3"/>
    <s v="S"/>
    <n v="181.5"/>
    <n v="180.249"/>
    <n v="1382.14"/>
    <n v="1601.5619999999999"/>
    <n v="2983.7020000000002"/>
    <n v="0"/>
    <n v="16.399999999999999"/>
    <n v="0"/>
    <n v="0"/>
    <m/>
    <x v="0"/>
    <s v="SAMAYI33357314TG3TG"/>
    <s v="Samay I  S.A."/>
    <x v="25"/>
    <x v="25"/>
    <s v="C.T. Puerto Bravo"/>
    <x v="95"/>
    <s v="TG"/>
    <x v="0"/>
    <x v="203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2983.7020000000002"/>
    <n v="2.9837020000000001"/>
    <m/>
    <n v="15.125"/>
    <n v="15.02075"/>
    <n v="0"/>
    <n v="0"/>
    <n v="83"/>
    <s v="BASE DE DATOS"/>
    <m/>
  </r>
  <r>
    <s v="24"/>
    <x v="6"/>
    <s v="SAMAYI"/>
    <s v="33357314"/>
    <s v="33357314"/>
    <x v="0"/>
    <s v="TG4"/>
    <s v="S"/>
    <n v="181.5"/>
    <n v="183.62899999999999"/>
    <n v="0"/>
    <n v="0"/>
    <n v="0"/>
    <n v="0"/>
    <n v="0.38"/>
    <n v="0"/>
    <n v="0"/>
    <m/>
    <x v="0"/>
    <s v="SAMAYI33357314TG4TG"/>
    <s v="Samay I  S.A."/>
    <x v="25"/>
    <x v="25"/>
    <s v="C.T. Puerto Bravo"/>
    <x v="95"/>
    <s v="TG"/>
    <x v="0"/>
    <x v="209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302416666666666"/>
    <n v="0"/>
    <n v="0"/>
    <n v="83"/>
    <s v="BASE DE DATOS"/>
    <m/>
  </r>
  <r>
    <s v="24"/>
    <x v="6"/>
    <s v="SEAL"/>
    <s v="33013810"/>
    <s v="33013810"/>
    <x v="2"/>
    <s v="CAT"/>
    <s v="N"/>
    <n v="0.5"/>
    <n v="0"/>
    <n v="0"/>
    <n v="0"/>
    <n v="0"/>
    <n v="0"/>
    <n v="0"/>
    <n v="0"/>
    <n v="0"/>
    <m/>
    <x v="0"/>
    <s v="SEAL33013810CATEL"/>
    <s v="SEAL - Sociedad El‚ctrica del Sur Oeste S. A."/>
    <x v="9"/>
    <x v="9"/>
    <s v="C. T. Ocoña"/>
    <x v="18"/>
    <s v="EL"/>
    <x v="2"/>
    <x v="42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6"/>
    <s v="SEAL"/>
    <s v="33013810"/>
    <s v="33013810"/>
    <x v="2"/>
    <s v="PERKINS 1"/>
    <s v="N"/>
    <n v="0.2"/>
    <n v="0"/>
    <n v="0"/>
    <n v="0"/>
    <n v="0"/>
    <n v="0"/>
    <n v="0"/>
    <n v="0"/>
    <n v="0"/>
    <m/>
    <x v="0"/>
    <s v="SEAL33013810PERKINS 1EL"/>
    <s v="SEAL - Sociedad El‚ctrica del Sur Oeste S. A."/>
    <x v="9"/>
    <x v="9"/>
    <s v="C. T. Ocoña"/>
    <x v="18"/>
    <s v="EL"/>
    <x v="2"/>
    <x v="43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6"/>
    <s v="SEAL"/>
    <s v="33013810"/>
    <s v="33013810"/>
    <x v="2"/>
    <s v="PERKINS 3"/>
    <s v="N"/>
    <n v="0.6"/>
    <n v="0"/>
    <n v="0"/>
    <n v="0"/>
    <n v="0"/>
    <n v="0"/>
    <n v="0"/>
    <n v="0"/>
    <n v="0"/>
    <m/>
    <x v="0"/>
    <s v="SEAL33013810PERKINS 3EL"/>
    <s v="SEAL - Sociedad El‚ctrica del Sur Oeste S. A."/>
    <x v="9"/>
    <x v="9"/>
    <s v="C. T. Ocoña"/>
    <x v="18"/>
    <s v="EL"/>
    <x v="2"/>
    <x v="44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6"/>
    <s v="SEAL"/>
    <s v="33013810"/>
    <s v="33013810"/>
    <x v="2"/>
    <s v="VOLVO1"/>
    <s v="N"/>
    <n v="0.2"/>
    <n v="0"/>
    <n v="0"/>
    <n v="0"/>
    <n v="0"/>
    <n v="0"/>
    <n v="0"/>
    <n v="0"/>
    <n v="0"/>
    <m/>
    <x v="0"/>
    <s v="SEAL33013810VOLVO1EL"/>
    <s v="SEAL - Sociedad El‚ctrica del Sur Oeste S. A."/>
    <x v="9"/>
    <x v="9"/>
    <s v="C. T. Ocoña"/>
    <x v="18"/>
    <s v="EL"/>
    <x v="2"/>
    <x v="45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6"/>
    <s v="SEAL"/>
    <s v="33013810"/>
    <s v="33013810"/>
    <x v="2"/>
    <s v="VOLVO2"/>
    <s v="N"/>
    <n v="0.2"/>
    <n v="0"/>
    <n v="0"/>
    <n v="0"/>
    <n v="0"/>
    <n v="0"/>
    <n v="0"/>
    <n v="0"/>
    <n v="0"/>
    <m/>
    <x v="0"/>
    <s v="SEAL33013810VOLVO2EL"/>
    <s v="SEAL - Sociedad El‚ctrica del Sur Oeste S. A."/>
    <x v="9"/>
    <x v="9"/>
    <s v="C. T. Ocoña"/>
    <x v="18"/>
    <s v="EL"/>
    <x v="2"/>
    <x v="46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6"/>
    <s v="SEAL"/>
    <s v="33013850"/>
    <s v="33013850"/>
    <x v="2"/>
    <s v="PERKINS 1"/>
    <s v="S"/>
    <n v="0.46"/>
    <n v="0.38"/>
    <n v="14.695"/>
    <n v="49.023000000000003"/>
    <n v="63.718000000000004"/>
    <n v="0"/>
    <n v="479"/>
    <n v="0"/>
    <n v="0"/>
    <m/>
    <x v="0"/>
    <s v="SEAL33013850PERKINS 1EL"/>
    <s v="SEAL - Sociedad El‚ctrica del Sur Oeste S. A."/>
    <x v="9"/>
    <x v="9"/>
    <s v="C. T. Atico"/>
    <x v="19"/>
    <s v="EL"/>
    <x v="2"/>
    <x v="43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63.718000000000004"/>
    <n v="6.3717999999999997E-2"/>
    <m/>
    <n v="3.8333333333333337E-2"/>
    <n v="3.1666666666666669E-2"/>
    <n v="0"/>
    <n v="0"/>
    <n v="87"/>
    <s v="BASE DE DATOS"/>
    <m/>
  </r>
  <r>
    <s v="24"/>
    <x v="6"/>
    <s v="SEAL"/>
    <s v="33013850"/>
    <s v="33013850"/>
    <x v="2"/>
    <s v="CAT"/>
    <s v="S"/>
    <n v="0.5"/>
    <n v="0.38"/>
    <n v="15.019"/>
    <n v="17.172999999999998"/>
    <n v="32.192"/>
    <n v="0"/>
    <n v="172"/>
    <n v="0"/>
    <n v="0"/>
    <m/>
    <x v="0"/>
    <s v="SEAL33013850CATEL"/>
    <s v="SEAL - Sociedad El‚ctrica del Sur Oeste S. A."/>
    <x v="9"/>
    <x v="9"/>
    <s v="C. T. Atico"/>
    <x v="19"/>
    <s v="EL"/>
    <x v="2"/>
    <x v="42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32.192"/>
    <n v="3.2191999999999998E-2"/>
    <m/>
    <n v="4.1666666666666664E-2"/>
    <n v="3.1666666666666669E-2"/>
    <n v="0"/>
    <n v="0"/>
    <n v="87"/>
    <s v="BASE DE DATOS"/>
    <m/>
  </r>
  <r>
    <s v="24"/>
    <x v="6"/>
    <s v="SEAL"/>
    <s v="33013850"/>
    <s v="33013850"/>
    <x v="2"/>
    <s v="VOLVO PENTA 2"/>
    <s v="N"/>
    <n v="0.21"/>
    <n v="0.1"/>
    <n v="0"/>
    <n v="0"/>
    <n v="0"/>
    <n v="0"/>
    <n v="0"/>
    <n v="0"/>
    <n v="0"/>
    <m/>
    <x v="0"/>
    <s v="SEAL33013850VOLVO PENTA 2EL"/>
    <s v="SEAL - Sociedad El‚ctrica del Sur Oeste S. A."/>
    <x v="9"/>
    <x v="9"/>
    <s v="C. T. Atico"/>
    <x v="19"/>
    <s v="EL"/>
    <x v="2"/>
    <x v="47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1.7499999999999998E-2"/>
    <n v="8.3333333333333332E-3"/>
    <n v="0"/>
    <n v="0"/>
    <n v="87"/>
    <s v="BASE DE DATOS"/>
    <m/>
  </r>
  <r>
    <s v="24"/>
    <x v="6"/>
    <s v="SEAL"/>
    <s v="33013850"/>
    <s v="33013850"/>
    <x v="2"/>
    <s v="PERKINS 2"/>
    <s v="S"/>
    <n v="0.46"/>
    <n v="0.38"/>
    <n v="0"/>
    <n v="0"/>
    <n v="0"/>
    <n v="0"/>
    <n v="0"/>
    <n v="0"/>
    <n v="0"/>
    <m/>
    <x v="0"/>
    <s v="SEAL33013850PERKINS 2EL"/>
    <s v="SEAL - Sociedad El‚ctrica del Sur Oeste S. A."/>
    <x v="9"/>
    <x v="9"/>
    <s v="C. T. Atico"/>
    <x v="19"/>
    <s v="EL"/>
    <x v="2"/>
    <x v="48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3.8333333333333337E-2"/>
    <n v="3.1666666666666669E-2"/>
    <n v="0"/>
    <n v="0"/>
    <n v="87"/>
    <s v="BASE DE DATOS"/>
    <m/>
  </r>
  <r>
    <s v="24"/>
    <x v="6"/>
    <s v="SEAL"/>
    <s v="33013850"/>
    <s v="33013850"/>
    <x v="2"/>
    <s v="PERKINS 3"/>
    <s v="S"/>
    <n v="0.55000000000000004"/>
    <n v="0.44"/>
    <n v="13.840999999999999"/>
    <n v="47.384999999999998"/>
    <n v="61.225999999999999"/>
    <n v="0"/>
    <n v="465"/>
    <n v="0"/>
    <n v="0"/>
    <m/>
    <x v="0"/>
    <s v="SEAL33013850PERKINS 3EL"/>
    <s v="SEAL - Sociedad El‚ctrica del Sur Oeste S. A."/>
    <x v="9"/>
    <x v="9"/>
    <s v="C. T. Atico"/>
    <x v="19"/>
    <s v="EL"/>
    <x v="2"/>
    <x v="44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61.225999999999999"/>
    <n v="6.1225999999999996E-2"/>
    <m/>
    <n v="4.5833333333333337E-2"/>
    <n v="3.6666666666666667E-2"/>
    <n v="0"/>
    <n v="0"/>
    <n v="87"/>
    <s v="BASE DE DATOS"/>
    <m/>
  </r>
  <r>
    <s v="24"/>
    <x v="6"/>
    <s v="SEAL"/>
    <s v="33013850"/>
    <s v="33013850"/>
    <x v="2"/>
    <s v="ALGESA"/>
    <s v="S"/>
    <n v="0.74"/>
    <n v="0.68"/>
    <n v="31.018000000000001"/>
    <n v="68.322000000000003"/>
    <n v="99.34"/>
    <n v="0"/>
    <n v="399"/>
    <n v="0"/>
    <n v="0"/>
    <m/>
    <x v="0"/>
    <s v="SEAL33013850ALGESAEL"/>
    <s v="SEAL - Sociedad El‚ctrica del Sur Oeste S. A."/>
    <x v="9"/>
    <x v="9"/>
    <s v="C. T. Atico"/>
    <x v="19"/>
    <s v="EL"/>
    <x v="2"/>
    <x v="49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99.34"/>
    <n v="9.9339999999999998E-2"/>
    <m/>
    <n v="6.1666666666666668E-2"/>
    <n v="5.6666666666666671E-2"/>
    <n v="0"/>
    <n v="0"/>
    <n v="87"/>
    <s v="BASE DE DATOS"/>
    <m/>
  </r>
  <r>
    <s v="24"/>
    <x v="6"/>
    <s v="SEAL"/>
    <s v="33013870"/>
    <s v="33013870"/>
    <x v="2"/>
    <s v="DAEWO"/>
    <s v="N"/>
    <n v="0.34200000000000003"/>
    <n v="0"/>
    <n v="0"/>
    <n v="0"/>
    <n v="0"/>
    <n v="0"/>
    <n v="0"/>
    <n v="0"/>
    <n v="0"/>
    <m/>
    <x v="0"/>
    <s v="SEAL33013870DAEWOEL"/>
    <s v="SEAL - Sociedad El‚ctrica del Sur Oeste S. A."/>
    <x v="9"/>
    <x v="9"/>
    <s v="C. T. Caravelí"/>
    <x v="20"/>
    <s v="EL"/>
    <x v="2"/>
    <x v="50"/>
    <x v="0"/>
    <s v="Instalado"/>
    <s v="In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2.8500000000000001E-2"/>
    <n v="0"/>
    <n v="0"/>
    <n v="0"/>
    <n v="87"/>
    <s v="BASE DE DATOS"/>
    <m/>
  </r>
  <r>
    <s v="24"/>
    <x v="6"/>
    <s v="SEAL"/>
    <s v="33013870"/>
    <s v="33013870"/>
    <x v="2"/>
    <s v="PERKINS"/>
    <s v="S"/>
    <n v="0.55000000000000004"/>
    <n v="0.3"/>
    <n v="0"/>
    <n v="0"/>
    <n v="0"/>
    <n v="0"/>
    <n v="0"/>
    <n v="0"/>
    <n v="0"/>
    <m/>
    <x v="0"/>
    <s v="SEAL33013870PERKINSEL"/>
    <s v="SEAL - Sociedad El‚ctrica del Sur Oeste S. A."/>
    <x v="9"/>
    <x v="9"/>
    <s v="C. T. Caravel¡"/>
    <x v="20"/>
    <s v="EL"/>
    <x v="2"/>
    <x v="35"/>
    <x v="0"/>
    <s v="Instalado"/>
    <s v="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4.5833333333333337E-2"/>
    <n v="2.4999999999999998E-2"/>
    <n v="0"/>
    <n v="0"/>
    <n v="87"/>
    <s v="BASE DE DATOS"/>
    <m/>
  </r>
  <r>
    <s v="24"/>
    <x v="6"/>
    <s v="SEAL"/>
    <s v="33013820"/>
    <s v="33013820"/>
    <x v="2"/>
    <s v="CAT2"/>
    <s v="N"/>
    <n v="0"/>
    <n v="0"/>
    <n v="0"/>
    <n v="0"/>
    <n v="0"/>
    <n v="0"/>
    <n v="0"/>
    <n v="0"/>
    <n v="0"/>
    <m/>
    <x v="1"/>
    <s v="SEAL33013820CAT2EL"/>
    <s v="SEAL - Sociedad El‚ctrica del Sur Oeste S. A."/>
    <x v="9"/>
    <x v="9"/>
    <s v="C. T. Chala"/>
    <x v="21"/>
    <s v="EL"/>
    <x v="2"/>
    <x v="51"/>
    <x v="0"/>
    <s v="Instalado"/>
    <s v="Inoperativo"/>
    <s v="Distribuidora"/>
    <x v="0"/>
    <x v="0"/>
    <x v="1"/>
    <x v="0"/>
    <s v="Estatal"/>
    <s v="AREQUIPA"/>
    <s v="AREQUIPA"/>
    <s v="CARAVELI"/>
    <s v="CHALA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6"/>
    <s v="SEAL"/>
    <s v="33014010"/>
    <s v="33014010"/>
    <x v="2"/>
    <s v="PERKINS"/>
    <s v="S"/>
    <n v="0.45"/>
    <n v="0.35"/>
    <n v="0"/>
    <n v="0"/>
    <n v="0"/>
    <n v="0"/>
    <n v="0"/>
    <n v="0"/>
    <n v="0"/>
    <m/>
    <x v="0"/>
    <s v="SEAL33014010PERKINSEL"/>
    <s v="SEAL - Sociedad El‚ctrica del Sur Oeste S. A."/>
    <x v="9"/>
    <x v="9"/>
    <s v="C. T. Cotahuasi"/>
    <x v="22"/>
    <s v="EL"/>
    <x v="2"/>
    <x v="3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6"/>
    <s v="SEAL"/>
    <s v="33014010"/>
    <s v="33014010"/>
    <x v="2"/>
    <s v="CAT 1"/>
    <s v="S"/>
    <n v="0.45"/>
    <n v="0.35"/>
    <n v="0"/>
    <n v="0"/>
    <n v="0"/>
    <n v="0"/>
    <n v="0"/>
    <n v="0"/>
    <n v="0"/>
    <m/>
    <x v="0"/>
    <s v="SEAL33014010CAT 1EL"/>
    <s v="SEAL - Sociedad El‚ctrica del Sur Oeste S. A."/>
    <x v="9"/>
    <x v="9"/>
    <s v="C. T. Cotahuasi"/>
    <x v="22"/>
    <s v="EL"/>
    <x v="2"/>
    <x v="5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6"/>
    <s v="SEAL"/>
    <s v="33014010"/>
    <s v="33014010"/>
    <x v="2"/>
    <s v="CAT 2"/>
    <s v="S"/>
    <n v="0.45"/>
    <n v="0.35"/>
    <n v="0"/>
    <n v="0"/>
    <n v="0"/>
    <n v="0"/>
    <n v="0"/>
    <n v="0"/>
    <n v="0"/>
    <m/>
    <x v="0"/>
    <s v="SEAL33014010CAT 2EL"/>
    <s v="SEAL - Sociedad El‚ctrica del Sur Oeste S. A."/>
    <x v="9"/>
    <x v="9"/>
    <s v="C. T. Cotahuasi"/>
    <x v="22"/>
    <s v="EL"/>
    <x v="2"/>
    <x v="53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6"/>
    <s v="SEAL"/>
    <s v="33014010"/>
    <s v="33014010"/>
    <x v="2"/>
    <s v="CAT"/>
    <s v="N"/>
    <n v="0.45"/>
    <n v="0"/>
    <n v="0"/>
    <n v="0"/>
    <n v="0"/>
    <n v="0"/>
    <n v="0"/>
    <n v="0"/>
    <n v="0"/>
    <m/>
    <x v="0"/>
    <s v="SEAL33014010CATEL"/>
    <s v="SEAL - Sociedad El‚ctrica del Sur Oeste S. A."/>
    <x v="9"/>
    <x v="9"/>
    <s v="C. T. Cotahuasi"/>
    <x v="22"/>
    <s v="EL"/>
    <x v="2"/>
    <x v="4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0"/>
    <n v="0"/>
    <n v="0"/>
    <n v="87"/>
    <s v="BASE DE DATOS"/>
    <m/>
  </r>
  <r>
    <s v="24"/>
    <x v="6"/>
    <s v="SEAL"/>
    <s v="33014010"/>
    <s v="33014010"/>
    <x v="2"/>
    <s v="AREM 1"/>
    <s v="S"/>
    <n v="0.2"/>
    <n v="0.19500000000000001"/>
    <n v="0"/>
    <n v="0"/>
    <n v="0"/>
    <n v="0"/>
    <n v="0"/>
    <n v="0"/>
    <n v="0"/>
    <m/>
    <x v="0"/>
    <s v="SEAL33014010AREM 1EL"/>
    <s v="SEAL - Sociedad El‚ctrica del Sur Oeste S. A."/>
    <x v="9"/>
    <x v="9"/>
    <s v="C. T. Cotahuasi"/>
    <x v="22"/>
    <s v="EL"/>
    <x v="2"/>
    <x v="54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1.6666666666666666E-2"/>
    <n v="1.6250000000000001E-2"/>
    <n v="0"/>
    <n v="0"/>
    <n v="87"/>
    <s v="BASE DE DATOS"/>
    <m/>
  </r>
  <r>
    <s v="24"/>
    <x v="6"/>
    <s v="SEAL"/>
    <s v="33014010"/>
    <s v="33014010"/>
    <x v="2"/>
    <s v="AREM 2"/>
    <s v="S"/>
    <n v="0.1"/>
    <n v="0.09"/>
    <n v="0"/>
    <n v="0"/>
    <n v="0"/>
    <n v="0"/>
    <n v="0"/>
    <n v="0"/>
    <n v="0"/>
    <m/>
    <x v="0"/>
    <s v="SEAL33014010AREM 2EL"/>
    <s v="SEAL - Sociedad El‚ctrica del Sur Oeste S. A."/>
    <x v="9"/>
    <x v="9"/>
    <s v="C. T. Cotahuasi"/>
    <x v="22"/>
    <s v="EL"/>
    <x v="2"/>
    <x v="5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8.3333333333333332E-3"/>
    <n v="7.4999999999999997E-3"/>
    <n v="0"/>
    <n v="0"/>
    <n v="87"/>
    <s v="BASE DE DATOS"/>
    <m/>
  </r>
  <r>
    <s v="24"/>
    <x v="6"/>
    <s v="SEAL"/>
    <s v="33013850"/>
    <s v="33013850"/>
    <x v="2"/>
    <s v="PERKINS 4"/>
    <s v="N"/>
    <n v="0"/>
    <n v="0"/>
    <n v="0"/>
    <n v="0"/>
    <n v="0"/>
    <n v="0"/>
    <n v="0"/>
    <n v="0"/>
    <n v="0"/>
    <m/>
    <x v="0"/>
    <s v="SEAL33013850PERKINS 4EL"/>
    <s v="SEAL - Sociedad El‚ctrica del Sur Oeste S. A."/>
    <x v="9"/>
    <x v="9"/>
    <s v="C. T. Atico"/>
    <x v="19"/>
    <s v="EL"/>
    <x v="2"/>
    <x v="56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6"/>
    <s v="SEAL"/>
    <s v="33013884"/>
    <s v="33013884"/>
    <x v="2"/>
    <s v="DOOSAN"/>
    <s v="S"/>
    <n v="0.74"/>
    <n v="0.63800000000000001"/>
    <n v="0"/>
    <n v="0"/>
    <n v="0"/>
    <n v="0"/>
    <n v="0"/>
    <n v="0"/>
    <n v="0"/>
    <m/>
    <x v="0"/>
    <s v="SEAL33013884DOOSANEL"/>
    <s v="SEAL - Sociedad El‚ctrica del Sur Oeste S. A."/>
    <x v="9"/>
    <x v="9"/>
    <s v="C. T. Orcopampa"/>
    <x v="23"/>
    <s v="EL"/>
    <x v="2"/>
    <x v="57"/>
    <x v="0"/>
    <s v="Instalado"/>
    <s v="Operativo"/>
    <s v="Distribuidora"/>
    <x v="0"/>
    <x v="0"/>
    <x v="1"/>
    <x v="0"/>
    <s v="Estatal"/>
    <s v="AREQUIPA"/>
    <s v="AREQUIPA"/>
    <s v="CASTILLA"/>
    <s v="ORCOPAMPA"/>
    <n v="0"/>
    <x v="1"/>
    <n v="0"/>
    <x v="0"/>
    <x v="0"/>
    <x v="0"/>
    <s v="MWh"/>
    <n v="0"/>
    <n v="0"/>
    <m/>
    <n v="6.1666666666666668E-2"/>
    <n v="5.3166666666666668E-2"/>
    <n v="0"/>
    <n v="0"/>
    <n v="87"/>
    <s v="BASE DE DATOS"/>
    <m/>
  </r>
  <r>
    <s v="24"/>
    <x v="2"/>
    <s v="TSELVA"/>
    <s v="33051895"/>
    <s v="33051895"/>
    <x v="0"/>
    <s v="TG1"/>
    <s v="S"/>
    <n v="101.32"/>
    <n v="90.114000000000004"/>
    <n v="317.89499999999998"/>
    <n v="1425.777"/>
    <n v="1743.672"/>
    <n v="0"/>
    <n v="26.27"/>
    <n v="0"/>
    <n v="0"/>
    <m/>
    <x v="0"/>
    <s v="TSELVA33051895TG1TG"/>
    <s v="TERMOSELVA S.R.L."/>
    <x v="0"/>
    <x v="0"/>
    <s v="C. T. AGUAYTIA"/>
    <x v="0"/>
    <s v="TG"/>
    <x v="0"/>
    <x v="0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1743.672"/>
    <n v="1.7436720000000001"/>
    <m/>
    <n v="8.4433333333333334"/>
    <n v="7.4594166666666668"/>
    <n v="0"/>
    <n v="0"/>
    <n v="92"/>
    <s v="BASE DE DATOS"/>
    <m/>
  </r>
  <r>
    <s v="24"/>
    <x v="2"/>
    <s v="TSELVA"/>
    <s v="33051895"/>
    <s v="33051895"/>
    <x v="0"/>
    <s v="TG2"/>
    <s v="S"/>
    <n v="101.32"/>
    <n v="90.045000000000002"/>
    <n v="0"/>
    <n v="0"/>
    <n v="0"/>
    <n v="0"/>
    <n v="0"/>
    <n v="0"/>
    <n v="0"/>
    <m/>
    <x v="0"/>
    <s v="TSELVA33051895TG2TG"/>
    <s v="TERMOSELVA S.R.L."/>
    <x v="0"/>
    <x v="0"/>
    <s v="C. T. AGUAYTIA"/>
    <x v="0"/>
    <s v="TG"/>
    <x v="0"/>
    <x v="1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0"/>
    <n v="0"/>
    <m/>
    <n v="8.4433333333333334"/>
    <n v="7.4882499999999999"/>
    <n v="0"/>
    <n v="0"/>
    <n v="92"/>
    <s v="BASE DE DATOS"/>
    <m/>
  </r>
  <r>
    <s v="24"/>
    <x v="3"/>
    <s v="TSELVA"/>
    <s v="33051895"/>
    <s v="33051895"/>
    <x v="0"/>
    <s v="TG1"/>
    <s v="S"/>
    <n v="101.32"/>
    <n v="90.114000000000004"/>
    <n v="0"/>
    <n v="1623.5519999999999"/>
    <n v="1623.5519999999999"/>
    <n v="0"/>
    <n v="27.85"/>
    <n v="0"/>
    <n v="0"/>
    <m/>
    <x v="0"/>
    <s v="TSELVA33051895TG1TG"/>
    <s v="TERMOSELVA S.R.L."/>
    <x v="0"/>
    <x v="0"/>
    <s v="C. T. AGUAYTIA"/>
    <x v="0"/>
    <s v="TG"/>
    <x v="0"/>
    <x v="0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1623.5519999999999"/>
    <n v="1.6235519999999999"/>
    <m/>
    <n v="8.4433333333333334"/>
    <n v="7.4594166666666668"/>
    <n v="0"/>
    <n v="0"/>
    <n v="92"/>
    <s v="BASE DE DATOS"/>
    <m/>
  </r>
  <r>
    <s v="24"/>
    <x v="3"/>
    <s v="TSELVA"/>
    <s v="33051895"/>
    <s v="33051895"/>
    <x v="0"/>
    <s v="TG2"/>
    <s v="S"/>
    <n v="101.32"/>
    <n v="90.045000000000002"/>
    <n v="36.978000000000002"/>
    <n v="903.52"/>
    <n v="940.49800000000005"/>
    <n v="0"/>
    <n v="13.65"/>
    <n v="0"/>
    <n v="0"/>
    <m/>
    <x v="0"/>
    <s v="TSELVA33051895TG2TG"/>
    <s v="TERMOSELVA S.R.L."/>
    <x v="0"/>
    <x v="0"/>
    <s v="C. T. AGUAYTIA"/>
    <x v="0"/>
    <s v="TG"/>
    <x v="0"/>
    <x v="1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940.49800000000005"/>
    <n v="0.94049800000000006"/>
    <m/>
    <n v="8.4433333333333334"/>
    <n v="7.4882499999999999"/>
    <n v="0"/>
    <n v="-1.1368683772161603E-13"/>
    <n v="92"/>
    <s v="BASE DE DATOS"/>
    <m/>
  </r>
  <r>
    <s v="24"/>
    <x v="4"/>
    <s v="TSELVA"/>
    <s v="33051895"/>
    <s v="33051895"/>
    <x v="0"/>
    <s v="TG1"/>
    <s v="S"/>
    <n v="101.32"/>
    <n v="90.114000000000004"/>
    <n v="65.588999999999999"/>
    <n v="1460.5650000000001"/>
    <n v="1526.154"/>
    <n v="0"/>
    <n v="23.87"/>
    <n v="0"/>
    <n v="0"/>
    <m/>
    <x v="0"/>
    <s v="TSELVA33051895TG1TG"/>
    <s v="TERMOSELVA S.R.L."/>
    <x v="0"/>
    <x v="0"/>
    <s v="C. T. AGUAYTIA"/>
    <x v="0"/>
    <s v="TG"/>
    <x v="0"/>
    <x v="0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1526.154"/>
    <n v="1.526154"/>
    <m/>
    <n v="8.4433333333333334"/>
    <n v="7.4594166666666668"/>
    <n v="0"/>
    <n v="0"/>
    <n v="92"/>
    <s v="BASE DE DATOS"/>
    <m/>
  </r>
  <r>
    <s v="24"/>
    <x v="4"/>
    <s v="TSELVA"/>
    <s v="33051895"/>
    <s v="33051895"/>
    <x v="0"/>
    <s v="TG2"/>
    <s v="S"/>
    <n v="101.32"/>
    <n v="90.045000000000002"/>
    <n v="0"/>
    <n v="370.69799999999998"/>
    <n v="370.69799999999998"/>
    <n v="0"/>
    <n v="6.73"/>
    <n v="0"/>
    <n v="0"/>
    <m/>
    <x v="0"/>
    <s v="TSELVA33051895TG2TG"/>
    <s v="TERMOSELVA S.R.L."/>
    <x v="0"/>
    <x v="0"/>
    <s v="C. T. AGUAYTIA"/>
    <x v="0"/>
    <s v="TG"/>
    <x v="0"/>
    <x v="1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370.69799999999998"/>
    <n v="0.37069799999999997"/>
    <m/>
    <n v="8.4433333333333334"/>
    <n v="7.4882499999999999"/>
    <n v="0"/>
    <n v="0"/>
    <n v="92"/>
    <s v="BASE DE DATOS"/>
    <m/>
  </r>
  <r>
    <s v="24"/>
    <x v="5"/>
    <s v="TSELVA"/>
    <s v="33051895"/>
    <s v="33051895"/>
    <x v="0"/>
    <s v="TG1"/>
    <s v="S"/>
    <n v="101.32"/>
    <n v="90.114000000000004"/>
    <n v="2149.0909999999999"/>
    <n v="9636.7009999999991"/>
    <n v="11785.791999999999"/>
    <n v="0"/>
    <n v="151.22"/>
    <n v="0"/>
    <n v="0"/>
    <m/>
    <x v="0"/>
    <s v="TSELVA33051895TG1TG"/>
    <s v="TERMOSELVA S.R.L."/>
    <x v="0"/>
    <x v="0"/>
    <s v="C. T. AGUAYTIA"/>
    <x v="0"/>
    <s v="TG"/>
    <x v="0"/>
    <x v="0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11785.791999999999"/>
    <n v="11.785791999999999"/>
    <m/>
    <n v="8.4433333333333334"/>
    <n v="7.4594166666666668"/>
    <n v="0"/>
    <n v="0"/>
    <n v="92"/>
    <s v="BASE DE DATOS"/>
    <m/>
  </r>
  <r>
    <s v="24"/>
    <x v="5"/>
    <s v="TSELVA"/>
    <s v="33051895"/>
    <s v="33051895"/>
    <x v="0"/>
    <s v="TG2"/>
    <s v="S"/>
    <n v="101.32"/>
    <n v="90.045000000000002"/>
    <n v="432.79"/>
    <n v="2696.701"/>
    <n v="3129.491"/>
    <n v="0"/>
    <n v="38.82"/>
    <n v="0"/>
    <n v="0"/>
    <m/>
    <x v="0"/>
    <s v="TSELVA33051895TG2TG"/>
    <s v="TERMOSELVA S.R.L."/>
    <x v="0"/>
    <x v="0"/>
    <s v="C. T. AGUAYTIA"/>
    <x v="0"/>
    <s v="TG"/>
    <x v="0"/>
    <x v="1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3129.491"/>
    <n v="3.1294909999999998"/>
    <m/>
    <n v="8.4433333333333334"/>
    <n v="7.4882499999999999"/>
    <n v="0"/>
    <n v="0"/>
    <n v="92"/>
    <s v="BASE DE DATOS"/>
    <m/>
  </r>
  <r>
    <s v="24"/>
    <x v="7"/>
    <s v="TSELVA"/>
    <s v="33051895"/>
    <s v="33051895"/>
    <x v="0"/>
    <s v="TG1"/>
    <s v="S"/>
    <n v="101.32"/>
    <n v="90.114000000000004"/>
    <n v="4220.0280000000002"/>
    <n v="20133.197"/>
    <n v="24353.224999999999"/>
    <n v="0"/>
    <n v="292.35000000000002"/>
    <n v="0"/>
    <n v="0"/>
    <m/>
    <x v="0"/>
    <s v="TSELVA33051895TG1TG"/>
    <s v="TERMOSELVA S.R.L."/>
    <x v="0"/>
    <x v="0"/>
    <s v="C. T. AGUAYTIA"/>
    <x v="0"/>
    <s v="TG"/>
    <x v="0"/>
    <x v="0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24353.224999999999"/>
    <n v="24.353224999999998"/>
    <m/>
    <n v="8.4433333333333334"/>
    <n v="7.4594166666666668"/>
    <n v="0"/>
    <n v="0"/>
    <n v="92"/>
    <s v="BASE DE DATOS"/>
    <m/>
  </r>
  <r>
    <s v="24"/>
    <x v="7"/>
    <s v="TSELVA"/>
    <s v="33051895"/>
    <s v="33051895"/>
    <x v="0"/>
    <s v="TG2"/>
    <s v="S"/>
    <n v="101.32"/>
    <n v="90.045000000000002"/>
    <n v="3644.3829999999998"/>
    <n v="14610.599"/>
    <n v="18254.982"/>
    <n v="0"/>
    <n v="228.87"/>
    <n v="0"/>
    <n v="0"/>
    <m/>
    <x v="0"/>
    <s v="TSELVA33051895TG2TG"/>
    <s v="TERMOSELVA S.R.L."/>
    <x v="0"/>
    <x v="0"/>
    <s v="C. T. AGUAYTIA"/>
    <x v="0"/>
    <s v="TG"/>
    <x v="0"/>
    <x v="1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18254.982"/>
    <n v="18.254981999999998"/>
    <m/>
    <n v="8.4433333333333334"/>
    <n v="7.4882499999999999"/>
    <n v="0"/>
    <n v="0"/>
    <n v="92"/>
    <s v="BASE DE DATOS"/>
    <m/>
  </r>
  <r>
    <s v="24"/>
    <x v="6"/>
    <s v="TSELVA"/>
    <s v="33051895"/>
    <s v="33051895"/>
    <x v="0"/>
    <s v="TG1"/>
    <s v="S"/>
    <n v="101.32"/>
    <n v="90.114000000000004"/>
    <n v="4802.7259999999997"/>
    <n v="22211.782999999999"/>
    <n v="27014.508999999998"/>
    <n v="0"/>
    <n v="334.62"/>
    <n v="0"/>
    <n v="0"/>
    <m/>
    <x v="0"/>
    <s v="TSELVA33051895TG1TG"/>
    <s v="TERMOSELVA S.R.L."/>
    <x v="0"/>
    <x v="0"/>
    <s v="C. T. AGUAYTIA"/>
    <x v="0"/>
    <s v="TG"/>
    <x v="0"/>
    <x v="0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27014.508999999998"/>
    <n v="27.014508999999997"/>
    <m/>
    <n v="8.4433333333333334"/>
    <n v="7.4594166666666668"/>
    <n v="0"/>
    <n v="0"/>
    <n v="92"/>
    <s v="BASE DE DATOS"/>
    <m/>
  </r>
  <r>
    <s v="24"/>
    <x v="6"/>
    <s v="TSELVA"/>
    <s v="33051895"/>
    <s v="33051895"/>
    <x v="0"/>
    <s v="TG2"/>
    <s v="S"/>
    <n v="101.32"/>
    <n v="90.045000000000002"/>
    <n v="1085.1949999999999"/>
    <n v="2784.4169999999999"/>
    <n v="3869.6120000000001"/>
    <n v="0"/>
    <n v="53.3"/>
    <n v="0"/>
    <n v="0"/>
    <m/>
    <x v="0"/>
    <s v="TSELVA33051895TG2TG"/>
    <s v="TERMOSELVA S.R.L."/>
    <x v="0"/>
    <x v="0"/>
    <s v="C. T. AGUAYTIA"/>
    <x v="0"/>
    <s v="TG"/>
    <x v="0"/>
    <x v="1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3869.6120000000001"/>
    <n v="3.8696120000000001"/>
    <m/>
    <n v="8.4433333333333334"/>
    <n v="7.4882499999999999"/>
    <n v="0"/>
    <n v="0"/>
    <n v="92"/>
    <s v="BASE DE DATOS"/>
    <m/>
  </r>
  <r>
    <s v="24"/>
    <x v="2"/>
    <s v="IENEPE"/>
    <s v="33362415"/>
    <s v="33362415"/>
    <x v="2"/>
    <s v="G1-G25"/>
    <s v="S"/>
    <n v="45.63"/>
    <n v="40.6"/>
    <n v="0"/>
    <n v="2.79"/>
    <n v="2.79"/>
    <n v="7.0000000000000007E-2"/>
    <n v="1.87"/>
    <n v="0"/>
    <n v="0"/>
    <m/>
    <x v="0"/>
    <s v="IENEPE33362415G1-G25EL"/>
    <s v="Infraestructura y Energía del Perú S.A.C."/>
    <x v="21"/>
    <x v="21"/>
    <s v="C.T. RF PUCALLPA"/>
    <x v="86"/>
    <s v="EL"/>
    <x v="2"/>
    <x v="201"/>
    <x v="0"/>
    <s v="Instalado"/>
    <s v="Operativo"/>
    <s v="Generadora"/>
    <x v="0"/>
    <x v="0"/>
    <x v="0"/>
    <x v="0"/>
    <s v="Privado"/>
    <s v="UCAYALI"/>
    <s v="UCAYALI"/>
    <s v="CORONEL PORTILLO"/>
    <s v="YARINACOCHA"/>
    <n v="0"/>
    <x v="1"/>
    <n v="0"/>
    <x v="0"/>
    <x v="0"/>
    <x v="0"/>
    <s v="MWh"/>
    <n v="2.79"/>
    <n v="2.7899999999999999E-3"/>
    <m/>
    <n v="3.8025000000000002"/>
    <n v="3.3833333333333333"/>
    <n v="0"/>
    <n v="0"/>
    <n v="64"/>
    <s v="BASE DE DATOS"/>
    <m/>
  </r>
  <r>
    <s v="24"/>
    <x v="2"/>
    <s v="IENEPE"/>
    <s v="33362515"/>
    <s v="33362515"/>
    <x v="2"/>
    <s v="G1-G11"/>
    <s v="S"/>
    <n v="20.079999999999998"/>
    <n v="17.73"/>
    <n v="0"/>
    <n v="0"/>
    <n v="0"/>
    <n v="0"/>
    <n v="0"/>
    <n v="0"/>
    <n v="0"/>
    <m/>
    <x v="0"/>
    <s v="IENEPE33362515G1-G11EL"/>
    <s v="Infraestructura y Energía del Perú S.A.C."/>
    <x v="21"/>
    <x v="21"/>
    <s v="C.T. RF PUERTO MALDONADO"/>
    <x v="87"/>
    <s v="EL"/>
    <x v="2"/>
    <x v="202"/>
    <x v="0"/>
    <s v="Instalado"/>
    <s v="Operativo"/>
    <s v="Generadora"/>
    <x v="0"/>
    <x v="0"/>
    <x v="0"/>
    <x v="0"/>
    <s v="Privado"/>
    <s v="MADRE DE DIOS"/>
    <s v="MADRE DE DIOS"/>
    <s v="TAMBOPATA"/>
    <s v="TAMBOPATA"/>
    <n v="0"/>
    <x v="1"/>
    <n v="0"/>
    <x v="0"/>
    <x v="0"/>
    <x v="0"/>
    <s v="MWh"/>
    <n v="0"/>
    <n v="0"/>
    <m/>
    <n v="1.6733333333333331"/>
    <n v="1.4516666666666669"/>
    <n v="0"/>
    <n v="0"/>
    <n v="64"/>
    <s v="BASE DE DATOS"/>
    <m/>
  </r>
  <r>
    <s v="24"/>
    <x v="3"/>
    <s v="IENEPE"/>
    <s v="33362415"/>
    <s v="33362415"/>
    <x v="2"/>
    <s v="G1-G25"/>
    <s v="S"/>
    <n v="45.63"/>
    <n v="40.6"/>
    <n v="0"/>
    <n v="2.44"/>
    <n v="2.44"/>
    <n v="7.0000000000000007E-2"/>
    <n v="1.65"/>
    <n v="0"/>
    <n v="0"/>
    <m/>
    <x v="0"/>
    <s v="IENEPE33362415G1-G25EL"/>
    <s v="Infraestructura y Energía del Perú S.A.C."/>
    <x v="21"/>
    <x v="21"/>
    <s v="C.T. RF PUCALLPA"/>
    <x v="86"/>
    <s v="EL"/>
    <x v="2"/>
    <x v="201"/>
    <x v="0"/>
    <s v="Instalado"/>
    <s v="Operativo"/>
    <s v="Generadora"/>
    <x v="0"/>
    <x v="0"/>
    <x v="0"/>
    <x v="0"/>
    <s v="Privado"/>
    <s v="UCAYALI"/>
    <s v="UCAYALI"/>
    <s v="CORONEL PORTILLO"/>
    <s v="YARINACOCHA"/>
    <n v="0"/>
    <x v="1"/>
    <n v="0"/>
    <x v="0"/>
    <x v="0"/>
    <x v="0"/>
    <s v="MWh"/>
    <n v="2.44"/>
    <n v="2.4399999999999999E-3"/>
    <m/>
    <n v="3.8025000000000002"/>
    <n v="3.3833333333333333"/>
    <n v="0"/>
    <n v="0"/>
    <n v="64"/>
    <s v="BASE DE DATOS"/>
    <m/>
  </r>
  <r>
    <s v="24"/>
    <x v="3"/>
    <s v="IENEPE"/>
    <s v="33362515"/>
    <s v="33362515"/>
    <x v="2"/>
    <s v="G1-G11"/>
    <s v="S"/>
    <n v="20.079999999999998"/>
    <n v="18.25"/>
    <n v="23.91"/>
    <n v="0"/>
    <n v="23.91"/>
    <n v="7.0000000000000007E-2"/>
    <n v="2.82"/>
    <n v="0"/>
    <n v="0"/>
    <m/>
    <x v="0"/>
    <s v="IENEPE33362515G1-G11EL"/>
    <s v="Infraestructura y Energía del Perú S.A.C."/>
    <x v="21"/>
    <x v="21"/>
    <s v="C.T. RF PUERTO MALDONADO"/>
    <x v="87"/>
    <s v="EL"/>
    <x v="2"/>
    <x v="202"/>
    <x v="0"/>
    <s v="Instalado"/>
    <s v="Operativo"/>
    <s v="Generadora"/>
    <x v="0"/>
    <x v="0"/>
    <x v="0"/>
    <x v="0"/>
    <s v="Privado"/>
    <s v="MADRE DE DIOS"/>
    <s v="MADRE DE DIOS"/>
    <s v="TAMBOPATA"/>
    <s v="TAMBOPATA"/>
    <n v="0"/>
    <x v="1"/>
    <n v="0"/>
    <x v="0"/>
    <x v="0"/>
    <x v="0"/>
    <s v="MWh"/>
    <n v="23.91"/>
    <n v="2.3910000000000001E-2"/>
    <m/>
    <n v="1.6733333333333331"/>
    <n v="1.4516666666666669"/>
    <n v="0"/>
    <n v="0"/>
    <n v="64"/>
    <s v="BASE DE DATOS"/>
    <m/>
  </r>
  <r>
    <s v="24"/>
    <x v="4"/>
    <s v="IENEPE"/>
    <s v="33362415"/>
    <s v="33362415"/>
    <x v="2"/>
    <s v="G1-G25"/>
    <s v="S"/>
    <n v="45.63"/>
    <n v="40.6"/>
    <n v="0"/>
    <n v="82.64"/>
    <n v="82.64"/>
    <n v="0.04"/>
    <n v="2.95"/>
    <n v="0"/>
    <n v="0"/>
    <m/>
    <x v="0"/>
    <s v="IENEPE33362415G1-G25EL"/>
    <s v="Infraestructura y Energía del Perú S.A.C."/>
    <x v="21"/>
    <x v="21"/>
    <s v="C.T. RF PUCALLPA"/>
    <x v="86"/>
    <s v="EL"/>
    <x v="2"/>
    <x v="201"/>
    <x v="0"/>
    <s v="Instalado"/>
    <s v="Operativo"/>
    <s v="Generadora"/>
    <x v="0"/>
    <x v="0"/>
    <x v="0"/>
    <x v="0"/>
    <s v="Privado"/>
    <s v="UCAYALI"/>
    <s v="UCAYALI"/>
    <s v="CORONEL PORTILLO"/>
    <s v="YARINACOCHA"/>
    <n v="0"/>
    <x v="1"/>
    <n v="0"/>
    <x v="0"/>
    <x v="0"/>
    <x v="0"/>
    <s v="MWh"/>
    <n v="82.64"/>
    <n v="8.2640000000000005E-2"/>
    <m/>
    <n v="3.8025000000000002"/>
    <n v="3.3833333333333333"/>
    <n v="0"/>
    <n v="0"/>
    <n v="64"/>
    <s v="BASE DE DATOS"/>
    <m/>
  </r>
  <r>
    <s v="24"/>
    <x v="4"/>
    <s v="IENEPE"/>
    <s v="33362515"/>
    <s v="33362515"/>
    <x v="2"/>
    <s v="G1-G11"/>
    <s v="S"/>
    <n v="20.079999999999998"/>
    <n v="18.25"/>
    <n v="8.66"/>
    <n v="36.409999999999997"/>
    <n v="45.07"/>
    <n v="0.08"/>
    <n v="4.8"/>
    <n v="0"/>
    <n v="0"/>
    <m/>
    <x v="0"/>
    <s v="IENEPE33362515G1-G11EL"/>
    <s v="Infraestructura y Energía del Perú S.A.C."/>
    <x v="21"/>
    <x v="21"/>
    <s v="C.T. RF PUERTO MALDONADO"/>
    <x v="87"/>
    <s v="EL"/>
    <x v="2"/>
    <x v="202"/>
    <x v="0"/>
    <s v="Instalado"/>
    <s v="Operativo"/>
    <s v="Generadora"/>
    <x v="0"/>
    <x v="0"/>
    <x v="0"/>
    <x v="0"/>
    <s v="Privado"/>
    <s v="MADRE DE DIOS"/>
    <s v="MADRE DE DIOS"/>
    <s v="TAMBOPATA"/>
    <s v="TAMBOPATA"/>
    <n v="0"/>
    <x v="1"/>
    <n v="0"/>
    <x v="0"/>
    <x v="0"/>
    <x v="0"/>
    <s v="MWh"/>
    <n v="45.07"/>
    <n v="4.5069999999999999E-2"/>
    <m/>
    <n v="1.6733333333333331"/>
    <n v="1.4516666666666669"/>
    <n v="0"/>
    <n v="-7.1054273576010019E-15"/>
    <n v="64"/>
    <s v="BASE DE DATOS"/>
    <m/>
  </r>
  <r>
    <s v="24"/>
    <x v="5"/>
    <s v="IENEPE"/>
    <s v="33362415"/>
    <s v="33362415"/>
    <x v="2"/>
    <s v="G1-G25"/>
    <s v="S"/>
    <n v="45.63"/>
    <n v="40.6"/>
    <n v="0"/>
    <n v="140.80000000000001"/>
    <n v="140.80000000000001"/>
    <n v="0.11"/>
    <n v="7.77"/>
    <n v="0"/>
    <n v="0"/>
    <m/>
    <x v="0"/>
    <s v="IENEPE33362415G1-G25EL"/>
    <s v="Infraestructura y Energía del Perú S.A.C."/>
    <x v="21"/>
    <x v="21"/>
    <s v="C.T. RF PUCALLPA"/>
    <x v="86"/>
    <s v="EL"/>
    <x v="2"/>
    <x v="201"/>
    <x v="0"/>
    <s v="Instalado"/>
    <s v="Operativo"/>
    <s v="Generadora"/>
    <x v="0"/>
    <x v="0"/>
    <x v="0"/>
    <x v="0"/>
    <s v="Privado"/>
    <s v="UCAYALI"/>
    <s v="UCAYALI"/>
    <s v="CORONEL PORTILLO"/>
    <s v="YARINACOCHA"/>
    <n v="0"/>
    <x v="1"/>
    <n v="0"/>
    <x v="0"/>
    <x v="0"/>
    <x v="0"/>
    <s v="MWh"/>
    <n v="140.80000000000001"/>
    <n v="0.14080000000000001"/>
    <m/>
    <n v="3.8025000000000002"/>
    <n v="3.3833333333333333"/>
    <n v="0"/>
    <n v="0"/>
    <n v="64"/>
    <s v="BASE DE DATOS"/>
    <m/>
  </r>
  <r>
    <s v="24"/>
    <x v="5"/>
    <s v="IENEPE"/>
    <s v="33362515"/>
    <s v="33362515"/>
    <x v="2"/>
    <s v="G1-G11"/>
    <s v="S"/>
    <n v="20.079999999999998"/>
    <n v="17.414999999999999"/>
    <n v="0"/>
    <n v="0"/>
    <n v="0"/>
    <n v="0"/>
    <n v="0"/>
    <n v="0"/>
    <n v="0"/>
    <m/>
    <x v="0"/>
    <s v="IENEPE33362515G1-G11EL"/>
    <s v="Infraestructura y Energía del Perú S.A.C."/>
    <x v="21"/>
    <x v="21"/>
    <s v="C.T. RF PUERTO MALDONADO"/>
    <x v="87"/>
    <s v="EL"/>
    <x v="2"/>
    <x v="202"/>
    <x v="0"/>
    <s v="Instalado"/>
    <s v="Operativo"/>
    <s v="Generadora"/>
    <x v="0"/>
    <x v="0"/>
    <x v="0"/>
    <x v="0"/>
    <s v="Privado"/>
    <s v="MADRE DE DIOS"/>
    <s v="MADRE DE DIOS"/>
    <s v="TAMBOPATA"/>
    <s v="TAMBOPATA"/>
    <n v="0"/>
    <x v="1"/>
    <n v="0"/>
    <x v="0"/>
    <x v="0"/>
    <x v="0"/>
    <s v="MWh"/>
    <n v="0"/>
    <n v="0"/>
    <m/>
    <n v="1.6733333333333331"/>
    <n v="1.4516666666666669"/>
    <n v="0"/>
    <n v="0"/>
    <n v="64"/>
    <s v="BASE DE DATOS"/>
    <m/>
  </r>
  <r>
    <s v="24"/>
    <x v="7"/>
    <s v="IENEPE"/>
    <s v="33362415"/>
    <s v="33362415"/>
    <x v="2"/>
    <s v="G1-G25"/>
    <s v="S"/>
    <n v="45.63"/>
    <n v="40.6"/>
    <n v="0"/>
    <n v="60.37"/>
    <n v="60.37"/>
    <n v="0.08"/>
    <n v="4.7699999999999996"/>
    <n v="0"/>
    <n v="0"/>
    <m/>
    <x v="0"/>
    <s v="IENEPE33362415G1-G25EL"/>
    <s v="Infraestructura y Energía del Perú S.A.C."/>
    <x v="21"/>
    <x v="21"/>
    <s v="C.T. RF PUCALLPA"/>
    <x v="86"/>
    <s v="EL"/>
    <x v="2"/>
    <x v="201"/>
    <x v="0"/>
    <s v="Instalado"/>
    <s v="Operativo"/>
    <s v="Generadora"/>
    <x v="0"/>
    <x v="0"/>
    <x v="0"/>
    <x v="0"/>
    <s v="Privado"/>
    <s v="UCAYALI"/>
    <s v="UCAYALI"/>
    <s v="CORONEL PORTILLO"/>
    <s v="YARINACOCHA"/>
    <n v="0"/>
    <x v="1"/>
    <n v="0"/>
    <x v="0"/>
    <x v="0"/>
    <x v="0"/>
    <s v="MWh"/>
    <n v="60.37"/>
    <n v="6.037E-2"/>
    <m/>
    <n v="3.8025000000000002"/>
    <n v="3.3833333333333333"/>
    <n v="0"/>
    <n v="0"/>
    <n v="64"/>
    <s v="BASE DE DATOS"/>
    <m/>
  </r>
  <r>
    <s v="24"/>
    <x v="7"/>
    <s v="IENEPE"/>
    <s v="33362515"/>
    <s v="33362515"/>
    <x v="2"/>
    <s v="G1-G11"/>
    <s v="S"/>
    <n v="20.079999999999998"/>
    <n v="17.420000000000002"/>
    <n v="14.81"/>
    <n v="66.92"/>
    <n v="81.73"/>
    <n v="0.08"/>
    <n v="11.4"/>
    <n v="0"/>
    <n v="0"/>
    <m/>
    <x v="0"/>
    <s v="IENEPE33362515G1-G11EL"/>
    <s v="Infraestructura y Energía del Perú S.A.C."/>
    <x v="21"/>
    <x v="21"/>
    <s v="C.T. RF PUERTO MALDONADO"/>
    <x v="87"/>
    <s v="EL"/>
    <x v="2"/>
    <x v="202"/>
    <x v="0"/>
    <s v="Instalado"/>
    <s v="Operativo"/>
    <s v="Generadora"/>
    <x v="0"/>
    <x v="0"/>
    <x v="0"/>
    <x v="0"/>
    <s v="Privado"/>
    <s v="MADRE DE DIOS"/>
    <s v="MADRE DE DIOS"/>
    <s v="TAMBOPATA"/>
    <s v="TAMBOPATA"/>
    <n v="0"/>
    <x v="1"/>
    <n v="0"/>
    <x v="0"/>
    <x v="0"/>
    <x v="0"/>
    <s v="MWh"/>
    <n v="81.73"/>
    <n v="8.1729999999999997E-2"/>
    <m/>
    <n v="1.6733333333333331"/>
    <n v="1.4516666666666669"/>
    <n v="0"/>
    <n v="0"/>
    <n v="64"/>
    <s v="BASE DE DATOS"/>
    <m/>
  </r>
  <r>
    <s v="24"/>
    <x v="6"/>
    <s v="IENEPE"/>
    <s v="33362415"/>
    <s v="33362415"/>
    <x v="2"/>
    <s v="G1-G25"/>
    <s v="S"/>
    <n v="45.63"/>
    <n v="40.6"/>
    <n v="32.33"/>
    <n v="27.08"/>
    <n v="59.41"/>
    <n v="0.08"/>
    <n v="5.93"/>
    <n v="0"/>
    <n v="0"/>
    <m/>
    <x v="0"/>
    <s v="IENEPE33362415G1-G25EL"/>
    <s v="Infraestructura y Energía del Perú S.A.C."/>
    <x v="21"/>
    <x v="21"/>
    <s v="C.T. RF PUCALLPA"/>
    <x v="86"/>
    <s v="EL"/>
    <x v="2"/>
    <x v="201"/>
    <x v="0"/>
    <s v="Instalado"/>
    <s v="Operativo"/>
    <s v="Generadora"/>
    <x v="0"/>
    <x v="0"/>
    <x v="0"/>
    <x v="0"/>
    <s v="Privado"/>
    <s v="UCAYALI"/>
    <s v="UCAYALI"/>
    <s v="CORONEL PORTILLO"/>
    <s v="YARINACOCHA"/>
    <n v="0"/>
    <x v="1"/>
    <n v="0"/>
    <x v="0"/>
    <x v="0"/>
    <x v="0"/>
    <s v="MWh"/>
    <n v="59.41"/>
    <n v="5.9409999999999998E-2"/>
    <m/>
    <n v="3.8025000000000002"/>
    <n v="3.3833333333333333"/>
    <n v="0"/>
    <n v="0"/>
    <n v="64"/>
    <s v="BASE DE DATOS"/>
    <m/>
  </r>
  <r>
    <s v="24"/>
    <x v="6"/>
    <s v="IENEPE"/>
    <s v="33362515"/>
    <s v="33362515"/>
    <x v="2"/>
    <s v="G1-G11"/>
    <s v="S"/>
    <n v="20.079999999999998"/>
    <n v="17.420000000000002"/>
    <n v="0"/>
    <n v="2.87"/>
    <n v="2.87"/>
    <n v="0.17"/>
    <n v="1.85"/>
    <n v="0"/>
    <n v="0"/>
    <m/>
    <x v="0"/>
    <s v="IENEPE33362515G1-G11EL"/>
    <s v="Infraestructura y Energía del Perú S.A.C."/>
    <x v="21"/>
    <x v="21"/>
    <s v="C.T. RF PUERTO MALDONADO"/>
    <x v="87"/>
    <s v="EL"/>
    <x v="2"/>
    <x v="202"/>
    <x v="0"/>
    <s v="Instalado"/>
    <s v="Operativo"/>
    <s v="Generadora"/>
    <x v="0"/>
    <x v="0"/>
    <x v="0"/>
    <x v="0"/>
    <s v="Privado"/>
    <s v="MADRE DE DIOS"/>
    <s v="MADRE DE DIOS"/>
    <s v="TAMBOPATA"/>
    <s v="TAMBOPATA"/>
    <n v="0"/>
    <x v="1"/>
    <n v="0"/>
    <x v="0"/>
    <x v="0"/>
    <x v="0"/>
    <s v="MWh"/>
    <n v="2.87"/>
    <n v="2.8700000000000002E-3"/>
    <m/>
    <n v="1.6733333333333331"/>
    <n v="1.4516666666666669"/>
    <n v="0"/>
    <n v="0"/>
    <n v="64"/>
    <s v="BASE DE DATOS"/>
    <m/>
  </r>
  <r>
    <s v="24"/>
    <x v="2"/>
    <s v="AIPSAA"/>
    <s v="13177209"/>
    <s v="13177209"/>
    <x v="1"/>
    <s v="TV01"/>
    <s v="S"/>
    <n v="23"/>
    <n v="13.45"/>
    <n v="608.25199999999995"/>
    <n v="3585.3220000000001"/>
    <n v="4193.5739999999996"/>
    <n v="468.07"/>
    <n v="251.78"/>
    <n v="24.15"/>
    <n v="0"/>
    <m/>
    <x v="0"/>
    <s v="AIPSAA13177209TV01TV"/>
    <s v="Agro Industrial Paramonga S.A."/>
    <x v="13"/>
    <x v="13"/>
    <s v="C.T. Paramonga"/>
    <x v="73"/>
    <s v="TV"/>
    <x v="1"/>
    <x v="174"/>
    <x v="0"/>
    <s v="Instalado"/>
    <s v="Operativo"/>
    <s v="Generadora"/>
    <x v="0"/>
    <x v="0"/>
    <x v="0"/>
    <x v="0"/>
    <s v="Privado"/>
    <s v="LIMA"/>
    <s v="LIMA"/>
    <s v="PARAMONGA"/>
    <s v="BARRANCA"/>
    <n v="0"/>
    <x v="3"/>
    <s v="COGENERADOR"/>
    <x v="1"/>
    <x v="2"/>
    <x v="0"/>
    <s v="MWh"/>
    <n v="4193.5739999999996"/>
    <n v="4.1935739999999999"/>
    <m/>
    <n v="1.9166666666666667"/>
    <n v="1.2277500000000001"/>
    <n v="0"/>
    <n v="9.0949470177292824E-13"/>
    <n v="1"/>
    <s v="BASE DE DATOS"/>
    <m/>
  </r>
  <r>
    <s v="24"/>
    <x v="3"/>
    <s v="AIPSAA"/>
    <s v="13177209"/>
    <s v="13177209"/>
    <x v="1"/>
    <s v="TV01"/>
    <s v="S"/>
    <n v="23"/>
    <n v="14.733000000000001"/>
    <n v="1924.527"/>
    <n v="8967.8130000000001"/>
    <n v="10892.34"/>
    <n v="5.73"/>
    <n v="713.04"/>
    <n v="1.23"/>
    <n v="0"/>
    <m/>
    <x v="0"/>
    <s v="AIPSAA13177209TV01TV"/>
    <s v="Agro Industrial Paramonga S.A."/>
    <x v="13"/>
    <x v="13"/>
    <s v="C.T. Paramonga"/>
    <x v="73"/>
    <s v="TV"/>
    <x v="1"/>
    <x v="174"/>
    <x v="0"/>
    <s v="Instalado"/>
    <s v="Operativo"/>
    <s v="Generadora"/>
    <x v="0"/>
    <x v="0"/>
    <x v="0"/>
    <x v="0"/>
    <s v="Privado"/>
    <s v="LIMA"/>
    <s v="LIMA"/>
    <s v="PARAMONGA"/>
    <s v="BARRANCA"/>
    <n v="0"/>
    <x v="3"/>
    <s v="COGENERADOR"/>
    <x v="1"/>
    <x v="2"/>
    <x v="0"/>
    <s v="MWh"/>
    <n v="10892.34"/>
    <n v="10.892340000000001"/>
    <m/>
    <n v="1.9166666666666667"/>
    <n v="1.2277500000000001"/>
    <n v="0"/>
    <n v="0"/>
    <n v="1"/>
    <s v="BASE DE DATOS"/>
    <m/>
  </r>
  <r>
    <s v="24"/>
    <x v="4"/>
    <s v="AIPSAA"/>
    <s v="13177209"/>
    <s v="13177209"/>
    <x v="1"/>
    <s v="TV01"/>
    <s v="S"/>
    <n v="23"/>
    <n v="14.733000000000001"/>
    <n v="2134.5810000000001"/>
    <n v="9515.9789999999994"/>
    <n v="11650.56"/>
    <n v="60.18"/>
    <n v="672.17"/>
    <n v="11.65"/>
    <n v="0"/>
    <m/>
    <x v="0"/>
    <s v="AIPSAA13177209TV01TV"/>
    <s v="Agro Industrial Paramonga S.A."/>
    <x v="13"/>
    <x v="13"/>
    <s v="C.T. Paramonga"/>
    <x v="73"/>
    <s v="TV"/>
    <x v="1"/>
    <x v="174"/>
    <x v="0"/>
    <s v="Instalado"/>
    <s v="Operativo"/>
    <s v="Generadora"/>
    <x v="0"/>
    <x v="0"/>
    <x v="0"/>
    <x v="0"/>
    <s v="Privado"/>
    <s v="LIMA"/>
    <s v="LIMA"/>
    <s v="PARAMONGA"/>
    <s v="BARRANCA"/>
    <n v="0"/>
    <x v="3"/>
    <s v="COGENERADOR"/>
    <x v="1"/>
    <x v="2"/>
    <x v="0"/>
    <s v="MWh"/>
    <n v="11650.56"/>
    <n v="11.650559999999999"/>
    <m/>
    <n v="1.9166666666666667"/>
    <n v="1.2277500000000001"/>
    <n v="0"/>
    <n v="0"/>
    <n v="1"/>
    <s v="BASE DE DATOS"/>
    <m/>
  </r>
  <r>
    <s v="24"/>
    <x v="5"/>
    <s v="AIPSAA"/>
    <s v="13177209"/>
    <s v="13177209"/>
    <x v="1"/>
    <s v="TV01"/>
    <s v="S"/>
    <n v="23"/>
    <n v="14.733000000000001"/>
    <n v="1915.6030000000001"/>
    <n v="9856.2870000000003"/>
    <n v="11771.89"/>
    <n v="44.92"/>
    <n v="671.06"/>
    <n v="4.0199999999999996"/>
    <n v="0"/>
    <m/>
    <x v="0"/>
    <s v="AIPSAA13177209TV01TV"/>
    <s v="Agro Industrial Paramonga S.A."/>
    <x v="13"/>
    <x v="13"/>
    <s v="C.T. Paramonga"/>
    <x v="73"/>
    <s v="TV"/>
    <x v="1"/>
    <x v="174"/>
    <x v="0"/>
    <s v="Instalado"/>
    <s v="Operativo"/>
    <s v="Generadora"/>
    <x v="0"/>
    <x v="0"/>
    <x v="0"/>
    <x v="0"/>
    <s v="Privado"/>
    <s v="LIMA"/>
    <s v="LIMA"/>
    <s v="PARAMONGA"/>
    <s v="BARRANCA"/>
    <n v="0"/>
    <x v="3"/>
    <s v="COGENERADOR"/>
    <x v="1"/>
    <x v="2"/>
    <x v="0"/>
    <s v="MWh"/>
    <n v="11771.89"/>
    <n v="11.771889999999999"/>
    <m/>
    <n v="1.9166666666666667"/>
    <n v="1.2277500000000001"/>
    <n v="0"/>
    <n v="0"/>
    <n v="1"/>
    <s v="BASE DE DATOS"/>
    <m/>
  </r>
  <r>
    <s v="24"/>
    <x v="7"/>
    <s v="AIPSAA"/>
    <s v="13177209"/>
    <s v="13177209"/>
    <x v="1"/>
    <s v="TV01"/>
    <s v="S"/>
    <n v="23"/>
    <n v="14.733000000000001"/>
    <n v="1910.0840000000001"/>
    <n v="8905.2800000000007"/>
    <n v="10815.364"/>
    <n v="110.5"/>
    <n v="631.1"/>
    <n v="2.4"/>
    <n v="0"/>
    <m/>
    <x v="0"/>
    <s v="AIPSAA13177209TV01TV"/>
    <s v="Agro Industrial Paramonga S.A."/>
    <x v="13"/>
    <x v="13"/>
    <s v="C.T. Paramonga"/>
    <x v="73"/>
    <s v="TV"/>
    <x v="1"/>
    <x v="174"/>
    <x v="0"/>
    <s v="Instalado"/>
    <s v="Operativo"/>
    <s v="Generadora"/>
    <x v="0"/>
    <x v="0"/>
    <x v="0"/>
    <x v="0"/>
    <s v="Privado"/>
    <s v="LIMA"/>
    <s v="LIMA"/>
    <s v="PARAMONGA"/>
    <s v="BARRANCA"/>
    <n v="0"/>
    <x v="3"/>
    <s v="COGENERADOR"/>
    <x v="1"/>
    <x v="2"/>
    <x v="0"/>
    <s v="MWh"/>
    <n v="10815.364"/>
    <n v="10.815363999999999"/>
    <m/>
    <n v="1.9166666666666667"/>
    <n v="1.2277500000000001"/>
    <n v="0"/>
    <n v="1.8189894035458565E-12"/>
    <n v="1"/>
    <s v="BASE DE DATOS"/>
    <m/>
  </r>
  <r>
    <s v="24"/>
    <x v="7"/>
    <s v="CEVER2"/>
    <s v="33021893"/>
    <s v="33021893"/>
    <x v="2"/>
    <s v="Grupo 4"/>
    <s v="S"/>
    <n v="0.68"/>
    <n v="0.50900000000000001"/>
    <n v="0"/>
    <n v="0"/>
    <n v="0"/>
    <n v="0"/>
    <n v="0"/>
    <n v="0"/>
    <n v="0"/>
    <m/>
    <x v="0"/>
    <s v="CEVER233021893Grupo 4EL"/>
    <s v="Sociedad Minera Cerro Verde S.A."/>
    <x v="19"/>
    <x v="19"/>
    <s v="C. T. Cerro Verde"/>
    <x v="83"/>
    <s v="EL"/>
    <x v="2"/>
    <x v="177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5.6666666666666671E-2"/>
    <n v="4.2416666666666665E-2"/>
    <n v="0"/>
    <n v="0"/>
    <n v="88"/>
    <s v="BASE DE DATOS"/>
    <m/>
  </r>
  <r>
    <s v="24"/>
    <x v="7"/>
    <s v="CEVER2"/>
    <s v="33021893"/>
    <s v="33021893"/>
    <x v="2"/>
    <s v="Grupo 5"/>
    <s v="S"/>
    <n v="1.825"/>
    <n v="1.2170000000000001"/>
    <n v="0"/>
    <n v="0"/>
    <n v="0"/>
    <n v="0"/>
    <n v="0"/>
    <n v="0"/>
    <n v="0"/>
    <m/>
    <x v="0"/>
    <s v="CEVER233021893Grupo 5EL"/>
    <s v="Sociedad Minera Cerro Verde S.A."/>
    <x v="19"/>
    <x v="19"/>
    <s v="C. T. Cerro Verde"/>
    <x v="83"/>
    <s v="EL"/>
    <x v="2"/>
    <x v="191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5208333333333332"/>
    <n v="0.10141666666666667"/>
    <n v="0"/>
    <n v="0"/>
    <n v="88"/>
    <s v="BASE DE DATOS"/>
    <m/>
  </r>
  <r>
    <s v="24"/>
    <x v="7"/>
    <s v="CEVER2"/>
    <s v="33021893"/>
    <s v="33021893"/>
    <x v="2"/>
    <s v="C2-3850-GE-001"/>
    <s v="S"/>
    <n v="2"/>
    <n v="2"/>
    <n v="0"/>
    <n v="0"/>
    <n v="0"/>
    <n v="0"/>
    <n v="0"/>
    <n v="0"/>
    <n v="0"/>
    <m/>
    <x v="0"/>
    <s v="CEVER233021893C2-3850-GE-001EL"/>
    <s v="Sociedad Minera Cerro Verde S.A."/>
    <x v="19"/>
    <x v="19"/>
    <s v="C. T. Cerro Verde"/>
    <x v="83"/>
    <s v="TG"/>
    <x v="0"/>
    <x v="192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7"/>
    <s v="CEVER2"/>
    <s v="33021893"/>
    <s v="33021893"/>
    <x v="2"/>
    <s v="C2-3850-GE-002"/>
    <s v="S"/>
    <n v="2"/>
    <n v="2"/>
    <n v="0"/>
    <n v="0"/>
    <n v="0"/>
    <n v="0"/>
    <n v="0"/>
    <n v="0"/>
    <n v="0"/>
    <m/>
    <x v="0"/>
    <s v="CEVER233021893C2-3850-GE-002EL"/>
    <s v="Sociedad Minera Cerro Verde S.A."/>
    <x v="19"/>
    <x v="19"/>
    <s v="C. T. Cerro Verde"/>
    <x v="83"/>
    <s v="TG"/>
    <x v="0"/>
    <x v="193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7"/>
    <s v="CEVER2"/>
    <s v="33021893"/>
    <s v="33021893"/>
    <x v="2"/>
    <s v="C2-3850-GE-003"/>
    <s v="S"/>
    <n v="2"/>
    <n v="2"/>
    <n v="0"/>
    <n v="0"/>
    <n v="0"/>
    <n v="0"/>
    <n v="0"/>
    <n v="0"/>
    <n v="0"/>
    <m/>
    <x v="0"/>
    <s v="CEVER233021893C2-3850-GE-003EL"/>
    <s v="Sociedad Minera Cerro Verde S.A."/>
    <x v="19"/>
    <x v="19"/>
    <s v="C. T. Cerro Verde"/>
    <x v="83"/>
    <s v="TG"/>
    <x v="0"/>
    <x v="194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7"/>
    <s v="CEVER2"/>
    <s v="33021893"/>
    <s v="33021893"/>
    <x v="2"/>
    <s v="C-3850-DG-002"/>
    <s v="S"/>
    <n v="2"/>
    <n v="2"/>
    <n v="0"/>
    <n v="0"/>
    <n v="0"/>
    <n v="0"/>
    <n v="0"/>
    <n v="0"/>
    <n v="0"/>
    <m/>
    <x v="0"/>
    <s v="CEVER233021893C-3850-DG-002EL"/>
    <s v="Sociedad Minera Cerro Verde S.A."/>
    <x v="19"/>
    <x v="19"/>
    <s v="C. T. Cerro Verde"/>
    <x v="83"/>
    <s v="TG"/>
    <x v="0"/>
    <x v="195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8181818181818182"/>
    <n v="0.18181818181818182"/>
    <n v="0"/>
    <n v="0"/>
    <n v="88"/>
    <s v="BASE DE DATOS"/>
    <m/>
  </r>
  <r>
    <s v="24"/>
    <x v="7"/>
    <s v="CEVER2"/>
    <s v="33021893"/>
    <s v="33021893"/>
    <x v="2"/>
    <s v="MOTIVATOR"/>
    <s v="S"/>
    <n v="2"/>
    <n v="2"/>
    <n v="0"/>
    <n v="0"/>
    <n v="0"/>
    <n v="0"/>
    <n v="0"/>
    <n v="0"/>
    <n v="0"/>
    <m/>
    <x v="0"/>
    <s v="CEVER233021893MOTIVATOREL"/>
    <s v="Sociedad Minera Cerro Verde S.A."/>
    <x v="19"/>
    <x v="19"/>
    <s v="C. T. Cerro Verde"/>
    <x v="83"/>
    <s v="TG"/>
    <x v="0"/>
    <x v="196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7"/>
    <s v="CEVER2"/>
    <s v="33021893"/>
    <s v="33021893"/>
    <x v="0"/>
    <s v="TG1"/>
    <s v="S"/>
    <n v="19.399999999999999"/>
    <n v="14.82"/>
    <n v="0"/>
    <n v="0"/>
    <n v="0"/>
    <n v="0"/>
    <n v="0"/>
    <n v="0"/>
    <n v="0"/>
    <m/>
    <x v="0"/>
    <s v="CEVER233021893TG1TG"/>
    <s v="Sociedad Minera Cerro Verde S.A."/>
    <x v="19"/>
    <x v="19"/>
    <s v="C. T. Cerro Verde"/>
    <x v="83"/>
    <s v="TG"/>
    <x v="0"/>
    <x v="0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1.6166666666666665"/>
    <n v="1.2350000000000001"/>
    <n v="0"/>
    <n v="0"/>
    <n v="88"/>
    <s v="BASE DE DATOS"/>
    <m/>
  </r>
  <r>
    <s v="24"/>
    <x v="7"/>
    <s v="CEVER2"/>
    <s v="33359615"/>
    <s v="33359615"/>
    <x v="0"/>
    <s v="TG1"/>
    <s v="S"/>
    <n v="181.3"/>
    <n v="179.37299999999999"/>
    <n v="0"/>
    <n v="0"/>
    <n v="0"/>
    <n v="26"/>
    <n v="0.3"/>
    <n v="0"/>
    <n v="3"/>
    <m/>
    <x v="0"/>
    <s v="CEVER233359615TG1TG"/>
    <s v="Sociedad Minera Cerro Verde S.A."/>
    <x v="19"/>
    <x v="19"/>
    <s v="C. T. Recka"/>
    <x v="84"/>
    <s v="TG"/>
    <x v="0"/>
    <x v="197"/>
    <x v="0"/>
    <s v="Instalado"/>
    <s v="Operativo"/>
    <s v="Generadora"/>
    <x v="0"/>
    <x v="0"/>
    <x v="0"/>
    <x v="0"/>
    <s v="Privado"/>
    <s v="LAMBAYEQUE"/>
    <s v="LAMBAYEQUE"/>
    <s v="CHICLAYO"/>
    <s v="REQUE"/>
    <n v="0"/>
    <x v="1"/>
    <n v="0"/>
    <x v="0"/>
    <x v="0"/>
    <x v="0"/>
    <s v="MWh"/>
    <n v="0"/>
    <n v="0"/>
    <m/>
    <n v="15.108333333333334"/>
    <n v="14.947749999999999"/>
    <n v="0"/>
    <n v="0"/>
    <n v="88"/>
    <s v="BASE DE DATOS"/>
    <m/>
  </r>
  <r>
    <s v="24"/>
    <x v="5"/>
    <s v="CEVER2"/>
    <s v="33021893"/>
    <s v="33021893"/>
    <x v="2"/>
    <s v="Grupo 4"/>
    <s v="S"/>
    <n v="0.68"/>
    <n v="0.50900000000000001"/>
    <n v="0"/>
    <n v="0"/>
    <n v="0"/>
    <n v="0"/>
    <n v="0"/>
    <n v="0"/>
    <n v="0"/>
    <m/>
    <x v="0"/>
    <s v="CEVER233021893Grupo 4EL"/>
    <s v="Sociedad Minera Cerro Verde S.A."/>
    <x v="19"/>
    <x v="19"/>
    <s v="C. T. Cerro Verde"/>
    <x v="83"/>
    <s v="EL"/>
    <x v="2"/>
    <x v="177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5.6666666666666671E-2"/>
    <n v="4.2416666666666665E-2"/>
    <n v="0"/>
    <n v="0"/>
    <n v="88"/>
    <s v="BASE DE DATOS"/>
    <m/>
  </r>
  <r>
    <s v="24"/>
    <x v="5"/>
    <s v="CEVER2"/>
    <s v="33021893"/>
    <s v="33021893"/>
    <x v="2"/>
    <s v="Grupo 5"/>
    <s v="S"/>
    <n v="1.825"/>
    <n v="1.2170000000000001"/>
    <n v="0"/>
    <n v="0"/>
    <n v="0"/>
    <n v="0"/>
    <n v="0"/>
    <n v="0"/>
    <n v="0"/>
    <m/>
    <x v="0"/>
    <s v="CEVER233021893Grupo 5EL"/>
    <s v="Sociedad Minera Cerro Verde S.A."/>
    <x v="19"/>
    <x v="19"/>
    <s v="C. T. Cerro Verde"/>
    <x v="83"/>
    <s v="EL"/>
    <x v="2"/>
    <x v="191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5208333333333332"/>
    <n v="0.10141666666666667"/>
    <n v="0"/>
    <n v="0"/>
    <n v="88"/>
    <s v="BASE DE DATOS"/>
    <m/>
  </r>
  <r>
    <s v="24"/>
    <x v="5"/>
    <s v="CEVER2"/>
    <s v="33021893"/>
    <s v="33021893"/>
    <x v="0"/>
    <s v="TG1"/>
    <s v="S"/>
    <n v="19.399999999999999"/>
    <n v="14.82"/>
    <n v="0"/>
    <n v="0"/>
    <n v="0"/>
    <n v="0"/>
    <n v="0"/>
    <n v="0"/>
    <n v="0"/>
    <m/>
    <x v="0"/>
    <s v="CEVER233021893TG1TG"/>
    <s v="Sociedad Minera Cerro Verde S.A."/>
    <x v="19"/>
    <x v="19"/>
    <s v="C. T. Cerro Verde"/>
    <x v="83"/>
    <s v="TG"/>
    <x v="0"/>
    <x v="0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1.6166666666666665"/>
    <n v="1.2350000000000001"/>
    <n v="0"/>
    <n v="0"/>
    <n v="88"/>
    <s v="BASE DE DATOS"/>
    <m/>
  </r>
  <r>
    <s v="24"/>
    <x v="5"/>
    <s v="CEVER2"/>
    <s v="33021893"/>
    <s v="33021893"/>
    <x v="2"/>
    <s v="C2-3850-GE-001"/>
    <s v="S"/>
    <n v="2"/>
    <n v="2"/>
    <n v="0"/>
    <n v="0"/>
    <n v="0"/>
    <n v="0"/>
    <n v="0"/>
    <n v="0"/>
    <n v="0"/>
    <m/>
    <x v="0"/>
    <s v="CEVER233021893C2-3850-GE-001EL"/>
    <s v="Sociedad Minera Cerro Verde S.A."/>
    <x v="19"/>
    <x v="19"/>
    <s v="C. T. Cerro Verde"/>
    <x v="83"/>
    <s v="TG"/>
    <x v="0"/>
    <x v="192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5"/>
    <s v="CEVER2"/>
    <s v="33021893"/>
    <s v="33021893"/>
    <x v="2"/>
    <s v="C2-3850-GE-002"/>
    <s v="S"/>
    <n v="2"/>
    <n v="2"/>
    <n v="0"/>
    <n v="0"/>
    <n v="0"/>
    <n v="0"/>
    <n v="0"/>
    <n v="0"/>
    <n v="0"/>
    <m/>
    <x v="0"/>
    <s v="CEVER233021893C2-3850-GE-002EL"/>
    <s v="Sociedad Minera Cerro Verde S.A."/>
    <x v="19"/>
    <x v="19"/>
    <s v="C. T. Cerro Verde"/>
    <x v="83"/>
    <s v="TG"/>
    <x v="0"/>
    <x v="193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5"/>
    <s v="CEVER2"/>
    <s v="33021893"/>
    <s v="33021893"/>
    <x v="2"/>
    <s v="C2-3850-GE-003"/>
    <s v="S"/>
    <n v="2"/>
    <n v="2"/>
    <n v="0"/>
    <n v="0"/>
    <n v="0"/>
    <n v="0"/>
    <n v="0"/>
    <n v="0"/>
    <n v="0"/>
    <m/>
    <x v="0"/>
    <s v="CEVER233021893C2-3850-GE-003EL"/>
    <s v="Sociedad Minera Cerro Verde S.A."/>
    <x v="19"/>
    <x v="19"/>
    <s v="C. T. Cerro Verde"/>
    <x v="83"/>
    <s v="TG"/>
    <x v="0"/>
    <x v="194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5"/>
    <s v="CEVER2"/>
    <s v="33021893"/>
    <s v="33021893"/>
    <x v="2"/>
    <s v="C-3850-DG-002"/>
    <s v="S"/>
    <n v="2"/>
    <n v="2"/>
    <n v="0"/>
    <n v="0"/>
    <n v="0"/>
    <n v="0"/>
    <n v="0"/>
    <n v="0"/>
    <n v="0"/>
    <m/>
    <x v="0"/>
    <s v="CEVER233021893C-3850-DG-002EL"/>
    <s v="Sociedad Minera Cerro Verde S.A."/>
    <x v="19"/>
    <x v="19"/>
    <s v="C. T. Cerro Verde"/>
    <x v="83"/>
    <s v="TG"/>
    <x v="0"/>
    <x v="195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8181818181818182"/>
    <n v="0.18181818181818182"/>
    <n v="0"/>
    <n v="0"/>
    <n v="88"/>
    <s v="BASE DE DATOS"/>
    <m/>
  </r>
  <r>
    <s v="24"/>
    <x v="5"/>
    <s v="CEVER2"/>
    <s v="33021893"/>
    <s v="33021893"/>
    <x v="2"/>
    <s v="MOTIVATOR"/>
    <s v="S"/>
    <n v="2"/>
    <n v="2"/>
    <n v="0"/>
    <n v="0"/>
    <n v="0"/>
    <n v="0"/>
    <n v="0"/>
    <n v="0"/>
    <n v="0"/>
    <m/>
    <x v="0"/>
    <s v="CEVER233021893MOTIVATOREL"/>
    <s v="Sociedad Minera Cerro Verde S.A."/>
    <x v="19"/>
    <x v="19"/>
    <s v="C. T. Cerro Verde"/>
    <x v="83"/>
    <s v="TG"/>
    <x v="0"/>
    <x v="196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5"/>
    <s v="CEVER2"/>
    <s v="33359615"/>
    <s v="33359615"/>
    <x v="0"/>
    <s v="TG1"/>
    <s v="S"/>
    <n v="181.3"/>
    <n v="179.37299999999999"/>
    <n v="0"/>
    <n v="746.16200000000003"/>
    <n v="746.16200000000003"/>
    <n v="0"/>
    <n v="5.5"/>
    <n v="0"/>
    <n v="0"/>
    <m/>
    <x v="0"/>
    <s v="CEVER233359615TG1TG"/>
    <s v="Sociedad Minera Cerro Verde S.A."/>
    <x v="19"/>
    <x v="19"/>
    <s v="C. T. Recka"/>
    <x v="84"/>
    <s v="TG"/>
    <x v="0"/>
    <x v="197"/>
    <x v="0"/>
    <s v="Instalado"/>
    <s v="Operativo"/>
    <s v="Generadora"/>
    <x v="0"/>
    <x v="0"/>
    <x v="0"/>
    <x v="0"/>
    <s v="Privado"/>
    <s v="LAMBAYEQUE"/>
    <s v="LAMBAYEQUE"/>
    <s v="CHICLAYO"/>
    <s v="REQUE"/>
    <n v="0"/>
    <x v="1"/>
    <n v="0"/>
    <x v="0"/>
    <x v="0"/>
    <x v="0"/>
    <s v="MWh"/>
    <n v="746.16200000000003"/>
    <n v="0.74616199999999999"/>
    <m/>
    <n v="15.108333333333334"/>
    <n v="14.947749999999999"/>
    <n v="0"/>
    <n v="0"/>
    <n v="88"/>
    <s v="BASE DE DATOS"/>
    <m/>
  </r>
  <r>
    <s v="24"/>
    <x v="3"/>
    <s v="CEVER2"/>
    <s v="33021893"/>
    <s v="33021893"/>
    <x v="2"/>
    <s v="Grupo 4"/>
    <s v="S"/>
    <n v="0.68"/>
    <n v="0.50900000000000001"/>
    <n v="0"/>
    <n v="0"/>
    <n v="0"/>
    <n v="0"/>
    <n v="0"/>
    <n v="0"/>
    <n v="0"/>
    <m/>
    <x v="0"/>
    <s v="CEVER233021893Grupo 4EL"/>
    <s v="Sociedad Minera Cerro Verde S.A."/>
    <x v="19"/>
    <x v="19"/>
    <s v="C. T. Cerro Verde"/>
    <x v="83"/>
    <s v="EL"/>
    <x v="2"/>
    <x v="177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5.6666666666666671E-2"/>
    <n v="4.2416666666666665E-2"/>
    <n v="0"/>
    <n v="0"/>
    <n v="88"/>
    <s v="BASE DE DATOS"/>
    <m/>
  </r>
  <r>
    <s v="24"/>
    <x v="3"/>
    <s v="CEVER2"/>
    <s v="33021893"/>
    <s v="33021893"/>
    <x v="2"/>
    <s v="Grupo 5"/>
    <s v="S"/>
    <n v="1.825"/>
    <n v="1.2170000000000001"/>
    <n v="0"/>
    <n v="0"/>
    <n v="0"/>
    <n v="0"/>
    <n v="0"/>
    <n v="0"/>
    <n v="0"/>
    <m/>
    <x v="0"/>
    <s v="CEVER233021893Grupo 5EL"/>
    <s v="Sociedad Minera Cerro Verde S.A."/>
    <x v="19"/>
    <x v="19"/>
    <s v="C. T. Cerro Verde"/>
    <x v="83"/>
    <s v="EL"/>
    <x v="2"/>
    <x v="191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5208333333333332"/>
    <n v="0.10141666666666667"/>
    <n v="0"/>
    <n v="0"/>
    <n v="88"/>
    <s v="BASE DE DATOS"/>
    <m/>
  </r>
  <r>
    <s v="24"/>
    <x v="3"/>
    <s v="CEVER2"/>
    <s v="33021893"/>
    <s v="33021893"/>
    <x v="2"/>
    <s v="C2-3850-GE-001"/>
    <s v="S"/>
    <n v="2"/>
    <n v="2"/>
    <n v="0"/>
    <n v="0"/>
    <n v="0"/>
    <n v="0"/>
    <n v="0"/>
    <n v="0"/>
    <n v="0"/>
    <m/>
    <x v="0"/>
    <s v="CEVER233021893C2-3850-GE-001EL"/>
    <s v="Sociedad Minera Cerro Verde S.A."/>
    <x v="19"/>
    <x v="19"/>
    <s v="C. T. Cerro Verde"/>
    <x v="83"/>
    <s v="TG"/>
    <x v="0"/>
    <x v="192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3"/>
    <s v="CEVER2"/>
    <s v="33021893"/>
    <s v="33021893"/>
    <x v="2"/>
    <s v="C2-3850-GE-002"/>
    <s v="S"/>
    <n v="2"/>
    <n v="2"/>
    <n v="0"/>
    <n v="0"/>
    <n v="0"/>
    <n v="0"/>
    <n v="0"/>
    <n v="0"/>
    <n v="0"/>
    <m/>
    <x v="0"/>
    <s v="CEVER233021893C2-3850-GE-002EL"/>
    <s v="Sociedad Minera Cerro Verde S.A."/>
    <x v="19"/>
    <x v="19"/>
    <s v="C. T. Cerro Verde"/>
    <x v="83"/>
    <s v="TG"/>
    <x v="0"/>
    <x v="193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3"/>
    <s v="CEVER2"/>
    <s v="33021893"/>
    <s v="33021893"/>
    <x v="2"/>
    <s v="C2-3850-GE-003"/>
    <s v="S"/>
    <n v="2"/>
    <n v="2"/>
    <n v="0"/>
    <n v="0"/>
    <n v="0"/>
    <n v="0"/>
    <n v="0"/>
    <n v="0"/>
    <n v="0"/>
    <m/>
    <x v="0"/>
    <s v="CEVER233021893C2-3850-GE-003EL"/>
    <s v="Sociedad Minera Cerro Verde S.A."/>
    <x v="19"/>
    <x v="19"/>
    <s v="C. T. Cerro Verde"/>
    <x v="83"/>
    <s v="TG"/>
    <x v="0"/>
    <x v="194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3"/>
    <s v="CEVER2"/>
    <s v="33021893"/>
    <s v="33021893"/>
    <x v="2"/>
    <s v="C-3850-DG-002"/>
    <s v="S"/>
    <n v="2"/>
    <n v="2"/>
    <n v="0"/>
    <n v="0"/>
    <n v="0"/>
    <n v="0"/>
    <n v="0"/>
    <n v="0"/>
    <n v="0"/>
    <m/>
    <x v="0"/>
    <s v="CEVER233021893C-3850-DG-002EL"/>
    <s v="Sociedad Minera Cerro Verde S.A."/>
    <x v="19"/>
    <x v="19"/>
    <s v="C. T. Cerro Verde"/>
    <x v="83"/>
    <s v="TG"/>
    <x v="0"/>
    <x v="195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8181818181818182"/>
    <n v="0.18181818181818182"/>
    <n v="0"/>
    <n v="0"/>
    <n v="88"/>
    <s v="BASE DE DATOS"/>
    <m/>
  </r>
  <r>
    <s v="24"/>
    <x v="3"/>
    <s v="CEVER2"/>
    <s v="33021893"/>
    <s v="33021893"/>
    <x v="2"/>
    <s v="MOTIVATOR"/>
    <s v="S"/>
    <n v="2"/>
    <n v="2"/>
    <n v="0"/>
    <n v="0"/>
    <n v="0"/>
    <n v="0"/>
    <n v="0"/>
    <n v="0"/>
    <n v="0"/>
    <m/>
    <x v="0"/>
    <s v="CEVER233021893MOTIVATOREL"/>
    <s v="Sociedad Minera Cerro Verde S.A."/>
    <x v="19"/>
    <x v="19"/>
    <s v="C. T. Cerro Verde"/>
    <x v="83"/>
    <s v="TG"/>
    <x v="0"/>
    <x v="196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3"/>
    <s v="CEVER2"/>
    <s v="33021893"/>
    <s v="33021893"/>
    <x v="0"/>
    <s v="TG1"/>
    <s v="S"/>
    <n v="19.399999999999999"/>
    <n v="14.82"/>
    <n v="0"/>
    <n v="0"/>
    <n v="0"/>
    <n v="0"/>
    <n v="0"/>
    <n v="0"/>
    <n v="0"/>
    <m/>
    <x v="0"/>
    <s v="CEVER233021893TG1TG"/>
    <s v="Sociedad Minera Cerro Verde S.A."/>
    <x v="19"/>
    <x v="19"/>
    <s v="C. T. Cerro Verde"/>
    <x v="83"/>
    <s v="TG"/>
    <x v="0"/>
    <x v="0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1.6166666666666665"/>
    <n v="1.2350000000000001"/>
    <n v="0"/>
    <n v="0"/>
    <n v="88"/>
    <s v="BASE DE DATOS"/>
    <m/>
  </r>
  <r>
    <s v="24"/>
    <x v="3"/>
    <s v="CEVER2"/>
    <s v="33359615"/>
    <s v="33359615"/>
    <x v="0"/>
    <s v="TG1"/>
    <s v="S"/>
    <n v="181.3"/>
    <n v="179.37299999999999"/>
    <n v="0"/>
    <n v="0"/>
    <n v="0"/>
    <n v="154.5"/>
    <n v="0.3"/>
    <n v="0"/>
    <n v="0.53"/>
    <m/>
    <x v="0"/>
    <s v="CEVER233359615TG1TG"/>
    <s v="Sociedad Minera Cerro Verde S.A."/>
    <x v="19"/>
    <x v="19"/>
    <s v="C. T. Recka"/>
    <x v="84"/>
    <s v="TG"/>
    <x v="0"/>
    <x v="197"/>
    <x v="0"/>
    <s v="Instalado"/>
    <s v="Operativo"/>
    <s v="Generadora"/>
    <x v="0"/>
    <x v="0"/>
    <x v="0"/>
    <x v="0"/>
    <s v="Privado"/>
    <s v="LAMBAYEQUE"/>
    <s v="LAMBAYEQUE"/>
    <s v="CHICLAYO"/>
    <s v="REQUE"/>
    <n v="0"/>
    <x v="1"/>
    <n v="0"/>
    <x v="0"/>
    <x v="0"/>
    <x v="0"/>
    <s v="MWh"/>
    <n v="0"/>
    <n v="0"/>
    <m/>
    <n v="15.108333333333334"/>
    <n v="14.947749999999999"/>
    <n v="0"/>
    <n v="0"/>
    <n v="88"/>
    <s v="BASE DE DATOS"/>
    <m/>
  </r>
  <r>
    <s v="24"/>
    <x v="2"/>
    <s v="CEVER2"/>
    <s v="33021893"/>
    <s v="33021893"/>
    <x v="2"/>
    <s v="Grupo 4"/>
    <s v="S"/>
    <n v="0.68"/>
    <n v="0.50900000000000001"/>
    <n v="0"/>
    <n v="0"/>
    <n v="0"/>
    <n v="0"/>
    <n v="0"/>
    <n v="0"/>
    <n v="0"/>
    <m/>
    <x v="0"/>
    <s v="CEVER233021893Grupo 4EL"/>
    <s v="Sociedad Minera Cerro Verde S.A."/>
    <x v="19"/>
    <x v="19"/>
    <s v="C. T. Cerro Verde"/>
    <x v="83"/>
    <s v="EL"/>
    <x v="2"/>
    <x v="177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5.6666666666666671E-2"/>
    <n v="4.2416666666666665E-2"/>
    <n v="0"/>
    <n v="0"/>
    <n v="88"/>
    <s v="BASE DE DATOS"/>
    <m/>
  </r>
  <r>
    <s v="24"/>
    <x v="2"/>
    <s v="CEVER2"/>
    <s v="33021893"/>
    <s v="33021893"/>
    <x v="2"/>
    <s v="Grupo 5"/>
    <s v="S"/>
    <n v="1.825"/>
    <n v="1.2170000000000001"/>
    <n v="0"/>
    <n v="0"/>
    <n v="0"/>
    <n v="0"/>
    <n v="0"/>
    <n v="0"/>
    <n v="0"/>
    <m/>
    <x v="0"/>
    <s v="CEVER233021893Grupo 5EL"/>
    <s v="Sociedad Minera Cerro Verde S.A."/>
    <x v="19"/>
    <x v="19"/>
    <s v="C. T. Cerro Verde"/>
    <x v="83"/>
    <s v="EL"/>
    <x v="2"/>
    <x v="191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5208333333333332"/>
    <n v="0.10141666666666667"/>
    <n v="0"/>
    <n v="0"/>
    <n v="88"/>
    <s v="BASE DE DATOS"/>
    <m/>
  </r>
  <r>
    <s v="24"/>
    <x v="2"/>
    <s v="CEVER2"/>
    <s v="33021893"/>
    <s v="33021893"/>
    <x v="2"/>
    <s v="C2-3850-GE-001"/>
    <s v="S"/>
    <n v="2"/>
    <n v="2"/>
    <n v="0"/>
    <n v="0"/>
    <n v="0"/>
    <n v="0"/>
    <n v="0"/>
    <n v="0"/>
    <n v="0"/>
    <m/>
    <x v="0"/>
    <s v="CEVER233021893C2-3850-GE-001EL"/>
    <s v="Sociedad Minera Cerro Verde S.A."/>
    <x v="19"/>
    <x v="19"/>
    <s v="C. T. Cerro Verde"/>
    <x v="83"/>
    <s v="TG"/>
    <x v="0"/>
    <x v="192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2"/>
    <s v="CEVER2"/>
    <s v="33021893"/>
    <s v="33021893"/>
    <x v="2"/>
    <s v="C2-3850-GE-002"/>
    <s v="S"/>
    <n v="2"/>
    <n v="2"/>
    <n v="0"/>
    <n v="0"/>
    <n v="0"/>
    <n v="0"/>
    <n v="0"/>
    <n v="0"/>
    <n v="0"/>
    <m/>
    <x v="0"/>
    <s v="CEVER233021893C2-3850-GE-002EL"/>
    <s v="Sociedad Minera Cerro Verde S.A."/>
    <x v="19"/>
    <x v="19"/>
    <s v="C. T. Cerro Verde"/>
    <x v="83"/>
    <s v="TG"/>
    <x v="0"/>
    <x v="193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2"/>
    <s v="CEVER2"/>
    <s v="33021893"/>
    <s v="33021893"/>
    <x v="2"/>
    <s v="C2-3850-GE-003"/>
    <s v="S"/>
    <n v="2"/>
    <n v="2"/>
    <n v="0"/>
    <n v="0"/>
    <n v="0"/>
    <n v="0"/>
    <n v="0"/>
    <n v="0"/>
    <n v="0"/>
    <m/>
    <x v="0"/>
    <s v="CEVER233021893C2-3850-GE-003EL"/>
    <s v="Sociedad Minera Cerro Verde S.A."/>
    <x v="19"/>
    <x v="19"/>
    <s v="C. T. Cerro Verde"/>
    <x v="83"/>
    <s v="TG"/>
    <x v="0"/>
    <x v="194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2"/>
    <s v="CEVER2"/>
    <s v="33021893"/>
    <s v="33021893"/>
    <x v="2"/>
    <s v="C-3850-DG-002"/>
    <s v="S"/>
    <n v="2"/>
    <n v="2"/>
    <n v="0"/>
    <n v="0"/>
    <n v="0"/>
    <n v="0"/>
    <n v="0"/>
    <n v="0"/>
    <n v="0"/>
    <m/>
    <x v="0"/>
    <s v="CEVER233021893C-3850-DG-002EL"/>
    <s v="Sociedad Minera Cerro Verde S.A."/>
    <x v="19"/>
    <x v="19"/>
    <s v="C. T. Cerro Verde"/>
    <x v="83"/>
    <s v="TG"/>
    <x v="0"/>
    <x v="195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8181818181818182"/>
    <n v="0.18181818181818182"/>
    <n v="0"/>
    <n v="0"/>
    <n v="88"/>
    <s v="BASE DE DATOS"/>
    <m/>
  </r>
  <r>
    <s v="24"/>
    <x v="2"/>
    <s v="CEVER2"/>
    <s v="33021893"/>
    <s v="33021893"/>
    <x v="2"/>
    <s v="MOTIVATOR"/>
    <s v="S"/>
    <n v="2"/>
    <n v="2"/>
    <n v="0"/>
    <n v="0"/>
    <n v="0"/>
    <n v="0"/>
    <n v="0"/>
    <n v="0"/>
    <n v="0"/>
    <m/>
    <x v="0"/>
    <s v="CEVER233021893MOTIVATOREL"/>
    <s v="Sociedad Minera Cerro Verde S.A."/>
    <x v="19"/>
    <x v="19"/>
    <s v="C. T. Cerro Verde"/>
    <x v="83"/>
    <s v="TG"/>
    <x v="0"/>
    <x v="196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2"/>
    <s v="CEVER2"/>
    <s v="33021893"/>
    <s v="33021893"/>
    <x v="0"/>
    <s v="TG1"/>
    <s v="S"/>
    <n v="19.399999999999999"/>
    <n v="14.82"/>
    <n v="0"/>
    <n v="0"/>
    <n v="0"/>
    <n v="0"/>
    <n v="0"/>
    <n v="0"/>
    <n v="0"/>
    <m/>
    <x v="0"/>
    <s v="CEVER233021893TG1TG"/>
    <s v="Sociedad Minera Cerro Verde S.A."/>
    <x v="19"/>
    <x v="19"/>
    <s v="C. T. Cerro Verde"/>
    <x v="83"/>
    <s v="TG"/>
    <x v="0"/>
    <x v="0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1.6166666666666665"/>
    <n v="1.2350000000000001"/>
    <n v="0"/>
    <n v="0"/>
    <n v="88"/>
    <s v="BASE DE DATOS"/>
    <m/>
  </r>
  <r>
    <s v="24"/>
    <x v="2"/>
    <s v="CEVER2"/>
    <s v="33359615"/>
    <s v="33359615"/>
    <x v="0"/>
    <s v="TG1"/>
    <s v="S"/>
    <n v="181.3"/>
    <n v="179.37299999999999"/>
    <n v="0"/>
    <n v="0"/>
    <n v="0"/>
    <n v="0"/>
    <n v="0"/>
    <n v="0"/>
    <n v="4.32"/>
    <m/>
    <x v="0"/>
    <s v="CEVER233359615TG1TG"/>
    <s v="Sociedad Minera Cerro Verde S.A."/>
    <x v="19"/>
    <x v="19"/>
    <s v="C. T. Recka"/>
    <x v="84"/>
    <s v="TG"/>
    <x v="0"/>
    <x v="197"/>
    <x v="0"/>
    <s v="Instalado"/>
    <s v="Operativo"/>
    <s v="Generadora"/>
    <x v="0"/>
    <x v="0"/>
    <x v="0"/>
    <x v="0"/>
    <s v="Privado"/>
    <s v="LAMBAYEQUE"/>
    <s v="LAMBAYEQUE"/>
    <s v="CHICLAYO"/>
    <s v="REQUE"/>
    <n v="0"/>
    <x v="1"/>
    <n v="0"/>
    <x v="0"/>
    <x v="0"/>
    <x v="0"/>
    <s v="MWh"/>
    <n v="0"/>
    <n v="0"/>
    <m/>
    <n v="15.108333333333334"/>
    <n v="14.947749999999999"/>
    <n v="0"/>
    <n v="0"/>
    <n v="88"/>
    <s v="BASE DE DATOS"/>
    <m/>
  </r>
  <r>
    <s v="24"/>
    <x v="4"/>
    <s v="CEVER2"/>
    <s v="33021893"/>
    <s v="33021893"/>
    <x v="2"/>
    <s v="Grupo 4"/>
    <s v="S"/>
    <n v="0.68"/>
    <n v="0.50900000000000001"/>
    <n v="0"/>
    <n v="0"/>
    <n v="0"/>
    <n v="0"/>
    <n v="0"/>
    <n v="0"/>
    <n v="0"/>
    <m/>
    <x v="0"/>
    <s v="CEVER233021893Grupo 4EL"/>
    <s v="Sociedad Minera Cerro Verde S.A."/>
    <x v="19"/>
    <x v="19"/>
    <s v="C. T. Cerro Verde"/>
    <x v="83"/>
    <s v="EL"/>
    <x v="2"/>
    <x v="177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5.6666666666666671E-2"/>
    <n v="4.2416666666666665E-2"/>
    <n v="0"/>
    <n v="0"/>
    <n v="88"/>
    <s v="BASE DE DATOS"/>
    <m/>
  </r>
  <r>
    <s v="24"/>
    <x v="4"/>
    <s v="CEVER2"/>
    <s v="33021893"/>
    <s v="33021893"/>
    <x v="2"/>
    <s v="Grupo 5"/>
    <s v="S"/>
    <n v="1.825"/>
    <n v="1.2170000000000001"/>
    <n v="0"/>
    <n v="0"/>
    <n v="0"/>
    <n v="0"/>
    <n v="0"/>
    <n v="0"/>
    <n v="0"/>
    <m/>
    <x v="0"/>
    <s v="CEVER233021893Grupo 5EL"/>
    <s v="Sociedad Minera Cerro Verde S.A."/>
    <x v="19"/>
    <x v="19"/>
    <s v="C. T. Cerro Verde"/>
    <x v="83"/>
    <s v="EL"/>
    <x v="2"/>
    <x v="191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5208333333333332"/>
    <n v="0.10141666666666667"/>
    <n v="0"/>
    <n v="0"/>
    <n v="88"/>
    <s v="BASE DE DATOS"/>
    <m/>
  </r>
  <r>
    <s v="24"/>
    <x v="4"/>
    <s v="CEVER2"/>
    <s v="33021893"/>
    <s v="33021893"/>
    <x v="2"/>
    <s v="C2-3850-GE-001"/>
    <s v="S"/>
    <n v="2"/>
    <n v="2"/>
    <n v="0"/>
    <n v="0"/>
    <n v="0"/>
    <n v="0"/>
    <n v="0"/>
    <n v="0"/>
    <n v="0"/>
    <m/>
    <x v="0"/>
    <s v="CEVER233021893C2-3850-GE-001EL"/>
    <s v="Sociedad Minera Cerro Verde S.A."/>
    <x v="19"/>
    <x v="19"/>
    <s v="C. T. Cerro Verde"/>
    <x v="83"/>
    <s v="TG"/>
    <x v="0"/>
    <x v="192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4"/>
    <s v="CEVER2"/>
    <s v="33021893"/>
    <s v="33021893"/>
    <x v="2"/>
    <s v="C2-3850-GE-002"/>
    <s v="S"/>
    <n v="2"/>
    <n v="2"/>
    <n v="0"/>
    <n v="0"/>
    <n v="0"/>
    <n v="0"/>
    <n v="0"/>
    <n v="0"/>
    <n v="0"/>
    <m/>
    <x v="0"/>
    <s v="CEVER233021893C2-3850-GE-002EL"/>
    <s v="Sociedad Minera Cerro Verde S.A."/>
    <x v="19"/>
    <x v="19"/>
    <s v="C. T. Cerro Verde"/>
    <x v="83"/>
    <s v="TG"/>
    <x v="0"/>
    <x v="193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4"/>
    <s v="CEVER2"/>
    <s v="33021893"/>
    <s v="33021893"/>
    <x v="2"/>
    <s v="C2-3850-GE-003"/>
    <s v="S"/>
    <n v="2"/>
    <n v="2"/>
    <n v="0"/>
    <n v="0"/>
    <n v="0"/>
    <n v="0"/>
    <n v="0"/>
    <n v="0"/>
    <n v="0"/>
    <m/>
    <x v="0"/>
    <s v="CEVER233021893C2-3850-GE-003EL"/>
    <s v="Sociedad Minera Cerro Verde S.A."/>
    <x v="19"/>
    <x v="19"/>
    <s v="C. T. Cerro Verde"/>
    <x v="83"/>
    <s v="TG"/>
    <x v="0"/>
    <x v="194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4"/>
    <s v="CEVER2"/>
    <s v="33021893"/>
    <s v="33021893"/>
    <x v="2"/>
    <s v="C-3850-DG-002"/>
    <s v="S"/>
    <n v="2"/>
    <n v="2"/>
    <n v="0"/>
    <n v="0"/>
    <n v="0"/>
    <n v="0"/>
    <n v="0"/>
    <n v="0"/>
    <n v="0"/>
    <m/>
    <x v="0"/>
    <s v="CEVER233021893C-3850-DG-002EL"/>
    <s v="Sociedad Minera Cerro Verde S.A."/>
    <x v="19"/>
    <x v="19"/>
    <s v="C. T. Cerro Verde"/>
    <x v="83"/>
    <s v="TG"/>
    <x v="0"/>
    <x v="195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8181818181818182"/>
    <n v="0.18181818181818182"/>
    <n v="0"/>
    <n v="0"/>
    <n v="88"/>
    <s v="BASE DE DATOS"/>
    <m/>
  </r>
  <r>
    <s v="24"/>
    <x v="4"/>
    <s v="CEVER2"/>
    <s v="33021893"/>
    <s v="33021893"/>
    <x v="2"/>
    <s v="MOTIVATOR"/>
    <s v="S"/>
    <n v="2"/>
    <n v="2"/>
    <n v="0"/>
    <n v="0"/>
    <n v="0"/>
    <n v="0"/>
    <n v="0"/>
    <n v="0"/>
    <n v="0"/>
    <m/>
    <x v="0"/>
    <s v="CEVER233021893MOTIVATOREL"/>
    <s v="Sociedad Minera Cerro Verde S.A."/>
    <x v="19"/>
    <x v="19"/>
    <s v="C. T. Cerro Verde"/>
    <x v="83"/>
    <s v="TG"/>
    <x v="0"/>
    <x v="196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4"/>
    <s v="CEVER2"/>
    <s v="33021893"/>
    <s v="33021893"/>
    <x v="0"/>
    <s v="TG1"/>
    <s v="S"/>
    <n v="19.399999999999999"/>
    <n v="14.82"/>
    <n v="0"/>
    <n v="0"/>
    <n v="0"/>
    <n v="0"/>
    <n v="0"/>
    <n v="0"/>
    <n v="0"/>
    <m/>
    <x v="0"/>
    <s v="CEVER233021893TG1TG"/>
    <s v="Sociedad Minera Cerro Verde S.A."/>
    <x v="19"/>
    <x v="19"/>
    <s v="C. T. Cerro Verde"/>
    <x v="83"/>
    <s v="TG"/>
    <x v="0"/>
    <x v="0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1.6166666666666665"/>
    <n v="1.2350000000000001"/>
    <n v="0"/>
    <n v="0"/>
    <n v="88"/>
    <s v="BASE DE DATOS"/>
    <m/>
  </r>
  <r>
    <s v="24"/>
    <x v="4"/>
    <s v="CEVER2"/>
    <s v="33359615"/>
    <s v="33359615"/>
    <x v="0"/>
    <s v="TG1"/>
    <s v="S"/>
    <n v="181.3"/>
    <n v="179.37299999999999"/>
    <n v="0"/>
    <n v="0"/>
    <n v="0"/>
    <n v="64.7"/>
    <n v="0.3"/>
    <n v="0"/>
    <n v="2.38"/>
    <m/>
    <x v="0"/>
    <s v="CEVER233359615TG1TG"/>
    <s v="Sociedad Minera Cerro Verde S.A."/>
    <x v="19"/>
    <x v="19"/>
    <s v="C. T. Recka"/>
    <x v="84"/>
    <s v="TG"/>
    <x v="0"/>
    <x v="197"/>
    <x v="0"/>
    <s v="Instalado"/>
    <s v="Operativo"/>
    <s v="Generadora"/>
    <x v="0"/>
    <x v="0"/>
    <x v="0"/>
    <x v="0"/>
    <s v="Privado"/>
    <s v="LAMBAYEQUE"/>
    <s v="LAMBAYEQUE"/>
    <s v="CHICLAYO"/>
    <s v="REQUE"/>
    <n v="0"/>
    <x v="1"/>
    <n v="0"/>
    <x v="0"/>
    <x v="0"/>
    <x v="0"/>
    <s v="MWh"/>
    <n v="0"/>
    <n v="0"/>
    <m/>
    <n v="15.108333333333334"/>
    <n v="14.947749999999999"/>
    <n v="0"/>
    <n v="0"/>
    <n v="88"/>
    <s v="BASE DE DATOS"/>
    <m/>
  </r>
  <r>
    <s v="24"/>
    <x v="6"/>
    <s v="AIPSAA"/>
    <s v="13177209"/>
    <s v="13177209"/>
    <x v="1"/>
    <s v="TV01"/>
    <s v="S"/>
    <n v="23"/>
    <n v="14.733000000000001"/>
    <n v="1972.0060000000001"/>
    <n v="9185.6329999999998"/>
    <n v="11157.638999999999"/>
    <n v="58.72"/>
    <n v="683.51"/>
    <n v="1.77"/>
    <n v="0"/>
    <m/>
    <x v="0"/>
    <s v="AIPSAA13177209TV01TV"/>
    <s v="Agro Industrial Paramonga S.A."/>
    <x v="13"/>
    <x v="13"/>
    <s v="C.T. Paramonga"/>
    <x v="73"/>
    <s v="TV"/>
    <x v="1"/>
    <x v="174"/>
    <x v="0"/>
    <s v="Instalado"/>
    <s v="Operativo"/>
    <s v="Generadora"/>
    <x v="0"/>
    <x v="0"/>
    <x v="0"/>
    <x v="0"/>
    <s v="Privado"/>
    <s v="LIMA"/>
    <s v="LIMA"/>
    <s v="PARAMONGA"/>
    <s v="BARRANCA"/>
    <n v="0"/>
    <x v="3"/>
    <s v="COGENERADOR"/>
    <x v="1"/>
    <x v="2"/>
    <x v="0"/>
    <s v="MWh"/>
    <n v="11157.638999999999"/>
    <n v="11.157639"/>
    <m/>
    <n v="1.9166666666666667"/>
    <n v="1.2277500000000001"/>
    <n v="0"/>
    <n v="0"/>
    <n v="1"/>
    <s v="BASE DE DATOS"/>
    <m/>
  </r>
  <r>
    <s v="24"/>
    <x v="6"/>
    <s v="ELPU"/>
    <s v="53027622"/>
    <s v="53027622"/>
    <x v="2"/>
    <s v="GRUPO ELECTROGENO"/>
    <s v="N"/>
    <n v="0.25"/>
    <n v="0.25"/>
    <n v="0"/>
    <n v="0"/>
    <n v="0"/>
    <n v="0"/>
    <n v="0"/>
    <n v="0"/>
    <n v="0"/>
    <m/>
    <x v="0"/>
    <s v="ELPU53027622GRUPO ELECTROGENOEL"/>
    <s v="Electro Puno S.A.A."/>
    <x v="2"/>
    <x v="2"/>
    <s v="C.T. AMANTANÍ"/>
    <x v="2"/>
    <s v="EL"/>
    <x v="2"/>
    <x v="4"/>
    <x v="0"/>
    <s v="Instalado"/>
    <s v="Operativo"/>
    <s v="Distribuidora"/>
    <x v="0"/>
    <x v="0"/>
    <x v="1"/>
    <x v="0"/>
    <s v="Estatal"/>
    <s v="PUNO"/>
    <s v="PUNO"/>
    <s v="SANDIA"/>
    <s v="SANDIA"/>
    <n v="0"/>
    <x v="1"/>
    <n v="0"/>
    <x v="0"/>
    <x v="0"/>
    <x v="0"/>
    <s v="MWh"/>
    <n v="0"/>
    <n v="0"/>
    <m/>
    <n v="2.2727272727272728E-2"/>
    <n v="2.2727272727272728E-2"/>
    <n v="0"/>
    <n v="0"/>
    <n v="23"/>
    <s v="BASE DE DATOS"/>
    <m/>
  </r>
  <r>
    <s v="24"/>
    <x v="5"/>
    <s v="ENEPIU"/>
    <s v="33024793"/>
    <s v="33024793"/>
    <x v="0"/>
    <s v="Unidad TG-6"/>
    <s v="N"/>
    <n v="51.39"/>
    <n v="49.627000000000002"/>
    <n v="8688.1039999999994"/>
    <n v="25891.001"/>
    <n v="34579.105000000003"/>
    <n v="0"/>
    <n v="720"/>
    <n v="0"/>
    <n v="0"/>
    <m/>
    <x v="0"/>
    <s v="ENEPIU33024793Unidad TG-6TG"/>
    <s v="ENEL Generación Piura S.A."/>
    <x v="17"/>
    <x v="17"/>
    <s v="C. T. Malacas"/>
    <x v="78"/>
    <s v="TG"/>
    <x v="0"/>
    <x v="188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34579.105000000003"/>
    <n v="34.579105000000006"/>
    <m/>
    <n v="4.2824999999999998"/>
    <n v="4.1355833333333338"/>
    <n v="0"/>
    <n v="-7.2759576141834259E-12"/>
    <n v="47"/>
    <s v="BASE DE DATOS"/>
    <m/>
  </r>
  <r>
    <s v="24"/>
    <x v="5"/>
    <s v="ENEPIU"/>
    <s v="33070996"/>
    <s v="33070996"/>
    <x v="0"/>
    <s v="Unid. TG-4"/>
    <s v="S"/>
    <n v="101.3"/>
    <n v="99.950999999999993"/>
    <n v="0"/>
    <n v="0"/>
    <n v="0"/>
    <n v="0"/>
    <n v="0"/>
    <n v="0"/>
    <n v="0"/>
    <m/>
    <x v="0"/>
    <s v="ENEPIU33070996Unid. TG-4TG"/>
    <s v="ENEL Generación Piura S.A."/>
    <x v="17"/>
    <x v="17"/>
    <s v="C. T. Malacas 2"/>
    <x v="79"/>
    <s v="TG"/>
    <x v="0"/>
    <x v="189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0"/>
    <n v="0"/>
    <m/>
    <n v="8.4416666666666664"/>
    <n v="7.6325833333333328"/>
    <n v="0"/>
    <n v="0"/>
    <n v="47"/>
    <s v="BASE DE DATOS"/>
    <m/>
  </r>
  <r>
    <s v="24"/>
    <x v="5"/>
    <s v="ENEPIU"/>
    <s v="33282311"/>
    <s v="33282311"/>
    <x v="0"/>
    <s v="Unid. TG-5"/>
    <s v="S"/>
    <n v="177.65"/>
    <n v="184.90299999999999"/>
    <n v="3041.8240000000001"/>
    <n v="5989.6310000000003"/>
    <n v="9031.4549999999999"/>
    <n v="0"/>
    <n v="92.1"/>
    <n v="0"/>
    <n v="0"/>
    <m/>
    <x v="0"/>
    <s v="ENEPIU33282311Unid. TG-5TG"/>
    <s v="ENEL Generación Piura S.A."/>
    <x v="17"/>
    <x v="17"/>
    <s v="C. T. Malacas 3"/>
    <x v="80"/>
    <s v="TG"/>
    <x v="0"/>
    <x v="190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9031.4549999999999"/>
    <n v="9.0314549999999993"/>
    <m/>
    <n v="14.804166666666667"/>
    <n v="15.408583333333333"/>
    <n v="0"/>
    <n v="0"/>
    <n v="47"/>
    <s v="BASE DE DATOS"/>
    <m/>
  </r>
  <r>
    <s v="24"/>
    <x v="7"/>
    <s v="ENEPIU"/>
    <s v="33024793"/>
    <s v="33024793"/>
    <x v="0"/>
    <s v="Unidad TG-6"/>
    <s v="N"/>
    <n v="51.39"/>
    <n v="49.627000000000002"/>
    <n v="8407.1880000000001"/>
    <n v="25603.542000000001"/>
    <n v="34010.730000000003"/>
    <n v="12.6"/>
    <n v="731.4"/>
    <n v="0"/>
    <n v="0"/>
    <m/>
    <x v="0"/>
    <s v="ENEPIU33024793Unidad TG-6TG"/>
    <s v="ENEL Generación Piura S.A."/>
    <x v="17"/>
    <x v="17"/>
    <s v="C. T. Malacas"/>
    <x v="78"/>
    <s v="TG"/>
    <x v="0"/>
    <x v="188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34010.730000000003"/>
    <n v="34.010730000000002"/>
    <m/>
    <n v="4.2824999999999998"/>
    <n v="4.1355833333333338"/>
    <n v="0"/>
    <n v="0"/>
    <n v="47"/>
    <s v="BASE DE DATOS"/>
    <m/>
  </r>
  <r>
    <s v="24"/>
    <x v="7"/>
    <s v="ENEPIU"/>
    <s v="33070996"/>
    <s v="33070996"/>
    <x v="0"/>
    <s v="Unid. TG-4"/>
    <s v="S"/>
    <n v="101.3"/>
    <n v="99.950999999999993"/>
    <n v="521.97500000000002"/>
    <n v="996.95"/>
    <n v="1518.925"/>
    <n v="0"/>
    <n v="14.85"/>
    <n v="0"/>
    <n v="0"/>
    <m/>
    <x v="0"/>
    <s v="ENEPIU33070996Unid. TG-4TG"/>
    <s v="ENEL Generación Piura S.A."/>
    <x v="17"/>
    <x v="17"/>
    <s v="C. T. Malacas 2"/>
    <x v="79"/>
    <s v="TG"/>
    <x v="0"/>
    <x v="189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1518.925"/>
    <n v="1.5189249999999999"/>
    <m/>
    <n v="8.4416666666666664"/>
    <n v="7.6325833333333328"/>
    <n v="0"/>
    <n v="2.2737367544323206E-13"/>
    <n v="47"/>
    <s v="BASE DE DATOS"/>
    <m/>
  </r>
  <r>
    <s v="24"/>
    <x v="7"/>
    <s v="ENEPIU"/>
    <s v="33282311"/>
    <s v="33282311"/>
    <x v="0"/>
    <s v="Unid. TG-5"/>
    <s v="S"/>
    <n v="177.65"/>
    <n v="184.90299999999999"/>
    <n v="0"/>
    <n v="0"/>
    <n v="0"/>
    <n v="0"/>
    <n v="0"/>
    <n v="0"/>
    <n v="0"/>
    <m/>
    <x v="0"/>
    <s v="ENEPIU33282311Unid. TG-5TG"/>
    <s v="ENEL Generación Piura S.A."/>
    <x v="17"/>
    <x v="17"/>
    <s v="C. T. Malacas 3"/>
    <x v="80"/>
    <s v="TG"/>
    <x v="0"/>
    <x v="190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0"/>
    <n v="0"/>
    <m/>
    <n v="14.804166666666667"/>
    <n v="15.408583333333333"/>
    <n v="0"/>
    <n v="0"/>
    <n v="47"/>
    <s v="BASE DE DATOS"/>
    <m/>
  </r>
  <r>
    <s v="24"/>
    <x v="6"/>
    <s v="ENEPIU"/>
    <s v="33024793"/>
    <s v="33024793"/>
    <x v="0"/>
    <s v="Unidad TG-6"/>
    <s v="N"/>
    <n v="51.39"/>
    <n v="49.627000000000002"/>
    <n v="7263.03"/>
    <n v="22056.71"/>
    <n v="29319.74"/>
    <n v="0"/>
    <n v="608.33000000000004"/>
    <n v="0"/>
    <n v="0"/>
    <m/>
    <x v="0"/>
    <s v="ENEPIU33024793Unidad TG-6TG"/>
    <s v="ENEL Generación Piura S.A."/>
    <x v="17"/>
    <x v="17"/>
    <s v="C. T. Malacas"/>
    <x v="78"/>
    <s v="TG"/>
    <x v="0"/>
    <x v="188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29319.74"/>
    <n v="29.319740000000003"/>
    <m/>
    <n v="4.2824999999999998"/>
    <n v="4.1355833333333338"/>
    <n v="0"/>
    <n v="-3.637978807091713E-12"/>
    <n v="47"/>
    <s v="BASE DE DATOS"/>
    <m/>
  </r>
  <r>
    <s v="24"/>
    <x v="6"/>
    <s v="ENEPIU"/>
    <s v="33070996"/>
    <s v="33070996"/>
    <x v="0"/>
    <s v="Unid. TG-4"/>
    <s v="S"/>
    <n v="101.3"/>
    <n v="99.950999999999993"/>
    <n v="0"/>
    <n v="0"/>
    <n v="0"/>
    <n v="0"/>
    <n v="0"/>
    <n v="0"/>
    <n v="0"/>
    <m/>
    <x v="0"/>
    <s v="ENEPIU33070996Unid. TG-4TG"/>
    <s v="ENEL Generación Piura S.A."/>
    <x v="17"/>
    <x v="17"/>
    <s v="C. T. Malacas 2"/>
    <x v="79"/>
    <s v="TG"/>
    <x v="0"/>
    <x v="189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0"/>
    <n v="0"/>
    <m/>
    <n v="8.4416666666666664"/>
    <n v="7.6325833333333328"/>
    <n v="0"/>
    <n v="0"/>
    <n v="47"/>
    <s v="BASE DE DATOS"/>
    <m/>
  </r>
  <r>
    <s v="24"/>
    <x v="6"/>
    <s v="ENEPIU"/>
    <s v="33282311"/>
    <s v="33282311"/>
    <x v="0"/>
    <s v="Unid. TG-5"/>
    <s v="S"/>
    <n v="177.65"/>
    <n v="184.90299999999999"/>
    <n v="0"/>
    <n v="0"/>
    <n v="0"/>
    <n v="0"/>
    <n v="0"/>
    <n v="0"/>
    <n v="0"/>
    <m/>
    <x v="0"/>
    <s v="ENEPIU33282311Unid. TG-5TG"/>
    <s v="ENEL Generación Piura S.A."/>
    <x v="17"/>
    <x v="17"/>
    <s v="C. T. Malacas 3"/>
    <x v="80"/>
    <s v="TG"/>
    <x v="0"/>
    <x v="190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0"/>
    <n v="0"/>
    <m/>
    <n v="14.804166666666667"/>
    <n v="15.408583333333333"/>
    <n v="0"/>
    <n v="0"/>
    <n v="47"/>
    <s v="BASE DE DATOS"/>
    <m/>
  </r>
  <r>
    <s v="24"/>
    <x v="8"/>
    <s v="TSELVA"/>
    <s v="33051895"/>
    <s v="33051895"/>
    <x v="0"/>
    <s v="TG1"/>
    <s v="S"/>
    <n v="101.32"/>
    <n v="89.513000000000005"/>
    <n v="3064.8519999999999"/>
    <n v="11860.022999999999"/>
    <n v="14924.875"/>
    <n v="0"/>
    <n v="230.48"/>
    <n v="0"/>
    <n v="0"/>
    <m/>
    <x v="0"/>
    <s v="TSELVA33051895TG1TG"/>
    <s v="TERMOSELVA S.R.L."/>
    <x v="0"/>
    <x v="0"/>
    <s v="C. T. AGUAYTIA"/>
    <x v="0"/>
    <s v="TG"/>
    <x v="0"/>
    <x v="0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14924.875"/>
    <n v="14.924875"/>
    <m/>
    <n v="8.4433333333333334"/>
    <n v="7.4594166666666668"/>
    <n v="0"/>
    <n v="0"/>
    <n v="92"/>
    <s v="BASE DE DATOS"/>
    <m/>
  </r>
  <r>
    <s v="24"/>
    <x v="8"/>
    <s v="TSELVA"/>
    <s v="33051895"/>
    <s v="33051895"/>
    <x v="0"/>
    <s v="TG2"/>
    <s v="S"/>
    <n v="101.32"/>
    <n v="89.858999999999995"/>
    <n v="3258.1909999999998"/>
    <n v="16300.272000000001"/>
    <n v="19558.463"/>
    <n v="0"/>
    <n v="295.85000000000002"/>
    <n v="0"/>
    <n v="0"/>
    <m/>
    <x v="0"/>
    <s v="TSELVA33051895TG2TG"/>
    <s v="TERMOSELVA S.R.L."/>
    <x v="0"/>
    <x v="0"/>
    <s v="C. T. AGUAYTIA"/>
    <x v="0"/>
    <s v="TG"/>
    <x v="0"/>
    <x v="1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19558.463"/>
    <n v="19.558463"/>
    <m/>
    <n v="8.4433333333333334"/>
    <n v="7.4882499999999999"/>
    <n v="0"/>
    <n v="0"/>
    <n v="92"/>
    <s v="BASE DE DATOS"/>
    <m/>
  </r>
  <r>
    <s v="24"/>
    <x v="8"/>
    <s v="VILLAC"/>
    <s v="00012626"/>
    <s v="00012626"/>
    <x v="2"/>
    <s v="G-1"/>
    <s v="S"/>
    <n v="9.9"/>
    <n v="6.6840000000000002"/>
    <n v="751.63"/>
    <n v="103.1"/>
    <n v="854.73"/>
    <n v="0"/>
    <n v="150"/>
    <n v="0"/>
    <n v="28.5"/>
    <m/>
    <x v="0"/>
    <s v="VILLAC00012626G-1EL"/>
    <s v="COELVISA Consorcio El‚ctrico Villacur¡ S.A.C."/>
    <x v="18"/>
    <x v="18"/>
    <s v="CENTRAL TERMOELEC.VILLACURI"/>
    <x v="81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854.73"/>
    <n v="0.85472999999999999"/>
    <m/>
    <n v="0.82500000000000007"/>
    <n v="0.82500000000000007"/>
    <n v="0"/>
    <n v="0"/>
    <n v="18"/>
    <s v="BASE DE DATOS"/>
    <m/>
  </r>
  <r>
    <s v="24"/>
    <x v="8"/>
    <s v="VILLAC"/>
    <s v="00013725"/>
    <s v="00013725"/>
    <x v="2"/>
    <s v="G-1"/>
    <s v="S"/>
    <n v="9.9499999999999993"/>
    <n v="7.516"/>
    <n v="823.02499999999998"/>
    <n v="112.893"/>
    <n v="935.91800000000001"/>
    <n v="0"/>
    <n v="150"/>
    <n v="0"/>
    <n v="26.3"/>
    <m/>
    <x v="0"/>
    <s v="VILLAC00013725G-1EL"/>
    <s v="COELVISA Consorcio El‚ctrico Villacur¡ S.A.C."/>
    <x v="18"/>
    <x v="18"/>
    <s v="CENTRAL TERMICA SALAS"/>
    <x v="82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935.91800000000001"/>
    <n v="0.93591800000000003"/>
    <m/>
    <n v="0.82916666666666661"/>
    <n v="0.70708333333333329"/>
    <n v="0"/>
    <n v="0"/>
    <n v="18"/>
    <s v="BASE DE DATOS"/>
    <m/>
  </r>
  <r>
    <s v="24"/>
    <x v="8"/>
    <s v="ELSM"/>
    <s v="53024517"/>
    <s v="53024517"/>
    <x v="2"/>
    <s v="G1"/>
    <s v="S"/>
    <n v="9.6"/>
    <n v="9.3409999999999993"/>
    <n v="1197.7149999999999"/>
    <n v="3593.1460000000002"/>
    <n v="4790.8609999999999"/>
    <n v="0"/>
    <n v="529.11"/>
    <n v="1.04"/>
    <n v="110"/>
    <m/>
    <x v="0"/>
    <s v="ELSM53024517G1EL"/>
    <s v="Electro Sur Medio S. A."/>
    <x v="7"/>
    <x v="7"/>
    <s v="C.T. LUREN"/>
    <x v="15"/>
    <s v="EL"/>
    <x v="2"/>
    <x v="36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790.8609999999999"/>
    <n v="4.7908609999999996"/>
    <m/>
    <n v="0.79999999999999993"/>
    <n v="0.77841666666666665"/>
    <n v="0"/>
    <n v="0"/>
    <n v="21"/>
    <s v="BASE DE DATOS"/>
    <m/>
  </r>
  <r>
    <s v="24"/>
    <x v="8"/>
    <s v="ELSM"/>
    <s v="53024517"/>
    <s v="53024517"/>
    <x v="2"/>
    <s v="G2"/>
    <s v="S"/>
    <n v="9.6"/>
    <n v="9.3409999999999993"/>
    <n v="1177.6980000000001"/>
    <n v="3533.0940000000001"/>
    <n v="4710.7920000000004"/>
    <n v="16.329999999999998"/>
    <n v="520.78"/>
    <n v="0.46"/>
    <n v="110"/>
    <m/>
    <x v="0"/>
    <s v="ELSM53024517G2EL"/>
    <s v="Electro Sur Medio S. A."/>
    <x v="7"/>
    <x v="7"/>
    <s v="C.T. LUREN"/>
    <x v="15"/>
    <s v="EL"/>
    <x v="2"/>
    <x v="37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710.7920000000004"/>
    <n v="4.7107920000000005"/>
    <m/>
    <n v="0.79999999999999993"/>
    <n v="0.77841666666666665"/>
    <n v="0"/>
    <n v="0"/>
    <n v="21"/>
    <s v="BASE DE DATOS"/>
    <m/>
  </r>
  <r>
    <s v="24"/>
    <x v="8"/>
    <s v="ELSM"/>
    <s v="XXXXXXXX"/>
    <s v="XXXXXXXX"/>
    <x v="2"/>
    <s v="G1"/>
    <s v="S"/>
    <n v="9.6"/>
    <n v="9.3409999999999993"/>
    <n v="1189.7760000000001"/>
    <n v="3569.328"/>
    <n v="4759.1040000000003"/>
    <n v="27.82"/>
    <n v="521.09"/>
    <n v="2.65"/>
    <n v="55"/>
    <m/>
    <x v="0"/>
    <s v="ELSMXXXXXXXXG1EL"/>
    <s v="Electro Sur Medio S. A."/>
    <x v="7"/>
    <x v="7"/>
    <s v="C. T. Pedregal"/>
    <x v="16"/>
    <s v="EL"/>
    <x v="2"/>
    <x v="36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759.1040000000003"/>
    <n v="4.7591040000000007"/>
    <m/>
    <n v="0.79999999999999993"/>
    <n v="0.77841666666666665"/>
    <n v="0"/>
    <n v="0"/>
    <n v="21"/>
    <s v="BASE DE DATOS"/>
    <m/>
  </r>
  <r>
    <s v="24"/>
    <x v="8"/>
    <s v="ELSM"/>
    <s v="XXXXXXXX"/>
    <s v="XXXXXXXX"/>
    <x v="2"/>
    <s v="G2"/>
    <s v="S"/>
    <n v="9.6"/>
    <n v="9.3409999999999993"/>
    <n v="1227.4960000000001"/>
    <n v="3682.4879999999998"/>
    <n v="4909.9840000000004"/>
    <n v="11.72"/>
    <n v="538.45000000000005"/>
    <n v="4.32"/>
    <n v="165"/>
    <m/>
    <x v="0"/>
    <s v="ELSMXXXXXXXXG2EL"/>
    <s v="Electro Sur Medio S. A."/>
    <x v="7"/>
    <x v="7"/>
    <s v="C. T. Pedregal"/>
    <x v="16"/>
    <s v="EL"/>
    <x v="2"/>
    <x v="37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909.9840000000004"/>
    <n v="4.9099840000000006"/>
    <m/>
    <n v="0.79999999999999993"/>
    <n v="0.77841666666666665"/>
    <n v="0"/>
    <n v="0"/>
    <n v="21"/>
    <s v="BASE DE DATOS"/>
    <m/>
  </r>
  <r>
    <s v="24"/>
    <x v="8"/>
    <s v="ELSM"/>
    <s v="00000101"/>
    <s v="00000101"/>
    <x v="2"/>
    <s v="PERKINS"/>
    <s v="S"/>
    <n v="6.7000000000000004E-2"/>
    <n v="0"/>
    <n v="0"/>
    <n v="0"/>
    <n v="0"/>
    <n v="0"/>
    <n v="0"/>
    <n v="0"/>
    <n v="0"/>
    <m/>
    <x v="1"/>
    <s v="ELSM00000101PERKINSEL"/>
    <s v="Electro Sur Medio S. A."/>
    <x v="7"/>
    <x v="7"/>
    <s v="C. T. Tambo Quemado"/>
    <x v="14"/>
    <s v="EL"/>
    <x v="2"/>
    <x v="35"/>
    <x v="0"/>
    <s v="Instalado"/>
    <s v="Inoperativo"/>
    <s v="Distribuidora"/>
    <x v="0"/>
    <x v="0"/>
    <x v="1"/>
    <x v="0"/>
    <s v="Privado"/>
    <s v="AYACUCHO"/>
    <s v="AYACUCHO"/>
    <s v="LUCANAS"/>
    <s v="LEONCIO PRADO"/>
    <n v="0"/>
    <x v="1"/>
    <n v="0"/>
    <x v="0"/>
    <x v="0"/>
    <x v="0"/>
    <s v="MWh"/>
    <n v="0"/>
    <n v="0"/>
    <m/>
    <n v="5.5833333333333334E-3"/>
    <n v="0"/>
    <n v="0"/>
    <n v="0"/>
    <n v="21"/>
    <s v="BASE DE DATOS"/>
    <m/>
  </r>
  <r>
    <s v="24"/>
    <x v="8"/>
    <s v="ELOR"/>
    <s v="33010767"/>
    <s v="33010767"/>
    <x v="2"/>
    <s v="Cat 3512 C"/>
    <s v="S"/>
    <n v="0.72499999999999998"/>
    <n v="0.5"/>
    <n v="0"/>
    <n v="0"/>
    <n v="0"/>
    <n v="0"/>
    <n v="0"/>
    <n v="0"/>
    <n v="0"/>
    <m/>
    <x v="0"/>
    <s v="ELOR33010767Cat 3512 CEL"/>
    <s v="Electro Oriente S. A."/>
    <x v="11"/>
    <x v="11"/>
    <s v="C. T. Iqt.Diesel - Diesel"/>
    <x v="32"/>
    <s v="EL"/>
    <x v="2"/>
    <x v="7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6.0416666666666667E-2"/>
    <n v="4.1666666666666664E-2"/>
    <n v="0"/>
    <n v="0"/>
    <n v="22"/>
    <s v="BASE DE DATOS"/>
    <m/>
  </r>
  <r>
    <s v="24"/>
    <x v="8"/>
    <s v="ELOR"/>
    <s v="33010793"/>
    <s v="33010793"/>
    <x v="2"/>
    <s v="WARTSILA 1"/>
    <s v="S"/>
    <n v="6.4"/>
    <n v="6"/>
    <n v="0"/>
    <n v="0"/>
    <n v="0"/>
    <n v="0"/>
    <n v="0"/>
    <n v="0"/>
    <n v="0"/>
    <m/>
    <x v="0"/>
    <s v="ELOR33010793WARTSILA 1EL"/>
    <s v="Electro Oriente S. A."/>
    <x v="11"/>
    <x v="11"/>
    <s v="C. T. Iqt.Diesel - Wartsila"/>
    <x v="33"/>
    <s v="EL"/>
    <x v="2"/>
    <x v="14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8"/>
    <s v="ELOR"/>
    <s v="33010793"/>
    <s v="33010793"/>
    <x v="2"/>
    <s v="WARTSILA 2"/>
    <s v="S"/>
    <n v="6.4"/>
    <n v="6"/>
    <n v="0"/>
    <n v="0"/>
    <n v="0"/>
    <n v="0"/>
    <n v="0"/>
    <n v="0"/>
    <n v="0"/>
    <m/>
    <x v="0"/>
    <s v="ELOR33010793WARTSILA 2EL"/>
    <s v="Electro Oriente S. A."/>
    <x v="11"/>
    <x v="11"/>
    <s v="C. T. Iqt.Diesel - Wartsila"/>
    <x v="33"/>
    <s v="EL"/>
    <x v="2"/>
    <x v="15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8"/>
    <s v="ELOR"/>
    <s v="33010793"/>
    <s v="33010793"/>
    <x v="2"/>
    <s v="WARTSILA 3"/>
    <s v="N"/>
    <n v="6.4"/>
    <n v="0"/>
    <n v="0"/>
    <n v="0"/>
    <n v="0"/>
    <n v="0"/>
    <n v="0"/>
    <n v="0"/>
    <n v="0"/>
    <m/>
    <x v="0"/>
    <s v="ELOR33010793WARTSILA 3EL"/>
    <s v="Electro Oriente S. A."/>
    <x v="11"/>
    <x v="11"/>
    <s v="C. T. Iqt.Diesel - Wartsila"/>
    <x v="33"/>
    <s v="EL"/>
    <x v="2"/>
    <x v="16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"/>
    <n v="0"/>
    <n v="0"/>
    <n v="22"/>
    <s v="BASE DE DATOS"/>
    <m/>
  </r>
  <r>
    <s v="24"/>
    <x v="8"/>
    <s v="ELOR"/>
    <s v="33010793"/>
    <s v="33010793"/>
    <x v="2"/>
    <s v="WARTSILA 4"/>
    <s v="S"/>
    <n v="6.4"/>
    <n v="6"/>
    <n v="12.27"/>
    <n v="0"/>
    <n v="12.27"/>
    <n v="4"/>
    <n v="3.32"/>
    <n v="0"/>
    <n v="0"/>
    <m/>
    <x v="0"/>
    <s v="ELOR33010793WARTSILA 4EL"/>
    <s v="Electro Oriente S. A."/>
    <x v="11"/>
    <x v="11"/>
    <s v="C. T. Iqt.Diesel - Wartsila"/>
    <x v="33"/>
    <s v="EL"/>
    <x v="2"/>
    <x v="1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2.27"/>
    <n v="1.227E-2"/>
    <m/>
    <n v="0.53333333333333333"/>
    <n v="0.5"/>
    <n v="0"/>
    <n v="0"/>
    <n v="22"/>
    <s v="BASE DE DATOS"/>
    <m/>
  </r>
  <r>
    <s v="24"/>
    <x v="8"/>
    <s v="ELOR"/>
    <s v="33010793"/>
    <s v="33010793"/>
    <x v="2"/>
    <s v="CAT-16CM32"/>
    <s v="S"/>
    <n v="7.4"/>
    <n v="6.5"/>
    <n v="0"/>
    <n v="0"/>
    <n v="0"/>
    <n v="0"/>
    <n v="0"/>
    <n v="0"/>
    <n v="0"/>
    <m/>
    <x v="0"/>
    <s v="ELOR33010793CAT-16CM32EL"/>
    <s v="Electro Oriente S. A."/>
    <x v="11"/>
    <x v="11"/>
    <s v="C. T. Iqt.Diesel - Wartsila"/>
    <x v="33"/>
    <s v="EL"/>
    <x v="2"/>
    <x v="81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166666666666667"/>
    <n v="0.54166666666666663"/>
    <n v="0"/>
    <n v="0"/>
    <n v="22"/>
    <s v="BASE DE DATOS"/>
    <m/>
  </r>
  <r>
    <s v="24"/>
    <x v="8"/>
    <s v="ELOR"/>
    <s v="33010793"/>
    <s v="33010793"/>
    <x v="2"/>
    <s v="WARTSILA 5"/>
    <s v="S"/>
    <n v="8.1"/>
    <n v="7.8"/>
    <n v="35.414999999999999"/>
    <n v="68.158000000000001"/>
    <n v="103.57299999999999"/>
    <n v="90"/>
    <n v="16.29"/>
    <n v="4"/>
    <n v="0"/>
    <m/>
    <x v="0"/>
    <s v="ELOR33010793WARTSILA 5EL"/>
    <s v="Electro Oriente S. A."/>
    <x v="11"/>
    <x v="11"/>
    <s v="C. T. Iqt.Diesel - Wartsila"/>
    <x v="33"/>
    <s v="EL"/>
    <x v="2"/>
    <x v="78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03.57299999999999"/>
    <n v="0.103573"/>
    <m/>
    <n v="0.67499999999999993"/>
    <n v="0.65"/>
    <n v="0"/>
    <n v="1.4210854715202004E-14"/>
    <n v="22"/>
    <s v="BASE DE DATOS"/>
    <m/>
  </r>
  <r>
    <s v="24"/>
    <x v="8"/>
    <s v="ELOR"/>
    <s v="33010793"/>
    <s v="33010793"/>
    <x v="2"/>
    <s v="WARTSILA 6"/>
    <s v="S"/>
    <n v="8.1"/>
    <n v="7.8"/>
    <n v="282.54899999999998"/>
    <n v="543.52700000000004"/>
    <n v="826.07600000000002"/>
    <n v="60"/>
    <n v="115.87"/>
    <n v="0"/>
    <n v="165"/>
    <m/>
    <x v="0"/>
    <s v="ELOR33010793WARTSILA 6EL"/>
    <s v="Electro Oriente S. A."/>
    <x v="11"/>
    <x v="11"/>
    <s v="C. T. Iqt.Diesel - Wartsila"/>
    <x v="33"/>
    <s v="EL"/>
    <x v="2"/>
    <x v="79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826.07600000000002"/>
    <n v="0.82607600000000003"/>
    <m/>
    <n v="0.67499999999999993"/>
    <n v="0.65"/>
    <n v="0"/>
    <n v="0"/>
    <n v="22"/>
    <s v="BASE DE DATOS"/>
    <m/>
  </r>
  <r>
    <s v="24"/>
    <x v="8"/>
    <s v="ELOR"/>
    <s v="33010793"/>
    <s v="33010793"/>
    <x v="2"/>
    <s v="WARTSILA 7"/>
    <s v="S"/>
    <n v="8.1"/>
    <n v="7.8"/>
    <n v="187.96199999999999"/>
    <n v="414.47399999999999"/>
    <n v="602.43600000000004"/>
    <n v="80"/>
    <n v="79.31"/>
    <n v="0"/>
    <n v="55"/>
    <m/>
    <x v="0"/>
    <s v="ELOR33010793WARTSILA 7EL"/>
    <s v="Electro Oriente S. A."/>
    <x v="11"/>
    <x v="11"/>
    <s v="C. T. Iqt.Diesel - Wartsila"/>
    <x v="33"/>
    <s v="EL"/>
    <x v="2"/>
    <x v="80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602.43600000000004"/>
    <n v="0.60243600000000008"/>
    <m/>
    <n v="0.67499999999999993"/>
    <n v="0.65"/>
    <n v="0"/>
    <n v="-1.1368683772161603E-13"/>
    <n v="22"/>
    <s v="BASE DE DATOS"/>
    <m/>
  </r>
  <r>
    <s v="24"/>
    <x v="8"/>
    <s v="ELOR"/>
    <s v="33010793"/>
    <s v="33010793"/>
    <x v="2"/>
    <s v="CAT.1-16CM32C"/>
    <s v="N"/>
    <n v="7.5179999999999998"/>
    <n v="0"/>
    <n v="0"/>
    <n v="0"/>
    <n v="0"/>
    <n v="0"/>
    <n v="0"/>
    <n v="0"/>
    <n v="0"/>
    <m/>
    <x v="0"/>
    <s v="ELOR33010793CAT.1-16CM32CEL"/>
    <s v="Electro Oriente S. A."/>
    <x v="11"/>
    <x v="11"/>
    <s v="C. T. Iqt.Diesel - Wartsila"/>
    <x v="33"/>
    <s v="EL"/>
    <x v="2"/>
    <x v="82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8"/>
    <s v="ELOR"/>
    <s v="33010793"/>
    <s v="33010793"/>
    <x v="2"/>
    <s v="CAT.2-16CM32C"/>
    <s v="N"/>
    <n v="7.5179999999999998"/>
    <n v="0"/>
    <n v="0"/>
    <n v="0"/>
    <n v="0"/>
    <n v="0"/>
    <n v="0"/>
    <n v="0"/>
    <n v="0"/>
    <m/>
    <x v="0"/>
    <s v="ELOR33010793CAT.2-16CM32CEL"/>
    <s v="Electro Oriente S. A."/>
    <x v="11"/>
    <x v="11"/>
    <s v="C. T. Iqt.Diesel - Wartsila"/>
    <x v="33"/>
    <s v="EL"/>
    <x v="2"/>
    <x v="83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8"/>
    <s v="ELOR"/>
    <s v="43095199"/>
    <s v="43095199"/>
    <x v="2"/>
    <s v="CKD 6S150PV"/>
    <s v="N"/>
    <n v="0.2"/>
    <n v="0"/>
    <n v="0"/>
    <n v="0"/>
    <n v="0"/>
    <n v="0"/>
    <n v="0"/>
    <n v="0"/>
    <n v="0"/>
    <m/>
    <x v="1"/>
    <s v="ELOR43095199CKD 6S150PVEL"/>
    <s v="Electro Oriente S. A."/>
    <x v="11"/>
    <x v="11"/>
    <s v="C. T. Pevas"/>
    <x v="34"/>
    <s v="EL"/>
    <x v="2"/>
    <x v="84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8"/>
    <s v="ELOR"/>
    <s v="43095199"/>
    <s v="43095199"/>
    <x v="2"/>
    <s v="Volvo TD-70G Nº1"/>
    <s v="N"/>
    <n v="0.1"/>
    <n v="0"/>
    <n v="0"/>
    <n v="0"/>
    <n v="0"/>
    <n v="0"/>
    <n v="0"/>
    <n v="0"/>
    <n v="0"/>
    <m/>
    <x v="1"/>
    <s v="ELOR43095199Volvo TD-70G Nº1EL"/>
    <s v="Electro Oriente S. A."/>
    <x v="11"/>
    <x v="11"/>
    <s v="C.T. PEVAS"/>
    <x v="34"/>
    <s v="EL"/>
    <x v="2"/>
    <x v="85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8"/>
    <s v="ELOR"/>
    <s v="43094799"/>
    <s v="43094799"/>
    <x v="2"/>
    <s v="CKD"/>
    <s v="N"/>
    <n v="0.1"/>
    <n v="0"/>
    <n v="0"/>
    <n v="0"/>
    <n v="0"/>
    <n v="0"/>
    <n v="0"/>
    <n v="0"/>
    <n v="0"/>
    <m/>
    <x v="1"/>
    <s v="ELOR43094799CKDEL"/>
    <s v="Electro Oriente S. A."/>
    <x v="11"/>
    <x v="11"/>
    <s v="C. T. Santa Clotilde"/>
    <x v="35"/>
    <s v="EL"/>
    <x v="2"/>
    <x v="70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8"/>
    <s v="ELOR"/>
    <s v="43094799"/>
    <s v="43094799"/>
    <x v="2"/>
    <s v="Cat."/>
    <s v="N"/>
    <n v="0.22500000000000001"/>
    <n v="0"/>
    <n v="0"/>
    <n v="0"/>
    <n v="0"/>
    <n v="0"/>
    <n v="0"/>
    <n v="0"/>
    <n v="0"/>
    <m/>
    <x v="1"/>
    <s v="ELOR43094799Cat.EL"/>
    <s v="Electro Oriente S. A."/>
    <x v="11"/>
    <x v="11"/>
    <s v="C. T. Santa Clotilde"/>
    <x v="35"/>
    <s v="EL"/>
    <x v="2"/>
    <x v="86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1.8749999999999999E-2"/>
    <n v="0"/>
    <n v="0"/>
    <n v="0"/>
    <n v="22"/>
    <s v="BASE DE DATOS"/>
    <m/>
  </r>
  <r>
    <s v="24"/>
    <x v="8"/>
    <s v="ELOR"/>
    <s v="43095399"/>
    <s v="43095399"/>
    <x v="2"/>
    <s v="CKD"/>
    <s v="N"/>
    <n v="0.1"/>
    <n v="0"/>
    <n v="0"/>
    <n v="0"/>
    <n v="0"/>
    <n v="0"/>
    <n v="0"/>
    <n v="0"/>
    <n v="0"/>
    <m/>
    <x v="1"/>
    <s v="ELOR43095399CKDEL"/>
    <s v="Electro Oriente S. A."/>
    <x v="11"/>
    <x v="11"/>
    <s v="C. T. San Pablo"/>
    <x v="36"/>
    <s v="EL"/>
    <x v="2"/>
    <x v="70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8"/>
    <s v="ELOR"/>
    <s v="43095399"/>
    <s v="43095399"/>
    <x v="2"/>
    <s v="Cat."/>
    <s v="N"/>
    <n v="0.09"/>
    <n v="0"/>
    <n v="0"/>
    <n v="0"/>
    <n v="0"/>
    <n v="0"/>
    <n v="0"/>
    <n v="0"/>
    <n v="0"/>
    <m/>
    <x v="1"/>
    <s v="ELOR43095399Cat.EL"/>
    <s v="Electro Oriente S. A."/>
    <x v="11"/>
    <x v="11"/>
    <s v="C. T. San Pablo"/>
    <x v="36"/>
    <s v="EL"/>
    <x v="2"/>
    <x v="86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8"/>
    <s v="ELOR"/>
    <s v="43095599"/>
    <s v="43095599"/>
    <x v="2"/>
    <s v="CKD"/>
    <s v="N"/>
    <n v="0.1"/>
    <n v="0"/>
    <n v="0"/>
    <n v="0"/>
    <n v="0"/>
    <n v="0"/>
    <n v="0"/>
    <n v="0"/>
    <n v="0"/>
    <m/>
    <x v="1"/>
    <s v="ELOR43095599CKDEL"/>
    <s v="Electro Oriente S. A."/>
    <x v="11"/>
    <x v="11"/>
    <s v="C. T. Tamanco Viejo"/>
    <x v="37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8"/>
    <s v="ELOR"/>
    <s v="43095599"/>
    <s v="43095599"/>
    <x v="2"/>
    <s v="Perkins"/>
    <s v="N"/>
    <n v="7.4999999999999997E-2"/>
    <n v="0"/>
    <n v="0"/>
    <n v="0"/>
    <n v="0"/>
    <n v="0"/>
    <n v="0"/>
    <n v="0"/>
    <n v="0"/>
    <m/>
    <x v="1"/>
    <s v="ELOR43095599PerkinsEL"/>
    <s v="Electro Oriente S. A."/>
    <x v="11"/>
    <x v="11"/>
    <s v="C. T. Tamanco Viejo"/>
    <x v="37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8"/>
    <s v="ELOR"/>
    <s v="43095699"/>
    <s v="43095699"/>
    <x v="2"/>
    <s v="CKD"/>
    <s v="N"/>
    <n v="0.1"/>
    <n v="0"/>
    <n v="0"/>
    <n v="0"/>
    <n v="0"/>
    <n v="0"/>
    <n v="0"/>
    <n v="0"/>
    <n v="0"/>
    <m/>
    <x v="1"/>
    <s v="ELOR43095699CKDEL"/>
    <s v="Electro Oriente S. A."/>
    <x v="11"/>
    <x v="11"/>
    <s v="C. T. San Roque de Maquia"/>
    <x v="38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8"/>
    <s v="ELOR"/>
    <s v="43095699"/>
    <s v="43095699"/>
    <x v="2"/>
    <s v="Perkins"/>
    <s v="N"/>
    <n v="0.09"/>
    <n v="0"/>
    <n v="0"/>
    <n v="0"/>
    <n v="0"/>
    <n v="0"/>
    <n v="0"/>
    <n v="0"/>
    <n v="0"/>
    <m/>
    <x v="1"/>
    <s v="ELOR43095699PerkinsEL"/>
    <s v="Electro Oriente S. A."/>
    <x v="11"/>
    <x v="11"/>
    <s v="C. T. San Roque de Maquia"/>
    <x v="38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8"/>
    <s v="ELOR"/>
    <s v="43094999"/>
    <s v="43094999"/>
    <x v="2"/>
    <s v="CKD MODASA"/>
    <s v="N"/>
    <n v="3.5000000000000003E-2"/>
    <n v="0"/>
    <n v="0"/>
    <n v="0"/>
    <n v="0"/>
    <n v="0"/>
    <n v="0"/>
    <n v="0"/>
    <n v="0"/>
    <m/>
    <x v="1"/>
    <s v="ELOR43094999CKD MODASAEL"/>
    <s v="Electro Oriente S. A."/>
    <x v="11"/>
    <x v="11"/>
    <s v="C. T. Cabo Pantoja"/>
    <x v="39"/>
    <s v="EL"/>
    <x v="2"/>
    <x v="87"/>
    <x v="0"/>
    <s v="Instalado"/>
    <s v="Inoperativo"/>
    <s v="Distribuidora"/>
    <x v="0"/>
    <x v="1"/>
    <x v="1"/>
    <x v="0"/>
    <s v="Estatal"/>
    <s v="LORETO"/>
    <s v="LORETO"/>
    <s v="MAYNAS"/>
    <s v="TORRES CAUSANO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8"/>
    <s v="ELOR"/>
    <s v="43095799"/>
    <s v="43095799"/>
    <x v="2"/>
    <s v="CKD"/>
    <s v="N"/>
    <n v="0.1"/>
    <n v="0"/>
    <n v="0"/>
    <n v="0"/>
    <n v="0"/>
    <n v="0"/>
    <n v="0"/>
    <n v="0"/>
    <n v="0"/>
    <m/>
    <x v="1"/>
    <s v="ELOR43095799CKDEL"/>
    <s v="Electro Oriente S. A."/>
    <x v="11"/>
    <x v="11"/>
    <s v="C. T. Bagazan"/>
    <x v="40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8"/>
    <s v="ELOR"/>
    <s v="43095799"/>
    <s v="43095799"/>
    <x v="2"/>
    <s v="Perkins"/>
    <s v="N"/>
    <n v="7.4999999999999997E-2"/>
    <n v="0"/>
    <n v="0"/>
    <n v="0"/>
    <n v="0"/>
    <n v="0"/>
    <n v="0"/>
    <n v="0"/>
    <n v="0"/>
    <m/>
    <x v="1"/>
    <s v="ELOR43095799PerkinsEL"/>
    <s v="Electro Oriente S. A."/>
    <x v="11"/>
    <x v="11"/>
    <s v="C. T. Bagazan"/>
    <x v="40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8"/>
    <s v="ELOR"/>
    <s v="43095899"/>
    <s v="43095899"/>
    <x v="2"/>
    <s v="MODASA"/>
    <s v="N"/>
    <n v="3.5000000000000003E-2"/>
    <n v="0"/>
    <n v="0"/>
    <n v="0"/>
    <n v="0"/>
    <n v="0"/>
    <n v="0"/>
    <n v="0"/>
    <n v="0"/>
    <m/>
    <x v="1"/>
    <s v="ELOR43095899MODASAEL"/>
    <s v="Electro Oriente S. A."/>
    <x v="11"/>
    <x v="11"/>
    <s v="C. T. Sapuena"/>
    <x v="41"/>
    <s v="EL"/>
    <x v="2"/>
    <x v="88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8"/>
    <s v="ELOR"/>
    <s v="43094899"/>
    <s v="43094899"/>
    <x v="2"/>
    <s v="MODASA"/>
    <s v="N"/>
    <n v="3.5000000000000003E-2"/>
    <n v="0"/>
    <n v="0"/>
    <n v="0"/>
    <n v="0"/>
    <n v="0"/>
    <n v="0"/>
    <n v="0"/>
    <n v="0"/>
    <m/>
    <x v="1"/>
    <s v="ELOR43094899MODASAEL"/>
    <s v="Electro Oriente S. A."/>
    <x v="11"/>
    <x v="11"/>
    <s v="C. T. El Alamo"/>
    <x v="42"/>
    <s v="EL"/>
    <x v="2"/>
    <x v="88"/>
    <x v="0"/>
    <s v="Instalado"/>
    <s v="Inoperativo"/>
    <s v="Distribuidora"/>
    <x v="0"/>
    <x v="1"/>
    <x v="1"/>
    <x v="0"/>
    <s v="Estatal"/>
    <s v="LORETO"/>
    <s v="LORETO"/>
    <s v="MAYNAS"/>
    <s v="PUTUMAYU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8"/>
    <s v="ELOR"/>
    <s v="43096199"/>
    <s v="43096199"/>
    <x v="2"/>
    <s v="CKD DAT 120"/>
    <s v="N"/>
    <n v="0.1"/>
    <n v="0"/>
    <n v="0"/>
    <n v="0"/>
    <n v="0"/>
    <n v="0"/>
    <n v="0"/>
    <n v="0"/>
    <n v="0"/>
    <m/>
    <x v="1"/>
    <s v="ELOR43096199CKD DAT 120EL"/>
    <s v="Electro Oriente S. A."/>
    <x v="11"/>
    <x v="11"/>
    <s v="C. T. Inahuaya"/>
    <x v="43"/>
    <s v="EL"/>
    <x v="2"/>
    <x v="89"/>
    <x v="0"/>
    <s v="Instalado"/>
    <s v="Inoperativo"/>
    <s v="Distribuidora"/>
    <x v="0"/>
    <x v="1"/>
    <x v="1"/>
    <x v="0"/>
    <s v="Estatal"/>
    <s v="LORETO"/>
    <s v="LORETO"/>
    <s v="UCAYALI"/>
    <s v="INAHUAY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8"/>
    <s v="ELOR"/>
    <s v="43096299"/>
    <s v="43096299"/>
    <x v="2"/>
    <s v="CKD"/>
    <s v="N"/>
    <n v="0.1"/>
    <n v="0"/>
    <n v="0"/>
    <n v="0"/>
    <n v="0"/>
    <n v="0"/>
    <n v="0"/>
    <n v="0"/>
    <n v="0"/>
    <m/>
    <x v="1"/>
    <s v="ELOR43096299CKDEL"/>
    <s v="Electro Oriente S. A."/>
    <x v="11"/>
    <x v="11"/>
    <s v="C. T. Pampa Hermosa"/>
    <x v="44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PAMPA HERMOS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8"/>
    <s v="ELOR"/>
    <s v="43096399"/>
    <s v="43096399"/>
    <x v="2"/>
    <s v="CKD"/>
    <s v="N"/>
    <n v="0.1"/>
    <n v="0"/>
    <n v="0"/>
    <n v="0"/>
    <n v="0"/>
    <n v="0"/>
    <n v="0"/>
    <n v="0"/>
    <n v="0"/>
    <m/>
    <x v="1"/>
    <s v="ELOR43096399CKDEL"/>
    <s v="Electro Oriente S. A."/>
    <x v="11"/>
    <x v="11"/>
    <s v="C. T. Tierra Blanca"/>
    <x v="45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SARAYACU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8"/>
    <s v="ELOR"/>
    <s v="43095099"/>
    <s v="43095099"/>
    <x v="2"/>
    <s v="Perkins M. 4-326-I"/>
    <s v="N"/>
    <n v="3.5000000000000003E-2"/>
    <n v="0"/>
    <n v="0"/>
    <n v="0"/>
    <n v="0"/>
    <n v="0"/>
    <n v="0"/>
    <n v="0"/>
    <n v="0"/>
    <m/>
    <x v="1"/>
    <s v="ELOR43095099Perkins M. 4-326-IEL"/>
    <s v="Electro Oriente S. A."/>
    <x v="11"/>
    <x v="11"/>
    <s v="C. T. El Porvenir"/>
    <x v="46"/>
    <s v="EL"/>
    <x v="2"/>
    <x v="90"/>
    <x v="0"/>
    <s v="Instalado"/>
    <s v="In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8"/>
    <s v="ELOR"/>
    <s v="43095499"/>
    <s v="43095499"/>
    <x v="2"/>
    <s v="Volvo TD 100"/>
    <s v="N"/>
    <n v="0.15"/>
    <n v="0"/>
    <n v="0"/>
    <n v="0"/>
    <n v="0"/>
    <n v="0"/>
    <n v="0"/>
    <n v="0"/>
    <n v="0"/>
    <m/>
    <x v="1"/>
    <s v="ELOR43095499Volvo TD 100EL"/>
    <s v="Electro Oriente S. A."/>
    <x v="11"/>
    <x v="11"/>
    <s v="C. T. Flor de Punga"/>
    <x v="47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CAPELLO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8"/>
    <s v="ELOR"/>
    <s v="43096099"/>
    <s v="43096099"/>
    <x v="2"/>
    <s v="Volvo TD 100"/>
    <s v="N"/>
    <n v="0.15"/>
    <n v="0"/>
    <n v="0"/>
    <n v="0"/>
    <n v="0"/>
    <n v="0"/>
    <n v="0"/>
    <n v="0"/>
    <n v="0"/>
    <m/>
    <x v="1"/>
    <s v="ELOR43096099Volvo TD 100EL"/>
    <s v="Electro Oriente S. A."/>
    <x v="11"/>
    <x v="11"/>
    <s v="C. T. Colonia Angamos"/>
    <x v="48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YAQUERANA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8"/>
    <s v="ELOR"/>
    <s v="00000000"/>
    <s v="00000000"/>
    <x v="2"/>
    <s v="Perkins 1 2800"/>
    <s v="S"/>
    <n v="0.61"/>
    <n v="0.35"/>
    <n v="0"/>
    <n v="0"/>
    <n v="0"/>
    <n v="0"/>
    <n v="0"/>
    <n v="0"/>
    <n v="0"/>
    <m/>
    <x v="0"/>
    <s v="ELOR00000000Perkins 1 2800EL"/>
    <s v="Electro Oriente S. A."/>
    <x v="11"/>
    <x v="11"/>
    <s v="C. T. Caballococha"/>
    <x v="49"/>
    <s v="EL"/>
    <x v="2"/>
    <x v="24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n v="8.7142857142857147E-2"/>
    <n v="4.9999999999999996E-2"/>
    <n v="0"/>
    <n v="0"/>
    <n v="22"/>
    <s v="BASE DE DATOS"/>
    <m/>
  </r>
  <r>
    <s v="24"/>
    <x v="8"/>
    <s v="ELOR"/>
    <s v="00000000"/>
    <s v="00000000"/>
    <x v="2"/>
    <s v="Perkins 2 2800"/>
    <s v="S"/>
    <n v="0.61"/>
    <n v="0.35"/>
    <n v="23.04"/>
    <n v="87.551000000000002"/>
    <n v="110.59099999999999"/>
    <n v="0"/>
    <n v="412"/>
    <n v="0"/>
    <n v="0"/>
    <m/>
    <x v="0"/>
    <s v="ELOR00000000Perkins 2 2800EL"/>
    <s v="Electro Oriente S. A."/>
    <x v="11"/>
    <x v="11"/>
    <s v="C. T. Caballococha"/>
    <x v="49"/>
    <s v="EL"/>
    <x v="2"/>
    <x v="24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10.59099999999999"/>
    <n v="0.11059099999999999"/>
    <m/>
    <n v="8.7142857142857147E-2"/>
    <n v="4.9999999999999996E-2"/>
    <n v="0"/>
    <n v="1.4210854715202004E-14"/>
    <n v="22"/>
    <s v="BASE DE DATOS"/>
    <m/>
  </r>
  <r>
    <s v="24"/>
    <x v="8"/>
    <s v="ELOR"/>
    <s v="00000000"/>
    <s v="00000000"/>
    <x v="2"/>
    <s v="Cat.4-3412-16878"/>
    <s v="S"/>
    <n v="0.73399999999999999"/>
    <n v="0.2"/>
    <n v="12.084"/>
    <n v="45.918999999999997"/>
    <n v="58.003"/>
    <n v="0"/>
    <n v="207"/>
    <n v="0"/>
    <n v="15"/>
    <m/>
    <x v="0"/>
    <s v="ELOR00000000Cat.4-3412-16878EL"/>
    <s v="Electro Oriente S. A."/>
    <x v="11"/>
    <x v="11"/>
    <s v="C. T. Caballococha"/>
    <x v="49"/>
    <s v="EL"/>
    <x v="2"/>
    <x v="94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58.003"/>
    <n v="5.8002999999999999E-2"/>
    <m/>
    <n v="6.1166666666666668E-2"/>
    <n v="1.6666666666666666E-2"/>
    <n v="0"/>
    <n v="0"/>
    <n v="22"/>
    <s v="BASE DE DATOS"/>
    <m/>
  </r>
  <r>
    <s v="24"/>
    <x v="8"/>
    <s v="ELOR"/>
    <s v="00000000"/>
    <s v="00000000"/>
    <x v="2"/>
    <s v="Caterpillar C27"/>
    <s v="S"/>
    <n v="0.56000000000000005"/>
    <n v="0.45"/>
    <n v="51.720999999999997"/>
    <n v="196.541"/>
    <n v="248.262"/>
    <n v="0"/>
    <n v="693"/>
    <n v="0"/>
    <n v="38"/>
    <m/>
    <x v="0"/>
    <s v="ELOR00000000Caterpillar C27EL"/>
    <s v="Electro Oriente S. A."/>
    <x v="11"/>
    <x v="11"/>
    <s v="C. T. Caballococha"/>
    <x v="49"/>
    <s v="EL"/>
    <x v="2"/>
    <x v="95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48.262"/>
    <n v="0.24826200000000001"/>
    <m/>
    <n v="4.6666666666666669E-2"/>
    <n v="3.7499999999999999E-2"/>
    <n v="0"/>
    <n v="0"/>
    <n v="22"/>
    <s v="BASE DE DATOS"/>
    <m/>
  </r>
  <r>
    <s v="24"/>
    <x v="8"/>
    <s v="ELOR"/>
    <s v="00000000"/>
    <s v="00000000"/>
    <x v="2"/>
    <s v="AKSA1 Perk 8151G"/>
    <s v="S"/>
    <n v="0.68100000000000005"/>
    <n v="0.45"/>
    <n v="32.820999999999998"/>
    <n v="124.72"/>
    <n v="157.541"/>
    <n v="0"/>
    <n v="509"/>
    <n v="0"/>
    <n v="18"/>
    <m/>
    <x v="0"/>
    <s v="ELOR00000000AKSA1 Perk 8151GEL"/>
    <s v="Electro Oriente S. A."/>
    <x v="11"/>
    <x v="11"/>
    <s v="C. T. Caballococha"/>
    <x v="49"/>
    <s v="EL"/>
    <x v="2"/>
    <x v="9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57.541"/>
    <n v="0.15754099999999999"/>
    <m/>
    <n v="5.6750000000000002E-2"/>
    <n v="3.7499999999999999E-2"/>
    <n v="0"/>
    <n v="0"/>
    <n v="22"/>
    <s v="BASE DE DATOS"/>
    <m/>
  </r>
  <r>
    <s v="24"/>
    <x v="8"/>
    <s v="ELOR"/>
    <s v="00000000"/>
    <s v="00000000"/>
    <x v="2"/>
    <s v="AKSA2 Perk 8164G"/>
    <s v="S"/>
    <n v="0.68100000000000005"/>
    <n v="0.45"/>
    <n v="11.869"/>
    <n v="45.103000000000002"/>
    <n v="56.972000000000001"/>
    <n v="0"/>
    <n v="211"/>
    <n v="0"/>
    <n v="40"/>
    <m/>
    <x v="0"/>
    <s v="ELOR00000000AKSA2 Perk 8164GEL"/>
    <s v="Electro Oriente S. A."/>
    <x v="11"/>
    <x v="11"/>
    <s v="C. T. Caballococha"/>
    <x v="49"/>
    <s v="EL"/>
    <x v="2"/>
    <x v="9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56.972000000000001"/>
    <n v="5.6972000000000002E-2"/>
    <m/>
    <n v="5.6750000000000002E-2"/>
    <n v="3.7499999999999999E-2"/>
    <n v="0"/>
    <n v="0"/>
    <n v="22"/>
    <s v="BASE DE DATOS"/>
    <m/>
  </r>
  <r>
    <s v="24"/>
    <x v="8"/>
    <s v="ELOR"/>
    <s v="53026715"/>
    <s v="53026715"/>
    <x v="2"/>
    <s v="Perkins 1800RPM"/>
    <s v="S"/>
    <n v="0.36499999999999999"/>
    <n v="0.28499999999999998"/>
    <n v="4.9610000000000003"/>
    <n v="0"/>
    <n v="4.9610000000000003"/>
    <n v="0"/>
    <n v="43"/>
    <n v="0"/>
    <n v="0"/>
    <m/>
    <x v="0"/>
    <s v="ELOR53026715Perkins 1800RPMEL"/>
    <s v="Electro Oriente S. A."/>
    <x v="11"/>
    <x v="11"/>
    <s v="C.T. Isla Santa Rosa"/>
    <x v="50"/>
    <s v="EL"/>
    <x v="2"/>
    <x v="9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4.9610000000000003"/>
    <n v="4.9610000000000001E-3"/>
    <m/>
    <n v="4.5624999999999999E-2"/>
    <n v="0.35625000000000001"/>
    <n v="0"/>
    <n v="0"/>
    <n v="22"/>
    <s v="BASE DE DATOS"/>
    <m/>
  </r>
  <r>
    <s v="24"/>
    <x v="8"/>
    <s v="ELOR"/>
    <s v="53026715"/>
    <s v="53026715"/>
    <x v="2"/>
    <s v="Cat.5-C15 7925"/>
    <s v="S"/>
    <n v="0.43"/>
    <n v="0.3"/>
    <n v="15.744999999999999"/>
    <n v="59.48"/>
    <n v="75.224999999999994"/>
    <n v="9"/>
    <n v="672"/>
    <n v="0"/>
    <n v="54"/>
    <m/>
    <x v="0"/>
    <s v="ELOR53026715Cat.5-C15 7925EL"/>
    <s v="Electro Oriente S. A."/>
    <x v="11"/>
    <x v="11"/>
    <s v="C.T. Isla Santa Rosa"/>
    <x v="50"/>
    <s v="EL"/>
    <x v="2"/>
    <x v="99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75.224999999999994"/>
    <n v="7.5225E-2"/>
    <m/>
    <n v="3.5833333333333335E-2"/>
    <n v="2.4999999999999998E-2"/>
    <n v="0"/>
    <n v="0"/>
    <n v="22"/>
    <s v="BASE DE DATOS"/>
    <m/>
  </r>
  <r>
    <s v="24"/>
    <x v="8"/>
    <s v="ELOR"/>
    <s v="53026613"/>
    <s v="53026613"/>
    <x v="2"/>
    <s v="Volv.Pent1 RVL-451"/>
    <s v="N"/>
    <n v="0.48"/>
    <n v="0"/>
    <n v="0"/>
    <n v="0"/>
    <n v="0"/>
    <n v="0"/>
    <n v="0"/>
    <n v="0"/>
    <n v="0"/>
    <m/>
    <x v="0"/>
    <s v="ELOR53026613Volv.Pent1 RVL-451EL"/>
    <s v="Electro Oriente S. A."/>
    <x v="11"/>
    <x v="11"/>
    <s v="C.T. Mayoruna"/>
    <x v="51"/>
    <s v="EL"/>
    <x v="2"/>
    <x v="100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0"/>
    <n v="0"/>
    <n v="0"/>
    <n v="22"/>
    <s v="BASE DE DATOS"/>
    <m/>
  </r>
  <r>
    <s v="24"/>
    <x v="8"/>
    <s v="ELOR"/>
    <s v="53026613"/>
    <s v="53026613"/>
    <x v="2"/>
    <s v="Cat.3412 81Z19624"/>
    <s v="N"/>
    <n v="0.22"/>
    <n v="0"/>
    <n v="0"/>
    <n v="0"/>
    <n v="0"/>
    <n v="0"/>
    <n v="0"/>
    <n v="0"/>
    <n v="0"/>
    <m/>
    <x v="0"/>
    <s v="ELOR53026613Cat.3412 81Z19624EL"/>
    <s v="Electro Oriente S. A."/>
    <x v="11"/>
    <x v="11"/>
    <s v="C.T. Mayoruna"/>
    <x v="51"/>
    <s v="EL"/>
    <x v="2"/>
    <x v="102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1.8333333333333333E-2"/>
    <n v="0"/>
    <n v="0"/>
    <n v="0"/>
    <n v="22"/>
    <s v="BASE DE DATOS"/>
    <m/>
  </r>
  <r>
    <s v="24"/>
    <x v="8"/>
    <s v="ELOR"/>
    <s v="53026613"/>
    <s v="53026613"/>
    <x v="2"/>
    <s v="Modasa MP 460"/>
    <s v="S"/>
    <n v="0.48"/>
    <n v="0.45"/>
    <n v="0"/>
    <n v="0"/>
    <n v="0"/>
    <n v="0"/>
    <n v="0"/>
    <n v="0"/>
    <n v="0"/>
    <m/>
    <x v="0"/>
    <s v="ELOR53026613Modasa MP 460EL"/>
    <s v="Electro Oriente S. A."/>
    <x v="11"/>
    <x v="11"/>
    <s v="C.T. Mayoruna"/>
    <x v="51"/>
    <s v="EL"/>
    <x v="2"/>
    <x v="101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3.7499999999999999E-2"/>
    <n v="0"/>
    <n v="0"/>
    <n v="22"/>
    <s v="BASE DE DATOS"/>
    <m/>
  </r>
  <r>
    <s v="24"/>
    <x v="8"/>
    <s v="ELOR"/>
    <s v="53026613"/>
    <s v="53026613"/>
    <x v="2"/>
    <s v="Cat C15 CAR201439"/>
    <s v="S"/>
    <n v="0.45500000000000002"/>
    <n v="0.41"/>
    <n v="70.259"/>
    <n v="65.251999999999995"/>
    <n v="135.511"/>
    <n v="4"/>
    <n v="715"/>
    <n v="0"/>
    <n v="85"/>
    <m/>
    <x v="0"/>
    <s v="ELOR53026613Cat C15 CAR201439EL"/>
    <s v="Electro Oriente S. A."/>
    <x v="11"/>
    <x v="11"/>
    <s v="C.T. Mayoruna"/>
    <x v="51"/>
    <s v="EL"/>
    <x v="2"/>
    <x v="103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135.511"/>
    <n v="0.13551099999999999"/>
    <m/>
    <n v="3.7916666666666668E-2"/>
    <n v="3.4166666666666665E-2"/>
    <n v="0"/>
    <n v="0"/>
    <n v="22"/>
    <s v="BASE DE DATOS"/>
    <m/>
  </r>
  <r>
    <s v="24"/>
    <x v="8"/>
    <s v="ELOR"/>
    <s v="53026512"/>
    <s v="53026512"/>
    <x v="2"/>
    <s v="Volv.Pent1 RVL-251"/>
    <s v="S"/>
    <n v="0.27300000000000002"/>
    <n v="0.2"/>
    <n v="0"/>
    <n v="0"/>
    <n v="0"/>
    <n v="0"/>
    <n v="0"/>
    <n v="0"/>
    <n v="0"/>
    <m/>
    <x v="0"/>
    <s v="ELOR53026512Volv.Pent1 RVL-251EL"/>
    <s v="Electro Oriente S. A."/>
    <x v="11"/>
    <x v="11"/>
    <s v="C.T. San Francisco"/>
    <x v="52"/>
    <s v="EL"/>
    <x v="2"/>
    <x v="104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2.2750000000000003E-2"/>
    <n v="1.6666666666666666E-2"/>
    <n v="0"/>
    <n v="0"/>
    <n v="22"/>
    <s v="BASE DE DATOS"/>
    <m/>
  </r>
  <r>
    <s v="24"/>
    <x v="8"/>
    <s v="ELOR"/>
    <s v="53026512"/>
    <s v="53026512"/>
    <x v="2"/>
    <s v="OLYMPIAN"/>
    <s v="S"/>
    <n v="0.13"/>
    <n v="0.1"/>
    <n v="0"/>
    <n v="0"/>
    <n v="0"/>
    <n v="0"/>
    <n v="0"/>
    <n v="0"/>
    <n v="0"/>
    <m/>
    <x v="0"/>
    <s v="ELOR53026512OLYMPIANEL"/>
    <s v="Electro Oriente S. A."/>
    <x v="11"/>
    <x v="11"/>
    <s v="C.T. San Francisco"/>
    <x v="52"/>
    <s v="EL"/>
    <x v="2"/>
    <x v="105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1.0833333333333334E-2"/>
    <n v="8.3333333333333332E-3"/>
    <n v="0"/>
    <n v="0"/>
    <n v="22"/>
    <s v="BASE DE DATOS"/>
    <m/>
  </r>
  <r>
    <s v="24"/>
    <x v="8"/>
    <s v="ELOR"/>
    <s v="53026512"/>
    <s v="53026512"/>
    <x v="2"/>
    <s v="Vol.Pent TAD1642GEb"/>
    <s v="S"/>
    <n v="0.6"/>
    <n v="0.48"/>
    <n v="30.82"/>
    <n v="47.76"/>
    <n v="78.58"/>
    <n v="7"/>
    <n v="521"/>
    <n v="0"/>
    <n v="16"/>
    <m/>
    <x v="0"/>
    <s v="ELOR53026512Vol.Pent TAD1642GEbEL"/>
    <s v="Electro Oriente S. A."/>
    <x v="11"/>
    <x v="11"/>
    <s v="C.T. San Francisco"/>
    <x v="52"/>
    <s v="EL"/>
    <x v="2"/>
    <x v="106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78.58"/>
    <n v="7.8579999999999997E-2"/>
    <m/>
    <n v="4.9999999999999996E-2"/>
    <n v="0.04"/>
    <n v="0"/>
    <n v="0"/>
    <n v="22"/>
    <s v="BASE DE DATOS"/>
    <m/>
  </r>
  <r>
    <s v="24"/>
    <x v="8"/>
    <s v="ELOR"/>
    <s v="53026919"/>
    <s v="53026919"/>
    <x v="2"/>
    <s v="Perkins1 R014001C"/>
    <s v="S"/>
    <n v="0.13600000000000001"/>
    <n v="0.124"/>
    <n v="0"/>
    <n v="0"/>
    <n v="0"/>
    <n v="0"/>
    <n v="0"/>
    <n v="0"/>
    <n v="0"/>
    <m/>
    <x v="0"/>
    <s v="ELOR53026919Perkins1 R014001CEL"/>
    <s v="Electro Oriente S. A."/>
    <x v="11"/>
    <x v="11"/>
    <s v="C. T. Islandia"/>
    <x v="53"/>
    <s v="EL"/>
    <x v="2"/>
    <x v="107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"/>
    <n v="0"/>
    <m/>
    <n v="1.1333333333333334E-2"/>
    <n v="1.0333333333333333E-2"/>
    <n v="0"/>
    <n v="0"/>
    <n v="22"/>
    <s v="BASE DE DATOS"/>
    <m/>
  </r>
  <r>
    <s v="24"/>
    <x v="8"/>
    <s v="ELOR"/>
    <s v="53026919"/>
    <s v="53026919"/>
    <x v="2"/>
    <s v="Perkins2 R013699C"/>
    <s v="S"/>
    <n v="0.13600000000000001"/>
    <n v="0.123"/>
    <n v="0"/>
    <n v="0"/>
    <n v="0"/>
    <n v="0"/>
    <n v="0"/>
    <n v="0"/>
    <n v="0"/>
    <m/>
    <x v="0"/>
    <s v="ELOR53026919Perkins2 R013699CEL"/>
    <s v="Electro Oriente S. A."/>
    <x v="11"/>
    <x v="11"/>
    <s v="C. T. Islandia"/>
    <x v="53"/>
    <s v="EL"/>
    <x v="2"/>
    <x v="10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"/>
    <n v="0"/>
    <m/>
    <n v="1.1333333333333334E-2"/>
    <n v="1.025E-2"/>
    <n v="0"/>
    <n v="0"/>
    <n v="22"/>
    <s v="BASE DE DATOS"/>
    <m/>
  </r>
  <r>
    <s v="24"/>
    <x v="8"/>
    <s v="ELOR"/>
    <s v="53026919"/>
    <s v="53026919"/>
    <x v="2"/>
    <s v="VolvoP FFDL250GF"/>
    <s v="S"/>
    <n v="0.27500000000000002"/>
    <n v="0.2"/>
    <n v="13.228"/>
    <n v="44.426000000000002"/>
    <n v="57.654000000000003"/>
    <n v="12"/>
    <n v="523"/>
    <n v="0"/>
    <n v="31"/>
    <m/>
    <x v="0"/>
    <s v="ELOR53026919VolvoP FFDL250GFEL"/>
    <s v="Electro Oriente S. A."/>
    <x v="11"/>
    <x v="11"/>
    <s v="C. T. Islandia"/>
    <x v="53"/>
    <s v="EL"/>
    <x v="2"/>
    <x v="171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57.654000000000003"/>
    <n v="5.7654000000000004E-2"/>
    <m/>
    <n v="2.5000000000000001E-2"/>
    <n v="1.8181818181818184E-2"/>
    <n v="0"/>
    <n v="0"/>
    <n v="22"/>
    <s v="BASE DE DATOS"/>
    <m/>
  </r>
  <r>
    <s v="24"/>
    <x v="8"/>
    <s v="ELOR"/>
    <s v="43095299"/>
    <s v="43095299"/>
    <x v="2"/>
    <s v="Perkins1 U489142C"/>
    <s v="S"/>
    <n v="3.1E-2"/>
    <n v="2.5000000000000001E-2"/>
    <n v="0.29599999999999999"/>
    <n v="1.48"/>
    <n v="1.776"/>
    <n v="0"/>
    <n v="180"/>
    <n v="0"/>
    <n v="0"/>
    <m/>
    <x v="0"/>
    <s v="ELOR43095299Perkins1 U489142CEL"/>
    <s v="Electro Oriente S. A."/>
    <x v="11"/>
    <x v="11"/>
    <s v="C. T. Petropolis"/>
    <x v="54"/>
    <s v="EL"/>
    <x v="2"/>
    <x v="111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1.776"/>
    <n v="1.776E-3"/>
    <m/>
    <n v="2.5833333333333333E-3"/>
    <n v="2.0833333333333333E-3"/>
    <n v="0"/>
    <n v="0"/>
    <n v="22"/>
    <s v="BASE DE DATOS"/>
    <m/>
  </r>
  <r>
    <s v="24"/>
    <x v="8"/>
    <s v="ELOR"/>
    <s v="53023414"/>
    <s v="53023414"/>
    <x v="2"/>
    <s v="Volvo 03"/>
    <s v="S"/>
    <n v="0.36399999999999999"/>
    <n v="0.29099999999999998"/>
    <n v="0"/>
    <n v="0"/>
    <n v="0"/>
    <n v="0"/>
    <n v="0"/>
    <n v="0"/>
    <n v="0"/>
    <m/>
    <x v="0"/>
    <s v="ELOR53023414Volvo 03EL"/>
    <s v="Electro Oriente S. A."/>
    <x v="11"/>
    <x v="11"/>
    <s v="C. T. El Estrecho"/>
    <x v="62"/>
    <s v="EL"/>
    <x v="2"/>
    <x v="142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"/>
    <n v="0"/>
    <m/>
    <n v="3.0333333333333334E-2"/>
    <n v="2.4249999999999997E-2"/>
    <n v="0"/>
    <n v="0"/>
    <n v="22"/>
    <s v="BASE DE DATOS"/>
    <m/>
  </r>
  <r>
    <s v="24"/>
    <x v="8"/>
    <s v="ELOR"/>
    <s v="53023414"/>
    <s v="53023414"/>
    <x v="2"/>
    <s v="Volvo 350"/>
    <s v="S"/>
    <n v="0.35"/>
    <n v="0.27100000000000002"/>
    <n v="25.956"/>
    <n v="92.055000000000007"/>
    <n v="118.011"/>
    <n v="0"/>
    <n v="682"/>
    <n v="0"/>
    <n v="0"/>
    <m/>
    <x v="0"/>
    <s v="ELOR53023414Volvo 350EL"/>
    <s v="Electro Oriente S. A."/>
    <x v="11"/>
    <x v="11"/>
    <s v="C. T. El Estrecho"/>
    <x v="62"/>
    <s v="EL"/>
    <x v="2"/>
    <x v="143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118.011"/>
    <n v="0.11801099999999999"/>
    <m/>
    <n v="4.3749999999999997E-2"/>
    <n v="3.3875000000000002E-2"/>
    <n v="0"/>
    <n v="1.4210854715202004E-14"/>
    <n v="22"/>
    <s v="BASE DE DATOS"/>
    <m/>
  </r>
  <r>
    <s v="24"/>
    <x v="8"/>
    <s v="ELOR"/>
    <s v="53023414"/>
    <s v="53023414"/>
    <x v="2"/>
    <s v="Jolucava J0452"/>
    <s v="S"/>
    <n v="0.45"/>
    <n v="0.36"/>
    <n v="4.2519999999999998"/>
    <n v="2.339"/>
    <n v="6.5910000000000002"/>
    <n v="3"/>
    <n v="31"/>
    <n v="0"/>
    <n v="0"/>
    <m/>
    <x v="0"/>
    <s v="ELOR53023414Jolucava J0452EL"/>
    <s v="Electro Oriente S. A."/>
    <x v="11"/>
    <x v="11"/>
    <s v="C. T. El Estrecho"/>
    <x v="62"/>
    <s v="EL"/>
    <x v="2"/>
    <x v="238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6.5910000000000002"/>
    <n v="6.5910000000000005E-3"/>
    <m/>
    <n v="5.6250000000000001E-2"/>
    <n v="4.4999999999999998E-2"/>
    <n v="0"/>
    <n v="-8.8817841970012523E-16"/>
    <n v="22"/>
    <s v="BASE DE DATOS"/>
    <m/>
  </r>
  <r>
    <s v="24"/>
    <x v="8"/>
    <s v="ELOR"/>
    <s v="33011093"/>
    <s v="33011093"/>
    <x v="2"/>
    <s v="Cat.3512 Dita"/>
    <s v="S"/>
    <n v="0.5"/>
    <n v="0.35"/>
    <n v="8.7050000000000001"/>
    <n v="83.12"/>
    <n v="91.825000000000003"/>
    <n v="38"/>
    <n v="292"/>
    <n v="0"/>
    <n v="110"/>
    <m/>
    <x v="0"/>
    <s v="ELOR33011093Cat.3512 DitaEL"/>
    <s v="Electro Oriente S. A."/>
    <x v="11"/>
    <x v="11"/>
    <s v="C. T. Contamana"/>
    <x v="63"/>
    <s v="EL"/>
    <x v="2"/>
    <x v="144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91.825000000000003"/>
    <n v="9.1825000000000004E-2"/>
    <m/>
    <n v="4.1666666666666664E-2"/>
    <n v="2.9166666666666664E-2"/>
    <n v="0"/>
    <n v="0"/>
    <n v="22"/>
    <s v="BASE DE DATOS"/>
    <m/>
  </r>
  <r>
    <s v="24"/>
    <x v="8"/>
    <s v="ELOR"/>
    <s v="33011093"/>
    <s v="33011093"/>
    <x v="2"/>
    <s v="Cat.2.3512 Dita"/>
    <s v="N"/>
    <n v="0.5"/>
    <n v="0"/>
    <n v="0"/>
    <n v="0"/>
    <n v="0"/>
    <n v="0"/>
    <n v="0"/>
    <n v="0"/>
    <n v="0"/>
    <m/>
    <x v="0"/>
    <s v="ELOR33011093Cat.2.3512 DitaEL"/>
    <s v="Electro Oriente S. A."/>
    <x v="11"/>
    <x v="11"/>
    <s v="C. T. Contamana"/>
    <x v="63"/>
    <s v="EL"/>
    <x v="2"/>
    <x v="145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n v="4.1666666666666664E-2"/>
    <n v="2.4999999999999998E-2"/>
    <n v="0"/>
    <n v="0"/>
    <n v="22"/>
    <s v="BASE DE DATOS"/>
    <m/>
  </r>
  <r>
    <s v="24"/>
    <x v="8"/>
    <s v="ELOR"/>
    <s v="33011093"/>
    <s v="33011093"/>
    <x v="2"/>
    <s v="Cat.6 3516B 0141"/>
    <s v="S"/>
    <n v="2"/>
    <n v="1.1000000000000001"/>
    <n v="0.3"/>
    <n v="1.9590000000000001"/>
    <n v="2.2589999999999999"/>
    <n v="0"/>
    <n v="6"/>
    <n v="0"/>
    <n v="0"/>
    <m/>
    <x v="0"/>
    <s v="ELOR33011093Cat.6 3516B 0141EL"/>
    <s v="Electro Oriente S. A."/>
    <x v="11"/>
    <x v="11"/>
    <s v="C. T. Contamana"/>
    <x v="63"/>
    <s v="EL"/>
    <x v="2"/>
    <x v="147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2.2589999999999999"/>
    <n v="2.2589999999999997E-3"/>
    <m/>
    <n v="0.18181818181818182"/>
    <n v="0.1"/>
    <n v="0"/>
    <n v="0"/>
    <n v="22"/>
    <s v="BASE DE DATOS"/>
    <m/>
  </r>
  <r>
    <s v="24"/>
    <x v="8"/>
    <s v="ELOR"/>
    <s v="33011093"/>
    <s v="33011093"/>
    <x v="2"/>
    <s v="Cat83516BJYA00139"/>
    <s v="S"/>
    <n v="2"/>
    <n v="1.1000000000000001"/>
    <n v="5.4470000000000001"/>
    <n v="40.08"/>
    <n v="45.527000000000001"/>
    <n v="4"/>
    <n v="138"/>
    <n v="0"/>
    <n v="0"/>
    <m/>
    <x v="0"/>
    <s v="ELOR33011093Cat83516BJYA00139EL"/>
    <s v="Electro Oriente S. A."/>
    <x v="11"/>
    <x v="11"/>
    <s v="C. T. Contamana"/>
    <x v="63"/>
    <s v="EL"/>
    <x v="2"/>
    <x v="148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45.527000000000001"/>
    <n v="4.5526999999999998E-2"/>
    <m/>
    <n v="0.16666666666666666"/>
    <n v="9.1666666666666674E-2"/>
    <n v="0"/>
    <n v="0"/>
    <n v="22"/>
    <s v="BASE DE DATOS"/>
    <m/>
  </r>
  <r>
    <s v="24"/>
    <x v="8"/>
    <s v="ELOR"/>
    <s v="33011093"/>
    <s v="33011093"/>
    <x v="2"/>
    <s v="Cat 09 3516"/>
    <s v="S"/>
    <n v="1"/>
    <n v="0.7"/>
    <n v="16.905000000000001"/>
    <n v="344.3"/>
    <n v="361.20499999999998"/>
    <n v="16"/>
    <n v="668"/>
    <n v="0"/>
    <n v="130"/>
    <m/>
    <x v="0"/>
    <s v="ELOR33011093Cat 09 3516EL"/>
    <s v="Electro Oriente S. A."/>
    <x v="11"/>
    <x v="11"/>
    <s v="C. T. Contamana"/>
    <x v="63"/>
    <s v="EL"/>
    <x v="2"/>
    <x v="172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361.20499999999998"/>
    <n v="0.361205"/>
    <m/>
    <n v="9.0909090909090912E-2"/>
    <n v="6.363636363636363E-2"/>
    <n v="0"/>
    <n v="5.6843418860808015E-14"/>
    <n v="22"/>
    <s v="BASE DE DATOS"/>
    <m/>
  </r>
  <r>
    <s v="24"/>
    <x v="8"/>
    <s v="ELOR"/>
    <s v="33011093"/>
    <s v="33011093"/>
    <x v="2"/>
    <s v="Mitsubishi"/>
    <s v="S"/>
    <n v="0.89"/>
    <n v="0.75"/>
    <n v="14.912000000000001"/>
    <n v="264.404"/>
    <n v="279.31599999999997"/>
    <n v="2"/>
    <n v="596"/>
    <n v="0"/>
    <n v="3"/>
    <m/>
    <x v="0"/>
    <s v="ELOR33011093MitsubishiEL"/>
    <s v="Electro Oriente S. A."/>
    <x v="11"/>
    <x v="11"/>
    <s v="C. T. Contamana"/>
    <x v="63"/>
    <s v="EL"/>
    <x v="2"/>
    <x v="250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279.31599999999997"/>
    <n v="0.27931599999999995"/>
    <m/>
    <n v="0.17799999999999999"/>
    <n v="0.15"/>
    <n v="0"/>
    <n v="0"/>
    <n v="22"/>
    <s v="BASE DE DATOS"/>
    <m/>
  </r>
  <r>
    <s v="24"/>
    <x v="8"/>
    <s v="ELOR"/>
    <s v="43096499"/>
    <s v="43096499"/>
    <x v="2"/>
    <s v="Cat.C18 G6B20736"/>
    <s v="N"/>
    <n v="0.5"/>
    <n v="0"/>
    <n v="0"/>
    <n v="0"/>
    <n v="0"/>
    <n v="0"/>
    <n v="0"/>
    <n v="0"/>
    <n v="0"/>
    <m/>
    <x v="0"/>
    <s v="ELOR43096499Cat.C18 G6B20736EL"/>
    <s v="Electro Oriente S. A."/>
    <x v="11"/>
    <x v="11"/>
    <s v="C.T. ORELLANA"/>
    <x v="55"/>
    <s v="EL"/>
    <x v="2"/>
    <x v="113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4.1666666666666664E-2"/>
    <n v="0"/>
    <n v="0"/>
    <n v="0"/>
    <n v="22"/>
    <s v="BASE DE DATOS"/>
    <m/>
  </r>
  <r>
    <s v="24"/>
    <x v="8"/>
    <s v="ELOR"/>
    <s v="43096499"/>
    <s v="43096499"/>
    <x v="2"/>
    <s v="Perkins 2506AE15TAG"/>
    <s v="N"/>
    <n v="0.46800000000000003"/>
    <n v="0"/>
    <n v="0"/>
    <n v="0"/>
    <n v="0"/>
    <n v="0"/>
    <n v="0"/>
    <n v="0"/>
    <n v="0"/>
    <m/>
    <x v="0"/>
    <s v="ELOR43096499Perkins 2506AE15TAGEL"/>
    <s v="Electro Oriente S. A."/>
    <x v="11"/>
    <x v="11"/>
    <s v="C.T. ORELLANA"/>
    <x v="55"/>
    <s v="EL"/>
    <x v="2"/>
    <x v="114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3.9E-2"/>
    <n v="0"/>
    <n v="0"/>
    <n v="0"/>
    <n v="22"/>
    <s v="BASE DE DATOS"/>
    <m/>
  </r>
  <r>
    <s v="24"/>
    <x v="8"/>
    <s v="ELOR"/>
    <s v="43096499"/>
    <s v="43096499"/>
    <x v="2"/>
    <s v="VolvoModasa KGEV"/>
    <s v="S"/>
    <n v="0.35099999999999998"/>
    <n v="0.28100000000000003"/>
    <n v="16.445"/>
    <n v="115.117"/>
    <n v="131.56200000000001"/>
    <n v="6"/>
    <n v="714"/>
    <n v="4"/>
    <n v="0"/>
    <m/>
    <x v="0"/>
    <s v="ELOR43096499VolvoModasa KGEVEL"/>
    <s v="Electro Oriente S. A."/>
    <x v="11"/>
    <x v="11"/>
    <s v="C. T. Orellana"/>
    <x v="55"/>
    <s v="EL"/>
    <x v="2"/>
    <x v="115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131.56200000000001"/>
    <n v="0.13156200000000001"/>
    <m/>
    <n v="2.9249999999999998E-2"/>
    <n v="2.2500000000000003E-2"/>
    <n v="0"/>
    <n v="0"/>
    <n v="22"/>
    <s v="BASE DE DATOS"/>
    <m/>
  </r>
  <r>
    <s v="24"/>
    <x v="8"/>
    <s v="ELOR"/>
    <s v="43096499"/>
    <s v="43096499"/>
    <x v="2"/>
    <s v="Perkins MP460I"/>
    <s v="S"/>
    <n v="0.48"/>
    <n v="0.36"/>
    <n v="4.4999999999999998E-2"/>
    <n v="0.312"/>
    <n v="0.35699999999999998"/>
    <n v="0"/>
    <n v="2"/>
    <n v="0"/>
    <n v="0"/>
    <m/>
    <x v="0"/>
    <s v="ELOR43096499Perkins MP460IEL"/>
    <s v="Electro Oriente S. A."/>
    <x v="11"/>
    <x v="11"/>
    <s v="C. T. Orellana"/>
    <x v="55"/>
    <s v="EL"/>
    <x v="2"/>
    <x v="116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.35699999999999998"/>
    <n v="3.57E-4"/>
    <m/>
    <n v="0.04"/>
    <n v="3.2083333333333332E-2"/>
    <n v="0"/>
    <n v="0"/>
    <n v="22"/>
    <s v="BASE DE DATOS"/>
    <m/>
  </r>
  <r>
    <s v="24"/>
    <x v="8"/>
    <s v="ELOR"/>
    <s v="43094699"/>
    <s v="43094699"/>
    <x v="2"/>
    <s v="Volvo Penta RVM364"/>
    <s v="S"/>
    <n v="0.36399999999999999"/>
    <n v="0.3"/>
    <n v="10.510999999999999"/>
    <n v="73.572999999999993"/>
    <n v="84.084000000000003"/>
    <n v="2"/>
    <n v="476"/>
    <n v="0"/>
    <n v="15"/>
    <m/>
    <x v="0"/>
    <s v="ELOR43094699Volvo Penta RVM364EL"/>
    <s v="Electro Oriente S. A."/>
    <x v="11"/>
    <x v="11"/>
    <s v="C. T. Indiana"/>
    <x v="56"/>
    <s v="EL"/>
    <x v="2"/>
    <x v="117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84.084000000000003"/>
    <n v="8.4084000000000006E-2"/>
    <m/>
    <n v="3.0333333333333334E-2"/>
    <n v="2.4999999999999998E-2"/>
    <n v="0"/>
    <n v="-1.4210854715202004E-14"/>
    <n v="22"/>
    <s v="BASE DE DATOS"/>
    <m/>
  </r>
  <r>
    <s v="24"/>
    <x v="8"/>
    <s v="ELOR"/>
    <s v="43094699"/>
    <s v="43094699"/>
    <x v="2"/>
    <s v="Jolucava J0451"/>
    <s v="N"/>
    <n v="0.45"/>
    <n v="0"/>
    <n v="0"/>
    <n v="0"/>
    <n v="0"/>
    <n v="0"/>
    <n v="0"/>
    <n v="0"/>
    <n v="0"/>
    <m/>
    <x v="0"/>
    <s v="ELOR43094699Jolucava J0451EL"/>
    <s v="Electro Oriente S. A."/>
    <x v="11"/>
    <x v="11"/>
    <s v="C. T. Indiana"/>
    <x v="56"/>
    <s v="EL"/>
    <x v="2"/>
    <x v="239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0"/>
    <n v="0"/>
    <m/>
    <n v="5.6250000000000001E-2"/>
    <n v="0"/>
    <n v="0"/>
    <n v="0"/>
    <n v="22"/>
    <s v="BASE DE DATOS"/>
    <m/>
  </r>
  <r>
    <s v="24"/>
    <x v="8"/>
    <s v="ELOR"/>
    <s v="43094699"/>
    <s v="43094699"/>
    <x v="2"/>
    <s v="Vol.3 Pent TWD1643G"/>
    <s v="S"/>
    <n v="0.6"/>
    <n v="0.26"/>
    <n v="6.0229999999999997"/>
    <n v="42.16"/>
    <n v="48.183"/>
    <n v="13"/>
    <n v="265"/>
    <n v="0"/>
    <n v="15"/>
    <m/>
    <x v="0"/>
    <s v="ELOR43094699Vol.3 Pent TWD1643GEL"/>
    <s v="Electro Oriente S. A."/>
    <x v="11"/>
    <x v="11"/>
    <s v="C. T. Indiana"/>
    <x v="56"/>
    <s v="EL"/>
    <x v="2"/>
    <x v="120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48.183"/>
    <n v="4.8182999999999997E-2"/>
    <m/>
    <n v="0.06"/>
    <n v="2.6000000000000002E-2"/>
    <n v="0"/>
    <n v="-7.1054273576010019E-15"/>
    <n v="22"/>
    <s v="BASE DE DATOS"/>
    <m/>
  </r>
  <r>
    <s v="24"/>
    <x v="8"/>
    <s v="ELOR"/>
    <s v="43094699"/>
    <s v="43094699"/>
    <x v="2"/>
    <s v="Perkins C18"/>
    <s v="S"/>
    <n v="0.6"/>
    <n v="0.4"/>
    <n v="17.161000000000001"/>
    <n v="120.13"/>
    <n v="137.291"/>
    <n v="21"/>
    <n v="663"/>
    <n v="0"/>
    <n v="34"/>
    <m/>
    <x v="0"/>
    <s v="ELOR43094699Perkins C18EL"/>
    <s v="Electro Oriente S. A."/>
    <x v="11"/>
    <x v="11"/>
    <s v="C. T. Indiana"/>
    <x v="56"/>
    <s v="EL"/>
    <x v="2"/>
    <x v="118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137.291"/>
    <n v="0.137291"/>
    <m/>
    <n v="4.9999999999999996E-2"/>
    <n v="3.3333333333333333E-2"/>
    <n v="0"/>
    <n v="0"/>
    <n v="22"/>
    <s v="BASE DE DATOS"/>
    <m/>
  </r>
  <r>
    <s v="24"/>
    <x v="8"/>
    <s v="ELOR"/>
    <s v="33011193"/>
    <s v="33011193"/>
    <x v="2"/>
    <s v="MTU=2 1200DS Detroi"/>
    <s v="S"/>
    <n v="1.2250000000000001"/>
    <n v="0.2"/>
    <n v="14.878"/>
    <n v="23.306999999999999"/>
    <n v="38.185000000000002"/>
    <n v="0"/>
    <n v="166"/>
    <n v="0"/>
    <n v="0"/>
    <m/>
    <x v="0"/>
    <s v="ELOR33011193MTU=2 1200DS DetroiEL"/>
    <s v="Electro Oriente S. A."/>
    <x v="11"/>
    <x v="11"/>
    <s v="C. T. Nauta"/>
    <x v="57"/>
    <s v="EL"/>
    <x v="2"/>
    <x v="122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38.185000000000002"/>
    <n v="3.8185000000000004E-2"/>
    <m/>
    <n v="0.10208333333333335"/>
    <n v="1.6666666666666666E-2"/>
    <n v="0"/>
    <n v="0"/>
    <n v="22"/>
    <s v="BASE DE DATOS"/>
    <m/>
  </r>
  <r>
    <s v="24"/>
    <x v="8"/>
    <s v="ELOR"/>
    <s v="33011193"/>
    <s v="33011193"/>
    <x v="2"/>
    <s v="Cat. 3512 Dita"/>
    <s v="S"/>
    <n v="0.5"/>
    <n v="0.45"/>
    <n v="14.898999999999999"/>
    <n v="24.497"/>
    <n v="39.396000000000001"/>
    <n v="16"/>
    <n v="130"/>
    <n v="0"/>
    <n v="0"/>
    <m/>
    <x v="0"/>
    <s v="ELOR33011193Cat. 3512 DitaEL"/>
    <s v="Electro Oriente S. A."/>
    <x v="11"/>
    <x v="11"/>
    <s v="C. T. Nauta"/>
    <x v="57"/>
    <s v="EL"/>
    <x v="2"/>
    <x v="123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39.396000000000001"/>
    <n v="3.9396E-2"/>
    <m/>
    <n v="4.1666666666666664E-2"/>
    <n v="3.7499999999999999E-2"/>
    <n v="0"/>
    <n v="0"/>
    <n v="22"/>
    <s v="BASE DE DATOS"/>
    <m/>
  </r>
  <r>
    <s v="24"/>
    <x v="8"/>
    <s v="ELOR"/>
    <s v="33011193"/>
    <s v="33011193"/>
    <x v="2"/>
    <s v="Cat C27"/>
    <s v="S"/>
    <n v="1"/>
    <n v="0.55000000000000004"/>
    <n v="2.3450000000000002"/>
    <n v="6.5439999999999996"/>
    <n v="8.8889999999999993"/>
    <n v="0"/>
    <n v="31"/>
    <n v="0"/>
    <n v="0"/>
    <m/>
    <x v="0"/>
    <s v="ELOR33011193Cat C27EL"/>
    <s v="Electro Oriente S. A."/>
    <x v="11"/>
    <x v="11"/>
    <s v="C. T. Nauta"/>
    <x v="57"/>
    <s v="EL"/>
    <x v="2"/>
    <x v="12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8.8889999999999993"/>
    <n v="8.8889999999999993E-3"/>
    <m/>
    <s v="-"/>
    <s v="-"/>
    <n v="0"/>
    <n v="0"/>
    <n v="22"/>
    <s v="BASE DE DATOS"/>
    <m/>
  </r>
  <r>
    <s v="24"/>
    <x v="8"/>
    <s v="ELOR"/>
    <s v="33011193"/>
    <s v="33011193"/>
    <x v="2"/>
    <s v="Cummi QSK60 20006"/>
    <s v="S"/>
    <n v="2"/>
    <n v="0.6"/>
    <n v="198.745"/>
    <n v="332.63099999999997"/>
    <n v="531.37599999999998"/>
    <n v="17"/>
    <n v="699"/>
    <n v="0"/>
    <n v="130"/>
    <m/>
    <x v="0"/>
    <s v="ELOR33011193Cummi QSK60 20006EL"/>
    <s v="Electro Oriente S. A."/>
    <x v="11"/>
    <x v="11"/>
    <s v="C. T. Nauta"/>
    <x v="57"/>
    <s v="EL"/>
    <x v="2"/>
    <x v="125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531.37599999999998"/>
    <n v="0.53137599999999996"/>
    <m/>
    <n v="0.16666666666666666"/>
    <n v="4.9999999999999996E-2"/>
    <n v="0"/>
    <n v="0"/>
    <n v="22"/>
    <s v="BASE DE DATOS"/>
    <m/>
  </r>
  <r>
    <s v="24"/>
    <x v="8"/>
    <s v="ELOR"/>
    <s v="33011193"/>
    <s v="33011193"/>
    <x v="2"/>
    <s v="Volvo NV560"/>
    <s v="S"/>
    <n v="0.60399999999999998"/>
    <n v="0.4"/>
    <n v="86.24"/>
    <n v="90.844999999999999"/>
    <n v="177.08500000000001"/>
    <n v="8"/>
    <n v="514"/>
    <n v="0"/>
    <n v="0"/>
    <m/>
    <x v="0"/>
    <s v="ELOR33011193Volvo NV560EL"/>
    <s v="Electro Oriente S. A."/>
    <x v="11"/>
    <x v="11"/>
    <s v="C. T. Nauta"/>
    <x v="57"/>
    <s v="EL"/>
    <x v="2"/>
    <x v="23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77.08500000000001"/>
    <n v="0.17708500000000002"/>
    <m/>
    <n v="6.7111111111111107E-2"/>
    <n v="4.4444444444444446E-2"/>
    <n v="0"/>
    <n v="-2.8421709430404007E-14"/>
    <n v="22"/>
    <s v="BASE DE DATOS"/>
    <m/>
  </r>
  <r>
    <s v="24"/>
    <x v="8"/>
    <s v="ELOR"/>
    <s v="33010993"/>
    <s v="33010993"/>
    <x v="2"/>
    <s v="Cat.1-3512(.208)"/>
    <s v="N"/>
    <n v="0.5"/>
    <n v="0"/>
    <n v="0"/>
    <n v="0"/>
    <n v="0"/>
    <n v="0"/>
    <n v="0"/>
    <n v="0"/>
    <n v="0"/>
    <m/>
    <x v="0"/>
    <s v="ELOR33010993Cat.1-3512(.208)EL"/>
    <s v="Electro Oriente S. A."/>
    <x v="11"/>
    <x v="11"/>
    <s v="C. T. Requena"/>
    <x v="58"/>
    <s v="EL"/>
    <x v="2"/>
    <x v="126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4.5454545454545456E-2"/>
    <n v="0"/>
    <n v="0"/>
    <n v="0"/>
    <n v="22"/>
    <s v="BASE DE DATOS"/>
    <m/>
  </r>
  <r>
    <s v="24"/>
    <x v="8"/>
    <s v="ELOR"/>
    <s v="33010993"/>
    <s v="33010993"/>
    <x v="2"/>
    <s v="Cat.3-3512(.219)"/>
    <s v="S"/>
    <n v="0.5"/>
    <n v="0.3"/>
    <n v="0.51300000000000001"/>
    <n v="5"/>
    <n v="5.5129999999999999"/>
    <n v="0"/>
    <n v="17"/>
    <n v="0"/>
    <n v="0"/>
    <m/>
    <x v="0"/>
    <s v="ELOR33010993Cat.3-3512(.219)EL"/>
    <s v="Electro Oriente S. A."/>
    <x v="11"/>
    <x v="11"/>
    <s v="C. T. Requena"/>
    <x v="58"/>
    <s v="EL"/>
    <x v="2"/>
    <x v="127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5.5129999999999999"/>
    <n v="5.5129999999999997E-3"/>
    <m/>
    <n v="4.5454545454545456E-2"/>
    <n v="2.7272727272727271E-2"/>
    <n v="0"/>
    <n v="0"/>
    <n v="22"/>
    <s v="BASE DE DATOS"/>
    <m/>
  </r>
  <r>
    <s v="24"/>
    <x v="8"/>
    <s v="ELOR"/>
    <s v="33010993"/>
    <s v="33010993"/>
    <x v="2"/>
    <s v="CAT 6-3516B-139"/>
    <s v="S"/>
    <n v="2"/>
    <n v="1.2"/>
    <n v="0.54200000000000004"/>
    <n v="7"/>
    <n v="7.5419999999999998"/>
    <n v="0"/>
    <n v="25"/>
    <n v="0"/>
    <n v="0"/>
    <m/>
    <x v="0"/>
    <s v="ELOR33010993CAT 6-3516B-139EL"/>
    <s v="Electro Oriente S. A."/>
    <x v="11"/>
    <x v="11"/>
    <s v="C. T. Requena"/>
    <x v="58"/>
    <s v="EL"/>
    <x v="2"/>
    <x v="131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7.5419999999999998"/>
    <n v="7.5420000000000001E-3"/>
    <m/>
    <n v="0.18181818181818182"/>
    <n v="0.10909090909090909"/>
    <n v="0"/>
    <n v="0"/>
    <n v="22"/>
    <s v="BASE DE DATOS"/>
    <m/>
  </r>
  <r>
    <s v="24"/>
    <x v="8"/>
    <s v="ELOR"/>
    <s v="33010993"/>
    <s v="33010993"/>
    <x v="2"/>
    <s v="Cumm 2 QSK60-G6"/>
    <s v="S"/>
    <n v="2"/>
    <n v="1.2"/>
    <n v="2.194"/>
    <n v="300"/>
    <n v="302.19400000000002"/>
    <n v="8"/>
    <n v="545"/>
    <n v="0"/>
    <n v="209"/>
    <m/>
    <x v="0"/>
    <s v="ELOR33010993Cumm 2 QSK60-G6EL"/>
    <s v="Electro Oriente S. A."/>
    <x v="11"/>
    <x v="11"/>
    <s v="C. T. Requena"/>
    <x v="58"/>
    <s v="EL"/>
    <x v="2"/>
    <x v="129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302.19400000000002"/>
    <n v="0.30219400000000002"/>
    <m/>
    <n v="0.2"/>
    <n v="0.12"/>
    <n v="0"/>
    <n v="0"/>
    <n v="22"/>
    <s v="BASE DE DATOS"/>
    <m/>
  </r>
  <r>
    <s v="24"/>
    <x v="8"/>
    <s v="ELOR"/>
    <s v="33010993"/>
    <s v="33010993"/>
    <x v="2"/>
    <s v="CUMMINS 4"/>
    <s v="S"/>
    <n v="0.6"/>
    <n v="0.33200000000000002"/>
    <n v="0.873"/>
    <n v="19"/>
    <n v="19.873000000000001"/>
    <n v="4"/>
    <n v="83"/>
    <n v="0"/>
    <n v="40"/>
    <m/>
    <x v="0"/>
    <s v="ELOR33010993CUMMINS 4EL"/>
    <s v="Electro Oriente S. A."/>
    <x v="11"/>
    <x v="11"/>
    <s v="C. T. Requena"/>
    <x v="58"/>
    <s v="EL"/>
    <x v="2"/>
    <x v="130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9.873000000000001"/>
    <n v="1.9873000000000002E-2"/>
    <m/>
    <n v="7.4999999999999997E-2"/>
    <n v="0.05"/>
    <n v="0"/>
    <n v="0"/>
    <n v="22"/>
    <s v="BASE DE DATOS"/>
    <m/>
  </r>
  <r>
    <s v="24"/>
    <x v="8"/>
    <s v="ELOR"/>
    <s v="33010993"/>
    <s v="33010993"/>
    <x v="2"/>
    <s v="Volvo A 1250"/>
    <s v="S"/>
    <n v="0.56000000000000005"/>
    <n v="0.4"/>
    <n v="7.7309999999999999"/>
    <n v="110"/>
    <n v="117.73099999999999"/>
    <n v="0"/>
    <n v="318"/>
    <n v="0"/>
    <n v="0"/>
    <m/>
    <x v="0"/>
    <s v="ELOR33010993Volvo A 1250EL"/>
    <s v="Electro Oriente S. A."/>
    <x v="11"/>
    <x v="11"/>
    <s v="C. T. Requena"/>
    <x v="58"/>
    <s v="EL"/>
    <x v="2"/>
    <x v="248"/>
    <x v="0"/>
    <s v="Instalado"/>
    <s v="In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17.73099999999999"/>
    <n v="0.11773099999999999"/>
    <m/>
    <n v="9.3333333333333338E-2"/>
    <n v="6.6666666666666666E-2"/>
    <n v="0"/>
    <n v="0"/>
    <n v="22"/>
    <s v="BASE DE DATOS"/>
    <m/>
  </r>
  <r>
    <s v="24"/>
    <x v="8"/>
    <s v="ELOR"/>
    <s v="43095999"/>
    <s v="43095999"/>
    <x v="2"/>
    <s v="CUM.1 25450043"/>
    <s v="S"/>
    <n v="0.32400000000000001"/>
    <n v="0.3"/>
    <n v="4.3090000000000002"/>
    <n v="8.6180000000000003"/>
    <n v="12.927"/>
    <n v="0"/>
    <n v="179"/>
    <n v="0"/>
    <n v="0"/>
    <m/>
    <x v="0"/>
    <s v="ELOR43095999CUM.1 25450043EL"/>
    <s v="Electro Oriente S. A."/>
    <x v="11"/>
    <x v="11"/>
    <s v="C. T. Jenaro Herrera"/>
    <x v="59"/>
    <s v="EL"/>
    <x v="2"/>
    <x v="132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2.927"/>
    <n v="1.2926999999999999E-2"/>
    <m/>
    <n v="2.7E-2"/>
    <n v="2.4999999999999998E-2"/>
    <n v="0"/>
    <n v="0"/>
    <n v="22"/>
    <s v="BASE DE DATOS"/>
    <m/>
  </r>
  <r>
    <s v="24"/>
    <x v="8"/>
    <s v="ELOR"/>
    <s v="43095999"/>
    <s v="43095999"/>
    <x v="2"/>
    <s v="CUM.2 25449701"/>
    <s v="S"/>
    <n v="0.32400000000000001"/>
    <n v="0.3"/>
    <n v="6.1529999999999996"/>
    <n v="12.305999999999999"/>
    <n v="18.459"/>
    <n v="0"/>
    <n v="162"/>
    <n v="0"/>
    <n v="0"/>
    <m/>
    <x v="0"/>
    <s v="ELOR43095999CUM.2 25449701EL"/>
    <s v="Electro Oriente S. A."/>
    <x v="11"/>
    <x v="11"/>
    <s v="C. T. Jenaro Herrera"/>
    <x v="59"/>
    <s v="EL"/>
    <x v="2"/>
    <x v="133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8.459"/>
    <n v="1.8459E-2"/>
    <m/>
    <n v="2.7E-2"/>
    <n v="2.4999999999999998E-2"/>
    <n v="0"/>
    <n v="0"/>
    <n v="22"/>
    <s v="BASE DE DATOS"/>
    <m/>
  </r>
  <r>
    <s v="24"/>
    <x v="8"/>
    <s v="ELOR"/>
    <s v="43095999"/>
    <s v="43095999"/>
    <x v="2"/>
    <s v="CUM.3 25449964"/>
    <s v="S"/>
    <n v="0.32400000000000001"/>
    <n v="0.3"/>
    <n v="0"/>
    <n v="0"/>
    <n v="0"/>
    <n v="0"/>
    <n v="0"/>
    <n v="0"/>
    <n v="0"/>
    <m/>
    <x v="0"/>
    <s v="ELOR43095999CUM.3 25449964EL"/>
    <s v="Electro Oriente S. A."/>
    <x v="11"/>
    <x v="11"/>
    <s v="C. T. Jenaro Herrera"/>
    <x v="59"/>
    <s v="EL"/>
    <x v="2"/>
    <x v="134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7E-2"/>
    <n v="2.4999999999999998E-2"/>
    <n v="0"/>
    <n v="0"/>
    <n v="22"/>
    <s v="BASE DE DATOS"/>
    <m/>
  </r>
  <r>
    <s v="24"/>
    <x v="8"/>
    <s v="ELOR"/>
    <s v="43094599"/>
    <s v="43094599"/>
    <x v="2"/>
    <s v="CUMMINS_1 C200(050)"/>
    <s v="S"/>
    <n v="0.20799999999999999"/>
    <n v="0.14000000000000001"/>
    <n v="0"/>
    <n v="0"/>
    <n v="0"/>
    <n v="0"/>
    <n v="0"/>
    <n v="0"/>
    <n v="0"/>
    <m/>
    <x v="0"/>
    <s v="ELOR43094599CUMMINS_1 C200(050)EL"/>
    <s v="Electro Oriente S. A."/>
    <x v="11"/>
    <x v="11"/>
    <s v="C. T. Tamshiyacu"/>
    <x v="60"/>
    <s v="EL"/>
    <x v="2"/>
    <x v="135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n v="2.0799999999999999E-2"/>
    <n v="1.4000000000000002E-2"/>
    <n v="0"/>
    <n v="0"/>
    <n v="22"/>
    <s v="BASE DE DATOS"/>
    <m/>
  </r>
  <r>
    <s v="24"/>
    <x v="8"/>
    <s v="ELOR"/>
    <s v="43094599"/>
    <s v="43094599"/>
    <x v="2"/>
    <s v="CUMMINS_2 C200(026)"/>
    <s v="S"/>
    <n v="0.20799999999999999"/>
    <n v="0.17"/>
    <n v="0"/>
    <n v="0"/>
    <n v="0"/>
    <n v="0"/>
    <n v="0"/>
    <n v="0"/>
    <n v="0"/>
    <m/>
    <x v="0"/>
    <s v="ELOR43094599CUMMINS_2 C200(026)EL"/>
    <s v="Electro Oriente S. A."/>
    <x v="11"/>
    <x v="11"/>
    <s v="C. T. Tamshiyacu"/>
    <x v="60"/>
    <s v="EL"/>
    <x v="2"/>
    <x v="136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n v="2.0799999999999999E-2"/>
    <n v="1.7000000000000001E-2"/>
    <n v="0"/>
    <n v="0"/>
    <n v="22"/>
    <s v="BASE DE DATOS"/>
    <m/>
  </r>
  <r>
    <s v="24"/>
    <x v="8"/>
    <s v="ELOR"/>
    <s v="43094599"/>
    <s v="43094599"/>
    <x v="2"/>
    <s v="CUMMINS_3 C4500C"/>
    <s v="S"/>
    <n v="0.45"/>
    <n v="0.18"/>
    <n v="6.3170000000000002"/>
    <n v="44.216999999999999"/>
    <n v="50.533999999999999"/>
    <n v="11"/>
    <n v="471"/>
    <n v="0"/>
    <n v="29"/>
    <m/>
    <x v="0"/>
    <s v="ELOR43094599CUMMINS_3 C4500CEL"/>
    <s v="Electro Oriente S. A."/>
    <x v="11"/>
    <x v="11"/>
    <s v="C. T. Tamshiyacu"/>
    <x v="60"/>
    <s v="EL"/>
    <x v="2"/>
    <x v="137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50.533999999999999"/>
    <n v="5.0533999999999996E-2"/>
    <m/>
    <n v="4.4999999999999998E-2"/>
    <n v="1.7999999999999999E-2"/>
    <n v="0"/>
    <n v="0"/>
    <n v="22"/>
    <s v="BASE DE DATOS"/>
    <m/>
  </r>
  <r>
    <s v="24"/>
    <x v="8"/>
    <s v="ELOR"/>
    <s v="43094599"/>
    <s v="43094599"/>
    <x v="2"/>
    <s v="CUMMINS_4 NTA855 G3"/>
    <s v="S"/>
    <n v="0.35199999999999998"/>
    <n v="0.28000000000000003"/>
    <n v="9.4589999999999996"/>
    <n v="66.215000000000003"/>
    <n v="75.674000000000007"/>
    <n v="9"/>
    <n v="382"/>
    <n v="0"/>
    <n v="34"/>
    <m/>
    <x v="0"/>
    <s v="ELOR43094599CUMMINS_4 NTA855 G3EL"/>
    <s v="Electro Oriente S. A."/>
    <x v="11"/>
    <x v="11"/>
    <s v="C. T. Tamshiyacu"/>
    <x v="60"/>
    <s v="EL"/>
    <x v="2"/>
    <x v="138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75.674000000000007"/>
    <n v="7.5674000000000005E-2"/>
    <m/>
    <n v="3.5199999999999995E-2"/>
    <n v="2.8000000000000004E-2"/>
    <n v="0"/>
    <n v="0"/>
    <n v="22"/>
    <s v="BASE DE DATOS"/>
    <m/>
  </r>
  <r>
    <s v="24"/>
    <x v="8"/>
    <s v="ELOR"/>
    <s v="53023514"/>
    <s v="53023514"/>
    <x v="2"/>
    <s v="OLYMPIAN"/>
    <s v="S"/>
    <n v="0.04"/>
    <n v="0.03"/>
    <n v="0.55500000000000005"/>
    <n v="1.306"/>
    <n v="1.861"/>
    <n v="9"/>
    <n v="302"/>
    <n v="0"/>
    <n v="4"/>
    <m/>
    <x v="0"/>
    <s v="ELOR53023514OLYMPIANEL"/>
    <s v="Electro Oriente S. A."/>
    <x v="11"/>
    <x v="11"/>
    <s v="C. T. Gran Peru"/>
    <x v="61"/>
    <s v="EL"/>
    <x v="2"/>
    <x v="105"/>
    <x v="0"/>
    <s v="Instalado"/>
    <s v="Operativo"/>
    <s v="Distribuidora"/>
    <x v="0"/>
    <x v="1"/>
    <x v="1"/>
    <x v="0"/>
    <s v="Estatal"/>
    <s v="LORETO"/>
    <s v="LORETO"/>
    <s v="MAYNAS"/>
    <s v="FERNANDO LORES"/>
    <s v="GRAN PERÚ"/>
    <x v="1"/>
    <n v="0"/>
    <x v="0"/>
    <x v="0"/>
    <x v="0"/>
    <s v="MWh"/>
    <n v="1.861"/>
    <n v="1.861E-3"/>
    <m/>
    <n v="3.3333333333333335E-3"/>
    <n v="2.5000000000000001E-3"/>
    <n v="0"/>
    <n v="2.2204460492503131E-16"/>
    <n v="22"/>
    <s v="BASE DE DATOS"/>
    <m/>
  </r>
  <r>
    <s v="24"/>
    <x v="8"/>
    <s v="ELOR"/>
    <s v="33011193"/>
    <s v="33011193"/>
    <x v="2"/>
    <s v="VolvoRVS615"/>
    <s v="S"/>
    <n v="0.57999999999999996"/>
    <n v="0.4"/>
    <n v="21.245000000000001"/>
    <n v="38.947000000000003"/>
    <n v="60.192"/>
    <n v="8"/>
    <n v="174"/>
    <n v="0"/>
    <n v="0"/>
    <m/>
    <x v="0"/>
    <s v="ELOR33011193VolvoRVS615EL"/>
    <s v="Electro Oriente S. A."/>
    <x v="11"/>
    <x v="11"/>
    <s v="C. T. Nauta"/>
    <x v="57"/>
    <s v="EL"/>
    <x v="2"/>
    <x v="25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60.192"/>
    <n v="6.0192000000000002E-2"/>
    <m/>
    <n v="0.14499999999999999"/>
    <n v="0.1"/>
    <n v="0"/>
    <n v="7.1054273576010019E-15"/>
    <n v="22"/>
    <s v="BASE DE DATOS"/>
    <m/>
  </r>
  <r>
    <s v="24"/>
    <x v="8"/>
    <s v="ELOR"/>
    <s v="43095299"/>
    <s v="43095299"/>
    <x v="2"/>
    <s v="Perkins2 U487536C"/>
    <s v="S"/>
    <n v="3.1E-2"/>
    <n v="2.5000000000000001E-2"/>
    <n v="0"/>
    <n v="0"/>
    <n v="0"/>
    <n v="0"/>
    <n v="0"/>
    <n v="0"/>
    <n v="0"/>
    <m/>
    <x v="0"/>
    <s v="ELOR43095299Perkins2 U487536CEL"/>
    <s v="Electro Oriente S. A."/>
    <x v="11"/>
    <x v="11"/>
    <s v="C. T. Petropolis"/>
    <x v="54"/>
    <s v="EL"/>
    <x v="2"/>
    <x v="112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0"/>
    <n v="0"/>
    <m/>
    <n v="3.0999999999999999E-3"/>
    <n v="2.5000000000000001E-3"/>
    <n v="0"/>
    <n v="0"/>
    <n v="22"/>
    <s v="BASE DE DATOS"/>
    <m/>
  </r>
  <r>
    <s v="24"/>
    <x v="8"/>
    <s v="ELOR"/>
    <s v="33010893"/>
    <s v="33010893"/>
    <x v="2"/>
    <s v="CAT 3516(G1)"/>
    <s v="S"/>
    <n v="1"/>
    <n v="0.95"/>
    <n v="0"/>
    <n v="0"/>
    <n v="0"/>
    <n v="0"/>
    <n v="0"/>
    <n v="0"/>
    <n v="0"/>
    <m/>
    <x v="0"/>
    <s v="ELOR33010893CAT 3516(G1)EL"/>
    <s v="Electro Oriente S. A."/>
    <x v="11"/>
    <x v="11"/>
    <s v="C. T. Yurimaguas"/>
    <x v="64"/>
    <s v="EL"/>
    <x v="2"/>
    <x v="149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9.0909090909090912E-2"/>
    <n v="8.6363636363636365E-2"/>
    <n v="0"/>
    <n v="0"/>
    <n v="22"/>
    <s v="BASE DE DATOS"/>
    <m/>
  </r>
  <r>
    <s v="24"/>
    <x v="8"/>
    <s v="ELOR"/>
    <s v="33010893"/>
    <s v="33010893"/>
    <x v="2"/>
    <s v="CAT2 3512 TA(G2)"/>
    <s v="S"/>
    <n v="0.5"/>
    <n v="0.4"/>
    <n v="0"/>
    <n v="0"/>
    <n v="0"/>
    <n v="0"/>
    <n v="0"/>
    <n v="0"/>
    <n v="0"/>
    <m/>
    <x v="0"/>
    <s v="ELOR33010893CAT2 3512 TA(G2)EL"/>
    <s v="Electro Oriente S. A."/>
    <x v="11"/>
    <x v="11"/>
    <s v="C. T. Yurimaguas"/>
    <x v="64"/>
    <s v="EL"/>
    <x v="2"/>
    <x v="150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8"/>
    <s v="ELOR"/>
    <s v="33010893"/>
    <s v="33010893"/>
    <x v="2"/>
    <s v="CAT.2 D-3512(G4)"/>
    <s v="S"/>
    <n v="0.5"/>
    <n v="0.45"/>
    <n v="0"/>
    <n v="0"/>
    <n v="0"/>
    <n v="0"/>
    <n v="0"/>
    <n v="0"/>
    <n v="0"/>
    <m/>
    <x v="0"/>
    <s v="ELOR33010893CAT.2 D-3512(G4)EL"/>
    <s v="Electro Oriente S. A."/>
    <x v="11"/>
    <x v="11"/>
    <s v="C. T. Yurimaguas"/>
    <x v="64"/>
    <s v="EL"/>
    <x v="2"/>
    <x v="151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7499999999999999E-2"/>
    <n v="0"/>
    <n v="0"/>
    <n v="22"/>
    <s v="BASE DE DATOS"/>
    <m/>
  </r>
  <r>
    <s v="24"/>
    <x v="8"/>
    <s v="ELOR"/>
    <s v="33010893"/>
    <s v="33010893"/>
    <x v="2"/>
    <s v="CUMMINS (G5)"/>
    <s v="S"/>
    <n v="1.5"/>
    <n v="1.25"/>
    <n v="5.75"/>
    <n v="11.659000000000001"/>
    <n v="17.408999999999999"/>
    <n v="0"/>
    <n v="22.47"/>
    <n v="0"/>
    <n v="0"/>
    <m/>
    <x v="0"/>
    <s v="ELOR33010893CUMMINS (G5)EL"/>
    <s v="Electro Oriente S. A."/>
    <x v="11"/>
    <x v="11"/>
    <s v="C. T. Yurimaguas"/>
    <x v="64"/>
    <s v="EL"/>
    <x v="2"/>
    <x v="235"/>
    <x v="0"/>
    <s v="Transferido"/>
    <n v="0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17.408999999999999"/>
    <n v="1.7408999999999997E-2"/>
    <m/>
    <n v="0.16666666666666666"/>
    <n v="0.1388888888888889"/>
    <n v="0"/>
    <n v="0"/>
    <n v="22"/>
    <s v="BASE DE DATOS"/>
    <m/>
  </r>
  <r>
    <s v="24"/>
    <x v="8"/>
    <s v="ELOR"/>
    <s v="33011293"/>
    <s v="33011293"/>
    <x v="2"/>
    <s v="Wartsila 1"/>
    <s v="S"/>
    <n v="6.24"/>
    <n v="6"/>
    <n v="0"/>
    <n v="0"/>
    <n v="0"/>
    <n v="0"/>
    <n v="0"/>
    <n v="0"/>
    <n v="0"/>
    <m/>
    <x v="0"/>
    <s v="ELOR33011293Wartsila 1EL"/>
    <s v="Electro Oriente S. A."/>
    <x v="11"/>
    <x v="11"/>
    <s v="C. T. Tarapoto"/>
    <x v="65"/>
    <s v="EL"/>
    <x v="2"/>
    <x v="14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8"/>
    <s v="ELOR"/>
    <s v="33011293"/>
    <s v="33011293"/>
    <x v="2"/>
    <s v="Wartsila 2"/>
    <s v="S"/>
    <n v="6.24"/>
    <n v="6"/>
    <n v="0"/>
    <n v="0"/>
    <n v="0"/>
    <n v="0"/>
    <n v="0"/>
    <n v="0"/>
    <n v="0"/>
    <m/>
    <x v="0"/>
    <s v="ELOR33011293Wartsila 2EL"/>
    <s v="Electro Oriente S. A."/>
    <x v="11"/>
    <x v="11"/>
    <s v="C. T. Tarapoto"/>
    <x v="65"/>
    <s v="EL"/>
    <x v="2"/>
    <x v="15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8"/>
    <s v="ELOR"/>
    <s v="33011293"/>
    <s v="33011293"/>
    <x v="2"/>
    <s v="CAT.D-3512"/>
    <s v="S"/>
    <n v="0.52"/>
    <n v="0.4"/>
    <n v="0"/>
    <n v="0"/>
    <n v="0"/>
    <n v="0"/>
    <n v="0"/>
    <n v="0"/>
    <n v="0"/>
    <m/>
    <x v="0"/>
    <s v="ELOR33011293CAT.D-3512EL"/>
    <s v="Electro Oriente S. A."/>
    <x v="11"/>
    <x v="11"/>
    <s v="C. T. Tarapoto"/>
    <x v="65"/>
    <s v="EL"/>
    <x v="2"/>
    <x v="153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1"/>
    <n v="0"/>
    <x v="0"/>
    <x v="0"/>
    <x v="0"/>
    <s v="MWh"/>
    <n v="0"/>
    <n v="0"/>
    <m/>
    <n v="4.3333333333333335E-2"/>
    <n v="3.3333333333333333E-2"/>
    <n v="0"/>
    <n v="0"/>
    <n v="22"/>
    <s v="BASE DE DATOS"/>
    <m/>
  </r>
  <r>
    <s v="24"/>
    <x v="8"/>
    <s v="ELOR"/>
    <s v="33011593"/>
    <s v="33011593"/>
    <x v="2"/>
    <s v="EMD"/>
    <s v="N"/>
    <n v="2.5"/>
    <n v="1.6"/>
    <n v="0"/>
    <n v="0"/>
    <n v="0"/>
    <n v="0"/>
    <n v="0"/>
    <n v="0"/>
    <n v="0"/>
    <m/>
    <x v="0"/>
    <s v="ELOR33011593EMDEL"/>
    <s v="Electro Oriente S. A."/>
    <x v="11"/>
    <x v="11"/>
    <s v="C. T. Bellavista"/>
    <x v="66"/>
    <s v="EL"/>
    <x v="2"/>
    <x v="154"/>
    <x v="0"/>
    <s v="Instalado"/>
    <s v="Operativo"/>
    <s v="Distribuidora"/>
    <x v="0"/>
    <x v="0"/>
    <x v="1"/>
    <x v="0"/>
    <s v="Estatal"/>
    <s v="SAN MARTÍN"/>
    <s v="SAN MARTÍN"/>
    <s v="BELLAVISTA"/>
    <s v="BELLAVISTA"/>
    <n v="0"/>
    <x v="1"/>
    <n v="0"/>
    <x v="0"/>
    <x v="0"/>
    <x v="0"/>
    <s v="MWh"/>
    <n v="0"/>
    <n v="0"/>
    <m/>
    <n v="0.22727272727272727"/>
    <n v="0.14545454545454548"/>
    <n v="0"/>
    <n v="0"/>
    <n v="22"/>
    <s v="BASE DE DATOS"/>
    <m/>
  </r>
  <r>
    <s v="24"/>
    <x v="8"/>
    <s v="ELOR"/>
    <s v="43047494"/>
    <s v="43047494"/>
    <x v="2"/>
    <s v="CAT C-18"/>
    <s v="S"/>
    <n v="0.5"/>
    <n v="0.5"/>
    <n v="0"/>
    <n v="0"/>
    <n v="0"/>
    <n v="0"/>
    <n v="0"/>
    <n v="0"/>
    <n v="0"/>
    <m/>
    <x v="0"/>
    <s v="ELOR43047494CAT C-18EL"/>
    <s v="Electro Oriente S. A."/>
    <x v="11"/>
    <x v="11"/>
    <s v="C. T. Lagunas"/>
    <x v="67"/>
    <s v="EL"/>
    <x v="2"/>
    <x v="155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4.1666666666666664E-2"/>
    <n v="0"/>
    <n v="0"/>
    <n v="22"/>
    <s v="BASE DE DATOS"/>
    <m/>
  </r>
  <r>
    <s v="24"/>
    <x v="8"/>
    <s v="ELOR"/>
    <s v="43047494"/>
    <s v="43047494"/>
    <x v="2"/>
    <s v="Volvo Penta TAD1630"/>
    <s v="S"/>
    <n v="0.5"/>
    <n v="0.4"/>
    <n v="0"/>
    <n v="0"/>
    <n v="0"/>
    <n v="0"/>
    <n v="0"/>
    <n v="0"/>
    <n v="0"/>
    <m/>
    <x v="0"/>
    <s v="ELOR43047494Volvo Penta TAD1630EL"/>
    <s v="Electro Oriente S. A."/>
    <x v="11"/>
    <x v="11"/>
    <s v="C. T. Lagunas"/>
    <x v="67"/>
    <s v="EL"/>
    <x v="2"/>
    <x v="156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8"/>
    <s v="ELOR"/>
    <s v="43047494"/>
    <s v="43047494"/>
    <x v="2"/>
    <s v="Cat. D-3512&lt;G3&gt;"/>
    <s v="S"/>
    <n v="0.5"/>
    <n v="0.45"/>
    <n v="58.904000000000003"/>
    <n v="0"/>
    <n v="58.904000000000003"/>
    <n v="0"/>
    <n v="276"/>
    <n v="0"/>
    <n v="5"/>
    <m/>
    <x v="0"/>
    <s v="ELOR43047494Cat. D-3512&lt;G3&gt;EL"/>
    <s v="Electro Oriente S. A."/>
    <x v="11"/>
    <x v="11"/>
    <s v="C. T. Lagunas"/>
    <x v="67"/>
    <s v="EL"/>
    <x v="2"/>
    <x v="157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58.904000000000003"/>
    <n v="5.8904000000000005E-2"/>
    <m/>
    <n v="4.1666666666666664E-2"/>
    <n v="3.7499999999999999E-2"/>
    <n v="0"/>
    <n v="0"/>
    <n v="22"/>
    <s v="BASE DE DATOS"/>
    <m/>
  </r>
  <r>
    <s v="24"/>
    <x v="8"/>
    <s v="ELOR"/>
    <s v="43047494"/>
    <s v="43047494"/>
    <x v="2"/>
    <s v="CAT 2 3512 &lt;G4&gt;"/>
    <s v="S"/>
    <n v="0.5"/>
    <n v="0.45"/>
    <n v="0"/>
    <n v="117.249"/>
    <n v="117.249"/>
    <n v="0"/>
    <n v="457"/>
    <n v="0"/>
    <n v="5"/>
    <m/>
    <x v="0"/>
    <s v="ELOR43047494CAT 2 3512 &lt;G4&gt;EL"/>
    <s v="Electro Oriente S. A."/>
    <x v="11"/>
    <x v="11"/>
    <s v="C. T. Lagunas"/>
    <x v="67"/>
    <s v="EL"/>
    <x v="2"/>
    <x v="173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117.249"/>
    <n v="0.11724899999999999"/>
    <m/>
    <n v="4.5454545454545456E-2"/>
    <n v="4.0909090909090909E-2"/>
    <n v="0"/>
    <n v="0"/>
    <n v="22"/>
    <s v="BASE DE DATOS"/>
    <m/>
  </r>
  <r>
    <s v="24"/>
    <x v="8"/>
    <s v="ELOR"/>
    <s v="12345678"/>
    <s v="12345678"/>
    <x v="2"/>
    <s v="VOLVO PENTA &lt;G1&gt;"/>
    <s v="S"/>
    <n v="0.5"/>
    <n v="0.45"/>
    <n v="30.398"/>
    <n v="67.253"/>
    <n v="97.650999999999996"/>
    <n v="6"/>
    <n v="397"/>
    <n v="0"/>
    <n v="32"/>
    <m/>
    <x v="0"/>
    <s v="ELOR12345678VOLVO PENTA &lt;G1&gt;EL"/>
    <s v="Electro Oriente S. A."/>
    <x v="11"/>
    <x v="11"/>
    <s v="C. T. San Lorenzo"/>
    <x v="68"/>
    <s v="EL"/>
    <x v="2"/>
    <x v="158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97.650999999999996"/>
    <n v="9.7651000000000002E-2"/>
    <m/>
    <n v="4.1666666666666664E-2"/>
    <n v="3.7499999999999999E-2"/>
    <n v="0"/>
    <n v="0"/>
    <n v="22"/>
    <s v="BASE DE DATOS"/>
    <m/>
  </r>
  <r>
    <s v="24"/>
    <x v="8"/>
    <s v="ELOR"/>
    <s v="12345678"/>
    <s v="12345678"/>
    <x v="2"/>
    <s v="VOLVO PENTA &lt;G2&gt;"/>
    <s v="S"/>
    <n v="0.5"/>
    <n v="0.45"/>
    <n v="28.454999999999998"/>
    <n v="57.161999999999999"/>
    <n v="85.617000000000004"/>
    <n v="6"/>
    <n v="366"/>
    <n v="0"/>
    <n v="19"/>
    <m/>
    <x v="0"/>
    <s v="ELOR12345678VOLVO PENTA &lt;G2&gt;EL"/>
    <s v="Electro Oriente S. A."/>
    <x v="11"/>
    <x v="11"/>
    <s v="C. T. San Lorenzo"/>
    <x v="68"/>
    <s v="EL"/>
    <x v="2"/>
    <x v="159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85.617000000000004"/>
    <n v="8.5616999999999999E-2"/>
    <m/>
    <n v="4.1666666666666664E-2"/>
    <n v="3.7499999999999999E-2"/>
    <n v="0"/>
    <n v="-1.4210854715202004E-14"/>
    <n v="22"/>
    <s v="BASE DE DATOS"/>
    <m/>
  </r>
  <r>
    <s v="24"/>
    <x v="8"/>
    <s v="ELOR"/>
    <s v="12345678"/>
    <s v="12345678"/>
    <x v="2"/>
    <s v="VOLVO PENTA &lt;G3&gt;"/>
    <s v="S"/>
    <n v="0.45"/>
    <n v="0.4"/>
    <n v="25.268000000000001"/>
    <n v="24.021999999999998"/>
    <n v="49.29"/>
    <n v="6"/>
    <n v="302"/>
    <n v="0"/>
    <n v="16"/>
    <m/>
    <x v="0"/>
    <s v="ELOR12345678VOLVO PENTA &lt;G3&gt;EL"/>
    <s v="Electro Oriente S. A."/>
    <x v="11"/>
    <x v="11"/>
    <s v="C. T. San Lorenzo"/>
    <x v="68"/>
    <s v="EL"/>
    <x v="2"/>
    <x v="160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49.29"/>
    <n v="4.929E-2"/>
    <m/>
    <n v="3.7499999999999999E-2"/>
    <n v="3.3333333333333333E-2"/>
    <n v="0"/>
    <n v="0"/>
    <n v="22"/>
    <s v="BASE DE DATOS"/>
    <m/>
  </r>
  <r>
    <s v="24"/>
    <x v="8"/>
    <s v="ELOR"/>
    <s v="53200204"/>
    <s v="53200204"/>
    <x v="2"/>
    <s v="Cat-1_3512"/>
    <s v="S"/>
    <n v="0.5"/>
    <n v="0.35"/>
    <n v="12.427"/>
    <n v="5.6740000000000004"/>
    <n v="18.100999999999999"/>
    <n v="0"/>
    <n v="61.25"/>
    <n v="0"/>
    <n v="0"/>
    <m/>
    <x v="0"/>
    <s v="ELOR53200204Cat-1_3512EL"/>
    <s v="Electro Oriente S. A."/>
    <x v="11"/>
    <x v="11"/>
    <s v="C. T. Bagua_Grande"/>
    <x v="69"/>
    <s v="EL"/>
    <x v="2"/>
    <x v="161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18.100999999999999"/>
    <n v="1.8100999999999999E-2"/>
    <m/>
    <n v="4.1666666666666664E-2"/>
    <n v="2.9166666666666664E-2"/>
    <n v="0"/>
    <n v="0"/>
    <n v="22"/>
    <s v="BASE DE DATOS"/>
    <m/>
  </r>
  <r>
    <s v="24"/>
    <x v="8"/>
    <s v="ELOR"/>
    <s v="53200204"/>
    <s v="53200204"/>
    <x v="2"/>
    <s v="Cat-2_3512"/>
    <s v="S"/>
    <n v="0.5"/>
    <n v="0.35"/>
    <n v="8.9689999999999994"/>
    <n v="1.3580000000000001"/>
    <n v="10.327"/>
    <n v="0"/>
    <n v="31.75"/>
    <n v="0"/>
    <n v="0"/>
    <m/>
    <x v="0"/>
    <s v="ELOR53200204Cat-2_3512EL"/>
    <s v="Electro Oriente S. A."/>
    <x v="11"/>
    <x v="11"/>
    <s v="C. T. Bagua_Grande"/>
    <x v="69"/>
    <s v="EL"/>
    <x v="2"/>
    <x v="162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10.327"/>
    <n v="1.0326999999999999E-2"/>
    <m/>
    <n v="4.1666666666666664E-2"/>
    <n v="2.9166666666666664E-2"/>
    <n v="0"/>
    <n v="0"/>
    <n v="22"/>
    <s v="BASE DE DATOS"/>
    <m/>
  </r>
  <r>
    <s v="24"/>
    <x v="8"/>
    <s v="ELOR"/>
    <s v="53200204"/>
    <s v="53200204"/>
    <x v="2"/>
    <s v="CAT3_3516"/>
    <s v="S"/>
    <n v="2"/>
    <n v="0.9"/>
    <n v="80.97"/>
    <n v="87.009"/>
    <n v="167.97900000000001"/>
    <n v="0"/>
    <n v="175.68"/>
    <n v="0"/>
    <n v="0"/>
    <m/>
    <x v="0"/>
    <s v="ELOR53200204CAT3_3516EL"/>
    <s v="Electro Oriente S. A."/>
    <x v="11"/>
    <x v="11"/>
    <s v="C. T. Bagua_Grande"/>
    <x v="69"/>
    <s v="EL"/>
    <x v="2"/>
    <x v="163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167.97900000000001"/>
    <n v="0.16797900000000002"/>
    <m/>
    <n v="0.16666666666666666"/>
    <n v="7.4999999999999997E-2"/>
    <n v="0"/>
    <n v="-2.8421709430404007E-14"/>
    <n v="22"/>
    <s v="BASE DE DATOS"/>
    <m/>
  </r>
  <r>
    <s v="24"/>
    <x v="8"/>
    <s v="ELOR"/>
    <s v="65010914"/>
    <s v="65010914"/>
    <x v="2"/>
    <s v="GRUPO 1"/>
    <s v="S"/>
    <n v="1.1000000000000001"/>
    <n v="0.8"/>
    <n v="80.209000000000003"/>
    <n v="0"/>
    <n v="80.209000000000003"/>
    <n v="0"/>
    <n v="155.37"/>
    <n v="0"/>
    <n v="0"/>
    <m/>
    <x v="0"/>
    <s v="ELOR65010914GRUPO 1EL"/>
    <s v="Electro Oriente S. A."/>
    <x v="11"/>
    <x v="11"/>
    <s v="C. T. Juan Velazco Alvarado"/>
    <x v="70"/>
    <s v="EL"/>
    <x v="2"/>
    <x v="165"/>
    <x v="0"/>
    <s v="Instalado"/>
    <s v="Operativo"/>
    <s v="Distribuidora"/>
    <x v="0"/>
    <x v="0"/>
    <x v="1"/>
    <x v="0"/>
    <s v="Estatal"/>
    <s v="AMAZONAS"/>
    <s v="AMAZONAS"/>
    <s v="CONDORCANQUI"/>
    <s v="SANTA MARÍA DE NIEVA"/>
    <s v="JUAN VELAZCO ALVARADO"/>
    <x v="1"/>
    <n v="0"/>
    <x v="0"/>
    <x v="0"/>
    <x v="0"/>
    <s v="MWh"/>
    <n v="80.209000000000003"/>
    <n v="8.0209000000000003E-2"/>
    <m/>
    <n v="9.1666666666666674E-2"/>
    <n v="6.6666666666666666E-2"/>
    <n v="0"/>
    <n v="0"/>
    <n v="22"/>
    <s v="BASE DE DATOS"/>
    <m/>
  </r>
  <r>
    <s v="24"/>
    <x v="8"/>
    <s v="ELOR"/>
    <s v="53026818"/>
    <s v="53026818"/>
    <x v="2"/>
    <s v="CAT1_HUMBOLT"/>
    <s v="S"/>
    <n v="1.825"/>
    <n v="1"/>
    <n v="153.74299999999999"/>
    <n v="0"/>
    <n v="153.74299999999999"/>
    <n v="0"/>
    <n v="164.94"/>
    <n v="0"/>
    <n v="0"/>
    <m/>
    <x v="0"/>
    <s v="ELOR53026818CAT1_HUMBOLTEL"/>
    <s v="Electro Oriente S. A."/>
    <x v="11"/>
    <x v="11"/>
    <s v="C.T. San Ignacio"/>
    <x v="71"/>
    <s v="EL"/>
    <x v="2"/>
    <x v="166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153.74299999999999"/>
    <n v="0.15374299999999999"/>
    <m/>
    <n v="0.15208333333333332"/>
    <n v="8.3333333333333329E-2"/>
    <n v="0"/>
    <n v="0"/>
    <n v="22"/>
    <s v="BASE DE DATOS"/>
    <m/>
  </r>
  <r>
    <s v="24"/>
    <x v="8"/>
    <s v="ELOR"/>
    <s v="53026818"/>
    <s v="53026818"/>
    <x v="2"/>
    <s v="CAT2_HUMBOLT"/>
    <s v="S"/>
    <n v="0.91"/>
    <n v="0.8"/>
    <n v="61.503999999999998"/>
    <n v="0"/>
    <n v="61.503999999999998"/>
    <n v="0"/>
    <n v="98.21"/>
    <n v="0"/>
    <n v="0"/>
    <m/>
    <x v="0"/>
    <s v="ELOR53026818CAT2_HUMBOLTEL"/>
    <s v="Electro Oriente S. A."/>
    <x v="11"/>
    <x v="11"/>
    <s v="C.T. San Ignacio"/>
    <x v="71"/>
    <s v="EL"/>
    <x v="2"/>
    <x v="167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61.503999999999998"/>
    <n v="6.1503999999999996E-2"/>
    <m/>
    <n v="7.5833333333333336E-2"/>
    <n v="6.6666666666666666E-2"/>
    <n v="0"/>
    <n v="0"/>
    <n v="22"/>
    <s v="BASE DE DATOS"/>
    <m/>
  </r>
  <r>
    <s v="24"/>
    <x v="8"/>
    <s v="ELOR"/>
    <s v="53026818"/>
    <s v="53026818"/>
    <x v="2"/>
    <s v="CAT3_HUMBOLT"/>
    <s v="S"/>
    <n v="1.35"/>
    <n v="1"/>
    <n v="127.489"/>
    <n v="0"/>
    <n v="127.489"/>
    <n v="0"/>
    <n v="159.72999999999999"/>
    <n v="0"/>
    <n v="0"/>
    <m/>
    <x v="0"/>
    <s v="ELOR53026818CAT3_HUMBOLTEL"/>
    <s v="Electro Oriente S. A."/>
    <x v="11"/>
    <x v="11"/>
    <s v="C.T. San Ignacio"/>
    <x v="71"/>
    <s v="EL"/>
    <x v="2"/>
    <x v="168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127.489"/>
    <n v="0.12748899999999999"/>
    <m/>
    <n v="0.1125"/>
    <n v="8.3333333333333329E-2"/>
    <n v="0"/>
    <n v="0"/>
    <n v="22"/>
    <s v="BASE DE DATOS"/>
    <m/>
  </r>
  <r>
    <s v="24"/>
    <x v="8"/>
    <s v="ELOR"/>
    <s v="53026818"/>
    <s v="53026818"/>
    <x v="2"/>
    <s v="CAT4_HUMBOLT"/>
    <s v="S"/>
    <n v="0.7"/>
    <n v="0.5"/>
    <n v="20.824999999999999"/>
    <n v="0"/>
    <n v="20.824999999999999"/>
    <n v="0"/>
    <n v="53.99"/>
    <n v="0"/>
    <n v="0"/>
    <m/>
    <x v="0"/>
    <s v="ELOR53026818CAT4_HUMBOLTEL"/>
    <s v="Electro Oriente S. A."/>
    <x v="11"/>
    <x v="11"/>
    <s v="C.T. San Ignacio"/>
    <x v="71"/>
    <s v="EL"/>
    <x v="2"/>
    <x v="169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20.824999999999999"/>
    <n v="2.0825E-2"/>
    <m/>
    <n v="6.9999999999999993E-2"/>
    <n v="0.05"/>
    <n v="0"/>
    <n v="0"/>
    <n v="22"/>
    <s v="BASE DE DATOS"/>
    <m/>
  </r>
  <r>
    <s v="24"/>
    <x v="8"/>
    <s v="ELOR"/>
    <s v="53026818"/>
    <s v="53026818"/>
    <x v="2"/>
    <s v="CAT5_HUMBOLT"/>
    <s v="S"/>
    <n v="0.7"/>
    <n v="0.5"/>
    <n v="26.462"/>
    <n v="0"/>
    <n v="26.462"/>
    <n v="0"/>
    <n v="61.43"/>
    <n v="0"/>
    <n v="0"/>
    <m/>
    <x v="0"/>
    <s v="ELOR53026818CAT5_HUMBOLTEL"/>
    <s v="Electro Oriente S. A."/>
    <x v="11"/>
    <x v="11"/>
    <s v="C.T. San Ignacio"/>
    <x v="71"/>
    <s v="EL"/>
    <x v="2"/>
    <x v="170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26.462"/>
    <n v="2.6461999999999999E-2"/>
    <m/>
    <n v="6.9999999999999993E-2"/>
    <n v="0.05"/>
    <n v="0"/>
    <n v="0"/>
    <n v="22"/>
    <s v="BASE DE DATOS"/>
    <m/>
  </r>
  <r>
    <s v="24"/>
    <x v="8"/>
    <s v="ELOR"/>
    <s v="53026818"/>
    <s v="53026818"/>
    <x v="2"/>
    <s v="CAT7_HUMBOLT"/>
    <s v="S"/>
    <n v="1.1000000000000001"/>
    <n v="0.8"/>
    <n v="45.823"/>
    <n v="0"/>
    <n v="45.823"/>
    <n v="0"/>
    <n v="66.849999999999994"/>
    <n v="0"/>
    <n v="0"/>
    <m/>
    <x v="0"/>
    <s v="ELOR53026818CAT7_HUMBOLTEL"/>
    <s v="Electro Oriente S. A."/>
    <x v="11"/>
    <x v="11"/>
    <s v="C.T. San Ignacio"/>
    <x v="71"/>
    <s v="EL"/>
    <x v="2"/>
    <x v="255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45.823"/>
    <n v="4.5823000000000003E-2"/>
    <m/>
    <s v="-"/>
    <s v="-"/>
    <n v="0"/>
    <n v="0"/>
    <n v="22"/>
    <s v="BASE DE DATOS"/>
    <m/>
  </r>
  <r>
    <s v="24"/>
    <x v="8"/>
    <s v="ELOR"/>
    <s v="53026818"/>
    <s v="53026818"/>
    <x v="2"/>
    <s v="CAT8_HUMBOLT"/>
    <s v="S"/>
    <n v="0.7"/>
    <n v="0.5"/>
    <n v="21.169"/>
    <n v="0"/>
    <n v="21.169"/>
    <n v="0"/>
    <n v="50.22"/>
    <n v="0"/>
    <n v="0"/>
    <m/>
    <x v="0"/>
    <s v="ELOR53026818CAT8_HUMBOLTEL"/>
    <s v="Electro Oriente S. A."/>
    <x v="11"/>
    <x v="11"/>
    <s v="C.T. San Ignacio"/>
    <x v="71"/>
    <s v="EL"/>
    <x v="2"/>
    <x v="256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21.169"/>
    <n v="2.1169E-2"/>
    <m/>
    <s v="-"/>
    <s v="-"/>
    <n v="0"/>
    <n v="0"/>
    <n v="22"/>
    <s v="BASE DE DATOS"/>
    <m/>
  </r>
  <r>
    <s v="24"/>
    <x v="8"/>
    <s v="ELPU"/>
    <s v="53027622"/>
    <s v="53027622"/>
    <x v="2"/>
    <s v="GRUPO ELECTROGENO"/>
    <s v="N"/>
    <n v="0.25"/>
    <n v="0.25"/>
    <n v="0"/>
    <n v="0"/>
    <n v="0"/>
    <n v="0"/>
    <n v="0"/>
    <n v="0"/>
    <n v="0"/>
    <m/>
    <x v="0"/>
    <s v="ELPU53027622GRUPO ELECTROGENOEL"/>
    <s v="Electro Puno S.A.A."/>
    <x v="2"/>
    <x v="2"/>
    <s v="C.T. AMANTANÍ"/>
    <x v="2"/>
    <s v="EL"/>
    <x v="2"/>
    <x v="4"/>
    <x v="0"/>
    <s v="Instalado"/>
    <s v="Operativo"/>
    <s v="Distribuidora"/>
    <x v="0"/>
    <x v="0"/>
    <x v="1"/>
    <x v="0"/>
    <s v="Estatal"/>
    <s v="PUNO"/>
    <s v="PUNO"/>
    <s v="SANDIA"/>
    <s v="SANDIA"/>
    <n v="0"/>
    <x v="1"/>
    <n v="0"/>
    <x v="0"/>
    <x v="0"/>
    <x v="0"/>
    <s v="MWh"/>
    <n v="0"/>
    <n v="0"/>
    <m/>
    <n v="2.2727272727272728E-2"/>
    <n v="2.2727272727272728E-2"/>
    <n v="0"/>
    <n v="0"/>
    <n v="23"/>
    <s v="BASE DE DATOS"/>
    <m/>
  </r>
  <r>
    <s v="24"/>
    <x v="8"/>
    <s v="ELSE"/>
    <s v="23005600"/>
    <s v="23005600"/>
    <x v="2"/>
    <s v="CUMMINS-7"/>
    <s v="S"/>
    <n v="2.8250000000000002"/>
    <n v="1.2"/>
    <n v="0"/>
    <n v="0"/>
    <n v="0"/>
    <n v="0"/>
    <n v="720"/>
    <n v="0"/>
    <n v="0"/>
    <m/>
    <x v="0"/>
    <s v="ELSE23005600CUMMINS-7EL"/>
    <s v="Electro Sur Este S. A."/>
    <x v="3"/>
    <x v="3"/>
    <s v="C. T. Iberia"/>
    <x v="3"/>
    <s v="EL"/>
    <x v="2"/>
    <x v="5"/>
    <x v="0"/>
    <s v="Instalado"/>
    <s v="Operativo"/>
    <s v="Distribuidora"/>
    <x v="0"/>
    <x v="0"/>
    <x v="1"/>
    <x v="0"/>
    <s v="Estatal"/>
    <s v="MADRE DE DIOS"/>
    <s v="MADRE DE DIOS"/>
    <s v="TAHUAMANU"/>
    <s v="IBERIA"/>
    <n v="0"/>
    <x v="1"/>
    <n v="0"/>
    <x v="0"/>
    <x v="0"/>
    <x v="0"/>
    <s v="MWh"/>
    <n v="0"/>
    <n v="0"/>
    <m/>
    <n v="4.1666666666666664E-2"/>
    <n v="3.7499999999999999E-2"/>
    <n v="0"/>
    <n v="0"/>
    <n v="24"/>
    <s v="BASE DE DATOS"/>
    <m/>
  </r>
  <r>
    <s v="24"/>
    <x v="8"/>
    <s v="ELSE"/>
    <s v="23006600"/>
    <s v="23006600"/>
    <x v="2"/>
    <s v="Cummins_Ottomotores"/>
    <s v="S"/>
    <n v="0.8"/>
    <n v="0.45"/>
    <n v="0"/>
    <n v="0"/>
    <n v="0"/>
    <n v="0"/>
    <n v="720"/>
    <n v="0"/>
    <n v="0"/>
    <m/>
    <x v="0"/>
    <s v="ELSE23006600Cummins_OttomotoresEL"/>
    <s v="Electro Sur Este S. A."/>
    <x v="3"/>
    <x v="3"/>
    <s v="C. T. Inapari"/>
    <x v="4"/>
    <s v="EL"/>
    <x v="2"/>
    <x v="6"/>
    <x v="0"/>
    <s v="Instalado"/>
    <s v="Operativo"/>
    <s v="Distribuidora"/>
    <x v="0"/>
    <x v="0"/>
    <x v="1"/>
    <x v="0"/>
    <s v="Estatal"/>
    <s v="MADRE DE DIOS"/>
    <s v="MADRE DE DIOS"/>
    <s v="TAHUAMANU"/>
    <s v="IÑAPARI"/>
    <n v="0"/>
    <x v="1"/>
    <n v="0"/>
    <x v="0"/>
    <x v="0"/>
    <x v="0"/>
    <s v="MWh"/>
    <n v="0"/>
    <n v="0"/>
    <m/>
    <n v="6.6666666666666666E-2"/>
    <n v="3.7499999999999999E-2"/>
    <n v="0"/>
    <n v="0"/>
    <n v="24"/>
    <s v="BASE DE DATOS"/>
    <m/>
  </r>
  <r>
    <s v="24"/>
    <x v="8"/>
    <s v="ELSE"/>
    <s v="23009600"/>
    <s v="23009600"/>
    <x v="2"/>
    <s v="Urpipata"/>
    <s v="S"/>
    <n v="4.4000000000000004"/>
    <n v="3"/>
    <n v="0"/>
    <n v="0"/>
    <n v="0"/>
    <n v="0"/>
    <n v="720"/>
    <n v="0"/>
    <n v="0"/>
    <m/>
    <x v="0"/>
    <s v="ELSE23009600UrpipataEL"/>
    <s v="Electro Sur Este S. A."/>
    <x v="3"/>
    <x v="3"/>
    <s v="Grupo Movil Emergencia"/>
    <x v="5"/>
    <s v="EL"/>
    <x v="2"/>
    <x v="7"/>
    <x v="0"/>
    <s v="Instalado"/>
    <s v="Operativo"/>
    <s v="Distribuidora"/>
    <x v="0"/>
    <x v="0"/>
    <x v="1"/>
    <x v="0"/>
    <s v="Estatal"/>
    <s v="MADRE DE DIOS"/>
    <s v="MADRE DE DIOS"/>
    <n v="0"/>
    <n v="0"/>
    <n v="0"/>
    <x v="1"/>
    <n v="0"/>
    <x v="0"/>
    <x v="0"/>
    <x v="0"/>
    <s v="MWh"/>
    <n v="0"/>
    <n v="0"/>
    <m/>
    <n v="0.3666666666666667"/>
    <n v="0.25"/>
    <n v="0"/>
    <n v="0"/>
    <n v="24"/>
    <s v="BASE DE DATOS"/>
    <m/>
  </r>
  <r>
    <s v="24"/>
    <x v="8"/>
    <s v="UCAYAL"/>
    <s v="23201005"/>
    <s v="23201005"/>
    <x v="2"/>
    <s v="CAT 3406B"/>
    <s v="N"/>
    <n v="0.32"/>
    <n v="0"/>
    <n v="0"/>
    <n v="0"/>
    <n v="0"/>
    <n v="0"/>
    <n v="0"/>
    <n v="0"/>
    <n v="0"/>
    <m/>
    <x v="0"/>
    <s v="UCAYAL23201005CAT 3406BEL"/>
    <s v="Electro Ucayali S.A."/>
    <x v="4"/>
    <x v="4"/>
    <s v="C. T. ATALAYA"/>
    <x v="6"/>
    <s v="EL"/>
    <x v="2"/>
    <x v="8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0"/>
    <n v="0"/>
    <m/>
    <n v="2.6666666666666668E-2"/>
    <n v="0"/>
    <n v="0"/>
    <n v="0"/>
    <n v="25"/>
    <s v="BASE DE DATOS"/>
    <m/>
  </r>
  <r>
    <s v="24"/>
    <x v="8"/>
    <s v="UCAYAL"/>
    <s v="23201005"/>
    <s v="23201005"/>
    <x v="2"/>
    <s v="CAT 3512"/>
    <s v="S"/>
    <n v="0.5"/>
    <n v="0.3"/>
    <n v="41.484999999999999"/>
    <n v="121.185"/>
    <n v="162.66999999999999"/>
    <n v="0"/>
    <n v="659"/>
    <n v="0"/>
    <n v="160"/>
    <m/>
    <x v="0"/>
    <s v="UCAYAL23201005CAT 3512EL"/>
    <s v="Electro Ucayali S.A."/>
    <x v="4"/>
    <x v="4"/>
    <s v="C. T. ATALAYA"/>
    <x v="6"/>
    <s v="EL"/>
    <x v="2"/>
    <x v="9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162.66999999999999"/>
    <n v="0.16266999999999998"/>
    <m/>
    <n v="4.1666666666666664E-2"/>
    <n v="2.4999999999999998E-2"/>
    <n v="0"/>
    <n v="2.8421709430404007E-14"/>
    <n v="25"/>
    <s v="BASE DE DATOS"/>
    <m/>
  </r>
  <r>
    <s v="24"/>
    <x v="8"/>
    <s v="UCAYAL"/>
    <s v="23201005"/>
    <s v="23201005"/>
    <x v="2"/>
    <s v="CUMMINS"/>
    <s v="S"/>
    <n v="1"/>
    <n v="0.9"/>
    <n v="58.220999999999997"/>
    <n v="104.901"/>
    <n v="163.12200000000001"/>
    <n v="0"/>
    <n v="363"/>
    <n v="0"/>
    <n v="57"/>
    <m/>
    <x v="0"/>
    <s v="UCAYAL23201005CUMMINSEL"/>
    <s v="Electro Ucayali S.A."/>
    <x v="4"/>
    <x v="4"/>
    <s v="C. T. ATALAYA"/>
    <x v="6"/>
    <s v="EL"/>
    <x v="2"/>
    <x v="10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63.12200000000001"/>
    <n v="0.16312200000000002"/>
    <m/>
    <n v="8.3333333333333329E-2"/>
    <n v="7.4999999999999997E-2"/>
    <n v="0"/>
    <n v="-2.8421709430404007E-14"/>
    <n v="25"/>
    <s v="BASE DE DATOS"/>
    <m/>
  </r>
  <r>
    <s v="24"/>
    <x v="8"/>
    <s v="UCAYAL"/>
    <s v="23201005"/>
    <s v="23201005"/>
    <x v="2"/>
    <s v="CAT 3412C-I"/>
    <s v="S"/>
    <n v="0.59099999999999997"/>
    <n v="0.5"/>
    <n v="53.847000000000001"/>
    <n v="161.82599999999999"/>
    <n v="215.673"/>
    <n v="0"/>
    <n v="622"/>
    <n v="0"/>
    <n v="114"/>
    <m/>
    <x v="0"/>
    <s v="UCAYAL23201005CAT 3412C-IEL"/>
    <s v="Electro Ucayali S.A."/>
    <x v="4"/>
    <x v="4"/>
    <s v="C. T. ATALAYA"/>
    <x v="6"/>
    <s v="EL"/>
    <x v="2"/>
    <x v="11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215.673"/>
    <n v="0.215673"/>
    <m/>
    <n v="4.9249999999999995E-2"/>
    <n v="4.1666666666666664E-2"/>
    <n v="0"/>
    <n v="0"/>
    <n v="25"/>
    <s v="BASE DE DATOS"/>
    <m/>
  </r>
  <r>
    <s v="24"/>
    <x v="8"/>
    <s v="UCAYAL"/>
    <s v="23201005"/>
    <s v="23201005"/>
    <x v="2"/>
    <s v="CAT 3412C-II"/>
    <s v="S"/>
    <n v="0.59099999999999997"/>
    <n v="0.5"/>
    <n v="30.177"/>
    <n v="93.316000000000003"/>
    <n v="123.49299999999999"/>
    <n v="0"/>
    <n v="348"/>
    <n v="0"/>
    <n v="91"/>
    <m/>
    <x v="0"/>
    <s v="UCAYAL23201005CAT 3412C-IIEL"/>
    <s v="Electro Ucayali S.A."/>
    <x v="4"/>
    <x v="4"/>
    <s v="C. T. ATALAYA"/>
    <x v="6"/>
    <s v="EL"/>
    <x v="2"/>
    <x v="12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23.49299999999999"/>
    <n v="0.12349299999999999"/>
    <m/>
    <n v="4.9249999999999995E-2"/>
    <n v="4.1666666666666664E-2"/>
    <n v="0"/>
    <n v="0"/>
    <n v="25"/>
    <s v="BASE DE DATOS"/>
    <m/>
  </r>
  <r>
    <s v="24"/>
    <x v="8"/>
    <s v="UCAYAL"/>
    <s v="23201005"/>
    <s v="23201005"/>
    <x v="2"/>
    <s v="JOLUCAVA"/>
    <s v="S"/>
    <n v="0.3"/>
    <n v="0.25"/>
    <n v="12.49"/>
    <n v="20.625"/>
    <n v="33.115000000000002"/>
    <n v="0"/>
    <n v="355"/>
    <n v="0"/>
    <n v="10"/>
    <m/>
    <x v="0"/>
    <s v="UCAYAL23201005JOLUCAVAEL"/>
    <s v="Electro Ucayali S.A."/>
    <x v="4"/>
    <x v="4"/>
    <s v="C. T. ATALAYA"/>
    <x v="6"/>
    <s v="EL"/>
    <x v="2"/>
    <x v="13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33.115000000000002"/>
    <n v="3.3114999999999999E-2"/>
    <m/>
    <n v="2.4999999999999998E-2"/>
    <n v="2.0833333333333332E-2"/>
    <n v="0"/>
    <n v="0"/>
    <n v="25"/>
    <s v="BASE DE DATOS"/>
    <m/>
  </r>
  <r>
    <s v="24"/>
    <x v="8"/>
    <s v="UCAYAL"/>
    <s v="33006895"/>
    <s v="33006895"/>
    <x v="2"/>
    <s v="WARTSILA 1"/>
    <s v="N"/>
    <n v="6.34"/>
    <n v="0"/>
    <n v="0"/>
    <n v="0"/>
    <n v="0"/>
    <n v="0"/>
    <n v="0"/>
    <n v="0"/>
    <n v="0"/>
    <m/>
    <x v="1"/>
    <s v="UCAYAL33006895WARTSILA 1EL"/>
    <s v="Electro Ucayali S.A."/>
    <x v="4"/>
    <x v="4"/>
    <s v="C.T. DIESEL"/>
    <x v="7"/>
    <s v="EL"/>
    <x v="2"/>
    <x v="14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8"/>
    <s v="UCAYAL"/>
    <s v="33006895"/>
    <s v="33006895"/>
    <x v="2"/>
    <s v="WARTSILA 2"/>
    <s v="N"/>
    <n v="6.34"/>
    <n v="0"/>
    <n v="0"/>
    <n v="0"/>
    <n v="0"/>
    <n v="0"/>
    <n v="0"/>
    <n v="0"/>
    <n v="0"/>
    <m/>
    <x v="1"/>
    <s v="UCAYAL33006895WARTSILA 2EL"/>
    <s v="Electro Ucayali S.A."/>
    <x v="4"/>
    <x v="4"/>
    <s v="C.T. DIESEL"/>
    <x v="7"/>
    <s v="EL"/>
    <x v="2"/>
    <x v="15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763636363636363"/>
    <n v="0"/>
    <n v="0"/>
    <n v="0"/>
    <n v="25"/>
    <s v="BASE DE DATOS"/>
    <m/>
  </r>
  <r>
    <s v="24"/>
    <x v="8"/>
    <s v="UCAYAL"/>
    <s v="33006895"/>
    <s v="33006895"/>
    <x v="2"/>
    <s v="WARTSILA 3"/>
    <s v="N"/>
    <n v="6.34"/>
    <n v="0"/>
    <n v="0"/>
    <n v="0"/>
    <n v="0"/>
    <n v="0"/>
    <n v="0"/>
    <n v="0"/>
    <n v="0"/>
    <m/>
    <x v="1"/>
    <s v="UCAYAL33006895WARTSILA 3EL"/>
    <s v="Electro Ucayali S.A."/>
    <x v="4"/>
    <x v="4"/>
    <s v="C.T. DIESEL"/>
    <x v="7"/>
    <s v="EL"/>
    <x v="2"/>
    <x v="16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8"/>
    <s v="UCAYAL"/>
    <s v="33006895"/>
    <s v="33006895"/>
    <x v="2"/>
    <s v="WARTSILA 4"/>
    <s v="N"/>
    <n v="6.34"/>
    <n v="0"/>
    <n v="0"/>
    <n v="0"/>
    <n v="0"/>
    <n v="0"/>
    <n v="0"/>
    <n v="0"/>
    <n v="0"/>
    <m/>
    <x v="1"/>
    <s v="UCAYAL33006895WARTSILA 4EL"/>
    <s v="Electro Ucayali S.A."/>
    <x v="4"/>
    <x v="4"/>
    <s v="C.T. DIESEL"/>
    <x v="7"/>
    <s v="EL"/>
    <x v="2"/>
    <x v="17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8"/>
    <s v="UCAYAL"/>
    <s v="53023614"/>
    <s v="53023614"/>
    <x v="2"/>
    <s v="FERRENERGY"/>
    <s v="N"/>
    <n v="11"/>
    <n v="0"/>
    <n v="0"/>
    <n v="0"/>
    <n v="0"/>
    <n v="0"/>
    <n v="0"/>
    <n v="0"/>
    <n v="0"/>
    <m/>
    <x v="1"/>
    <s v="UCAYAL53023614FERRENERGYEL"/>
    <s v="Electro Ucayali S.A."/>
    <x v="4"/>
    <x v="4"/>
    <s v="C.T. de Emergencia Pucallpa"/>
    <x v="8"/>
    <s v="EL"/>
    <x v="2"/>
    <x v="18"/>
    <x v="0"/>
    <s v="Instalado"/>
    <s v="Inoperativo"/>
    <s v="Distribuidora"/>
    <x v="0"/>
    <x v="1"/>
    <x v="1"/>
    <x v="0"/>
    <s v="Estatal"/>
    <s v="UCAYALI"/>
    <s v="UCAYALI"/>
    <s v="CRNL. PORTILLO"/>
    <s v="CALLERÍA"/>
    <n v="0"/>
    <x v="1"/>
    <n v="0"/>
    <x v="0"/>
    <x v="0"/>
    <x v="0"/>
    <s v="MWh"/>
    <n v="0"/>
    <n v="0"/>
    <m/>
    <n v="0.91666666666666663"/>
    <n v="0"/>
    <n v="0"/>
    <n v="0"/>
    <n v="25"/>
    <s v="BASE DE DATOS"/>
    <m/>
  </r>
  <r>
    <s v="24"/>
    <x v="8"/>
    <s v="UCAYAL"/>
    <s v="53027019"/>
    <s v="53027019"/>
    <x v="2"/>
    <s v="PERKINS-HCI434D1L"/>
    <s v="S"/>
    <n v="0.316"/>
    <n v="0.3"/>
    <n v="12.569000000000001"/>
    <n v="14.587"/>
    <n v="27.155999999999999"/>
    <n v="0"/>
    <n v="342"/>
    <n v="0"/>
    <n v="17"/>
    <m/>
    <x v="0"/>
    <s v="UCAYAL53027019PERKINS-HCI434D1LEL"/>
    <s v="Electro Ucayali S.A."/>
    <x v="4"/>
    <x v="4"/>
    <s v="C. T. PURUS"/>
    <x v="9"/>
    <s v="EL"/>
    <x v="2"/>
    <x v="19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27.155999999999999"/>
    <n v="2.7156E-2"/>
    <m/>
    <n v="2.6333333333333334E-2"/>
    <n v="2.4999999999999998E-2"/>
    <n v="0"/>
    <n v="0"/>
    <n v="25"/>
    <s v="BASE DE DATOS"/>
    <m/>
  </r>
  <r>
    <s v="24"/>
    <x v="8"/>
    <s v="UCAYAL"/>
    <s v="53027019"/>
    <s v="53027019"/>
    <x v="2"/>
    <s v="PERKINS-MP-2251"/>
    <s v="S"/>
    <n v="0.2"/>
    <n v="0.19600000000000001"/>
    <n v="0"/>
    <n v="0"/>
    <n v="0"/>
    <n v="0"/>
    <n v="0"/>
    <n v="0"/>
    <n v="0"/>
    <m/>
    <x v="0"/>
    <s v="UCAYAL53027019PERKINS-MP-2251EL"/>
    <s v="Electro Ucayali S.A."/>
    <x v="4"/>
    <x v="4"/>
    <s v="C. T. PURUS"/>
    <x v="9"/>
    <s v="EL"/>
    <x v="2"/>
    <x v="20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0"/>
    <n v="0"/>
    <m/>
    <n v="1.6666666666666666E-2"/>
    <n v="1.6333333333333335E-2"/>
    <n v="0"/>
    <n v="0"/>
    <n v="25"/>
    <s v="BASE DE DATOS"/>
    <m/>
  </r>
  <r>
    <s v="24"/>
    <x v="8"/>
    <s v="ELC"/>
    <s v="33008793"/>
    <s v="33008793"/>
    <x v="2"/>
    <s v="CAT-M1"/>
    <s v="S"/>
    <n v="0.5"/>
    <n v="0.5"/>
    <n v="0"/>
    <n v="0"/>
    <n v="0"/>
    <n v="0"/>
    <n v="0"/>
    <n v="0"/>
    <n v="0"/>
    <m/>
    <x v="0"/>
    <s v="ELC33008793CAT-M1EL"/>
    <s v="Electro Centro S. A."/>
    <x v="5"/>
    <x v="5"/>
    <s v="CT Ayacucho"/>
    <x v="10"/>
    <s v="EL"/>
    <x v="2"/>
    <x v="21"/>
    <x v="0"/>
    <s v="Instalado"/>
    <s v="Operativo"/>
    <s v="Distribuidora"/>
    <x v="0"/>
    <x v="0"/>
    <x v="1"/>
    <x v="0"/>
    <s v="Estatal"/>
    <s v="AYACUCHO"/>
    <s v="AYACUCHO"/>
    <s v="AYACUCHO"/>
    <s v="HUAMANGA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8"/>
    <s v="ELC"/>
    <s v="33009493"/>
    <s v="33009493"/>
    <x v="2"/>
    <s v="CAT-E1"/>
    <s v="S"/>
    <n v="0.5"/>
    <n v="0.35"/>
    <n v="0"/>
    <n v="0"/>
    <n v="0"/>
    <n v="0"/>
    <n v="0"/>
    <n v="0"/>
    <n v="0"/>
    <m/>
    <x v="0"/>
    <s v="ELC33009493CAT-E1EL"/>
    <s v="Electro Centro S. A."/>
    <x v="5"/>
    <x v="5"/>
    <s v="CT Satipo"/>
    <x v="11"/>
    <s v="EL"/>
    <x v="2"/>
    <x v="22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4.1666666666666664E-2"/>
    <n v="2.9166666666666664E-2"/>
    <n v="0"/>
    <n v="0"/>
    <n v="27"/>
    <s v="BASE DE DATOS"/>
    <m/>
  </r>
  <r>
    <s v="24"/>
    <x v="8"/>
    <s v="ELC"/>
    <s v="33009493"/>
    <s v="33009493"/>
    <x v="2"/>
    <s v="CAT-C27M1"/>
    <s v="S"/>
    <n v="0.75"/>
    <n v="0.5"/>
    <n v="0.54500000000000004"/>
    <n v="0.82899999999999996"/>
    <n v="1.3740000000000001"/>
    <n v="0"/>
    <n v="8.7799999999999994"/>
    <n v="0"/>
    <n v="0"/>
    <m/>
    <x v="0"/>
    <s v="ELC33009493CAT-C27M1EL"/>
    <s v="Electro Centro S. A."/>
    <x v="5"/>
    <x v="5"/>
    <s v="CT Satipo"/>
    <x v="11"/>
    <s v="EL"/>
    <x v="2"/>
    <x v="23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1.3740000000000001"/>
    <n v="1.374E-3"/>
    <m/>
    <n v="6.25E-2"/>
    <n v="4.1666666666666664E-2"/>
    <n v="0"/>
    <n v="0"/>
    <n v="27"/>
    <s v="BASE DE DATOS"/>
    <m/>
  </r>
  <r>
    <s v="24"/>
    <x v="8"/>
    <s v="ELC"/>
    <s v="33009493"/>
    <s v="33009493"/>
    <x v="2"/>
    <s v="CAT-C27M2"/>
    <s v="S"/>
    <n v="0.75"/>
    <n v="0.5"/>
    <n v="0.503"/>
    <n v="3.2879999999999998"/>
    <n v="3.7909999999999999"/>
    <n v="0"/>
    <n v="11.6"/>
    <n v="0"/>
    <n v="0"/>
    <m/>
    <x v="0"/>
    <s v="ELC33009493CAT-C27M2EL"/>
    <s v="Electro Centro S. A."/>
    <x v="5"/>
    <x v="5"/>
    <s v="CT Satipo"/>
    <x v="11"/>
    <s v="EL"/>
    <x v="2"/>
    <x v="24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3.7909999999999999"/>
    <n v="3.7910000000000001E-3"/>
    <m/>
    <n v="6.25E-2"/>
    <n v="4.1666666666666664E-2"/>
    <n v="0"/>
    <n v="0"/>
    <n v="27"/>
    <s v="BASE DE DATOS"/>
    <m/>
  </r>
  <r>
    <s v="24"/>
    <x v="8"/>
    <s v="ELC"/>
    <s v="53203411"/>
    <s v="53203411"/>
    <x v="2"/>
    <s v="CUMMINS"/>
    <s v="S"/>
    <n v="0.1"/>
    <n v="0.1"/>
    <n v="1.018"/>
    <n v="4.8049999999999997"/>
    <n v="5.8230000000000004"/>
    <n v="0"/>
    <n v="28.83"/>
    <n v="0"/>
    <n v="0"/>
    <m/>
    <x v="0"/>
    <s v="ELC53203411CUMMINSEL"/>
    <s v="Electro Centro S. A."/>
    <x v="5"/>
    <x v="5"/>
    <s v="CT Pozuzo"/>
    <x v="12"/>
    <s v="EL"/>
    <x v="2"/>
    <x v="10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5.8230000000000004"/>
    <n v="5.8230000000000001E-3"/>
    <m/>
    <n v="8.3333333333333332E-3"/>
    <n v="8.3333333333333332E-3"/>
    <n v="0"/>
    <n v="-8.8817841970012523E-16"/>
    <n v="27"/>
    <s v="BASE DE DATOS"/>
    <m/>
  </r>
  <r>
    <s v="24"/>
    <x v="8"/>
    <s v="ELC"/>
    <s v="53203411"/>
    <s v="53203411"/>
    <x v="2"/>
    <s v="CAT-M2"/>
    <s v="S"/>
    <n v="0.5"/>
    <n v="0.5"/>
    <n v="7.5999999999999998E-2"/>
    <n v="2.0470000000000002"/>
    <n v="2.1230000000000002"/>
    <n v="0"/>
    <n v="7.58"/>
    <n v="0"/>
    <n v="0"/>
    <m/>
    <x v="0"/>
    <s v="ELC53203411CAT-M2EL"/>
    <s v="Electro Centro S. A."/>
    <x v="5"/>
    <x v="5"/>
    <s v="CT Pozuzo"/>
    <x v="12"/>
    <s v="EL"/>
    <x v="2"/>
    <x v="25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2.1230000000000002"/>
    <n v="2.1230000000000003E-3"/>
    <m/>
    <n v="4.1666666666666664E-2"/>
    <n v="4.1666666666666664E-2"/>
    <n v="0"/>
    <n v="0"/>
    <n v="27"/>
    <s v="BASE DE DATOS"/>
    <m/>
  </r>
  <r>
    <s v="24"/>
    <x v="8"/>
    <s v="ELC"/>
    <s v="53203411"/>
    <s v="53203411"/>
    <x v="2"/>
    <s v="VOLVO-M1"/>
    <s v="S"/>
    <n v="0.5"/>
    <n v="0.5"/>
    <n v="1.1259999999999999"/>
    <n v="3.0270000000000001"/>
    <n v="4.1529999999999996"/>
    <n v="0"/>
    <n v="16"/>
    <n v="0"/>
    <n v="0"/>
    <m/>
    <x v="0"/>
    <s v="ELC53203411VOLVO-M1EL"/>
    <s v="Electro Centro S. A."/>
    <x v="5"/>
    <x v="5"/>
    <s v="CT Pozuzo"/>
    <x v="12"/>
    <s v="EL"/>
    <x v="2"/>
    <x v="26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4.1529999999999996"/>
    <n v="4.1529999999999996E-3"/>
    <m/>
    <n v="4.1666666666666664E-2"/>
    <n v="4.1666666666666664E-2"/>
    <n v="0"/>
    <n v="8.8817841970012523E-16"/>
    <n v="27"/>
    <s v="BASE DE DATOS"/>
    <m/>
  </r>
  <r>
    <s v="24"/>
    <x v="8"/>
    <s v="ELC"/>
    <s v="53203411"/>
    <s v="53203411"/>
    <x v="2"/>
    <s v="DETROIT-M1"/>
    <s v="S"/>
    <n v="0.5"/>
    <n v="0.5"/>
    <n v="3.1560000000000001"/>
    <n v="3.423"/>
    <n v="6.5789999999999997"/>
    <n v="0"/>
    <n v="17.53"/>
    <n v="0"/>
    <n v="0"/>
    <m/>
    <x v="0"/>
    <s v="ELC53203411DETROIT-M1EL"/>
    <s v="Electro Centro S. A."/>
    <x v="5"/>
    <x v="5"/>
    <s v="CT Pozuzo"/>
    <x v="12"/>
    <s v="EL"/>
    <x v="2"/>
    <x v="27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6.5789999999999997"/>
    <n v="6.5789999999999998E-3"/>
    <m/>
    <n v="4.1666666666666664E-2"/>
    <n v="4.1666666666666664E-2"/>
    <n v="0"/>
    <n v="8.8817841970012523E-16"/>
    <n v="27"/>
    <s v="BASE DE DATOS"/>
    <m/>
  </r>
  <r>
    <s v="24"/>
    <x v="8"/>
    <s v="ELNO"/>
    <s v="33034294"/>
    <s v="33034294"/>
    <x v="2"/>
    <s v="SKODA 1"/>
    <s v="S"/>
    <n v="1"/>
    <n v="0.8"/>
    <n v="0"/>
    <n v="0"/>
    <n v="0"/>
    <n v="0"/>
    <n v="0"/>
    <n v="0"/>
    <n v="0"/>
    <m/>
    <x v="0"/>
    <s v="ELNO33034294SKODA 1EL"/>
    <s v="Electro Nor Oeste S. A."/>
    <x v="10"/>
    <x v="10"/>
    <s v="C. T. Sechura"/>
    <x v="24"/>
    <s v="EL"/>
    <x v="2"/>
    <x v="58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8.3333333333333329E-2"/>
    <n v="6.6666666666666666E-2"/>
    <n v="0"/>
    <n v="0"/>
    <n v="28"/>
    <s v="BASE DE DATOS"/>
    <m/>
  </r>
  <r>
    <s v="24"/>
    <x v="8"/>
    <s v="ELNO"/>
    <s v="33034294"/>
    <s v="33034294"/>
    <x v="2"/>
    <s v="SKODA 2"/>
    <s v="S"/>
    <n v="1"/>
    <n v="0.8"/>
    <n v="0"/>
    <n v="0"/>
    <n v="0"/>
    <n v="0"/>
    <n v="0"/>
    <n v="0"/>
    <n v="0"/>
    <m/>
    <x v="0"/>
    <s v="ELNO33034294SKODA 2EL"/>
    <s v="Electro Nor Oeste S. A."/>
    <x v="10"/>
    <x v="10"/>
    <s v="C. T. Sechura"/>
    <x v="24"/>
    <s v="EL"/>
    <x v="2"/>
    <x v="251"/>
    <x v="0"/>
    <s v="Instalado"/>
    <n v="0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16666666666666666"/>
    <n v="0.13333333333333333"/>
    <n v="0"/>
    <n v="0"/>
    <n v="28"/>
    <s v="BASE DE DATOS"/>
    <m/>
  </r>
  <r>
    <s v="24"/>
    <x v="8"/>
    <s v="ELNO"/>
    <s v="33034294"/>
    <s v="33034294"/>
    <x v="2"/>
    <s v="CKD. 2"/>
    <s v="S"/>
    <n v="0.48"/>
    <n v="0.35"/>
    <n v="0"/>
    <n v="0"/>
    <n v="0"/>
    <n v="0"/>
    <n v="0"/>
    <n v="0"/>
    <n v="0"/>
    <m/>
    <x v="0"/>
    <s v="ELNO33034294CKD. 2EL"/>
    <s v="Electro Nor Oeste S. A."/>
    <x v="10"/>
    <x v="10"/>
    <s v="C. T. Sechura"/>
    <x v="24"/>
    <s v="EL"/>
    <x v="2"/>
    <x v="59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8"/>
    <s v="ELNO"/>
    <s v="33034294"/>
    <s v="33034294"/>
    <x v="2"/>
    <s v="CKD. 3"/>
    <s v="S"/>
    <n v="0.48"/>
    <n v="0.35"/>
    <n v="0"/>
    <n v="0"/>
    <n v="0"/>
    <n v="0"/>
    <n v="0"/>
    <n v="0"/>
    <n v="0"/>
    <m/>
    <x v="0"/>
    <s v="ELNO33034294CKD. 3EL"/>
    <s v="Electro Nor Oeste S. A."/>
    <x v="10"/>
    <x v="10"/>
    <s v="C. T. Sechura"/>
    <x v="24"/>
    <s v="EL"/>
    <x v="2"/>
    <x v="60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8"/>
    <s v="ELNO"/>
    <s v="33098299"/>
    <s v="33098299"/>
    <x v="2"/>
    <s v="SKODA-1"/>
    <s v="S"/>
    <n v="1"/>
    <n v="0.6"/>
    <n v="0"/>
    <n v="0"/>
    <n v="0"/>
    <n v="0"/>
    <n v="0"/>
    <n v="0"/>
    <n v="0"/>
    <m/>
    <x v="0"/>
    <s v="ELNO33098299SKODA-1EL"/>
    <s v="Electro Nor Oeste S. A."/>
    <x v="10"/>
    <x v="10"/>
    <s v="C. T. Huápalas"/>
    <x v="25"/>
    <s v="EL"/>
    <x v="2"/>
    <x v="61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4.9999999999999996E-2"/>
    <n v="0"/>
    <n v="0"/>
    <n v="28"/>
    <s v="BASE DE DATOS"/>
    <m/>
  </r>
  <r>
    <s v="24"/>
    <x v="8"/>
    <s v="ELNO"/>
    <s v="33098299"/>
    <s v="33098299"/>
    <x v="2"/>
    <s v="SKODA-2"/>
    <s v="S"/>
    <n v="1"/>
    <n v="0"/>
    <n v="0"/>
    <n v="0"/>
    <n v="0"/>
    <n v="0"/>
    <n v="0"/>
    <n v="0"/>
    <n v="0"/>
    <m/>
    <x v="0"/>
    <s v="ELNO33098299SKODA-2EL"/>
    <s v="Electro Nor Oeste S. A."/>
    <x v="10"/>
    <x v="10"/>
    <s v="C. T. Huápalas"/>
    <x v="25"/>
    <s v="EL"/>
    <x v="2"/>
    <x v="6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0"/>
    <n v="0"/>
    <n v="0"/>
    <n v="28"/>
    <s v="BASE DE DATOS"/>
    <m/>
  </r>
  <r>
    <s v="24"/>
    <x v="8"/>
    <s v="ELNO"/>
    <s v="33098299"/>
    <s v="33098299"/>
    <x v="2"/>
    <s v="CAT 1"/>
    <s v="S"/>
    <n v="0.5"/>
    <n v="0.4"/>
    <n v="20.8"/>
    <n v="0"/>
    <n v="20.8"/>
    <n v="0"/>
    <n v="54.25"/>
    <n v="0"/>
    <n v="0"/>
    <m/>
    <x v="0"/>
    <s v="ELNO33098299CAT 1EL"/>
    <s v="Electro Nor Oeste S. A."/>
    <x v="10"/>
    <x v="10"/>
    <s v="C. T. Huápalas"/>
    <x v="25"/>
    <s v="EL"/>
    <x v="2"/>
    <x v="5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20.8"/>
    <n v="2.0799999999999999E-2"/>
    <m/>
    <n v="4.1666666666666664E-2"/>
    <n v="3.3333333333333333E-2"/>
    <n v="0"/>
    <n v="0"/>
    <n v="28"/>
    <s v="BASE DE DATOS"/>
    <m/>
  </r>
  <r>
    <s v="24"/>
    <x v="8"/>
    <s v="ELNO"/>
    <s v="33098299"/>
    <s v="33098299"/>
    <x v="2"/>
    <s v="CAT 2"/>
    <s v="S"/>
    <n v="0.5"/>
    <n v="0.4"/>
    <n v="0"/>
    <n v="0"/>
    <n v="0"/>
    <n v="0"/>
    <n v="0"/>
    <n v="0"/>
    <n v="0"/>
    <m/>
    <x v="0"/>
    <s v="ELNO33098299CAT 2EL"/>
    <s v="Electro Nor Oeste S. A."/>
    <x v="10"/>
    <x v="10"/>
    <s v="C. T. Huápalas"/>
    <x v="25"/>
    <s v="EL"/>
    <x v="2"/>
    <x v="5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8"/>
    <s v="ELNO"/>
    <s v="33098299"/>
    <s v="33098299"/>
    <x v="2"/>
    <s v="CAT 3"/>
    <s v="S"/>
    <n v="0.5"/>
    <n v="0.4"/>
    <n v="20.399999999999999"/>
    <n v="0"/>
    <n v="20.399999999999999"/>
    <n v="0"/>
    <n v="53.75"/>
    <n v="0"/>
    <n v="0"/>
    <m/>
    <x v="0"/>
    <s v="ELNO33098299CAT 3EL"/>
    <s v="Electro Nor Oeste S. A."/>
    <x v="10"/>
    <x v="10"/>
    <s v="C. T. Huápalas"/>
    <x v="25"/>
    <s v="EL"/>
    <x v="2"/>
    <x v="6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20.399999999999999"/>
    <n v="2.0399999999999998E-2"/>
    <m/>
    <n v="4.1666666666666664E-2"/>
    <n v="3.3333333333333333E-2"/>
    <n v="0"/>
    <n v="0"/>
    <n v="28"/>
    <s v="BASE DE DATOS"/>
    <m/>
  </r>
  <r>
    <s v="24"/>
    <x v="8"/>
    <s v="ELNO"/>
    <s v="33098299"/>
    <s v="33098299"/>
    <x v="2"/>
    <s v="CAT D 399"/>
    <s v="S"/>
    <n v="0.9"/>
    <n v="0"/>
    <n v="0"/>
    <n v="0"/>
    <n v="0"/>
    <n v="0"/>
    <n v="0"/>
    <n v="0"/>
    <n v="0"/>
    <m/>
    <x v="0"/>
    <s v="ELNO33098299CAT D 399EL"/>
    <s v="Electro Nor Oeste S. A."/>
    <x v="10"/>
    <x v="10"/>
    <s v="C. T. Huápalas"/>
    <x v="25"/>
    <s v="EL"/>
    <x v="2"/>
    <x v="64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8"/>
    <s v="ELNO"/>
    <s v="33034494"/>
    <s v="33034494"/>
    <x v="2"/>
    <s v="CAT. 1"/>
    <s v="S"/>
    <n v="0.66"/>
    <n v="0.65"/>
    <n v="0"/>
    <n v="0"/>
    <n v="0"/>
    <n v="0"/>
    <n v="0"/>
    <n v="0"/>
    <n v="0"/>
    <m/>
    <x v="1"/>
    <s v="ELNO33034494CAT. 1EL"/>
    <s v="Electro Nor Oeste S. A."/>
    <x v="10"/>
    <x v="10"/>
    <s v="C. T. Morropón"/>
    <x v="26"/>
    <s v="EL"/>
    <x v="2"/>
    <x v="65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5.5E-2"/>
    <n v="5.4166666666666669E-2"/>
    <n v="0"/>
    <n v="0"/>
    <n v="28"/>
    <s v="BASE DE DATOS"/>
    <m/>
  </r>
  <r>
    <s v="24"/>
    <x v="8"/>
    <s v="ELNO"/>
    <s v="33034494"/>
    <s v="33034494"/>
    <x v="2"/>
    <s v="CAT. 2"/>
    <s v="N"/>
    <n v="0"/>
    <n v="0"/>
    <n v="0"/>
    <n v="0"/>
    <n v="0"/>
    <n v="0"/>
    <n v="0"/>
    <n v="0"/>
    <n v="0"/>
    <m/>
    <x v="1"/>
    <s v="ELNO33034494CAT. 2EL"/>
    <s v="Electro Nor Oeste S. A."/>
    <x v="10"/>
    <x v="10"/>
    <s v="C. T. Morropón"/>
    <x v="26"/>
    <s v="EL"/>
    <x v="2"/>
    <x v="66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8"/>
    <s v="ELNO"/>
    <s v="33034494"/>
    <s v="33034494"/>
    <x v="2"/>
    <s v="SKODA"/>
    <s v="N"/>
    <n v="0.32"/>
    <n v="0"/>
    <n v="0"/>
    <n v="0"/>
    <n v="0"/>
    <n v="0"/>
    <n v="0"/>
    <n v="0"/>
    <n v="0"/>
    <m/>
    <x v="1"/>
    <s v="ELNO33034494SKODAEL"/>
    <s v="Electro Nor Oeste S. A."/>
    <x v="10"/>
    <x v="10"/>
    <s v="C. T. Morropón"/>
    <x v="26"/>
    <s v="EL"/>
    <x v="2"/>
    <x v="67"/>
    <x v="0"/>
    <s v="Retirado"/>
    <s v="In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2.6666666666666668E-2"/>
    <n v="0"/>
    <n v="0"/>
    <n v="0"/>
    <n v="28"/>
    <s v="BASE DE DATOS"/>
    <m/>
  </r>
  <r>
    <s v="24"/>
    <x v="8"/>
    <s v="ELNO"/>
    <s v="33034494"/>
    <s v="33034494"/>
    <x v="2"/>
    <s v="CAT D 399"/>
    <s v="N"/>
    <n v="0.9"/>
    <n v="0"/>
    <n v="0"/>
    <n v="0"/>
    <n v="0"/>
    <n v="0"/>
    <n v="0"/>
    <n v="0"/>
    <n v="0"/>
    <m/>
    <x v="1"/>
    <s v="ELNO33034494CAT D 399EL"/>
    <s v="Electro Nor Oeste S. A."/>
    <x v="10"/>
    <x v="10"/>
    <s v="C. T. Morropón"/>
    <x v="26"/>
    <s v="EL"/>
    <x v="2"/>
    <x v="64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8"/>
    <s v="ELNO"/>
    <s v="41037394"/>
    <s v="41037394"/>
    <x v="2"/>
    <s v="V. PENTA 1"/>
    <s v="S"/>
    <n v="0.15"/>
    <n v="0"/>
    <n v="0"/>
    <n v="0"/>
    <n v="0"/>
    <n v="0"/>
    <n v="0"/>
    <n v="0"/>
    <n v="0"/>
    <m/>
    <x v="1"/>
    <s v="ELNO41037394V. PENTA 1EL"/>
    <s v="Electro Nor Oeste S. A."/>
    <x v="10"/>
    <x v="10"/>
    <s v="C. T. Canchaque"/>
    <x v="27"/>
    <s v="EL"/>
    <x v="2"/>
    <x v="68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8"/>
    <s v="ELNO"/>
    <s v="41037394"/>
    <s v="41037394"/>
    <x v="2"/>
    <s v="V. PENTA 2"/>
    <s v="S"/>
    <n v="0.2"/>
    <n v="0"/>
    <n v="0"/>
    <n v="0"/>
    <n v="0"/>
    <n v="0"/>
    <n v="0"/>
    <n v="0"/>
    <n v="0"/>
    <m/>
    <x v="1"/>
    <s v="ELNO41037394V. PENTA 2EL"/>
    <s v="Electro Nor Oeste S. A."/>
    <x v="10"/>
    <x v="10"/>
    <s v="C. T. Canchaque"/>
    <x v="27"/>
    <s v="EL"/>
    <x v="2"/>
    <x v="252"/>
    <x v="0"/>
    <s v="Instal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s v="-"/>
    <s v="-"/>
    <e v="#N/A"/>
    <n v="0"/>
    <n v="28"/>
    <s v="BASE DE DATOS"/>
    <m/>
  </r>
  <r>
    <s v="24"/>
    <x v="8"/>
    <s v="ELNO"/>
    <s v="33034695"/>
    <s v="33034695"/>
    <x v="2"/>
    <s v="CKD"/>
    <s v="N"/>
    <n v="0.22"/>
    <n v="0"/>
    <n v="0"/>
    <n v="0"/>
    <n v="0"/>
    <n v="0"/>
    <n v="0"/>
    <n v="0"/>
    <n v="0"/>
    <m/>
    <x v="1"/>
    <s v="ELNO33034695CKDEL"/>
    <s v="Electro Nor Oeste S. A."/>
    <x v="10"/>
    <x v="10"/>
    <s v="C. T. Santo Domingo"/>
    <x v="28"/>
    <s v="EL"/>
    <x v="2"/>
    <x v="70"/>
    <x v="0"/>
    <s v="Retirado"/>
    <s v="In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1.8333333333333333E-2"/>
    <n v="0"/>
    <n v="0"/>
    <n v="0"/>
    <n v="28"/>
    <s v="BASE DE DATOS"/>
    <m/>
  </r>
  <r>
    <s v="24"/>
    <x v="8"/>
    <s v="ELNO"/>
    <s v="33034695"/>
    <s v="33034695"/>
    <x v="2"/>
    <s v="V.PENTA"/>
    <s v="S"/>
    <n v="0.1"/>
    <n v="0"/>
    <n v="0"/>
    <n v="0"/>
    <n v="0"/>
    <n v="0"/>
    <n v="0"/>
    <n v="0"/>
    <n v="0"/>
    <m/>
    <x v="1"/>
    <s v="ELNO33034695V.PENTAEL"/>
    <s v="Electro Nor Oeste S. A."/>
    <x v="10"/>
    <x v="10"/>
    <s v="C. T. Santo Domingo"/>
    <x v="28"/>
    <s v="EL"/>
    <x v="2"/>
    <x v="71"/>
    <x v="0"/>
    <s v="Retirado"/>
    <s v="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8.3333333333333332E-3"/>
    <n v="0"/>
    <n v="0"/>
    <n v="0"/>
    <n v="28"/>
    <s v="BASE DE DATOS"/>
    <m/>
  </r>
  <r>
    <s v="24"/>
    <x v="8"/>
    <s v="ELNO"/>
    <s v="33034594"/>
    <s v="33034594"/>
    <x v="2"/>
    <s v="CAT-3412"/>
    <s v="N"/>
    <n v="0.6"/>
    <n v="0"/>
    <n v="0"/>
    <n v="0"/>
    <n v="0"/>
    <n v="0"/>
    <n v="0"/>
    <n v="0"/>
    <n v="0"/>
    <m/>
    <x v="1"/>
    <s v="ELNO33034594CAT-3412EL"/>
    <s v="Electro Nor Oeste S. A."/>
    <x v="10"/>
    <x v="10"/>
    <s v="C. T. Huancabamba"/>
    <x v="29"/>
    <s v="EL"/>
    <x v="2"/>
    <x v="72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4.9999999999999996E-2"/>
    <n v="0"/>
    <n v="0"/>
    <n v="0"/>
    <n v="28"/>
    <s v="BASE DE DATOS"/>
    <m/>
  </r>
  <r>
    <s v="24"/>
    <x v="8"/>
    <s v="ELNO"/>
    <s v="33034594"/>
    <s v="33034594"/>
    <x v="2"/>
    <s v="VOLVO TD 70"/>
    <s v="N"/>
    <n v="0.1"/>
    <n v="0"/>
    <n v="0"/>
    <n v="0"/>
    <n v="0"/>
    <n v="0"/>
    <n v="0"/>
    <n v="0"/>
    <n v="0"/>
    <m/>
    <x v="1"/>
    <s v="ELNO33034594VOLVO TD 70EL"/>
    <s v="Electro Nor Oeste S. A."/>
    <x v="10"/>
    <x v="10"/>
    <s v="C. T. Huancabamba"/>
    <x v="29"/>
    <s v="EL"/>
    <x v="2"/>
    <x v="253"/>
    <x v="0"/>
    <s v="Instal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s v="-"/>
    <s v="-"/>
    <e v="#N/A"/>
    <n v="0"/>
    <n v="28"/>
    <s v="BASE DE DATOS"/>
    <m/>
  </r>
  <r>
    <s v="24"/>
    <x v="8"/>
    <s v="ELNO"/>
    <s v="33034594"/>
    <s v="33034594"/>
    <x v="2"/>
    <s v="VOLVO TD 100"/>
    <s v="S"/>
    <n v="0.15"/>
    <n v="0"/>
    <n v="0"/>
    <n v="0"/>
    <n v="0"/>
    <n v="0"/>
    <n v="0"/>
    <n v="0"/>
    <n v="0"/>
    <m/>
    <x v="1"/>
    <s v="ELNO33034594VOLVO TD 100EL"/>
    <s v="Electro Nor Oeste S. A."/>
    <x v="10"/>
    <x v="10"/>
    <s v="C. T. Huancabamba"/>
    <x v="29"/>
    <s v="EL"/>
    <x v="2"/>
    <x v="74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8"/>
    <s v="ELNO"/>
    <s v="33281811"/>
    <s v="33281811"/>
    <x v="2"/>
    <s v="Black start"/>
    <s v="S"/>
    <n v="0.48"/>
    <n v="0.45"/>
    <n v="0"/>
    <n v="0"/>
    <n v="0"/>
    <n v="0"/>
    <n v="0"/>
    <n v="0"/>
    <n v="0"/>
    <m/>
    <x v="0"/>
    <s v="ELNO33281811Black startEL"/>
    <s v="Electro Nor Oeste S. A."/>
    <x v="10"/>
    <x v="10"/>
    <s v="C.T. Tablazo Colán"/>
    <x v="30"/>
    <s v="EL"/>
    <x v="2"/>
    <x v="75"/>
    <x v="0"/>
    <s v="Instalado"/>
    <s v="Operativo"/>
    <s v="Distribuidora"/>
    <x v="0"/>
    <x v="0"/>
    <x v="1"/>
    <x v="0"/>
    <s v="Privado"/>
    <s v="PIURA"/>
    <s v="PIURA"/>
    <s v="PAITA"/>
    <s v="TABLAZO"/>
    <n v="0"/>
    <x v="1"/>
    <n v="0"/>
    <x v="0"/>
    <x v="0"/>
    <x v="0"/>
    <s v="MWh"/>
    <n v="0"/>
    <n v="0"/>
    <m/>
    <n v="0.04"/>
    <n v="3.7499999999999999E-2"/>
    <n v="0"/>
    <n v="0"/>
    <n v="28"/>
    <s v="BASE DE DATOS"/>
    <m/>
  </r>
  <r>
    <s v="24"/>
    <x v="8"/>
    <s v="ELNO"/>
    <s v="33281811"/>
    <s v="33281811"/>
    <x v="0"/>
    <s v="TG01"/>
    <s v="S"/>
    <n v="31"/>
    <n v="26.838999999999999"/>
    <n v="0"/>
    <n v="0"/>
    <n v="0"/>
    <n v="0"/>
    <n v="0"/>
    <n v="0"/>
    <n v="0"/>
    <m/>
    <x v="0"/>
    <s v="ELNO33281811TG01TG"/>
    <s v="Electro Nor Oeste S. A."/>
    <x v="10"/>
    <x v="10"/>
    <s v="C.T. Tablazo Colán"/>
    <x v="30"/>
    <s v="TG"/>
    <x v="0"/>
    <x v="76"/>
    <x v="0"/>
    <s v="Instalado"/>
    <s v="Operativo"/>
    <s v="Distribuidora"/>
    <x v="0"/>
    <x v="0"/>
    <x v="1"/>
    <x v="0"/>
    <s v="Privado"/>
    <s v="PIURA"/>
    <s v="PIURA"/>
    <s v="PAITA"/>
    <s v="TABLAZO"/>
    <n v="0"/>
    <x v="0"/>
    <n v="0"/>
    <x v="0"/>
    <x v="0"/>
    <x v="0"/>
    <s v="MWh"/>
    <n v="0"/>
    <n v="0"/>
    <m/>
    <n v="2.5833333333333335"/>
    <n v="2.2365833333333334"/>
    <n v="0"/>
    <n v="0"/>
    <n v="28"/>
    <s v="BASE DE DATOS"/>
    <m/>
  </r>
  <r>
    <s v="24"/>
    <x v="8"/>
    <s v="ELNO"/>
    <s v="36222015"/>
    <s v="36222015"/>
    <x v="2"/>
    <s v="G1"/>
    <s v="S"/>
    <n v="9.3409999999999993"/>
    <n v="9.1999999999999993"/>
    <n v="1178.819"/>
    <n v="5460.4049999999997"/>
    <n v="6639.2240000000002"/>
    <n v="12.25"/>
    <n v="705.5"/>
    <n v="2.25"/>
    <n v="0"/>
    <m/>
    <x v="0"/>
    <s v="ELNO36222015G1EL"/>
    <s v="Electro Nor Oeste S. A."/>
    <x v="10"/>
    <x v="10"/>
    <s v="C. T. Tallanca"/>
    <x v="31"/>
    <s v="EL"/>
    <x v="2"/>
    <x v="36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639.2240000000002"/>
    <n v="6.6392240000000005"/>
    <m/>
    <n v="0.77841666666666665"/>
    <n v="0.76666666666666661"/>
    <n v="0"/>
    <n v="0"/>
    <n v="28"/>
    <s v="BASE DE DATOS"/>
    <m/>
  </r>
  <r>
    <s v="24"/>
    <x v="8"/>
    <s v="ELNO"/>
    <s v="36222015"/>
    <s v="36222015"/>
    <x v="2"/>
    <s v="G2"/>
    <s v="S"/>
    <n v="9.3409999999999993"/>
    <n v="9.1999999999999993"/>
    <n v="1183.9649999999999"/>
    <n v="5577.2820000000002"/>
    <n v="6761.2470000000003"/>
    <n v="5.45"/>
    <n v="714.43"/>
    <n v="0.12"/>
    <n v="0"/>
    <m/>
    <x v="0"/>
    <s v="ELNO36222015G2EL"/>
    <s v="Electro Nor Oeste S. A."/>
    <x v="10"/>
    <x v="10"/>
    <s v="C. T. Tallanca"/>
    <x v="31"/>
    <s v="EL"/>
    <x v="2"/>
    <x v="37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761.2470000000003"/>
    <n v="6.761247"/>
    <m/>
    <n v="0.77841666666666665"/>
    <n v="0.76666666666666661"/>
    <n v="0"/>
    <n v="0"/>
    <n v="28"/>
    <s v="BASE DE DATOS"/>
    <m/>
  </r>
  <r>
    <s v="24"/>
    <x v="8"/>
    <s v="GENRNT"/>
    <s v="33372916"/>
    <s v="33372916"/>
    <x v="2"/>
    <s v="G-1"/>
    <s v="S"/>
    <n v="11.6"/>
    <n v="11.234"/>
    <n v="1230.086"/>
    <n v="4095.8389999999999"/>
    <n v="5325.9250000000002"/>
    <n v="110"/>
    <n v="614"/>
    <n v="0"/>
    <n v="1696.33"/>
    <m/>
    <x v="0"/>
    <s v="GENRNT33372916G-1EL"/>
    <s v="Genrent del Peru S.A.C."/>
    <x v="6"/>
    <x v="6"/>
    <s v="C.T. Iquitos Nueva"/>
    <x v="13"/>
    <s v="EL"/>
    <x v="2"/>
    <x v="28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325.9250000000002"/>
    <n v="5.3259249999999998"/>
    <m/>
    <n v="0.96666666666666667"/>
    <n v="0.9361666666666667"/>
    <n v="0"/>
    <n v="0"/>
    <n v="54"/>
    <s v="BASE DE DATOS"/>
    <m/>
  </r>
  <r>
    <s v="24"/>
    <x v="8"/>
    <s v="GENRNT"/>
    <s v="33372916"/>
    <s v="33372916"/>
    <x v="2"/>
    <s v="G-2"/>
    <s v="S"/>
    <n v="11.6"/>
    <n v="11.234999999999999"/>
    <n v="1173.2719999999999"/>
    <n v="4148.223"/>
    <n v="5321.4949999999999"/>
    <n v="104.98"/>
    <n v="619"/>
    <n v="0"/>
    <n v="1274.79"/>
    <m/>
    <x v="0"/>
    <s v="GENRNT33372916G-2EL"/>
    <s v="Genrent del Peru S.A.C."/>
    <x v="6"/>
    <x v="6"/>
    <s v="C.T. Iquitos Nueva"/>
    <x v="13"/>
    <s v="EL"/>
    <x v="2"/>
    <x v="29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321.4949999999999"/>
    <n v="5.3214949999999996"/>
    <m/>
    <n v="0.96666666666666667"/>
    <n v="0.93624999999999992"/>
    <n v="0"/>
    <n v="0"/>
    <n v="54"/>
    <s v="BASE DE DATOS"/>
    <m/>
  </r>
  <r>
    <s v="24"/>
    <x v="8"/>
    <s v="GENRNT"/>
    <s v="33372916"/>
    <s v="33372916"/>
    <x v="2"/>
    <s v="G-3"/>
    <s v="S"/>
    <n v="11.6"/>
    <n v="11.321"/>
    <n v="981.22699999999998"/>
    <n v="3548.5340000000001"/>
    <n v="4529.7610000000004"/>
    <n v="186.94"/>
    <n v="537"/>
    <n v="0.06"/>
    <n v="3622.85"/>
    <m/>
    <x v="0"/>
    <s v="GENRNT33372916G-3EL"/>
    <s v="Genrent del Peru S.A.C."/>
    <x v="6"/>
    <x v="6"/>
    <s v="C.T. Iquitos Nueva"/>
    <x v="13"/>
    <s v="EL"/>
    <x v="2"/>
    <x v="30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529.7610000000004"/>
    <n v="4.5297610000000006"/>
    <m/>
    <n v="0.96666666666666667"/>
    <n v="0.94341666666666668"/>
    <n v="0"/>
    <n v="0"/>
    <n v="54"/>
    <s v="BASE DE DATOS"/>
    <m/>
  </r>
  <r>
    <s v="24"/>
    <x v="8"/>
    <s v="GENRNT"/>
    <s v="33372916"/>
    <s v="33372916"/>
    <x v="2"/>
    <s v="G-4"/>
    <s v="S"/>
    <n v="11.6"/>
    <n v="11.519"/>
    <n v="1207.6590000000001"/>
    <n v="4175.28"/>
    <n v="5382.9390000000003"/>
    <n v="82"/>
    <n v="642"/>
    <n v="0"/>
    <n v="1308.26"/>
    <m/>
    <x v="0"/>
    <s v="GENRNT33372916G-4EL"/>
    <s v="Genrent del Peru S.A.C."/>
    <x v="6"/>
    <x v="6"/>
    <s v="C.T. Iquitos Nueva"/>
    <x v="13"/>
    <s v="EL"/>
    <x v="2"/>
    <x v="31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382.9390000000003"/>
    <n v="5.3829390000000004"/>
    <m/>
    <n v="0.96666666666666667"/>
    <n v="0.95991666666666664"/>
    <n v="0"/>
    <n v="0"/>
    <n v="54"/>
    <s v="BASE DE DATOS"/>
    <m/>
  </r>
  <r>
    <s v="24"/>
    <x v="8"/>
    <s v="GENRNT"/>
    <s v="33372916"/>
    <s v="33372916"/>
    <x v="2"/>
    <s v="G-5"/>
    <s v="S"/>
    <n v="11.6"/>
    <n v="11.326000000000001"/>
    <n v="1253.796"/>
    <n v="4355.1030000000001"/>
    <n v="5608.8990000000003"/>
    <n v="113"/>
    <n v="611"/>
    <n v="0"/>
    <n v="1601.15"/>
    <m/>
    <x v="0"/>
    <s v="GENRNT33372916G-5EL"/>
    <s v="Genrent del Peru S.A.C."/>
    <x v="6"/>
    <x v="6"/>
    <s v="C.T. Iquitos Nueva"/>
    <x v="13"/>
    <s v="EL"/>
    <x v="2"/>
    <x v="32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608.8990000000003"/>
    <n v="5.6088990000000001"/>
    <m/>
    <n v="0.96666666666666667"/>
    <n v="0.94383333333333341"/>
    <n v="0"/>
    <n v="0"/>
    <n v="54"/>
    <s v="BASE DE DATOS"/>
    <m/>
  </r>
  <r>
    <s v="24"/>
    <x v="8"/>
    <s v="GENRNT"/>
    <s v="33372916"/>
    <s v="33372916"/>
    <x v="2"/>
    <s v="G-6"/>
    <s v="S"/>
    <n v="11.6"/>
    <n v="11.6"/>
    <n v="970.37599999999998"/>
    <n v="3294.002"/>
    <n v="4264.3779999999997"/>
    <n v="237.89"/>
    <n v="486"/>
    <n v="0.11"/>
    <n v="901.33"/>
    <m/>
    <x v="0"/>
    <s v="GENRNT33372916G-6EL"/>
    <s v="Genrent del Peru S.A.C."/>
    <x v="6"/>
    <x v="6"/>
    <s v="C.T. Iquitos Nueva"/>
    <x v="13"/>
    <s v="EL"/>
    <x v="2"/>
    <x v="33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264.3779999999997"/>
    <n v="4.2643779999999998"/>
    <m/>
    <n v="0.96666666666666667"/>
    <n v="0.96666666666666667"/>
    <n v="0"/>
    <n v="0"/>
    <n v="54"/>
    <s v="BASE DE DATOS"/>
    <m/>
  </r>
  <r>
    <s v="24"/>
    <x v="8"/>
    <s v="GENRNT"/>
    <s v="33372916"/>
    <s v="33372916"/>
    <x v="2"/>
    <s v="G-7"/>
    <s v="S"/>
    <n v="11.6"/>
    <n v="11.523999999999999"/>
    <n v="1186.0909999999999"/>
    <n v="4135.3379999999997"/>
    <n v="5321.4290000000001"/>
    <n v="120"/>
    <n v="604"/>
    <n v="0"/>
    <n v="773.73"/>
    <m/>
    <x v="0"/>
    <s v="GENRNT33372916G-7EL"/>
    <s v="Genrent del Peru S.A.C."/>
    <x v="6"/>
    <x v="6"/>
    <s v="C.T. Iquitos Nueva"/>
    <x v="13"/>
    <s v="EL"/>
    <x v="2"/>
    <x v="34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321.4290000000001"/>
    <n v="5.3214290000000002"/>
    <m/>
    <n v="0.96666666666666667"/>
    <n v="0.96033333333333326"/>
    <n v="0"/>
    <n v="0"/>
    <n v="54"/>
    <s v="BASE DE DATOS"/>
    <m/>
  </r>
  <r>
    <s v="24"/>
    <x v="8"/>
    <s v="PLUZEP"/>
    <s v="53014599"/>
    <s v="53014599"/>
    <x v="2"/>
    <s v="MODASA 515kW"/>
    <s v="S"/>
    <n v="0.46300000000000002"/>
    <n v="0.35"/>
    <n v="6.31"/>
    <n v="1.8080000000000001"/>
    <n v="8.1180000000000003"/>
    <n v="0"/>
    <n v="68.3"/>
    <n v="0"/>
    <n v="0"/>
    <m/>
    <x v="0"/>
    <s v="PLUZEP53014599MODASA 515kWEL"/>
    <s v="Pluz Energía Perú S.A.A."/>
    <x v="35"/>
    <x v="35"/>
    <s v="C. T. Ravira-Pacaraos"/>
    <x v="17"/>
    <s v="EL"/>
    <x v="2"/>
    <x v="38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8.1180000000000003"/>
    <n v="8.1180000000000002E-3"/>
    <m/>
    <n v="9.2600000000000002E-2"/>
    <n v="6.9999999999999993E-2"/>
    <n v="0"/>
    <n v="0"/>
    <n v="80"/>
    <s v="BASE DE DATOS"/>
    <m/>
  </r>
  <r>
    <s v="24"/>
    <x v="8"/>
    <s v="PLUZEP"/>
    <s v="53014599"/>
    <s v="53014599"/>
    <x v="2"/>
    <s v="GRUPO PLACA ZQ-4288"/>
    <s v="S"/>
    <n v="0.17"/>
    <n v="0.15"/>
    <n v="0"/>
    <n v="0"/>
    <n v="0"/>
    <n v="0"/>
    <n v="0"/>
    <n v="0"/>
    <n v="0"/>
    <m/>
    <x v="0"/>
    <s v="PLUZEP53014599GRUPO PLACA ZQ-4288EL"/>
    <s v="Pluz Energía Perú S.A.A."/>
    <x v="35"/>
    <x v="35"/>
    <s v="C. T. Ravira-Pacaraos"/>
    <x v="17"/>
    <s v="EL"/>
    <x v="2"/>
    <x v="39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0"/>
    <n v="0"/>
    <m/>
    <n v="3.4000000000000002E-2"/>
    <n v="0.03"/>
    <n v="0"/>
    <n v="0"/>
    <n v="80"/>
    <s v="BASE DE DATOS"/>
    <m/>
  </r>
  <r>
    <s v="24"/>
    <x v="8"/>
    <s v="PLUZEP"/>
    <s v="53014599"/>
    <s v="53014599"/>
    <x v="2"/>
    <s v="COMMINS C900"/>
    <s v="S"/>
    <n v="0.92500000000000004"/>
    <n v="0.83499999999999996"/>
    <n v="54.198"/>
    <n v="73.007999999999996"/>
    <n v="127.206"/>
    <n v="0"/>
    <n v="355.45"/>
    <n v="0"/>
    <n v="0"/>
    <m/>
    <x v="0"/>
    <s v="PLUZEP53014599COMMINS C900EL"/>
    <s v="Pluz Energía Perú S.A.A."/>
    <x v="35"/>
    <x v="35"/>
    <s v="C. T. Ravira-Pacaraos"/>
    <x v="17"/>
    <s v="EL"/>
    <x v="2"/>
    <x v="40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127.206"/>
    <n v="0.12720600000000001"/>
    <m/>
    <n v="0.185"/>
    <n v="0.16699999999999998"/>
    <n v="0"/>
    <n v="-1.4210854715202004E-14"/>
    <n v="80"/>
    <s v="BASE DE DATOS"/>
    <m/>
  </r>
  <r>
    <s v="24"/>
    <x v="8"/>
    <s v="PLUZEP"/>
    <s v="53014599"/>
    <s v="53014599"/>
    <x v="2"/>
    <s v="COMMINS 925kW"/>
    <s v="S"/>
    <n v="0.92500000000000004"/>
    <n v="0.83499999999999996"/>
    <n v="0"/>
    <n v="0"/>
    <n v="0"/>
    <n v="0"/>
    <n v="0"/>
    <n v="0"/>
    <n v="0"/>
    <m/>
    <x v="0"/>
    <s v="PLUZEP53014599COMMINS 925kWEL"/>
    <s v="Pluz Energía Perú S.A.A."/>
    <x v="35"/>
    <x v="35"/>
    <s v="C. T. Ravira-Pacaraos"/>
    <x v="17"/>
    <s v="EL"/>
    <x v="2"/>
    <x v="41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0"/>
    <n v="0"/>
    <m/>
    <n v="0.185"/>
    <n v="0.16699999999999998"/>
    <n v="0"/>
    <n v="0"/>
    <n v="80"/>
    <s v="BASE DE DATOS"/>
    <m/>
  </r>
  <r>
    <s v="24"/>
    <x v="8"/>
    <s v="SDFENE"/>
    <s v="33149607"/>
    <s v="33149607"/>
    <x v="1"/>
    <s v="TV1"/>
    <s v="S"/>
    <n v="5.42"/>
    <n v="5"/>
    <n v="404.80900000000003"/>
    <n v="1932.288"/>
    <n v="2337.0970000000002"/>
    <n v="0"/>
    <n v="719.5"/>
    <n v="0"/>
    <n v="0"/>
    <m/>
    <x v="0"/>
    <s v="SDFENE33149607TV1TV"/>
    <s v="SDF ENERGIA SAC"/>
    <x v="34"/>
    <x v="34"/>
    <s v="C.T. OQUENDO"/>
    <x v="1"/>
    <s v="TV"/>
    <x v="1"/>
    <x v="2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2337.0970000000002"/>
    <n v="2.3370970000000004"/>
    <m/>
    <n v="0.90333333333333332"/>
    <n v="0.83333333333333337"/>
    <n v="0"/>
    <n v="0"/>
    <n v="84"/>
    <s v="BASE DE DATOS"/>
    <m/>
  </r>
  <r>
    <s v="24"/>
    <x v="8"/>
    <s v="SDFENE"/>
    <s v="33149607"/>
    <s v="33149607"/>
    <x v="1"/>
    <s v="TV2"/>
    <s v="S"/>
    <n v="2.52"/>
    <n v="2.1"/>
    <n v="0"/>
    <n v="0"/>
    <n v="0"/>
    <n v="0"/>
    <n v="0"/>
    <n v="0"/>
    <n v="0"/>
    <m/>
    <x v="0"/>
    <s v="SDFENE33149607TV2TV"/>
    <s v="SDF ENERGIA SAC"/>
    <x v="34"/>
    <x v="34"/>
    <s v="C.T. OQUENDO"/>
    <x v="1"/>
    <s v="TV"/>
    <x v="1"/>
    <x v="3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0"/>
    <n v="0"/>
    <m/>
    <n v="0.42"/>
    <n v="0.35000000000000003"/>
    <n v="0"/>
    <n v="0"/>
    <n v="84"/>
    <s v="BASE DE DATOS"/>
    <m/>
  </r>
  <r>
    <s v="24"/>
    <x v="8"/>
    <s v="SDFENE"/>
    <s v="33149607"/>
    <s v="33149607"/>
    <x v="0"/>
    <s v="TG1"/>
    <s v="S"/>
    <n v="31"/>
    <n v="29.039000000000001"/>
    <n v="3712.4009999999998"/>
    <n v="17589.127"/>
    <n v="21301.527999999998"/>
    <n v="0"/>
    <n v="707"/>
    <n v="12"/>
    <n v="0"/>
    <m/>
    <x v="0"/>
    <s v="SDFENE33149607TG1TG"/>
    <s v="SDF ENERGIA SAC"/>
    <x v="34"/>
    <x v="34"/>
    <s v="C.T. OQUENDO"/>
    <x v="1"/>
    <s v="TG"/>
    <x v="0"/>
    <x v="0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21301.527999999998"/>
    <n v="21.301527999999998"/>
    <m/>
    <n v="5.166666666666667"/>
    <n v="4.8398333333333339"/>
    <n v="0"/>
    <n v="0"/>
    <n v="84"/>
    <s v="BASE DE DATOS"/>
    <m/>
  </r>
  <r>
    <s v="24"/>
    <x v="8"/>
    <s v="AGSJAC"/>
    <s v="13375116"/>
    <s v="13375116"/>
    <x v="1"/>
    <s v="TV1"/>
    <s v="S"/>
    <n v="21.71"/>
    <n v="8.15"/>
    <n v="779.63"/>
    <n v="4430.4170000000004"/>
    <n v="5210.0469999999996"/>
    <n v="45.75"/>
    <n v="678.25"/>
    <n v="0"/>
    <n v="0"/>
    <m/>
    <x v="0"/>
    <s v="AGSJAC13375116TV1TV"/>
    <s v="Agroindustrias San Jacinto S.A.A."/>
    <x v="33"/>
    <x v="33"/>
    <s v="C.T. San Jacinto"/>
    <x v="111"/>
    <s v="TV"/>
    <x v="1"/>
    <x v="2"/>
    <x v="0"/>
    <s v="Instalado"/>
    <s v="Operativo"/>
    <s v="Generadora"/>
    <x v="0"/>
    <x v="0"/>
    <x v="0"/>
    <x v="0"/>
    <s v="Privado"/>
    <s v="ANCASH"/>
    <s v="ANCASH"/>
    <s v="SANTA"/>
    <s v="NEPEÑA"/>
    <n v="0"/>
    <x v="3"/>
    <n v="0"/>
    <x v="1"/>
    <x v="1"/>
    <x v="0"/>
    <s v="MWh"/>
    <n v="5210.0469999999996"/>
    <n v="5.2100469999999994"/>
    <m/>
    <n v="1.8091666666666668"/>
    <n v="0.6791666666666667"/>
    <n v="0"/>
    <n v="9.0949470177292824E-13"/>
    <n v="3"/>
    <s v="BASE DE DATOS"/>
    <m/>
  </r>
  <r>
    <s v="24"/>
    <x v="8"/>
    <s v="AURORA"/>
    <s v="13281411"/>
    <s v="13281411"/>
    <x v="1"/>
    <s v="G1"/>
    <s v="S"/>
    <n v="37.5"/>
    <n v="20.388999999999999"/>
    <n v="1953.5309999999999"/>
    <n v="9365.66"/>
    <n v="11319.191000000001"/>
    <n v="87.5"/>
    <n v="636.5"/>
    <n v="0"/>
    <n v="0"/>
    <m/>
    <x v="0"/>
    <s v="AURORA13281411G1TV"/>
    <s v="Agroaurora S.A.C."/>
    <x v="12"/>
    <x v="12"/>
    <s v="C.T.AGROAURORA"/>
    <x v="72"/>
    <s v="TV"/>
    <x v="1"/>
    <x v="36"/>
    <x v="0"/>
    <s v="Instalado"/>
    <s v="Operativo"/>
    <s v="Generadora"/>
    <x v="0"/>
    <x v="0"/>
    <x v="0"/>
    <x v="0"/>
    <s v="Privado"/>
    <s v="PIURA"/>
    <s v="PIURA"/>
    <s v="PAITA"/>
    <s v="LA HUACA"/>
    <n v="0"/>
    <x v="3"/>
    <n v="0"/>
    <x v="1"/>
    <x v="1"/>
    <x v="0"/>
    <s v="MWh"/>
    <n v="11319.191000000001"/>
    <n v="11.319191"/>
    <m/>
    <n v="3.125"/>
    <n v="1.6990833333333333"/>
    <n v="0"/>
    <n v="-1.8189894035458565E-12"/>
    <n v="2"/>
    <s v="BASE DE DATOS"/>
    <m/>
  </r>
  <r>
    <s v="24"/>
    <x v="8"/>
    <s v="ELP"/>
    <s v="33034695"/>
    <s v="33034695"/>
    <x v="2"/>
    <s v="MAK-1"/>
    <s v="S"/>
    <n v="9.0129999999999999"/>
    <n v="8.8260000000000005"/>
    <n v="0"/>
    <n v="0"/>
    <n v="0"/>
    <n v="0"/>
    <n v="0"/>
    <n v="0"/>
    <n v="0"/>
    <m/>
    <x v="0"/>
    <s v="ELP33034695MAK-1EL"/>
    <s v="Electroper£ S. A."/>
    <x v="15"/>
    <x v="15"/>
    <s v="Nueva C. T. Tumbes"/>
    <x v="75"/>
    <s v="EL"/>
    <x v="2"/>
    <x v="178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0"/>
    <n v="0"/>
    <m/>
    <n v="0.77833333333333332"/>
    <n v="0.73550000000000004"/>
    <n v="0"/>
    <n v="0"/>
    <n v="30"/>
    <s v="BASE DE DATOS"/>
    <m/>
  </r>
  <r>
    <s v="24"/>
    <x v="8"/>
    <s v="ELP"/>
    <s v="33034695"/>
    <s v="33034695"/>
    <x v="2"/>
    <s v="MAK-2"/>
    <s v="S"/>
    <n v="9.0129999999999999"/>
    <n v="8.5169999999999995"/>
    <n v="0"/>
    <n v="0"/>
    <n v="0"/>
    <n v="0"/>
    <n v="0"/>
    <n v="0"/>
    <n v="0"/>
    <m/>
    <x v="0"/>
    <s v="ELP33034695MAK-2EL"/>
    <s v="Electroper£ S. A."/>
    <x v="15"/>
    <x v="15"/>
    <s v="Nueva C. T. Tumbes"/>
    <x v="75"/>
    <s v="EL"/>
    <x v="2"/>
    <x v="179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0"/>
    <n v="0"/>
    <m/>
    <n v="0.77833333333333332"/>
    <n v="0.70974999999999999"/>
    <n v="0"/>
    <n v="0"/>
    <n v="30"/>
    <s v="BASE DE DATOS"/>
    <m/>
  </r>
  <r>
    <s v="24"/>
    <x v="8"/>
    <s v="SUR"/>
    <s v="20092010"/>
    <s v="20092010"/>
    <x v="2"/>
    <s v="Grupo 1"/>
    <s v="S"/>
    <n v="5.7320000000000002"/>
    <n v="5.742"/>
    <n v="400.37400000000002"/>
    <n v="1703.5150000000001"/>
    <n v="2103.8890000000001"/>
    <n v="7.88"/>
    <n v="382.43"/>
    <n v="2.27"/>
    <n v="0"/>
    <m/>
    <x v="0"/>
    <s v="SUR20092010Grupo 1EL"/>
    <s v="Emp. de Generaci¢n El‚ctrica del Sur S. A."/>
    <x v="14"/>
    <x v="14"/>
    <s v="C.T. Independencia"/>
    <x v="74"/>
    <s v="EL"/>
    <x v="2"/>
    <x v="16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2103.8890000000001"/>
    <n v="2.1038890000000001"/>
    <m/>
    <n v="0.47766666666666668"/>
    <n v="0.47849999999999998"/>
    <n v="0"/>
    <n v="0"/>
    <n v="32"/>
    <s v="BASE DE DATOS"/>
    <m/>
  </r>
  <r>
    <s v="24"/>
    <x v="8"/>
    <s v="SUR"/>
    <s v="20092010"/>
    <s v="20092010"/>
    <x v="2"/>
    <s v="Grupo 2"/>
    <s v="S"/>
    <n v="5.7320000000000002"/>
    <n v="5.7729999999999997"/>
    <n v="374.20299999999997"/>
    <n v="1535.04"/>
    <n v="1909.2429999999999"/>
    <n v="7.03"/>
    <n v="368.83"/>
    <n v="0"/>
    <n v="0"/>
    <m/>
    <x v="0"/>
    <s v="SUR20092010Grupo 2EL"/>
    <s v="Emp. de Generaci¢n El‚ctrica del Sur S. A."/>
    <x v="14"/>
    <x v="14"/>
    <s v="C.T. Independencia"/>
    <x v="74"/>
    <s v="EL"/>
    <x v="2"/>
    <x v="17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909.2429999999999"/>
    <n v="1.909243"/>
    <m/>
    <n v="0.47766666666666668"/>
    <n v="0.48108333333333331"/>
    <n v="0"/>
    <n v="0"/>
    <n v="32"/>
    <s v="BASE DE DATOS"/>
    <m/>
  </r>
  <r>
    <s v="24"/>
    <x v="8"/>
    <s v="SUR"/>
    <s v="20092010"/>
    <s v="20092010"/>
    <x v="2"/>
    <s v="Grupo 3"/>
    <s v="S"/>
    <n v="5.7320000000000002"/>
    <n v="5.7809999999999997"/>
    <n v="400.76400000000001"/>
    <n v="1607.4179999999999"/>
    <n v="2008.181"/>
    <n v="0"/>
    <n v="361.95"/>
    <n v="3.78"/>
    <n v="0"/>
    <m/>
    <x v="0"/>
    <s v="SUR20092010Grupo 3EL"/>
    <s v="Emp. de Generaci¢n El‚ctrica del Sur S. A."/>
    <x v="14"/>
    <x v="14"/>
    <s v="C.T. Independencia"/>
    <x v="74"/>
    <s v="EL"/>
    <x v="2"/>
    <x v="176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2008.181"/>
    <n v="2.008181"/>
    <m/>
    <n v="0.47766666666666668"/>
    <n v="0.48174999999999996"/>
    <n v="0"/>
    <n v="9.9999999974897946E-4"/>
    <n v="32"/>
    <s v="BASE DE DATOS"/>
    <m/>
  </r>
  <r>
    <s v="24"/>
    <x v="8"/>
    <s v="SUR"/>
    <s v="20092010"/>
    <s v="20092010"/>
    <x v="2"/>
    <s v="Grupo 4"/>
    <s v="S"/>
    <n v="5.7320000000000002"/>
    <n v="5.7649999999999997"/>
    <n v="392.92599999999999"/>
    <n v="1435.52"/>
    <n v="1828.4459999999999"/>
    <n v="8.1199999999999992"/>
    <n v="334.3"/>
    <n v="7.68"/>
    <n v="0"/>
    <m/>
    <x v="0"/>
    <s v="SUR20092010Grupo 4EL"/>
    <s v="Emp. de Generaci¢n El‚ctrica del Sur S. A."/>
    <x v="14"/>
    <x v="14"/>
    <s v="C.T. Independencia"/>
    <x v="74"/>
    <s v="EL"/>
    <x v="2"/>
    <x v="177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828.4459999999999"/>
    <n v="1.828446"/>
    <m/>
    <n v="0.47766666666666668"/>
    <n v="0.48041666666666666"/>
    <n v="0"/>
    <n v="0"/>
    <n v="32"/>
    <s v="BASE DE DATOS"/>
    <m/>
  </r>
  <r>
    <s v="24"/>
    <x v="8"/>
    <s v="EGEMSA"/>
    <s v="33005893"/>
    <s v="33005893"/>
    <x v="2"/>
    <s v="ALCO 1"/>
    <s v="N"/>
    <n v="2.5"/>
    <n v="0"/>
    <n v="0"/>
    <n v="0"/>
    <n v="0"/>
    <n v="0"/>
    <n v="0"/>
    <n v="0"/>
    <n v="0"/>
    <m/>
    <x v="0"/>
    <s v="EGEMSA33005893ALCO 1EL"/>
    <s v="Emp. de Generaci¢n El‚ctrica Machu Picchu S. A."/>
    <x v="27"/>
    <x v="27"/>
    <s v="C. T. Dolorespata-RetiradoCOES"/>
    <x v="97"/>
    <s v="EL"/>
    <x v="2"/>
    <x v="212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8"/>
    <s v="EGEMSA"/>
    <s v="33005893"/>
    <s v="33005893"/>
    <x v="2"/>
    <s v="ALCO 2"/>
    <s v="S"/>
    <n v="2.5"/>
    <n v="1.0980000000000001"/>
    <n v="0"/>
    <n v="0"/>
    <n v="0"/>
    <n v="0"/>
    <n v="0"/>
    <n v="0"/>
    <n v="0"/>
    <m/>
    <x v="0"/>
    <s v="EGEMSA33005893ALCO 2EL"/>
    <s v="Emp. de Generaci¢n El‚ctrica Machu Picchu S. A."/>
    <x v="27"/>
    <x v="27"/>
    <s v="C. T. Dolorespata-RetiradoCOES"/>
    <x v="97"/>
    <s v="EL"/>
    <x v="2"/>
    <x v="213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1500000000000012E-2"/>
    <n v="0"/>
    <n v="0"/>
    <n v="36"/>
    <s v="BASE DE DATOS"/>
    <m/>
  </r>
  <r>
    <s v="24"/>
    <x v="8"/>
    <s v="EGEMSA"/>
    <s v="33005893"/>
    <s v="33005893"/>
    <x v="2"/>
    <s v="G.MOTORS1"/>
    <s v="S"/>
    <n v="2.5"/>
    <n v="1.016"/>
    <n v="0"/>
    <n v="0"/>
    <n v="0"/>
    <n v="0"/>
    <n v="0"/>
    <n v="0"/>
    <n v="0"/>
    <m/>
    <x v="0"/>
    <s v="EGEMSA33005893G.MOTORS1EL"/>
    <s v="Emp. de Generaci¢n El‚ctrica Machu Picchu S. A."/>
    <x v="27"/>
    <x v="27"/>
    <s v="C. T. Dolorespata-RetiradoCOES"/>
    <x v="97"/>
    <s v="EL"/>
    <x v="2"/>
    <x v="214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8.4666666666666668E-2"/>
    <n v="0"/>
    <n v="0"/>
    <n v="36"/>
    <s v="BASE DE DATOS"/>
    <m/>
  </r>
  <r>
    <s v="24"/>
    <x v="8"/>
    <s v="EGEMSA"/>
    <s v="33005893"/>
    <s v="33005893"/>
    <x v="2"/>
    <s v="G.MOTORS2"/>
    <s v="N"/>
    <n v="2.5"/>
    <n v="0"/>
    <n v="0"/>
    <n v="0"/>
    <n v="0"/>
    <n v="0"/>
    <n v="0"/>
    <n v="0"/>
    <n v="0"/>
    <m/>
    <x v="0"/>
    <s v="EGEMSA33005893G.MOTORS2EL"/>
    <s v="Emp. de Generaci¢n El‚ctrica Machu Picchu S. A."/>
    <x v="27"/>
    <x v="27"/>
    <s v="C. T. Dolorespata-RetiradoCOES"/>
    <x v="97"/>
    <s v="EL"/>
    <x v="2"/>
    <x v="215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8"/>
    <s v="EGEMSA"/>
    <s v="33005893"/>
    <s v="33005893"/>
    <x v="2"/>
    <s v="G.MOTORS3"/>
    <s v="S"/>
    <n v="2.5"/>
    <n v="1.1240000000000001"/>
    <n v="0"/>
    <n v="0"/>
    <n v="0"/>
    <n v="0"/>
    <n v="0"/>
    <n v="0"/>
    <n v="0"/>
    <m/>
    <x v="0"/>
    <s v="EGEMSA33005893G.MOTORS3EL"/>
    <s v="Emp. de Generaci¢n El‚ctrica Machu Picchu S. A."/>
    <x v="27"/>
    <x v="27"/>
    <s v="C. T. Dolorespata-RetiradoCOES"/>
    <x v="97"/>
    <s v="EL"/>
    <x v="2"/>
    <x v="216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3666666666666676E-2"/>
    <n v="0"/>
    <n v="0"/>
    <n v="36"/>
    <s v="BASE DE DATOS"/>
    <m/>
  </r>
  <r>
    <s v="24"/>
    <x v="8"/>
    <s v="EGEMSA"/>
    <s v="33005893"/>
    <s v="33005893"/>
    <x v="2"/>
    <s v="SULZER 1"/>
    <s v="S"/>
    <n v="1"/>
    <n v="0.66400000000000003"/>
    <n v="0"/>
    <n v="0"/>
    <n v="0"/>
    <n v="0"/>
    <n v="0"/>
    <n v="0"/>
    <n v="0"/>
    <m/>
    <x v="0"/>
    <s v="EGEMSA33005893SULZER 1EL"/>
    <s v="Emp. de Generaci¢n El‚ctrica Machu Picchu S. A."/>
    <x v="27"/>
    <x v="27"/>
    <s v="C. T. Dolorespata-RetiradoCOES"/>
    <x v="97"/>
    <s v="EL"/>
    <x v="2"/>
    <x v="217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8.3333333333333329E-2"/>
    <n v="5.5333333333333339E-2"/>
    <n v="0"/>
    <n v="0"/>
    <n v="36"/>
    <s v="BASE DE DATOS"/>
    <m/>
  </r>
  <r>
    <s v="24"/>
    <x v="8"/>
    <s v="EGEMSA"/>
    <s v="33005893"/>
    <s v="33005893"/>
    <x v="2"/>
    <s v="SULZER 2"/>
    <s v="S"/>
    <n v="2.12"/>
    <n v="1.355"/>
    <n v="0"/>
    <n v="0"/>
    <n v="0"/>
    <n v="0"/>
    <n v="0"/>
    <n v="0"/>
    <n v="0"/>
    <m/>
    <x v="0"/>
    <s v="EGEMSA33005893SULZER 2EL"/>
    <s v="Emp. de Generaci¢n El‚ctrica Machu Picchu S. A."/>
    <x v="27"/>
    <x v="27"/>
    <s v="C. T. Dolorespata-RetiradoCOES"/>
    <x v="97"/>
    <s v="EL"/>
    <x v="2"/>
    <x v="218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17666666666666667"/>
    <n v="0.11291666666666667"/>
    <n v="0"/>
    <n v="0"/>
    <n v="36"/>
    <s v="BASE DE DATOS"/>
    <m/>
  </r>
  <r>
    <s v="24"/>
    <x v="8"/>
    <s v="FENIXP"/>
    <s v="33162508"/>
    <s v="33162508"/>
    <x v="3"/>
    <s v="TG11"/>
    <s v="S"/>
    <n v="193.4"/>
    <n v="177.09399999999999"/>
    <n v="22668.985000000001"/>
    <n v="105125.761"/>
    <n v="127794.746"/>
    <n v="0"/>
    <n v="720"/>
    <n v="0"/>
    <n v="0"/>
    <m/>
    <x v="0"/>
    <s v="FENIXP33162508TG11CC"/>
    <s v="FENIX POWER PERU S.A."/>
    <x v="29"/>
    <x v="29"/>
    <s v="Central Termica Fenix"/>
    <x v="100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7794.746"/>
    <n v="127.794746"/>
    <m/>
    <n v="16.116666666666667"/>
    <n v="14.757833333333332"/>
    <n v="0"/>
    <n v="0"/>
    <n v="51"/>
    <s v="BASE DE DATOS"/>
    <m/>
  </r>
  <r>
    <s v="24"/>
    <x v="8"/>
    <s v="FENIXP"/>
    <s v="33162508"/>
    <s v="33162508"/>
    <x v="3"/>
    <s v="TG12"/>
    <s v="S"/>
    <n v="193.4"/>
    <n v="178.83699999999999"/>
    <n v="22722.328000000001"/>
    <n v="105374.249"/>
    <n v="128096.577"/>
    <n v="0"/>
    <n v="720"/>
    <n v="0"/>
    <n v="0"/>
    <m/>
    <x v="0"/>
    <s v="FENIXP33162508TG12CC"/>
    <s v="FENIX POWER PERU S.A."/>
    <x v="29"/>
    <x v="29"/>
    <s v="Central Termica Fenix"/>
    <x v="100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8096.577"/>
    <n v="128.096577"/>
    <m/>
    <n v="16.116666666666667"/>
    <n v="14.903083333333333"/>
    <n v="0"/>
    <n v="-1.4551915228366852E-11"/>
    <n v="51"/>
    <s v="BASE DE DATOS"/>
    <m/>
  </r>
  <r>
    <s v="24"/>
    <x v="8"/>
    <s v="FENIXP"/>
    <s v="33162508"/>
    <s v="33162508"/>
    <x v="3"/>
    <s v="TV10"/>
    <s v="S"/>
    <n v="192"/>
    <n v="216.02799999999999"/>
    <n v="23071.905999999999"/>
    <n v="108325.427"/>
    <n v="131397.33300000001"/>
    <n v="0"/>
    <n v="720"/>
    <n v="0"/>
    <n v="0"/>
    <m/>
    <x v="0"/>
    <s v="FENIXP33162508TV10CC"/>
    <s v="FENIX POWER PERU S.A."/>
    <x v="29"/>
    <x v="29"/>
    <s v="Central Termica Fenix"/>
    <x v="100"/>
    <s v="TV"/>
    <x v="3"/>
    <x v="22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1397.33300000001"/>
    <n v="131.397333"/>
    <m/>
    <n v="16"/>
    <n v="18.002333333333333"/>
    <n v="0"/>
    <n v="-2.9103830456733704E-11"/>
    <n v="51"/>
    <s v="BASE DE DATOS"/>
    <m/>
  </r>
  <r>
    <s v="24"/>
    <x v="8"/>
    <s v="KALLPA"/>
    <s v="33145006"/>
    <s v="33145006"/>
    <x v="0"/>
    <s v="TG1"/>
    <s v="S"/>
    <n v="187.07300000000001"/>
    <n v="185.69399999999999"/>
    <n v="23382.054"/>
    <n v="109800.19100000001"/>
    <n v="133182.245"/>
    <n v="0"/>
    <n v="720"/>
    <n v="0"/>
    <n v="0"/>
    <m/>
    <x v="0"/>
    <s v="KALLPA33145006TG1TG"/>
    <s v="Kallpa Generaci¢n S.A."/>
    <x v="22"/>
    <x v="22"/>
    <s v="C.T. Kallpa"/>
    <x v="88"/>
    <s v="TG"/>
    <x v="3"/>
    <x v="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3182.245"/>
    <n v="133.18224499999999"/>
    <m/>
    <n v="15.589416666666667"/>
    <n v="15.474499999999999"/>
    <n v="0"/>
    <n v="0"/>
    <n v="66"/>
    <s v="BASE DE DATOS"/>
    <m/>
  </r>
  <r>
    <s v="24"/>
    <x v="8"/>
    <s v="KALLPA"/>
    <s v="33145006"/>
    <s v="33145006"/>
    <x v="0"/>
    <s v="TG2"/>
    <s v="S"/>
    <n v="191.429"/>
    <n v="179.23699999999999"/>
    <n v="26093.279999999999"/>
    <n v="122273.553"/>
    <n v="148366.83300000001"/>
    <n v="0"/>
    <n v="720"/>
    <n v="0"/>
    <n v="0"/>
    <m/>
    <x v="0"/>
    <s v="KALLPA33145006TG2TG"/>
    <s v="Kallpa Generaci¢n S.A."/>
    <x v="22"/>
    <x v="22"/>
    <s v="C.T. Kallpa"/>
    <x v="88"/>
    <s v="TG"/>
    <x v="3"/>
    <x v="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48366.83300000001"/>
    <n v="148.36683300000001"/>
    <m/>
    <n v="15.952416666666666"/>
    <n v="14.936416666666666"/>
    <n v="0"/>
    <n v="-2.9103830456733704E-11"/>
    <n v="66"/>
    <s v="BASE DE DATOS"/>
    <m/>
  </r>
  <r>
    <s v="24"/>
    <x v="8"/>
    <s v="KALLPA"/>
    <s v="33145006"/>
    <s v="33145006"/>
    <x v="0"/>
    <s v="TG3"/>
    <s v="S"/>
    <n v="193.74799999999999"/>
    <n v="186.24"/>
    <n v="26158.558000000001"/>
    <n v="121965.122"/>
    <n v="148123.68"/>
    <n v="0"/>
    <n v="720"/>
    <n v="0"/>
    <n v="0"/>
    <m/>
    <x v="0"/>
    <s v="KALLPA33145006TG3TG"/>
    <s v="Kallpa Generaci¢n S.A."/>
    <x v="22"/>
    <x v="22"/>
    <s v="C.T. Kallpa"/>
    <x v="88"/>
    <s v="TG"/>
    <x v="3"/>
    <x v="20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48123.68"/>
    <n v="148.12367999999998"/>
    <m/>
    <n v="16.145666666666667"/>
    <n v="15.520000000000001"/>
    <n v="0"/>
    <n v="0"/>
    <n v="66"/>
    <s v="BASE DE DATOS"/>
    <m/>
  </r>
  <r>
    <s v="24"/>
    <x v="8"/>
    <s v="KALLPA"/>
    <s v="33170108"/>
    <s v="33170108"/>
    <x v="0"/>
    <s v="TG5"/>
    <s v="S"/>
    <n v="195.428"/>
    <n v="214.142"/>
    <n v="26464.335999999999"/>
    <n v="125675.307"/>
    <n v="152139.64300000001"/>
    <n v="0"/>
    <n v="720"/>
    <n v="0"/>
    <n v="0"/>
    <m/>
    <x v="0"/>
    <s v="KALLPA33170108TG5TG"/>
    <s v="Kallpa Generaci¢n S.A."/>
    <x v="22"/>
    <x v="22"/>
    <s v="C.T. Las Flores"/>
    <x v="89"/>
    <s v="TG"/>
    <x v="3"/>
    <x v="18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52139.64300000001"/>
    <n v="152.13964300000001"/>
    <m/>
    <n v="16.285666666666668"/>
    <n v="17.845166666666668"/>
    <n v="0"/>
    <n v="0"/>
    <n v="66"/>
    <s v="BASE DE DATOS"/>
    <m/>
  </r>
  <r>
    <s v="24"/>
    <x v="8"/>
    <s v="KALLPA"/>
    <s v="33145006"/>
    <s v="33145006"/>
    <x v="1"/>
    <s v="TV"/>
    <s v="S"/>
    <n v="406.75"/>
    <n v="345.10300000000001"/>
    <n v="36993.635999999999"/>
    <n v="174292.302"/>
    <n v="211285.93799999999"/>
    <n v="0"/>
    <n v="720"/>
    <n v="0"/>
    <n v="0"/>
    <m/>
    <x v="0"/>
    <s v="KALLPA33145006TVTV"/>
    <s v="Kallpa Generaci¢n S.A."/>
    <x v="22"/>
    <x v="22"/>
    <s v="C.T. Kallpa"/>
    <x v="88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211285.93799999999"/>
    <n v="211.28593799999999"/>
    <m/>
    <n v="33.895833333333336"/>
    <n v="28.758583333333334"/>
    <n v="0"/>
    <n v="0"/>
    <n v="66"/>
    <s v="BASE DE DATOS"/>
    <m/>
  </r>
  <r>
    <s v="24"/>
    <x v="8"/>
    <s v="KALLPA"/>
    <s v="33170108"/>
    <s v="33170108"/>
    <x v="1"/>
    <s v="TV"/>
    <s v="S"/>
    <n v="111.172"/>
    <n v="107.654"/>
    <n v="13422.174999999999"/>
    <n v="64029.720999999998"/>
    <n v="77451.895999999993"/>
    <n v="0"/>
    <n v="720"/>
    <n v="0"/>
    <n v="0"/>
    <m/>
    <x v="0"/>
    <s v="KALLPA33170108TVTV"/>
    <s v="Kallpa Generaci¢n S.A."/>
    <x v="22"/>
    <x v="22"/>
    <s v="C.T. Las Flores"/>
    <x v="89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7451.895999999993"/>
    <n v="77.451895999999991"/>
    <m/>
    <n v="9.2643333333333331"/>
    <n v="8.971166666666667"/>
    <n v="0"/>
    <n v="0"/>
    <n v="66"/>
    <s v="BASE DE DATOS"/>
    <m/>
  </r>
  <r>
    <s v="24"/>
    <x v="8"/>
    <s v="ORYGNP"/>
    <s v="33002293"/>
    <s v="33002293"/>
    <x v="0"/>
    <s v="TG-2"/>
    <s v="N"/>
    <n v="0"/>
    <n v="0"/>
    <n v="0"/>
    <n v="0"/>
    <n v="0"/>
    <n v="0"/>
    <n v="0"/>
    <n v="0"/>
    <n v="0"/>
    <m/>
    <x v="0"/>
    <s v="ORYGNP33002293TG-2TG"/>
    <s v="Orygen Perú S.A.A."/>
    <x v="36"/>
    <x v="36"/>
    <s v="C. T. Santa Rosa"/>
    <x v="76"/>
    <s v="TG"/>
    <x v="0"/>
    <x v="180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0"/>
    <n v="0"/>
    <n v="0"/>
    <n v="0"/>
    <n v="73"/>
    <s v="BASE DE DATOS"/>
    <m/>
  </r>
  <r>
    <s v="24"/>
    <x v="8"/>
    <s v="ORYGNP"/>
    <s v="33002293"/>
    <s v="33002293"/>
    <x v="0"/>
    <s v="TG-3"/>
    <s v="N"/>
    <n v="0"/>
    <n v="0"/>
    <n v="0"/>
    <n v="0"/>
    <n v="0"/>
    <n v="0"/>
    <n v="0"/>
    <n v="0"/>
    <n v="0"/>
    <m/>
    <x v="0"/>
    <s v="ORYGNP33002293TG-3TG"/>
    <s v="Orygen Perú S.A.A."/>
    <x v="36"/>
    <x v="36"/>
    <s v="C. T. Santa Rosa"/>
    <x v="76"/>
    <s v="TG"/>
    <x v="0"/>
    <x v="181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0"/>
    <n v="0"/>
    <n v="0"/>
    <n v="0"/>
    <n v="73"/>
    <s v="BASE DE DATOS"/>
    <m/>
  </r>
  <r>
    <s v="24"/>
    <x v="8"/>
    <s v="ORYGNP"/>
    <s v="33002293"/>
    <s v="33002293"/>
    <x v="0"/>
    <s v="TG-4"/>
    <s v="N"/>
    <n v="0"/>
    <n v="0"/>
    <n v="0"/>
    <n v="0"/>
    <n v="0"/>
    <n v="0"/>
    <n v="0"/>
    <n v="0"/>
    <n v="0"/>
    <m/>
    <x v="0"/>
    <s v="ORYGNP33002293TG-4TG"/>
    <s v="Orygen Perú S.A.A."/>
    <x v="36"/>
    <x v="36"/>
    <s v="C. T. Santa Rosa"/>
    <x v="76"/>
    <s v="TG"/>
    <x v="0"/>
    <x v="182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0"/>
    <n v="0"/>
    <n v="0"/>
    <n v="0"/>
    <n v="73"/>
    <s v="BASE DE DATOS"/>
    <m/>
  </r>
  <r>
    <s v="24"/>
    <x v="8"/>
    <s v="ORYGNP"/>
    <s v="33002293"/>
    <s v="33002293"/>
    <x v="0"/>
    <s v="TG-5"/>
    <s v="S"/>
    <n v="54.8"/>
    <n v="47.905000000000001"/>
    <n v="0"/>
    <n v="0"/>
    <n v="0"/>
    <n v="0"/>
    <n v="0"/>
    <n v="0"/>
    <n v="0"/>
    <m/>
    <x v="0"/>
    <s v="ORYGNP33002293TG-5TG"/>
    <s v="Orygen Perú S.A.A."/>
    <x v="36"/>
    <x v="36"/>
    <s v="C. T. Santa Rosa"/>
    <x v="76"/>
    <s v="TG"/>
    <x v="0"/>
    <x v="183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11.92"/>
    <n v="9.5809999999999995"/>
    <n v="0"/>
    <n v="0"/>
    <n v="73"/>
    <s v="BASE DE DATOS"/>
    <m/>
  </r>
  <r>
    <s v="24"/>
    <x v="8"/>
    <s v="ORYGNP"/>
    <s v="33002293"/>
    <s v="33002293"/>
    <x v="0"/>
    <s v="TG-6"/>
    <s v="S"/>
    <n v="54.8"/>
    <n v="53.71"/>
    <n v="0"/>
    <n v="0"/>
    <n v="0"/>
    <n v="0"/>
    <n v="0"/>
    <n v="0"/>
    <n v="0"/>
    <m/>
    <x v="0"/>
    <s v="ORYGNP33002293TG-6TG"/>
    <s v="Orygen Perú S.A.A."/>
    <x v="36"/>
    <x v="36"/>
    <s v="C. T. Santa Rosa"/>
    <x v="76"/>
    <s v="TG"/>
    <x v="0"/>
    <x v="184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11.92"/>
    <n v="10.742000000000001"/>
    <n v="0"/>
    <n v="0"/>
    <n v="73"/>
    <s v="BASE DE DATOS"/>
    <m/>
  </r>
  <r>
    <s v="24"/>
    <x v="8"/>
    <s v="ORYGNP"/>
    <s v="33002293"/>
    <s v="33002293"/>
    <x v="0"/>
    <s v="TG-7"/>
    <s v="S"/>
    <n v="127.5"/>
    <n v="118.14700000000001"/>
    <n v="622.62099999999998"/>
    <n v="1002.568"/>
    <n v="1625.19"/>
    <n v="0"/>
    <n v="21.62"/>
    <n v="0"/>
    <n v="0"/>
    <m/>
    <x v="0"/>
    <s v="ORYGNP33002293TG-7TG"/>
    <s v="Orygen Perú S.A.A."/>
    <x v="36"/>
    <x v="36"/>
    <s v="C. T. Santa Rosa"/>
    <x v="76"/>
    <s v="TG"/>
    <x v="0"/>
    <x v="185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1625.19"/>
    <n v="1.6251900000000001"/>
    <m/>
    <n v="25.5"/>
    <n v="23.6294"/>
    <n v="0"/>
    <n v="-1.0000000002037268E-3"/>
    <n v="73"/>
    <s v="BASE DE DATOS"/>
    <m/>
  </r>
  <r>
    <s v="24"/>
    <x v="8"/>
    <s v="ORYGNP"/>
    <s v="33002293"/>
    <s v="33002293"/>
    <x v="0"/>
    <s v="TG-8"/>
    <s v="S"/>
    <n v="200"/>
    <n v="191.196"/>
    <n v="9483.2749999999996"/>
    <n v="20201.553"/>
    <n v="29684.828000000001"/>
    <n v="144"/>
    <n v="172.17"/>
    <n v="7.63"/>
    <n v="0"/>
    <m/>
    <x v="0"/>
    <s v="ORYGNP33002293TG-8TG"/>
    <s v="Orygen Perú S.A.A."/>
    <x v="36"/>
    <x v="36"/>
    <s v="C. T. Santa Rosa"/>
    <x v="76"/>
    <s v="TG"/>
    <x v="0"/>
    <x v="186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29684.828000000001"/>
    <n v="29.684828000000003"/>
    <m/>
    <n v="40"/>
    <n v="38.239199999999997"/>
    <n v="0"/>
    <n v="0"/>
    <n v="73"/>
    <s v="BASE DE DATOS"/>
    <m/>
  </r>
  <r>
    <s v="24"/>
    <x v="8"/>
    <s v="ORYGNP"/>
    <s v="33028294"/>
    <s v="33028294"/>
    <x v="0"/>
    <s v="TG-3"/>
    <s v="S"/>
    <n v="170"/>
    <n v="150.28899999999999"/>
    <n v="22812.513999999999"/>
    <n v="67440.479999999996"/>
    <n v="90252.994000000006"/>
    <n v="0"/>
    <n v="640.65"/>
    <n v="0"/>
    <n v="0"/>
    <m/>
    <x v="0"/>
    <s v="ORYGNP33028294TG-3TG"/>
    <s v="Orygen Perú S.A.A."/>
    <x v="36"/>
    <x v="36"/>
    <s v="C. T. Ventanilla"/>
    <x v="77"/>
    <s v="TG"/>
    <x v="3"/>
    <x v="181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90252.994000000006"/>
    <n v="90.252994000000001"/>
    <m/>
    <n v="34"/>
    <n v="30.057799999999997"/>
    <n v="0"/>
    <n v="-1.4551915228366852E-11"/>
    <n v="73"/>
    <s v="BASE DE DATOS"/>
    <m/>
  </r>
  <r>
    <s v="24"/>
    <x v="8"/>
    <s v="ORYGNP"/>
    <s v="33028294"/>
    <s v="33028294"/>
    <x v="0"/>
    <s v="TG-4"/>
    <s v="S"/>
    <n v="170"/>
    <n v="150.88900000000001"/>
    <n v="24497.102999999999"/>
    <n v="69100.409"/>
    <n v="93597.512000000002"/>
    <n v="0"/>
    <n v="663.8"/>
    <n v="1.67"/>
    <n v="0"/>
    <m/>
    <x v="0"/>
    <s v="ORYGNP33028294TG-4TG"/>
    <s v="Orygen Perú S.A.A."/>
    <x v="36"/>
    <x v="36"/>
    <s v="C. T. Ventanilla"/>
    <x v="77"/>
    <s v="TG"/>
    <x v="3"/>
    <x v="182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93597.512000000002"/>
    <n v="93.597512000000009"/>
    <m/>
    <n v="34"/>
    <n v="30.177800000000001"/>
    <n v="0"/>
    <n v="0"/>
    <n v="73"/>
    <s v="BASE DE DATOS"/>
    <m/>
  </r>
  <r>
    <s v="24"/>
    <x v="8"/>
    <s v="ORYGNP"/>
    <s v="33028294"/>
    <s v="33028294"/>
    <x v="1"/>
    <s v="TV-7"/>
    <s v="S"/>
    <n v="184"/>
    <n v="174.98699999999999"/>
    <n v="23539.51"/>
    <n v="66975.247000000003"/>
    <n v="90514.756999999998"/>
    <n v="0"/>
    <n v="621.78"/>
    <n v="98.22"/>
    <n v="0"/>
    <m/>
    <x v="0"/>
    <s v="ORYGNP33028294TV-7TV"/>
    <s v="Orygen Perú S.A.A."/>
    <x v="36"/>
    <x v="36"/>
    <s v="C. T. Ventanilla"/>
    <x v="77"/>
    <s v="TV"/>
    <x v="3"/>
    <x v="187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90514.756999999998"/>
    <n v="90.514757000000003"/>
    <m/>
    <n v="36.799999999999997"/>
    <n v="34.997399999999999"/>
    <n v="0"/>
    <n v="0"/>
    <n v="73"/>
    <s v="BASE DE DATOS"/>
    <m/>
  </r>
  <r>
    <s v="24"/>
    <x v="8"/>
    <s v="SHOGSA"/>
    <s v="33009993"/>
    <s v="33009993"/>
    <x v="1"/>
    <s v="UNIDAD 1"/>
    <s v="S"/>
    <n v="20.18"/>
    <n v="18.140999999999998"/>
    <n v="0"/>
    <n v="280.27499999999998"/>
    <n v="280.27499999999998"/>
    <n v="0"/>
    <n v="23.83"/>
    <n v="0"/>
    <n v="0"/>
    <m/>
    <x v="0"/>
    <s v="SHOGSA33009993UNIDAD 1TV"/>
    <s v="Shougang Generaci¢n El‚ctrica S.A."/>
    <x v="30"/>
    <x v="30"/>
    <s v="C. T. SAN NICOLAS"/>
    <x v="101"/>
    <s v="TV"/>
    <x v="1"/>
    <x v="227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280.27499999999998"/>
    <n v="0.280275"/>
    <m/>
    <n v="1.6816666666666666"/>
    <n v="1.5117499999999999"/>
    <n v="0"/>
    <n v="0"/>
    <n v="85"/>
    <s v="BASE DE DATOS"/>
    <m/>
  </r>
  <r>
    <s v="24"/>
    <x v="8"/>
    <s v="SHOGSA"/>
    <s v="33009993"/>
    <s v="33009993"/>
    <x v="1"/>
    <s v="UNIDAD 2"/>
    <s v="S"/>
    <n v="20.18"/>
    <n v="19.192"/>
    <n v="0"/>
    <n v="0"/>
    <n v="0"/>
    <n v="0"/>
    <n v="0"/>
    <n v="0"/>
    <n v="0"/>
    <m/>
    <x v="0"/>
    <s v="SHOGSA33009993UNIDAD 2TV"/>
    <s v="Shougang Generaci¢n El‚ctrica S.A."/>
    <x v="30"/>
    <x v="30"/>
    <s v="C. T. SAN NICOLAS"/>
    <x v="101"/>
    <s v="TV"/>
    <x v="1"/>
    <x v="228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993333333333333"/>
    <n v="0"/>
    <n v="0"/>
    <n v="85"/>
    <s v="BASE DE DATOS"/>
    <m/>
  </r>
  <r>
    <s v="24"/>
    <x v="8"/>
    <s v="SHOGSA"/>
    <s v="33009993"/>
    <s v="33009993"/>
    <x v="1"/>
    <s v="UNIDAD 3"/>
    <s v="S"/>
    <n v="27.478000000000002"/>
    <n v="24.425000000000001"/>
    <n v="0"/>
    <n v="0"/>
    <n v="0"/>
    <n v="396.03"/>
    <n v="0"/>
    <n v="0"/>
    <n v="0"/>
    <m/>
    <x v="0"/>
    <s v="SHOGSA33009993UNIDAD 3TV"/>
    <s v="Shougang Generaci¢n El‚ctrica S.A."/>
    <x v="30"/>
    <x v="30"/>
    <s v="C. T. SAN NICOLAS"/>
    <x v="101"/>
    <s v="TV"/>
    <x v="1"/>
    <x v="229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2.2898333333333336"/>
    <n v="2.0354166666666669"/>
    <n v="0"/>
    <n v="0"/>
    <n v="85"/>
    <s v="BASE DE DATOS"/>
    <m/>
  </r>
  <r>
    <s v="24"/>
    <x v="8"/>
    <s v="SHOGSA"/>
    <s v="33009993"/>
    <s v="33009993"/>
    <x v="2"/>
    <s v="CUMMINS ONAN"/>
    <s v="S"/>
    <n v="1.25"/>
    <n v="1.0609999999999999"/>
    <n v="0"/>
    <n v="0"/>
    <n v="0"/>
    <n v="0"/>
    <n v="0"/>
    <n v="0"/>
    <n v="0"/>
    <m/>
    <x v="0"/>
    <s v="SHOGSA33009993CUMMINS ONANEL"/>
    <s v="Shougang Generaci¢n El‚ctrica S.A."/>
    <x v="30"/>
    <x v="30"/>
    <s v="C. T. SAN NICOLAS"/>
    <x v="101"/>
    <s v="EL"/>
    <x v="2"/>
    <x v="230"/>
    <x v="0"/>
    <s v="Instalado"/>
    <s v="Operativo"/>
    <s v="Generadora"/>
    <x v="0"/>
    <x v="0"/>
    <x v="0"/>
    <x v="0"/>
    <s v="Privado"/>
    <s v="ICA"/>
    <s v="ICA"/>
    <s v="NAZCA"/>
    <s v="MARCONA"/>
    <n v="0"/>
    <x v="1"/>
    <n v="0"/>
    <x v="0"/>
    <x v="0"/>
    <x v="0"/>
    <s v="MWh"/>
    <n v="0"/>
    <n v="0"/>
    <m/>
    <n v="0.11363636363636363"/>
    <n v="9.6454545454545446E-2"/>
    <n v="0"/>
    <n v="0"/>
    <n v="85"/>
    <s v="BASE DE DATOS"/>
    <m/>
  </r>
  <r>
    <s v="24"/>
    <x v="9"/>
    <s v="AURORA"/>
    <s v="13281411"/>
    <s v="13281411"/>
    <x v="1"/>
    <s v="G1"/>
    <s v="S"/>
    <n v="37.5"/>
    <n v="20.388999999999999"/>
    <n v="2087.1480000000001"/>
    <n v="10127.081"/>
    <n v="12214.228999999999"/>
    <n v="47"/>
    <n v="677"/>
    <n v="0"/>
    <n v="0"/>
    <m/>
    <x v="0"/>
    <s v="AURORA13281411G1TV"/>
    <s v="Agroaurora S.A.C."/>
    <x v="12"/>
    <x v="12"/>
    <s v="C.T.AGROAURORA"/>
    <x v="72"/>
    <s v="TV"/>
    <x v="1"/>
    <x v="36"/>
    <x v="0"/>
    <s v="Instalado"/>
    <s v="Operativo"/>
    <s v="Generadora"/>
    <x v="0"/>
    <x v="0"/>
    <x v="0"/>
    <x v="0"/>
    <s v="Privado"/>
    <s v="PIURA"/>
    <s v="PIURA"/>
    <s v="PAITA"/>
    <s v="LA HUACA"/>
    <n v="0"/>
    <x v="3"/>
    <n v="0"/>
    <x v="1"/>
    <x v="1"/>
    <x v="0"/>
    <s v="MWh"/>
    <n v="12214.228999999999"/>
    <n v="12.214229"/>
    <m/>
    <n v="3.125"/>
    <n v="1.6990833333333333"/>
    <n v="0"/>
    <n v="0"/>
    <n v="2"/>
    <s v="BASE DE DATOS"/>
    <m/>
  </r>
  <r>
    <s v="24"/>
    <x v="10"/>
    <s v="AURORA"/>
    <s v="13281411"/>
    <s v="13281411"/>
    <x v="1"/>
    <s v="G1"/>
    <s v="S"/>
    <n v="37.5"/>
    <n v="20.388999999999999"/>
    <n v="1959.5619999999999"/>
    <n v="9321.0769999999993"/>
    <n v="11280.638999999999"/>
    <n v="77"/>
    <n v="647"/>
    <n v="0"/>
    <n v="0"/>
    <m/>
    <x v="0"/>
    <s v="AURORA13281411G1TV"/>
    <s v="Agroaurora S.A.C."/>
    <x v="12"/>
    <x v="12"/>
    <s v="C.T.AGROAURORA"/>
    <x v="72"/>
    <s v="TV"/>
    <x v="1"/>
    <x v="36"/>
    <x v="0"/>
    <s v="Instalado"/>
    <s v="Operativo"/>
    <s v="Generadora"/>
    <x v="0"/>
    <x v="0"/>
    <x v="0"/>
    <x v="0"/>
    <s v="Privado"/>
    <s v="PIURA"/>
    <s v="PIURA"/>
    <s v="PAITA"/>
    <s v="LA HUACA"/>
    <n v="0"/>
    <x v="3"/>
    <n v="0"/>
    <x v="1"/>
    <x v="1"/>
    <x v="0"/>
    <s v="MWh"/>
    <n v="11280.638999999999"/>
    <n v="11.280638999999999"/>
    <m/>
    <n v="3.125"/>
    <n v="1.6990833333333333"/>
    <n v="0"/>
    <n v="0"/>
    <n v="2"/>
    <s v="BASE DE DATOS"/>
    <m/>
  </r>
  <r>
    <s v="24"/>
    <x v="8"/>
    <s v="AIPSAA"/>
    <s v="13177209"/>
    <s v="13177209"/>
    <x v="1"/>
    <s v="TV01"/>
    <s v="S"/>
    <n v="23"/>
    <n v="14.733000000000001"/>
    <n v="2076.8739999999998"/>
    <n v="9395.6679999999997"/>
    <n v="11472.541999999999"/>
    <n v="39.57"/>
    <n v="676.28"/>
    <n v="4.1399999999999997"/>
    <n v="0"/>
    <m/>
    <x v="0"/>
    <s v="AIPSAA13177209TV01TV"/>
    <s v="Agro Industrial Paramonga S.A."/>
    <x v="13"/>
    <x v="13"/>
    <s v="C.T. Paramonga"/>
    <x v="73"/>
    <s v="TV"/>
    <x v="1"/>
    <x v="174"/>
    <x v="0"/>
    <s v="Instalado"/>
    <s v="Operativo"/>
    <s v="Generadora"/>
    <x v="0"/>
    <x v="0"/>
    <x v="0"/>
    <x v="0"/>
    <s v="Privado"/>
    <s v="LIMA"/>
    <s v="LIMA"/>
    <s v="PARAMONGA"/>
    <s v="BARRANCA"/>
    <n v="0"/>
    <x v="3"/>
    <s v="COGENERADOR"/>
    <x v="1"/>
    <x v="2"/>
    <x v="0"/>
    <s v="MWh"/>
    <n v="11472.541999999999"/>
    <n v="11.472541999999999"/>
    <m/>
    <n v="1.9166666666666667"/>
    <n v="1.2277500000000001"/>
    <n v="0"/>
    <n v="0"/>
    <n v="1"/>
    <s v="BASE DE DATOS"/>
    <m/>
  </r>
  <r>
    <s v="24"/>
    <x v="9"/>
    <s v="AIPSAA"/>
    <s v="13177209"/>
    <s v="13177209"/>
    <x v="1"/>
    <s v="TV01"/>
    <s v="S"/>
    <n v="23"/>
    <n v="14.733000000000001"/>
    <n v="2052.6579999999999"/>
    <n v="10204.386"/>
    <n v="12257.044"/>
    <n v="50.48"/>
    <n v="686.1"/>
    <n v="7.42"/>
    <n v="0"/>
    <m/>
    <x v="0"/>
    <s v="AIPSAA13177209TV01TV"/>
    <s v="Agro Industrial Paramonga S.A."/>
    <x v="13"/>
    <x v="13"/>
    <s v="C.T. Paramonga"/>
    <x v="73"/>
    <s v="TV"/>
    <x v="1"/>
    <x v="174"/>
    <x v="0"/>
    <s v="Instalado"/>
    <s v="Operativo"/>
    <s v="Generadora"/>
    <x v="0"/>
    <x v="0"/>
    <x v="0"/>
    <x v="0"/>
    <s v="Privado"/>
    <s v="LIMA"/>
    <s v="LIMA"/>
    <s v="PARAMONGA"/>
    <s v="BARRANCA"/>
    <n v="0"/>
    <x v="3"/>
    <s v="COGENERADOR"/>
    <x v="1"/>
    <x v="2"/>
    <x v="0"/>
    <s v="MWh"/>
    <n v="12257.044"/>
    <n v="12.257044"/>
    <m/>
    <n v="1.9166666666666667"/>
    <n v="1.2277500000000001"/>
    <n v="0"/>
    <n v="0"/>
    <n v="1"/>
    <s v="BASE DE DATOS"/>
    <m/>
  </r>
  <r>
    <s v="24"/>
    <x v="10"/>
    <s v="AIPSAA"/>
    <s v="13177209"/>
    <s v="13177209"/>
    <x v="1"/>
    <s v="TV01"/>
    <s v="S"/>
    <n v="23"/>
    <n v="14.733000000000001"/>
    <n v="1942.9960000000001"/>
    <n v="8579.65"/>
    <n v="10522.646000000001"/>
    <n v="47"/>
    <n v="628.13"/>
    <n v="44.87"/>
    <n v="0"/>
    <m/>
    <x v="0"/>
    <s v="AIPSAA13177209TV01TV"/>
    <s v="Agro Industrial Paramonga S.A."/>
    <x v="13"/>
    <x v="13"/>
    <s v="C.T. Paramonga"/>
    <x v="73"/>
    <s v="TV"/>
    <x v="1"/>
    <x v="174"/>
    <x v="0"/>
    <s v="Instalado"/>
    <s v="Operativo"/>
    <s v="Generadora"/>
    <x v="0"/>
    <x v="0"/>
    <x v="0"/>
    <x v="0"/>
    <s v="Privado"/>
    <s v="LIMA"/>
    <s v="LIMA"/>
    <s v="PARAMONGA"/>
    <s v="BARRANCA"/>
    <n v="0"/>
    <x v="3"/>
    <s v="COGENERADOR"/>
    <x v="1"/>
    <x v="2"/>
    <x v="0"/>
    <s v="MWh"/>
    <n v="10522.646000000001"/>
    <n v="10.522646"/>
    <m/>
    <n v="1.9166666666666667"/>
    <n v="1.2277500000000001"/>
    <n v="0"/>
    <n v="0"/>
    <n v="1"/>
    <s v="BASE DE DATOS"/>
    <m/>
  </r>
  <r>
    <s v="24"/>
    <x v="10"/>
    <s v="CEVER2"/>
    <s v="33021893"/>
    <s v="33021893"/>
    <x v="2"/>
    <s v="Grupo 4"/>
    <s v="S"/>
    <n v="0.68"/>
    <n v="0.50900000000000001"/>
    <n v="0"/>
    <n v="0"/>
    <n v="0"/>
    <n v="0"/>
    <n v="0"/>
    <n v="0"/>
    <n v="0"/>
    <m/>
    <x v="0"/>
    <s v="CEVER233021893Grupo 4EL"/>
    <s v="Sociedad Minera Cerro Verde S.A."/>
    <x v="19"/>
    <x v="19"/>
    <s v="C. T. Cerro Verde"/>
    <x v="83"/>
    <s v="EL"/>
    <x v="2"/>
    <x v="177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5.6666666666666671E-2"/>
    <n v="4.2416666666666665E-2"/>
    <n v="0"/>
    <n v="0"/>
    <n v="88"/>
    <s v="BASE DE DATOS"/>
    <m/>
  </r>
  <r>
    <s v="24"/>
    <x v="10"/>
    <s v="CEVER2"/>
    <s v="33021893"/>
    <s v="33021893"/>
    <x v="2"/>
    <s v="Grupo 5"/>
    <s v="S"/>
    <n v="1.825"/>
    <n v="1.2170000000000001"/>
    <n v="0"/>
    <n v="0"/>
    <n v="0"/>
    <n v="0"/>
    <n v="0"/>
    <n v="0"/>
    <n v="0"/>
    <m/>
    <x v="0"/>
    <s v="CEVER233021893Grupo 5EL"/>
    <s v="Sociedad Minera Cerro Verde S.A."/>
    <x v="19"/>
    <x v="19"/>
    <s v="C. T. Cerro Verde"/>
    <x v="83"/>
    <s v="EL"/>
    <x v="2"/>
    <x v="191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5208333333333332"/>
    <n v="0.10141666666666667"/>
    <n v="0"/>
    <n v="0"/>
    <n v="88"/>
    <s v="BASE DE DATOS"/>
    <m/>
  </r>
  <r>
    <s v="24"/>
    <x v="10"/>
    <s v="CEVER2"/>
    <s v="33021893"/>
    <s v="33021893"/>
    <x v="2"/>
    <s v="C2-3850-GE-001"/>
    <s v="S"/>
    <n v="2"/>
    <n v="2"/>
    <n v="0"/>
    <n v="0"/>
    <n v="0"/>
    <n v="0"/>
    <n v="0"/>
    <n v="0"/>
    <n v="0"/>
    <m/>
    <x v="0"/>
    <s v="CEVER233021893C2-3850-GE-001EL"/>
    <s v="Sociedad Minera Cerro Verde S.A."/>
    <x v="19"/>
    <x v="19"/>
    <s v="C. T. Cerro Verde"/>
    <x v="83"/>
    <s v="TG"/>
    <x v="0"/>
    <x v="192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10"/>
    <s v="CEVER2"/>
    <s v="33021893"/>
    <s v="33021893"/>
    <x v="2"/>
    <s v="C2-3850-GE-002"/>
    <s v="S"/>
    <n v="2"/>
    <n v="2"/>
    <n v="0"/>
    <n v="0"/>
    <n v="0"/>
    <n v="0"/>
    <n v="0"/>
    <n v="0"/>
    <n v="0"/>
    <m/>
    <x v="0"/>
    <s v="CEVER233021893C2-3850-GE-002EL"/>
    <s v="Sociedad Minera Cerro Verde S.A."/>
    <x v="19"/>
    <x v="19"/>
    <s v="C. T. Cerro Verde"/>
    <x v="83"/>
    <s v="TG"/>
    <x v="0"/>
    <x v="193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10"/>
    <s v="CEVER2"/>
    <s v="33021893"/>
    <s v="33021893"/>
    <x v="2"/>
    <s v="C2-3850-GE-003"/>
    <s v="S"/>
    <n v="2"/>
    <n v="2"/>
    <n v="0"/>
    <n v="0"/>
    <n v="0"/>
    <n v="0"/>
    <n v="0"/>
    <n v="0"/>
    <n v="0"/>
    <m/>
    <x v="0"/>
    <s v="CEVER233021893C2-3850-GE-003EL"/>
    <s v="Sociedad Minera Cerro Verde S.A."/>
    <x v="19"/>
    <x v="19"/>
    <s v="C. T. Cerro Verde"/>
    <x v="83"/>
    <s v="TG"/>
    <x v="0"/>
    <x v="194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10"/>
    <s v="CEVER2"/>
    <s v="33021893"/>
    <s v="33021893"/>
    <x v="2"/>
    <s v="C-3850-DG-002"/>
    <s v="S"/>
    <n v="2"/>
    <n v="2"/>
    <n v="0"/>
    <n v="0"/>
    <n v="0"/>
    <n v="0"/>
    <n v="0"/>
    <n v="0"/>
    <n v="0"/>
    <m/>
    <x v="0"/>
    <s v="CEVER233021893C-3850-DG-002EL"/>
    <s v="Sociedad Minera Cerro Verde S.A."/>
    <x v="19"/>
    <x v="19"/>
    <s v="C. T. Cerro Verde"/>
    <x v="83"/>
    <s v="TG"/>
    <x v="0"/>
    <x v="195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8181818181818182"/>
    <n v="0.18181818181818182"/>
    <n v="0"/>
    <n v="0"/>
    <n v="88"/>
    <s v="BASE DE DATOS"/>
    <m/>
  </r>
  <r>
    <s v="24"/>
    <x v="10"/>
    <s v="CEVER2"/>
    <s v="33021893"/>
    <s v="33021893"/>
    <x v="2"/>
    <s v="MOTIVATOR"/>
    <s v="S"/>
    <n v="2"/>
    <n v="2"/>
    <n v="0"/>
    <n v="0"/>
    <n v="0"/>
    <n v="0"/>
    <n v="0"/>
    <n v="0"/>
    <n v="0"/>
    <m/>
    <x v="0"/>
    <s v="CEVER233021893MOTIVATOREL"/>
    <s v="Sociedad Minera Cerro Verde S.A."/>
    <x v="19"/>
    <x v="19"/>
    <s v="C. T. Cerro Verde"/>
    <x v="83"/>
    <s v="TG"/>
    <x v="0"/>
    <x v="196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10"/>
    <s v="CEVER2"/>
    <s v="33021893"/>
    <s v="33021893"/>
    <x v="0"/>
    <s v="TG1"/>
    <s v="S"/>
    <n v="19.399999999999999"/>
    <n v="14.82"/>
    <n v="0"/>
    <n v="0"/>
    <n v="0"/>
    <n v="0"/>
    <n v="0"/>
    <n v="0"/>
    <n v="0"/>
    <m/>
    <x v="0"/>
    <s v="CEVER233021893TG1TG"/>
    <s v="Sociedad Minera Cerro Verde S.A."/>
    <x v="19"/>
    <x v="19"/>
    <s v="C. T. Cerro Verde"/>
    <x v="83"/>
    <s v="TG"/>
    <x v="0"/>
    <x v="0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1.6166666666666665"/>
    <n v="1.2350000000000001"/>
    <n v="0"/>
    <n v="0"/>
    <n v="88"/>
    <s v="BASE DE DATOS"/>
    <m/>
  </r>
  <r>
    <s v="24"/>
    <x v="10"/>
    <s v="CEVER2"/>
    <s v="33359615"/>
    <s v="33359615"/>
    <x v="0"/>
    <s v="TG1"/>
    <s v="S"/>
    <n v="181.3"/>
    <n v="179.37299999999999"/>
    <n v="0"/>
    <n v="0"/>
    <n v="0"/>
    <n v="9.8000000000000007"/>
    <n v="0.3"/>
    <n v="0"/>
    <n v="3"/>
    <m/>
    <x v="0"/>
    <s v="CEVER233359615TG1TG"/>
    <s v="Sociedad Minera Cerro Verde S.A."/>
    <x v="19"/>
    <x v="19"/>
    <s v="C. T. Recka"/>
    <x v="84"/>
    <s v="TG"/>
    <x v="0"/>
    <x v="197"/>
    <x v="0"/>
    <s v="Instalado"/>
    <s v="Operativo"/>
    <s v="Generadora"/>
    <x v="0"/>
    <x v="0"/>
    <x v="0"/>
    <x v="0"/>
    <s v="Privado"/>
    <s v="LAMBAYEQUE"/>
    <s v="LAMBAYEQUE"/>
    <s v="CHICLAYO"/>
    <s v="REQUE"/>
    <n v="0"/>
    <x v="1"/>
    <n v="0"/>
    <x v="0"/>
    <x v="0"/>
    <x v="0"/>
    <s v="MWh"/>
    <n v="0"/>
    <n v="0"/>
    <m/>
    <n v="15.108333333333334"/>
    <n v="14.947749999999999"/>
    <n v="0"/>
    <n v="0"/>
    <n v="88"/>
    <s v="BASE DE DATOS"/>
    <m/>
  </r>
  <r>
    <s v="24"/>
    <x v="9"/>
    <s v="CEVER2"/>
    <s v="33021893"/>
    <s v="33021893"/>
    <x v="2"/>
    <s v="Grupo 4"/>
    <s v="S"/>
    <n v="0.68"/>
    <n v="0.50900000000000001"/>
    <n v="0"/>
    <n v="0"/>
    <n v="0"/>
    <n v="0"/>
    <n v="0"/>
    <n v="0"/>
    <n v="0"/>
    <m/>
    <x v="0"/>
    <s v="CEVER233021893Grupo 4EL"/>
    <s v="Sociedad Minera Cerro Verde S.A."/>
    <x v="19"/>
    <x v="19"/>
    <s v="C. T. Cerro Verde"/>
    <x v="83"/>
    <s v="EL"/>
    <x v="2"/>
    <x v="177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5.6666666666666671E-2"/>
    <n v="4.2416666666666665E-2"/>
    <n v="0"/>
    <n v="0"/>
    <n v="88"/>
    <s v="BASE DE DATOS"/>
    <m/>
  </r>
  <r>
    <s v="24"/>
    <x v="9"/>
    <s v="CEVER2"/>
    <s v="33021893"/>
    <s v="33021893"/>
    <x v="2"/>
    <s v="Grupo 5"/>
    <s v="S"/>
    <n v="1.825"/>
    <n v="1.2170000000000001"/>
    <n v="0"/>
    <n v="0"/>
    <n v="0"/>
    <n v="0"/>
    <n v="0"/>
    <n v="0"/>
    <n v="0"/>
    <m/>
    <x v="0"/>
    <s v="CEVER233021893Grupo 5EL"/>
    <s v="Sociedad Minera Cerro Verde S.A."/>
    <x v="19"/>
    <x v="19"/>
    <s v="C. T. Cerro Verde"/>
    <x v="83"/>
    <s v="EL"/>
    <x v="2"/>
    <x v="191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5208333333333332"/>
    <n v="0.10141666666666667"/>
    <n v="0"/>
    <n v="0"/>
    <n v="88"/>
    <s v="BASE DE DATOS"/>
    <m/>
  </r>
  <r>
    <s v="24"/>
    <x v="9"/>
    <s v="CEVER2"/>
    <s v="33021893"/>
    <s v="33021893"/>
    <x v="0"/>
    <s v="TG1"/>
    <s v="S"/>
    <n v="19.399999999999999"/>
    <n v="14.82"/>
    <n v="0"/>
    <n v="0"/>
    <n v="0"/>
    <n v="0"/>
    <n v="0"/>
    <n v="0"/>
    <n v="0"/>
    <m/>
    <x v="0"/>
    <s v="CEVER233021893TG1TG"/>
    <s v="Sociedad Minera Cerro Verde S.A."/>
    <x v="19"/>
    <x v="19"/>
    <s v="C. T. Cerro Verde"/>
    <x v="83"/>
    <s v="TG"/>
    <x v="0"/>
    <x v="0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1.6166666666666665"/>
    <n v="1.2350000000000001"/>
    <n v="0"/>
    <n v="0"/>
    <n v="88"/>
    <s v="BASE DE DATOS"/>
    <m/>
  </r>
  <r>
    <s v="24"/>
    <x v="9"/>
    <s v="CEVER2"/>
    <s v="33021893"/>
    <s v="33021893"/>
    <x v="2"/>
    <s v="C2-3850-GE-001"/>
    <s v="S"/>
    <n v="2"/>
    <n v="2"/>
    <n v="0"/>
    <n v="0"/>
    <n v="0"/>
    <n v="0"/>
    <n v="0"/>
    <n v="0"/>
    <n v="0"/>
    <m/>
    <x v="0"/>
    <s v="CEVER233021893C2-3850-GE-001EL"/>
    <s v="Sociedad Minera Cerro Verde S.A."/>
    <x v="19"/>
    <x v="19"/>
    <s v="C. T. Cerro Verde"/>
    <x v="83"/>
    <s v="TG"/>
    <x v="0"/>
    <x v="192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9"/>
    <s v="CEVER2"/>
    <s v="33021893"/>
    <s v="33021893"/>
    <x v="2"/>
    <s v="C2-3850-GE-002"/>
    <s v="S"/>
    <n v="2"/>
    <n v="2"/>
    <n v="0"/>
    <n v="0"/>
    <n v="0"/>
    <n v="0"/>
    <n v="0"/>
    <n v="0"/>
    <n v="0"/>
    <m/>
    <x v="0"/>
    <s v="CEVER233021893C2-3850-GE-002EL"/>
    <s v="Sociedad Minera Cerro Verde S.A."/>
    <x v="19"/>
    <x v="19"/>
    <s v="C. T. Cerro Verde"/>
    <x v="83"/>
    <s v="TG"/>
    <x v="0"/>
    <x v="193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9"/>
    <s v="CEVER2"/>
    <s v="33021893"/>
    <s v="33021893"/>
    <x v="2"/>
    <s v="C2-3850-GE-003"/>
    <s v="S"/>
    <n v="2"/>
    <n v="2"/>
    <n v="0"/>
    <n v="0"/>
    <n v="0"/>
    <n v="0"/>
    <n v="0"/>
    <n v="0"/>
    <n v="0"/>
    <m/>
    <x v="0"/>
    <s v="CEVER233021893C2-3850-GE-003EL"/>
    <s v="Sociedad Minera Cerro Verde S.A."/>
    <x v="19"/>
    <x v="19"/>
    <s v="C. T. Cerro Verde"/>
    <x v="83"/>
    <s v="TG"/>
    <x v="0"/>
    <x v="194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9"/>
    <s v="CEVER2"/>
    <s v="33021893"/>
    <s v="33021893"/>
    <x v="2"/>
    <s v="C-3850-DG-002"/>
    <s v="S"/>
    <n v="2"/>
    <n v="2"/>
    <n v="0"/>
    <n v="0"/>
    <n v="0"/>
    <n v="0"/>
    <n v="0"/>
    <n v="0"/>
    <n v="0"/>
    <m/>
    <x v="0"/>
    <s v="CEVER233021893C-3850-DG-002EL"/>
    <s v="Sociedad Minera Cerro Verde S.A."/>
    <x v="19"/>
    <x v="19"/>
    <s v="C. T. Cerro Verde"/>
    <x v="83"/>
    <s v="TG"/>
    <x v="0"/>
    <x v="195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8181818181818182"/>
    <n v="0.18181818181818182"/>
    <n v="0"/>
    <n v="0"/>
    <n v="88"/>
    <s v="BASE DE DATOS"/>
    <m/>
  </r>
  <r>
    <s v="24"/>
    <x v="9"/>
    <s v="CEVER2"/>
    <s v="33021893"/>
    <s v="33021893"/>
    <x v="2"/>
    <s v="MOTIVATOR"/>
    <s v="S"/>
    <n v="2"/>
    <n v="2"/>
    <n v="0"/>
    <n v="0"/>
    <n v="0"/>
    <n v="0"/>
    <n v="0"/>
    <n v="0"/>
    <n v="0"/>
    <m/>
    <x v="0"/>
    <s v="CEVER233021893MOTIVATOREL"/>
    <s v="Sociedad Minera Cerro Verde S.A."/>
    <x v="19"/>
    <x v="19"/>
    <s v="C. T. Cerro Verde"/>
    <x v="83"/>
    <s v="TG"/>
    <x v="0"/>
    <x v="196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9"/>
    <s v="CEVER2"/>
    <s v="33359615"/>
    <s v="33359615"/>
    <x v="0"/>
    <s v="TG1"/>
    <s v="S"/>
    <n v="181.3"/>
    <n v="179.37299999999999"/>
    <n v="0"/>
    <n v="0"/>
    <n v="0"/>
    <n v="50.5"/>
    <n v="0"/>
    <n v="0"/>
    <n v="0.53"/>
    <m/>
    <x v="0"/>
    <s v="CEVER233359615TG1TG"/>
    <s v="Sociedad Minera Cerro Verde S.A."/>
    <x v="19"/>
    <x v="19"/>
    <s v="C. T. Recka"/>
    <x v="84"/>
    <s v="TG"/>
    <x v="0"/>
    <x v="197"/>
    <x v="0"/>
    <s v="Instalado"/>
    <s v="Operativo"/>
    <s v="Generadora"/>
    <x v="0"/>
    <x v="0"/>
    <x v="0"/>
    <x v="0"/>
    <s v="Privado"/>
    <s v="LAMBAYEQUE"/>
    <s v="LAMBAYEQUE"/>
    <s v="CHICLAYO"/>
    <s v="REQUE"/>
    <n v="0"/>
    <x v="1"/>
    <n v="0"/>
    <x v="0"/>
    <x v="0"/>
    <x v="0"/>
    <s v="MWh"/>
    <n v="0"/>
    <n v="0"/>
    <m/>
    <n v="15.108333333333334"/>
    <n v="14.947749999999999"/>
    <n v="0"/>
    <n v="0"/>
    <n v="88"/>
    <s v="BASE DE DATOS"/>
    <m/>
  </r>
  <r>
    <s v="24"/>
    <x v="8"/>
    <s v="CEVER2"/>
    <s v="33021893"/>
    <s v="33021893"/>
    <x v="2"/>
    <s v="Grupo 4"/>
    <s v="S"/>
    <n v="0.68"/>
    <n v="0.50900000000000001"/>
    <n v="0"/>
    <n v="0"/>
    <n v="0"/>
    <n v="0"/>
    <n v="0"/>
    <n v="0"/>
    <n v="0"/>
    <m/>
    <x v="0"/>
    <s v="CEVER233021893Grupo 4EL"/>
    <s v="Sociedad Minera Cerro Verde S.A."/>
    <x v="19"/>
    <x v="19"/>
    <s v="C. T. Cerro Verde"/>
    <x v="83"/>
    <s v="EL"/>
    <x v="2"/>
    <x v="177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5.6666666666666671E-2"/>
    <n v="4.2416666666666665E-2"/>
    <n v="0"/>
    <n v="0"/>
    <n v="88"/>
    <s v="BASE DE DATOS"/>
    <m/>
  </r>
  <r>
    <s v="24"/>
    <x v="8"/>
    <s v="CEVER2"/>
    <s v="33021893"/>
    <s v="33021893"/>
    <x v="2"/>
    <s v="Grupo 5"/>
    <s v="S"/>
    <n v="1.825"/>
    <n v="1.2170000000000001"/>
    <n v="0"/>
    <n v="0"/>
    <n v="0"/>
    <n v="0"/>
    <n v="0"/>
    <n v="0"/>
    <n v="0"/>
    <m/>
    <x v="0"/>
    <s v="CEVER233021893Grupo 5EL"/>
    <s v="Sociedad Minera Cerro Verde S.A."/>
    <x v="19"/>
    <x v="19"/>
    <s v="C. T. Cerro Verde"/>
    <x v="83"/>
    <s v="EL"/>
    <x v="2"/>
    <x v="191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5208333333333332"/>
    <n v="0.10141666666666667"/>
    <n v="0"/>
    <n v="0"/>
    <n v="88"/>
    <s v="BASE DE DATOS"/>
    <m/>
  </r>
  <r>
    <s v="24"/>
    <x v="8"/>
    <s v="CEVER2"/>
    <s v="33021893"/>
    <s v="33021893"/>
    <x v="0"/>
    <s v="TG1"/>
    <s v="S"/>
    <n v="19.399999999999999"/>
    <n v="14.82"/>
    <n v="0"/>
    <n v="0"/>
    <n v="0"/>
    <n v="0"/>
    <n v="0"/>
    <n v="0"/>
    <n v="0"/>
    <m/>
    <x v="0"/>
    <s v="CEVER233021893TG1TG"/>
    <s v="Sociedad Minera Cerro Verde S.A."/>
    <x v="19"/>
    <x v="19"/>
    <s v="C. T. Cerro Verde"/>
    <x v="83"/>
    <s v="TG"/>
    <x v="0"/>
    <x v="0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1.6166666666666665"/>
    <n v="1.2350000000000001"/>
    <n v="0"/>
    <n v="0"/>
    <n v="88"/>
    <s v="BASE DE DATOS"/>
    <m/>
  </r>
  <r>
    <s v="24"/>
    <x v="8"/>
    <s v="CEVER2"/>
    <s v="33021893"/>
    <s v="33021893"/>
    <x v="2"/>
    <s v="C2-3850-GE-001"/>
    <s v="S"/>
    <n v="2"/>
    <n v="2"/>
    <n v="0"/>
    <n v="0"/>
    <n v="0"/>
    <n v="0"/>
    <n v="0"/>
    <n v="0"/>
    <n v="0"/>
    <m/>
    <x v="0"/>
    <s v="CEVER233021893C2-3850-GE-001EL"/>
    <s v="Sociedad Minera Cerro Verde S.A."/>
    <x v="19"/>
    <x v="19"/>
    <s v="C. T. Cerro Verde"/>
    <x v="83"/>
    <s v="TG"/>
    <x v="0"/>
    <x v="192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8"/>
    <s v="CEVER2"/>
    <s v="33021893"/>
    <s v="33021893"/>
    <x v="2"/>
    <s v="C2-3850-GE-002"/>
    <s v="S"/>
    <n v="2"/>
    <n v="2"/>
    <n v="0"/>
    <n v="0"/>
    <n v="0"/>
    <n v="0"/>
    <n v="0"/>
    <n v="0"/>
    <n v="0"/>
    <m/>
    <x v="0"/>
    <s v="CEVER233021893C2-3850-GE-002EL"/>
    <s v="Sociedad Minera Cerro Verde S.A."/>
    <x v="19"/>
    <x v="19"/>
    <s v="C. T. Cerro Verde"/>
    <x v="83"/>
    <s v="TG"/>
    <x v="0"/>
    <x v="193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8"/>
    <s v="CEVER2"/>
    <s v="33021893"/>
    <s v="33021893"/>
    <x v="2"/>
    <s v="C2-3850-GE-003"/>
    <s v="S"/>
    <n v="2"/>
    <n v="2"/>
    <n v="0"/>
    <n v="0"/>
    <n v="0"/>
    <n v="0"/>
    <n v="0"/>
    <n v="0"/>
    <n v="0"/>
    <m/>
    <x v="0"/>
    <s v="CEVER233021893C2-3850-GE-003EL"/>
    <s v="Sociedad Minera Cerro Verde S.A."/>
    <x v="19"/>
    <x v="19"/>
    <s v="C. T. Cerro Verde"/>
    <x v="83"/>
    <s v="TG"/>
    <x v="0"/>
    <x v="194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8"/>
    <s v="CEVER2"/>
    <s v="33021893"/>
    <s v="33021893"/>
    <x v="2"/>
    <s v="C-3850-DG-002"/>
    <s v="S"/>
    <n v="2"/>
    <n v="2"/>
    <n v="0"/>
    <n v="0"/>
    <n v="0"/>
    <n v="0"/>
    <n v="0"/>
    <n v="0"/>
    <n v="0"/>
    <m/>
    <x v="0"/>
    <s v="CEVER233021893C-3850-DG-002EL"/>
    <s v="Sociedad Minera Cerro Verde S.A."/>
    <x v="19"/>
    <x v="19"/>
    <s v="C. T. Cerro Verde"/>
    <x v="83"/>
    <s v="TG"/>
    <x v="0"/>
    <x v="195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8181818181818182"/>
    <n v="0.18181818181818182"/>
    <n v="0"/>
    <n v="0"/>
    <n v="88"/>
    <s v="BASE DE DATOS"/>
    <m/>
  </r>
  <r>
    <s v="24"/>
    <x v="8"/>
    <s v="CEVER2"/>
    <s v="33021893"/>
    <s v="33021893"/>
    <x v="2"/>
    <s v="MOTIVATOR"/>
    <s v="S"/>
    <n v="2"/>
    <n v="2"/>
    <n v="0"/>
    <n v="0"/>
    <n v="0"/>
    <n v="0"/>
    <n v="0"/>
    <n v="0"/>
    <n v="0"/>
    <m/>
    <x v="0"/>
    <s v="CEVER233021893MOTIVATOREL"/>
    <s v="Sociedad Minera Cerro Verde S.A."/>
    <x v="19"/>
    <x v="19"/>
    <s v="C. T. Cerro Verde"/>
    <x v="83"/>
    <s v="TG"/>
    <x v="0"/>
    <x v="196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8"/>
    <s v="CEVER2"/>
    <s v="33359615"/>
    <s v="33359615"/>
    <x v="0"/>
    <s v="TG1"/>
    <s v="S"/>
    <n v="181.3"/>
    <n v="179.37299999999999"/>
    <n v="0"/>
    <n v="120.726"/>
    <n v="120.726"/>
    <n v="130.80000000000001"/>
    <n v="2.6"/>
    <n v="0"/>
    <n v="3"/>
    <m/>
    <x v="0"/>
    <s v="CEVER233359615TG1TG"/>
    <s v="Sociedad Minera Cerro Verde S.A."/>
    <x v="19"/>
    <x v="19"/>
    <s v="C. T. Recka"/>
    <x v="84"/>
    <s v="TG"/>
    <x v="0"/>
    <x v="197"/>
    <x v="0"/>
    <s v="Instalado"/>
    <s v="Operativo"/>
    <s v="Generadora"/>
    <x v="0"/>
    <x v="0"/>
    <x v="0"/>
    <x v="0"/>
    <s v="Privado"/>
    <s v="LAMBAYEQUE"/>
    <s v="LAMBAYEQUE"/>
    <s v="CHICLAYO"/>
    <s v="REQUE"/>
    <n v="0"/>
    <x v="1"/>
    <n v="0"/>
    <x v="0"/>
    <x v="0"/>
    <x v="0"/>
    <s v="MWh"/>
    <n v="120.726"/>
    <n v="0.120726"/>
    <m/>
    <n v="15.108333333333334"/>
    <n v="14.947749999999999"/>
    <n v="0"/>
    <n v="0"/>
    <n v="88"/>
    <s v="BASE DE DATOS"/>
    <m/>
  </r>
  <r>
    <s v="24"/>
    <x v="9"/>
    <s v="EGEMSA"/>
    <s v="33005893"/>
    <s v="33005893"/>
    <x v="2"/>
    <s v="ALCO 1"/>
    <s v="N"/>
    <n v="2.5"/>
    <n v="0"/>
    <n v="0"/>
    <n v="0"/>
    <n v="0"/>
    <n v="0"/>
    <n v="0"/>
    <n v="0"/>
    <n v="0"/>
    <m/>
    <x v="0"/>
    <s v="EGEMSA33005893ALCO 1EL"/>
    <s v="Emp. de Generaci¢n El‚ctrica Machu Picchu S. A."/>
    <x v="27"/>
    <x v="27"/>
    <s v="C. T. Dolorespata-RetiradoCOES"/>
    <x v="97"/>
    <s v="EL"/>
    <x v="2"/>
    <x v="212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9"/>
    <s v="EGEMSA"/>
    <s v="33005893"/>
    <s v="33005893"/>
    <x v="2"/>
    <s v="ALCO 2"/>
    <s v="S"/>
    <n v="2.5"/>
    <n v="1.0980000000000001"/>
    <n v="0"/>
    <n v="0"/>
    <n v="0"/>
    <n v="0"/>
    <n v="0"/>
    <n v="0"/>
    <n v="0"/>
    <m/>
    <x v="0"/>
    <s v="EGEMSA33005893ALCO 2EL"/>
    <s v="Emp. de Generaci¢n El‚ctrica Machu Picchu S. A."/>
    <x v="27"/>
    <x v="27"/>
    <s v="C. T. Dolorespata-RetiradoCOES"/>
    <x v="97"/>
    <s v="EL"/>
    <x v="2"/>
    <x v="213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1500000000000012E-2"/>
    <n v="0"/>
    <n v="0"/>
    <n v="36"/>
    <s v="BASE DE DATOS"/>
    <m/>
  </r>
  <r>
    <s v="24"/>
    <x v="9"/>
    <s v="EGEMSA"/>
    <s v="33005893"/>
    <s v="33005893"/>
    <x v="2"/>
    <s v="G.MOTORS1"/>
    <s v="S"/>
    <n v="2.5"/>
    <n v="1.016"/>
    <n v="0"/>
    <n v="0"/>
    <n v="0"/>
    <n v="0"/>
    <n v="0"/>
    <n v="0"/>
    <n v="0"/>
    <m/>
    <x v="0"/>
    <s v="EGEMSA33005893G.MOTORS1EL"/>
    <s v="Emp. de Generaci¢n El‚ctrica Machu Picchu S. A."/>
    <x v="27"/>
    <x v="27"/>
    <s v="C. T. Dolorespata-RetiradoCOES"/>
    <x v="97"/>
    <s v="EL"/>
    <x v="2"/>
    <x v="214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8.4666666666666668E-2"/>
    <n v="0"/>
    <n v="0"/>
    <n v="36"/>
    <s v="BASE DE DATOS"/>
    <m/>
  </r>
  <r>
    <s v="24"/>
    <x v="9"/>
    <s v="EGEMSA"/>
    <s v="33005893"/>
    <s v="33005893"/>
    <x v="2"/>
    <s v="G.MOTORS2"/>
    <s v="N"/>
    <n v="2.5"/>
    <n v="0"/>
    <n v="0"/>
    <n v="0"/>
    <n v="0"/>
    <n v="0"/>
    <n v="0"/>
    <n v="0"/>
    <n v="0"/>
    <m/>
    <x v="0"/>
    <s v="EGEMSA33005893G.MOTORS2EL"/>
    <s v="Emp. de Generaci¢n El‚ctrica Machu Picchu S. A."/>
    <x v="27"/>
    <x v="27"/>
    <s v="C. T. Dolorespata-RetiradoCOES"/>
    <x v="97"/>
    <s v="EL"/>
    <x v="2"/>
    <x v="215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9"/>
    <s v="EGEMSA"/>
    <s v="33005893"/>
    <s v="33005893"/>
    <x v="2"/>
    <s v="G.MOTORS3"/>
    <s v="S"/>
    <n v="2.5"/>
    <n v="1.1240000000000001"/>
    <n v="0"/>
    <n v="0"/>
    <n v="0"/>
    <n v="0"/>
    <n v="0"/>
    <n v="0"/>
    <n v="0"/>
    <m/>
    <x v="0"/>
    <s v="EGEMSA33005893G.MOTORS3EL"/>
    <s v="Emp. de Generaci¢n El‚ctrica Machu Picchu S. A."/>
    <x v="27"/>
    <x v="27"/>
    <s v="C. T. Dolorespata-RetiradoCOES"/>
    <x v="97"/>
    <s v="EL"/>
    <x v="2"/>
    <x v="216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3666666666666676E-2"/>
    <n v="0"/>
    <n v="0"/>
    <n v="36"/>
    <s v="BASE DE DATOS"/>
    <m/>
  </r>
  <r>
    <s v="24"/>
    <x v="9"/>
    <s v="EGEMSA"/>
    <s v="33005893"/>
    <s v="33005893"/>
    <x v="2"/>
    <s v="SULZER 1"/>
    <s v="S"/>
    <n v="1"/>
    <n v="0.66400000000000003"/>
    <n v="0"/>
    <n v="0"/>
    <n v="0"/>
    <n v="0"/>
    <n v="0"/>
    <n v="0"/>
    <n v="0"/>
    <m/>
    <x v="0"/>
    <s v="EGEMSA33005893SULZER 1EL"/>
    <s v="Emp. de Generaci¢n El‚ctrica Machu Picchu S. A."/>
    <x v="27"/>
    <x v="27"/>
    <s v="C. T. Dolorespata-RetiradoCOES"/>
    <x v="97"/>
    <s v="EL"/>
    <x v="2"/>
    <x v="217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8.3333333333333329E-2"/>
    <n v="5.5333333333333339E-2"/>
    <n v="0"/>
    <n v="0"/>
    <n v="36"/>
    <s v="BASE DE DATOS"/>
    <m/>
  </r>
  <r>
    <s v="24"/>
    <x v="9"/>
    <s v="EGEMSA"/>
    <s v="33005893"/>
    <s v="33005893"/>
    <x v="2"/>
    <s v="SULZER 2"/>
    <s v="S"/>
    <n v="2.12"/>
    <n v="1.355"/>
    <n v="0"/>
    <n v="0"/>
    <n v="0"/>
    <n v="0"/>
    <n v="0"/>
    <n v="0"/>
    <n v="0"/>
    <m/>
    <x v="0"/>
    <s v="EGEMSA33005893SULZER 2EL"/>
    <s v="Emp. de Generaci¢n El‚ctrica Machu Picchu S. A."/>
    <x v="27"/>
    <x v="27"/>
    <s v="C. T. Dolorespata-RetiradoCOES"/>
    <x v="97"/>
    <s v="EL"/>
    <x v="2"/>
    <x v="218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17666666666666667"/>
    <n v="0.11291666666666667"/>
    <n v="0"/>
    <n v="0"/>
    <n v="36"/>
    <s v="BASE DE DATOS"/>
    <m/>
  </r>
  <r>
    <s v="24"/>
    <x v="10"/>
    <s v="EGEMSA"/>
    <s v="33005893"/>
    <s v="33005893"/>
    <x v="2"/>
    <s v="ALCO 1"/>
    <s v="N"/>
    <n v="2.5"/>
    <n v="0"/>
    <n v="0"/>
    <n v="0"/>
    <n v="0"/>
    <n v="0"/>
    <n v="0"/>
    <n v="0"/>
    <n v="0"/>
    <m/>
    <x v="0"/>
    <s v="EGEMSA33005893ALCO 1EL"/>
    <s v="Emp. de Generaci¢n El‚ctrica Machu Picchu S. A."/>
    <x v="27"/>
    <x v="27"/>
    <s v="C. T. Dolorespata-RetiradoCOES"/>
    <x v="97"/>
    <s v="EL"/>
    <x v="2"/>
    <x v="212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10"/>
    <s v="EGEMSA"/>
    <s v="33005893"/>
    <s v="33005893"/>
    <x v="2"/>
    <s v="ALCO 2"/>
    <s v="S"/>
    <n v="2.5"/>
    <n v="1.0980000000000001"/>
    <n v="0"/>
    <n v="0"/>
    <n v="0"/>
    <n v="0"/>
    <n v="0"/>
    <n v="0"/>
    <n v="0"/>
    <m/>
    <x v="0"/>
    <s v="EGEMSA33005893ALCO 2EL"/>
    <s v="Emp. de Generaci¢n El‚ctrica Machu Picchu S. A."/>
    <x v="27"/>
    <x v="27"/>
    <s v="C. T. Dolorespata-RetiradoCOES"/>
    <x v="97"/>
    <s v="EL"/>
    <x v="2"/>
    <x v="213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1500000000000012E-2"/>
    <n v="0"/>
    <n v="0"/>
    <n v="36"/>
    <s v="BASE DE DATOS"/>
    <m/>
  </r>
  <r>
    <s v="24"/>
    <x v="10"/>
    <s v="EGEMSA"/>
    <s v="33005893"/>
    <s v="33005893"/>
    <x v="2"/>
    <s v="G.MOTORS2"/>
    <s v="N"/>
    <n v="2.5"/>
    <n v="0"/>
    <n v="0"/>
    <n v="0"/>
    <n v="0"/>
    <n v="0"/>
    <n v="0"/>
    <n v="0"/>
    <n v="0"/>
    <m/>
    <x v="0"/>
    <s v="EGEMSA33005893G.MOTORS2EL"/>
    <s v="Emp. de Generaci¢n El‚ctrica Machu Picchu S. A."/>
    <x v="27"/>
    <x v="27"/>
    <s v="C. T. Dolorespata-RetiradoCOES"/>
    <x v="97"/>
    <s v="EL"/>
    <x v="2"/>
    <x v="215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10"/>
    <s v="EGEMSA"/>
    <s v="33005893"/>
    <s v="33005893"/>
    <x v="2"/>
    <s v="G.MOTORS1"/>
    <s v="S"/>
    <n v="2.5"/>
    <n v="1.016"/>
    <n v="0"/>
    <n v="0"/>
    <n v="0"/>
    <n v="0"/>
    <n v="0"/>
    <n v="0"/>
    <n v="0"/>
    <m/>
    <x v="0"/>
    <s v="EGEMSA33005893G.MOTORS1EL"/>
    <s v="Emp. de Generaci¢n El‚ctrica Machu Picchu S. A."/>
    <x v="27"/>
    <x v="27"/>
    <s v="C. T. Dolorespata-RetiradoCOES"/>
    <x v="97"/>
    <s v="EL"/>
    <x v="2"/>
    <x v="214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8.4666666666666668E-2"/>
    <n v="0"/>
    <n v="0"/>
    <n v="36"/>
    <s v="BASE DE DATOS"/>
    <m/>
  </r>
  <r>
    <s v="24"/>
    <x v="10"/>
    <s v="EGEMSA"/>
    <s v="33005893"/>
    <s v="33005893"/>
    <x v="2"/>
    <s v="G.MOTORS3"/>
    <s v="S"/>
    <n v="2.5"/>
    <n v="1.1240000000000001"/>
    <n v="0"/>
    <n v="0"/>
    <n v="0"/>
    <n v="0"/>
    <n v="0"/>
    <n v="0"/>
    <n v="0"/>
    <m/>
    <x v="0"/>
    <s v="EGEMSA33005893G.MOTORS3EL"/>
    <s v="Emp. de Generaci¢n El‚ctrica Machu Picchu S. A."/>
    <x v="27"/>
    <x v="27"/>
    <s v="C. T. Dolorespata-RetiradoCOES"/>
    <x v="97"/>
    <s v="EL"/>
    <x v="2"/>
    <x v="216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3666666666666676E-2"/>
    <n v="0"/>
    <n v="0"/>
    <n v="36"/>
    <s v="BASE DE DATOS"/>
    <m/>
  </r>
  <r>
    <s v="24"/>
    <x v="10"/>
    <s v="EGEMSA"/>
    <s v="33005893"/>
    <s v="33005893"/>
    <x v="2"/>
    <s v="SULZER 1"/>
    <s v="S"/>
    <n v="1"/>
    <n v="0.66400000000000003"/>
    <n v="0"/>
    <n v="0"/>
    <n v="0"/>
    <n v="0"/>
    <n v="0"/>
    <n v="0"/>
    <n v="0"/>
    <m/>
    <x v="0"/>
    <s v="EGEMSA33005893SULZER 1EL"/>
    <s v="Emp. de Generaci¢n El‚ctrica Machu Picchu S. A."/>
    <x v="27"/>
    <x v="27"/>
    <s v="C. T. Dolorespata-RetiradoCOES"/>
    <x v="97"/>
    <s v="EL"/>
    <x v="2"/>
    <x v="217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8.3333333333333329E-2"/>
    <n v="5.5333333333333339E-2"/>
    <n v="0"/>
    <n v="0"/>
    <n v="36"/>
    <s v="BASE DE DATOS"/>
    <m/>
  </r>
  <r>
    <s v="24"/>
    <x v="10"/>
    <s v="EGEMSA"/>
    <s v="33005893"/>
    <s v="33005893"/>
    <x v="2"/>
    <s v="SULZER 2"/>
    <s v="S"/>
    <n v="2.12"/>
    <n v="1.355"/>
    <n v="0"/>
    <n v="0"/>
    <n v="0"/>
    <n v="0"/>
    <n v="0"/>
    <n v="0"/>
    <n v="0"/>
    <m/>
    <x v="0"/>
    <s v="EGEMSA33005893SULZER 2EL"/>
    <s v="Emp. de Generaci¢n El‚ctrica Machu Picchu S. A."/>
    <x v="27"/>
    <x v="27"/>
    <s v="C. T. Dolorespata-RetiradoCOES"/>
    <x v="97"/>
    <s v="EL"/>
    <x v="2"/>
    <x v="218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17666666666666667"/>
    <n v="0.11291666666666667"/>
    <n v="0"/>
    <n v="0"/>
    <n v="36"/>
    <s v="BASE DE DATOS"/>
    <m/>
  </r>
  <r>
    <s v="24"/>
    <x v="9"/>
    <s v="ELC"/>
    <s v="33008793"/>
    <s v="33008793"/>
    <x v="2"/>
    <s v="CAT-M1"/>
    <s v="S"/>
    <n v="0.5"/>
    <n v="0"/>
    <n v="0"/>
    <n v="0"/>
    <n v="0"/>
    <n v="0"/>
    <n v="0"/>
    <n v="0"/>
    <n v="0"/>
    <m/>
    <x v="0"/>
    <s v="ELC33008793CAT-M1EL"/>
    <s v="Electro Centro S. A."/>
    <x v="5"/>
    <x v="5"/>
    <s v="CT Ayacucho"/>
    <x v="10"/>
    <s v="EL"/>
    <x v="2"/>
    <x v="21"/>
    <x v="0"/>
    <s v="Instalado"/>
    <s v="Operativo"/>
    <s v="Distribuidora"/>
    <x v="0"/>
    <x v="0"/>
    <x v="1"/>
    <x v="0"/>
    <s v="Estatal"/>
    <s v="AYACUCHO"/>
    <s v="AYACUCHO"/>
    <s v="AYACUCHO"/>
    <s v="HUAMANGA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9"/>
    <s v="ELC"/>
    <s v="33009493"/>
    <s v="33009493"/>
    <x v="2"/>
    <s v="CAT-E1"/>
    <s v="S"/>
    <n v="0.5"/>
    <n v="0.35"/>
    <n v="0"/>
    <n v="0"/>
    <n v="0"/>
    <n v="0"/>
    <n v="0"/>
    <n v="0"/>
    <n v="0"/>
    <m/>
    <x v="0"/>
    <s v="ELC33009493CAT-E1EL"/>
    <s v="Electro Centro S. A."/>
    <x v="5"/>
    <x v="5"/>
    <s v="CT Satipo"/>
    <x v="11"/>
    <s v="EL"/>
    <x v="2"/>
    <x v="22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4.1666666666666664E-2"/>
    <n v="2.9166666666666664E-2"/>
    <n v="0"/>
    <n v="0"/>
    <n v="27"/>
    <s v="BASE DE DATOS"/>
    <m/>
  </r>
  <r>
    <s v="24"/>
    <x v="9"/>
    <s v="ELC"/>
    <s v="33009493"/>
    <s v="33009493"/>
    <x v="2"/>
    <s v="CAT-C27M1"/>
    <s v="S"/>
    <n v="0.75"/>
    <n v="0.5"/>
    <n v="2.06"/>
    <n v="1.0309999999999999"/>
    <n v="3.0910000000000002"/>
    <n v="0"/>
    <n v="7.43"/>
    <n v="0"/>
    <n v="0"/>
    <m/>
    <x v="0"/>
    <s v="ELC33009493CAT-C27M1EL"/>
    <s v="Electro Centro S. A."/>
    <x v="5"/>
    <x v="5"/>
    <s v="CT Satipo"/>
    <x v="11"/>
    <s v="EL"/>
    <x v="2"/>
    <x v="23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3.0910000000000002"/>
    <n v="3.091E-3"/>
    <m/>
    <n v="6.25E-2"/>
    <n v="4.1666666666666664E-2"/>
    <n v="0"/>
    <n v="0"/>
    <n v="27"/>
    <s v="BASE DE DATOS"/>
    <m/>
  </r>
  <r>
    <s v="24"/>
    <x v="9"/>
    <s v="ELC"/>
    <s v="33009493"/>
    <s v="33009493"/>
    <x v="2"/>
    <s v="CAT-C27M2"/>
    <s v="S"/>
    <n v="0.75"/>
    <n v="0.5"/>
    <n v="0"/>
    <n v="0"/>
    <n v="0"/>
    <n v="0"/>
    <n v="1"/>
    <n v="0"/>
    <n v="0"/>
    <m/>
    <x v="0"/>
    <s v="ELC33009493CAT-C27M2EL"/>
    <s v="Electro Centro S. A."/>
    <x v="5"/>
    <x v="5"/>
    <s v="CT Satipo"/>
    <x v="11"/>
    <s v="EL"/>
    <x v="2"/>
    <x v="24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6.25E-2"/>
    <n v="4.1666666666666664E-2"/>
    <n v="0"/>
    <n v="0"/>
    <n v="27"/>
    <s v="BASE DE DATOS"/>
    <m/>
  </r>
  <r>
    <s v="24"/>
    <x v="9"/>
    <s v="ELC"/>
    <s v="53203411"/>
    <s v="53203411"/>
    <x v="2"/>
    <s v="CUMMINS"/>
    <s v="S"/>
    <n v="0.1"/>
    <n v="0.1"/>
    <n v="1.496"/>
    <n v="7.0229999999999997"/>
    <n v="8.5190000000000001"/>
    <n v="0"/>
    <n v="44"/>
    <n v="0"/>
    <n v="0"/>
    <m/>
    <x v="0"/>
    <s v="ELC53203411CUMMINSEL"/>
    <s v="Electro Centro S. A."/>
    <x v="5"/>
    <x v="5"/>
    <s v="CT Pozuzo"/>
    <x v="12"/>
    <s v="EL"/>
    <x v="2"/>
    <x v="10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8.5190000000000001"/>
    <n v="8.5190000000000005E-3"/>
    <m/>
    <n v="8.3333333333333332E-3"/>
    <n v="8.3333333333333332E-3"/>
    <n v="0"/>
    <n v="0"/>
    <n v="27"/>
    <s v="BASE DE DATOS"/>
    <m/>
  </r>
  <r>
    <s v="24"/>
    <x v="9"/>
    <s v="ELC"/>
    <s v="53203411"/>
    <s v="53203411"/>
    <x v="2"/>
    <s v="CAT-M2"/>
    <s v="S"/>
    <n v="0.5"/>
    <n v="0.5"/>
    <n v="6.3410000000000002"/>
    <n v="18.518999999999998"/>
    <n v="24.86"/>
    <n v="0"/>
    <n v="77.97"/>
    <n v="0"/>
    <n v="0"/>
    <m/>
    <x v="0"/>
    <s v="ELC53203411CAT-M2EL"/>
    <s v="Electro Centro S. A."/>
    <x v="5"/>
    <x v="5"/>
    <s v="CT Pozuzo"/>
    <x v="12"/>
    <s v="EL"/>
    <x v="2"/>
    <x v="25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24.86"/>
    <n v="2.486E-2"/>
    <m/>
    <n v="4.1666666666666664E-2"/>
    <n v="4.1666666666666664E-2"/>
    <n v="0"/>
    <n v="0"/>
    <n v="27"/>
    <s v="BASE DE DATOS"/>
    <m/>
  </r>
  <r>
    <s v="24"/>
    <x v="9"/>
    <s v="ELC"/>
    <s v="53203411"/>
    <s v="53203411"/>
    <x v="2"/>
    <s v="VOLVO-M1"/>
    <s v="S"/>
    <n v="0.5"/>
    <n v="0.5"/>
    <n v="3.7069999999999999"/>
    <n v="11.441000000000001"/>
    <n v="15.148"/>
    <n v="0"/>
    <n v="57.32"/>
    <n v="0"/>
    <n v="0"/>
    <m/>
    <x v="0"/>
    <s v="ELC53203411VOLVO-M1EL"/>
    <s v="Electro Centro S. A."/>
    <x v="5"/>
    <x v="5"/>
    <s v="CT Pozuzo"/>
    <x v="12"/>
    <s v="EL"/>
    <x v="2"/>
    <x v="26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15.148"/>
    <n v="1.5148E-2"/>
    <m/>
    <n v="4.1666666666666664E-2"/>
    <n v="4.1666666666666664E-2"/>
    <n v="0"/>
    <n v="0"/>
    <n v="27"/>
    <s v="BASE DE DATOS"/>
    <m/>
  </r>
  <r>
    <s v="24"/>
    <x v="9"/>
    <s v="ELC"/>
    <s v="53203411"/>
    <s v="53203411"/>
    <x v="2"/>
    <s v="DETROIT-M1"/>
    <s v="S"/>
    <n v="0.5"/>
    <n v="0.5"/>
    <n v="0.36199999999999999"/>
    <n v="2.2360000000000002"/>
    <n v="2.5979999999999999"/>
    <n v="0"/>
    <n v="9.1"/>
    <n v="0"/>
    <n v="0"/>
    <m/>
    <x v="0"/>
    <s v="ELC53203411DETROIT-M1EL"/>
    <s v="Electro Centro S. A."/>
    <x v="5"/>
    <x v="5"/>
    <s v="CT Pozuzo"/>
    <x v="12"/>
    <s v="EL"/>
    <x v="2"/>
    <x v="27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2.5979999999999999"/>
    <n v="2.598E-3"/>
    <m/>
    <n v="4.1666666666666664E-2"/>
    <n v="4.1666666666666664E-2"/>
    <n v="0"/>
    <n v="4.4408920985006262E-16"/>
    <n v="27"/>
    <s v="BASE DE DATOS"/>
    <m/>
  </r>
  <r>
    <s v="24"/>
    <x v="10"/>
    <s v="ELC"/>
    <s v="33008793"/>
    <s v="33008793"/>
    <x v="2"/>
    <s v="CAT-M1"/>
    <s v="S"/>
    <n v="0.5"/>
    <n v="0.5"/>
    <n v="0"/>
    <n v="0"/>
    <n v="0"/>
    <n v="0"/>
    <n v="0"/>
    <n v="0"/>
    <n v="0"/>
    <m/>
    <x v="0"/>
    <s v="ELC33008793CAT-M1EL"/>
    <s v="Electro Centro S. A."/>
    <x v="5"/>
    <x v="5"/>
    <s v="CT Ayacucho"/>
    <x v="10"/>
    <s v="EL"/>
    <x v="2"/>
    <x v="21"/>
    <x v="0"/>
    <s v="Instalado"/>
    <s v="Operativo"/>
    <s v="Distribuidora"/>
    <x v="0"/>
    <x v="0"/>
    <x v="1"/>
    <x v="0"/>
    <s v="Estatal"/>
    <s v="AYACUCHO"/>
    <s v="AYACUCHO"/>
    <s v="AYACUCHO"/>
    <s v="HUAMANGA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10"/>
    <s v="ELC"/>
    <s v="33009493"/>
    <s v="33009493"/>
    <x v="2"/>
    <s v="CAT-E1"/>
    <s v="S"/>
    <n v="0.5"/>
    <n v="0.35"/>
    <n v="0"/>
    <n v="0"/>
    <n v="0"/>
    <n v="0"/>
    <n v="0"/>
    <n v="0"/>
    <n v="0"/>
    <m/>
    <x v="0"/>
    <s v="ELC33009493CAT-E1EL"/>
    <s v="Electro Centro S. A."/>
    <x v="5"/>
    <x v="5"/>
    <s v="CT Satipo"/>
    <x v="11"/>
    <s v="EL"/>
    <x v="2"/>
    <x v="22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4.1666666666666664E-2"/>
    <n v="2.9166666666666664E-2"/>
    <n v="0"/>
    <n v="0"/>
    <n v="27"/>
    <s v="BASE DE DATOS"/>
    <m/>
  </r>
  <r>
    <s v="24"/>
    <x v="10"/>
    <s v="ELC"/>
    <s v="33009493"/>
    <s v="33009493"/>
    <x v="2"/>
    <s v="CAT-C27M1"/>
    <s v="S"/>
    <n v="0.75"/>
    <n v="0.5"/>
    <n v="0.61699999999999999"/>
    <n v="1.6379999999999999"/>
    <n v="2.2549999999999999"/>
    <n v="0"/>
    <n v="5.33"/>
    <n v="0"/>
    <n v="0"/>
    <m/>
    <x v="0"/>
    <s v="ELC33009493CAT-C27M1EL"/>
    <s v="Electro Centro S. A."/>
    <x v="5"/>
    <x v="5"/>
    <s v="CT Satipo"/>
    <x v="11"/>
    <s v="EL"/>
    <x v="2"/>
    <x v="23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2.2549999999999999"/>
    <n v="2.2550000000000001E-3"/>
    <m/>
    <n v="6.25E-2"/>
    <n v="4.1666666666666664E-2"/>
    <n v="0"/>
    <n v="0"/>
    <n v="27"/>
    <s v="BASE DE DATOS"/>
    <m/>
  </r>
  <r>
    <s v="24"/>
    <x v="10"/>
    <s v="ELC"/>
    <s v="33009493"/>
    <s v="33009493"/>
    <x v="2"/>
    <s v="CAT-C27M2"/>
    <s v="S"/>
    <n v="0.75"/>
    <n v="0.5"/>
    <n v="0.68799999999999994"/>
    <n v="0.45800000000000002"/>
    <n v="1.1459999999999999"/>
    <n v="0"/>
    <n v="3.25"/>
    <n v="0"/>
    <n v="0"/>
    <m/>
    <x v="0"/>
    <s v="ELC33009493CAT-C27M2EL"/>
    <s v="Electro Centro S. A."/>
    <x v="5"/>
    <x v="5"/>
    <s v="CT Satipo"/>
    <x v="11"/>
    <s v="EL"/>
    <x v="2"/>
    <x v="24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1.1459999999999999"/>
    <n v="1.1459999999999999E-3"/>
    <m/>
    <n v="6.25E-2"/>
    <n v="4.1666666666666664E-2"/>
    <n v="0"/>
    <n v="0"/>
    <n v="27"/>
    <s v="BASE DE DATOS"/>
    <m/>
  </r>
  <r>
    <s v="24"/>
    <x v="10"/>
    <s v="ELC"/>
    <s v="53203411"/>
    <s v="53203411"/>
    <x v="2"/>
    <s v="CUMMINS"/>
    <s v="S"/>
    <n v="0.1"/>
    <n v="0.1"/>
    <n v="0.18099999999999999"/>
    <n v="2.984"/>
    <n v="3.165"/>
    <n v="0"/>
    <n v="22.25"/>
    <n v="0"/>
    <n v="0"/>
    <m/>
    <x v="0"/>
    <s v="ELC53203411CUMMINSEL"/>
    <s v="Electro Centro S. A."/>
    <x v="5"/>
    <x v="5"/>
    <s v="CT Pozuzo"/>
    <x v="12"/>
    <s v="EL"/>
    <x v="2"/>
    <x v="10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3.165"/>
    <n v="3.1649999999999998E-3"/>
    <m/>
    <n v="8.3333333333333332E-3"/>
    <n v="8.3333333333333332E-3"/>
    <n v="0"/>
    <n v="0"/>
    <n v="27"/>
    <s v="BASE DE DATOS"/>
    <m/>
  </r>
  <r>
    <s v="24"/>
    <x v="10"/>
    <s v="ELC"/>
    <s v="53203411"/>
    <s v="53203411"/>
    <x v="2"/>
    <s v="CAT-M2"/>
    <s v="S"/>
    <n v="0.5"/>
    <n v="0.5"/>
    <n v="0.64900000000000002"/>
    <n v="0.752"/>
    <n v="1.401"/>
    <n v="0"/>
    <n v="5.83"/>
    <n v="0"/>
    <n v="0"/>
    <m/>
    <x v="0"/>
    <s v="ELC53203411CAT-M2EL"/>
    <s v="Electro Centro S. A."/>
    <x v="5"/>
    <x v="5"/>
    <s v="CT Pozuzo"/>
    <x v="12"/>
    <s v="EL"/>
    <x v="2"/>
    <x v="25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1.401"/>
    <n v="1.4010000000000001E-3"/>
    <m/>
    <n v="4.1666666666666664E-2"/>
    <n v="4.1666666666666664E-2"/>
    <n v="0"/>
    <n v="0"/>
    <n v="27"/>
    <s v="BASE DE DATOS"/>
    <m/>
  </r>
  <r>
    <s v="24"/>
    <x v="10"/>
    <s v="ELC"/>
    <s v="53203411"/>
    <s v="53203411"/>
    <x v="2"/>
    <s v="VOLVO-M1"/>
    <s v="S"/>
    <n v="0.5"/>
    <n v="0.5"/>
    <n v="0.41799999999999998"/>
    <n v="0.69699999999999995"/>
    <n v="1.115"/>
    <n v="0"/>
    <n v="5.75"/>
    <n v="0"/>
    <n v="0"/>
    <m/>
    <x v="0"/>
    <s v="ELC53203411VOLVO-M1EL"/>
    <s v="Electro Centro S. A."/>
    <x v="5"/>
    <x v="5"/>
    <s v="CT Pozuzo"/>
    <x v="12"/>
    <s v="EL"/>
    <x v="2"/>
    <x v="26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1.115"/>
    <n v="1.1149999999999999E-3"/>
    <m/>
    <n v="4.1666666666666664E-2"/>
    <n v="4.1666666666666664E-2"/>
    <n v="0"/>
    <n v="0"/>
    <n v="27"/>
    <s v="BASE DE DATOS"/>
    <m/>
  </r>
  <r>
    <s v="24"/>
    <x v="10"/>
    <s v="ELC"/>
    <s v="53203411"/>
    <s v="53203411"/>
    <x v="2"/>
    <s v="DETROIT-M1"/>
    <s v="S"/>
    <n v="0.5"/>
    <n v="0.5"/>
    <n v="3.2730000000000001"/>
    <n v="6.0490000000000004"/>
    <n v="9.3219999999999992"/>
    <n v="0"/>
    <n v="30.32"/>
    <n v="0"/>
    <n v="0"/>
    <m/>
    <x v="0"/>
    <s v="ELC53203411DETROIT-M1EL"/>
    <s v="Electro Centro S. A."/>
    <x v="5"/>
    <x v="5"/>
    <s v="CT Pozuzo"/>
    <x v="12"/>
    <s v="EL"/>
    <x v="2"/>
    <x v="27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9.3219999999999992"/>
    <n v="9.3219999999999987E-3"/>
    <m/>
    <n v="4.1666666666666664E-2"/>
    <n v="4.1666666666666664E-2"/>
    <n v="0"/>
    <n v="1.7763568394002505E-15"/>
    <n v="27"/>
    <s v="BASE DE DATOS"/>
    <m/>
  </r>
  <r>
    <s v="24"/>
    <x v="9"/>
    <s v="ELPU"/>
    <s v="53027622"/>
    <s v="53027622"/>
    <x v="2"/>
    <s v="GRUPO ELECTROGENO"/>
    <s v="N"/>
    <n v="0.25"/>
    <n v="0.25"/>
    <n v="0"/>
    <n v="0"/>
    <n v="0"/>
    <n v="0"/>
    <n v="0"/>
    <n v="0"/>
    <n v="0"/>
    <m/>
    <x v="0"/>
    <s v="ELPU53027622GRUPO ELECTROGENOEL"/>
    <s v="Electro Puno S.A.A."/>
    <x v="2"/>
    <x v="2"/>
    <s v="C.T. AMANTANÍ"/>
    <x v="2"/>
    <s v="EL"/>
    <x v="2"/>
    <x v="4"/>
    <x v="0"/>
    <s v="Instalado"/>
    <s v="Operativo"/>
    <s v="Distribuidora"/>
    <x v="0"/>
    <x v="0"/>
    <x v="1"/>
    <x v="0"/>
    <s v="Estatal"/>
    <s v="PUNO"/>
    <s v="PUNO"/>
    <s v="SANDIA"/>
    <s v="SANDIA"/>
    <n v="0"/>
    <x v="1"/>
    <n v="0"/>
    <x v="0"/>
    <x v="0"/>
    <x v="0"/>
    <s v="MWh"/>
    <n v="0"/>
    <n v="0"/>
    <m/>
    <n v="2.2727272727272728E-2"/>
    <n v="2.2727272727272728E-2"/>
    <n v="0"/>
    <n v="0"/>
    <n v="23"/>
    <s v="BASE DE DATOS"/>
    <m/>
  </r>
  <r>
    <s v="24"/>
    <x v="10"/>
    <s v="ELPU"/>
    <s v="53027622"/>
    <s v="53027622"/>
    <x v="2"/>
    <s v="GRUPO ELECTROGENO"/>
    <s v="N"/>
    <n v="0.25"/>
    <n v="0.25"/>
    <n v="0"/>
    <n v="0"/>
    <n v="0"/>
    <n v="0"/>
    <n v="0"/>
    <n v="0"/>
    <n v="0"/>
    <m/>
    <x v="0"/>
    <s v="ELPU53027622GRUPO ELECTROGENOEL"/>
    <s v="Electro Puno S.A.A."/>
    <x v="2"/>
    <x v="2"/>
    <s v="C.T. AMANTANÍ"/>
    <x v="2"/>
    <s v="EL"/>
    <x v="2"/>
    <x v="4"/>
    <x v="0"/>
    <s v="Instalado"/>
    <s v="Operativo"/>
    <s v="Distribuidora"/>
    <x v="0"/>
    <x v="0"/>
    <x v="1"/>
    <x v="0"/>
    <s v="Estatal"/>
    <s v="PUNO"/>
    <s v="PUNO"/>
    <s v="SANDIA"/>
    <s v="SANDIA"/>
    <n v="0"/>
    <x v="1"/>
    <n v="0"/>
    <x v="0"/>
    <x v="0"/>
    <x v="0"/>
    <s v="MWh"/>
    <n v="0"/>
    <n v="0"/>
    <m/>
    <n v="2.2727272727272728E-2"/>
    <n v="2.2727272727272728E-2"/>
    <n v="0"/>
    <n v="0"/>
    <n v="23"/>
    <s v="BASE DE DATOS"/>
    <m/>
  </r>
  <r>
    <s v="24"/>
    <x v="10"/>
    <s v="ELOR"/>
    <s v="33010893"/>
    <s v="33010893"/>
    <x v="2"/>
    <s v="CAT 3516(G1)"/>
    <s v="S"/>
    <n v="1"/>
    <n v="0.95"/>
    <n v="0"/>
    <n v="0"/>
    <n v="0"/>
    <n v="0"/>
    <n v="0"/>
    <n v="0"/>
    <n v="0"/>
    <m/>
    <x v="0"/>
    <s v="ELOR33010893CAT 3516(G1)EL"/>
    <s v="Electro Oriente S. A."/>
    <x v="11"/>
    <x v="11"/>
    <s v="C. T. Yurimaguas"/>
    <x v="64"/>
    <s v="EL"/>
    <x v="2"/>
    <x v="149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9.0909090909090912E-2"/>
    <n v="8.6363636363636365E-2"/>
    <n v="0"/>
    <n v="0"/>
    <n v="22"/>
    <s v="BASE DE DATOS"/>
    <m/>
  </r>
  <r>
    <s v="24"/>
    <x v="10"/>
    <s v="ELOR"/>
    <s v="33010893"/>
    <s v="33010893"/>
    <x v="2"/>
    <s v="CAT2 3512 TA(G2)"/>
    <s v="S"/>
    <n v="0.5"/>
    <n v="0.4"/>
    <n v="0"/>
    <n v="0"/>
    <n v="0"/>
    <n v="0"/>
    <n v="0"/>
    <n v="0"/>
    <n v="0"/>
    <m/>
    <x v="0"/>
    <s v="ELOR33010893CAT2 3512 TA(G2)EL"/>
    <s v="Electro Oriente S. A."/>
    <x v="11"/>
    <x v="11"/>
    <s v="C. T. Yurimaguas"/>
    <x v="64"/>
    <s v="EL"/>
    <x v="2"/>
    <x v="150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10"/>
    <s v="ELOR"/>
    <s v="33010893"/>
    <s v="33010893"/>
    <x v="2"/>
    <s v="CAT.2 D-3512(G4)"/>
    <s v="S"/>
    <n v="0.5"/>
    <n v="0.45"/>
    <n v="0"/>
    <n v="0"/>
    <n v="0"/>
    <n v="0"/>
    <n v="0"/>
    <n v="0"/>
    <n v="0"/>
    <m/>
    <x v="0"/>
    <s v="ELOR33010893CAT.2 D-3512(G4)EL"/>
    <s v="Electro Oriente S. A."/>
    <x v="11"/>
    <x v="11"/>
    <s v="C. T. Yurimaguas"/>
    <x v="64"/>
    <s v="EL"/>
    <x v="2"/>
    <x v="151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7499999999999999E-2"/>
    <n v="0"/>
    <n v="0"/>
    <n v="22"/>
    <s v="BASE DE DATOS"/>
    <m/>
  </r>
  <r>
    <s v="24"/>
    <x v="10"/>
    <s v="ELOR"/>
    <s v="33010893"/>
    <s v="33010893"/>
    <x v="2"/>
    <s v="CUMMINS (G5)"/>
    <s v="S"/>
    <n v="1.5"/>
    <n v="1.25"/>
    <n v="0"/>
    <n v="0"/>
    <n v="0"/>
    <n v="0"/>
    <n v="0"/>
    <n v="0"/>
    <n v="0"/>
    <m/>
    <x v="0"/>
    <s v="ELOR33010893CUMMINS (G5)EL"/>
    <s v="Electro Oriente S. A."/>
    <x v="11"/>
    <x v="11"/>
    <s v="C. T. Yurimaguas"/>
    <x v="64"/>
    <s v="EL"/>
    <x v="2"/>
    <x v="235"/>
    <x v="0"/>
    <s v="Transferido"/>
    <n v="0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0.16666666666666666"/>
    <n v="0.1388888888888889"/>
    <n v="0"/>
    <n v="0"/>
    <n v="22"/>
    <s v="BASE DE DATOS"/>
    <m/>
  </r>
  <r>
    <s v="24"/>
    <x v="10"/>
    <s v="ELOR"/>
    <s v="33011293"/>
    <s v="33011293"/>
    <x v="2"/>
    <s v="Wartsila 1"/>
    <s v="S"/>
    <n v="6.24"/>
    <n v="6"/>
    <n v="0"/>
    <n v="0"/>
    <n v="0"/>
    <n v="0"/>
    <n v="0"/>
    <n v="0"/>
    <n v="0"/>
    <m/>
    <x v="0"/>
    <s v="ELOR33011293Wartsila 1EL"/>
    <s v="Electro Oriente S. A."/>
    <x v="11"/>
    <x v="11"/>
    <s v="C. T. Tarapoto"/>
    <x v="65"/>
    <s v="EL"/>
    <x v="2"/>
    <x v="14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10"/>
    <s v="ELOR"/>
    <s v="33011293"/>
    <s v="33011293"/>
    <x v="2"/>
    <s v="Wartsila 2"/>
    <s v="S"/>
    <n v="6.24"/>
    <n v="6"/>
    <n v="0"/>
    <n v="0"/>
    <n v="0"/>
    <n v="0"/>
    <n v="0"/>
    <n v="0"/>
    <n v="0"/>
    <m/>
    <x v="0"/>
    <s v="ELOR33011293Wartsila 2EL"/>
    <s v="Electro Oriente S. A."/>
    <x v="11"/>
    <x v="11"/>
    <s v="C. T. Tarapoto"/>
    <x v="65"/>
    <s v="EL"/>
    <x v="2"/>
    <x v="15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10"/>
    <s v="ELOR"/>
    <s v="33011293"/>
    <s v="33011293"/>
    <x v="2"/>
    <s v="CAT.D-3512"/>
    <s v="S"/>
    <n v="0.52"/>
    <n v="0.4"/>
    <n v="0"/>
    <n v="0"/>
    <n v="0"/>
    <n v="0"/>
    <n v="0"/>
    <n v="0"/>
    <n v="0"/>
    <m/>
    <x v="0"/>
    <s v="ELOR33011293CAT.D-3512EL"/>
    <s v="Electro Oriente S. A."/>
    <x v="11"/>
    <x v="11"/>
    <s v="C. T. Tarapoto"/>
    <x v="65"/>
    <s v="EL"/>
    <x v="2"/>
    <x v="153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1"/>
    <n v="0"/>
    <x v="0"/>
    <x v="0"/>
    <x v="0"/>
    <s v="MWh"/>
    <n v="0"/>
    <n v="0"/>
    <m/>
    <n v="4.3333333333333335E-2"/>
    <n v="3.3333333333333333E-2"/>
    <n v="0"/>
    <n v="0"/>
    <n v="22"/>
    <s v="BASE DE DATOS"/>
    <m/>
  </r>
  <r>
    <s v="24"/>
    <x v="10"/>
    <s v="ELOR"/>
    <s v="33011593"/>
    <s v="33011593"/>
    <x v="2"/>
    <s v="EMD"/>
    <s v="N"/>
    <n v="2.5"/>
    <n v="1.6"/>
    <n v="0"/>
    <n v="0"/>
    <n v="0"/>
    <n v="0"/>
    <n v="0"/>
    <n v="0"/>
    <n v="0"/>
    <m/>
    <x v="0"/>
    <s v="ELOR33011593EMDEL"/>
    <s v="Electro Oriente S. A."/>
    <x v="11"/>
    <x v="11"/>
    <s v="C. T. Bellavista"/>
    <x v="66"/>
    <s v="EL"/>
    <x v="2"/>
    <x v="154"/>
    <x v="0"/>
    <s v="Instalado"/>
    <s v="Operativo"/>
    <s v="Distribuidora"/>
    <x v="0"/>
    <x v="0"/>
    <x v="1"/>
    <x v="0"/>
    <s v="Estatal"/>
    <s v="SAN MARTÍN"/>
    <s v="SAN MARTÍN"/>
    <s v="BELLAVISTA"/>
    <s v="BELLAVISTA"/>
    <n v="0"/>
    <x v="1"/>
    <n v="0"/>
    <x v="0"/>
    <x v="0"/>
    <x v="0"/>
    <s v="MWh"/>
    <n v="0"/>
    <n v="0"/>
    <m/>
    <n v="0.22727272727272727"/>
    <n v="0.14545454545454548"/>
    <n v="0"/>
    <n v="0"/>
    <n v="22"/>
    <s v="BASE DE DATOS"/>
    <m/>
  </r>
  <r>
    <s v="24"/>
    <x v="10"/>
    <s v="ELOR"/>
    <s v="43047494"/>
    <s v="43047494"/>
    <x v="2"/>
    <s v="CAT C-18"/>
    <s v="S"/>
    <n v="0.5"/>
    <n v="0.5"/>
    <n v="0"/>
    <n v="0"/>
    <n v="0"/>
    <n v="0"/>
    <n v="0"/>
    <n v="0"/>
    <n v="0"/>
    <m/>
    <x v="0"/>
    <s v="ELOR43047494CAT C-18EL"/>
    <s v="Electro Oriente S. A."/>
    <x v="11"/>
    <x v="11"/>
    <s v="C. T. Lagunas"/>
    <x v="67"/>
    <s v="EL"/>
    <x v="2"/>
    <x v="155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4.1666666666666664E-2"/>
    <n v="0"/>
    <n v="0"/>
    <n v="22"/>
    <s v="BASE DE DATOS"/>
    <m/>
  </r>
  <r>
    <s v="24"/>
    <x v="10"/>
    <s v="ELOR"/>
    <s v="43047494"/>
    <s v="43047494"/>
    <x v="2"/>
    <s v="Volvo Penta TAD1630"/>
    <s v="S"/>
    <n v="0.5"/>
    <n v="0.4"/>
    <n v="0"/>
    <n v="0"/>
    <n v="0"/>
    <n v="0"/>
    <n v="0"/>
    <n v="0"/>
    <n v="0"/>
    <m/>
    <x v="0"/>
    <s v="ELOR43047494Volvo Penta TAD1630EL"/>
    <s v="Electro Oriente S. A."/>
    <x v="11"/>
    <x v="11"/>
    <s v="C. T. Lagunas"/>
    <x v="67"/>
    <s v="EL"/>
    <x v="2"/>
    <x v="156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10"/>
    <s v="ELOR"/>
    <s v="43047494"/>
    <s v="43047494"/>
    <x v="2"/>
    <s v="Cat. D-3512&lt;G3&gt;"/>
    <s v="S"/>
    <n v="0.5"/>
    <n v="0.45"/>
    <n v="56.9"/>
    <n v="0"/>
    <n v="56.9"/>
    <n v="7"/>
    <n v="279"/>
    <n v="0"/>
    <n v="5"/>
    <m/>
    <x v="0"/>
    <s v="ELOR43047494Cat. D-3512&lt;G3&gt;EL"/>
    <s v="Electro Oriente S. A."/>
    <x v="11"/>
    <x v="11"/>
    <s v="C. T. Lagunas"/>
    <x v="67"/>
    <s v="EL"/>
    <x v="2"/>
    <x v="157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56.9"/>
    <n v="5.6899999999999999E-2"/>
    <m/>
    <n v="4.1666666666666664E-2"/>
    <n v="3.7499999999999999E-2"/>
    <n v="0"/>
    <n v="0"/>
    <n v="22"/>
    <s v="BASE DE DATOS"/>
    <m/>
  </r>
  <r>
    <s v="24"/>
    <x v="10"/>
    <s v="ELOR"/>
    <s v="43047494"/>
    <s v="43047494"/>
    <x v="2"/>
    <s v="CAT 2 3512 &lt;G4&gt;"/>
    <s v="S"/>
    <n v="0.5"/>
    <n v="0.45"/>
    <n v="0"/>
    <n v="109.669"/>
    <n v="109.669"/>
    <n v="8"/>
    <n v="453"/>
    <n v="0"/>
    <n v="83"/>
    <m/>
    <x v="0"/>
    <s v="ELOR43047494CAT 2 3512 &lt;G4&gt;EL"/>
    <s v="Electro Oriente S. A."/>
    <x v="11"/>
    <x v="11"/>
    <s v="C. T. Lagunas"/>
    <x v="67"/>
    <s v="EL"/>
    <x v="2"/>
    <x v="173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109.669"/>
    <n v="0.109669"/>
    <m/>
    <n v="4.5454545454545456E-2"/>
    <n v="4.0909090909090909E-2"/>
    <n v="0"/>
    <n v="0"/>
    <n v="22"/>
    <s v="BASE DE DATOS"/>
    <m/>
  </r>
  <r>
    <s v="24"/>
    <x v="10"/>
    <s v="ELOR"/>
    <s v="12345678"/>
    <s v="12345678"/>
    <x v="2"/>
    <s v="VOLVO PENTA &lt;G1&gt;"/>
    <s v="S"/>
    <n v="0.5"/>
    <n v="0.45"/>
    <n v="31.492999999999999"/>
    <n v="73.655000000000001"/>
    <n v="105.148"/>
    <n v="6"/>
    <n v="447"/>
    <n v="0"/>
    <n v="39"/>
    <m/>
    <x v="0"/>
    <s v="ELOR12345678VOLVO PENTA &lt;G1&gt;EL"/>
    <s v="Electro Oriente S. A."/>
    <x v="11"/>
    <x v="11"/>
    <s v="C. T. San Lorenzo"/>
    <x v="68"/>
    <s v="EL"/>
    <x v="2"/>
    <x v="158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105.148"/>
    <n v="0.10514799999999999"/>
    <m/>
    <n v="4.1666666666666664E-2"/>
    <n v="3.7499999999999999E-2"/>
    <n v="0"/>
    <n v="0"/>
    <n v="22"/>
    <s v="BASE DE DATOS"/>
    <m/>
  </r>
  <r>
    <s v="24"/>
    <x v="10"/>
    <s v="ELOR"/>
    <s v="12345678"/>
    <s v="12345678"/>
    <x v="2"/>
    <s v="VOLVO PENTA &lt;G2&gt;"/>
    <s v="S"/>
    <n v="0.5"/>
    <n v="0.45"/>
    <n v="31.443999999999999"/>
    <n v="78.040999999999997"/>
    <n v="109.485"/>
    <n v="6"/>
    <n v="497"/>
    <n v="0"/>
    <n v="36"/>
    <m/>
    <x v="0"/>
    <s v="ELOR12345678VOLVO PENTA &lt;G2&gt;EL"/>
    <s v="Electro Oriente S. A."/>
    <x v="11"/>
    <x v="11"/>
    <s v="C. T. San Lorenzo"/>
    <x v="68"/>
    <s v="EL"/>
    <x v="2"/>
    <x v="159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109.485"/>
    <n v="0.109485"/>
    <m/>
    <n v="4.1666666666666664E-2"/>
    <n v="3.7499999999999999E-2"/>
    <n v="0"/>
    <n v="0"/>
    <n v="22"/>
    <s v="BASE DE DATOS"/>
    <m/>
  </r>
  <r>
    <s v="24"/>
    <x v="10"/>
    <s v="ELOR"/>
    <s v="12345678"/>
    <s v="12345678"/>
    <x v="2"/>
    <s v="VOLVO PENTA &lt;G3&gt;"/>
    <s v="S"/>
    <n v="0.45"/>
    <n v="0.4"/>
    <n v="21.297000000000001"/>
    <n v="15.199"/>
    <n v="36.496000000000002"/>
    <n v="6"/>
    <n v="169"/>
    <n v="0"/>
    <n v="6"/>
    <m/>
    <x v="0"/>
    <s v="ELOR12345678VOLVO PENTA &lt;G3&gt;EL"/>
    <s v="Electro Oriente S. A."/>
    <x v="11"/>
    <x v="11"/>
    <s v="C. T. San Lorenzo"/>
    <x v="68"/>
    <s v="EL"/>
    <x v="2"/>
    <x v="160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36.496000000000002"/>
    <n v="3.6496000000000001E-2"/>
    <m/>
    <n v="3.7499999999999999E-2"/>
    <n v="3.3333333333333333E-2"/>
    <n v="0"/>
    <n v="0"/>
    <n v="22"/>
    <s v="BASE DE DATOS"/>
    <m/>
  </r>
  <r>
    <s v="24"/>
    <x v="10"/>
    <s v="ELOR"/>
    <s v="53200204"/>
    <s v="53200204"/>
    <x v="2"/>
    <s v="Cat-1_3512"/>
    <s v="S"/>
    <n v="0.5"/>
    <n v="0.35"/>
    <n v="6.7450000000000001"/>
    <n v="1.849"/>
    <n v="8.5939999999999994"/>
    <n v="0"/>
    <n v="30.43"/>
    <n v="0"/>
    <n v="0"/>
    <m/>
    <x v="0"/>
    <s v="ELOR53200204Cat-1_3512EL"/>
    <s v="Electro Oriente S. A."/>
    <x v="11"/>
    <x v="11"/>
    <s v="C. T. Bagua_Grande"/>
    <x v="69"/>
    <s v="EL"/>
    <x v="2"/>
    <x v="161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8.5939999999999994"/>
    <n v="8.5939999999999992E-3"/>
    <m/>
    <n v="4.1666666666666664E-2"/>
    <n v="2.9166666666666664E-2"/>
    <n v="0"/>
    <n v="0"/>
    <n v="22"/>
    <s v="BASE DE DATOS"/>
    <m/>
  </r>
  <r>
    <s v="24"/>
    <x v="10"/>
    <s v="ELOR"/>
    <s v="53200204"/>
    <s v="53200204"/>
    <x v="2"/>
    <s v="Cat-2_3512"/>
    <s v="S"/>
    <n v="0.5"/>
    <n v="0.35"/>
    <n v="4.125"/>
    <n v="0.749"/>
    <n v="4.8739999999999997"/>
    <n v="0"/>
    <n v="14.49"/>
    <n v="0"/>
    <n v="0"/>
    <m/>
    <x v="0"/>
    <s v="ELOR53200204Cat-2_3512EL"/>
    <s v="Electro Oriente S. A."/>
    <x v="11"/>
    <x v="11"/>
    <s v="C. T. Bagua_Grande"/>
    <x v="69"/>
    <s v="EL"/>
    <x v="2"/>
    <x v="162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4.8739999999999997"/>
    <n v="4.8739999999999999E-3"/>
    <m/>
    <n v="4.1666666666666664E-2"/>
    <n v="2.9166666666666664E-2"/>
    <n v="0"/>
    <n v="0"/>
    <n v="22"/>
    <s v="BASE DE DATOS"/>
    <m/>
  </r>
  <r>
    <s v="24"/>
    <x v="10"/>
    <s v="ELOR"/>
    <s v="53200204"/>
    <s v="53200204"/>
    <x v="2"/>
    <s v="CAT3_3516"/>
    <s v="S"/>
    <n v="2"/>
    <n v="0.9"/>
    <n v="31.498000000000001"/>
    <n v="8.0519999999999996"/>
    <n v="39.549999999999997"/>
    <n v="0"/>
    <n v="49.05"/>
    <n v="0"/>
    <n v="0"/>
    <m/>
    <x v="0"/>
    <s v="ELOR53200204CAT3_3516EL"/>
    <s v="Electro Oriente S. A."/>
    <x v="11"/>
    <x v="11"/>
    <s v="C. T. Bagua_Grande"/>
    <x v="69"/>
    <s v="EL"/>
    <x v="2"/>
    <x v="163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39.549999999999997"/>
    <n v="3.9549999999999995E-2"/>
    <m/>
    <n v="0.16666666666666666"/>
    <n v="7.4999999999999997E-2"/>
    <n v="0"/>
    <n v="0"/>
    <n v="22"/>
    <s v="BASE DE DATOS"/>
    <m/>
  </r>
  <r>
    <s v="24"/>
    <x v="10"/>
    <s v="ELOR"/>
    <s v="53200204"/>
    <s v="53200204"/>
    <x v="2"/>
    <s v="DETROIT"/>
    <s v="S"/>
    <n v="0.45"/>
    <n v="0.3"/>
    <n v="0"/>
    <n v="0"/>
    <n v="0"/>
    <n v="0"/>
    <n v="0"/>
    <n v="0"/>
    <n v="0"/>
    <m/>
    <x v="0"/>
    <s v="ELOR53200204DETROITEL"/>
    <s v="Electro Oriente S. A."/>
    <x v="11"/>
    <x v="11"/>
    <s v="C. T. Bagua_Grande"/>
    <x v="69"/>
    <s v="EL"/>
    <x v="2"/>
    <x v="164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0"/>
    <n v="0"/>
    <m/>
    <n v="0.05"/>
    <n v="3.3333333333333333E-2"/>
    <n v="0"/>
    <n v="0"/>
    <n v="22"/>
    <s v="BASE DE DATOS"/>
    <m/>
  </r>
  <r>
    <s v="24"/>
    <x v="10"/>
    <s v="ELOR"/>
    <s v="65010914"/>
    <s v="65010914"/>
    <x v="2"/>
    <s v="GRUPO 1"/>
    <s v="S"/>
    <n v="1.1000000000000001"/>
    <n v="0.8"/>
    <n v="54.567999999999998"/>
    <n v="0"/>
    <n v="54.567999999999998"/>
    <n v="0"/>
    <n v="114.75"/>
    <n v="0"/>
    <n v="0"/>
    <m/>
    <x v="0"/>
    <s v="ELOR65010914GRUPO 1EL"/>
    <s v="Electro Oriente S. A."/>
    <x v="11"/>
    <x v="11"/>
    <s v="C. T. Juan Velazco Alvarado"/>
    <x v="70"/>
    <s v="EL"/>
    <x v="2"/>
    <x v="165"/>
    <x v="0"/>
    <s v="Instalado"/>
    <s v="Operativo"/>
    <s v="Distribuidora"/>
    <x v="0"/>
    <x v="0"/>
    <x v="1"/>
    <x v="0"/>
    <s v="Estatal"/>
    <s v="AMAZONAS"/>
    <s v="AMAZONAS"/>
    <s v="CONDORCANQUI"/>
    <s v="SANTA MARÍA DE NIEVA"/>
    <s v="JUAN VELAZCO ALVARADO"/>
    <x v="1"/>
    <n v="0"/>
    <x v="0"/>
    <x v="0"/>
    <x v="0"/>
    <s v="MWh"/>
    <n v="54.567999999999998"/>
    <n v="5.4567999999999998E-2"/>
    <m/>
    <n v="9.1666666666666674E-2"/>
    <n v="6.6666666666666666E-2"/>
    <n v="0"/>
    <n v="0"/>
    <n v="22"/>
    <s v="BASE DE DATOS"/>
    <m/>
  </r>
  <r>
    <s v="24"/>
    <x v="10"/>
    <s v="ELOR"/>
    <s v="53026818"/>
    <s v="53026818"/>
    <x v="2"/>
    <s v="CAT1_HUMBOLT"/>
    <s v="S"/>
    <n v="1.825"/>
    <n v="1"/>
    <n v="79.186999999999998"/>
    <n v="0"/>
    <n v="79.186999999999998"/>
    <n v="0"/>
    <n v="83.9"/>
    <n v="0"/>
    <n v="0"/>
    <m/>
    <x v="0"/>
    <s v="ELOR53026818CAT1_HUMBOLTEL"/>
    <s v="Electro Oriente S. A."/>
    <x v="11"/>
    <x v="11"/>
    <s v="C.T. San Ignacio"/>
    <x v="71"/>
    <s v="EL"/>
    <x v="2"/>
    <x v="166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79.186999999999998"/>
    <n v="7.9186999999999994E-2"/>
    <m/>
    <n v="0.15208333333333332"/>
    <n v="8.3333333333333329E-2"/>
    <n v="0"/>
    <n v="0"/>
    <n v="22"/>
    <s v="BASE DE DATOS"/>
    <m/>
  </r>
  <r>
    <s v="24"/>
    <x v="10"/>
    <s v="ELOR"/>
    <s v="53026818"/>
    <s v="53026818"/>
    <x v="2"/>
    <s v="CAT2_HUMBOLT"/>
    <s v="S"/>
    <n v="0.91"/>
    <n v="0.8"/>
    <n v="7.9820000000000002"/>
    <n v="0"/>
    <n v="7.9820000000000002"/>
    <n v="0"/>
    <n v="15.18"/>
    <n v="0"/>
    <n v="0"/>
    <m/>
    <x v="0"/>
    <s v="ELOR53026818CAT2_HUMBOLTEL"/>
    <s v="Electro Oriente S. A."/>
    <x v="11"/>
    <x v="11"/>
    <s v="C.T. San Ignacio"/>
    <x v="71"/>
    <s v="EL"/>
    <x v="2"/>
    <x v="167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7.9820000000000002"/>
    <n v="7.9819999999999995E-3"/>
    <m/>
    <n v="7.5833333333333336E-2"/>
    <n v="6.6666666666666666E-2"/>
    <n v="0"/>
    <n v="0"/>
    <n v="22"/>
    <s v="BASE DE DATOS"/>
    <m/>
  </r>
  <r>
    <s v="24"/>
    <x v="10"/>
    <s v="ELOR"/>
    <s v="53026818"/>
    <s v="53026818"/>
    <x v="2"/>
    <s v="CAT3_HUMBOLT"/>
    <s v="S"/>
    <n v="1.35"/>
    <n v="1"/>
    <n v="24.003"/>
    <n v="0"/>
    <n v="24.003"/>
    <n v="0"/>
    <n v="27.29"/>
    <n v="0"/>
    <n v="0"/>
    <m/>
    <x v="0"/>
    <s v="ELOR53026818CAT3_HUMBOLTEL"/>
    <s v="Electro Oriente S. A."/>
    <x v="11"/>
    <x v="11"/>
    <s v="C.T. San Ignacio"/>
    <x v="71"/>
    <s v="EL"/>
    <x v="2"/>
    <x v="168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24.003"/>
    <n v="2.4003E-2"/>
    <m/>
    <n v="0.1125"/>
    <n v="8.3333333333333329E-2"/>
    <n v="0"/>
    <n v="0"/>
    <n v="22"/>
    <s v="BASE DE DATOS"/>
    <m/>
  </r>
  <r>
    <s v="24"/>
    <x v="10"/>
    <s v="ELOR"/>
    <s v="53026818"/>
    <s v="53026818"/>
    <x v="2"/>
    <s v="CAT4_HUMBOLT"/>
    <s v="S"/>
    <n v="0.7"/>
    <n v="0.5"/>
    <n v="0"/>
    <n v="0"/>
    <n v="0"/>
    <n v="0"/>
    <n v="0"/>
    <n v="0"/>
    <n v="0"/>
    <m/>
    <x v="0"/>
    <s v="ELOR53026818CAT4_HUMBOLTEL"/>
    <s v="Electro Oriente S. A."/>
    <x v="11"/>
    <x v="11"/>
    <s v="C.T. San Ignacio"/>
    <x v="71"/>
    <s v="EL"/>
    <x v="2"/>
    <x v="169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0"/>
    <n v="0"/>
    <m/>
    <n v="6.9999999999999993E-2"/>
    <n v="0.05"/>
    <n v="0"/>
    <n v="0"/>
    <n v="22"/>
    <s v="BASE DE DATOS"/>
    <m/>
  </r>
  <r>
    <s v="24"/>
    <x v="10"/>
    <s v="ELOR"/>
    <s v="53026818"/>
    <s v="53026818"/>
    <x v="2"/>
    <s v="CAT5_HUMBOLT"/>
    <s v="S"/>
    <n v="0.7"/>
    <n v="0.5"/>
    <n v="0.54300000000000004"/>
    <n v="0"/>
    <n v="0.54300000000000004"/>
    <n v="0"/>
    <n v="0"/>
    <n v="0"/>
    <n v="0"/>
    <m/>
    <x v="0"/>
    <s v="ELOR53026818CAT5_HUMBOLTEL"/>
    <s v="Electro Oriente S. A."/>
    <x v="11"/>
    <x v="11"/>
    <s v="C.T. San Ignacio"/>
    <x v="71"/>
    <s v="EL"/>
    <x v="2"/>
    <x v="170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0.54300000000000004"/>
    <n v="5.4300000000000008E-4"/>
    <m/>
    <n v="6.9999999999999993E-2"/>
    <n v="0.05"/>
    <n v="0"/>
    <n v="0"/>
    <n v="22"/>
    <s v="BASE DE DATOS"/>
    <m/>
  </r>
  <r>
    <s v="24"/>
    <x v="10"/>
    <s v="ELOR"/>
    <s v="33010767"/>
    <s v="33010767"/>
    <x v="2"/>
    <s v="Cat 3512 C"/>
    <s v="S"/>
    <n v="0.72499999999999998"/>
    <n v="0.5"/>
    <n v="0"/>
    <n v="0"/>
    <n v="0"/>
    <n v="0"/>
    <n v="0"/>
    <n v="0"/>
    <n v="0"/>
    <m/>
    <x v="0"/>
    <s v="ELOR33010767Cat 3512 CEL"/>
    <s v="Electro Oriente S. A."/>
    <x v="11"/>
    <x v="11"/>
    <s v="C. T. Iqt.Diesel - Diesel"/>
    <x v="32"/>
    <s v="EL"/>
    <x v="2"/>
    <x v="7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6.0416666666666667E-2"/>
    <n v="4.1666666666666664E-2"/>
    <n v="0"/>
    <n v="0"/>
    <n v="22"/>
    <s v="BASE DE DATOS"/>
    <m/>
  </r>
  <r>
    <s v="24"/>
    <x v="10"/>
    <s v="ELOR"/>
    <s v="33010793"/>
    <s v="33010793"/>
    <x v="2"/>
    <s v="WARTSILA 1"/>
    <s v="S"/>
    <n v="6.4"/>
    <n v="6"/>
    <n v="0"/>
    <n v="0"/>
    <n v="0"/>
    <n v="0"/>
    <n v="0"/>
    <n v="0"/>
    <n v="0"/>
    <m/>
    <x v="0"/>
    <s v="ELOR33010793WARTSILA 1EL"/>
    <s v="Electro Oriente S. A."/>
    <x v="11"/>
    <x v="11"/>
    <s v="C. T. Iqt.Diesel - Wartsila"/>
    <x v="33"/>
    <s v="EL"/>
    <x v="2"/>
    <x v="14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10"/>
    <s v="ELOR"/>
    <s v="33010793"/>
    <s v="33010793"/>
    <x v="2"/>
    <s v="WARTSILA 2"/>
    <s v="S"/>
    <n v="6.4"/>
    <n v="6"/>
    <n v="0"/>
    <n v="0"/>
    <n v="0"/>
    <n v="0"/>
    <n v="0"/>
    <n v="0"/>
    <n v="0"/>
    <m/>
    <x v="0"/>
    <s v="ELOR33010793WARTSILA 2EL"/>
    <s v="Electro Oriente S. A."/>
    <x v="11"/>
    <x v="11"/>
    <s v="C. T. Iqt.Diesel - Wartsila"/>
    <x v="33"/>
    <s v="EL"/>
    <x v="2"/>
    <x v="15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10"/>
    <s v="ELOR"/>
    <s v="33010793"/>
    <s v="33010793"/>
    <x v="2"/>
    <s v="WARTSILA 3"/>
    <s v="N"/>
    <n v="6.4"/>
    <n v="0"/>
    <n v="0"/>
    <n v="0"/>
    <n v="0"/>
    <n v="0"/>
    <n v="0"/>
    <n v="0"/>
    <n v="0"/>
    <m/>
    <x v="0"/>
    <s v="ELOR33010793WARTSILA 3EL"/>
    <s v="Electro Oriente S. A."/>
    <x v="11"/>
    <x v="11"/>
    <s v="C. T. Iqt.Diesel - Wartsila"/>
    <x v="33"/>
    <s v="EL"/>
    <x v="2"/>
    <x v="16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"/>
    <n v="0"/>
    <n v="0"/>
    <n v="22"/>
    <s v="BASE DE DATOS"/>
    <m/>
  </r>
  <r>
    <s v="24"/>
    <x v="10"/>
    <s v="ELOR"/>
    <s v="33010793"/>
    <s v="33010793"/>
    <x v="2"/>
    <s v="WARTSILA 4"/>
    <s v="S"/>
    <n v="6.4"/>
    <n v="6"/>
    <n v="0"/>
    <n v="0"/>
    <n v="0"/>
    <n v="0"/>
    <n v="0"/>
    <n v="0"/>
    <n v="0"/>
    <m/>
    <x v="0"/>
    <s v="ELOR33010793WARTSILA 4EL"/>
    <s v="Electro Oriente S. A."/>
    <x v="11"/>
    <x v="11"/>
    <s v="C. T. Iqt.Diesel - Wartsila"/>
    <x v="33"/>
    <s v="EL"/>
    <x v="2"/>
    <x v="1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10"/>
    <s v="ELOR"/>
    <s v="33010793"/>
    <s v="33010793"/>
    <x v="2"/>
    <s v="WARTSILA 5"/>
    <s v="S"/>
    <n v="8.1"/>
    <n v="7.8"/>
    <n v="49.143999999999998"/>
    <n v="92.332999999999998"/>
    <n v="141.477"/>
    <n v="32"/>
    <n v="22.87"/>
    <n v="0"/>
    <n v="55"/>
    <m/>
    <x v="0"/>
    <s v="ELOR33010793WARTSILA 5EL"/>
    <s v="Electro Oriente S. A."/>
    <x v="11"/>
    <x v="11"/>
    <s v="C. T. Iqt.Diesel - Wartsila"/>
    <x v="33"/>
    <s v="EL"/>
    <x v="2"/>
    <x v="78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41.477"/>
    <n v="0.14147699999999999"/>
    <m/>
    <n v="0.67499999999999993"/>
    <n v="0.65"/>
    <n v="0"/>
    <n v="0"/>
    <n v="22"/>
    <s v="BASE DE DATOS"/>
    <m/>
  </r>
  <r>
    <s v="24"/>
    <x v="10"/>
    <s v="ELOR"/>
    <s v="33010793"/>
    <s v="33010793"/>
    <x v="2"/>
    <s v="WARTSILA 6"/>
    <s v="S"/>
    <n v="8.1"/>
    <n v="7.8"/>
    <n v="394.32299999999998"/>
    <n v="849.87099999999998"/>
    <n v="1244.194"/>
    <n v="74"/>
    <n v="173.63"/>
    <n v="0"/>
    <n v="165"/>
    <m/>
    <x v="0"/>
    <s v="ELOR33010793WARTSILA 6EL"/>
    <s v="Electro Oriente S. A."/>
    <x v="11"/>
    <x v="11"/>
    <s v="C. T. Iqt.Diesel - Wartsila"/>
    <x v="33"/>
    <s v="EL"/>
    <x v="2"/>
    <x v="79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244.194"/>
    <n v="1.244194"/>
    <m/>
    <n v="0.67499999999999993"/>
    <n v="0.65"/>
    <n v="0"/>
    <n v="0"/>
    <n v="22"/>
    <s v="BASE DE DATOS"/>
    <m/>
  </r>
  <r>
    <s v="24"/>
    <x v="10"/>
    <s v="ELOR"/>
    <s v="33010793"/>
    <s v="33010793"/>
    <x v="2"/>
    <s v="WARTSILA 7"/>
    <s v="S"/>
    <n v="8.1"/>
    <n v="7.8"/>
    <n v="323.20400000000001"/>
    <n v="796.625"/>
    <n v="1119.829"/>
    <n v="41"/>
    <n v="156.32"/>
    <n v="0"/>
    <n v="55"/>
    <m/>
    <x v="0"/>
    <s v="ELOR33010793WARTSILA 7EL"/>
    <s v="Electro Oriente S. A."/>
    <x v="11"/>
    <x v="11"/>
    <s v="C. T. Iqt.Diesel - Wartsila"/>
    <x v="33"/>
    <s v="EL"/>
    <x v="2"/>
    <x v="80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119.829"/>
    <n v="1.119829"/>
    <m/>
    <n v="0.67499999999999993"/>
    <n v="0.65"/>
    <n v="0"/>
    <n v="0"/>
    <n v="22"/>
    <s v="BASE DE DATOS"/>
    <m/>
  </r>
  <r>
    <s v="24"/>
    <x v="10"/>
    <s v="ELOR"/>
    <s v="33010793"/>
    <s v="33010793"/>
    <x v="2"/>
    <s v="CAT-16CM32"/>
    <s v="S"/>
    <n v="7.4"/>
    <n v="6.5"/>
    <n v="0"/>
    <n v="0"/>
    <n v="0"/>
    <n v="0"/>
    <n v="0"/>
    <n v="0"/>
    <n v="0"/>
    <m/>
    <x v="0"/>
    <s v="ELOR33010793CAT-16CM32EL"/>
    <s v="Electro Oriente S. A."/>
    <x v="11"/>
    <x v="11"/>
    <s v="C. T. Iqt.Diesel - Wartsila"/>
    <x v="33"/>
    <s v="EL"/>
    <x v="2"/>
    <x v="81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166666666666667"/>
    <n v="0.54166666666666663"/>
    <n v="0"/>
    <n v="0"/>
    <n v="22"/>
    <s v="BASE DE DATOS"/>
    <m/>
  </r>
  <r>
    <s v="24"/>
    <x v="10"/>
    <s v="ELOR"/>
    <s v="33010793"/>
    <s v="33010793"/>
    <x v="2"/>
    <s v="CAT.1-16CM32C"/>
    <s v="N"/>
    <n v="7.5179999999999998"/>
    <n v="0"/>
    <n v="0"/>
    <n v="0"/>
    <n v="0"/>
    <n v="0"/>
    <n v="0"/>
    <n v="0"/>
    <n v="0"/>
    <m/>
    <x v="0"/>
    <s v="ELOR33010793CAT.1-16CM32CEL"/>
    <s v="Electro Oriente S. A."/>
    <x v="11"/>
    <x v="11"/>
    <s v="C. T. Iqt.Diesel - Wartsila"/>
    <x v="33"/>
    <s v="EL"/>
    <x v="2"/>
    <x v="82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10"/>
    <s v="ELOR"/>
    <s v="33010793"/>
    <s v="33010793"/>
    <x v="2"/>
    <s v="CAT.2-16CM32C"/>
    <s v="N"/>
    <n v="7.5179999999999998"/>
    <n v="0"/>
    <n v="0"/>
    <n v="0"/>
    <n v="0"/>
    <n v="0"/>
    <n v="0"/>
    <n v="0"/>
    <n v="0"/>
    <m/>
    <x v="0"/>
    <s v="ELOR33010793CAT.2-16CM32CEL"/>
    <s v="Electro Oriente S. A."/>
    <x v="11"/>
    <x v="11"/>
    <s v="C. T. Iqt.Diesel - Wartsila"/>
    <x v="33"/>
    <s v="EL"/>
    <x v="2"/>
    <x v="83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10"/>
    <s v="ELOR"/>
    <s v="43095199"/>
    <s v="43095199"/>
    <x v="2"/>
    <s v="CKD 6S150PV"/>
    <s v="N"/>
    <n v="0.2"/>
    <n v="0"/>
    <n v="0"/>
    <n v="0"/>
    <n v="0"/>
    <n v="0"/>
    <n v="0"/>
    <n v="0"/>
    <n v="0"/>
    <m/>
    <x v="1"/>
    <s v="ELOR43095199CKD 6S150PVEL"/>
    <s v="Electro Oriente S. A."/>
    <x v="11"/>
    <x v="11"/>
    <s v="C. T. Pevas"/>
    <x v="34"/>
    <s v="EL"/>
    <x v="2"/>
    <x v="84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10"/>
    <s v="ELOR"/>
    <s v="43095199"/>
    <s v="43095199"/>
    <x v="2"/>
    <s v="Volvo TD-70G Nº1"/>
    <s v="N"/>
    <n v="0.1"/>
    <n v="0"/>
    <n v="0"/>
    <n v="0"/>
    <n v="0"/>
    <n v="0"/>
    <n v="0"/>
    <n v="0"/>
    <n v="0"/>
    <m/>
    <x v="1"/>
    <s v="ELOR43095199Volvo TD-70G Nº1EL"/>
    <s v="Electro Oriente S. A."/>
    <x v="11"/>
    <x v="11"/>
    <s v="C.T. PEVAS"/>
    <x v="34"/>
    <s v="EL"/>
    <x v="2"/>
    <x v="85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0"/>
    <s v="ELOR"/>
    <s v="43094799"/>
    <s v="43094799"/>
    <x v="2"/>
    <s v="CKD"/>
    <s v="N"/>
    <n v="0.1"/>
    <n v="0"/>
    <n v="0"/>
    <n v="0"/>
    <n v="0"/>
    <n v="0"/>
    <n v="0"/>
    <n v="0"/>
    <n v="0"/>
    <m/>
    <x v="1"/>
    <s v="ELOR43094799CKDEL"/>
    <s v="Electro Oriente S. A."/>
    <x v="11"/>
    <x v="11"/>
    <s v="C. T. Santa Clotilde"/>
    <x v="35"/>
    <s v="EL"/>
    <x v="2"/>
    <x v="70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0"/>
    <s v="ELOR"/>
    <s v="43094799"/>
    <s v="43094799"/>
    <x v="2"/>
    <s v="Cat."/>
    <s v="N"/>
    <n v="0.22500000000000001"/>
    <n v="0"/>
    <n v="0"/>
    <n v="0"/>
    <n v="0"/>
    <n v="0"/>
    <n v="0"/>
    <n v="0"/>
    <n v="0"/>
    <m/>
    <x v="1"/>
    <s v="ELOR43094799Cat.EL"/>
    <s v="Electro Oriente S. A."/>
    <x v="11"/>
    <x v="11"/>
    <s v="C. T. Santa Clotilde"/>
    <x v="35"/>
    <s v="EL"/>
    <x v="2"/>
    <x v="86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1.8749999999999999E-2"/>
    <n v="0"/>
    <n v="0"/>
    <n v="0"/>
    <n v="22"/>
    <s v="BASE DE DATOS"/>
    <m/>
  </r>
  <r>
    <s v="24"/>
    <x v="10"/>
    <s v="ELOR"/>
    <s v="43095399"/>
    <s v="43095399"/>
    <x v="2"/>
    <s v="CKD"/>
    <s v="N"/>
    <n v="0.1"/>
    <n v="0"/>
    <n v="0"/>
    <n v="0"/>
    <n v="0"/>
    <n v="0"/>
    <n v="0"/>
    <n v="0"/>
    <n v="0"/>
    <m/>
    <x v="1"/>
    <s v="ELOR43095399CKDEL"/>
    <s v="Electro Oriente S. A."/>
    <x v="11"/>
    <x v="11"/>
    <s v="C. T. San Pablo"/>
    <x v="36"/>
    <s v="EL"/>
    <x v="2"/>
    <x v="70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0"/>
    <s v="ELOR"/>
    <s v="43095399"/>
    <s v="43095399"/>
    <x v="2"/>
    <s v="Cat."/>
    <s v="N"/>
    <n v="0.09"/>
    <n v="0"/>
    <n v="0"/>
    <n v="0"/>
    <n v="0"/>
    <n v="0"/>
    <n v="0"/>
    <n v="0"/>
    <n v="0"/>
    <m/>
    <x v="1"/>
    <s v="ELOR43095399Cat.EL"/>
    <s v="Electro Oriente S. A."/>
    <x v="11"/>
    <x v="11"/>
    <s v="C. T. San Pablo"/>
    <x v="36"/>
    <s v="EL"/>
    <x v="2"/>
    <x v="86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10"/>
    <s v="ELOR"/>
    <s v="43095599"/>
    <s v="43095599"/>
    <x v="2"/>
    <s v="CKD"/>
    <s v="N"/>
    <n v="0.1"/>
    <n v="0"/>
    <n v="0"/>
    <n v="0"/>
    <n v="0"/>
    <n v="0"/>
    <n v="0"/>
    <n v="0"/>
    <n v="0"/>
    <m/>
    <x v="1"/>
    <s v="ELOR43095599CKDEL"/>
    <s v="Electro Oriente S. A."/>
    <x v="11"/>
    <x v="11"/>
    <s v="C. T. Tamanco Viejo"/>
    <x v="37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0"/>
    <s v="ELOR"/>
    <s v="43095599"/>
    <s v="43095599"/>
    <x v="2"/>
    <s v="Perkins"/>
    <s v="N"/>
    <n v="7.4999999999999997E-2"/>
    <n v="0"/>
    <n v="0"/>
    <n v="0"/>
    <n v="0"/>
    <n v="0"/>
    <n v="0"/>
    <n v="0"/>
    <n v="0"/>
    <m/>
    <x v="1"/>
    <s v="ELOR43095599PerkinsEL"/>
    <s v="Electro Oriente S. A."/>
    <x v="11"/>
    <x v="11"/>
    <s v="C. T. Tamanco Viejo"/>
    <x v="37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10"/>
    <s v="ELOR"/>
    <s v="43095699"/>
    <s v="43095699"/>
    <x v="2"/>
    <s v="CKD"/>
    <s v="N"/>
    <n v="0.1"/>
    <n v="0"/>
    <n v="0"/>
    <n v="0"/>
    <n v="0"/>
    <n v="0"/>
    <n v="0"/>
    <n v="0"/>
    <n v="0"/>
    <m/>
    <x v="1"/>
    <s v="ELOR43095699CKDEL"/>
    <s v="Electro Oriente S. A."/>
    <x v="11"/>
    <x v="11"/>
    <s v="C. T. San Roque de Maquia"/>
    <x v="38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0"/>
    <s v="ELOR"/>
    <s v="43095699"/>
    <s v="43095699"/>
    <x v="2"/>
    <s v="Perkins"/>
    <s v="N"/>
    <n v="0.09"/>
    <n v="0"/>
    <n v="0"/>
    <n v="0"/>
    <n v="0"/>
    <n v="0"/>
    <n v="0"/>
    <n v="0"/>
    <n v="0"/>
    <m/>
    <x v="1"/>
    <s v="ELOR43095699PerkinsEL"/>
    <s v="Electro Oriente S. A."/>
    <x v="11"/>
    <x v="11"/>
    <s v="C. T. San Roque de Maquia"/>
    <x v="38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10"/>
    <s v="ELOR"/>
    <s v="43094999"/>
    <s v="43094999"/>
    <x v="2"/>
    <s v="CKD MODASA"/>
    <s v="N"/>
    <n v="3.5000000000000003E-2"/>
    <n v="0"/>
    <n v="0"/>
    <n v="0"/>
    <n v="0"/>
    <n v="0"/>
    <n v="0"/>
    <n v="0"/>
    <n v="0"/>
    <m/>
    <x v="1"/>
    <s v="ELOR43094999CKD MODASAEL"/>
    <s v="Electro Oriente S. A."/>
    <x v="11"/>
    <x v="11"/>
    <s v="C. T. Cabo Pantoja"/>
    <x v="39"/>
    <s v="EL"/>
    <x v="2"/>
    <x v="87"/>
    <x v="0"/>
    <s v="Instalado"/>
    <s v="Inoperativo"/>
    <s v="Distribuidora"/>
    <x v="0"/>
    <x v="1"/>
    <x v="1"/>
    <x v="0"/>
    <s v="Estatal"/>
    <s v="LORETO"/>
    <s v="LORETO"/>
    <s v="MAYNAS"/>
    <s v="TORRES CAUSANO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10"/>
    <s v="ELOR"/>
    <s v="43095799"/>
    <s v="43095799"/>
    <x v="2"/>
    <s v="CKD"/>
    <s v="N"/>
    <n v="0.1"/>
    <n v="0"/>
    <n v="0"/>
    <n v="0"/>
    <n v="0"/>
    <n v="0"/>
    <n v="0"/>
    <n v="0"/>
    <n v="0"/>
    <m/>
    <x v="1"/>
    <s v="ELOR43095799CKDEL"/>
    <s v="Electro Oriente S. A."/>
    <x v="11"/>
    <x v="11"/>
    <s v="C. T. Bagazan"/>
    <x v="40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0"/>
    <s v="ELOR"/>
    <s v="43095799"/>
    <s v="43095799"/>
    <x v="2"/>
    <s v="Perkins"/>
    <s v="N"/>
    <n v="7.4999999999999997E-2"/>
    <n v="0"/>
    <n v="0"/>
    <n v="0"/>
    <n v="0"/>
    <n v="0"/>
    <n v="0"/>
    <n v="0"/>
    <n v="0"/>
    <m/>
    <x v="1"/>
    <s v="ELOR43095799PerkinsEL"/>
    <s v="Electro Oriente S. A."/>
    <x v="11"/>
    <x v="11"/>
    <s v="C. T. Bagazan"/>
    <x v="40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10"/>
    <s v="ELOR"/>
    <s v="43095899"/>
    <s v="43095899"/>
    <x v="2"/>
    <s v="MODASA"/>
    <s v="N"/>
    <n v="3.5000000000000003E-2"/>
    <n v="0"/>
    <n v="0"/>
    <n v="0"/>
    <n v="0"/>
    <n v="0"/>
    <n v="0"/>
    <n v="0"/>
    <n v="0"/>
    <m/>
    <x v="1"/>
    <s v="ELOR43095899MODASAEL"/>
    <s v="Electro Oriente S. A."/>
    <x v="11"/>
    <x v="11"/>
    <s v="C. T. Sapuena"/>
    <x v="41"/>
    <s v="EL"/>
    <x v="2"/>
    <x v="88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10"/>
    <s v="ELOR"/>
    <s v="43094899"/>
    <s v="43094899"/>
    <x v="2"/>
    <s v="MODASA"/>
    <s v="N"/>
    <n v="3.5000000000000003E-2"/>
    <n v="0"/>
    <n v="0"/>
    <n v="0"/>
    <n v="0"/>
    <n v="0"/>
    <n v="0"/>
    <n v="0"/>
    <n v="0"/>
    <m/>
    <x v="1"/>
    <s v="ELOR43094899MODASAEL"/>
    <s v="Electro Oriente S. A."/>
    <x v="11"/>
    <x v="11"/>
    <s v="C. T. El Alamo"/>
    <x v="42"/>
    <s v="EL"/>
    <x v="2"/>
    <x v="88"/>
    <x v="0"/>
    <s v="Instalado"/>
    <s v="Inoperativo"/>
    <s v="Distribuidora"/>
    <x v="0"/>
    <x v="1"/>
    <x v="1"/>
    <x v="0"/>
    <s v="Estatal"/>
    <s v="LORETO"/>
    <s v="LORETO"/>
    <s v="MAYNAS"/>
    <s v="PUTUMAYU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10"/>
    <s v="ELOR"/>
    <s v="43096199"/>
    <s v="43096199"/>
    <x v="2"/>
    <s v="CKD DAT 120"/>
    <s v="N"/>
    <n v="0.1"/>
    <n v="0"/>
    <n v="0"/>
    <n v="0"/>
    <n v="0"/>
    <n v="0"/>
    <n v="0"/>
    <n v="0"/>
    <n v="0"/>
    <m/>
    <x v="1"/>
    <s v="ELOR43096199CKD DAT 120EL"/>
    <s v="Electro Oriente S. A."/>
    <x v="11"/>
    <x v="11"/>
    <s v="C. T. Inahuaya"/>
    <x v="43"/>
    <s v="EL"/>
    <x v="2"/>
    <x v="89"/>
    <x v="0"/>
    <s v="Instalado"/>
    <s v="Inoperativo"/>
    <s v="Distribuidora"/>
    <x v="0"/>
    <x v="1"/>
    <x v="1"/>
    <x v="0"/>
    <s v="Estatal"/>
    <s v="LORETO"/>
    <s v="LORETO"/>
    <s v="UCAYALI"/>
    <s v="INAHUAY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0"/>
    <s v="ELOR"/>
    <s v="43096299"/>
    <s v="43096299"/>
    <x v="2"/>
    <s v="CKD"/>
    <s v="N"/>
    <n v="0.1"/>
    <n v="0"/>
    <n v="0"/>
    <n v="0"/>
    <n v="0"/>
    <n v="0"/>
    <n v="0"/>
    <n v="0"/>
    <n v="0"/>
    <m/>
    <x v="1"/>
    <s v="ELOR43096299CKDEL"/>
    <s v="Electro Oriente S. A."/>
    <x v="11"/>
    <x v="11"/>
    <s v="C. T. Pampa Hermosa"/>
    <x v="44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PAMPA HERMOS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0"/>
    <s v="ELOR"/>
    <s v="43096399"/>
    <s v="43096399"/>
    <x v="2"/>
    <s v="CKD"/>
    <s v="N"/>
    <n v="0.1"/>
    <n v="0"/>
    <n v="0"/>
    <n v="0"/>
    <n v="0"/>
    <n v="0"/>
    <n v="0"/>
    <n v="0"/>
    <n v="0"/>
    <m/>
    <x v="1"/>
    <s v="ELOR43096399CKDEL"/>
    <s v="Electro Oriente S. A."/>
    <x v="11"/>
    <x v="11"/>
    <s v="C. T. Tierra Blanca"/>
    <x v="45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SARAYACU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0"/>
    <s v="ELOR"/>
    <s v="43095099"/>
    <s v="43095099"/>
    <x v="2"/>
    <s v="Perkins M. 4-326-I"/>
    <s v="N"/>
    <n v="3.5000000000000003E-2"/>
    <n v="0"/>
    <n v="0"/>
    <n v="0"/>
    <n v="0"/>
    <n v="0"/>
    <n v="0"/>
    <n v="0"/>
    <n v="0"/>
    <m/>
    <x v="1"/>
    <s v="ELOR43095099Perkins M. 4-326-IEL"/>
    <s v="Electro Oriente S. A."/>
    <x v="11"/>
    <x v="11"/>
    <s v="C. T. El Porvenir"/>
    <x v="46"/>
    <s v="EL"/>
    <x v="2"/>
    <x v="90"/>
    <x v="0"/>
    <s v="Instalado"/>
    <s v="In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10"/>
    <s v="ELOR"/>
    <s v="43095499"/>
    <s v="43095499"/>
    <x v="2"/>
    <s v="Volvo TD 100"/>
    <s v="N"/>
    <n v="0.15"/>
    <n v="0"/>
    <n v="0"/>
    <n v="0"/>
    <n v="0"/>
    <n v="0"/>
    <n v="0"/>
    <n v="0"/>
    <n v="0"/>
    <m/>
    <x v="1"/>
    <s v="ELOR43095499Volvo TD 100EL"/>
    <s v="Electro Oriente S. A."/>
    <x v="11"/>
    <x v="11"/>
    <s v="C. T. Flor de Punga"/>
    <x v="47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CAPELLO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10"/>
    <s v="ELOR"/>
    <s v="43096099"/>
    <s v="43096099"/>
    <x v="2"/>
    <s v="Volvo TD 100"/>
    <s v="N"/>
    <n v="0.15"/>
    <n v="0"/>
    <n v="0"/>
    <n v="0"/>
    <n v="0"/>
    <n v="0"/>
    <n v="0"/>
    <n v="0"/>
    <n v="0"/>
    <m/>
    <x v="1"/>
    <s v="ELOR43096099Volvo TD 100EL"/>
    <s v="Electro Oriente S. A."/>
    <x v="11"/>
    <x v="11"/>
    <s v="C. T. Colonia Angamos"/>
    <x v="48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YAQUERANA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10"/>
    <s v="ELOR"/>
    <s v="00000000"/>
    <s v="00000000"/>
    <x v="2"/>
    <s v="Perkins 1 2800"/>
    <s v="N"/>
    <n v="0.61"/>
    <n v="0"/>
    <n v="0"/>
    <n v="0"/>
    <n v="0"/>
    <n v="0"/>
    <n v="0"/>
    <n v="0"/>
    <n v="0"/>
    <m/>
    <x v="0"/>
    <s v="ELOR00000000Perkins 1 2800EL"/>
    <s v="Electro Oriente S. A."/>
    <x v="11"/>
    <x v="11"/>
    <s v="C. T. Caballococha"/>
    <x v="49"/>
    <s v="EL"/>
    <x v="2"/>
    <x v="24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n v="8.7142857142857147E-2"/>
    <n v="4.9999999999999996E-2"/>
    <n v="0"/>
    <n v="0"/>
    <n v="22"/>
    <s v="BASE DE DATOS"/>
    <m/>
  </r>
  <r>
    <s v="24"/>
    <x v="10"/>
    <s v="ELOR"/>
    <s v="00000000"/>
    <s v="00000000"/>
    <x v="2"/>
    <s v="Perkins 2 2800"/>
    <s v="S"/>
    <n v="0.61"/>
    <n v="0.35"/>
    <n v="2.694"/>
    <n v="10.238"/>
    <n v="12.932"/>
    <n v="0"/>
    <n v="39"/>
    <n v="0"/>
    <n v="0"/>
    <m/>
    <x v="0"/>
    <s v="ELOR00000000Perkins 2 2800EL"/>
    <s v="Electro Oriente S. A."/>
    <x v="11"/>
    <x v="11"/>
    <s v="C. T. Caballococha"/>
    <x v="49"/>
    <s v="EL"/>
    <x v="2"/>
    <x v="24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2.932"/>
    <n v="1.2932000000000001E-2"/>
    <m/>
    <n v="8.7142857142857147E-2"/>
    <n v="4.9999999999999996E-2"/>
    <n v="0"/>
    <n v="-1.7763568394002505E-15"/>
    <n v="22"/>
    <s v="BASE DE DATOS"/>
    <m/>
  </r>
  <r>
    <s v="24"/>
    <x v="10"/>
    <s v="ELOR"/>
    <s v="00000000"/>
    <s v="00000000"/>
    <x v="2"/>
    <s v="Cat.4-3412-16878"/>
    <s v="S"/>
    <n v="0.73399999999999999"/>
    <n v="0.2"/>
    <n v="22.46"/>
    <n v="85.346000000000004"/>
    <n v="107.806"/>
    <n v="0"/>
    <n v="395"/>
    <n v="0"/>
    <n v="42"/>
    <m/>
    <x v="0"/>
    <s v="ELOR00000000Cat.4-3412-16878EL"/>
    <s v="Electro Oriente S. A."/>
    <x v="11"/>
    <x v="11"/>
    <s v="C. T. Caballococha"/>
    <x v="49"/>
    <s v="EL"/>
    <x v="2"/>
    <x v="94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07.806"/>
    <n v="0.107806"/>
    <m/>
    <n v="6.1166666666666668E-2"/>
    <n v="1.6666666666666666E-2"/>
    <n v="0"/>
    <n v="1.4210854715202004E-14"/>
    <n v="22"/>
    <s v="BASE DE DATOS"/>
    <m/>
  </r>
  <r>
    <s v="24"/>
    <x v="10"/>
    <s v="ELOR"/>
    <s v="00000000"/>
    <s v="00000000"/>
    <x v="2"/>
    <s v="Caterpillar C27"/>
    <s v="S"/>
    <n v="0.56000000000000005"/>
    <n v="0.45"/>
    <n v="53.125999999999998"/>
    <n v="201.881"/>
    <n v="255.00700000000001"/>
    <n v="0"/>
    <n v="703"/>
    <n v="0"/>
    <n v="0"/>
    <m/>
    <x v="0"/>
    <s v="ELOR00000000Caterpillar C27EL"/>
    <s v="Electro Oriente S. A."/>
    <x v="11"/>
    <x v="11"/>
    <s v="C. T. Caballococha"/>
    <x v="49"/>
    <s v="EL"/>
    <x v="2"/>
    <x v="95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55.00700000000001"/>
    <n v="0.25500699999999998"/>
    <m/>
    <n v="4.6666666666666669E-2"/>
    <n v="3.7499999999999999E-2"/>
    <n v="0"/>
    <n v="0"/>
    <n v="22"/>
    <s v="BASE DE DATOS"/>
    <m/>
  </r>
  <r>
    <s v="24"/>
    <x v="10"/>
    <s v="ELOR"/>
    <s v="00000000"/>
    <s v="00000000"/>
    <x v="2"/>
    <s v="AKSA1 Perk 8151G"/>
    <s v="S"/>
    <n v="0.68100000000000005"/>
    <n v="0.45"/>
    <n v="38.054000000000002"/>
    <n v="144.607"/>
    <n v="182.661"/>
    <n v="0"/>
    <n v="610"/>
    <n v="0"/>
    <n v="36"/>
    <m/>
    <x v="0"/>
    <s v="ELOR00000000AKSA1 Perk 8151GEL"/>
    <s v="Electro Oriente S. A."/>
    <x v="11"/>
    <x v="11"/>
    <s v="C. T. Caballococha"/>
    <x v="49"/>
    <s v="EL"/>
    <x v="2"/>
    <x v="9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82.661"/>
    <n v="0.18266099999999999"/>
    <m/>
    <n v="5.6750000000000002E-2"/>
    <n v="3.7499999999999999E-2"/>
    <n v="0"/>
    <n v="0"/>
    <n v="22"/>
    <s v="BASE DE DATOS"/>
    <m/>
  </r>
  <r>
    <s v="24"/>
    <x v="10"/>
    <s v="ELOR"/>
    <s v="00000000"/>
    <s v="00000000"/>
    <x v="2"/>
    <s v="AKSA2 Perk 8164G"/>
    <s v="S"/>
    <n v="0.68100000000000005"/>
    <n v="0.45"/>
    <n v="14.269"/>
    <n v="54.222999999999999"/>
    <n v="68.492000000000004"/>
    <n v="0"/>
    <n v="254"/>
    <n v="0"/>
    <n v="22"/>
    <m/>
    <x v="0"/>
    <s v="ELOR00000000AKSA2 Perk 8164GEL"/>
    <s v="Electro Oriente S. A."/>
    <x v="11"/>
    <x v="11"/>
    <s v="C. T. Caballococha"/>
    <x v="49"/>
    <s v="EL"/>
    <x v="2"/>
    <x v="9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68.492000000000004"/>
    <n v="6.8492000000000011E-2"/>
    <m/>
    <n v="5.6750000000000002E-2"/>
    <n v="3.7499999999999999E-2"/>
    <n v="0"/>
    <n v="0"/>
    <n v="22"/>
    <s v="BASE DE DATOS"/>
    <m/>
  </r>
  <r>
    <s v="24"/>
    <x v="10"/>
    <s v="ELOR"/>
    <s v="53026715"/>
    <s v="53026715"/>
    <x v="2"/>
    <s v="Perkins 1800RPM"/>
    <s v="S"/>
    <n v="0.36499999999999999"/>
    <n v="0.28499999999999998"/>
    <n v="2.0059999999999998"/>
    <n v="3.4729999999999999"/>
    <n v="5.4790000000000001"/>
    <n v="0"/>
    <n v="51"/>
    <n v="0"/>
    <n v="0"/>
    <m/>
    <x v="0"/>
    <s v="ELOR53026715Perkins 1800RPMEL"/>
    <s v="Electro Oriente S. A."/>
    <x v="11"/>
    <x v="11"/>
    <s v="C.T. Isla Santa Rosa"/>
    <x v="50"/>
    <s v="EL"/>
    <x v="2"/>
    <x v="9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5.4790000000000001"/>
    <n v="5.4790000000000004E-3"/>
    <m/>
    <n v="4.5624999999999999E-2"/>
    <n v="0.35625000000000001"/>
    <n v="0"/>
    <n v="-8.8817841970012523E-16"/>
    <n v="22"/>
    <s v="BASE DE DATOS"/>
    <m/>
  </r>
  <r>
    <s v="24"/>
    <x v="10"/>
    <s v="ELOR"/>
    <s v="53026715"/>
    <s v="53026715"/>
    <x v="2"/>
    <s v="Cat.5-C15 7925"/>
    <s v="S"/>
    <n v="0.43"/>
    <n v="0.3"/>
    <n v="15.984999999999999"/>
    <n v="51.96"/>
    <n v="67.944999999999993"/>
    <n v="26"/>
    <n v="669"/>
    <n v="0"/>
    <n v="36"/>
    <m/>
    <x v="0"/>
    <s v="ELOR53026715Cat.5-C15 7925EL"/>
    <s v="Electro Oriente S. A."/>
    <x v="11"/>
    <x v="11"/>
    <s v="C.T. Isla Santa Rosa"/>
    <x v="50"/>
    <s v="EL"/>
    <x v="2"/>
    <x v="99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67.944999999999993"/>
    <n v="6.7944999999999992E-2"/>
    <m/>
    <n v="3.5833333333333335E-2"/>
    <n v="2.4999999999999998E-2"/>
    <n v="0"/>
    <n v="0"/>
    <n v="22"/>
    <s v="BASE DE DATOS"/>
    <m/>
  </r>
  <r>
    <s v="24"/>
    <x v="10"/>
    <s v="ELOR"/>
    <s v="53026613"/>
    <s v="53026613"/>
    <x v="2"/>
    <s v="Volv.Pent1 RVL-451"/>
    <s v="N"/>
    <n v="0.48"/>
    <n v="0"/>
    <n v="0"/>
    <n v="0"/>
    <n v="0"/>
    <n v="0"/>
    <n v="0"/>
    <n v="0"/>
    <n v="0"/>
    <m/>
    <x v="0"/>
    <s v="ELOR53026613Volv.Pent1 RVL-451EL"/>
    <s v="Electro Oriente S. A."/>
    <x v="11"/>
    <x v="11"/>
    <s v="C.T. Mayoruna"/>
    <x v="51"/>
    <s v="EL"/>
    <x v="2"/>
    <x v="100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0"/>
    <n v="0"/>
    <n v="0"/>
    <n v="22"/>
    <s v="BASE DE DATOS"/>
    <m/>
  </r>
  <r>
    <s v="24"/>
    <x v="10"/>
    <s v="ELOR"/>
    <s v="53026613"/>
    <s v="53026613"/>
    <x v="2"/>
    <s v="Cat.3412 81Z19624"/>
    <s v="N"/>
    <n v="0.22"/>
    <n v="0"/>
    <n v="0"/>
    <n v="0"/>
    <n v="0"/>
    <n v="0"/>
    <n v="0"/>
    <n v="0"/>
    <n v="0"/>
    <m/>
    <x v="0"/>
    <s v="ELOR53026613Cat.3412 81Z19624EL"/>
    <s v="Electro Oriente S. A."/>
    <x v="11"/>
    <x v="11"/>
    <s v="C.T. Mayoruna"/>
    <x v="51"/>
    <s v="EL"/>
    <x v="2"/>
    <x v="102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1.8333333333333333E-2"/>
    <n v="0"/>
    <n v="0"/>
    <n v="0"/>
    <n v="22"/>
    <s v="BASE DE DATOS"/>
    <m/>
  </r>
  <r>
    <s v="24"/>
    <x v="10"/>
    <s v="ELOR"/>
    <s v="53026613"/>
    <s v="53026613"/>
    <x v="2"/>
    <s v="Modasa MP 460"/>
    <s v="S"/>
    <n v="0.48"/>
    <n v="0.45"/>
    <n v="0"/>
    <n v="0"/>
    <n v="0"/>
    <n v="0"/>
    <n v="0"/>
    <n v="0"/>
    <n v="0"/>
    <m/>
    <x v="0"/>
    <s v="ELOR53026613Modasa MP 460EL"/>
    <s v="Electro Oriente S. A."/>
    <x v="11"/>
    <x v="11"/>
    <s v="C.T. Mayoruna"/>
    <x v="51"/>
    <s v="EL"/>
    <x v="2"/>
    <x v="101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3.7499999999999999E-2"/>
    <n v="0"/>
    <n v="0"/>
    <n v="22"/>
    <s v="BASE DE DATOS"/>
    <m/>
  </r>
  <r>
    <s v="24"/>
    <x v="10"/>
    <s v="ELOR"/>
    <s v="53026613"/>
    <s v="53026613"/>
    <x v="2"/>
    <s v="Cat C15 CAR201439"/>
    <s v="S"/>
    <n v="0.45500000000000002"/>
    <n v="0.41"/>
    <n v="68.960999999999999"/>
    <n v="65.251999999999995"/>
    <n v="134.21299999999999"/>
    <n v="4"/>
    <n v="691"/>
    <n v="0"/>
    <n v="68"/>
    <m/>
    <x v="0"/>
    <s v="ELOR53026613Cat C15 CAR201439EL"/>
    <s v="Electro Oriente S. A."/>
    <x v="11"/>
    <x v="11"/>
    <s v="C.T. Mayoruna"/>
    <x v="51"/>
    <s v="EL"/>
    <x v="2"/>
    <x v="103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134.21299999999999"/>
    <n v="0.134213"/>
    <m/>
    <n v="3.7916666666666668E-2"/>
    <n v="3.4166666666666665E-2"/>
    <n v="0"/>
    <n v="0"/>
    <n v="22"/>
    <s v="BASE DE DATOS"/>
    <m/>
  </r>
  <r>
    <s v="24"/>
    <x v="10"/>
    <s v="ELOR"/>
    <s v="53026512"/>
    <s v="53026512"/>
    <x v="2"/>
    <s v="Volv.Pent1 RVL-251"/>
    <s v="S"/>
    <n v="0.27300000000000002"/>
    <n v="0.2"/>
    <n v="0"/>
    <n v="0"/>
    <n v="0"/>
    <n v="0"/>
    <n v="0"/>
    <n v="0"/>
    <n v="0"/>
    <m/>
    <x v="0"/>
    <s v="ELOR53026512Volv.Pent1 RVL-251EL"/>
    <s v="Electro Oriente S. A."/>
    <x v="11"/>
    <x v="11"/>
    <s v="C.T. San Francisco"/>
    <x v="52"/>
    <s v="EL"/>
    <x v="2"/>
    <x v="104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2.2750000000000003E-2"/>
    <n v="1.6666666666666666E-2"/>
    <n v="0"/>
    <n v="0"/>
    <n v="22"/>
    <s v="BASE DE DATOS"/>
    <m/>
  </r>
  <r>
    <s v="24"/>
    <x v="10"/>
    <s v="ELOR"/>
    <s v="53026512"/>
    <s v="53026512"/>
    <x v="2"/>
    <s v="OLYMPIAN"/>
    <s v="S"/>
    <n v="0.13"/>
    <n v="0.1"/>
    <n v="0"/>
    <n v="0"/>
    <n v="0"/>
    <n v="0"/>
    <n v="0"/>
    <n v="0"/>
    <n v="0"/>
    <m/>
    <x v="0"/>
    <s v="ELOR53026512OLYMPIANEL"/>
    <s v="Electro Oriente S. A."/>
    <x v="11"/>
    <x v="11"/>
    <s v="C.T. San Francisco"/>
    <x v="52"/>
    <s v="EL"/>
    <x v="2"/>
    <x v="105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1.0833333333333334E-2"/>
    <n v="8.3333333333333332E-3"/>
    <n v="0"/>
    <n v="0"/>
    <n v="22"/>
    <s v="BASE DE DATOS"/>
    <m/>
  </r>
  <r>
    <s v="24"/>
    <x v="10"/>
    <s v="ELOR"/>
    <s v="53026512"/>
    <s v="53026512"/>
    <x v="2"/>
    <s v="Vol.Pent TAD1642GEb"/>
    <s v="S"/>
    <n v="0.6"/>
    <n v="0.48"/>
    <n v="55.6"/>
    <n v="34.9"/>
    <n v="90.5"/>
    <n v="7"/>
    <n v="534"/>
    <n v="0"/>
    <n v="3"/>
    <m/>
    <x v="0"/>
    <s v="ELOR53026512Vol.Pent TAD1642GEbEL"/>
    <s v="Electro Oriente S. A."/>
    <x v="11"/>
    <x v="11"/>
    <s v="C.T. San Francisco"/>
    <x v="52"/>
    <s v="EL"/>
    <x v="2"/>
    <x v="106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90.5"/>
    <n v="9.0499999999999997E-2"/>
    <m/>
    <n v="4.9999999999999996E-2"/>
    <n v="0.04"/>
    <n v="0"/>
    <n v="0"/>
    <n v="22"/>
    <s v="BASE DE DATOS"/>
    <m/>
  </r>
  <r>
    <s v="24"/>
    <x v="10"/>
    <s v="ELOR"/>
    <s v="53026919"/>
    <s v="53026919"/>
    <x v="2"/>
    <s v="Perkins1 R014001C"/>
    <s v="S"/>
    <n v="0.13600000000000001"/>
    <n v="0.124"/>
    <n v="0"/>
    <n v="0"/>
    <n v="0"/>
    <n v="0"/>
    <n v="0"/>
    <n v="0"/>
    <n v="0"/>
    <m/>
    <x v="0"/>
    <s v="ELOR53026919Perkins1 R014001CEL"/>
    <s v="Electro Oriente S. A."/>
    <x v="11"/>
    <x v="11"/>
    <s v="C. T. Islandia"/>
    <x v="53"/>
    <s v="EL"/>
    <x v="2"/>
    <x v="107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"/>
    <n v="0"/>
    <m/>
    <n v="1.1333333333333334E-2"/>
    <n v="1.0333333333333333E-2"/>
    <n v="0"/>
    <n v="0"/>
    <n v="22"/>
    <s v="BASE DE DATOS"/>
    <m/>
  </r>
  <r>
    <s v="24"/>
    <x v="10"/>
    <s v="ELOR"/>
    <s v="53026919"/>
    <s v="53026919"/>
    <x v="2"/>
    <s v="Perkins2 R013699C"/>
    <s v="S"/>
    <n v="0.13600000000000001"/>
    <n v="0.123"/>
    <n v="0"/>
    <n v="0"/>
    <n v="0"/>
    <n v="0"/>
    <n v="0"/>
    <n v="0"/>
    <n v="0"/>
    <m/>
    <x v="0"/>
    <s v="ELOR53026919Perkins2 R013699CEL"/>
    <s v="Electro Oriente S. A."/>
    <x v="11"/>
    <x v="11"/>
    <s v="C. T. Islandia"/>
    <x v="53"/>
    <s v="EL"/>
    <x v="2"/>
    <x v="10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"/>
    <n v="0"/>
    <m/>
    <n v="1.1333333333333334E-2"/>
    <n v="1.025E-2"/>
    <n v="0"/>
    <n v="0"/>
    <n v="22"/>
    <s v="BASE DE DATOS"/>
    <m/>
  </r>
  <r>
    <s v="24"/>
    <x v="10"/>
    <s v="ELOR"/>
    <s v="53026919"/>
    <s v="53026919"/>
    <x v="2"/>
    <s v="VolvoP FFDL250GF"/>
    <s v="S"/>
    <n v="0.27500000000000002"/>
    <n v="0.2"/>
    <n v="12.407999999999999"/>
    <n v="44.460999999999999"/>
    <n v="56.869"/>
    <n v="4"/>
    <n v="550"/>
    <n v="0"/>
    <n v="29"/>
    <m/>
    <x v="0"/>
    <s v="ELOR53026919VolvoP FFDL250GFEL"/>
    <s v="Electro Oriente S. A."/>
    <x v="11"/>
    <x v="11"/>
    <s v="C. T. Islandia"/>
    <x v="53"/>
    <s v="EL"/>
    <x v="2"/>
    <x v="171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56.869"/>
    <n v="5.6869000000000003E-2"/>
    <m/>
    <n v="2.5000000000000001E-2"/>
    <n v="1.8181818181818184E-2"/>
    <n v="0"/>
    <n v="0"/>
    <n v="22"/>
    <s v="BASE DE DATOS"/>
    <m/>
  </r>
  <r>
    <s v="24"/>
    <x v="10"/>
    <s v="ELOR"/>
    <s v="43095299"/>
    <s v="43095299"/>
    <x v="2"/>
    <s v="Perkins1 U489142C"/>
    <s v="S"/>
    <n v="3.1E-2"/>
    <n v="2.5000000000000001E-2"/>
    <n v="0.27"/>
    <n v="1.35"/>
    <n v="1.62"/>
    <n v="2"/>
    <n v="180"/>
    <n v="0"/>
    <n v="4"/>
    <m/>
    <x v="0"/>
    <s v="ELOR43095299Perkins1 U489142CEL"/>
    <s v="Electro Oriente S. A."/>
    <x v="11"/>
    <x v="11"/>
    <s v="C. T. Petropolis"/>
    <x v="54"/>
    <s v="EL"/>
    <x v="2"/>
    <x v="111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1.62"/>
    <n v="1.6200000000000001E-3"/>
    <m/>
    <n v="2.5833333333333333E-3"/>
    <n v="2.0833333333333333E-3"/>
    <n v="0"/>
    <n v="0"/>
    <n v="22"/>
    <s v="BASE DE DATOS"/>
    <m/>
  </r>
  <r>
    <s v="24"/>
    <x v="10"/>
    <s v="ELOR"/>
    <s v="43095299"/>
    <s v="43095299"/>
    <x v="2"/>
    <s v="Perkins2 U487536C"/>
    <s v="S"/>
    <n v="3.1E-2"/>
    <n v="2.5000000000000001E-2"/>
    <n v="0"/>
    <n v="0"/>
    <n v="0"/>
    <n v="0"/>
    <n v="0"/>
    <n v="0"/>
    <n v="0"/>
    <m/>
    <x v="0"/>
    <s v="ELOR43095299Perkins2 U487536CEL"/>
    <s v="Electro Oriente S. A."/>
    <x v="11"/>
    <x v="11"/>
    <s v="C. T. Petropolis"/>
    <x v="54"/>
    <s v="EL"/>
    <x v="2"/>
    <x v="112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0"/>
    <n v="0"/>
    <m/>
    <n v="3.0999999999999999E-3"/>
    <n v="2.5000000000000001E-3"/>
    <n v="0"/>
    <n v="0"/>
    <n v="22"/>
    <s v="BASE DE DATOS"/>
    <m/>
  </r>
  <r>
    <s v="24"/>
    <x v="10"/>
    <s v="ELOR"/>
    <s v="53023414"/>
    <s v="53023414"/>
    <x v="2"/>
    <s v="Volvo 03"/>
    <s v="S"/>
    <n v="0.36399999999999999"/>
    <n v="0.29099999999999998"/>
    <n v="0"/>
    <n v="0"/>
    <n v="0"/>
    <n v="0"/>
    <n v="0"/>
    <n v="0"/>
    <n v="0"/>
    <m/>
    <x v="0"/>
    <s v="ELOR53023414Volvo 03EL"/>
    <s v="Electro Oriente S. A."/>
    <x v="11"/>
    <x v="11"/>
    <s v="C. T. El Estrecho"/>
    <x v="62"/>
    <s v="EL"/>
    <x v="2"/>
    <x v="142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"/>
    <n v="0"/>
    <m/>
    <n v="3.0333333333333334E-2"/>
    <n v="2.4249999999999997E-2"/>
    <n v="0"/>
    <n v="0"/>
    <n v="22"/>
    <s v="BASE DE DATOS"/>
    <m/>
  </r>
  <r>
    <s v="24"/>
    <x v="10"/>
    <s v="ELOR"/>
    <s v="53023414"/>
    <s v="53023414"/>
    <x v="2"/>
    <s v="Volvo 350"/>
    <s v="S"/>
    <n v="0.35"/>
    <n v="0.27100000000000002"/>
    <n v="25.484000000000002"/>
    <n v="93.78"/>
    <n v="119.264"/>
    <n v="3"/>
    <n v="702"/>
    <n v="0"/>
    <n v="30"/>
    <m/>
    <x v="0"/>
    <s v="ELOR53023414Volvo 350EL"/>
    <s v="Electro Oriente S. A."/>
    <x v="11"/>
    <x v="11"/>
    <s v="C. T. El Estrecho"/>
    <x v="62"/>
    <s v="EL"/>
    <x v="2"/>
    <x v="143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119.264"/>
    <n v="0.119264"/>
    <m/>
    <n v="4.3749999999999997E-2"/>
    <n v="3.3875000000000002E-2"/>
    <n v="0"/>
    <n v="1.4210854715202004E-14"/>
    <n v="22"/>
    <s v="BASE DE DATOS"/>
    <m/>
  </r>
  <r>
    <s v="24"/>
    <x v="10"/>
    <s v="ELOR"/>
    <s v="53023414"/>
    <s v="53023414"/>
    <x v="2"/>
    <s v="Jolucava J0452"/>
    <s v="S"/>
    <n v="0.45"/>
    <n v="0.36"/>
    <n v="3.093"/>
    <n v="0.61899999999999999"/>
    <n v="3.7120000000000002"/>
    <n v="0"/>
    <n v="18"/>
    <n v="0"/>
    <n v="0"/>
    <m/>
    <x v="0"/>
    <s v="ELOR53023414Jolucava J0452EL"/>
    <s v="Electro Oriente S. A."/>
    <x v="11"/>
    <x v="11"/>
    <s v="C. T. El Estrecho"/>
    <x v="62"/>
    <s v="EL"/>
    <x v="2"/>
    <x v="238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3.7120000000000002"/>
    <n v="3.712E-3"/>
    <m/>
    <n v="5.6250000000000001E-2"/>
    <n v="4.4999999999999998E-2"/>
    <n v="0"/>
    <n v="-4.4408920985006262E-16"/>
    <n v="22"/>
    <s v="BASE DE DATOS"/>
    <m/>
  </r>
  <r>
    <s v="24"/>
    <x v="10"/>
    <s v="ELOR"/>
    <s v="43096499"/>
    <s v="43096499"/>
    <x v="2"/>
    <s v="Cat.C18 G6B20736"/>
    <s v="N"/>
    <n v="0.5"/>
    <n v="0"/>
    <n v="0"/>
    <n v="0"/>
    <n v="0"/>
    <n v="0"/>
    <n v="0"/>
    <n v="0"/>
    <n v="0"/>
    <m/>
    <x v="0"/>
    <s v="ELOR43096499Cat.C18 G6B20736EL"/>
    <s v="Electro Oriente S. A."/>
    <x v="11"/>
    <x v="11"/>
    <s v="C.T. ORELLANA"/>
    <x v="55"/>
    <s v="EL"/>
    <x v="2"/>
    <x v="113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4.1666666666666664E-2"/>
    <n v="0"/>
    <n v="0"/>
    <n v="0"/>
    <n v="22"/>
    <s v="BASE DE DATOS"/>
    <m/>
  </r>
  <r>
    <s v="24"/>
    <x v="10"/>
    <s v="ELOR"/>
    <s v="43096499"/>
    <s v="43096499"/>
    <x v="2"/>
    <s v="Perkins 2506AE15TAG"/>
    <s v="N"/>
    <n v="0.46800000000000003"/>
    <n v="0"/>
    <n v="0"/>
    <n v="0"/>
    <n v="0"/>
    <n v="0"/>
    <n v="0"/>
    <n v="0"/>
    <n v="0"/>
    <m/>
    <x v="0"/>
    <s v="ELOR43096499Perkins 2506AE15TAGEL"/>
    <s v="Electro Oriente S. A."/>
    <x v="11"/>
    <x v="11"/>
    <s v="C.T. ORELLANA"/>
    <x v="55"/>
    <s v="EL"/>
    <x v="2"/>
    <x v="114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3.9E-2"/>
    <n v="0"/>
    <n v="0"/>
    <n v="0"/>
    <n v="22"/>
    <s v="BASE DE DATOS"/>
    <m/>
  </r>
  <r>
    <s v="24"/>
    <x v="10"/>
    <s v="ELOR"/>
    <s v="43096499"/>
    <s v="43096499"/>
    <x v="2"/>
    <s v="VolvoModasa KGEV"/>
    <s v="S"/>
    <n v="0.35099999999999998"/>
    <n v="0.28100000000000003"/>
    <n v="15.33"/>
    <n v="107.307"/>
    <n v="122.637"/>
    <n v="8"/>
    <n v="712"/>
    <n v="0"/>
    <n v="0"/>
    <m/>
    <x v="0"/>
    <s v="ELOR43096499VolvoModasa KGEVEL"/>
    <s v="Electro Oriente S. A."/>
    <x v="11"/>
    <x v="11"/>
    <s v="C. T. Orellana"/>
    <x v="55"/>
    <s v="EL"/>
    <x v="2"/>
    <x v="115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122.637"/>
    <n v="0.122637"/>
    <m/>
    <n v="2.9249999999999998E-2"/>
    <n v="2.2500000000000003E-2"/>
    <n v="0"/>
    <n v="0"/>
    <n v="22"/>
    <s v="BASE DE DATOS"/>
    <m/>
  </r>
  <r>
    <s v="24"/>
    <x v="10"/>
    <s v="ELOR"/>
    <s v="43096499"/>
    <s v="43096499"/>
    <x v="2"/>
    <s v="Perkins MP460I"/>
    <s v="S"/>
    <n v="0.48"/>
    <n v="0.36"/>
    <n v="6.2E-2"/>
    <n v="0.433"/>
    <n v="0.495"/>
    <n v="0"/>
    <n v="3"/>
    <n v="0"/>
    <n v="0"/>
    <m/>
    <x v="0"/>
    <s v="ELOR43096499Perkins MP460IEL"/>
    <s v="Electro Oriente S. A."/>
    <x v="11"/>
    <x v="11"/>
    <s v="C. T. Orellana"/>
    <x v="55"/>
    <s v="EL"/>
    <x v="2"/>
    <x v="116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.495"/>
    <n v="4.95E-4"/>
    <m/>
    <n v="0.04"/>
    <n v="3.2083333333333332E-2"/>
    <n v="0"/>
    <n v="0"/>
    <n v="22"/>
    <s v="BASE DE DATOS"/>
    <m/>
  </r>
  <r>
    <s v="24"/>
    <x v="10"/>
    <s v="ELOR"/>
    <s v="43094699"/>
    <s v="43094699"/>
    <x v="2"/>
    <s v="Volvo Penta RVM364"/>
    <s v="S"/>
    <n v="0.36399999999999999"/>
    <n v="0.3"/>
    <n v="8.0890000000000004"/>
    <n v="56.625"/>
    <n v="64.713999999999999"/>
    <n v="6"/>
    <n v="385"/>
    <n v="0"/>
    <n v="0"/>
    <m/>
    <x v="0"/>
    <s v="ELOR43094699Volvo Penta RVM364EL"/>
    <s v="Electro Oriente S. A."/>
    <x v="11"/>
    <x v="11"/>
    <s v="C. T. Indiana"/>
    <x v="56"/>
    <s v="EL"/>
    <x v="2"/>
    <x v="117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64.713999999999999"/>
    <n v="6.4713999999999994E-2"/>
    <m/>
    <n v="3.0333333333333334E-2"/>
    <n v="2.4999999999999998E-2"/>
    <n v="0"/>
    <n v="0"/>
    <n v="22"/>
    <s v="BASE DE DATOS"/>
    <m/>
  </r>
  <r>
    <s v="24"/>
    <x v="10"/>
    <s v="ELOR"/>
    <s v="43094699"/>
    <s v="43094699"/>
    <x v="2"/>
    <s v="Jolucava J0451"/>
    <s v="N"/>
    <n v="0.45"/>
    <n v="0"/>
    <n v="0"/>
    <n v="0"/>
    <n v="0"/>
    <n v="0"/>
    <n v="0"/>
    <n v="0"/>
    <n v="0"/>
    <m/>
    <x v="0"/>
    <s v="ELOR43094699Jolucava J0451EL"/>
    <s v="Electro Oriente S. A."/>
    <x v="11"/>
    <x v="11"/>
    <s v="C. T. Indiana"/>
    <x v="56"/>
    <s v="EL"/>
    <x v="2"/>
    <x v="239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0"/>
    <n v="0"/>
    <m/>
    <n v="5.6250000000000001E-2"/>
    <n v="0"/>
    <n v="0"/>
    <n v="0"/>
    <n v="22"/>
    <s v="BASE DE DATOS"/>
    <m/>
  </r>
  <r>
    <s v="24"/>
    <x v="10"/>
    <s v="ELOR"/>
    <s v="43094699"/>
    <s v="43094699"/>
    <x v="2"/>
    <s v="Vol.3 Pent TWD1643G"/>
    <s v="S"/>
    <n v="0.6"/>
    <n v="0.26"/>
    <n v="19.079999999999998"/>
    <n v="133.56"/>
    <n v="152.63999999999999"/>
    <n v="9"/>
    <n v="704"/>
    <n v="0"/>
    <n v="60"/>
    <m/>
    <x v="0"/>
    <s v="ELOR43094699Vol.3 Pent TWD1643GEL"/>
    <s v="Electro Oriente S. A."/>
    <x v="11"/>
    <x v="11"/>
    <s v="C. T. Indiana"/>
    <x v="56"/>
    <s v="EL"/>
    <x v="2"/>
    <x v="120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152.63999999999999"/>
    <n v="0.15264"/>
    <m/>
    <n v="0.06"/>
    <n v="2.6000000000000002E-2"/>
    <n v="0"/>
    <n v="0"/>
    <n v="22"/>
    <s v="BASE DE DATOS"/>
    <m/>
  </r>
  <r>
    <s v="24"/>
    <x v="10"/>
    <s v="ELOR"/>
    <s v="43094699"/>
    <s v="43094699"/>
    <x v="2"/>
    <s v="Perkins C18"/>
    <s v="S"/>
    <n v="0.6"/>
    <n v="0.4"/>
    <n v="6.1420000000000003"/>
    <n v="42.99"/>
    <n v="49.131999999999998"/>
    <n v="0"/>
    <n v="269"/>
    <n v="0"/>
    <n v="0"/>
    <m/>
    <x v="0"/>
    <s v="ELOR43094699Perkins C18EL"/>
    <s v="Electro Oriente S. A."/>
    <x v="11"/>
    <x v="11"/>
    <s v="C. T. Indiana"/>
    <x v="56"/>
    <s v="EL"/>
    <x v="2"/>
    <x v="118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49.131999999999998"/>
    <n v="4.9131999999999995E-2"/>
    <m/>
    <n v="4.9999999999999996E-2"/>
    <n v="3.3333333333333333E-2"/>
    <n v="0"/>
    <n v="7.1054273576010019E-15"/>
    <n v="22"/>
    <s v="BASE DE DATOS"/>
    <m/>
  </r>
  <r>
    <s v="24"/>
    <x v="10"/>
    <s v="ELOR"/>
    <s v="33011193"/>
    <s v="33011193"/>
    <x v="2"/>
    <s v="MTU=2 1200DS Detroi"/>
    <s v="S"/>
    <n v="1.2250000000000001"/>
    <n v="0.2"/>
    <n v="26.227"/>
    <n v="33.457999999999998"/>
    <n v="59.685000000000002"/>
    <n v="40"/>
    <n v="213"/>
    <n v="0"/>
    <n v="40"/>
    <m/>
    <x v="0"/>
    <s v="ELOR33011193MTU=2 1200DS DetroiEL"/>
    <s v="Electro Oriente S. A."/>
    <x v="11"/>
    <x v="11"/>
    <s v="C. T. Nauta"/>
    <x v="57"/>
    <s v="EL"/>
    <x v="2"/>
    <x v="122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59.685000000000002"/>
    <n v="5.9685000000000002E-2"/>
    <m/>
    <n v="0.10208333333333335"/>
    <n v="1.6666666666666666E-2"/>
    <n v="0"/>
    <n v="0"/>
    <n v="22"/>
    <s v="BASE DE DATOS"/>
    <m/>
  </r>
  <r>
    <s v="24"/>
    <x v="10"/>
    <s v="ELOR"/>
    <s v="33011193"/>
    <s v="33011193"/>
    <x v="2"/>
    <s v="Cat. 3512 Dita"/>
    <s v="S"/>
    <n v="0.5"/>
    <n v="0.45"/>
    <n v="16.355"/>
    <n v="19.315000000000001"/>
    <n v="35.67"/>
    <n v="16"/>
    <n v="133"/>
    <n v="0"/>
    <n v="0"/>
    <m/>
    <x v="0"/>
    <s v="ELOR33011193Cat. 3512 DitaEL"/>
    <s v="Electro Oriente S. A."/>
    <x v="11"/>
    <x v="11"/>
    <s v="C. T. Nauta"/>
    <x v="57"/>
    <s v="EL"/>
    <x v="2"/>
    <x v="123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35.67"/>
    <n v="3.567E-2"/>
    <m/>
    <n v="4.1666666666666664E-2"/>
    <n v="3.7499999999999999E-2"/>
    <n v="0"/>
    <n v="0"/>
    <n v="22"/>
    <s v="BASE DE DATOS"/>
    <m/>
  </r>
  <r>
    <s v="24"/>
    <x v="10"/>
    <s v="ELOR"/>
    <s v="33011193"/>
    <s v="33011193"/>
    <x v="2"/>
    <s v="Cummi QSK60 20006"/>
    <s v="S"/>
    <n v="2"/>
    <n v="0.6"/>
    <n v="222.755"/>
    <n v="335.15800000000002"/>
    <n v="557.91300000000001"/>
    <n v="24"/>
    <n v="700"/>
    <n v="0"/>
    <n v="200"/>
    <m/>
    <x v="0"/>
    <s v="ELOR33011193Cummi QSK60 20006EL"/>
    <s v="Electro Oriente S. A."/>
    <x v="11"/>
    <x v="11"/>
    <s v="C. T. Nauta"/>
    <x v="57"/>
    <s v="EL"/>
    <x v="2"/>
    <x v="125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557.91300000000001"/>
    <n v="0.55791299999999999"/>
    <m/>
    <n v="0.16666666666666666"/>
    <n v="4.9999999999999996E-2"/>
    <n v="0"/>
    <n v="0"/>
    <n v="22"/>
    <s v="BASE DE DATOS"/>
    <m/>
  </r>
  <r>
    <s v="24"/>
    <x v="10"/>
    <s v="ELOR"/>
    <s v="33011193"/>
    <s v="33011193"/>
    <x v="2"/>
    <s v="VolvoRVS615"/>
    <s v="S"/>
    <n v="0.57999999999999996"/>
    <n v="0.4"/>
    <n v="4.585"/>
    <n v="8.6319999999999997"/>
    <n v="13.217000000000001"/>
    <n v="8"/>
    <n v="42"/>
    <n v="0"/>
    <n v="0"/>
    <m/>
    <x v="0"/>
    <s v="ELOR33011193VolvoRVS615EL"/>
    <s v="Electro Oriente S. A."/>
    <x v="11"/>
    <x v="11"/>
    <s v="C. T. Nauta"/>
    <x v="57"/>
    <s v="EL"/>
    <x v="2"/>
    <x v="25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3.217000000000001"/>
    <n v="1.3217000000000001E-2"/>
    <m/>
    <n v="0.14499999999999999"/>
    <n v="0.1"/>
    <n v="0"/>
    <n v="-1.7763568394002505E-15"/>
    <n v="22"/>
    <s v="BASE DE DATOS"/>
    <m/>
  </r>
  <r>
    <s v="24"/>
    <x v="10"/>
    <s v="ELOR"/>
    <s v="33011193"/>
    <s v="33011193"/>
    <x v="2"/>
    <s v="Volvo NV560"/>
    <s v="S"/>
    <n v="0.60399999999999998"/>
    <n v="0.4"/>
    <n v="89.353999999999999"/>
    <n v="93.052999999999997"/>
    <n v="182.40700000000001"/>
    <n v="24"/>
    <n v="548"/>
    <n v="0"/>
    <n v="0"/>
    <m/>
    <x v="0"/>
    <s v="ELOR33011193Volvo NV560EL"/>
    <s v="Electro Oriente S. A."/>
    <x v="11"/>
    <x v="11"/>
    <s v="C. T. Nauta"/>
    <x v="57"/>
    <s v="EL"/>
    <x v="2"/>
    <x v="23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82.40700000000001"/>
    <n v="0.18240700000000001"/>
    <m/>
    <n v="6.7111111111111107E-2"/>
    <n v="4.4444444444444446E-2"/>
    <n v="0"/>
    <n v="-2.8421709430404007E-14"/>
    <n v="22"/>
    <s v="BASE DE DATOS"/>
    <m/>
  </r>
  <r>
    <s v="24"/>
    <x v="10"/>
    <s v="ELOR"/>
    <s v="33010993"/>
    <s v="33010993"/>
    <x v="2"/>
    <s v="Volvo A 1250"/>
    <s v="N"/>
    <n v="0.56000000000000005"/>
    <n v="0"/>
    <n v="0"/>
    <n v="0"/>
    <n v="0"/>
    <n v="0"/>
    <n v="0"/>
    <n v="0"/>
    <n v="0"/>
    <m/>
    <x v="0"/>
    <s v="ELOR33010993Volvo A 1250EL"/>
    <s v="Electro Oriente S. A."/>
    <x v="11"/>
    <x v="11"/>
    <s v="C. T. Requena"/>
    <x v="58"/>
    <s v="EL"/>
    <x v="2"/>
    <x v="248"/>
    <x v="0"/>
    <s v="Instalado"/>
    <s v="In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9.3333333333333338E-2"/>
    <n v="6.6666666666666666E-2"/>
    <n v="0"/>
    <n v="0"/>
    <n v="22"/>
    <s v="BASE DE DATOS"/>
    <m/>
  </r>
  <r>
    <s v="24"/>
    <x v="10"/>
    <s v="ELOR"/>
    <s v="33010993"/>
    <s v="33010993"/>
    <x v="2"/>
    <s v="Cat.1-3512(.208)"/>
    <s v="N"/>
    <n v="0.5"/>
    <n v="0"/>
    <n v="0"/>
    <n v="0"/>
    <n v="0"/>
    <n v="0"/>
    <n v="0"/>
    <n v="0"/>
    <n v="0"/>
    <m/>
    <x v="0"/>
    <s v="ELOR33010993Cat.1-3512(.208)EL"/>
    <s v="Electro Oriente S. A."/>
    <x v="11"/>
    <x v="11"/>
    <s v="C. T. Requena"/>
    <x v="58"/>
    <s v="EL"/>
    <x v="2"/>
    <x v="126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4.5454545454545456E-2"/>
    <n v="0"/>
    <n v="0"/>
    <n v="0"/>
    <n v="22"/>
    <s v="BASE DE DATOS"/>
    <m/>
  </r>
  <r>
    <s v="24"/>
    <x v="10"/>
    <s v="ELOR"/>
    <s v="33010993"/>
    <s v="33010993"/>
    <x v="2"/>
    <s v="Cat.3-3512(.219)"/>
    <s v="N"/>
    <n v="0.5"/>
    <n v="0"/>
    <n v="0"/>
    <n v="0"/>
    <n v="0"/>
    <n v="0"/>
    <n v="0"/>
    <n v="0"/>
    <n v="0"/>
    <m/>
    <x v="0"/>
    <s v="ELOR33010993Cat.3-3512(.219)EL"/>
    <s v="Electro Oriente S. A."/>
    <x v="11"/>
    <x v="11"/>
    <s v="C. T. Requena"/>
    <x v="58"/>
    <s v="EL"/>
    <x v="2"/>
    <x v="127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4.5454545454545456E-2"/>
    <n v="2.7272727272727271E-2"/>
    <n v="0"/>
    <n v="0"/>
    <n v="22"/>
    <s v="BASE DE DATOS"/>
    <m/>
  </r>
  <r>
    <s v="24"/>
    <x v="10"/>
    <s v="ELOR"/>
    <s v="33010993"/>
    <s v="33010993"/>
    <x v="2"/>
    <s v="CAT 6-3516B-139"/>
    <s v="N"/>
    <n v="2"/>
    <n v="0"/>
    <n v="0"/>
    <n v="0"/>
    <n v="0"/>
    <n v="0"/>
    <n v="0"/>
    <n v="0"/>
    <n v="0"/>
    <m/>
    <x v="0"/>
    <s v="ELOR33010993CAT 6-3516B-139EL"/>
    <s v="Electro Oriente S. A."/>
    <x v="11"/>
    <x v="11"/>
    <s v="C. T. Requena"/>
    <x v="58"/>
    <s v="EL"/>
    <x v="2"/>
    <x v="131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0.18181818181818182"/>
    <n v="0.10909090909090909"/>
    <n v="0"/>
    <n v="0"/>
    <n v="22"/>
    <s v="BASE DE DATOS"/>
    <m/>
  </r>
  <r>
    <s v="24"/>
    <x v="10"/>
    <s v="ELOR"/>
    <s v="33010993"/>
    <s v="33010993"/>
    <x v="2"/>
    <s v="CUMMINS 4"/>
    <s v="N"/>
    <n v="0.6"/>
    <n v="0"/>
    <n v="0"/>
    <n v="0"/>
    <n v="0"/>
    <n v="0"/>
    <n v="0"/>
    <n v="0"/>
    <n v="0"/>
    <m/>
    <x v="0"/>
    <s v="ELOR33010993CUMMINS 4EL"/>
    <s v="Electro Oriente S. A."/>
    <x v="11"/>
    <x v="11"/>
    <s v="C. T. Requena"/>
    <x v="58"/>
    <s v="EL"/>
    <x v="2"/>
    <x v="130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7.4999999999999997E-2"/>
    <n v="0.05"/>
    <n v="0"/>
    <n v="0"/>
    <n v="22"/>
    <s v="BASE DE DATOS"/>
    <m/>
  </r>
  <r>
    <s v="24"/>
    <x v="10"/>
    <s v="ELOR"/>
    <s v="43095999"/>
    <s v="43095999"/>
    <x v="2"/>
    <s v="CUM.1 25450043"/>
    <s v="S"/>
    <n v="0.32400000000000001"/>
    <n v="0.3"/>
    <n v="4.8419999999999996"/>
    <n v="9.6859999999999999"/>
    <n v="14.528"/>
    <n v="5"/>
    <n v="215"/>
    <n v="0"/>
    <n v="10"/>
    <m/>
    <x v="0"/>
    <s v="ELOR43095999CUM.1 25450043EL"/>
    <s v="Electro Oriente S. A."/>
    <x v="11"/>
    <x v="11"/>
    <s v="C. T. Jenaro Herrera"/>
    <x v="59"/>
    <s v="EL"/>
    <x v="2"/>
    <x v="132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4.528"/>
    <n v="1.4528000000000001E-2"/>
    <m/>
    <n v="2.7E-2"/>
    <n v="2.4999999999999998E-2"/>
    <n v="0"/>
    <n v="-1.7763568394002505E-15"/>
    <n v="22"/>
    <s v="BASE DE DATOS"/>
    <m/>
  </r>
  <r>
    <s v="24"/>
    <x v="10"/>
    <s v="ELOR"/>
    <s v="43095999"/>
    <s v="43095999"/>
    <x v="2"/>
    <s v="CUM.2 25449701"/>
    <s v="S"/>
    <n v="0.32400000000000001"/>
    <n v="0.3"/>
    <n v="6.2430000000000003"/>
    <n v="12.487"/>
    <n v="18.73"/>
    <n v="5"/>
    <n v="162"/>
    <n v="0"/>
    <n v="5"/>
    <m/>
    <x v="0"/>
    <s v="ELOR43095999CUM.2 25449701EL"/>
    <s v="Electro Oriente S. A."/>
    <x v="11"/>
    <x v="11"/>
    <s v="C. T. Jenaro Herrera"/>
    <x v="59"/>
    <s v="EL"/>
    <x v="2"/>
    <x v="133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8.73"/>
    <n v="1.873E-2"/>
    <m/>
    <n v="2.7E-2"/>
    <n v="2.4999999999999998E-2"/>
    <n v="0"/>
    <n v="0"/>
    <n v="22"/>
    <s v="BASE DE DATOS"/>
    <m/>
  </r>
  <r>
    <s v="24"/>
    <x v="10"/>
    <s v="ELOR"/>
    <s v="43095999"/>
    <s v="43095999"/>
    <x v="2"/>
    <s v="CUM.3 25449964"/>
    <s v="S"/>
    <n v="0.32400000000000001"/>
    <n v="0.3"/>
    <n v="0"/>
    <n v="0"/>
    <n v="0"/>
    <n v="0"/>
    <n v="0"/>
    <n v="0"/>
    <n v="0"/>
    <m/>
    <x v="0"/>
    <s v="ELOR43095999CUM.3 25449964EL"/>
    <s v="Electro Oriente S. A."/>
    <x v="11"/>
    <x v="11"/>
    <s v="C. T. Jenaro Herrera"/>
    <x v="59"/>
    <s v="EL"/>
    <x v="2"/>
    <x v="134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7E-2"/>
    <n v="2.4999999999999998E-2"/>
    <n v="0"/>
    <n v="0"/>
    <n v="22"/>
    <s v="BASE DE DATOS"/>
    <m/>
  </r>
  <r>
    <s v="24"/>
    <x v="10"/>
    <s v="ELOR"/>
    <s v="53023514"/>
    <s v="53023514"/>
    <x v="2"/>
    <s v="OLYMPIAN"/>
    <s v="S"/>
    <n v="0.04"/>
    <n v="0.03"/>
    <n v="0.55700000000000005"/>
    <n v="1.3009999999999999"/>
    <n v="1.8580000000000001"/>
    <n v="14"/>
    <n v="300"/>
    <n v="0"/>
    <n v="4"/>
    <m/>
    <x v="0"/>
    <s v="ELOR53023514OLYMPIANEL"/>
    <s v="Electro Oriente S. A."/>
    <x v="11"/>
    <x v="11"/>
    <s v="C. T. Gran Peru"/>
    <x v="61"/>
    <s v="EL"/>
    <x v="2"/>
    <x v="105"/>
    <x v="0"/>
    <s v="Instalado"/>
    <s v="Operativo"/>
    <s v="Distribuidora"/>
    <x v="0"/>
    <x v="1"/>
    <x v="1"/>
    <x v="0"/>
    <s v="Estatal"/>
    <s v="LORETO"/>
    <s v="LORETO"/>
    <s v="MAYNAS"/>
    <s v="FERNANDO LORES"/>
    <s v="GRAN PERÚ"/>
    <x v="1"/>
    <n v="0"/>
    <x v="0"/>
    <x v="0"/>
    <x v="0"/>
    <s v="MWh"/>
    <n v="1.8580000000000001"/>
    <n v="1.8580000000000001E-3"/>
    <m/>
    <n v="3.3333333333333335E-3"/>
    <n v="2.5000000000000001E-3"/>
    <n v="0"/>
    <n v="0"/>
    <n v="22"/>
    <s v="BASE DE DATOS"/>
    <m/>
  </r>
  <r>
    <s v="24"/>
    <x v="10"/>
    <s v="ELOR"/>
    <s v="33011093"/>
    <s v="33011093"/>
    <x v="2"/>
    <s v="Cat.3512 Dita"/>
    <s v="S"/>
    <n v="0.5"/>
    <n v="0.35"/>
    <n v="4.827"/>
    <n v="24.132999999999999"/>
    <n v="28.96"/>
    <n v="0"/>
    <n v="121"/>
    <n v="0"/>
    <n v="20"/>
    <m/>
    <x v="0"/>
    <s v="ELOR33011093Cat.3512 DitaEL"/>
    <s v="Electro Oriente S. A."/>
    <x v="11"/>
    <x v="11"/>
    <s v="C. T. Contamana"/>
    <x v="63"/>
    <s v="EL"/>
    <x v="2"/>
    <x v="144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28.96"/>
    <n v="2.896E-2"/>
    <m/>
    <n v="4.1666666666666664E-2"/>
    <n v="2.9166666666666664E-2"/>
    <n v="0"/>
    <n v="0"/>
    <n v="22"/>
    <s v="BASE DE DATOS"/>
    <m/>
  </r>
  <r>
    <s v="24"/>
    <x v="10"/>
    <s v="ELOR"/>
    <s v="33011093"/>
    <s v="33011093"/>
    <x v="2"/>
    <s v="Cat.2.3512 Dita"/>
    <s v="S"/>
    <n v="0.5"/>
    <n v="0.3"/>
    <n v="0"/>
    <n v="0"/>
    <n v="0"/>
    <n v="0"/>
    <n v="0"/>
    <n v="0"/>
    <n v="0"/>
    <m/>
    <x v="0"/>
    <s v="ELOR33011093Cat.2.3512 DitaEL"/>
    <s v="Electro Oriente S. A."/>
    <x v="11"/>
    <x v="11"/>
    <s v="C. T. Contamana"/>
    <x v="63"/>
    <s v="EL"/>
    <x v="2"/>
    <x v="145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n v="4.1666666666666664E-2"/>
    <n v="2.4999999999999998E-2"/>
    <n v="0"/>
    <n v="0"/>
    <n v="22"/>
    <s v="BASE DE DATOS"/>
    <m/>
  </r>
  <r>
    <s v="24"/>
    <x v="10"/>
    <s v="ELOR"/>
    <s v="33011093"/>
    <s v="33011093"/>
    <x v="2"/>
    <s v="Cat.6 3516B 0141"/>
    <s v="S"/>
    <n v="2"/>
    <n v="1.1000000000000001"/>
    <n v="11.555"/>
    <n v="50.067999999999998"/>
    <n v="61.622999999999998"/>
    <n v="3"/>
    <n v="137"/>
    <n v="0"/>
    <n v="25"/>
    <m/>
    <x v="0"/>
    <s v="ELOR33011093Cat.6 3516B 0141EL"/>
    <s v="Electro Oriente S. A."/>
    <x v="11"/>
    <x v="11"/>
    <s v="C. T. Contamana"/>
    <x v="63"/>
    <s v="EL"/>
    <x v="2"/>
    <x v="147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61.622999999999998"/>
    <n v="6.1622999999999997E-2"/>
    <m/>
    <n v="0.18181818181818182"/>
    <n v="0.1"/>
    <n v="0"/>
    <n v="0"/>
    <n v="22"/>
    <s v="BASE DE DATOS"/>
    <m/>
  </r>
  <r>
    <s v="24"/>
    <x v="10"/>
    <s v="ELOR"/>
    <s v="33011093"/>
    <s v="33011093"/>
    <x v="2"/>
    <s v="Cat83516BJYA00139"/>
    <s v="S"/>
    <n v="2"/>
    <n v="1.1000000000000001"/>
    <n v="0"/>
    <n v="0"/>
    <n v="0"/>
    <n v="0"/>
    <n v="0"/>
    <n v="0"/>
    <n v="0"/>
    <m/>
    <x v="0"/>
    <s v="ELOR33011093Cat83516BJYA00139EL"/>
    <s v="Electro Oriente S. A."/>
    <x v="11"/>
    <x v="11"/>
    <s v="C. T. Contamana"/>
    <x v="63"/>
    <s v="EL"/>
    <x v="2"/>
    <x v="148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n v="0.16666666666666666"/>
    <n v="9.1666666666666674E-2"/>
    <n v="0"/>
    <n v="0"/>
    <n v="22"/>
    <s v="BASE DE DATOS"/>
    <m/>
  </r>
  <r>
    <s v="24"/>
    <x v="10"/>
    <s v="ELOR"/>
    <s v="33011093"/>
    <s v="33011093"/>
    <x v="2"/>
    <s v="Cat 09 3516"/>
    <s v="S"/>
    <n v="1"/>
    <n v="0.7"/>
    <n v="68.867999999999995"/>
    <n v="298.43"/>
    <n v="367.298"/>
    <n v="17"/>
    <n v="705"/>
    <n v="0"/>
    <n v="135"/>
    <m/>
    <x v="0"/>
    <s v="ELOR33011093Cat 09 3516EL"/>
    <s v="Electro Oriente S. A."/>
    <x v="11"/>
    <x v="11"/>
    <s v="C. T. Contamana"/>
    <x v="63"/>
    <s v="EL"/>
    <x v="2"/>
    <x v="172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367.298"/>
    <n v="0.36729800000000001"/>
    <m/>
    <n v="9.0909090909090912E-2"/>
    <n v="6.363636363636363E-2"/>
    <n v="0"/>
    <n v="0"/>
    <n v="22"/>
    <s v="BASE DE DATOS"/>
    <m/>
  </r>
  <r>
    <s v="24"/>
    <x v="10"/>
    <s v="ELOR"/>
    <s v="33011093"/>
    <s v="33011093"/>
    <x v="2"/>
    <s v="Mitsubishi"/>
    <s v="S"/>
    <n v="0.89"/>
    <n v="0.75"/>
    <n v="47.668999999999997"/>
    <n v="206.56700000000001"/>
    <n v="254.23599999999999"/>
    <n v="27"/>
    <n v="536"/>
    <n v="0"/>
    <n v="0"/>
    <m/>
    <x v="0"/>
    <s v="ELOR33011093MitsubishiEL"/>
    <s v="Electro Oriente S. A."/>
    <x v="11"/>
    <x v="11"/>
    <s v="C. T. Contamana"/>
    <x v="63"/>
    <s v="EL"/>
    <x v="2"/>
    <x v="250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254.23599999999999"/>
    <n v="0.25423600000000002"/>
    <m/>
    <n v="0.17799999999999999"/>
    <n v="0.15"/>
    <n v="0"/>
    <n v="0"/>
    <n v="22"/>
    <s v="BASE DE DATOS"/>
    <m/>
  </r>
  <r>
    <s v="24"/>
    <x v="9"/>
    <s v="ELOR"/>
    <s v="33010767"/>
    <s v="33010767"/>
    <x v="2"/>
    <s v="Cat 3512 C"/>
    <s v="S"/>
    <n v="0.72499999999999998"/>
    <n v="0.5"/>
    <n v="0"/>
    <n v="0"/>
    <n v="0"/>
    <n v="0"/>
    <n v="0"/>
    <n v="0"/>
    <n v="0"/>
    <m/>
    <x v="0"/>
    <s v="ELOR33010767Cat 3512 CEL"/>
    <s v="Electro Oriente S. A."/>
    <x v="11"/>
    <x v="11"/>
    <s v="C. T. Iqt.Diesel - Diesel"/>
    <x v="32"/>
    <s v="EL"/>
    <x v="2"/>
    <x v="7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6.0416666666666667E-2"/>
    <n v="4.1666666666666664E-2"/>
    <n v="0"/>
    <n v="0"/>
    <n v="22"/>
    <s v="BASE DE DATOS"/>
    <m/>
  </r>
  <r>
    <s v="24"/>
    <x v="9"/>
    <s v="ELOR"/>
    <s v="33010793"/>
    <s v="33010793"/>
    <x v="2"/>
    <s v="WARTSILA 1"/>
    <s v="S"/>
    <n v="6.4"/>
    <n v="6"/>
    <n v="0"/>
    <n v="0"/>
    <n v="0"/>
    <n v="0"/>
    <n v="0"/>
    <n v="0"/>
    <n v="0"/>
    <m/>
    <x v="0"/>
    <s v="ELOR33010793WARTSILA 1EL"/>
    <s v="Electro Oriente S. A."/>
    <x v="11"/>
    <x v="11"/>
    <s v="C. T. Iqt.Diesel - Wartsila"/>
    <x v="33"/>
    <s v="EL"/>
    <x v="2"/>
    <x v="14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9"/>
    <s v="ELOR"/>
    <s v="33010793"/>
    <s v="33010793"/>
    <x v="2"/>
    <s v="WARTSILA 2"/>
    <s v="S"/>
    <n v="6.4"/>
    <n v="6"/>
    <n v="0"/>
    <n v="0"/>
    <n v="0"/>
    <n v="0"/>
    <n v="0"/>
    <n v="0"/>
    <n v="0"/>
    <m/>
    <x v="0"/>
    <s v="ELOR33010793WARTSILA 2EL"/>
    <s v="Electro Oriente S. A."/>
    <x v="11"/>
    <x v="11"/>
    <s v="C. T. Iqt.Diesel - Wartsila"/>
    <x v="33"/>
    <s v="EL"/>
    <x v="2"/>
    <x v="15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9"/>
    <s v="ELOR"/>
    <s v="33010793"/>
    <s v="33010793"/>
    <x v="2"/>
    <s v="WARTSILA 3"/>
    <s v="N"/>
    <n v="6.4"/>
    <n v="0"/>
    <n v="0"/>
    <n v="0"/>
    <n v="0"/>
    <n v="0"/>
    <n v="0"/>
    <n v="0"/>
    <n v="0"/>
    <m/>
    <x v="0"/>
    <s v="ELOR33010793WARTSILA 3EL"/>
    <s v="Electro Oriente S. A."/>
    <x v="11"/>
    <x v="11"/>
    <s v="C. T. Iqt.Diesel - Wartsila"/>
    <x v="33"/>
    <s v="EL"/>
    <x v="2"/>
    <x v="16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"/>
    <n v="0"/>
    <n v="0"/>
    <n v="22"/>
    <s v="BASE DE DATOS"/>
    <m/>
  </r>
  <r>
    <s v="24"/>
    <x v="9"/>
    <s v="ELOR"/>
    <s v="33010793"/>
    <s v="33010793"/>
    <x v="2"/>
    <s v="WARTSILA 4"/>
    <s v="S"/>
    <n v="6.4"/>
    <n v="6"/>
    <n v="0"/>
    <n v="0"/>
    <n v="0"/>
    <n v="0"/>
    <n v="0"/>
    <n v="0"/>
    <n v="0"/>
    <m/>
    <x v="0"/>
    <s v="ELOR33010793WARTSILA 4EL"/>
    <s v="Electro Oriente S. A."/>
    <x v="11"/>
    <x v="11"/>
    <s v="C. T. Iqt.Diesel - Wartsila"/>
    <x v="33"/>
    <s v="EL"/>
    <x v="2"/>
    <x v="1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9"/>
    <s v="ELOR"/>
    <s v="33010793"/>
    <s v="33010793"/>
    <x v="2"/>
    <s v="WARTSILA 5"/>
    <s v="S"/>
    <n v="8.1"/>
    <n v="7.8"/>
    <n v="16.89"/>
    <n v="67.408000000000001"/>
    <n v="84.298000000000002"/>
    <n v="0"/>
    <n v="13.4"/>
    <n v="2"/>
    <n v="0"/>
    <m/>
    <x v="0"/>
    <s v="ELOR33010793WARTSILA 5EL"/>
    <s v="Electro Oriente S. A."/>
    <x v="11"/>
    <x v="11"/>
    <s v="C. T. Iqt.Diesel - Wartsila"/>
    <x v="33"/>
    <s v="EL"/>
    <x v="2"/>
    <x v="78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84.298000000000002"/>
    <n v="8.4297999999999998E-2"/>
    <m/>
    <n v="0.67499999999999993"/>
    <n v="0.65"/>
    <n v="0"/>
    <n v="0"/>
    <n v="22"/>
    <s v="BASE DE DATOS"/>
    <m/>
  </r>
  <r>
    <s v="24"/>
    <x v="9"/>
    <s v="ELOR"/>
    <s v="33010793"/>
    <s v="33010793"/>
    <x v="2"/>
    <s v="WARTSILA 6"/>
    <s v="S"/>
    <n v="8.1"/>
    <n v="7.8"/>
    <n v="406.666"/>
    <n v="931.81799999999998"/>
    <n v="1338.4839999999999"/>
    <n v="8"/>
    <n v="187.94"/>
    <n v="0"/>
    <n v="220"/>
    <m/>
    <x v="0"/>
    <s v="ELOR33010793WARTSILA 6EL"/>
    <s v="Electro Oriente S. A."/>
    <x v="11"/>
    <x v="11"/>
    <s v="C. T. Iqt.Diesel - Wartsila"/>
    <x v="33"/>
    <s v="EL"/>
    <x v="2"/>
    <x v="79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338.4839999999999"/>
    <n v="1.338484"/>
    <m/>
    <n v="0.67499999999999993"/>
    <n v="0.65"/>
    <n v="0"/>
    <n v="0"/>
    <n v="22"/>
    <s v="BASE DE DATOS"/>
    <m/>
  </r>
  <r>
    <s v="24"/>
    <x v="9"/>
    <s v="ELOR"/>
    <s v="33010793"/>
    <s v="33010793"/>
    <x v="2"/>
    <s v="WARTSILA 7"/>
    <s v="S"/>
    <n v="8.1"/>
    <n v="7.8"/>
    <n v="204.71100000000001"/>
    <n v="339.53899999999999"/>
    <n v="544.25"/>
    <n v="37"/>
    <n v="75.02"/>
    <n v="0"/>
    <n v="55"/>
    <m/>
    <x v="0"/>
    <s v="ELOR33010793WARTSILA 7EL"/>
    <s v="Electro Oriente S. A."/>
    <x v="11"/>
    <x v="11"/>
    <s v="C. T. Iqt.Diesel - Wartsila"/>
    <x v="33"/>
    <s v="EL"/>
    <x v="2"/>
    <x v="80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544.25"/>
    <n v="0.54425000000000001"/>
    <m/>
    <n v="0.67499999999999993"/>
    <n v="0.65"/>
    <n v="0"/>
    <n v="0"/>
    <n v="22"/>
    <s v="BASE DE DATOS"/>
    <m/>
  </r>
  <r>
    <s v="24"/>
    <x v="9"/>
    <s v="ELOR"/>
    <s v="33010793"/>
    <s v="33010793"/>
    <x v="2"/>
    <s v="CAT-16CM32"/>
    <s v="S"/>
    <n v="7.4"/>
    <n v="6.5"/>
    <n v="0"/>
    <n v="0"/>
    <n v="0"/>
    <n v="0"/>
    <n v="0"/>
    <n v="0"/>
    <n v="0"/>
    <m/>
    <x v="0"/>
    <s v="ELOR33010793CAT-16CM32EL"/>
    <s v="Electro Oriente S. A."/>
    <x v="11"/>
    <x v="11"/>
    <s v="C. T. Iqt.Diesel - Wartsila"/>
    <x v="33"/>
    <s v="EL"/>
    <x v="2"/>
    <x v="81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166666666666667"/>
    <n v="0.54166666666666663"/>
    <n v="0"/>
    <n v="0"/>
    <n v="22"/>
    <s v="BASE DE DATOS"/>
    <m/>
  </r>
  <r>
    <s v="24"/>
    <x v="9"/>
    <s v="ELOR"/>
    <s v="33010793"/>
    <s v="33010793"/>
    <x v="2"/>
    <s v="CAT.1-16CM32C"/>
    <s v="N"/>
    <n v="7.5179999999999998"/>
    <n v="0"/>
    <n v="0"/>
    <n v="0"/>
    <n v="0"/>
    <n v="0"/>
    <n v="0"/>
    <n v="0"/>
    <n v="0"/>
    <m/>
    <x v="0"/>
    <s v="ELOR33010793CAT.1-16CM32CEL"/>
    <s v="Electro Oriente S. A."/>
    <x v="11"/>
    <x v="11"/>
    <s v="C. T. Iqt.Diesel - Wartsila"/>
    <x v="33"/>
    <s v="EL"/>
    <x v="2"/>
    <x v="82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9"/>
    <s v="ELOR"/>
    <s v="33010793"/>
    <s v="33010793"/>
    <x v="2"/>
    <s v="CAT.2-16CM32C"/>
    <s v="N"/>
    <n v="7.5179999999999998"/>
    <n v="0"/>
    <n v="0"/>
    <n v="0"/>
    <n v="0"/>
    <n v="0"/>
    <n v="0"/>
    <n v="0"/>
    <n v="0"/>
    <m/>
    <x v="0"/>
    <s v="ELOR33010793CAT.2-16CM32CEL"/>
    <s v="Electro Oriente S. A."/>
    <x v="11"/>
    <x v="11"/>
    <s v="C. T. Iqt.Diesel - Wartsila"/>
    <x v="33"/>
    <s v="EL"/>
    <x v="2"/>
    <x v="83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9"/>
    <s v="ELOR"/>
    <s v="43095199"/>
    <s v="43095199"/>
    <x v="2"/>
    <s v="CKD 6S150PV"/>
    <s v="N"/>
    <n v="0.2"/>
    <n v="0"/>
    <n v="0"/>
    <n v="0"/>
    <n v="0"/>
    <n v="0"/>
    <n v="0"/>
    <n v="0"/>
    <n v="0"/>
    <m/>
    <x v="1"/>
    <s v="ELOR43095199CKD 6S150PVEL"/>
    <s v="Electro Oriente S. A."/>
    <x v="11"/>
    <x v="11"/>
    <s v="C. T. Pevas"/>
    <x v="34"/>
    <s v="EL"/>
    <x v="2"/>
    <x v="84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9"/>
    <s v="ELOR"/>
    <s v="43095199"/>
    <s v="43095199"/>
    <x v="2"/>
    <s v="Volvo TD-70G Nº1"/>
    <s v="N"/>
    <n v="0.1"/>
    <n v="0"/>
    <n v="0"/>
    <n v="0"/>
    <n v="0"/>
    <n v="0"/>
    <n v="0"/>
    <n v="0"/>
    <n v="0"/>
    <m/>
    <x v="1"/>
    <s v="ELOR43095199Volvo TD-70G Nº1EL"/>
    <s v="Electro Oriente S. A."/>
    <x v="11"/>
    <x v="11"/>
    <s v="C.T. PEVAS"/>
    <x v="34"/>
    <s v="EL"/>
    <x v="2"/>
    <x v="85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9"/>
    <s v="ELOR"/>
    <s v="43094799"/>
    <s v="43094799"/>
    <x v="2"/>
    <s v="CKD"/>
    <s v="N"/>
    <n v="0.1"/>
    <n v="0"/>
    <n v="0"/>
    <n v="0"/>
    <n v="0"/>
    <n v="0"/>
    <n v="0"/>
    <n v="0"/>
    <n v="0"/>
    <m/>
    <x v="1"/>
    <s v="ELOR43094799CKDEL"/>
    <s v="Electro Oriente S. A."/>
    <x v="11"/>
    <x v="11"/>
    <s v="C. T. Santa Clotilde"/>
    <x v="35"/>
    <s v="EL"/>
    <x v="2"/>
    <x v="70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9"/>
    <s v="ELOR"/>
    <s v="43094799"/>
    <s v="43094799"/>
    <x v="2"/>
    <s v="Cat."/>
    <s v="N"/>
    <n v="0.22500000000000001"/>
    <n v="0"/>
    <n v="0"/>
    <n v="0"/>
    <n v="0"/>
    <n v="0"/>
    <n v="0"/>
    <n v="0"/>
    <n v="0"/>
    <m/>
    <x v="1"/>
    <s v="ELOR43094799Cat.EL"/>
    <s v="Electro Oriente S. A."/>
    <x v="11"/>
    <x v="11"/>
    <s v="C. T. Santa Clotilde"/>
    <x v="35"/>
    <s v="EL"/>
    <x v="2"/>
    <x v="86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1.8749999999999999E-2"/>
    <n v="0"/>
    <n v="0"/>
    <n v="0"/>
    <n v="22"/>
    <s v="BASE DE DATOS"/>
    <m/>
  </r>
  <r>
    <s v="24"/>
    <x v="9"/>
    <s v="ELOR"/>
    <s v="43095399"/>
    <s v="43095399"/>
    <x v="2"/>
    <s v="CKD"/>
    <s v="N"/>
    <n v="0.1"/>
    <n v="0"/>
    <n v="0"/>
    <n v="0"/>
    <n v="0"/>
    <n v="0"/>
    <n v="0"/>
    <n v="0"/>
    <n v="0"/>
    <m/>
    <x v="1"/>
    <s v="ELOR43095399CKDEL"/>
    <s v="Electro Oriente S. A."/>
    <x v="11"/>
    <x v="11"/>
    <s v="C. T. San Pablo"/>
    <x v="36"/>
    <s v="EL"/>
    <x v="2"/>
    <x v="70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9"/>
    <s v="ELOR"/>
    <s v="43095399"/>
    <s v="43095399"/>
    <x v="2"/>
    <s v="Cat."/>
    <s v="N"/>
    <n v="0.09"/>
    <n v="0"/>
    <n v="0"/>
    <n v="0"/>
    <n v="0"/>
    <n v="0"/>
    <n v="0"/>
    <n v="0"/>
    <n v="0"/>
    <m/>
    <x v="1"/>
    <s v="ELOR43095399Cat.EL"/>
    <s v="Electro Oriente S. A."/>
    <x v="11"/>
    <x v="11"/>
    <s v="C. T. San Pablo"/>
    <x v="36"/>
    <s v="EL"/>
    <x v="2"/>
    <x v="86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9"/>
    <s v="ELOR"/>
    <s v="43095599"/>
    <s v="43095599"/>
    <x v="2"/>
    <s v="CKD"/>
    <s v="N"/>
    <n v="0.1"/>
    <n v="0"/>
    <n v="0"/>
    <n v="0"/>
    <n v="0"/>
    <n v="0"/>
    <n v="0"/>
    <n v="0"/>
    <n v="0"/>
    <m/>
    <x v="1"/>
    <s v="ELOR43095599CKDEL"/>
    <s v="Electro Oriente S. A."/>
    <x v="11"/>
    <x v="11"/>
    <s v="C. T. Tamanco Viejo"/>
    <x v="37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9"/>
    <s v="ELOR"/>
    <s v="43095599"/>
    <s v="43095599"/>
    <x v="2"/>
    <s v="Perkins"/>
    <s v="N"/>
    <n v="7.4999999999999997E-2"/>
    <n v="0"/>
    <n v="0"/>
    <n v="0"/>
    <n v="0"/>
    <n v="0"/>
    <n v="0"/>
    <n v="0"/>
    <n v="0"/>
    <m/>
    <x v="1"/>
    <s v="ELOR43095599PerkinsEL"/>
    <s v="Electro Oriente S. A."/>
    <x v="11"/>
    <x v="11"/>
    <s v="C. T. Tamanco Viejo"/>
    <x v="37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9"/>
    <s v="ELOR"/>
    <s v="43095699"/>
    <s v="43095699"/>
    <x v="2"/>
    <s v="CKD"/>
    <s v="N"/>
    <n v="0.1"/>
    <n v="0"/>
    <n v="0"/>
    <n v="0"/>
    <n v="0"/>
    <n v="0"/>
    <n v="0"/>
    <n v="0"/>
    <n v="0"/>
    <m/>
    <x v="1"/>
    <s v="ELOR43095699CKDEL"/>
    <s v="Electro Oriente S. A."/>
    <x v="11"/>
    <x v="11"/>
    <s v="C. T. San Roque de Maquia"/>
    <x v="38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9"/>
    <s v="ELOR"/>
    <s v="43095699"/>
    <s v="43095699"/>
    <x v="2"/>
    <s v="Perkins"/>
    <s v="N"/>
    <n v="0.09"/>
    <n v="0"/>
    <n v="0"/>
    <n v="0"/>
    <n v="0"/>
    <n v="0"/>
    <n v="0"/>
    <n v="0"/>
    <n v="0"/>
    <m/>
    <x v="1"/>
    <s v="ELOR43095699PerkinsEL"/>
    <s v="Electro Oriente S. A."/>
    <x v="11"/>
    <x v="11"/>
    <s v="C. T. San Roque de Maquia"/>
    <x v="38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9"/>
    <s v="ELOR"/>
    <s v="43094999"/>
    <s v="43094999"/>
    <x v="2"/>
    <s v="CKD MODASA"/>
    <s v="N"/>
    <n v="3.5000000000000003E-2"/>
    <n v="0"/>
    <n v="0"/>
    <n v="0"/>
    <n v="0"/>
    <n v="0"/>
    <n v="0"/>
    <n v="0"/>
    <n v="0"/>
    <m/>
    <x v="1"/>
    <s v="ELOR43094999CKD MODASAEL"/>
    <s v="Electro Oriente S. A."/>
    <x v="11"/>
    <x v="11"/>
    <s v="C. T. Cabo Pantoja"/>
    <x v="39"/>
    <s v="EL"/>
    <x v="2"/>
    <x v="87"/>
    <x v="0"/>
    <s v="Instalado"/>
    <s v="Inoperativo"/>
    <s v="Distribuidora"/>
    <x v="0"/>
    <x v="1"/>
    <x v="1"/>
    <x v="0"/>
    <s v="Estatal"/>
    <s v="LORETO"/>
    <s v="LORETO"/>
    <s v="MAYNAS"/>
    <s v="TORRES CAUSANO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9"/>
    <s v="ELOR"/>
    <s v="43095799"/>
    <s v="43095799"/>
    <x v="2"/>
    <s v="CKD"/>
    <s v="N"/>
    <n v="0.1"/>
    <n v="0"/>
    <n v="0"/>
    <n v="0"/>
    <n v="0"/>
    <n v="0"/>
    <n v="0"/>
    <n v="0"/>
    <n v="0"/>
    <m/>
    <x v="1"/>
    <s v="ELOR43095799CKDEL"/>
    <s v="Electro Oriente S. A."/>
    <x v="11"/>
    <x v="11"/>
    <s v="C. T. Bagazan"/>
    <x v="40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9"/>
    <s v="ELOR"/>
    <s v="43095799"/>
    <s v="43095799"/>
    <x v="2"/>
    <s v="Perkins"/>
    <s v="N"/>
    <n v="7.4999999999999997E-2"/>
    <n v="0"/>
    <n v="0"/>
    <n v="0"/>
    <n v="0"/>
    <n v="0"/>
    <n v="0"/>
    <n v="0"/>
    <n v="0"/>
    <m/>
    <x v="1"/>
    <s v="ELOR43095799PerkinsEL"/>
    <s v="Electro Oriente S. A."/>
    <x v="11"/>
    <x v="11"/>
    <s v="C. T. Bagazan"/>
    <x v="40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9"/>
    <s v="ELOR"/>
    <s v="43095899"/>
    <s v="43095899"/>
    <x v="2"/>
    <s v="MODASA"/>
    <s v="N"/>
    <n v="3.5000000000000003E-2"/>
    <n v="0"/>
    <n v="0"/>
    <n v="0"/>
    <n v="0"/>
    <n v="0"/>
    <n v="0"/>
    <n v="0"/>
    <n v="0"/>
    <m/>
    <x v="1"/>
    <s v="ELOR43095899MODASAEL"/>
    <s v="Electro Oriente S. A."/>
    <x v="11"/>
    <x v="11"/>
    <s v="C. T. Sapuena"/>
    <x v="41"/>
    <s v="EL"/>
    <x v="2"/>
    <x v="88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9"/>
    <s v="ELOR"/>
    <s v="43094899"/>
    <s v="43094899"/>
    <x v="2"/>
    <s v="MODASA"/>
    <s v="N"/>
    <n v="3.5000000000000003E-2"/>
    <n v="0"/>
    <n v="0"/>
    <n v="0"/>
    <n v="0"/>
    <n v="0"/>
    <n v="0"/>
    <n v="0"/>
    <n v="0"/>
    <m/>
    <x v="1"/>
    <s v="ELOR43094899MODASAEL"/>
    <s v="Electro Oriente S. A."/>
    <x v="11"/>
    <x v="11"/>
    <s v="C. T. El Alamo"/>
    <x v="42"/>
    <s v="EL"/>
    <x v="2"/>
    <x v="88"/>
    <x v="0"/>
    <s v="Instalado"/>
    <s v="Inoperativo"/>
    <s v="Distribuidora"/>
    <x v="0"/>
    <x v="1"/>
    <x v="1"/>
    <x v="0"/>
    <s v="Estatal"/>
    <s v="LORETO"/>
    <s v="LORETO"/>
    <s v="MAYNAS"/>
    <s v="PUTUMAYU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9"/>
    <s v="ELOR"/>
    <s v="43096199"/>
    <s v="43096199"/>
    <x v="2"/>
    <s v="CKD DAT 120"/>
    <s v="N"/>
    <n v="0.1"/>
    <n v="0"/>
    <n v="0"/>
    <n v="0"/>
    <n v="0"/>
    <n v="0"/>
    <n v="0"/>
    <n v="0"/>
    <n v="0"/>
    <m/>
    <x v="1"/>
    <s v="ELOR43096199CKD DAT 120EL"/>
    <s v="Electro Oriente S. A."/>
    <x v="11"/>
    <x v="11"/>
    <s v="C. T. Inahuaya"/>
    <x v="43"/>
    <s v="EL"/>
    <x v="2"/>
    <x v="89"/>
    <x v="0"/>
    <s v="Instalado"/>
    <s v="Inoperativo"/>
    <s v="Distribuidora"/>
    <x v="0"/>
    <x v="1"/>
    <x v="1"/>
    <x v="0"/>
    <s v="Estatal"/>
    <s v="LORETO"/>
    <s v="LORETO"/>
    <s v="UCAYALI"/>
    <s v="INAHUAY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9"/>
    <s v="ELOR"/>
    <s v="43096299"/>
    <s v="43096299"/>
    <x v="2"/>
    <s v="CKD"/>
    <s v="N"/>
    <n v="0.1"/>
    <n v="0"/>
    <n v="0"/>
    <n v="0"/>
    <n v="0"/>
    <n v="0"/>
    <n v="0"/>
    <n v="0"/>
    <n v="0"/>
    <m/>
    <x v="1"/>
    <s v="ELOR43096299CKDEL"/>
    <s v="Electro Oriente S. A."/>
    <x v="11"/>
    <x v="11"/>
    <s v="C. T. Pampa Hermosa"/>
    <x v="44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PAMPA HERMOS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9"/>
    <s v="ELOR"/>
    <s v="43096399"/>
    <s v="43096399"/>
    <x v="2"/>
    <s v="CKD"/>
    <s v="N"/>
    <n v="0.1"/>
    <n v="0"/>
    <n v="0"/>
    <n v="0"/>
    <n v="0"/>
    <n v="0"/>
    <n v="0"/>
    <n v="0"/>
    <n v="0"/>
    <m/>
    <x v="1"/>
    <s v="ELOR43096399CKDEL"/>
    <s v="Electro Oriente S. A."/>
    <x v="11"/>
    <x v="11"/>
    <s v="C. T. Tierra Blanca"/>
    <x v="45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SARAYACU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9"/>
    <s v="ELOR"/>
    <s v="43095099"/>
    <s v="43095099"/>
    <x v="2"/>
    <s v="Perkins M. 4-326-I"/>
    <s v="N"/>
    <n v="3.5000000000000003E-2"/>
    <n v="0"/>
    <n v="0"/>
    <n v="0"/>
    <n v="0"/>
    <n v="0"/>
    <n v="0"/>
    <n v="0"/>
    <n v="0"/>
    <m/>
    <x v="1"/>
    <s v="ELOR43095099Perkins M. 4-326-IEL"/>
    <s v="Electro Oriente S. A."/>
    <x v="11"/>
    <x v="11"/>
    <s v="C. T. El Porvenir"/>
    <x v="46"/>
    <s v="EL"/>
    <x v="2"/>
    <x v="90"/>
    <x v="0"/>
    <s v="Instalado"/>
    <s v="In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9"/>
    <s v="ELOR"/>
    <s v="43095499"/>
    <s v="43095499"/>
    <x v="2"/>
    <s v="Volvo TD 100"/>
    <s v="N"/>
    <n v="0.15"/>
    <n v="0"/>
    <n v="0"/>
    <n v="0"/>
    <n v="0"/>
    <n v="0"/>
    <n v="0"/>
    <n v="0"/>
    <n v="0"/>
    <m/>
    <x v="1"/>
    <s v="ELOR43095499Volvo TD 100EL"/>
    <s v="Electro Oriente S. A."/>
    <x v="11"/>
    <x v="11"/>
    <s v="C. T. Flor de Punga"/>
    <x v="47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CAPELLO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9"/>
    <s v="ELOR"/>
    <s v="43096099"/>
    <s v="43096099"/>
    <x v="2"/>
    <s v="Volvo TD 100"/>
    <s v="N"/>
    <n v="0.15"/>
    <n v="0"/>
    <n v="0"/>
    <n v="0"/>
    <n v="0"/>
    <n v="0"/>
    <n v="0"/>
    <n v="0"/>
    <n v="0"/>
    <m/>
    <x v="1"/>
    <s v="ELOR43096099Volvo TD 100EL"/>
    <s v="Electro Oriente S. A."/>
    <x v="11"/>
    <x v="11"/>
    <s v="C. T. Colonia Angamos"/>
    <x v="48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YAQUERANA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9"/>
    <s v="ELOR"/>
    <s v="00000000"/>
    <s v="00000000"/>
    <x v="2"/>
    <s v="Perkins 1 2800"/>
    <s v="S"/>
    <n v="0.61"/>
    <n v="0.35"/>
    <n v="0"/>
    <n v="0"/>
    <n v="0"/>
    <n v="0"/>
    <n v="0"/>
    <n v="0"/>
    <n v="0"/>
    <m/>
    <x v="0"/>
    <s v="ELOR00000000Perkins 1 2800EL"/>
    <s v="Electro Oriente S. A."/>
    <x v="11"/>
    <x v="11"/>
    <s v="C. T. Caballococha"/>
    <x v="49"/>
    <s v="EL"/>
    <x v="2"/>
    <x v="24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n v="8.7142857142857147E-2"/>
    <n v="4.9999999999999996E-2"/>
    <n v="0"/>
    <n v="0"/>
    <n v="22"/>
    <s v="BASE DE DATOS"/>
    <m/>
  </r>
  <r>
    <s v="24"/>
    <x v="9"/>
    <s v="ELOR"/>
    <s v="00000000"/>
    <s v="00000000"/>
    <x v="2"/>
    <s v="Perkins 2 2800"/>
    <s v="S"/>
    <n v="0.61"/>
    <n v="0.35"/>
    <n v="12.504"/>
    <n v="47.514000000000003"/>
    <n v="60.018000000000001"/>
    <n v="2"/>
    <n v="236"/>
    <n v="0"/>
    <n v="0"/>
    <m/>
    <x v="0"/>
    <s v="ELOR00000000Perkins 2 2800EL"/>
    <s v="Electro Oriente S. A."/>
    <x v="11"/>
    <x v="11"/>
    <s v="C. T. Caballococha"/>
    <x v="49"/>
    <s v="EL"/>
    <x v="2"/>
    <x v="24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60.018000000000001"/>
    <n v="6.0018000000000002E-2"/>
    <m/>
    <n v="8.7142857142857147E-2"/>
    <n v="4.9999999999999996E-2"/>
    <n v="0"/>
    <n v="0"/>
    <n v="22"/>
    <s v="BASE DE DATOS"/>
    <m/>
  </r>
  <r>
    <s v="24"/>
    <x v="9"/>
    <s v="ELOR"/>
    <s v="00000000"/>
    <s v="00000000"/>
    <x v="2"/>
    <s v="Cat.4-3412-16878"/>
    <s v="S"/>
    <n v="0.73399999999999999"/>
    <n v="0.2"/>
    <n v="29.04"/>
    <n v="110.354"/>
    <n v="139.39400000000001"/>
    <n v="6"/>
    <n v="433"/>
    <n v="0"/>
    <n v="90"/>
    <m/>
    <x v="0"/>
    <s v="ELOR00000000Cat.4-3412-16878EL"/>
    <s v="Electro Oriente S. A."/>
    <x v="11"/>
    <x v="11"/>
    <s v="C. T. Caballococha"/>
    <x v="49"/>
    <s v="EL"/>
    <x v="2"/>
    <x v="94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39.39400000000001"/>
    <n v="0.13939400000000002"/>
    <m/>
    <n v="6.1166666666666668E-2"/>
    <n v="1.6666666666666666E-2"/>
    <n v="0"/>
    <n v="0"/>
    <n v="22"/>
    <s v="BASE DE DATOS"/>
    <m/>
  </r>
  <r>
    <s v="24"/>
    <x v="9"/>
    <s v="ELOR"/>
    <s v="00000000"/>
    <s v="00000000"/>
    <x v="2"/>
    <s v="Caterpillar C27"/>
    <s v="S"/>
    <n v="0.56000000000000005"/>
    <n v="0.45"/>
    <n v="55.185000000000002"/>
    <n v="209.70099999999999"/>
    <n v="264.88600000000002"/>
    <n v="2"/>
    <n v="679"/>
    <n v="0"/>
    <n v="0"/>
    <m/>
    <x v="0"/>
    <s v="ELOR00000000Caterpillar C27EL"/>
    <s v="Electro Oriente S. A."/>
    <x v="11"/>
    <x v="11"/>
    <s v="C. T. Caballococha"/>
    <x v="49"/>
    <s v="EL"/>
    <x v="2"/>
    <x v="95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64.88600000000002"/>
    <n v="0.26488600000000001"/>
    <m/>
    <n v="4.6666666666666669E-2"/>
    <n v="3.7499999999999999E-2"/>
    <n v="0"/>
    <n v="-5.6843418860808015E-14"/>
    <n v="22"/>
    <s v="BASE DE DATOS"/>
    <m/>
  </r>
  <r>
    <s v="24"/>
    <x v="9"/>
    <s v="ELOR"/>
    <s v="00000000"/>
    <s v="00000000"/>
    <x v="2"/>
    <s v="AKSA1 Perk 8151G"/>
    <s v="S"/>
    <n v="0.68100000000000005"/>
    <n v="0.45"/>
    <n v="37.834000000000003"/>
    <n v="143.767"/>
    <n v="181.601"/>
    <n v="6"/>
    <n v="659"/>
    <n v="0"/>
    <n v="37"/>
    <m/>
    <x v="0"/>
    <s v="ELOR00000000AKSA1 Perk 8151GEL"/>
    <s v="Electro Oriente S. A."/>
    <x v="11"/>
    <x v="11"/>
    <s v="C. T. Caballococha"/>
    <x v="49"/>
    <s v="EL"/>
    <x v="2"/>
    <x v="9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81.601"/>
    <n v="0.18160100000000001"/>
    <m/>
    <n v="5.6750000000000002E-2"/>
    <n v="3.7499999999999999E-2"/>
    <n v="0"/>
    <n v="0"/>
    <n v="22"/>
    <s v="BASE DE DATOS"/>
    <m/>
  </r>
  <r>
    <s v="24"/>
    <x v="9"/>
    <s v="ELOR"/>
    <s v="00000000"/>
    <s v="00000000"/>
    <x v="2"/>
    <s v="AKSA2 Perk 8164G"/>
    <s v="S"/>
    <n v="0.68100000000000005"/>
    <n v="0.45"/>
    <n v="5.5279999999999996"/>
    <n v="21.010999999999999"/>
    <n v="26.539000000000001"/>
    <n v="0"/>
    <n v="21"/>
    <n v="0"/>
    <n v="0"/>
    <m/>
    <x v="0"/>
    <s v="ELOR00000000AKSA2 Perk 8164GEL"/>
    <s v="Electro Oriente S. A."/>
    <x v="11"/>
    <x v="11"/>
    <s v="C. T. Caballococha"/>
    <x v="49"/>
    <s v="EL"/>
    <x v="2"/>
    <x v="9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6.539000000000001"/>
    <n v="2.6539E-2"/>
    <m/>
    <n v="5.6750000000000002E-2"/>
    <n v="3.7499999999999999E-2"/>
    <n v="0"/>
    <n v="-3.5527136788005009E-15"/>
    <n v="22"/>
    <s v="BASE DE DATOS"/>
    <m/>
  </r>
  <r>
    <s v="24"/>
    <x v="9"/>
    <s v="ELOR"/>
    <s v="53026715"/>
    <s v="53026715"/>
    <x v="2"/>
    <s v="Perkins 1800RPM"/>
    <s v="S"/>
    <n v="0.36499999999999999"/>
    <n v="0.28499999999999998"/>
    <n v="0"/>
    <n v="0"/>
    <n v="0"/>
    <n v="0"/>
    <n v="0"/>
    <n v="0"/>
    <n v="0"/>
    <m/>
    <x v="0"/>
    <s v="ELOR53026715Perkins 1800RPMEL"/>
    <s v="Electro Oriente S. A."/>
    <x v="11"/>
    <x v="11"/>
    <s v="C.T. Isla Santa Rosa"/>
    <x v="50"/>
    <s v="EL"/>
    <x v="2"/>
    <x v="9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"/>
    <n v="0"/>
    <m/>
    <n v="4.5624999999999999E-2"/>
    <n v="0.35625000000000001"/>
    <n v="0"/>
    <n v="0"/>
    <n v="22"/>
    <s v="BASE DE DATOS"/>
    <m/>
  </r>
  <r>
    <s v="24"/>
    <x v="9"/>
    <s v="ELOR"/>
    <s v="53026715"/>
    <s v="53026715"/>
    <x v="2"/>
    <s v="Cat.5-C15 7925"/>
    <s v="S"/>
    <n v="0.43"/>
    <n v="0.3"/>
    <n v="17.029"/>
    <n v="64.38"/>
    <n v="81.409000000000006"/>
    <n v="4"/>
    <n v="715"/>
    <n v="0"/>
    <n v="54"/>
    <m/>
    <x v="0"/>
    <s v="ELOR53026715Cat.5-C15 7925EL"/>
    <s v="Electro Oriente S. A."/>
    <x v="11"/>
    <x v="11"/>
    <s v="C.T. Isla Santa Rosa"/>
    <x v="50"/>
    <s v="EL"/>
    <x v="2"/>
    <x v="99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81.409000000000006"/>
    <n v="8.1409000000000009E-2"/>
    <m/>
    <n v="3.5833333333333335E-2"/>
    <n v="2.4999999999999998E-2"/>
    <n v="0"/>
    <n v="-1.4210854715202004E-14"/>
    <n v="22"/>
    <s v="BASE DE DATOS"/>
    <m/>
  </r>
  <r>
    <s v="24"/>
    <x v="9"/>
    <s v="ELOR"/>
    <s v="53026613"/>
    <s v="53026613"/>
    <x v="2"/>
    <s v="Volv.Pent1 RVL-451"/>
    <s v="N"/>
    <n v="0.48"/>
    <n v="0"/>
    <n v="0"/>
    <n v="0"/>
    <n v="0"/>
    <n v="0"/>
    <n v="0"/>
    <n v="0"/>
    <n v="0"/>
    <m/>
    <x v="0"/>
    <s v="ELOR53026613Volv.Pent1 RVL-451EL"/>
    <s v="Electro Oriente S. A."/>
    <x v="11"/>
    <x v="11"/>
    <s v="C.T. Mayoruna"/>
    <x v="51"/>
    <s v="EL"/>
    <x v="2"/>
    <x v="100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0"/>
    <n v="0"/>
    <n v="0"/>
    <n v="22"/>
    <s v="BASE DE DATOS"/>
    <m/>
  </r>
  <r>
    <s v="24"/>
    <x v="9"/>
    <s v="ELOR"/>
    <s v="53026613"/>
    <s v="53026613"/>
    <x v="2"/>
    <s v="Cat.3412 81Z19624"/>
    <s v="N"/>
    <n v="0.22"/>
    <n v="0"/>
    <n v="0"/>
    <n v="0"/>
    <n v="0"/>
    <n v="0"/>
    <n v="0"/>
    <n v="0"/>
    <n v="0"/>
    <m/>
    <x v="0"/>
    <s v="ELOR53026613Cat.3412 81Z19624EL"/>
    <s v="Electro Oriente S. A."/>
    <x v="11"/>
    <x v="11"/>
    <s v="C.T. Mayoruna"/>
    <x v="51"/>
    <s v="EL"/>
    <x v="2"/>
    <x v="102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1.8333333333333333E-2"/>
    <n v="0"/>
    <n v="0"/>
    <n v="0"/>
    <n v="22"/>
    <s v="BASE DE DATOS"/>
    <m/>
  </r>
  <r>
    <s v="24"/>
    <x v="9"/>
    <s v="ELOR"/>
    <s v="53026613"/>
    <s v="53026613"/>
    <x v="2"/>
    <s v="Modasa MP 460"/>
    <s v="S"/>
    <n v="0.48"/>
    <n v="0.45"/>
    <n v="0"/>
    <n v="0"/>
    <n v="0"/>
    <n v="0"/>
    <n v="0"/>
    <n v="0"/>
    <n v="0"/>
    <m/>
    <x v="0"/>
    <s v="ELOR53026613Modasa MP 460EL"/>
    <s v="Electro Oriente S. A."/>
    <x v="11"/>
    <x v="11"/>
    <s v="C.T. Mayoruna"/>
    <x v="51"/>
    <s v="EL"/>
    <x v="2"/>
    <x v="101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3.7499999999999999E-2"/>
    <n v="0"/>
    <n v="0"/>
    <n v="22"/>
    <s v="BASE DE DATOS"/>
    <m/>
  </r>
  <r>
    <s v="24"/>
    <x v="9"/>
    <s v="ELOR"/>
    <s v="53026613"/>
    <s v="53026613"/>
    <x v="2"/>
    <s v="Cat C15 CAR201439"/>
    <s v="S"/>
    <n v="0.45500000000000002"/>
    <n v="0.41"/>
    <n v="75.924000000000007"/>
    <n v="65.251999999999995"/>
    <n v="141.17599999999999"/>
    <n v="4"/>
    <n v="720"/>
    <n v="0"/>
    <n v="51"/>
    <m/>
    <x v="0"/>
    <s v="ELOR53026613Cat C15 CAR201439EL"/>
    <s v="Electro Oriente S. A."/>
    <x v="11"/>
    <x v="11"/>
    <s v="C.T. Mayoruna"/>
    <x v="51"/>
    <s v="EL"/>
    <x v="2"/>
    <x v="103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141.17599999999999"/>
    <n v="0.141176"/>
    <m/>
    <n v="3.7916666666666668E-2"/>
    <n v="3.4166666666666665E-2"/>
    <n v="0"/>
    <n v="0"/>
    <n v="22"/>
    <s v="BASE DE DATOS"/>
    <m/>
  </r>
  <r>
    <s v="24"/>
    <x v="9"/>
    <s v="ELOR"/>
    <s v="53026512"/>
    <s v="53026512"/>
    <x v="2"/>
    <s v="Volv.Pent1 RVL-251"/>
    <s v="S"/>
    <n v="0.27300000000000002"/>
    <n v="0.2"/>
    <n v="0"/>
    <n v="0"/>
    <n v="0"/>
    <n v="0"/>
    <n v="0"/>
    <n v="0"/>
    <n v="0"/>
    <m/>
    <x v="0"/>
    <s v="ELOR53026512Volv.Pent1 RVL-251EL"/>
    <s v="Electro Oriente S. A."/>
    <x v="11"/>
    <x v="11"/>
    <s v="C.T. San Francisco"/>
    <x v="52"/>
    <s v="EL"/>
    <x v="2"/>
    <x v="104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2.2750000000000003E-2"/>
    <n v="1.6666666666666666E-2"/>
    <n v="0"/>
    <n v="0"/>
    <n v="22"/>
    <s v="BASE DE DATOS"/>
    <m/>
  </r>
  <r>
    <s v="24"/>
    <x v="9"/>
    <s v="ELOR"/>
    <s v="53026512"/>
    <s v="53026512"/>
    <x v="2"/>
    <s v="OLYMPIAN"/>
    <s v="S"/>
    <n v="0.13"/>
    <n v="0.1"/>
    <n v="0"/>
    <n v="0"/>
    <n v="0"/>
    <n v="0"/>
    <n v="0"/>
    <n v="0"/>
    <n v="0"/>
    <m/>
    <x v="0"/>
    <s v="ELOR53026512OLYMPIANEL"/>
    <s v="Electro Oriente S. A."/>
    <x v="11"/>
    <x v="11"/>
    <s v="C.T. San Francisco"/>
    <x v="52"/>
    <s v="EL"/>
    <x v="2"/>
    <x v="105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1.0833333333333334E-2"/>
    <n v="8.3333333333333332E-3"/>
    <n v="0"/>
    <n v="0"/>
    <n v="22"/>
    <s v="BASE DE DATOS"/>
    <m/>
  </r>
  <r>
    <s v="24"/>
    <x v="9"/>
    <s v="ELOR"/>
    <s v="53026512"/>
    <s v="53026512"/>
    <x v="2"/>
    <s v="Vol.Pent TAD1642GEb"/>
    <s v="S"/>
    <n v="0.6"/>
    <n v="0.48"/>
    <n v="31.32"/>
    <n v="61.34"/>
    <n v="92.66"/>
    <n v="7"/>
    <n v="569"/>
    <n v="0"/>
    <n v="16"/>
    <m/>
    <x v="0"/>
    <s v="ELOR53026512Vol.Pent TAD1642GEbEL"/>
    <s v="Electro Oriente S. A."/>
    <x v="11"/>
    <x v="11"/>
    <s v="C.T. San Francisco"/>
    <x v="52"/>
    <s v="EL"/>
    <x v="2"/>
    <x v="106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92.66"/>
    <n v="9.2659999999999992E-2"/>
    <m/>
    <n v="4.9999999999999996E-2"/>
    <n v="0.04"/>
    <n v="0"/>
    <n v="0"/>
    <n v="22"/>
    <s v="BASE DE DATOS"/>
    <m/>
  </r>
  <r>
    <s v="24"/>
    <x v="9"/>
    <s v="ELOR"/>
    <s v="53026919"/>
    <s v="53026919"/>
    <x v="2"/>
    <s v="Perkins1 R014001C"/>
    <s v="S"/>
    <n v="0.13600000000000001"/>
    <n v="0.124"/>
    <n v="0"/>
    <n v="0"/>
    <n v="0"/>
    <n v="1"/>
    <n v="0"/>
    <n v="0"/>
    <n v="0"/>
    <m/>
    <x v="0"/>
    <s v="ELOR53026919Perkins1 R014001CEL"/>
    <s v="Electro Oriente S. A."/>
    <x v="11"/>
    <x v="11"/>
    <s v="C. T. Islandia"/>
    <x v="53"/>
    <s v="EL"/>
    <x v="2"/>
    <x v="107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"/>
    <n v="0"/>
    <m/>
    <n v="1.1333333333333334E-2"/>
    <n v="1.0333333333333333E-2"/>
    <n v="0"/>
    <n v="0"/>
    <n v="22"/>
    <s v="BASE DE DATOS"/>
    <m/>
  </r>
  <r>
    <s v="24"/>
    <x v="9"/>
    <s v="ELOR"/>
    <s v="53026919"/>
    <s v="53026919"/>
    <x v="2"/>
    <s v="Perkins2 R013699C"/>
    <s v="S"/>
    <n v="0.13600000000000001"/>
    <n v="0.123"/>
    <n v="0"/>
    <n v="0"/>
    <n v="0"/>
    <n v="0"/>
    <n v="0"/>
    <n v="0"/>
    <n v="0"/>
    <m/>
    <x v="0"/>
    <s v="ELOR53026919Perkins2 R013699CEL"/>
    <s v="Electro Oriente S. A."/>
    <x v="11"/>
    <x v="11"/>
    <s v="C. T. Islandia"/>
    <x v="53"/>
    <s v="EL"/>
    <x v="2"/>
    <x v="10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0"/>
    <n v="0"/>
    <m/>
    <n v="1.1333333333333334E-2"/>
    <n v="1.025E-2"/>
    <n v="0"/>
    <n v="0"/>
    <n v="22"/>
    <s v="BASE DE DATOS"/>
    <m/>
  </r>
  <r>
    <s v="24"/>
    <x v="9"/>
    <s v="ELOR"/>
    <s v="53026919"/>
    <s v="53026919"/>
    <x v="2"/>
    <s v="VolvoP FFDL250GF"/>
    <s v="S"/>
    <n v="0.27500000000000002"/>
    <n v="0.2"/>
    <n v="13.321"/>
    <n v="47.807000000000002"/>
    <n v="61.128"/>
    <n v="4"/>
    <n v="569"/>
    <n v="0"/>
    <n v="31"/>
    <m/>
    <x v="0"/>
    <s v="ELOR53026919VolvoP FFDL250GFEL"/>
    <s v="Electro Oriente S. A."/>
    <x v="11"/>
    <x v="11"/>
    <s v="C. T. Islandia"/>
    <x v="53"/>
    <s v="EL"/>
    <x v="2"/>
    <x v="171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61.128"/>
    <n v="6.1128000000000002E-2"/>
    <m/>
    <n v="2.5000000000000001E-2"/>
    <n v="1.8181818181818184E-2"/>
    <n v="0"/>
    <n v="0"/>
    <n v="22"/>
    <s v="BASE DE DATOS"/>
    <m/>
  </r>
  <r>
    <s v="24"/>
    <x v="9"/>
    <s v="ELOR"/>
    <s v="43095299"/>
    <s v="43095299"/>
    <x v="2"/>
    <s v="Perkins1 U489142C"/>
    <s v="S"/>
    <n v="3.1E-2"/>
    <n v="2.5000000000000001E-2"/>
    <n v="0.28999999999999998"/>
    <n v="1.46"/>
    <n v="1.75"/>
    <n v="3"/>
    <n v="186"/>
    <n v="0"/>
    <n v="2"/>
    <m/>
    <x v="0"/>
    <s v="ELOR43095299Perkins1 U489142CEL"/>
    <s v="Electro Oriente S. A."/>
    <x v="11"/>
    <x v="11"/>
    <s v="C. T. Petropolis"/>
    <x v="54"/>
    <s v="EL"/>
    <x v="2"/>
    <x v="111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1.75"/>
    <n v="1.75E-3"/>
    <m/>
    <n v="2.5833333333333333E-3"/>
    <n v="2.0833333333333333E-3"/>
    <n v="0"/>
    <n v="0"/>
    <n v="22"/>
    <s v="BASE DE DATOS"/>
    <m/>
  </r>
  <r>
    <s v="24"/>
    <x v="9"/>
    <s v="ELOR"/>
    <s v="43095299"/>
    <s v="43095299"/>
    <x v="2"/>
    <s v="Perkins2 U487536C"/>
    <s v="S"/>
    <n v="3.1E-2"/>
    <n v="2.5000000000000001E-2"/>
    <n v="0"/>
    <n v="0"/>
    <n v="0"/>
    <n v="0"/>
    <n v="0"/>
    <n v="0"/>
    <n v="0"/>
    <m/>
    <x v="0"/>
    <s v="ELOR43095299Perkins2 U487536CEL"/>
    <s v="Electro Oriente S. A."/>
    <x v="11"/>
    <x v="11"/>
    <s v="C. T. Petropolis"/>
    <x v="54"/>
    <s v="EL"/>
    <x v="2"/>
    <x v="112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0"/>
    <n v="0"/>
    <m/>
    <n v="3.0999999999999999E-3"/>
    <n v="2.5000000000000001E-3"/>
    <n v="0"/>
    <n v="0"/>
    <n v="22"/>
    <s v="BASE DE DATOS"/>
    <m/>
  </r>
  <r>
    <s v="24"/>
    <x v="9"/>
    <s v="ELOR"/>
    <s v="53023414"/>
    <s v="53023414"/>
    <x v="2"/>
    <s v="Volvo 03"/>
    <s v="S"/>
    <n v="0.36399999999999999"/>
    <n v="0.29099999999999998"/>
    <n v="0"/>
    <n v="0"/>
    <n v="0"/>
    <n v="0"/>
    <n v="0"/>
    <n v="0"/>
    <n v="0"/>
    <m/>
    <x v="0"/>
    <s v="ELOR53023414Volvo 03EL"/>
    <s v="Electro Oriente S. A."/>
    <x v="11"/>
    <x v="11"/>
    <s v="C. T. El Estrecho"/>
    <x v="62"/>
    <s v="EL"/>
    <x v="2"/>
    <x v="142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0"/>
    <n v="0"/>
    <m/>
    <n v="3.0333333333333334E-2"/>
    <n v="2.4249999999999997E-2"/>
    <n v="0"/>
    <n v="0"/>
    <n v="22"/>
    <s v="BASE DE DATOS"/>
    <m/>
  </r>
  <r>
    <s v="24"/>
    <x v="9"/>
    <s v="ELOR"/>
    <s v="53023414"/>
    <s v="53023414"/>
    <x v="2"/>
    <s v="Volvo 350"/>
    <s v="S"/>
    <n v="0.35"/>
    <n v="0.27100000000000002"/>
    <n v="25.457000000000001"/>
    <n v="90.97"/>
    <n v="116.42700000000001"/>
    <n v="3"/>
    <n v="686"/>
    <n v="0"/>
    <n v="0"/>
    <m/>
    <x v="0"/>
    <s v="ELOR53023414Volvo 350EL"/>
    <s v="Electro Oriente S. A."/>
    <x v="11"/>
    <x v="11"/>
    <s v="C. T. El Estrecho"/>
    <x v="62"/>
    <s v="EL"/>
    <x v="2"/>
    <x v="143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116.42700000000001"/>
    <n v="0.116427"/>
    <m/>
    <n v="4.3749999999999997E-2"/>
    <n v="3.3875000000000002E-2"/>
    <n v="0"/>
    <n v="-1.4210854715202004E-14"/>
    <n v="22"/>
    <s v="BASE DE DATOS"/>
    <m/>
  </r>
  <r>
    <s v="24"/>
    <x v="9"/>
    <s v="ELOR"/>
    <s v="53023414"/>
    <s v="53023414"/>
    <x v="2"/>
    <s v="Jolucava J0452"/>
    <s v="S"/>
    <n v="0.45"/>
    <n v="0.36"/>
    <n v="4.8339999999999996"/>
    <n v="5.0279999999999996"/>
    <n v="9.8620000000000001"/>
    <n v="0"/>
    <n v="51"/>
    <n v="0"/>
    <n v="0"/>
    <m/>
    <x v="0"/>
    <s v="ELOR53023414Jolucava J0452EL"/>
    <s v="Electro Oriente S. A."/>
    <x v="11"/>
    <x v="11"/>
    <s v="C. T. El Estrecho"/>
    <x v="62"/>
    <s v="EL"/>
    <x v="2"/>
    <x v="238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9.8620000000000001"/>
    <n v="9.8619999999999992E-3"/>
    <m/>
    <n v="5.6250000000000001E-2"/>
    <n v="4.4999999999999998E-2"/>
    <n v="0"/>
    <n v="-1.7763568394002505E-15"/>
    <n v="22"/>
    <s v="BASE DE DATOS"/>
    <m/>
  </r>
  <r>
    <s v="24"/>
    <x v="9"/>
    <s v="ELOR"/>
    <s v="33011093"/>
    <s v="33011093"/>
    <x v="2"/>
    <s v="Cat.3512 Dita"/>
    <s v="S"/>
    <n v="0.5"/>
    <n v="0.35"/>
    <n v="8.3109999999999999"/>
    <n v="94.88"/>
    <n v="103.191"/>
    <n v="12"/>
    <n v="354"/>
    <n v="0"/>
    <n v="104"/>
    <m/>
    <x v="0"/>
    <s v="ELOR33011093Cat.3512 DitaEL"/>
    <s v="Electro Oriente S. A."/>
    <x v="11"/>
    <x v="11"/>
    <s v="C. T. Contamana"/>
    <x v="63"/>
    <s v="EL"/>
    <x v="2"/>
    <x v="144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103.191"/>
    <n v="0.103191"/>
    <m/>
    <n v="4.1666666666666664E-2"/>
    <n v="2.9166666666666664E-2"/>
    <n v="0"/>
    <n v="0"/>
    <n v="22"/>
    <s v="BASE DE DATOS"/>
    <m/>
  </r>
  <r>
    <s v="24"/>
    <x v="9"/>
    <s v="ELOR"/>
    <s v="33011093"/>
    <s v="33011093"/>
    <x v="2"/>
    <s v="Cat.2.3512 Dita"/>
    <s v="S"/>
    <n v="0.5"/>
    <n v="0.3"/>
    <n v="0"/>
    <n v="0.32"/>
    <n v="0.32"/>
    <n v="72"/>
    <n v="1"/>
    <n v="0"/>
    <n v="0"/>
    <m/>
    <x v="0"/>
    <s v="ELOR33011093Cat.2.3512 DitaEL"/>
    <s v="Electro Oriente S. A."/>
    <x v="11"/>
    <x v="11"/>
    <s v="C. T. Contamana"/>
    <x v="63"/>
    <s v="EL"/>
    <x v="2"/>
    <x v="145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.32"/>
    <n v="3.2000000000000003E-4"/>
    <m/>
    <n v="4.1666666666666664E-2"/>
    <n v="2.4999999999999998E-2"/>
    <n v="0"/>
    <n v="0"/>
    <n v="22"/>
    <s v="BASE DE DATOS"/>
    <m/>
  </r>
  <r>
    <s v="24"/>
    <x v="9"/>
    <s v="ELOR"/>
    <s v="33011093"/>
    <s v="33011093"/>
    <x v="2"/>
    <s v="Cat.6 3516B 0141"/>
    <s v="S"/>
    <n v="2"/>
    <n v="1.1000000000000001"/>
    <n v="7.1449999999999996"/>
    <n v="77.832999999999998"/>
    <n v="84.977999999999994"/>
    <n v="40"/>
    <n v="159"/>
    <n v="0"/>
    <n v="10"/>
    <m/>
    <x v="0"/>
    <s v="ELOR33011093Cat.6 3516B 0141EL"/>
    <s v="Electro Oriente S. A."/>
    <x v="11"/>
    <x v="11"/>
    <s v="C. T. Contamana"/>
    <x v="63"/>
    <s v="EL"/>
    <x v="2"/>
    <x v="147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84.977999999999994"/>
    <n v="8.4977999999999998E-2"/>
    <m/>
    <n v="0.18181818181818182"/>
    <n v="0.1"/>
    <n v="0"/>
    <n v="0"/>
    <n v="22"/>
    <s v="BASE DE DATOS"/>
    <m/>
  </r>
  <r>
    <s v="24"/>
    <x v="9"/>
    <s v="ELOR"/>
    <s v="33011093"/>
    <s v="33011093"/>
    <x v="2"/>
    <s v="Cat83516BJYA00139"/>
    <s v="S"/>
    <n v="2"/>
    <n v="1.1000000000000001"/>
    <n v="2.8530000000000002"/>
    <n v="16.86"/>
    <n v="19.713000000000001"/>
    <n v="5"/>
    <n v="44"/>
    <n v="0"/>
    <n v="20"/>
    <m/>
    <x v="0"/>
    <s v="ELOR33011093Cat83516BJYA00139EL"/>
    <s v="Electro Oriente S. A."/>
    <x v="11"/>
    <x v="11"/>
    <s v="C. T. Contamana"/>
    <x v="63"/>
    <s v="EL"/>
    <x v="2"/>
    <x v="148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19.713000000000001"/>
    <n v="1.9713000000000001E-2"/>
    <m/>
    <n v="0.16666666666666666"/>
    <n v="9.1666666666666674E-2"/>
    <n v="0"/>
    <n v="0"/>
    <n v="22"/>
    <s v="BASE DE DATOS"/>
    <m/>
  </r>
  <r>
    <s v="24"/>
    <x v="9"/>
    <s v="ELOR"/>
    <s v="33011093"/>
    <s v="33011093"/>
    <x v="2"/>
    <s v="Cat 09 3516"/>
    <s v="S"/>
    <n v="1"/>
    <n v="0.7"/>
    <n v="12.409000000000001"/>
    <n v="260.3"/>
    <n v="272.709"/>
    <n v="48"/>
    <n v="569"/>
    <n v="0"/>
    <n v="135"/>
    <m/>
    <x v="0"/>
    <s v="ELOR33011093Cat 09 3516EL"/>
    <s v="Electro Oriente S. A."/>
    <x v="11"/>
    <x v="11"/>
    <s v="C. T. Contamana"/>
    <x v="63"/>
    <s v="EL"/>
    <x v="2"/>
    <x v="172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272.709"/>
    <n v="0.27270899999999998"/>
    <m/>
    <n v="9.0909090909090912E-2"/>
    <n v="6.363636363636363E-2"/>
    <n v="0"/>
    <n v="0"/>
    <n v="22"/>
    <s v="BASE DE DATOS"/>
    <m/>
  </r>
  <r>
    <s v="24"/>
    <x v="9"/>
    <s v="ELOR"/>
    <s v="33011093"/>
    <s v="33011093"/>
    <x v="2"/>
    <s v="Mitsubishi"/>
    <s v="S"/>
    <n v="0.89"/>
    <n v="0.75"/>
    <n v="17.303999999999998"/>
    <n v="311.02600000000001"/>
    <n v="328.33"/>
    <n v="6"/>
    <n v="606"/>
    <n v="0"/>
    <n v="15"/>
    <m/>
    <x v="0"/>
    <s v="ELOR33011093MitsubishiEL"/>
    <s v="Electro Oriente S. A."/>
    <x v="11"/>
    <x v="11"/>
    <s v="C. T. Contamana"/>
    <x v="63"/>
    <s v="EL"/>
    <x v="2"/>
    <x v="250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328.33"/>
    <n v="0.32833000000000001"/>
    <m/>
    <n v="0.17799999999999999"/>
    <n v="0.15"/>
    <n v="0"/>
    <n v="0"/>
    <n v="22"/>
    <s v="BASE DE DATOS"/>
    <m/>
  </r>
  <r>
    <s v="24"/>
    <x v="9"/>
    <s v="ELOR"/>
    <s v="43096499"/>
    <s v="43096499"/>
    <x v="2"/>
    <s v="Cat.C18 G6B20736"/>
    <s v="N"/>
    <n v="0.5"/>
    <n v="0"/>
    <n v="0"/>
    <n v="0"/>
    <n v="0"/>
    <n v="0"/>
    <n v="0"/>
    <n v="0"/>
    <n v="0"/>
    <m/>
    <x v="0"/>
    <s v="ELOR43096499Cat.C18 G6B20736EL"/>
    <s v="Electro Oriente S. A."/>
    <x v="11"/>
    <x v="11"/>
    <s v="C.T. ORELLANA"/>
    <x v="55"/>
    <s v="EL"/>
    <x v="2"/>
    <x v="113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4.1666666666666664E-2"/>
    <n v="0"/>
    <n v="0"/>
    <n v="0"/>
    <n v="22"/>
    <s v="BASE DE DATOS"/>
    <m/>
  </r>
  <r>
    <s v="24"/>
    <x v="9"/>
    <s v="ELOR"/>
    <s v="43096499"/>
    <s v="43096499"/>
    <x v="2"/>
    <s v="Perkins 2506AE15TAG"/>
    <s v="N"/>
    <n v="0.46800000000000003"/>
    <n v="0"/>
    <n v="0"/>
    <n v="0"/>
    <n v="0"/>
    <n v="0"/>
    <n v="0"/>
    <n v="0"/>
    <n v="0"/>
    <m/>
    <x v="0"/>
    <s v="ELOR43096499Perkins 2506AE15TAGEL"/>
    <s v="Electro Oriente S. A."/>
    <x v="11"/>
    <x v="11"/>
    <s v="C.T. ORELLANA"/>
    <x v="55"/>
    <s v="EL"/>
    <x v="2"/>
    <x v="114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3.9E-2"/>
    <n v="0"/>
    <n v="0"/>
    <n v="0"/>
    <n v="22"/>
    <s v="BASE DE DATOS"/>
    <m/>
  </r>
  <r>
    <s v="24"/>
    <x v="9"/>
    <s v="ELOR"/>
    <s v="43096499"/>
    <s v="43096499"/>
    <x v="2"/>
    <s v="VolvoModasa KGEV"/>
    <s v="S"/>
    <n v="0.35099999999999998"/>
    <n v="0.28100000000000003"/>
    <n v="16.187000000000001"/>
    <n v="113.307"/>
    <n v="129.494"/>
    <n v="4"/>
    <n v="719"/>
    <n v="0.4"/>
    <n v="0"/>
    <m/>
    <x v="0"/>
    <s v="ELOR43096499VolvoModasa KGEVEL"/>
    <s v="Electro Oriente S. A."/>
    <x v="11"/>
    <x v="11"/>
    <s v="C. T. Orellana"/>
    <x v="55"/>
    <s v="EL"/>
    <x v="2"/>
    <x v="115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129.494"/>
    <n v="0.129494"/>
    <m/>
    <n v="2.9249999999999998E-2"/>
    <n v="2.2500000000000003E-2"/>
    <n v="0"/>
    <n v="0"/>
    <n v="22"/>
    <s v="BASE DE DATOS"/>
    <m/>
  </r>
  <r>
    <s v="24"/>
    <x v="9"/>
    <s v="ELOR"/>
    <s v="43096499"/>
    <s v="43096499"/>
    <x v="2"/>
    <s v="Perkins MP460I"/>
    <s v="S"/>
    <n v="0.48"/>
    <n v="0.36"/>
    <n v="0.09"/>
    <n v="0.63100000000000001"/>
    <n v="0.72099999999999997"/>
    <n v="1"/>
    <n v="4"/>
    <n v="0"/>
    <n v="0"/>
    <m/>
    <x v="0"/>
    <s v="ELOR43096499Perkins MP460IEL"/>
    <s v="Electro Oriente S. A."/>
    <x v="11"/>
    <x v="11"/>
    <s v="C. T. Orellana"/>
    <x v="55"/>
    <s v="EL"/>
    <x v="2"/>
    <x v="116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.72099999999999997"/>
    <n v="7.2099999999999996E-4"/>
    <m/>
    <n v="0.04"/>
    <n v="3.2083333333333332E-2"/>
    <n v="0"/>
    <n v="0"/>
    <n v="22"/>
    <s v="BASE DE DATOS"/>
    <m/>
  </r>
  <r>
    <s v="24"/>
    <x v="9"/>
    <s v="ELOR"/>
    <s v="43094699"/>
    <s v="43094699"/>
    <x v="2"/>
    <s v="Volvo Penta RVM364"/>
    <s v="S"/>
    <n v="0.36399999999999999"/>
    <n v="0.3"/>
    <n v="8.8160000000000007"/>
    <n v="61.710999999999999"/>
    <n v="70.527000000000001"/>
    <n v="5"/>
    <n v="428"/>
    <n v="0"/>
    <n v="9"/>
    <m/>
    <x v="0"/>
    <s v="ELOR43094699Volvo Penta RVM364EL"/>
    <s v="Electro Oriente S. A."/>
    <x v="11"/>
    <x v="11"/>
    <s v="C. T. Indiana"/>
    <x v="56"/>
    <s v="EL"/>
    <x v="2"/>
    <x v="117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70.527000000000001"/>
    <n v="7.0527000000000006E-2"/>
    <m/>
    <n v="3.0333333333333334E-2"/>
    <n v="2.4999999999999998E-2"/>
    <n v="0"/>
    <n v="0"/>
    <n v="22"/>
    <s v="BASE DE DATOS"/>
    <m/>
  </r>
  <r>
    <s v="24"/>
    <x v="9"/>
    <s v="ELOR"/>
    <s v="43094699"/>
    <s v="43094699"/>
    <x v="2"/>
    <s v="Jolucava J0451"/>
    <s v="N"/>
    <n v="0.45"/>
    <n v="0"/>
    <n v="0"/>
    <n v="0"/>
    <n v="0"/>
    <n v="0"/>
    <n v="0"/>
    <n v="0"/>
    <n v="0"/>
    <m/>
    <x v="0"/>
    <s v="ELOR43094699Jolucava J0451EL"/>
    <s v="Electro Oriente S. A."/>
    <x v="11"/>
    <x v="11"/>
    <s v="C. T. Indiana"/>
    <x v="56"/>
    <s v="EL"/>
    <x v="2"/>
    <x v="239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0"/>
    <n v="0"/>
    <m/>
    <n v="5.6250000000000001E-2"/>
    <n v="0"/>
    <n v="0"/>
    <n v="0"/>
    <n v="22"/>
    <s v="BASE DE DATOS"/>
    <m/>
  </r>
  <r>
    <s v="24"/>
    <x v="9"/>
    <s v="ELOR"/>
    <s v="43094699"/>
    <s v="43094699"/>
    <x v="2"/>
    <s v="VolvoPenta TWD1643G"/>
    <s v="S"/>
    <n v="0.6"/>
    <n v="0.26"/>
    <n v="19.202999999999999"/>
    <n v="134.42500000000001"/>
    <n v="153.62799999999999"/>
    <n v="6"/>
    <n v="718"/>
    <n v="0"/>
    <n v="77"/>
    <m/>
    <x v="0"/>
    <s v="ELOR43094699VolvoPenta TWD1643GEL"/>
    <s v="Electro Oriente S. A."/>
    <x v="11"/>
    <x v="11"/>
    <s v="C. T. Indiana"/>
    <x v="56"/>
    <s v="EL"/>
    <x v="2"/>
    <x v="257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153.62799999999999"/>
    <n v="0.15362799999999999"/>
    <m/>
    <n v="0.3"/>
    <n v="0.14249999999999999"/>
    <n v="0"/>
    <n v="2.8421709430404007E-14"/>
    <n v="22"/>
    <s v="BASE DE DATOS"/>
    <m/>
  </r>
  <r>
    <s v="24"/>
    <x v="9"/>
    <s v="ELOR"/>
    <s v="43094699"/>
    <s v="43094699"/>
    <x v="2"/>
    <s v="Perkins C18"/>
    <s v="S"/>
    <n v="0.6"/>
    <n v="0.4"/>
    <n v="7.2359999999999998"/>
    <n v="50.649000000000001"/>
    <n v="57.884999999999998"/>
    <n v="2"/>
    <n v="307"/>
    <n v="0"/>
    <n v="0"/>
    <m/>
    <x v="0"/>
    <s v="ELOR43094699Perkins C18EL"/>
    <s v="Electro Oriente S. A."/>
    <x v="11"/>
    <x v="11"/>
    <s v="C. T. Indiana"/>
    <x v="56"/>
    <s v="EL"/>
    <x v="2"/>
    <x v="118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57.884999999999998"/>
    <n v="5.7884999999999999E-2"/>
    <m/>
    <n v="4.9999999999999996E-2"/>
    <n v="3.3333333333333333E-2"/>
    <n v="0"/>
    <n v="0"/>
    <n v="22"/>
    <s v="BASE DE DATOS"/>
    <m/>
  </r>
  <r>
    <s v="24"/>
    <x v="9"/>
    <s v="ELOR"/>
    <s v="33011193"/>
    <s v="33011193"/>
    <x v="2"/>
    <s v="MTU=2 1200DS Detroi"/>
    <s v="S"/>
    <n v="1.2250000000000001"/>
    <n v="0.2"/>
    <n v="8.7710000000000008"/>
    <n v="9.15"/>
    <n v="17.920999999999999"/>
    <n v="8"/>
    <n v="68"/>
    <n v="0"/>
    <n v="45"/>
    <m/>
    <x v="0"/>
    <s v="ELOR33011193MTU=2 1200DS DetroiEL"/>
    <s v="Electro Oriente S. A."/>
    <x v="11"/>
    <x v="11"/>
    <s v="C. T. Nauta"/>
    <x v="57"/>
    <s v="EL"/>
    <x v="2"/>
    <x v="122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7.920999999999999"/>
    <n v="1.7920999999999999E-2"/>
    <m/>
    <n v="0.10208333333333335"/>
    <n v="1.6666666666666666E-2"/>
    <n v="0"/>
    <n v="0"/>
    <n v="22"/>
    <s v="BASE DE DATOS"/>
    <m/>
  </r>
  <r>
    <s v="24"/>
    <x v="9"/>
    <s v="ELOR"/>
    <s v="33011193"/>
    <s v="33011193"/>
    <x v="2"/>
    <s v="Cat. 3512 Dita"/>
    <s v="S"/>
    <n v="0.5"/>
    <n v="0.45"/>
    <n v="5.1180000000000003"/>
    <n v="9.5890000000000004"/>
    <n v="14.707000000000001"/>
    <n v="8"/>
    <n v="45"/>
    <n v="0"/>
    <n v="80"/>
    <m/>
    <x v="0"/>
    <s v="ELOR33011193Cat. 3512 DitaEL"/>
    <s v="Electro Oriente S. A."/>
    <x v="11"/>
    <x v="11"/>
    <s v="C. T. Nauta"/>
    <x v="57"/>
    <s v="EL"/>
    <x v="2"/>
    <x v="123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4.707000000000001"/>
    <n v="1.4707000000000001E-2"/>
    <m/>
    <n v="4.1666666666666664E-2"/>
    <n v="3.7499999999999999E-2"/>
    <n v="0"/>
    <n v="0"/>
    <n v="22"/>
    <s v="BASE DE DATOS"/>
    <m/>
  </r>
  <r>
    <s v="24"/>
    <x v="9"/>
    <s v="ELOR"/>
    <s v="33011193"/>
    <s v="33011193"/>
    <x v="2"/>
    <s v="Cat C27"/>
    <s v="S"/>
    <n v="1"/>
    <n v="0.55000000000000004"/>
    <n v="0"/>
    <n v="0"/>
    <n v="0"/>
    <n v="0"/>
    <n v="0"/>
    <n v="0"/>
    <n v="0"/>
    <m/>
    <x v="0"/>
    <s v="ELOR33011193Cat C27EL"/>
    <s v="Electro Oriente S. A."/>
    <x v="11"/>
    <x v="11"/>
    <s v="C. T. Nauta"/>
    <x v="57"/>
    <s v="EL"/>
    <x v="2"/>
    <x v="12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0"/>
    <n v="0"/>
    <m/>
    <s v="-"/>
    <s v="-"/>
    <n v="0"/>
    <n v="0"/>
    <n v="22"/>
    <s v="BASE DE DATOS"/>
    <m/>
  </r>
  <r>
    <s v="24"/>
    <x v="9"/>
    <s v="ELOR"/>
    <s v="33011193"/>
    <s v="33011193"/>
    <x v="2"/>
    <s v="Cummi QSK60 20006"/>
    <s v="S"/>
    <n v="2"/>
    <n v="0.6"/>
    <n v="225.78700000000001"/>
    <n v="326.90800000000002"/>
    <n v="552.69500000000005"/>
    <n v="24"/>
    <n v="700"/>
    <n v="0"/>
    <n v="225"/>
    <m/>
    <x v="0"/>
    <s v="ELOR33011193Cummi QSK60 20006EL"/>
    <s v="Electro Oriente S. A."/>
    <x v="11"/>
    <x v="11"/>
    <s v="C. T. Nauta"/>
    <x v="57"/>
    <s v="EL"/>
    <x v="2"/>
    <x v="125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552.69500000000005"/>
    <n v="0.55269500000000005"/>
    <m/>
    <n v="0.16666666666666666"/>
    <n v="4.9999999999999996E-2"/>
    <n v="0"/>
    <n v="0"/>
    <n v="22"/>
    <s v="BASE DE DATOS"/>
    <m/>
  </r>
  <r>
    <s v="24"/>
    <x v="9"/>
    <s v="ELOR"/>
    <s v="33011193"/>
    <s v="33011193"/>
    <x v="2"/>
    <s v="VolvoRVS615"/>
    <s v="S"/>
    <n v="0.57999999999999996"/>
    <n v="0.4"/>
    <n v="43.628999999999998"/>
    <n v="80.100999999999999"/>
    <n v="123.73"/>
    <n v="16"/>
    <n v="369"/>
    <n v="0"/>
    <n v="0"/>
    <m/>
    <x v="0"/>
    <s v="ELOR33011193VolvoRVS615EL"/>
    <s v="Electro Oriente S. A."/>
    <x v="11"/>
    <x v="11"/>
    <s v="C. T. Nauta"/>
    <x v="57"/>
    <s v="EL"/>
    <x v="2"/>
    <x v="25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23.73"/>
    <n v="0.12373000000000001"/>
    <m/>
    <n v="0.14499999999999999"/>
    <n v="0.1"/>
    <n v="0"/>
    <n v="-1.4210854715202004E-14"/>
    <n v="22"/>
    <s v="BASE DE DATOS"/>
    <m/>
  </r>
  <r>
    <s v="24"/>
    <x v="9"/>
    <s v="ELOR"/>
    <s v="33011193"/>
    <s v="33011193"/>
    <x v="2"/>
    <s v="Volvo NV560"/>
    <s v="S"/>
    <n v="0.60399999999999998"/>
    <n v="0.4"/>
    <n v="101.379"/>
    <n v="75.789000000000001"/>
    <n v="177.16800000000001"/>
    <n v="6"/>
    <n v="535"/>
    <n v="0"/>
    <n v="0"/>
    <m/>
    <x v="0"/>
    <s v="ELOR33011193Volvo NV560EL"/>
    <s v="Electro Oriente S. A."/>
    <x v="11"/>
    <x v="11"/>
    <s v="C. T. Nauta"/>
    <x v="57"/>
    <s v="EL"/>
    <x v="2"/>
    <x v="23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77.16800000000001"/>
    <n v="0.17716800000000002"/>
    <m/>
    <n v="6.7111111111111107E-2"/>
    <n v="4.4444444444444446E-2"/>
    <n v="0"/>
    <n v="0"/>
    <n v="22"/>
    <s v="BASE DE DATOS"/>
    <m/>
  </r>
  <r>
    <s v="24"/>
    <x v="9"/>
    <s v="ELOR"/>
    <s v="33010993"/>
    <s v="33010993"/>
    <x v="2"/>
    <s v="Cat.1-3512(.208)"/>
    <s v="N"/>
    <n v="0.5"/>
    <n v="0"/>
    <n v="0"/>
    <n v="0"/>
    <n v="0"/>
    <n v="0"/>
    <n v="0"/>
    <n v="0"/>
    <n v="0"/>
    <m/>
    <x v="0"/>
    <s v="ELOR33010993Cat.1-3512(.208)EL"/>
    <s v="Electro Oriente S. A."/>
    <x v="11"/>
    <x v="11"/>
    <s v="C. T. Requena"/>
    <x v="58"/>
    <s v="EL"/>
    <x v="2"/>
    <x v="126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"/>
    <n v="0"/>
    <m/>
    <n v="4.5454545454545456E-2"/>
    <n v="0"/>
    <n v="0"/>
    <n v="0"/>
    <n v="22"/>
    <s v="BASE DE DATOS"/>
    <m/>
  </r>
  <r>
    <s v="24"/>
    <x v="9"/>
    <s v="ELOR"/>
    <s v="33010993"/>
    <s v="33010993"/>
    <x v="2"/>
    <s v="Cat.3-3512(.219)"/>
    <s v="S"/>
    <n v="0.5"/>
    <n v="0.3"/>
    <n v="3.4329999999999998"/>
    <n v="0"/>
    <n v="3.4329999999999998"/>
    <n v="0"/>
    <n v="10"/>
    <n v="0"/>
    <n v="0"/>
    <m/>
    <x v="0"/>
    <s v="ELOR33010993Cat.3-3512(.219)EL"/>
    <s v="Electro Oriente S. A."/>
    <x v="11"/>
    <x v="11"/>
    <s v="C. T. Requena"/>
    <x v="58"/>
    <s v="EL"/>
    <x v="2"/>
    <x v="127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3.4329999999999998"/>
    <n v="3.4329999999999999E-3"/>
    <m/>
    <n v="4.5454545454545456E-2"/>
    <n v="2.7272727272727271E-2"/>
    <n v="0"/>
    <n v="0"/>
    <n v="22"/>
    <s v="BASE DE DATOS"/>
    <m/>
  </r>
  <r>
    <s v="24"/>
    <x v="9"/>
    <s v="ELOR"/>
    <s v="33010993"/>
    <s v="33010993"/>
    <x v="2"/>
    <s v="CAT 6-3516B-139"/>
    <s v="S"/>
    <n v="2"/>
    <n v="1.2"/>
    <n v="0.65500000000000003"/>
    <n v="0"/>
    <n v="0.65500000000000003"/>
    <n v="0"/>
    <n v="2"/>
    <n v="0"/>
    <n v="0"/>
    <m/>
    <x v="0"/>
    <s v="ELOR33010993CAT 6-3516B-139EL"/>
    <s v="Electro Oriente S. A."/>
    <x v="11"/>
    <x v="11"/>
    <s v="C. T. Requena"/>
    <x v="58"/>
    <s v="EL"/>
    <x v="2"/>
    <x v="131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0.65500000000000003"/>
    <n v="6.5499999999999998E-4"/>
    <m/>
    <n v="0.18181818181818182"/>
    <n v="0.10909090909090909"/>
    <n v="0"/>
    <n v="0"/>
    <n v="22"/>
    <s v="BASE DE DATOS"/>
    <m/>
  </r>
  <r>
    <s v="24"/>
    <x v="9"/>
    <s v="ELOR"/>
    <s v="33010993"/>
    <s v="33010993"/>
    <x v="2"/>
    <s v="CUMMINS 4"/>
    <s v="S"/>
    <n v="0.6"/>
    <n v="0.33200000000000002"/>
    <n v="128.79900000000001"/>
    <n v="0"/>
    <n v="128.79900000000001"/>
    <n v="7"/>
    <n v="717"/>
    <n v="0"/>
    <n v="140"/>
    <m/>
    <x v="0"/>
    <s v="ELOR33010993CUMMINS 4EL"/>
    <s v="Electro Oriente S. A."/>
    <x v="11"/>
    <x v="11"/>
    <s v="C. T. Requena"/>
    <x v="58"/>
    <s v="EL"/>
    <x v="2"/>
    <x v="130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28.79900000000001"/>
    <n v="0.128799"/>
    <m/>
    <n v="7.4999999999999997E-2"/>
    <n v="0.05"/>
    <n v="0"/>
    <n v="0"/>
    <n v="22"/>
    <s v="BASE DE DATOS"/>
    <m/>
  </r>
  <r>
    <s v="24"/>
    <x v="9"/>
    <s v="ELOR"/>
    <s v="33010993"/>
    <s v="33010993"/>
    <x v="2"/>
    <s v="Cumm 2 QSK60-G6"/>
    <s v="S"/>
    <n v="2"/>
    <n v="1.2"/>
    <n v="157.239"/>
    <n v="0"/>
    <n v="157.239"/>
    <n v="0"/>
    <n v="435"/>
    <n v="0"/>
    <n v="0"/>
    <m/>
    <x v="0"/>
    <s v="ELOR33010993Cumm 2 QSK60-G6EL"/>
    <s v="Electro Oriente S. A."/>
    <x v="11"/>
    <x v="11"/>
    <s v="C. T. Requena"/>
    <x v="58"/>
    <s v="EL"/>
    <x v="2"/>
    <x v="129"/>
    <x v="0"/>
    <s v="Instalado"/>
    <s v="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157.239"/>
    <n v="0.15723900000000002"/>
    <m/>
    <n v="0.2"/>
    <n v="0.12"/>
    <n v="0"/>
    <n v="0"/>
    <n v="22"/>
    <s v="BASE DE DATOS"/>
    <m/>
  </r>
  <r>
    <s v="24"/>
    <x v="9"/>
    <s v="ELOR"/>
    <s v="33010993"/>
    <s v="33010993"/>
    <x v="2"/>
    <s v="Volvo A 1250"/>
    <s v="S"/>
    <n v="0.56000000000000005"/>
    <n v="0.4"/>
    <n v="3.0569999999999999"/>
    <n v="0"/>
    <n v="3.0569999999999999"/>
    <n v="0"/>
    <n v="6"/>
    <n v="0"/>
    <n v="0"/>
    <m/>
    <x v="0"/>
    <s v="ELOR33010993Volvo A 1250EL"/>
    <s v="Electro Oriente S. A."/>
    <x v="11"/>
    <x v="11"/>
    <s v="C. T. Requena"/>
    <x v="58"/>
    <s v="EL"/>
    <x v="2"/>
    <x v="248"/>
    <x v="0"/>
    <s v="Instalado"/>
    <s v="Inoperativo"/>
    <s v="Distribuidora"/>
    <x v="0"/>
    <x v="1"/>
    <x v="1"/>
    <x v="0"/>
    <s v="Estatal"/>
    <s v="LORETO"/>
    <s v="LORETO"/>
    <s v="REQUENA"/>
    <s v="REQUENA"/>
    <n v="0"/>
    <x v="1"/>
    <n v="0"/>
    <x v="0"/>
    <x v="0"/>
    <x v="0"/>
    <s v="MWh"/>
    <n v="3.0569999999999999"/>
    <n v="3.0569999999999998E-3"/>
    <m/>
    <n v="9.3333333333333338E-2"/>
    <n v="6.6666666666666666E-2"/>
    <n v="0"/>
    <n v="0"/>
    <n v="22"/>
    <s v="BASE DE DATOS"/>
    <m/>
  </r>
  <r>
    <s v="24"/>
    <x v="9"/>
    <s v="ELOR"/>
    <s v="43095999"/>
    <s v="43095999"/>
    <x v="2"/>
    <s v="CUM.1 25450043"/>
    <s v="S"/>
    <n v="0.32400000000000001"/>
    <n v="0.3"/>
    <n v="5.0039999999999996"/>
    <n v="10.009"/>
    <n v="15.013"/>
    <n v="5"/>
    <n v="217"/>
    <n v="0"/>
    <n v="0"/>
    <m/>
    <x v="0"/>
    <s v="ELOR43095999CUM.1 25450043EL"/>
    <s v="Electro Oriente S. A."/>
    <x v="11"/>
    <x v="11"/>
    <s v="C. T. Jenaro Herrera"/>
    <x v="59"/>
    <s v="EL"/>
    <x v="2"/>
    <x v="132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5.013"/>
    <n v="1.5013E-2"/>
    <m/>
    <n v="2.7E-2"/>
    <n v="2.4999999999999998E-2"/>
    <n v="0"/>
    <n v="0"/>
    <n v="22"/>
    <s v="BASE DE DATOS"/>
    <m/>
  </r>
  <r>
    <s v="24"/>
    <x v="9"/>
    <s v="ELOR"/>
    <s v="43095999"/>
    <s v="43095999"/>
    <x v="2"/>
    <s v="CUM.2 25449701"/>
    <s v="S"/>
    <n v="0.32400000000000001"/>
    <n v="0.3"/>
    <n v="6.3079999999999998"/>
    <n v="12.617000000000001"/>
    <n v="18.925000000000001"/>
    <n v="5"/>
    <n v="165"/>
    <n v="0"/>
    <n v="0"/>
    <m/>
    <x v="0"/>
    <s v="ELOR43095999CUM.2 25449701EL"/>
    <s v="Electro Oriente S. A."/>
    <x v="11"/>
    <x v="11"/>
    <s v="C. T. Jenaro Herrera"/>
    <x v="59"/>
    <s v="EL"/>
    <x v="2"/>
    <x v="133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8.925000000000001"/>
    <n v="1.8925000000000001E-2"/>
    <m/>
    <n v="2.7E-2"/>
    <n v="2.4999999999999998E-2"/>
    <n v="0"/>
    <n v="0"/>
    <n v="22"/>
    <s v="BASE DE DATOS"/>
    <m/>
  </r>
  <r>
    <s v="24"/>
    <x v="9"/>
    <s v="ELOR"/>
    <s v="43095999"/>
    <s v="43095999"/>
    <x v="2"/>
    <s v="CUM.3 25449964"/>
    <s v="S"/>
    <n v="0.32400000000000001"/>
    <n v="0.3"/>
    <n v="0"/>
    <n v="0"/>
    <n v="0"/>
    <n v="0"/>
    <n v="0"/>
    <n v="0"/>
    <n v="0"/>
    <m/>
    <x v="0"/>
    <s v="ELOR43095999CUM.3 25449964EL"/>
    <s v="Electro Oriente S. A."/>
    <x v="11"/>
    <x v="11"/>
    <s v="C. T. Jenaro Herrera"/>
    <x v="59"/>
    <s v="EL"/>
    <x v="2"/>
    <x v="134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7E-2"/>
    <n v="2.4999999999999998E-2"/>
    <n v="0"/>
    <n v="0"/>
    <n v="22"/>
    <s v="BASE DE DATOS"/>
    <m/>
  </r>
  <r>
    <s v="24"/>
    <x v="9"/>
    <s v="ELOR"/>
    <s v="43094599"/>
    <s v="43094599"/>
    <x v="2"/>
    <s v="CUMMINS_1 C200(050)"/>
    <s v="S"/>
    <n v="0.20799999999999999"/>
    <n v="0.14000000000000001"/>
    <n v="0.04"/>
    <n v="0.28299999999999997"/>
    <n v="0.32300000000000001"/>
    <n v="0"/>
    <n v="8"/>
    <n v="0"/>
    <n v="2"/>
    <m/>
    <x v="0"/>
    <s v="ELOR43094599CUMMINS_1 C200(050)EL"/>
    <s v="Electro Oriente S. A."/>
    <x v="11"/>
    <x v="11"/>
    <s v="C. T. Tamshiyacu"/>
    <x v="60"/>
    <s v="EL"/>
    <x v="2"/>
    <x v="135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.32300000000000001"/>
    <n v="3.2299999999999999E-4"/>
    <m/>
    <n v="2.0799999999999999E-2"/>
    <n v="1.4000000000000002E-2"/>
    <n v="0"/>
    <n v="-5.5511151231257827E-17"/>
    <n v="22"/>
    <s v="BASE DE DATOS"/>
    <m/>
  </r>
  <r>
    <s v="24"/>
    <x v="9"/>
    <s v="ELOR"/>
    <s v="43094599"/>
    <s v="43094599"/>
    <x v="2"/>
    <s v="CUMMINS_2 C200(026)"/>
    <s v="S"/>
    <n v="0.20799999999999999"/>
    <n v="0.17"/>
    <n v="0"/>
    <n v="0"/>
    <n v="0"/>
    <n v="0"/>
    <n v="0"/>
    <n v="0"/>
    <n v="0"/>
    <m/>
    <x v="0"/>
    <s v="ELOR43094599CUMMINS_2 C200(026)EL"/>
    <s v="Electro Oriente S. A."/>
    <x v="11"/>
    <x v="11"/>
    <s v="C. T. Tamshiyacu"/>
    <x v="60"/>
    <s v="EL"/>
    <x v="2"/>
    <x v="136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n v="2.0799999999999999E-2"/>
    <n v="1.7000000000000001E-2"/>
    <n v="0"/>
    <n v="0"/>
    <n v="22"/>
    <s v="BASE DE DATOS"/>
    <m/>
  </r>
  <r>
    <s v="24"/>
    <x v="9"/>
    <s v="ELOR"/>
    <s v="43094599"/>
    <s v="43094599"/>
    <x v="2"/>
    <s v="CUMMINS_3 C4500C"/>
    <s v="S"/>
    <n v="0.45"/>
    <n v="0.18"/>
    <n v="7.7960000000000003"/>
    <n v="54.576000000000001"/>
    <n v="62.372"/>
    <n v="3"/>
    <n v="541"/>
    <n v="0"/>
    <n v="29"/>
    <m/>
    <x v="0"/>
    <s v="ELOR43094599CUMMINS_3 C4500CEL"/>
    <s v="Electro Oriente S. A."/>
    <x v="11"/>
    <x v="11"/>
    <s v="C. T. Tamshiyacu"/>
    <x v="60"/>
    <s v="EL"/>
    <x v="2"/>
    <x v="137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62.372"/>
    <n v="6.2371999999999997E-2"/>
    <m/>
    <n v="4.4999999999999998E-2"/>
    <n v="1.7999999999999999E-2"/>
    <n v="0"/>
    <n v="0"/>
    <n v="22"/>
    <s v="BASE DE DATOS"/>
    <m/>
  </r>
  <r>
    <s v="24"/>
    <x v="9"/>
    <s v="ELOR"/>
    <s v="43094599"/>
    <s v="43094599"/>
    <x v="2"/>
    <s v="CUMMINS_4 NTA855 G3"/>
    <s v="S"/>
    <n v="0.35199999999999998"/>
    <n v="0.28000000000000003"/>
    <n v="7.8010000000000002"/>
    <n v="54.603000000000002"/>
    <n v="62.404000000000003"/>
    <n v="8"/>
    <n v="344"/>
    <n v="0"/>
    <n v="58"/>
    <m/>
    <x v="0"/>
    <s v="ELOR43094599CUMMINS_4 NTA855 G3EL"/>
    <s v="Electro Oriente S. A."/>
    <x v="11"/>
    <x v="11"/>
    <s v="C. T. Tamshiyacu"/>
    <x v="60"/>
    <s v="EL"/>
    <x v="2"/>
    <x v="138"/>
    <x v="0"/>
    <s v="Instalado"/>
    <s v="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62.404000000000003"/>
    <n v="6.2404000000000001E-2"/>
    <m/>
    <n v="3.5199999999999995E-2"/>
    <n v="2.8000000000000004E-2"/>
    <n v="0"/>
    <n v="0"/>
    <n v="22"/>
    <s v="BASE DE DATOS"/>
    <m/>
  </r>
  <r>
    <s v="24"/>
    <x v="9"/>
    <s v="ELOR"/>
    <s v="53023514"/>
    <s v="53023514"/>
    <x v="2"/>
    <s v="OLYMPIAN"/>
    <s v="S"/>
    <n v="0.04"/>
    <n v="0.03"/>
    <n v="0.57099999999999995"/>
    <n v="1.3320000000000001"/>
    <n v="1.903"/>
    <n v="14"/>
    <n v="310"/>
    <n v="0"/>
    <n v="3"/>
    <m/>
    <x v="0"/>
    <s v="ELOR53023514OLYMPIANEL"/>
    <s v="Electro Oriente S. A."/>
    <x v="11"/>
    <x v="11"/>
    <s v="C. T. Gran Peru"/>
    <x v="61"/>
    <s v="EL"/>
    <x v="2"/>
    <x v="105"/>
    <x v="0"/>
    <s v="Instalado"/>
    <s v="Operativo"/>
    <s v="Distribuidora"/>
    <x v="0"/>
    <x v="1"/>
    <x v="1"/>
    <x v="0"/>
    <s v="Estatal"/>
    <s v="LORETO"/>
    <s v="LORETO"/>
    <s v="MAYNAS"/>
    <s v="FERNANDO LORES"/>
    <s v="GRAN PERÚ"/>
    <x v="1"/>
    <n v="0"/>
    <x v="0"/>
    <x v="0"/>
    <x v="0"/>
    <s v="MWh"/>
    <n v="1.903"/>
    <n v="1.903E-3"/>
    <m/>
    <n v="3.3333333333333335E-3"/>
    <n v="2.5000000000000001E-3"/>
    <n v="0"/>
    <n v="0"/>
    <n v="22"/>
    <s v="BASE DE DATOS"/>
    <m/>
  </r>
  <r>
    <s v="24"/>
    <x v="9"/>
    <s v="ELOR"/>
    <s v="33010893"/>
    <s v="33010893"/>
    <x v="2"/>
    <s v="CAT2 3512 TA(G2)"/>
    <s v="S"/>
    <n v="0.5"/>
    <n v="0.4"/>
    <n v="0"/>
    <n v="0"/>
    <n v="0"/>
    <n v="0"/>
    <n v="0"/>
    <n v="0"/>
    <n v="0"/>
    <m/>
    <x v="0"/>
    <s v="ELOR33010893CAT2 3512 TA(G2)EL"/>
    <s v="Electro Oriente S. A."/>
    <x v="11"/>
    <x v="11"/>
    <s v="C. T. Yurimaguas"/>
    <x v="64"/>
    <s v="EL"/>
    <x v="2"/>
    <x v="150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9"/>
    <s v="ELOR"/>
    <s v="33010893"/>
    <s v="33010893"/>
    <x v="2"/>
    <s v="CAT.2 D-3512(G4)"/>
    <s v="S"/>
    <n v="0.5"/>
    <n v="0.45"/>
    <n v="0"/>
    <n v="0"/>
    <n v="0"/>
    <n v="0"/>
    <n v="0"/>
    <n v="0"/>
    <n v="0"/>
    <m/>
    <x v="0"/>
    <s v="ELOR33010893CAT.2 D-3512(G4)EL"/>
    <s v="Electro Oriente S. A."/>
    <x v="11"/>
    <x v="11"/>
    <s v="C. T. Yurimaguas"/>
    <x v="64"/>
    <s v="EL"/>
    <x v="2"/>
    <x v="151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7499999999999999E-2"/>
    <n v="0"/>
    <n v="0"/>
    <n v="22"/>
    <s v="BASE DE DATOS"/>
    <m/>
  </r>
  <r>
    <s v="24"/>
    <x v="9"/>
    <s v="ELOR"/>
    <s v="33010893"/>
    <s v="33010893"/>
    <x v="2"/>
    <s v="CUMMINS (G5)"/>
    <s v="S"/>
    <n v="1.5"/>
    <n v="1.25"/>
    <n v="0"/>
    <n v="0"/>
    <n v="0"/>
    <n v="0"/>
    <n v="0"/>
    <n v="0"/>
    <n v="0"/>
    <m/>
    <x v="0"/>
    <s v="ELOR33010893CUMMINS (G5)EL"/>
    <s v="Electro Oriente S. A."/>
    <x v="11"/>
    <x v="11"/>
    <s v="C. T. Yurimaguas"/>
    <x v="64"/>
    <s v="EL"/>
    <x v="2"/>
    <x v="235"/>
    <x v="0"/>
    <s v="Transferido"/>
    <n v="0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0.16666666666666666"/>
    <n v="0.1388888888888889"/>
    <n v="0"/>
    <n v="0"/>
    <n v="22"/>
    <s v="BASE DE DATOS"/>
    <m/>
  </r>
  <r>
    <s v="24"/>
    <x v="9"/>
    <s v="ELOR"/>
    <s v="33011293"/>
    <s v="33011293"/>
    <x v="2"/>
    <s v="Wartsila 1"/>
    <s v="S"/>
    <n v="6.24"/>
    <n v="6"/>
    <n v="0"/>
    <n v="0"/>
    <n v="0"/>
    <n v="0"/>
    <n v="0"/>
    <n v="0"/>
    <n v="0"/>
    <m/>
    <x v="0"/>
    <s v="ELOR33011293Wartsila 1EL"/>
    <s v="Electro Oriente S. A."/>
    <x v="11"/>
    <x v="11"/>
    <s v="C. T. Tarapoto"/>
    <x v="65"/>
    <s v="EL"/>
    <x v="2"/>
    <x v="14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9"/>
    <s v="ELOR"/>
    <s v="33011293"/>
    <s v="33011293"/>
    <x v="2"/>
    <s v="Wartsila 2"/>
    <s v="S"/>
    <n v="6.24"/>
    <n v="6"/>
    <n v="0"/>
    <n v="0"/>
    <n v="0"/>
    <n v="0"/>
    <n v="0"/>
    <n v="0"/>
    <n v="0"/>
    <m/>
    <x v="0"/>
    <s v="ELOR33011293Wartsila 2EL"/>
    <s v="Electro Oriente S. A."/>
    <x v="11"/>
    <x v="11"/>
    <s v="C. T. Tarapoto"/>
    <x v="65"/>
    <s v="EL"/>
    <x v="2"/>
    <x v="15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9"/>
    <s v="ELOR"/>
    <s v="33011293"/>
    <s v="33011293"/>
    <x v="2"/>
    <s v="CAT.D-3512"/>
    <s v="S"/>
    <n v="0.52"/>
    <n v="0.4"/>
    <n v="0"/>
    <n v="0"/>
    <n v="0"/>
    <n v="0"/>
    <n v="0"/>
    <n v="0"/>
    <n v="0"/>
    <m/>
    <x v="0"/>
    <s v="ELOR33011293CAT.D-3512EL"/>
    <s v="Electro Oriente S. A."/>
    <x v="11"/>
    <x v="11"/>
    <s v="C. T. Tarapoto"/>
    <x v="65"/>
    <s v="EL"/>
    <x v="2"/>
    <x v="153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1"/>
    <n v="0"/>
    <x v="0"/>
    <x v="0"/>
    <x v="0"/>
    <s v="MWh"/>
    <n v="0"/>
    <n v="0"/>
    <m/>
    <n v="4.3333333333333335E-2"/>
    <n v="3.3333333333333333E-2"/>
    <n v="0"/>
    <n v="0"/>
    <n v="22"/>
    <s v="BASE DE DATOS"/>
    <m/>
  </r>
  <r>
    <s v="24"/>
    <x v="9"/>
    <s v="ELOR"/>
    <s v="33011593"/>
    <s v="33011593"/>
    <x v="2"/>
    <s v="EMD"/>
    <s v="N"/>
    <n v="2.5"/>
    <n v="1.6"/>
    <n v="0"/>
    <n v="0"/>
    <n v="0"/>
    <n v="0"/>
    <n v="0"/>
    <n v="0"/>
    <n v="0"/>
    <m/>
    <x v="0"/>
    <s v="ELOR33011593EMDEL"/>
    <s v="Electro Oriente S. A."/>
    <x v="11"/>
    <x v="11"/>
    <s v="C. T. Bellavista"/>
    <x v="66"/>
    <s v="EL"/>
    <x v="2"/>
    <x v="154"/>
    <x v="0"/>
    <s v="Instalado"/>
    <s v="Operativo"/>
    <s v="Distribuidora"/>
    <x v="0"/>
    <x v="0"/>
    <x v="1"/>
    <x v="0"/>
    <s v="Estatal"/>
    <s v="SAN MARTÍN"/>
    <s v="SAN MARTÍN"/>
    <s v="BELLAVISTA"/>
    <s v="BELLAVISTA"/>
    <n v="0"/>
    <x v="1"/>
    <n v="0"/>
    <x v="0"/>
    <x v="0"/>
    <x v="0"/>
    <s v="MWh"/>
    <n v="0"/>
    <n v="0"/>
    <m/>
    <n v="0.22727272727272727"/>
    <n v="0.14545454545454548"/>
    <n v="0"/>
    <n v="0"/>
    <n v="22"/>
    <s v="BASE DE DATOS"/>
    <m/>
  </r>
  <r>
    <s v="24"/>
    <x v="9"/>
    <s v="ELOR"/>
    <s v="43047494"/>
    <s v="43047494"/>
    <x v="2"/>
    <s v="CAT C-18"/>
    <s v="S"/>
    <n v="0.5"/>
    <n v="0.5"/>
    <n v="0"/>
    <n v="0"/>
    <n v="0"/>
    <n v="0"/>
    <n v="0"/>
    <n v="0"/>
    <n v="0"/>
    <m/>
    <x v="0"/>
    <s v="ELOR43047494CAT C-18EL"/>
    <s v="Electro Oriente S. A."/>
    <x v="11"/>
    <x v="11"/>
    <s v="C. T. Lagunas"/>
    <x v="67"/>
    <s v="EL"/>
    <x v="2"/>
    <x v="155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4.1666666666666664E-2"/>
    <n v="0"/>
    <n v="0"/>
    <n v="22"/>
    <s v="BASE DE DATOS"/>
    <m/>
  </r>
  <r>
    <s v="24"/>
    <x v="9"/>
    <s v="ELOR"/>
    <s v="43047494"/>
    <s v="43047494"/>
    <x v="2"/>
    <s v="Volvo Penta TAD1630"/>
    <s v="S"/>
    <n v="0.5"/>
    <n v="0.4"/>
    <n v="0"/>
    <n v="0"/>
    <n v="0"/>
    <n v="0"/>
    <n v="0"/>
    <n v="0"/>
    <n v="0"/>
    <m/>
    <x v="0"/>
    <s v="ELOR43047494Volvo Penta TAD1630EL"/>
    <s v="Electro Oriente S. A."/>
    <x v="11"/>
    <x v="11"/>
    <s v="C. T. Lagunas"/>
    <x v="67"/>
    <s v="EL"/>
    <x v="2"/>
    <x v="156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9"/>
    <s v="ELOR"/>
    <s v="43047494"/>
    <s v="43047494"/>
    <x v="2"/>
    <s v="Cat. D-3512&lt;G3&gt;"/>
    <s v="S"/>
    <n v="0.5"/>
    <n v="0.45"/>
    <n v="60.423999999999999"/>
    <n v="0"/>
    <n v="60.423999999999999"/>
    <n v="0"/>
    <n v="291"/>
    <n v="0"/>
    <n v="78"/>
    <m/>
    <x v="0"/>
    <s v="ELOR43047494Cat. D-3512&lt;G3&gt;EL"/>
    <s v="Electro Oriente S. A."/>
    <x v="11"/>
    <x v="11"/>
    <s v="C. T. Lagunas"/>
    <x v="67"/>
    <s v="EL"/>
    <x v="2"/>
    <x v="157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60.423999999999999"/>
    <n v="6.0423999999999999E-2"/>
    <m/>
    <n v="4.1666666666666664E-2"/>
    <n v="3.7499999999999999E-2"/>
    <n v="0"/>
    <n v="0"/>
    <n v="22"/>
    <s v="BASE DE DATOS"/>
    <m/>
  </r>
  <r>
    <s v="24"/>
    <x v="9"/>
    <s v="ELOR"/>
    <s v="43047494"/>
    <s v="43047494"/>
    <x v="2"/>
    <s v="CAT 2 3512 &lt;G4&gt;"/>
    <s v="S"/>
    <n v="0.5"/>
    <n v="0.45"/>
    <n v="0"/>
    <n v="118.255"/>
    <n v="118.255"/>
    <n v="0"/>
    <n v="461"/>
    <n v="0"/>
    <n v="83"/>
    <m/>
    <x v="0"/>
    <s v="ELOR43047494CAT 2 3512 &lt;G4&gt;EL"/>
    <s v="Electro Oriente S. A."/>
    <x v="11"/>
    <x v="11"/>
    <s v="C. T. Lagunas"/>
    <x v="67"/>
    <s v="EL"/>
    <x v="2"/>
    <x v="173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118.255"/>
    <n v="0.118255"/>
    <m/>
    <n v="4.5454545454545456E-2"/>
    <n v="4.0909090909090909E-2"/>
    <n v="0"/>
    <n v="0"/>
    <n v="22"/>
    <s v="BASE DE DATOS"/>
    <m/>
  </r>
  <r>
    <s v="24"/>
    <x v="9"/>
    <s v="ELOR"/>
    <s v="12345678"/>
    <s v="12345678"/>
    <x v="2"/>
    <s v="VOLVO PENTA &lt;G1&gt;"/>
    <s v="S"/>
    <n v="0.5"/>
    <n v="0.45"/>
    <n v="32.283999999999999"/>
    <n v="71.608999999999995"/>
    <n v="103.893"/>
    <n v="6"/>
    <n v="436"/>
    <n v="0"/>
    <n v="23"/>
    <m/>
    <x v="0"/>
    <s v="ELOR12345678VOLVO PENTA &lt;G1&gt;EL"/>
    <s v="Electro Oriente S. A."/>
    <x v="11"/>
    <x v="11"/>
    <s v="C. T. San Lorenzo"/>
    <x v="68"/>
    <s v="EL"/>
    <x v="2"/>
    <x v="158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103.893"/>
    <n v="0.103893"/>
    <m/>
    <n v="4.1666666666666664E-2"/>
    <n v="3.7499999999999999E-2"/>
    <n v="0"/>
    <n v="0"/>
    <n v="22"/>
    <s v="BASE DE DATOS"/>
    <m/>
  </r>
  <r>
    <s v="24"/>
    <x v="9"/>
    <s v="ELOR"/>
    <s v="12345678"/>
    <s v="12345678"/>
    <x v="2"/>
    <s v="VOLVO PENTA &lt;G2&gt;"/>
    <s v="S"/>
    <n v="0.5"/>
    <n v="0.45"/>
    <n v="32.573999999999998"/>
    <n v="74.837999999999994"/>
    <n v="107.41200000000001"/>
    <n v="6"/>
    <n v="473"/>
    <n v="0"/>
    <n v="24"/>
    <m/>
    <x v="0"/>
    <s v="ELOR12345678VOLVO PENTA &lt;G2&gt;EL"/>
    <s v="Electro Oriente S. A."/>
    <x v="11"/>
    <x v="11"/>
    <s v="C. T. San Lorenzo"/>
    <x v="68"/>
    <s v="EL"/>
    <x v="2"/>
    <x v="159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107.41200000000001"/>
    <n v="0.10741200000000001"/>
    <m/>
    <n v="4.1666666666666664E-2"/>
    <n v="3.7499999999999999E-2"/>
    <n v="0"/>
    <n v="-1.4210854715202004E-14"/>
    <n v="22"/>
    <s v="BASE DE DATOS"/>
    <m/>
  </r>
  <r>
    <s v="24"/>
    <x v="9"/>
    <s v="ELOR"/>
    <s v="12345678"/>
    <s v="12345678"/>
    <x v="2"/>
    <s v="VOLVO PENTA &lt;G3&gt;"/>
    <s v="S"/>
    <n v="0.45"/>
    <n v="0.4"/>
    <n v="20.905000000000001"/>
    <n v="17.268000000000001"/>
    <n v="38.173000000000002"/>
    <n v="6"/>
    <n v="181"/>
    <n v="0"/>
    <n v="19"/>
    <m/>
    <x v="0"/>
    <s v="ELOR12345678VOLVO PENTA &lt;G3&gt;EL"/>
    <s v="Electro Oriente S. A."/>
    <x v="11"/>
    <x v="11"/>
    <s v="C. T. San Lorenzo"/>
    <x v="68"/>
    <s v="EL"/>
    <x v="2"/>
    <x v="160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38.173000000000002"/>
    <n v="3.8172999999999999E-2"/>
    <m/>
    <n v="3.7499999999999999E-2"/>
    <n v="3.3333333333333333E-2"/>
    <n v="0"/>
    <n v="0"/>
    <n v="22"/>
    <s v="BASE DE DATOS"/>
    <m/>
  </r>
  <r>
    <s v="24"/>
    <x v="9"/>
    <s v="ELOR"/>
    <s v="53200204"/>
    <s v="53200204"/>
    <x v="2"/>
    <s v="Cat-1_3512"/>
    <s v="S"/>
    <n v="0.5"/>
    <n v="0.35"/>
    <n v="4.3860000000000001"/>
    <n v="2.9180000000000001"/>
    <n v="7.3040000000000003"/>
    <n v="0"/>
    <n v="26.95"/>
    <n v="0"/>
    <n v="0"/>
    <m/>
    <x v="0"/>
    <s v="ELOR53200204Cat-1_3512EL"/>
    <s v="Electro Oriente S. A."/>
    <x v="11"/>
    <x v="11"/>
    <s v="C. T. Bagua_Grande"/>
    <x v="69"/>
    <s v="EL"/>
    <x v="2"/>
    <x v="161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7.3040000000000003"/>
    <n v="7.3040000000000006E-3"/>
    <m/>
    <n v="4.1666666666666664E-2"/>
    <n v="2.9166666666666664E-2"/>
    <n v="0"/>
    <n v="0"/>
    <n v="22"/>
    <s v="BASE DE DATOS"/>
    <m/>
  </r>
  <r>
    <s v="24"/>
    <x v="9"/>
    <s v="ELOR"/>
    <s v="53200204"/>
    <s v="53200204"/>
    <x v="2"/>
    <s v="Cat-2_3512"/>
    <s v="S"/>
    <n v="0.5"/>
    <n v="0.35"/>
    <n v="0.84199999999999997"/>
    <n v="0.187"/>
    <n v="1.0289999999999999"/>
    <n v="0"/>
    <n v="2.85"/>
    <n v="0"/>
    <n v="0"/>
    <m/>
    <x v="0"/>
    <s v="ELOR53200204Cat-2_3512EL"/>
    <s v="Electro Oriente S. A."/>
    <x v="11"/>
    <x v="11"/>
    <s v="C. T. Bagua_Grande"/>
    <x v="69"/>
    <s v="EL"/>
    <x v="2"/>
    <x v="162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1.0289999999999999"/>
    <n v="1.029E-3"/>
    <m/>
    <n v="4.1666666666666664E-2"/>
    <n v="2.9166666666666664E-2"/>
    <n v="0"/>
    <n v="0"/>
    <n v="22"/>
    <s v="BASE DE DATOS"/>
    <m/>
  </r>
  <r>
    <s v="24"/>
    <x v="9"/>
    <s v="ELOR"/>
    <s v="53200204"/>
    <s v="53200204"/>
    <x v="2"/>
    <s v="CAT3_3516"/>
    <s v="S"/>
    <n v="2"/>
    <n v="0.9"/>
    <n v="56.625"/>
    <n v="28.652000000000001"/>
    <n v="85.277000000000001"/>
    <n v="0"/>
    <n v="102.49"/>
    <n v="0"/>
    <n v="0"/>
    <m/>
    <x v="0"/>
    <s v="ELOR53200204CAT3_3516EL"/>
    <s v="Electro Oriente S. A."/>
    <x v="11"/>
    <x v="11"/>
    <s v="C. T. Bagua_Grande"/>
    <x v="69"/>
    <s v="EL"/>
    <x v="2"/>
    <x v="163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85.277000000000001"/>
    <n v="8.5277000000000006E-2"/>
    <m/>
    <n v="0.16666666666666666"/>
    <n v="7.4999999999999997E-2"/>
    <n v="0"/>
    <n v="0"/>
    <n v="22"/>
    <s v="BASE DE DATOS"/>
    <m/>
  </r>
  <r>
    <s v="24"/>
    <x v="9"/>
    <s v="ELOR"/>
    <s v="53200204"/>
    <s v="53200204"/>
    <x v="2"/>
    <s v="DETROIT"/>
    <s v="S"/>
    <n v="0.45"/>
    <n v="0.3"/>
    <n v="0"/>
    <n v="0"/>
    <n v="0"/>
    <n v="0"/>
    <n v="0"/>
    <n v="0"/>
    <n v="0"/>
    <m/>
    <x v="0"/>
    <s v="ELOR53200204DETROITEL"/>
    <s v="Electro Oriente S. A."/>
    <x v="11"/>
    <x v="11"/>
    <s v="C. T. Bagua_Grande"/>
    <x v="69"/>
    <s v="EL"/>
    <x v="2"/>
    <x v="164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0"/>
    <n v="0"/>
    <m/>
    <n v="0.05"/>
    <n v="3.3333333333333333E-2"/>
    <n v="0"/>
    <n v="0"/>
    <n v="22"/>
    <s v="BASE DE DATOS"/>
    <m/>
  </r>
  <r>
    <s v="24"/>
    <x v="9"/>
    <s v="ELOR"/>
    <s v="65010914"/>
    <s v="65010914"/>
    <x v="2"/>
    <s v="GRUPO 1"/>
    <s v="S"/>
    <n v="1.1000000000000001"/>
    <n v="0.8"/>
    <n v="84.941000000000003"/>
    <n v="0"/>
    <n v="84.941000000000003"/>
    <n v="0"/>
    <n v="144.06"/>
    <n v="0"/>
    <n v="0"/>
    <m/>
    <x v="0"/>
    <s v="ELOR65010914GRUPO 1EL"/>
    <s v="Electro Oriente S. A."/>
    <x v="11"/>
    <x v="11"/>
    <s v="C. T. Juan Velazco Alvarado"/>
    <x v="70"/>
    <s v="EL"/>
    <x v="2"/>
    <x v="165"/>
    <x v="0"/>
    <s v="Instalado"/>
    <s v="Operativo"/>
    <s v="Distribuidora"/>
    <x v="0"/>
    <x v="0"/>
    <x v="1"/>
    <x v="0"/>
    <s v="Estatal"/>
    <s v="AMAZONAS"/>
    <s v="AMAZONAS"/>
    <s v="CONDORCANQUI"/>
    <s v="SANTA MARÍA DE NIEVA"/>
    <s v="JUAN VELAZCO ALVARADO"/>
    <x v="1"/>
    <n v="0"/>
    <x v="0"/>
    <x v="0"/>
    <x v="0"/>
    <s v="MWh"/>
    <n v="84.941000000000003"/>
    <n v="8.4941000000000003E-2"/>
    <m/>
    <n v="9.1666666666666674E-2"/>
    <n v="6.6666666666666666E-2"/>
    <n v="0"/>
    <n v="0"/>
    <n v="22"/>
    <s v="BASE DE DATOS"/>
    <m/>
  </r>
  <r>
    <s v="24"/>
    <x v="9"/>
    <s v="ELOR"/>
    <s v="53026818"/>
    <s v="53026818"/>
    <x v="2"/>
    <s v="CAT1_HUMBOLT"/>
    <s v="S"/>
    <n v="1.825"/>
    <n v="1"/>
    <n v="101.41"/>
    <n v="0"/>
    <n v="101.41"/>
    <n v="0"/>
    <n v="92.86"/>
    <n v="0"/>
    <n v="0"/>
    <m/>
    <x v="0"/>
    <s v="ELOR53026818CAT1_HUMBOLTEL"/>
    <s v="Electro Oriente S. A."/>
    <x v="11"/>
    <x v="11"/>
    <s v="C.T. San Ignacio"/>
    <x v="71"/>
    <s v="EL"/>
    <x v="2"/>
    <x v="166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101.41"/>
    <n v="0.10141"/>
    <m/>
    <n v="0.15208333333333332"/>
    <n v="8.3333333333333329E-2"/>
    <n v="0"/>
    <n v="0"/>
    <n v="22"/>
    <s v="BASE DE DATOS"/>
    <m/>
  </r>
  <r>
    <s v="24"/>
    <x v="9"/>
    <s v="ELOR"/>
    <s v="53026818"/>
    <s v="53026818"/>
    <x v="2"/>
    <s v="CAT2_HUMBOLT"/>
    <s v="S"/>
    <n v="0.91"/>
    <n v="0.8"/>
    <n v="26.599"/>
    <n v="0"/>
    <n v="26.599"/>
    <n v="0"/>
    <n v="43.32"/>
    <n v="0"/>
    <n v="0"/>
    <m/>
    <x v="0"/>
    <s v="ELOR53026818CAT2_HUMBOLTEL"/>
    <s v="Electro Oriente S. A."/>
    <x v="11"/>
    <x v="11"/>
    <s v="C.T. San Ignacio"/>
    <x v="71"/>
    <s v="EL"/>
    <x v="2"/>
    <x v="167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26.599"/>
    <n v="2.6599000000000001E-2"/>
    <m/>
    <n v="7.5833333333333336E-2"/>
    <n v="6.6666666666666666E-2"/>
    <n v="0"/>
    <n v="0"/>
    <n v="22"/>
    <s v="BASE DE DATOS"/>
    <m/>
  </r>
  <r>
    <s v="24"/>
    <x v="9"/>
    <s v="ELOR"/>
    <s v="53026818"/>
    <s v="53026818"/>
    <x v="2"/>
    <s v="CAT3_HUMBOLT"/>
    <s v="S"/>
    <n v="1.35"/>
    <n v="1.006"/>
    <n v="65.016999999999996"/>
    <n v="0"/>
    <n v="65.016999999999996"/>
    <n v="0"/>
    <n v="78.87"/>
    <n v="0"/>
    <n v="0"/>
    <m/>
    <x v="0"/>
    <s v="ELOR53026818CAT3_HUMBOLTEL"/>
    <s v="Electro Oriente S. A."/>
    <x v="11"/>
    <x v="11"/>
    <s v="C.T. San Ignacio"/>
    <x v="71"/>
    <s v="EL"/>
    <x v="2"/>
    <x v="168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65.016999999999996"/>
    <n v="6.5016999999999991E-2"/>
    <m/>
    <n v="0.1125"/>
    <n v="8.3333333333333329E-2"/>
    <n v="0"/>
    <n v="0"/>
    <n v="22"/>
    <s v="BASE DE DATOS"/>
    <m/>
  </r>
  <r>
    <s v="24"/>
    <x v="9"/>
    <s v="ELOR"/>
    <s v="53026818"/>
    <s v="53026818"/>
    <x v="2"/>
    <s v="CAT4_HUMBOLT"/>
    <s v="S"/>
    <n v="0.7"/>
    <n v="0.7"/>
    <n v="1.859"/>
    <n v="0"/>
    <n v="1.859"/>
    <n v="0"/>
    <n v="4.13"/>
    <n v="0"/>
    <n v="0"/>
    <m/>
    <x v="0"/>
    <s v="ELOR53026818CAT4_HUMBOLTEL"/>
    <s v="Electro Oriente S. A."/>
    <x v="11"/>
    <x v="11"/>
    <s v="C.T. San Ignacio"/>
    <x v="71"/>
    <s v="EL"/>
    <x v="2"/>
    <x v="169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1.859"/>
    <n v="1.859E-3"/>
    <m/>
    <n v="6.9999999999999993E-2"/>
    <n v="0.05"/>
    <n v="0"/>
    <n v="0"/>
    <n v="22"/>
    <s v="BASE DE DATOS"/>
    <m/>
  </r>
  <r>
    <s v="24"/>
    <x v="9"/>
    <s v="ELOR"/>
    <s v="53026818"/>
    <s v="53026818"/>
    <x v="2"/>
    <s v="CAT5_HUMBOLT"/>
    <s v="S"/>
    <n v="0.7"/>
    <n v="0.5"/>
    <n v="2.4769999999999999"/>
    <n v="0"/>
    <n v="2.4769999999999999"/>
    <n v="0"/>
    <n v="6.95"/>
    <n v="0"/>
    <n v="0"/>
    <m/>
    <x v="0"/>
    <s v="ELOR53026818CAT5_HUMBOLTEL"/>
    <s v="Electro Oriente S. A."/>
    <x v="11"/>
    <x v="11"/>
    <s v="C.T. San Ignacio"/>
    <x v="71"/>
    <s v="EL"/>
    <x v="2"/>
    <x v="170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2.4769999999999999"/>
    <n v="2.477E-3"/>
    <m/>
    <n v="6.9999999999999993E-2"/>
    <n v="0.05"/>
    <n v="0"/>
    <n v="0"/>
    <n v="22"/>
    <s v="BASE DE DATOS"/>
    <m/>
  </r>
  <r>
    <s v="24"/>
    <x v="9"/>
    <s v="ELOR"/>
    <s v="53026818"/>
    <s v="53026818"/>
    <x v="2"/>
    <s v="CAT7_HUMBOLT"/>
    <s v="S"/>
    <n v="1.1000000000000001"/>
    <n v="0.8"/>
    <n v="14.37"/>
    <n v="0"/>
    <n v="14.37"/>
    <n v="0"/>
    <n v="19.41"/>
    <n v="0"/>
    <n v="0"/>
    <m/>
    <x v="0"/>
    <s v="ELOR53026818CAT7_HUMBOLTEL"/>
    <s v="Electro Oriente S. A."/>
    <x v="11"/>
    <x v="11"/>
    <s v="C.T. San Ignacio"/>
    <x v="71"/>
    <s v="EL"/>
    <x v="2"/>
    <x v="255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14.37"/>
    <n v="1.4369999999999999E-2"/>
    <m/>
    <s v="-"/>
    <s v="-"/>
    <n v="0"/>
    <n v="0"/>
    <n v="22"/>
    <s v="BASE DE DATOS"/>
    <m/>
  </r>
  <r>
    <s v="24"/>
    <x v="9"/>
    <s v="ELOR"/>
    <s v="53026818"/>
    <s v="53026818"/>
    <x v="2"/>
    <s v="CAT8_HUMBOLT"/>
    <s v="S"/>
    <n v="0.7"/>
    <n v="0.5"/>
    <n v="4.8380000000000001"/>
    <n v="0"/>
    <n v="4.8380000000000001"/>
    <n v="0"/>
    <n v="12.56"/>
    <n v="0"/>
    <n v="0"/>
    <m/>
    <x v="0"/>
    <s v="ELOR53026818CAT8_HUMBOLTEL"/>
    <s v="Electro Oriente S. A."/>
    <x v="11"/>
    <x v="11"/>
    <s v="C.T. San Ignacio"/>
    <x v="71"/>
    <s v="EL"/>
    <x v="2"/>
    <x v="256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4.8380000000000001"/>
    <n v="4.8380000000000003E-3"/>
    <m/>
    <s v="-"/>
    <s v="-"/>
    <n v="0"/>
    <n v="0"/>
    <n v="22"/>
    <s v="BASE DE DATOS"/>
    <m/>
  </r>
  <r>
    <s v="24"/>
    <x v="10"/>
    <s v="ELP"/>
    <s v="33034695"/>
    <s v="33034695"/>
    <x v="2"/>
    <s v="MAK-1"/>
    <s v="S"/>
    <n v="9.0129999999999999"/>
    <n v="8.8260000000000005"/>
    <n v="11.657999999999999"/>
    <n v="10.968"/>
    <n v="22.626000000000001"/>
    <n v="0"/>
    <n v="4"/>
    <n v="0"/>
    <n v="0"/>
    <m/>
    <x v="0"/>
    <s v="ELP33034695MAK-1EL"/>
    <s v="Electroper£ S. A."/>
    <x v="15"/>
    <x v="15"/>
    <s v="Nueva C. T. Tumbes"/>
    <x v="75"/>
    <s v="EL"/>
    <x v="2"/>
    <x v="178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22.626000000000001"/>
    <n v="2.2626E-2"/>
    <m/>
    <n v="0.77833333333333332"/>
    <n v="0.73550000000000004"/>
    <n v="0"/>
    <n v="-3.5527136788005009E-15"/>
    <n v="30"/>
    <s v="BASE DE DATOS"/>
    <m/>
  </r>
  <r>
    <s v="24"/>
    <x v="10"/>
    <s v="ELP"/>
    <s v="33034695"/>
    <s v="33034695"/>
    <x v="2"/>
    <s v="MAK-2"/>
    <s v="S"/>
    <n v="9.0129999999999999"/>
    <n v="8.5169999999999995"/>
    <n v="0"/>
    <n v="0"/>
    <n v="0"/>
    <n v="0"/>
    <n v="0"/>
    <n v="0"/>
    <n v="0"/>
    <m/>
    <x v="0"/>
    <s v="ELP33034695MAK-2EL"/>
    <s v="Electroper£ S. A."/>
    <x v="15"/>
    <x v="15"/>
    <s v="Nueva C. T. Tumbes"/>
    <x v="75"/>
    <s v="EL"/>
    <x v="2"/>
    <x v="179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0"/>
    <n v="0"/>
    <m/>
    <n v="0.77833333333333332"/>
    <n v="0.70974999999999999"/>
    <n v="0"/>
    <n v="0"/>
    <n v="30"/>
    <s v="BASE DE DATOS"/>
    <m/>
  </r>
  <r>
    <s v="24"/>
    <x v="9"/>
    <s v="ELP"/>
    <s v="33034695"/>
    <s v="33034695"/>
    <x v="2"/>
    <s v="MAK-1"/>
    <s v="S"/>
    <n v="9.0129999999999999"/>
    <n v="8.8260000000000005"/>
    <n v="0"/>
    <n v="0"/>
    <n v="0"/>
    <n v="576"/>
    <n v="0"/>
    <n v="0"/>
    <n v="0"/>
    <m/>
    <x v="0"/>
    <s v="ELP33034695MAK-1EL"/>
    <s v="Electroper£ S. A."/>
    <x v="15"/>
    <x v="15"/>
    <s v="Nueva C. T. Tumbes"/>
    <x v="75"/>
    <s v="EL"/>
    <x v="2"/>
    <x v="178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0"/>
    <n v="0"/>
    <m/>
    <n v="0.77833333333333332"/>
    <n v="0.73550000000000004"/>
    <n v="0"/>
    <n v="0"/>
    <n v="30"/>
    <s v="BASE DE DATOS"/>
    <m/>
  </r>
  <r>
    <s v="24"/>
    <x v="9"/>
    <s v="ELP"/>
    <s v="33034695"/>
    <s v="33034695"/>
    <x v="2"/>
    <s v="MAK-2"/>
    <s v="S"/>
    <n v="9.0129999999999999"/>
    <n v="8.5169999999999995"/>
    <n v="0"/>
    <n v="0"/>
    <n v="0"/>
    <n v="666"/>
    <n v="0"/>
    <n v="0"/>
    <n v="0"/>
    <m/>
    <x v="0"/>
    <s v="ELP33034695MAK-2EL"/>
    <s v="Electroper£ S. A."/>
    <x v="15"/>
    <x v="15"/>
    <s v="Nueva C. T. Tumbes"/>
    <x v="75"/>
    <s v="EL"/>
    <x v="2"/>
    <x v="179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0"/>
    <n v="0"/>
    <m/>
    <n v="0.77833333333333332"/>
    <n v="0.70974999999999999"/>
    <n v="0"/>
    <n v="0"/>
    <n v="30"/>
    <s v="BASE DE DATOS"/>
    <m/>
  </r>
  <r>
    <s v="24"/>
    <x v="9"/>
    <s v="ELSE"/>
    <s v="23005600"/>
    <s v="23005600"/>
    <x v="2"/>
    <s v="CUMMINS-7"/>
    <s v="S"/>
    <n v="0.95"/>
    <n v="0.8"/>
    <n v="3.3000000000000002E-2"/>
    <n v="0.129"/>
    <n v="0.16300000000000001"/>
    <n v="0"/>
    <n v="744"/>
    <n v="0"/>
    <n v="2"/>
    <m/>
    <x v="0"/>
    <s v="ELSE23005600CUMMINS-7EL"/>
    <s v="Electro Sur Este S. A."/>
    <x v="3"/>
    <x v="3"/>
    <s v="C. T. Iberia"/>
    <x v="3"/>
    <s v="EL"/>
    <x v="2"/>
    <x v="5"/>
    <x v="0"/>
    <s v="Instalado"/>
    <s v="Operativo"/>
    <s v="Distribuidora"/>
    <x v="0"/>
    <x v="0"/>
    <x v="1"/>
    <x v="0"/>
    <s v="Estatal"/>
    <s v="MADRE DE DIOS"/>
    <s v="MADRE DE DIOS"/>
    <s v="TAHUAMANU"/>
    <s v="IBERIA"/>
    <n v="0"/>
    <x v="1"/>
    <n v="0"/>
    <x v="0"/>
    <x v="0"/>
    <x v="0"/>
    <s v="MWh"/>
    <n v="0.16300000000000001"/>
    <n v="1.63E-4"/>
    <m/>
    <n v="4.1666666666666664E-2"/>
    <n v="3.7499999999999999E-2"/>
    <n v="0"/>
    <n v="-1.0000000000000009E-3"/>
    <n v="24"/>
    <s v="BASE DE DATOS"/>
    <m/>
  </r>
  <r>
    <s v="24"/>
    <x v="9"/>
    <s v="ELSE"/>
    <s v="23006600"/>
    <s v="23006600"/>
    <x v="2"/>
    <s v="Cummins_Ottomotores"/>
    <s v="S"/>
    <n v="0.8"/>
    <n v="0.45"/>
    <n v="0"/>
    <n v="0"/>
    <n v="0"/>
    <n v="0"/>
    <n v="744"/>
    <n v="0"/>
    <n v="0"/>
    <m/>
    <x v="0"/>
    <s v="ELSE23006600Cummins_OttomotoresEL"/>
    <s v="Electro Sur Este S. A."/>
    <x v="3"/>
    <x v="3"/>
    <s v="C. T. Inapari"/>
    <x v="4"/>
    <s v="EL"/>
    <x v="2"/>
    <x v="6"/>
    <x v="0"/>
    <s v="Instalado"/>
    <s v="Operativo"/>
    <s v="Distribuidora"/>
    <x v="0"/>
    <x v="0"/>
    <x v="1"/>
    <x v="0"/>
    <s v="Estatal"/>
    <s v="MADRE DE DIOS"/>
    <s v="MADRE DE DIOS"/>
    <s v="TAHUAMANU"/>
    <s v="IÑAPARI"/>
    <n v="0"/>
    <x v="1"/>
    <n v="0"/>
    <x v="0"/>
    <x v="0"/>
    <x v="0"/>
    <s v="MWh"/>
    <n v="0"/>
    <n v="0"/>
    <m/>
    <n v="6.6666666666666666E-2"/>
    <n v="3.7499999999999999E-2"/>
    <n v="0"/>
    <n v="0"/>
    <n v="24"/>
    <s v="BASE DE DATOS"/>
    <m/>
  </r>
  <r>
    <s v="24"/>
    <x v="9"/>
    <s v="ELSE"/>
    <s v="23009600"/>
    <s v="23009600"/>
    <x v="2"/>
    <s v="Urpipata"/>
    <s v="S"/>
    <n v="4.4000000000000004"/>
    <n v="3"/>
    <n v="0"/>
    <n v="0"/>
    <n v="0"/>
    <n v="0"/>
    <n v="744"/>
    <n v="0"/>
    <n v="0"/>
    <m/>
    <x v="0"/>
    <s v="ELSE23009600UrpipataEL"/>
    <s v="Electro Sur Este S. A."/>
    <x v="3"/>
    <x v="3"/>
    <s v="Grupo Movil Emergencia"/>
    <x v="5"/>
    <s v="EL"/>
    <x v="2"/>
    <x v="7"/>
    <x v="0"/>
    <s v="Instalado"/>
    <s v="Operativo"/>
    <s v="Distribuidora"/>
    <x v="0"/>
    <x v="0"/>
    <x v="1"/>
    <x v="0"/>
    <s v="Estatal"/>
    <s v="MADRE DE DIOS"/>
    <s v="MADRE DE DIOS"/>
    <n v="0"/>
    <n v="0"/>
    <n v="0"/>
    <x v="1"/>
    <n v="0"/>
    <x v="0"/>
    <x v="0"/>
    <x v="0"/>
    <s v="MWh"/>
    <n v="0"/>
    <n v="0"/>
    <m/>
    <n v="0.3666666666666667"/>
    <n v="0.25"/>
    <n v="0"/>
    <n v="0"/>
    <n v="24"/>
    <s v="BASE DE DATOS"/>
    <m/>
  </r>
  <r>
    <s v="24"/>
    <x v="10"/>
    <s v="ELSE"/>
    <s v="23005600"/>
    <s v="23005600"/>
    <x v="2"/>
    <s v="CUMMINS-7"/>
    <s v="S"/>
    <n v="2.8250000000000002"/>
    <n v="1.2"/>
    <n v="0"/>
    <n v="0"/>
    <n v="0"/>
    <n v="0"/>
    <n v="720"/>
    <n v="0"/>
    <n v="0"/>
    <m/>
    <x v="0"/>
    <s v="ELSE23005600CUMMINS-7EL"/>
    <s v="Electro Sur Este S. A."/>
    <x v="3"/>
    <x v="3"/>
    <s v="C. T. Iberia"/>
    <x v="3"/>
    <s v="EL"/>
    <x v="2"/>
    <x v="5"/>
    <x v="0"/>
    <s v="Instalado"/>
    <s v="Operativo"/>
    <s v="Distribuidora"/>
    <x v="0"/>
    <x v="0"/>
    <x v="1"/>
    <x v="0"/>
    <s v="Estatal"/>
    <s v="MADRE DE DIOS"/>
    <s v="MADRE DE DIOS"/>
    <s v="TAHUAMANU"/>
    <s v="IBERIA"/>
    <n v="0"/>
    <x v="1"/>
    <n v="0"/>
    <x v="0"/>
    <x v="0"/>
    <x v="0"/>
    <s v="MWh"/>
    <n v="0"/>
    <n v="0"/>
    <m/>
    <n v="4.1666666666666664E-2"/>
    <n v="3.7499999999999999E-2"/>
    <n v="0"/>
    <n v="0"/>
    <n v="24"/>
    <s v="BASE DE DATOS"/>
    <m/>
  </r>
  <r>
    <s v="24"/>
    <x v="10"/>
    <s v="ELSE"/>
    <s v="23006600"/>
    <s v="23006600"/>
    <x v="2"/>
    <s v="Cummins_Ottomotores"/>
    <s v="S"/>
    <n v="0.8"/>
    <n v="0.45"/>
    <n v="0"/>
    <n v="0"/>
    <n v="0"/>
    <n v="0"/>
    <n v="720"/>
    <n v="0"/>
    <n v="0"/>
    <m/>
    <x v="0"/>
    <s v="ELSE23006600Cummins_OttomotoresEL"/>
    <s v="Electro Sur Este S. A."/>
    <x v="3"/>
    <x v="3"/>
    <s v="C. T. Inapari"/>
    <x v="4"/>
    <s v="EL"/>
    <x v="2"/>
    <x v="6"/>
    <x v="0"/>
    <s v="Instalado"/>
    <s v="Operativo"/>
    <s v="Distribuidora"/>
    <x v="0"/>
    <x v="0"/>
    <x v="1"/>
    <x v="0"/>
    <s v="Estatal"/>
    <s v="MADRE DE DIOS"/>
    <s v="MADRE DE DIOS"/>
    <s v="TAHUAMANU"/>
    <s v="IÑAPARI"/>
    <n v="0"/>
    <x v="1"/>
    <n v="0"/>
    <x v="0"/>
    <x v="0"/>
    <x v="0"/>
    <s v="MWh"/>
    <n v="0"/>
    <n v="0"/>
    <m/>
    <n v="6.6666666666666666E-2"/>
    <n v="3.7499999999999999E-2"/>
    <n v="0"/>
    <n v="0"/>
    <n v="24"/>
    <s v="BASE DE DATOS"/>
    <m/>
  </r>
  <r>
    <s v="24"/>
    <x v="10"/>
    <s v="ELSE"/>
    <s v="23009600"/>
    <s v="23009600"/>
    <x v="2"/>
    <s v="Urpipata"/>
    <s v="S"/>
    <n v="4.4000000000000004"/>
    <n v="3"/>
    <n v="0"/>
    <n v="0"/>
    <n v="0"/>
    <n v="0"/>
    <n v="720"/>
    <n v="0"/>
    <n v="0"/>
    <m/>
    <x v="0"/>
    <s v="ELSE23009600UrpipataEL"/>
    <s v="Electro Sur Este S. A."/>
    <x v="3"/>
    <x v="3"/>
    <s v="Grupo Movil Emergencia"/>
    <x v="5"/>
    <s v="EL"/>
    <x v="2"/>
    <x v="7"/>
    <x v="0"/>
    <s v="Instalado"/>
    <s v="Operativo"/>
    <s v="Distribuidora"/>
    <x v="0"/>
    <x v="0"/>
    <x v="1"/>
    <x v="0"/>
    <s v="Estatal"/>
    <s v="MADRE DE DIOS"/>
    <s v="MADRE DE DIOS"/>
    <n v="0"/>
    <n v="0"/>
    <n v="0"/>
    <x v="1"/>
    <n v="0"/>
    <x v="0"/>
    <x v="0"/>
    <x v="0"/>
    <s v="MWh"/>
    <n v="0"/>
    <n v="0"/>
    <m/>
    <n v="0.3666666666666667"/>
    <n v="0.25"/>
    <n v="0"/>
    <n v="0"/>
    <n v="24"/>
    <s v="BASE DE DATOS"/>
    <m/>
  </r>
  <r>
    <s v="24"/>
    <x v="8"/>
    <s v="ENGIEP"/>
    <s v="53201207"/>
    <s v="53201207"/>
    <x v="0"/>
    <s v="TG11"/>
    <s v="S"/>
    <n v="180.9"/>
    <n v="173.52799999999999"/>
    <n v="32138.108"/>
    <n v="92953.214999999997"/>
    <n v="125091.322"/>
    <n v="0"/>
    <n v="704.4"/>
    <n v="0"/>
    <n v="0"/>
    <m/>
    <x v="0"/>
    <s v="ENGIEP53201207TG11TG"/>
    <s v="ENGIE Energía Perú S.A."/>
    <x v="28"/>
    <x v="28"/>
    <s v="C. T. CHILCA1"/>
    <x v="98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5091.322"/>
    <n v="125.09132200000001"/>
    <m/>
    <n v="15.075000000000001"/>
    <n v="14.460666666666667"/>
    <n v="0"/>
    <n v="1.0000000038417056E-3"/>
    <n v="50"/>
    <s v="BASE DE DATOS"/>
    <m/>
  </r>
  <r>
    <s v="24"/>
    <x v="8"/>
    <s v="ENGIEP"/>
    <s v="53201207"/>
    <s v="53201207"/>
    <x v="0"/>
    <s v="TG12"/>
    <s v="S"/>
    <n v="180.9"/>
    <n v="170.565"/>
    <n v="30818.143"/>
    <n v="92076.524999999994"/>
    <n v="122894.66800000001"/>
    <n v="0"/>
    <n v="720"/>
    <n v="0"/>
    <n v="0"/>
    <m/>
    <x v="0"/>
    <s v="ENGIEP53201207TG12TG"/>
    <s v="ENGIE Energía Perú S.A."/>
    <x v="28"/>
    <x v="28"/>
    <s v="C. T. CHILCA1"/>
    <x v="98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2894.66800000001"/>
    <n v="122.89466800000001"/>
    <m/>
    <n v="15.075000000000001"/>
    <n v="14.213749999999999"/>
    <n v="0"/>
    <n v="-1.4551915228366852E-11"/>
    <n v="50"/>
    <s v="BASE DE DATOS"/>
    <m/>
  </r>
  <r>
    <s v="24"/>
    <x v="8"/>
    <s v="ENGIEP"/>
    <s v="53201207"/>
    <s v="53201207"/>
    <x v="0"/>
    <s v="TG21"/>
    <s v="S"/>
    <n v="199.8"/>
    <n v="191.21799999999999"/>
    <n v="34515.167000000001"/>
    <n v="103220.586"/>
    <n v="137735.753"/>
    <n v="0"/>
    <n v="720"/>
    <n v="0"/>
    <n v="0"/>
    <m/>
    <x v="0"/>
    <s v="ENGIEP53201207TG21TG"/>
    <s v="ENGIE Energía Perú S.A."/>
    <x v="28"/>
    <x v="28"/>
    <s v="C. T. CHILCA1"/>
    <x v="98"/>
    <s v="TG"/>
    <x v="3"/>
    <x v="22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7735.753"/>
    <n v="137.73575299999999"/>
    <m/>
    <n v="16.650000000000002"/>
    <n v="15.934833333333332"/>
    <n v="0"/>
    <n v="0"/>
    <n v="50"/>
    <s v="BASE DE DATOS"/>
    <m/>
  </r>
  <r>
    <s v="24"/>
    <x v="8"/>
    <s v="ENGIEP"/>
    <s v="53201207"/>
    <s v="53201207"/>
    <x v="1"/>
    <s v="TV21"/>
    <s v="S"/>
    <n v="292"/>
    <n v="268.072"/>
    <n v="48536.133000000002"/>
    <n v="143749.51300000001"/>
    <n v="192285.64600000001"/>
    <n v="0"/>
    <n v="720"/>
    <n v="0"/>
    <n v="0"/>
    <m/>
    <x v="0"/>
    <s v="ENGIEP53201207TV21TV"/>
    <s v="ENGIE Energía Perú S.A."/>
    <x v="28"/>
    <x v="28"/>
    <s v="C.T. CHILCA1"/>
    <x v="98"/>
    <s v="TV"/>
    <x v="3"/>
    <x v="222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92285.64600000001"/>
    <n v="192.28564600000001"/>
    <m/>
    <n v="24.333333333333332"/>
    <n v="22.339333333333332"/>
    <n v="0"/>
    <n v="0"/>
    <n v="50"/>
    <s v="BASE DE DATOS"/>
    <m/>
  </r>
  <r>
    <s v="24"/>
    <x v="8"/>
    <s v="ENGIEP"/>
    <s v="53201207"/>
    <s v="53201207"/>
    <x v="0"/>
    <s v="TG41"/>
    <s v="S"/>
    <n v="73.599999999999994"/>
    <n v="74.215999999999994"/>
    <n v="10885.156999999999"/>
    <n v="30285.123"/>
    <n v="41170.28"/>
    <n v="0"/>
    <n v="598.04999999999995"/>
    <n v="0"/>
    <n v="0"/>
    <m/>
    <x v="0"/>
    <s v="ENGIEP53201207TG41TG"/>
    <s v="ENGIE Energía Perú S.A."/>
    <x v="28"/>
    <x v="28"/>
    <s v="C. T. CHILCA1"/>
    <x v="98"/>
    <s v="TG"/>
    <x v="3"/>
    <x v="22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41170.28"/>
    <n v="41.170279999999998"/>
    <m/>
    <n v="6.1333333333333329"/>
    <n v="6.1846666666666659"/>
    <n v="0"/>
    <n v="0"/>
    <n v="50"/>
    <s v="BASE DE DATOS"/>
    <m/>
  </r>
  <r>
    <s v="24"/>
    <x v="8"/>
    <s v="ENGIEP"/>
    <s v="53201207"/>
    <s v="53201207"/>
    <x v="1"/>
    <s v="TV41"/>
    <s v="S"/>
    <n v="45"/>
    <n v="36.281999999999996"/>
    <n v="5182.2749999999996"/>
    <n v="14769.635"/>
    <n v="19951.91"/>
    <n v="0"/>
    <n v="571.41"/>
    <n v="0"/>
    <n v="0"/>
    <m/>
    <x v="0"/>
    <s v="ENGIEP53201207TV41TV"/>
    <s v="ENGIE Energía Perú S.A."/>
    <x v="28"/>
    <x v="28"/>
    <s v="C.T. CHILCA1"/>
    <x v="98"/>
    <s v="TV"/>
    <x v="3"/>
    <x v="22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9951.91"/>
    <n v="19.951910000000002"/>
    <m/>
    <n v="4.0909090909090908"/>
    <n v="3.2983636363636362"/>
    <n v="0"/>
    <n v="0"/>
    <n v="50"/>
    <s v="BASE DE DATOS"/>
    <m/>
  </r>
  <r>
    <s v="24"/>
    <x v="8"/>
    <s v="ENGIEP"/>
    <s v="33357414"/>
    <s v="33357414"/>
    <x v="0"/>
    <s v="TG1 NEPI"/>
    <s v="S"/>
    <n v="203.43"/>
    <n v="206.495"/>
    <n v="1026.6659999999999"/>
    <n v="1074.3869999999999"/>
    <n v="2101.0529999999999"/>
    <n v="316.17"/>
    <n v="11.63"/>
    <n v="0"/>
    <n v="0"/>
    <m/>
    <x v="0"/>
    <s v="ENGIEP33357414TG1 NEPITG"/>
    <s v="ENGIE Energía Perú S.A."/>
    <x v="28"/>
    <x v="28"/>
    <s v="C.T. NEPI"/>
    <x v="99"/>
    <s v="TG"/>
    <x v="0"/>
    <x v="236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2101.0529999999999"/>
    <n v="2.1010529999999998"/>
    <m/>
    <n v="29.958749999999998"/>
    <n v="25.811875000000001"/>
    <n v="0"/>
    <n v="0"/>
    <n v="50"/>
    <s v="BASE DE DATOS"/>
    <m/>
  </r>
  <r>
    <s v="24"/>
    <x v="8"/>
    <s v="ENGIEP"/>
    <s v="33357414"/>
    <s v="33357414"/>
    <x v="0"/>
    <s v="TG2 NEPI"/>
    <s v="S"/>
    <n v="203.43"/>
    <n v="206.11500000000001"/>
    <n v="61.965000000000003"/>
    <n v="3331.9180000000001"/>
    <n v="3393.884"/>
    <n v="0"/>
    <n v="18.100000000000001"/>
    <n v="0"/>
    <n v="0"/>
    <m/>
    <x v="0"/>
    <s v="ENGIEP33357414TG2 NEPITG"/>
    <s v="ENGIE Energía Perú S.A."/>
    <x v="28"/>
    <x v="28"/>
    <s v="C.T. NEPI"/>
    <x v="99"/>
    <s v="TG"/>
    <x v="0"/>
    <x v="233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3393.884"/>
    <n v="3.3938839999999999"/>
    <m/>
    <n v="39.945"/>
    <n v="34.352499999999999"/>
    <n v="0"/>
    <n v="-9.9999999974897946E-4"/>
    <n v="50"/>
    <s v="BASE DE DATOS"/>
    <m/>
  </r>
  <r>
    <s v="24"/>
    <x v="8"/>
    <s v="ENGIEP"/>
    <s v="33357414"/>
    <s v="33357414"/>
    <x v="0"/>
    <s v="TG3 NEPI"/>
    <s v="S"/>
    <n v="203.43"/>
    <n v="205.99"/>
    <n v="32.500999999999998"/>
    <n v="398.96300000000002"/>
    <n v="431.464"/>
    <n v="0"/>
    <n v="2.78"/>
    <n v="0"/>
    <n v="0"/>
    <m/>
    <x v="0"/>
    <s v="ENGIEP33357414TG3 NEPITG"/>
    <s v="ENGIE Energía Perú S.A."/>
    <x v="28"/>
    <x v="28"/>
    <s v="C.T. NEPI"/>
    <x v="99"/>
    <s v="TG"/>
    <x v="0"/>
    <x v="225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431.464"/>
    <n v="0.43146400000000001"/>
    <m/>
    <n v="34.238571428571426"/>
    <n v="29.427142857142858"/>
    <n v="0"/>
    <n v="0"/>
    <n v="50"/>
    <s v="BASE DE DATOS"/>
    <m/>
  </r>
  <r>
    <s v="24"/>
    <x v="8"/>
    <s v="ENGIEP"/>
    <s v="33280811"/>
    <s v="33280811"/>
    <x v="0"/>
    <s v="GE (TG3)"/>
    <s v="S"/>
    <n v="189.55"/>
    <n v="166.227"/>
    <n v="362.50900000000001"/>
    <n v="0"/>
    <n v="362.50900000000001"/>
    <n v="0"/>
    <n v="2.4"/>
    <n v="0"/>
    <n v="0"/>
    <m/>
    <x v="0"/>
    <s v="ENGIEP33280811GE (TG3)TG"/>
    <s v="ENGIE Energía Perú S.A."/>
    <x v="28"/>
    <x v="28"/>
    <s v="C. T. RF ILO"/>
    <x v="102"/>
    <s v="TG"/>
    <x v="0"/>
    <x v="232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362.50900000000001"/>
    <n v="0.36250900000000003"/>
    <m/>
    <n v="31.591666666666669"/>
    <n v="27.704499999999999"/>
    <n v="0"/>
    <n v="0"/>
    <n v="50"/>
    <s v="BASE DE DATOS"/>
    <m/>
  </r>
  <r>
    <s v="24"/>
    <x v="9"/>
    <s v="ENGIEP"/>
    <s v="53201207"/>
    <s v="53201207"/>
    <x v="0"/>
    <s v="TG11"/>
    <s v="S"/>
    <n v="180.9"/>
    <n v="173.52799999999999"/>
    <n v="33040.67"/>
    <n v="98460.687000000005"/>
    <n v="131501.35699999999"/>
    <n v="0"/>
    <n v="744"/>
    <n v="0"/>
    <n v="0"/>
    <m/>
    <x v="0"/>
    <s v="ENGIEP53201207TG11TG"/>
    <s v="ENGIE Energía Perú S.A."/>
    <x v="28"/>
    <x v="28"/>
    <s v="C. T. CHILCA1"/>
    <x v="98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1501.35699999999"/>
    <n v="131.50135699999998"/>
    <m/>
    <n v="15.075000000000001"/>
    <n v="14.460666666666667"/>
    <n v="0"/>
    <n v="2.9103830456733704E-11"/>
    <n v="50"/>
    <s v="BASE DE DATOS"/>
    <m/>
  </r>
  <r>
    <s v="24"/>
    <x v="9"/>
    <s v="ENGIEP"/>
    <s v="53201207"/>
    <s v="53201207"/>
    <x v="0"/>
    <s v="TG12"/>
    <s v="S"/>
    <n v="180.9"/>
    <n v="170.565"/>
    <n v="31593.458999999999"/>
    <n v="94198.627999999997"/>
    <n v="125792.087"/>
    <n v="0"/>
    <n v="744"/>
    <n v="0"/>
    <n v="0"/>
    <m/>
    <x v="0"/>
    <s v="ENGIEP53201207TG12TG"/>
    <s v="ENGIE Energía Perú S.A."/>
    <x v="28"/>
    <x v="28"/>
    <s v="C. T. CHILCA1"/>
    <x v="98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5792.087"/>
    <n v="125.792087"/>
    <m/>
    <n v="15.075000000000001"/>
    <n v="14.213749999999999"/>
    <n v="0"/>
    <n v="0"/>
    <n v="50"/>
    <s v="BASE DE DATOS"/>
    <m/>
  </r>
  <r>
    <s v="24"/>
    <x v="9"/>
    <s v="ENGIEP"/>
    <s v="53201207"/>
    <s v="53201207"/>
    <x v="0"/>
    <s v="TG21"/>
    <s v="S"/>
    <n v="199.8"/>
    <n v="191.21799999999999"/>
    <n v="35373.347999999998"/>
    <n v="104529.982"/>
    <n v="139903.329"/>
    <n v="0"/>
    <n v="742.12"/>
    <n v="0.45"/>
    <n v="0"/>
    <m/>
    <x v="0"/>
    <s v="ENGIEP53201207TG21TG"/>
    <s v="ENGIE Energía Perú S.A."/>
    <x v="28"/>
    <x v="28"/>
    <s v="C. T. CHILCA1"/>
    <x v="98"/>
    <s v="TG"/>
    <x v="3"/>
    <x v="22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9903.329"/>
    <n v="139.90332899999999"/>
    <m/>
    <n v="16.650000000000002"/>
    <n v="15.934833333333332"/>
    <n v="0"/>
    <n v="1.0000000183936208E-3"/>
    <n v="50"/>
    <s v="BASE DE DATOS"/>
    <m/>
  </r>
  <r>
    <s v="24"/>
    <x v="9"/>
    <s v="ENGIEP"/>
    <s v="53201207"/>
    <s v="53201207"/>
    <x v="1"/>
    <s v="TV21"/>
    <s v="S"/>
    <n v="292"/>
    <n v="268.072"/>
    <n v="49336.067000000003"/>
    <n v="146556.58499999999"/>
    <n v="195892.652"/>
    <n v="0"/>
    <n v="744"/>
    <n v="0"/>
    <n v="0"/>
    <m/>
    <x v="0"/>
    <s v="ENGIEP53201207TV21TV"/>
    <s v="ENGIE Energía Perú S.A."/>
    <x v="28"/>
    <x v="28"/>
    <s v="C.T. CHILCA1"/>
    <x v="98"/>
    <s v="TV"/>
    <x v="3"/>
    <x v="222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95892.652"/>
    <n v="195.892652"/>
    <m/>
    <n v="24.333333333333332"/>
    <n v="22.339333333333332"/>
    <n v="0"/>
    <n v="0"/>
    <n v="50"/>
    <s v="BASE DE DATOS"/>
    <m/>
  </r>
  <r>
    <s v="24"/>
    <x v="9"/>
    <s v="ENGIEP"/>
    <s v="53201207"/>
    <s v="53201207"/>
    <x v="0"/>
    <s v="TG41"/>
    <s v="S"/>
    <n v="73.599999999999994"/>
    <n v="74.215999999999994"/>
    <n v="10405.777"/>
    <n v="27222.442999999999"/>
    <n v="37628.22"/>
    <n v="0"/>
    <n v="565.95000000000005"/>
    <n v="0"/>
    <n v="0"/>
    <m/>
    <x v="0"/>
    <s v="ENGIEP53201207TG41TG"/>
    <s v="ENGIE Energía Perú S.A."/>
    <x v="28"/>
    <x v="28"/>
    <s v="C. T. CHILCA1"/>
    <x v="98"/>
    <s v="TG"/>
    <x v="3"/>
    <x v="22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37628.22"/>
    <n v="37.628219999999999"/>
    <m/>
    <n v="6.1333333333333329"/>
    <n v="6.1846666666666659"/>
    <n v="0"/>
    <n v="0"/>
    <n v="50"/>
    <s v="BASE DE DATOS"/>
    <m/>
  </r>
  <r>
    <s v="24"/>
    <x v="9"/>
    <s v="ENGIEP"/>
    <s v="53201207"/>
    <s v="53201207"/>
    <x v="1"/>
    <s v="TV41"/>
    <s v="S"/>
    <n v="45"/>
    <n v="36.281999999999996"/>
    <n v="4626.2520000000004"/>
    <n v="13170.072"/>
    <n v="17796.324000000001"/>
    <n v="0"/>
    <n v="526.27"/>
    <n v="0"/>
    <n v="0"/>
    <m/>
    <x v="0"/>
    <s v="ENGIEP53201207TV41TV"/>
    <s v="ENGIE Energía Perú S.A."/>
    <x v="28"/>
    <x v="28"/>
    <s v="C.T. CHILCA1"/>
    <x v="98"/>
    <s v="TV"/>
    <x v="3"/>
    <x v="22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7796.324000000001"/>
    <n v="17.796324000000002"/>
    <m/>
    <n v="4.0909090909090908"/>
    <n v="3.2983636363636362"/>
    <n v="0"/>
    <n v="0"/>
    <n v="50"/>
    <s v="BASE DE DATOS"/>
    <m/>
  </r>
  <r>
    <s v="24"/>
    <x v="9"/>
    <s v="ENGIEP"/>
    <s v="33280811"/>
    <s v="33280811"/>
    <x v="0"/>
    <s v="GE (TG1)"/>
    <s v="S"/>
    <n v="189.55"/>
    <n v="167.61199999999999"/>
    <n v="329.71"/>
    <n v="38.317999999999998"/>
    <n v="368.02800000000002"/>
    <n v="0"/>
    <n v="2.48"/>
    <n v="0"/>
    <n v="0"/>
    <m/>
    <x v="0"/>
    <s v="ENGIEP33280811GE (TG1)TG"/>
    <s v="ENGIE Energía Perú S.A."/>
    <x v="28"/>
    <x v="28"/>
    <s v="C. T. RF ILO"/>
    <x v="102"/>
    <s v="TG"/>
    <x v="0"/>
    <x v="237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368.02800000000002"/>
    <n v="0.36802800000000002"/>
    <m/>
    <n v="37.910000000000004"/>
    <n v="33.522399999999998"/>
    <n v="0"/>
    <n v="-5.6843418860808015E-14"/>
    <n v="50"/>
    <s v="BASE DE DATOS"/>
    <m/>
  </r>
  <r>
    <s v="24"/>
    <x v="9"/>
    <s v="ENGIEP"/>
    <s v="33357414"/>
    <s v="33357414"/>
    <x v="0"/>
    <s v="TG1 NEPI"/>
    <s v="S"/>
    <n v="203.43"/>
    <n v="206.495"/>
    <n v="0"/>
    <n v="0"/>
    <n v="0"/>
    <n v="160.35"/>
    <n v="0"/>
    <n v="0"/>
    <n v="0"/>
    <m/>
    <x v="0"/>
    <s v="ENGIEP33357414TG1 NEPITG"/>
    <s v="ENGIE Energía Perú S.A."/>
    <x v="28"/>
    <x v="28"/>
    <s v="C.T. NEPI"/>
    <x v="99"/>
    <s v="TG"/>
    <x v="0"/>
    <x v="236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0"/>
    <n v="0"/>
    <m/>
    <n v="29.958749999999998"/>
    <n v="25.811875000000001"/>
    <n v="0"/>
    <n v="0"/>
    <n v="50"/>
    <s v="BASE DE DATOS"/>
    <m/>
  </r>
  <r>
    <s v="24"/>
    <x v="9"/>
    <s v="ENGIEP"/>
    <s v="33357414"/>
    <s v="33357414"/>
    <x v="0"/>
    <s v="TG2 NEPI"/>
    <s v="S"/>
    <n v="203.43"/>
    <n v="206.11500000000001"/>
    <n v="0"/>
    <n v="0"/>
    <n v="0"/>
    <n v="38"/>
    <n v="0"/>
    <n v="0"/>
    <n v="0"/>
    <m/>
    <x v="0"/>
    <s v="ENGIEP33357414TG2 NEPITG"/>
    <s v="ENGIE Energía Perú S.A."/>
    <x v="28"/>
    <x v="28"/>
    <s v="C.T. NEPI"/>
    <x v="99"/>
    <s v="TG"/>
    <x v="0"/>
    <x v="233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0"/>
    <n v="0"/>
    <m/>
    <n v="39.945"/>
    <n v="34.352499999999999"/>
    <n v="0"/>
    <n v="0"/>
    <n v="50"/>
    <s v="BASE DE DATOS"/>
    <m/>
  </r>
  <r>
    <s v="24"/>
    <x v="9"/>
    <s v="ENGIEP"/>
    <s v="33357414"/>
    <s v="33357414"/>
    <x v="0"/>
    <s v="TG3 NEPI"/>
    <s v="S"/>
    <n v="203.43"/>
    <n v="205.99"/>
    <n v="0"/>
    <n v="0"/>
    <n v="0"/>
    <n v="161"/>
    <n v="0"/>
    <n v="0"/>
    <n v="0"/>
    <m/>
    <x v="0"/>
    <s v="ENGIEP33357414TG3 NEPITG"/>
    <s v="ENGIE Energía Perú S.A."/>
    <x v="28"/>
    <x v="28"/>
    <s v="C.T. NEPI"/>
    <x v="99"/>
    <s v="TG"/>
    <x v="0"/>
    <x v="225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0"/>
    <n v="0"/>
    <m/>
    <n v="34.238571428571426"/>
    <n v="29.427142857142858"/>
    <n v="0"/>
    <n v="0"/>
    <n v="50"/>
    <s v="BASE DE DATOS"/>
    <m/>
  </r>
  <r>
    <s v="24"/>
    <x v="10"/>
    <s v="ENGIEP"/>
    <s v="53201207"/>
    <s v="53201207"/>
    <x v="0"/>
    <s v="TG11"/>
    <s v="S"/>
    <n v="180.9"/>
    <n v="173.52799999999999"/>
    <n v="30064.652999999998"/>
    <n v="87177.695000000007"/>
    <n v="117242.34699999999"/>
    <n v="0"/>
    <n v="688.75"/>
    <n v="0"/>
    <n v="0"/>
    <m/>
    <x v="0"/>
    <s v="ENGIEP53201207TG11TG"/>
    <s v="ENGIE Energía Perú S.A."/>
    <x v="28"/>
    <x v="28"/>
    <s v="C. T. CHILCA1"/>
    <x v="98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17242.34699999999"/>
    <n v="117.242347"/>
    <m/>
    <n v="15.075000000000001"/>
    <n v="14.460666666666667"/>
    <n v="0"/>
    <n v="1.0000000038417056E-3"/>
    <n v="50"/>
    <s v="BASE DE DATOS"/>
    <m/>
  </r>
  <r>
    <s v="24"/>
    <x v="10"/>
    <s v="ENGIEP"/>
    <s v="53201207"/>
    <s v="53201207"/>
    <x v="0"/>
    <s v="TG12"/>
    <s v="S"/>
    <n v="180.9"/>
    <n v="170.565"/>
    <n v="30159.493999999999"/>
    <n v="89277.212"/>
    <n v="119436.70699999999"/>
    <n v="0"/>
    <n v="720"/>
    <n v="0"/>
    <n v="0"/>
    <m/>
    <x v="0"/>
    <s v="ENGIEP53201207TG12TG"/>
    <s v="ENGIE Energía Perú S.A."/>
    <x v="28"/>
    <x v="28"/>
    <s v="C. T. CHILCA1"/>
    <x v="98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19436.70699999999"/>
    <n v="119.436707"/>
    <m/>
    <n v="15.075000000000001"/>
    <n v="14.213749999999999"/>
    <n v="0"/>
    <n v="-9.9999998928979039E-4"/>
    <n v="50"/>
    <s v="BASE DE DATOS"/>
    <m/>
  </r>
  <r>
    <s v="24"/>
    <x v="10"/>
    <s v="ENGIEP"/>
    <s v="53201207"/>
    <s v="53201207"/>
    <x v="0"/>
    <s v="TG21"/>
    <s v="S"/>
    <n v="199.8"/>
    <n v="191.21799999999999"/>
    <n v="27712.848999999998"/>
    <n v="78232.078999999998"/>
    <n v="105944.929"/>
    <n v="0"/>
    <n v="575.42999999999995"/>
    <n v="2.85"/>
    <n v="0"/>
    <m/>
    <x v="0"/>
    <s v="ENGIEP53201207TG21TG"/>
    <s v="ENGIE Energía Perú S.A."/>
    <x v="28"/>
    <x v="28"/>
    <s v="C. T. CHILCA1"/>
    <x v="98"/>
    <s v="TG"/>
    <x v="3"/>
    <x v="22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5944.929"/>
    <n v="105.944929"/>
    <m/>
    <n v="16.650000000000002"/>
    <n v="15.934833333333332"/>
    <n v="0"/>
    <n v="-1.0000000038417056E-3"/>
    <n v="50"/>
    <s v="BASE DE DATOS"/>
    <m/>
  </r>
  <r>
    <s v="24"/>
    <x v="10"/>
    <s v="ENGIEP"/>
    <s v="53201207"/>
    <s v="53201207"/>
    <x v="1"/>
    <s v="TV21"/>
    <s v="S"/>
    <n v="292"/>
    <n v="268.072"/>
    <n v="42082.802000000003"/>
    <n v="124708.041"/>
    <n v="166790.84299999999"/>
    <n v="0"/>
    <n v="720"/>
    <n v="0"/>
    <n v="0"/>
    <m/>
    <x v="0"/>
    <s v="ENGIEP53201207TV21TV"/>
    <s v="ENGIE Energía Perú S.A."/>
    <x v="28"/>
    <x v="28"/>
    <s v="C.T. CHILCA1"/>
    <x v="98"/>
    <s v="TV"/>
    <x v="3"/>
    <x v="222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66790.84299999999"/>
    <n v="166.790843"/>
    <m/>
    <n v="24.333333333333332"/>
    <n v="22.339333333333332"/>
    <n v="0"/>
    <n v="0"/>
    <n v="50"/>
    <s v="BASE DE DATOS"/>
    <m/>
  </r>
  <r>
    <s v="24"/>
    <x v="10"/>
    <s v="ENGIEP"/>
    <s v="53201207"/>
    <s v="53201207"/>
    <x v="0"/>
    <s v="TG41"/>
    <s v="S"/>
    <n v="73.599999999999994"/>
    <n v="74.215999999999994"/>
    <n v="6006.0240000000003"/>
    <n v="13163.084000000001"/>
    <n v="19169.108"/>
    <n v="0"/>
    <n v="278.38"/>
    <n v="0"/>
    <n v="0"/>
    <m/>
    <x v="0"/>
    <s v="ENGIEP53201207TG41TG"/>
    <s v="ENGIE Energía Perú S.A."/>
    <x v="28"/>
    <x v="28"/>
    <s v="C. T. CHILCA1"/>
    <x v="98"/>
    <s v="TG"/>
    <x v="3"/>
    <x v="22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9169.108"/>
    <n v="19.169108000000001"/>
    <m/>
    <n v="6.1333333333333329"/>
    <n v="6.1846666666666659"/>
    <n v="0"/>
    <n v="0"/>
    <n v="50"/>
    <s v="BASE DE DATOS"/>
    <m/>
  </r>
  <r>
    <s v="24"/>
    <x v="10"/>
    <s v="ENGIEP"/>
    <s v="53201207"/>
    <s v="53201207"/>
    <x v="1"/>
    <s v="TV41"/>
    <s v="S"/>
    <n v="45"/>
    <n v="36.281999999999996"/>
    <n v="2144.42"/>
    <n v="6267.058"/>
    <n v="8411.4779999999992"/>
    <n v="0"/>
    <n v="241.75"/>
    <n v="0"/>
    <n v="0"/>
    <m/>
    <x v="0"/>
    <s v="ENGIEP53201207TV41TV"/>
    <s v="ENGIE Energía Perú S.A."/>
    <x v="28"/>
    <x v="28"/>
    <s v="C.T. CHILCA1"/>
    <x v="98"/>
    <s v="TV"/>
    <x v="3"/>
    <x v="22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8411.4779999999992"/>
    <n v="8.4114779999999989"/>
    <m/>
    <n v="4.0909090909090908"/>
    <n v="3.2983636363636362"/>
    <n v="0"/>
    <n v="0"/>
    <n v="50"/>
    <s v="BASE DE DATOS"/>
    <m/>
  </r>
  <r>
    <s v="24"/>
    <x v="10"/>
    <s v="ENGIEP"/>
    <s v="33280811"/>
    <s v="33280811"/>
    <x v="0"/>
    <s v="GE (TG1)"/>
    <s v="S"/>
    <n v="189.55"/>
    <n v="167.61199999999999"/>
    <n v="0"/>
    <n v="0"/>
    <n v="0"/>
    <n v="144"/>
    <n v="0"/>
    <n v="0"/>
    <n v="0"/>
    <m/>
    <x v="0"/>
    <s v="ENGIEP33280811GE (TG1)TG"/>
    <s v="ENGIE Energía Perú S.A."/>
    <x v="28"/>
    <x v="28"/>
    <s v="C. T. RF ILO"/>
    <x v="102"/>
    <s v="TG"/>
    <x v="0"/>
    <x v="237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0"/>
    <n v="0"/>
    <m/>
    <n v="37.910000000000004"/>
    <n v="33.522399999999998"/>
    <n v="0"/>
    <n v="0"/>
    <n v="50"/>
    <s v="BASE DE DATOS"/>
    <m/>
  </r>
  <r>
    <s v="24"/>
    <x v="10"/>
    <s v="ENGIEP"/>
    <s v="33357414"/>
    <s v="33357414"/>
    <x v="0"/>
    <s v="TG1 NEPI"/>
    <s v="S"/>
    <n v="203.43"/>
    <n v="206.495"/>
    <n v="230.90600000000001"/>
    <n v="0"/>
    <n v="230.90600000000001"/>
    <n v="0"/>
    <n v="2.2200000000000002"/>
    <n v="0"/>
    <n v="0"/>
    <m/>
    <x v="0"/>
    <s v="ENGIEP33357414TG1 NEPITG"/>
    <s v="ENGIE Energía Perú S.A."/>
    <x v="28"/>
    <x v="28"/>
    <s v="C.T. NEPI"/>
    <x v="99"/>
    <s v="TG"/>
    <x v="0"/>
    <x v="236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230.90600000000001"/>
    <n v="0.230906"/>
    <m/>
    <n v="29.958749999999998"/>
    <n v="25.811875000000001"/>
    <n v="0"/>
    <n v="0"/>
    <n v="50"/>
    <s v="BASE DE DATOS"/>
    <m/>
  </r>
  <r>
    <s v="24"/>
    <x v="10"/>
    <s v="ENGIEP"/>
    <s v="33357414"/>
    <s v="33357414"/>
    <x v="0"/>
    <s v="TG2 NEPI"/>
    <s v="S"/>
    <n v="203.43"/>
    <n v="206.11500000000001"/>
    <n v="365.24"/>
    <n v="95.926000000000002"/>
    <n v="461.16699999999997"/>
    <n v="0"/>
    <n v="2.73"/>
    <n v="0"/>
    <n v="0"/>
    <m/>
    <x v="0"/>
    <s v="ENGIEP33357414TG2 NEPITG"/>
    <s v="ENGIE Energía Perú S.A."/>
    <x v="28"/>
    <x v="28"/>
    <s v="C.T. NEPI"/>
    <x v="99"/>
    <s v="TG"/>
    <x v="0"/>
    <x v="233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461.16699999999997"/>
    <n v="0.46116699999999999"/>
    <m/>
    <n v="39.945"/>
    <n v="34.352499999999999"/>
    <n v="0"/>
    <n v="-9.9999999997635314E-4"/>
    <n v="50"/>
    <s v="BASE DE DATOS"/>
    <m/>
  </r>
  <r>
    <s v="24"/>
    <x v="10"/>
    <s v="ENGIEP"/>
    <s v="33280811"/>
    <s v="33280811"/>
    <x v="0"/>
    <s v="GE (TG3)"/>
    <s v="S"/>
    <n v="189.55"/>
    <n v="166.227"/>
    <n v="0"/>
    <n v="0"/>
    <n v="0"/>
    <n v="144"/>
    <n v="0"/>
    <n v="0"/>
    <n v="0"/>
    <m/>
    <x v="0"/>
    <s v="ENGIEP33280811GE (TG3)TG"/>
    <s v="ENGIE Energía Perú S.A."/>
    <x v="28"/>
    <x v="28"/>
    <s v="C. T. RF ILO"/>
    <x v="102"/>
    <s v="TG"/>
    <x v="0"/>
    <x v="232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0"/>
    <n v="0"/>
    <m/>
    <n v="31.591666666666669"/>
    <n v="27.704499999999999"/>
    <n v="0"/>
    <n v="0"/>
    <n v="50"/>
    <s v="BASE DE DATOS"/>
    <m/>
  </r>
  <r>
    <s v="24"/>
    <x v="10"/>
    <s v="ENGIEP"/>
    <s v="33280811"/>
    <s v="33280811"/>
    <x v="0"/>
    <s v="GE (TG2)"/>
    <s v="S"/>
    <n v="189.55"/>
    <n v="167.971"/>
    <n v="361.68299999999999"/>
    <n v="0"/>
    <n v="361.68299999999999"/>
    <n v="144"/>
    <n v="2.42"/>
    <n v="0"/>
    <n v="0"/>
    <m/>
    <x v="0"/>
    <s v="ENGIEP33280811GE (TG2)TG"/>
    <s v="ENGIE Energía Perú S.A."/>
    <x v="28"/>
    <x v="28"/>
    <s v="C. T. RF ILO"/>
    <x v="102"/>
    <s v="TG"/>
    <x v="0"/>
    <x v="231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361.68299999999999"/>
    <n v="0.36168299999999998"/>
    <m/>
    <n v="31.591666666666669"/>
    <n v="27.995166666666666"/>
    <n v="0"/>
    <n v="0"/>
    <n v="50"/>
    <s v="BASE DE DATOS"/>
    <m/>
  </r>
  <r>
    <s v="24"/>
    <x v="8"/>
    <s v="PRFGET"/>
    <s v="33330013"/>
    <s v="33330013"/>
    <x v="0"/>
    <s v="GT 1"/>
    <s v="S"/>
    <n v="225"/>
    <n v="217.12299999999999"/>
    <n v="0"/>
    <n v="0"/>
    <n v="0"/>
    <n v="35.08"/>
    <n v="0.2"/>
    <n v="0"/>
    <n v="0"/>
    <m/>
    <x v="0"/>
    <s v="PRFGET33330013GT 1TG"/>
    <s v="Planta de Reserva Fr¡a Generaci¢n Eten S.A."/>
    <x v="20"/>
    <x v="20"/>
    <s v="C.T. RF de Generacion Eten"/>
    <x v="85"/>
    <s v="TG"/>
    <x v="0"/>
    <x v="198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"/>
    <n v="0"/>
    <m/>
    <n v="18.75"/>
    <n v="18.093583333333331"/>
    <n v="0"/>
    <n v="0"/>
    <n v="79"/>
    <s v="BASE DE DATOS"/>
    <m/>
  </r>
  <r>
    <s v="24"/>
    <x v="8"/>
    <s v="PRFGET"/>
    <s v="33330013"/>
    <s v="33330013"/>
    <x v="2"/>
    <s v="GT 2"/>
    <s v="S"/>
    <n v="8.44"/>
    <n v="7.93"/>
    <n v="0"/>
    <n v="0"/>
    <n v="0"/>
    <n v="35.08"/>
    <n v="0"/>
    <n v="0"/>
    <n v="0"/>
    <m/>
    <x v="0"/>
    <s v="PRFGET33330013GT 2EL"/>
    <s v="Planta de Reserva Fr¡a Generaci¢n Eten S.A."/>
    <x v="20"/>
    <x v="20"/>
    <s v="C.T. RF de Generacion Eten"/>
    <x v="85"/>
    <s v="EL"/>
    <x v="2"/>
    <x v="199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"/>
    <n v="0"/>
    <m/>
    <n v="0.70333333333333325"/>
    <n v="0.66083333333333327"/>
    <n v="0"/>
    <n v="0"/>
    <n v="79"/>
    <s v="BASE DE DATOS"/>
    <m/>
  </r>
  <r>
    <s v="24"/>
    <x v="8"/>
    <s v="PRFGET"/>
    <s v="33330013"/>
    <s v="33330013"/>
    <x v="2"/>
    <s v="Unid. de Emergencia"/>
    <s v="S"/>
    <n v="2.19"/>
    <n v="2.19"/>
    <n v="0.1"/>
    <n v="0.22500000000000001"/>
    <n v="0.32500000000000001"/>
    <n v="0"/>
    <n v="1"/>
    <n v="0"/>
    <n v="0"/>
    <m/>
    <x v="0"/>
    <s v="PRFGET33330013Unid. de EmergenciaEL"/>
    <s v="Planta de Reserva Fr¡a Generaci¢n Eten S.A."/>
    <x v="20"/>
    <x v="20"/>
    <s v="C.T. RF de Generacion Eten"/>
    <x v="85"/>
    <s v="EL"/>
    <x v="2"/>
    <x v="200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.32500000000000001"/>
    <n v="3.2499999999999999E-4"/>
    <m/>
    <n v="0.1825"/>
    <n v="0.1825"/>
    <n v="0"/>
    <n v="0"/>
    <n v="79"/>
    <s v="BASE DE DATOS"/>
    <m/>
  </r>
  <r>
    <s v="24"/>
    <x v="9"/>
    <s v="PRFGET"/>
    <s v="33330013"/>
    <s v="33330013"/>
    <x v="0"/>
    <s v="GT 1"/>
    <s v="S"/>
    <n v="225"/>
    <n v="217.12299999999999"/>
    <n v="0"/>
    <n v="0"/>
    <n v="0"/>
    <n v="55.28"/>
    <n v="0.5"/>
    <n v="0"/>
    <n v="0"/>
    <m/>
    <x v="0"/>
    <s v="PRFGET33330013GT 1TG"/>
    <s v="Planta de Reserva Fr¡a Generaci¢n Eten S.A."/>
    <x v="20"/>
    <x v="20"/>
    <s v="C.T. RF de Generacion Eten"/>
    <x v="85"/>
    <s v="TG"/>
    <x v="0"/>
    <x v="198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"/>
    <n v="0"/>
    <m/>
    <n v="18.75"/>
    <n v="18.093583333333331"/>
    <n v="0"/>
    <n v="0"/>
    <n v="79"/>
    <s v="BASE DE DATOS"/>
    <m/>
  </r>
  <r>
    <s v="24"/>
    <x v="9"/>
    <s v="PRFGET"/>
    <s v="33330013"/>
    <s v="33330013"/>
    <x v="2"/>
    <s v="GT 2"/>
    <s v="S"/>
    <n v="8.44"/>
    <n v="0"/>
    <n v="0"/>
    <n v="0"/>
    <n v="0"/>
    <n v="7.93"/>
    <n v="0"/>
    <n v="0"/>
    <n v="0"/>
    <m/>
    <x v="0"/>
    <s v="PRFGET33330013GT 2EL"/>
    <s v="Planta de Reserva Fr¡a Generaci¢n Eten S.A."/>
    <x v="20"/>
    <x v="20"/>
    <s v="C.T. RF de Generacion Eten"/>
    <x v="85"/>
    <s v="EL"/>
    <x v="2"/>
    <x v="199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"/>
    <n v="0"/>
    <m/>
    <n v="0.70333333333333325"/>
    <n v="0.66083333333333327"/>
    <n v="0"/>
    <n v="0"/>
    <n v="79"/>
    <s v="BASE DE DATOS"/>
    <m/>
  </r>
  <r>
    <s v="24"/>
    <x v="9"/>
    <s v="PRFGET"/>
    <s v="33330013"/>
    <s v="33330013"/>
    <x v="2"/>
    <s v="Unid. de Emergencia"/>
    <s v="S"/>
    <n v="2.19"/>
    <n v="2.19"/>
    <n v="0"/>
    <n v="0"/>
    <n v="0"/>
    <n v="0"/>
    <n v="0"/>
    <n v="0"/>
    <n v="0"/>
    <m/>
    <x v="0"/>
    <s v="PRFGET33330013Unid. de EmergenciaEL"/>
    <s v="Planta de Reserva Fr¡a Generaci¢n Eten S.A."/>
    <x v="20"/>
    <x v="20"/>
    <s v="C.T. RF de Generacion Eten"/>
    <x v="85"/>
    <s v="EL"/>
    <x v="2"/>
    <x v="200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"/>
    <n v="0"/>
    <m/>
    <n v="0.1825"/>
    <n v="0.1825"/>
    <n v="0"/>
    <n v="0"/>
    <n v="79"/>
    <s v="BASE DE DATOS"/>
    <m/>
  </r>
  <r>
    <s v="24"/>
    <x v="10"/>
    <s v="PRFGET"/>
    <s v="33330013"/>
    <s v="33330013"/>
    <x v="0"/>
    <s v="GT 1"/>
    <s v="S"/>
    <n v="225"/>
    <n v="217.12299999999999"/>
    <n v="0"/>
    <n v="0"/>
    <n v="0"/>
    <n v="394.27"/>
    <n v="0"/>
    <n v="0"/>
    <n v="0"/>
    <m/>
    <x v="0"/>
    <s v="PRFGET33330013GT 1TG"/>
    <s v="Planta de Reserva Fr¡a Generaci¢n Eten S.A."/>
    <x v="20"/>
    <x v="20"/>
    <s v="C.T. RF de Generacion Eten"/>
    <x v="85"/>
    <s v="TG"/>
    <x v="0"/>
    <x v="198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0"/>
    <n v="0"/>
    <m/>
    <n v="18.75"/>
    <n v="18.093583333333331"/>
    <n v="0"/>
    <n v="0"/>
    <n v="79"/>
    <s v="BASE DE DATOS"/>
    <m/>
  </r>
  <r>
    <s v="24"/>
    <x v="10"/>
    <s v="PRFGET"/>
    <s v="33330013"/>
    <s v="33330013"/>
    <x v="2"/>
    <s v="GT 2"/>
    <s v="S"/>
    <n v="8.44"/>
    <n v="7.93"/>
    <n v="0"/>
    <n v="2.7290000000000001"/>
    <n v="2.7290000000000001"/>
    <n v="0"/>
    <n v="0.4"/>
    <n v="126.42"/>
    <n v="0"/>
    <m/>
    <x v="0"/>
    <s v="PRFGET33330013GT 2EL"/>
    <s v="Planta de Reserva Fr¡a Generaci¢n Eten S.A."/>
    <x v="20"/>
    <x v="20"/>
    <s v="C.T. RF de Generacion Eten"/>
    <x v="85"/>
    <s v="EL"/>
    <x v="2"/>
    <x v="199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2.7290000000000001"/>
    <n v="2.7290000000000001E-3"/>
    <m/>
    <n v="0.70333333333333325"/>
    <n v="0.66083333333333327"/>
    <n v="0"/>
    <n v="0"/>
    <n v="79"/>
    <s v="BASE DE DATOS"/>
    <m/>
  </r>
  <r>
    <s v="24"/>
    <x v="10"/>
    <s v="PRFGET"/>
    <s v="33330013"/>
    <s v="33330013"/>
    <x v="2"/>
    <s v="Unid. de Emergencia"/>
    <s v="S"/>
    <n v="2.19"/>
    <n v="2.19"/>
    <n v="12.542999999999999"/>
    <n v="38.201999999999998"/>
    <n v="50.744999999999997"/>
    <n v="0"/>
    <n v="140"/>
    <n v="0"/>
    <n v="38"/>
    <m/>
    <x v="0"/>
    <s v="PRFGET33330013Unid. de EmergenciaEL"/>
    <s v="Planta de Reserva Fr¡a Generaci¢n Eten S.A."/>
    <x v="20"/>
    <x v="20"/>
    <s v="C.T. RF de Generacion Eten"/>
    <x v="85"/>
    <s v="EL"/>
    <x v="2"/>
    <x v="200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50.744999999999997"/>
    <n v="5.0744999999999998E-2"/>
    <m/>
    <n v="0.1825"/>
    <n v="0.1825"/>
    <n v="0"/>
    <n v="0"/>
    <n v="79"/>
    <s v="BASE DE DATOS"/>
    <m/>
  </r>
  <r>
    <s v="24"/>
    <x v="9"/>
    <s v="FENIXP"/>
    <s v="33162508"/>
    <s v="33162508"/>
    <x v="3"/>
    <s v="TG11"/>
    <s v="S"/>
    <n v="193.4"/>
    <n v="177.09399999999999"/>
    <n v="19766.307000000001"/>
    <n v="90957.991999999998"/>
    <n v="110724.299"/>
    <n v="104.5"/>
    <n v="639.5"/>
    <n v="0"/>
    <n v="0"/>
    <m/>
    <x v="0"/>
    <s v="FENIXP33162508TG11CC"/>
    <s v="FENIX POWER PERU S.A."/>
    <x v="29"/>
    <x v="29"/>
    <s v="Central Termica Fenix"/>
    <x v="100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10724.299"/>
    <n v="110.724299"/>
    <m/>
    <n v="16.116666666666667"/>
    <n v="14.757833333333332"/>
    <n v="0"/>
    <n v="0"/>
    <n v="51"/>
    <s v="BASE DE DATOS"/>
    <m/>
  </r>
  <r>
    <s v="24"/>
    <x v="9"/>
    <s v="FENIXP"/>
    <s v="33162508"/>
    <s v="33162508"/>
    <x v="3"/>
    <s v="TG12"/>
    <s v="S"/>
    <n v="193.4"/>
    <n v="178.83699999999999"/>
    <n v="20721.363000000001"/>
    <n v="92946.351999999999"/>
    <n v="113667.715"/>
    <n v="86.5"/>
    <n v="657.5"/>
    <n v="0"/>
    <n v="0"/>
    <m/>
    <x v="0"/>
    <s v="FENIXP33162508TG12CC"/>
    <s v="FENIX POWER PERU S.A."/>
    <x v="29"/>
    <x v="29"/>
    <s v="Central Termica Fenix"/>
    <x v="100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13667.715"/>
    <n v="113.667715"/>
    <m/>
    <n v="16.116666666666667"/>
    <n v="14.903083333333333"/>
    <n v="0"/>
    <n v="0"/>
    <n v="51"/>
    <s v="BASE DE DATOS"/>
    <m/>
  </r>
  <r>
    <s v="24"/>
    <x v="9"/>
    <s v="FENIXP"/>
    <s v="33162508"/>
    <s v="33162508"/>
    <x v="3"/>
    <s v="TV10"/>
    <s v="S"/>
    <n v="192"/>
    <n v="216.02799999999999"/>
    <n v="19277.038"/>
    <n v="86272.414000000004"/>
    <n v="105549.452"/>
    <n v="155.5"/>
    <n v="588.5"/>
    <n v="0"/>
    <n v="0"/>
    <m/>
    <x v="0"/>
    <s v="FENIXP33162508TV10CC"/>
    <s v="FENIX POWER PERU S.A."/>
    <x v="29"/>
    <x v="29"/>
    <s v="Central Termica Fenix"/>
    <x v="100"/>
    <s v="TV"/>
    <x v="3"/>
    <x v="22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5549.452"/>
    <n v="105.549452"/>
    <m/>
    <n v="16"/>
    <n v="18.002333333333333"/>
    <n v="0"/>
    <n v="0"/>
    <n v="51"/>
    <s v="BASE DE DATOS"/>
    <m/>
  </r>
  <r>
    <s v="24"/>
    <x v="10"/>
    <s v="FENIXP"/>
    <s v="33162508"/>
    <s v="33162508"/>
    <x v="3"/>
    <s v="TG11"/>
    <s v="S"/>
    <n v="193.4"/>
    <n v="177.09399999999999"/>
    <n v="22173.360000000001"/>
    <n v="99938.067999999999"/>
    <n v="122111.428"/>
    <n v="0"/>
    <n v="720"/>
    <n v="0"/>
    <n v="0"/>
    <m/>
    <x v="0"/>
    <s v="FENIXP33162508TG11CC"/>
    <s v="FENIX POWER PERU S.A."/>
    <x v="29"/>
    <x v="29"/>
    <s v="Central Termica Fenix"/>
    <x v="100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2111.428"/>
    <n v="122.111428"/>
    <m/>
    <n v="16.116666666666667"/>
    <n v="14.757833333333332"/>
    <n v="0"/>
    <n v="0"/>
    <n v="51"/>
    <s v="BASE DE DATOS"/>
    <m/>
  </r>
  <r>
    <s v="24"/>
    <x v="10"/>
    <s v="FENIXP"/>
    <s v="33162508"/>
    <s v="33162508"/>
    <x v="3"/>
    <s v="TG12"/>
    <s v="S"/>
    <n v="193.4"/>
    <n v="178.83699999999999"/>
    <n v="22220.210999999999"/>
    <n v="100169.648"/>
    <n v="122389.859"/>
    <n v="0"/>
    <n v="720"/>
    <n v="0"/>
    <n v="0"/>
    <m/>
    <x v="0"/>
    <s v="FENIXP33162508TG12CC"/>
    <s v="FENIX POWER PERU S.A."/>
    <x v="29"/>
    <x v="29"/>
    <s v="Central Termica Fenix"/>
    <x v="100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2389.859"/>
    <n v="122.389859"/>
    <m/>
    <n v="16.116666666666667"/>
    <n v="14.903083333333333"/>
    <n v="0"/>
    <n v="0"/>
    <n v="51"/>
    <s v="BASE DE DATOS"/>
    <m/>
  </r>
  <r>
    <s v="24"/>
    <x v="10"/>
    <s v="FENIXP"/>
    <s v="33162508"/>
    <s v="33162508"/>
    <x v="3"/>
    <s v="TV10"/>
    <s v="S"/>
    <n v="192"/>
    <n v="216.02799999999999"/>
    <n v="22834.841"/>
    <n v="105605.749"/>
    <n v="128440.59"/>
    <n v="0"/>
    <n v="720"/>
    <n v="0"/>
    <n v="0"/>
    <m/>
    <x v="0"/>
    <s v="FENIXP33162508TV10CC"/>
    <s v="FENIX POWER PERU S.A."/>
    <x v="29"/>
    <x v="29"/>
    <s v="Central Termica Fenix"/>
    <x v="100"/>
    <s v="TV"/>
    <x v="3"/>
    <x v="22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8440.59"/>
    <n v="128.44058999999999"/>
    <m/>
    <n v="16"/>
    <n v="18.002333333333333"/>
    <n v="0"/>
    <n v="0"/>
    <n v="51"/>
    <s v="BASE DE DATOS"/>
    <m/>
  </r>
  <r>
    <s v="24"/>
    <x v="9"/>
    <s v="GENRNT"/>
    <s v="33372916"/>
    <s v="33372916"/>
    <x v="2"/>
    <s v="G-1"/>
    <s v="S"/>
    <n v="11.6"/>
    <n v="11.234"/>
    <n v="1167.999"/>
    <n v="3982.7689999999998"/>
    <n v="5150.768"/>
    <n v="115.95"/>
    <n v="608"/>
    <n v="0.05"/>
    <n v="1427.8"/>
    <m/>
    <x v="0"/>
    <s v="GENRNT33372916G-1EL"/>
    <s v="Genrent del Peru S.A.C."/>
    <x v="6"/>
    <x v="6"/>
    <s v="C.T. Iquitos Nueva"/>
    <x v="13"/>
    <s v="EL"/>
    <x v="2"/>
    <x v="28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150.768"/>
    <n v="5.1507680000000002"/>
    <m/>
    <n v="0.96666666666666667"/>
    <n v="0.9361666666666667"/>
    <n v="0"/>
    <n v="0"/>
    <n v="54"/>
    <s v="BASE DE DATOS"/>
    <m/>
  </r>
  <r>
    <s v="24"/>
    <x v="9"/>
    <s v="GENRNT"/>
    <s v="33372916"/>
    <s v="33372916"/>
    <x v="2"/>
    <s v="G-2"/>
    <s v="S"/>
    <n v="11.6"/>
    <n v="11.234999999999999"/>
    <n v="1183.23"/>
    <n v="4589.482"/>
    <n v="5772.7120000000004"/>
    <n v="47"/>
    <n v="677"/>
    <n v="0"/>
    <n v="1393.19"/>
    <m/>
    <x v="0"/>
    <s v="GENRNT33372916G-2EL"/>
    <s v="Genrent del Peru S.A.C."/>
    <x v="6"/>
    <x v="6"/>
    <s v="C.T. Iquitos Nueva"/>
    <x v="13"/>
    <s v="EL"/>
    <x v="2"/>
    <x v="29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772.7120000000004"/>
    <n v="5.7727120000000003"/>
    <m/>
    <n v="0.96666666666666667"/>
    <n v="0.93624999999999992"/>
    <n v="0"/>
    <n v="-9.0949470177292824E-13"/>
    <n v="54"/>
    <s v="BASE DE DATOS"/>
    <m/>
  </r>
  <r>
    <s v="24"/>
    <x v="9"/>
    <s v="GENRNT"/>
    <s v="33372916"/>
    <s v="33372916"/>
    <x v="2"/>
    <s v="G-3"/>
    <s v="S"/>
    <n v="11.6"/>
    <n v="11.321"/>
    <n v="1105.018"/>
    <n v="4049.114"/>
    <n v="5154.1319999999996"/>
    <n v="118.8"/>
    <n v="605"/>
    <n v="0.2"/>
    <n v="969.25"/>
    <m/>
    <x v="0"/>
    <s v="GENRNT33372916G-3EL"/>
    <s v="Genrent del Peru S.A.C."/>
    <x v="6"/>
    <x v="6"/>
    <s v="C.T. Iquitos Nueva"/>
    <x v="13"/>
    <s v="EL"/>
    <x v="2"/>
    <x v="30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154.1319999999996"/>
    <n v="5.1541319999999997"/>
    <m/>
    <n v="0.96666666666666667"/>
    <n v="0.94341666666666668"/>
    <n v="0"/>
    <n v="0"/>
    <n v="54"/>
    <s v="BASE DE DATOS"/>
    <m/>
  </r>
  <r>
    <s v="24"/>
    <x v="9"/>
    <s v="GENRNT"/>
    <s v="33372916"/>
    <s v="33372916"/>
    <x v="2"/>
    <s v="G-4"/>
    <s v="S"/>
    <n v="11.6"/>
    <n v="11.519"/>
    <n v="828.47199999999998"/>
    <n v="2651.221"/>
    <n v="3479.6930000000002"/>
    <n v="299.91000000000003"/>
    <n v="424"/>
    <n v="0.08"/>
    <n v="565.29999999999995"/>
    <m/>
    <x v="0"/>
    <s v="GENRNT33372916G-4EL"/>
    <s v="Genrent del Peru S.A.C."/>
    <x v="6"/>
    <x v="6"/>
    <s v="C.T. Iquitos Nueva"/>
    <x v="13"/>
    <s v="EL"/>
    <x v="2"/>
    <x v="31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3479.6930000000002"/>
    <n v="3.4796930000000001"/>
    <m/>
    <n v="0.96666666666666667"/>
    <n v="0.95991666666666664"/>
    <n v="0"/>
    <n v="0"/>
    <n v="54"/>
    <s v="BASE DE DATOS"/>
    <m/>
  </r>
  <r>
    <s v="24"/>
    <x v="9"/>
    <s v="GENRNT"/>
    <s v="33372916"/>
    <s v="33372916"/>
    <x v="2"/>
    <s v="G-5"/>
    <s v="S"/>
    <n v="11.6"/>
    <n v="11.326000000000001"/>
    <n v="1145.07"/>
    <n v="4095.5909999999999"/>
    <n v="5240.6610000000001"/>
    <n v="144"/>
    <n v="580"/>
    <n v="0"/>
    <n v="1660.64"/>
    <m/>
    <x v="0"/>
    <s v="GENRNT33372916G-5EL"/>
    <s v="Genrent del Peru S.A.C."/>
    <x v="6"/>
    <x v="6"/>
    <s v="C.T. Iquitos Nueva"/>
    <x v="13"/>
    <s v="EL"/>
    <x v="2"/>
    <x v="32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240.6610000000001"/>
    <n v="5.2406610000000002"/>
    <m/>
    <n v="0.96666666666666667"/>
    <n v="0.94383333333333341"/>
    <n v="0"/>
    <n v="0"/>
    <n v="54"/>
    <s v="BASE DE DATOS"/>
    <m/>
  </r>
  <r>
    <s v="24"/>
    <x v="9"/>
    <s v="GENRNT"/>
    <s v="33372916"/>
    <s v="33372916"/>
    <x v="2"/>
    <s v="G-6"/>
    <s v="S"/>
    <n v="11.6"/>
    <n v="11.6"/>
    <n v="1180.732"/>
    <n v="4566.0479999999998"/>
    <n v="5746.78"/>
    <n v="56.96"/>
    <n v="667"/>
    <n v="0.04"/>
    <n v="1037.43"/>
    <m/>
    <x v="0"/>
    <s v="GENRNT33372916G-6EL"/>
    <s v="Genrent del Peru S.A.C."/>
    <x v="6"/>
    <x v="6"/>
    <s v="C.T. Iquitos Nueva"/>
    <x v="13"/>
    <s v="EL"/>
    <x v="2"/>
    <x v="33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746.78"/>
    <n v="5.7467799999999993"/>
    <m/>
    <n v="0.96666666666666667"/>
    <n v="0.96666666666666667"/>
    <n v="0"/>
    <n v="0"/>
    <n v="54"/>
    <s v="BASE DE DATOS"/>
    <m/>
  </r>
  <r>
    <s v="24"/>
    <x v="9"/>
    <s v="GENRNT"/>
    <s v="33372916"/>
    <s v="33372916"/>
    <x v="2"/>
    <s v="G-7"/>
    <s v="S"/>
    <n v="11.6"/>
    <n v="11.523999999999999"/>
    <n v="1174.693"/>
    <n v="4617.0410000000002"/>
    <n v="5791.7340000000004"/>
    <n v="54"/>
    <n v="670"/>
    <n v="0"/>
    <n v="685.74"/>
    <m/>
    <x v="0"/>
    <s v="GENRNT33372916G-7EL"/>
    <s v="Genrent del Peru S.A.C."/>
    <x v="6"/>
    <x v="6"/>
    <s v="C.T. Iquitos Nueva"/>
    <x v="13"/>
    <s v="EL"/>
    <x v="2"/>
    <x v="34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791.7340000000004"/>
    <n v="5.7917339999999999"/>
    <m/>
    <n v="0.96666666666666667"/>
    <n v="0.96033333333333326"/>
    <n v="0"/>
    <n v="0"/>
    <n v="54"/>
    <s v="BASE DE DATOS"/>
    <m/>
  </r>
  <r>
    <s v="24"/>
    <x v="10"/>
    <s v="GENRNT"/>
    <s v="33372916"/>
    <s v="33372916"/>
    <x v="2"/>
    <s v="G-1"/>
    <s v="S"/>
    <n v="11.6"/>
    <n v="11.234"/>
    <n v="1070.98"/>
    <n v="3896.0569999999998"/>
    <n v="4967.0370000000003"/>
    <n v="151"/>
    <n v="573"/>
    <n v="0"/>
    <n v="1432.84"/>
    <m/>
    <x v="0"/>
    <s v="GENRNT33372916G-1EL"/>
    <s v="Genrent del Peru S.A.C."/>
    <x v="6"/>
    <x v="6"/>
    <s v="C.T. Iquitos Nueva"/>
    <x v="13"/>
    <s v="EL"/>
    <x v="2"/>
    <x v="28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967.0370000000003"/>
    <n v="4.9670370000000004"/>
    <m/>
    <n v="0.96666666666666667"/>
    <n v="0.9361666666666667"/>
    <n v="0"/>
    <n v="0"/>
    <n v="54"/>
    <s v="BASE DE DATOS"/>
    <m/>
  </r>
  <r>
    <s v="24"/>
    <x v="10"/>
    <s v="GENRNT"/>
    <s v="33372916"/>
    <s v="33372916"/>
    <x v="2"/>
    <s v="G-2"/>
    <s v="S"/>
    <n v="11.6"/>
    <n v="11.234999999999999"/>
    <n v="1202.893"/>
    <n v="4618.2359999999999"/>
    <n v="5821.1289999999999"/>
    <n v="68"/>
    <n v="656"/>
    <n v="0"/>
    <n v="1197.81"/>
    <m/>
    <x v="0"/>
    <s v="GENRNT33372916G-2EL"/>
    <s v="Genrent del Peru S.A.C."/>
    <x v="6"/>
    <x v="6"/>
    <s v="C.T. Iquitos Nueva"/>
    <x v="13"/>
    <s v="EL"/>
    <x v="2"/>
    <x v="29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821.1289999999999"/>
    <n v="5.821129"/>
    <m/>
    <n v="0.96666666666666667"/>
    <n v="0.93624999999999992"/>
    <n v="0"/>
    <n v="0"/>
    <n v="54"/>
    <s v="BASE DE DATOS"/>
    <m/>
  </r>
  <r>
    <s v="24"/>
    <x v="10"/>
    <s v="GENRNT"/>
    <s v="33372916"/>
    <s v="33372916"/>
    <x v="2"/>
    <s v="G-3"/>
    <s v="S"/>
    <n v="11.6"/>
    <n v="11.321"/>
    <n v="1189.077"/>
    <n v="4053.4140000000002"/>
    <n v="5242.491"/>
    <n v="129"/>
    <n v="595"/>
    <n v="0"/>
    <n v="741.43"/>
    <m/>
    <x v="0"/>
    <s v="GENRNT33372916G-3EL"/>
    <s v="Genrent del Peru S.A.C."/>
    <x v="6"/>
    <x v="6"/>
    <s v="C.T. Iquitos Nueva"/>
    <x v="13"/>
    <s v="EL"/>
    <x v="2"/>
    <x v="30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242.491"/>
    <n v="5.2424910000000002"/>
    <m/>
    <n v="0.96666666666666667"/>
    <n v="0.94341666666666668"/>
    <n v="0"/>
    <n v="0"/>
    <n v="54"/>
    <s v="BASE DE DATOS"/>
    <m/>
  </r>
  <r>
    <s v="24"/>
    <x v="10"/>
    <s v="GENRNT"/>
    <s v="33372916"/>
    <s v="33372916"/>
    <x v="2"/>
    <s v="G-4"/>
    <s v="S"/>
    <n v="11.6"/>
    <n v="11.519"/>
    <n v="1008.843"/>
    <n v="3548.3069999999998"/>
    <n v="4557.1499999999996"/>
    <n v="186.95"/>
    <n v="537"/>
    <n v="0.05"/>
    <n v="843.77"/>
    <m/>
    <x v="0"/>
    <s v="GENRNT33372916G-4EL"/>
    <s v="Genrent del Peru S.A.C."/>
    <x v="6"/>
    <x v="6"/>
    <s v="C.T. Iquitos Nueva"/>
    <x v="13"/>
    <s v="EL"/>
    <x v="2"/>
    <x v="31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4557.1499999999996"/>
    <n v="4.55715"/>
    <m/>
    <n v="0.96666666666666667"/>
    <n v="0.95991666666666664"/>
    <n v="0"/>
    <n v="0"/>
    <n v="54"/>
    <s v="BASE DE DATOS"/>
    <m/>
  </r>
  <r>
    <s v="24"/>
    <x v="10"/>
    <s v="GENRNT"/>
    <s v="33372916"/>
    <s v="33372916"/>
    <x v="2"/>
    <s v="G-5"/>
    <s v="S"/>
    <n v="11.6"/>
    <n v="11.326000000000001"/>
    <n v="635.34400000000005"/>
    <n v="2280.6370000000002"/>
    <n v="2915.9810000000002"/>
    <n v="159"/>
    <n v="314"/>
    <n v="0"/>
    <n v="833.2"/>
    <m/>
    <x v="0"/>
    <s v="GENRNT33372916G-5EL"/>
    <s v="Genrent del Peru S.A.C."/>
    <x v="6"/>
    <x v="6"/>
    <s v="C.T. Iquitos Nueva"/>
    <x v="13"/>
    <s v="EL"/>
    <x v="2"/>
    <x v="32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2915.9810000000002"/>
    <n v="2.9159810000000004"/>
    <m/>
    <n v="0.96666666666666667"/>
    <n v="0.94383333333333341"/>
    <n v="0"/>
    <n v="0"/>
    <n v="54"/>
    <s v="BASE DE DATOS"/>
    <m/>
  </r>
  <r>
    <s v="24"/>
    <x v="10"/>
    <s v="GENRNT"/>
    <s v="33372916"/>
    <s v="33372916"/>
    <x v="2"/>
    <s v="G-6"/>
    <s v="S"/>
    <n v="11.6"/>
    <n v="11.6"/>
    <n v="1111.913"/>
    <n v="4521.2619999999997"/>
    <n v="5633.1750000000002"/>
    <n v="91.47"/>
    <n v="631"/>
    <n v="1.53"/>
    <n v="942.67"/>
    <m/>
    <x v="0"/>
    <s v="GENRNT33372916G-6EL"/>
    <s v="Genrent del Peru S.A.C."/>
    <x v="6"/>
    <x v="6"/>
    <s v="C.T. Iquitos Nueva"/>
    <x v="13"/>
    <s v="EL"/>
    <x v="2"/>
    <x v="33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633.1750000000002"/>
    <n v="5.6331750000000005"/>
    <m/>
    <n v="0.96666666666666667"/>
    <n v="0.96666666666666667"/>
    <n v="0"/>
    <n v="-9.0949470177292824E-13"/>
    <n v="54"/>
    <s v="BASE DE DATOS"/>
    <m/>
  </r>
  <r>
    <s v="24"/>
    <x v="10"/>
    <s v="GENRNT"/>
    <s v="33372916"/>
    <s v="33372916"/>
    <x v="2"/>
    <s v="G-7"/>
    <s v="S"/>
    <n v="11.6"/>
    <n v="11.523999999999999"/>
    <n v="1154.424"/>
    <n v="4151.2120000000004"/>
    <n v="5305.6360000000004"/>
    <n v="121.96"/>
    <n v="602"/>
    <n v="0.04"/>
    <n v="1422.78"/>
    <m/>
    <x v="0"/>
    <s v="GENRNT33372916G-7EL"/>
    <s v="Genrent del Peru S.A.C."/>
    <x v="6"/>
    <x v="6"/>
    <s v="C.T. Iquitos Nueva"/>
    <x v="13"/>
    <s v="EL"/>
    <x v="2"/>
    <x v="34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305.6360000000004"/>
    <n v="5.3056360000000007"/>
    <m/>
    <n v="0.96666666666666667"/>
    <n v="0.96033333333333326"/>
    <n v="0"/>
    <n v="0"/>
    <n v="54"/>
    <s v="BASE DE DATOS"/>
    <m/>
  </r>
  <r>
    <s v="24"/>
    <x v="9"/>
    <s v="KALLPA"/>
    <s v="33145006"/>
    <s v="33145006"/>
    <x v="0"/>
    <s v="TG1"/>
    <s v="S"/>
    <n v="187.07300000000001"/>
    <n v="185.69399999999999"/>
    <n v="24988.821"/>
    <n v="109092.91499999999"/>
    <n v="134081.736"/>
    <n v="0"/>
    <n v="744"/>
    <n v="0"/>
    <n v="0"/>
    <m/>
    <x v="0"/>
    <s v="KALLPA33145006TG1TG"/>
    <s v="Kallpa Generaci¢n S.A."/>
    <x v="22"/>
    <x v="22"/>
    <s v="C.T. Kallpa"/>
    <x v="88"/>
    <s v="TG"/>
    <x v="3"/>
    <x v="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4081.736"/>
    <n v="134.08173600000001"/>
    <m/>
    <n v="15.589416666666667"/>
    <n v="15.474499999999999"/>
    <n v="0"/>
    <n v="0"/>
    <n v="66"/>
    <s v="BASE DE DATOS"/>
    <m/>
  </r>
  <r>
    <s v="24"/>
    <x v="9"/>
    <s v="KALLPA"/>
    <s v="33145006"/>
    <s v="33145006"/>
    <x v="0"/>
    <s v="TG2"/>
    <s v="S"/>
    <n v="191.429"/>
    <n v="179.23699999999999"/>
    <n v="27932.064999999999"/>
    <n v="121131.583"/>
    <n v="149063.64799999999"/>
    <n v="0"/>
    <n v="744"/>
    <n v="0"/>
    <n v="0"/>
    <m/>
    <x v="0"/>
    <s v="KALLPA33145006TG2TG"/>
    <s v="Kallpa Generaci¢n S.A."/>
    <x v="22"/>
    <x v="22"/>
    <s v="C.T. Kallpa"/>
    <x v="88"/>
    <s v="TG"/>
    <x v="3"/>
    <x v="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49063.64799999999"/>
    <n v="149.063648"/>
    <m/>
    <n v="15.952416666666666"/>
    <n v="14.936416666666666"/>
    <n v="0"/>
    <n v="0"/>
    <n v="66"/>
    <s v="BASE DE DATOS"/>
    <m/>
  </r>
  <r>
    <s v="24"/>
    <x v="9"/>
    <s v="KALLPA"/>
    <s v="33145006"/>
    <s v="33145006"/>
    <x v="0"/>
    <s v="TG3"/>
    <s v="S"/>
    <n v="193.74799999999999"/>
    <n v="186.24"/>
    <n v="27970.192999999999"/>
    <n v="120842.43700000001"/>
    <n v="148812.63"/>
    <n v="0"/>
    <n v="744"/>
    <n v="0"/>
    <n v="0"/>
    <m/>
    <x v="0"/>
    <s v="KALLPA33145006TG3TG"/>
    <s v="Kallpa Generaci¢n S.A."/>
    <x v="22"/>
    <x v="22"/>
    <s v="C.T. Kallpa"/>
    <x v="88"/>
    <s v="TG"/>
    <x v="3"/>
    <x v="20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48812.63"/>
    <n v="148.81263000000001"/>
    <m/>
    <n v="16.145666666666667"/>
    <n v="15.520000000000001"/>
    <n v="0"/>
    <n v="0"/>
    <n v="66"/>
    <s v="BASE DE DATOS"/>
    <m/>
  </r>
  <r>
    <s v="24"/>
    <x v="9"/>
    <s v="KALLPA"/>
    <s v="33170108"/>
    <s v="33170108"/>
    <x v="0"/>
    <s v="TG5"/>
    <s v="S"/>
    <n v="195.428"/>
    <n v="214.142"/>
    <n v="28352.884999999998"/>
    <n v="126482.996"/>
    <n v="154835.88099999999"/>
    <n v="0"/>
    <n v="744"/>
    <n v="0"/>
    <n v="0"/>
    <m/>
    <x v="0"/>
    <s v="KALLPA33170108TG5TG"/>
    <s v="Kallpa Generaci¢n S.A."/>
    <x v="22"/>
    <x v="22"/>
    <s v="C.T. Las Flores"/>
    <x v="89"/>
    <s v="TG"/>
    <x v="3"/>
    <x v="18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54835.88099999999"/>
    <n v="154.835881"/>
    <m/>
    <n v="16.285666666666668"/>
    <n v="17.845166666666668"/>
    <n v="0"/>
    <n v="0"/>
    <n v="66"/>
    <s v="BASE DE DATOS"/>
    <m/>
  </r>
  <r>
    <s v="24"/>
    <x v="9"/>
    <s v="KALLPA"/>
    <s v="33145006"/>
    <s v="33145006"/>
    <x v="1"/>
    <s v="TV"/>
    <s v="S"/>
    <n v="406.75"/>
    <n v="345.10300000000001"/>
    <n v="39583.052000000003"/>
    <n v="174539.74"/>
    <n v="214122.79199999999"/>
    <n v="0"/>
    <n v="744"/>
    <n v="0"/>
    <n v="0"/>
    <m/>
    <x v="0"/>
    <s v="KALLPA33145006TVTV"/>
    <s v="Kallpa Generaci¢n S.A."/>
    <x v="22"/>
    <x v="22"/>
    <s v="C.T. Kallpa"/>
    <x v="88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214122.79199999999"/>
    <n v="214.12279199999998"/>
    <m/>
    <n v="33.895833333333336"/>
    <n v="28.758583333333334"/>
    <n v="0"/>
    <n v="0"/>
    <n v="66"/>
    <s v="BASE DE DATOS"/>
    <m/>
  </r>
  <r>
    <s v="24"/>
    <x v="9"/>
    <s v="KALLPA"/>
    <s v="33170108"/>
    <s v="33170108"/>
    <x v="1"/>
    <s v="TV"/>
    <s v="S"/>
    <n v="111.172"/>
    <n v="107.654"/>
    <n v="14548.035"/>
    <n v="65011.845999999998"/>
    <n v="79559.880999999994"/>
    <n v="5.97"/>
    <n v="739.45"/>
    <n v="5.97"/>
    <n v="0"/>
    <m/>
    <x v="0"/>
    <s v="KALLPA33170108TVTV"/>
    <s v="Kallpa Generaci¢n S.A."/>
    <x v="22"/>
    <x v="22"/>
    <s v="C.T. Las Flores"/>
    <x v="89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9559.880999999994"/>
    <n v="79.55988099999999"/>
    <m/>
    <n v="9.2643333333333331"/>
    <n v="8.971166666666667"/>
    <n v="0"/>
    <n v="0"/>
    <n v="66"/>
    <s v="BASE DE DATOS"/>
    <m/>
  </r>
  <r>
    <s v="24"/>
    <x v="10"/>
    <s v="KALLPA"/>
    <s v="33145006"/>
    <s v="33145006"/>
    <x v="0"/>
    <s v="TG1"/>
    <s v="S"/>
    <n v="187.07300000000001"/>
    <n v="185.69399999999999"/>
    <n v="20891.68"/>
    <n v="87573.403000000006"/>
    <n v="108465.083"/>
    <n v="47.9"/>
    <n v="672.18"/>
    <n v="0"/>
    <n v="0"/>
    <m/>
    <x v="0"/>
    <s v="KALLPA33145006TG1TG"/>
    <s v="Kallpa Generaci¢n S.A."/>
    <x v="22"/>
    <x v="22"/>
    <s v="C.T. Kallpa"/>
    <x v="88"/>
    <s v="TG"/>
    <x v="3"/>
    <x v="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8465.083"/>
    <n v="108.46508299999999"/>
    <m/>
    <n v="15.589416666666667"/>
    <n v="15.474499999999999"/>
    <n v="0"/>
    <n v="1.4551915228366852E-11"/>
    <n v="66"/>
    <s v="BASE DE DATOS"/>
    <m/>
  </r>
  <r>
    <s v="24"/>
    <x v="10"/>
    <s v="KALLPA"/>
    <s v="33145006"/>
    <s v="33145006"/>
    <x v="0"/>
    <s v="TG2"/>
    <s v="S"/>
    <n v="191.429"/>
    <n v="179.23699999999999"/>
    <n v="23990.57"/>
    <n v="96294.667000000001"/>
    <n v="120285.23699999999"/>
    <n v="0"/>
    <n v="720"/>
    <n v="0"/>
    <n v="0"/>
    <m/>
    <x v="0"/>
    <s v="KALLPA33145006TG2TG"/>
    <s v="Kallpa Generaci¢n S.A."/>
    <x v="22"/>
    <x v="22"/>
    <s v="C.T. Kallpa"/>
    <x v="88"/>
    <s v="TG"/>
    <x v="3"/>
    <x v="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20285.23699999999"/>
    <n v="120.285237"/>
    <m/>
    <n v="15.952416666666666"/>
    <n v="14.936416666666666"/>
    <n v="0"/>
    <n v="0"/>
    <n v="66"/>
    <s v="BASE DE DATOS"/>
    <m/>
  </r>
  <r>
    <s v="24"/>
    <x v="10"/>
    <s v="KALLPA"/>
    <s v="33145006"/>
    <s v="33145006"/>
    <x v="0"/>
    <s v="TG3"/>
    <s v="S"/>
    <n v="193.74799999999999"/>
    <n v="186.24"/>
    <n v="22232.249"/>
    <n v="87677.505000000005"/>
    <n v="109909.754"/>
    <n v="70.12"/>
    <n v="649.67999999999995"/>
    <n v="0"/>
    <n v="0"/>
    <m/>
    <x v="0"/>
    <s v="KALLPA33145006TG3TG"/>
    <s v="Kallpa Generaci¢n S.A."/>
    <x v="22"/>
    <x v="22"/>
    <s v="C.T. Kallpa"/>
    <x v="88"/>
    <s v="TG"/>
    <x v="3"/>
    <x v="20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9909.754"/>
    <n v="109.90975400000001"/>
    <m/>
    <n v="16.145666666666667"/>
    <n v="15.520000000000001"/>
    <n v="0"/>
    <n v="0"/>
    <n v="66"/>
    <s v="BASE DE DATOS"/>
    <m/>
  </r>
  <r>
    <s v="24"/>
    <x v="10"/>
    <s v="KALLPA"/>
    <s v="33170108"/>
    <s v="33170108"/>
    <x v="0"/>
    <s v="TG5"/>
    <s v="S"/>
    <n v="195.428"/>
    <n v="214.142"/>
    <n v="26970.631000000001"/>
    <n v="119173.599"/>
    <n v="146144.23000000001"/>
    <n v="13.95"/>
    <n v="711.4"/>
    <n v="0"/>
    <n v="0"/>
    <m/>
    <x v="0"/>
    <s v="KALLPA33170108TG5TG"/>
    <s v="Kallpa Generaci¢n S.A."/>
    <x v="22"/>
    <x v="22"/>
    <s v="C.T. Las Flores"/>
    <x v="89"/>
    <s v="TG"/>
    <x v="3"/>
    <x v="18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46144.23000000001"/>
    <n v="146.14423000000002"/>
    <m/>
    <n v="16.285666666666668"/>
    <n v="17.845166666666668"/>
    <n v="0"/>
    <n v="0"/>
    <n v="66"/>
    <s v="BASE DE DATOS"/>
    <m/>
  </r>
  <r>
    <s v="24"/>
    <x v="10"/>
    <s v="KALLPA"/>
    <s v="33145006"/>
    <s v="33145006"/>
    <x v="1"/>
    <s v="TV"/>
    <s v="S"/>
    <n v="406.75"/>
    <n v="345.10300000000001"/>
    <n v="33872.688999999998"/>
    <n v="143475.72899999999"/>
    <n v="177348.41800000001"/>
    <n v="0"/>
    <n v="720"/>
    <n v="0"/>
    <n v="0"/>
    <m/>
    <x v="0"/>
    <s v="KALLPA33145006TVTV"/>
    <s v="Kallpa Generaci¢n S.A."/>
    <x v="22"/>
    <x v="22"/>
    <s v="C.T. Kallpa"/>
    <x v="88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77348.41800000001"/>
    <n v="177.34841800000001"/>
    <m/>
    <n v="33.895833333333336"/>
    <n v="28.758583333333334"/>
    <n v="0"/>
    <n v="0"/>
    <n v="66"/>
    <s v="BASE DE DATOS"/>
    <m/>
  </r>
  <r>
    <s v="24"/>
    <x v="10"/>
    <s v="KALLPA"/>
    <s v="33170108"/>
    <s v="33170108"/>
    <x v="1"/>
    <s v="TV"/>
    <s v="S"/>
    <n v="111.172"/>
    <n v="107.654"/>
    <n v="13939.503000000001"/>
    <n v="61915.402999999998"/>
    <n v="75854.906000000003"/>
    <n v="14.28"/>
    <n v="711.07"/>
    <n v="14.28"/>
    <n v="0"/>
    <m/>
    <x v="0"/>
    <s v="KALLPA33170108TVTV"/>
    <s v="Kallpa Generaci¢n S.A."/>
    <x v="22"/>
    <x v="22"/>
    <s v="C.T. Las Flores"/>
    <x v="89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5854.906000000003"/>
    <n v="75.854906"/>
    <m/>
    <n v="9.2643333333333331"/>
    <n v="8.971166666666667"/>
    <n v="0"/>
    <n v="0"/>
    <n v="66"/>
    <s v="BASE DE DATOS"/>
    <m/>
  </r>
  <r>
    <s v="24"/>
    <x v="9"/>
    <s v="ORYGNP"/>
    <s v="33002293"/>
    <s v="33002293"/>
    <x v="0"/>
    <s v="TG-2"/>
    <s v="N"/>
    <n v="0"/>
    <n v="0"/>
    <n v="0"/>
    <n v="0"/>
    <n v="0"/>
    <n v="0"/>
    <n v="0"/>
    <n v="0"/>
    <n v="0"/>
    <m/>
    <x v="0"/>
    <s v="ORYGNP33002293TG-2TG"/>
    <s v="Orygen Perú S.A.A."/>
    <x v="36"/>
    <x v="36"/>
    <s v="C. T. Santa Rosa"/>
    <x v="76"/>
    <s v="TG"/>
    <x v="0"/>
    <x v="180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0"/>
    <n v="0"/>
    <n v="0"/>
    <n v="0"/>
    <n v="73"/>
    <s v="BASE DE DATOS"/>
    <m/>
  </r>
  <r>
    <s v="24"/>
    <x v="9"/>
    <s v="ORYGNP"/>
    <s v="33002293"/>
    <s v="33002293"/>
    <x v="0"/>
    <s v="TG-3"/>
    <s v="N"/>
    <n v="0"/>
    <n v="0"/>
    <n v="0"/>
    <n v="0"/>
    <n v="0"/>
    <n v="0"/>
    <n v="0"/>
    <n v="0"/>
    <n v="0"/>
    <m/>
    <x v="0"/>
    <s v="ORYGNP33002293TG-3TG"/>
    <s v="Orygen Perú S.A.A."/>
    <x v="36"/>
    <x v="36"/>
    <s v="C. T. Santa Rosa"/>
    <x v="76"/>
    <s v="TG"/>
    <x v="0"/>
    <x v="181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0"/>
    <n v="0"/>
    <n v="0"/>
    <n v="0"/>
    <n v="73"/>
    <s v="BASE DE DATOS"/>
    <m/>
  </r>
  <r>
    <s v="24"/>
    <x v="9"/>
    <s v="ORYGNP"/>
    <s v="33002293"/>
    <s v="33002293"/>
    <x v="0"/>
    <s v="TG-4"/>
    <s v="N"/>
    <n v="0"/>
    <n v="0"/>
    <n v="0"/>
    <n v="0"/>
    <n v="0"/>
    <n v="0"/>
    <n v="0"/>
    <n v="0"/>
    <n v="0"/>
    <m/>
    <x v="0"/>
    <s v="ORYGNP33002293TG-4TG"/>
    <s v="Orygen Perú S.A.A."/>
    <x v="36"/>
    <x v="36"/>
    <s v="C. T. Santa Rosa"/>
    <x v="76"/>
    <s v="TG"/>
    <x v="0"/>
    <x v="182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0"/>
    <n v="0"/>
    <n v="0"/>
    <n v="0"/>
    <n v="73"/>
    <s v="BASE DE DATOS"/>
    <m/>
  </r>
  <r>
    <s v="24"/>
    <x v="9"/>
    <s v="ORYGNP"/>
    <s v="33002293"/>
    <s v="33002293"/>
    <x v="0"/>
    <s v="TG-5"/>
    <s v="S"/>
    <n v="59.6"/>
    <n v="47.905000000000001"/>
    <n v="873.28399999999999"/>
    <n v="2333.1640000000002"/>
    <n v="3206.4479999999999"/>
    <n v="0"/>
    <n v="65.2"/>
    <n v="0"/>
    <n v="0"/>
    <m/>
    <x v="0"/>
    <s v="ORYGNP33002293TG-5TG"/>
    <s v="Orygen Perú S.A.A."/>
    <x v="36"/>
    <x v="36"/>
    <s v="C. T. Santa Rosa"/>
    <x v="76"/>
    <s v="TG"/>
    <x v="0"/>
    <x v="183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3206.4479999999999"/>
    <n v="3.206448"/>
    <m/>
    <n v="11.92"/>
    <n v="9.5809999999999995"/>
    <n v="0"/>
    <n v="4.5474735088646412E-13"/>
    <n v="73"/>
    <s v="BASE DE DATOS"/>
    <m/>
  </r>
  <r>
    <s v="24"/>
    <x v="9"/>
    <s v="ORYGNP"/>
    <s v="33002293"/>
    <s v="33002293"/>
    <x v="0"/>
    <s v="TG-6"/>
    <s v="S"/>
    <n v="59.6"/>
    <n v="53.71"/>
    <n v="1149.1199999999999"/>
    <n v="2962.6579999999999"/>
    <n v="4111.777"/>
    <n v="0"/>
    <n v="85.65"/>
    <n v="0"/>
    <n v="0"/>
    <m/>
    <x v="0"/>
    <s v="ORYGNP33002293TG-6TG"/>
    <s v="Orygen Perú S.A.A."/>
    <x v="36"/>
    <x v="36"/>
    <s v="C. T. Santa Rosa"/>
    <x v="76"/>
    <s v="TG"/>
    <x v="0"/>
    <x v="184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4111.777"/>
    <n v="4.111777"/>
    <m/>
    <n v="11.92"/>
    <n v="10.742000000000001"/>
    <n v="0"/>
    <n v="1.0000000002037268E-3"/>
    <n v="73"/>
    <s v="BASE DE DATOS"/>
    <m/>
  </r>
  <r>
    <s v="24"/>
    <x v="9"/>
    <s v="ORYGNP"/>
    <s v="33002293"/>
    <s v="33002293"/>
    <x v="0"/>
    <s v="TG-7"/>
    <s v="S"/>
    <n v="127.5"/>
    <n v="118.14700000000001"/>
    <n v="4173.1390000000001"/>
    <n v="9615.2129999999997"/>
    <n v="13788.351000000001"/>
    <n v="0"/>
    <n v="131.63"/>
    <n v="0"/>
    <n v="0"/>
    <m/>
    <x v="0"/>
    <s v="ORYGNP33002293TG-7TG"/>
    <s v="Orygen Perú S.A.A."/>
    <x v="36"/>
    <x v="36"/>
    <s v="C. T. Santa Rosa"/>
    <x v="76"/>
    <s v="TG"/>
    <x v="0"/>
    <x v="185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13788.351000000001"/>
    <n v="13.788351"/>
    <m/>
    <n v="25.5"/>
    <n v="23.6294"/>
    <n v="0"/>
    <n v="9.9999999838473741E-4"/>
    <n v="73"/>
    <s v="BASE DE DATOS"/>
    <m/>
  </r>
  <r>
    <s v="24"/>
    <x v="9"/>
    <s v="ORYGNP"/>
    <s v="33002293"/>
    <s v="33002293"/>
    <x v="0"/>
    <s v="TG-8"/>
    <s v="S"/>
    <n v="200"/>
    <n v="191.196"/>
    <n v="13723.82"/>
    <n v="34486.756999999998"/>
    <n v="48210.576999999997"/>
    <n v="15.78"/>
    <n v="288.10000000000002"/>
    <n v="9.07"/>
    <n v="0"/>
    <m/>
    <x v="0"/>
    <s v="ORYGNP33002293TG-8TG"/>
    <s v="Orygen Perú S.A.A."/>
    <x v="36"/>
    <x v="36"/>
    <s v="C. T. Santa Rosa"/>
    <x v="76"/>
    <s v="TG"/>
    <x v="0"/>
    <x v="186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48210.576999999997"/>
    <n v="48.210577000000001"/>
    <m/>
    <n v="40"/>
    <n v="38.239199999999997"/>
    <n v="0"/>
    <n v="0"/>
    <n v="73"/>
    <s v="BASE DE DATOS"/>
    <m/>
  </r>
  <r>
    <s v="24"/>
    <x v="9"/>
    <s v="ORYGNP"/>
    <s v="33028294"/>
    <s v="33028294"/>
    <x v="0"/>
    <s v="TG-3"/>
    <s v="S"/>
    <n v="170"/>
    <n v="150.28899999999999"/>
    <n v="25285.569"/>
    <n v="72517.884999999995"/>
    <n v="97803.453999999998"/>
    <n v="0"/>
    <n v="699.73"/>
    <n v="0"/>
    <n v="0"/>
    <m/>
    <x v="0"/>
    <s v="ORYGNP33028294TG-3TG"/>
    <s v="Orygen Perú S.A.A."/>
    <x v="36"/>
    <x v="36"/>
    <s v="C. T. Ventanilla"/>
    <x v="77"/>
    <s v="TG"/>
    <x v="3"/>
    <x v="181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97803.453999999998"/>
    <n v="97.803454000000002"/>
    <m/>
    <n v="34"/>
    <n v="30.057799999999997"/>
    <n v="0"/>
    <n v="0"/>
    <n v="73"/>
    <s v="BASE DE DATOS"/>
    <m/>
  </r>
  <r>
    <s v="24"/>
    <x v="9"/>
    <s v="ORYGNP"/>
    <s v="33028294"/>
    <s v="33028294"/>
    <x v="0"/>
    <s v="TG-4"/>
    <s v="S"/>
    <n v="170"/>
    <n v="150.88900000000001"/>
    <n v="25839.554"/>
    <n v="72793.479000000007"/>
    <n v="98633.032999999996"/>
    <n v="0"/>
    <n v="705.12"/>
    <n v="0"/>
    <n v="0"/>
    <m/>
    <x v="0"/>
    <s v="ORYGNP33028294TG-4TG"/>
    <s v="Orygen Perú S.A.A."/>
    <x v="36"/>
    <x v="36"/>
    <s v="C. T. Ventanilla"/>
    <x v="77"/>
    <s v="TG"/>
    <x v="3"/>
    <x v="182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98633.032999999996"/>
    <n v="98.633032999999998"/>
    <m/>
    <n v="34"/>
    <n v="30.177800000000001"/>
    <n v="0"/>
    <n v="1.4551915228366852E-11"/>
    <n v="73"/>
    <s v="BASE DE DATOS"/>
    <m/>
  </r>
  <r>
    <s v="24"/>
    <x v="9"/>
    <s v="ORYGNP"/>
    <s v="33028294"/>
    <s v="33028294"/>
    <x v="1"/>
    <s v="TV-7"/>
    <s v="S"/>
    <n v="184"/>
    <n v="174.98699999999999"/>
    <n v="26721.279999999999"/>
    <n v="76669.620999999999"/>
    <n v="103390.902"/>
    <n v="0"/>
    <n v="700.4"/>
    <n v="32.380000000000003"/>
    <n v="0"/>
    <m/>
    <x v="0"/>
    <s v="ORYGNP33028294TV-7TV"/>
    <s v="Orygen Perú S.A.A."/>
    <x v="36"/>
    <x v="36"/>
    <s v="C. T. Ventanilla"/>
    <x v="77"/>
    <s v="TV"/>
    <x v="3"/>
    <x v="187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103390.902"/>
    <n v="103.390902"/>
    <m/>
    <n v="36.799999999999997"/>
    <n v="34.997399999999999"/>
    <n v="0"/>
    <n v="-1.0000000038417056E-3"/>
    <n v="73"/>
    <s v="BASE DE DATOS"/>
    <m/>
  </r>
  <r>
    <s v="24"/>
    <x v="8"/>
    <s v="PETRAM"/>
    <s v="CTRER001"/>
    <s v="CTRER001"/>
    <x v="2"/>
    <s v="Grupos 1-2-3"/>
    <s v="S"/>
    <n v="4.8"/>
    <n v="4.4530000000000003"/>
    <n v="358.726"/>
    <n v="1713.4960000000001"/>
    <n v="2072.2220000000002"/>
    <n v="252.79"/>
    <n v="467.21"/>
    <n v="0"/>
    <n v="239.8"/>
    <m/>
    <x v="0"/>
    <s v="PETRAMCTRER001Grupos 1-2-3EL"/>
    <s v="PETRAMAS S.A.C."/>
    <x v="23"/>
    <x v="23"/>
    <s v="C.T. Huaycoloro"/>
    <x v="90"/>
    <s v="EL"/>
    <x v="2"/>
    <x v="205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2"/>
    <x v="0"/>
    <s v="MWh"/>
    <n v="2072.2220000000002"/>
    <n v="2.072222"/>
    <m/>
    <n v="0.39999999999999997"/>
    <n v="0.37108333333333338"/>
    <n v="0"/>
    <n v="0"/>
    <n v="78"/>
    <s v="BASE DE DATOS"/>
    <m/>
  </r>
  <r>
    <s v="24"/>
    <x v="8"/>
    <s v="PETRAM"/>
    <s v="00965764"/>
    <s v="00965764"/>
    <x v="2"/>
    <s v="Grupos 1-2"/>
    <s v="S"/>
    <n v="3.2"/>
    <n v="2.9169999999999998"/>
    <n v="159.62799999999999"/>
    <n v="744.25400000000002"/>
    <n v="903.88199999999995"/>
    <n v="374.84"/>
    <n v="345.16"/>
    <n v="0"/>
    <n v="185.8"/>
    <m/>
    <x v="0"/>
    <s v="PETRAM00965764Grupos 1-2EL"/>
    <s v="PETRAMAS S.A.C."/>
    <x v="23"/>
    <x v="23"/>
    <s v="C.T. La Gringa V"/>
    <x v="91"/>
    <s v="EL"/>
    <x v="2"/>
    <x v="206"/>
    <x v="0"/>
    <s v="Transferido"/>
    <s v="Operativo"/>
    <s v="Generadora"/>
    <x v="0"/>
    <x v="0"/>
    <x v="0"/>
    <x v="0"/>
    <s v="Privado"/>
    <s v="LIMA"/>
    <s v="LIMA"/>
    <s v="HUAROCHIRI"/>
    <s v="HUAYCOLORO"/>
    <n v="0"/>
    <x v="4"/>
    <n v="0"/>
    <x v="1"/>
    <x v="3"/>
    <x v="0"/>
    <s v="MWh"/>
    <n v="903.88199999999995"/>
    <n v="0.90388199999999996"/>
    <m/>
    <n v="0.26666666666666666"/>
    <n v="0.24308333333333332"/>
    <n v="0"/>
    <n v="1.1368683772161603E-13"/>
    <n v="78"/>
    <s v="BASE DE DATOS"/>
    <m/>
  </r>
  <r>
    <s v="24"/>
    <x v="8"/>
    <s v="PETRAM"/>
    <s v="305167"/>
    <s v="305167"/>
    <x v="2"/>
    <s v="Grupos 1_2"/>
    <s v="S"/>
    <n v="2.4"/>
    <n v="1.9279999999999999"/>
    <n v="273.61799999999999"/>
    <n v="1290.4559999999999"/>
    <n v="1564.0740000000001"/>
    <n v="31.13"/>
    <n v="688.87"/>
    <n v="0"/>
    <n v="285.89999999999998"/>
    <m/>
    <x v="0"/>
    <s v="PETRAM305167Grupos 1_2EL"/>
    <s v="PETRAMAS S.A.C."/>
    <x v="23"/>
    <x v="23"/>
    <s v="C.T.B Catalina"/>
    <x v="92"/>
    <s v="EL"/>
    <x v="2"/>
    <x v="207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4"/>
    <x v="0"/>
    <s v="MWh"/>
    <n v="1564.0740000000001"/>
    <n v="1.564074"/>
    <m/>
    <n v="0.19999999999999998"/>
    <n v="0.16066666666666665"/>
    <n v="0"/>
    <n v="-2.2737367544323206E-13"/>
    <n v="78"/>
    <s v="BASE DE DATOS"/>
    <m/>
  </r>
  <r>
    <s v="24"/>
    <x v="8"/>
    <s v="PETRAM"/>
    <s v="00000700"/>
    <s v="00000700"/>
    <x v="2"/>
    <s v="Grupos 1-2"/>
    <s v="S"/>
    <n v="2.4"/>
    <n v="1.9570000000000001"/>
    <n v="176.59399999999999"/>
    <n v="803.399"/>
    <n v="979.99300000000005"/>
    <n v="73.7"/>
    <n v="641.92999999999995"/>
    <n v="4.37"/>
    <n v="301"/>
    <m/>
    <x v="0"/>
    <s v="PETRAM00000700Grupos 1-2EL"/>
    <s v="PETRAMAS S.A.C."/>
    <x v="23"/>
    <x v="23"/>
    <s v="C.T.B Callao"/>
    <x v="93"/>
    <s v="EL"/>
    <x v="2"/>
    <x v="206"/>
    <x v="0"/>
    <s v="Instalado"/>
    <s v="Operativo"/>
    <s v="Generadora"/>
    <x v="0"/>
    <x v="0"/>
    <x v="0"/>
    <x v="0"/>
    <s v="Privado"/>
    <s v="LIMA"/>
    <s v="CALLAO"/>
    <s v="CALLAO"/>
    <s v="VENTANILLA"/>
    <n v="0"/>
    <x v="4"/>
    <n v="0"/>
    <x v="1"/>
    <x v="4"/>
    <x v="0"/>
    <s v="MWh"/>
    <n v="979.99300000000005"/>
    <n v="0.979993"/>
    <m/>
    <n v="0.19999999999999998"/>
    <n v="0.16308333333333333"/>
    <n v="0"/>
    <n v="-1.1368683772161603E-13"/>
    <n v="78"/>
    <s v="BASE DE DATOS"/>
    <m/>
  </r>
  <r>
    <s v="24"/>
    <x v="9"/>
    <s v="PETRAM"/>
    <s v="CTRER001"/>
    <s v="CTRER001"/>
    <x v="2"/>
    <s v="Grupos 1-2-3"/>
    <s v="S"/>
    <n v="4.8"/>
    <n v="4.4530000000000003"/>
    <n v="279.262"/>
    <n v="1281.7760000000001"/>
    <n v="1561.038"/>
    <n v="392.32"/>
    <n v="351.68"/>
    <n v="0"/>
    <n v="397.4"/>
    <m/>
    <x v="0"/>
    <s v="PETRAMCTRER001Grupos 1-2-3EL"/>
    <s v="PETRAMAS S.A.C."/>
    <x v="23"/>
    <x v="23"/>
    <s v="C.T. Huaycoloro"/>
    <x v="90"/>
    <s v="EL"/>
    <x v="2"/>
    <x v="205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2"/>
    <x v="0"/>
    <s v="MWh"/>
    <n v="1561.038"/>
    <n v="1.5610379999999999"/>
    <m/>
    <n v="0.39999999999999997"/>
    <n v="0.37108333333333338"/>
    <n v="0"/>
    <n v="0"/>
    <n v="78"/>
    <s v="BASE DE DATOS"/>
    <m/>
  </r>
  <r>
    <s v="24"/>
    <x v="9"/>
    <s v="PETRAM"/>
    <s v="00965764"/>
    <s v="00965764"/>
    <x v="2"/>
    <s v="Grupos 1-2"/>
    <s v="S"/>
    <n v="3.2"/>
    <n v="2.9169999999999998"/>
    <n v="286.14100000000002"/>
    <n v="1272.934"/>
    <n v="1559.075"/>
    <n v="186.99"/>
    <n v="557.01"/>
    <n v="0"/>
    <n v="349.7"/>
    <m/>
    <x v="0"/>
    <s v="PETRAM00965764Grupos 1-2EL"/>
    <s v="PETRAMAS S.A.C."/>
    <x v="23"/>
    <x v="23"/>
    <s v="C.T. La Gringa V"/>
    <x v="91"/>
    <s v="EL"/>
    <x v="2"/>
    <x v="206"/>
    <x v="0"/>
    <s v="Transferido"/>
    <s v="Operativo"/>
    <s v="Generadora"/>
    <x v="0"/>
    <x v="0"/>
    <x v="0"/>
    <x v="0"/>
    <s v="Privado"/>
    <s v="LIMA"/>
    <s v="LIMA"/>
    <s v="HUAROCHIRI"/>
    <s v="HUAYCOLORO"/>
    <n v="0"/>
    <x v="4"/>
    <n v="0"/>
    <x v="1"/>
    <x v="3"/>
    <x v="0"/>
    <s v="MWh"/>
    <n v="1559.075"/>
    <n v="1.559075"/>
    <m/>
    <n v="0.26666666666666666"/>
    <n v="0.24308333333333332"/>
    <n v="0"/>
    <n v="0"/>
    <n v="78"/>
    <s v="BASE DE DATOS"/>
    <m/>
  </r>
  <r>
    <s v="24"/>
    <x v="9"/>
    <s v="PETRAM"/>
    <s v="305167"/>
    <s v="305167"/>
    <x v="2"/>
    <s v="Grupos 1_2"/>
    <s v="S"/>
    <n v="2.4"/>
    <n v="1.9279999999999999"/>
    <n v="149.626"/>
    <n v="694.81500000000005"/>
    <n v="844.44100000000003"/>
    <n v="384.18"/>
    <n v="359.82"/>
    <n v="0"/>
    <n v="211.1"/>
    <m/>
    <x v="0"/>
    <s v="PETRAM305167Grupos 1_2EL"/>
    <s v="PETRAMAS S.A.C."/>
    <x v="23"/>
    <x v="23"/>
    <s v="C.T.B Catalina"/>
    <x v="92"/>
    <s v="EL"/>
    <x v="2"/>
    <x v="207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4"/>
    <x v="0"/>
    <s v="MWh"/>
    <n v="844.44100000000003"/>
    <n v="0.844441"/>
    <m/>
    <n v="0.19999999999999998"/>
    <n v="0.16066666666666665"/>
    <n v="0"/>
    <n v="0"/>
    <n v="78"/>
    <s v="BASE DE DATOS"/>
    <m/>
  </r>
  <r>
    <s v="24"/>
    <x v="9"/>
    <s v="PETRAM"/>
    <s v="00000700"/>
    <s v="00000700"/>
    <x v="2"/>
    <s v="Grupos 1-2"/>
    <s v="S"/>
    <n v="2.4"/>
    <n v="1.9570000000000001"/>
    <n v="125.95"/>
    <n v="578.43299999999999"/>
    <n v="704.38300000000004"/>
    <n v="395.26"/>
    <n v="337.08"/>
    <n v="11.67"/>
    <n v="350"/>
    <m/>
    <x v="0"/>
    <s v="PETRAM00000700Grupos 1-2EL"/>
    <s v="PETRAMAS S.A.C."/>
    <x v="23"/>
    <x v="23"/>
    <s v="C.T.B Callao"/>
    <x v="93"/>
    <s v="EL"/>
    <x v="2"/>
    <x v="206"/>
    <x v="0"/>
    <s v="Instalado"/>
    <s v="Operativo"/>
    <s v="Generadora"/>
    <x v="0"/>
    <x v="0"/>
    <x v="0"/>
    <x v="0"/>
    <s v="Privado"/>
    <s v="LIMA"/>
    <s v="CALLAO"/>
    <s v="CALLAO"/>
    <s v="VENTANILLA"/>
    <n v="0"/>
    <x v="4"/>
    <n v="0"/>
    <x v="1"/>
    <x v="4"/>
    <x v="0"/>
    <s v="MWh"/>
    <n v="704.38300000000004"/>
    <n v="0.70438300000000009"/>
    <m/>
    <n v="0.19999999999999998"/>
    <n v="0.16308333333333333"/>
    <n v="0"/>
    <n v="0"/>
    <n v="78"/>
    <s v="BASE DE DATOS"/>
    <m/>
  </r>
  <r>
    <s v="24"/>
    <x v="10"/>
    <s v="PETRAM"/>
    <s v="CTRER001"/>
    <s v="CTRER001"/>
    <x v="2"/>
    <s v="Grupos 1-2-3"/>
    <s v="S"/>
    <n v="4.8"/>
    <n v="4.4530000000000003"/>
    <n v="439.64299999999997"/>
    <n v="2022.1130000000001"/>
    <n v="2461.7559999999999"/>
    <n v="186.25"/>
    <n v="533.75"/>
    <n v="0"/>
    <n v="408.8"/>
    <m/>
    <x v="0"/>
    <s v="PETRAMCTRER001Grupos 1-2-3EL"/>
    <s v="PETRAMAS S.A.C."/>
    <x v="23"/>
    <x v="23"/>
    <s v="C.T. Huaycoloro"/>
    <x v="90"/>
    <s v="EL"/>
    <x v="2"/>
    <x v="205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2"/>
    <x v="0"/>
    <s v="MWh"/>
    <n v="2461.7559999999999"/>
    <n v="2.4617559999999998"/>
    <m/>
    <n v="0.39999999999999997"/>
    <n v="0.37108333333333338"/>
    <n v="0"/>
    <n v="0"/>
    <n v="78"/>
    <s v="BASE DE DATOS"/>
    <m/>
  </r>
  <r>
    <s v="24"/>
    <x v="10"/>
    <s v="PETRAM"/>
    <s v="00965764"/>
    <s v="00965764"/>
    <x v="2"/>
    <s v="Grupos 1-2"/>
    <s v="S"/>
    <n v="3.2"/>
    <n v="2.9169999999999998"/>
    <n v="326.92599999999999"/>
    <n v="1518.2239999999999"/>
    <n v="1845.15"/>
    <n v="63.82"/>
    <n v="656.18"/>
    <n v="0"/>
    <n v="377.1"/>
    <m/>
    <x v="0"/>
    <s v="PETRAM00965764Grupos 1-2EL"/>
    <s v="PETRAMAS S.A.C."/>
    <x v="23"/>
    <x v="23"/>
    <s v="C.T. La Gringa V"/>
    <x v="91"/>
    <s v="EL"/>
    <x v="2"/>
    <x v="206"/>
    <x v="0"/>
    <s v="Transferido"/>
    <s v="Operativo"/>
    <s v="Generadora"/>
    <x v="0"/>
    <x v="0"/>
    <x v="0"/>
    <x v="0"/>
    <s v="Privado"/>
    <s v="LIMA"/>
    <s v="LIMA"/>
    <s v="HUAROCHIRI"/>
    <s v="HUAYCOLORO"/>
    <n v="0"/>
    <x v="4"/>
    <n v="0"/>
    <x v="1"/>
    <x v="3"/>
    <x v="0"/>
    <s v="MWh"/>
    <n v="1845.15"/>
    <n v="1.8451500000000001"/>
    <m/>
    <n v="0.26666666666666666"/>
    <n v="0.24308333333333332"/>
    <n v="0"/>
    <n v="-2.2737367544323206E-13"/>
    <n v="78"/>
    <s v="BASE DE DATOS"/>
    <m/>
  </r>
  <r>
    <s v="24"/>
    <x v="10"/>
    <s v="PETRAM"/>
    <s v="305167"/>
    <s v="305167"/>
    <x v="2"/>
    <s v="Grupos 1_2"/>
    <s v="S"/>
    <n v="2.4"/>
    <n v="1.9279999999999999"/>
    <n v="76.218999999999994"/>
    <n v="391.10399999999998"/>
    <n v="467.32299999999998"/>
    <n v="517.59"/>
    <n v="202.41"/>
    <n v="0"/>
    <n v="33.5"/>
    <m/>
    <x v="0"/>
    <s v="PETRAM305167Grupos 1_2EL"/>
    <s v="PETRAMAS S.A.C."/>
    <x v="23"/>
    <x v="23"/>
    <s v="C.T.B Catalina"/>
    <x v="92"/>
    <s v="EL"/>
    <x v="2"/>
    <x v="207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4"/>
    <x v="0"/>
    <s v="MWh"/>
    <n v="467.32299999999998"/>
    <n v="0.46732299999999999"/>
    <m/>
    <n v="0.19999999999999998"/>
    <n v="0.16066666666666665"/>
    <n v="0"/>
    <n v="0"/>
    <n v="78"/>
    <s v="BASE DE DATOS"/>
    <m/>
  </r>
  <r>
    <s v="24"/>
    <x v="10"/>
    <s v="PETRAM"/>
    <s v="00000700"/>
    <s v="00000700"/>
    <x v="2"/>
    <s v="Grupos 1-2"/>
    <s v="S"/>
    <n v="2.4"/>
    <n v="1.9570000000000001"/>
    <n v="242.184"/>
    <n v="1083.8520000000001"/>
    <n v="1326.0360000000001"/>
    <n v="138.13999999999999"/>
    <n v="581.86"/>
    <n v="0"/>
    <n v="108"/>
    <m/>
    <x v="0"/>
    <s v="PETRAM00000700Grupos 1-2EL"/>
    <s v="PETRAMAS S.A.C."/>
    <x v="23"/>
    <x v="23"/>
    <s v="C.T.B Callao"/>
    <x v="93"/>
    <s v="EL"/>
    <x v="2"/>
    <x v="206"/>
    <x v="0"/>
    <s v="Instalado"/>
    <s v="Operativo"/>
    <s v="Generadora"/>
    <x v="0"/>
    <x v="0"/>
    <x v="0"/>
    <x v="0"/>
    <s v="Privado"/>
    <s v="LIMA"/>
    <s v="CALLAO"/>
    <s v="CALLAO"/>
    <s v="VENTANILLA"/>
    <n v="0"/>
    <x v="4"/>
    <n v="0"/>
    <x v="1"/>
    <x v="4"/>
    <x v="0"/>
    <s v="MWh"/>
    <n v="1326.0360000000001"/>
    <n v="1.326036"/>
    <m/>
    <n v="0.19999999999999998"/>
    <n v="0.16308333333333333"/>
    <n v="0"/>
    <n v="0"/>
    <n v="78"/>
    <s v="BASE DE DATOS"/>
    <m/>
  </r>
  <r>
    <s v="24"/>
    <x v="8"/>
    <s v="RIODOB"/>
    <s v="53022913"/>
    <s v="53022913"/>
    <x v="2"/>
    <s v="A1"/>
    <s v="S"/>
    <n v="0.31"/>
    <n v="0"/>
    <n v="0"/>
    <n v="0"/>
    <n v="0"/>
    <n v="0"/>
    <n v="0"/>
    <n v="0"/>
    <n v="0"/>
    <m/>
    <x v="0"/>
    <s v="RIODOB53022913A1EL"/>
    <s v="Empresa El‚ctrica Rio Doble S.A."/>
    <x v="24"/>
    <x v="24"/>
    <s v="GRUPO AUXILIAR PIZARRAS"/>
    <x v="94"/>
    <s v="EL"/>
    <x v="2"/>
    <x v="208"/>
    <x v="0"/>
    <s v="Instalado"/>
    <s v="Operativo"/>
    <s v="Generadora"/>
    <x v="0"/>
    <x v="0"/>
    <x v="1"/>
    <x v="0"/>
    <s v="Privado"/>
    <s v="CAJAMARCA"/>
    <s v="CAJAMARCA"/>
    <s v="SANTA CRUZ"/>
    <s v="SEXI"/>
    <n v="0"/>
    <x v="1"/>
    <n v="0"/>
    <x v="0"/>
    <x v="0"/>
    <x v="0"/>
    <s v="MWh"/>
    <n v="0"/>
    <n v="0"/>
    <m/>
    <n v="2.5833333333333333E-2"/>
    <n v="2.5833333333333333E-2"/>
    <n v="0"/>
    <n v="0"/>
    <n v="44"/>
    <s v="BASE DE DATOS"/>
    <m/>
  </r>
  <r>
    <s v="24"/>
    <x v="9"/>
    <s v="RIODOB"/>
    <s v="53022913"/>
    <s v="53022913"/>
    <x v="2"/>
    <s v="A1"/>
    <s v="S"/>
    <n v="0.31"/>
    <n v="0.31"/>
    <n v="0"/>
    <n v="0"/>
    <n v="0"/>
    <n v="0"/>
    <n v="0"/>
    <n v="0"/>
    <n v="0"/>
    <m/>
    <x v="0"/>
    <s v="RIODOB53022913A1EL"/>
    <s v="Empresa El‚ctrica Rio Doble S.A."/>
    <x v="24"/>
    <x v="24"/>
    <s v="GRUPO AUXILIAR PIZARRAS"/>
    <x v="94"/>
    <s v="EL"/>
    <x v="2"/>
    <x v="208"/>
    <x v="0"/>
    <s v="Instalado"/>
    <s v="Operativo"/>
    <s v="Generadora"/>
    <x v="0"/>
    <x v="0"/>
    <x v="1"/>
    <x v="0"/>
    <s v="Privado"/>
    <s v="CAJAMARCA"/>
    <s v="CAJAMARCA"/>
    <s v="SANTA CRUZ"/>
    <s v="SEXI"/>
    <n v="0"/>
    <x v="1"/>
    <n v="0"/>
    <x v="0"/>
    <x v="0"/>
    <x v="0"/>
    <s v="MWh"/>
    <n v="0"/>
    <n v="0"/>
    <m/>
    <n v="2.5833333333333333E-2"/>
    <n v="2.5833333333333333E-2"/>
    <n v="0"/>
    <n v="0"/>
    <n v="44"/>
    <s v="BASE DE DATOS"/>
    <m/>
  </r>
  <r>
    <s v="24"/>
    <x v="10"/>
    <s v="RIODOB"/>
    <s v="53022913"/>
    <s v="53022913"/>
    <x v="2"/>
    <s v="A1"/>
    <s v="S"/>
    <n v="0.31"/>
    <n v="0"/>
    <n v="0"/>
    <n v="0"/>
    <n v="0"/>
    <n v="0"/>
    <n v="0"/>
    <n v="0"/>
    <n v="0"/>
    <m/>
    <x v="0"/>
    <s v="RIODOB53022913A1EL"/>
    <s v="Empresa El‚ctrica Rio Doble S.A."/>
    <x v="24"/>
    <x v="24"/>
    <s v="GRUPO AUXILIAR PIZARRAS"/>
    <x v="94"/>
    <s v="EL"/>
    <x v="2"/>
    <x v="208"/>
    <x v="0"/>
    <s v="Instalado"/>
    <s v="Operativo"/>
    <s v="Generadora"/>
    <x v="0"/>
    <x v="0"/>
    <x v="1"/>
    <x v="0"/>
    <s v="Privado"/>
    <s v="CAJAMARCA"/>
    <s v="CAJAMARCA"/>
    <s v="SANTA CRUZ"/>
    <s v="SEXI"/>
    <n v="0"/>
    <x v="1"/>
    <n v="0"/>
    <x v="0"/>
    <x v="0"/>
    <x v="0"/>
    <s v="MWh"/>
    <n v="0"/>
    <n v="0"/>
    <m/>
    <n v="2.5833333333333333E-2"/>
    <n v="2.5833333333333333E-2"/>
    <n v="0"/>
    <n v="0"/>
    <n v="44"/>
    <s v="BASE DE DATOS"/>
    <m/>
  </r>
  <r>
    <s v="24"/>
    <x v="8"/>
    <s v="SAMAYI"/>
    <s v="33357314"/>
    <s v="33357314"/>
    <x v="0"/>
    <s v="TG1"/>
    <s v="S"/>
    <n v="181.5"/>
    <n v="179.82900000000001"/>
    <n v="0"/>
    <n v="2367"/>
    <n v="2367"/>
    <n v="0"/>
    <n v="14.13"/>
    <n v="0"/>
    <n v="0"/>
    <m/>
    <x v="0"/>
    <s v="SAMAYI33357314TG1TG"/>
    <s v="Samay I  S.A."/>
    <x v="25"/>
    <x v="25"/>
    <s v="C.T. Puerto Bravo"/>
    <x v="95"/>
    <s v="TG"/>
    <x v="0"/>
    <x v="0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2367"/>
    <n v="2.367"/>
    <m/>
    <n v="15.125"/>
    <n v="14.985750000000001"/>
    <n v="0"/>
    <n v="0"/>
    <n v="83"/>
    <s v="BASE DE DATOS"/>
    <m/>
  </r>
  <r>
    <s v="24"/>
    <x v="8"/>
    <s v="SAMAYI"/>
    <s v="33357314"/>
    <s v="33357314"/>
    <x v="0"/>
    <s v="TG2"/>
    <s v="S"/>
    <n v="181.5"/>
    <n v="179.869"/>
    <n v="0"/>
    <n v="0"/>
    <n v="0"/>
    <n v="0"/>
    <n v="0"/>
    <n v="0"/>
    <n v="0"/>
    <m/>
    <x v="0"/>
    <s v="SAMAYI33357314TG2TG"/>
    <s v="Samay I  S.A."/>
    <x v="25"/>
    <x v="25"/>
    <s v="C.T. Puerto Bravo"/>
    <x v="95"/>
    <s v="TG"/>
    <x v="0"/>
    <x v="1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4.989083333333333"/>
    <n v="0"/>
    <n v="0"/>
    <n v="83"/>
    <s v="BASE DE DATOS"/>
    <m/>
  </r>
  <r>
    <s v="24"/>
    <x v="8"/>
    <s v="SAMAYI"/>
    <s v="33357314"/>
    <s v="33357314"/>
    <x v="0"/>
    <s v="TG3"/>
    <s v="S"/>
    <n v="181.5"/>
    <n v="180.249"/>
    <n v="0"/>
    <n v="1392.3879999999999"/>
    <n v="1392.3879999999999"/>
    <n v="0"/>
    <n v="8.02"/>
    <n v="0"/>
    <n v="0"/>
    <m/>
    <x v="0"/>
    <s v="SAMAYI33357314TG3TG"/>
    <s v="Samay I  S.A."/>
    <x v="25"/>
    <x v="25"/>
    <s v="C.T. Puerto Bravo"/>
    <x v="95"/>
    <s v="TG"/>
    <x v="0"/>
    <x v="203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1392.3879999999999"/>
    <n v="1.392388"/>
    <m/>
    <n v="15.125"/>
    <n v="15.02075"/>
    <n v="0"/>
    <n v="0"/>
    <n v="83"/>
    <s v="BASE DE DATOS"/>
    <m/>
  </r>
  <r>
    <s v="24"/>
    <x v="8"/>
    <s v="SAMAYI"/>
    <s v="33357314"/>
    <s v="33357314"/>
    <x v="0"/>
    <s v="TG4"/>
    <s v="S"/>
    <n v="181.5"/>
    <n v="183.62899999999999"/>
    <n v="0"/>
    <n v="0"/>
    <n v="0"/>
    <n v="0"/>
    <n v="0"/>
    <n v="0"/>
    <n v="0"/>
    <m/>
    <x v="0"/>
    <s v="SAMAYI33357314TG4TG"/>
    <s v="Samay I  S.A."/>
    <x v="25"/>
    <x v="25"/>
    <s v="C.T. Puerto Bravo"/>
    <x v="95"/>
    <s v="TG"/>
    <x v="0"/>
    <x v="209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302416666666666"/>
    <n v="0"/>
    <n v="0"/>
    <n v="83"/>
    <s v="BASE DE DATOS"/>
    <m/>
  </r>
  <r>
    <s v="24"/>
    <x v="9"/>
    <s v="SAMAYI"/>
    <s v="33357314"/>
    <s v="33357314"/>
    <x v="0"/>
    <s v="TG1"/>
    <s v="S"/>
    <n v="181.5"/>
    <n v="179.82900000000001"/>
    <n v="0"/>
    <n v="0"/>
    <n v="0"/>
    <n v="0"/>
    <n v="0"/>
    <n v="0"/>
    <n v="0"/>
    <m/>
    <x v="0"/>
    <s v="SAMAYI33357314TG1TG"/>
    <s v="Samay I  S.A."/>
    <x v="25"/>
    <x v="25"/>
    <s v="C.T. Puerto Bravo"/>
    <x v="95"/>
    <s v="TG"/>
    <x v="0"/>
    <x v="0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4.985750000000001"/>
    <n v="0"/>
    <n v="0"/>
    <n v="83"/>
    <s v="BASE DE DATOS"/>
    <m/>
  </r>
  <r>
    <s v="24"/>
    <x v="9"/>
    <s v="SAMAYI"/>
    <s v="33357314"/>
    <s v="33357314"/>
    <x v="0"/>
    <s v="TG2"/>
    <s v="S"/>
    <n v="181.5"/>
    <n v="179.869"/>
    <n v="0"/>
    <n v="0"/>
    <n v="0"/>
    <n v="0"/>
    <n v="0"/>
    <n v="0"/>
    <n v="0"/>
    <m/>
    <x v="0"/>
    <s v="SAMAYI33357314TG2TG"/>
    <s v="Samay I  S.A."/>
    <x v="25"/>
    <x v="25"/>
    <s v="C.T. Puerto Bravo"/>
    <x v="95"/>
    <s v="TG"/>
    <x v="0"/>
    <x v="1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4.989083333333333"/>
    <n v="0"/>
    <n v="0"/>
    <n v="83"/>
    <s v="BASE DE DATOS"/>
    <m/>
  </r>
  <r>
    <s v="24"/>
    <x v="9"/>
    <s v="SAMAYI"/>
    <s v="33357314"/>
    <s v="33357314"/>
    <x v="0"/>
    <s v="TG3"/>
    <s v="S"/>
    <n v="181.5"/>
    <n v="180.249"/>
    <n v="0"/>
    <n v="0"/>
    <n v="0"/>
    <n v="0"/>
    <n v="0"/>
    <n v="0"/>
    <n v="0"/>
    <m/>
    <x v="0"/>
    <s v="SAMAYI33357314TG3TG"/>
    <s v="Samay I  S.A."/>
    <x v="25"/>
    <x v="25"/>
    <s v="C.T. Puerto Bravo"/>
    <x v="95"/>
    <s v="TG"/>
    <x v="0"/>
    <x v="203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02075"/>
    <n v="0"/>
    <n v="0"/>
    <n v="83"/>
    <s v="BASE DE DATOS"/>
    <m/>
  </r>
  <r>
    <s v="24"/>
    <x v="9"/>
    <s v="SAMAYI"/>
    <s v="33357314"/>
    <s v="33357314"/>
    <x v="0"/>
    <s v="TG4"/>
    <s v="S"/>
    <n v="181.5"/>
    <n v="183.62899999999999"/>
    <n v="393.77"/>
    <n v="239.32400000000001"/>
    <n v="633.09400000000005"/>
    <n v="0"/>
    <n v="5.87"/>
    <n v="0"/>
    <n v="0"/>
    <m/>
    <x v="0"/>
    <s v="SAMAYI33357314TG4TG"/>
    <s v="Samay I  S.A."/>
    <x v="25"/>
    <x v="25"/>
    <s v="C.T. Puerto Bravo"/>
    <x v="95"/>
    <s v="TG"/>
    <x v="0"/>
    <x v="209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633.09400000000005"/>
    <n v="0.63309400000000005"/>
    <m/>
    <n v="15.125"/>
    <n v="15.302416666666666"/>
    <n v="0"/>
    <n v="0"/>
    <n v="83"/>
    <s v="BASE DE DATOS"/>
    <m/>
  </r>
  <r>
    <s v="24"/>
    <x v="10"/>
    <s v="SAMAYI"/>
    <s v="33357314"/>
    <s v="33357314"/>
    <x v="0"/>
    <s v="TG1"/>
    <s v="S"/>
    <n v="181.5"/>
    <n v="179.82900000000001"/>
    <n v="0"/>
    <n v="0"/>
    <n v="0"/>
    <n v="0"/>
    <n v="0"/>
    <n v="0"/>
    <n v="0"/>
    <m/>
    <x v="0"/>
    <s v="SAMAYI33357314TG1TG"/>
    <s v="Samay I  S.A."/>
    <x v="25"/>
    <x v="25"/>
    <s v="C.T. Puerto Bravo"/>
    <x v="95"/>
    <s v="TG"/>
    <x v="0"/>
    <x v="0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4.985750000000001"/>
    <n v="0"/>
    <n v="0"/>
    <n v="83"/>
    <s v="BASE DE DATOS"/>
    <m/>
  </r>
  <r>
    <s v="24"/>
    <x v="10"/>
    <s v="SAMAYI"/>
    <s v="33357314"/>
    <s v="33357314"/>
    <x v="0"/>
    <s v="TG2"/>
    <s v="S"/>
    <n v="181.5"/>
    <n v="179.869"/>
    <n v="0"/>
    <n v="0"/>
    <n v="0"/>
    <n v="0"/>
    <n v="0"/>
    <n v="0"/>
    <n v="0"/>
    <m/>
    <x v="0"/>
    <s v="SAMAYI33357314TG2TG"/>
    <s v="Samay I  S.A."/>
    <x v="25"/>
    <x v="25"/>
    <s v="C.T. Puerto Bravo"/>
    <x v="95"/>
    <s v="TG"/>
    <x v="0"/>
    <x v="1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4.989083333333333"/>
    <n v="0"/>
    <n v="0"/>
    <n v="83"/>
    <s v="BASE DE DATOS"/>
    <m/>
  </r>
  <r>
    <s v="24"/>
    <x v="10"/>
    <s v="SAMAYI"/>
    <s v="33357314"/>
    <s v="33357314"/>
    <x v="0"/>
    <s v="TG3"/>
    <s v="S"/>
    <n v="181.5"/>
    <n v="180.249"/>
    <n v="0"/>
    <n v="0"/>
    <n v="0"/>
    <n v="0"/>
    <n v="0"/>
    <n v="0"/>
    <n v="0"/>
    <m/>
    <x v="0"/>
    <s v="SAMAYI33357314TG3TG"/>
    <s v="Samay I  S.A."/>
    <x v="25"/>
    <x v="25"/>
    <s v="C.T. Puerto Bravo"/>
    <x v="95"/>
    <s v="TG"/>
    <x v="0"/>
    <x v="203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02075"/>
    <n v="0"/>
    <n v="0"/>
    <n v="83"/>
    <s v="BASE DE DATOS"/>
    <m/>
  </r>
  <r>
    <s v="24"/>
    <x v="10"/>
    <s v="SAMAYI"/>
    <s v="33357314"/>
    <s v="33357314"/>
    <x v="0"/>
    <s v="TG4"/>
    <s v="S"/>
    <n v="181.5"/>
    <n v="183.62899999999999"/>
    <n v="0"/>
    <n v="0"/>
    <n v="0"/>
    <n v="0"/>
    <n v="0"/>
    <n v="0"/>
    <n v="0"/>
    <m/>
    <x v="0"/>
    <s v="SAMAYI33357314TG4TG"/>
    <s v="Samay I  S.A."/>
    <x v="25"/>
    <x v="25"/>
    <s v="C.T. Puerto Bravo"/>
    <x v="95"/>
    <s v="TG"/>
    <x v="0"/>
    <x v="209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302416666666666"/>
    <n v="0"/>
    <n v="0"/>
    <n v="83"/>
    <s v="BASE DE DATOS"/>
    <m/>
  </r>
  <r>
    <s v="24"/>
    <x v="9"/>
    <s v="AGSJAC"/>
    <s v="13375116"/>
    <s v="13375116"/>
    <x v="1"/>
    <s v="TV1"/>
    <s v="S"/>
    <n v="21.71"/>
    <n v="8.15"/>
    <n v="833.69500000000005"/>
    <n v="4344.3500000000004"/>
    <n v="5178.0450000000001"/>
    <n v="84.5"/>
    <n v="639.5"/>
    <n v="0"/>
    <n v="0"/>
    <m/>
    <x v="0"/>
    <s v="AGSJAC13375116TV1TV"/>
    <s v="Agroindustrias San Jacinto S.A.A."/>
    <x v="33"/>
    <x v="33"/>
    <s v="C.T. San Jacinto"/>
    <x v="111"/>
    <s v="TV"/>
    <x v="1"/>
    <x v="2"/>
    <x v="0"/>
    <s v="Instalado"/>
    <s v="Operativo"/>
    <s v="Generadora"/>
    <x v="0"/>
    <x v="0"/>
    <x v="0"/>
    <x v="0"/>
    <s v="Privado"/>
    <s v="ANCASH"/>
    <s v="ANCASH"/>
    <s v="SANTA"/>
    <s v="NEPEÑA"/>
    <n v="0"/>
    <x v="3"/>
    <n v="0"/>
    <x v="1"/>
    <x v="1"/>
    <x v="0"/>
    <s v="MWh"/>
    <n v="5178.0450000000001"/>
    <n v="5.178045"/>
    <m/>
    <n v="1.8091666666666668"/>
    <n v="0.6791666666666667"/>
    <n v="0"/>
    <n v="0"/>
    <n v="3"/>
    <s v="BASE DE DATOS"/>
    <m/>
  </r>
  <r>
    <s v="24"/>
    <x v="10"/>
    <s v="AGSJAC"/>
    <s v="13375116"/>
    <s v="13375116"/>
    <x v="1"/>
    <s v="TV1"/>
    <s v="S"/>
    <n v="21.71"/>
    <n v="8.15"/>
    <n v="811.79100000000005"/>
    <n v="4140.375"/>
    <n v="4952.1660000000002"/>
    <n v="59.75"/>
    <n v="664.25"/>
    <n v="0"/>
    <n v="0"/>
    <m/>
    <x v="0"/>
    <s v="AGSJAC13375116TV1TV"/>
    <s v="Agroindustrias San Jacinto S.A.A."/>
    <x v="33"/>
    <x v="33"/>
    <s v="C.T. San Jacinto"/>
    <x v="111"/>
    <s v="TV"/>
    <x v="1"/>
    <x v="2"/>
    <x v="0"/>
    <s v="Instalado"/>
    <s v="Operativo"/>
    <s v="Generadora"/>
    <x v="0"/>
    <x v="0"/>
    <x v="0"/>
    <x v="0"/>
    <s v="Privado"/>
    <s v="ANCASH"/>
    <s v="ANCASH"/>
    <s v="SANTA"/>
    <s v="NEPEÑA"/>
    <n v="0"/>
    <x v="3"/>
    <n v="0"/>
    <x v="1"/>
    <x v="1"/>
    <x v="0"/>
    <s v="MWh"/>
    <n v="4952.1660000000002"/>
    <n v="4.9521660000000001"/>
    <m/>
    <n v="1.8091666666666668"/>
    <n v="0.6791666666666667"/>
    <n v="0"/>
    <n v="0"/>
    <n v="3"/>
    <s v="BASE DE DATOS"/>
    <m/>
  </r>
  <r>
    <s v="24"/>
    <x v="10"/>
    <s v="SDFENE"/>
    <s v="33149607"/>
    <s v="33149607"/>
    <x v="1"/>
    <s v="TV1"/>
    <s v="S"/>
    <n v="5.42"/>
    <n v="5"/>
    <n v="406.685"/>
    <n v="1901.8510000000001"/>
    <n v="2308.5360000000001"/>
    <n v="0"/>
    <n v="720"/>
    <n v="0"/>
    <n v="0"/>
    <m/>
    <x v="0"/>
    <s v="SDFENE33149607TV1TV"/>
    <s v="SDF ENERGIA SAC"/>
    <x v="34"/>
    <x v="34"/>
    <s v="C.T. OQUENDO"/>
    <x v="1"/>
    <s v="TV"/>
    <x v="1"/>
    <x v="2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2308.5360000000001"/>
    <n v="2.3085360000000001"/>
    <m/>
    <n v="0.90333333333333332"/>
    <n v="0.83333333333333337"/>
    <n v="0"/>
    <n v="0"/>
    <n v="84"/>
    <s v="BASE DE DATOS"/>
    <m/>
  </r>
  <r>
    <s v="24"/>
    <x v="10"/>
    <s v="SDFENE"/>
    <s v="33149607"/>
    <s v="33149607"/>
    <x v="1"/>
    <s v="TV2"/>
    <s v="S"/>
    <n v="2.52"/>
    <n v="2.1"/>
    <n v="0"/>
    <n v="0"/>
    <n v="0"/>
    <n v="0"/>
    <n v="0"/>
    <n v="0"/>
    <n v="0"/>
    <m/>
    <x v="0"/>
    <s v="SDFENE33149607TV2TV"/>
    <s v="SDF ENERGIA SAC"/>
    <x v="34"/>
    <x v="34"/>
    <s v="C.T. OQUENDO"/>
    <x v="1"/>
    <s v="TV"/>
    <x v="1"/>
    <x v="3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0"/>
    <n v="0"/>
    <m/>
    <n v="0.42"/>
    <n v="0.35000000000000003"/>
    <n v="0"/>
    <n v="0"/>
    <n v="84"/>
    <s v="BASE DE DATOS"/>
    <m/>
  </r>
  <r>
    <s v="24"/>
    <x v="10"/>
    <s v="SDFENE"/>
    <s v="33149607"/>
    <s v="33149607"/>
    <x v="0"/>
    <s v="TG1"/>
    <s v="S"/>
    <n v="31"/>
    <n v="29.039000000000001"/>
    <n v="3369.51"/>
    <n v="14715.523999999999"/>
    <n v="18085.034"/>
    <n v="0"/>
    <n v="617"/>
    <n v="12"/>
    <n v="0"/>
    <m/>
    <x v="0"/>
    <s v="SDFENE33149607TG1TG"/>
    <s v="SDF ENERGIA SAC"/>
    <x v="34"/>
    <x v="34"/>
    <s v="C.T. OQUENDO"/>
    <x v="1"/>
    <s v="TG"/>
    <x v="0"/>
    <x v="0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18085.034"/>
    <n v="18.085034"/>
    <m/>
    <n v="5.166666666666667"/>
    <n v="4.8398333333333339"/>
    <n v="0"/>
    <n v="0"/>
    <n v="84"/>
    <s v="BASE DE DATOS"/>
    <m/>
  </r>
  <r>
    <s v="24"/>
    <x v="8"/>
    <s v="SEAL"/>
    <s v="33013810"/>
    <s v="33013810"/>
    <x v="2"/>
    <s v="CAT"/>
    <s v="N"/>
    <n v="0.5"/>
    <n v="0"/>
    <n v="0"/>
    <n v="0"/>
    <n v="0"/>
    <n v="0"/>
    <n v="0"/>
    <n v="0"/>
    <n v="0"/>
    <m/>
    <x v="0"/>
    <s v="SEAL33013810CATEL"/>
    <s v="SEAL - Sociedad El‚ctrica del Sur Oeste S. A."/>
    <x v="9"/>
    <x v="9"/>
    <s v="C. T. Ocoña"/>
    <x v="18"/>
    <s v="EL"/>
    <x v="2"/>
    <x v="42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8"/>
    <s v="SEAL"/>
    <s v="33013810"/>
    <s v="33013810"/>
    <x v="2"/>
    <s v="PERKINS 1"/>
    <s v="N"/>
    <n v="0.2"/>
    <n v="0"/>
    <n v="0"/>
    <n v="0"/>
    <n v="0"/>
    <n v="0"/>
    <n v="0"/>
    <n v="0"/>
    <n v="0"/>
    <m/>
    <x v="0"/>
    <s v="SEAL33013810PERKINS 1EL"/>
    <s v="SEAL - Sociedad El‚ctrica del Sur Oeste S. A."/>
    <x v="9"/>
    <x v="9"/>
    <s v="C. T. Ocoña"/>
    <x v="18"/>
    <s v="EL"/>
    <x v="2"/>
    <x v="43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8"/>
    <s v="SEAL"/>
    <s v="33013810"/>
    <s v="33013810"/>
    <x v="2"/>
    <s v="PERKINS 3"/>
    <s v="N"/>
    <n v="0.6"/>
    <n v="0"/>
    <n v="0"/>
    <n v="0"/>
    <n v="0"/>
    <n v="0"/>
    <n v="0"/>
    <n v="0"/>
    <n v="0"/>
    <m/>
    <x v="0"/>
    <s v="SEAL33013810PERKINS 3EL"/>
    <s v="SEAL - Sociedad El‚ctrica del Sur Oeste S. A."/>
    <x v="9"/>
    <x v="9"/>
    <s v="C. T. Ocoña"/>
    <x v="18"/>
    <s v="EL"/>
    <x v="2"/>
    <x v="44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8"/>
    <s v="SEAL"/>
    <s v="33013810"/>
    <s v="33013810"/>
    <x v="2"/>
    <s v="VOLVO1"/>
    <s v="N"/>
    <n v="0.2"/>
    <n v="0"/>
    <n v="0"/>
    <n v="0"/>
    <n v="0"/>
    <n v="0"/>
    <n v="0"/>
    <n v="0"/>
    <n v="0"/>
    <m/>
    <x v="0"/>
    <s v="SEAL33013810VOLVO1EL"/>
    <s v="SEAL - Sociedad El‚ctrica del Sur Oeste S. A."/>
    <x v="9"/>
    <x v="9"/>
    <s v="C. T. Ocoña"/>
    <x v="18"/>
    <s v="EL"/>
    <x v="2"/>
    <x v="45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8"/>
    <s v="SEAL"/>
    <s v="33013810"/>
    <s v="33013810"/>
    <x v="2"/>
    <s v="VOLVO2"/>
    <s v="N"/>
    <n v="0.2"/>
    <n v="0"/>
    <n v="0"/>
    <n v="0"/>
    <n v="0"/>
    <n v="0"/>
    <n v="0"/>
    <n v="0"/>
    <n v="0"/>
    <m/>
    <x v="0"/>
    <s v="SEAL33013810VOLVO2EL"/>
    <s v="SEAL - Sociedad El‚ctrica del Sur Oeste S. A."/>
    <x v="9"/>
    <x v="9"/>
    <s v="C. T. Ocoña"/>
    <x v="18"/>
    <s v="EL"/>
    <x v="2"/>
    <x v="46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8"/>
    <s v="SEAL"/>
    <s v="33013850"/>
    <s v="33013850"/>
    <x v="2"/>
    <s v="PERKINS 1"/>
    <s v="S"/>
    <n v="0.46"/>
    <n v="0.38"/>
    <n v="25.420999999999999"/>
    <n v="67.242000000000004"/>
    <n v="92.662999999999997"/>
    <n v="0"/>
    <n v="599"/>
    <n v="0"/>
    <n v="0"/>
    <m/>
    <x v="0"/>
    <s v="SEAL33013850PERKINS 1EL"/>
    <s v="SEAL - Sociedad El‚ctrica del Sur Oeste S. A."/>
    <x v="9"/>
    <x v="9"/>
    <s v="C. T. Atico"/>
    <x v="19"/>
    <s v="EL"/>
    <x v="2"/>
    <x v="43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92.662999999999997"/>
    <n v="9.2662999999999995E-2"/>
    <m/>
    <n v="3.8333333333333337E-2"/>
    <n v="3.1666666666666669E-2"/>
    <n v="0"/>
    <n v="1.4210854715202004E-14"/>
    <n v="87"/>
    <s v="BASE DE DATOS"/>
    <m/>
  </r>
  <r>
    <s v="24"/>
    <x v="8"/>
    <s v="SEAL"/>
    <s v="33013850"/>
    <s v="33013850"/>
    <x v="2"/>
    <s v="CAT"/>
    <s v="S"/>
    <n v="0.5"/>
    <n v="0.38"/>
    <n v="18.251000000000001"/>
    <n v="33.74"/>
    <n v="51.991"/>
    <n v="0"/>
    <n v="261"/>
    <n v="0"/>
    <n v="0"/>
    <m/>
    <x v="0"/>
    <s v="SEAL33013850CATEL"/>
    <s v="SEAL - Sociedad El‚ctrica del Sur Oeste S. A."/>
    <x v="9"/>
    <x v="9"/>
    <s v="C. T. Atico"/>
    <x v="19"/>
    <s v="EL"/>
    <x v="2"/>
    <x v="42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51.991"/>
    <n v="5.1991000000000002E-2"/>
    <m/>
    <n v="4.1666666666666664E-2"/>
    <n v="3.1666666666666669E-2"/>
    <n v="0"/>
    <n v="0"/>
    <n v="87"/>
    <s v="BASE DE DATOS"/>
    <m/>
  </r>
  <r>
    <s v="24"/>
    <x v="8"/>
    <s v="SEAL"/>
    <s v="33013850"/>
    <s v="33013850"/>
    <x v="2"/>
    <s v="VOLVO PENTA 2"/>
    <s v="N"/>
    <n v="0.21"/>
    <n v="0.1"/>
    <n v="0"/>
    <n v="0"/>
    <n v="0"/>
    <n v="0"/>
    <n v="0"/>
    <n v="0"/>
    <n v="0"/>
    <m/>
    <x v="0"/>
    <s v="SEAL33013850VOLVO PENTA 2EL"/>
    <s v="SEAL - Sociedad El‚ctrica del Sur Oeste S. A."/>
    <x v="9"/>
    <x v="9"/>
    <s v="C. T. Atico"/>
    <x v="19"/>
    <s v="EL"/>
    <x v="2"/>
    <x v="47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1.7499999999999998E-2"/>
    <n v="8.3333333333333332E-3"/>
    <n v="0"/>
    <n v="0"/>
    <n v="87"/>
    <s v="BASE DE DATOS"/>
    <m/>
  </r>
  <r>
    <s v="24"/>
    <x v="8"/>
    <s v="SEAL"/>
    <s v="33013850"/>
    <s v="33013850"/>
    <x v="2"/>
    <s v="PERKINS 2"/>
    <s v="S"/>
    <n v="0.46"/>
    <n v="0.38"/>
    <n v="0"/>
    <n v="0"/>
    <n v="0"/>
    <n v="0"/>
    <n v="0"/>
    <n v="0"/>
    <n v="0"/>
    <m/>
    <x v="0"/>
    <s v="SEAL33013850PERKINS 2EL"/>
    <s v="SEAL - Sociedad El‚ctrica del Sur Oeste S. A."/>
    <x v="9"/>
    <x v="9"/>
    <s v="C. T. Atico"/>
    <x v="19"/>
    <s v="EL"/>
    <x v="2"/>
    <x v="48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3.8333333333333337E-2"/>
    <n v="3.1666666666666669E-2"/>
    <n v="0"/>
    <n v="0"/>
    <n v="87"/>
    <s v="BASE DE DATOS"/>
    <m/>
  </r>
  <r>
    <s v="24"/>
    <x v="8"/>
    <s v="SEAL"/>
    <s v="33013850"/>
    <s v="33013850"/>
    <x v="2"/>
    <s v="PERKINS 3"/>
    <s v="S"/>
    <n v="0.55000000000000004"/>
    <n v="0.44"/>
    <n v="21.16"/>
    <n v="54.917999999999999"/>
    <n v="76.078000000000003"/>
    <n v="0"/>
    <n v="502"/>
    <n v="0"/>
    <n v="0"/>
    <m/>
    <x v="0"/>
    <s v="SEAL33013850PERKINS 3EL"/>
    <s v="SEAL - Sociedad El‚ctrica del Sur Oeste S. A."/>
    <x v="9"/>
    <x v="9"/>
    <s v="C. T. Atico"/>
    <x v="19"/>
    <s v="EL"/>
    <x v="2"/>
    <x v="44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76.078000000000003"/>
    <n v="7.6078000000000007E-2"/>
    <m/>
    <n v="4.5833333333333337E-2"/>
    <n v="3.6666666666666667E-2"/>
    <n v="0"/>
    <n v="0"/>
    <n v="87"/>
    <s v="BASE DE DATOS"/>
    <m/>
  </r>
  <r>
    <s v="24"/>
    <x v="8"/>
    <s v="SEAL"/>
    <s v="33013850"/>
    <s v="33013850"/>
    <x v="2"/>
    <s v="ALGESA"/>
    <s v="S"/>
    <n v="0.74"/>
    <n v="0.68"/>
    <n v="8.8089999999999993"/>
    <n v="17.704999999999998"/>
    <n v="26.513999999999999"/>
    <n v="0"/>
    <n v="48"/>
    <n v="0"/>
    <n v="0"/>
    <m/>
    <x v="0"/>
    <s v="SEAL33013850ALGESAEL"/>
    <s v="SEAL - Sociedad El‚ctrica del Sur Oeste S. A."/>
    <x v="9"/>
    <x v="9"/>
    <s v="C. T. Atico"/>
    <x v="19"/>
    <s v="EL"/>
    <x v="2"/>
    <x v="49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26.513999999999999"/>
    <n v="2.6513999999999999E-2"/>
    <m/>
    <n v="6.1666666666666668E-2"/>
    <n v="5.6666666666666671E-2"/>
    <n v="0"/>
    <n v="-3.5527136788005009E-15"/>
    <n v="87"/>
    <s v="BASE DE DATOS"/>
    <m/>
  </r>
  <r>
    <s v="24"/>
    <x v="8"/>
    <s v="SEAL"/>
    <s v="33013870"/>
    <s v="33013870"/>
    <x v="2"/>
    <s v="DAEWO"/>
    <s v="N"/>
    <n v="0.34200000000000003"/>
    <n v="0"/>
    <n v="0"/>
    <n v="0"/>
    <n v="0"/>
    <n v="0"/>
    <n v="0"/>
    <n v="0"/>
    <n v="0"/>
    <m/>
    <x v="0"/>
    <s v="SEAL33013870DAEWOEL"/>
    <s v="SEAL - Sociedad El‚ctrica del Sur Oeste S. A."/>
    <x v="9"/>
    <x v="9"/>
    <s v="C. T. Caravelí"/>
    <x v="20"/>
    <s v="EL"/>
    <x v="2"/>
    <x v="50"/>
    <x v="0"/>
    <s v="Instalado"/>
    <s v="In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2.8500000000000001E-2"/>
    <n v="0"/>
    <n v="0"/>
    <n v="0"/>
    <n v="87"/>
    <s v="BASE DE DATOS"/>
    <m/>
  </r>
  <r>
    <s v="24"/>
    <x v="8"/>
    <s v="SEAL"/>
    <s v="33013870"/>
    <s v="33013870"/>
    <x v="2"/>
    <s v="PERKINS"/>
    <s v="S"/>
    <n v="0.55000000000000004"/>
    <n v="0.3"/>
    <n v="0"/>
    <n v="9.9109999999999996"/>
    <n v="9.9109999999999996"/>
    <n v="0"/>
    <n v="39"/>
    <n v="0"/>
    <n v="0"/>
    <m/>
    <x v="0"/>
    <s v="SEAL33013870PERKINSEL"/>
    <s v="SEAL - Sociedad El‚ctrica del Sur Oeste S. A."/>
    <x v="9"/>
    <x v="9"/>
    <s v="C. T. Caravel¡"/>
    <x v="20"/>
    <s v="EL"/>
    <x v="2"/>
    <x v="35"/>
    <x v="0"/>
    <s v="Instalado"/>
    <s v="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9.9109999999999996"/>
    <n v="9.9109999999999997E-3"/>
    <m/>
    <n v="4.5833333333333337E-2"/>
    <n v="2.4999999999999998E-2"/>
    <n v="0"/>
    <n v="0"/>
    <n v="87"/>
    <s v="BASE DE DATOS"/>
    <m/>
  </r>
  <r>
    <s v="24"/>
    <x v="8"/>
    <s v="SEAL"/>
    <s v="33013820"/>
    <s v="33013820"/>
    <x v="2"/>
    <s v="CAT2"/>
    <s v="N"/>
    <n v="0"/>
    <n v="0"/>
    <n v="0"/>
    <n v="0"/>
    <n v="0"/>
    <n v="0"/>
    <n v="0"/>
    <n v="0"/>
    <n v="0"/>
    <m/>
    <x v="1"/>
    <s v="SEAL33013820CAT2EL"/>
    <s v="SEAL - Sociedad El‚ctrica del Sur Oeste S. A."/>
    <x v="9"/>
    <x v="9"/>
    <s v="C. T. Chala"/>
    <x v="21"/>
    <s v="EL"/>
    <x v="2"/>
    <x v="51"/>
    <x v="0"/>
    <s v="Instalado"/>
    <s v="Inoperativo"/>
    <s v="Distribuidora"/>
    <x v="0"/>
    <x v="0"/>
    <x v="1"/>
    <x v="0"/>
    <s v="Estatal"/>
    <s v="AREQUIPA"/>
    <s v="AREQUIPA"/>
    <s v="CARAVELI"/>
    <s v="CHALA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8"/>
    <s v="SEAL"/>
    <s v="33014010"/>
    <s v="33014010"/>
    <x v="2"/>
    <s v="PERKINS"/>
    <s v="S"/>
    <n v="0.45"/>
    <n v="0.35"/>
    <n v="0"/>
    <n v="0"/>
    <n v="0"/>
    <n v="0"/>
    <n v="0"/>
    <n v="0"/>
    <n v="0"/>
    <m/>
    <x v="0"/>
    <s v="SEAL33014010PERKINSEL"/>
    <s v="SEAL - Sociedad El‚ctrica del Sur Oeste S. A."/>
    <x v="9"/>
    <x v="9"/>
    <s v="C. T. Cotahuasi"/>
    <x v="22"/>
    <s v="EL"/>
    <x v="2"/>
    <x v="3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8"/>
    <s v="SEAL"/>
    <s v="33014010"/>
    <s v="33014010"/>
    <x v="2"/>
    <s v="CAT 1"/>
    <s v="S"/>
    <n v="0.45"/>
    <n v="0.35"/>
    <n v="0"/>
    <n v="0"/>
    <n v="0"/>
    <n v="0"/>
    <n v="0"/>
    <n v="0"/>
    <n v="0"/>
    <m/>
    <x v="0"/>
    <s v="SEAL33014010CAT 1EL"/>
    <s v="SEAL - Sociedad El‚ctrica del Sur Oeste S. A."/>
    <x v="9"/>
    <x v="9"/>
    <s v="C. T. Cotahuasi"/>
    <x v="22"/>
    <s v="EL"/>
    <x v="2"/>
    <x v="5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8"/>
    <s v="SEAL"/>
    <s v="33014010"/>
    <s v="33014010"/>
    <x v="2"/>
    <s v="CAT 2"/>
    <s v="S"/>
    <n v="0.45"/>
    <n v="0.35"/>
    <n v="0"/>
    <n v="0"/>
    <n v="0"/>
    <n v="0"/>
    <n v="0"/>
    <n v="0"/>
    <n v="0"/>
    <m/>
    <x v="0"/>
    <s v="SEAL33014010CAT 2EL"/>
    <s v="SEAL - Sociedad El‚ctrica del Sur Oeste S. A."/>
    <x v="9"/>
    <x v="9"/>
    <s v="C. T. Cotahuasi"/>
    <x v="22"/>
    <s v="EL"/>
    <x v="2"/>
    <x v="53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8"/>
    <s v="SEAL"/>
    <s v="33014010"/>
    <s v="33014010"/>
    <x v="2"/>
    <s v="CAT"/>
    <s v="N"/>
    <n v="0.45"/>
    <n v="0"/>
    <n v="0"/>
    <n v="0"/>
    <n v="0"/>
    <n v="0"/>
    <n v="0"/>
    <n v="0"/>
    <n v="0"/>
    <m/>
    <x v="0"/>
    <s v="SEAL33014010CATEL"/>
    <s v="SEAL - Sociedad El‚ctrica del Sur Oeste S. A."/>
    <x v="9"/>
    <x v="9"/>
    <s v="C. T. Cotahuasi"/>
    <x v="22"/>
    <s v="EL"/>
    <x v="2"/>
    <x v="4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0"/>
    <n v="0"/>
    <n v="0"/>
    <n v="87"/>
    <s v="BASE DE DATOS"/>
    <m/>
  </r>
  <r>
    <s v="24"/>
    <x v="8"/>
    <s v="SEAL"/>
    <s v="33014010"/>
    <s v="33014010"/>
    <x v="2"/>
    <s v="AREM 1"/>
    <s v="S"/>
    <n v="0.2"/>
    <n v="0.19500000000000001"/>
    <n v="0"/>
    <n v="0"/>
    <n v="0"/>
    <n v="0"/>
    <n v="0"/>
    <n v="0"/>
    <n v="0"/>
    <m/>
    <x v="0"/>
    <s v="SEAL33014010AREM 1EL"/>
    <s v="SEAL - Sociedad El‚ctrica del Sur Oeste S. A."/>
    <x v="9"/>
    <x v="9"/>
    <s v="C. T. Cotahuasi"/>
    <x v="22"/>
    <s v="EL"/>
    <x v="2"/>
    <x v="54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1.6666666666666666E-2"/>
    <n v="1.6250000000000001E-2"/>
    <n v="0"/>
    <n v="0"/>
    <n v="87"/>
    <s v="BASE DE DATOS"/>
    <m/>
  </r>
  <r>
    <s v="24"/>
    <x v="8"/>
    <s v="SEAL"/>
    <s v="33014010"/>
    <s v="33014010"/>
    <x v="2"/>
    <s v="AREM 2"/>
    <s v="S"/>
    <n v="0.1"/>
    <n v="0.09"/>
    <n v="0"/>
    <n v="0"/>
    <n v="0"/>
    <n v="0"/>
    <n v="0"/>
    <n v="0"/>
    <n v="0"/>
    <m/>
    <x v="0"/>
    <s v="SEAL33014010AREM 2EL"/>
    <s v="SEAL - Sociedad El‚ctrica del Sur Oeste S. A."/>
    <x v="9"/>
    <x v="9"/>
    <s v="C. T. Cotahuasi"/>
    <x v="22"/>
    <s v="EL"/>
    <x v="2"/>
    <x v="5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8.3333333333333332E-3"/>
    <n v="7.4999999999999997E-3"/>
    <n v="0"/>
    <n v="0"/>
    <n v="87"/>
    <s v="BASE DE DATOS"/>
    <m/>
  </r>
  <r>
    <s v="24"/>
    <x v="8"/>
    <s v="SEAL"/>
    <s v="33013850"/>
    <s v="33013850"/>
    <x v="2"/>
    <s v="PERKINS 4"/>
    <s v="N"/>
    <n v="0"/>
    <n v="0"/>
    <n v="0"/>
    <n v="0"/>
    <n v="0"/>
    <n v="0"/>
    <n v="0"/>
    <n v="0"/>
    <n v="0"/>
    <m/>
    <x v="0"/>
    <s v="SEAL33013850PERKINS 4EL"/>
    <s v="SEAL - Sociedad El‚ctrica del Sur Oeste S. A."/>
    <x v="9"/>
    <x v="9"/>
    <s v="C. T. Atico"/>
    <x v="19"/>
    <s v="EL"/>
    <x v="2"/>
    <x v="56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8"/>
    <s v="SEAL"/>
    <s v="33013884"/>
    <s v="33013884"/>
    <x v="2"/>
    <s v="DOOSAN"/>
    <s v="S"/>
    <n v="0.74"/>
    <n v="0.63800000000000001"/>
    <n v="0"/>
    <n v="0"/>
    <n v="0"/>
    <n v="0"/>
    <n v="0"/>
    <n v="0"/>
    <n v="0"/>
    <m/>
    <x v="0"/>
    <s v="SEAL33013884DOOSANEL"/>
    <s v="SEAL - Sociedad El‚ctrica del Sur Oeste S. A."/>
    <x v="9"/>
    <x v="9"/>
    <s v="C. T. Orcopampa"/>
    <x v="23"/>
    <s v="EL"/>
    <x v="2"/>
    <x v="57"/>
    <x v="0"/>
    <s v="Instalado"/>
    <s v="Operativo"/>
    <s v="Distribuidora"/>
    <x v="0"/>
    <x v="0"/>
    <x v="1"/>
    <x v="0"/>
    <s v="Estatal"/>
    <s v="AREQUIPA"/>
    <s v="AREQUIPA"/>
    <s v="CASTILLA"/>
    <s v="ORCOPAMPA"/>
    <n v="0"/>
    <x v="1"/>
    <n v="0"/>
    <x v="0"/>
    <x v="0"/>
    <x v="0"/>
    <s v="MWh"/>
    <n v="0"/>
    <n v="0"/>
    <m/>
    <n v="6.1666666666666668E-2"/>
    <n v="5.3166666666666668E-2"/>
    <n v="0"/>
    <n v="0"/>
    <n v="87"/>
    <s v="BASE DE DATOS"/>
    <m/>
  </r>
  <r>
    <s v="24"/>
    <x v="9"/>
    <s v="SEAL"/>
    <s v="33013810"/>
    <s v="33013810"/>
    <x v="2"/>
    <s v="CAT"/>
    <s v="N"/>
    <n v="0.5"/>
    <n v="0"/>
    <n v="0"/>
    <n v="0"/>
    <n v="0"/>
    <n v="0"/>
    <n v="0"/>
    <n v="0"/>
    <n v="0"/>
    <m/>
    <x v="0"/>
    <s v="SEAL33013810CATEL"/>
    <s v="SEAL - Sociedad El‚ctrica del Sur Oeste S. A."/>
    <x v="9"/>
    <x v="9"/>
    <s v="C. T. Ocoña"/>
    <x v="18"/>
    <s v="EL"/>
    <x v="2"/>
    <x v="42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9"/>
    <s v="SEAL"/>
    <s v="33013810"/>
    <s v="33013810"/>
    <x v="2"/>
    <s v="PERKINS 1"/>
    <s v="N"/>
    <n v="0.2"/>
    <n v="0"/>
    <n v="0"/>
    <n v="0"/>
    <n v="0"/>
    <n v="0"/>
    <n v="0"/>
    <n v="0"/>
    <n v="0"/>
    <m/>
    <x v="0"/>
    <s v="SEAL33013810PERKINS 1EL"/>
    <s v="SEAL - Sociedad El‚ctrica del Sur Oeste S. A."/>
    <x v="9"/>
    <x v="9"/>
    <s v="C. T. Ocoña"/>
    <x v="18"/>
    <s v="EL"/>
    <x v="2"/>
    <x v="43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9"/>
    <s v="SEAL"/>
    <s v="33013810"/>
    <s v="33013810"/>
    <x v="2"/>
    <s v="PERKINS 3"/>
    <s v="N"/>
    <n v="0.6"/>
    <n v="0"/>
    <n v="0"/>
    <n v="0"/>
    <n v="0"/>
    <n v="0"/>
    <n v="0"/>
    <n v="0"/>
    <n v="0"/>
    <m/>
    <x v="0"/>
    <s v="SEAL33013810PERKINS 3EL"/>
    <s v="SEAL - Sociedad El‚ctrica del Sur Oeste S. A."/>
    <x v="9"/>
    <x v="9"/>
    <s v="C. T. Ocoña"/>
    <x v="18"/>
    <s v="EL"/>
    <x v="2"/>
    <x v="44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9"/>
    <s v="SEAL"/>
    <s v="33013810"/>
    <s v="33013810"/>
    <x v="2"/>
    <s v="VOLVO1"/>
    <s v="N"/>
    <n v="0.2"/>
    <n v="0"/>
    <n v="0"/>
    <n v="0"/>
    <n v="0"/>
    <n v="0"/>
    <n v="0"/>
    <n v="0"/>
    <n v="0"/>
    <m/>
    <x v="0"/>
    <s v="SEAL33013810VOLVO1EL"/>
    <s v="SEAL - Sociedad El‚ctrica del Sur Oeste S. A."/>
    <x v="9"/>
    <x v="9"/>
    <s v="C. T. Ocoña"/>
    <x v="18"/>
    <s v="EL"/>
    <x v="2"/>
    <x v="45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9"/>
    <s v="SEAL"/>
    <s v="33013810"/>
    <s v="33013810"/>
    <x v="2"/>
    <s v="VOLVO2"/>
    <s v="N"/>
    <n v="0.2"/>
    <n v="0"/>
    <n v="0"/>
    <n v="0"/>
    <n v="0"/>
    <n v="0"/>
    <n v="0"/>
    <n v="0"/>
    <n v="0"/>
    <m/>
    <x v="0"/>
    <s v="SEAL33013810VOLVO2EL"/>
    <s v="SEAL - Sociedad El‚ctrica del Sur Oeste S. A."/>
    <x v="9"/>
    <x v="9"/>
    <s v="C. T. Ocoña"/>
    <x v="18"/>
    <s v="EL"/>
    <x v="2"/>
    <x v="46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9"/>
    <s v="SEAL"/>
    <s v="33013850"/>
    <s v="33013850"/>
    <x v="2"/>
    <s v="PERKINS 1"/>
    <s v="S"/>
    <n v="0.46"/>
    <n v="0.38"/>
    <n v="22.948"/>
    <n v="68.828999999999994"/>
    <n v="91.777000000000001"/>
    <n v="0"/>
    <n v="575"/>
    <n v="0"/>
    <n v="0"/>
    <m/>
    <x v="0"/>
    <s v="SEAL33013850PERKINS 1EL"/>
    <s v="SEAL - Sociedad El‚ctrica del Sur Oeste S. A."/>
    <x v="9"/>
    <x v="9"/>
    <s v="C. T. Atico"/>
    <x v="19"/>
    <s v="EL"/>
    <x v="2"/>
    <x v="43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91.777000000000001"/>
    <n v="9.1776999999999997E-2"/>
    <m/>
    <n v="3.8333333333333337E-2"/>
    <n v="3.1666666666666669E-2"/>
    <n v="0"/>
    <n v="-1.4210854715202004E-14"/>
    <n v="87"/>
    <s v="BASE DE DATOS"/>
    <m/>
  </r>
  <r>
    <s v="24"/>
    <x v="9"/>
    <s v="SEAL"/>
    <s v="33013850"/>
    <s v="33013850"/>
    <x v="2"/>
    <s v="CAT"/>
    <s v="S"/>
    <n v="0.5"/>
    <n v="0.38"/>
    <n v="5.5030000000000001"/>
    <n v="8.74"/>
    <n v="14.243"/>
    <n v="0"/>
    <n v="67"/>
    <n v="0"/>
    <n v="0"/>
    <m/>
    <x v="0"/>
    <s v="SEAL33013850CATEL"/>
    <s v="SEAL - Sociedad El‚ctrica del Sur Oeste S. A."/>
    <x v="9"/>
    <x v="9"/>
    <s v="C. T. Atico"/>
    <x v="19"/>
    <s v="EL"/>
    <x v="2"/>
    <x v="42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14.243"/>
    <n v="1.4243E-2"/>
    <m/>
    <n v="4.1666666666666664E-2"/>
    <n v="3.1666666666666669E-2"/>
    <n v="0"/>
    <n v="0"/>
    <n v="87"/>
    <s v="BASE DE DATOS"/>
    <m/>
  </r>
  <r>
    <s v="24"/>
    <x v="9"/>
    <s v="SEAL"/>
    <s v="33013850"/>
    <s v="33013850"/>
    <x v="2"/>
    <s v="VOLVO PENTA 2"/>
    <s v="N"/>
    <n v="0.21"/>
    <n v="0.1"/>
    <n v="0"/>
    <n v="0"/>
    <n v="0"/>
    <n v="0"/>
    <n v="0"/>
    <n v="0"/>
    <n v="0"/>
    <m/>
    <x v="0"/>
    <s v="SEAL33013850VOLVO PENTA 2EL"/>
    <s v="SEAL - Sociedad El‚ctrica del Sur Oeste S. A."/>
    <x v="9"/>
    <x v="9"/>
    <s v="C. T. Atico"/>
    <x v="19"/>
    <s v="EL"/>
    <x v="2"/>
    <x v="47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1.7499999999999998E-2"/>
    <n v="8.3333333333333332E-3"/>
    <n v="0"/>
    <n v="0"/>
    <n v="87"/>
    <s v="BASE DE DATOS"/>
    <m/>
  </r>
  <r>
    <s v="24"/>
    <x v="9"/>
    <s v="SEAL"/>
    <s v="33013850"/>
    <s v="33013850"/>
    <x v="2"/>
    <s v="PERKINS 2"/>
    <s v="S"/>
    <n v="0.46"/>
    <n v="0.38"/>
    <n v="18.593"/>
    <n v="52.347000000000001"/>
    <n v="70.94"/>
    <n v="0"/>
    <n v="459"/>
    <n v="0"/>
    <n v="0"/>
    <m/>
    <x v="0"/>
    <s v="SEAL33013850PERKINS 2EL"/>
    <s v="SEAL - Sociedad El‚ctrica del Sur Oeste S. A."/>
    <x v="9"/>
    <x v="9"/>
    <s v="C. T. Atico"/>
    <x v="19"/>
    <s v="EL"/>
    <x v="2"/>
    <x v="48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70.94"/>
    <n v="7.0940000000000003E-2"/>
    <m/>
    <n v="3.8333333333333337E-2"/>
    <n v="3.1666666666666669E-2"/>
    <n v="0"/>
    <n v="0"/>
    <n v="87"/>
    <s v="BASE DE DATOS"/>
    <m/>
  </r>
  <r>
    <s v="24"/>
    <x v="9"/>
    <s v="SEAL"/>
    <s v="33013850"/>
    <s v="33013850"/>
    <x v="2"/>
    <s v="PERKINS 3"/>
    <s v="S"/>
    <n v="0.55000000000000004"/>
    <n v="0.44"/>
    <n v="16.818000000000001"/>
    <n v="50.253"/>
    <n v="67.070999999999998"/>
    <n v="0"/>
    <n v="422"/>
    <n v="0"/>
    <n v="0"/>
    <m/>
    <x v="0"/>
    <s v="SEAL33013850PERKINS 3EL"/>
    <s v="SEAL - Sociedad El‚ctrica del Sur Oeste S. A."/>
    <x v="9"/>
    <x v="9"/>
    <s v="C. T. Atico"/>
    <x v="19"/>
    <s v="EL"/>
    <x v="2"/>
    <x v="44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67.070999999999998"/>
    <n v="6.7070999999999992E-2"/>
    <m/>
    <n v="4.5833333333333337E-2"/>
    <n v="3.6666666666666667E-2"/>
    <n v="0"/>
    <n v="0"/>
    <n v="87"/>
    <s v="BASE DE DATOS"/>
    <m/>
  </r>
  <r>
    <s v="24"/>
    <x v="9"/>
    <s v="SEAL"/>
    <s v="33013850"/>
    <s v="33013850"/>
    <x v="2"/>
    <s v="ALGESA"/>
    <s v="S"/>
    <n v="0.74"/>
    <n v="0.68"/>
    <n v="14.561"/>
    <n v="9.3529999999999998"/>
    <n v="23.914000000000001"/>
    <n v="0"/>
    <n v="113"/>
    <n v="0"/>
    <n v="0"/>
    <m/>
    <x v="0"/>
    <s v="SEAL33013850ALGESAEL"/>
    <s v="SEAL - Sociedad El‚ctrica del Sur Oeste S. A."/>
    <x v="9"/>
    <x v="9"/>
    <s v="C. T. Atico"/>
    <x v="19"/>
    <s v="EL"/>
    <x v="2"/>
    <x v="49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23.914000000000001"/>
    <n v="2.3914000000000001E-2"/>
    <m/>
    <n v="6.1666666666666668E-2"/>
    <n v="5.6666666666666671E-2"/>
    <n v="0"/>
    <n v="0"/>
    <n v="87"/>
    <s v="BASE DE DATOS"/>
    <m/>
  </r>
  <r>
    <s v="24"/>
    <x v="9"/>
    <s v="SEAL"/>
    <s v="33013870"/>
    <s v="33013870"/>
    <x v="2"/>
    <s v="DAEWO"/>
    <s v="N"/>
    <n v="0.34200000000000003"/>
    <n v="0"/>
    <n v="0"/>
    <n v="0"/>
    <n v="0"/>
    <n v="0"/>
    <n v="0"/>
    <n v="0"/>
    <n v="0"/>
    <m/>
    <x v="0"/>
    <s v="SEAL33013870DAEWOEL"/>
    <s v="SEAL - Sociedad El‚ctrica del Sur Oeste S. A."/>
    <x v="9"/>
    <x v="9"/>
    <s v="C. T. Caravelí"/>
    <x v="20"/>
    <s v="EL"/>
    <x v="2"/>
    <x v="50"/>
    <x v="0"/>
    <s v="Instalado"/>
    <s v="In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2.8500000000000001E-2"/>
    <n v="0"/>
    <n v="0"/>
    <n v="0"/>
    <n v="87"/>
    <s v="BASE DE DATOS"/>
    <m/>
  </r>
  <r>
    <s v="24"/>
    <x v="9"/>
    <s v="SEAL"/>
    <s v="33013870"/>
    <s v="33013870"/>
    <x v="2"/>
    <s v="PERKINS"/>
    <s v="S"/>
    <n v="0.55000000000000004"/>
    <n v="0.3"/>
    <n v="0"/>
    <n v="4.8899999999999997"/>
    <n v="4.8899999999999997"/>
    <n v="0"/>
    <n v="20"/>
    <n v="0"/>
    <n v="0"/>
    <m/>
    <x v="0"/>
    <s v="SEAL33013870PERKINSEL"/>
    <s v="SEAL - Sociedad El‚ctrica del Sur Oeste S. A."/>
    <x v="9"/>
    <x v="9"/>
    <s v="C. T. Caravel¡"/>
    <x v="20"/>
    <s v="EL"/>
    <x v="2"/>
    <x v="35"/>
    <x v="0"/>
    <s v="Instalado"/>
    <s v="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4.8899999999999997"/>
    <n v="4.8899999999999994E-3"/>
    <m/>
    <n v="4.5833333333333337E-2"/>
    <n v="2.4999999999999998E-2"/>
    <n v="0"/>
    <n v="0"/>
    <n v="87"/>
    <s v="BASE DE DATOS"/>
    <m/>
  </r>
  <r>
    <s v="24"/>
    <x v="9"/>
    <s v="SEAL"/>
    <s v="33013820"/>
    <s v="33013820"/>
    <x v="2"/>
    <s v="CAT2"/>
    <s v="N"/>
    <n v="0"/>
    <n v="0"/>
    <n v="0"/>
    <n v="0"/>
    <n v="0"/>
    <n v="0"/>
    <n v="0"/>
    <n v="0"/>
    <n v="0"/>
    <m/>
    <x v="1"/>
    <s v="SEAL33013820CAT2EL"/>
    <s v="SEAL - Sociedad El‚ctrica del Sur Oeste S. A."/>
    <x v="9"/>
    <x v="9"/>
    <s v="C. T. Chala"/>
    <x v="21"/>
    <s v="EL"/>
    <x v="2"/>
    <x v="51"/>
    <x v="0"/>
    <s v="Instalado"/>
    <s v="Inoperativo"/>
    <s v="Distribuidora"/>
    <x v="0"/>
    <x v="0"/>
    <x v="1"/>
    <x v="0"/>
    <s v="Estatal"/>
    <s v="AREQUIPA"/>
    <s v="AREQUIPA"/>
    <s v="CARAVELI"/>
    <s v="CHALA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9"/>
    <s v="SEAL"/>
    <s v="33014010"/>
    <s v="33014010"/>
    <x v="2"/>
    <s v="PERKINS"/>
    <s v="S"/>
    <n v="0.45"/>
    <n v="0.35"/>
    <n v="0"/>
    <n v="0"/>
    <n v="0"/>
    <n v="0"/>
    <n v="0"/>
    <n v="0"/>
    <n v="0"/>
    <m/>
    <x v="0"/>
    <s v="SEAL33014010PERKINSEL"/>
    <s v="SEAL - Sociedad El‚ctrica del Sur Oeste S. A."/>
    <x v="9"/>
    <x v="9"/>
    <s v="C. T. Cotahuasi"/>
    <x v="22"/>
    <s v="EL"/>
    <x v="2"/>
    <x v="3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9"/>
    <s v="SEAL"/>
    <s v="33014010"/>
    <s v="33014010"/>
    <x v="2"/>
    <s v="CAT 1"/>
    <s v="S"/>
    <n v="0.45"/>
    <n v="0.35"/>
    <n v="0"/>
    <n v="0"/>
    <n v="0"/>
    <n v="0"/>
    <n v="0"/>
    <n v="0"/>
    <n v="0"/>
    <m/>
    <x v="0"/>
    <s v="SEAL33014010CAT 1EL"/>
    <s v="SEAL - Sociedad El‚ctrica del Sur Oeste S. A."/>
    <x v="9"/>
    <x v="9"/>
    <s v="C. T. Cotahuasi"/>
    <x v="22"/>
    <s v="EL"/>
    <x v="2"/>
    <x v="5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9"/>
    <s v="SEAL"/>
    <s v="33014010"/>
    <s v="33014010"/>
    <x v="2"/>
    <s v="CAT 2"/>
    <s v="S"/>
    <n v="0.45"/>
    <n v="0.35"/>
    <n v="0"/>
    <n v="0"/>
    <n v="0"/>
    <n v="0"/>
    <n v="0"/>
    <n v="0"/>
    <n v="0"/>
    <m/>
    <x v="0"/>
    <s v="SEAL33014010CAT 2EL"/>
    <s v="SEAL - Sociedad El‚ctrica del Sur Oeste S. A."/>
    <x v="9"/>
    <x v="9"/>
    <s v="C. T. Cotahuasi"/>
    <x v="22"/>
    <s v="EL"/>
    <x v="2"/>
    <x v="53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9"/>
    <s v="SEAL"/>
    <s v="33014010"/>
    <s v="33014010"/>
    <x v="2"/>
    <s v="CAT"/>
    <s v="N"/>
    <n v="0.45"/>
    <n v="0"/>
    <n v="0"/>
    <n v="0"/>
    <n v="0"/>
    <n v="0"/>
    <n v="0"/>
    <n v="0"/>
    <n v="0"/>
    <m/>
    <x v="0"/>
    <s v="SEAL33014010CATEL"/>
    <s v="SEAL - Sociedad El‚ctrica del Sur Oeste S. A."/>
    <x v="9"/>
    <x v="9"/>
    <s v="C. T. Cotahuasi"/>
    <x v="22"/>
    <s v="EL"/>
    <x v="2"/>
    <x v="4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0"/>
    <n v="0"/>
    <n v="0"/>
    <n v="87"/>
    <s v="BASE DE DATOS"/>
    <m/>
  </r>
  <r>
    <s v="24"/>
    <x v="9"/>
    <s v="SEAL"/>
    <s v="33014010"/>
    <s v="33014010"/>
    <x v="2"/>
    <s v="AREM 1"/>
    <s v="S"/>
    <n v="0.2"/>
    <n v="0.19500000000000001"/>
    <n v="0"/>
    <n v="0"/>
    <n v="0"/>
    <n v="0"/>
    <n v="0"/>
    <n v="0"/>
    <n v="0"/>
    <m/>
    <x v="0"/>
    <s v="SEAL33014010AREM 1EL"/>
    <s v="SEAL - Sociedad El‚ctrica del Sur Oeste S. A."/>
    <x v="9"/>
    <x v="9"/>
    <s v="C. T. Cotahuasi"/>
    <x v="22"/>
    <s v="EL"/>
    <x v="2"/>
    <x v="54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1.6666666666666666E-2"/>
    <n v="1.6250000000000001E-2"/>
    <n v="0"/>
    <n v="0"/>
    <n v="87"/>
    <s v="BASE DE DATOS"/>
    <m/>
  </r>
  <r>
    <s v="24"/>
    <x v="9"/>
    <s v="SEAL"/>
    <s v="33014010"/>
    <s v="33014010"/>
    <x v="2"/>
    <s v="AREM 2"/>
    <s v="S"/>
    <n v="0.1"/>
    <n v="0.09"/>
    <n v="0"/>
    <n v="0"/>
    <n v="0"/>
    <n v="0"/>
    <n v="0"/>
    <n v="0"/>
    <n v="0"/>
    <m/>
    <x v="0"/>
    <s v="SEAL33014010AREM 2EL"/>
    <s v="SEAL - Sociedad El‚ctrica del Sur Oeste S. A."/>
    <x v="9"/>
    <x v="9"/>
    <s v="C. T. Cotahuasi"/>
    <x v="22"/>
    <s v="EL"/>
    <x v="2"/>
    <x v="5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8.3333333333333332E-3"/>
    <n v="7.4999999999999997E-3"/>
    <n v="0"/>
    <n v="0"/>
    <n v="87"/>
    <s v="BASE DE DATOS"/>
    <m/>
  </r>
  <r>
    <s v="24"/>
    <x v="9"/>
    <s v="SEAL"/>
    <s v="33013850"/>
    <s v="33013850"/>
    <x v="2"/>
    <s v="PERKINS 4"/>
    <s v="N"/>
    <n v="0"/>
    <n v="0"/>
    <n v="0"/>
    <n v="0"/>
    <n v="0"/>
    <n v="0"/>
    <n v="0"/>
    <n v="0"/>
    <n v="0"/>
    <m/>
    <x v="0"/>
    <s v="SEAL33013850PERKINS 4EL"/>
    <s v="SEAL - Sociedad El‚ctrica del Sur Oeste S. A."/>
    <x v="9"/>
    <x v="9"/>
    <s v="C. T. Atico"/>
    <x v="19"/>
    <s v="EL"/>
    <x v="2"/>
    <x v="56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9"/>
    <s v="SEAL"/>
    <s v="33013884"/>
    <s v="33013884"/>
    <x v="2"/>
    <s v="DOOSAN"/>
    <s v="S"/>
    <n v="0.74"/>
    <n v="0.63800000000000001"/>
    <n v="0"/>
    <n v="0"/>
    <n v="0"/>
    <n v="0"/>
    <n v="0"/>
    <n v="0"/>
    <n v="0"/>
    <m/>
    <x v="0"/>
    <s v="SEAL33013884DOOSANEL"/>
    <s v="SEAL - Sociedad El‚ctrica del Sur Oeste S. A."/>
    <x v="9"/>
    <x v="9"/>
    <s v="C. T. Orcopampa"/>
    <x v="23"/>
    <s v="EL"/>
    <x v="2"/>
    <x v="57"/>
    <x v="0"/>
    <s v="Instalado"/>
    <s v="Operativo"/>
    <s v="Distribuidora"/>
    <x v="0"/>
    <x v="0"/>
    <x v="1"/>
    <x v="0"/>
    <s v="Estatal"/>
    <s v="AREQUIPA"/>
    <s v="AREQUIPA"/>
    <s v="CASTILLA"/>
    <s v="ORCOPAMPA"/>
    <n v="0"/>
    <x v="1"/>
    <n v="0"/>
    <x v="0"/>
    <x v="0"/>
    <x v="0"/>
    <s v="MWh"/>
    <n v="0"/>
    <n v="0"/>
    <m/>
    <n v="6.1666666666666668E-2"/>
    <n v="5.3166666666666668E-2"/>
    <n v="0"/>
    <n v="0"/>
    <n v="87"/>
    <s v="BASE DE DATOS"/>
    <m/>
  </r>
  <r>
    <s v="24"/>
    <x v="10"/>
    <s v="ELNO"/>
    <s v="33034294"/>
    <s v="33034294"/>
    <x v="2"/>
    <s v="SKODA 1"/>
    <s v="S"/>
    <n v="1"/>
    <n v="0.8"/>
    <n v="0"/>
    <n v="0"/>
    <n v="0"/>
    <n v="0"/>
    <n v="0"/>
    <n v="0"/>
    <n v="0"/>
    <m/>
    <x v="0"/>
    <s v="ELNO33034294SKODA 1EL"/>
    <s v="Electro Nor Oeste S. A."/>
    <x v="10"/>
    <x v="10"/>
    <s v="C. T. Sechura"/>
    <x v="24"/>
    <s v="EL"/>
    <x v="2"/>
    <x v="58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8.3333333333333329E-2"/>
    <n v="6.6666666666666666E-2"/>
    <n v="0"/>
    <n v="0"/>
    <n v="28"/>
    <s v="BASE DE DATOS"/>
    <m/>
  </r>
  <r>
    <s v="24"/>
    <x v="10"/>
    <s v="ELNO"/>
    <s v="33034294"/>
    <s v="33034294"/>
    <x v="2"/>
    <s v="SKODA 2"/>
    <s v="S"/>
    <n v="1"/>
    <n v="0.8"/>
    <n v="0"/>
    <n v="0"/>
    <n v="0"/>
    <n v="0"/>
    <n v="0"/>
    <n v="0"/>
    <n v="0"/>
    <m/>
    <x v="0"/>
    <s v="ELNO33034294SKODA 2EL"/>
    <s v="Electro Nor Oeste S. A."/>
    <x v="10"/>
    <x v="10"/>
    <s v="C. T. Sechura"/>
    <x v="24"/>
    <s v="EL"/>
    <x v="2"/>
    <x v="251"/>
    <x v="0"/>
    <s v="Instalado"/>
    <n v="0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16666666666666666"/>
    <n v="0.13333333333333333"/>
    <n v="0"/>
    <n v="0"/>
    <n v="28"/>
    <s v="BASE DE DATOS"/>
    <m/>
  </r>
  <r>
    <s v="24"/>
    <x v="10"/>
    <s v="ELNO"/>
    <s v="33034294"/>
    <s v="33034294"/>
    <x v="2"/>
    <s v="CKD. 2"/>
    <s v="S"/>
    <n v="0.48"/>
    <n v="0.35"/>
    <n v="0"/>
    <n v="0"/>
    <n v="0"/>
    <n v="0"/>
    <n v="0"/>
    <n v="0"/>
    <n v="0"/>
    <m/>
    <x v="0"/>
    <s v="ELNO33034294CKD. 2EL"/>
    <s v="Electro Nor Oeste S. A."/>
    <x v="10"/>
    <x v="10"/>
    <s v="C. T. Sechura"/>
    <x v="24"/>
    <s v="EL"/>
    <x v="2"/>
    <x v="59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10"/>
    <s v="ELNO"/>
    <s v="33034294"/>
    <s v="33034294"/>
    <x v="2"/>
    <s v="CKD. 3"/>
    <s v="S"/>
    <n v="0.48"/>
    <n v="0.35"/>
    <n v="0"/>
    <n v="0"/>
    <n v="0"/>
    <n v="0"/>
    <n v="0"/>
    <n v="0"/>
    <n v="0"/>
    <m/>
    <x v="0"/>
    <s v="ELNO33034294CKD. 3EL"/>
    <s v="Electro Nor Oeste S. A."/>
    <x v="10"/>
    <x v="10"/>
    <s v="C. T. Sechura"/>
    <x v="24"/>
    <s v="EL"/>
    <x v="2"/>
    <x v="60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10"/>
    <s v="ELNO"/>
    <s v="33098299"/>
    <s v="33098299"/>
    <x v="2"/>
    <s v="SKODA-1"/>
    <s v="S"/>
    <n v="1"/>
    <n v="0.6"/>
    <n v="0"/>
    <n v="0"/>
    <n v="0"/>
    <n v="0"/>
    <n v="0"/>
    <n v="0"/>
    <n v="0"/>
    <m/>
    <x v="0"/>
    <s v="ELNO33098299SKODA-1EL"/>
    <s v="Electro Nor Oeste S. A."/>
    <x v="10"/>
    <x v="10"/>
    <s v="C. T. Huápalas"/>
    <x v="25"/>
    <s v="EL"/>
    <x v="2"/>
    <x v="61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4.9999999999999996E-2"/>
    <n v="0"/>
    <n v="0"/>
    <n v="28"/>
    <s v="BASE DE DATOS"/>
    <m/>
  </r>
  <r>
    <s v="24"/>
    <x v="10"/>
    <s v="ELNO"/>
    <s v="33098299"/>
    <s v="33098299"/>
    <x v="2"/>
    <s v="SKODA-2"/>
    <s v="S"/>
    <n v="1"/>
    <n v="0"/>
    <n v="0"/>
    <n v="0"/>
    <n v="0"/>
    <n v="0"/>
    <n v="0"/>
    <n v="0"/>
    <n v="0"/>
    <m/>
    <x v="0"/>
    <s v="ELNO33098299SKODA-2EL"/>
    <s v="Electro Nor Oeste S. A."/>
    <x v="10"/>
    <x v="10"/>
    <s v="C. T. Huápalas"/>
    <x v="25"/>
    <s v="EL"/>
    <x v="2"/>
    <x v="6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0"/>
    <n v="0"/>
    <n v="0"/>
    <n v="28"/>
    <s v="BASE DE DATOS"/>
    <m/>
  </r>
  <r>
    <s v="24"/>
    <x v="10"/>
    <s v="ELNO"/>
    <s v="33098299"/>
    <s v="33098299"/>
    <x v="2"/>
    <s v="CAT 1"/>
    <s v="S"/>
    <n v="0.5"/>
    <n v="0"/>
    <n v="0"/>
    <n v="0"/>
    <n v="0"/>
    <n v="0"/>
    <n v="0"/>
    <n v="0"/>
    <n v="0"/>
    <m/>
    <x v="0"/>
    <s v="ELNO33098299CAT 1EL"/>
    <s v="Electro Nor Oeste S. A."/>
    <x v="10"/>
    <x v="10"/>
    <s v="C. T. Huápalas"/>
    <x v="25"/>
    <s v="EL"/>
    <x v="2"/>
    <x v="5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10"/>
    <s v="ELNO"/>
    <s v="33098299"/>
    <s v="33098299"/>
    <x v="2"/>
    <s v="CAT 2"/>
    <s v="S"/>
    <n v="0.5"/>
    <n v="0"/>
    <n v="0"/>
    <n v="0"/>
    <n v="0"/>
    <n v="0"/>
    <n v="0"/>
    <n v="0"/>
    <n v="0"/>
    <m/>
    <x v="0"/>
    <s v="ELNO33098299CAT 2EL"/>
    <s v="Electro Nor Oeste S. A."/>
    <x v="10"/>
    <x v="10"/>
    <s v="C. T. Huápalas"/>
    <x v="25"/>
    <s v="EL"/>
    <x v="2"/>
    <x v="5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10"/>
    <s v="ELNO"/>
    <s v="33098299"/>
    <s v="33098299"/>
    <x v="2"/>
    <s v="CAT 3"/>
    <s v="S"/>
    <n v="0.5"/>
    <n v="0"/>
    <n v="0"/>
    <n v="0"/>
    <n v="0"/>
    <n v="0"/>
    <n v="0"/>
    <n v="0"/>
    <n v="0"/>
    <m/>
    <x v="0"/>
    <s v="ELNO33098299CAT 3EL"/>
    <s v="Electro Nor Oeste S. A."/>
    <x v="10"/>
    <x v="10"/>
    <s v="C. T. Huápalas"/>
    <x v="25"/>
    <s v="EL"/>
    <x v="2"/>
    <x v="6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10"/>
    <s v="ELNO"/>
    <s v="33098299"/>
    <s v="33098299"/>
    <x v="2"/>
    <s v="CAT D 399"/>
    <s v="S"/>
    <n v="0.9"/>
    <n v="0"/>
    <n v="0"/>
    <n v="0"/>
    <n v="0"/>
    <n v="0"/>
    <n v="0"/>
    <n v="0"/>
    <n v="0"/>
    <m/>
    <x v="0"/>
    <s v="ELNO33098299CAT D 399EL"/>
    <s v="Electro Nor Oeste S. A."/>
    <x v="10"/>
    <x v="10"/>
    <s v="C. T. Huápalas"/>
    <x v="25"/>
    <s v="EL"/>
    <x v="2"/>
    <x v="64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10"/>
    <s v="ELNO"/>
    <s v="33034494"/>
    <s v="33034494"/>
    <x v="2"/>
    <s v="CAT. 1"/>
    <s v="S"/>
    <n v="0.66"/>
    <n v="0"/>
    <n v="0"/>
    <n v="0"/>
    <n v="0"/>
    <n v="0"/>
    <n v="0"/>
    <n v="0"/>
    <n v="0"/>
    <m/>
    <x v="1"/>
    <s v="ELNO33034494CAT. 1EL"/>
    <s v="Electro Nor Oeste S. A."/>
    <x v="10"/>
    <x v="10"/>
    <s v="C. T. Morropón"/>
    <x v="26"/>
    <s v="EL"/>
    <x v="2"/>
    <x v="65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5.5E-2"/>
    <n v="5.4166666666666669E-2"/>
    <n v="0"/>
    <n v="0"/>
    <n v="28"/>
    <s v="BASE DE DATOS"/>
    <m/>
  </r>
  <r>
    <s v="24"/>
    <x v="10"/>
    <s v="ELNO"/>
    <s v="33034494"/>
    <s v="33034494"/>
    <x v="2"/>
    <s v="CAT. 2"/>
    <s v="N"/>
    <n v="0"/>
    <n v="0"/>
    <n v="0"/>
    <n v="0"/>
    <n v="0"/>
    <n v="0"/>
    <n v="0"/>
    <n v="0"/>
    <n v="0"/>
    <m/>
    <x v="1"/>
    <s v="ELNO33034494CAT. 2EL"/>
    <s v="Electro Nor Oeste S. A."/>
    <x v="10"/>
    <x v="10"/>
    <s v="C. T. Morropón"/>
    <x v="26"/>
    <s v="EL"/>
    <x v="2"/>
    <x v="66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10"/>
    <s v="ELNO"/>
    <s v="33034494"/>
    <s v="33034494"/>
    <x v="2"/>
    <s v="SKODA"/>
    <s v="N"/>
    <n v="0.32"/>
    <n v="0"/>
    <n v="0"/>
    <n v="0"/>
    <n v="0"/>
    <n v="0"/>
    <n v="0"/>
    <n v="0"/>
    <n v="0"/>
    <m/>
    <x v="1"/>
    <s v="ELNO33034494SKODAEL"/>
    <s v="Electro Nor Oeste S. A."/>
    <x v="10"/>
    <x v="10"/>
    <s v="C. T. Morropón"/>
    <x v="26"/>
    <s v="EL"/>
    <x v="2"/>
    <x v="67"/>
    <x v="0"/>
    <s v="Retirado"/>
    <s v="In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2.6666666666666668E-2"/>
    <n v="0"/>
    <n v="0"/>
    <n v="0"/>
    <n v="28"/>
    <s v="BASE DE DATOS"/>
    <m/>
  </r>
  <r>
    <s v="24"/>
    <x v="10"/>
    <s v="ELNO"/>
    <s v="33034494"/>
    <s v="33034494"/>
    <x v="2"/>
    <s v="CAT D 399"/>
    <s v="N"/>
    <n v="0.9"/>
    <n v="0"/>
    <n v="0"/>
    <n v="0"/>
    <n v="0"/>
    <n v="0"/>
    <n v="0"/>
    <n v="0"/>
    <n v="0"/>
    <m/>
    <x v="1"/>
    <s v="ELNO33034494CAT D 399EL"/>
    <s v="Electro Nor Oeste S. A."/>
    <x v="10"/>
    <x v="10"/>
    <s v="C. T. Morropón"/>
    <x v="26"/>
    <s v="EL"/>
    <x v="2"/>
    <x v="64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10"/>
    <s v="ELNO"/>
    <s v="41037394"/>
    <s v="41037394"/>
    <x v="2"/>
    <s v="V. PENTA 1"/>
    <s v="S"/>
    <n v="0.15"/>
    <n v="0"/>
    <n v="0"/>
    <n v="0"/>
    <n v="0"/>
    <n v="0"/>
    <n v="0"/>
    <n v="0"/>
    <n v="0"/>
    <m/>
    <x v="1"/>
    <s v="ELNO41037394V. PENTA 1EL"/>
    <s v="Electro Nor Oeste S. A."/>
    <x v="10"/>
    <x v="10"/>
    <s v="C. T. Canchaque"/>
    <x v="27"/>
    <s v="EL"/>
    <x v="2"/>
    <x v="68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10"/>
    <s v="ELNO"/>
    <s v="41037394"/>
    <s v="41037394"/>
    <x v="2"/>
    <s v="V. PENTA 2"/>
    <s v="S"/>
    <n v="0.2"/>
    <n v="0"/>
    <n v="0"/>
    <n v="0"/>
    <n v="0"/>
    <n v="0"/>
    <n v="0"/>
    <n v="0"/>
    <n v="0"/>
    <m/>
    <x v="1"/>
    <s v="ELNO41037394V. PENTA 2EL"/>
    <s v="Electro Nor Oeste S. A."/>
    <x v="10"/>
    <x v="10"/>
    <s v="C. T. Canchaque"/>
    <x v="27"/>
    <s v="EL"/>
    <x v="2"/>
    <x v="252"/>
    <x v="0"/>
    <s v="Instal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s v="-"/>
    <s v="-"/>
    <e v="#N/A"/>
    <n v="0"/>
    <n v="28"/>
    <s v="BASE DE DATOS"/>
    <m/>
  </r>
  <r>
    <s v="24"/>
    <x v="10"/>
    <s v="ELNO"/>
    <s v="33034695"/>
    <s v="33034695"/>
    <x v="2"/>
    <s v="CKD"/>
    <s v="N"/>
    <n v="0.22"/>
    <n v="0"/>
    <n v="0"/>
    <n v="0"/>
    <n v="0"/>
    <n v="0"/>
    <n v="0"/>
    <n v="0"/>
    <n v="0"/>
    <m/>
    <x v="1"/>
    <s v="ELNO33034695CKDEL"/>
    <s v="Electro Nor Oeste S. A."/>
    <x v="10"/>
    <x v="10"/>
    <s v="C. T. Santo Domingo"/>
    <x v="28"/>
    <s v="EL"/>
    <x v="2"/>
    <x v="70"/>
    <x v="0"/>
    <s v="Retirado"/>
    <s v="In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1.8333333333333333E-2"/>
    <n v="0"/>
    <n v="0"/>
    <n v="0"/>
    <n v="28"/>
    <s v="BASE DE DATOS"/>
    <m/>
  </r>
  <r>
    <s v="24"/>
    <x v="10"/>
    <s v="ELNO"/>
    <s v="33034695"/>
    <s v="33034695"/>
    <x v="2"/>
    <s v="V.PENTA"/>
    <s v="S"/>
    <n v="0.1"/>
    <n v="0"/>
    <n v="0"/>
    <n v="0"/>
    <n v="0"/>
    <n v="0"/>
    <n v="0"/>
    <n v="0"/>
    <n v="0"/>
    <m/>
    <x v="1"/>
    <s v="ELNO33034695V.PENTAEL"/>
    <s v="Electro Nor Oeste S. A."/>
    <x v="10"/>
    <x v="10"/>
    <s v="C. T. Santo Domingo"/>
    <x v="28"/>
    <s v="EL"/>
    <x v="2"/>
    <x v="71"/>
    <x v="0"/>
    <s v="Retirado"/>
    <s v="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8.3333333333333332E-3"/>
    <n v="0"/>
    <n v="0"/>
    <n v="0"/>
    <n v="28"/>
    <s v="BASE DE DATOS"/>
    <m/>
  </r>
  <r>
    <s v="24"/>
    <x v="10"/>
    <s v="ELNO"/>
    <s v="33034594"/>
    <s v="33034594"/>
    <x v="2"/>
    <s v="CAT-3412"/>
    <s v="N"/>
    <n v="0.6"/>
    <n v="0"/>
    <n v="0"/>
    <n v="0"/>
    <n v="0"/>
    <n v="0"/>
    <n v="0"/>
    <n v="0"/>
    <n v="0"/>
    <m/>
    <x v="1"/>
    <s v="ELNO33034594CAT-3412EL"/>
    <s v="Electro Nor Oeste S. A."/>
    <x v="10"/>
    <x v="10"/>
    <s v="C. T. Huancabamba"/>
    <x v="29"/>
    <s v="EL"/>
    <x v="2"/>
    <x v="72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4.9999999999999996E-2"/>
    <n v="0"/>
    <n v="0"/>
    <n v="0"/>
    <n v="28"/>
    <s v="BASE DE DATOS"/>
    <m/>
  </r>
  <r>
    <s v="24"/>
    <x v="10"/>
    <s v="ELNO"/>
    <s v="33034594"/>
    <s v="33034594"/>
    <x v="2"/>
    <s v="VOLVO TD 70"/>
    <s v="N"/>
    <n v="0.1"/>
    <n v="0"/>
    <n v="0"/>
    <n v="0"/>
    <n v="0"/>
    <n v="0"/>
    <n v="0"/>
    <n v="0"/>
    <n v="0"/>
    <m/>
    <x v="1"/>
    <s v="ELNO33034594VOLVO TD 70EL"/>
    <s v="Electro Nor Oeste S. A."/>
    <x v="10"/>
    <x v="10"/>
    <s v="C. T. Huancabamba"/>
    <x v="29"/>
    <s v="EL"/>
    <x v="2"/>
    <x v="253"/>
    <x v="0"/>
    <s v="Instal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s v="-"/>
    <s v="-"/>
    <e v="#N/A"/>
    <n v="0"/>
    <n v="28"/>
    <s v="BASE DE DATOS"/>
    <m/>
  </r>
  <r>
    <s v="24"/>
    <x v="10"/>
    <s v="ELNO"/>
    <s v="33034594"/>
    <s v="33034594"/>
    <x v="2"/>
    <s v="VOLVO TD 100"/>
    <s v="S"/>
    <n v="0.15"/>
    <n v="0"/>
    <n v="0"/>
    <n v="0"/>
    <n v="0"/>
    <n v="0"/>
    <n v="0"/>
    <n v="0"/>
    <n v="0"/>
    <m/>
    <x v="1"/>
    <s v="ELNO33034594VOLVO TD 100EL"/>
    <s v="Electro Nor Oeste S. A."/>
    <x v="10"/>
    <x v="10"/>
    <s v="C. T. Huancabamba"/>
    <x v="29"/>
    <s v="EL"/>
    <x v="2"/>
    <x v="74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10"/>
    <s v="ELNO"/>
    <s v="33281811"/>
    <s v="33281811"/>
    <x v="2"/>
    <s v="Black start"/>
    <s v="S"/>
    <n v="0.48"/>
    <n v="0.45"/>
    <n v="0"/>
    <n v="0"/>
    <n v="0"/>
    <n v="0"/>
    <n v="0"/>
    <n v="0"/>
    <n v="0"/>
    <m/>
    <x v="0"/>
    <s v="ELNO33281811Black startEL"/>
    <s v="Electro Nor Oeste S. A."/>
    <x v="10"/>
    <x v="10"/>
    <s v="C.T. Tablazo Colán"/>
    <x v="30"/>
    <s v="EL"/>
    <x v="2"/>
    <x v="75"/>
    <x v="0"/>
    <s v="Instalado"/>
    <s v="Operativo"/>
    <s v="Distribuidora"/>
    <x v="0"/>
    <x v="0"/>
    <x v="1"/>
    <x v="0"/>
    <s v="Privado"/>
    <s v="PIURA"/>
    <s v="PIURA"/>
    <s v="PAITA"/>
    <s v="TABLAZO"/>
    <n v="0"/>
    <x v="1"/>
    <n v="0"/>
    <x v="0"/>
    <x v="0"/>
    <x v="0"/>
    <s v="MWh"/>
    <n v="0"/>
    <n v="0"/>
    <m/>
    <n v="0.04"/>
    <n v="3.7499999999999999E-2"/>
    <n v="0"/>
    <n v="0"/>
    <n v="28"/>
    <s v="BASE DE DATOS"/>
    <m/>
  </r>
  <r>
    <s v="24"/>
    <x v="10"/>
    <s v="ELNO"/>
    <s v="33281811"/>
    <s v="33281811"/>
    <x v="0"/>
    <s v="TG01"/>
    <s v="S"/>
    <n v="31"/>
    <n v="26.838999999999999"/>
    <n v="0"/>
    <n v="0"/>
    <n v="0"/>
    <n v="0"/>
    <n v="0"/>
    <n v="0"/>
    <n v="0"/>
    <m/>
    <x v="0"/>
    <s v="ELNO33281811TG01TG"/>
    <s v="Electro Nor Oeste S. A."/>
    <x v="10"/>
    <x v="10"/>
    <s v="C.T. Tablazo Colán"/>
    <x v="30"/>
    <s v="TG"/>
    <x v="0"/>
    <x v="76"/>
    <x v="0"/>
    <s v="Instalado"/>
    <s v="Operativo"/>
    <s v="Distribuidora"/>
    <x v="0"/>
    <x v="0"/>
    <x v="1"/>
    <x v="0"/>
    <s v="Privado"/>
    <s v="PIURA"/>
    <s v="PIURA"/>
    <s v="PAITA"/>
    <s v="TABLAZO"/>
    <n v="0"/>
    <x v="0"/>
    <n v="0"/>
    <x v="0"/>
    <x v="0"/>
    <x v="0"/>
    <s v="MWh"/>
    <n v="0"/>
    <n v="0"/>
    <m/>
    <n v="2.5833333333333335"/>
    <n v="2.2365833333333334"/>
    <n v="0"/>
    <n v="0"/>
    <n v="28"/>
    <s v="BASE DE DATOS"/>
    <m/>
  </r>
  <r>
    <s v="24"/>
    <x v="10"/>
    <s v="ELNO"/>
    <s v="36222015"/>
    <s v="36222015"/>
    <x v="2"/>
    <s v="G1"/>
    <s v="S"/>
    <n v="9.3409999999999993"/>
    <n v="9.1999999999999993"/>
    <n v="1178.367"/>
    <n v="5543.4790000000003"/>
    <n v="6721.8469999999998"/>
    <n v="5.22"/>
    <n v="714"/>
    <n v="0.78"/>
    <n v="0"/>
    <m/>
    <x v="0"/>
    <s v="ELNO36222015G1EL"/>
    <s v="Electro Nor Oeste S. A."/>
    <x v="10"/>
    <x v="10"/>
    <s v="C. T. Tallanca"/>
    <x v="31"/>
    <s v="EL"/>
    <x v="2"/>
    <x v="36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721.8469999999998"/>
    <n v="6.7218469999999995"/>
    <m/>
    <n v="0.77841666666666665"/>
    <n v="0.76666666666666661"/>
    <n v="0"/>
    <n v="-9.9999999929423211E-4"/>
    <n v="28"/>
    <s v="BASE DE DATOS"/>
    <m/>
  </r>
  <r>
    <s v="24"/>
    <x v="10"/>
    <s v="ELNO"/>
    <s v="36222015"/>
    <s v="36222015"/>
    <x v="2"/>
    <s v="G2"/>
    <s v="S"/>
    <n v="9.3409999999999993"/>
    <n v="9.1999999999999993"/>
    <n v="1184.884"/>
    <n v="5547.6260000000002"/>
    <n v="6732.51"/>
    <n v="5.35"/>
    <n v="711.17"/>
    <n v="3.48"/>
    <n v="0"/>
    <m/>
    <x v="0"/>
    <s v="ELNO36222015G2EL"/>
    <s v="Electro Nor Oeste S. A."/>
    <x v="10"/>
    <x v="10"/>
    <s v="C. T. Tallanca"/>
    <x v="31"/>
    <s v="EL"/>
    <x v="2"/>
    <x v="37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732.51"/>
    <n v="6.7325100000000004"/>
    <m/>
    <n v="0.77841666666666665"/>
    <n v="0.76666666666666661"/>
    <n v="0"/>
    <n v="0"/>
    <n v="28"/>
    <s v="BASE DE DATOS"/>
    <m/>
  </r>
  <r>
    <s v="24"/>
    <x v="9"/>
    <s v="ELNO"/>
    <s v="33034294"/>
    <s v="33034294"/>
    <x v="2"/>
    <s v="SKODA 1"/>
    <s v="S"/>
    <n v="1"/>
    <n v="0.8"/>
    <n v="0"/>
    <n v="0"/>
    <n v="0"/>
    <n v="0"/>
    <n v="0"/>
    <n v="0"/>
    <n v="0"/>
    <m/>
    <x v="0"/>
    <s v="ELNO33034294SKODA 1EL"/>
    <s v="Electro Nor Oeste S. A."/>
    <x v="10"/>
    <x v="10"/>
    <s v="C. T. Sechura"/>
    <x v="24"/>
    <s v="EL"/>
    <x v="2"/>
    <x v="58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8.3333333333333329E-2"/>
    <n v="6.6666666666666666E-2"/>
    <n v="0"/>
    <n v="0"/>
    <n v="28"/>
    <s v="BASE DE DATOS"/>
    <m/>
  </r>
  <r>
    <s v="24"/>
    <x v="9"/>
    <s v="ELNO"/>
    <s v="33034294"/>
    <s v="33034294"/>
    <x v="2"/>
    <s v="SKODA 2"/>
    <s v="S"/>
    <n v="1"/>
    <n v="0.8"/>
    <n v="0"/>
    <n v="0"/>
    <n v="0"/>
    <n v="0"/>
    <n v="0"/>
    <n v="0"/>
    <n v="0"/>
    <m/>
    <x v="0"/>
    <s v="ELNO33034294SKODA 2EL"/>
    <s v="Electro Nor Oeste S. A."/>
    <x v="10"/>
    <x v="10"/>
    <s v="C. T. Sechura"/>
    <x v="24"/>
    <s v="EL"/>
    <x v="2"/>
    <x v="251"/>
    <x v="0"/>
    <s v="Instalado"/>
    <n v="0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16666666666666666"/>
    <n v="0.13333333333333333"/>
    <n v="0"/>
    <n v="0"/>
    <n v="28"/>
    <s v="BASE DE DATOS"/>
    <m/>
  </r>
  <r>
    <s v="24"/>
    <x v="9"/>
    <s v="ELNO"/>
    <s v="33034294"/>
    <s v="33034294"/>
    <x v="2"/>
    <s v="CKD. 2"/>
    <s v="S"/>
    <n v="0.48"/>
    <n v="0.35"/>
    <n v="0"/>
    <n v="0"/>
    <n v="0"/>
    <n v="0"/>
    <n v="0"/>
    <n v="0"/>
    <n v="0"/>
    <m/>
    <x v="0"/>
    <s v="ELNO33034294CKD. 2EL"/>
    <s v="Electro Nor Oeste S. A."/>
    <x v="10"/>
    <x v="10"/>
    <s v="C. T. Sechura"/>
    <x v="24"/>
    <s v="EL"/>
    <x v="2"/>
    <x v="59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9"/>
    <s v="ELNO"/>
    <s v="33034294"/>
    <s v="33034294"/>
    <x v="2"/>
    <s v="CKD. 3"/>
    <s v="S"/>
    <n v="0.48"/>
    <n v="0.35"/>
    <n v="0"/>
    <n v="0"/>
    <n v="0"/>
    <n v="0"/>
    <n v="0"/>
    <n v="0"/>
    <n v="0"/>
    <m/>
    <x v="0"/>
    <s v="ELNO33034294CKD. 3EL"/>
    <s v="Electro Nor Oeste S. A."/>
    <x v="10"/>
    <x v="10"/>
    <s v="C. T. Sechura"/>
    <x v="24"/>
    <s v="EL"/>
    <x v="2"/>
    <x v="60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9"/>
    <s v="ELNO"/>
    <s v="33098299"/>
    <s v="33098299"/>
    <x v="2"/>
    <s v="SKODA-1"/>
    <s v="S"/>
    <n v="1"/>
    <n v="0.6"/>
    <n v="0"/>
    <n v="0"/>
    <n v="0"/>
    <n v="0"/>
    <n v="0"/>
    <n v="0"/>
    <n v="0"/>
    <m/>
    <x v="0"/>
    <s v="ELNO33098299SKODA-1EL"/>
    <s v="Electro Nor Oeste S. A."/>
    <x v="10"/>
    <x v="10"/>
    <s v="C. T. Huápalas"/>
    <x v="25"/>
    <s v="EL"/>
    <x v="2"/>
    <x v="61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4.9999999999999996E-2"/>
    <n v="0"/>
    <n v="0"/>
    <n v="28"/>
    <s v="BASE DE DATOS"/>
    <m/>
  </r>
  <r>
    <s v="24"/>
    <x v="9"/>
    <s v="ELNO"/>
    <s v="33098299"/>
    <s v="33098299"/>
    <x v="2"/>
    <s v="SKODA-2"/>
    <s v="S"/>
    <n v="1"/>
    <n v="0"/>
    <n v="0"/>
    <n v="0"/>
    <n v="0"/>
    <n v="0"/>
    <n v="0"/>
    <n v="0"/>
    <n v="0"/>
    <m/>
    <x v="0"/>
    <s v="ELNO33098299SKODA-2EL"/>
    <s v="Electro Nor Oeste S. A."/>
    <x v="10"/>
    <x v="10"/>
    <s v="C. T. Huápalas"/>
    <x v="25"/>
    <s v="EL"/>
    <x v="2"/>
    <x v="6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0"/>
    <n v="0"/>
    <n v="0"/>
    <n v="28"/>
    <s v="BASE DE DATOS"/>
    <m/>
  </r>
  <r>
    <s v="24"/>
    <x v="9"/>
    <s v="ELNO"/>
    <s v="33098299"/>
    <s v="33098299"/>
    <x v="2"/>
    <s v="CAT 1"/>
    <s v="S"/>
    <n v="0.5"/>
    <n v="0.4"/>
    <n v="0.32"/>
    <n v="0"/>
    <n v="0.32"/>
    <n v="0"/>
    <n v="0.83"/>
    <n v="0"/>
    <n v="0"/>
    <m/>
    <x v="0"/>
    <s v="ELNO33098299CAT 1EL"/>
    <s v="Electro Nor Oeste S. A."/>
    <x v="10"/>
    <x v="10"/>
    <s v="C. T. Huápalas"/>
    <x v="25"/>
    <s v="EL"/>
    <x v="2"/>
    <x v="5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.32"/>
    <n v="3.2000000000000003E-4"/>
    <m/>
    <n v="4.1666666666666664E-2"/>
    <n v="3.3333333333333333E-2"/>
    <n v="0"/>
    <n v="0"/>
    <n v="28"/>
    <s v="BASE DE DATOS"/>
    <m/>
  </r>
  <r>
    <s v="24"/>
    <x v="9"/>
    <s v="ELNO"/>
    <s v="33098299"/>
    <s v="33098299"/>
    <x v="2"/>
    <s v="CAT 2"/>
    <s v="S"/>
    <n v="0.5"/>
    <n v="0.4"/>
    <n v="0"/>
    <n v="0"/>
    <n v="0"/>
    <n v="0"/>
    <n v="0"/>
    <n v="0"/>
    <n v="0"/>
    <m/>
    <x v="0"/>
    <s v="ELNO33098299CAT 2EL"/>
    <s v="Electro Nor Oeste S. A."/>
    <x v="10"/>
    <x v="10"/>
    <s v="C. T. Huápalas"/>
    <x v="25"/>
    <s v="EL"/>
    <x v="2"/>
    <x v="5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9"/>
    <s v="ELNO"/>
    <s v="33098299"/>
    <s v="33098299"/>
    <x v="2"/>
    <s v="CAT 3"/>
    <s v="S"/>
    <n v="0.5"/>
    <n v="0.4"/>
    <n v="0"/>
    <n v="0"/>
    <n v="0"/>
    <n v="0"/>
    <n v="0"/>
    <n v="0"/>
    <n v="0"/>
    <m/>
    <x v="0"/>
    <s v="ELNO33098299CAT 3EL"/>
    <s v="Electro Nor Oeste S. A."/>
    <x v="10"/>
    <x v="10"/>
    <s v="C. T. Huápalas"/>
    <x v="25"/>
    <s v="EL"/>
    <x v="2"/>
    <x v="6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9"/>
    <s v="ELNO"/>
    <s v="33098299"/>
    <s v="33098299"/>
    <x v="2"/>
    <s v="CAT D 399"/>
    <s v="S"/>
    <n v="0.9"/>
    <n v="0"/>
    <n v="0"/>
    <n v="0"/>
    <n v="0"/>
    <n v="0"/>
    <n v="0"/>
    <n v="0"/>
    <n v="0"/>
    <m/>
    <x v="0"/>
    <s v="ELNO33098299CAT D 399EL"/>
    <s v="Electro Nor Oeste S. A."/>
    <x v="10"/>
    <x v="10"/>
    <s v="C. T. Huápalas"/>
    <x v="25"/>
    <s v="EL"/>
    <x v="2"/>
    <x v="64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9"/>
    <s v="ELNO"/>
    <s v="33034494"/>
    <s v="33034494"/>
    <x v="2"/>
    <s v="CAT. 1"/>
    <s v="S"/>
    <n v="0.66"/>
    <n v="0.65"/>
    <n v="0"/>
    <n v="0"/>
    <n v="0"/>
    <n v="0"/>
    <n v="0"/>
    <n v="0"/>
    <n v="0"/>
    <m/>
    <x v="1"/>
    <s v="ELNO33034494CAT. 1EL"/>
    <s v="Electro Nor Oeste S. A."/>
    <x v="10"/>
    <x v="10"/>
    <s v="C. T. Morropón"/>
    <x v="26"/>
    <s v="EL"/>
    <x v="2"/>
    <x v="65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5.5E-2"/>
    <n v="5.4166666666666669E-2"/>
    <n v="0"/>
    <n v="0"/>
    <n v="28"/>
    <s v="BASE DE DATOS"/>
    <m/>
  </r>
  <r>
    <s v="24"/>
    <x v="9"/>
    <s v="ELNO"/>
    <s v="33034494"/>
    <s v="33034494"/>
    <x v="2"/>
    <s v="CAT. 2"/>
    <s v="N"/>
    <n v="0"/>
    <n v="0"/>
    <n v="0"/>
    <n v="0"/>
    <n v="0"/>
    <n v="0"/>
    <n v="0"/>
    <n v="0"/>
    <n v="0"/>
    <m/>
    <x v="1"/>
    <s v="ELNO33034494CAT. 2EL"/>
    <s v="Electro Nor Oeste S. A."/>
    <x v="10"/>
    <x v="10"/>
    <s v="C. T. Morropón"/>
    <x v="26"/>
    <s v="EL"/>
    <x v="2"/>
    <x v="66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9"/>
    <s v="ELNO"/>
    <s v="33034494"/>
    <s v="33034494"/>
    <x v="2"/>
    <s v="SKODA"/>
    <s v="N"/>
    <n v="0.32"/>
    <n v="0"/>
    <n v="0"/>
    <n v="0"/>
    <n v="0"/>
    <n v="0"/>
    <n v="0"/>
    <n v="0"/>
    <n v="0"/>
    <m/>
    <x v="1"/>
    <s v="ELNO33034494SKODAEL"/>
    <s v="Electro Nor Oeste S. A."/>
    <x v="10"/>
    <x v="10"/>
    <s v="C. T. Morropón"/>
    <x v="26"/>
    <s v="EL"/>
    <x v="2"/>
    <x v="67"/>
    <x v="0"/>
    <s v="Retirado"/>
    <s v="In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2.6666666666666668E-2"/>
    <n v="0"/>
    <n v="0"/>
    <n v="0"/>
    <n v="28"/>
    <s v="BASE DE DATOS"/>
    <m/>
  </r>
  <r>
    <s v="24"/>
    <x v="9"/>
    <s v="ELNO"/>
    <s v="33034494"/>
    <s v="33034494"/>
    <x v="2"/>
    <s v="CAT D 399"/>
    <s v="N"/>
    <n v="0.9"/>
    <n v="0"/>
    <n v="0"/>
    <n v="0"/>
    <n v="0"/>
    <n v="0"/>
    <n v="0"/>
    <n v="0"/>
    <n v="0"/>
    <m/>
    <x v="1"/>
    <s v="ELNO33034494CAT D 399EL"/>
    <s v="Electro Nor Oeste S. A."/>
    <x v="10"/>
    <x v="10"/>
    <s v="C. T. Morropón"/>
    <x v="26"/>
    <s v="EL"/>
    <x v="2"/>
    <x v="64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9"/>
    <s v="ELNO"/>
    <s v="41037394"/>
    <s v="41037394"/>
    <x v="2"/>
    <s v="V. PENTA 1"/>
    <s v="S"/>
    <n v="0.15"/>
    <n v="0"/>
    <n v="0"/>
    <n v="0"/>
    <n v="0"/>
    <n v="0"/>
    <n v="0"/>
    <n v="0"/>
    <n v="0"/>
    <m/>
    <x v="1"/>
    <s v="ELNO41037394V. PENTA 1EL"/>
    <s v="Electro Nor Oeste S. A."/>
    <x v="10"/>
    <x v="10"/>
    <s v="C. T. Canchaque"/>
    <x v="27"/>
    <s v="EL"/>
    <x v="2"/>
    <x v="68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9"/>
    <s v="ELNO"/>
    <s v="41037394"/>
    <s v="41037394"/>
    <x v="2"/>
    <s v="V. PENTA 2"/>
    <s v="S"/>
    <n v="0.2"/>
    <n v="0"/>
    <n v="0"/>
    <n v="0"/>
    <n v="0"/>
    <n v="0"/>
    <n v="0"/>
    <n v="0"/>
    <n v="0"/>
    <m/>
    <x v="1"/>
    <s v="ELNO41037394V. PENTA 2EL"/>
    <s v="Electro Nor Oeste S. A."/>
    <x v="10"/>
    <x v="10"/>
    <s v="C. T. Canchaque"/>
    <x v="27"/>
    <s v="EL"/>
    <x v="2"/>
    <x v="252"/>
    <x v="0"/>
    <s v="Instal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s v="-"/>
    <s v="-"/>
    <e v="#N/A"/>
    <n v="0"/>
    <n v="28"/>
    <s v="BASE DE DATOS"/>
    <m/>
  </r>
  <r>
    <s v="24"/>
    <x v="9"/>
    <s v="ELNO"/>
    <s v="33034695"/>
    <s v="33034695"/>
    <x v="2"/>
    <s v="CKD"/>
    <s v="N"/>
    <n v="0.22"/>
    <n v="0"/>
    <n v="0"/>
    <n v="0"/>
    <n v="0"/>
    <n v="0"/>
    <n v="0"/>
    <n v="0"/>
    <n v="0"/>
    <m/>
    <x v="1"/>
    <s v="ELNO33034695CKDEL"/>
    <s v="Electro Nor Oeste S. A."/>
    <x v="10"/>
    <x v="10"/>
    <s v="C. T. Santo Domingo"/>
    <x v="28"/>
    <s v="EL"/>
    <x v="2"/>
    <x v="70"/>
    <x v="0"/>
    <s v="Retirado"/>
    <s v="In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1.8333333333333333E-2"/>
    <n v="0"/>
    <n v="0"/>
    <n v="0"/>
    <n v="28"/>
    <s v="BASE DE DATOS"/>
    <m/>
  </r>
  <r>
    <s v="24"/>
    <x v="9"/>
    <s v="ELNO"/>
    <s v="33034695"/>
    <s v="33034695"/>
    <x v="2"/>
    <s v="V.PENTA"/>
    <s v="S"/>
    <n v="0.1"/>
    <n v="0"/>
    <n v="0"/>
    <n v="0"/>
    <n v="0"/>
    <n v="0"/>
    <n v="0"/>
    <n v="0"/>
    <n v="0"/>
    <m/>
    <x v="1"/>
    <s v="ELNO33034695V.PENTAEL"/>
    <s v="Electro Nor Oeste S. A."/>
    <x v="10"/>
    <x v="10"/>
    <s v="C. T. Santo Domingo"/>
    <x v="28"/>
    <s v="EL"/>
    <x v="2"/>
    <x v="71"/>
    <x v="0"/>
    <s v="Retirado"/>
    <s v="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8.3333333333333332E-3"/>
    <n v="0"/>
    <n v="0"/>
    <n v="0"/>
    <n v="28"/>
    <s v="BASE DE DATOS"/>
    <m/>
  </r>
  <r>
    <s v="24"/>
    <x v="9"/>
    <s v="ELNO"/>
    <s v="33034594"/>
    <s v="33034594"/>
    <x v="2"/>
    <s v="CAT-3412"/>
    <s v="N"/>
    <n v="0.6"/>
    <n v="0"/>
    <n v="0"/>
    <n v="0"/>
    <n v="0"/>
    <n v="0"/>
    <n v="0"/>
    <n v="0"/>
    <n v="0"/>
    <m/>
    <x v="1"/>
    <s v="ELNO33034594CAT-3412EL"/>
    <s v="Electro Nor Oeste S. A."/>
    <x v="10"/>
    <x v="10"/>
    <s v="C. T. Huancabamba"/>
    <x v="29"/>
    <s v="EL"/>
    <x v="2"/>
    <x v="72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4.9999999999999996E-2"/>
    <n v="0"/>
    <n v="0"/>
    <n v="0"/>
    <n v="28"/>
    <s v="BASE DE DATOS"/>
    <m/>
  </r>
  <r>
    <s v="24"/>
    <x v="9"/>
    <s v="ELNO"/>
    <s v="33034594"/>
    <s v="33034594"/>
    <x v="2"/>
    <s v="VOLVO TD 70"/>
    <s v="N"/>
    <n v="0.1"/>
    <n v="0"/>
    <n v="0"/>
    <n v="0"/>
    <n v="0"/>
    <n v="0"/>
    <n v="0"/>
    <n v="0"/>
    <n v="0"/>
    <m/>
    <x v="1"/>
    <s v="ELNO33034594VOLVO TD 70EL"/>
    <s v="Electro Nor Oeste S. A."/>
    <x v="10"/>
    <x v="10"/>
    <s v="C. T. Huancabamba"/>
    <x v="29"/>
    <s v="EL"/>
    <x v="2"/>
    <x v="253"/>
    <x v="0"/>
    <s v="Instal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s v="-"/>
    <s v="-"/>
    <e v="#N/A"/>
    <n v="0"/>
    <n v="28"/>
    <s v="BASE DE DATOS"/>
    <m/>
  </r>
  <r>
    <s v="24"/>
    <x v="9"/>
    <s v="ELNO"/>
    <s v="33034594"/>
    <s v="33034594"/>
    <x v="2"/>
    <s v="VOLVO TD 100"/>
    <s v="S"/>
    <n v="0.15"/>
    <n v="0"/>
    <n v="0"/>
    <n v="0"/>
    <n v="0"/>
    <n v="0"/>
    <n v="0"/>
    <n v="0"/>
    <n v="0"/>
    <m/>
    <x v="1"/>
    <s v="ELNO33034594VOLVO TD 100EL"/>
    <s v="Electro Nor Oeste S. A."/>
    <x v="10"/>
    <x v="10"/>
    <s v="C. T. Huancabamba"/>
    <x v="29"/>
    <s v="EL"/>
    <x v="2"/>
    <x v="74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9"/>
    <s v="ELNO"/>
    <s v="33281811"/>
    <s v="33281811"/>
    <x v="2"/>
    <s v="Black start"/>
    <s v="S"/>
    <n v="0.48"/>
    <n v="0.45"/>
    <n v="0"/>
    <n v="0"/>
    <n v="0"/>
    <n v="0"/>
    <n v="0"/>
    <n v="0"/>
    <n v="0"/>
    <m/>
    <x v="0"/>
    <s v="ELNO33281811Black startEL"/>
    <s v="Electro Nor Oeste S. A."/>
    <x v="10"/>
    <x v="10"/>
    <s v="C.T. Tablazo Colán"/>
    <x v="30"/>
    <s v="EL"/>
    <x v="2"/>
    <x v="75"/>
    <x v="0"/>
    <s v="Instalado"/>
    <s v="Operativo"/>
    <s v="Distribuidora"/>
    <x v="0"/>
    <x v="0"/>
    <x v="1"/>
    <x v="0"/>
    <s v="Privado"/>
    <s v="PIURA"/>
    <s v="PIURA"/>
    <s v="PAITA"/>
    <s v="TABLAZO"/>
    <n v="0"/>
    <x v="1"/>
    <n v="0"/>
    <x v="0"/>
    <x v="0"/>
    <x v="0"/>
    <s v="MWh"/>
    <n v="0"/>
    <n v="0"/>
    <m/>
    <n v="0.04"/>
    <n v="3.7499999999999999E-2"/>
    <n v="0"/>
    <n v="0"/>
    <n v="28"/>
    <s v="BASE DE DATOS"/>
    <m/>
  </r>
  <r>
    <s v="24"/>
    <x v="9"/>
    <s v="ELNO"/>
    <s v="33281811"/>
    <s v="33281811"/>
    <x v="0"/>
    <s v="TG01"/>
    <s v="S"/>
    <n v="31"/>
    <n v="26.838999999999999"/>
    <n v="0"/>
    <n v="0"/>
    <n v="0"/>
    <n v="0"/>
    <n v="0"/>
    <n v="0"/>
    <n v="0"/>
    <m/>
    <x v="0"/>
    <s v="ELNO33281811TG01TG"/>
    <s v="Electro Nor Oeste S. A."/>
    <x v="10"/>
    <x v="10"/>
    <s v="C.T. Tablazo Colán"/>
    <x v="30"/>
    <s v="TG"/>
    <x v="0"/>
    <x v="76"/>
    <x v="0"/>
    <s v="Instalado"/>
    <s v="Operativo"/>
    <s v="Distribuidora"/>
    <x v="0"/>
    <x v="0"/>
    <x v="1"/>
    <x v="0"/>
    <s v="Privado"/>
    <s v="PIURA"/>
    <s v="PIURA"/>
    <s v="PAITA"/>
    <s v="TABLAZO"/>
    <n v="0"/>
    <x v="0"/>
    <n v="0"/>
    <x v="0"/>
    <x v="0"/>
    <x v="0"/>
    <s v="MWh"/>
    <n v="0"/>
    <n v="0"/>
    <m/>
    <n v="2.5833333333333335"/>
    <n v="2.2365833333333334"/>
    <n v="0"/>
    <n v="0"/>
    <n v="28"/>
    <s v="BASE DE DATOS"/>
    <m/>
  </r>
  <r>
    <s v="24"/>
    <x v="9"/>
    <s v="ELNO"/>
    <s v="36222015"/>
    <s v="36222015"/>
    <x v="2"/>
    <s v="G1"/>
    <s v="S"/>
    <n v="9.3409999999999993"/>
    <n v="9.1999999999999993"/>
    <n v="1223.6559999999999"/>
    <n v="5737.652"/>
    <n v="6961.308"/>
    <n v="5.62"/>
    <n v="738.1"/>
    <n v="0.28000000000000003"/>
    <n v="0"/>
    <m/>
    <x v="0"/>
    <s v="ELNO36222015G1EL"/>
    <s v="Electro Nor Oeste S. A."/>
    <x v="10"/>
    <x v="10"/>
    <s v="C. T. Tallanca"/>
    <x v="31"/>
    <s v="EL"/>
    <x v="2"/>
    <x v="36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961.308"/>
    <n v="6.9613079999999998"/>
    <m/>
    <n v="0.77841666666666665"/>
    <n v="0.76666666666666661"/>
    <n v="0"/>
    <n v="0"/>
    <n v="28"/>
    <s v="BASE DE DATOS"/>
    <m/>
  </r>
  <r>
    <s v="24"/>
    <x v="9"/>
    <s v="ELNO"/>
    <s v="36222015"/>
    <s v="36222015"/>
    <x v="2"/>
    <s v="G2"/>
    <s v="S"/>
    <n v="9.3409999999999993"/>
    <n v="9.1999999999999993"/>
    <n v="1227.8019999999999"/>
    <n v="5792.1270000000004"/>
    <n v="7019.9290000000001"/>
    <n v="1.7"/>
    <n v="741"/>
    <n v="1.3"/>
    <n v="0"/>
    <m/>
    <x v="0"/>
    <s v="ELNO36222015G2EL"/>
    <s v="Electro Nor Oeste S. A."/>
    <x v="10"/>
    <x v="10"/>
    <s v="C. T. Tallanca"/>
    <x v="31"/>
    <s v="EL"/>
    <x v="2"/>
    <x v="37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7019.9290000000001"/>
    <n v="7.0199290000000003"/>
    <m/>
    <n v="0.77841666666666665"/>
    <n v="0.76666666666666661"/>
    <n v="0"/>
    <n v="0"/>
    <n v="28"/>
    <s v="BASE DE DATOS"/>
    <m/>
  </r>
  <r>
    <s v="24"/>
    <x v="9"/>
    <s v="SHOGSA"/>
    <s v="33009993"/>
    <s v="33009993"/>
    <x v="1"/>
    <s v="UNIDAD 1"/>
    <s v="S"/>
    <n v="20.18"/>
    <n v="18.140999999999998"/>
    <n v="0"/>
    <n v="0"/>
    <n v="0"/>
    <n v="0"/>
    <n v="0"/>
    <n v="0"/>
    <n v="0"/>
    <m/>
    <x v="0"/>
    <s v="SHOGSA33009993UNIDAD 1TV"/>
    <s v="Shougang Generaci¢n El‚ctrica S.A."/>
    <x v="30"/>
    <x v="30"/>
    <s v="C. T. SAN NICOLAS"/>
    <x v="101"/>
    <s v="TV"/>
    <x v="1"/>
    <x v="227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117499999999999"/>
    <n v="0"/>
    <n v="0"/>
    <n v="85"/>
    <s v="BASE DE DATOS"/>
    <m/>
  </r>
  <r>
    <s v="24"/>
    <x v="9"/>
    <s v="SHOGSA"/>
    <s v="33009993"/>
    <s v="33009993"/>
    <x v="1"/>
    <s v="UNIDAD 2"/>
    <s v="S"/>
    <n v="20.18"/>
    <n v="19.192"/>
    <n v="0"/>
    <n v="0"/>
    <n v="0"/>
    <n v="0"/>
    <n v="0"/>
    <n v="0"/>
    <n v="0"/>
    <m/>
    <x v="0"/>
    <s v="SHOGSA33009993UNIDAD 2TV"/>
    <s v="Shougang Generaci¢n El‚ctrica S.A."/>
    <x v="30"/>
    <x v="30"/>
    <s v="C. T. SAN NICOLAS"/>
    <x v="101"/>
    <s v="TV"/>
    <x v="1"/>
    <x v="228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993333333333333"/>
    <n v="0"/>
    <n v="0"/>
    <n v="85"/>
    <s v="BASE DE DATOS"/>
    <m/>
  </r>
  <r>
    <s v="24"/>
    <x v="9"/>
    <s v="SHOGSA"/>
    <s v="33009993"/>
    <s v="33009993"/>
    <x v="2"/>
    <s v="CUMMINS ONAN"/>
    <s v="S"/>
    <n v="1.25"/>
    <n v="1.0609999999999999"/>
    <n v="0"/>
    <n v="1.78"/>
    <n v="1.78"/>
    <n v="0"/>
    <n v="2.1"/>
    <n v="0"/>
    <n v="0"/>
    <m/>
    <x v="0"/>
    <s v="SHOGSA33009993CUMMINS ONANEL"/>
    <s v="Shougang Generaci¢n El‚ctrica S.A."/>
    <x v="30"/>
    <x v="30"/>
    <s v="C. T. SAN NICOLAS"/>
    <x v="101"/>
    <s v="EL"/>
    <x v="2"/>
    <x v="230"/>
    <x v="0"/>
    <s v="Instalado"/>
    <s v="Operativo"/>
    <s v="Generadora"/>
    <x v="0"/>
    <x v="0"/>
    <x v="0"/>
    <x v="0"/>
    <s v="Privado"/>
    <s v="ICA"/>
    <s v="ICA"/>
    <s v="NAZCA"/>
    <s v="MARCONA"/>
    <n v="0"/>
    <x v="1"/>
    <n v="0"/>
    <x v="0"/>
    <x v="0"/>
    <x v="0"/>
    <s v="MWh"/>
    <n v="1.78"/>
    <n v="1.7800000000000001E-3"/>
    <m/>
    <n v="0.11363636363636363"/>
    <n v="9.6454545454545446E-2"/>
    <n v="0"/>
    <n v="0"/>
    <n v="85"/>
    <s v="BASE DE DATOS"/>
    <m/>
  </r>
  <r>
    <s v="24"/>
    <x v="9"/>
    <s v="SHOGSA"/>
    <s v="33009993"/>
    <s v="33009993"/>
    <x v="1"/>
    <s v="UNIDAD 3"/>
    <s v="S"/>
    <n v="27.478000000000002"/>
    <n v="24.425000000000001"/>
    <n v="0"/>
    <n v="0"/>
    <n v="0"/>
    <n v="0"/>
    <n v="0"/>
    <n v="0"/>
    <n v="0"/>
    <m/>
    <x v="0"/>
    <s v="SHOGSA33009993UNIDAD 3TV"/>
    <s v="Shougang Generaci¢n El‚ctrica S.A."/>
    <x v="30"/>
    <x v="30"/>
    <s v="C. T. SAN NICOLAS"/>
    <x v="101"/>
    <s v="TV"/>
    <x v="1"/>
    <x v="229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2.2898333333333336"/>
    <n v="2.0354166666666669"/>
    <n v="0"/>
    <n v="0"/>
    <n v="85"/>
    <s v="BASE DE DATOS"/>
    <m/>
  </r>
  <r>
    <s v="24"/>
    <x v="9"/>
    <s v="TSELVA"/>
    <s v="33051895"/>
    <s v="33051895"/>
    <x v="0"/>
    <s v="TG1"/>
    <s v="S"/>
    <n v="101.32"/>
    <n v="89.513000000000005"/>
    <n v="4968.9210000000003"/>
    <n v="22665.947"/>
    <n v="27634.867999999999"/>
    <n v="0"/>
    <n v="426.62"/>
    <n v="0"/>
    <n v="0"/>
    <m/>
    <x v="0"/>
    <s v="TSELVA33051895TG1TG"/>
    <s v="TERMOSELVA S.R.L."/>
    <x v="0"/>
    <x v="0"/>
    <s v="C. T. AGUAYTIA"/>
    <x v="0"/>
    <s v="TG"/>
    <x v="0"/>
    <x v="0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27634.867999999999"/>
    <n v="27.634867999999997"/>
    <m/>
    <n v="8.4433333333333334"/>
    <n v="7.4594166666666668"/>
    <n v="0"/>
    <n v="3.637978807091713E-12"/>
    <n v="92"/>
    <s v="BASE DE DATOS"/>
    <m/>
  </r>
  <r>
    <s v="24"/>
    <x v="9"/>
    <s v="TSELVA"/>
    <s v="33051895"/>
    <s v="33051895"/>
    <x v="0"/>
    <s v="TG2"/>
    <s v="S"/>
    <n v="101.32"/>
    <n v="89.858999999999995"/>
    <n v="1037.98"/>
    <n v="3950.181"/>
    <n v="4988.1610000000001"/>
    <n v="0"/>
    <n v="77.75"/>
    <n v="0"/>
    <n v="0"/>
    <m/>
    <x v="0"/>
    <s v="TSELVA33051895TG2TG"/>
    <s v="TERMOSELVA S.R.L."/>
    <x v="0"/>
    <x v="0"/>
    <s v="C. T. AGUAYTIA"/>
    <x v="0"/>
    <s v="TG"/>
    <x v="0"/>
    <x v="1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4988.1610000000001"/>
    <n v="4.9881609999999998"/>
    <m/>
    <n v="8.4433333333333334"/>
    <n v="7.4882499999999999"/>
    <n v="0"/>
    <n v="0"/>
    <n v="92"/>
    <s v="BASE DE DATOS"/>
    <m/>
  </r>
  <r>
    <s v="24"/>
    <x v="10"/>
    <s v="TSELVA"/>
    <s v="33051895"/>
    <s v="33051895"/>
    <x v="0"/>
    <s v="TG1"/>
    <s v="S"/>
    <n v="101.32"/>
    <n v="89.513000000000005"/>
    <n v="1189.5060000000001"/>
    <n v="9086.7160000000003"/>
    <n v="10276.222"/>
    <n v="0"/>
    <n v="146.65"/>
    <n v="0"/>
    <n v="0"/>
    <m/>
    <x v="0"/>
    <s v="TSELVA33051895TG1TG"/>
    <s v="TERMOSELVA S.R.L."/>
    <x v="0"/>
    <x v="0"/>
    <s v="C. T. AGUAYTIA"/>
    <x v="0"/>
    <s v="TG"/>
    <x v="0"/>
    <x v="0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10276.222"/>
    <n v="10.276222000000001"/>
    <m/>
    <n v="8.4433333333333334"/>
    <n v="7.4594166666666668"/>
    <n v="0"/>
    <n v="0"/>
    <n v="92"/>
    <s v="BASE DE DATOS"/>
    <m/>
  </r>
  <r>
    <s v="24"/>
    <x v="10"/>
    <s v="TSELVA"/>
    <s v="33051895"/>
    <s v="33051895"/>
    <x v="0"/>
    <s v="TG2"/>
    <s v="S"/>
    <n v="101.32"/>
    <n v="89.858999999999995"/>
    <n v="1038.5250000000001"/>
    <n v="2890.7370000000001"/>
    <n v="3929.2620000000002"/>
    <n v="0"/>
    <n v="51.9"/>
    <n v="0"/>
    <n v="0"/>
    <m/>
    <x v="0"/>
    <s v="TSELVA33051895TG2TG"/>
    <s v="TERMOSELVA S.R.L."/>
    <x v="0"/>
    <x v="0"/>
    <s v="C. T. AGUAYTIA"/>
    <x v="0"/>
    <s v="TG"/>
    <x v="0"/>
    <x v="1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3929.2620000000002"/>
    <n v="3.929262"/>
    <m/>
    <n v="8.4433333333333334"/>
    <n v="7.4882499999999999"/>
    <n v="0"/>
    <n v="0"/>
    <n v="92"/>
    <s v="BASE DE DATOS"/>
    <m/>
  </r>
  <r>
    <s v="24"/>
    <x v="8"/>
    <s v="IENEPE"/>
    <s v="33362415"/>
    <s v="33362415"/>
    <x v="2"/>
    <s v="G1-G25"/>
    <s v="S"/>
    <n v="45.63"/>
    <n v="40.6"/>
    <n v="76.23"/>
    <n v="382.17"/>
    <n v="458.4"/>
    <n v="0.3"/>
    <n v="13.45"/>
    <n v="0"/>
    <n v="0"/>
    <m/>
    <x v="0"/>
    <s v="IENEPE33362415G1-G25EL"/>
    <s v="Infraestructura y Energía del Perú S.A.C."/>
    <x v="21"/>
    <x v="21"/>
    <s v="C.T. RF PUCALLPA"/>
    <x v="86"/>
    <s v="EL"/>
    <x v="2"/>
    <x v="201"/>
    <x v="0"/>
    <s v="Instalado"/>
    <s v="Operativo"/>
    <s v="Generadora"/>
    <x v="0"/>
    <x v="0"/>
    <x v="0"/>
    <x v="0"/>
    <s v="Privado"/>
    <s v="UCAYALI"/>
    <s v="UCAYALI"/>
    <s v="CORONEL PORTILLO"/>
    <s v="YARINACOCHA"/>
    <n v="0"/>
    <x v="1"/>
    <n v="0"/>
    <x v="0"/>
    <x v="0"/>
    <x v="0"/>
    <s v="MWh"/>
    <n v="458.4"/>
    <n v="0.45839999999999997"/>
    <m/>
    <n v="3.8025000000000002"/>
    <n v="3.3833333333333333"/>
    <n v="0"/>
    <n v="5.6843418860808015E-14"/>
    <n v="64"/>
    <s v="BASE DE DATOS"/>
    <m/>
  </r>
  <r>
    <s v="24"/>
    <x v="8"/>
    <s v="IENEPE"/>
    <s v="33362515"/>
    <s v="33362515"/>
    <x v="2"/>
    <s v="G1-G11"/>
    <s v="S"/>
    <n v="20.079999999999998"/>
    <n v="17.420000000000002"/>
    <n v="39.51"/>
    <n v="223.09"/>
    <n v="262.60000000000002"/>
    <n v="0.14000000000000001"/>
    <n v="25.57"/>
    <n v="0"/>
    <n v="0"/>
    <m/>
    <x v="0"/>
    <s v="IENEPE33362515G1-G11EL"/>
    <s v="Infraestructura y Energía del Perú S.A.C."/>
    <x v="21"/>
    <x v="21"/>
    <s v="C.T. RF PUERTO MALDONADO"/>
    <x v="87"/>
    <s v="EL"/>
    <x v="2"/>
    <x v="202"/>
    <x v="0"/>
    <s v="Instalado"/>
    <s v="Operativo"/>
    <s v="Generadora"/>
    <x v="0"/>
    <x v="0"/>
    <x v="0"/>
    <x v="0"/>
    <s v="Privado"/>
    <s v="MADRE DE DIOS"/>
    <s v="MADRE DE DIOS"/>
    <s v="TAMBOPATA"/>
    <s v="TAMBOPATA"/>
    <n v="0"/>
    <x v="1"/>
    <n v="0"/>
    <x v="0"/>
    <x v="0"/>
    <x v="0"/>
    <s v="MWh"/>
    <n v="262.60000000000002"/>
    <n v="0.2626"/>
    <m/>
    <n v="1.6733333333333331"/>
    <n v="1.4516666666666669"/>
    <n v="0"/>
    <n v="0"/>
    <n v="64"/>
    <s v="BASE DE DATOS"/>
    <m/>
  </r>
  <r>
    <s v="24"/>
    <x v="9"/>
    <s v="IENEPE"/>
    <s v="33362415"/>
    <s v="33362415"/>
    <x v="2"/>
    <s v="G1-G25"/>
    <s v="S"/>
    <n v="45.63"/>
    <n v="40.6"/>
    <n v="22.58"/>
    <n v="154.58000000000001"/>
    <n v="177.16"/>
    <n v="0.04"/>
    <n v="7.07"/>
    <n v="0"/>
    <n v="0"/>
    <m/>
    <x v="0"/>
    <s v="IENEPE33362415G1-G25EL"/>
    <s v="Infraestructura y Energía del Perú S.A.C."/>
    <x v="21"/>
    <x v="21"/>
    <s v="C.T. RF PUCALLPA"/>
    <x v="86"/>
    <s v="EL"/>
    <x v="2"/>
    <x v="201"/>
    <x v="0"/>
    <s v="Instalado"/>
    <s v="Operativo"/>
    <s v="Generadora"/>
    <x v="0"/>
    <x v="0"/>
    <x v="0"/>
    <x v="0"/>
    <s v="Privado"/>
    <s v="UCAYALI"/>
    <s v="UCAYALI"/>
    <s v="CORONEL PORTILLO"/>
    <s v="YARINACOCHA"/>
    <n v="0"/>
    <x v="1"/>
    <n v="0"/>
    <x v="0"/>
    <x v="0"/>
    <x v="0"/>
    <s v="MWh"/>
    <n v="177.16"/>
    <n v="0.17715999999999998"/>
    <m/>
    <n v="3.8025000000000002"/>
    <n v="3.3833333333333333"/>
    <n v="0"/>
    <n v="2.8421709430404007E-14"/>
    <n v="64"/>
    <s v="BASE DE DATOS"/>
    <m/>
  </r>
  <r>
    <s v="24"/>
    <x v="9"/>
    <s v="IENEPE"/>
    <s v="33362515"/>
    <s v="33362515"/>
    <x v="2"/>
    <s v="G1-G11"/>
    <s v="S"/>
    <n v="20.079999999999998"/>
    <n v="17.420000000000002"/>
    <n v="0"/>
    <n v="8.65"/>
    <n v="8.65"/>
    <n v="0.09"/>
    <n v="2.02"/>
    <n v="0"/>
    <n v="0"/>
    <m/>
    <x v="0"/>
    <s v="IENEPE33362515G1-G11EL"/>
    <s v="Infraestructura y Energía del Perú S.A.C."/>
    <x v="21"/>
    <x v="21"/>
    <s v="C.T. RF PUERTO MALDONADO"/>
    <x v="87"/>
    <s v="EL"/>
    <x v="2"/>
    <x v="202"/>
    <x v="0"/>
    <s v="Instalado"/>
    <s v="Operativo"/>
    <s v="Generadora"/>
    <x v="0"/>
    <x v="0"/>
    <x v="0"/>
    <x v="0"/>
    <s v="Privado"/>
    <s v="MADRE DE DIOS"/>
    <s v="MADRE DE DIOS"/>
    <s v="TAMBOPATA"/>
    <s v="TAMBOPATA"/>
    <n v="0"/>
    <x v="1"/>
    <n v="0"/>
    <x v="0"/>
    <x v="0"/>
    <x v="0"/>
    <s v="MWh"/>
    <n v="8.65"/>
    <n v="8.6499999999999997E-3"/>
    <m/>
    <n v="1.6733333333333331"/>
    <n v="1.4516666666666669"/>
    <n v="0"/>
    <n v="0"/>
    <n v="64"/>
    <s v="BASE DE DATOS"/>
    <m/>
  </r>
  <r>
    <s v="24"/>
    <x v="5"/>
    <s v="ELN"/>
    <s v="3300779"/>
    <s v="3300779"/>
    <x v="2"/>
    <s v="CKD. HOROV."/>
    <s v="N"/>
    <n v="0"/>
    <n v="0"/>
    <n v="0"/>
    <n v="0"/>
    <n v="0"/>
    <n v="0"/>
    <n v="0"/>
    <n v="0"/>
    <n v="0"/>
    <m/>
    <x v="1"/>
    <s v="ELN3300779CKD. HOROV.EL"/>
    <s v="Electro Norte S. A."/>
    <x v="32"/>
    <x v="32"/>
    <s v="C. T. Salas"/>
    <x v="82"/>
    <s v="EL"/>
    <x v="2"/>
    <x v="240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s v="-"/>
    <s v="-"/>
    <e v="#N/A"/>
    <n v="0"/>
    <n v="29"/>
    <s v="BASE DE DATOS"/>
    <m/>
  </r>
  <r>
    <s v="24"/>
    <x v="5"/>
    <s v="ELN"/>
    <s v="33007793"/>
    <s v="33007793"/>
    <x v="2"/>
    <s v="Volvo TD70"/>
    <s v="N"/>
    <n v="0"/>
    <n v="0"/>
    <n v="0"/>
    <n v="0"/>
    <n v="0"/>
    <n v="0"/>
    <n v="0"/>
    <n v="0"/>
    <n v="0"/>
    <m/>
    <x v="1"/>
    <s v="ELN33007793Volvo TD70EL"/>
    <s v="Electro Norte S. A."/>
    <x v="32"/>
    <x v="32"/>
    <s v="C. T. Salas"/>
    <x v="82"/>
    <s v="EL"/>
    <x v="2"/>
    <x v="241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5"/>
    <s v="ELN"/>
    <s v="33018893"/>
    <s v="33018893"/>
    <x v="2"/>
    <s v="Caterpillar"/>
    <s v="N"/>
    <n v="0.5"/>
    <n v="0.46"/>
    <n v="0"/>
    <n v="0"/>
    <n v="0"/>
    <n v="0"/>
    <n v="0"/>
    <n v="0"/>
    <n v="0"/>
    <m/>
    <x v="0"/>
    <s v="ELN33018893CaterpillarEL"/>
    <s v="Electro Norte S. A."/>
    <x v="32"/>
    <x v="32"/>
    <s v="C. T. Chota"/>
    <x v="104"/>
    <s v="EL"/>
    <x v="2"/>
    <x v="242"/>
    <x v="0"/>
    <s v="Instalado"/>
    <s v="In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4.1666666666666664E-2"/>
    <n v="3.8333333333333337E-2"/>
    <n v="0"/>
    <n v="0"/>
    <n v="29"/>
    <s v="BASE DE DATOS"/>
    <m/>
  </r>
  <r>
    <s v="24"/>
    <x v="5"/>
    <s v="ELN"/>
    <s v="33018893"/>
    <s v="33018893"/>
    <x v="2"/>
    <s v="Grupo G.E"/>
    <s v="S"/>
    <n v="0.75"/>
    <n v="0"/>
    <n v="0"/>
    <n v="0"/>
    <n v="0"/>
    <n v="0"/>
    <n v="0"/>
    <n v="0"/>
    <n v="0"/>
    <m/>
    <x v="0"/>
    <s v="ELN33018893Grupo G.EEL"/>
    <s v="Electro Norte S. A."/>
    <x v="32"/>
    <x v="32"/>
    <s v="C.T. Chota"/>
    <x v="104"/>
    <s v="EL"/>
    <x v="2"/>
    <x v="243"/>
    <x v="0"/>
    <s v="Instalado"/>
    <s v="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6.25E-2"/>
    <n v="0"/>
    <n v="0"/>
    <n v="0"/>
    <n v="29"/>
    <s v="BASE DE DATOS"/>
    <m/>
  </r>
  <r>
    <s v="24"/>
    <x v="5"/>
    <s v="ELN"/>
    <s v="33019393"/>
    <s v="33019393"/>
    <x v="2"/>
    <s v="Caterp-3512"/>
    <s v="S"/>
    <n v="0.5"/>
    <n v="0.5"/>
    <n v="0"/>
    <n v="0"/>
    <n v="0"/>
    <n v="0"/>
    <n v="0"/>
    <n v="0"/>
    <n v="0"/>
    <m/>
    <x v="0"/>
    <s v="ELN33019393Caterp-3512EL"/>
    <s v="Electro Norte S. A."/>
    <x v="32"/>
    <x v="32"/>
    <s v="C. T. Cutervo"/>
    <x v="105"/>
    <s v="EL"/>
    <x v="2"/>
    <x v="244"/>
    <x v="0"/>
    <s v="Instalado"/>
    <s v="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4.1666666666666664E-2"/>
    <n v="4.1666666666666664E-2"/>
    <n v="0"/>
    <n v="0"/>
    <n v="29"/>
    <s v="BASE DE DATOS"/>
    <m/>
  </r>
  <r>
    <s v="24"/>
    <x v="5"/>
    <s v="ELN"/>
    <s v="33019393"/>
    <s v="33019393"/>
    <x v="2"/>
    <s v="Detroit"/>
    <s v="N"/>
    <n v="0"/>
    <n v="0"/>
    <n v="0"/>
    <n v="0"/>
    <n v="0"/>
    <n v="0"/>
    <n v="0"/>
    <n v="0"/>
    <n v="0"/>
    <m/>
    <x v="1"/>
    <s v="ELN33019393DetroitEL"/>
    <s v="Electro Norte S. A."/>
    <x v="32"/>
    <x v="32"/>
    <s v="C. T. Cutervo"/>
    <x v="105"/>
    <s v="EL"/>
    <x v="2"/>
    <x v="164"/>
    <x v="0"/>
    <s v="Instalado"/>
    <s v="In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5"/>
    <s v="ELN"/>
    <s v="43026893"/>
    <s v="43026893"/>
    <x v="2"/>
    <s v="CATERP-3512"/>
    <s v="N"/>
    <n v="0"/>
    <n v="0.4"/>
    <n v="0"/>
    <n v="0"/>
    <n v="0"/>
    <n v="0"/>
    <n v="0"/>
    <n v="0"/>
    <n v="0"/>
    <m/>
    <x v="1"/>
    <s v="ELN43026893CATERP-3512EL"/>
    <s v="Electro Norte S. A."/>
    <x v="32"/>
    <x v="32"/>
    <s v="C. T. Mocupe"/>
    <x v="106"/>
    <s v="EL"/>
    <x v="2"/>
    <x v="244"/>
    <x v="0"/>
    <s v="Retirado"/>
    <s v="Inoperativo"/>
    <s v="Distribuidora"/>
    <x v="0"/>
    <x v="0"/>
    <x v="1"/>
    <x v="0"/>
    <s v="Estatal"/>
    <s v="LAMBAYEQUE"/>
    <s v="LAMBAYEQUE"/>
    <s v="CHICLAYO"/>
    <s v="LAGUN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5"/>
    <s v="ELN"/>
    <s v="53203611"/>
    <s v="53203611"/>
    <x v="2"/>
    <s v="Detroit"/>
    <s v="S"/>
    <n v="0.7"/>
    <n v="0.6"/>
    <n v="0"/>
    <n v="0"/>
    <n v="0"/>
    <n v="0"/>
    <n v="0"/>
    <n v="0"/>
    <n v="0"/>
    <m/>
    <x v="0"/>
    <s v="ELN53203611DetroitEL"/>
    <s v="Electro Norte S. A."/>
    <x v="32"/>
    <x v="32"/>
    <s v="C. T. Motupe Móvil"/>
    <x v="107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MOTUPE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5"/>
    <s v="ELN"/>
    <s v="43026993"/>
    <s v="43026993"/>
    <x v="2"/>
    <s v="Vol-TD100"/>
    <s v="N"/>
    <n v="0"/>
    <n v="0"/>
    <n v="0"/>
    <n v="0"/>
    <n v="0"/>
    <n v="0"/>
    <n v="0"/>
    <n v="0"/>
    <n v="0"/>
    <m/>
    <x v="1"/>
    <s v="ELN43026993Vol-TD100EL"/>
    <s v="Electro Norte S. A."/>
    <x v="32"/>
    <x v="32"/>
    <s v="C. T. Morrope"/>
    <x v="108"/>
    <s v="EL"/>
    <x v="2"/>
    <x v="245"/>
    <x v="0"/>
    <s v="Instalado"/>
    <s v="Inoperativo"/>
    <s v="Distribuidora"/>
    <x v="0"/>
    <x v="0"/>
    <x v="1"/>
    <x v="0"/>
    <s v="Estatal"/>
    <s v="LAMBAYEQUE"/>
    <s v="LAMBAYEQUE"/>
    <s v="LAMBAYEQUE"/>
    <s v="MORROPE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5"/>
    <s v="ELN"/>
    <s v="43027493"/>
    <s v="43027493"/>
    <x v="2"/>
    <s v="CATERP-3512"/>
    <s v="S"/>
    <n v="0.5"/>
    <n v="0.4"/>
    <n v="0"/>
    <n v="0"/>
    <n v="0"/>
    <n v="0"/>
    <n v="0"/>
    <n v="0"/>
    <n v="0"/>
    <m/>
    <x v="0"/>
    <s v="ELN43027493CATERP-3512EL"/>
    <s v="Electro Norte S. A."/>
    <x v="32"/>
    <x v="32"/>
    <s v="C. T. Bambamarca"/>
    <x v="109"/>
    <s v="EL"/>
    <x v="2"/>
    <x v="244"/>
    <x v="0"/>
    <s v="Instalado"/>
    <s v="Operativo"/>
    <s v="Distribuidora"/>
    <x v="0"/>
    <x v="0"/>
    <x v="1"/>
    <x v="0"/>
    <s v="Estatal"/>
    <s v="CAJAMARCA"/>
    <s v="CAJAMARCA"/>
    <s v="HUALGAYOC"/>
    <s v="BAMBAMARCA"/>
    <n v="0"/>
    <x v="1"/>
    <n v="0"/>
    <x v="0"/>
    <x v="0"/>
    <x v="0"/>
    <s v="MWh"/>
    <n v="0"/>
    <n v="0"/>
    <m/>
    <n v="4.1666666666666664E-2"/>
    <n v="3.3333333333333333E-2"/>
    <n v="0"/>
    <n v="0"/>
    <n v="29"/>
    <s v="BASE DE DATOS"/>
    <m/>
  </r>
  <r>
    <s v="24"/>
    <x v="5"/>
    <s v="ELN"/>
    <s v="53022313"/>
    <s v="53022313"/>
    <x v="2"/>
    <s v="Detroit"/>
    <s v="S"/>
    <n v="0.5"/>
    <n v="0.6"/>
    <n v="0"/>
    <n v="0"/>
    <n v="0"/>
    <n v="0"/>
    <n v="0"/>
    <n v="0"/>
    <n v="0"/>
    <m/>
    <x v="0"/>
    <s v="ELN53022313DetroitEL"/>
    <s v="Electro Norte S. A."/>
    <x v="32"/>
    <x v="32"/>
    <s v="C.T. La Viña Movil"/>
    <x v="110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JAYANCA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7"/>
    <s v="ELN"/>
    <s v="3300779"/>
    <s v="3300779"/>
    <x v="2"/>
    <s v="CKD. HOROV."/>
    <s v="N"/>
    <n v="0"/>
    <n v="0"/>
    <n v="0"/>
    <n v="0"/>
    <n v="0"/>
    <n v="0"/>
    <n v="0"/>
    <n v="0"/>
    <n v="0"/>
    <m/>
    <x v="1"/>
    <s v="ELN3300779CKD. HOROV.EL"/>
    <s v="Electro Norte S. A."/>
    <x v="32"/>
    <x v="32"/>
    <s v="C. T. Salas"/>
    <x v="82"/>
    <s v="EL"/>
    <x v="2"/>
    <x v="240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s v="-"/>
    <s v="-"/>
    <e v="#N/A"/>
    <n v="0"/>
    <n v="29"/>
    <s v="BASE DE DATOS"/>
    <m/>
  </r>
  <r>
    <s v="24"/>
    <x v="7"/>
    <s v="ELN"/>
    <s v="33007793"/>
    <s v="33007793"/>
    <x v="2"/>
    <s v="Volvo TD70"/>
    <s v="N"/>
    <n v="0"/>
    <n v="0"/>
    <n v="0"/>
    <n v="0"/>
    <n v="0"/>
    <n v="0"/>
    <n v="0"/>
    <n v="0"/>
    <n v="0"/>
    <m/>
    <x v="1"/>
    <s v="ELN33007793Volvo TD70EL"/>
    <s v="Electro Norte S. A."/>
    <x v="32"/>
    <x v="32"/>
    <s v="C. T. Salas"/>
    <x v="82"/>
    <s v="EL"/>
    <x v="2"/>
    <x v="241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7"/>
    <s v="ELN"/>
    <s v="33018893"/>
    <s v="33018893"/>
    <x v="2"/>
    <s v="Caterpillar"/>
    <s v="N"/>
    <n v="0.5"/>
    <n v="0.46"/>
    <n v="0"/>
    <n v="0"/>
    <n v="0"/>
    <n v="0"/>
    <n v="0"/>
    <n v="0"/>
    <n v="0"/>
    <m/>
    <x v="0"/>
    <s v="ELN33018893CaterpillarEL"/>
    <s v="Electro Norte S. A."/>
    <x v="32"/>
    <x v="32"/>
    <s v="C. T. Chota"/>
    <x v="104"/>
    <s v="EL"/>
    <x v="2"/>
    <x v="242"/>
    <x v="0"/>
    <s v="Instalado"/>
    <s v="In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4.1666666666666664E-2"/>
    <n v="3.8333333333333337E-2"/>
    <n v="0"/>
    <n v="0"/>
    <n v="29"/>
    <s v="BASE DE DATOS"/>
    <m/>
  </r>
  <r>
    <s v="24"/>
    <x v="7"/>
    <s v="ELN"/>
    <s v="33018893"/>
    <s v="33018893"/>
    <x v="2"/>
    <s v="Grupo G.E"/>
    <s v="S"/>
    <n v="0.75"/>
    <n v="0"/>
    <n v="0"/>
    <n v="0"/>
    <n v="0"/>
    <n v="0"/>
    <n v="0"/>
    <n v="0"/>
    <n v="0"/>
    <m/>
    <x v="0"/>
    <s v="ELN33018893Grupo G.EEL"/>
    <s v="Electro Norte S. A."/>
    <x v="32"/>
    <x v="32"/>
    <s v="C.T. Chota"/>
    <x v="104"/>
    <s v="EL"/>
    <x v="2"/>
    <x v="243"/>
    <x v="0"/>
    <s v="Instalado"/>
    <s v="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6.25E-2"/>
    <n v="0"/>
    <n v="0"/>
    <n v="0"/>
    <n v="29"/>
    <s v="BASE DE DATOS"/>
    <m/>
  </r>
  <r>
    <s v="24"/>
    <x v="7"/>
    <s v="ELN"/>
    <s v="33019393"/>
    <s v="33019393"/>
    <x v="2"/>
    <s v="Caterp-3512"/>
    <s v="S"/>
    <n v="0.5"/>
    <n v="0.5"/>
    <n v="0"/>
    <n v="0"/>
    <n v="0"/>
    <n v="0"/>
    <n v="0"/>
    <n v="0"/>
    <n v="0"/>
    <m/>
    <x v="0"/>
    <s v="ELN33019393Caterp-3512EL"/>
    <s v="Electro Norte S. A."/>
    <x v="32"/>
    <x v="32"/>
    <s v="C. T. Cutervo"/>
    <x v="105"/>
    <s v="EL"/>
    <x v="2"/>
    <x v="244"/>
    <x v="0"/>
    <s v="Instalado"/>
    <s v="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4.1666666666666664E-2"/>
    <n v="4.1666666666666664E-2"/>
    <n v="0"/>
    <n v="0"/>
    <n v="29"/>
    <s v="BASE DE DATOS"/>
    <m/>
  </r>
  <r>
    <s v="24"/>
    <x v="7"/>
    <s v="ELN"/>
    <s v="33019393"/>
    <s v="33019393"/>
    <x v="2"/>
    <s v="Detroit"/>
    <s v="N"/>
    <n v="0"/>
    <n v="0"/>
    <n v="0"/>
    <n v="0"/>
    <n v="0"/>
    <n v="0"/>
    <n v="0"/>
    <n v="0"/>
    <n v="0"/>
    <m/>
    <x v="1"/>
    <s v="ELN33019393DetroitEL"/>
    <s v="Electro Norte S. A."/>
    <x v="32"/>
    <x v="32"/>
    <s v="C. T. Cutervo"/>
    <x v="105"/>
    <s v="EL"/>
    <x v="2"/>
    <x v="164"/>
    <x v="0"/>
    <s v="Instalado"/>
    <s v="In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7"/>
    <s v="ELN"/>
    <s v="43026893"/>
    <s v="43026893"/>
    <x v="2"/>
    <s v="CATERP-3512"/>
    <s v="N"/>
    <n v="0"/>
    <n v="0.4"/>
    <n v="0"/>
    <n v="0"/>
    <n v="0"/>
    <n v="0"/>
    <n v="0"/>
    <n v="0"/>
    <n v="0"/>
    <m/>
    <x v="1"/>
    <s v="ELN43026893CATERP-3512EL"/>
    <s v="Electro Norte S. A."/>
    <x v="32"/>
    <x v="32"/>
    <s v="C. T. Mocupe"/>
    <x v="106"/>
    <s v="EL"/>
    <x v="2"/>
    <x v="244"/>
    <x v="0"/>
    <s v="Retirado"/>
    <s v="Inoperativo"/>
    <s v="Distribuidora"/>
    <x v="0"/>
    <x v="0"/>
    <x v="1"/>
    <x v="0"/>
    <s v="Estatal"/>
    <s v="LAMBAYEQUE"/>
    <s v="LAMBAYEQUE"/>
    <s v="CHICLAYO"/>
    <s v="LAGUN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7"/>
    <s v="ELN"/>
    <s v="53203611"/>
    <s v="53203611"/>
    <x v="2"/>
    <s v="Detroit"/>
    <s v="S"/>
    <n v="0.7"/>
    <n v="0.6"/>
    <n v="0"/>
    <n v="0"/>
    <n v="0"/>
    <n v="0"/>
    <n v="0"/>
    <n v="0"/>
    <n v="0"/>
    <m/>
    <x v="0"/>
    <s v="ELN53203611DetroitEL"/>
    <s v="Electro Norte S. A."/>
    <x v="32"/>
    <x v="32"/>
    <s v="C. T. Motupe Móvil"/>
    <x v="107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MOTUPE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7"/>
    <s v="ELN"/>
    <s v="43026993"/>
    <s v="43026993"/>
    <x v="2"/>
    <s v="Vol-TD100"/>
    <s v="N"/>
    <n v="0"/>
    <n v="0"/>
    <n v="0"/>
    <n v="0"/>
    <n v="0"/>
    <n v="0"/>
    <n v="0"/>
    <n v="0"/>
    <n v="0"/>
    <m/>
    <x v="1"/>
    <s v="ELN43026993Vol-TD100EL"/>
    <s v="Electro Norte S. A."/>
    <x v="32"/>
    <x v="32"/>
    <s v="C. T. Morrope"/>
    <x v="108"/>
    <s v="EL"/>
    <x v="2"/>
    <x v="245"/>
    <x v="0"/>
    <s v="Instalado"/>
    <s v="Inoperativo"/>
    <s v="Distribuidora"/>
    <x v="0"/>
    <x v="0"/>
    <x v="1"/>
    <x v="0"/>
    <s v="Estatal"/>
    <s v="LAMBAYEQUE"/>
    <s v="LAMBAYEQUE"/>
    <s v="LAMBAYEQUE"/>
    <s v="MORROPE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7"/>
    <s v="ELN"/>
    <s v="43027493"/>
    <s v="43027493"/>
    <x v="2"/>
    <s v="CATERP-3512"/>
    <s v="S"/>
    <n v="0.5"/>
    <n v="0.4"/>
    <n v="0"/>
    <n v="0"/>
    <n v="0"/>
    <n v="0"/>
    <n v="0"/>
    <n v="0"/>
    <n v="0"/>
    <m/>
    <x v="0"/>
    <s v="ELN43027493CATERP-3512EL"/>
    <s v="Electro Norte S. A."/>
    <x v="32"/>
    <x v="32"/>
    <s v="C. T. Bambamarca"/>
    <x v="109"/>
    <s v="EL"/>
    <x v="2"/>
    <x v="244"/>
    <x v="0"/>
    <s v="Instalado"/>
    <s v="Operativo"/>
    <s v="Distribuidora"/>
    <x v="0"/>
    <x v="0"/>
    <x v="1"/>
    <x v="0"/>
    <s v="Estatal"/>
    <s v="CAJAMARCA"/>
    <s v="CAJAMARCA"/>
    <s v="HUALGAYOC"/>
    <s v="BAMBAMARCA"/>
    <n v="0"/>
    <x v="1"/>
    <n v="0"/>
    <x v="0"/>
    <x v="0"/>
    <x v="0"/>
    <s v="MWh"/>
    <n v="0"/>
    <n v="0"/>
    <m/>
    <n v="4.1666666666666664E-2"/>
    <n v="3.3333333333333333E-2"/>
    <n v="0"/>
    <n v="0"/>
    <n v="29"/>
    <s v="BASE DE DATOS"/>
    <m/>
  </r>
  <r>
    <s v="24"/>
    <x v="7"/>
    <s v="ELN"/>
    <s v="53022313"/>
    <s v="53022313"/>
    <x v="2"/>
    <s v="Detroit"/>
    <s v="S"/>
    <n v="0.5"/>
    <n v="0.6"/>
    <n v="0"/>
    <n v="0"/>
    <n v="0"/>
    <n v="0"/>
    <n v="0"/>
    <n v="0"/>
    <n v="0"/>
    <m/>
    <x v="0"/>
    <s v="ELN53022313DetroitEL"/>
    <s v="Electro Norte S. A."/>
    <x v="32"/>
    <x v="32"/>
    <s v="C.T. La Viña Movil"/>
    <x v="110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JAYANCA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6"/>
    <s v="ELN"/>
    <s v="3300779"/>
    <s v="3300779"/>
    <x v="2"/>
    <s v="CKD. HOROV."/>
    <s v="N"/>
    <n v="0"/>
    <n v="0"/>
    <n v="0"/>
    <n v="0"/>
    <n v="0"/>
    <n v="0"/>
    <n v="0"/>
    <n v="0"/>
    <n v="0"/>
    <m/>
    <x v="1"/>
    <s v="ELN3300779CKD. HOROV.EL"/>
    <s v="Electro Norte S. A."/>
    <x v="32"/>
    <x v="32"/>
    <s v="C. T. Salas"/>
    <x v="82"/>
    <s v="EL"/>
    <x v="2"/>
    <x v="240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s v="-"/>
    <s v="-"/>
    <e v="#N/A"/>
    <n v="0"/>
    <n v="29"/>
    <s v="BASE DE DATOS"/>
    <m/>
  </r>
  <r>
    <s v="24"/>
    <x v="6"/>
    <s v="ELN"/>
    <s v="33007793"/>
    <s v="33007793"/>
    <x v="2"/>
    <s v="Volvo TD70"/>
    <s v="N"/>
    <n v="0"/>
    <n v="0"/>
    <n v="0"/>
    <n v="0"/>
    <n v="0"/>
    <n v="0"/>
    <n v="0"/>
    <n v="0"/>
    <n v="0"/>
    <m/>
    <x v="1"/>
    <s v="ELN33007793Volvo TD70EL"/>
    <s v="Electro Norte S. A."/>
    <x v="32"/>
    <x v="32"/>
    <s v="C. T. Salas"/>
    <x v="82"/>
    <s v="EL"/>
    <x v="2"/>
    <x v="241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6"/>
    <s v="ELN"/>
    <s v="33018893"/>
    <s v="33018893"/>
    <x v="2"/>
    <s v="Caterpillar"/>
    <s v="N"/>
    <n v="0.5"/>
    <n v="0.46"/>
    <n v="0"/>
    <n v="0"/>
    <n v="0"/>
    <n v="0"/>
    <n v="0"/>
    <n v="0"/>
    <n v="0"/>
    <m/>
    <x v="0"/>
    <s v="ELN33018893CaterpillarEL"/>
    <s v="Electro Norte S. A."/>
    <x v="32"/>
    <x v="32"/>
    <s v="C. T. Chota"/>
    <x v="104"/>
    <s v="EL"/>
    <x v="2"/>
    <x v="242"/>
    <x v="0"/>
    <s v="Instalado"/>
    <s v="In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4.1666666666666664E-2"/>
    <n v="3.8333333333333337E-2"/>
    <n v="0"/>
    <n v="0"/>
    <n v="29"/>
    <s v="BASE DE DATOS"/>
    <m/>
  </r>
  <r>
    <s v="24"/>
    <x v="6"/>
    <s v="ELN"/>
    <s v="33018893"/>
    <s v="33018893"/>
    <x v="2"/>
    <s v="Grupo G.E"/>
    <s v="S"/>
    <n v="0.75"/>
    <n v="0"/>
    <n v="0"/>
    <n v="0"/>
    <n v="0"/>
    <n v="0"/>
    <n v="0"/>
    <n v="0"/>
    <n v="0"/>
    <m/>
    <x v="0"/>
    <s v="ELN33018893Grupo G.EEL"/>
    <s v="Electro Norte S. A."/>
    <x v="32"/>
    <x v="32"/>
    <s v="C.T. Chota"/>
    <x v="104"/>
    <s v="EL"/>
    <x v="2"/>
    <x v="243"/>
    <x v="0"/>
    <s v="Instalado"/>
    <s v="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6.25E-2"/>
    <n v="0"/>
    <n v="0"/>
    <n v="0"/>
    <n v="29"/>
    <s v="BASE DE DATOS"/>
    <m/>
  </r>
  <r>
    <s v="24"/>
    <x v="6"/>
    <s v="ELN"/>
    <s v="33019393"/>
    <s v="33019393"/>
    <x v="2"/>
    <s v="Caterp-3512"/>
    <s v="S"/>
    <n v="0.5"/>
    <n v="0.5"/>
    <n v="0"/>
    <n v="0"/>
    <n v="0"/>
    <n v="0"/>
    <n v="0"/>
    <n v="0"/>
    <n v="0"/>
    <m/>
    <x v="0"/>
    <s v="ELN33019393Caterp-3512EL"/>
    <s v="Electro Norte S. A."/>
    <x v="32"/>
    <x v="32"/>
    <s v="C. T. Cutervo"/>
    <x v="105"/>
    <s v="EL"/>
    <x v="2"/>
    <x v="244"/>
    <x v="0"/>
    <s v="Instalado"/>
    <s v="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4.1666666666666664E-2"/>
    <n v="4.1666666666666664E-2"/>
    <n v="0"/>
    <n v="0"/>
    <n v="29"/>
    <s v="BASE DE DATOS"/>
    <m/>
  </r>
  <r>
    <s v="24"/>
    <x v="6"/>
    <s v="ELN"/>
    <s v="33019393"/>
    <s v="33019393"/>
    <x v="2"/>
    <s v="Detroit"/>
    <s v="N"/>
    <n v="0"/>
    <n v="0"/>
    <n v="0"/>
    <n v="0"/>
    <n v="0"/>
    <n v="0"/>
    <n v="0"/>
    <n v="0"/>
    <n v="0"/>
    <m/>
    <x v="1"/>
    <s v="ELN33019393DetroitEL"/>
    <s v="Electro Norte S. A."/>
    <x v="32"/>
    <x v="32"/>
    <s v="C. T. Cutervo"/>
    <x v="105"/>
    <s v="EL"/>
    <x v="2"/>
    <x v="164"/>
    <x v="0"/>
    <s v="Instalado"/>
    <s v="In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6"/>
    <s v="ELN"/>
    <s v="43026893"/>
    <s v="43026893"/>
    <x v="2"/>
    <s v="CATERP-3512"/>
    <s v="N"/>
    <n v="0"/>
    <n v="0.4"/>
    <n v="0"/>
    <n v="0"/>
    <n v="0"/>
    <n v="0"/>
    <n v="0"/>
    <n v="0"/>
    <n v="0"/>
    <m/>
    <x v="1"/>
    <s v="ELN43026893CATERP-3512EL"/>
    <s v="Electro Norte S. A."/>
    <x v="32"/>
    <x v="32"/>
    <s v="C. T. Mocupe"/>
    <x v="106"/>
    <s v="EL"/>
    <x v="2"/>
    <x v="244"/>
    <x v="0"/>
    <s v="Retirado"/>
    <s v="Inoperativo"/>
    <s v="Distribuidora"/>
    <x v="0"/>
    <x v="0"/>
    <x v="1"/>
    <x v="0"/>
    <s v="Estatal"/>
    <s v="LAMBAYEQUE"/>
    <s v="LAMBAYEQUE"/>
    <s v="CHICLAYO"/>
    <s v="LAGUN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6"/>
    <s v="ELN"/>
    <s v="53203611"/>
    <s v="53203611"/>
    <x v="2"/>
    <s v="Detroit"/>
    <s v="S"/>
    <n v="0.7"/>
    <n v="0.6"/>
    <n v="0"/>
    <n v="0"/>
    <n v="0"/>
    <n v="0"/>
    <n v="0"/>
    <n v="0"/>
    <n v="0"/>
    <m/>
    <x v="0"/>
    <s v="ELN53203611DetroitEL"/>
    <s v="Electro Norte S. A."/>
    <x v="32"/>
    <x v="32"/>
    <s v="C. T. Motupe Móvil"/>
    <x v="107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MOTUPE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6"/>
    <s v="ELN"/>
    <s v="43026993"/>
    <s v="43026993"/>
    <x v="2"/>
    <s v="Vol-TD100"/>
    <s v="N"/>
    <n v="0"/>
    <n v="0"/>
    <n v="0"/>
    <n v="0"/>
    <n v="0"/>
    <n v="0"/>
    <n v="0"/>
    <n v="0"/>
    <n v="0"/>
    <m/>
    <x v="1"/>
    <s v="ELN43026993Vol-TD100EL"/>
    <s v="Electro Norte S. A."/>
    <x v="32"/>
    <x v="32"/>
    <s v="C. T. Morrope"/>
    <x v="108"/>
    <s v="EL"/>
    <x v="2"/>
    <x v="245"/>
    <x v="0"/>
    <s v="Instalado"/>
    <s v="Inoperativo"/>
    <s v="Distribuidora"/>
    <x v="0"/>
    <x v="0"/>
    <x v="1"/>
    <x v="0"/>
    <s v="Estatal"/>
    <s v="LAMBAYEQUE"/>
    <s v="LAMBAYEQUE"/>
    <s v="LAMBAYEQUE"/>
    <s v="MORROPE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6"/>
    <s v="ELN"/>
    <s v="43027493"/>
    <s v="43027493"/>
    <x v="2"/>
    <s v="CATERP-3512"/>
    <s v="S"/>
    <n v="0.5"/>
    <n v="0.4"/>
    <n v="0"/>
    <n v="0"/>
    <n v="0"/>
    <n v="0"/>
    <n v="0"/>
    <n v="0"/>
    <n v="0"/>
    <m/>
    <x v="0"/>
    <s v="ELN43027493CATERP-3512EL"/>
    <s v="Electro Norte S. A."/>
    <x v="32"/>
    <x v="32"/>
    <s v="C. T. Bambamarca"/>
    <x v="109"/>
    <s v="EL"/>
    <x v="2"/>
    <x v="244"/>
    <x v="0"/>
    <s v="Instalado"/>
    <s v="Operativo"/>
    <s v="Distribuidora"/>
    <x v="0"/>
    <x v="0"/>
    <x v="1"/>
    <x v="0"/>
    <s v="Estatal"/>
    <s v="CAJAMARCA"/>
    <s v="CAJAMARCA"/>
    <s v="HUALGAYOC"/>
    <s v="BAMBAMARCA"/>
    <n v="0"/>
    <x v="1"/>
    <n v="0"/>
    <x v="0"/>
    <x v="0"/>
    <x v="0"/>
    <s v="MWh"/>
    <n v="0"/>
    <n v="0"/>
    <m/>
    <n v="4.1666666666666664E-2"/>
    <n v="3.3333333333333333E-2"/>
    <n v="0"/>
    <n v="0"/>
    <n v="29"/>
    <s v="BASE DE DATOS"/>
    <m/>
  </r>
  <r>
    <s v="24"/>
    <x v="6"/>
    <s v="ELN"/>
    <s v="53022313"/>
    <s v="53022313"/>
    <x v="2"/>
    <s v="Detroit"/>
    <s v="S"/>
    <n v="0.5"/>
    <n v="0.6"/>
    <n v="0"/>
    <n v="0"/>
    <n v="0"/>
    <n v="0"/>
    <n v="0"/>
    <n v="0"/>
    <n v="0"/>
    <m/>
    <x v="0"/>
    <s v="ELN53022313DetroitEL"/>
    <s v="Electro Norte S. A."/>
    <x v="32"/>
    <x v="32"/>
    <s v="C.T. La Viña Movil"/>
    <x v="110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JAYANCA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8"/>
    <s v="ELN"/>
    <s v="3300779"/>
    <s v="3300779"/>
    <x v="2"/>
    <s v="CKD. HOROV."/>
    <s v="N"/>
    <n v="0"/>
    <n v="0"/>
    <n v="0"/>
    <n v="0"/>
    <n v="0"/>
    <n v="0"/>
    <n v="0"/>
    <n v="0"/>
    <n v="0"/>
    <m/>
    <x v="1"/>
    <s v="ELN3300779CKD. HOROV.EL"/>
    <s v="Electro Norte S. A."/>
    <x v="32"/>
    <x v="32"/>
    <s v="C. T. Salas"/>
    <x v="82"/>
    <s v="EL"/>
    <x v="2"/>
    <x v="240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s v="-"/>
    <s v="-"/>
    <e v="#N/A"/>
    <n v="0"/>
    <n v="29"/>
    <s v="BASE DE DATOS"/>
    <m/>
  </r>
  <r>
    <s v="24"/>
    <x v="8"/>
    <s v="ELN"/>
    <s v="33007793"/>
    <s v="33007793"/>
    <x v="2"/>
    <s v="Volvo TD70"/>
    <s v="N"/>
    <n v="0"/>
    <n v="0"/>
    <n v="0"/>
    <n v="0"/>
    <n v="0"/>
    <n v="0"/>
    <n v="0"/>
    <n v="0"/>
    <n v="0"/>
    <m/>
    <x v="1"/>
    <s v="ELN33007793Volvo TD70EL"/>
    <s v="Electro Norte S. A."/>
    <x v="32"/>
    <x v="32"/>
    <s v="C. T. Salas"/>
    <x v="82"/>
    <s v="EL"/>
    <x v="2"/>
    <x v="241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8"/>
    <s v="ELN"/>
    <s v="33018893"/>
    <s v="33018893"/>
    <x v="2"/>
    <s v="Caterpillar"/>
    <s v="N"/>
    <n v="0.5"/>
    <n v="0.46"/>
    <n v="0"/>
    <n v="0"/>
    <n v="0"/>
    <n v="0"/>
    <n v="0"/>
    <n v="0"/>
    <n v="0"/>
    <m/>
    <x v="0"/>
    <s v="ELN33018893CaterpillarEL"/>
    <s v="Electro Norte S. A."/>
    <x v="32"/>
    <x v="32"/>
    <s v="C. T. Chota"/>
    <x v="104"/>
    <s v="EL"/>
    <x v="2"/>
    <x v="242"/>
    <x v="0"/>
    <s v="Instalado"/>
    <s v="In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4.1666666666666664E-2"/>
    <n v="3.8333333333333337E-2"/>
    <n v="0"/>
    <n v="0"/>
    <n v="29"/>
    <s v="BASE DE DATOS"/>
    <m/>
  </r>
  <r>
    <s v="24"/>
    <x v="8"/>
    <s v="ELN"/>
    <s v="33018893"/>
    <s v="33018893"/>
    <x v="2"/>
    <s v="Grupo G.E"/>
    <s v="S"/>
    <n v="0.75"/>
    <n v="0"/>
    <n v="0"/>
    <n v="0"/>
    <n v="0"/>
    <n v="0"/>
    <n v="0"/>
    <n v="0"/>
    <n v="0"/>
    <m/>
    <x v="0"/>
    <s v="ELN33018893Grupo G.EEL"/>
    <s v="Electro Norte S. A."/>
    <x v="32"/>
    <x v="32"/>
    <s v="C.T. Chota"/>
    <x v="104"/>
    <s v="EL"/>
    <x v="2"/>
    <x v="243"/>
    <x v="0"/>
    <s v="Instalado"/>
    <s v="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6.25E-2"/>
    <n v="0"/>
    <n v="0"/>
    <n v="0"/>
    <n v="29"/>
    <s v="BASE DE DATOS"/>
    <m/>
  </r>
  <r>
    <s v="24"/>
    <x v="8"/>
    <s v="ELN"/>
    <s v="33019393"/>
    <s v="33019393"/>
    <x v="2"/>
    <s v="Caterp-3512"/>
    <s v="S"/>
    <n v="0.5"/>
    <n v="0.5"/>
    <n v="0"/>
    <n v="0"/>
    <n v="0"/>
    <n v="0"/>
    <n v="0"/>
    <n v="0"/>
    <n v="0"/>
    <m/>
    <x v="0"/>
    <s v="ELN33019393Caterp-3512EL"/>
    <s v="Electro Norte S. A."/>
    <x v="32"/>
    <x v="32"/>
    <s v="C. T. Cutervo"/>
    <x v="105"/>
    <s v="EL"/>
    <x v="2"/>
    <x v="244"/>
    <x v="0"/>
    <s v="Instalado"/>
    <s v="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4.1666666666666664E-2"/>
    <n v="4.1666666666666664E-2"/>
    <n v="0"/>
    <n v="0"/>
    <n v="29"/>
    <s v="BASE DE DATOS"/>
    <m/>
  </r>
  <r>
    <s v="24"/>
    <x v="8"/>
    <s v="ELN"/>
    <s v="33019393"/>
    <s v="33019393"/>
    <x v="2"/>
    <s v="Detroit"/>
    <s v="N"/>
    <n v="0"/>
    <n v="0"/>
    <n v="0"/>
    <n v="0"/>
    <n v="0"/>
    <n v="0"/>
    <n v="0"/>
    <n v="0"/>
    <n v="0"/>
    <m/>
    <x v="1"/>
    <s v="ELN33019393DetroitEL"/>
    <s v="Electro Norte S. A."/>
    <x v="32"/>
    <x v="32"/>
    <s v="C. T. Cutervo"/>
    <x v="105"/>
    <s v="EL"/>
    <x v="2"/>
    <x v="164"/>
    <x v="0"/>
    <s v="Instalado"/>
    <s v="In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8"/>
    <s v="ELN"/>
    <s v="43026893"/>
    <s v="43026893"/>
    <x v="2"/>
    <s v="CATERP-3512"/>
    <s v="N"/>
    <n v="0"/>
    <n v="0.4"/>
    <n v="0"/>
    <n v="0"/>
    <n v="0"/>
    <n v="0"/>
    <n v="0"/>
    <n v="0"/>
    <n v="0"/>
    <m/>
    <x v="1"/>
    <s v="ELN43026893CATERP-3512EL"/>
    <s v="Electro Norte S. A."/>
    <x v="32"/>
    <x v="32"/>
    <s v="C. T. Mocupe"/>
    <x v="106"/>
    <s v="EL"/>
    <x v="2"/>
    <x v="244"/>
    <x v="0"/>
    <s v="Retirado"/>
    <s v="Inoperativo"/>
    <s v="Distribuidora"/>
    <x v="0"/>
    <x v="0"/>
    <x v="1"/>
    <x v="0"/>
    <s v="Estatal"/>
    <s v="LAMBAYEQUE"/>
    <s v="LAMBAYEQUE"/>
    <s v="CHICLAYO"/>
    <s v="LAGUN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8"/>
    <s v="ELN"/>
    <s v="53203611"/>
    <s v="53203611"/>
    <x v="2"/>
    <s v="Detroit"/>
    <s v="S"/>
    <n v="0.7"/>
    <n v="0.6"/>
    <n v="0"/>
    <n v="0"/>
    <n v="0"/>
    <n v="0"/>
    <n v="0"/>
    <n v="0"/>
    <n v="0"/>
    <m/>
    <x v="0"/>
    <s v="ELN53203611DetroitEL"/>
    <s v="Electro Norte S. A."/>
    <x v="32"/>
    <x v="32"/>
    <s v="C. T. Motupe Móvil"/>
    <x v="107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MOTUPE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8"/>
    <s v="ELN"/>
    <s v="43026993"/>
    <s v="43026993"/>
    <x v="2"/>
    <s v="Vol-TD100"/>
    <s v="N"/>
    <n v="0"/>
    <n v="0"/>
    <n v="0"/>
    <n v="0"/>
    <n v="0"/>
    <n v="0"/>
    <n v="0"/>
    <n v="0"/>
    <n v="0"/>
    <m/>
    <x v="1"/>
    <s v="ELN43026993Vol-TD100EL"/>
    <s v="Electro Norte S. A."/>
    <x v="32"/>
    <x v="32"/>
    <s v="C. T. Morrope"/>
    <x v="108"/>
    <s v="EL"/>
    <x v="2"/>
    <x v="245"/>
    <x v="0"/>
    <s v="Instalado"/>
    <s v="Inoperativo"/>
    <s v="Distribuidora"/>
    <x v="0"/>
    <x v="0"/>
    <x v="1"/>
    <x v="0"/>
    <s v="Estatal"/>
    <s v="LAMBAYEQUE"/>
    <s v="LAMBAYEQUE"/>
    <s v="LAMBAYEQUE"/>
    <s v="MORROPE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8"/>
    <s v="ELN"/>
    <s v="43027493"/>
    <s v="43027493"/>
    <x v="2"/>
    <s v="CATERP-3512"/>
    <s v="S"/>
    <n v="0.5"/>
    <n v="0.4"/>
    <n v="0"/>
    <n v="0"/>
    <n v="0"/>
    <n v="0"/>
    <n v="0"/>
    <n v="0"/>
    <n v="0"/>
    <m/>
    <x v="0"/>
    <s v="ELN43027493CATERP-3512EL"/>
    <s v="Electro Norte S. A."/>
    <x v="32"/>
    <x v="32"/>
    <s v="C. T. Bambamarca"/>
    <x v="109"/>
    <s v="EL"/>
    <x v="2"/>
    <x v="244"/>
    <x v="0"/>
    <s v="Instalado"/>
    <s v="Operativo"/>
    <s v="Distribuidora"/>
    <x v="0"/>
    <x v="0"/>
    <x v="1"/>
    <x v="0"/>
    <s v="Estatal"/>
    <s v="CAJAMARCA"/>
    <s v="CAJAMARCA"/>
    <s v="HUALGAYOC"/>
    <s v="BAMBAMARCA"/>
    <n v="0"/>
    <x v="1"/>
    <n v="0"/>
    <x v="0"/>
    <x v="0"/>
    <x v="0"/>
    <s v="MWh"/>
    <n v="0"/>
    <n v="0"/>
    <m/>
    <n v="4.1666666666666664E-2"/>
    <n v="3.3333333333333333E-2"/>
    <n v="0"/>
    <n v="0"/>
    <n v="29"/>
    <s v="BASE DE DATOS"/>
    <m/>
  </r>
  <r>
    <s v="24"/>
    <x v="8"/>
    <s v="ELN"/>
    <s v="53022313"/>
    <s v="53022313"/>
    <x v="2"/>
    <s v="Detroit"/>
    <s v="S"/>
    <n v="0.5"/>
    <n v="0.6"/>
    <n v="0"/>
    <n v="6.7000000000000004E-2"/>
    <n v="6.7000000000000004E-2"/>
    <n v="0"/>
    <n v="0.25"/>
    <n v="0"/>
    <n v="0"/>
    <m/>
    <x v="0"/>
    <s v="ELN53022313DetroitEL"/>
    <s v="Electro Norte S. A."/>
    <x v="32"/>
    <x v="32"/>
    <s v="C.T. La Viña Movil"/>
    <x v="110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JAYANCA"/>
    <n v="0"/>
    <x v="1"/>
    <n v="0"/>
    <x v="0"/>
    <x v="0"/>
    <x v="0"/>
    <s v="MWh"/>
    <n v="6.7000000000000004E-2"/>
    <n v="6.7000000000000002E-5"/>
    <m/>
    <n v="5.8333333333333327E-2"/>
    <n v="4.9999999999999996E-2"/>
    <n v="0"/>
    <n v="0"/>
    <n v="29"/>
    <s v="BASE DE DATOS"/>
    <m/>
  </r>
  <r>
    <s v="24"/>
    <x v="10"/>
    <s v="SHOGSA"/>
    <s v="33009993"/>
    <s v="33009993"/>
    <x v="1"/>
    <s v="UNIDAD 1"/>
    <s v="S"/>
    <n v="20.18"/>
    <n v="18.140999999999998"/>
    <n v="0"/>
    <n v="0"/>
    <n v="0"/>
    <n v="0"/>
    <n v="0"/>
    <n v="0"/>
    <n v="0"/>
    <m/>
    <x v="0"/>
    <s v="SHOGSA33009993UNIDAD 1TV"/>
    <s v="Shougang Generaci¢n El‚ctrica S.A."/>
    <x v="30"/>
    <x v="30"/>
    <s v="C. T. SAN NICOLAS"/>
    <x v="101"/>
    <s v="TV"/>
    <x v="1"/>
    <x v="227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117499999999999"/>
    <n v="0"/>
    <n v="0"/>
    <n v="85"/>
    <s v="BASE DE DATOS"/>
    <m/>
  </r>
  <r>
    <s v="24"/>
    <x v="10"/>
    <s v="SHOGSA"/>
    <s v="33009993"/>
    <s v="33009993"/>
    <x v="1"/>
    <s v="UNIDAD 2"/>
    <s v="S"/>
    <n v="20.18"/>
    <n v="19.192"/>
    <n v="0"/>
    <n v="0"/>
    <n v="0"/>
    <n v="0"/>
    <n v="0"/>
    <n v="0"/>
    <n v="0"/>
    <m/>
    <x v="0"/>
    <s v="SHOGSA33009993UNIDAD 2TV"/>
    <s v="Shougang Generaci¢n El‚ctrica S.A."/>
    <x v="30"/>
    <x v="30"/>
    <s v="C. T. SAN NICOLAS"/>
    <x v="101"/>
    <s v="TV"/>
    <x v="1"/>
    <x v="228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993333333333333"/>
    <n v="0"/>
    <n v="0"/>
    <n v="85"/>
    <s v="BASE DE DATOS"/>
    <m/>
  </r>
  <r>
    <s v="24"/>
    <x v="10"/>
    <s v="SHOGSA"/>
    <s v="33009993"/>
    <s v="33009993"/>
    <x v="1"/>
    <s v="UNIDAD 3"/>
    <s v="S"/>
    <n v="27.478000000000002"/>
    <n v="24.425000000000001"/>
    <n v="0"/>
    <n v="0"/>
    <n v="0"/>
    <n v="0"/>
    <n v="0"/>
    <n v="0"/>
    <n v="0"/>
    <m/>
    <x v="0"/>
    <s v="SHOGSA33009993UNIDAD 3TV"/>
    <s v="Shougang Generaci¢n El‚ctrica S.A."/>
    <x v="30"/>
    <x v="30"/>
    <s v="C. T. SAN NICOLAS"/>
    <x v="101"/>
    <s v="TV"/>
    <x v="1"/>
    <x v="229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2.2898333333333336"/>
    <n v="2.0354166666666669"/>
    <n v="0"/>
    <n v="0"/>
    <n v="85"/>
    <s v="BASE DE DATOS"/>
    <m/>
  </r>
  <r>
    <s v="24"/>
    <x v="10"/>
    <s v="SHOGSA"/>
    <s v="33009993"/>
    <s v="33009993"/>
    <x v="2"/>
    <s v="CUMMINS ONAN"/>
    <s v="S"/>
    <n v="1.25"/>
    <n v="1.0609999999999999"/>
    <n v="4.1000000000000002E-2"/>
    <n v="0.66"/>
    <n v="0.70099999999999996"/>
    <n v="0"/>
    <n v="2.2000000000000002"/>
    <n v="0"/>
    <n v="0"/>
    <m/>
    <x v="0"/>
    <s v="SHOGSA33009993CUMMINS ONANEL"/>
    <s v="Shougang Generaci¢n El‚ctrica S.A."/>
    <x v="30"/>
    <x v="30"/>
    <s v="C. T. SAN NICOLAS"/>
    <x v="101"/>
    <s v="EL"/>
    <x v="2"/>
    <x v="230"/>
    <x v="0"/>
    <s v="Instalado"/>
    <s v="Operativo"/>
    <s v="Generadora"/>
    <x v="0"/>
    <x v="0"/>
    <x v="0"/>
    <x v="0"/>
    <s v="Privado"/>
    <s v="ICA"/>
    <s v="ICA"/>
    <s v="NAZCA"/>
    <s v="MARCONA"/>
    <n v="0"/>
    <x v="1"/>
    <n v="0"/>
    <x v="0"/>
    <x v="0"/>
    <x v="0"/>
    <s v="MWh"/>
    <n v="0.70099999999999996"/>
    <n v="7.0099999999999991E-4"/>
    <m/>
    <n v="0.11363636363636363"/>
    <n v="9.6454545454545446E-2"/>
    <n v="0"/>
    <n v="1.1102230246251565E-16"/>
    <n v="85"/>
    <s v="BASE DE DATOS"/>
    <m/>
  </r>
  <r>
    <s v="24"/>
    <x v="9"/>
    <s v="UCAYAL"/>
    <s v="23201005"/>
    <s v="23201005"/>
    <x v="2"/>
    <s v="CAT 3406B"/>
    <s v="N"/>
    <n v="0.32"/>
    <n v="0"/>
    <n v="0"/>
    <n v="0"/>
    <n v="0"/>
    <n v="0"/>
    <n v="0"/>
    <n v="0"/>
    <n v="0"/>
    <m/>
    <x v="0"/>
    <s v="UCAYAL23201005CAT 3406BEL"/>
    <s v="Electro Ucayali S.A."/>
    <x v="4"/>
    <x v="4"/>
    <s v="C. T. ATALAYA"/>
    <x v="6"/>
    <s v="EL"/>
    <x v="2"/>
    <x v="8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0"/>
    <n v="0"/>
    <m/>
    <n v="2.6666666666666668E-2"/>
    <n v="0"/>
    <n v="0"/>
    <n v="0"/>
    <n v="25"/>
    <s v="BASE DE DATOS"/>
    <m/>
  </r>
  <r>
    <s v="24"/>
    <x v="9"/>
    <s v="UCAYAL"/>
    <s v="23201005"/>
    <s v="23201005"/>
    <x v="2"/>
    <s v="CAT 3512"/>
    <s v="S"/>
    <n v="0.5"/>
    <n v="0.3"/>
    <n v="38.398000000000003"/>
    <n v="122.85"/>
    <n v="161.24799999999999"/>
    <n v="0"/>
    <n v="579"/>
    <n v="0"/>
    <n v="85"/>
    <m/>
    <x v="0"/>
    <s v="UCAYAL23201005CAT 3512EL"/>
    <s v="Electro Ucayali S.A."/>
    <x v="4"/>
    <x v="4"/>
    <s v="C. T. ATALAYA"/>
    <x v="6"/>
    <s v="EL"/>
    <x v="2"/>
    <x v="9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161.24799999999999"/>
    <n v="0.161248"/>
    <m/>
    <n v="4.1666666666666664E-2"/>
    <n v="2.4999999999999998E-2"/>
    <n v="0"/>
    <n v="0"/>
    <n v="25"/>
    <s v="BASE DE DATOS"/>
    <m/>
  </r>
  <r>
    <s v="24"/>
    <x v="9"/>
    <s v="UCAYAL"/>
    <s v="23201005"/>
    <s v="23201005"/>
    <x v="2"/>
    <s v="CUMMINS"/>
    <s v="S"/>
    <n v="1"/>
    <n v="0.9"/>
    <n v="51.844999999999999"/>
    <n v="56.948"/>
    <n v="108.79300000000001"/>
    <n v="0"/>
    <n v="199"/>
    <n v="0"/>
    <n v="50"/>
    <m/>
    <x v="0"/>
    <s v="UCAYAL23201005CUMMINSEL"/>
    <s v="Electro Ucayali S.A."/>
    <x v="4"/>
    <x v="4"/>
    <s v="C. T. ATALAYA"/>
    <x v="6"/>
    <s v="EL"/>
    <x v="2"/>
    <x v="10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08.79300000000001"/>
    <n v="0.108793"/>
    <m/>
    <n v="8.3333333333333329E-2"/>
    <n v="7.4999999999999997E-2"/>
    <n v="0"/>
    <n v="0"/>
    <n v="25"/>
    <s v="BASE DE DATOS"/>
    <m/>
  </r>
  <r>
    <s v="24"/>
    <x v="9"/>
    <s v="UCAYAL"/>
    <s v="23201005"/>
    <s v="23201005"/>
    <x v="2"/>
    <s v="CAT 3412C-I"/>
    <s v="S"/>
    <n v="0.59099999999999997"/>
    <n v="0.5"/>
    <n v="50.441000000000003"/>
    <n v="153.02600000000001"/>
    <n v="203.46700000000001"/>
    <n v="0"/>
    <n v="610"/>
    <n v="0"/>
    <n v="116"/>
    <m/>
    <x v="0"/>
    <s v="UCAYAL23201005CAT 3412C-IEL"/>
    <s v="Electro Ucayali S.A."/>
    <x v="4"/>
    <x v="4"/>
    <s v="C. T. ATALAYA"/>
    <x v="6"/>
    <s v="EL"/>
    <x v="2"/>
    <x v="11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203.46700000000001"/>
    <n v="0.20346700000000001"/>
    <m/>
    <n v="4.9249999999999995E-2"/>
    <n v="4.1666666666666664E-2"/>
    <n v="0"/>
    <n v="0"/>
    <n v="25"/>
    <s v="BASE DE DATOS"/>
    <m/>
  </r>
  <r>
    <s v="24"/>
    <x v="9"/>
    <s v="UCAYAL"/>
    <s v="23201005"/>
    <s v="23201005"/>
    <x v="2"/>
    <s v="CAT 3412C-II"/>
    <s v="S"/>
    <n v="0.59099999999999997"/>
    <n v="0.5"/>
    <n v="58.162999999999997"/>
    <n v="184.01499999999999"/>
    <n v="242.178"/>
    <n v="0"/>
    <n v="690"/>
    <n v="0"/>
    <n v="108"/>
    <m/>
    <x v="0"/>
    <s v="UCAYAL23201005CAT 3412C-IIEL"/>
    <s v="Electro Ucayali S.A."/>
    <x v="4"/>
    <x v="4"/>
    <s v="C. T. ATALAYA"/>
    <x v="6"/>
    <s v="EL"/>
    <x v="2"/>
    <x v="12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242.178"/>
    <n v="0.242178"/>
    <m/>
    <n v="4.9249999999999995E-2"/>
    <n v="4.1666666666666664E-2"/>
    <n v="0"/>
    <n v="0"/>
    <n v="25"/>
    <s v="BASE DE DATOS"/>
    <m/>
  </r>
  <r>
    <s v="24"/>
    <x v="9"/>
    <s v="UCAYAL"/>
    <s v="23201005"/>
    <s v="23201005"/>
    <x v="2"/>
    <s v="JOLUCAVA"/>
    <s v="S"/>
    <n v="0.3"/>
    <n v="0.25"/>
    <n v="16.917999999999999"/>
    <n v="27.257999999999999"/>
    <n v="44.176000000000002"/>
    <n v="0"/>
    <n v="366"/>
    <n v="0"/>
    <n v="8"/>
    <m/>
    <x v="0"/>
    <s v="UCAYAL23201005JOLUCAVAEL"/>
    <s v="Electro Ucayali S.A."/>
    <x v="4"/>
    <x v="4"/>
    <s v="C. T. ATALAYA"/>
    <x v="6"/>
    <s v="EL"/>
    <x v="2"/>
    <x v="13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44.176000000000002"/>
    <n v="4.4176E-2"/>
    <m/>
    <n v="2.4999999999999998E-2"/>
    <n v="2.0833333333333332E-2"/>
    <n v="0"/>
    <n v="0"/>
    <n v="25"/>
    <s v="BASE DE DATOS"/>
    <m/>
  </r>
  <r>
    <s v="24"/>
    <x v="9"/>
    <s v="UCAYAL"/>
    <s v="33006895"/>
    <s v="33006895"/>
    <x v="2"/>
    <s v="WARTSILA 1"/>
    <s v="N"/>
    <n v="6.34"/>
    <n v="0"/>
    <n v="0"/>
    <n v="0"/>
    <n v="0"/>
    <n v="0"/>
    <n v="0"/>
    <n v="0"/>
    <n v="0"/>
    <m/>
    <x v="1"/>
    <s v="UCAYAL33006895WARTSILA 1EL"/>
    <s v="Electro Ucayali S.A."/>
    <x v="4"/>
    <x v="4"/>
    <s v="C.T. DIESEL"/>
    <x v="7"/>
    <s v="EL"/>
    <x v="2"/>
    <x v="14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9"/>
    <s v="UCAYAL"/>
    <s v="33006895"/>
    <s v="33006895"/>
    <x v="2"/>
    <s v="WARTSILA 2"/>
    <s v="N"/>
    <n v="6.34"/>
    <n v="0"/>
    <n v="0"/>
    <n v="0"/>
    <n v="0"/>
    <n v="0"/>
    <n v="0"/>
    <n v="0"/>
    <n v="0"/>
    <m/>
    <x v="1"/>
    <s v="UCAYAL33006895WARTSILA 2EL"/>
    <s v="Electro Ucayali S.A."/>
    <x v="4"/>
    <x v="4"/>
    <s v="C.T. DIESEL"/>
    <x v="7"/>
    <s v="EL"/>
    <x v="2"/>
    <x v="15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763636363636363"/>
    <n v="0"/>
    <n v="0"/>
    <n v="0"/>
    <n v="25"/>
    <s v="BASE DE DATOS"/>
    <m/>
  </r>
  <r>
    <s v="24"/>
    <x v="9"/>
    <s v="UCAYAL"/>
    <s v="33006895"/>
    <s v="33006895"/>
    <x v="2"/>
    <s v="WARTSILA 3"/>
    <s v="N"/>
    <n v="6.34"/>
    <n v="0"/>
    <n v="0"/>
    <n v="0"/>
    <n v="0"/>
    <n v="0"/>
    <n v="0"/>
    <n v="0"/>
    <n v="0"/>
    <m/>
    <x v="1"/>
    <s v="UCAYAL33006895WARTSILA 3EL"/>
    <s v="Electro Ucayali S.A."/>
    <x v="4"/>
    <x v="4"/>
    <s v="C.T. DIESEL"/>
    <x v="7"/>
    <s v="EL"/>
    <x v="2"/>
    <x v="16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9"/>
    <s v="UCAYAL"/>
    <s v="33006895"/>
    <s v="33006895"/>
    <x v="2"/>
    <s v="WARTSILA 4"/>
    <s v="N"/>
    <n v="6.34"/>
    <n v="0"/>
    <n v="0"/>
    <n v="0"/>
    <n v="0"/>
    <n v="0"/>
    <n v="0"/>
    <n v="0"/>
    <n v="0"/>
    <m/>
    <x v="1"/>
    <s v="UCAYAL33006895WARTSILA 4EL"/>
    <s v="Electro Ucayali S.A."/>
    <x v="4"/>
    <x v="4"/>
    <s v="C.T. DIESEL"/>
    <x v="7"/>
    <s v="EL"/>
    <x v="2"/>
    <x v="17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9"/>
    <s v="UCAYAL"/>
    <s v="53023614"/>
    <s v="53023614"/>
    <x v="2"/>
    <s v="FERRENERGY"/>
    <s v="N"/>
    <n v="11"/>
    <n v="0"/>
    <n v="0"/>
    <n v="0"/>
    <n v="0"/>
    <n v="0"/>
    <n v="0"/>
    <n v="0"/>
    <n v="0"/>
    <m/>
    <x v="1"/>
    <s v="UCAYAL53023614FERRENERGYEL"/>
    <s v="Electro Ucayali S.A."/>
    <x v="4"/>
    <x v="4"/>
    <s v="C.T. de Emergencia Pucallpa"/>
    <x v="8"/>
    <s v="EL"/>
    <x v="2"/>
    <x v="18"/>
    <x v="0"/>
    <s v="Instalado"/>
    <s v="Inoperativo"/>
    <s v="Distribuidora"/>
    <x v="0"/>
    <x v="1"/>
    <x v="1"/>
    <x v="0"/>
    <s v="Estatal"/>
    <s v="UCAYALI"/>
    <s v="UCAYALI"/>
    <s v="CRNL. PORTILLO"/>
    <s v="CALLERÍA"/>
    <n v="0"/>
    <x v="1"/>
    <n v="0"/>
    <x v="0"/>
    <x v="0"/>
    <x v="0"/>
    <s v="MWh"/>
    <n v="0"/>
    <n v="0"/>
    <m/>
    <n v="0.91666666666666663"/>
    <n v="0"/>
    <n v="0"/>
    <n v="0"/>
    <n v="25"/>
    <s v="BASE DE DATOS"/>
    <m/>
  </r>
  <r>
    <s v="24"/>
    <x v="9"/>
    <s v="UCAYAL"/>
    <s v="53027019"/>
    <s v="53027019"/>
    <x v="2"/>
    <s v="PERKINS-HCI434D1L"/>
    <s v="S"/>
    <n v="0.316"/>
    <n v="0.3"/>
    <n v="12.683"/>
    <n v="15.909000000000001"/>
    <n v="28.591999999999999"/>
    <n v="0"/>
    <n v="386.5"/>
    <n v="0"/>
    <n v="17"/>
    <m/>
    <x v="0"/>
    <s v="UCAYAL53027019PERKINS-HCI434D1LEL"/>
    <s v="Electro Ucayali S.A."/>
    <x v="4"/>
    <x v="4"/>
    <s v="C. T. PURUS"/>
    <x v="9"/>
    <s v="EL"/>
    <x v="2"/>
    <x v="19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28.591999999999999"/>
    <n v="2.8591999999999999E-2"/>
    <m/>
    <n v="2.6333333333333334E-2"/>
    <n v="2.4999999999999998E-2"/>
    <n v="0"/>
    <n v="0"/>
    <n v="25"/>
    <s v="BASE DE DATOS"/>
    <m/>
  </r>
  <r>
    <s v="24"/>
    <x v="9"/>
    <s v="UCAYAL"/>
    <s v="53027019"/>
    <s v="53027019"/>
    <x v="2"/>
    <s v="PERKINS-MP-2251"/>
    <s v="S"/>
    <n v="0.2"/>
    <n v="0.19600000000000001"/>
    <n v="0.19"/>
    <n v="0.14499999999999999"/>
    <n v="0.33500000000000002"/>
    <n v="0"/>
    <n v="9.5"/>
    <n v="0"/>
    <n v="0"/>
    <m/>
    <x v="0"/>
    <s v="UCAYAL53027019PERKINS-MP-2251EL"/>
    <s v="Electro Ucayali S.A."/>
    <x v="4"/>
    <x v="4"/>
    <s v="C. T. PURUS"/>
    <x v="9"/>
    <s v="EL"/>
    <x v="2"/>
    <x v="20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0.33500000000000002"/>
    <n v="3.3500000000000001E-4"/>
    <m/>
    <n v="1.6666666666666666E-2"/>
    <n v="1.6333333333333335E-2"/>
    <n v="0"/>
    <n v="-5.5511151231257827E-17"/>
    <n v="25"/>
    <s v="BASE DE DATOS"/>
    <m/>
  </r>
  <r>
    <s v="24"/>
    <x v="10"/>
    <s v="UCAYAL"/>
    <s v="23201005"/>
    <s v="23201005"/>
    <x v="2"/>
    <s v="CAT 3406B"/>
    <s v="N"/>
    <n v="0.32"/>
    <n v="0"/>
    <n v="0"/>
    <n v="0"/>
    <n v="0"/>
    <n v="0"/>
    <n v="0"/>
    <n v="0"/>
    <n v="0"/>
    <m/>
    <x v="0"/>
    <s v="UCAYAL23201005CAT 3406BEL"/>
    <s v="Electro Ucayali S.A."/>
    <x v="4"/>
    <x v="4"/>
    <s v="C. T. ATALAYA"/>
    <x v="6"/>
    <s v="EL"/>
    <x v="2"/>
    <x v="8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0"/>
    <n v="0"/>
    <m/>
    <n v="2.6666666666666668E-2"/>
    <n v="0"/>
    <n v="0"/>
    <n v="0"/>
    <n v="25"/>
    <s v="BASE DE DATOS"/>
    <m/>
  </r>
  <r>
    <s v="24"/>
    <x v="10"/>
    <s v="UCAYAL"/>
    <s v="23201005"/>
    <s v="23201005"/>
    <x v="2"/>
    <s v="CAT 3512"/>
    <s v="S"/>
    <n v="0.5"/>
    <n v="0.3"/>
    <n v="35.265000000000001"/>
    <n v="107.89400000000001"/>
    <n v="143.15899999999999"/>
    <n v="0"/>
    <n v="601"/>
    <n v="0"/>
    <n v="5"/>
    <m/>
    <x v="0"/>
    <s v="UCAYAL23201005CAT 3512EL"/>
    <s v="Electro Ucayali S.A."/>
    <x v="4"/>
    <x v="4"/>
    <s v="C. T. ATALAYA"/>
    <x v="6"/>
    <s v="EL"/>
    <x v="2"/>
    <x v="9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143.15899999999999"/>
    <n v="0.14315899999999998"/>
    <m/>
    <n v="4.1666666666666664E-2"/>
    <n v="2.4999999999999998E-2"/>
    <n v="0"/>
    <n v="0"/>
    <n v="25"/>
    <s v="BASE DE DATOS"/>
    <m/>
  </r>
  <r>
    <s v="24"/>
    <x v="10"/>
    <s v="UCAYAL"/>
    <s v="23201005"/>
    <s v="23201005"/>
    <x v="2"/>
    <s v="CUMMINS"/>
    <s v="S"/>
    <n v="1"/>
    <n v="0.9"/>
    <n v="44.542999999999999"/>
    <n v="25.593"/>
    <n v="70.135999999999996"/>
    <n v="0"/>
    <n v="224"/>
    <n v="0"/>
    <n v="5"/>
    <m/>
    <x v="0"/>
    <s v="UCAYAL23201005CUMMINSEL"/>
    <s v="Electro Ucayali S.A."/>
    <x v="4"/>
    <x v="4"/>
    <s v="C. T. ATALAYA"/>
    <x v="6"/>
    <s v="EL"/>
    <x v="2"/>
    <x v="10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70.135999999999996"/>
    <n v="7.013599999999999E-2"/>
    <m/>
    <n v="8.3333333333333329E-2"/>
    <n v="7.4999999999999997E-2"/>
    <n v="0"/>
    <n v="0"/>
    <n v="25"/>
    <s v="BASE DE DATOS"/>
    <m/>
  </r>
  <r>
    <s v="24"/>
    <x v="10"/>
    <s v="UCAYAL"/>
    <s v="23201005"/>
    <s v="23201005"/>
    <x v="2"/>
    <s v="CAT 3412C-I"/>
    <s v="S"/>
    <n v="0.59099999999999997"/>
    <n v="0.5"/>
    <n v="53.392000000000003"/>
    <n v="154.005"/>
    <n v="207.39699999999999"/>
    <n v="0"/>
    <n v="629"/>
    <n v="0"/>
    <n v="110"/>
    <m/>
    <x v="0"/>
    <s v="UCAYAL23201005CAT 3412C-IEL"/>
    <s v="Electro Ucayali S.A."/>
    <x v="4"/>
    <x v="4"/>
    <s v="C. T. ATALAYA"/>
    <x v="6"/>
    <s v="EL"/>
    <x v="2"/>
    <x v="11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207.39699999999999"/>
    <n v="0.207397"/>
    <m/>
    <n v="4.9249999999999995E-2"/>
    <n v="4.1666666666666664E-2"/>
    <n v="0"/>
    <n v="0"/>
    <n v="25"/>
    <s v="BASE DE DATOS"/>
    <m/>
  </r>
  <r>
    <s v="24"/>
    <x v="10"/>
    <s v="UCAYAL"/>
    <s v="23201005"/>
    <s v="23201005"/>
    <x v="2"/>
    <s v="CAT 3412C-II"/>
    <s v="S"/>
    <n v="0.59099999999999997"/>
    <n v="0.5"/>
    <n v="55.808"/>
    <n v="178.49"/>
    <n v="234.298"/>
    <n v="0"/>
    <n v="672"/>
    <n v="0"/>
    <n v="65"/>
    <m/>
    <x v="0"/>
    <s v="UCAYAL23201005CAT 3412C-IIEL"/>
    <s v="Electro Ucayali S.A."/>
    <x v="4"/>
    <x v="4"/>
    <s v="C. T. ATALAYA"/>
    <x v="6"/>
    <s v="EL"/>
    <x v="2"/>
    <x v="12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234.298"/>
    <n v="0.23429800000000001"/>
    <m/>
    <n v="4.9249999999999995E-2"/>
    <n v="4.1666666666666664E-2"/>
    <n v="0"/>
    <n v="0"/>
    <n v="25"/>
    <s v="BASE DE DATOS"/>
    <m/>
  </r>
  <r>
    <s v="24"/>
    <x v="10"/>
    <s v="UCAYAL"/>
    <s v="23201005"/>
    <s v="23201005"/>
    <x v="2"/>
    <s v="JOLUCAVA"/>
    <s v="S"/>
    <n v="0.3"/>
    <n v="0.25"/>
    <n v="8.3030000000000008"/>
    <n v="14.068"/>
    <n v="22.370999999999999"/>
    <n v="0"/>
    <n v="197"/>
    <n v="0"/>
    <n v="8"/>
    <m/>
    <x v="0"/>
    <s v="UCAYAL23201005JOLUCAVAEL"/>
    <s v="Electro Ucayali S.A."/>
    <x v="4"/>
    <x v="4"/>
    <s v="C. T. ATALAYA"/>
    <x v="6"/>
    <s v="EL"/>
    <x v="2"/>
    <x v="13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22.370999999999999"/>
    <n v="2.2370999999999999E-2"/>
    <m/>
    <n v="2.4999999999999998E-2"/>
    <n v="2.0833333333333332E-2"/>
    <n v="0"/>
    <n v="3.5527136788005009E-15"/>
    <n v="25"/>
    <s v="BASE DE DATOS"/>
    <m/>
  </r>
  <r>
    <s v="24"/>
    <x v="10"/>
    <s v="UCAYAL"/>
    <s v="33006895"/>
    <s v="33006895"/>
    <x v="2"/>
    <s v="WARTSILA 1"/>
    <s v="N"/>
    <n v="6.34"/>
    <n v="0"/>
    <n v="0"/>
    <n v="0"/>
    <n v="0"/>
    <n v="0"/>
    <n v="0"/>
    <n v="0"/>
    <n v="0"/>
    <m/>
    <x v="1"/>
    <s v="UCAYAL33006895WARTSILA 1EL"/>
    <s v="Electro Ucayali S.A."/>
    <x v="4"/>
    <x v="4"/>
    <s v="C.T. DIESEL"/>
    <x v="7"/>
    <s v="EL"/>
    <x v="2"/>
    <x v="14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10"/>
    <s v="UCAYAL"/>
    <s v="33006895"/>
    <s v="33006895"/>
    <x v="2"/>
    <s v="WARTSILA 2"/>
    <s v="N"/>
    <n v="6.34"/>
    <n v="0"/>
    <n v="0"/>
    <n v="0"/>
    <n v="0"/>
    <n v="0"/>
    <n v="0"/>
    <n v="0"/>
    <n v="0"/>
    <m/>
    <x v="1"/>
    <s v="UCAYAL33006895WARTSILA 2EL"/>
    <s v="Electro Ucayali S.A."/>
    <x v="4"/>
    <x v="4"/>
    <s v="C.T. DIESEL"/>
    <x v="7"/>
    <s v="EL"/>
    <x v="2"/>
    <x v="15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763636363636363"/>
    <n v="0"/>
    <n v="0"/>
    <n v="0"/>
    <n v="25"/>
    <s v="BASE DE DATOS"/>
    <m/>
  </r>
  <r>
    <s v="24"/>
    <x v="10"/>
    <s v="UCAYAL"/>
    <s v="33006895"/>
    <s v="33006895"/>
    <x v="2"/>
    <s v="WARTSILA 3"/>
    <s v="N"/>
    <n v="6.34"/>
    <n v="0"/>
    <n v="0"/>
    <n v="0"/>
    <n v="0"/>
    <n v="0"/>
    <n v="0"/>
    <n v="0"/>
    <n v="0"/>
    <m/>
    <x v="1"/>
    <s v="UCAYAL33006895WARTSILA 3EL"/>
    <s v="Electro Ucayali S.A."/>
    <x v="4"/>
    <x v="4"/>
    <s v="C.T. DIESEL"/>
    <x v="7"/>
    <s v="EL"/>
    <x v="2"/>
    <x v="16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10"/>
    <s v="UCAYAL"/>
    <s v="33006895"/>
    <s v="33006895"/>
    <x v="2"/>
    <s v="WARTSILA 4"/>
    <s v="N"/>
    <n v="6.34"/>
    <n v="0"/>
    <n v="0"/>
    <n v="0"/>
    <n v="0"/>
    <n v="0"/>
    <n v="0"/>
    <n v="0"/>
    <n v="0"/>
    <m/>
    <x v="1"/>
    <s v="UCAYAL33006895WARTSILA 4EL"/>
    <s v="Electro Ucayali S.A."/>
    <x v="4"/>
    <x v="4"/>
    <s v="C.T. DIESEL"/>
    <x v="7"/>
    <s v="EL"/>
    <x v="2"/>
    <x v="17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10"/>
    <s v="UCAYAL"/>
    <s v="53023614"/>
    <s v="53023614"/>
    <x v="2"/>
    <s v="FERRENERGY"/>
    <s v="N"/>
    <n v="11"/>
    <n v="0"/>
    <n v="0"/>
    <n v="0"/>
    <n v="0"/>
    <n v="0"/>
    <n v="0"/>
    <n v="0"/>
    <n v="0"/>
    <m/>
    <x v="1"/>
    <s v="UCAYAL53023614FERRENERGYEL"/>
    <s v="Electro Ucayali S.A."/>
    <x v="4"/>
    <x v="4"/>
    <s v="C.T. de Emergencia Pucallpa"/>
    <x v="8"/>
    <s v="EL"/>
    <x v="2"/>
    <x v="18"/>
    <x v="0"/>
    <s v="Instalado"/>
    <s v="Inoperativo"/>
    <s v="Distribuidora"/>
    <x v="0"/>
    <x v="1"/>
    <x v="1"/>
    <x v="0"/>
    <s v="Estatal"/>
    <s v="UCAYALI"/>
    <s v="UCAYALI"/>
    <s v="CRNL. PORTILLO"/>
    <s v="CALLERÍA"/>
    <n v="0"/>
    <x v="1"/>
    <n v="0"/>
    <x v="0"/>
    <x v="0"/>
    <x v="0"/>
    <s v="MWh"/>
    <n v="0"/>
    <n v="0"/>
    <m/>
    <n v="0.91666666666666663"/>
    <n v="0"/>
    <n v="0"/>
    <n v="0"/>
    <n v="25"/>
    <s v="BASE DE DATOS"/>
    <m/>
  </r>
  <r>
    <s v="24"/>
    <x v="10"/>
    <s v="UCAYAL"/>
    <s v="53027019"/>
    <s v="53027019"/>
    <x v="2"/>
    <s v="PERKINS-HCI434D1L"/>
    <s v="S"/>
    <n v="0.316"/>
    <n v="0.3"/>
    <n v="12.747"/>
    <n v="19.07"/>
    <n v="31.817"/>
    <n v="0"/>
    <n v="435"/>
    <n v="0"/>
    <n v="34"/>
    <m/>
    <x v="0"/>
    <s v="UCAYAL53027019PERKINS-HCI434D1LEL"/>
    <s v="Electro Ucayali S.A."/>
    <x v="4"/>
    <x v="4"/>
    <s v="C. T. PURUS"/>
    <x v="9"/>
    <s v="EL"/>
    <x v="2"/>
    <x v="19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31.817"/>
    <n v="3.1816999999999998E-2"/>
    <m/>
    <n v="2.6333333333333334E-2"/>
    <n v="2.4999999999999998E-2"/>
    <n v="0"/>
    <n v="0"/>
    <n v="25"/>
    <s v="BASE DE DATOS"/>
    <m/>
  </r>
  <r>
    <s v="24"/>
    <x v="10"/>
    <s v="UCAYAL"/>
    <s v="53027019"/>
    <s v="53027019"/>
    <x v="2"/>
    <s v="PERKINS-MP-2251"/>
    <s v="S"/>
    <n v="0.2"/>
    <n v="0.19600000000000001"/>
    <n v="0"/>
    <n v="0"/>
    <n v="0"/>
    <n v="0"/>
    <n v="0"/>
    <n v="0"/>
    <n v="0"/>
    <m/>
    <x v="0"/>
    <s v="UCAYAL53027019PERKINS-MP-2251EL"/>
    <s v="Electro Ucayali S.A."/>
    <x v="4"/>
    <x v="4"/>
    <s v="C. T. PURUS"/>
    <x v="9"/>
    <s v="EL"/>
    <x v="2"/>
    <x v="20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0"/>
    <n v="0"/>
    <m/>
    <n v="1.6666666666666666E-2"/>
    <n v="1.6333333333333335E-2"/>
    <n v="0"/>
    <n v="0"/>
    <n v="25"/>
    <s v="BASE DE DATOS"/>
    <m/>
  </r>
  <r>
    <s v="24"/>
    <x v="11"/>
    <s v="ELOR"/>
    <s v="33010893"/>
    <s v="33010893"/>
    <x v="2"/>
    <s v="CAT 3516(G1)"/>
    <s v="S"/>
    <n v="1"/>
    <n v="0.95"/>
    <n v="0"/>
    <n v="0"/>
    <n v="0"/>
    <n v="0"/>
    <n v="0"/>
    <n v="0"/>
    <n v="0"/>
    <m/>
    <x v="0"/>
    <s v="ELOR33010893CAT 3516(G1)EL"/>
    <s v="Electro Oriente S. A."/>
    <x v="11"/>
    <x v="11"/>
    <s v="C. T. Yurimaguas"/>
    <x v="64"/>
    <s v="EL"/>
    <x v="2"/>
    <x v="149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9.0909090909090912E-2"/>
    <n v="8.6363636363636365E-2"/>
    <n v="0"/>
    <n v="0"/>
    <n v="22"/>
    <s v="BASE DE DATOS"/>
    <m/>
  </r>
  <r>
    <s v="24"/>
    <x v="11"/>
    <s v="ELOR"/>
    <s v="33010893"/>
    <s v="33010893"/>
    <x v="2"/>
    <s v="CAT2 3512 TA(G2)"/>
    <s v="S"/>
    <n v="0.5"/>
    <n v="0.4"/>
    <n v="0"/>
    <n v="0"/>
    <n v="0"/>
    <n v="0"/>
    <n v="0"/>
    <n v="0"/>
    <n v="0"/>
    <m/>
    <x v="0"/>
    <s v="ELOR33010893CAT2 3512 TA(G2)EL"/>
    <s v="Electro Oriente S. A."/>
    <x v="11"/>
    <x v="11"/>
    <s v="C. T. Yurimaguas"/>
    <x v="64"/>
    <s v="EL"/>
    <x v="2"/>
    <x v="150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11"/>
    <s v="ELOR"/>
    <s v="33010893"/>
    <s v="33010893"/>
    <x v="2"/>
    <s v="CAT.2 D-3512(G4)"/>
    <s v="S"/>
    <n v="0.5"/>
    <n v="0.45"/>
    <n v="0"/>
    <n v="0"/>
    <n v="0"/>
    <n v="0"/>
    <n v="0"/>
    <n v="0"/>
    <n v="0"/>
    <m/>
    <x v="0"/>
    <s v="ELOR33010893CAT.2 D-3512(G4)EL"/>
    <s v="Electro Oriente S. A."/>
    <x v="11"/>
    <x v="11"/>
    <s v="C. T. Yurimaguas"/>
    <x v="64"/>
    <s v="EL"/>
    <x v="2"/>
    <x v="151"/>
    <x v="0"/>
    <s v="Instalado"/>
    <s v="Operativo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4.1666666666666664E-2"/>
    <n v="3.7499999999999999E-2"/>
    <n v="0"/>
    <n v="0"/>
    <n v="22"/>
    <s v="BASE DE DATOS"/>
    <m/>
  </r>
  <r>
    <s v="24"/>
    <x v="11"/>
    <s v="ELOR"/>
    <s v="33010893"/>
    <s v="33010893"/>
    <x v="2"/>
    <s v="CUMMINS (G5)"/>
    <s v="S"/>
    <n v="1.5"/>
    <n v="1.25"/>
    <n v="0"/>
    <n v="0"/>
    <n v="0"/>
    <n v="0"/>
    <n v="0"/>
    <n v="0"/>
    <n v="0"/>
    <m/>
    <x v="0"/>
    <s v="ELOR33010893CUMMINS (G5)EL"/>
    <s v="Electro Oriente S. A."/>
    <x v="11"/>
    <x v="11"/>
    <s v="C. T. Yurimaguas"/>
    <x v="64"/>
    <s v="EL"/>
    <x v="2"/>
    <x v="235"/>
    <x v="0"/>
    <s v="Transferido"/>
    <n v="0"/>
    <s v="Distribuidora"/>
    <x v="0"/>
    <x v="0"/>
    <x v="1"/>
    <x v="0"/>
    <s v="Estatal"/>
    <s v="LORETO"/>
    <s v="LORETO"/>
    <s v="ALTO AMAZONAS"/>
    <s v="YURIMAGUAS"/>
    <n v="0"/>
    <x v="1"/>
    <n v="0"/>
    <x v="0"/>
    <x v="0"/>
    <x v="0"/>
    <s v="MWh"/>
    <n v="0"/>
    <n v="0"/>
    <m/>
    <n v="0.16666666666666666"/>
    <n v="0.1388888888888889"/>
    <n v="0"/>
    <n v="0"/>
    <n v="22"/>
    <s v="BASE DE DATOS"/>
    <m/>
  </r>
  <r>
    <s v="24"/>
    <x v="11"/>
    <s v="ELOR"/>
    <s v="33011293"/>
    <s v="33011293"/>
    <x v="2"/>
    <s v="Wartsila 1"/>
    <s v="S"/>
    <n v="6.24"/>
    <n v="6"/>
    <n v="0"/>
    <n v="0"/>
    <n v="0"/>
    <n v="0"/>
    <n v="0"/>
    <n v="0"/>
    <n v="0"/>
    <m/>
    <x v="0"/>
    <s v="ELOR33011293Wartsila 1EL"/>
    <s v="Electro Oriente S. A."/>
    <x v="11"/>
    <x v="11"/>
    <s v="C. T. Tarapoto"/>
    <x v="65"/>
    <s v="EL"/>
    <x v="2"/>
    <x v="14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11"/>
    <s v="ELOR"/>
    <s v="33011293"/>
    <s v="33011293"/>
    <x v="2"/>
    <s v="Wartsila 2"/>
    <s v="S"/>
    <n v="6.24"/>
    <n v="6"/>
    <n v="0"/>
    <n v="0"/>
    <n v="0"/>
    <n v="0"/>
    <n v="0"/>
    <n v="0"/>
    <n v="0"/>
    <m/>
    <x v="0"/>
    <s v="ELOR33011293Wartsila 2EL"/>
    <s v="Electro Oriente S. A."/>
    <x v="11"/>
    <x v="11"/>
    <s v="C. T. Tarapoto"/>
    <x v="65"/>
    <s v="EL"/>
    <x v="2"/>
    <x v="15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2"/>
    <n v="0"/>
    <x v="0"/>
    <x v="0"/>
    <x v="0"/>
    <s v="MWh"/>
    <n v="0"/>
    <n v="0"/>
    <m/>
    <n v="0.52"/>
    <n v="0.5"/>
    <n v="0"/>
    <n v="0"/>
    <n v="22"/>
    <s v="BASE DE DATOS"/>
    <m/>
  </r>
  <r>
    <s v="24"/>
    <x v="11"/>
    <s v="ELOR"/>
    <s v="33011293"/>
    <s v="33011293"/>
    <x v="2"/>
    <s v="CAT.D-3512"/>
    <s v="S"/>
    <n v="0.52"/>
    <n v="0.4"/>
    <n v="0"/>
    <n v="0"/>
    <n v="0"/>
    <n v="0"/>
    <n v="0"/>
    <n v="0"/>
    <n v="0"/>
    <m/>
    <x v="0"/>
    <s v="ELOR33011293CAT.D-3512EL"/>
    <s v="Electro Oriente S. A."/>
    <x v="11"/>
    <x v="11"/>
    <s v="C. T. Tarapoto"/>
    <x v="65"/>
    <s v="EL"/>
    <x v="2"/>
    <x v="153"/>
    <x v="0"/>
    <s v="Instalado"/>
    <s v="Operativo"/>
    <s v="Distribuidora"/>
    <x v="0"/>
    <x v="0"/>
    <x v="1"/>
    <x v="0"/>
    <s v="Estatal"/>
    <s v="SAN MARTÍN"/>
    <s v="SAN MARTÍN"/>
    <s v="SAN MARTIN"/>
    <s v="LA BANDA DE SHILCAYO"/>
    <n v="0"/>
    <x v="1"/>
    <n v="0"/>
    <x v="0"/>
    <x v="0"/>
    <x v="0"/>
    <s v="MWh"/>
    <n v="0"/>
    <n v="0"/>
    <m/>
    <n v="4.3333333333333335E-2"/>
    <n v="3.3333333333333333E-2"/>
    <n v="0"/>
    <n v="0"/>
    <n v="22"/>
    <s v="BASE DE DATOS"/>
    <m/>
  </r>
  <r>
    <s v="24"/>
    <x v="11"/>
    <s v="ELOR"/>
    <s v="33011593"/>
    <s v="33011593"/>
    <x v="2"/>
    <s v="EMD"/>
    <s v="N"/>
    <n v="2.5"/>
    <n v="1.6"/>
    <n v="0"/>
    <n v="0"/>
    <n v="0"/>
    <n v="0"/>
    <n v="0"/>
    <n v="0"/>
    <n v="0"/>
    <m/>
    <x v="0"/>
    <s v="ELOR33011593EMDEL"/>
    <s v="Electro Oriente S. A."/>
    <x v="11"/>
    <x v="11"/>
    <s v="C. T. Bellavista"/>
    <x v="66"/>
    <s v="EL"/>
    <x v="2"/>
    <x v="154"/>
    <x v="0"/>
    <s v="Instalado"/>
    <s v="Operativo"/>
    <s v="Distribuidora"/>
    <x v="0"/>
    <x v="0"/>
    <x v="1"/>
    <x v="0"/>
    <s v="Estatal"/>
    <s v="SAN MARTÍN"/>
    <s v="SAN MARTÍN"/>
    <s v="BELLAVISTA"/>
    <s v="BELLAVISTA"/>
    <n v="0"/>
    <x v="1"/>
    <n v="0"/>
    <x v="0"/>
    <x v="0"/>
    <x v="0"/>
    <s v="MWh"/>
    <n v="0"/>
    <n v="0"/>
    <m/>
    <n v="0.22727272727272727"/>
    <n v="0.14545454545454548"/>
    <n v="0"/>
    <n v="0"/>
    <n v="22"/>
    <s v="BASE DE DATOS"/>
    <m/>
  </r>
  <r>
    <s v="24"/>
    <x v="11"/>
    <s v="ELOR"/>
    <s v="43047494"/>
    <s v="43047494"/>
    <x v="2"/>
    <s v="CAT C-18"/>
    <s v="S"/>
    <n v="0.5"/>
    <n v="0.5"/>
    <n v="0"/>
    <n v="0"/>
    <n v="0"/>
    <n v="0"/>
    <n v="0"/>
    <n v="0"/>
    <n v="0"/>
    <m/>
    <x v="0"/>
    <s v="ELOR43047494CAT C-18EL"/>
    <s v="Electro Oriente S. A."/>
    <x v="11"/>
    <x v="11"/>
    <s v="C. T. Lagunas"/>
    <x v="67"/>
    <s v="EL"/>
    <x v="2"/>
    <x v="155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4.1666666666666664E-2"/>
    <n v="0"/>
    <n v="0"/>
    <n v="22"/>
    <s v="BASE DE DATOS"/>
    <m/>
  </r>
  <r>
    <s v="24"/>
    <x v="11"/>
    <s v="ELOR"/>
    <s v="43047494"/>
    <s v="43047494"/>
    <x v="2"/>
    <s v="Volvo Penta TAD1630"/>
    <s v="S"/>
    <n v="0.5"/>
    <n v="0.4"/>
    <n v="0"/>
    <n v="0"/>
    <n v="0"/>
    <n v="0"/>
    <n v="0"/>
    <n v="0"/>
    <n v="0"/>
    <m/>
    <x v="0"/>
    <s v="ELOR43047494Volvo Penta TAD1630EL"/>
    <s v="Electro Oriente S. A."/>
    <x v="11"/>
    <x v="11"/>
    <s v="C. T. Lagunas"/>
    <x v="67"/>
    <s v="EL"/>
    <x v="2"/>
    <x v="156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0"/>
    <n v="0"/>
    <m/>
    <n v="4.1666666666666664E-2"/>
    <n v="3.3333333333333333E-2"/>
    <n v="0"/>
    <n v="0"/>
    <n v="22"/>
    <s v="BASE DE DATOS"/>
    <m/>
  </r>
  <r>
    <s v="24"/>
    <x v="11"/>
    <s v="ELOR"/>
    <s v="43047494"/>
    <s v="43047494"/>
    <x v="2"/>
    <s v="Cat. D-3512&lt;G3&gt;"/>
    <s v="S"/>
    <n v="0.5"/>
    <n v="0.45"/>
    <n v="55.698"/>
    <n v="0"/>
    <n v="55.698"/>
    <n v="7"/>
    <n v="286"/>
    <n v="0"/>
    <n v="78"/>
    <m/>
    <x v="0"/>
    <s v="ELOR43047494Cat. D-3512&lt;G3&gt;EL"/>
    <s v="Electro Oriente S. A."/>
    <x v="11"/>
    <x v="11"/>
    <s v="C. T. Lagunas"/>
    <x v="67"/>
    <s v="EL"/>
    <x v="2"/>
    <x v="157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55.698"/>
    <n v="5.5697999999999998E-2"/>
    <m/>
    <n v="4.1666666666666664E-2"/>
    <n v="3.7499999999999999E-2"/>
    <n v="0"/>
    <n v="0"/>
    <n v="22"/>
    <s v="BASE DE DATOS"/>
    <m/>
  </r>
  <r>
    <s v="24"/>
    <x v="11"/>
    <s v="ELOR"/>
    <s v="43047494"/>
    <s v="43047494"/>
    <x v="2"/>
    <s v="CAT 2 3512 &lt;G4&gt;"/>
    <s v="S"/>
    <n v="0.5"/>
    <n v="0.45"/>
    <n v="0"/>
    <n v="107.78400000000001"/>
    <n v="107.78400000000001"/>
    <n v="8"/>
    <n v="469"/>
    <n v="0"/>
    <n v="5"/>
    <m/>
    <x v="0"/>
    <s v="ELOR43047494CAT 2 3512 &lt;G4&gt;EL"/>
    <s v="Electro Oriente S. A."/>
    <x v="11"/>
    <x v="11"/>
    <s v="C. T. Lagunas"/>
    <x v="67"/>
    <s v="EL"/>
    <x v="2"/>
    <x v="173"/>
    <x v="0"/>
    <s v="Instalado"/>
    <s v="Operativo"/>
    <s v="Distribuidora"/>
    <x v="0"/>
    <x v="1"/>
    <x v="1"/>
    <x v="0"/>
    <s v="Estatal"/>
    <s v="LORETO"/>
    <s v="LORETO"/>
    <s v="ALTO AMAZONAS"/>
    <s v="LAGUNAS"/>
    <n v="0"/>
    <x v="1"/>
    <n v="0"/>
    <x v="0"/>
    <x v="0"/>
    <x v="0"/>
    <s v="MWh"/>
    <n v="107.78400000000001"/>
    <n v="0.107784"/>
    <m/>
    <n v="4.5454545454545456E-2"/>
    <n v="4.0909090909090909E-2"/>
    <n v="0"/>
    <n v="0"/>
    <n v="22"/>
    <s v="BASE DE DATOS"/>
    <m/>
  </r>
  <r>
    <s v="24"/>
    <x v="11"/>
    <s v="ELOR"/>
    <s v="12345678"/>
    <s v="12345678"/>
    <x v="2"/>
    <s v="VOLVO PENTA &lt;G1&gt;"/>
    <s v="S"/>
    <n v="0.5"/>
    <n v="0.45"/>
    <n v="32.031999999999996"/>
    <n v="74.747"/>
    <n v="106.779"/>
    <n v="6"/>
    <n v="450"/>
    <n v="0"/>
    <n v="29"/>
    <m/>
    <x v="0"/>
    <s v="ELOR12345678VOLVO PENTA &lt;G1&gt;EL"/>
    <s v="Electro Oriente S. A."/>
    <x v="11"/>
    <x v="11"/>
    <s v="C. T. San Lorenzo"/>
    <x v="68"/>
    <s v="EL"/>
    <x v="2"/>
    <x v="158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106.779"/>
    <n v="0.106779"/>
    <m/>
    <n v="4.1666666666666664E-2"/>
    <n v="3.7499999999999999E-2"/>
    <n v="0"/>
    <n v="0"/>
    <n v="22"/>
    <s v="BASE DE DATOS"/>
    <m/>
  </r>
  <r>
    <s v="24"/>
    <x v="11"/>
    <s v="ELOR"/>
    <s v="12345678"/>
    <s v="12345678"/>
    <x v="2"/>
    <s v="VOLVO PENTA &lt;G2&gt;"/>
    <s v="S"/>
    <n v="0.5"/>
    <n v="0.45"/>
    <n v="25.05"/>
    <n v="62.445"/>
    <n v="87.495000000000005"/>
    <n v="6"/>
    <n v="393"/>
    <n v="0"/>
    <n v="22"/>
    <m/>
    <x v="0"/>
    <s v="ELOR12345678VOLVO PENTA &lt;G2&gt;EL"/>
    <s v="Electro Oriente S. A."/>
    <x v="11"/>
    <x v="11"/>
    <s v="C. T. San Lorenzo"/>
    <x v="68"/>
    <s v="EL"/>
    <x v="2"/>
    <x v="159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87.495000000000005"/>
    <n v="8.7495000000000003E-2"/>
    <m/>
    <n v="4.1666666666666664E-2"/>
    <n v="3.7499999999999999E-2"/>
    <n v="0"/>
    <n v="0"/>
    <n v="22"/>
    <s v="BASE DE DATOS"/>
    <m/>
  </r>
  <r>
    <s v="24"/>
    <x v="11"/>
    <s v="ELOR"/>
    <s v="12345678"/>
    <s v="12345678"/>
    <x v="2"/>
    <s v="VOLVO PENTA &lt;G3&gt;"/>
    <s v="S"/>
    <n v="0.45"/>
    <n v="0.4"/>
    <n v="20.757000000000001"/>
    <n v="24.960999999999999"/>
    <n v="45.718000000000004"/>
    <n v="6"/>
    <n v="219"/>
    <n v="0"/>
    <n v="23"/>
    <m/>
    <x v="0"/>
    <s v="ELOR12345678VOLVO PENTA &lt;G3&gt;EL"/>
    <s v="Electro Oriente S. A."/>
    <x v="11"/>
    <x v="11"/>
    <s v="C. T. San Lorenzo"/>
    <x v="68"/>
    <s v="EL"/>
    <x v="2"/>
    <x v="160"/>
    <x v="0"/>
    <s v="Instalado"/>
    <s v="Operativo"/>
    <s v="Distribuidora"/>
    <x v="0"/>
    <x v="1"/>
    <x v="1"/>
    <x v="0"/>
    <s v="Estatal"/>
    <s v="LORETO"/>
    <s v="LORETO"/>
    <s v="DATEM DEL MARAÑON"/>
    <s v="BARRANCA"/>
    <n v="0"/>
    <x v="1"/>
    <n v="0"/>
    <x v="0"/>
    <x v="0"/>
    <x v="0"/>
    <s v="MWh"/>
    <n v="45.718000000000004"/>
    <n v="4.5718000000000002E-2"/>
    <m/>
    <n v="3.7499999999999999E-2"/>
    <n v="3.3333333333333333E-2"/>
    <n v="0"/>
    <n v="0"/>
    <n v="22"/>
    <s v="BASE DE DATOS"/>
    <m/>
  </r>
  <r>
    <s v="24"/>
    <x v="11"/>
    <s v="ELOR"/>
    <s v="53200204"/>
    <s v="53200204"/>
    <x v="2"/>
    <s v="Cat-1_3512"/>
    <s v="S"/>
    <n v="0.5"/>
    <n v="0.35"/>
    <n v="3.532"/>
    <n v="0.191"/>
    <n v="3.7229999999999999"/>
    <n v="0"/>
    <n v="12.6"/>
    <n v="0"/>
    <n v="0"/>
    <m/>
    <x v="0"/>
    <s v="ELOR53200204Cat-1_3512EL"/>
    <s v="Electro Oriente S. A."/>
    <x v="11"/>
    <x v="11"/>
    <s v="C. T. Bagua_Grande"/>
    <x v="69"/>
    <s v="EL"/>
    <x v="2"/>
    <x v="161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3.7229999999999999"/>
    <n v="3.7229999999999997E-3"/>
    <m/>
    <n v="4.1666666666666664E-2"/>
    <n v="2.9166666666666664E-2"/>
    <n v="0"/>
    <n v="0"/>
    <n v="22"/>
    <s v="BASE DE DATOS"/>
    <m/>
  </r>
  <r>
    <s v="24"/>
    <x v="11"/>
    <s v="ELOR"/>
    <s v="53200204"/>
    <s v="53200204"/>
    <x v="2"/>
    <s v="Cat-2_3512"/>
    <s v="S"/>
    <n v="0.5"/>
    <n v="0.35"/>
    <n v="1.6759999999999999"/>
    <n v="0"/>
    <n v="1.6759999999999999"/>
    <n v="0"/>
    <n v="5.23"/>
    <n v="0"/>
    <n v="0"/>
    <m/>
    <x v="0"/>
    <s v="ELOR53200204Cat-2_3512EL"/>
    <s v="Electro Oriente S. A."/>
    <x v="11"/>
    <x v="11"/>
    <s v="C. T. Bagua_Grande"/>
    <x v="69"/>
    <s v="EL"/>
    <x v="2"/>
    <x v="162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1.6759999999999999"/>
    <n v="1.676E-3"/>
    <m/>
    <n v="4.1666666666666664E-2"/>
    <n v="2.9166666666666664E-2"/>
    <n v="0"/>
    <n v="0"/>
    <n v="22"/>
    <s v="BASE DE DATOS"/>
    <m/>
  </r>
  <r>
    <s v="24"/>
    <x v="11"/>
    <s v="ELOR"/>
    <s v="53200204"/>
    <s v="53200204"/>
    <x v="2"/>
    <s v="CAT3_3516"/>
    <s v="S"/>
    <n v="2"/>
    <n v="0.9"/>
    <n v="33.189"/>
    <n v="9.2170000000000005"/>
    <n v="42.405999999999999"/>
    <n v="0"/>
    <n v="49.86"/>
    <n v="0"/>
    <n v="0"/>
    <m/>
    <x v="0"/>
    <s v="ELOR53200204CAT3_3516EL"/>
    <s v="Electro Oriente S. A."/>
    <x v="11"/>
    <x v="11"/>
    <s v="C. T. Bagua_Grande"/>
    <x v="69"/>
    <s v="EL"/>
    <x v="2"/>
    <x v="163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42.405999999999999"/>
    <n v="4.2405999999999999E-2"/>
    <m/>
    <n v="0.16666666666666666"/>
    <n v="7.4999999999999997E-2"/>
    <n v="0"/>
    <n v="0"/>
    <n v="22"/>
    <s v="BASE DE DATOS"/>
    <m/>
  </r>
  <r>
    <s v="24"/>
    <x v="11"/>
    <s v="ELOR"/>
    <s v="53200204"/>
    <s v="53200204"/>
    <x v="2"/>
    <s v="DETROIT"/>
    <s v="S"/>
    <n v="0.45"/>
    <n v="0"/>
    <n v="0"/>
    <n v="0"/>
    <n v="0"/>
    <n v="0"/>
    <n v="0"/>
    <n v="0"/>
    <n v="0"/>
    <m/>
    <x v="0"/>
    <s v="ELOR53200204DETROITEL"/>
    <s v="Electro Oriente S. A."/>
    <x v="11"/>
    <x v="11"/>
    <s v="C. T. Bagua_Grande"/>
    <x v="69"/>
    <s v="EL"/>
    <x v="2"/>
    <x v="164"/>
    <x v="0"/>
    <s v="Instalado"/>
    <s v="Operativo"/>
    <s v="Distribuidora"/>
    <x v="0"/>
    <x v="0"/>
    <x v="1"/>
    <x v="0"/>
    <s v="Estatal"/>
    <s v="AMAZONAS"/>
    <s v="AMAZONAS"/>
    <s v="UTCUBAMBA"/>
    <s v="BAGUA GRANDE"/>
    <n v="0"/>
    <x v="1"/>
    <n v="0"/>
    <x v="0"/>
    <x v="0"/>
    <x v="0"/>
    <s v="MWh"/>
    <n v="0"/>
    <n v="0"/>
    <m/>
    <n v="0.05"/>
    <n v="3.3333333333333333E-2"/>
    <n v="0"/>
    <n v="0"/>
    <n v="22"/>
    <s v="BASE DE DATOS"/>
    <m/>
  </r>
  <r>
    <s v="24"/>
    <x v="11"/>
    <s v="ELOR"/>
    <s v="65010914"/>
    <s v="65010914"/>
    <x v="2"/>
    <s v="GRUPO 1"/>
    <s v="S"/>
    <n v="1.1000000000000001"/>
    <n v="0.8"/>
    <n v="33.176000000000002"/>
    <n v="0"/>
    <n v="33.176000000000002"/>
    <n v="0"/>
    <n v="72.2"/>
    <n v="0"/>
    <n v="0"/>
    <m/>
    <x v="0"/>
    <s v="ELOR65010914GRUPO 1EL"/>
    <s v="Electro Oriente S. A."/>
    <x v="11"/>
    <x v="11"/>
    <s v="C. T. Juan Velazco Alvarado"/>
    <x v="70"/>
    <s v="EL"/>
    <x v="2"/>
    <x v="165"/>
    <x v="0"/>
    <s v="Instalado"/>
    <s v="Operativo"/>
    <s v="Distribuidora"/>
    <x v="0"/>
    <x v="0"/>
    <x v="1"/>
    <x v="0"/>
    <s v="Estatal"/>
    <s v="AMAZONAS"/>
    <s v="AMAZONAS"/>
    <s v="CONDORCANQUI"/>
    <s v="SANTA MARÍA DE NIEVA"/>
    <s v="JUAN VELAZCO ALVARADO"/>
    <x v="1"/>
    <n v="0"/>
    <x v="0"/>
    <x v="0"/>
    <x v="0"/>
    <s v="MWh"/>
    <n v="33.176000000000002"/>
    <n v="3.3176000000000004E-2"/>
    <m/>
    <n v="9.1666666666666674E-2"/>
    <n v="6.6666666666666666E-2"/>
    <n v="0"/>
    <n v="0"/>
    <n v="22"/>
    <s v="BASE DE DATOS"/>
    <m/>
  </r>
  <r>
    <s v="24"/>
    <x v="11"/>
    <s v="ELOR"/>
    <s v="53026818"/>
    <s v="53026818"/>
    <x v="2"/>
    <s v="CAT1_HUMBOLT"/>
    <s v="S"/>
    <n v="1.825"/>
    <n v="0"/>
    <n v="44.679000000000002"/>
    <n v="0"/>
    <n v="44.679000000000002"/>
    <n v="0"/>
    <n v="58.76"/>
    <n v="0"/>
    <n v="0"/>
    <m/>
    <x v="0"/>
    <s v="ELOR53026818CAT1_HUMBOLTEL"/>
    <s v="Electro Oriente S. A."/>
    <x v="11"/>
    <x v="11"/>
    <s v="C.T. San Ignacio"/>
    <x v="71"/>
    <s v="EL"/>
    <x v="2"/>
    <x v="166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44.679000000000002"/>
    <n v="4.4679000000000003E-2"/>
    <m/>
    <n v="0.15208333333333332"/>
    <n v="8.3333333333333329E-2"/>
    <n v="0"/>
    <n v="0"/>
    <n v="22"/>
    <s v="BASE DE DATOS"/>
    <m/>
  </r>
  <r>
    <s v="24"/>
    <x v="11"/>
    <s v="ELOR"/>
    <s v="53026818"/>
    <s v="53026818"/>
    <x v="2"/>
    <s v="CAT2_HUMBOLT"/>
    <s v="S"/>
    <n v="0.91"/>
    <n v="0.8"/>
    <n v="6.6360000000000001"/>
    <n v="0"/>
    <n v="6.6360000000000001"/>
    <n v="0"/>
    <n v="13.92"/>
    <n v="0"/>
    <n v="0"/>
    <m/>
    <x v="0"/>
    <s v="ELOR53026818CAT2_HUMBOLTEL"/>
    <s v="Electro Oriente S. A."/>
    <x v="11"/>
    <x v="11"/>
    <s v="C.T. San Ignacio"/>
    <x v="71"/>
    <s v="EL"/>
    <x v="2"/>
    <x v="167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6.6360000000000001"/>
    <n v="6.6360000000000004E-3"/>
    <m/>
    <n v="7.5833333333333336E-2"/>
    <n v="6.6666666666666666E-2"/>
    <n v="0"/>
    <n v="0"/>
    <n v="22"/>
    <s v="BASE DE DATOS"/>
    <m/>
  </r>
  <r>
    <s v="24"/>
    <x v="11"/>
    <s v="ELOR"/>
    <s v="53026818"/>
    <s v="53026818"/>
    <x v="2"/>
    <s v="CAT3_HUMBOLT"/>
    <s v="S"/>
    <n v="1.35"/>
    <n v="1"/>
    <n v="32.774999999999999"/>
    <n v="0"/>
    <n v="32.774999999999999"/>
    <n v="0"/>
    <n v="44.88"/>
    <n v="0"/>
    <n v="0"/>
    <m/>
    <x v="0"/>
    <s v="ELOR53026818CAT3_HUMBOLTEL"/>
    <s v="Electro Oriente S. A."/>
    <x v="11"/>
    <x v="11"/>
    <s v="C.T. San Ignacio"/>
    <x v="71"/>
    <s v="EL"/>
    <x v="2"/>
    <x v="168"/>
    <x v="0"/>
    <s v="Instalado"/>
    <s v="Operativo"/>
    <s v="Distribuidora"/>
    <x v="0"/>
    <x v="0"/>
    <x v="1"/>
    <x v="0"/>
    <s v="Estatal"/>
    <s v="CAJAMARCA"/>
    <s v="CAJAMARCA"/>
    <s v="SAN IGNACIO"/>
    <s v="SAN IGNACIO"/>
    <s v="SEC. PORTACHUELO"/>
    <x v="1"/>
    <n v="0"/>
    <x v="0"/>
    <x v="0"/>
    <x v="0"/>
    <s v="MWh"/>
    <n v="32.774999999999999"/>
    <n v="3.2774999999999999E-2"/>
    <m/>
    <n v="0.1125"/>
    <n v="8.3333333333333329E-2"/>
    <n v="0"/>
    <n v="0"/>
    <n v="22"/>
    <s v="BASE DE DATOS"/>
    <m/>
  </r>
  <r>
    <s v="24"/>
    <x v="11"/>
    <s v="ELOR"/>
    <s v="43095199"/>
    <s v="43095199"/>
    <x v="2"/>
    <s v="CKD 6S150PV"/>
    <s v="N"/>
    <n v="0.2"/>
    <n v="0"/>
    <n v="0"/>
    <n v="0"/>
    <n v="0"/>
    <n v="0"/>
    <n v="0"/>
    <n v="0"/>
    <n v="0"/>
    <m/>
    <x v="1"/>
    <s v="ELOR43095199CKD 6S150PVEL"/>
    <s v="Electro Oriente S. A."/>
    <x v="11"/>
    <x v="11"/>
    <s v="C. T. Pevas"/>
    <x v="34"/>
    <s v="EL"/>
    <x v="2"/>
    <x v="84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11"/>
    <s v="ELOR"/>
    <s v="43095199"/>
    <s v="43095199"/>
    <x v="2"/>
    <s v="Volvo TD-70G Nº1"/>
    <s v="N"/>
    <n v="0.1"/>
    <n v="0"/>
    <n v="0"/>
    <n v="0"/>
    <n v="0"/>
    <n v="0"/>
    <n v="0"/>
    <n v="0"/>
    <n v="0"/>
    <m/>
    <x v="1"/>
    <s v="ELOR43095199Volvo TD-70G Nº1EL"/>
    <s v="Electro Oriente S. A."/>
    <x v="11"/>
    <x v="11"/>
    <s v="C.T. PEVAS"/>
    <x v="34"/>
    <s v="EL"/>
    <x v="2"/>
    <x v="85"/>
    <x v="0"/>
    <s v="Instalado"/>
    <s v="Inoperativo"/>
    <s v="Distribuidora"/>
    <x v="0"/>
    <x v="1"/>
    <x v="1"/>
    <x v="0"/>
    <s v="Estatal"/>
    <s v="LORETO"/>
    <s v="LORETO"/>
    <s v="MRCAL. R. CASTILLA"/>
    <s v="PEVAS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1"/>
    <s v="ELOR"/>
    <s v="43094799"/>
    <s v="43094799"/>
    <x v="2"/>
    <s v="CKD"/>
    <s v="N"/>
    <n v="0.1"/>
    <n v="0"/>
    <n v="0"/>
    <n v="0"/>
    <n v="0"/>
    <n v="0"/>
    <n v="0"/>
    <n v="0"/>
    <n v="0"/>
    <m/>
    <x v="1"/>
    <s v="ELOR43094799CKDEL"/>
    <s v="Electro Oriente S. A."/>
    <x v="11"/>
    <x v="11"/>
    <s v="C. T. Santa Clotilde"/>
    <x v="35"/>
    <s v="EL"/>
    <x v="2"/>
    <x v="70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1"/>
    <s v="ELOR"/>
    <s v="43094799"/>
    <s v="43094799"/>
    <x v="2"/>
    <s v="Cat."/>
    <s v="N"/>
    <n v="0.22500000000000001"/>
    <n v="0"/>
    <n v="0"/>
    <n v="0"/>
    <n v="0"/>
    <n v="0"/>
    <n v="0"/>
    <n v="0"/>
    <n v="0"/>
    <m/>
    <x v="1"/>
    <s v="ELOR43094799Cat.EL"/>
    <s v="Electro Oriente S. A."/>
    <x v="11"/>
    <x v="11"/>
    <s v="C. T. Santa Clotilde"/>
    <x v="35"/>
    <s v="EL"/>
    <x v="2"/>
    <x v="86"/>
    <x v="0"/>
    <s v="Instalado"/>
    <s v="Inoperativo"/>
    <s v="Distribuidora"/>
    <x v="0"/>
    <x v="1"/>
    <x v="1"/>
    <x v="0"/>
    <s v="Estatal"/>
    <s v="LORETO"/>
    <s v="LORETO"/>
    <s v="MAYNAS"/>
    <s v="NAPO"/>
    <n v="0"/>
    <x v="1"/>
    <n v="0"/>
    <x v="0"/>
    <x v="0"/>
    <x v="0"/>
    <s v="MWh"/>
    <n v="0"/>
    <n v="0"/>
    <m/>
    <n v="1.8749999999999999E-2"/>
    <n v="0"/>
    <n v="0"/>
    <n v="0"/>
    <n v="22"/>
    <s v="BASE DE DATOS"/>
    <m/>
  </r>
  <r>
    <s v="24"/>
    <x v="11"/>
    <s v="ELOR"/>
    <s v="43095399"/>
    <s v="43095399"/>
    <x v="2"/>
    <s v="CKD"/>
    <s v="N"/>
    <n v="0.1"/>
    <n v="0"/>
    <n v="0"/>
    <n v="0"/>
    <n v="0"/>
    <n v="0"/>
    <n v="0"/>
    <n v="0"/>
    <n v="0"/>
    <m/>
    <x v="1"/>
    <s v="ELOR43095399CKDEL"/>
    <s v="Electro Oriente S. A."/>
    <x v="11"/>
    <x v="11"/>
    <s v="C. T. San Pablo"/>
    <x v="36"/>
    <s v="EL"/>
    <x v="2"/>
    <x v="70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1"/>
    <s v="ELOR"/>
    <s v="43095399"/>
    <s v="43095399"/>
    <x v="2"/>
    <s v="Cat."/>
    <s v="N"/>
    <n v="0.09"/>
    <n v="0"/>
    <n v="0"/>
    <n v="0"/>
    <n v="0"/>
    <n v="0"/>
    <n v="0"/>
    <n v="0"/>
    <n v="0"/>
    <m/>
    <x v="1"/>
    <s v="ELOR43095399Cat.EL"/>
    <s v="Electro Oriente S. A."/>
    <x v="11"/>
    <x v="11"/>
    <s v="C. T. San Pablo"/>
    <x v="36"/>
    <s v="EL"/>
    <x v="2"/>
    <x v="86"/>
    <x v="0"/>
    <s v="Instalado"/>
    <s v="Inoperativo"/>
    <s v="Distribuidora"/>
    <x v="0"/>
    <x v="1"/>
    <x v="1"/>
    <x v="0"/>
    <s v="Estatal"/>
    <s v="LORETO"/>
    <s v="LORETO"/>
    <s v="MRCAL. R. CASTILLA"/>
    <s v="RAMON CASTILL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11"/>
    <s v="ELOR"/>
    <s v="43095599"/>
    <s v="43095599"/>
    <x v="2"/>
    <s v="CKD"/>
    <s v="N"/>
    <n v="0.1"/>
    <n v="0"/>
    <n v="0"/>
    <n v="0"/>
    <n v="0"/>
    <n v="0"/>
    <n v="0"/>
    <n v="0"/>
    <n v="0"/>
    <m/>
    <x v="1"/>
    <s v="ELOR43095599CKDEL"/>
    <s v="Electro Oriente S. A."/>
    <x v="11"/>
    <x v="11"/>
    <s v="C. T. Tamanco Viejo"/>
    <x v="37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1"/>
    <s v="ELOR"/>
    <s v="43095599"/>
    <s v="43095599"/>
    <x v="2"/>
    <s v="Perkins"/>
    <s v="N"/>
    <n v="7.4999999999999997E-2"/>
    <n v="0"/>
    <n v="0"/>
    <n v="0"/>
    <n v="0"/>
    <n v="0"/>
    <n v="0"/>
    <n v="0"/>
    <n v="0"/>
    <m/>
    <x v="1"/>
    <s v="ELOR43095599PerkinsEL"/>
    <s v="Electro Oriente S. A."/>
    <x v="11"/>
    <x v="11"/>
    <s v="C. T. Tamanco Viejo"/>
    <x v="37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EMILIO SAN MARTIN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11"/>
    <s v="ELOR"/>
    <s v="43095699"/>
    <s v="43095699"/>
    <x v="2"/>
    <s v="CKD"/>
    <s v="N"/>
    <n v="0.1"/>
    <n v="0"/>
    <n v="0"/>
    <n v="0"/>
    <n v="0"/>
    <n v="0"/>
    <n v="0"/>
    <n v="0"/>
    <n v="0"/>
    <m/>
    <x v="1"/>
    <s v="ELOR43095699CKDEL"/>
    <s v="Electro Oriente S. A."/>
    <x v="11"/>
    <x v="11"/>
    <s v="C. T. San Roque de Maquia"/>
    <x v="38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1"/>
    <s v="ELOR"/>
    <s v="43095699"/>
    <s v="43095699"/>
    <x v="2"/>
    <s v="Perkins"/>
    <s v="N"/>
    <n v="0.09"/>
    <n v="0"/>
    <n v="0"/>
    <n v="0"/>
    <n v="0"/>
    <n v="0"/>
    <n v="0"/>
    <n v="0"/>
    <n v="0"/>
    <m/>
    <x v="1"/>
    <s v="ELOR43095699PerkinsEL"/>
    <s v="Electro Oriente S. A."/>
    <x v="11"/>
    <x v="11"/>
    <s v="C. T. San Roque de Maquia"/>
    <x v="38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MAQUIA"/>
    <n v="0"/>
    <x v="1"/>
    <n v="0"/>
    <x v="0"/>
    <x v="0"/>
    <x v="0"/>
    <s v="MWh"/>
    <n v="0"/>
    <n v="0"/>
    <m/>
    <n v="7.4999999999999997E-3"/>
    <n v="0"/>
    <n v="0"/>
    <n v="0"/>
    <n v="22"/>
    <s v="BASE DE DATOS"/>
    <m/>
  </r>
  <r>
    <s v="24"/>
    <x v="11"/>
    <s v="ELOR"/>
    <s v="43094999"/>
    <s v="43094999"/>
    <x v="2"/>
    <s v="CKD MODASA"/>
    <s v="N"/>
    <n v="3.5000000000000003E-2"/>
    <n v="0"/>
    <n v="0"/>
    <n v="0"/>
    <n v="0"/>
    <n v="0"/>
    <n v="0"/>
    <n v="0"/>
    <n v="0"/>
    <m/>
    <x v="1"/>
    <s v="ELOR43094999CKD MODASAEL"/>
    <s v="Electro Oriente S. A."/>
    <x v="11"/>
    <x v="11"/>
    <s v="C. T. Cabo Pantoja"/>
    <x v="39"/>
    <s v="EL"/>
    <x v="2"/>
    <x v="87"/>
    <x v="0"/>
    <s v="Instalado"/>
    <s v="Inoperativo"/>
    <s v="Distribuidora"/>
    <x v="0"/>
    <x v="1"/>
    <x v="1"/>
    <x v="0"/>
    <s v="Estatal"/>
    <s v="LORETO"/>
    <s v="LORETO"/>
    <s v="MAYNAS"/>
    <s v="TORRES CAUSANO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11"/>
    <s v="ELOR"/>
    <s v="43095799"/>
    <s v="43095799"/>
    <x v="2"/>
    <s v="CKD"/>
    <s v="N"/>
    <n v="0.1"/>
    <n v="0"/>
    <n v="0"/>
    <n v="0"/>
    <n v="0"/>
    <n v="0"/>
    <n v="0"/>
    <n v="0"/>
    <n v="0"/>
    <m/>
    <x v="1"/>
    <s v="ELOR43095799CKDEL"/>
    <s v="Electro Oriente S. A."/>
    <x v="11"/>
    <x v="11"/>
    <s v="C. T. Bagazan"/>
    <x v="40"/>
    <s v="EL"/>
    <x v="2"/>
    <x v="70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1"/>
    <s v="ELOR"/>
    <s v="43095799"/>
    <s v="43095799"/>
    <x v="2"/>
    <s v="Perkins"/>
    <s v="N"/>
    <n v="7.4999999999999997E-2"/>
    <n v="0"/>
    <n v="0"/>
    <n v="0"/>
    <n v="0"/>
    <n v="0"/>
    <n v="0"/>
    <n v="0"/>
    <n v="0"/>
    <m/>
    <x v="1"/>
    <s v="ELOR43095799PerkinsEL"/>
    <s v="Electro Oriente S. A."/>
    <x v="11"/>
    <x v="11"/>
    <s v="C. T. Bagazan"/>
    <x v="40"/>
    <s v="EL"/>
    <x v="2"/>
    <x v="35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6.2499999999999995E-3"/>
    <n v="0"/>
    <n v="0"/>
    <n v="0"/>
    <n v="22"/>
    <s v="BASE DE DATOS"/>
    <m/>
  </r>
  <r>
    <s v="24"/>
    <x v="11"/>
    <s v="ELOR"/>
    <s v="43095899"/>
    <s v="43095899"/>
    <x v="2"/>
    <s v="MODASA"/>
    <s v="N"/>
    <n v="3.5000000000000003E-2"/>
    <n v="0"/>
    <n v="0"/>
    <n v="0"/>
    <n v="0"/>
    <n v="0"/>
    <n v="0"/>
    <n v="0"/>
    <n v="0"/>
    <m/>
    <x v="1"/>
    <s v="ELOR43095899MODASAEL"/>
    <s v="Electro Oriente S. A."/>
    <x v="11"/>
    <x v="11"/>
    <s v="C. T. Sapuena"/>
    <x v="41"/>
    <s v="EL"/>
    <x v="2"/>
    <x v="88"/>
    <x v="0"/>
    <s v="Instalado"/>
    <s v="In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11"/>
    <s v="ELOR"/>
    <s v="43094899"/>
    <s v="43094899"/>
    <x v="2"/>
    <s v="MODASA"/>
    <s v="N"/>
    <n v="3.5000000000000003E-2"/>
    <n v="0"/>
    <n v="0"/>
    <n v="0"/>
    <n v="0"/>
    <n v="0"/>
    <n v="0"/>
    <n v="0"/>
    <n v="0"/>
    <m/>
    <x v="1"/>
    <s v="ELOR43094899MODASAEL"/>
    <s v="Electro Oriente S. A."/>
    <x v="11"/>
    <x v="11"/>
    <s v="C. T. El Alamo"/>
    <x v="42"/>
    <s v="EL"/>
    <x v="2"/>
    <x v="88"/>
    <x v="0"/>
    <s v="Instalado"/>
    <s v="Inoperativo"/>
    <s v="Distribuidora"/>
    <x v="0"/>
    <x v="1"/>
    <x v="1"/>
    <x v="0"/>
    <s v="Estatal"/>
    <s v="LORETO"/>
    <s v="LORETO"/>
    <s v="MAYNAS"/>
    <s v="PUTUMAYU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11"/>
    <s v="ELOR"/>
    <s v="43096199"/>
    <s v="43096199"/>
    <x v="2"/>
    <s v="CKD DAT 120"/>
    <s v="N"/>
    <n v="0.1"/>
    <n v="0"/>
    <n v="0"/>
    <n v="0"/>
    <n v="0"/>
    <n v="0"/>
    <n v="0"/>
    <n v="0"/>
    <n v="0"/>
    <m/>
    <x v="1"/>
    <s v="ELOR43096199CKD DAT 120EL"/>
    <s v="Electro Oriente S. A."/>
    <x v="11"/>
    <x v="11"/>
    <s v="C. T. Inahuaya"/>
    <x v="43"/>
    <s v="EL"/>
    <x v="2"/>
    <x v="89"/>
    <x v="0"/>
    <s v="Instalado"/>
    <s v="Inoperativo"/>
    <s v="Distribuidora"/>
    <x v="0"/>
    <x v="1"/>
    <x v="1"/>
    <x v="0"/>
    <s v="Estatal"/>
    <s v="LORETO"/>
    <s v="LORETO"/>
    <s v="UCAYALI"/>
    <s v="INAHUAY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1"/>
    <s v="ELOR"/>
    <s v="43096299"/>
    <s v="43096299"/>
    <x v="2"/>
    <s v="CKD"/>
    <s v="N"/>
    <n v="0.1"/>
    <n v="0"/>
    <n v="0"/>
    <n v="0"/>
    <n v="0"/>
    <n v="0"/>
    <n v="0"/>
    <n v="0"/>
    <n v="0"/>
    <m/>
    <x v="1"/>
    <s v="ELOR43096299CKDEL"/>
    <s v="Electro Oriente S. A."/>
    <x v="11"/>
    <x v="11"/>
    <s v="C. T. Pampa Hermosa"/>
    <x v="44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PAMPA HERMOSA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1"/>
    <s v="ELOR"/>
    <s v="43096399"/>
    <s v="43096399"/>
    <x v="2"/>
    <s v="CKD"/>
    <s v="N"/>
    <n v="0.1"/>
    <n v="0"/>
    <n v="0"/>
    <n v="0"/>
    <n v="0"/>
    <n v="0"/>
    <n v="0"/>
    <n v="0"/>
    <n v="0"/>
    <m/>
    <x v="1"/>
    <s v="ELOR43096399CKDEL"/>
    <s v="Electro Oriente S. A."/>
    <x v="11"/>
    <x v="11"/>
    <s v="C. T. Tierra Blanca"/>
    <x v="45"/>
    <s v="EL"/>
    <x v="2"/>
    <x v="70"/>
    <x v="0"/>
    <s v="Instalado"/>
    <s v="Inoperativo"/>
    <s v="Distribuidora"/>
    <x v="0"/>
    <x v="1"/>
    <x v="1"/>
    <x v="0"/>
    <s v="Estatal"/>
    <s v="LORETO"/>
    <s v="LORETO"/>
    <s v="UCAYALI"/>
    <s v="SARAYACU"/>
    <n v="0"/>
    <x v="1"/>
    <n v="0"/>
    <x v="0"/>
    <x v="0"/>
    <x v="0"/>
    <s v="MWh"/>
    <n v="0"/>
    <n v="0"/>
    <m/>
    <n v="8.3333333333333332E-3"/>
    <n v="0"/>
    <n v="0"/>
    <n v="0"/>
    <n v="22"/>
    <s v="BASE DE DATOS"/>
    <m/>
  </r>
  <r>
    <s v="24"/>
    <x v="11"/>
    <s v="ELOR"/>
    <s v="43095099"/>
    <s v="43095099"/>
    <x v="2"/>
    <s v="Perkins M. 4-326-I"/>
    <s v="N"/>
    <n v="3.5000000000000003E-2"/>
    <n v="0"/>
    <n v="0"/>
    <n v="0"/>
    <n v="0"/>
    <n v="0"/>
    <n v="0"/>
    <n v="0"/>
    <n v="0"/>
    <m/>
    <x v="1"/>
    <s v="ELOR43095099Perkins M. 4-326-IEL"/>
    <s v="Electro Oriente S. A."/>
    <x v="11"/>
    <x v="11"/>
    <s v="C. T. El Porvenir"/>
    <x v="46"/>
    <s v="EL"/>
    <x v="2"/>
    <x v="90"/>
    <x v="0"/>
    <s v="Instalado"/>
    <s v="Inoperativo"/>
    <s v="Distribuidora"/>
    <x v="0"/>
    <x v="1"/>
    <x v="1"/>
    <x v="0"/>
    <s v="Estatal"/>
    <s v="LORETO"/>
    <s v="LORETO"/>
    <s v="MAYNAS"/>
    <s v="FERNANDO LORES"/>
    <n v="0"/>
    <x v="1"/>
    <n v="0"/>
    <x v="0"/>
    <x v="0"/>
    <x v="0"/>
    <s v="MWh"/>
    <n v="0"/>
    <n v="0"/>
    <m/>
    <n v="2.9166666666666668E-3"/>
    <n v="0"/>
    <n v="0"/>
    <n v="0"/>
    <n v="22"/>
    <s v="BASE DE DATOS"/>
    <m/>
  </r>
  <r>
    <s v="24"/>
    <x v="11"/>
    <s v="ELOR"/>
    <s v="43095499"/>
    <s v="43095499"/>
    <x v="2"/>
    <s v="Volvo TD 100"/>
    <s v="N"/>
    <n v="0.15"/>
    <n v="0"/>
    <n v="0"/>
    <n v="0"/>
    <n v="0"/>
    <n v="0"/>
    <n v="0"/>
    <n v="0"/>
    <n v="0"/>
    <m/>
    <x v="1"/>
    <s v="ELOR43095499Volvo TD 100EL"/>
    <s v="Electro Oriente S. A."/>
    <x v="11"/>
    <x v="11"/>
    <s v="C. T. Flor de Punga"/>
    <x v="47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CAPELLO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11"/>
    <s v="ELOR"/>
    <s v="43096099"/>
    <s v="43096099"/>
    <x v="2"/>
    <s v="Volvo TD 100"/>
    <s v="N"/>
    <n v="0.15"/>
    <n v="0"/>
    <n v="0"/>
    <n v="0"/>
    <n v="0"/>
    <n v="0"/>
    <n v="0"/>
    <n v="0"/>
    <n v="0"/>
    <m/>
    <x v="1"/>
    <s v="ELOR43096099Volvo TD 100EL"/>
    <s v="Electro Oriente S. A."/>
    <x v="11"/>
    <x v="11"/>
    <s v="C. T. Colonia Angamos"/>
    <x v="48"/>
    <s v="EL"/>
    <x v="2"/>
    <x v="74"/>
    <x v="0"/>
    <s v="Instalado"/>
    <s v="Inoperativo"/>
    <s v="Distribuidora"/>
    <x v="0"/>
    <x v="1"/>
    <x v="1"/>
    <x v="0"/>
    <s v="Estatal"/>
    <s v="LORETO"/>
    <s v="LORETO"/>
    <s v="REQUENA"/>
    <s v="YAQUERANA"/>
    <n v="0"/>
    <x v="1"/>
    <n v="0"/>
    <x v="0"/>
    <x v="0"/>
    <x v="0"/>
    <s v="MWh"/>
    <n v="0"/>
    <n v="0"/>
    <m/>
    <n v="1.2499999999999999E-2"/>
    <n v="0"/>
    <n v="0"/>
    <n v="0"/>
    <n v="22"/>
    <s v="BASE DE DATOS"/>
    <m/>
  </r>
  <r>
    <s v="24"/>
    <x v="11"/>
    <s v="ELOR"/>
    <s v="33010767"/>
    <s v="33010767"/>
    <x v="2"/>
    <s v="Cat 3512 C"/>
    <s v="S"/>
    <n v="0.72499999999999998"/>
    <n v="0.5"/>
    <n v="0"/>
    <n v="0"/>
    <n v="0"/>
    <n v="0"/>
    <n v="0"/>
    <n v="0"/>
    <n v="0"/>
    <m/>
    <x v="0"/>
    <s v="ELOR33010767Cat 3512 CEL"/>
    <s v="Electro Oriente S. A."/>
    <x v="11"/>
    <x v="11"/>
    <s v="C. T. Iqt.Diesel - Diesel"/>
    <x v="32"/>
    <s v="EL"/>
    <x v="2"/>
    <x v="7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6.0416666666666667E-2"/>
    <n v="4.1666666666666664E-2"/>
    <n v="0"/>
    <n v="0"/>
    <n v="22"/>
    <s v="BASE DE DATOS"/>
    <m/>
  </r>
  <r>
    <s v="24"/>
    <x v="11"/>
    <s v="ELOR"/>
    <s v="33010793"/>
    <s v="33010793"/>
    <x v="2"/>
    <s v="WARTSILA 1"/>
    <s v="S"/>
    <n v="6.4"/>
    <n v="6"/>
    <n v="0"/>
    <n v="0"/>
    <n v="0"/>
    <n v="0.43"/>
    <n v="0"/>
    <n v="0"/>
    <n v="0"/>
    <m/>
    <x v="0"/>
    <s v="ELOR33010793WARTSILA 1EL"/>
    <s v="Electro Oriente S. A."/>
    <x v="11"/>
    <x v="11"/>
    <s v="C. T. Iqt.Diesel - Wartsila"/>
    <x v="33"/>
    <s v="EL"/>
    <x v="2"/>
    <x v="14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11"/>
    <s v="ELOR"/>
    <s v="33010793"/>
    <s v="33010793"/>
    <x v="2"/>
    <s v="WARTSILA 2"/>
    <s v="S"/>
    <n v="6.4"/>
    <n v="6"/>
    <n v="0"/>
    <n v="0"/>
    <n v="0"/>
    <n v="0"/>
    <n v="0"/>
    <n v="0"/>
    <n v="0"/>
    <m/>
    <x v="0"/>
    <s v="ELOR33010793WARTSILA 2EL"/>
    <s v="Electro Oriente S. A."/>
    <x v="11"/>
    <x v="11"/>
    <s v="C. T. Iqt.Diesel - Wartsila"/>
    <x v="33"/>
    <s v="EL"/>
    <x v="2"/>
    <x v="15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11"/>
    <s v="ELOR"/>
    <s v="33010793"/>
    <s v="33010793"/>
    <x v="2"/>
    <s v="WARTSILA 3"/>
    <s v="N"/>
    <n v="6.4"/>
    <n v="0"/>
    <n v="0"/>
    <n v="0"/>
    <n v="0"/>
    <n v="0"/>
    <n v="0"/>
    <n v="0"/>
    <n v="0"/>
    <m/>
    <x v="0"/>
    <s v="ELOR33010793WARTSILA 3EL"/>
    <s v="Electro Oriente S. A."/>
    <x v="11"/>
    <x v="11"/>
    <s v="C. T. Iqt.Diesel - Wartsila"/>
    <x v="33"/>
    <s v="EL"/>
    <x v="2"/>
    <x v="16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"/>
    <n v="0"/>
    <n v="0"/>
    <n v="22"/>
    <s v="BASE DE DATOS"/>
    <m/>
  </r>
  <r>
    <s v="24"/>
    <x v="11"/>
    <s v="ELOR"/>
    <s v="33010793"/>
    <s v="33010793"/>
    <x v="2"/>
    <s v="WARTSILA 4"/>
    <s v="S"/>
    <n v="6.4"/>
    <n v="6"/>
    <n v="0"/>
    <n v="0"/>
    <n v="0"/>
    <n v="0"/>
    <n v="0.43"/>
    <n v="0"/>
    <n v="0"/>
    <m/>
    <x v="0"/>
    <s v="ELOR33010793WARTSILA 4EL"/>
    <s v="Electro Oriente S. A."/>
    <x v="11"/>
    <x v="11"/>
    <s v="C. T. Iqt.Diesel - Wartsila"/>
    <x v="33"/>
    <s v="EL"/>
    <x v="2"/>
    <x v="17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53333333333333333"/>
    <n v="0.5"/>
    <n v="0"/>
    <n v="0"/>
    <n v="22"/>
    <s v="BASE DE DATOS"/>
    <m/>
  </r>
  <r>
    <s v="24"/>
    <x v="11"/>
    <s v="ELOR"/>
    <s v="33010793"/>
    <s v="33010793"/>
    <x v="2"/>
    <s v="CAT-16CM32"/>
    <s v="S"/>
    <n v="7.4"/>
    <n v="6.5"/>
    <n v="0"/>
    <n v="0"/>
    <n v="0"/>
    <n v="0"/>
    <n v="0"/>
    <n v="0"/>
    <n v="0"/>
    <m/>
    <x v="0"/>
    <s v="ELOR33010793CAT-16CM32EL"/>
    <s v="Electro Oriente S. A."/>
    <x v="11"/>
    <x v="11"/>
    <s v="C. T. Iqt.Diesel - Wartsila"/>
    <x v="33"/>
    <s v="EL"/>
    <x v="2"/>
    <x v="81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166666666666667"/>
    <n v="0.54166666666666663"/>
    <n v="0"/>
    <n v="0"/>
    <n v="22"/>
    <s v="BASE DE DATOS"/>
    <m/>
  </r>
  <r>
    <s v="24"/>
    <x v="11"/>
    <s v="ELOR"/>
    <s v="33010793"/>
    <s v="33010793"/>
    <x v="2"/>
    <s v="CAT.1-16CM32C"/>
    <s v="N"/>
    <n v="7.5179999999999998"/>
    <n v="0"/>
    <n v="0"/>
    <n v="0"/>
    <n v="0"/>
    <n v="0"/>
    <n v="0"/>
    <n v="0"/>
    <n v="0"/>
    <m/>
    <x v="0"/>
    <s v="ELOR33010793CAT.1-16CM32CEL"/>
    <s v="Electro Oriente S. A."/>
    <x v="11"/>
    <x v="11"/>
    <s v="C. T. Iqt.Diesel - Wartsila"/>
    <x v="33"/>
    <s v="EL"/>
    <x v="2"/>
    <x v="82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11"/>
    <s v="ELOR"/>
    <s v="33010793"/>
    <s v="33010793"/>
    <x v="2"/>
    <s v="CAT.2-16CM32C"/>
    <s v="N"/>
    <n v="7.5179999999999998"/>
    <n v="0"/>
    <n v="0"/>
    <n v="0"/>
    <n v="0"/>
    <n v="0"/>
    <n v="0"/>
    <n v="0"/>
    <n v="0"/>
    <m/>
    <x v="0"/>
    <s v="ELOR33010793CAT.2-16CM32CEL"/>
    <s v="Electro Oriente S. A."/>
    <x v="11"/>
    <x v="11"/>
    <s v="C. T. Iqt.Diesel - Wartsila"/>
    <x v="33"/>
    <s v="EL"/>
    <x v="2"/>
    <x v="83"/>
    <x v="0"/>
    <s v="Instalado"/>
    <s v="In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0"/>
    <n v="0"/>
    <m/>
    <n v="0.62649999999999995"/>
    <n v="0"/>
    <n v="0"/>
    <n v="0"/>
    <n v="22"/>
    <s v="BASE DE DATOS"/>
    <m/>
  </r>
  <r>
    <s v="24"/>
    <x v="11"/>
    <s v="ELOR"/>
    <s v="33010793"/>
    <s v="33010793"/>
    <x v="2"/>
    <s v="WARTSILA 5"/>
    <s v="S"/>
    <n v="8.1"/>
    <n v="7.8"/>
    <n v="48.472000000000001"/>
    <n v="99.174999999999997"/>
    <n v="147.64699999999999"/>
    <n v="12"/>
    <n v="24.1"/>
    <n v="0"/>
    <n v="0"/>
    <m/>
    <x v="0"/>
    <s v="ELOR33010793WARTSILA 5EL"/>
    <s v="Electro Oriente S. A."/>
    <x v="11"/>
    <x v="11"/>
    <s v="C. T. Iqt.Diesel - Wartsila"/>
    <x v="33"/>
    <s v="EL"/>
    <x v="2"/>
    <x v="78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47.64699999999999"/>
    <n v="0.147647"/>
    <m/>
    <n v="0.67499999999999993"/>
    <n v="0.65"/>
    <n v="0"/>
    <n v="0"/>
    <n v="22"/>
    <s v="BASE DE DATOS"/>
    <m/>
  </r>
  <r>
    <s v="24"/>
    <x v="11"/>
    <s v="ELOR"/>
    <s v="33010793"/>
    <s v="33010793"/>
    <x v="2"/>
    <s v="WARTSILA 6"/>
    <s v="S"/>
    <n v="8.1"/>
    <n v="7.8"/>
    <n v="495.21100000000001"/>
    <n v="601.38300000000004"/>
    <n v="1096.5940000000001"/>
    <n v="16"/>
    <n v="131.19"/>
    <n v="0"/>
    <n v="165"/>
    <m/>
    <x v="0"/>
    <s v="ELOR33010793WARTSILA 6EL"/>
    <s v="Electro Oriente S. A."/>
    <x v="11"/>
    <x v="11"/>
    <s v="C. T. Iqt.Diesel - Wartsila"/>
    <x v="33"/>
    <s v="EL"/>
    <x v="2"/>
    <x v="79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1096.5940000000001"/>
    <n v="1.0965940000000001"/>
    <m/>
    <n v="0.67499999999999993"/>
    <n v="0.65"/>
    <n v="0"/>
    <n v="0"/>
    <n v="22"/>
    <s v="BASE DE DATOS"/>
    <m/>
  </r>
  <r>
    <s v="24"/>
    <x v="11"/>
    <s v="ELOR"/>
    <s v="33010793"/>
    <s v="33010793"/>
    <x v="2"/>
    <s v="WARTSILA 7"/>
    <s v="S"/>
    <n v="8.1"/>
    <n v="7.8"/>
    <n v="228.15600000000001"/>
    <n v="376.76299999999998"/>
    <n v="604.91899999999998"/>
    <n v="40"/>
    <n v="99.57"/>
    <n v="0"/>
    <n v="55"/>
    <m/>
    <x v="0"/>
    <s v="ELOR33010793WARTSILA 7EL"/>
    <s v="Electro Oriente S. A."/>
    <x v="11"/>
    <x v="11"/>
    <s v="C. T. Iqt.Diesel - Wartsila"/>
    <x v="33"/>
    <s v="EL"/>
    <x v="2"/>
    <x v="80"/>
    <x v="0"/>
    <s v="Instalado"/>
    <s v="Operativo"/>
    <s v="Distribuidora"/>
    <x v="0"/>
    <x v="1"/>
    <x v="1"/>
    <x v="0"/>
    <s v="Estatal"/>
    <s v="LORETO"/>
    <s v="LORETO"/>
    <s v="MAYNAS"/>
    <s v="IQUITOS"/>
    <n v="0"/>
    <x v="1"/>
    <n v="0"/>
    <x v="0"/>
    <x v="0"/>
    <x v="0"/>
    <s v="MWh"/>
    <n v="604.91899999999998"/>
    <n v="0.60491899999999998"/>
    <m/>
    <n v="0.67499999999999993"/>
    <n v="0.65"/>
    <n v="0"/>
    <n v="0"/>
    <n v="22"/>
    <s v="BASE DE DATOS"/>
    <m/>
  </r>
  <r>
    <s v="24"/>
    <x v="11"/>
    <s v="ELOR"/>
    <s v="53026715"/>
    <s v="53026715"/>
    <x v="2"/>
    <s v="Perkins 1800RPM"/>
    <s v="S"/>
    <n v="0.36499999999999999"/>
    <n v="0.28499999999999998"/>
    <n v="15.34"/>
    <n v="37.21"/>
    <n v="52.55"/>
    <n v="0"/>
    <n v="531"/>
    <n v="1"/>
    <n v="0"/>
    <m/>
    <x v="0"/>
    <s v="ELOR53026715Perkins 1800RPMEL"/>
    <s v="Electro Oriente S. A."/>
    <x v="11"/>
    <x v="11"/>
    <s v="C.T. Isla Santa Rosa"/>
    <x v="50"/>
    <s v="EL"/>
    <x v="2"/>
    <x v="9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52.55"/>
    <n v="5.2549999999999999E-2"/>
    <m/>
    <n v="4.5624999999999999E-2"/>
    <n v="0.35625000000000001"/>
    <n v="0"/>
    <n v="0"/>
    <n v="22"/>
    <s v="BASE DE DATOS"/>
    <m/>
  </r>
  <r>
    <s v="24"/>
    <x v="11"/>
    <s v="ELOR"/>
    <s v="53026715"/>
    <s v="53026715"/>
    <x v="2"/>
    <s v="Cat.5-C15 7925"/>
    <s v="S"/>
    <n v="0.43"/>
    <n v="0.3"/>
    <n v="17.218"/>
    <n v="6.3319999999999999"/>
    <n v="23.55"/>
    <n v="2"/>
    <n v="212"/>
    <n v="0"/>
    <n v="36"/>
    <m/>
    <x v="0"/>
    <s v="ELOR53026715Cat.5-C15 7925EL"/>
    <s v="Electro Oriente S. A."/>
    <x v="11"/>
    <x v="11"/>
    <s v="C.T. Isla Santa Rosa"/>
    <x v="50"/>
    <s v="EL"/>
    <x v="2"/>
    <x v="99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23.55"/>
    <n v="2.3550000000000001E-2"/>
    <m/>
    <n v="3.5833333333333335E-2"/>
    <n v="2.4999999999999998E-2"/>
    <n v="0"/>
    <n v="0"/>
    <n v="22"/>
    <s v="BASE DE DATOS"/>
    <m/>
  </r>
  <r>
    <s v="24"/>
    <x v="11"/>
    <s v="ELOR"/>
    <s v="53026613"/>
    <s v="53026613"/>
    <x v="2"/>
    <s v="Volv.Pent1 RVL-451"/>
    <s v="N"/>
    <n v="0.48"/>
    <n v="0"/>
    <n v="0"/>
    <n v="0"/>
    <n v="0"/>
    <n v="0"/>
    <n v="0"/>
    <n v="0"/>
    <n v="0"/>
    <m/>
    <x v="0"/>
    <s v="ELOR53026613Volv.Pent1 RVL-451EL"/>
    <s v="Electro Oriente S. A."/>
    <x v="11"/>
    <x v="11"/>
    <s v="C.T. Mayoruna"/>
    <x v="51"/>
    <s v="EL"/>
    <x v="2"/>
    <x v="100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0.04"/>
    <n v="0"/>
    <n v="0"/>
    <n v="0"/>
    <n v="22"/>
    <s v="BASE DE DATOS"/>
    <m/>
  </r>
  <r>
    <s v="24"/>
    <x v="11"/>
    <s v="ELOR"/>
    <s v="53026613"/>
    <s v="53026613"/>
    <x v="2"/>
    <s v="Cat.3412 81Z19624"/>
    <s v="N"/>
    <n v="0.22"/>
    <n v="0"/>
    <n v="0"/>
    <n v="0"/>
    <n v="0"/>
    <n v="0"/>
    <n v="0"/>
    <n v="0"/>
    <n v="0"/>
    <m/>
    <x v="0"/>
    <s v="ELOR53026613Cat.3412 81Z19624EL"/>
    <s v="Electro Oriente S. A."/>
    <x v="11"/>
    <x v="11"/>
    <s v="C.T. Mayoruna"/>
    <x v="51"/>
    <s v="EL"/>
    <x v="2"/>
    <x v="102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0"/>
    <n v="0"/>
    <m/>
    <n v="1.8333333333333333E-2"/>
    <n v="0"/>
    <n v="0"/>
    <n v="0"/>
    <n v="22"/>
    <s v="BASE DE DATOS"/>
    <m/>
  </r>
  <r>
    <s v="24"/>
    <x v="11"/>
    <s v="ELOR"/>
    <s v="53026613"/>
    <s v="53026613"/>
    <x v="2"/>
    <s v="Modasa MP 460"/>
    <s v="S"/>
    <n v="0.48"/>
    <n v="0.45"/>
    <n v="0"/>
    <n v="3.8"/>
    <n v="3.8"/>
    <n v="0"/>
    <n v="19"/>
    <n v="0"/>
    <n v="0"/>
    <m/>
    <x v="0"/>
    <s v="ELOR53026613Modasa MP 460EL"/>
    <s v="Electro Oriente S. A."/>
    <x v="11"/>
    <x v="11"/>
    <s v="C.T. Mayoruna"/>
    <x v="51"/>
    <s v="EL"/>
    <x v="2"/>
    <x v="101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3.8"/>
    <n v="3.8E-3"/>
    <m/>
    <n v="0.04"/>
    <n v="3.7499999999999999E-2"/>
    <n v="0"/>
    <n v="0"/>
    <n v="22"/>
    <s v="BASE DE DATOS"/>
    <m/>
  </r>
  <r>
    <s v="24"/>
    <x v="11"/>
    <s v="ELOR"/>
    <s v="53026613"/>
    <s v="53026613"/>
    <x v="2"/>
    <s v="Cat C15 CAR201439"/>
    <s v="S"/>
    <n v="0.45500000000000002"/>
    <n v="0.41"/>
    <n v="73.617000000000004"/>
    <n v="63.491999999999997"/>
    <n v="137.10900000000001"/>
    <n v="4"/>
    <n v="691"/>
    <n v="0"/>
    <n v="34"/>
    <m/>
    <x v="0"/>
    <s v="ELOR53026613Cat C15 CAR201439EL"/>
    <s v="Electro Oriente S. A."/>
    <x v="11"/>
    <x v="11"/>
    <s v="C.T. Mayoruna"/>
    <x v="51"/>
    <s v="EL"/>
    <x v="2"/>
    <x v="103"/>
    <x v="0"/>
    <s v="Instalado"/>
    <s v="Operativo"/>
    <s v="Distribuidora"/>
    <x v="0"/>
    <x v="1"/>
    <x v="1"/>
    <x v="0"/>
    <s v="Estatal"/>
    <s v="LORETO"/>
    <s v="LORETO"/>
    <s v="MARISCAL RAMÓN CASTILLA"/>
    <s v="SAN PABLO"/>
    <n v="0"/>
    <x v="1"/>
    <n v="0"/>
    <x v="0"/>
    <x v="0"/>
    <x v="0"/>
    <s v="MWh"/>
    <n v="137.10900000000001"/>
    <n v="0.13710900000000001"/>
    <m/>
    <n v="3.7916666666666668E-2"/>
    <n v="3.4166666666666665E-2"/>
    <n v="0"/>
    <n v="0"/>
    <n v="22"/>
    <s v="BASE DE DATOS"/>
    <m/>
  </r>
  <r>
    <s v="24"/>
    <x v="11"/>
    <s v="ELOR"/>
    <s v="53026512"/>
    <s v="53026512"/>
    <x v="2"/>
    <s v="Volv.Pent1 RVL-251"/>
    <s v="S"/>
    <n v="0.27300000000000002"/>
    <n v="0.2"/>
    <n v="0"/>
    <n v="0"/>
    <n v="0"/>
    <n v="0"/>
    <n v="0"/>
    <n v="0"/>
    <n v="0"/>
    <m/>
    <x v="0"/>
    <s v="ELOR53026512Volv.Pent1 RVL-251EL"/>
    <s v="Electro Oriente S. A."/>
    <x v="11"/>
    <x v="11"/>
    <s v="C.T. San Francisco"/>
    <x v="52"/>
    <s v="EL"/>
    <x v="2"/>
    <x v="104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2.2750000000000003E-2"/>
    <n v="1.6666666666666666E-2"/>
    <n v="0"/>
    <n v="0"/>
    <n v="22"/>
    <s v="BASE DE DATOS"/>
    <m/>
  </r>
  <r>
    <s v="24"/>
    <x v="11"/>
    <s v="ELOR"/>
    <s v="53026512"/>
    <s v="53026512"/>
    <x v="2"/>
    <s v="OLYMPIAN"/>
    <s v="S"/>
    <n v="0.13"/>
    <n v="0.1"/>
    <n v="0"/>
    <n v="0"/>
    <n v="0"/>
    <n v="0"/>
    <n v="0"/>
    <n v="0"/>
    <n v="0"/>
    <m/>
    <x v="0"/>
    <s v="ELOR53026512OLYMPIANEL"/>
    <s v="Electro Oriente S. A."/>
    <x v="11"/>
    <x v="11"/>
    <s v="C.T. San Francisco"/>
    <x v="52"/>
    <s v="EL"/>
    <x v="2"/>
    <x v="105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0"/>
    <n v="0"/>
    <m/>
    <n v="1.0833333333333334E-2"/>
    <n v="8.3333333333333332E-3"/>
    <n v="0"/>
    <n v="0"/>
    <n v="22"/>
    <s v="BASE DE DATOS"/>
    <m/>
  </r>
  <r>
    <s v="24"/>
    <x v="11"/>
    <s v="ELOR"/>
    <s v="53026512"/>
    <s v="53026512"/>
    <x v="2"/>
    <s v="Vol.Pent TAD1642GEb"/>
    <s v="S"/>
    <n v="0.6"/>
    <n v="0.48"/>
    <n v="44.09"/>
    <n v="45.52"/>
    <n v="89.61"/>
    <n v="7"/>
    <n v="563"/>
    <n v="0"/>
    <n v="3"/>
    <m/>
    <x v="0"/>
    <s v="ELOR53026512Vol.Pent TAD1642GEbEL"/>
    <s v="Electro Oriente S. A."/>
    <x v="11"/>
    <x v="11"/>
    <s v="C.T. San Francisco"/>
    <x v="52"/>
    <s v="EL"/>
    <x v="2"/>
    <x v="106"/>
    <x v="0"/>
    <s v="Instalado"/>
    <s v="Operativo"/>
    <s v="Distribuidora"/>
    <x v="0"/>
    <x v="1"/>
    <x v="1"/>
    <x v="0"/>
    <s v="Estatal"/>
    <s v="LORETO"/>
    <s v="LORETO"/>
    <s v="MARISCAL RAMÓN CASTILLA"/>
    <s v="PEVAS"/>
    <n v="0"/>
    <x v="1"/>
    <n v="0"/>
    <x v="0"/>
    <x v="0"/>
    <x v="0"/>
    <s v="MWh"/>
    <n v="89.61"/>
    <n v="8.9609999999999995E-2"/>
    <m/>
    <n v="4.9999999999999996E-2"/>
    <n v="0.04"/>
    <n v="0"/>
    <n v="1.4210854715202004E-14"/>
    <n v="22"/>
    <s v="BASE DE DATOS"/>
    <m/>
  </r>
  <r>
    <s v="24"/>
    <x v="11"/>
    <s v="ELOR"/>
    <s v="53026919"/>
    <s v="53026919"/>
    <x v="2"/>
    <s v="Perkins1 R014001C"/>
    <s v="S"/>
    <n v="0.13600000000000001"/>
    <n v="0.124"/>
    <n v="5.1050000000000004"/>
    <n v="0"/>
    <n v="5.1050000000000004"/>
    <n v="0"/>
    <n v="109"/>
    <n v="0"/>
    <n v="0"/>
    <m/>
    <x v="0"/>
    <s v="ELOR53026919Perkins1 R014001CEL"/>
    <s v="Electro Oriente S. A."/>
    <x v="11"/>
    <x v="11"/>
    <s v="C. T. Islandia"/>
    <x v="53"/>
    <s v="EL"/>
    <x v="2"/>
    <x v="107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5.1050000000000004"/>
    <n v="5.1050000000000002E-3"/>
    <m/>
    <n v="1.1333333333333334E-2"/>
    <n v="1.0333333333333333E-2"/>
    <n v="0"/>
    <n v="0"/>
    <n v="22"/>
    <s v="BASE DE DATOS"/>
    <m/>
  </r>
  <r>
    <s v="24"/>
    <x v="11"/>
    <s v="ELOR"/>
    <s v="53026919"/>
    <s v="53026919"/>
    <x v="2"/>
    <s v="Perkins2 R013699C"/>
    <s v="S"/>
    <n v="0.13600000000000001"/>
    <n v="0.123"/>
    <n v="5.0839999999999996"/>
    <n v="0"/>
    <n v="5.0839999999999996"/>
    <n v="0"/>
    <n v="104"/>
    <n v="0"/>
    <n v="0"/>
    <m/>
    <x v="0"/>
    <s v="ELOR53026919Perkins2 R013699CEL"/>
    <s v="Electro Oriente S. A."/>
    <x v="11"/>
    <x v="11"/>
    <s v="C. T. Islandia"/>
    <x v="53"/>
    <s v="EL"/>
    <x v="2"/>
    <x v="108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5.0839999999999996"/>
    <n v="5.084E-3"/>
    <m/>
    <n v="1.1333333333333334E-2"/>
    <n v="1.025E-2"/>
    <n v="0"/>
    <n v="0"/>
    <n v="22"/>
    <s v="BASE DE DATOS"/>
    <m/>
  </r>
  <r>
    <s v="24"/>
    <x v="11"/>
    <s v="ELOR"/>
    <s v="53026919"/>
    <s v="53026919"/>
    <x v="2"/>
    <s v="VolvoP FFDL250GF"/>
    <s v="S"/>
    <n v="0.27500000000000002"/>
    <n v="0.2"/>
    <n v="12.153"/>
    <n v="33.715000000000003"/>
    <n v="45.868000000000002"/>
    <n v="6"/>
    <n v="468"/>
    <n v="0"/>
    <n v="39"/>
    <m/>
    <x v="0"/>
    <s v="ELOR53026919VolvoP FFDL250GFEL"/>
    <s v="Electro Oriente S. A."/>
    <x v="11"/>
    <x v="11"/>
    <s v="C. T. Islandia"/>
    <x v="53"/>
    <s v="EL"/>
    <x v="2"/>
    <x v="171"/>
    <x v="0"/>
    <s v="Instalado"/>
    <s v="Operativo"/>
    <s v="Distribuidora"/>
    <x v="0"/>
    <x v="1"/>
    <x v="1"/>
    <x v="0"/>
    <s v="Estatal"/>
    <s v="LORETO"/>
    <s v="LORETO"/>
    <s v="MARISCAL RAMÓN CASTILLA"/>
    <s v="YAVARI"/>
    <n v="0"/>
    <x v="1"/>
    <n v="0"/>
    <x v="0"/>
    <x v="0"/>
    <x v="0"/>
    <s v="MWh"/>
    <n v="45.868000000000002"/>
    <n v="4.5867999999999999E-2"/>
    <m/>
    <n v="2.5000000000000001E-2"/>
    <n v="1.8181818181818184E-2"/>
    <n v="0"/>
    <n v="0"/>
    <n v="22"/>
    <s v="BASE DE DATOS"/>
    <m/>
  </r>
  <r>
    <s v="24"/>
    <x v="11"/>
    <s v="ELOR"/>
    <s v="43095299"/>
    <s v="43095299"/>
    <x v="2"/>
    <s v="Perkins1 U489142C"/>
    <s v="S"/>
    <n v="3.1E-2"/>
    <n v="2.5000000000000001E-2"/>
    <n v="0.2"/>
    <n v="1.31"/>
    <n v="1.51"/>
    <n v="25"/>
    <n v="179"/>
    <n v="0"/>
    <n v="2"/>
    <m/>
    <x v="0"/>
    <s v="ELOR43095299Perkins1 U489142CEL"/>
    <s v="Electro Oriente S. A."/>
    <x v="11"/>
    <x v="11"/>
    <s v="C. T. Petropolis"/>
    <x v="54"/>
    <s v="EL"/>
    <x v="2"/>
    <x v="111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1.51"/>
    <n v="1.5100000000000001E-3"/>
    <m/>
    <n v="2.5833333333333333E-3"/>
    <n v="2.0833333333333333E-3"/>
    <n v="0"/>
    <n v="0"/>
    <n v="22"/>
    <s v="BASE DE DATOS"/>
    <m/>
  </r>
  <r>
    <s v="24"/>
    <x v="11"/>
    <s v="ELOR"/>
    <s v="43095299"/>
    <s v="43095299"/>
    <x v="2"/>
    <s v="Perkins2 U487536C"/>
    <s v="S"/>
    <n v="3.1E-2"/>
    <n v="2.5000000000000001E-2"/>
    <n v="0"/>
    <n v="0"/>
    <n v="0"/>
    <n v="0"/>
    <n v="0"/>
    <n v="0"/>
    <n v="0"/>
    <m/>
    <x v="0"/>
    <s v="ELOR43095299Perkins2 U487536CEL"/>
    <s v="Electro Oriente S. A."/>
    <x v="11"/>
    <x v="11"/>
    <s v="C. T. Petropolis"/>
    <x v="54"/>
    <s v="EL"/>
    <x v="2"/>
    <x v="112"/>
    <x v="0"/>
    <s v="Instalado"/>
    <s v="Operativo"/>
    <s v="Distribuidora"/>
    <x v="0"/>
    <x v="1"/>
    <x v="1"/>
    <x v="0"/>
    <s v="Estatal"/>
    <s v="LORETO"/>
    <s v="LORETO"/>
    <s v="MRCAL. R. CASTILLA"/>
    <s v="YAVARI"/>
    <n v="0"/>
    <x v="1"/>
    <n v="0"/>
    <x v="0"/>
    <x v="0"/>
    <x v="0"/>
    <s v="MWh"/>
    <n v="0"/>
    <n v="0"/>
    <m/>
    <n v="3.0999999999999999E-3"/>
    <n v="2.5000000000000001E-3"/>
    <n v="0"/>
    <n v="0"/>
    <n v="22"/>
    <s v="BASE DE DATOS"/>
    <m/>
  </r>
  <r>
    <s v="24"/>
    <x v="11"/>
    <s v="ELOR"/>
    <s v="53023414"/>
    <s v="53023414"/>
    <x v="2"/>
    <s v="Volvo 03"/>
    <s v="S"/>
    <n v="0.36399999999999999"/>
    <n v="0.29099999999999998"/>
    <n v="5.1609999999999996"/>
    <n v="12.532999999999999"/>
    <n v="17.693999999999999"/>
    <n v="1"/>
    <n v="120"/>
    <n v="0"/>
    <n v="10"/>
    <m/>
    <x v="0"/>
    <s v="ELOR53023414Volvo 03EL"/>
    <s v="Electro Oriente S. A."/>
    <x v="11"/>
    <x v="11"/>
    <s v="C. T. El Estrecho"/>
    <x v="62"/>
    <s v="EL"/>
    <x v="2"/>
    <x v="142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17.693999999999999"/>
    <n v="1.7693999999999998E-2"/>
    <m/>
    <n v="3.0333333333333334E-2"/>
    <n v="2.4249999999999997E-2"/>
    <n v="0"/>
    <n v="0"/>
    <n v="22"/>
    <s v="BASE DE DATOS"/>
    <m/>
  </r>
  <r>
    <s v="24"/>
    <x v="11"/>
    <s v="ELOR"/>
    <s v="53023414"/>
    <s v="53023414"/>
    <x v="2"/>
    <s v="Volvo 350"/>
    <s v="S"/>
    <n v="0.35"/>
    <n v="0.27100000000000002"/>
    <n v="19.928999999999998"/>
    <n v="73.741"/>
    <n v="93.67"/>
    <n v="10"/>
    <n v="564"/>
    <n v="0"/>
    <n v="10"/>
    <m/>
    <x v="0"/>
    <s v="ELOR53023414Volvo 350EL"/>
    <s v="Electro Oriente S. A."/>
    <x v="11"/>
    <x v="11"/>
    <s v="C. T. El Estrecho"/>
    <x v="62"/>
    <s v="EL"/>
    <x v="2"/>
    <x v="143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93.67"/>
    <n v="9.3670000000000003E-2"/>
    <m/>
    <n v="4.3749999999999997E-2"/>
    <n v="3.3875000000000002E-2"/>
    <n v="0"/>
    <n v="0"/>
    <n v="22"/>
    <s v="BASE DE DATOS"/>
    <m/>
  </r>
  <r>
    <s v="24"/>
    <x v="11"/>
    <s v="ELOR"/>
    <s v="53023414"/>
    <s v="53023414"/>
    <x v="2"/>
    <s v="Jolucava J0452"/>
    <s v="S"/>
    <n v="0.45"/>
    <n v="0.36"/>
    <n v="9.7170000000000005"/>
    <n v="3.24"/>
    <n v="12.957000000000001"/>
    <n v="1"/>
    <n v="60"/>
    <n v="0"/>
    <n v="20"/>
    <m/>
    <x v="0"/>
    <s v="ELOR53023414Jolucava J0452EL"/>
    <s v="Electro Oriente S. A."/>
    <x v="11"/>
    <x v="11"/>
    <s v="C. T. El Estrecho"/>
    <x v="62"/>
    <s v="EL"/>
    <x v="2"/>
    <x v="238"/>
    <x v="0"/>
    <s v="Instalado"/>
    <s v="Operativo"/>
    <s v="Distribuidora"/>
    <x v="0"/>
    <x v="1"/>
    <x v="1"/>
    <x v="0"/>
    <s v="Estatal"/>
    <s v="LORETO"/>
    <s v="LORETO"/>
    <s v="MARISCAL RAMÓN CASTILLA"/>
    <s v="MARISCAL RAMÓN CASTILLA"/>
    <s v="EL ESTRECHO"/>
    <x v="1"/>
    <n v="0"/>
    <x v="0"/>
    <x v="0"/>
    <x v="0"/>
    <s v="MWh"/>
    <n v="12.957000000000001"/>
    <n v="1.2957000000000002E-2"/>
    <m/>
    <n v="5.6250000000000001E-2"/>
    <n v="4.4999999999999998E-2"/>
    <n v="0"/>
    <n v="0"/>
    <n v="22"/>
    <s v="BASE DE DATOS"/>
    <m/>
  </r>
  <r>
    <s v="24"/>
    <x v="11"/>
    <s v="ELOR"/>
    <s v="43096499"/>
    <s v="43096499"/>
    <x v="2"/>
    <s v="Cat.C18 G6B20736"/>
    <s v="N"/>
    <n v="0.5"/>
    <n v="0"/>
    <n v="0"/>
    <n v="0"/>
    <n v="0"/>
    <n v="0"/>
    <n v="0"/>
    <n v="0"/>
    <n v="0"/>
    <m/>
    <x v="0"/>
    <s v="ELOR43096499Cat.C18 G6B20736EL"/>
    <s v="Electro Oriente S. A."/>
    <x v="11"/>
    <x v="11"/>
    <s v="C.T. ORELLANA"/>
    <x v="55"/>
    <s v="EL"/>
    <x v="2"/>
    <x v="113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4.1666666666666664E-2"/>
    <n v="0"/>
    <n v="0"/>
    <n v="0"/>
    <n v="22"/>
    <s v="BASE DE DATOS"/>
    <m/>
  </r>
  <r>
    <s v="24"/>
    <x v="11"/>
    <s v="ELOR"/>
    <s v="43096499"/>
    <s v="43096499"/>
    <x v="2"/>
    <s v="Perkins 2506AE15TAG"/>
    <s v="N"/>
    <n v="0.46800000000000003"/>
    <n v="0"/>
    <n v="0"/>
    <n v="0"/>
    <n v="0"/>
    <n v="0"/>
    <n v="0"/>
    <n v="0"/>
    <n v="0"/>
    <m/>
    <x v="0"/>
    <s v="ELOR43096499Perkins 2506AE15TAGEL"/>
    <s v="Electro Oriente S. A."/>
    <x v="11"/>
    <x v="11"/>
    <s v="C.T. ORELLANA"/>
    <x v="55"/>
    <s v="EL"/>
    <x v="2"/>
    <x v="114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3.9E-2"/>
    <n v="0"/>
    <n v="0"/>
    <n v="0"/>
    <n v="22"/>
    <s v="BASE DE DATOS"/>
    <m/>
  </r>
  <r>
    <s v="24"/>
    <x v="11"/>
    <s v="ELOR"/>
    <s v="43096499"/>
    <s v="43096499"/>
    <x v="2"/>
    <s v="Perkins MP460I"/>
    <s v="S"/>
    <n v="0.48"/>
    <n v="0.38500000000000001"/>
    <n v="16.100000000000001"/>
    <n v="112.702"/>
    <n v="128.80199999999999"/>
    <n v="6"/>
    <n v="718"/>
    <n v="0"/>
    <n v="30"/>
    <m/>
    <x v="0"/>
    <s v="ELOR43096499Perkins MP460IEL"/>
    <s v="Electro Oriente S. A."/>
    <x v="11"/>
    <x v="11"/>
    <s v="C. T. Orellana"/>
    <x v="55"/>
    <s v="EL"/>
    <x v="2"/>
    <x v="116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128.80199999999999"/>
    <n v="0.128802"/>
    <m/>
    <n v="0.04"/>
    <n v="3.2083333333333332E-2"/>
    <n v="0"/>
    <n v="0"/>
    <n v="22"/>
    <s v="BASE DE DATOS"/>
    <m/>
  </r>
  <r>
    <s v="24"/>
    <x v="11"/>
    <s v="ELOR"/>
    <s v="43096499"/>
    <s v="43096499"/>
    <x v="2"/>
    <s v="VolvoModasa KGEV"/>
    <s v="S"/>
    <n v="0.35099999999999998"/>
    <n v="0.27"/>
    <n v="0"/>
    <n v="0"/>
    <n v="0"/>
    <n v="0"/>
    <n v="0"/>
    <n v="0"/>
    <n v="0"/>
    <m/>
    <x v="0"/>
    <s v="ELOR43096499VolvoModasa KGEVEL"/>
    <s v="Electro Oriente S. A."/>
    <x v="11"/>
    <x v="11"/>
    <s v="C. T. Orellana"/>
    <x v="55"/>
    <s v="EL"/>
    <x v="2"/>
    <x v="115"/>
    <x v="0"/>
    <s v="Instalado"/>
    <s v="Operativo"/>
    <s v="Distribuidora"/>
    <x v="0"/>
    <x v="1"/>
    <x v="1"/>
    <x v="0"/>
    <s v="Estatal"/>
    <s v="LORETO"/>
    <s v="LORETO"/>
    <s v="UCAYALI"/>
    <s v="VARGAS GUERRA"/>
    <n v="0"/>
    <x v="1"/>
    <n v="0"/>
    <x v="0"/>
    <x v="0"/>
    <x v="0"/>
    <s v="MWh"/>
    <n v="0"/>
    <n v="0"/>
    <m/>
    <n v="2.9249999999999998E-2"/>
    <n v="2.2500000000000003E-2"/>
    <n v="0"/>
    <n v="0"/>
    <n v="22"/>
    <s v="BASE DE DATOS"/>
    <m/>
  </r>
  <r>
    <s v="24"/>
    <x v="11"/>
    <s v="ELOR"/>
    <s v="43094699"/>
    <s v="43094699"/>
    <x v="2"/>
    <s v="Volvo Penta RVM364"/>
    <s v="S"/>
    <n v="0.36399999999999999"/>
    <n v="0.3"/>
    <n v="10.696999999999999"/>
    <n v="74.876000000000005"/>
    <n v="85.572999999999993"/>
    <n v="3"/>
    <n v="503"/>
    <n v="0"/>
    <n v="0"/>
    <m/>
    <x v="0"/>
    <s v="ELOR43094699Volvo Penta RVM364EL"/>
    <s v="Electro Oriente S. A."/>
    <x v="11"/>
    <x v="11"/>
    <s v="C. T. Indiana"/>
    <x v="56"/>
    <s v="EL"/>
    <x v="2"/>
    <x v="117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85.572999999999993"/>
    <n v="8.5572999999999996E-2"/>
    <m/>
    <n v="3.0333333333333334E-2"/>
    <n v="2.4999999999999998E-2"/>
    <n v="0"/>
    <n v="1.4210854715202004E-14"/>
    <n v="22"/>
    <s v="BASE DE DATOS"/>
    <m/>
  </r>
  <r>
    <s v="24"/>
    <x v="11"/>
    <s v="ELOR"/>
    <s v="43094699"/>
    <s v="43094699"/>
    <x v="2"/>
    <s v="Jolucava J0451"/>
    <s v="N"/>
    <n v="0.45"/>
    <n v="0"/>
    <n v="0"/>
    <n v="0"/>
    <n v="0"/>
    <n v="0"/>
    <n v="0"/>
    <n v="0"/>
    <n v="0"/>
    <m/>
    <x v="0"/>
    <s v="ELOR43094699Jolucava J0451EL"/>
    <s v="Electro Oriente S. A."/>
    <x v="11"/>
    <x v="11"/>
    <s v="C. T. Indiana"/>
    <x v="56"/>
    <s v="EL"/>
    <x v="2"/>
    <x v="239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0"/>
    <n v="0"/>
    <m/>
    <n v="5.6250000000000001E-2"/>
    <n v="0"/>
    <n v="0"/>
    <n v="0"/>
    <n v="22"/>
    <s v="BASE DE DATOS"/>
    <m/>
  </r>
  <r>
    <s v="24"/>
    <x v="11"/>
    <s v="ELOR"/>
    <s v="43094699"/>
    <s v="43094699"/>
    <x v="2"/>
    <s v="VolvoPenta TWD1643G"/>
    <s v="S"/>
    <n v="0.6"/>
    <n v="0.28499999999999998"/>
    <n v="14.137"/>
    <n v="98.96"/>
    <n v="113.09699999999999"/>
    <n v="9"/>
    <n v="503"/>
    <n v="0"/>
    <n v="45"/>
    <m/>
    <x v="0"/>
    <s v="ELOR43094699VolvoPenta TWD1643GEL"/>
    <s v="Electro Oriente S. A."/>
    <x v="11"/>
    <x v="11"/>
    <s v="C. T. Indiana"/>
    <x v="56"/>
    <s v="EL"/>
    <x v="2"/>
    <x v="257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113.09699999999999"/>
    <n v="0.11309699999999999"/>
    <m/>
    <n v="0.3"/>
    <n v="0.14249999999999999"/>
    <n v="0"/>
    <n v="0"/>
    <n v="22"/>
    <s v="BASE DE DATOS"/>
    <m/>
  </r>
  <r>
    <s v="24"/>
    <x v="11"/>
    <s v="ELOR"/>
    <s v="43094699"/>
    <s v="43094699"/>
    <x v="2"/>
    <s v="Perkins C18"/>
    <s v="S"/>
    <n v="0.6"/>
    <n v="0.4"/>
    <n v="9.7189999999999994"/>
    <n v="68.03"/>
    <n v="77.748999999999995"/>
    <n v="3"/>
    <n v="400"/>
    <n v="0"/>
    <n v="0"/>
    <m/>
    <x v="0"/>
    <s v="ELOR43094699Perkins C18EL"/>
    <s v="Electro Oriente S. A."/>
    <x v="11"/>
    <x v="11"/>
    <s v="C. T. Indiana"/>
    <x v="56"/>
    <s v="EL"/>
    <x v="2"/>
    <x v="118"/>
    <x v="0"/>
    <s v="Instalado"/>
    <s v="Operativo"/>
    <s v="Distribuidora"/>
    <x v="0"/>
    <x v="1"/>
    <x v="1"/>
    <x v="0"/>
    <s v="Estatal"/>
    <s v="LORETO"/>
    <s v="LORETO"/>
    <s v="MAYNAS"/>
    <s v="INDIANA"/>
    <n v="0"/>
    <x v="1"/>
    <n v="0"/>
    <x v="0"/>
    <x v="0"/>
    <x v="0"/>
    <s v="MWh"/>
    <n v="77.748999999999995"/>
    <n v="7.7748999999999999E-2"/>
    <m/>
    <n v="4.9999999999999996E-2"/>
    <n v="3.3333333333333333E-2"/>
    <n v="0"/>
    <n v="0"/>
    <n v="22"/>
    <s v="BASE DE DATOS"/>
    <m/>
  </r>
  <r>
    <s v="24"/>
    <x v="11"/>
    <s v="ELOR"/>
    <s v="33011193"/>
    <s v="33011193"/>
    <x v="2"/>
    <s v="MTU=2 1200DS Detroi"/>
    <s v="S"/>
    <n v="1.2250000000000001"/>
    <n v="0.2"/>
    <n v="7.8520000000000003"/>
    <n v="11.292"/>
    <n v="19.143999999999998"/>
    <n v="8"/>
    <n v="73"/>
    <n v="0"/>
    <n v="5"/>
    <m/>
    <x v="0"/>
    <s v="ELOR33011193MTU=2 1200DS DetroiEL"/>
    <s v="Electro Oriente S. A."/>
    <x v="11"/>
    <x v="11"/>
    <s v="C. T. Nauta"/>
    <x v="57"/>
    <s v="EL"/>
    <x v="2"/>
    <x v="122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9.143999999999998"/>
    <n v="1.9143999999999998E-2"/>
    <m/>
    <n v="0.10208333333333335"/>
    <n v="1.6666666666666666E-2"/>
    <n v="0"/>
    <n v="0"/>
    <n v="22"/>
    <s v="BASE DE DATOS"/>
    <m/>
  </r>
  <r>
    <s v="24"/>
    <x v="11"/>
    <s v="ELOR"/>
    <s v="33011193"/>
    <s v="33011193"/>
    <x v="2"/>
    <s v="Cat. 3512 Dita"/>
    <s v="S"/>
    <n v="0.5"/>
    <n v="0.45"/>
    <n v="1.5529999999999999"/>
    <n v="2.875"/>
    <n v="4.4279999999999999"/>
    <n v="0"/>
    <n v="17"/>
    <n v="0"/>
    <n v="0"/>
    <m/>
    <x v="0"/>
    <s v="ELOR33011193Cat. 3512 DitaEL"/>
    <s v="Electro Oriente S. A."/>
    <x v="11"/>
    <x v="11"/>
    <s v="C. T. Nauta"/>
    <x v="57"/>
    <s v="EL"/>
    <x v="2"/>
    <x v="123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4.4279999999999999"/>
    <n v="4.4279999999999996E-3"/>
    <m/>
    <n v="4.1666666666666664E-2"/>
    <n v="3.7499999999999999E-2"/>
    <n v="0"/>
    <n v="0"/>
    <n v="22"/>
    <s v="BASE DE DATOS"/>
    <m/>
  </r>
  <r>
    <s v="24"/>
    <x v="11"/>
    <s v="ELOR"/>
    <s v="33011193"/>
    <s v="33011193"/>
    <x v="2"/>
    <s v="Cummi QSK60 20006"/>
    <s v="S"/>
    <n v="2"/>
    <n v="0.6"/>
    <n v="218.994"/>
    <n v="354.875"/>
    <n v="573.86900000000003"/>
    <n v="16"/>
    <n v="708"/>
    <n v="0"/>
    <n v="210"/>
    <m/>
    <x v="0"/>
    <s v="ELOR33011193Cummi QSK60 20006EL"/>
    <s v="Electro Oriente S. A."/>
    <x v="11"/>
    <x v="11"/>
    <s v="C. T. Nauta"/>
    <x v="57"/>
    <s v="EL"/>
    <x v="2"/>
    <x v="125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573.86900000000003"/>
    <n v="0.57386900000000007"/>
    <m/>
    <n v="0.16666666666666666"/>
    <n v="4.9999999999999996E-2"/>
    <n v="0"/>
    <n v="0"/>
    <n v="22"/>
    <s v="BASE DE DATOS"/>
    <m/>
  </r>
  <r>
    <s v="24"/>
    <x v="11"/>
    <s v="ELOR"/>
    <s v="33011193"/>
    <s v="33011193"/>
    <x v="2"/>
    <s v="VolvoRVS615"/>
    <s v="S"/>
    <n v="0.57999999999999996"/>
    <n v="0.4"/>
    <n v="28.553000000000001"/>
    <n v="68.245000000000005"/>
    <n v="96.798000000000002"/>
    <n v="8"/>
    <n v="291"/>
    <n v="0"/>
    <n v="0"/>
    <m/>
    <x v="0"/>
    <s v="ELOR33011193VolvoRVS615EL"/>
    <s v="Electro Oriente S. A."/>
    <x v="11"/>
    <x v="11"/>
    <s v="C. T. Nauta"/>
    <x v="57"/>
    <s v="EL"/>
    <x v="2"/>
    <x v="25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96.798000000000002"/>
    <n v="9.6797999999999995E-2"/>
    <m/>
    <n v="0.14499999999999999"/>
    <n v="0.1"/>
    <n v="0"/>
    <n v="0"/>
    <n v="22"/>
    <s v="BASE DE DATOS"/>
    <m/>
  </r>
  <r>
    <s v="24"/>
    <x v="11"/>
    <s v="ELOR"/>
    <s v="33011193"/>
    <s v="33011193"/>
    <x v="2"/>
    <s v="Volvo NV560"/>
    <s v="S"/>
    <n v="0.60399999999999998"/>
    <n v="0.4"/>
    <n v="38.496000000000002"/>
    <n v="94.581000000000003"/>
    <n v="133.077"/>
    <n v="8"/>
    <n v="424"/>
    <n v="0"/>
    <n v="0"/>
    <m/>
    <x v="0"/>
    <s v="ELOR33011193Volvo NV560EL"/>
    <s v="Electro Oriente S. A."/>
    <x v="11"/>
    <x v="11"/>
    <s v="C. T. Nauta"/>
    <x v="57"/>
    <s v="EL"/>
    <x v="2"/>
    <x v="234"/>
    <x v="0"/>
    <s v="Instalado"/>
    <s v="Operativo"/>
    <s v="Distribuidora"/>
    <x v="0"/>
    <x v="1"/>
    <x v="1"/>
    <x v="0"/>
    <s v="Estatal"/>
    <s v="LORETO"/>
    <s v="LORETO"/>
    <s v="LORETO"/>
    <s v="NAUTA"/>
    <n v="0"/>
    <x v="1"/>
    <n v="0"/>
    <x v="0"/>
    <x v="0"/>
    <x v="0"/>
    <s v="MWh"/>
    <n v="133.077"/>
    <n v="0.133077"/>
    <m/>
    <n v="6.7111111111111107E-2"/>
    <n v="4.4444444444444446E-2"/>
    <n v="0"/>
    <n v="0"/>
    <n v="22"/>
    <s v="BASE DE DATOS"/>
    <m/>
  </r>
  <r>
    <s v="24"/>
    <x v="11"/>
    <s v="ELOR"/>
    <s v="43095999"/>
    <s v="43095999"/>
    <x v="2"/>
    <s v="CUM.1 25450043"/>
    <s v="S"/>
    <n v="0.32400000000000001"/>
    <n v="0.3"/>
    <n v="4.9690000000000003"/>
    <n v="9.9390000000000001"/>
    <n v="14.907999999999999"/>
    <n v="5"/>
    <n v="220"/>
    <n v="0"/>
    <n v="10"/>
    <m/>
    <x v="0"/>
    <s v="ELOR43095999CUM.1 25450043EL"/>
    <s v="Electro Oriente S. A."/>
    <x v="11"/>
    <x v="11"/>
    <s v="C. T. Jenaro Herrera"/>
    <x v="59"/>
    <s v="EL"/>
    <x v="2"/>
    <x v="132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4.907999999999999"/>
    <n v="1.4907999999999999E-2"/>
    <m/>
    <n v="2.7E-2"/>
    <n v="2.4999999999999998E-2"/>
    <n v="0"/>
    <n v="1.7763568394002505E-15"/>
    <n v="22"/>
    <s v="BASE DE DATOS"/>
    <m/>
  </r>
  <r>
    <s v="24"/>
    <x v="11"/>
    <s v="ELOR"/>
    <s v="43095999"/>
    <s v="43095999"/>
    <x v="2"/>
    <s v="CUM.2 25449701"/>
    <s v="S"/>
    <n v="0.32400000000000001"/>
    <n v="0.3"/>
    <n v="6.5510000000000002"/>
    <n v="13.103"/>
    <n v="19.654"/>
    <n v="5"/>
    <n v="174"/>
    <n v="0"/>
    <n v="10"/>
    <m/>
    <x v="0"/>
    <s v="ELOR43095999CUM.2 25449701EL"/>
    <s v="Electro Oriente S. A."/>
    <x v="11"/>
    <x v="11"/>
    <s v="C. T. Jenaro Herrera"/>
    <x v="59"/>
    <s v="EL"/>
    <x v="2"/>
    <x v="133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19.654"/>
    <n v="1.9654000000000001E-2"/>
    <m/>
    <n v="2.7E-2"/>
    <n v="2.4999999999999998E-2"/>
    <n v="0"/>
    <n v="0"/>
    <n v="22"/>
    <s v="BASE DE DATOS"/>
    <m/>
  </r>
  <r>
    <s v="24"/>
    <x v="11"/>
    <s v="ELOR"/>
    <s v="43095999"/>
    <s v="43095999"/>
    <x v="2"/>
    <s v="CUM.3 25449964"/>
    <s v="S"/>
    <n v="0.32400000000000001"/>
    <n v="0.3"/>
    <n v="0"/>
    <n v="0"/>
    <n v="0"/>
    <n v="0"/>
    <n v="0"/>
    <n v="0"/>
    <n v="0"/>
    <m/>
    <x v="0"/>
    <s v="ELOR43095999CUM.3 25449964EL"/>
    <s v="Electro Oriente S. A."/>
    <x v="11"/>
    <x v="11"/>
    <s v="C. T. Jenaro Herrera"/>
    <x v="59"/>
    <s v="EL"/>
    <x v="2"/>
    <x v="134"/>
    <x v="0"/>
    <s v="Instalado"/>
    <s v="Operativo"/>
    <s v="Distribuidora"/>
    <x v="0"/>
    <x v="1"/>
    <x v="1"/>
    <x v="0"/>
    <s v="Estatal"/>
    <s v="LORETO"/>
    <s v="LORETO"/>
    <s v="REQUENA"/>
    <s v="SAPUENA"/>
    <n v="0"/>
    <x v="1"/>
    <n v="0"/>
    <x v="0"/>
    <x v="0"/>
    <x v="0"/>
    <s v="MWh"/>
    <n v="0"/>
    <n v="0"/>
    <m/>
    <n v="2.7E-2"/>
    <n v="2.4999999999999998E-2"/>
    <n v="0"/>
    <n v="0"/>
    <n v="22"/>
    <s v="BASE DE DATOS"/>
    <m/>
  </r>
  <r>
    <s v="24"/>
    <x v="11"/>
    <s v="ELOR"/>
    <s v="53023514"/>
    <s v="53023514"/>
    <x v="2"/>
    <s v="OLYMPIAN"/>
    <s v="S"/>
    <n v="0.04"/>
    <n v="0.03"/>
    <n v="0.56100000000000005"/>
    <n v="1.3080000000000001"/>
    <n v="1.869"/>
    <n v="14"/>
    <n v="310"/>
    <n v="0"/>
    <n v="4"/>
    <m/>
    <x v="0"/>
    <s v="ELOR53023514OLYMPIANEL"/>
    <s v="Electro Oriente S. A."/>
    <x v="11"/>
    <x v="11"/>
    <s v="C. T. Gran Peru"/>
    <x v="61"/>
    <s v="EL"/>
    <x v="2"/>
    <x v="105"/>
    <x v="0"/>
    <s v="Instalado"/>
    <s v="Operativo"/>
    <s v="Distribuidora"/>
    <x v="0"/>
    <x v="1"/>
    <x v="1"/>
    <x v="0"/>
    <s v="Estatal"/>
    <s v="LORETO"/>
    <s v="LORETO"/>
    <s v="MAYNAS"/>
    <s v="FERNANDO LORES"/>
    <s v="GRAN PERÚ"/>
    <x v="1"/>
    <n v="0"/>
    <x v="0"/>
    <x v="0"/>
    <x v="0"/>
    <s v="MWh"/>
    <n v="1.869"/>
    <n v="1.869E-3"/>
    <m/>
    <n v="3.3333333333333335E-3"/>
    <n v="2.5000000000000001E-3"/>
    <n v="0"/>
    <n v="2.2204460492503131E-16"/>
    <n v="22"/>
    <s v="BASE DE DATOS"/>
    <m/>
  </r>
  <r>
    <s v="24"/>
    <x v="11"/>
    <s v="ELOR"/>
    <s v="00000000"/>
    <s v="00000000"/>
    <x v="2"/>
    <s v="Perkins 1 2800"/>
    <s v="S"/>
    <n v="0.61"/>
    <n v="0.35"/>
    <n v="31.853000000000002"/>
    <n v="121.039"/>
    <n v="152.892"/>
    <n v="0"/>
    <n v="501"/>
    <n v="0"/>
    <n v="28"/>
    <m/>
    <x v="0"/>
    <s v="ELOR00000000Perkins 1 2800EL"/>
    <s v="Electro Oriente S. A."/>
    <x v="11"/>
    <x v="11"/>
    <s v="C. T. Caballococha"/>
    <x v="49"/>
    <s v="EL"/>
    <x v="2"/>
    <x v="24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152.892"/>
    <n v="0.152892"/>
    <m/>
    <n v="8.7142857142857147E-2"/>
    <n v="4.9999999999999996E-2"/>
    <n v="0"/>
    <n v="0"/>
    <n v="22"/>
    <s v="BASE DE DATOS"/>
    <m/>
  </r>
  <r>
    <s v="24"/>
    <x v="11"/>
    <s v="ELOR"/>
    <s v="00000000"/>
    <s v="00000000"/>
    <x v="2"/>
    <s v="Perkins 2 2800"/>
    <s v="S"/>
    <n v="0.61"/>
    <n v="0.35"/>
    <n v="0"/>
    <n v="0"/>
    <n v="0"/>
    <n v="0"/>
    <n v="0"/>
    <n v="0"/>
    <n v="0"/>
    <m/>
    <x v="0"/>
    <s v="ELOR00000000Perkins 2 2800EL"/>
    <s v="Electro Oriente S. A."/>
    <x v="11"/>
    <x v="11"/>
    <s v="C. T. Caballococha"/>
    <x v="49"/>
    <s v="EL"/>
    <x v="2"/>
    <x v="24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0"/>
    <n v="0"/>
    <m/>
    <n v="8.7142857142857147E-2"/>
    <n v="4.9999999999999996E-2"/>
    <n v="0"/>
    <n v="0"/>
    <n v="22"/>
    <s v="BASE DE DATOS"/>
    <m/>
  </r>
  <r>
    <s v="24"/>
    <x v="11"/>
    <s v="ELOR"/>
    <s v="00000000"/>
    <s v="00000000"/>
    <x v="2"/>
    <s v="Cat.4-3412-16878"/>
    <s v="S"/>
    <n v="0.73399999999999999"/>
    <n v="0.2"/>
    <n v="13.725"/>
    <n v="52.154000000000003"/>
    <n v="65.879000000000005"/>
    <n v="0"/>
    <n v="195"/>
    <n v="0"/>
    <n v="40"/>
    <m/>
    <x v="0"/>
    <s v="ELOR00000000Cat.4-3412-16878EL"/>
    <s v="Electro Oriente S. A."/>
    <x v="11"/>
    <x v="11"/>
    <s v="C. T. Caballococha"/>
    <x v="49"/>
    <s v="EL"/>
    <x v="2"/>
    <x v="94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65.879000000000005"/>
    <n v="6.5879000000000007E-2"/>
    <m/>
    <n v="6.1166666666666668E-2"/>
    <n v="1.6666666666666666E-2"/>
    <n v="0"/>
    <n v="0"/>
    <n v="22"/>
    <s v="BASE DE DATOS"/>
    <m/>
  </r>
  <r>
    <s v="24"/>
    <x v="11"/>
    <s v="ELOR"/>
    <s v="00000000"/>
    <s v="00000000"/>
    <x v="2"/>
    <s v="Caterpillar C27"/>
    <s v="S"/>
    <n v="0.56000000000000005"/>
    <n v="0.45"/>
    <n v="55.781999999999996"/>
    <n v="211.97399999999999"/>
    <n v="267.75599999999997"/>
    <n v="0"/>
    <n v="724"/>
    <n v="0"/>
    <n v="0"/>
    <m/>
    <x v="0"/>
    <s v="ELOR00000000Caterpillar C27EL"/>
    <s v="Electro Oriente S. A."/>
    <x v="11"/>
    <x v="11"/>
    <s v="C. T. Caballococha"/>
    <x v="49"/>
    <s v="EL"/>
    <x v="2"/>
    <x v="95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67.75599999999997"/>
    <n v="0.26775599999999999"/>
    <m/>
    <n v="4.6666666666666669E-2"/>
    <n v="3.7499999999999999E-2"/>
    <n v="0"/>
    <n v="0"/>
    <n v="22"/>
    <s v="BASE DE DATOS"/>
    <m/>
  </r>
  <r>
    <s v="24"/>
    <x v="11"/>
    <s v="ELOR"/>
    <s v="00000000"/>
    <s v="00000000"/>
    <x v="2"/>
    <s v="AKSA1 Perk 8151G"/>
    <s v="S"/>
    <n v="0.68100000000000005"/>
    <n v="0.45"/>
    <n v="44.326999999999998"/>
    <n v="168.44300000000001"/>
    <n v="212.77"/>
    <n v="0"/>
    <n v="670"/>
    <n v="0"/>
    <n v="34"/>
    <m/>
    <x v="0"/>
    <s v="ELOR00000000AKSA1 Perk 8151GEL"/>
    <s v="Electro Oriente S. A."/>
    <x v="11"/>
    <x v="11"/>
    <s v="C. T. Caballococha"/>
    <x v="49"/>
    <s v="EL"/>
    <x v="2"/>
    <x v="96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212.77"/>
    <n v="0.21277000000000001"/>
    <m/>
    <n v="5.6750000000000002E-2"/>
    <n v="3.7499999999999999E-2"/>
    <n v="0"/>
    <n v="0"/>
    <n v="22"/>
    <s v="BASE DE DATOS"/>
    <m/>
  </r>
  <r>
    <s v="24"/>
    <x v="11"/>
    <s v="ELOR"/>
    <s v="00000000"/>
    <s v="00000000"/>
    <x v="2"/>
    <s v="AKSA2 Perk 8164G"/>
    <s v="S"/>
    <n v="0.68100000000000005"/>
    <n v="0.45"/>
    <n v="1.609"/>
    <n v="6.1139999999999999"/>
    <n v="7.7229999999999999"/>
    <n v="0"/>
    <n v="43"/>
    <n v="0"/>
    <n v="17"/>
    <m/>
    <x v="0"/>
    <s v="ELOR00000000AKSA2 Perk 8164GEL"/>
    <s v="Electro Oriente S. A."/>
    <x v="11"/>
    <x v="11"/>
    <s v="C. T. Caballococha"/>
    <x v="49"/>
    <s v="EL"/>
    <x v="2"/>
    <x v="97"/>
    <x v="0"/>
    <s v="Instalado"/>
    <s v="Operativo"/>
    <s v="Distribuidora"/>
    <x v="0"/>
    <x v="1"/>
    <x v="1"/>
    <x v="0"/>
    <s v="Estatal"/>
    <s v="LORETO"/>
    <s v="LORETO"/>
    <s v="RAMÓN CASTILLA"/>
    <s v="RAMÓN CASTILLA"/>
    <n v="0"/>
    <x v="1"/>
    <n v="0"/>
    <x v="0"/>
    <x v="0"/>
    <x v="0"/>
    <s v="MWh"/>
    <n v="7.7229999999999999"/>
    <n v="7.7229999999999998E-3"/>
    <m/>
    <n v="5.6750000000000002E-2"/>
    <n v="3.7499999999999999E-2"/>
    <n v="0"/>
    <n v="0"/>
    <n v="22"/>
    <s v="BASE DE DATOS"/>
    <m/>
  </r>
  <r>
    <s v="24"/>
    <x v="11"/>
    <s v="ELOR"/>
    <s v="33011093"/>
    <s v="33011093"/>
    <x v="2"/>
    <s v="Cat.3512 Dita"/>
    <s v="S"/>
    <n v="0.5"/>
    <n v="0.35"/>
    <n v="7.827"/>
    <n v="39.133000000000003"/>
    <n v="46.96"/>
    <n v="0"/>
    <n v="121"/>
    <n v="0"/>
    <n v="20"/>
    <m/>
    <x v="0"/>
    <s v="ELOR33011093Cat.3512 DitaEL"/>
    <s v="Electro Oriente S. A."/>
    <x v="11"/>
    <x v="11"/>
    <s v="C. T. Contamana"/>
    <x v="63"/>
    <s v="EL"/>
    <x v="2"/>
    <x v="144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46.96"/>
    <n v="4.6960000000000002E-2"/>
    <m/>
    <n v="4.1666666666666664E-2"/>
    <n v="2.9166666666666664E-2"/>
    <n v="0"/>
    <n v="0"/>
    <n v="22"/>
    <s v="BASE DE DATOS"/>
    <m/>
  </r>
  <r>
    <s v="24"/>
    <x v="11"/>
    <s v="ELOR"/>
    <s v="33011093"/>
    <s v="33011093"/>
    <x v="2"/>
    <s v="Cat.2.3512 Dita"/>
    <s v="S"/>
    <n v="0.5"/>
    <n v="0.3"/>
    <n v="0"/>
    <n v="0"/>
    <n v="0"/>
    <n v="0"/>
    <n v="0"/>
    <n v="0"/>
    <n v="0"/>
    <m/>
    <x v="0"/>
    <s v="ELOR33011093Cat.2.3512 DitaEL"/>
    <s v="Electro Oriente S. A."/>
    <x v="11"/>
    <x v="11"/>
    <s v="C. T. Contamana"/>
    <x v="63"/>
    <s v="EL"/>
    <x v="2"/>
    <x v="145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0"/>
    <n v="0"/>
    <m/>
    <n v="4.1666666666666664E-2"/>
    <n v="2.4999999999999998E-2"/>
    <n v="0"/>
    <n v="0"/>
    <n v="22"/>
    <s v="BASE DE DATOS"/>
    <m/>
  </r>
  <r>
    <s v="24"/>
    <x v="11"/>
    <s v="ELOR"/>
    <s v="33011093"/>
    <s v="33011093"/>
    <x v="2"/>
    <s v="Cat.6 3516B 0141"/>
    <s v="S"/>
    <n v="2"/>
    <n v="1.1000000000000001"/>
    <n v="9.3610000000000007"/>
    <n v="40.567999999999998"/>
    <n v="49.929000000000002"/>
    <n v="3"/>
    <n v="137"/>
    <n v="0"/>
    <n v="25"/>
    <m/>
    <x v="0"/>
    <s v="ELOR33011093Cat.6 3516B 0141EL"/>
    <s v="Electro Oriente S. A."/>
    <x v="11"/>
    <x v="11"/>
    <s v="C. T. Contamana"/>
    <x v="63"/>
    <s v="EL"/>
    <x v="2"/>
    <x v="147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49.929000000000002"/>
    <n v="4.9929000000000001E-2"/>
    <m/>
    <n v="0.18181818181818182"/>
    <n v="0.1"/>
    <n v="0"/>
    <n v="0"/>
    <n v="22"/>
    <s v="BASE DE DATOS"/>
    <m/>
  </r>
  <r>
    <s v="24"/>
    <x v="11"/>
    <s v="ELOR"/>
    <s v="33011093"/>
    <s v="33011093"/>
    <x v="2"/>
    <s v="Cat83516BJYA00139"/>
    <s v="S"/>
    <n v="2"/>
    <n v="1.1000000000000001"/>
    <n v="12.87"/>
    <n v="55.77"/>
    <n v="68.64"/>
    <n v="0"/>
    <n v="162"/>
    <n v="0"/>
    <n v="0"/>
    <m/>
    <x v="0"/>
    <s v="ELOR33011093Cat83516BJYA00139EL"/>
    <s v="Electro Oriente S. A."/>
    <x v="11"/>
    <x v="11"/>
    <s v="C. T. Contamana"/>
    <x v="63"/>
    <s v="EL"/>
    <x v="2"/>
    <x v="148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68.64"/>
    <n v="6.8640000000000007E-2"/>
    <m/>
    <n v="0.16666666666666666"/>
    <n v="9.1666666666666674E-2"/>
    <n v="0"/>
    <n v="0"/>
    <n v="22"/>
    <s v="BASE DE DATOS"/>
    <m/>
  </r>
  <r>
    <s v="24"/>
    <x v="11"/>
    <s v="ELOR"/>
    <s v="33011093"/>
    <s v="33011093"/>
    <x v="2"/>
    <s v="Cat 09 3516"/>
    <s v="S"/>
    <n v="1"/>
    <n v="0.7"/>
    <n v="47.542000000000002"/>
    <n v="264.82499999999999"/>
    <n v="312.36700000000002"/>
    <n v="17"/>
    <n v="705"/>
    <n v="0"/>
    <n v="135"/>
    <m/>
    <x v="0"/>
    <s v="ELOR33011093Cat 09 3516EL"/>
    <s v="Electro Oriente S. A."/>
    <x v="11"/>
    <x v="11"/>
    <s v="C. T. Contamana"/>
    <x v="63"/>
    <s v="EL"/>
    <x v="2"/>
    <x v="172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312.36700000000002"/>
    <n v="0.31236700000000001"/>
    <m/>
    <n v="9.0909090909090912E-2"/>
    <n v="6.363636363636363E-2"/>
    <n v="0"/>
    <n v="-5.6843418860808015E-14"/>
    <n v="22"/>
    <s v="BASE DE DATOS"/>
    <m/>
  </r>
  <r>
    <s v="24"/>
    <x v="11"/>
    <s v="ELOR"/>
    <s v="33011093"/>
    <s v="33011093"/>
    <x v="2"/>
    <s v="Mitsubishi"/>
    <s v="S"/>
    <n v="0.89"/>
    <n v="0.75"/>
    <n v="28.524999999999999"/>
    <n v="225.03"/>
    <n v="253.55500000000001"/>
    <n v="27"/>
    <n v="536"/>
    <n v="0"/>
    <n v="0"/>
    <m/>
    <x v="0"/>
    <s v="ELOR33011093MitsubishiEL"/>
    <s v="Electro Oriente S. A."/>
    <x v="11"/>
    <x v="11"/>
    <s v="C. T. Contamana"/>
    <x v="63"/>
    <s v="EL"/>
    <x v="2"/>
    <x v="250"/>
    <x v="0"/>
    <s v="Instalado"/>
    <s v="Operativo"/>
    <s v="Distribuidora"/>
    <x v="0"/>
    <x v="1"/>
    <x v="1"/>
    <x v="0"/>
    <s v="Estatal"/>
    <s v="LORETO"/>
    <s v="LORETO"/>
    <s v="UCAYALI"/>
    <s v="CONTAMANA"/>
    <n v="0"/>
    <x v="1"/>
    <n v="0"/>
    <x v="0"/>
    <x v="0"/>
    <x v="0"/>
    <s v="MWh"/>
    <n v="253.55500000000001"/>
    <n v="0.25355500000000003"/>
    <m/>
    <n v="0.17799999999999999"/>
    <n v="0.15"/>
    <n v="0"/>
    <n v="0"/>
    <n v="22"/>
    <s v="BASE DE DATOS"/>
    <m/>
  </r>
  <r>
    <s v="24"/>
    <x v="11"/>
    <s v="ELPU"/>
    <s v="53027622"/>
    <s v="53027622"/>
    <x v="2"/>
    <s v="GRUPO ELECTROGENO"/>
    <s v="N"/>
    <n v="0.25"/>
    <n v="0.25"/>
    <n v="0"/>
    <n v="0"/>
    <n v="0"/>
    <n v="0"/>
    <n v="0"/>
    <n v="0"/>
    <n v="0"/>
    <m/>
    <x v="0"/>
    <s v="ELPU53027622GRUPO ELECTROGENOEL"/>
    <s v="Electro Puno S.A.A."/>
    <x v="2"/>
    <x v="2"/>
    <s v="C.T. AMANTANÍ"/>
    <x v="2"/>
    <s v="EL"/>
    <x v="2"/>
    <x v="4"/>
    <x v="0"/>
    <s v="Instalado"/>
    <s v="Operativo"/>
    <s v="Distribuidora"/>
    <x v="0"/>
    <x v="0"/>
    <x v="1"/>
    <x v="0"/>
    <s v="Estatal"/>
    <s v="PUNO"/>
    <s v="PUNO"/>
    <s v="SANDIA"/>
    <s v="SANDIA"/>
    <n v="0"/>
    <x v="1"/>
    <n v="0"/>
    <x v="0"/>
    <x v="0"/>
    <x v="0"/>
    <s v="MWh"/>
    <n v="0"/>
    <n v="0"/>
    <m/>
    <n v="2.2727272727272728E-2"/>
    <n v="2.2727272727272728E-2"/>
    <n v="0"/>
    <n v="0"/>
    <n v="23"/>
    <s v="BASE DE DATOS"/>
    <m/>
  </r>
  <r>
    <s v="24"/>
    <x v="11"/>
    <s v="ELSE"/>
    <s v="23005600"/>
    <s v="23005600"/>
    <x v="2"/>
    <s v="CUMMINS-7"/>
    <s v="S"/>
    <n v="0.5"/>
    <n v="0.45"/>
    <n v="0.27200000000000002"/>
    <n v="1.036"/>
    <n v="1.3080000000000001"/>
    <n v="0"/>
    <n v="4"/>
    <n v="740"/>
    <n v="0"/>
    <m/>
    <x v="0"/>
    <s v="ELSE23005600CUMMINS-7EL"/>
    <s v="Electro Sur Este S. A."/>
    <x v="3"/>
    <x v="3"/>
    <s v="C. T. Iberia"/>
    <x v="3"/>
    <s v="EL"/>
    <x v="2"/>
    <x v="5"/>
    <x v="0"/>
    <s v="Instalado"/>
    <s v="Operativo"/>
    <s v="Distribuidora"/>
    <x v="0"/>
    <x v="0"/>
    <x v="1"/>
    <x v="0"/>
    <s v="Estatal"/>
    <s v="MADRE DE DIOS"/>
    <s v="MADRE DE DIOS"/>
    <s v="TAHUAMANU"/>
    <s v="IBERIA"/>
    <n v="0"/>
    <x v="1"/>
    <n v="0"/>
    <x v="0"/>
    <x v="0"/>
    <x v="0"/>
    <s v="MWh"/>
    <n v="1.3080000000000001"/>
    <n v="1.3080000000000001E-3"/>
    <m/>
    <n v="4.1666666666666664E-2"/>
    <n v="3.7499999999999999E-2"/>
    <n v="0"/>
    <n v="0"/>
    <n v="24"/>
    <s v="BASE DE DATOS"/>
    <m/>
  </r>
  <r>
    <s v="24"/>
    <x v="11"/>
    <s v="ELSE"/>
    <s v="23006600"/>
    <s v="23006600"/>
    <x v="2"/>
    <s v="Cummins_Ottomotores"/>
    <s v="S"/>
    <n v="0.8"/>
    <n v="0.45"/>
    <n v="0"/>
    <n v="0"/>
    <n v="0"/>
    <n v="0"/>
    <n v="744"/>
    <n v="0"/>
    <n v="0"/>
    <m/>
    <x v="0"/>
    <s v="ELSE23006600Cummins_OttomotoresEL"/>
    <s v="Electro Sur Este S. A."/>
    <x v="3"/>
    <x v="3"/>
    <s v="C. T. Inapari"/>
    <x v="4"/>
    <s v="EL"/>
    <x v="2"/>
    <x v="6"/>
    <x v="0"/>
    <s v="Instalado"/>
    <s v="Operativo"/>
    <s v="Distribuidora"/>
    <x v="0"/>
    <x v="0"/>
    <x v="1"/>
    <x v="0"/>
    <s v="Estatal"/>
    <s v="MADRE DE DIOS"/>
    <s v="MADRE DE DIOS"/>
    <s v="TAHUAMANU"/>
    <s v="IÑAPARI"/>
    <n v="0"/>
    <x v="1"/>
    <n v="0"/>
    <x v="0"/>
    <x v="0"/>
    <x v="0"/>
    <s v="MWh"/>
    <n v="0"/>
    <n v="0"/>
    <m/>
    <n v="6.6666666666666666E-2"/>
    <n v="3.7499999999999999E-2"/>
    <n v="0"/>
    <n v="0"/>
    <n v="24"/>
    <s v="BASE DE DATOS"/>
    <m/>
  </r>
  <r>
    <s v="24"/>
    <x v="11"/>
    <s v="ELSE"/>
    <s v="23009600"/>
    <s v="23009600"/>
    <x v="2"/>
    <s v="Urpipata"/>
    <s v="S"/>
    <n v="4.4000000000000004"/>
    <n v="3"/>
    <n v="0"/>
    <n v="0"/>
    <n v="0"/>
    <n v="0"/>
    <n v="744"/>
    <n v="0"/>
    <n v="0"/>
    <m/>
    <x v="0"/>
    <s v="ELSE23009600UrpipataEL"/>
    <s v="Electro Sur Este S. A."/>
    <x v="3"/>
    <x v="3"/>
    <s v="Grupo Movil Emergencia"/>
    <x v="5"/>
    <s v="EL"/>
    <x v="2"/>
    <x v="7"/>
    <x v="0"/>
    <s v="Instalado"/>
    <s v="Operativo"/>
    <s v="Distribuidora"/>
    <x v="0"/>
    <x v="0"/>
    <x v="1"/>
    <x v="0"/>
    <s v="Estatal"/>
    <s v="MADRE DE DIOS"/>
    <s v="MADRE DE DIOS"/>
    <n v="0"/>
    <n v="0"/>
    <n v="0"/>
    <x v="1"/>
    <n v="0"/>
    <x v="0"/>
    <x v="0"/>
    <x v="0"/>
    <s v="MWh"/>
    <n v="0"/>
    <n v="0"/>
    <m/>
    <n v="0.3666666666666667"/>
    <n v="0.25"/>
    <n v="0"/>
    <n v="0"/>
    <n v="24"/>
    <s v="BASE DE DATOS"/>
    <m/>
  </r>
  <r>
    <s v="24"/>
    <x v="11"/>
    <s v="UCAYAL"/>
    <s v="23201005"/>
    <s v="23201005"/>
    <x v="2"/>
    <s v="CAT 3406B"/>
    <s v="N"/>
    <n v="0.32"/>
    <n v="0"/>
    <n v="0"/>
    <n v="0"/>
    <n v="0"/>
    <n v="0"/>
    <n v="0"/>
    <n v="0"/>
    <n v="0"/>
    <m/>
    <x v="0"/>
    <s v="UCAYAL23201005CAT 3406BEL"/>
    <s v="Electro Ucayali S.A."/>
    <x v="4"/>
    <x v="4"/>
    <s v="C. T. ATALAYA"/>
    <x v="6"/>
    <s v="EL"/>
    <x v="2"/>
    <x v="8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0"/>
    <n v="0"/>
    <m/>
    <n v="2.6666666666666668E-2"/>
    <n v="0"/>
    <n v="0"/>
    <n v="0"/>
    <n v="25"/>
    <s v="BASE DE DATOS"/>
    <m/>
  </r>
  <r>
    <s v="24"/>
    <x v="11"/>
    <s v="UCAYAL"/>
    <s v="23201005"/>
    <s v="23201005"/>
    <x v="2"/>
    <s v="CAT 3512"/>
    <s v="S"/>
    <n v="0.5"/>
    <n v="0.3"/>
    <n v="37.372"/>
    <n v="89.293000000000006"/>
    <n v="126.66500000000001"/>
    <n v="0"/>
    <n v="600"/>
    <n v="0"/>
    <n v="84"/>
    <m/>
    <x v="0"/>
    <s v="UCAYAL23201005CAT 3512EL"/>
    <s v="Electro Ucayali S.A."/>
    <x v="4"/>
    <x v="4"/>
    <s v="C. T. ATALAYA"/>
    <x v="6"/>
    <s v="EL"/>
    <x v="2"/>
    <x v="9"/>
    <x v="0"/>
    <s v="Instalado"/>
    <s v="Operativo"/>
    <s v="Distribuidora"/>
    <x v="0"/>
    <x v="1"/>
    <x v="1"/>
    <x v="0"/>
    <s v="Estatal"/>
    <s v="UCAYALI"/>
    <s v="UCAYALI"/>
    <s v="ATALAYA"/>
    <s v="RAYMONDI"/>
    <n v="0"/>
    <x v="1"/>
    <n v="0"/>
    <x v="0"/>
    <x v="0"/>
    <x v="0"/>
    <s v="MWh"/>
    <n v="126.66500000000001"/>
    <n v="0.126665"/>
    <m/>
    <n v="4.1666666666666664E-2"/>
    <n v="2.4999999999999998E-2"/>
    <n v="0"/>
    <n v="0"/>
    <n v="25"/>
    <s v="BASE DE DATOS"/>
    <m/>
  </r>
  <r>
    <s v="24"/>
    <x v="11"/>
    <s v="UCAYAL"/>
    <s v="23201005"/>
    <s v="23201005"/>
    <x v="2"/>
    <s v="CUMMINS"/>
    <s v="S"/>
    <n v="1"/>
    <n v="0.9"/>
    <n v="20.835999999999999"/>
    <n v="1.28"/>
    <n v="22.116"/>
    <n v="0"/>
    <n v="65"/>
    <n v="0"/>
    <n v="52"/>
    <m/>
    <x v="0"/>
    <s v="UCAYAL23201005CUMMINSEL"/>
    <s v="Electro Ucayali S.A."/>
    <x v="4"/>
    <x v="4"/>
    <s v="C. T. ATALAYA"/>
    <x v="6"/>
    <s v="EL"/>
    <x v="2"/>
    <x v="10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22.116"/>
    <n v="2.2116E-2"/>
    <m/>
    <n v="8.3333333333333329E-2"/>
    <n v="7.4999999999999997E-2"/>
    <n v="0"/>
    <n v="0"/>
    <n v="25"/>
    <s v="BASE DE DATOS"/>
    <m/>
  </r>
  <r>
    <s v="24"/>
    <x v="11"/>
    <s v="UCAYAL"/>
    <s v="23201005"/>
    <s v="23201005"/>
    <x v="2"/>
    <s v="CAT 3412C-I"/>
    <s v="S"/>
    <n v="0.59099999999999997"/>
    <n v="0.5"/>
    <n v="35.573999999999998"/>
    <n v="72.7"/>
    <n v="108.274"/>
    <n v="0"/>
    <n v="333"/>
    <n v="0"/>
    <n v="59"/>
    <m/>
    <x v="0"/>
    <s v="UCAYAL23201005CAT 3412C-IEL"/>
    <s v="Electro Ucayali S.A."/>
    <x v="4"/>
    <x v="4"/>
    <s v="C. T. ATALAYA"/>
    <x v="6"/>
    <s v="EL"/>
    <x v="2"/>
    <x v="11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08.274"/>
    <n v="0.108274"/>
    <m/>
    <n v="4.9249999999999995E-2"/>
    <n v="4.1666666666666664E-2"/>
    <n v="0"/>
    <n v="0"/>
    <n v="25"/>
    <s v="BASE DE DATOS"/>
    <m/>
  </r>
  <r>
    <s v="24"/>
    <x v="11"/>
    <s v="UCAYAL"/>
    <s v="23201005"/>
    <s v="23201005"/>
    <x v="2"/>
    <s v="CAT 3412C-II"/>
    <s v="S"/>
    <n v="0.59099999999999997"/>
    <n v="0.5"/>
    <n v="56.085000000000001"/>
    <n v="133.15199999999999"/>
    <n v="189.23699999999999"/>
    <n v="0"/>
    <n v="573"/>
    <n v="0"/>
    <n v="64"/>
    <m/>
    <x v="0"/>
    <s v="UCAYAL23201005CAT 3412C-IIEL"/>
    <s v="Electro Ucayali S.A."/>
    <x v="4"/>
    <x v="4"/>
    <s v="C. T. ATALAYA"/>
    <x v="6"/>
    <s v="EL"/>
    <x v="2"/>
    <x v="12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189.23699999999999"/>
    <n v="0.18923699999999999"/>
    <m/>
    <n v="4.9249999999999995E-2"/>
    <n v="4.1666666666666664E-2"/>
    <n v="0"/>
    <n v="0"/>
    <n v="25"/>
    <s v="BASE DE DATOS"/>
    <m/>
  </r>
  <r>
    <s v="24"/>
    <x v="11"/>
    <s v="UCAYAL"/>
    <s v="23201005"/>
    <s v="23201005"/>
    <x v="2"/>
    <s v="JOLUCAVA"/>
    <s v="S"/>
    <n v="0.3"/>
    <n v="0.25"/>
    <n v="3.72"/>
    <n v="4.8929999999999998"/>
    <n v="8.6129999999999995"/>
    <n v="0"/>
    <n v="89"/>
    <n v="0"/>
    <n v="8"/>
    <m/>
    <x v="0"/>
    <s v="UCAYAL23201005JOLUCAVAEL"/>
    <s v="Electro Ucayali S.A."/>
    <x v="4"/>
    <x v="4"/>
    <s v="C. T. ATALAYA"/>
    <x v="6"/>
    <s v="EL"/>
    <x v="2"/>
    <x v="13"/>
    <x v="0"/>
    <s v="Instalado"/>
    <s v="Operativo"/>
    <s v="Distribuidora"/>
    <x v="0"/>
    <x v="1"/>
    <x v="1"/>
    <x v="0"/>
    <s v="Estatal"/>
    <s v="UCAYALI"/>
    <s v="UCAYALI"/>
    <s v="ATALAYA"/>
    <s v="ATALAYA"/>
    <n v="0"/>
    <x v="1"/>
    <n v="0"/>
    <x v="0"/>
    <x v="0"/>
    <x v="0"/>
    <s v="MWh"/>
    <n v="8.6129999999999995"/>
    <n v="8.6129999999999991E-3"/>
    <m/>
    <n v="2.4999999999999998E-2"/>
    <n v="2.0833333333333332E-2"/>
    <n v="0"/>
    <n v="0"/>
    <n v="25"/>
    <s v="BASE DE DATOS"/>
    <m/>
  </r>
  <r>
    <s v="24"/>
    <x v="11"/>
    <s v="UCAYAL"/>
    <s v="33006895"/>
    <s v="33006895"/>
    <x v="2"/>
    <s v="WARTSILA 1"/>
    <s v="N"/>
    <n v="6.34"/>
    <n v="0"/>
    <n v="0"/>
    <n v="0"/>
    <n v="0"/>
    <n v="0"/>
    <n v="0"/>
    <n v="0"/>
    <n v="0"/>
    <m/>
    <x v="1"/>
    <s v="UCAYAL33006895WARTSILA 1EL"/>
    <s v="Electro Ucayali S.A."/>
    <x v="4"/>
    <x v="4"/>
    <s v="C.T. DIESEL"/>
    <x v="7"/>
    <s v="EL"/>
    <x v="2"/>
    <x v="14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11"/>
    <s v="UCAYAL"/>
    <s v="33006895"/>
    <s v="33006895"/>
    <x v="2"/>
    <s v="WARTSILA 2"/>
    <s v="N"/>
    <n v="6.34"/>
    <n v="0"/>
    <n v="0"/>
    <n v="0"/>
    <n v="0"/>
    <n v="0"/>
    <n v="0"/>
    <n v="0"/>
    <n v="0"/>
    <m/>
    <x v="1"/>
    <s v="UCAYAL33006895WARTSILA 2EL"/>
    <s v="Electro Ucayali S.A."/>
    <x v="4"/>
    <x v="4"/>
    <s v="C.T. DIESEL"/>
    <x v="7"/>
    <s v="EL"/>
    <x v="2"/>
    <x v="15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763636363636363"/>
    <n v="0"/>
    <n v="0"/>
    <n v="0"/>
    <n v="25"/>
    <s v="BASE DE DATOS"/>
    <m/>
  </r>
  <r>
    <s v="24"/>
    <x v="11"/>
    <s v="UCAYAL"/>
    <s v="33006895"/>
    <s v="33006895"/>
    <x v="2"/>
    <s v="WARTSILA 3"/>
    <s v="N"/>
    <n v="6.34"/>
    <n v="0"/>
    <n v="0"/>
    <n v="0"/>
    <n v="0"/>
    <n v="0"/>
    <n v="0"/>
    <n v="0"/>
    <n v="0"/>
    <m/>
    <x v="1"/>
    <s v="UCAYAL33006895WARTSILA 3EL"/>
    <s v="Electro Ucayali S.A."/>
    <x v="4"/>
    <x v="4"/>
    <s v="C.T. DIESEL"/>
    <x v="7"/>
    <s v="EL"/>
    <x v="2"/>
    <x v="16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11"/>
    <s v="UCAYAL"/>
    <s v="33006895"/>
    <s v="33006895"/>
    <x v="2"/>
    <s v="WARTSILA 4"/>
    <s v="N"/>
    <n v="6.34"/>
    <n v="0"/>
    <n v="0"/>
    <n v="0"/>
    <n v="0"/>
    <n v="0"/>
    <n v="0"/>
    <n v="0"/>
    <n v="0"/>
    <m/>
    <x v="1"/>
    <s v="UCAYAL33006895WARTSILA 4EL"/>
    <s v="Electro Ucayali S.A."/>
    <x v="4"/>
    <x v="4"/>
    <s v="C.T. DIESEL"/>
    <x v="7"/>
    <s v="EL"/>
    <x v="2"/>
    <x v="17"/>
    <x v="0"/>
    <s v="Instalado"/>
    <s v="Inoperativo"/>
    <s v="Distribuidora"/>
    <x v="0"/>
    <x v="0"/>
    <x v="1"/>
    <x v="0"/>
    <s v="Estatal"/>
    <s v="UCAYALI"/>
    <s v="UCAYALI"/>
    <s v="CRNL. PORTILLO"/>
    <s v="YARINACOCHAS"/>
    <n v="0"/>
    <x v="1"/>
    <n v="0"/>
    <x v="0"/>
    <x v="0"/>
    <x v="0"/>
    <s v="MWh"/>
    <n v="0"/>
    <n v="0"/>
    <m/>
    <n v="0.52833333333333332"/>
    <n v="0"/>
    <n v="0"/>
    <n v="0"/>
    <n v="25"/>
    <s v="BASE DE DATOS"/>
    <m/>
  </r>
  <r>
    <s v="24"/>
    <x v="11"/>
    <s v="UCAYAL"/>
    <s v="53023614"/>
    <s v="53023614"/>
    <x v="2"/>
    <s v="FERRENERGY"/>
    <s v="N"/>
    <n v="11"/>
    <n v="0"/>
    <n v="0"/>
    <n v="0"/>
    <n v="0"/>
    <n v="0"/>
    <n v="0"/>
    <n v="0"/>
    <n v="0"/>
    <m/>
    <x v="1"/>
    <s v="UCAYAL53023614FERRENERGYEL"/>
    <s v="Electro Ucayali S.A."/>
    <x v="4"/>
    <x v="4"/>
    <s v="C.T. de Emergencia Pucallpa"/>
    <x v="8"/>
    <s v="EL"/>
    <x v="2"/>
    <x v="18"/>
    <x v="0"/>
    <s v="Instalado"/>
    <s v="Inoperativo"/>
    <s v="Distribuidora"/>
    <x v="0"/>
    <x v="1"/>
    <x v="1"/>
    <x v="0"/>
    <s v="Estatal"/>
    <s v="UCAYALI"/>
    <s v="UCAYALI"/>
    <s v="CRNL. PORTILLO"/>
    <s v="CALLERÍA"/>
    <n v="0"/>
    <x v="1"/>
    <n v="0"/>
    <x v="0"/>
    <x v="0"/>
    <x v="0"/>
    <s v="MWh"/>
    <n v="0"/>
    <n v="0"/>
    <m/>
    <n v="0.91666666666666663"/>
    <n v="0"/>
    <n v="0"/>
    <n v="0"/>
    <n v="25"/>
    <s v="BASE DE DATOS"/>
    <m/>
  </r>
  <r>
    <s v="24"/>
    <x v="11"/>
    <s v="UCAYAL"/>
    <s v="53027019"/>
    <s v="53027019"/>
    <x v="2"/>
    <s v="PERKINS-HCI434D1L"/>
    <s v="S"/>
    <n v="0.316"/>
    <n v="0.3"/>
    <n v="11.284000000000001"/>
    <n v="17.564"/>
    <n v="28.847999999999999"/>
    <n v="0"/>
    <n v="420"/>
    <n v="0"/>
    <n v="35"/>
    <m/>
    <x v="0"/>
    <s v="UCAYAL53027019PERKINS-HCI434D1LEL"/>
    <s v="Electro Ucayali S.A."/>
    <x v="4"/>
    <x v="4"/>
    <s v="C. T. PURUS"/>
    <x v="9"/>
    <s v="EL"/>
    <x v="2"/>
    <x v="19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28.847999999999999"/>
    <n v="2.8847999999999999E-2"/>
    <m/>
    <n v="2.6333333333333334E-2"/>
    <n v="2.4999999999999998E-2"/>
    <n v="0"/>
    <n v="0"/>
    <n v="25"/>
    <s v="BASE DE DATOS"/>
    <m/>
  </r>
  <r>
    <s v="24"/>
    <x v="11"/>
    <s v="UCAYAL"/>
    <s v="53027019"/>
    <s v="53027019"/>
    <x v="2"/>
    <s v="PERKINS-MP-2251"/>
    <s v="S"/>
    <n v="0.2"/>
    <n v="0.19600000000000001"/>
    <n v="1.2999999999999999E-2"/>
    <n v="0.30299999999999999"/>
    <n v="0.316"/>
    <n v="0"/>
    <n v="6"/>
    <n v="0"/>
    <n v="0"/>
    <m/>
    <x v="0"/>
    <s v="UCAYAL53027019PERKINS-MP-2251EL"/>
    <s v="Electro Ucayali S.A."/>
    <x v="4"/>
    <x v="4"/>
    <s v="C. T. PURUS"/>
    <x v="9"/>
    <s v="EL"/>
    <x v="2"/>
    <x v="20"/>
    <x v="0"/>
    <s v="Instalado"/>
    <s v="Operativo"/>
    <s v="Distribuidora"/>
    <x v="0"/>
    <x v="1"/>
    <x v="1"/>
    <x v="0"/>
    <s v="Estatal"/>
    <s v="UCAYALI"/>
    <s v="UCAYALI"/>
    <s v="PURUS"/>
    <s v="PURUS"/>
    <s v="PUERTO ESPERANZA"/>
    <x v="1"/>
    <n v="0"/>
    <x v="0"/>
    <x v="0"/>
    <x v="0"/>
    <s v="MWh"/>
    <n v="0.316"/>
    <n v="3.1599999999999998E-4"/>
    <m/>
    <n v="1.6666666666666666E-2"/>
    <n v="1.6333333333333335E-2"/>
    <n v="0"/>
    <n v="0"/>
    <n v="25"/>
    <s v="BASE DE DATOS"/>
    <m/>
  </r>
  <r>
    <s v="24"/>
    <x v="11"/>
    <s v="ELNO"/>
    <s v="33034294"/>
    <s v="33034294"/>
    <x v="2"/>
    <s v="SKODA 1"/>
    <s v="S"/>
    <n v="1"/>
    <n v="0.8"/>
    <n v="0"/>
    <n v="0"/>
    <n v="0"/>
    <n v="0"/>
    <n v="0"/>
    <n v="0"/>
    <n v="0"/>
    <m/>
    <x v="0"/>
    <s v="ELNO33034294SKODA 1EL"/>
    <s v="Electro Nor Oeste S. A."/>
    <x v="10"/>
    <x v="10"/>
    <s v="C. T. Sechura"/>
    <x v="24"/>
    <s v="EL"/>
    <x v="2"/>
    <x v="58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8.3333333333333329E-2"/>
    <n v="6.6666666666666666E-2"/>
    <n v="0"/>
    <n v="0"/>
    <n v="28"/>
    <s v="BASE DE DATOS"/>
    <m/>
  </r>
  <r>
    <s v="24"/>
    <x v="11"/>
    <s v="ELNO"/>
    <s v="33034294"/>
    <s v="33034294"/>
    <x v="2"/>
    <s v="SKODA 2"/>
    <s v="S"/>
    <n v="1"/>
    <n v="0.8"/>
    <n v="0"/>
    <n v="0"/>
    <n v="0"/>
    <n v="0"/>
    <n v="0"/>
    <n v="0"/>
    <n v="0"/>
    <m/>
    <x v="0"/>
    <s v="ELNO33034294SKODA 2EL"/>
    <s v="Electro Nor Oeste S. A."/>
    <x v="10"/>
    <x v="10"/>
    <s v="C. T. Sechura"/>
    <x v="24"/>
    <s v="EL"/>
    <x v="2"/>
    <x v="251"/>
    <x v="0"/>
    <s v="Instalado"/>
    <n v="0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16666666666666666"/>
    <n v="0.13333333333333333"/>
    <n v="0"/>
    <n v="0"/>
    <n v="28"/>
    <s v="BASE DE DATOS"/>
    <m/>
  </r>
  <r>
    <s v="24"/>
    <x v="11"/>
    <s v="ELNO"/>
    <s v="33034294"/>
    <s v="33034294"/>
    <x v="2"/>
    <s v="CKD. 2"/>
    <s v="S"/>
    <n v="0.48"/>
    <n v="0.35"/>
    <n v="0"/>
    <n v="0"/>
    <n v="0"/>
    <n v="0"/>
    <n v="0"/>
    <n v="0"/>
    <n v="0"/>
    <m/>
    <x v="0"/>
    <s v="ELNO33034294CKD. 2EL"/>
    <s v="Electro Nor Oeste S. A."/>
    <x v="10"/>
    <x v="10"/>
    <s v="C. T. Sechura"/>
    <x v="24"/>
    <s v="EL"/>
    <x v="2"/>
    <x v="59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11"/>
    <s v="ELNO"/>
    <s v="33034294"/>
    <s v="33034294"/>
    <x v="2"/>
    <s v="CKD. 3"/>
    <s v="S"/>
    <n v="0.48"/>
    <n v="0.35"/>
    <n v="0"/>
    <n v="0"/>
    <n v="0"/>
    <n v="0"/>
    <n v="0"/>
    <n v="0"/>
    <n v="0"/>
    <m/>
    <x v="0"/>
    <s v="ELNO33034294CKD. 3EL"/>
    <s v="Electro Nor Oeste S. A."/>
    <x v="10"/>
    <x v="10"/>
    <s v="C. T. Sechura"/>
    <x v="24"/>
    <s v="EL"/>
    <x v="2"/>
    <x v="60"/>
    <x v="0"/>
    <s v="Instalado"/>
    <s v="Operativo"/>
    <s v="Distribuidora"/>
    <x v="0"/>
    <x v="0"/>
    <x v="1"/>
    <x v="0"/>
    <s v="Estatal"/>
    <s v="PIURA"/>
    <s v="PIURA"/>
    <s v="SECHURA"/>
    <s v="SECHURA"/>
    <n v="0"/>
    <x v="1"/>
    <n v="0"/>
    <x v="0"/>
    <x v="0"/>
    <x v="0"/>
    <s v="MWh"/>
    <n v="0"/>
    <n v="0"/>
    <m/>
    <n v="0.04"/>
    <n v="2.9166666666666664E-2"/>
    <n v="0"/>
    <n v="0"/>
    <n v="28"/>
    <s v="BASE DE DATOS"/>
    <m/>
  </r>
  <r>
    <s v="24"/>
    <x v="11"/>
    <s v="ELNO"/>
    <s v="33098299"/>
    <s v="33098299"/>
    <x v="2"/>
    <s v="SKODA-1"/>
    <s v="S"/>
    <n v="1"/>
    <n v="0.6"/>
    <n v="0"/>
    <n v="0"/>
    <n v="0"/>
    <n v="0"/>
    <n v="0"/>
    <n v="0"/>
    <n v="0"/>
    <m/>
    <x v="0"/>
    <s v="ELNO33098299SKODA-1EL"/>
    <s v="Electro Nor Oeste S. A."/>
    <x v="10"/>
    <x v="10"/>
    <s v="C. T. Huápalas"/>
    <x v="25"/>
    <s v="EL"/>
    <x v="2"/>
    <x v="61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4.9999999999999996E-2"/>
    <n v="0"/>
    <n v="0"/>
    <n v="28"/>
    <s v="BASE DE DATOS"/>
    <m/>
  </r>
  <r>
    <s v="24"/>
    <x v="11"/>
    <s v="ELNO"/>
    <s v="33098299"/>
    <s v="33098299"/>
    <x v="2"/>
    <s v="SKODA-2"/>
    <s v="S"/>
    <n v="1"/>
    <n v="0"/>
    <n v="0"/>
    <n v="0"/>
    <n v="0"/>
    <n v="0"/>
    <n v="0"/>
    <n v="0"/>
    <n v="0"/>
    <m/>
    <x v="0"/>
    <s v="ELNO33098299SKODA-2EL"/>
    <s v="Electro Nor Oeste S. A."/>
    <x v="10"/>
    <x v="10"/>
    <s v="C. T. Huápalas"/>
    <x v="25"/>
    <s v="EL"/>
    <x v="2"/>
    <x v="6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8.3333333333333329E-2"/>
    <n v="0"/>
    <n v="0"/>
    <n v="0"/>
    <n v="28"/>
    <s v="BASE DE DATOS"/>
    <m/>
  </r>
  <r>
    <s v="24"/>
    <x v="11"/>
    <s v="ELNO"/>
    <s v="33098299"/>
    <s v="33098299"/>
    <x v="2"/>
    <s v="CAT 1"/>
    <s v="S"/>
    <n v="0.5"/>
    <n v="0"/>
    <n v="0"/>
    <n v="0"/>
    <n v="0"/>
    <n v="0"/>
    <n v="0"/>
    <n v="0"/>
    <n v="0"/>
    <m/>
    <x v="0"/>
    <s v="ELNO33098299CAT 1EL"/>
    <s v="Electro Nor Oeste S. A."/>
    <x v="10"/>
    <x v="10"/>
    <s v="C. T. Huápalas"/>
    <x v="25"/>
    <s v="EL"/>
    <x v="2"/>
    <x v="52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11"/>
    <s v="ELNO"/>
    <s v="33098299"/>
    <s v="33098299"/>
    <x v="2"/>
    <s v="CAT 2"/>
    <s v="S"/>
    <n v="0.5"/>
    <n v="0"/>
    <n v="0"/>
    <n v="0"/>
    <n v="0"/>
    <n v="0"/>
    <n v="0"/>
    <n v="0"/>
    <n v="0"/>
    <m/>
    <x v="0"/>
    <s v="ELNO33098299CAT 2EL"/>
    <s v="Electro Nor Oeste S. A."/>
    <x v="10"/>
    <x v="10"/>
    <s v="C. T. Huápalas"/>
    <x v="25"/>
    <s v="EL"/>
    <x v="2"/>
    <x v="5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11"/>
    <s v="ELNO"/>
    <s v="33098299"/>
    <s v="33098299"/>
    <x v="2"/>
    <s v="CAT 3"/>
    <s v="S"/>
    <n v="0.5"/>
    <n v="0"/>
    <n v="0"/>
    <n v="0"/>
    <n v="0"/>
    <n v="0"/>
    <n v="0"/>
    <n v="0"/>
    <n v="0"/>
    <m/>
    <x v="0"/>
    <s v="ELNO33098299CAT 3EL"/>
    <s v="Electro Nor Oeste S. A."/>
    <x v="10"/>
    <x v="10"/>
    <s v="C. T. Huápalas"/>
    <x v="25"/>
    <s v="EL"/>
    <x v="2"/>
    <x v="63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4.1666666666666664E-2"/>
    <n v="3.3333333333333333E-2"/>
    <n v="0"/>
    <n v="0"/>
    <n v="28"/>
    <s v="BASE DE DATOS"/>
    <m/>
  </r>
  <r>
    <s v="24"/>
    <x v="11"/>
    <s v="ELNO"/>
    <s v="33098299"/>
    <s v="33098299"/>
    <x v="2"/>
    <s v="CAT D 399"/>
    <s v="S"/>
    <n v="0.9"/>
    <n v="0"/>
    <n v="0"/>
    <n v="0"/>
    <n v="0"/>
    <n v="0"/>
    <n v="0"/>
    <n v="0"/>
    <n v="0"/>
    <m/>
    <x v="0"/>
    <s v="ELNO33098299CAT D 399EL"/>
    <s v="Electro Nor Oeste S. A."/>
    <x v="10"/>
    <x v="10"/>
    <s v="C. T. Huápalas"/>
    <x v="25"/>
    <s v="EL"/>
    <x v="2"/>
    <x v="64"/>
    <x v="0"/>
    <s v="Instalado"/>
    <s v="Operativo"/>
    <s v="Distribuidora"/>
    <x v="0"/>
    <x v="0"/>
    <x v="1"/>
    <x v="0"/>
    <s v="Estatal"/>
    <s v="PIURA"/>
    <s v="PIURA"/>
    <s v="CHULUCANAS"/>
    <s v="CHULUCANAS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11"/>
    <s v="ELNO"/>
    <s v="33034494"/>
    <s v="33034494"/>
    <x v="2"/>
    <s v="CAT. 1"/>
    <s v="S"/>
    <n v="0.66"/>
    <n v="0"/>
    <n v="0"/>
    <n v="0"/>
    <n v="0"/>
    <n v="0"/>
    <n v="0"/>
    <n v="0"/>
    <n v="0"/>
    <m/>
    <x v="1"/>
    <s v="ELNO33034494CAT. 1EL"/>
    <s v="Electro Nor Oeste S. A."/>
    <x v="10"/>
    <x v="10"/>
    <s v="C. T. Morropón"/>
    <x v="26"/>
    <s v="EL"/>
    <x v="2"/>
    <x v="65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5.5E-2"/>
    <n v="5.4166666666666669E-2"/>
    <n v="0"/>
    <n v="0"/>
    <n v="28"/>
    <s v="BASE DE DATOS"/>
    <m/>
  </r>
  <r>
    <s v="24"/>
    <x v="11"/>
    <s v="ELNO"/>
    <s v="33034494"/>
    <s v="33034494"/>
    <x v="2"/>
    <s v="CAT. 2"/>
    <s v="N"/>
    <n v="0"/>
    <n v="0"/>
    <n v="0"/>
    <n v="0"/>
    <n v="0"/>
    <n v="0"/>
    <n v="0"/>
    <n v="0"/>
    <n v="0"/>
    <m/>
    <x v="1"/>
    <s v="ELNO33034494CAT. 2EL"/>
    <s v="Electro Nor Oeste S. A."/>
    <x v="10"/>
    <x v="10"/>
    <s v="C. T. Morropón"/>
    <x v="26"/>
    <s v="EL"/>
    <x v="2"/>
    <x v="66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0"/>
    <n v="0"/>
    <n v="0"/>
    <n v="0"/>
    <n v="28"/>
    <s v="BASE DE DATOS"/>
    <m/>
  </r>
  <r>
    <s v="24"/>
    <x v="11"/>
    <s v="ELNO"/>
    <s v="33034494"/>
    <s v="33034494"/>
    <x v="2"/>
    <s v="SKODA"/>
    <s v="N"/>
    <n v="0.32"/>
    <n v="0"/>
    <n v="0"/>
    <n v="0"/>
    <n v="0"/>
    <n v="0"/>
    <n v="0"/>
    <n v="0"/>
    <n v="0"/>
    <m/>
    <x v="1"/>
    <s v="ELNO33034494SKODAEL"/>
    <s v="Electro Nor Oeste S. A."/>
    <x v="10"/>
    <x v="10"/>
    <s v="C. T. Morropón"/>
    <x v="26"/>
    <s v="EL"/>
    <x v="2"/>
    <x v="67"/>
    <x v="0"/>
    <s v="Retirado"/>
    <s v="In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2.6666666666666668E-2"/>
    <n v="0"/>
    <n v="0"/>
    <n v="0"/>
    <n v="28"/>
    <s v="BASE DE DATOS"/>
    <m/>
  </r>
  <r>
    <s v="24"/>
    <x v="11"/>
    <s v="ELNO"/>
    <s v="33034494"/>
    <s v="33034494"/>
    <x v="2"/>
    <s v="CAT D 399"/>
    <s v="N"/>
    <n v="0.9"/>
    <n v="0"/>
    <n v="0"/>
    <n v="0"/>
    <n v="0"/>
    <n v="0"/>
    <n v="0"/>
    <n v="0"/>
    <n v="0"/>
    <m/>
    <x v="1"/>
    <s v="ELNO33034494CAT D 399EL"/>
    <s v="Electro Nor Oeste S. A."/>
    <x v="10"/>
    <x v="10"/>
    <s v="C. T. Morropón"/>
    <x v="26"/>
    <s v="EL"/>
    <x v="2"/>
    <x v="64"/>
    <x v="0"/>
    <s v="Retirado"/>
    <s v="Operativo"/>
    <s v="Distribuidora"/>
    <x v="0"/>
    <x v="0"/>
    <x v="1"/>
    <x v="0"/>
    <s v="Estatal"/>
    <s v="PIURA"/>
    <s v="PIURA"/>
    <s v="MORROPON"/>
    <s v="MORROPON"/>
    <n v="0"/>
    <x v="1"/>
    <n v="0"/>
    <x v="0"/>
    <x v="0"/>
    <x v="0"/>
    <s v="MWh"/>
    <n v="0"/>
    <n v="0"/>
    <m/>
    <n v="7.4999999999999997E-2"/>
    <n v="0"/>
    <n v="0"/>
    <n v="0"/>
    <n v="28"/>
    <s v="BASE DE DATOS"/>
    <m/>
  </r>
  <r>
    <s v="24"/>
    <x v="11"/>
    <s v="ELNO"/>
    <s v="41037394"/>
    <s v="41037394"/>
    <x v="2"/>
    <s v="V. PENTA 1"/>
    <s v="S"/>
    <n v="0.15"/>
    <n v="0"/>
    <n v="0"/>
    <n v="0"/>
    <n v="0"/>
    <n v="0"/>
    <n v="0"/>
    <n v="0"/>
    <n v="0"/>
    <m/>
    <x v="1"/>
    <s v="ELNO41037394V. PENTA 1EL"/>
    <s v="Electro Nor Oeste S. A."/>
    <x v="10"/>
    <x v="10"/>
    <s v="C. T. Canchaque"/>
    <x v="27"/>
    <s v="EL"/>
    <x v="2"/>
    <x v="68"/>
    <x v="0"/>
    <s v="Retir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11"/>
    <s v="ELNO"/>
    <s v="41037394"/>
    <s v="41037394"/>
    <x v="2"/>
    <s v="V. PENTA 2"/>
    <s v="S"/>
    <n v="0.2"/>
    <n v="0"/>
    <n v="0"/>
    <n v="0"/>
    <n v="0"/>
    <n v="0"/>
    <n v="0"/>
    <n v="0"/>
    <n v="0"/>
    <m/>
    <x v="1"/>
    <s v="ELNO41037394V. PENTA 2EL"/>
    <s v="Electro Nor Oeste S. A."/>
    <x v="10"/>
    <x v="10"/>
    <s v="C. T. Canchaque"/>
    <x v="27"/>
    <s v="EL"/>
    <x v="2"/>
    <x v="252"/>
    <x v="0"/>
    <s v="Instalado"/>
    <s v="Operativo"/>
    <s v="Distribuidora"/>
    <x v="0"/>
    <x v="0"/>
    <x v="1"/>
    <x v="0"/>
    <s v="Estatal"/>
    <s v="PIURA"/>
    <s v="PIURA"/>
    <s v="HUANCABAMBA"/>
    <s v="CANCHAQUE"/>
    <n v="0"/>
    <x v="1"/>
    <n v="0"/>
    <x v="0"/>
    <x v="0"/>
    <x v="0"/>
    <s v="MWh"/>
    <n v="0"/>
    <n v="0"/>
    <m/>
    <s v="-"/>
    <s v="-"/>
    <e v="#N/A"/>
    <n v="0"/>
    <n v="28"/>
    <s v="BASE DE DATOS"/>
    <m/>
  </r>
  <r>
    <s v="24"/>
    <x v="11"/>
    <s v="ELNO"/>
    <s v="33034695"/>
    <s v="33034695"/>
    <x v="2"/>
    <s v="CKD"/>
    <s v="N"/>
    <n v="0.22"/>
    <n v="0"/>
    <n v="0"/>
    <n v="0"/>
    <n v="0"/>
    <n v="0"/>
    <n v="0"/>
    <n v="0"/>
    <n v="0"/>
    <m/>
    <x v="1"/>
    <s v="ELNO33034695CKDEL"/>
    <s v="Electro Nor Oeste S. A."/>
    <x v="10"/>
    <x v="10"/>
    <s v="C. T. Santo Domingo"/>
    <x v="28"/>
    <s v="EL"/>
    <x v="2"/>
    <x v="70"/>
    <x v="0"/>
    <s v="Retirado"/>
    <s v="In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1.8333333333333333E-2"/>
    <n v="0"/>
    <n v="0"/>
    <n v="0"/>
    <n v="28"/>
    <s v="BASE DE DATOS"/>
    <m/>
  </r>
  <r>
    <s v="24"/>
    <x v="11"/>
    <s v="ELNO"/>
    <s v="33034695"/>
    <s v="33034695"/>
    <x v="2"/>
    <s v="V.PENTA"/>
    <s v="S"/>
    <n v="0.1"/>
    <n v="0"/>
    <n v="0"/>
    <n v="0"/>
    <n v="0"/>
    <n v="0"/>
    <n v="0"/>
    <n v="0"/>
    <n v="0"/>
    <m/>
    <x v="1"/>
    <s v="ELNO33034695V.PENTAEL"/>
    <s v="Electro Nor Oeste S. A."/>
    <x v="10"/>
    <x v="10"/>
    <s v="C. T. Santo Domingo"/>
    <x v="28"/>
    <s v="EL"/>
    <x v="2"/>
    <x v="71"/>
    <x v="0"/>
    <s v="Retirado"/>
    <s v="Operativo"/>
    <s v="Distribuidora"/>
    <x v="0"/>
    <x v="0"/>
    <x v="1"/>
    <x v="0"/>
    <s v="Estatal"/>
    <s v="PIURA"/>
    <s v="PIURA"/>
    <s v="MORROPON"/>
    <s v="SANTO DOMINGO"/>
    <n v="0"/>
    <x v="1"/>
    <n v="0"/>
    <x v="0"/>
    <x v="0"/>
    <x v="0"/>
    <s v="MWh"/>
    <n v="0"/>
    <n v="0"/>
    <m/>
    <n v="8.3333333333333332E-3"/>
    <n v="0"/>
    <n v="0"/>
    <n v="0"/>
    <n v="28"/>
    <s v="BASE DE DATOS"/>
    <m/>
  </r>
  <r>
    <s v="24"/>
    <x v="11"/>
    <s v="ELNO"/>
    <s v="33034594"/>
    <s v="33034594"/>
    <x v="2"/>
    <s v="CAT-3412"/>
    <s v="N"/>
    <n v="0.6"/>
    <n v="0"/>
    <n v="0"/>
    <n v="0"/>
    <n v="0"/>
    <n v="0"/>
    <n v="0"/>
    <n v="0"/>
    <n v="0"/>
    <m/>
    <x v="1"/>
    <s v="ELNO33034594CAT-3412EL"/>
    <s v="Electro Nor Oeste S. A."/>
    <x v="10"/>
    <x v="10"/>
    <s v="C. T. Huancabamba"/>
    <x v="29"/>
    <s v="EL"/>
    <x v="2"/>
    <x v="72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4.9999999999999996E-2"/>
    <n v="0"/>
    <n v="0"/>
    <n v="0"/>
    <n v="28"/>
    <s v="BASE DE DATOS"/>
    <m/>
  </r>
  <r>
    <s v="24"/>
    <x v="11"/>
    <s v="ELNO"/>
    <s v="33034594"/>
    <s v="33034594"/>
    <x v="2"/>
    <s v="VOLVO TD 70"/>
    <s v="N"/>
    <n v="0.1"/>
    <n v="0"/>
    <n v="0"/>
    <n v="0"/>
    <n v="0"/>
    <n v="0"/>
    <n v="0"/>
    <n v="0"/>
    <n v="0"/>
    <m/>
    <x v="1"/>
    <s v="ELNO33034594VOLVO TD 70EL"/>
    <s v="Electro Nor Oeste S. A."/>
    <x v="10"/>
    <x v="10"/>
    <s v="C. T. Huancabamba"/>
    <x v="29"/>
    <s v="EL"/>
    <x v="2"/>
    <x v="253"/>
    <x v="0"/>
    <s v="Instal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s v="-"/>
    <s v="-"/>
    <e v="#N/A"/>
    <n v="0"/>
    <n v="28"/>
    <s v="BASE DE DATOS"/>
    <m/>
  </r>
  <r>
    <s v="24"/>
    <x v="11"/>
    <s v="ELNO"/>
    <s v="33034594"/>
    <s v="33034594"/>
    <x v="2"/>
    <s v="VOLVO TD 100"/>
    <s v="S"/>
    <n v="0.15"/>
    <n v="0"/>
    <n v="0"/>
    <n v="0"/>
    <n v="0"/>
    <n v="0"/>
    <n v="0"/>
    <n v="0"/>
    <n v="0"/>
    <m/>
    <x v="1"/>
    <s v="ELNO33034594VOLVO TD 100EL"/>
    <s v="Electro Nor Oeste S. A."/>
    <x v="10"/>
    <x v="10"/>
    <s v="C. T. Huancabamba"/>
    <x v="29"/>
    <s v="EL"/>
    <x v="2"/>
    <x v="74"/>
    <x v="0"/>
    <s v="Retirado"/>
    <s v="Operativo"/>
    <s v="Distribuidora"/>
    <x v="0"/>
    <x v="0"/>
    <x v="1"/>
    <x v="0"/>
    <s v="Estatal"/>
    <s v="PIURA"/>
    <s v="PIURA"/>
    <s v="HUANCABAMBA"/>
    <s v="HUANCABAMBA"/>
    <n v="0"/>
    <x v="1"/>
    <n v="0"/>
    <x v="0"/>
    <x v="0"/>
    <x v="0"/>
    <s v="MWh"/>
    <n v="0"/>
    <n v="0"/>
    <m/>
    <n v="1.2499999999999999E-2"/>
    <n v="0"/>
    <n v="0"/>
    <n v="0"/>
    <n v="28"/>
    <s v="BASE DE DATOS"/>
    <m/>
  </r>
  <r>
    <s v="24"/>
    <x v="11"/>
    <s v="ELNO"/>
    <s v="33281811"/>
    <s v="33281811"/>
    <x v="2"/>
    <s v="Black start"/>
    <s v="S"/>
    <n v="0.48"/>
    <n v="0.45"/>
    <n v="0"/>
    <n v="0"/>
    <n v="0"/>
    <n v="0"/>
    <n v="0"/>
    <n v="0"/>
    <n v="0"/>
    <m/>
    <x v="0"/>
    <s v="ELNO33281811Black startEL"/>
    <s v="Electro Nor Oeste S. A."/>
    <x v="10"/>
    <x v="10"/>
    <s v="C.T. Tablazo Colán"/>
    <x v="30"/>
    <s v="EL"/>
    <x v="2"/>
    <x v="75"/>
    <x v="0"/>
    <s v="Instalado"/>
    <s v="Operativo"/>
    <s v="Distribuidora"/>
    <x v="0"/>
    <x v="0"/>
    <x v="1"/>
    <x v="0"/>
    <s v="Privado"/>
    <s v="PIURA"/>
    <s v="PIURA"/>
    <s v="PAITA"/>
    <s v="TABLAZO"/>
    <n v="0"/>
    <x v="1"/>
    <n v="0"/>
    <x v="0"/>
    <x v="0"/>
    <x v="0"/>
    <s v="MWh"/>
    <n v="0"/>
    <n v="0"/>
    <m/>
    <n v="0.04"/>
    <n v="3.7499999999999999E-2"/>
    <n v="0"/>
    <n v="0"/>
    <n v="28"/>
    <s v="BASE DE DATOS"/>
    <m/>
  </r>
  <r>
    <s v="24"/>
    <x v="11"/>
    <s v="ELNO"/>
    <s v="33281811"/>
    <s v="33281811"/>
    <x v="0"/>
    <s v="TG01"/>
    <s v="S"/>
    <n v="31"/>
    <n v="26.838999999999999"/>
    <n v="0"/>
    <n v="0"/>
    <n v="0"/>
    <n v="0"/>
    <n v="0"/>
    <n v="0"/>
    <n v="0"/>
    <m/>
    <x v="0"/>
    <s v="ELNO33281811TG01TG"/>
    <s v="Electro Nor Oeste S. A."/>
    <x v="10"/>
    <x v="10"/>
    <s v="C.T. Tablazo Colán"/>
    <x v="30"/>
    <s v="TG"/>
    <x v="0"/>
    <x v="76"/>
    <x v="0"/>
    <s v="Instalado"/>
    <s v="Operativo"/>
    <s v="Distribuidora"/>
    <x v="0"/>
    <x v="0"/>
    <x v="1"/>
    <x v="0"/>
    <s v="Privado"/>
    <s v="PIURA"/>
    <s v="PIURA"/>
    <s v="PAITA"/>
    <s v="TABLAZO"/>
    <n v="0"/>
    <x v="0"/>
    <n v="0"/>
    <x v="0"/>
    <x v="0"/>
    <x v="0"/>
    <s v="MWh"/>
    <n v="0"/>
    <n v="0"/>
    <m/>
    <n v="2.5833333333333335"/>
    <n v="2.2365833333333334"/>
    <n v="0"/>
    <n v="0"/>
    <n v="28"/>
    <s v="BASE DE DATOS"/>
    <m/>
  </r>
  <r>
    <s v="24"/>
    <x v="11"/>
    <s v="ELNO"/>
    <s v="36222015"/>
    <s v="36222015"/>
    <x v="2"/>
    <s v="G1"/>
    <s v="S"/>
    <n v="9.3409999999999993"/>
    <n v="9.1999999999999993"/>
    <n v="1038.0740000000001"/>
    <n v="5249.99"/>
    <n v="6288.0640000000003"/>
    <n v="58.63"/>
    <n v="667.42"/>
    <n v="17.95"/>
    <n v="0"/>
    <m/>
    <x v="0"/>
    <s v="ELNO36222015G1EL"/>
    <s v="Electro Nor Oeste S. A."/>
    <x v="10"/>
    <x v="10"/>
    <s v="C. T. Tallanca"/>
    <x v="31"/>
    <s v="EL"/>
    <x v="2"/>
    <x v="36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288.0640000000003"/>
    <n v="6.2880640000000003"/>
    <m/>
    <n v="0.77841666666666665"/>
    <n v="0.76666666666666661"/>
    <n v="0"/>
    <n v="0"/>
    <n v="28"/>
    <s v="BASE DE DATOS"/>
    <m/>
  </r>
  <r>
    <s v="24"/>
    <x v="11"/>
    <s v="ELNO"/>
    <s v="36222015"/>
    <s v="36222015"/>
    <x v="2"/>
    <s v="G2"/>
    <s v="S"/>
    <n v="9.3409999999999993"/>
    <n v="9.1999999999999993"/>
    <n v="1082.992"/>
    <n v="5374.1419999999998"/>
    <n v="6457.134"/>
    <n v="58.2"/>
    <n v="685.57"/>
    <n v="0.23"/>
    <n v="0"/>
    <m/>
    <x v="0"/>
    <s v="ELNO36222015G2EL"/>
    <s v="Electro Nor Oeste S. A."/>
    <x v="10"/>
    <x v="10"/>
    <s v="C. T. Tallanca"/>
    <x v="31"/>
    <s v="EL"/>
    <x v="2"/>
    <x v="37"/>
    <x v="0"/>
    <s v="Instalado"/>
    <s v="Operativo"/>
    <s v="Distribuidora"/>
    <x v="0"/>
    <x v="0"/>
    <x v="1"/>
    <x v="0"/>
    <s v="Estatal"/>
    <s v="PIURA"/>
    <s v="PIURA"/>
    <s v="PAITA"/>
    <s v="PAITA"/>
    <n v="0"/>
    <x v="0"/>
    <n v="0"/>
    <x v="0"/>
    <x v="0"/>
    <x v="0"/>
    <s v="MWh"/>
    <n v="6457.134"/>
    <n v="6.4571339999999999"/>
    <m/>
    <n v="0.77841666666666665"/>
    <n v="0.76666666666666661"/>
    <n v="0"/>
    <n v="0"/>
    <n v="28"/>
    <s v="BASE DE DATOS"/>
    <m/>
  </r>
  <r>
    <s v="24"/>
    <x v="11"/>
    <s v="ELC"/>
    <s v="33008793"/>
    <s v="33008793"/>
    <x v="2"/>
    <s v="CAT-M1"/>
    <s v="S"/>
    <n v="0.5"/>
    <n v="0.5"/>
    <n v="0"/>
    <n v="0"/>
    <n v="0"/>
    <n v="0"/>
    <n v="0"/>
    <n v="0"/>
    <n v="0"/>
    <m/>
    <x v="0"/>
    <s v="ELC33008793CAT-M1EL"/>
    <s v="Electro Centro S. A."/>
    <x v="5"/>
    <x v="5"/>
    <s v="CT Ayacucho"/>
    <x v="10"/>
    <s v="EL"/>
    <x v="2"/>
    <x v="21"/>
    <x v="0"/>
    <s v="Instalado"/>
    <s v="Operativo"/>
    <s v="Distribuidora"/>
    <x v="0"/>
    <x v="0"/>
    <x v="1"/>
    <x v="0"/>
    <s v="Estatal"/>
    <s v="AYACUCHO"/>
    <s v="AYACUCHO"/>
    <s v="AYACUCHO"/>
    <s v="HUAMANGA"/>
    <n v="0"/>
    <x v="1"/>
    <n v="0"/>
    <x v="0"/>
    <x v="0"/>
    <x v="0"/>
    <s v="MWh"/>
    <n v="0"/>
    <n v="0"/>
    <m/>
    <n v="4.1666666666666664E-2"/>
    <n v="4.1666666666666664E-2"/>
    <n v="0"/>
    <n v="0"/>
    <n v="27"/>
    <s v="BASE DE DATOS"/>
    <m/>
  </r>
  <r>
    <s v="24"/>
    <x v="11"/>
    <s v="ELC"/>
    <s v="33009493"/>
    <s v="33009493"/>
    <x v="2"/>
    <s v="CAT-E1"/>
    <s v="S"/>
    <n v="0.5"/>
    <n v="0.35"/>
    <n v="0"/>
    <n v="0"/>
    <n v="0"/>
    <n v="0"/>
    <n v="0"/>
    <n v="0"/>
    <n v="0"/>
    <m/>
    <x v="0"/>
    <s v="ELC33009493CAT-E1EL"/>
    <s v="Electro Centro S. A."/>
    <x v="5"/>
    <x v="5"/>
    <s v="CT Satipo"/>
    <x v="11"/>
    <s v="EL"/>
    <x v="2"/>
    <x v="22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4.1666666666666664E-2"/>
    <n v="2.9166666666666664E-2"/>
    <n v="0"/>
    <n v="0"/>
    <n v="27"/>
    <s v="BASE DE DATOS"/>
    <m/>
  </r>
  <r>
    <s v="24"/>
    <x v="11"/>
    <s v="ELC"/>
    <s v="33009493"/>
    <s v="33009493"/>
    <x v="2"/>
    <s v="CAT-C27M1"/>
    <s v="S"/>
    <n v="0.75"/>
    <n v="0.5"/>
    <n v="0"/>
    <n v="0"/>
    <n v="0"/>
    <n v="0"/>
    <n v="1"/>
    <n v="0"/>
    <n v="0"/>
    <m/>
    <x v="0"/>
    <s v="ELC33009493CAT-C27M1EL"/>
    <s v="Electro Centro S. A."/>
    <x v="5"/>
    <x v="5"/>
    <s v="CT Satipo"/>
    <x v="11"/>
    <s v="EL"/>
    <x v="2"/>
    <x v="23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6.25E-2"/>
    <n v="4.1666666666666664E-2"/>
    <n v="0"/>
    <n v="0"/>
    <n v="27"/>
    <s v="BASE DE DATOS"/>
    <m/>
  </r>
  <r>
    <s v="24"/>
    <x v="11"/>
    <s v="ELC"/>
    <s v="33009493"/>
    <s v="33009493"/>
    <x v="2"/>
    <s v="CAT-C27M2"/>
    <s v="S"/>
    <n v="0.75"/>
    <n v="0.5"/>
    <n v="0"/>
    <n v="0"/>
    <n v="0"/>
    <n v="0"/>
    <n v="0.17"/>
    <n v="0"/>
    <n v="0"/>
    <m/>
    <x v="0"/>
    <s v="ELC33009493CAT-C27M2EL"/>
    <s v="Electro Centro S. A."/>
    <x v="5"/>
    <x v="5"/>
    <s v="CT Satipo"/>
    <x v="11"/>
    <s v="EL"/>
    <x v="2"/>
    <x v="24"/>
    <x v="0"/>
    <s v="Instalado"/>
    <s v="Operativo"/>
    <s v="Distribuidora"/>
    <x v="0"/>
    <x v="0"/>
    <x v="1"/>
    <x v="0"/>
    <s v="Estatal"/>
    <s v="JUNIN"/>
    <s v="JUNIN"/>
    <s v="SATIPO"/>
    <s v="SATIPO"/>
    <n v="0"/>
    <x v="1"/>
    <n v="0"/>
    <x v="0"/>
    <x v="0"/>
    <x v="0"/>
    <s v="MWh"/>
    <n v="0"/>
    <n v="0"/>
    <m/>
    <n v="6.25E-2"/>
    <n v="4.1666666666666664E-2"/>
    <n v="0"/>
    <n v="0"/>
    <n v="27"/>
    <s v="BASE DE DATOS"/>
    <m/>
  </r>
  <r>
    <s v="24"/>
    <x v="11"/>
    <s v="ELC"/>
    <s v="53203411"/>
    <s v="53203411"/>
    <x v="2"/>
    <s v="CUMMINS"/>
    <s v="S"/>
    <n v="0.1"/>
    <n v="0.1"/>
    <n v="2.089"/>
    <n v="2.3149999999999999"/>
    <n v="4.4039999999999999"/>
    <n v="0"/>
    <n v="27.05"/>
    <n v="0"/>
    <n v="0"/>
    <m/>
    <x v="0"/>
    <s v="ELC53203411CUMMINSEL"/>
    <s v="Electro Centro S. A."/>
    <x v="5"/>
    <x v="5"/>
    <s v="CT Pozuzo"/>
    <x v="12"/>
    <s v="EL"/>
    <x v="2"/>
    <x v="10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4.4039999999999999"/>
    <n v="4.4039999999999999E-3"/>
    <m/>
    <n v="8.3333333333333332E-3"/>
    <n v="8.3333333333333332E-3"/>
    <n v="0"/>
    <n v="0"/>
    <n v="27"/>
    <s v="BASE DE DATOS"/>
    <m/>
  </r>
  <r>
    <s v="24"/>
    <x v="11"/>
    <s v="ELC"/>
    <s v="53203411"/>
    <s v="53203411"/>
    <x v="2"/>
    <s v="CAT-M2"/>
    <s v="S"/>
    <n v="0.5"/>
    <n v="0.5"/>
    <n v="3.7320000000000002"/>
    <n v="3.1179999999999999"/>
    <n v="6.85"/>
    <n v="0"/>
    <n v="21.58"/>
    <n v="0"/>
    <n v="0"/>
    <m/>
    <x v="0"/>
    <s v="ELC53203411CAT-M2EL"/>
    <s v="Electro Centro S. A."/>
    <x v="5"/>
    <x v="5"/>
    <s v="CT Pozuzo"/>
    <x v="12"/>
    <s v="EL"/>
    <x v="2"/>
    <x v="25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6.85"/>
    <n v="6.8499999999999993E-3"/>
    <m/>
    <n v="4.1666666666666664E-2"/>
    <n v="4.1666666666666664E-2"/>
    <n v="0"/>
    <n v="0"/>
    <n v="27"/>
    <s v="BASE DE DATOS"/>
    <m/>
  </r>
  <r>
    <s v="24"/>
    <x v="11"/>
    <s v="ELC"/>
    <s v="53203411"/>
    <s v="53203411"/>
    <x v="2"/>
    <s v="VOLVO-M1"/>
    <s v="S"/>
    <n v="0.5"/>
    <n v="0.5"/>
    <n v="1.9610000000000001"/>
    <n v="1.591"/>
    <n v="3.552"/>
    <n v="0"/>
    <n v="14.83"/>
    <n v="0"/>
    <n v="0"/>
    <m/>
    <x v="0"/>
    <s v="ELC53203411VOLVO-M1EL"/>
    <s v="Electro Centro S. A."/>
    <x v="5"/>
    <x v="5"/>
    <s v="CT Pozuzo"/>
    <x v="12"/>
    <s v="EL"/>
    <x v="2"/>
    <x v="26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3.552"/>
    <n v="3.552E-3"/>
    <m/>
    <n v="4.1666666666666664E-2"/>
    <n v="4.1666666666666664E-2"/>
    <n v="0"/>
    <n v="0"/>
    <n v="27"/>
    <s v="BASE DE DATOS"/>
    <m/>
  </r>
  <r>
    <s v="24"/>
    <x v="11"/>
    <s v="ELC"/>
    <s v="53203411"/>
    <s v="53203411"/>
    <x v="2"/>
    <s v="DETROIT-M1"/>
    <s v="S"/>
    <n v="0.5"/>
    <n v="0.5"/>
    <n v="0.96199999999999997"/>
    <n v="2.0070000000000001"/>
    <n v="2.9689999999999999"/>
    <n v="0"/>
    <n v="10.43"/>
    <n v="0"/>
    <n v="0"/>
    <m/>
    <x v="0"/>
    <s v="ELC53203411DETROIT-M1EL"/>
    <s v="Electro Centro S. A."/>
    <x v="5"/>
    <x v="5"/>
    <s v="CT Pozuzo"/>
    <x v="12"/>
    <s v="EL"/>
    <x v="2"/>
    <x v="27"/>
    <x v="0"/>
    <s v="Instalado"/>
    <s v="Operativo"/>
    <s v="Distribuidora"/>
    <x v="0"/>
    <x v="0"/>
    <x v="1"/>
    <x v="0"/>
    <s v="Estatal"/>
    <s v="PASCO"/>
    <s v="PASCO"/>
    <s v="OXAPAMPA"/>
    <s v="POZUZO"/>
    <n v="0"/>
    <x v="1"/>
    <n v="0"/>
    <x v="0"/>
    <x v="0"/>
    <x v="0"/>
    <s v="MWh"/>
    <n v="2.9689999999999999"/>
    <n v="2.9689999999999999E-3"/>
    <m/>
    <n v="4.1666666666666664E-2"/>
    <n v="4.1666666666666664E-2"/>
    <n v="0"/>
    <n v="4.4408920985006262E-16"/>
    <n v="27"/>
    <s v="BASE DE DATOS"/>
    <m/>
  </r>
  <r>
    <s v="24"/>
    <x v="9"/>
    <s v="PLUZEP"/>
    <s v="53014599"/>
    <s v="53014599"/>
    <x v="2"/>
    <s v="MODASA 515kW"/>
    <s v="S"/>
    <n v="0.46300000000000002"/>
    <n v="0.35"/>
    <n v="7.5759999999999996"/>
    <n v="4.4850000000000003"/>
    <n v="12.061"/>
    <n v="0"/>
    <n v="111"/>
    <n v="0"/>
    <n v="0"/>
    <m/>
    <x v="0"/>
    <s v="PLUZEP53014599MODASA 515kWEL"/>
    <s v="Pluz Energía Perú S.A.A."/>
    <x v="35"/>
    <x v="35"/>
    <s v="C. T. Ravira-Pacaraos"/>
    <x v="17"/>
    <s v="EL"/>
    <x v="2"/>
    <x v="38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12.061"/>
    <n v="1.2061000000000001E-2"/>
    <m/>
    <n v="9.2600000000000002E-2"/>
    <n v="6.9999999999999993E-2"/>
    <n v="0"/>
    <n v="0"/>
    <n v="80"/>
    <s v="BASE DE DATOS"/>
    <m/>
  </r>
  <r>
    <s v="24"/>
    <x v="9"/>
    <s v="PLUZEP"/>
    <s v="53014599"/>
    <s v="53014599"/>
    <x v="2"/>
    <s v="GRUPO PLACA ZQ-4288"/>
    <s v="S"/>
    <n v="0.17"/>
    <n v="0.15"/>
    <n v="0"/>
    <n v="0.39800000000000002"/>
    <n v="0.39800000000000002"/>
    <n v="0"/>
    <n v="5.15"/>
    <n v="0"/>
    <n v="0"/>
    <m/>
    <x v="0"/>
    <s v="PLUZEP53014599GRUPO PLACA ZQ-4288EL"/>
    <s v="Pluz Energía Perú S.A.A."/>
    <x v="35"/>
    <x v="35"/>
    <s v="C. T. Ravira-Pacaraos"/>
    <x v="17"/>
    <s v="EL"/>
    <x v="2"/>
    <x v="39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0.39800000000000002"/>
    <n v="3.9800000000000002E-4"/>
    <m/>
    <n v="3.4000000000000002E-2"/>
    <n v="0.03"/>
    <n v="0"/>
    <n v="0"/>
    <n v="80"/>
    <s v="BASE DE DATOS"/>
    <m/>
  </r>
  <r>
    <s v="24"/>
    <x v="9"/>
    <s v="PLUZEP"/>
    <s v="53014599"/>
    <s v="53014599"/>
    <x v="2"/>
    <s v="COMMINS C900"/>
    <s v="S"/>
    <n v="0.92500000000000004"/>
    <n v="0.83499999999999996"/>
    <n v="55.329000000000001"/>
    <n v="61.994"/>
    <n v="117.32299999999999"/>
    <n v="0"/>
    <n v="323.14999999999998"/>
    <n v="0"/>
    <n v="0"/>
    <m/>
    <x v="0"/>
    <s v="PLUZEP53014599COMMINS C900EL"/>
    <s v="Pluz Energía Perú S.A.A."/>
    <x v="35"/>
    <x v="35"/>
    <s v="C. T. Ravira-Pacaraos"/>
    <x v="17"/>
    <s v="EL"/>
    <x v="2"/>
    <x v="40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117.32299999999999"/>
    <n v="0.117323"/>
    <m/>
    <n v="0.185"/>
    <n v="0.16699999999999998"/>
    <n v="0"/>
    <n v="1.4210854715202004E-14"/>
    <n v="80"/>
    <s v="BASE DE DATOS"/>
    <m/>
  </r>
  <r>
    <s v="24"/>
    <x v="9"/>
    <s v="PLUZEP"/>
    <s v="53014599"/>
    <s v="53014599"/>
    <x v="2"/>
    <s v="COMMINS 925kW"/>
    <s v="S"/>
    <n v="0.92500000000000004"/>
    <n v="0.83499999999999996"/>
    <n v="0"/>
    <n v="0"/>
    <n v="0"/>
    <n v="0"/>
    <n v="0"/>
    <n v="0"/>
    <n v="0"/>
    <m/>
    <x v="0"/>
    <s v="PLUZEP53014599COMMINS 925kWEL"/>
    <s v="Pluz Energía Perú S.A.A."/>
    <x v="35"/>
    <x v="35"/>
    <s v="C. T. Ravira-Pacaraos"/>
    <x v="17"/>
    <s v="EL"/>
    <x v="2"/>
    <x v="41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0"/>
    <n v="0"/>
    <m/>
    <n v="0.185"/>
    <n v="0.16699999999999998"/>
    <n v="0"/>
    <n v="0"/>
    <n v="80"/>
    <s v="BASE DE DATOS"/>
    <m/>
  </r>
  <r>
    <s v="24"/>
    <x v="10"/>
    <s v="PLUZEP"/>
    <s v="53014599"/>
    <s v="53014599"/>
    <x v="2"/>
    <s v="MODASA 515kW"/>
    <s v="S"/>
    <n v="0.46300000000000002"/>
    <n v="0.35"/>
    <n v="2.2839999999999998"/>
    <n v="1.78"/>
    <n v="4.0640000000000001"/>
    <n v="0"/>
    <n v="36.15"/>
    <n v="0"/>
    <n v="0"/>
    <m/>
    <x v="0"/>
    <s v="PLUZEP53014599MODASA 515kWEL"/>
    <s v="Pluz Energía Perú S.A.A."/>
    <x v="35"/>
    <x v="35"/>
    <s v="C. T. Ravira-Pacaraos"/>
    <x v="17"/>
    <s v="EL"/>
    <x v="2"/>
    <x v="38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4.0640000000000001"/>
    <n v="4.0639999999999999E-3"/>
    <m/>
    <n v="9.2600000000000002E-2"/>
    <n v="6.9999999999999993E-2"/>
    <n v="0"/>
    <n v="0"/>
    <n v="80"/>
    <s v="BASE DE DATOS"/>
    <m/>
  </r>
  <r>
    <s v="24"/>
    <x v="10"/>
    <s v="PLUZEP"/>
    <s v="53014599"/>
    <s v="53014599"/>
    <x v="2"/>
    <s v="GRUPO PLACA ZQ-4288"/>
    <s v="S"/>
    <n v="0.17"/>
    <n v="0.15"/>
    <n v="0"/>
    <n v="0"/>
    <n v="0"/>
    <n v="0"/>
    <n v="0"/>
    <n v="0"/>
    <n v="0"/>
    <m/>
    <x v="0"/>
    <s v="PLUZEP53014599GRUPO PLACA ZQ-4288EL"/>
    <s v="Pluz Energía Perú S.A.A."/>
    <x v="35"/>
    <x v="35"/>
    <s v="C. T. Ravira-Pacaraos"/>
    <x v="17"/>
    <s v="EL"/>
    <x v="2"/>
    <x v="39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0"/>
    <n v="0"/>
    <m/>
    <n v="3.4000000000000002E-2"/>
    <n v="0.03"/>
    <n v="0"/>
    <n v="0"/>
    <n v="80"/>
    <s v="BASE DE DATOS"/>
    <m/>
  </r>
  <r>
    <s v="24"/>
    <x v="10"/>
    <s v="PLUZEP"/>
    <s v="53014599"/>
    <s v="53014599"/>
    <x v="2"/>
    <s v="COMMINS C900"/>
    <s v="S"/>
    <n v="0.92500000000000004"/>
    <n v="0.83499999999999996"/>
    <n v="53.051000000000002"/>
    <n v="63.234000000000002"/>
    <n v="116.28400000000001"/>
    <n v="0"/>
    <n v="321.3"/>
    <n v="0"/>
    <n v="0"/>
    <m/>
    <x v="0"/>
    <s v="PLUZEP53014599COMMINS C900EL"/>
    <s v="Pluz Energía Perú S.A.A."/>
    <x v="35"/>
    <x v="35"/>
    <s v="C. T. Ravira-Pacaraos"/>
    <x v="17"/>
    <s v="EL"/>
    <x v="2"/>
    <x v="40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116.28400000000001"/>
    <n v="0.11628400000000001"/>
    <m/>
    <n v="0.185"/>
    <n v="0.16699999999999998"/>
    <n v="0"/>
    <n v="9.9999999999056399E-4"/>
    <n v="80"/>
    <s v="BASE DE DATOS"/>
    <m/>
  </r>
  <r>
    <s v="24"/>
    <x v="10"/>
    <s v="PLUZEP"/>
    <s v="53014599"/>
    <s v="53014599"/>
    <x v="2"/>
    <s v="COMMINS 925kW"/>
    <s v="S"/>
    <n v="0.92500000000000004"/>
    <n v="0.83499999999999996"/>
    <n v="0"/>
    <n v="0"/>
    <n v="0"/>
    <n v="0"/>
    <n v="0"/>
    <n v="0"/>
    <n v="0"/>
    <m/>
    <x v="0"/>
    <s v="PLUZEP53014599COMMINS 925kWEL"/>
    <s v="Pluz Energía Perú S.A.A."/>
    <x v="35"/>
    <x v="35"/>
    <s v="C. T. Ravira-Pacaraos"/>
    <x v="17"/>
    <s v="EL"/>
    <x v="2"/>
    <x v="41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0"/>
    <n v="0"/>
    <m/>
    <n v="0.185"/>
    <n v="0.16699999999999998"/>
    <n v="0"/>
    <n v="0"/>
    <n v="80"/>
    <s v="BASE DE DATOS"/>
    <m/>
  </r>
  <r>
    <s v="24"/>
    <x v="11"/>
    <s v="PLUZEP"/>
    <s v="53014599"/>
    <s v="53014599"/>
    <x v="2"/>
    <s v="MODASA 515kW"/>
    <s v="S"/>
    <n v="0.46300000000000002"/>
    <n v="0.35"/>
    <n v="2.2160000000000002"/>
    <n v="1.5029999999999999"/>
    <n v="3.718"/>
    <n v="0"/>
    <n v="33"/>
    <n v="0"/>
    <n v="0"/>
    <m/>
    <x v="0"/>
    <s v="PLUZEP53014599MODASA 515kWEL"/>
    <s v="Pluz Energía Perú S.A.A."/>
    <x v="35"/>
    <x v="35"/>
    <s v="C. T. Ravira-Pacaraos"/>
    <x v="17"/>
    <s v="EL"/>
    <x v="2"/>
    <x v="38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3.718"/>
    <n v="3.718E-3"/>
    <m/>
    <n v="9.2600000000000002E-2"/>
    <n v="6.9999999999999993E-2"/>
    <n v="0"/>
    <n v="1.000000000000334E-3"/>
    <n v="80"/>
    <s v="BASE DE DATOS"/>
    <m/>
  </r>
  <r>
    <s v="24"/>
    <x v="11"/>
    <s v="PLUZEP"/>
    <s v="53014599"/>
    <s v="53014599"/>
    <x v="2"/>
    <s v="GRUPO PLACA ZQ-4288"/>
    <s v="S"/>
    <n v="0.17"/>
    <n v="0.15"/>
    <n v="2.0169999999999999"/>
    <n v="3.9609999999999999"/>
    <n v="5.9779999999999998"/>
    <n v="0"/>
    <n v="71.45"/>
    <n v="0"/>
    <n v="0"/>
    <m/>
    <x v="0"/>
    <s v="PLUZEP53014599GRUPO PLACA ZQ-4288EL"/>
    <s v="Pluz Energía Perú S.A.A."/>
    <x v="35"/>
    <x v="35"/>
    <s v="C. T. Ravira-Pacaraos"/>
    <x v="17"/>
    <s v="EL"/>
    <x v="2"/>
    <x v="39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5.9779999999999998"/>
    <n v="5.9779999999999998E-3"/>
    <m/>
    <n v="3.4000000000000002E-2"/>
    <n v="0.03"/>
    <n v="0"/>
    <n v="0"/>
    <n v="80"/>
    <s v="BASE DE DATOS"/>
    <m/>
  </r>
  <r>
    <s v="24"/>
    <x v="11"/>
    <s v="PLUZEP"/>
    <s v="53014599"/>
    <s v="53014599"/>
    <x v="2"/>
    <s v="COMMINS C900"/>
    <s v="S"/>
    <n v="0.92500000000000004"/>
    <n v="0.83499999999999996"/>
    <n v="45.798000000000002"/>
    <n v="40.076000000000001"/>
    <n v="85.873000000000005"/>
    <n v="0"/>
    <n v="246"/>
    <n v="0"/>
    <n v="0"/>
    <m/>
    <x v="0"/>
    <s v="PLUZEP53014599COMMINS C900EL"/>
    <s v="Pluz Energía Perú S.A.A."/>
    <x v="35"/>
    <x v="35"/>
    <s v="C. T. Ravira-Pacaraos"/>
    <x v="17"/>
    <s v="EL"/>
    <x v="2"/>
    <x v="40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85.873000000000005"/>
    <n v="8.5873000000000005E-2"/>
    <m/>
    <n v="0.185"/>
    <n v="0.16699999999999998"/>
    <n v="0"/>
    <n v="9.9999999999056399E-4"/>
    <n v="80"/>
    <s v="BASE DE DATOS"/>
    <m/>
  </r>
  <r>
    <s v="24"/>
    <x v="11"/>
    <s v="PLUZEP"/>
    <s v="53014599"/>
    <s v="53014599"/>
    <x v="2"/>
    <s v="COMMINS 925kW"/>
    <s v="S"/>
    <n v="0.92500000000000004"/>
    <n v="0.83499999999999996"/>
    <n v="0"/>
    <n v="0"/>
    <n v="0"/>
    <n v="0"/>
    <n v="0"/>
    <n v="0"/>
    <n v="0"/>
    <m/>
    <x v="0"/>
    <s v="PLUZEP53014599COMMINS 925kWEL"/>
    <s v="Pluz Energía Perú S.A.A."/>
    <x v="35"/>
    <x v="35"/>
    <s v="C. T. Ravira-Pacaraos"/>
    <x v="17"/>
    <s v="EL"/>
    <x v="2"/>
    <x v="41"/>
    <x v="0"/>
    <s v="Instalado"/>
    <s v="Operativo"/>
    <s v="Distribuidora"/>
    <x v="0"/>
    <x v="1"/>
    <x v="1"/>
    <x v="0"/>
    <s v="Privado"/>
    <s v="LIMA"/>
    <s v="LIMA"/>
    <s v="HUARAL"/>
    <s v="PACARAOS"/>
    <n v="0"/>
    <x v="1"/>
    <n v="0"/>
    <x v="0"/>
    <x v="0"/>
    <x v="0"/>
    <s v="MWh"/>
    <n v="0"/>
    <n v="0"/>
    <m/>
    <n v="0.185"/>
    <n v="0.16699999999999998"/>
    <n v="0"/>
    <n v="0"/>
    <n v="80"/>
    <s v="BASE DE DATOS"/>
    <m/>
  </r>
  <r>
    <s v="24"/>
    <x v="11"/>
    <s v="GENRNT"/>
    <s v="33372916"/>
    <s v="33372916"/>
    <x v="2"/>
    <s v="G-1"/>
    <s v="S"/>
    <n v="11.6"/>
    <n v="11.234"/>
    <n v="1157.7270000000001"/>
    <n v="4007.248"/>
    <n v="5164.9750000000004"/>
    <n v="97.85"/>
    <n v="626"/>
    <n v="0.15"/>
    <n v="1643.36"/>
    <m/>
    <x v="0"/>
    <s v="GENRNT33372916G-1EL"/>
    <s v="Genrent del Peru S.A.C."/>
    <x v="6"/>
    <x v="6"/>
    <s v="C.T. Iquitos Nueva"/>
    <x v="13"/>
    <s v="EL"/>
    <x v="2"/>
    <x v="28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164.9750000000004"/>
    <n v="5.1649750000000001"/>
    <m/>
    <n v="0.96666666666666667"/>
    <n v="0.9361666666666667"/>
    <n v="0"/>
    <n v="0"/>
    <n v="54"/>
    <s v="BASE DE DATOS"/>
    <m/>
  </r>
  <r>
    <s v="24"/>
    <x v="11"/>
    <s v="GENRNT"/>
    <s v="33372916"/>
    <s v="33372916"/>
    <x v="2"/>
    <s v="G-2"/>
    <s v="S"/>
    <n v="11.6"/>
    <n v="11.234999999999999"/>
    <n v="1176.8900000000001"/>
    <n v="4143.3850000000002"/>
    <n v="5320.2749999999996"/>
    <n v="90.99"/>
    <n v="633"/>
    <n v="0.01"/>
    <n v="1398.66"/>
    <m/>
    <x v="0"/>
    <s v="GENRNT33372916G-2EL"/>
    <s v="Genrent del Peru S.A.C."/>
    <x v="6"/>
    <x v="6"/>
    <s v="C.T. Iquitos Nueva"/>
    <x v="13"/>
    <s v="EL"/>
    <x v="2"/>
    <x v="29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320.2749999999996"/>
    <n v="5.3202749999999996"/>
    <m/>
    <n v="0.96666666666666667"/>
    <n v="0.93624999999999992"/>
    <n v="0"/>
    <n v="9.0949470177292824E-13"/>
    <n v="54"/>
    <s v="BASE DE DATOS"/>
    <m/>
  </r>
  <r>
    <s v="24"/>
    <x v="11"/>
    <s v="GENRNT"/>
    <s v="33372916"/>
    <s v="33372916"/>
    <x v="2"/>
    <s v="G-3"/>
    <s v="S"/>
    <n v="11.6"/>
    <n v="11.321"/>
    <n v="1183.6869999999999"/>
    <n v="4579.4170000000004"/>
    <n v="5763.1040000000003"/>
    <n v="39.9"/>
    <n v="684"/>
    <n v="0.1"/>
    <n v="1098.96"/>
    <m/>
    <x v="0"/>
    <s v="GENRNT33372916G-3EL"/>
    <s v="Genrent del Peru S.A.C."/>
    <x v="6"/>
    <x v="6"/>
    <s v="C.T. Iquitos Nueva"/>
    <x v="13"/>
    <s v="EL"/>
    <x v="2"/>
    <x v="30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763.1040000000003"/>
    <n v="5.7631040000000002"/>
    <m/>
    <n v="0.96666666666666667"/>
    <n v="0.94341666666666668"/>
    <n v="0"/>
    <n v="0"/>
    <n v="54"/>
    <s v="BASE DE DATOS"/>
    <m/>
  </r>
  <r>
    <s v="24"/>
    <x v="11"/>
    <s v="GENRNT"/>
    <s v="33372916"/>
    <s v="33372916"/>
    <x v="2"/>
    <s v="G-4"/>
    <s v="S"/>
    <n v="11.6"/>
    <n v="11.519"/>
    <n v="1215.809"/>
    <n v="4348.34"/>
    <n v="5564.1490000000003"/>
    <n v="78"/>
    <n v="646"/>
    <n v="0"/>
    <n v="1130.26"/>
    <m/>
    <x v="0"/>
    <s v="GENRNT33372916G-4EL"/>
    <s v="Genrent del Peru S.A.C."/>
    <x v="6"/>
    <x v="6"/>
    <s v="C.T. Iquitos Nueva"/>
    <x v="13"/>
    <s v="EL"/>
    <x v="2"/>
    <x v="31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564.1490000000003"/>
    <n v="5.5641490000000005"/>
    <m/>
    <n v="0.96666666666666667"/>
    <n v="0.95991666666666664"/>
    <n v="0"/>
    <n v="0"/>
    <n v="54"/>
    <s v="BASE DE DATOS"/>
    <m/>
  </r>
  <r>
    <s v="24"/>
    <x v="11"/>
    <s v="GENRNT"/>
    <s v="33372916"/>
    <s v="33372916"/>
    <x v="2"/>
    <s v="G-5"/>
    <s v="S"/>
    <n v="11.6"/>
    <n v="11.326000000000001"/>
    <n v="0"/>
    <n v="0"/>
    <n v="0"/>
    <n v="343"/>
    <n v="0"/>
    <n v="0"/>
    <n v="0"/>
    <m/>
    <x v="0"/>
    <s v="GENRNT33372916G-5EL"/>
    <s v="Genrent del Peru S.A.C."/>
    <x v="6"/>
    <x v="6"/>
    <s v="C.T. Iquitos Nueva"/>
    <x v="13"/>
    <s v="EL"/>
    <x v="2"/>
    <x v="32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0"/>
    <n v="0"/>
    <m/>
    <n v="0.96666666666666667"/>
    <n v="0.94383333333333341"/>
    <n v="0"/>
    <n v="0"/>
    <n v="54"/>
    <s v="BASE DE DATOS"/>
    <m/>
  </r>
  <r>
    <s v="24"/>
    <x v="11"/>
    <s v="GENRNT"/>
    <s v="33372916"/>
    <s v="33372916"/>
    <x v="2"/>
    <s v="G-6"/>
    <s v="S"/>
    <n v="11.6"/>
    <n v="11.6"/>
    <n v="1143.6859999999999"/>
    <n v="4540.2020000000002"/>
    <n v="5683.8879999999999"/>
    <n v="62.84"/>
    <n v="661"/>
    <n v="0.16"/>
    <n v="1271.8599999999999"/>
    <m/>
    <x v="0"/>
    <s v="GENRNT33372916G-6EL"/>
    <s v="Genrent del Peru S.A.C."/>
    <x v="6"/>
    <x v="6"/>
    <s v="C.T. Iquitos Nueva"/>
    <x v="13"/>
    <s v="EL"/>
    <x v="2"/>
    <x v="33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683.8879999999999"/>
    <n v="5.6838879999999996"/>
    <m/>
    <n v="0.96666666666666667"/>
    <n v="0.96666666666666667"/>
    <n v="0"/>
    <n v="0"/>
    <n v="54"/>
    <s v="BASE DE DATOS"/>
    <m/>
  </r>
  <r>
    <s v="24"/>
    <x v="11"/>
    <s v="GENRNT"/>
    <s v="33372916"/>
    <s v="33372916"/>
    <x v="2"/>
    <s v="G-7"/>
    <s v="S"/>
    <n v="11.6"/>
    <n v="11.523999999999999"/>
    <n v="1194.2560000000001"/>
    <n v="4583.53"/>
    <n v="5777.7860000000001"/>
    <n v="59"/>
    <n v="665"/>
    <n v="0"/>
    <n v="1717.88"/>
    <m/>
    <x v="0"/>
    <s v="GENRNT33372916G-7EL"/>
    <s v="Genrent del Peru S.A.C."/>
    <x v="6"/>
    <x v="6"/>
    <s v="C.T. Iquitos Nueva"/>
    <x v="13"/>
    <s v="EL"/>
    <x v="2"/>
    <x v="34"/>
    <x v="0"/>
    <s v="Instalado"/>
    <s v="Operativo"/>
    <s v="Generadora"/>
    <x v="0"/>
    <x v="1"/>
    <x v="1"/>
    <x v="0"/>
    <s v="Privado"/>
    <s v="LORETO"/>
    <s v="LORETO"/>
    <s v="MAYNAS"/>
    <s v="PUNCHANA"/>
    <n v="0"/>
    <x v="2"/>
    <n v="0"/>
    <x v="0"/>
    <x v="0"/>
    <x v="0"/>
    <s v="MWh"/>
    <n v="5777.7860000000001"/>
    <n v="5.7777859999999999"/>
    <m/>
    <n v="0.96666666666666667"/>
    <n v="0.96033333333333326"/>
    <n v="0"/>
    <n v="0"/>
    <n v="54"/>
    <s v="BASE DE DATOS"/>
    <m/>
  </r>
  <r>
    <s v="24"/>
    <x v="10"/>
    <s v="SEAL"/>
    <s v="33013810"/>
    <s v="33013810"/>
    <x v="2"/>
    <s v="CAT"/>
    <s v="N"/>
    <n v="0.5"/>
    <n v="0"/>
    <n v="0"/>
    <n v="0"/>
    <n v="0"/>
    <n v="0"/>
    <n v="0"/>
    <n v="0"/>
    <n v="0"/>
    <m/>
    <x v="0"/>
    <s v="SEAL33013810CATEL"/>
    <s v="SEAL - Sociedad El‚ctrica del Sur Oeste S. A."/>
    <x v="9"/>
    <x v="9"/>
    <s v="C. T. Ocoña"/>
    <x v="18"/>
    <s v="EL"/>
    <x v="2"/>
    <x v="42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10"/>
    <s v="SEAL"/>
    <s v="33013810"/>
    <s v="33013810"/>
    <x v="2"/>
    <s v="PERKINS 1"/>
    <s v="N"/>
    <n v="0.2"/>
    <n v="0"/>
    <n v="0"/>
    <n v="0"/>
    <n v="0"/>
    <n v="0"/>
    <n v="0"/>
    <n v="0"/>
    <n v="0"/>
    <m/>
    <x v="0"/>
    <s v="SEAL33013810PERKINS 1EL"/>
    <s v="SEAL - Sociedad El‚ctrica del Sur Oeste S. A."/>
    <x v="9"/>
    <x v="9"/>
    <s v="C. T. Ocoña"/>
    <x v="18"/>
    <s v="EL"/>
    <x v="2"/>
    <x v="43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10"/>
    <s v="SEAL"/>
    <s v="33013810"/>
    <s v="33013810"/>
    <x v="2"/>
    <s v="PERKINS 3"/>
    <s v="N"/>
    <n v="0.6"/>
    <n v="0"/>
    <n v="0"/>
    <n v="0"/>
    <n v="0"/>
    <n v="0"/>
    <n v="0"/>
    <n v="0"/>
    <n v="0"/>
    <m/>
    <x v="0"/>
    <s v="SEAL33013810PERKINS 3EL"/>
    <s v="SEAL - Sociedad El‚ctrica del Sur Oeste S. A."/>
    <x v="9"/>
    <x v="9"/>
    <s v="C. T. Ocoña"/>
    <x v="18"/>
    <s v="EL"/>
    <x v="2"/>
    <x v="44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10"/>
    <s v="SEAL"/>
    <s v="33013810"/>
    <s v="33013810"/>
    <x v="2"/>
    <s v="VOLVO1"/>
    <s v="N"/>
    <n v="0.2"/>
    <n v="0"/>
    <n v="0"/>
    <n v="0"/>
    <n v="0"/>
    <n v="0"/>
    <n v="0"/>
    <n v="0"/>
    <n v="0"/>
    <m/>
    <x v="0"/>
    <s v="SEAL33013810VOLVO1EL"/>
    <s v="SEAL - Sociedad El‚ctrica del Sur Oeste S. A."/>
    <x v="9"/>
    <x v="9"/>
    <s v="C. T. Ocoña"/>
    <x v="18"/>
    <s v="EL"/>
    <x v="2"/>
    <x v="45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10"/>
    <s v="SEAL"/>
    <s v="33013810"/>
    <s v="33013810"/>
    <x v="2"/>
    <s v="VOLVO2"/>
    <s v="N"/>
    <n v="0.2"/>
    <n v="0"/>
    <n v="0"/>
    <n v="0"/>
    <n v="0"/>
    <n v="0"/>
    <n v="0"/>
    <n v="0"/>
    <n v="0"/>
    <m/>
    <x v="0"/>
    <s v="SEAL33013810VOLVO2EL"/>
    <s v="SEAL - Sociedad El‚ctrica del Sur Oeste S. A."/>
    <x v="9"/>
    <x v="9"/>
    <s v="C. T. Ocoña"/>
    <x v="18"/>
    <s v="EL"/>
    <x v="2"/>
    <x v="46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10"/>
    <s v="SEAL"/>
    <s v="33013850"/>
    <s v="33013850"/>
    <x v="2"/>
    <s v="PERKINS 1"/>
    <s v="S"/>
    <n v="0.46"/>
    <n v="0.38"/>
    <n v="16.257999999999999"/>
    <n v="59.037999999999997"/>
    <n v="75.296000000000006"/>
    <n v="0"/>
    <n v="445"/>
    <n v="0"/>
    <n v="0"/>
    <m/>
    <x v="0"/>
    <s v="SEAL33013850PERKINS 1EL"/>
    <s v="SEAL - Sociedad El‚ctrica del Sur Oeste S. A."/>
    <x v="9"/>
    <x v="9"/>
    <s v="C. T. Atico"/>
    <x v="19"/>
    <s v="EL"/>
    <x v="2"/>
    <x v="43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75.296000000000006"/>
    <n v="7.5296000000000002E-2"/>
    <m/>
    <n v="3.8333333333333337E-2"/>
    <n v="3.1666666666666669E-2"/>
    <n v="0"/>
    <n v="-1.4210854715202004E-14"/>
    <n v="87"/>
    <s v="BASE DE DATOS"/>
    <m/>
  </r>
  <r>
    <s v="24"/>
    <x v="10"/>
    <s v="SEAL"/>
    <s v="33013850"/>
    <s v="33013850"/>
    <x v="2"/>
    <s v="CAT"/>
    <s v="S"/>
    <n v="0.5"/>
    <n v="0.38"/>
    <n v="0"/>
    <n v="0"/>
    <n v="0"/>
    <n v="0"/>
    <n v="0"/>
    <n v="0"/>
    <n v="0"/>
    <m/>
    <x v="0"/>
    <s v="SEAL33013850CATEL"/>
    <s v="SEAL - Sociedad El‚ctrica del Sur Oeste S. A."/>
    <x v="9"/>
    <x v="9"/>
    <s v="C. T. Atico"/>
    <x v="19"/>
    <s v="EL"/>
    <x v="2"/>
    <x v="42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4.1666666666666664E-2"/>
    <n v="3.1666666666666669E-2"/>
    <n v="0"/>
    <n v="0"/>
    <n v="87"/>
    <s v="BASE DE DATOS"/>
    <m/>
  </r>
  <r>
    <s v="24"/>
    <x v="10"/>
    <s v="SEAL"/>
    <s v="33013850"/>
    <s v="33013850"/>
    <x v="2"/>
    <s v="VOLVO PENTA 2"/>
    <s v="N"/>
    <n v="0.21"/>
    <n v="0.1"/>
    <n v="0"/>
    <n v="0"/>
    <n v="0"/>
    <n v="0"/>
    <n v="0"/>
    <n v="0"/>
    <n v="0"/>
    <m/>
    <x v="0"/>
    <s v="SEAL33013850VOLVO PENTA 2EL"/>
    <s v="SEAL - Sociedad El‚ctrica del Sur Oeste S. A."/>
    <x v="9"/>
    <x v="9"/>
    <s v="C. T. Atico"/>
    <x v="19"/>
    <s v="EL"/>
    <x v="2"/>
    <x v="47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1.7499999999999998E-2"/>
    <n v="8.3333333333333332E-3"/>
    <n v="0"/>
    <n v="0"/>
    <n v="87"/>
    <s v="BASE DE DATOS"/>
    <m/>
  </r>
  <r>
    <s v="24"/>
    <x v="10"/>
    <s v="SEAL"/>
    <s v="33013850"/>
    <s v="33013850"/>
    <x v="2"/>
    <s v="PERKINS 2"/>
    <s v="S"/>
    <n v="0.46"/>
    <n v="0.38"/>
    <n v="14.473000000000001"/>
    <n v="55.997999999999998"/>
    <n v="70.471000000000004"/>
    <n v="0"/>
    <n v="414"/>
    <n v="0"/>
    <n v="0"/>
    <m/>
    <x v="0"/>
    <s v="SEAL33013850PERKINS 2EL"/>
    <s v="SEAL - Sociedad El‚ctrica del Sur Oeste S. A."/>
    <x v="9"/>
    <x v="9"/>
    <s v="C. T. Atico"/>
    <x v="19"/>
    <s v="EL"/>
    <x v="2"/>
    <x v="48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70.471000000000004"/>
    <n v="7.0471000000000006E-2"/>
    <m/>
    <n v="3.8333333333333337E-2"/>
    <n v="3.1666666666666669E-2"/>
    <n v="0"/>
    <n v="0"/>
    <n v="87"/>
    <s v="BASE DE DATOS"/>
    <m/>
  </r>
  <r>
    <s v="24"/>
    <x v="10"/>
    <s v="SEAL"/>
    <s v="33013850"/>
    <s v="33013850"/>
    <x v="2"/>
    <s v="PERKINS 3"/>
    <s v="S"/>
    <n v="0.55000000000000004"/>
    <n v="0.44"/>
    <n v="31.155999999999999"/>
    <n v="49.6"/>
    <n v="80.756"/>
    <n v="0"/>
    <n v="337"/>
    <n v="0"/>
    <n v="0"/>
    <m/>
    <x v="0"/>
    <s v="SEAL33013850PERKINS 3EL"/>
    <s v="SEAL - Sociedad El‚ctrica del Sur Oeste S. A."/>
    <x v="9"/>
    <x v="9"/>
    <s v="C. T. Atico"/>
    <x v="19"/>
    <s v="EL"/>
    <x v="2"/>
    <x v="44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80.756"/>
    <n v="8.0755999999999994E-2"/>
    <m/>
    <n v="4.5833333333333337E-2"/>
    <n v="3.6666666666666667E-2"/>
    <n v="0"/>
    <n v="0"/>
    <n v="87"/>
    <s v="BASE DE DATOS"/>
    <m/>
  </r>
  <r>
    <s v="24"/>
    <x v="10"/>
    <s v="SEAL"/>
    <s v="33013850"/>
    <s v="33013850"/>
    <x v="2"/>
    <s v="ALGESA"/>
    <s v="S"/>
    <n v="0.74"/>
    <n v="0.68"/>
    <n v="15.058"/>
    <n v="27.454000000000001"/>
    <n v="42.512"/>
    <n v="0"/>
    <n v="134"/>
    <n v="0"/>
    <n v="0"/>
    <m/>
    <x v="0"/>
    <s v="SEAL33013850ALGESAEL"/>
    <s v="SEAL - Sociedad El‚ctrica del Sur Oeste S. A."/>
    <x v="9"/>
    <x v="9"/>
    <s v="C. T. Atico"/>
    <x v="19"/>
    <s v="EL"/>
    <x v="2"/>
    <x v="49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42.512"/>
    <n v="4.2512000000000001E-2"/>
    <m/>
    <n v="6.1666666666666668E-2"/>
    <n v="5.6666666666666671E-2"/>
    <n v="0"/>
    <n v="0"/>
    <n v="87"/>
    <s v="BASE DE DATOS"/>
    <m/>
  </r>
  <r>
    <s v="24"/>
    <x v="10"/>
    <s v="SEAL"/>
    <s v="33013870"/>
    <s v="33013870"/>
    <x v="2"/>
    <s v="DAEWO"/>
    <s v="N"/>
    <n v="0.34200000000000003"/>
    <n v="0"/>
    <n v="0"/>
    <n v="0"/>
    <n v="0"/>
    <n v="0"/>
    <n v="0"/>
    <n v="0"/>
    <n v="0"/>
    <m/>
    <x v="0"/>
    <s v="SEAL33013870DAEWOEL"/>
    <s v="SEAL - Sociedad El‚ctrica del Sur Oeste S. A."/>
    <x v="9"/>
    <x v="9"/>
    <s v="C. T. Caravelí"/>
    <x v="20"/>
    <s v="EL"/>
    <x v="2"/>
    <x v="50"/>
    <x v="0"/>
    <s v="Instalado"/>
    <s v="In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2.8500000000000001E-2"/>
    <n v="0"/>
    <n v="0"/>
    <n v="0"/>
    <n v="87"/>
    <s v="BASE DE DATOS"/>
    <m/>
  </r>
  <r>
    <s v="24"/>
    <x v="10"/>
    <s v="SEAL"/>
    <s v="33013870"/>
    <s v="33013870"/>
    <x v="2"/>
    <s v="PERKINS"/>
    <s v="S"/>
    <n v="0.55000000000000004"/>
    <n v="0.3"/>
    <n v="0"/>
    <n v="2.226"/>
    <n v="2.226"/>
    <n v="0"/>
    <n v="9"/>
    <n v="0"/>
    <n v="0"/>
    <m/>
    <x v="0"/>
    <s v="SEAL33013870PERKINSEL"/>
    <s v="SEAL - Sociedad El‚ctrica del Sur Oeste S. A."/>
    <x v="9"/>
    <x v="9"/>
    <s v="C. T. Caravel¡"/>
    <x v="20"/>
    <s v="EL"/>
    <x v="2"/>
    <x v="35"/>
    <x v="0"/>
    <s v="Instalado"/>
    <s v="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2.226"/>
    <n v="2.2260000000000001E-3"/>
    <m/>
    <n v="4.5833333333333337E-2"/>
    <n v="2.4999999999999998E-2"/>
    <n v="0"/>
    <n v="0"/>
    <n v="87"/>
    <s v="BASE DE DATOS"/>
    <m/>
  </r>
  <r>
    <s v="24"/>
    <x v="10"/>
    <s v="SEAL"/>
    <s v="33013820"/>
    <s v="33013820"/>
    <x v="2"/>
    <s v="CAT2"/>
    <s v="N"/>
    <n v="0"/>
    <n v="0"/>
    <n v="0"/>
    <n v="0"/>
    <n v="0"/>
    <n v="0"/>
    <n v="0"/>
    <n v="0"/>
    <n v="0"/>
    <m/>
    <x v="1"/>
    <s v="SEAL33013820CAT2EL"/>
    <s v="SEAL - Sociedad El‚ctrica del Sur Oeste S. A."/>
    <x v="9"/>
    <x v="9"/>
    <s v="C. T. Chala"/>
    <x v="21"/>
    <s v="EL"/>
    <x v="2"/>
    <x v="51"/>
    <x v="0"/>
    <s v="Instalado"/>
    <s v="Inoperativo"/>
    <s v="Distribuidora"/>
    <x v="0"/>
    <x v="0"/>
    <x v="1"/>
    <x v="0"/>
    <s v="Estatal"/>
    <s v="AREQUIPA"/>
    <s v="AREQUIPA"/>
    <s v="CARAVELI"/>
    <s v="CHALA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10"/>
    <s v="SEAL"/>
    <s v="33014010"/>
    <s v="33014010"/>
    <x v="2"/>
    <s v="PERKINS"/>
    <s v="S"/>
    <n v="0.45"/>
    <n v="0.35"/>
    <n v="0"/>
    <n v="0"/>
    <n v="0"/>
    <n v="0"/>
    <n v="0"/>
    <n v="0"/>
    <n v="0"/>
    <m/>
    <x v="0"/>
    <s v="SEAL33014010PERKINSEL"/>
    <s v="SEAL - Sociedad El‚ctrica del Sur Oeste S. A."/>
    <x v="9"/>
    <x v="9"/>
    <s v="C. T. Cotahuasi"/>
    <x v="22"/>
    <s v="EL"/>
    <x v="2"/>
    <x v="3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10"/>
    <s v="SEAL"/>
    <s v="33014010"/>
    <s v="33014010"/>
    <x v="2"/>
    <s v="CAT 1"/>
    <s v="S"/>
    <n v="0.45"/>
    <n v="0.35"/>
    <n v="0"/>
    <n v="0"/>
    <n v="0"/>
    <n v="0"/>
    <n v="0"/>
    <n v="0"/>
    <n v="0"/>
    <m/>
    <x v="0"/>
    <s v="SEAL33014010CAT 1EL"/>
    <s v="SEAL - Sociedad El‚ctrica del Sur Oeste S. A."/>
    <x v="9"/>
    <x v="9"/>
    <s v="C. T. Cotahuasi"/>
    <x v="22"/>
    <s v="EL"/>
    <x v="2"/>
    <x v="5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10"/>
    <s v="SEAL"/>
    <s v="33014010"/>
    <s v="33014010"/>
    <x v="2"/>
    <s v="CAT 2"/>
    <s v="S"/>
    <n v="0.45"/>
    <n v="0.35"/>
    <n v="0"/>
    <n v="0"/>
    <n v="0"/>
    <n v="0"/>
    <n v="0"/>
    <n v="0"/>
    <n v="0"/>
    <m/>
    <x v="0"/>
    <s v="SEAL33014010CAT 2EL"/>
    <s v="SEAL - Sociedad El‚ctrica del Sur Oeste S. A."/>
    <x v="9"/>
    <x v="9"/>
    <s v="C. T. Cotahuasi"/>
    <x v="22"/>
    <s v="EL"/>
    <x v="2"/>
    <x v="53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10"/>
    <s v="SEAL"/>
    <s v="33014010"/>
    <s v="33014010"/>
    <x v="2"/>
    <s v="CAT"/>
    <s v="N"/>
    <n v="0.45"/>
    <n v="0"/>
    <n v="0"/>
    <n v="0"/>
    <n v="0"/>
    <n v="0"/>
    <n v="0"/>
    <n v="0"/>
    <n v="0"/>
    <m/>
    <x v="0"/>
    <s v="SEAL33014010CATEL"/>
    <s v="SEAL - Sociedad El‚ctrica del Sur Oeste S. A."/>
    <x v="9"/>
    <x v="9"/>
    <s v="C. T. Cotahuasi"/>
    <x v="22"/>
    <s v="EL"/>
    <x v="2"/>
    <x v="4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0"/>
    <n v="0"/>
    <n v="0"/>
    <n v="87"/>
    <s v="BASE DE DATOS"/>
    <m/>
  </r>
  <r>
    <s v="24"/>
    <x v="10"/>
    <s v="SEAL"/>
    <s v="33014010"/>
    <s v="33014010"/>
    <x v="2"/>
    <s v="AREM 1"/>
    <s v="S"/>
    <n v="0.2"/>
    <n v="0.19500000000000001"/>
    <n v="0"/>
    <n v="0"/>
    <n v="0"/>
    <n v="0"/>
    <n v="0"/>
    <n v="0"/>
    <n v="0"/>
    <m/>
    <x v="0"/>
    <s v="SEAL33014010AREM 1EL"/>
    <s v="SEAL - Sociedad El‚ctrica del Sur Oeste S. A."/>
    <x v="9"/>
    <x v="9"/>
    <s v="C. T. Cotahuasi"/>
    <x v="22"/>
    <s v="EL"/>
    <x v="2"/>
    <x v="54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1.6666666666666666E-2"/>
    <n v="1.6250000000000001E-2"/>
    <n v="0"/>
    <n v="0"/>
    <n v="87"/>
    <s v="BASE DE DATOS"/>
    <m/>
  </r>
  <r>
    <s v="24"/>
    <x v="10"/>
    <s v="SEAL"/>
    <s v="33014010"/>
    <s v="33014010"/>
    <x v="2"/>
    <s v="AREM 2"/>
    <s v="S"/>
    <n v="0.1"/>
    <n v="0.09"/>
    <n v="0"/>
    <n v="0"/>
    <n v="0"/>
    <n v="0"/>
    <n v="0"/>
    <n v="0"/>
    <n v="0"/>
    <m/>
    <x v="0"/>
    <s v="SEAL33014010AREM 2EL"/>
    <s v="SEAL - Sociedad El‚ctrica del Sur Oeste S. A."/>
    <x v="9"/>
    <x v="9"/>
    <s v="C. T. Cotahuasi"/>
    <x v="22"/>
    <s v="EL"/>
    <x v="2"/>
    <x v="5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8.3333333333333332E-3"/>
    <n v="7.4999999999999997E-3"/>
    <n v="0"/>
    <n v="0"/>
    <n v="87"/>
    <s v="BASE DE DATOS"/>
    <m/>
  </r>
  <r>
    <s v="24"/>
    <x v="10"/>
    <s v="SEAL"/>
    <s v="33013850"/>
    <s v="33013850"/>
    <x v="2"/>
    <s v="PERKINS 4"/>
    <s v="N"/>
    <n v="0"/>
    <n v="0"/>
    <n v="0"/>
    <n v="0"/>
    <n v="0"/>
    <n v="0"/>
    <n v="0"/>
    <n v="0"/>
    <n v="0"/>
    <m/>
    <x v="0"/>
    <s v="SEAL33013850PERKINS 4EL"/>
    <s v="SEAL - Sociedad El‚ctrica del Sur Oeste S. A."/>
    <x v="9"/>
    <x v="9"/>
    <s v="C. T. Atico"/>
    <x v="19"/>
    <s v="EL"/>
    <x v="2"/>
    <x v="56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10"/>
    <s v="SEAL"/>
    <s v="33013884"/>
    <s v="33013884"/>
    <x v="2"/>
    <s v="DOOSAN"/>
    <s v="S"/>
    <n v="0.74"/>
    <n v="0.63800000000000001"/>
    <n v="0"/>
    <n v="0"/>
    <n v="0"/>
    <n v="0"/>
    <n v="0"/>
    <n v="0"/>
    <n v="0"/>
    <m/>
    <x v="0"/>
    <s v="SEAL33013884DOOSANEL"/>
    <s v="SEAL - Sociedad El‚ctrica del Sur Oeste S. A."/>
    <x v="9"/>
    <x v="9"/>
    <s v="C. T. Orcopampa"/>
    <x v="23"/>
    <s v="EL"/>
    <x v="2"/>
    <x v="57"/>
    <x v="0"/>
    <s v="Instalado"/>
    <s v="Operativo"/>
    <s v="Distribuidora"/>
    <x v="0"/>
    <x v="0"/>
    <x v="1"/>
    <x v="0"/>
    <s v="Estatal"/>
    <s v="AREQUIPA"/>
    <s v="AREQUIPA"/>
    <s v="CASTILLA"/>
    <s v="ORCOPAMPA"/>
    <n v="0"/>
    <x v="1"/>
    <n v="0"/>
    <x v="0"/>
    <x v="0"/>
    <x v="0"/>
    <s v="MWh"/>
    <n v="0"/>
    <n v="0"/>
    <m/>
    <n v="6.1666666666666668E-2"/>
    <n v="5.3166666666666668E-2"/>
    <n v="0"/>
    <n v="0"/>
    <n v="87"/>
    <s v="BASE DE DATOS"/>
    <m/>
  </r>
  <r>
    <s v="24"/>
    <x v="11"/>
    <s v="SEAL"/>
    <s v="33013810"/>
    <s v="33013810"/>
    <x v="2"/>
    <s v="CAT"/>
    <s v="N"/>
    <n v="0.5"/>
    <n v="0"/>
    <n v="0"/>
    <n v="0"/>
    <n v="0"/>
    <n v="0"/>
    <n v="0"/>
    <n v="0"/>
    <n v="0"/>
    <m/>
    <x v="0"/>
    <s v="SEAL33013810CATEL"/>
    <s v="SEAL - Sociedad El‚ctrica del Sur Oeste S. A."/>
    <x v="9"/>
    <x v="9"/>
    <s v="C. T. Ocoña"/>
    <x v="18"/>
    <s v="EL"/>
    <x v="2"/>
    <x v="42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11"/>
    <s v="SEAL"/>
    <s v="33013810"/>
    <s v="33013810"/>
    <x v="2"/>
    <s v="PERKINS 1"/>
    <s v="N"/>
    <n v="0.2"/>
    <n v="0"/>
    <n v="0"/>
    <n v="0"/>
    <n v="0"/>
    <n v="0"/>
    <n v="0"/>
    <n v="0"/>
    <n v="0"/>
    <m/>
    <x v="0"/>
    <s v="SEAL33013810PERKINS 1EL"/>
    <s v="SEAL - Sociedad El‚ctrica del Sur Oeste S. A."/>
    <x v="9"/>
    <x v="9"/>
    <s v="C. T. Ocoña"/>
    <x v="18"/>
    <s v="EL"/>
    <x v="2"/>
    <x v="43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11"/>
    <s v="SEAL"/>
    <s v="33013810"/>
    <s v="33013810"/>
    <x v="2"/>
    <s v="PERKINS 3"/>
    <s v="N"/>
    <n v="0.6"/>
    <n v="0"/>
    <n v="0"/>
    <n v="0"/>
    <n v="0"/>
    <n v="0"/>
    <n v="0"/>
    <n v="0"/>
    <n v="0"/>
    <m/>
    <x v="0"/>
    <s v="SEAL33013810PERKINS 3EL"/>
    <s v="SEAL - Sociedad El‚ctrica del Sur Oeste S. A."/>
    <x v="9"/>
    <x v="9"/>
    <s v="C. T. Ocoña"/>
    <x v="18"/>
    <s v="EL"/>
    <x v="2"/>
    <x v="44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11"/>
    <s v="SEAL"/>
    <s v="33013810"/>
    <s v="33013810"/>
    <x v="2"/>
    <s v="VOLVO1"/>
    <s v="N"/>
    <n v="0.2"/>
    <n v="0"/>
    <n v="0"/>
    <n v="0"/>
    <n v="0"/>
    <n v="0"/>
    <n v="0"/>
    <n v="0"/>
    <n v="0"/>
    <m/>
    <x v="0"/>
    <s v="SEAL33013810VOLVO1EL"/>
    <s v="SEAL - Sociedad El‚ctrica del Sur Oeste S. A."/>
    <x v="9"/>
    <x v="9"/>
    <s v="C. T. Ocoña"/>
    <x v="18"/>
    <s v="EL"/>
    <x v="2"/>
    <x v="45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11"/>
    <s v="SEAL"/>
    <s v="33013810"/>
    <s v="33013810"/>
    <x v="2"/>
    <s v="VOLVO2"/>
    <s v="N"/>
    <n v="0.2"/>
    <n v="0"/>
    <n v="0"/>
    <n v="0"/>
    <n v="0"/>
    <n v="0"/>
    <n v="0"/>
    <n v="0"/>
    <n v="0"/>
    <m/>
    <x v="0"/>
    <s v="SEAL33013810VOLVO2EL"/>
    <s v="SEAL - Sociedad El‚ctrica del Sur Oeste S. A."/>
    <x v="9"/>
    <x v="9"/>
    <s v="C. T. Ocoña"/>
    <x v="18"/>
    <s v="EL"/>
    <x v="2"/>
    <x v="46"/>
    <x v="0"/>
    <s v="Instalado"/>
    <s v="Inoperativo"/>
    <s v="Distribuidora"/>
    <x v="0"/>
    <x v="0"/>
    <x v="1"/>
    <x v="0"/>
    <s v="Estatal"/>
    <s v="AREQUIPA"/>
    <s v="AREQUIPA"/>
    <s v="CAMANA"/>
    <s v="ACOÑA"/>
    <n v="0"/>
    <x v="1"/>
    <n v="0"/>
    <x v="0"/>
    <x v="0"/>
    <x v="0"/>
    <s v="MWh"/>
    <n v="0"/>
    <n v="0"/>
    <m/>
    <n v="1.6666666666666666E-2"/>
    <n v="0"/>
    <n v="0"/>
    <n v="0"/>
    <n v="87"/>
    <s v="BASE DE DATOS"/>
    <m/>
  </r>
  <r>
    <s v="24"/>
    <x v="11"/>
    <s v="SEAL"/>
    <s v="33013850"/>
    <s v="33013850"/>
    <x v="2"/>
    <s v="PERKINS 1"/>
    <s v="S"/>
    <n v="0.46"/>
    <n v="0.38"/>
    <n v="16.916"/>
    <n v="61.406999999999996"/>
    <n v="78.322999999999993"/>
    <n v="0"/>
    <n v="454"/>
    <n v="0"/>
    <n v="0"/>
    <m/>
    <x v="0"/>
    <s v="SEAL33013850PERKINS 1EL"/>
    <s v="SEAL - Sociedad El‚ctrica del Sur Oeste S. A."/>
    <x v="9"/>
    <x v="9"/>
    <s v="C. T. Atico"/>
    <x v="19"/>
    <s v="EL"/>
    <x v="2"/>
    <x v="43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78.322999999999993"/>
    <n v="7.832299999999999E-2"/>
    <m/>
    <n v="3.8333333333333337E-2"/>
    <n v="3.1666666666666669E-2"/>
    <n v="0"/>
    <n v="0"/>
    <n v="87"/>
    <s v="BASE DE DATOS"/>
    <m/>
  </r>
  <r>
    <s v="24"/>
    <x v="11"/>
    <s v="SEAL"/>
    <s v="33013850"/>
    <s v="33013850"/>
    <x v="2"/>
    <s v="CAT"/>
    <s v="S"/>
    <n v="0.5"/>
    <n v="0.38"/>
    <n v="0"/>
    <n v="0"/>
    <n v="0"/>
    <n v="0"/>
    <n v="0"/>
    <n v="0"/>
    <n v="0"/>
    <m/>
    <x v="0"/>
    <s v="SEAL33013850CATEL"/>
    <s v="SEAL - Sociedad El‚ctrica del Sur Oeste S. A."/>
    <x v="9"/>
    <x v="9"/>
    <s v="C. T. Atico"/>
    <x v="19"/>
    <s v="EL"/>
    <x v="2"/>
    <x v="42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4.1666666666666664E-2"/>
    <n v="3.1666666666666669E-2"/>
    <n v="0"/>
    <n v="0"/>
    <n v="87"/>
    <s v="BASE DE DATOS"/>
    <m/>
  </r>
  <r>
    <s v="24"/>
    <x v="11"/>
    <s v="SEAL"/>
    <s v="33013850"/>
    <s v="33013850"/>
    <x v="2"/>
    <s v="VOLVO PENTA 2"/>
    <s v="N"/>
    <n v="0.21"/>
    <n v="0.1"/>
    <n v="0"/>
    <n v="0"/>
    <n v="0"/>
    <n v="0"/>
    <n v="0"/>
    <n v="0"/>
    <n v="0"/>
    <m/>
    <x v="0"/>
    <s v="SEAL33013850VOLVO PENTA 2EL"/>
    <s v="SEAL - Sociedad El‚ctrica del Sur Oeste S. A."/>
    <x v="9"/>
    <x v="9"/>
    <s v="C. T. Atico"/>
    <x v="19"/>
    <s v="EL"/>
    <x v="2"/>
    <x v="47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1.7499999999999998E-2"/>
    <n v="8.3333333333333332E-3"/>
    <n v="0"/>
    <n v="0"/>
    <n v="87"/>
    <s v="BASE DE DATOS"/>
    <m/>
  </r>
  <r>
    <s v="24"/>
    <x v="11"/>
    <s v="SEAL"/>
    <s v="33013850"/>
    <s v="33013850"/>
    <x v="2"/>
    <s v="PERKINS 2"/>
    <s v="S"/>
    <n v="0.46"/>
    <n v="0.38"/>
    <n v="17.225999999999999"/>
    <n v="60.774999999999999"/>
    <n v="78.001000000000005"/>
    <n v="0"/>
    <n v="450"/>
    <n v="0"/>
    <n v="0"/>
    <m/>
    <x v="0"/>
    <s v="SEAL33013850PERKINS 2EL"/>
    <s v="SEAL - Sociedad El‚ctrica del Sur Oeste S. A."/>
    <x v="9"/>
    <x v="9"/>
    <s v="C. T. Atico"/>
    <x v="19"/>
    <s v="EL"/>
    <x v="2"/>
    <x v="48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78.001000000000005"/>
    <n v="7.8001000000000001E-2"/>
    <m/>
    <n v="3.8333333333333337E-2"/>
    <n v="3.1666666666666669E-2"/>
    <n v="0"/>
    <n v="0"/>
    <n v="87"/>
    <s v="BASE DE DATOS"/>
    <m/>
  </r>
  <r>
    <s v="24"/>
    <x v="11"/>
    <s v="SEAL"/>
    <s v="33013850"/>
    <s v="33013850"/>
    <x v="2"/>
    <s v="PERKINS 3"/>
    <s v="S"/>
    <n v="0.55000000000000004"/>
    <n v="0.44"/>
    <n v="37.86"/>
    <n v="73.503"/>
    <n v="111.363"/>
    <n v="0"/>
    <n v="765"/>
    <n v="0"/>
    <n v="0"/>
    <m/>
    <x v="0"/>
    <s v="SEAL33013850PERKINS 3EL"/>
    <s v="SEAL - Sociedad El‚ctrica del Sur Oeste S. A."/>
    <x v="9"/>
    <x v="9"/>
    <s v="C. T. Atico"/>
    <x v="19"/>
    <s v="EL"/>
    <x v="2"/>
    <x v="44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111.363"/>
    <n v="0.111363"/>
    <m/>
    <n v="4.5833333333333337E-2"/>
    <n v="3.6666666666666667E-2"/>
    <n v="0"/>
    <n v="0"/>
    <n v="87"/>
    <s v="BASE DE DATOS"/>
    <m/>
  </r>
  <r>
    <s v="24"/>
    <x v="11"/>
    <s v="SEAL"/>
    <s v="33013850"/>
    <s v="33013850"/>
    <x v="2"/>
    <s v="ALGESA"/>
    <s v="S"/>
    <n v="0.74"/>
    <n v="0.68"/>
    <n v="8.8620000000000001"/>
    <n v="9.3989999999999991"/>
    <n v="18.260999999999999"/>
    <n v="0"/>
    <n v="59"/>
    <n v="0"/>
    <n v="0"/>
    <m/>
    <x v="0"/>
    <s v="SEAL33013850ALGESAEL"/>
    <s v="SEAL - Sociedad El‚ctrica del Sur Oeste S. A."/>
    <x v="9"/>
    <x v="9"/>
    <s v="C. T. Atico"/>
    <x v="19"/>
    <s v="EL"/>
    <x v="2"/>
    <x v="49"/>
    <x v="0"/>
    <s v="Instalado"/>
    <s v="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18.260999999999999"/>
    <n v="1.8260999999999999E-2"/>
    <m/>
    <n v="6.1666666666666668E-2"/>
    <n v="5.6666666666666671E-2"/>
    <n v="0"/>
    <n v="0"/>
    <n v="87"/>
    <s v="BASE DE DATOS"/>
    <m/>
  </r>
  <r>
    <s v="24"/>
    <x v="11"/>
    <s v="SEAL"/>
    <s v="33013870"/>
    <s v="33013870"/>
    <x v="2"/>
    <s v="DAEWO"/>
    <s v="N"/>
    <n v="0.34200000000000003"/>
    <n v="0"/>
    <n v="0"/>
    <n v="0"/>
    <n v="0"/>
    <n v="0"/>
    <n v="0"/>
    <n v="0"/>
    <n v="0"/>
    <m/>
    <x v="0"/>
    <s v="SEAL33013870DAEWOEL"/>
    <s v="SEAL - Sociedad El‚ctrica del Sur Oeste S. A."/>
    <x v="9"/>
    <x v="9"/>
    <s v="C. T. Caravelí"/>
    <x v="20"/>
    <s v="EL"/>
    <x v="2"/>
    <x v="50"/>
    <x v="0"/>
    <s v="Instalado"/>
    <s v="In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2.8500000000000001E-2"/>
    <n v="0"/>
    <n v="0"/>
    <n v="0"/>
    <n v="87"/>
    <s v="BASE DE DATOS"/>
    <m/>
  </r>
  <r>
    <s v="24"/>
    <x v="11"/>
    <s v="SEAL"/>
    <s v="33013870"/>
    <s v="33013870"/>
    <x v="2"/>
    <s v="PERKINS"/>
    <s v="S"/>
    <n v="0.55000000000000004"/>
    <n v="0.3"/>
    <n v="0"/>
    <n v="0"/>
    <n v="0"/>
    <n v="0"/>
    <n v="0"/>
    <n v="0"/>
    <n v="0"/>
    <m/>
    <x v="0"/>
    <s v="SEAL33013870PERKINSEL"/>
    <s v="SEAL - Sociedad El‚ctrica del Sur Oeste S. A."/>
    <x v="9"/>
    <x v="9"/>
    <s v="C. T. Caravel¡"/>
    <x v="20"/>
    <s v="EL"/>
    <x v="2"/>
    <x v="35"/>
    <x v="0"/>
    <s v="Instalado"/>
    <s v="Operativo"/>
    <s v="Distribuidora"/>
    <x v="0"/>
    <x v="0"/>
    <x v="1"/>
    <x v="0"/>
    <s v="Estatal"/>
    <s v="AREQUIPA"/>
    <s v="AREQUIPA"/>
    <s v="CARAVELI"/>
    <s v="CARAVELI"/>
    <n v="0"/>
    <x v="1"/>
    <n v="0"/>
    <x v="0"/>
    <x v="0"/>
    <x v="0"/>
    <s v="MWh"/>
    <n v="0"/>
    <n v="0"/>
    <m/>
    <n v="4.5833333333333337E-2"/>
    <n v="2.4999999999999998E-2"/>
    <n v="0"/>
    <n v="0"/>
    <n v="87"/>
    <s v="BASE DE DATOS"/>
    <m/>
  </r>
  <r>
    <s v="24"/>
    <x v="11"/>
    <s v="SEAL"/>
    <s v="33013820"/>
    <s v="33013820"/>
    <x v="2"/>
    <s v="CAT2"/>
    <s v="N"/>
    <n v="0"/>
    <n v="0"/>
    <n v="0"/>
    <n v="0"/>
    <n v="0"/>
    <n v="0"/>
    <n v="0"/>
    <n v="0"/>
    <n v="0"/>
    <m/>
    <x v="1"/>
    <s v="SEAL33013820CAT2EL"/>
    <s v="SEAL - Sociedad El‚ctrica del Sur Oeste S. A."/>
    <x v="9"/>
    <x v="9"/>
    <s v="C. T. Chala"/>
    <x v="21"/>
    <s v="EL"/>
    <x v="2"/>
    <x v="51"/>
    <x v="0"/>
    <s v="Instalado"/>
    <s v="Inoperativo"/>
    <s v="Distribuidora"/>
    <x v="0"/>
    <x v="0"/>
    <x v="1"/>
    <x v="0"/>
    <s v="Estatal"/>
    <s v="AREQUIPA"/>
    <s v="AREQUIPA"/>
    <s v="CARAVELI"/>
    <s v="CHALA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11"/>
    <s v="SEAL"/>
    <s v="33014010"/>
    <s v="33014010"/>
    <x v="2"/>
    <s v="PERKINS"/>
    <s v="S"/>
    <n v="0.45"/>
    <n v="0.35"/>
    <n v="0"/>
    <n v="0"/>
    <n v="0"/>
    <n v="0"/>
    <n v="0"/>
    <n v="0"/>
    <n v="0"/>
    <m/>
    <x v="0"/>
    <s v="SEAL33014010PERKINSEL"/>
    <s v="SEAL - Sociedad El‚ctrica del Sur Oeste S. A."/>
    <x v="9"/>
    <x v="9"/>
    <s v="C. T. Cotahuasi"/>
    <x v="22"/>
    <s v="EL"/>
    <x v="2"/>
    <x v="3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11"/>
    <s v="SEAL"/>
    <s v="33014010"/>
    <s v="33014010"/>
    <x v="2"/>
    <s v="CAT 1"/>
    <s v="S"/>
    <n v="0.45"/>
    <n v="0.35"/>
    <n v="0"/>
    <n v="0"/>
    <n v="0"/>
    <n v="0"/>
    <n v="0"/>
    <n v="0"/>
    <n v="0"/>
    <m/>
    <x v="0"/>
    <s v="SEAL33014010CAT 1EL"/>
    <s v="SEAL - Sociedad El‚ctrica del Sur Oeste S. A."/>
    <x v="9"/>
    <x v="9"/>
    <s v="C. T. Cotahuasi"/>
    <x v="22"/>
    <s v="EL"/>
    <x v="2"/>
    <x v="5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11"/>
    <s v="SEAL"/>
    <s v="33014010"/>
    <s v="33014010"/>
    <x v="2"/>
    <s v="CAT 2"/>
    <s v="S"/>
    <n v="0.45"/>
    <n v="0.35"/>
    <n v="0"/>
    <n v="0"/>
    <n v="0"/>
    <n v="0"/>
    <n v="0"/>
    <n v="0"/>
    <n v="0"/>
    <m/>
    <x v="0"/>
    <s v="SEAL33014010CAT 2EL"/>
    <s v="SEAL - Sociedad El‚ctrica del Sur Oeste S. A."/>
    <x v="9"/>
    <x v="9"/>
    <s v="C. T. Cotahuasi"/>
    <x v="22"/>
    <s v="EL"/>
    <x v="2"/>
    <x v="53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2.9166666666666664E-2"/>
    <n v="0"/>
    <n v="0"/>
    <n v="87"/>
    <s v="BASE DE DATOS"/>
    <m/>
  </r>
  <r>
    <s v="24"/>
    <x v="11"/>
    <s v="SEAL"/>
    <s v="33014010"/>
    <s v="33014010"/>
    <x v="2"/>
    <s v="CAT"/>
    <s v="N"/>
    <n v="0.45"/>
    <n v="0"/>
    <n v="0"/>
    <n v="0"/>
    <n v="0"/>
    <n v="0"/>
    <n v="0"/>
    <n v="0"/>
    <n v="0"/>
    <m/>
    <x v="0"/>
    <s v="SEAL33014010CATEL"/>
    <s v="SEAL - Sociedad El‚ctrica del Sur Oeste S. A."/>
    <x v="9"/>
    <x v="9"/>
    <s v="C. T. Cotahuasi"/>
    <x v="22"/>
    <s v="EL"/>
    <x v="2"/>
    <x v="42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3.7499999999999999E-2"/>
    <n v="0"/>
    <n v="0"/>
    <n v="0"/>
    <n v="87"/>
    <s v="BASE DE DATOS"/>
    <m/>
  </r>
  <r>
    <s v="24"/>
    <x v="11"/>
    <s v="SEAL"/>
    <s v="33014010"/>
    <s v="33014010"/>
    <x v="2"/>
    <s v="AREM 1"/>
    <s v="S"/>
    <n v="0.2"/>
    <n v="0.19500000000000001"/>
    <n v="0"/>
    <n v="0"/>
    <n v="0"/>
    <n v="0"/>
    <n v="0"/>
    <n v="0"/>
    <n v="0"/>
    <m/>
    <x v="0"/>
    <s v="SEAL33014010AREM 1EL"/>
    <s v="SEAL - Sociedad El‚ctrica del Sur Oeste S. A."/>
    <x v="9"/>
    <x v="9"/>
    <s v="C. T. Cotahuasi"/>
    <x v="22"/>
    <s v="EL"/>
    <x v="2"/>
    <x v="54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1.6666666666666666E-2"/>
    <n v="1.6250000000000001E-2"/>
    <n v="0"/>
    <n v="0"/>
    <n v="87"/>
    <s v="BASE DE DATOS"/>
    <m/>
  </r>
  <r>
    <s v="24"/>
    <x v="11"/>
    <s v="SEAL"/>
    <s v="33014010"/>
    <s v="33014010"/>
    <x v="2"/>
    <s v="AREM 2"/>
    <s v="S"/>
    <n v="0.1"/>
    <n v="0.09"/>
    <n v="0"/>
    <n v="0"/>
    <n v="0"/>
    <n v="0"/>
    <n v="0"/>
    <n v="0"/>
    <n v="0"/>
    <m/>
    <x v="0"/>
    <s v="SEAL33014010AREM 2EL"/>
    <s v="SEAL - Sociedad El‚ctrica del Sur Oeste S. A."/>
    <x v="9"/>
    <x v="9"/>
    <s v="C. T. Cotahuasi"/>
    <x v="22"/>
    <s v="EL"/>
    <x v="2"/>
    <x v="55"/>
    <x v="0"/>
    <s v="Instalado"/>
    <s v="Operativo"/>
    <s v="Distribuidora"/>
    <x v="0"/>
    <x v="0"/>
    <x v="1"/>
    <x v="0"/>
    <s v="Estatal"/>
    <s v="AREQUIPA"/>
    <s v="AREQUIPA"/>
    <s v="LA UNION"/>
    <s v="CATAHUASI"/>
    <n v="0"/>
    <x v="1"/>
    <n v="0"/>
    <x v="0"/>
    <x v="0"/>
    <x v="0"/>
    <s v="MWh"/>
    <n v="0"/>
    <n v="0"/>
    <m/>
    <n v="8.3333333333333332E-3"/>
    <n v="7.4999999999999997E-3"/>
    <n v="0"/>
    <n v="0"/>
    <n v="87"/>
    <s v="BASE DE DATOS"/>
    <m/>
  </r>
  <r>
    <s v="24"/>
    <x v="11"/>
    <s v="SEAL"/>
    <s v="33013850"/>
    <s v="33013850"/>
    <x v="2"/>
    <s v="PERKINS 4"/>
    <s v="N"/>
    <n v="0"/>
    <n v="0"/>
    <n v="0"/>
    <n v="0"/>
    <n v="0"/>
    <n v="0"/>
    <n v="0"/>
    <n v="0"/>
    <n v="0"/>
    <m/>
    <x v="0"/>
    <s v="SEAL33013850PERKINS 4EL"/>
    <s v="SEAL - Sociedad El‚ctrica del Sur Oeste S. A."/>
    <x v="9"/>
    <x v="9"/>
    <s v="C. T. Atico"/>
    <x v="19"/>
    <s v="EL"/>
    <x v="2"/>
    <x v="56"/>
    <x v="0"/>
    <s v="Instalado"/>
    <s v="Inoperativo"/>
    <s v="Distribuidora"/>
    <x v="0"/>
    <x v="1"/>
    <x v="1"/>
    <x v="0"/>
    <s v="Estatal"/>
    <s v="AREQUIPA"/>
    <s v="AREQUIPA"/>
    <s v="CARAVELI"/>
    <s v="ATICO"/>
    <n v="0"/>
    <x v="1"/>
    <n v="0"/>
    <x v="0"/>
    <x v="0"/>
    <x v="0"/>
    <s v="MWh"/>
    <n v="0"/>
    <n v="0"/>
    <m/>
    <n v="0"/>
    <n v="0"/>
    <n v="0"/>
    <n v="0"/>
    <n v="87"/>
    <s v="BASE DE DATOS"/>
    <m/>
  </r>
  <r>
    <s v="24"/>
    <x v="11"/>
    <s v="SEAL"/>
    <s v="33013884"/>
    <s v="33013884"/>
    <x v="2"/>
    <s v="DOOSAN"/>
    <s v="S"/>
    <n v="0.74"/>
    <n v="0.63800000000000001"/>
    <n v="0"/>
    <n v="0"/>
    <n v="0"/>
    <n v="0"/>
    <n v="0"/>
    <n v="0"/>
    <n v="0"/>
    <m/>
    <x v="0"/>
    <s v="SEAL33013884DOOSANEL"/>
    <s v="SEAL - Sociedad El‚ctrica del Sur Oeste S. A."/>
    <x v="9"/>
    <x v="9"/>
    <s v="C. T. Orcopampa"/>
    <x v="23"/>
    <s v="EL"/>
    <x v="2"/>
    <x v="57"/>
    <x v="0"/>
    <s v="Instalado"/>
    <s v="Operativo"/>
    <s v="Distribuidora"/>
    <x v="0"/>
    <x v="0"/>
    <x v="1"/>
    <x v="0"/>
    <s v="Estatal"/>
    <s v="AREQUIPA"/>
    <s v="AREQUIPA"/>
    <s v="CASTILLA"/>
    <s v="ORCOPAMPA"/>
    <n v="0"/>
    <x v="1"/>
    <n v="0"/>
    <x v="0"/>
    <x v="0"/>
    <x v="0"/>
    <s v="MWh"/>
    <n v="0"/>
    <n v="0"/>
    <m/>
    <n v="6.1666666666666668E-2"/>
    <n v="5.3166666666666668E-2"/>
    <n v="0"/>
    <n v="0"/>
    <n v="87"/>
    <s v="BASE DE DATOS"/>
    <m/>
  </r>
  <r>
    <s v="24"/>
    <x v="9"/>
    <s v="VILLAC"/>
    <s v="00012626"/>
    <s v="00012626"/>
    <x v="2"/>
    <s v="G-1"/>
    <s v="S"/>
    <n v="9.9"/>
    <n v="9.6639999999999997"/>
    <n v="1064.7139999999999"/>
    <n v="176.82499999999999"/>
    <n v="1241.539"/>
    <n v="0"/>
    <n v="130"/>
    <n v="0"/>
    <n v="12"/>
    <m/>
    <x v="0"/>
    <s v="VILLAC00012626G-1EL"/>
    <s v="COELVISA Consorcio El‚ctrico Villacur¡ S.A.C."/>
    <x v="18"/>
    <x v="18"/>
    <s v="CENTRAL TERMOELEC.VILLACURI"/>
    <x v="81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241.539"/>
    <n v="1.2415389999999999"/>
    <m/>
    <n v="0.82500000000000007"/>
    <n v="0.82500000000000007"/>
    <n v="0"/>
    <n v="0"/>
    <n v="18"/>
    <s v="BASE DE DATOS"/>
    <m/>
  </r>
  <r>
    <s v="24"/>
    <x v="9"/>
    <s v="VILLAC"/>
    <s v="00013725"/>
    <s v="00013725"/>
    <x v="2"/>
    <s v="G-1"/>
    <s v="S"/>
    <n v="9.9499999999999993"/>
    <n v="8.5730000000000004"/>
    <n v="944.53899999999999"/>
    <n v="156.86699999999999"/>
    <n v="1101.4059999999999"/>
    <n v="0"/>
    <n v="130"/>
    <n v="0"/>
    <n v="15"/>
    <m/>
    <x v="0"/>
    <s v="VILLAC00013725G-1EL"/>
    <s v="COELVISA Consorcio El‚ctrico Villacur¡ S.A.C."/>
    <x v="18"/>
    <x v="18"/>
    <s v="CENTRAL TERMICA SALAS"/>
    <x v="82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101.4059999999999"/>
    <n v="1.1014059999999999"/>
    <m/>
    <n v="0.82916666666666661"/>
    <n v="0.70708333333333329"/>
    <n v="0"/>
    <n v="0"/>
    <n v="18"/>
    <s v="BASE DE DATOS"/>
    <m/>
  </r>
  <r>
    <s v="24"/>
    <x v="10"/>
    <s v="VILLAC"/>
    <s v="00012626"/>
    <s v="00012626"/>
    <x v="2"/>
    <s v="G-1"/>
    <s v="S"/>
    <n v="9.9"/>
    <n v="9.6620000000000008"/>
    <n v="1021.646"/>
    <n v="259.54599999999999"/>
    <n v="1281.192"/>
    <n v="0"/>
    <n v="130"/>
    <n v="0"/>
    <n v="69"/>
    <m/>
    <x v="0"/>
    <s v="VILLAC00012626G-1EL"/>
    <s v="COELVISA Consorcio El‚ctrico Villacur¡ S.A.C."/>
    <x v="18"/>
    <x v="18"/>
    <s v="CENTRAL TERMOELEC.VILLACURI"/>
    <x v="81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281.192"/>
    <n v="1.2811920000000001"/>
    <m/>
    <n v="0.82500000000000007"/>
    <n v="0.82500000000000007"/>
    <n v="0"/>
    <n v="0"/>
    <n v="18"/>
    <s v="BASE DE DATOS"/>
    <m/>
  </r>
  <r>
    <s v="24"/>
    <x v="10"/>
    <s v="VILLAC"/>
    <s v="00013725"/>
    <s v="00013725"/>
    <x v="2"/>
    <s v="G-1"/>
    <s v="S"/>
    <n v="9.9499999999999993"/>
    <n v="8.1839999999999993"/>
    <n v="865.38099999999997"/>
    <n v="219.84700000000001"/>
    <n v="1085.2280000000001"/>
    <n v="0"/>
    <n v="130"/>
    <n v="0"/>
    <n v="9"/>
    <m/>
    <x v="0"/>
    <s v="VILLAC00013725G-1EL"/>
    <s v="COELVISA Consorcio El‚ctrico Villacur¡ S.A.C."/>
    <x v="18"/>
    <x v="18"/>
    <s v="CENTRAL TERMICA SALAS"/>
    <x v="82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085.2280000000001"/>
    <n v="1.0852280000000001"/>
    <m/>
    <n v="0.82916666666666661"/>
    <n v="0.70708333333333329"/>
    <n v="0"/>
    <n v="0"/>
    <n v="18"/>
    <s v="BASE DE DATOS"/>
    <m/>
  </r>
  <r>
    <s v="24"/>
    <x v="11"/>
    <s v="VILLAC"/>
    <s v="00013725"/>
    <s v="00013725"/>
    <x v="2"/>
    <s v="G-1"/>
    <s v="S"/>
    <n v="9.9499999999999993"/>
    <n v="8.4849999999999994"/>
    <n v="883.99400000000003"/>
    <n v="185.68199999999999"/>
    <n v="1069.6759999999999"/>
    <n v="0"/>
    <n v="120"/>
    <n v="0"/>
    <n v="12"/>
    <m/>
    <x v="0"/>
    <s v="VILLAC00013725G-1EL"/>
    <s v="COELVISA Consorcio El‚ctrico Villacur¡ S.A.C."/>
    <x v="18"/>
    <x v="18"/>
    <s v="CENTRAL TERMICA SALAS"/>
    <x v="82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069.6759999999999"/>
    <n v="1.0696759999999998"/>
    <m/>
    <n v="0.82916666666666661"/>
    <n v="0.70708333333333329"/>
    <n v="0"/>
    <n v="0"/>
    <n v="18"/>
    <s v="BASE DE DATOS"/>
    <m/>
  </r>
  <r>
    <s v="24"/>
    <x v="11"/>
    <s v="VILLAC"/>
    <s v="00012626"/>
    <s v="00012626"/>
    <x v="2"/>
    <s v="G-1"/>
    <s v="S"/>
    <n v="9.9"/>
    <n v="9.9"/>
    <n v="1047.4000000000001"/>
    <n v="220.005"/>
    <n v="1267.405"/>
    <n v="0"/>
    <n v="120"/>
    <n v="0"/>
    <n v="34"/>
    <m/>
    <x v="0"/>
    <s v="VILLAC00012626G-1EL"/>
    <s v="COELVISA Consorcio El‚ctrico Villacur¡ S.A.C."/>
    <x v="18"/>
    <x v="18"/>
    <s v="CENTRAL TERMOELEC.VILLACURI"/>
    <x v="81"/>
    <s v="EL"/>
    <x v="2"/>
    <x v="28"/>
    <x v="0"/>
    <s v="Instalado"/>
    <s v="Operativo"/>
    <s v="Distribuidora"/>
    <x v="0"/>
    <x v="0"/>
    <x v="1"/>
    <x v="0"/>
    <s v="Privado"/>
    <s v="ICA"/>
    <s v="ICA"/>
    <s v="ICA"/>
    <s v="SALAS"/>
    <n v="0"/>
    <x v="0"/>
    <n v="0"/>
    <x v="0"/>
    <x v="0"/>
    <x v="0"/>
    <s v="MWh"/>
    <n v="1267.405"/>
    <n v="1.2674049999999999"/>
    <m/>
    <n v="0.82500000000000007"/>
    <n v="0.82500000000000007"/>
    <n v="0"/>
    <n v="2.2737367544323206E-13"/>
    <n v="18"/>
    <s v="BASE DE DATOS"/>
    <m/>
  </r>
  <r>
    <s v="24"/>
    <x v="11"/>
    <s v="AURORA"/>
    <s v="13281411"/>
    <s v="13281411"/>
    <x v="1"/>
    <s v="G1"/>
    <s v="S"/>
    <n v="37.5"/>
    <n v="20.388999999999999"/>
    <n v="1664.03"/>
    <n v="8874.1"/>
    <n v="10538.13"/>
    <n v="47.25"/>
    <n v="676.75"/>
    <n v="0"/>
    <n v="0"/>
    <m/>
    <x v="0"/>
    <s v="AURORA13281411G1TV"/>
    <s v="Agroaurora S.A.C."/>
    <x v="12"/>
    <x v="12"/>
    <s v="C.T.AGROAURORA"/>
    <x v="72"/>
    <s v="TV"/>
    <x v="1"/>
    <x v="36"/>
    <x v="0"/>
    <s v="Instalado"/>
    <s v="Operativo"/>
    <s v="Generadora"/>
    <x v="0"/>
    <x v="0"/>
    <x v="0"/>
    <x v="0"/>
    <s v="Privado"/>
    <s v="PIURA"/>
    <s v="PIURA"/>
    <s v="PAITA"/>
    <s v="LA HUACA"/>
    <n v="0"/>
    <x v="3"/>
    <n v="0"/>
    <x v="1"/>
    <x v="1"/>
    <x v="0"/>
    <s v="MWh"/>
    <n v="10538.13"/>
    <n v="10.538129999999999"/>
    <m/>
    <n v="3.125"/>
    <n v="1.6990833333333333"/>
    <n v="0"/>
    <n v="1.8189894035458565E-12"/>
    <n v="2"/>
    <s v="BASE DE DATOS"/>
    <m/>
  </r>
  <r>
    <s v="24"/>
    <x v="11"/>
    <s v="AIPSAA"/>
    <s v="13177209"/>
    <s v="13177209"/>
    <x v="1"/>
    <s v="TV01"/>
    <s v="S"/>
    <n v="23"/>
    <n v="14.733000000000001"/>
    <n v="1357.2950000000001"/>
    <n v="7123.7669999999998"/>
    <n v="8481.0619999999999"/>
    <n v="168.72"/>
    <n v="574.67999999999995"/>
    <n v="0.6"/>
    <n v="0"/>
    <m/>
    <x v="0"/>
    <s v="AIPSAA13177209TV01TV"/>
    <s v="Agro Industrial Paramonga S.A."/>
    <x v="13"/>
    <x v="13"/>
    <s v="C.T. Paramonga"/>
    <x v="73"/>
    <s v="TV"/>
    <x v="1"/>
    <x v="174"/>
    <x v="0"/>
    <s v="Instalado"/>
    <s v="Operativo"/>
    <s v="Generadora"/>
    <x v="0"/>
    <x v="0"/>
    <x v="0"/>
    <x v="0"/>
    <s v="Privado"/>
    <s v="LIMA"/>
    <s v="LIMA"/>
    <s v="PARAMONGA"/>
    <s v="BARRANCA"/>
    <n v="0"/>
    <x v="3"/>
    <s v="COGENERADOR"/>
    <x v="1"/>
    <x v="2"/>
    <x v="0"/>
    <s v="MWh"/>
    <n v="8481.0619999999999"/>
    <n v="8.4810619999999997"/>
    <m/>
    <n v="1.9166666666666667"/>
    <n v="1.2277500000000001"/>
    <n v="0"/>
    <n v="0"/>
    <n v="1"/>
    <s v="BASE DE DATOS"/>
    <m/>
  </r>
  <r>
    <s v="24"/>
    <x v="5"/>
    <s v="TCHILC"/>
    <s v="33180209"/>
    <s v="33180209"/>
    <x v="3"/>
    <s v="G1"/>
    <s v="S"/>
    <n v="300"/>
    <n v="296.32"/>
    <n v="24584.368999999999"/>
    <n v="123461.652"/>
    <n v="148046.02100000001"/>
    <n v="0"/>
    <n v="527.07000000000005"/>
    <n v="0"/>
    <n v="0"/>
    <m/>
    <x v="0"/>
    <s v="TCHILC33180209G1CC"/>
    <s v="TERMOCHILCA S.A.C."/>
    <x v="37"/>
    <x v="37"/>
    <s v="C.T.SANTO DOMINGO DE LOS OLLER"/>
    <x v="112"/>
    <s v="TG"/>
    <x v="3"/>
    <x v="3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48046.02100000001"/>
    <n v="148.046021"/>
    <m/>
    <n v="25"/>
    <n v="24.693333333333332"/>
    <n v="0"/>
    <n v="0"/>
    <n v="91"/>
    <s v="BASE DE DATOS"/>
    <m/>
  </r>
  <r>
    <s v="24"/>
    <x v="7"/>
    <s v="TCHILC"/>
    <s v="33180209"/>
    <s v="33180209"/>
    <x v="3"/>
    <s v="G1"/>
    <s v="S"/>
    <n v="300"/>
    <n v="296.32"/>
    <n v="33629.338000000003"/>
    <n v="141620.41899999999"/>
    <n v="175249.75700000001"/>
    <n v="47.35"/>
    <n v="634.38"/>
    <n v="0"/>
    <n v="0"/>
    <m/>
    <x v="0"/>
    <s v="TCHILC33180209G1CC"/>
    <s v="TERMOCHILCA S.A.C."/>
    <x v="37"/>
    <x v="37"/>
    <s v="C.T.SANTO DOMINGO DE LOS OLLER"/>
    <x v="112"/>
    <s v="TG"/>
    <x v="3"/>
    <x v="3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75249.75700000001"/>
    <n v="175.24975700000002"/>
    <m/>
    <n v="25"/>
    <n v="24.693333333333332"/>
    <n v="0"/>
    <n v="-2.9103830456733704E-11"/>
    <n v="91"/>
    <s v="BASE DE DATOS"/>
    <m/>
  </r>
  <r>
    <s v="24"/>
    <x v="6"/>
    <s v="TCHILC"/>
    <s v="33180209"/>
    <s v="33180209"/>
    <x v="3"/>
    <s v="G1"/>
    <s v="S"/>
    <n v="300"/>
    <n v="296.32"/>
    <n v="29453.027999999998"/>
    <n v="130311.859"/>
    <n v="159764.88699999999"/>
    <n v="35.090000000000003"/>
    <n v="583.32000000000005"/>
    <n v="0"/>
    <n v="0"/>
    <m/>
    <x v="0"/>
    <s v="TCHILC33180209G1CC"/>
    <s v="TERMOCHILCA S.A.C."/>
    <x v="37"/>
    <x v="37"/>
    <s v="C.T.SANTO DOMINGO DE LOS OLLER"/>
    <x v="112"/>
    <s v="TG"/>
    <x v="3"/>
    <x v="3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59764.88699999999"/>
    <n v="159.76488699999999"/>
    <m/>
    <n v="25"/>
    <n v="24.693333333333332"/>
    <n v="0"/>
    <n v="0"/>
    <n v="91"/>
    <s v="BASE DE DATOS"/>
    <m/>
  </r>
  <r>
    <s v="24"/>
    <x v="8"/>
    <s v="TCHILC"/>
    <s v="33180209"/>
    <s v="33180209"/>
    <x v="3"/>
    <s v="G1"/>
    <s v="S"/>
    <n v="300"/>
    <n v="296.32"/>
    <n v="31449.467000000001"/>
    <n v="119904.849"/>
    <n v="151354.31599999999"/>
    <n v="35.090000000000003"/>
    <n v="576.42999999999995"/>
    <n v="0"/>
    <n v="0"/>
    <m/>
    <x v="0"/>
    <s v="TCHILC33180209G1CC"/>
    <s v="TERMOCHILCA S.A.C."/>
    <x v="37"/>
    <x v="37"/>
    <s v="C.T.SANTO DOMINGO DE LOS OLLER"/>
    <x v="112"/>
    <s v="TG"/>
    <x v="3"/>
    <x v="3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51354.31599999999"/>
    <n v="151.35431599999998"/>
    <m/>
    <n v="25"/>
    <n v="24.693333333333332"/>
    <n v="0"/>
    <n v="0"/>
    <n v="91"/>
    <s v="BASE DE DATOS"/>
    <m/>
  </r>
  <r>
    <s v="24"/>
    <x v="11"/>
    <s v="CEVER2"/>
    <s v="33021893"/>
    <s v="33021893"/>
    <x v="2"/>
    <s v="Grupo 4"/>
    <s v="S"/>
    <n v="0.68"/>
    <n v="0.50900000000000001"/>
    <n v="0"/>
    <n v="0"/>
    <n v="0"/>
    <n v="0"/>
    <n v="0"/>
    <n v="0"/>
    <n v="0"/>
    <m/>
    <x v="0"/>
    <s v="CEVER233021893Grupo 4EL"/>
    <s v="Sociedad Minera Cerro Verde S.A."/>
    <x v="19"/>
    <x v="19"/>
    <s v="C. T. Cerro Verde"/>
    <x v="83"/>
    <s v="EL"/>
    <x v="2"/>
    <x v="177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5.6666666666666671E-2"/>
    <n v="4.2416666666666665E-2"/>
    <n v="0"/>
    <n v="0"/>
    <n v="88"/>
    <s v="BASE DE DATOS"/>
    <m/>
  </r>
  <r>
    <s v="24"/>
    <x v="11"/>
    <s v="CEVER2"/>
    <s v="33021893"/>
    <s v="33021893"/>
    <x v="2"/>
    <s v="Grupo 5"/>
    <s v="S"/>
    <n v="1.825"/>
    <n v="1.2170000000000001"/>
    <n v="0"/>
    <n v="0"/>
    <n v="0"/>
    <n v="0"/>
    <n v="0"/>
    <n v="0"/>
    <n v="0"/>
    <m/>
    <x v="0"/>
    <s v="CEVER233021893Grupo 5EL"/>
    <s v="Sociedad Minera Cerro Verde S.A."/>
    <x v="19"/>
    <x v="19"/>
    <s v="C. T. Cerro Verde"/>
    <x v="83"/>
    <s v="EL"/>
    <x v="2"/>
    <x v="191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5208333333333332"/>
    <n v="0.10141666666666667"/>
    <n v="0"/>
    <n v="0"/>
    <n v="88"/>
    <s v="BASE DE DATOS"/>
    <m/>
  </r>
  <r>
    <s v="24"/>
    <x v="11"/>
    <s v="CEVER2"/>
    <s v="33021893"/>
    <s v="33021893"/>
    <x v="2"/>
    <s v="C2-3850-GE-001"/>
    <s v="S"/>
    <n v="2"/>
    <n v="2"/>
    <n v="0"/>
    <n v="0"/>
    <n v="0"/>
    <n v="0"/>
    <n v="0"/>
    <n v="0"/>
    <n v="0"/>
    <m/>
    <x v="0"/>
    <s v="CEVER233021893C2-3850-GE-001EL"/>
    <s v="Sociedad Minera Cerro Verde S.A."/>
    <x v="19"/>
    <x v="19"/>
    <s v="C. T. Cerro Verde"/>
    <x v="83"/>
    <s v="TG"/>
    <x v="0"/>
    <x v="192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11"/>
    <s v="CEVER2"/>
    <s v="33021893"/>
    <s v="33021893"/>
    <x v="2"/>
    <s v="C2-3850-GE-002"/>
    <s v="S"/>
    <n v="2"/>
    <n v="2"/>
    <n v="0"/>
    <n v="0"/>
    <n v="0"/>
    <n v="0"/>
    <n v="0"/>
    <n v="0"/>
    <n v="0"/>
    <m/>
    <x v="0"/>
    <s v="CEVER233021893C2-3850-GE-002EL"/>
    <s v="Sociedad Minera Cerro Verde S.A."/>
    <x v="19"/>
    <x v="19"/>
    <s v="C. T. Cerro Verde"/>
    <x v="83"/>
    <s v="TG"/>
    <x v="0"/>
    <x v="193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11"/>
    <s v="CEVER2"/>
    <s v="33021893"/>
    <s v="33021893"/>
    <x v="2"/>
    <s v="C2-3850-GE-003"/>
    <s v="S"/>
    <n v="2"/>
    <n v="2"/>
    <n v="0"/>
    <n v="0"/>
    <n v="0"/>
    <n v="0"/>
    <n v="0"/>
    <n v="0"/>
    <n v="0"/>
    <m/>
    <x v="0"/>
    <s v="CEVER233021893C2-3850-GE-003EL"/>
    <s v="Sociedad Minera Cerro Verde S.A."/>
    <x v="19"/>
    <x v="19"/>
    <s v="C. T. Cerro Verde"/>
    <x v="83"/>
    <s v="TG"/>
    <x v="0"/>
    <x v="194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11"/>
    <s v="CEVER2"/>
    <s v="33021893"/>
    <s v="33021893"/>
    <x v="2"/>
    <s v="MOTIVATOR"/>
    <s v="S"/>
    <n v="2"/>
    <n v="2"/>
    <n v="0"/>
    <n v="0"/>
    <n v="0"/>
    <n v="0"/>
    <n v="0"/>
    <n v="0"/>
    <n v="0"/>
    <m/>
    <x v="0"/>
    <s v="CEVER233021893MOTIVATOREL"/>
    <s v="Sociedad Minera Cerro Verde S.A."/>
    <x v="19"/>
    <x v="19"/>
    <s v="C. T. Cerro Verde"/>
    <x v="83"/>
    <s v="TG"/>
    <x v="0"/>
    <x v="196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11"/>
    <s v="CEVER2"/>
    <s v="33021893"/>
    <s v="33021893"/>
    <x v="0"/>
    <s v="TG1"/>
    <s v="S"/>
    <n v="19.399999999999999"/>
    <n v="14.82"/>
    <n v="0"/>
    <n v="0"/>
    <n v="0"/>
    <n v="0"/>
    <n v="0"/>
    <n v="0"/>
    <n v="0"/>
    <m/>
    <x v="0"/>
    <s v="CEVER233021893TG1TG"/>
    <s v="Sociedad Minera Cerro Verde S.A."/>
    <x v="19"/>
    <x v="19"/>
    <s v="C. T. Cerro Verde"/>
    <x v="83"/>
    <s v="TG"/>
    <x v="0"/>
    <x v="0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1.6166666666666665"/>
    <n v="1.2350000000000001"/>
    <n v="0"/>
    <n v="0"/>
    <n v="88"/>
    <s v="BASE DE DATOS"/>
    <m/>
  </r>
  <r>
    <s v="24"/>
    <x v="11"/>
    <s v="CEVER2"/>
    <s v="33359615"/>
    <s v="33359615"/>
    <x v="0"/>
    <s v="TG1"/>
    <s v="S"/>
    <n v="181.3"/>
    <n v="179.37299999999999"/>
    <n v="0"/>
    <n v="1974.8009999999999"/>
    <n v="1974.8009999999999"/>
    <n v="164"/>
    <n v="17.600000000000001"/>
    <n v="0"/>
    <n v="153.13"/>
    <m/>
    <x v="0"/>
    <s v="CEVER233359615TG1TG"/>
    <s v="Sociedad Minera Cerro Verde S.A."/>
    <x v="19"/>
    <x v="19"/>
    <s v="C. T. Recka"/>
    <x v="84"/>
    <s v="TG"/>
    <x v="0"/>
    <x v="197"/>
    <x v="0"/>
    <s v="Instalado"/>
    <s v="Operativo"/>
    <s v="Generadora"/>
    <x v="0"/>
    <x v="0"/>
    <x v="0"/>
    <x v="0"/>
    <s v="Privado"/>
    <s v="LAMBAYEQUE"/>
    <s v="LAMBAYEQUE"/>
    <s v="CHICLAYO"/>
    <s v="REQUE"/>
    <n v="0"/>
    <x v="1"/>
    <n v="0"/>
    <x v="0"/>
    <x v="0"/>
    <x v="0"/>
    <s v="MWh"/>
    <n v="1974.8009999999999"/>
    <n v="1.974801"/>
    <m/>
    <n v="15.108333333333334"/>
    <n v="14.947749999999999"/>
    <n v="0"/>
    <n v="0"/>
    <n v="88"/>
    <s v="BASE DE DATOS"/>
    <m/>
  </r>
  <r>
    <s v="24"/>
    <x v="8"/>
    <s v="ENEPIU"/>
    <s v="33024793"/>
    <s v="33024793"/>
    <x v="0"/>
    <s v="Unidad TG-6"/>
    <s v="N"/>
    <n v="51.39"/>
    <n v="49.627000000000002"/>
    <n v="6698.0550000000003"/>
    <n v="20508.219000000001"/>
    <n v="27206.274000000001"/>
    <n v="0"/>
    <n v="564.95000000000005"/>
    <n v="0"/>
    <n v="0"/>
    <m/>
    <x v="0"/>
    <s v="ENEPIU33024793Unidad TG-6TG"/>
    <s v="ENEL Generación Piura S.A."/>
    <x v="17"/>
    <x v="17"/>
    <s v="C. T. Malacas"/>
    <x v="78"/>
    <s v="TG"/>
    <x v="0"/>
    <x v="188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27206.274000000001"/>
    <n v="27.206274000000001"/>
    <m/>
    <n v="4.2824999999999998"/>
    <n v="4.1355833333333338"/>
    <n v="0"/>
    <n v="0"/>
    <n v="47"/>
    <s v="BASE DE DATOS"/>
    <m/>
  </r>
  <r>
    <s v="24"/>
    <x v="8"/>
    <s v="ENEPIU"/>
    <s v="33070996"/>
    <s v="33070996"/>
    <x v="0"/>
    <s v="Unid. TG-4"/>
    <s v="S"/>
    <n v="101.3"/>
    <n v="99.950999999999993"/>
    <n v="3095.6860000000001"/>
    <n v="4540.7709999999997"/>
    <n v="7636.4570000000003"/>
    <n v="0"/>
    <n v="156.07"/>
    <n v="0"/>
    <n v="0"/>
    <m/>
    <x v="0"/>
    <s v="ENEPIU33070996Unid. TG-4TG"/>
    <s v="ENEL Generación Piura S.A."/>
    <x v="17"/>
    <x v="17"/>
    <s v="C. T. Malacas 2"/>
    <x v="79"/>
    <s v="TG"/>
    <x v="0"/>
    <x v="189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7636.4570000000003"/>
    <n v="7.6364570000000001"/>
    <m/>
    <n v="8.4416666666666664"/>
    <n v="7.6325833333333328"/>
    <n v="0"/>
    <n v="0"/>
    <n v="47"/>
    <s v="BASE DE DATOS"/>
    <m/>
  </r>
  <r>
    <s v="24"/>
    <x v="8"/>
    <s v="ENEPIU"/>
    <s v="33282311"/>
    <s v="33282311"/>
    <x v="0"/>
    <s v="Unid. TG-5"/>
    <s v="S"/>
    <n v="177.65"/>
    <n v="184.90299999999999"/>
    <n v="342.11799999999999"/>
    <n v="156.18899999999999"/>
    <n v="498.30700000000002"/>
    <n v="0"/>
    <n v="4.55"/>
    <n v="0"/>
    <n v="0"/>
    <m/>
    <x v="0"/>
    <s v="ENEPIU33282311Unid. TG-5TG"/>
    <s v="ENEL Generación Piura S.A."/>
    <x v="17"/>
    <x v="17"/>
    <s v="C. T. Malacas 3"/>
    <x v="80"/>
    <s v="TG"/>
    <x v="0"/>
    <x v="190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498.30700000000002"/>
    <n v="0.498307"/>
    <m/>
    <n v="14.804166666666667"/>
    <n v="15.408583333333333"/>
    <n v="0"/>
    <n v="0"/>
    <n v="47"/>
    <s v="BASE DE DATOS"/>
    <m/>
  </r>
  <r>
    <s v="24"/>
    <x v="10"/>
    <s v="ENEPIU"/>
    <s v="33024793"/>
    <s v="33024793"/>
    <x v="0"/>
    <s v="Unidad TG-6"/>
    <s v="N"/>
    <n v="51.39"/>
    <n v="49.627000000000002"/>
    <n v="5190.6809999999996"/>
    <n v="14693.629000000001"/>
    <n v="19884.310000000001"/>
    <n v="302.97000000000003"/>
    <n v="416.83"/>
    <n v="0"/>
    <n v="0"/>
    <m/>
    <x v="0"/>
    <s v="ENEPIU33024793Unidad TG-6TG"/>
    <s v="ENEL Generación Piura S.A."/>
    <x v="17"/>
    <x v="17"/>
    <s v="C. T. Malacas"/>
    <x v="78"/>
    <s v="TG"/>
    <x v="0"/>
    <x v="188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19884.310000000001"/>
    <n v="19.884310000000003"/>
    <m/>
    <n v="4.2824999999999998"/>
    <n v="4.1355833333333338"/>
    <n v="0"/>
    <n v="0"/>
    <n v="47"/>
    <s v="BASE DE DATOS"/>
    <m/>
  </r>
  <r>
    <s v="24"/>
    <x v="10"/>
    <s v="ENEPIU"/>
    <s v="33070996"/>
    <s v="33070996"/>
    <x v="0"/>
    <s v="Unid. TG-4"/>
    <s v="S"/>
    <n v="101.3"/>
    <n v="99.950999999999993"/>
    <n v="4817.3549999999996"/>
    <n v="6248.8909999999996"/>
    <n v="11066.245999999999"/>
    <n v="71.13"/>
    <n v="224.72"/>
    <n v="0"/>
    <n v="0"/>
    <m/>
    <x v="0"/>
    <s v="ENEPIU33070996Unid. TG-4TG"/>
    <s v="ENEL Generación Piura S.A."/>
    <x v="17"/>
    <x v="17"/>
    <s v="C. T. Malacas 2"/>
    <x v="79"/>
    <s v="TG"/>
    <x v="0"/>
    <x v="189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11066.245999999999"/>
    <n v="11.066246"/>
    <m/>
    <n v="8.4416666666666664"/>
    <n v="7.6325833333333328"/>
    <n v="0"/>
    <n v="0"/>
    <n v="47"/>
    <s v="BASE DE DATOS"/>
    <m/>
  </r>
  <r>
    <s v="24"/>
    <x v="10"/>
    <s v="ENEPIU"/>
    <s v="33282311"/>
    <s v="33282311"/>
    <x v="0"/>
    <s v="Unid. TG-5"/>
    <s v="S"/>
    <n v="177.65"/>
    <n v="184.90299999999999"/>
    <n v="0"/>
    <n v="0"/>
    <n v="0"/>
    <n v="0"/>
    <n v="0"/>
    <n v="0"/>
    <n v="0"/>
    <m/>
    <x v="0"/>
    <s v="ENEPIU33282311Unid. TG-5TG"/>
    <s v="ENEL Generación Piura S.A."/>
    <x v="17"/>
    <x v="17"/>
    <s v="C. T. Malacas 3"/>
    <x v="80"/>
    <s v="TG"/>
    <x v="0"/>
    <x v="190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0"/>
    <n v="0"/>
    <m/>
    <n v="14.804166666666667"/>
    <n v="15.408583333333333"/>
    <n v="0"/>
    <n v="0"/>
    <n v="47"/>
    <s v="BASE DE DATOS"/>
    <m/>
  </r>
  <r>
    <s v="24"/>
    <x v="11"/>
    <s v="ENEPIU"/>
    <s v="33024793"/>
    <s v="33024793"/>
    <x v="0"/>
    <s v="Unidad TG-6"/>
    <s v="N"/>
    <n v="51.39"/>
    <n v="49.627000000000002"/>
    <n v="6497.1580000000004"/>
    <n v="17840.050999999999"/>
    <n v="24337.208999999999"/>
    <n v="0"/>
    <n v="539.4"/>
    <n v="0"/>
    <n v="0"/>
    <m/>
    <x v="0"/>
    <s v="ENEPIU33024793Unidad TG-6TG"/>
    <s v="ENEL Generación Piura S.A."/>
    <x v="17"/>
    <x v="17"/>
    <s v="C. T. Malacas"/>
    <x v="78"/>
    <s v="TG"/>
    <x v="0"/>
    <x v="188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24337.208999999999"/>
    <n v="24.337208999999998"/>
    <m/>
    <n v="4.2824999999999998"/>
    <n v="4.1355833333333338"/>
    <n v="0"/>
    <n v="0"/>
    <n v="47"/>
    <s v="BASE DE DATOS"/>
    <m/>
  </r>
  <r>
    <s v="24"/>
    <x v="11"/>
    <s v="ENEPIU"/>
    <s v="33070996"/>
    <s v="33070996"/>
    <x v="0"/>
    <s v="Unid. TG-4"/>
    <s v="S"/>
    <n v="101.3"/>
    <n v="99.950999999999993"/>
    <n v="1888.5609999999999"/>
    <n v="3182.2350000000001"/>
    <n v="5070.7960000000003"/>
    <n v="0"/>
    <n v="100.63"/>
    <n v="0"/>
    <n v="0"/>
    <m/>
    <x v="0"/>
    <s v="ENEPIU33070996Unid. TG-4TG"/>
    <s v="ENEL Generación Piura S.A."/>
    <x v="17"/>
    <x v="17"/>
    <s v="C. T. Malacas 2"/>
    <x v="79"/>
    <s v="TG"/>
    <x v="0"/>
    <x v="189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5070.7960000000003"/>
    <n v="5.0707960000000005"/>
    <m/>
    <n v="8.4416666666666664"/>
    <n v="7.6325833333333328"/>
    <n v="0"/>
    <n v="0"/>
    <n v="47"/>
    <s v="BASE DE DATOS"/>
    <m/>
  </r>
  <r>
    <s v="24"/>
    <x v="11"/>
    <s v="ENEPIU"/>
    <s v="33282311"/>
    <s v="33282311"/>
    <x v="0"/>
    <s v="Unid. TG-5"/>
    <s v="S"/>
    <n v="177.65"/>
    <n v="184.90299999999999"/>
    <n v="529.899"/>
    <n v="0"/>
    <n v="529.899"/>
    <n v="0"/>
    <n v="3.43"/>
    <n v="0"/>
    <n v="0"/>
    <m/>
    <x v="0"/>
    <s v="ENEPIU33282311Unid. TG-5TG"/>
    <s v="ENEL Generación Piura S.A."/>
    <x v="17"/>
    <x v="17"/>
    <s v="C. T. Malacas 3"/>
    <x v="80"/>
    <s v="TG"/>
    <x v="0"/>
    <x v="190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529.899"/>
    <n v="0.52989900000000001"/>
    <m/>
    <n v="14.804166666666667"/>
    <n v="15.408583333333333"/>
    <n v="0"/>
    <n v="0"/>
    <n v="47"/>
    <s v="BASE DE DATOS"/>
    <m/>
  </r>
  <r>
    <s v="24"/>
    <x v="11"/>
    <s v="ENGIEP"/>
    <s v="53201207"/>
    <s v="53201207"/>
    <x v="0"/>
    <s v="TG11"/>
    <s v="S"/>
    <n v="180.9"/>
    <n v="173.52799999999999"/>
    <n v="18365.289000000001"/>
    <n v="46375.622000000003"/>
    <n v="64740.911"/>
    <n v="0"/>
    <n v="438.35"/>
    <n v="3.23"/>
    <n v="0"/>
    <m/>
    <x v="0"/>
    <s v="ENGIEP53201207TG11TG"/>
    <s v="ENGIE Energía Perú S.A."/>
    <x v="28"/>
    <x v="28"/>
    <s v="C. T. CHILCA1"/>
    <x v="98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64740.911"/>
    <n v="64.740910999999997"/>
    <m/>
    <n v="15.075000000000001"/>
    <n v="14.460666666666667"/>
    <n v="0"/>
    <n v="7.2759576141834259E-12"/>
    <n v="50"/>
    <s v="BASE DE DATOS"/>
    <m/>
  </r>
  <r>
    <s v="24"/>
    <x v="11"/>
    <s v="ENGIEP"/>
    <s v="53201207"/>
    <s v="53201207"/>
    <x v="0"/>
    <s v="TG12"/>
    <s v="S"/>
    <n v="180.9"/>
    <n v="170.565"/>
    <n v="17668.254000000001"/>
    <n v="38262.173999999999"/>
    <n v="55930.428"/>
    <n v="0"/>
    <n v="403.45"/>
    <n v="0"/>
    <n v="0"/>
    <m/>
    <x v="0"/>
    <s v="ENGIEP53201207TG12TG"/>
    <s v="ENGIE Energía Perú S.A."/>
    <x v="28"/>
    <x v="28"/>
    <s v="C. T. CHILCA1"/>
    <x v="98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55930.428"/>
    <n v="55.930427999999999"/>
    <m/>
    <n v="15.075000000000001"/>
    <n v="14.213749999999999"/>
    <n v="0"/>
    <n v="0"/>
    <n v="50"/>
    <s v="BASE DE DATOS"/>
    <m/>
  </r>
  <r>
    <s v="24"/>
    <x v="11"/>
    <s v="ENGIEP"/>
    <s v="53201207"/>
    <s v="53201207"/>
    <x v="0"/>
    <s v="TG21"/>
    <s v="S"/>
    <n v="199.8"/>
    <n v="191.21799999999999"/>
    <n v="13058.716"/>
    <n v="24693.451000000001"/>
    <n v="37752.167999999998"/>
    <n v="0"/>
    <n v="246.98"/>
    <n v="0"/>
    <n v="0"/>
    <m/>
    <x v="0"/>
    <s v="ENGIEP53201207TG21TG"/>
    <s v="ENGIE Energía Perú S.A."/>
    <x v="28"/>
    <x v="28"/>
    <s v="C. T. CHILCA1"/>
    <x v="98"/>
    <s v="TG"/>
    <x v="3"/>
    <x v="22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37752.167999999998"/>
    <n v="37.752167999999998"/>
    <m/>
    <n v="16.650000000000002"/>
    <n v="15.934833333333332"/>
    <n v="0"/>
    <n v="-9.9999999656574801E-4"/>
    <n v="50"/>
    <s v="BASE DE DATOS"/>
    <m/>
  </r>
  <r>
    <s v="24"/>
    <x v="11"/>
    <s v="ENGIEP"/>
    <s v="53201207"/>
    <s v="53201207"/>
    <x v="1"/>
    <s v="TV21"/>
    <s v="S"/>
    <n v="292"/>
    <n v="268.072"/>
    <n v="20265.356"/>
    <n v="53153.796000000002"/>
    <n v="73419.152000000002"/>
    <n v="0"/>
    <n v="484.55"/>
    <n v="0"/>
    <n v="0"/>
    <m/>
    <x v="0"/>
    <s v="ENGIEP53201207TV21TV"/>
    <s v="ENGIE Energía Perú S.A."/>
    <x v="28"/>
    <x v="28"/>
    <s v="C.T. CHILCA1"/>
    <x v="98"/>
    <s v="TV"/>
    <x v="3"/>
    <x v="222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3419.152000000002"/>
    <n v="73.419151999999997"/>
    <m/>
    <n v="24.333333333333332"/>
    <n v="22.339333333333332"/>
    <n v="0"/>
    <n v="0"/>
    <n v="50"/>
    <s v="BASE DE DATOS"/>
    <m/>
  </r>
  <r>
    <s v="24"/>
    <x v="11"/>
    <s v="ENGIEP"/>
    <s v="53201207"/>
    <s v="53201207"/>
    <x v="0"/>
    <s v="TG41"/>
    <s v="S"/>
    <n v="73.599999999999994"/>
    <n v="74.215999999999994"/>
    <n v="963.94100000000003"/>
    <n v="410.74099999999999"/>
    <n v="1374.682"/>
    <n v="103.67"/>
    <n v="20.47"/>
    <n v="0"/>
    <n v="0"/>
    <m/>
    <x v="0"/>
    <s v="ENGIEP53201207TG41TG"/>
    <s v="ENGIE Energía Perú S.A."/>
    <x v="28"/>
    <x v="28"/>
    <s v="C. T. CHILCA1"/>
    <x v="98"/>
    <s v="TG"/>
    <x v="3"/>
    <x v="22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74.682"/>
    <n v="1.374682"/>
    <m/>
    <n v="6.1333333333333329"/>
    <n v="6.1846666666666659"/>
    <n v="0"/>
    <n v="0"/>
    <n v="50"/>
    <s v="BASE DE DATOS"/>
    <m/>
  </r>
  <r>
    <s v="24"/>
    <x v="11"/>
    <s v="ENGIEP"/>
    <s v="53201207"/>
    <s v="53201207"/>
    <x v="1"/>
    <s v="TV41"/>
    <s v="S"/>
    <n v="45"/>
    <n v="36.281999999999996"/>
    <n v="0"/>
    <n v="0"/>
    <n v="0"/>
    <n v="0"/>
    <n v="0"/>
    <n v="0"/>
    <n v="0"/>
    <m/>
    <x v="0"/>
    <s v="ENGIEP53201207TV41TV"/>
    <s v="ENGIE Energía Perú S.A."/>
    <x v="28"/>
    <x v="28"/>
    <s v="C.T. CHILCA1"/>
    <x v="98"/>
    <s v="TV"/>
    <x v="3"/>
    <x v="22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0"/>
    <n v="0"/>
    <m/>
    <n v="4.0909090909090908"/>
    <n v="3.2983636363636362"/>
    <n v="0"/>
    <n v="0"/>
    <n v="50"/>
    <s v="BASE DE DATOS"/>
    <m/>
  </r>
  <r>
    <s v="24"/>
    <x v="11"/>
    <s v="ENGIEP"/>
    <s v="33357414"/>
    <s v="33357414"/>
    <x v="0"/>
    <s v="TG1 NEPI"/>
    <s v="S"/>
    <n v="203.43"/>
    <n v="206.495"/>
    <n v="0"/>
    <n v="0"/>
    <n v="0"/>
    <n v="127"/>
    <n v="0"/>
    <n v="0"/>
    <n v="0"/>
    <m/>
    <x v="0"/>
    <s v="ENGIEP33357414TG1 NEPITG"/>
    <s v="ENGIE Energía Perú S.A."/>
    <x v="28"/>
    <x v="28"/>
    <s v="C.T. NEPI"/>
    <x v="99"/>
    <s v="TG"/>
    <x v="0"/>
    <x v="236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0"/>
    <n v="0"/>
    <m/>
    <n v="29.958749999999998"/>
    <n v="25.811875000000001"/>
    <n v="0"/>
    <n v="0"/>
    <n v="50"/>
    <s v="BASE DE DATOS"/>
    <m/>
  </r>
  <r>
    <s v="24"/>
    <x v="11"/>
    <s v="ENGIEP"/>
    <s v="33357414"/>
    <s v="33357414"/>
    <x v="0"/>
    <s v="TG2 NEPI"/>
    <s v="S"/>
    <n v="203.43"/>
    <n v="206.11500000000001"/>
    <n v="0"/>
    <n v="0"/>
    <n v="0"/>
    <n v="9.73"/>
    <n v="0"/>
    <n v="0"/>
    <n v="0"/>
    <m/>
    <x v="0"/>
    <s v="ENGIEP33357414TG2 NEPITG"/>
    <s v="ENGIE Energía Perú S.A."/>
    <x v="28"/>
    <x v="28"/>
    <s v="C.T. NEPI"/>
    <x v="99"/>
    <s v="TG"/>
    <x v="0"/>
    <x v="233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0"/>
    <n v="0"/>
    <m/>
    <n v="39.945"/>
    <n v="34.352499999999999"/>
    <n v="0"/>
    <n v="0"/>
    <n v="50"/>
    <s v="BASE DE DATOS"/>
    <m/>
  </r>
  <r>
    <s v="24"/>
    <x v="11"/>
    <s v="ENGIEP"/>
    <s v="33357414"/>
    <s v="33357414"/>
    <x v="0"/>
    <s v="TG3 NEPI"/>
    <s v="S"/>
    <n v="203.43"/>
    <n v="205.99"/>
    <n v="0"/>
    <n v="0"/>
    <n v="0"/>
    <n v="7.08"/>
    <n v="0"/>
    <n v="0"/>
    <n v="0"/>
    <m/>
    <x v="0"/>
    <s v="ENGIEP33357414TG3 NEPITG"/>
    <s v="ENGIE Energía Perú S.A."/>
    <x v="28"/>
    <x v="28"/>
    <s v="C.T. NEPI"/>
    <x v="99"/>
    <s v="TG"/>
    <x v="0"/>
    <x v="225"/>
    <x v="0"/>
    <s v="Instalado"/>
    <s v="Operativo"/>
    <s v="Generadora"/>
    <x v="0"/>
    <x v="0"/>
    <x v="0"/>
    <x v="0"/>
    <s v="Privado"/>
    <s v="MOQUEGUA"/>
    <s v="MOQUEGUA"/>
    <s v="ILO"/>
    <s v="ILO"/>
    <n v="0"/>
    <x v="1"/>
    <n v="0"/>
    <x v="0"/>
    <x v="0"/>
    <x v="0"/>
    <s v="MWh"/>
    <n v="0"/>
    <n v="0"/>
    <m/>
    <n v="34.238571428571426"/>
    <n v="29.427142857142858"/>
    <n v="0"/>
    <n v="0"/>
    <n v="50"/>
    <s v="BASE DE DATOS"/>
    <m/>
  </r>
  <r>
    <s v="24"/>
    <x v="11"/>
    <s v="ENGIEP"/>
    <s v="33280811"/>
    <s v="33280811"/>
    <x v="0"/>
    <s v="GE (TG1)"/>
    <s v="S"/>
    <n v="189.55"/>
    <n v="167.61199999999999"/>
    <n v="0"/>
    <n v="0"/>
    <n v="0"/>
    <n v="216"/>
    <n v="0"/>
    <n v="0"/>
    <n v="0"/>
    <m/>
    <x v="0"/>
    <s v="ENGIEP33280811GE (TG1)TG"/>
    <s v="ENGIE Energía Perú S.A."/>
    <x v="28"/>
    <x v="28"/>
    <s v="C. T. RF ILO"/>
    <x v="102"/>
    <s v="TG"/>
    <x v="0"/>
    <x v="237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0"/>
    <n v="0"/>
    <m/>
    <n v="37.910000000000004"/>
    <n v="33.522399999999998"/>
    <n v="0"/>
    <n v="0"/>
    <n v="50"/>
    <s v="BASE DE DATOS"/>
    <m/>
  </r>
  <r>
    <s v="24"/>
    <x v="11"/>
    <s v="ENGIEP"/>
    <s v="33280811"/>
    <s v="33280811"/>
    <x v="0"/>
    <s v="GE (TG2)"/>
    <s v="S"/>
    <n v="189.55"/>
    <n v="167.971"/>
    <n v="0"/>
    <n v="0"/>
    <n v="0"/>
    <n v="216"/>
    <n v="0"/>
    <n v="0"/>
    <n v="0"/>
    <m/>
    <x v="0"/>
    <s v="ENGIEP33280811GE (TG2)TG"/>
    <s v="ENGIE Energía Perú S.A."/>
    <x v="28"/>
    <x v="28"/>
    <s v="C. T. RF ILO"/>
    <x v="102"/>
    <s v="TG"/>
    <x v="0"/>
    <x v="231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0"/>
    <n v="0"/>
    <m/>
    <n v="31.591666666666669"/>
    <n v="27.995166666666666"/>
    <n v="0"/>
    <n v="0"/>
    <n v="50"/>
    <s v="BASE DE DATOS"/>
    <m/>
  </r>
  <r>
    <s v="24"/>
    <x v="11"/>
    <s v="ENGIEP"/>
    <s v="33280811"/>
    <s v="33280811"/>
    <x v="0"/>
    <s v="GE (TG3)"/>
    <s v="S"/>
    <n v="189.55"/>
    <n v="166.227"/>
    <n v="0"/>
    <n v="0"/>
    <n v="0"/>
    <n v="216"/>
    <n v="0"/>
    <n v="0"/>
    <n v="0"/>
    <m/>
    <x v="0"/>
    <s v="ENGIEP33280811GE (TG3)TG"/>
    <s v="ENGIE Energía Perú S.A."/>
    <x v="28"/>
    <x v="28"/>
    <s v="C. T. RF ILO"/>
    <x v="102"/>
    <s v="TG"/>
    <x v="0"/>
    <x v="232"/>
    <x v="0"/>
    <s v="Instalado"/>
    <s v="Operativo"/>
    <s v="Generadora"/>
    <x v="0"/>
    <x v="0"/>
    <x v="0"/>
    <x v="0"/>
    <s v="Privado"/>
    <s v="MOQUEGUA"/>
    <s v="MOQUEGUA"/>
    <s v="ILO"/>
    <s v="PACOCHA"/>
    <n v="0"/>
    <x v="1"/>
    <n v="0"/>
    <x v="0"/>
    <x v="0"/>
    <x v="0"/>
    <s v="MWh"/>
    <n v="0"/>
    <n v="0"/>
    <m/>
    <n v="31.591666666666669"/>
    <n v="27.704499999999999"/>
    <n v="0"/>
    <n v="0"/>
    <n v="50"/>
    <s v="BASE DE DATOS"/>
    <m/>
  </r>
  <r>
    <s v="24"/>
    <x v="11"/>
    <s v="IENEPE"/>
    <s v="33362415"/>
    <s v="33362415"/>
    <x v="2"/>
    <s v="G1-G25"/>
    <s v="S"/>
    <n v="45.63"/>
    <n v="40.6"/>
    <n v="0"/>
    <n v="0"/>
    <n v="0"/>
    <n v="0"/>
    <n v="0"/>
    <n v="0"/>
    <n v="0"/>
    <m/>
    <x v="0"/>
    <s v="IENEPE33362415G1-G25EL"/>
    <s v="Infraestructura y Energía del Perú S.A.C."/>
    <x v="21"/>
    <x v="21"/>
    <s v="C.T. RF PUCALLPA"/>
    <x v="86"/>
    <s v="EL"/>
    <x v="2"/>
    <x v="201"/>
    <x v="0"/>
    <s v="Instalado"/>
    <s v="Operativo"/>
    <s v="Generadora"/>
    <x v="0"/>
    <x v="0"/>
    <x v="0"/>
    <x v="0"/>
    <s v="Privado"/>
    <s v="UCAYALI"/>
    <s v="UCAYALI"/>
    <s v="CORONEL PORTILLO"/>
    <s v="YARINACOCHA"/>
    <n v="0"/>
    <x v="1"/>
    <n v="0"/>
    <x v="0"/>
    <x v="0"/>
    <x v="0"/>
    <s v="MWh"/>
    <n v="0"/>
    <n v="0"/>
    <m/>
    <n v="3.8025000000000002"/>
    <n v="3.3833333333333333"/>
    <n v="0"/>
    <n v="0"/>
    <n v="64"/>
    <s v="BASE DE DATOS"/>
    <m/>
  </r>
  <r>
    <s v="24"/>
    <x v="11"/>
    <s v="IENEPE"/>
    <s v="33362515"/>
    <s v="33362515"/>
    <x v="2"/>
    <s v="G1-G11"/>
    <s v="S"/>
    <n v="20.079999999999998"/>
    <n v="17.420000000000002"/>
    <n v="70.73"/>
    <n v="99.18"/>
    <n v="169.91"/>
    <n v="0.17"/>
    <n v="12.8"/>
    <n v="0"/>
    <n v="0"/>
    <m/>
    <x v="0"/>
    <s v="IENEPE33362515G1-G11EL"/>
    <s v="Infraestructura y Energía del Perú S.A.C."/>
    <x v="21"/>
    <x v="21"/>
    <s v="C.T. RF PUERTO MALDONADO"/>
    <x v="87"/>
    <s v="EL"/>
    <x v="2"/>
    <x v="202"/>
    <x v="0"/>
    <s v="Instalado"/>
    <s v="Operativo"/>
    <s v="Generadora"/>
    <x v="0"/>
    <x v="0"/>
    <x v="0"/>
    <x v="0"/>
    <s v="Privado"/>
    <s v="MADRE DE DIOS"/>
    <s v="MADRE DE DIOS"/>
    <s v="TAMBOPATA"/>
    <s v="TAMBOPATA"/>
    <n v="0"/>
    <x v="1"/>
    <n v="0"/>
    <x v="0"/>
    <x v="0"/>
    <x v="0"/>
    <s v="MWh"/>
    <n v="169.91"/>
    <n v="0.16991000000000001"/>
    <m/>
    <n v="1.6733333333333331"/>
    <n v="1.4516666666666669"/>
    <n v="0"/>
    <n v="2.8421709430404007E-14"/>
    <n v="64"/>
    <s v="BASE DE DATOS"/>
    <m/>
  </r>
  <r>
    <s v="24"/>
    <x v="11"/>
    <s v="KALLPA"/>
    <s v="33145006"/>
    <s v="33145006"/>
    <x v="0"/>
    <s v="TG1"/>
    <s v="S"/>
    <n v="187.07300000000001"/>
    <n v="185.69399999999999"/>
    <n v="14103.555"/>
    <n v="59449.218999999997"/>
    <n v="73552.774000000005"/>
    <n v="137.28"/>
    <n v="577.97"/>
    <n v="0"/>
    <n v="0"/>
    <m/>
    <x v="0"/>
    <s v="KALLPA33145006TG1TG"/>
    <s v="Kallpa Generaci¢n S.A."/>
    <x v="22"/>
    <x v="22"/>
    <s v="C.T. Kallpa"/>
    <x v="88"/>
    <s v="TG"/>
    <x v="3"/>
    <x v="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3552.774000000005"/>
    <n v="73.552773999999999"/>
    <m/>
    <n v="15.589416666666667"/>
    <n v="15.474499999999999"/>
    <n v="0"/>
    <n v="0"/>
    <n v="66"/>
    <s v="BASE DE DATOS"/>
    <m/>
  </r>
  <r>
    <s v="24"/>
    <x v="11"/>
    <s v="KALLPA"/>
    <s v="33145006"/>
    <s v="33145006"/>
    <x v="0"/>
    <s v="TG2"/>
    <s v="S"/>
    <n v="191.429"/>
    <n v="179.23699999999999"/>
    <n v="14148.316000000001"/>
    <n v="63236.402000000002"/>
    <n v="77384.717999999993"/>
    <n v="119.07"/>
    <n v="600.42999999999995"/>
    <n v="0"/>
    <n v="0"/>
    <m/>
    <x v="0"/>
    <s v="KALLPA33145006TG2TG"/>
    <s v="Kallpa Generaci¢n S.A."/>
    <x v="22"/>
    <x v="22"/>
    <s v="C.T. Kallpa"/>
    <x v="88"/>
    <s v="TG"/>
    <x v="3"/>
    <x v="1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7384.717999999993"/>
    <n v="77.384717999999992"/>
    <m/>
    <n v="15.952416666666666"/>
    <n v="14.936416666666666"/>
    <n v="0"/>
    <n v="1.4551915228366852E-11"/>
    <n v="66"/>
    <s v="BASE DE DATOS"/>
    <m/>
  </r>
  <r>
    <s v="24"/>
    <x v="11"/>
    <s v="KALLPA"/>
    <s v="33145006"/>
    <s v="33145006"/>
    <x v="0"/>
    <s v="TG3"/>
    <s v="S"/>
    <n v="193.74799999999999"/>
    <n v="186.24"/>
    <n v="14156.663"/>
    <n v="63177.877999999997"/>
    <n v="77334.540999999997"/>
    <n v="119.07"/>
    <n v="599.65"/>
    <n v="0"/>
    <n v="0"/>
    <m/>
    <x v="0"/>
    <s v="KALLPA33145006TG3TG"/>
    <s v="Kallpa Generaci¢n S.A."/>
    <x v="22"/>
    <x v="22"/>
    <s v="C.T. Kallpa"/>
    <x v="88"/>
    <s v="TG"/>
    <x v="3"/>
    <x v="20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77334.540999999997"/>
    <n v="77.334541000000002"/>
    <m/>
    <n v="16.145666666666667"/>
    <n v="15.520000000000001"/>
    <n v="0"/>
    <n v="0"/>
    <n v="66"/>
    <s v="BASE DE DATOS"/>
    <m/>
  </r>
  <r>
    <s v="24"/>
    <x v="11"/>
    <s v="KALLPA"/>
    <s v="33170108"/>
    <s v="33170108"/>
    <x v="0"/>
    <s v="TG5"/>
    <s v="S"/>
    <n v="195.428"/>
    <n v="214.142"/>
    <n v="18916.058000000001"/>
    <n v="82979.771999999997"/>
    <n v="101895.83"/>
    <n v="93.57"/>
    <n v="551.77"/>
    <n v="0"/>
    <n v="0"/>
    <m/>
    <x v="0"/>
    <s v="KALLPA33170108TG5TG"/>
    <s v="Kallpa Generaci¢n S.A."/>
    <x v="22"/>
    <x v="22"/>
    <s v="C.T. Las Flores"/>
    <x v="89"/>
    <s v="TG"/>
    <x v="3"/>
    <x v="183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1895.83"/>
    <n v="101.89583"/>
    <m/>
    <n v="16.285666666666668"/>
    <n v="17.845166666666668"/>
    <n v="0"/>
    <n v="0"/>
    <n v="66"/>
    <s v="BASE DE DATOS"/>
    <m/>
  </r>
  <r>
    <s v="24"/>
    <x v="11"/>
    <s v="KALLPA"/>
    <s v="33145006"/>
    <s v="33145006"/>
    <x v="1"/>
    <s v="TV"/>
    <s v="S"/>
    <n v="406.75"/>
    <n v="345.10300000000001"/>
    <n v="24430.163"/>
    <n v="110037.122"/>
    <n v="134467.285"/>
    <n v="143.47999999999999"/>
    <n v="600.02"/>
    <n v="0"/>
    <n v="0"/>
    <m/>
    <x v="0"/>
    <s v="KALLPA33145006TVTV"/>
    <s v="Kallpa Generaci¢n S.A."/>
    <x v="22"/>
    <x v="22"/>
    <s v="C.T. Kallpa"/>
    <x v="88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34467.285"/>
    <n v="134.467285"/>
    <m/>
    <n v="33.895833333333336"/>
    <n v="28.758583333333334"/>
    <n v="0"/>
    <n v="0"/>
    <n v="66"/>
    <s v="BASE DE DATOS"/>
    <m/>
  </r>
  <r>
    <s v="24"/>
    <x v="11"/>
    <s v="KALLPA"/>
    <s v="33170108"/>
    <s v="33170108"/>
    <x v="1"/>
    <s v="TV"/>
    <s v="S"/>
    <n v="111.172"/>
    <n v="107.654"/>
    <n v="9838.2180000000008"/>
    <n v="44049.781000000003"/>
    <n v="53887.999000000003"/>
    <n v="162.32"/>
    <n v="547.79999999999995"/>
    <n v="162.32"/>
    <n v="0"/>
    <m/>
    <x v="0"/>
    <s v="KALLPA33170108TVTV"/>
    <s v="Kallpa Generaci¢n S.A."/>
    <x v="22"/>
    <x v="22"/>
    <s v="C.T. Las Flores"/>
    <x v="89"/>
    <s v="TV"/>
    <x v="3"/>
    <x v="204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53887.999000000003"/>
    <n v="53.887999000000001"/>
    <m/>
    <n v="9.2643333333333331"/>
    <n v="8.971166666666667"/>
    <n v="0"/>
    <n v="0"/>
    <n v="66"/>
    <s v="BASE DE DATOS"/>
    <m/>
  </r>
  <r>
    <s v="24"/>
    <x v="11"/>
    <s v="SAMAYI"/>
    <s v="33357314"/>
    <s v="33357314"/>
    <x v="0"/>
    <s v="TG1"/>
    <s v="S"/>
    <n v="181.5"/>
    <n v="179.82900000000001"/>
    <n v="0"/>
    <n v="0"/>
    <n v="0"/>
    <n v="0"/>
    <n v="0"/>
    <n v="0"/>
    <n v="0"/>
    <m/>
    <x v="0"/>
    <s v="SAMAYI33357314TG1TG"/>
    <s v="Samay I  S.A."/>
    <x v="25"/>
    <x v="25"/>
    <s v="C.T. Puerto Bravo"/>
    <x v="95"/>
    <s v="TG"/>
    <x v="0"/>
    <x v="0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4.985750000000001"/>
    <n v="0"/>
    <n v="0"/>
    <n v="83"/>
    <s v="BASE DE DATOS"/>
    <m/>
  </r>
  <r>
    <s v="24"/>
    <x v="11"/>
    <s v="SAMAYI"/>
    <s v="33357314"/>
    <s v="33357314"/>
    <x v="0"/>
    <s v="TG2"/>
    <s v="S"/>
    <n v="181.5"/>
    <n v="179.869"/>
    <n v="391.3"/>
    <n v="0.34200000000000003"/>
    <n v="391.642"/>
    <n v="0"/>
    <n v="2.77"/>
    <n v="0"/>
    <n v="0"/>
    <m/>
    <x v="0"/>
    <s v="SAMAYI33357314TG2TG"/>
    <s v="Samay I  S.A."/>
    <x v="25"/>
    <x v="25"/>
    <s v="C.T. Puerto Bravo"/>
    <x v="95"/>
    <s v="TG"/>
    <x v="0"/>
    <x v="1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391.642"/>
    <n v="0.39164199999999999"/>
    <m/>
    <n v="15.125"/>
    <n v="14.989083333333333"/>
    <n v="0"/>
    <n v="0"/>
    <n v="83"/>
    <s v="BASE DE DATOS"/>
    <m/>
  </r>
  <r>
    <s v="24"/>
    <x v="11"/>
    <s v="SAMAYI"/>
    <s v="33357314"/>
    <s v="33357314"/>
    <x v="0"/>
    <s v="TG3"/>
    <s v="S"/>
    <n v="181.5"/>
    <n v="180.249"/>
    <n v="0"/>
    <n v="0"/>
    <n v="0"/>
    <n v="0"/>
    <n v="0"/>
    <n v="0"/>
    <n v="0"/>
    <m/>
    <x v="0"/>
    <s v="SAMAYI33357314TG3TG"/>
    <s v="Samay I  S.A."/>
    <x v="25"/>
    <x v="25"/>
    <s v="C.T. Puerto Bravo"/>
    <x v="95"/>
    <s v="TG"/>
    <x v="0"/>
    <x v="203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02075"/>
    <n v="0"/>
    <n v="0"/>
    <n v="83"/>
    <s v="BASE DE DATOS"/>
    <m/>
  </r>
  <r>
    <s v="24"/>
    <x v="11"/>
    <s v="SAMAYI"/>
    <s v="33357314"/>
    <s v="33357314"/>
    <x v="0"/>
    <s v="TG4"/>
    <s v="S"/>
    <n v="181.5"/>
    <n v="183.62899999999999"/>
    <n v="0"/>
    <n v="0"/>
    <n v="0"/>
    <n v="0"/>
    <n v="0"/>
    <n v="0"/>
    <n v="0"/>
    <m/>
    <x v="0"/>
    <s v="SAMAYI33357314TG4TG"/>
    <s v="Samay I  S.A."/>
    <x v="25"/>
    <x v="25"/>
    <s v="C.T. Puerto Bravo"/>
    <x v="95"/>
    <s v="TG"/>
    <x v="0"/>
    <x v="209"/>
    <x v="0"/>
    <s v="Instalado"/>
    <s v="Operativo"/>
    <s v="Generadora"/>
    <x v="0"/>
    <x v="0"/>
    <x v="0"/>
    <x v="0"/>
    <s v="Privado"/>
    <s v="AREQUIPA"/>
    <s v="AREQUIPA"/>
    <s v="ISLAY"/>
    <s v="MOLLLENDO"/>
    <n v="0"/>
    <x v="1"/>
    <n v="0"/>
    <x v="0"/>
    <x v="0"/>
    <x v="0"/>
    <s v="MWh"/>
    <n v="0"/>
    <n v="0"/>
    <m/>
    <n v="15.125"/>
    <n v="15.302416666666666"/>
    <n v="0"/>
    <n v="0"/>
    <n v="83"/>
    <s v="BASE DE DATOS"/>
    <m/>
  </r>
  <r>
    <s v="24"/>
    <x v="11"/>
    <s v="AGSJAC"/>
    <s v="13375116"/>
    <s v="13375116"/>
    <x v="1"/>
    <s v="TV1"/>
    <s v="S"/>
    <n v="21.71"/>
    <n v="8.15"/>
    <n v="720.54499999999996"/>
    <n v="4073.2280000000001"/>
    <n v="4793.7730000000001"/>
    <n v="78.25"/>
    <n v="645.75"/>
    <n v="0"/>
    <n v="0"/>
    <m/>
    <x v="0"/>
    <s v="AGSJAC13375116TV1TV"/>
    <s v="Agroindustrias San Jacinto S.A.A."/>
    <x v="33"/>
    <x v="33"/>
    <s v="C.T. San Jacinto"/>
    <x v="111"/>
    <s v="TV"/>
    <x v="1"/>
    <x v="2"/>
    <x v="0"/>
    <s v="Instalado"/>
    <s v="Operativo"/>
    <s v="Generadora"/>
    <x v="0"/>
    <x v="0"/>
    <x v="0"/>
    <x v="0"/>
    <s v="Privado"/>
    <s v="ANCASH"/>
    <s v="ANCASH"/>
    <s v="SANTA"/>
    <s v="NEPEÑA"/>
    <n v="0"/>
    <x v="3"/>
    <n v="0"/>
    <x v="1"/>
    <x v="1"/>
    <x v="0"/>
    <s v="MWh"/>
    <n v="4793.7730000000001"/>
    <n v="4.7937729999999998"/>
    <m/>
    <n v="1.8091666666666668"/>
    <n v="0.6791666666666667"/>
    <n v="0"/>
    <n v="0"/>
    <n v="3"/>
    <s v="BASE DE DATOS"/>
    <m/>
  </r>
  <r>
    <s v="24"/>
    <x v="11"/>
    <s v="SDFENE"/>
    <s v="33149607"/>
    <s v="33149607"/>
    <x v="1"/>
    <s v="TV1"/>
    <s v="S"/>
    <n v="5.42"/>
    <n v="5"/>
    <n v="391.77499999999998"/>
    <n v="2053.482"/>
    <n v="2445.2570000000001"/>
    <n v="0"/>
    <n v="720"/>
    <n v="0"/>
    <n v="0"/>
    <m/>
    <x v="0"/>
    <s v="SDFENE33149607TV1TV"/>
    <s v="SDF ENERGIA SAC"/>
    <x v="34"/>
    <x v="34"/>
    <s v="C.T. OQUENDO"/>
    <x v="1"/>
    <s v="TV"/>
    <x v="1"/>
    <x v="2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2445.2570000000001"/>
    <n v="2.4452570000000002"/>
    <m/>
    <n v="0.90333333333333332"/>
    <n v="0.83333333333333337"/>
    <n v="0"/>
    <n v="0"/>
    <n v="84"/>
    <s v="BASE DE DATOS"/>
    <m/>
  </r>
  <r>
    <s v="24"/>
    <x v="11"/>
    <s v="SDFENE"/>
    <s v="33149607"/>
    <s v="33149607"/>
    <x v="1"/>
    <s v="TV2"/>
    <s v="S"/>
    <n v="2.52"/>
    <n v="2.1"/>
    <n v="0"/>
    <n v="0"/>
    <n v="0"/>
    <n v="0"/>
    <n v="0"/>
    <n v="0"/>
    <n v="0"/>
    <m/>
    <x v="0"/>
    <s v="SDFENE33149607TV2TV"/>
    <s v="SDF ENERGIA SAC"/>
    <x v="34"/>
    <x v="34"/>
    <s v="C.T. OQUENDO"/>
    <x v="1"/>
    <s v="TV"/>
    <x v="1"/>
    <x v="3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0"/>
    <n v="0"/>
    <m/>
    <n v="0.42"/>
    <n v="0.35000000000000003"/>
    <n v="0"/>
    <n v="0"/>
    <n v="84"/>
    <s v="BASE DE DATOS"/>
    <m/>
  </r>
  <r>
    <s v="24"/>
    <x v="11"/>
    <s v="SDFENE"/>
    <s v="33149607"/>
    <s v="33149607"/>
    <x v="0"/>
    <s v="TG1"/>
    <s v="S"/>
    <n v="31"/>
    <n v="29.039000000000001"/>
    <n v="3267.9969999999998"/>
    <n v="17420.55"/>
    <n v="20688.546999999999"/>
    <n v="0"/>
    <n v="617"/>
    <n v="12"/>
    <n v="0"/>
    <m/>
    <x v="0"/>
    <s v="SDFENE33149607TG1TG"/>
    <s v="SDF ENERGIA SAC"/>
    <x v="34"/>
    <x v="34"/>
    <s v="C.T. OQUENDO"/>
    <x v="1"/>
    <s v="TG"/>
    <x v="0"/>
    <x v="0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20688.546999999999"/>
    <n v="20.688547"/>
    <m/>
    <n v="5.166666666666667"/>
    <n v="4.8398333333333339"/>
    <n v="0"/>
    <n v="0"/>
    <n v="84"/>
    <s v="BASE DE DATOS"/>
    <m/>
  </r>
  <r>
    <s v="24"/>
    <x v="9"/>
    <s v="SDFENE"/>
    <s v="33149607"/>
    <s v="33149607"/>
    <x v="1"/>
    <s v="TV1"/>
    <s v="S"/>
    <n v="5.42"/>
    <n v="5"/>
    <n v="424.02600000000001"/>
    <n v="2008.4390000000001"/>
    <n v="2432.4650000000001"/>
    <n v="0"/>
    <n v="719.5"/>
    <n v="0"/>
    <n v="0"/>
    <m/>
    <x v="0"/>
    <s v="SDFENE33149607TV1TV"/>
    <s v="SDF ENERGIA SAC"/>
    <x v="34"/>
    <x v="34"/>
    <s v="C.T. OQUENDO"/>
    <x v="1"/>
    <s v="TV"/>
    <x v="1"/>
    <x v="2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2432.4650000000001"/>
    <n v="2.4324650000000001"/>
    <m/>
    <n v="0.90333333333333332"/>
    <n v="0.83333333333333337"/>
    <n v="0"/>
    <n v="0"/>
    <n v="84"/>
    <s v="BASE DE DATOS"/>
    <m/>
  </r>
  <r>
    <s v="24"/>
    <x v="9"/>
    <s v="SDFENE"/>
    <s v="33149607"/>
    <s v="33149607"/>
    <x v="1"/>
    <s v="TV2"/>
    <s v="S"/>
    <n v="2.52"/>
    <n v="2.1"/>
    <n v="0"/>
    <n v="0"/>
    <n v="0"/>
    <n v="0"/>
    <n v="0"/>
    <n v="0"/>
    <n v="0"/>
    <m/>
    <x v="0"/>
    <s v="SDFENE33149607TV2TV"/>
    <s v="SDF ENERGIA SAC"/>
    <x v="34"/>
    <x v="34"/>
    <s v="C.T. OQUENDO"/>
    <x v="1"/>
    <s v="TV"/>
    <x v="1"/>
    <x v="3"/>
    <x v="0"/>
    <s v="Instalado"/>
    <s v="Operativo"/>
    <s v="Generadora"/>
    <x v="0"/>
    <x v="0"/>
    <x v="1"/>
    <x v="0"/>
    <s v="Privado"/>
    <s v="LIMA"/>
    <s v="CALLAO"/>
    <s v="CALLAO"/>
    <s v="CALLAO"/>
    <n v="0"/>
    <x v="0"/>
    <s v="COGENERADOR"/>
    <x v="0"/>
    <x v="0"/>
    <x v="0"/>
    <s v="MWh"/>
    <n v="0"/>
    <n v="0"/>
    <m/>
    <n v="0.42"/>
    <n v="0.35000000000000003"/>
    <n v="0"/>
    <n v="0"/>
    <n v="84"/>
    <s v="BASE DE DATOS"/>
    <m/>
  </r>
  <r>
    <s v="24"/>
    <x v="9"/>
    <s v="SDFENE"/>
    <s v="33149607"/>
    <s v="33149607"/>
    <x v="0"/>
    <s v="TG1"/>
    <s v="S"/>
    <n v="31"/>
    <n v="29.039000000000001"/>
    <n v="3763.6640000000002"/>
    <n v="17600.522000000001"/>
    <n v="21364.186000000002"/>
    <n v="0"/>
    <n v="707"/>
    <n v="12"/>
    <n v="0"/>
    <m/>
    <x v="0"/>
    <s v="SDFENE33149607TG1TG"/>
    <s v="SDF ENERGIA SAC"/>
    <x v="34"/>
    <x v="34"/>
    <s v="C.T. OQUENDO"/>
    <x v="1"/>
    <s v="TG"/>
    <x v="0"/>
    <x v="0"/>
    <x v="0"/>
    <s v="Instalado"/>
    <s v="Operativo"/>
    <s v="Generadora"/>
    <x v="0"/>
    <x v="0"/>
    <x v="0"/>
    <x v="0"/>
    <s v="Privado"/>
    <s v="LIMA"/>
    <s v="CALLAO"/>
    <s v="CALLAO"/>
    <s v="CALLAO"/>
    <n v="0"/>
    <x v="0"/>
    <s v="COGENERADOR"/>
    <x v="0"/>
    <x v="0"/>
    <x v="0"/>
    <s v="MWh"/>
    <n v="21364.186000000002"/>
    <n v="21.364186"/>
    <m/>
    <n v="5.166666666666667"/>
    <n v="4.8398333333333339"/>
    <n v="0"/>
    <n v="0"/>
    <n v="84"/>
    <s v="BASE DE DATOS"/>
    <m/>
  </r>
  <r>
    <s v="24"/>
    <x v="11"/>
    <s v="TSELVA"/>
    <s v="33051895"/>
    <s v="33051895"/>
    <x v="0"/>
    <s v="TG1"/>
    <s v="S"/>
    <n v="101.32"/>
    <n v="89.513000000000005"/>
    <n v="0"/>
    <n v="0"/>
    <n v="0"/>
    <n v="0"/>
    <n v="1.05"/>
    <n v="0"/>
    <n v="0"/>
    <m/>
    <x v="0"/>
    <s v="TSELVA33051895TG1TG"/>
    <s v="TERMOSELVA S.R.L."/>
    <x v="0"/>
    <x v="0"/>
    <s v="C. T. AGUAYTIA"/>
    <x v="0"/>
    <s v="TG"/>
    <x v="0"/>
    <x v="0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0"/>
    <n v="0"/>
    <m/>
    <n v="8.4433333333333334"/>
    <n v="7.4594166666666668"/>
    <n v="0"/>
    <n v="0"/>
    <n v="92"/>
    <s v="BASE DE DATOS"/>
    <m/>
  </r>
  <r>
    <s v="24"/>
    <x v="11"/>
    <s v="TSELVA"/>
    <s v="33051895"/>
    <s v="33051895"/>
    <x v="0"/>
    <s v="TG2"/>
    <s v="S"/>
    <n v="101.32"/>
    <n v="89.858999999999995"/>
    <n v="0"/>
    <n v="0"/>
    <n v="0"/>
    <n v="0"/>
    <n v="1.08"/>
    <n v="0"/>
    <n v="0"/>
    <m/>
    <x v="0"/>
    <s v="TSELVA33051895TG2TG"/>
    <s v="TERMOSELVA S.R.L."/>
    <x v="0"/>
    <x v="0"/>
    <s v="C. T. AGUAYTIA"/>
    <x v="0"/>
    <s v="TG"/>
    <x v="0"/>
    <x v="1"/>
    <x v="0"/>
    <s v="Instalado"/>
    <s v="Operativo"/>
    <s v="Generadora"/>
    <x v="0"/>
    <x v="0"/>
    <x v="0"/>
    <x v="0"/>
    <s v="Privado"/>
    <s v="UCAYALI"/>
    <s v="UCAYALI"/>
    <s v="PADRE ABAD"/>
    <s v="PADRE ABAD"/>
    <n v="0"/>
    <x v="0"/>
    <n v="0"/>
    <x v="0"/>
    <x v="0"/>
    <x v="0"/>
    <s v="MWh"/>
    <n v="0"/>
    <n v="0"/>
    <m/>
    <n v="8.4433333333333334"/>
    <n v="7.4882499999999999"/>
    <n v="0"/>
    <n v="0"/>
    <n v="92"/>
    <s v="BASE DE DATOS"/>
    <m/>
  </r>
  <r>
    <s v="24"/>
    <x v="11"/>
    <s v="ORYGNP"/>
    <s v="33002293"/>
    <s v="33002293"/>
    <x v="0"/>
    <s v="TG-2"/>
    <s v="N"/>
    <n v="0"/>
    <n v="0"/>
    <n v="0"/>
    <n v="0"/>
    <n v="0"/>
    <n v="0"/>
    <n v="0"/>
    <n v="0"/>
    <n v="0"/>
    <m/>
    <x v="0"/>
    <s v="ORYGNP33002293TG-2TG"/>
    <s v="Orygen Perú S.A.A."/>
    <x v="36"/>
    <x v="36"/>
    <s v="C. T. Santa Rosa"/>
    <x v="76"/>
    <s v="TG"/>
    <x v="0"/>
    <x v="180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0"/>
    <n v="0"/>
    <n v="0"/>
    <n v="0"/>
    <n v="73"/>
    <s v="BASE DE DATOS"/>
    <m/>
  </r>
  <r>
    <s v="24"/>
    <x v="11"/>
    <s v="ORYGNP"/>
    <s v="33002293"/>
    <s v="33002293"/>
    <x v="0"/>
    <s v="TG-3"/>
    <s v="N"/>
    <n v="0"/>
    <n v="0"/>
    <n v="0"/>
    <n v="0"/>
    <n v="0"/>
    <n v="0"/>
    <n v="0"/>
    <n v="0"/>
    <n v="0"/>
    <m/>
    <x v="0"/>
    <s v="ORYGNP33002293TG-3TG"/>
    <s v="Orygen Perú S.A.A."/>
    <x v="36"/>
    <x v="36"/>
    <s v="C. T. Santa Rosa"/>
    <x v="76"/>
    <s v="TG"/>
    <x v="0"/>
    <x v="181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0"/>
    <n v="0"/>
    <n v="0"/>
    <n v="0"/>
    <n v="73"/>
    <s v="BASE DE DATOS"/>
    <m/>
  </r>
  <r>
    <s v="24"/>
    <x v="11"/>
    <s v="ORYGNP"/>
    <s v="33002293"/>
    <s v="33002293"/>
    <x v="0"/>
    <s v="TG-4"/>
    <s v="N"/>
    <n v="0"/>
    <n v="0"/>
    <n v="0"/>
    <n v="0"/>
    <n v="0"/>
    <n v="0"/>
    <n v="0"/>
    <n v="0"/>
    <n v="0"/>
    <m/>
    <x v="0"/>
    <s v="ORYGNP33002293TG-4TG"/>
    <s v="Orygen Perú S.A.A."/>
    <x v="36"/>
    <x v="36"/>
    <s v="C. T. Santa Rosa"/>
    <x v="76"/>
    <s v="TG"/>
    <x v="0"/>
    <x v="182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0"/>
    <n v="0"/>
    <n v="0"/>
    <n v="0"/>
    <n v="73"/>
    <s v="BASE DE DATOS"/>
    <m/>
  </r>
  <r>
    <s v="24"/>
    <x v="11"/>
    <s v="ORYGNP"/>
    <s v="33002293"/>
    <s v="33002293"/>
    <x v="0"/>
    <s v="TG-5"/>
    <s v="S"/>
    <n v="54.8"/>
    <n v="47.905000000000001"/>
    <n v="0"/>
    <n v="0"/>
    <n v="0"/>
    <n v="0"/>
    <n v="0"/>
    <n v="0"/>
    <n v="0"/>
    <m/>
    <x v="0"/>
    <s v="ORYGNP33002293TG-5TG"/>
    <s v="Orygen Perú S.A.A."/>
    <x v="36"/>
    <x v="36"/>
    <s v="C. T. Santa Rosa"/>
    <x v="76"/>
    <s v="TG"/>
    <x v="0"/>
    <x v="183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11.92"/>
    <n v="9.5809999999999995"/>
    <n v="0"/>
    <n v="0"/>
    <n v="73"/>
    <s v="BASE DE DATOS"/>
    <m/>
  </r>
  <r>
    <s v="24"/>
    <x v="11"/>
    <s v="ORYGNP"/>
    <s v="33002293"/>
    <s v="33002293"/>
    <x v="0"/>
    <s v="TG-6"/>
    <s v="S"/>
    <n v="54.8"/>
    <n v="53.71"/>
    <n v="0"/>
    <n v="0"/>
    <n v="0"/>
    <n v="0"/>
    <n v="0"/>
    <n v="0"/>
    <n v="0"/>
    <m/>
    <x v="0"/>
    <s v="ORYGNP33002293TG-6TG"/>
    <s v="Orygen Perú S.A.A."/>
    <x v="36"/>
    <x v="36"/>
    <s v="C. T. Santa Rosa"/>
    <x v="76"/>
    <s v="TG"/>
    <x v="0"/>
    <x v="184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11.92"/>
    <n v="10.742000000000001"/>
    <n v="0"/>
    <n v="0"/>
    <n v="73"/>
    <s v="BASE DE DATOS"/>
    <m/>
  </r>
  <r>
    <s v="24"/>
    <x v="11"/>
    <s v="ORYGNP"/>
    <s v="33002293"/>
    <s v="33002293"/>
    <x v="0"/>
    <s v="TG-7"/>
    <s v="S"/>
    <n v="127.5"/>
    <n v="118.14700000000001"/>
    <n v="0"/>
    <n v="126.827"/>
    <n v="126.827"/>
    <n v="0"/>
    <n v="1.45"/>
    <n v="0"/>
    <n v="0"/>
    <m/>
    <x v="0"/>
    <s v="ORYGNP33002293TG-7TG"/>
    <s v="Orygen Perú S.A.A."/>
    <x v="36"/>
    <x v="36"/>
    <s v="C. T. Santa Rosa"/>
    <x v="76"/>
    <s v="TG"/>
    <x v="0"/>
    <x v="185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126.827"/>
    <n v="0.126827"/>
    <m/>
    <n v="25.5"/>
    <n v="23.6294"/>
    <n v="0"/>
    <n v="0"/>
    <n v="73"/>
    <s v="BASE DE DATOS"/>
    <m/>
  </r>
  <r>
    <s v="24"/>
    <x v="11"/>
    <s v="ORYGNP"/>
    <s v="33002293"/>
    <s v="33002293"/>
    <x v="0"/>
    <s v="TG-8"/>
    <s v="S"/>
    <n v="200"/>
    <n v="191.196"/>
    <n v="559.88199999999995"/>
    <n v="534.92399999999998"/>
    <n v="1094.8050000000001"/>
    <n v="0"/>
    <n v="9.43"/>
    <n v="0"/>
    <n v="0"/>
    <m/>
    <x v="0"/>
    <s v="ORYGNP33002293TG-8TG"/>
    <s v="Orygen Perú S.A.A."/>
    <x v="36"/>
    <x v="36"/>
    <s v="C. T. Santa Rosa"/>
    <x v="76"/>
    <s v="TG"/>
    <x v="0"/>
    <x v="186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1094.8050000000001"/>
    <n v="1.094805"/>
    <m/>
    <n v="40"/>
    <n v="38.239199999999997"/>
    <n v="0"/>
    <n v="9.9999999997635314E-4"/>
    <n v="73"/>
    <s v="BASE DE DATOS"/>
    <m/>
  </r>
  <r>
    <s v="24"/>
    <x v="11"/>
    <s v="ORYGNP"/>
    <s v="33028294"/>
    <s v="33028294"/>
    <x v="0"/>
    <s v="TG-3"/>
    <s v="S"/>
    <n v="170"/>
    <n v="150.28899999999999"/>
    <n v="20313.347000000002"/>
    <n v="53756.171000000002"/>
    <n v="74069.517999999996"/>
    <n v="0"/>
    <n v="649.25"/>
    <n v="22.78"/>
    <n v="0"/>
    <m/>
    <x v="0"/>
    <s v="ORYGNP33028294TG-3TG"/>
    <s v="Orygen Perú S.A.A."/>
    <x v="36"/>
    <x v="36"/>
    <s v="C. T. Ventanilla"/>
    <x v="77"/>
    <s v="TG"/>
    <x v="3"/>
    <x v="181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74069.517999999996"/>
    <n v="74.069518000000002"/>
    <m/>
    <n v="34"/>
    <n v="30.057799999999997"/>
    <n v="0"/>
    <n v="1.4551915228366852E-11"/>
    <n v="73"/>
    <s v="BASE DE DATOS"/>
    <m/>
  </r>
  <r>
    <s v="24"/>
    <x v="11"/>
    <s v="ORYGNP"/>
    <s v="33028294"/>
    <s v="33028294"/>
    <x v="0"/>
    <s v="TG-4"/>
    <s v="S"/>
    <n v="170"/>
    <n v="150.88900000000001"/>
    <n v="20359.400000000001"/>
    <n v="51427.938999999998"/>
    <n v="71787.339000000007"/>
    <n v="0"/>
    <n v="640.88"/>
    <n v="28.38"/>
    <n v="0"/>
    <m/>
    <x v="0"/>
    <s v="ORYGNP33028294TG-4TG"/>
    <s v="Orygen Perú S.A.A."/>
    <x v="36"/>
    <x v="36"/>
    <s v="C. T. Ventanilla"/>
    <x v="77"/>
    <s v="TG"/>
    <x v="3"/>
    <x v="182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71787.339000000007"/>
    <n v="71.787339000000003"/>
    <m/>
    <n v="34"/>
    <n v="30.177800000000001"/>
    <n v="0"/>
    <n v="0"/>
    <n v="73"/>
    <s v="BASE DE DATOS"/>
    <m/>
  </r>
  <r>
    <s v="24"/>
    <x v="11"/>
    <s v="ORYGNP"/>
    <s v="33028294"/>
    <s v="33028294"/>
    <x v="1"/>
    <s v="TV-7"/>
    <s v="S"/>
    <n v="184"/>
    <n v="174.98699999999999"/>
    <n v="21044.768"/>
    <n v="58235.887000000002"/>
    <n v="79280.654999999999"/>
    <n v="0"/>
    <n v="675.87"/>
    <n v="48.85"/>
    <n v="0"/>
    <m/>
    <x v="0"/>
    <s v="ORYGNP33028294TV-7TV"/>
    <s v="Orygen Perú S.A.A."/>
    <x v="36"/>
    <x v="36"/>
    <s v="C. T. Ventanilla"/>
    <x v="77"/>
    <s v="TV"/>
    <x v="3"/>
    <x v="187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79280.654999999999"/>
    <n v="79.280654999999996"/>
    <m/>
    <n v="36.799999999999997"/>
    <n v="34.997399999999999"/>
    <n v="0"/>
    <n v="0"/>
    <n v="73"/>
    <s v="BASE DE DATOS"/>
    <m/>
  </r>
  <r>
    <s v="24"/>
    <x v="11"/>
    <s v="ELP"/>
    <s v="33034695"/>
    <s v="33034695"/>
    <x v="2"/>
    <s v="MAK-1"/>
    <s v="S"/>
    <n v="9.0129999999999999"/>
    <n v="8.8260000000000005"/>
    <n v="0"/>
    <n v="142.923"/>
    <n v="142.923"/>
    <n v="0"/>
    <n v="24"/>
    <n v="0"/>
    <n v="0"/>
    <m/>
    <x v="0"/>
    <s v="ELP33034695MAK-1EL"/>
    <s v="Electroper£ S. A."/>
    <x v="15"/>
    <x v="15"/>
    <s v="Nueva C. T. Tumbes"/>
    <x v="75"/>
    <s v="EL"/>
    <x v="2"/>
    <x v="178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142.923"/>
    <n v="0.14292299999999999"/>
    <m/>
    <n v="0.77833333333333332"/>
    <n v="0.73550000000000004"/>
    <n v="0"/>
    <n v="0"/>
    <n v="30"/>
    <s v="BASE DE DATOS"/>
    <m/>
  </r>
  <r>
    <s v="24"/>
    <x v="11"/>
    <s v="ELP"/>
    <s v="33034695"/>
    <s v="33034695"/>
    <x v="2"/>
    <s v="MAK-2"/>
    <s v="S"/>
    <n v="9.0129999999999999"/>
    <n v="8.5169999999999995"/>
    <n v="0"/>
    <n v="150.148"/>
    <n v="150.148"/>
    <n v="0"/>
    <n v="27"/>
    <n v="0"/>
    <n v="0"/>
    <m/>
    <x v="0"/>
    <s v="ELP33034695MAK-2EL"/>
    <s v="Electroper£ S. A."/>
    <x v="15"/>
    <x v="15"/>
    <s v="Nueva C. T. Tumbes"/>
    <x v="75"/>
    <s v="EL"/>
    <x v="2"/>
    <x v="179"/>
    <x v="0"/>
    <s v="Instalado"/>
    <s v="Operativo"/>
    <s v="Generadora"/>
    <x v="0"/>
    <x v="0"/>
    <x v="0"/>
    <x v="0"/>
    <s v="Estatal"/>
    <s v="TUMBES"/>
    <s v="TUMBES"/>
    <s v="CONTRALMIRANTE VILLAR"/>
    <s v="ZORRITOS"/>
    <n v="0"/>
    <x v="1"/>
    <n v="0"/>
    <x v="0"/>
    <x v="0"/>
    <x v="0"/>
    <s v="MWh"/>
    <n v="150.148"/>
    <n v="0.150148"/>
    <m/>
    <n v="0.77833333333333332"/>
    <n v="0.70974999999999999"/>
    <n v="0"/>
    <n v="0"/>
    <n v="30"/>
    <s v="BASE DE DATOS"/>
    <m/>
  </r>
  <r>
    <s v="24"/>
    <x v="9"/>
    <s v="SUR"/>
    <s v="20092010"/>
    <s v="20092010"/>
    <x v="2"/>
    <s v="Grupo 1"/>
    <s v="S"/>
    <n v="5.7320000000000002"/>
    <n v="5.742"/>
    <n v="417.36099999999999"/>
    <n v="1525.5909999999999"/>
    <n v="1942.952"/>
    <n v="9.02"/>
    <n v="354.5"/>
    <n v="3.98"/>
    <n v="0"/>
    <m/>
    <x v="0"/>
    <s v="SUR20092010Grupo 1EL"/>
    <s v="Emp. de Generaci¢n El‚ctrica del Sur S. A."/>
    <x v="14"/>
    <x v="14"/>
    <s v="C.T. Independencia"/>
    <x v="74"/>
    <s v="EL"/>
    <x v="2"/>
    <x v="16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942.952"/>
    <n v="1.942952"/>
    <m/>
    <n v="0.47766666666666668"/>
    <n v="0.47849999999999998"/>
    <n v="0"/>
    <n v="-2.2737367544323206E-13"/>
    <n v="32"/>
    <s v="BASE DE DATOS"/>
    <m/>
  </r>
  <r>
    <s v="24"/>
    <x v="9"/>
    <s v="SUR"/>
    <s v="20092010"/>
    <s v="20092010"/>
    <x v="2"/>
    <s v="Grupo 2"/>
    <s v="S"/>
    <n v="5.7320000000000002"/>
    <n v="5.7729999999999997"/>
    <n v="372.57100000000003"/>
    <n v="1374.798"/>
    <n v="1747.37"/>
    <n v="9"/>
    <n v="336.42"/>
    <n v="17.05"/>
    <n v="0"/>
    <m/>
    <x v="0"/>
    <s v="SUR20092010Grupo 2EL"/>
    <s v="Emp. de Generaci¢n El‚ctrica del Sur S. A."/>
    <x v="14"/>
    <x v="14"/>
    <s v="C.T. Independencia"/>
    <x v="74"/>
    <s v="EL"/>
    <x v="2"/>
    <x v="17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747.37"/>
    <n v="1.7473699999999999"/>
    <m/>
    <n v="0.47766666666666668"/>
    <n v="0.48108333333333331"/>
    <n v="0"/>
    <n v="-9.9999999974897946E-4"/>
    <n v="32"/>
    <s v="BASE DE DATOS"/>
    <m/>
  </r>
  <r>
    <s v="24"/>
    <x v="9"/>
    <s v="SUR"/>
    <s v="20092010"/>
    <s v="20092010"/>
    <x v="2"/>
    <s v="Grupo 3"/>
    <s v="S"/>
    <n v="5.7320000000000002"/>
    <n v="5.7809999999999997"/>
    <n v="357.70600000000002"/>
    <n v="1123.212"/>
    <n v="1480.9179999999999"/>
    <n v="72.23"/>
    <n v="268.60000000000002"/>
    <n v="2.65"/>
    <n v="0"/>
    <m/>
    <x v="0"/>
    <s v="SUR20092010Grupo 3EL"/>
    <s v="Emp. de Generaci¢n El‚ctrica del Sur S. A."/>
    <x v="14"/>
    <x v="14"/>
    <s v="C.T. Independencia"/>
    <x v="74"/>
    <s v="EL"/>
    <x v="2"/>
    <x v="176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480.9179999999999"/>
    <n v="1.480918"/>
    <m/>
    <n v="0.47766666666666668"/>
    <n v="0.48174999999999996"/>
    <n v="0"/>
    <n v="2.2737367544323206E-13"/>
    <n v="32"/>
    <s v="BASE DE DATOS"/>
    <m/>
  </r>
  <r>
    <s v="24"/>
    <x v="9"/>
    <s v="SUR"/>
    <s v="20092010"/>
    <s v="20092010"/>
    <x v="2"/>
    <s v="Grupo 4"/>
    <s v="S"/>
    <n v="5.7320000000000002"/>
    <n v="5.7649999999999997"/>
    <n v="57.576000000000001"/>
    <n v="254.464"/>
    <n v="312.04000000000002"/>
    <n v="80.58"/>
    <n v="56.12"/>
    <n v="588.73"/>
    <n v="0"/>
    <m/>
    <x v="0"/>
    <s v="SUR20092010Grupo 4EL"/>
    <s v="Emp. de Generaci¢n El‚ctrica del Sur S. A."/>
    <x v="14"/>
    <x v="14"/>
    <s v="C.T. Independencia"/>
    <x v="74"/>
    <s v="EL"/>
    <x v="2"/>
    <x v="177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312.04000000000002"/>
    <n v="0.31204000000000004"/>
    <m/>
    <n v="0.47766666666666668"/>
    <n v="0.48041666666666666"/>
    <n v="0"/>
    <n v="0"/>
    <n v="32"/>
    <s v="BASE DE DATOS"/>
    <m/>
  </r>
  <r>
    <s v="24"/>
    <x v="10"/>
    <s v="SUR"/>
    <s v="20092010"/>
    <s v="20092010"/>
    <x v="2"/>
    <s v="Grupo 1"/>
    <s v="S"/>
    <n v="5.7320000000000002"/>
    <n v="5.742"/>
    <n v="213.029"/>
    <n v="510.55"/>
    <n v="723.57799999999997"/>
    <n v="122.73"/>
    <n v="134.75"/>
    <n v="30.8"/>
    <n v="0"/>
    <m/>
    <x v="0"/>
    <s v="SUR20092010Grupo 1EL"/>
    <s v="Emp. de Generaci¢n El‚ctrica del Sur S. A."/>
    <x v="14"/>
    <x v="14"/>
    <s v="C.T. Independencia"/>
    <x v="74"/>
    <s v="EL"/>
    <x v="2"/>
    <x v="16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723.57799999999997"/>
    <n v="0.72357799999999994"/>
    <m/>
    <n v="0.47766666666666668"/>
    <n v="0.47849999999999998"/>
    <n v="0"/>
    <n v="9.9999999997635314E-4"/>
    <n v="32"/>
    <s v="BASE DE DATOS"/>
    <m/>
  </r>
  <r>
    <s v="24"/>
    <x v="10"/>
    <s v="SUR"/>
    <s v="20092010"/>
    <s v="20092010"/>
    <x v="2"/>
    <s v="Grupo 2"/>
    <s v="S"/>
    <n v="5.7320000000000002"/>
    <n v="5.7729999999999997"/>
    <n v="252.96899999999999"/>
    <n v="711.13900000000001"/>
    <n v="964.10699999999997"/>
    <n v="0"/>
    <n v="188.88"/>
    <n v="2.82"/>
    <n v="0"/>
    <m/>
    <x v="0"/>
    <s v="SUR20092010Grupo 2EL"/>
    <s v="Emp. de Generaci¢n El‚ctrica del Sur S. A."/>
    <x v="14"/>
    <x v="14"/>
    <s v="C.T. Independencia"/>
    <x v="74"/>
    <s v="EL"/>
    <x v="2"/>
    <x v="17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964.10699999999997"/>
    <n v="0.96410699999999994"/>
    <m/>
    <n v="0.47766666666666668"/>
    <n v="0.48108333333333331"/>
    <n v="0"/>
    <n v="9.9999999997635314E-4"/>
    <n v="32"/>
    <s v="BASE DE DATOS"/>
    <m/>
  </r>
  <r>
    <s v="24"/>
    <x v="10"/>
    <s v="SUR"/>
    <s v="20092010"/>
    <s v="20092010"/>
    <x v="2"/>
    <s v="Grupo 3"/>
    <s v="S"/>
    <n v="5.7320000000000002"/>
    <n v="5.7809999999999997"/>
    <n v="266.98500000000001"/>
    <n v="834.60500000000002"/>
    <n v="1101.5899999999999"/>
    <n v="0"/>
    <n v="206.52"/>
    <n v="10.9"/>
    <n v="0"/>
    <m/>
    <x v="0"/>
    <s v="SUR20092010Grupo 3EL"/>
    <s v="Emp. de Generaci¢n El‚ctrica del Sur S. A."/>
    <x v="14"/>
    <x v="14"/>
    <s v="C.T. Independencia"/>
    <x v="74"/>
    <s v="EL"/>
    <x v="2"/>
    <x v="176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1101.5899999999999"/>
    <n v="1.1015899999999998"/>
    <m/>
    <n v="0.47766666666666668"/>
    <n v="0.48174999999999996"/>
    <n v="0"/>
    <n v="2.2737367544323206E-13"/>
    <n v="32"/>
    <s v="BASE DE DATOS"/>
    <m/>
  </r>
  <r>
    <s v="24"/>
    <x v="10"/>
    <s v="SUR"/>
    <s v="20092010"/>
    <s v="20092010"/>
    <x v="2"/>
    <s v="Grupo 4"/>
    <s v="S"/>
    <n v="5.7320000000000002"/>
    <n v="5.7649999999999997"/>
    <n v="0"/>
    <n v="0"/>
    <n v="0"/>
    <n v="0"/>
    <n v="0"/>
    <n v="720"/>
    <n v="0"/>
    <m/>
    <x v="0"/>
    <s v="SUR20092010Grupo 4EL"/>
    <s v="Emp. de Generaci¢n El‚ctrica del Sur S. A."/>
    <x v="14"/>
    <x v="14"/>
    <s v="C.T. Independencia"/>
    <x v="74"/>
    <s v="EL"/>
    <x v="2"/>
    <x v="177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0"/>
    <n v="0"/>
    <m/>
    <n v="0.47766666666666668"/>
    <n v="0.48041666666666666"/>
    <n v="0"/>
    <n v="0"/>
    <n v="32"/>
    <s v="BASE DE DATOS"/>
    <m/>
  </r>
  <r>
    <s v="24"/>
    <x v="11"/>
    <s v="SUR"/>
    <s v="20092010"/>
    <s v="20092010"/>
    <x v="2"/>
    <s v="Grupo 1"/>
    <s v="S"/>
    <n v="5.7320000000000002"/>
    <n v="5.742"/>
    <n v="217.67400000000001"/>
    <n v="629.19200000000001"/>
    <n v="846.86599999999999"/>
    <n v="0"/>
    <n v="174.1"/>
    <n v="8.8000000000000007"/>
    <n v="0"/>
    <m/>
    <x v="0"/>
    <s v="SUR20092010Grupo 1EL"/>
    <s v="Emp. de Generaci¢n El‚ctrica del Sur S. A."/>
    <x v="14"/>
    <x v="14"/>
    <s v="C.T. Independencia"/>
    <x v="74"/>
    <s v="EL"/>
    <x v="2"/>
    <x v="16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846.86599999999999"/>
    <n v="0.84686600000000001"/>
    <m/>
    <n v="0.47766666666666668"/>
    <n v="0.47849999999999998"/>
    <n v="0"/>
    <n v="0"/>
    <n v="32"/>
    <s v="BASE DE DATOS"/>
    <m/>
  </r>
  <r>
    <s v="24"/>
    <x v="11"/>
    <s v="SUR"/>
    <s v="20092010"/>
    <s v="20092010"/>
    <x v="2"/>
    <s v="Grupo 2"/>
    <s v="S"/>
    <n v="5.7320000000000002"/>
    <n v="5.7729999999999997"/>
    <n v="215.26400000000001"/>
    <n v="690.06299999999999"/>
    <n v="905.32600000000002"/>
    <n v="0"/>
    <n v="191.77"/>
    <n v="0.72"/>
    <n v="0"/>
    <m/>
    <x v="0"/>
    <s v="SUR20092010Grupo 2EL"/>
    <s v="Emp. de Generaci¢n El‚ctrica del Sur S. A."/>
    <x v="14"/>
    <x v="14"/>
    <s v="C.T. Independencia"/>
    <x v="74"/>
    <s v="EL"/>
    <x v="2"/>
    <x v="175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905.32600000000002"/>
    <n v="0.90532600000000008"/>
    <m/>
    <n v="0.47766666666666668"/>
    <n v="0.48108333333333331"/>
    <n v="0"/>
    <n v="9.9999999997635314E-4"/>
    <n v="32"/>
    <s v="BASE DE DATOS"/>
    <m/>
  </r>
  <r>
    <s v="24"/>
    <x v="11"/>
    <s v="SUR"/>
    <s v="20092010"/>
    <s v="20092010"/>
    <x v="2"/>
    <s v="Grupo 3"/>
    <s v="S"/>
    <n v="5.7320000000000002"/>
    <n v="5.7809999999999997"/>
    <n v="220.4"/>
    <n v="729.96699999999998"/>
    <n v="950.36699999999996"/>
    <n v="8.6300000000000008"/>
    <n v="196.22"/>
    <n v="6.33"/>
    <n v="0"/>
    <m/>
    <x v="0"/>
    <s v="SUR20092010Grupo 3EL"/>
    <s v="Emp. de Generaci¢n El‚ctrica del Sur S. A."/>
    <x v="14"/>
    <x v="14"/>
    <s v="C.T. Independencia"/>
    <x v="74"/>
    <s v="EL"/>
    <x v="2"/>
    <x v="176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950.36699999999996"/>
    <n v="0.95036699999999996"/>
    <m/>
    <n v="0.47766666666666668"/>
    <n v="0.48174999999999996"/>
    <n v="0"/>
    <n v="0"/>
    <n v="32"/>
    <s v="BASE DE DATOS"/>
    <m/>
  </r>
  <r>
    <s v="24"/>
    <x v="11"/>
    <s v="SUR"/>
    <s v="20092010"/>
    <s v="20092010"/>
    <x v="2"/>
    <s v="Grupo 4"/>
    <s v="S"/>
    <n v="5.7320000000000002"/>
    <n v="5.7649999999999997"/>
    <n v="0"/>
    <n v="0"/>
    <n v="0"/>
    <n v="0"/>
    <n v="0"/>
    <n v="744"/>
    <n v="0"/>
    <m/>
    <x v="0"/>
    <s v="SUR20092010Grupo 4EL"/>
    <s v="Emp. de Generaci¢n El‚ctrica del Sur S. A."/>
    <x v="14"/>
    <x v="14"/>
    <s v="C.T. Independencia"/>
    <x v="74"/>
    <s v="EL"/>
    <x v="2"/>
    <x v="177"/>
    <x v="0"/>
    <s v="Instalado"/>
    <s v="Operativo"/>
    <s v="Generadora"/>
    <x v="0"/>
    <x v="0"/>
    <x v="0"/>
    <x v="0"/>
    <s v="Estatal"/>
    <s v="ICA"/>
    <s v="ICA"/>
    <s v="PISCO"/>
    <s v="INDEPENDENCIA"/>
    <n v="0"/>
    <x v="0"/>
    <n v="0"/>
    <x v="0"/>
    <x v="0"/>
    <x v="0"/>
    <s v="MWh"/>
    <n v="0"/>
    <n v="0"/>
    <m/>
    <n v="0.47766666666666668"/>
    <n v="0.48041666666666666"/>
    <n v="0"/>
    <n v="0"/>
    <n v="32"/>
    <s v="BASE DE DATOS"/>
    <m/>
  </r>
  <r>
    <s v="24"/>
    <x v="11"/>
    <s v="RIODOB"/>
    <s v="53022913"/>
    <s v="53022913"/>
    <x v="2"/>
    <s v="A1"/>
    <s v="S"/>
    <n v="0.31"/>
    <n v="0"/>
    <n v="0"/>
    <n v="0"/>
    <n v="0"/>
    <n v="0"/>
    <n v="0"/>
    <n v="0"/>
    <n v="0"/>
    <m/>
    <x v="0"/>
    <s v="RIODOB53022913A1EL"/>
    <s v="Empresa El‚ctrica Rio Doble S.A."/>
    <x v="24"/>
    <x v="24"/>
    <s v="GRUPO AUXILIAR PIZARRAS"/>
    <x v="94"/>
    <s v="EL"/>
    <x v="2"/>
    <x v="208"/>
    <x v="0"/>
    <s v="Instalado"/>
    <s v="Operativo"/>
    <s v="Generadora"/>
    <x v="0"/>
    <x v="0"/>
    <x v="1"/>
    <x v="0"/>
    <s v="Privado"/>
    <s v="CAJAMARCA"/>
    <s v="CAJAMARCA"/>
    <s v="SANTA CRUZ"/>
    <s v="SEXI"/>
    <n v="0"/>
    <x v="1"/>
    <n v="0"/>
    <x v="0"/>
    <x v="0"/>
    <x v="0"/>
    <s v="MWh"/>
    <n v="0"/>
    <n v="0"/>
    <m/>
    <n v="2.5833333333333333E-2"/>
    <n v="2.5833333333333333E-2"/>
    <n v="0"/>
    <n v="0"/>
    <n v="44"/>
    <s v="BASE DE DATOS"/>
    <m/>
  </r>
  <r>
    <s v="24"/>
    <x v="11"/>
    <s v="FENIXP"/>
    <s v="33162508"/>
    <s v="33162508"/>
    <x v="3"/>
    <s v="TG11"/>
    <s v="S"/>
    <n v="193.4"/>
    <n v="177.09399999999999"/>
    <n v="18828.937999999998"/>
    <n v="74578.47"/>
    <n v="93407.407999999996"/>
    <n v="0"/>
    <n v="628"/>
    <n v="116"/>
    <n v="0"/>
    <m/>
    <x v="0"/>
    <s v="FENIXP33162508TG11CC"/>
    <s v="FENIX POWER PERU S.A."/>
    <x v="29"/>
    <x v="29"/>
    <s v="Central Termica Fenix"/>
    <x v="100"/>
    <s v="TG"/>
    <x v="3"/>
    <x v="219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93407.407999999996"/>
    <n v="93.40740799999999"/>
    <m/>
    <n v="16.116666666666667"/>
    <n v="14.757833333333332"/>
    <n v="0"/>
    <n v="0"/>
    <n v="51"/>
    <s v="BASE DE DATOS"/>
    <m/>
  </r>
  <r>
    <s v="24"/>
    <x v="11"/>
    <s v="FENIXP"/>
    <s v="33162508"/>
    <s v="33162508"/>
    <x v="3"/>
    <s v="TG12"/>
    <s v="S"/>
    <n v="193.4"/>
    <n v="178.83699999999999"/>
    <n v="18805.168000000001"/>
    <n v="72718.930999999997"/>
    <n v="91524.099000000002"/>
    <n v="0"/>
    <n v="611.5"/>
    <n v="132.5"/>
    <n v="0"/>
    <m/>
    <x v="0"/>
    <s v="FENIXP33162508TG12CC"/>
    <s v="FENIX POWER PERU S.A."/>
    <x v="29"/>
    <x v="29"/>
    <s v="Central Termica Fenix"/>
    <x v="100"/>
    <s v="TG"/>
    <x v="3"/>
    <x v="220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91524.099000000002"/>
    <n v="91.524099000000007"/>
    <m/>
    <n v="16.116666666666667"/>
    <n v="14.903083333333333"/>
    <n v="0"/>
    <n v="0"/>
    <n v="51"/>
    <s v="BASE DE DATOS"/>
    <m/>
  </r>
  <r>
    <s v="24"/>
    <x v="11"/>
    <s v="FENIXP"/>
    <s v="33162508"/>
    <s v="33162508"/>
    <x v="3"/>
    <s v="TV10"/>
    <s v="S"/>
    <n v="192"/>
    <n v="216.02799999999999"/>
    <n v="19542.895"/>
    <n v="80996.426999999996"/>
    <n v="100539.322"/>
    <n v="0"/>
    <n v="631.75"/>
    <n v="112.25"/>
    <n v="0"/>
    <m/>
    <x v="0"/>
    <s v="FENIXP33162508TV10CC"/>
    <s v="FENIX POWER PERU S.A."/>
    <x v="29"/>
    <x v="29"/>
    <s v="Central Termica Fenix"/>
    <x v="100"/>
    <s v="TV"/>
    <x v="3"/>
    <x v="22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00539.322"/>
    <n v="100.539322"/>
    <m/>
    <n v="16"/>
    <n v="18.002333333333333"/>
    <n v="0"/>
    <n v="0"/>
    <n v="51"/>
    <s v="BASE DE DATOS"/>
    <m/>
  </r>
  <r>
    <s v="24"/>
    <x v="11"/>
    <s v="PETRAM"/>
    <s v="CTRER001"/>
    <s v="CTRER001"/>
    <x v="2"/>
    <s v="Grupos 1-2-3"/>
    <s v="S"/>
    <n v="4.8"/>
    <n v="4.4530000000000003"/>
    <n v="520.53300000000002"/>
    <n v="2610.5819999999999"/>
    <n v="3131.1149999999998"/>
    <n v="41.11"/>
    <n v="702.89"/>
    <n v="0"/>
    <n v="436.14"/>
    <m/>
    <x v="0"/>
    <s v="PETRAMCTRER001Grupos 1-2-3EL"/>
    <s v="PETRAMAS S.A.C."/>
    <x v="23"/>
    <x v="23"/>
    <s v="C.T. Huaycoloro"/>
    <x v="90"/>
    <s v="EL"/>
    <x v="2"/>
    <x v="205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2"/>
    <x v="0"/>
    <s v="MWh"/>
    <n v="3131.1149999999998"/>
    <n v="3.1311149999999999"/>
    <m/>
    <n v="0.39999999999999997"/>
    <n v="0.37108333333333338"/>
    <n v="0"/>
    <n v="0"/>
    <n v="78"/>
    <s v="BASE DE DATOS"/>
    <m/>
  </r>
  <r>
    <s v="24"/>
    <x v="11"/>
    <s v="PETRAM"/>
    <s v="00965764"/>
    <s v="00965764"/>
    <x v="2"/>
    <s v="Grupos 1-2"/>
    <s v="S"/>
    <n v="3.2"/>
    <n v="2.9169999999999998"/>
    <n v="309.02999999999997"/>
    <n v="1499.412"/>
    <n v="1808.442"/>
    <n v="48.51"/>
    <n v="695.49"/>
    <n v="0"/>
    <n v="384.3"/>
    <m/>
    <x v="0"/>
    <s v="PETRAM00965764Grupos 1-2EL"/>
    <s v="PETRAMAS S.A.C."/>
    <x v="23"/>
    <x v="23"/>
    <s v="C.T. La Gringa V"/>
    <x v="91"/>
    <s v="EL"/>
    <x v="2"/>
    <x v="206"/>
    <x v="0"/>
    <s v="Transferido"/>
    <s v="Operativo"/>
    <s v="Generadora"/>
    <x v="0"/>
    <x v="0"/>
    <x v="0"/>
    <x v="0"/>
    <s v="Privado"/>
    <s v="LIMA"/>
    <s v="LIMA"/>
    <s v="HUAROCHIRI"/>
    <s v="HUAYCOLORO"/>
    <n v="0"/>
    <x v="4"/>
    <n v="0"/>
    <x v="1"/>
    <x v="3"/>
    <x v="0"/>
    <s v="MWh"/>
    <n v="1808.442"/>
    <n v="1.8084420000000001"/>
    <m/>
    <n v="0.26666666666666666"/>
    <n v="0.24308333333333332"/>
    <n v="0"/>
    <n v="0"/>
    <n v="78"/>
    <s v="BASE DE DATOS"/>
    <m/>
  </r>
  <r>
    <s v="24"/>
    <x v="11"/>
    <s v="PETRAM"/>
    <s v="305167"/>
    <s v="305167"/>
    <x v="2"/>
    <s v="Grupos 1_2"/>
    <s v="S"/>
    <n v="2.4"/>
    <n v="1.9279999999999999"/>
    <n v="141.63300000000001"/>
    <n v="725.00199999999995"/>
    <n v="866.63499999999999"/>
    <n v="363.84"/>
    <n v="380.16"/>
    <n v="0"/>
    <n v="404.5"/>
    <m/>
    <x v="0"/>
    <s v="PETRAM305167Grupos 1_2EL"/>
    <s v="PETRAMAS S.A.C."/>
    <x v="23"/>
    <x v="23"/>
    <s v="C.T.B Catalina"/>
    <x v="92"/>
    <s v="EL"/>
    <x v="2"/>
    <x v="207"/>
    <x v="0"/>
    <s v="Instalado"/>
    <s v="Operativo"/>
    <s v="Generadora"/>
    <x v="0"/>
    <x v="0"/>
    <x v="0"/>
    <x v="0"/>
    <s v="Privado"/>
    <s v="LIMA"/>
    <s v="LIMA"/>
    <s v="HUAROCHIRI"/>
    <s v="SAN ANTONIO"/>
    <n v="0"/>
    <x v="4"/>
    <n v="0"/>
    <x v="1"/>
    <x v="4"/>
    <x v="0"/>
    <s v="MWh"/>
    <n v="866.63499999999999"/>
    <n v="0.86663500000000004"/>
    <m/>
    <n v="0.19999999999999998"/>
    <n v="0.16066666666666665"/>
    <n v="0"/>
    <n v="0"/>
    <n v="78"/>
    <s v="BASE DE DATOS"/>
    <m/>
  </r>
  <r>
    <s v="24"/>
    <x v="11"/>
    <s v="PETRAM"/>
    <s v="00000700"/>
    <s v="00000700"/>
    <x v="2"/>
    <s v="Grupos 1-2"/>
    <s v="S"/>
    <n v="2.4"/>
    <n v="1.9570000000000001"/>
    <n v="285.81099999999998"/>
    <n v="1418.1759999999999"/>
    <n v="1703.9870000000001"/>
    <n v="19.36"/>
    <n v="724.64"/>
    <n v="0"/>
    <n v="610"/>
    <m/>
    <x v="0"/>
    <s v="PETRAM00000700Grupos 1-2EL"/>
    <s v="PETRAMAS S.A.C."/>
    <x v="23"/>
    <x v="23"/>
    <s v="C.T.B Callao"/>
    <x v="93"/>
    <s v="EL"/>
    <x v="2"/>
    <x v="206"/>
    <x v="0"/>
    <s v="Instalado"/>
    <s v="Operativo"/>
    <s v="Generadora"/>
    <x v="0"/>
    <x v="0"/>
    <x v="0"/>
    <x v="0"/>
    <s v="Privado"/>
    <s v="LIMA"/>
    <s v="CALLAO"/>
    <s v="CALLAO"/>
    <s v="VENTANILLA"/>
    <n v="0"/>
    <x v="4"/>
    <n v="0"/>
    <x v="1"/>
    <x v="4"/>
    <x v="0"/>
    <s v="MWh"/>
    <n v="1703.9870000000001"/>
    <n v="1.7039870000000001"/>
    <m/>
    <n v="0.19999999999999998"/>
    <n v="0.16308333333333333"/>
    <n v="0"/>
    <n v="-2.2737367544323206E-13"/>
    <n v="78"/>
    <s v="BASE DE DATOS"/>
    <m/>
  </r>
  <r>
    <s v="24"/>
    <x v="11"/>
    <s v="PRFGET"/>
    <s v="33330013"/>
    <s v="33330013"/>
    <x v="0"/>
    <s v="GT 1"/>
    <s v="S"/>
    <n v="225"/>
    <n v="217.12299999999999"/>
    <n v="0.747"/>
    <n v="1179.798"/>
    <n v="1180.5450000000001"/>
    <n v="24"/>
    <n v="12.37"/>
    <n v="164.6"/>
    <n v="0"/>
    <m/>
    <x v="0"/>
    <s v="PRFGET33330013GT 1TG"/>
    <s v="Planta de Reserva Fr¡a Generaci¢n Eten S.A."/>
    <x v="20"/>
    <x v="20"/>
    <s v="C.T. RF de Generacion Eten"/>
    <x v="85"/>
    <s v="TG"/>
    <x v="0"/>
    <x v="198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1180.5450000000001"/>
    <n v="1.1805450000000002"/>
    <m/>
    <n v="18.75"/>
    <n v="18.093583333333331"/>
    <n v="0"/>
    <n v="0"/>
    <n v="79"/>
    <s v="BASE DE DATOS"/>
    <m/>
  </r>
  <r>
    <s v="24"/>
    <x v="11"/>
    <s v="PRFGET"/>
    <s v="33330013"/>
    <s v="33330013"/>
    <x v="2"/>
    <s v="GT 2"/>
    <s v="S"/>
    <n v="8.44"/>
    <n v="7.93"/>
    <n v="0"/>
    <n v="41.796999999999997"/>
    <n v="41.796999999999997"/>
    <n v="0"/>
    <n v="5.0999999999999996"/>
    <n v="18.649999999999999"/>
    <n v="0"/>
    <m/>
    <x v="0"/>
    <s v="PRFGET33330013GT 2EL"/>
    <s v="Planta de Reserva Fr¡a Generaci¢n Eten S.A."/>
    <x v="20"/>
    <x v="20"/>
    <s v="C.T. RF de Generacion Eten"/>
    <x v="85"/>
    <s v="EL"/>
    <x v="2"/>
    <x v="199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41.796999999999997"/>
    <n v="4.1796999999999994E-2"/>
    <m/>
    <n v="0.70333333333333325"/>
    <n v="0.66083333333333327"/>
    <n v="0"/>
    <n v="0"/>
    <n v="79"/>
    <s v="BASE DE DATOS"/>
    <m/>
  </r>
  <r>
    <s v="24"/>
    <x v="11"/>
    <s v="PRFGET"/>
    <s v="33330013"/>
    <s v="33330013"/>
    <x v="2"/>
    <s v="Unid. de Emergencia"/>
    <s v="S"/>
    <n v="2.19"/>
    <n v="2.19"/>
    <n v="2.2210000000000001"/>
    <n v="10.789"/>
    <n v="13.01"/>
    <n v="0"/>
    <n v="9.9700000000000006"/>
    <n v="0"/>
    <n v="0"/>
    <m/>
    <x v="0"/>
    <s v="PRFGET33330013Unid. de EmergenciaEL"/>
    <s v="Planta de Reserva Fr¡a Generaci¢n Eten S.A."/>
    <x v="20"/>
    <x v="20"/>
    <s v="C.T. RF de Generacion Eten"/>
    <x v="85"/>
    <s v="EL"/>
    <x v="2"/>
    <x v="200"/>
    <x v="0"/>
    <s v="Instalado"/>
    <s v="Operativo"/>
    <s v="Generadora"/>
    <x v="0"/>
    <x v="0"/>
    <x v="0"/>
    <x v="0"/>
    <s v="Privado"/>
    <s v="LAMBAYEQUE"/>
    <s v="LAMBAYEQUE"/>
    <s v="CHICLAYO"/>
    <s v="ÉTEN"/>
    <n v="0"/>
    <x v="1"/>
    <n v="0"/>
    <x v="0"/>
    <x v="0"/>
    <x v="0"/>
    <s v="MWh"/>
    <n v="13.01"/>
    <n v="1.3009999999999999E-2"/>
    <m/>
    <n v="0.1825"/>
    <n v="0.1825"/>
    <n v="0"/>
    <n v="0"/>
    <n v="79"/>
    <s v="BASE DE DATOS"/>
    <m/>
  </r>
  <r>
    <s v="24"/>
    <x v="11"/>
    <s v="SHOGSA"/>
    <s v="33009993"/>
    <s v="33009993"/>
    <x v="1"/>
    <s v="UNIDAD 1"/>
    <s v="S"/>
    <n v="20.18"/>
    <n v="18.140999999999998"/>
    <n v="0"/>
    <n v="0"/>
    <n v="0"/>
    <n v="0"/>
    <n v="0"/>
    <n v="0"/>
    <n v="0"/>
    <m/>
    <x v="0"/>
    <s v="SHOGSA33009993UNIDAD 1TV"/>
    <s v="Shougang Generaci¢n El‚ctrica S.A."/>
    <x v="30"/>
    <x v="30"/>
    <s v="C. T. SAN NICOLAS"/>
    <x v="101"/>
    <s v="TV"/>
    <x v="1"/>
    <x v="227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117499999999999"/>
    <n v="0"/>
    <n v="0"/>
    <n v="85"/>
    <s v="BASE DE DATOS"/>
    <m/>
  </r>
  <r>
    <s v="24"/>
    <x v="11"/>
    <s v="SHOGSA"/>
    <s v="33009993"/>
    <s v="33009993"/>
    <x v="2"/>
    <s v="CUMMINS ONAN"/>
    <s v="S"/>
    <n v="1.25"/>
    <n v="1.0609999999999999"/>
    <n v="0"/>
    <n v="2.0710000000000002"/>
    <n v="2.0710000000000002"/>
    <n v="0"/>
    <n v="2.0299999999999998"/>
    <n v="0"/>
    <n v="0"/>
    <m/>
    <x v="0"/>
    <s v="SHOGSA33009993CUMMINS ONANEL"/>
    <s v="Shougang Generaci¢n El‚ctrica S.A."/>
    <x v="30"/>
    <x v="30"/>
    <s v="C. T. SAN NICOLAS"/>
    <x v="101"/>
    <s v="EL"/>
    <x v="2"/>
    <x v="230"/>
    <x v="0"/>
    <s v="Instalado"/>
    <s v="Operativo"/>
    <s v="Generadora"/>
    <x v="0"/>
    <x v="0"/>
    <x v="0"/>
    <x v="0"/>
    <s v="Privado"/>
    <s v="ICA"/>
    <s v="ICA"/>
    <s v="NAZCA"/>
    <s v="MARCONA"/>
    <n v="0"/>
    <x v="1"/>
    <n v="0"/>
    <x v="0"/>
    <x v="0"/>
    <x v="0"/>
    <s v="MWh"/>
    <n v="2.0710000000000002"/>
    <n v="2.0710000000000004E-3"/>
    <m/>
    <n v="0.11363636363636363"/>
    <n v="9.6454545454545446E-2"/>
    <n v="0"/>
    <n v="0"/>
    <n v="85"/>
    <s v="BASE DE DATOS"/>
    <m/>
  </r>
  <r>
    <s v="24"/>
    <x v="11"/>
    <s v="SHOGSA"/>
    <s v="33009993"/>
    <s v="33009993"/>
    <x v="1"/>
    <s v="UNIDAD 2"/>
    <s v="S"/>
    <n v="20.18"/>
    <n v="19.192"/>
    <n v="0"/>
    <n v="0"/>
    <n v="0"/>
    <n v="0"/>
    <n v="0"/>
    <n v="0"/>
    <n v="0"/>
    <m/>
    <x v="0"/>
    <s v="SHOGSA33009993UNIDAD 2TV"/>
    <s v="Shougang Generaci¢n El‚ctrica S.A."/>
    <x v="30"/>
    <x v="30"/>
    <s v="C. T. SAN NICOLAS"/>
    <x v="101"/>
    <s v="TV"/>
    <x v="1"/>
    <x v="228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993333333333333"/>
    <n v="0"/>
    <n v="0"/>
    <n v="85"/>
    <s v="BASE DE DATOS"/>
    <m/>
  </r>
  <r>
    <s v="24"/>
    <x v="11"/>
    <s v="SHOGSA"/>
    <s v="33009993"/>
    <s v="33009993"/>
    <x v="1"/>
    <s v="UNIDAD 3"/>
    <s v="S"/>
    <n v="27.478000000000002"/>
    <n v="24.425000000000001"/>
    <n v="0"/>
    <n v="0"/>
    <n v="0"/>
    <n v="0"/>
    <n v="0"/>
    <n v="0"/>
    <n v="0"/>
    <m/>
    <x v="0"/>
    <s v="SHOGSA33009993UNIDAD 3TV"/>
    <s v="Shougang Generaci¢n El‚ctrica S.A."/>
    <x v="30"/>
    <x v="30"/>
    <s v="C. T. SAN NICOLAS"/>
    <x v="101"/>
    <s v="TV"/>
    <x v="1"/>
    <x v="229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2.2898333333333336"/>
    <n v="2.0354166666666669"/>
    <n v="0"/>
    <n v="0"/>
    <n v="85"/>
    <s v="BASE DE DATOS"/>
    <m/>
  </r>
  <r>
    <s v="24"/>
    <x v="6"/>
    <s v="CEVER2"/>
    <s v="33021893"/>
    <s v="33021893"/>
    <x v="2"/>
    <s v="Grupo 4"/>
    <s v="S"/>
    <n v="0.68"/>
    <n v="0.50900000000000001"/>
    <n v="0"/>
    <n v="0"/>
    <n v="0"/>
    <n v="0"/>
    <n v="0"/>
    <n v="0"/>
    <n v="0"/>
    <m/>
    <x v="0"/>
    <s v="CEVER233021893Grupo 4EL"/>
    <s v="Sociedad Minera Cerro Verde S.A."/>
    <x v="19"/>
    <x v="19"/>
    <s v="C. T. Cerro Verde"/>
    <x v="83"/>
    <s v="EL"/>
    <x v="2"/>
    <x v="177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5.6666666666666671E-2"/>
    <n v="4.2416666666666665E-2"/>
    <n v="0"/>
    <n v="0"/>
    <n v="88"/>
    <s v="BASE DE DATOS"/>
    <m/>
  </r>
  <r>
    <s v="24"/>
    <x v="6"/>
    <s v="CEVER2"/>
    <s v="33021893"/>
    <s v="33021893"/>
    <x v="2"/>
    <s v="Grupo 5"/>
    <s v="S"/>
    <n v="1.825"/>
    <n v="1.2170000000000001"/>
    <n v="0"/>
    <n v="0"/>
    <n v="0"/>
    <n v="0"/>
    <n v="0"/>
    <n v="0"/>
    <n v="0"/>
    <m/>
    <x v="0"/>
    <s v="CEVER233021893Grupo 5EL"/>
    <s v="Sociedad Minera Cerro Verde S.A."/>
    <x v="19"/>
    <x v="19"/>
    <s v="C. T. Cerro Verde"/>
    <x v="83"/>
    <s v="EL"/>
    <x v="2"/>
    <x v="191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5208333333333332"/>
    <n v="0.10141666666666667"/>
    <n v="0"/>
    <n v="0"/>
    <n v="88"/>
    <s v="BASE DE DATOS"/>
    <m/>
  </r>
  <r>
    <s v="24"/>
    <x v="6"/>
    <s v="CEVER2"/>
    <s v="33021893"/>
    <s v="33021893"/>
    <x v="2"/>
    <s v="C2-3850-GE-001"/>
    <s v="S"/>
    <n v="2"/>
    <n v="2"/>
    <n v="0"/>
    <n v="0"/>
    <n v="0"/>
    <n v="0"/>
    <n v="0"/>
    <n v="0"/>
    <n v="0"/>
    <m/>
    <x v="0"/>
    <s v="CEVER233021893C2-3850-GE-001EL"/>
    <s v="Sociedad Minera Cerro Verde S.A."/>
    <x v="19"/>
    <x v="19"/>
    <s v="C. T. Cerro Verde"/>
    <x v="83"/>
    <s v="TG"/>
    <x v="0"/>
    <x v="192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6"/>
    <s v="CEVER2"/>
    <s v="33021893"/>
    <s v="33021893"/>
    <x v="2"/>
    <s v="C2-3850-GE-002"/>
    <s v="S"/>
    <n v="2"/>
    <n v="2"/>
    <n v="0"/>
    <n v="0"/>
    <n v="0"/>
    <n v="0"/>
    <n v="0"/>
    <n v="0"/>
    <n v="0"/>
    <m/>
    <x v="0"/>
    <s v="CEVER233021893C2-3850-GE-002EL"/>
    <s v="Sociedad Minera Cerro Verde S.A."/>
    <x v="19"/>
    <x v="19"/>
    <s v="C. T. Cerro Verde"/>
    <x v="83"/>
    <s v="TG"/>
    <x v="0"/>
    <x v="193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6"/>
    <s v="CEVER2"/>
    <s v="33021893"/>
    <s v="33021893"/>
    <x v="2"/>
    <s v="C2-3850-GE-003"/>
    <s v="S"/>
    <n v="2"/>
    <n v="2"/>
    <n v="0"/>
    <n v="0"/>
    <n v="0"/>
    <n v="0"/>
    <n v="0"/>
    <n v="0"/>
    <n v="0"/>
    <m/>
    <x v="0"/>
    <s v="CEVER233021893C2-3850-GE-003EL"/>
    <s v="Sociedad Minera Cerro Verde S.A."/>
    <x v="19"/>
    <x v="19"/>
    <s v="C. T. Cerro Verde"/>
    <x v="83"/>
    <s v="TG"/>
    <x v="0"/>
    <x v="194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6"/>
    <s v="CEVER2"/>
    <s v="33021893"/>
    <s v="33021893"/>
    <x v="2"/>
    <s v="C-3850-DG-002"/>
    <s v="S"/>
    <n v="2"/>
    <n v="2"/>
    <n v="0"/>
    <n v="0"/>
    <n v="0"/>
    <n v="0"/>
    <n v="0"/>
    <n v="0"/>
    <n v="0"/>
    <m/>
    <x v="0"/>
    <s v="CEVER233021893C-3850-DG-002EL"/>
    <s v="Sociedad Minera Cerro Verde S.A."/>
    <x v="19"/>
    <x v="19"/>
    <s v="C. T. Cerro Verde"/>
    <x v="83"/>
    <s v="TG"/>
    <x v="0"/>
    <x v="195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8181818181818182"/>
    <n v="0.18181818181818182"/>
    <n v="0"/>
    <n v="0"/>
    <n v="88"/>
    <s v="BASE DE DATOS"/>
    <m/>
  </r>
  <r>
    <s v="24"/>
    <x v="6"/>
    <s v="CEVER2"/>
    <s v="33021893"/>
    <s v="33021893"/>
    <x v="2"/>
    <s v="MOTIVATOR"/>
    <s v="S"/>
    <n v="2"/>
    <n v="2"/>
    <n v="0"/>
    <n v="0"/>
    <n v="0"/>
    <n v="0"/>
    <n v="0"/>
    <n v="0"/>
    <n v="0"/>
    <m/>
    <x v="0"/>
    <s v="CEVER233021893MOTIVATOREL"/>
    <s v="Sociedad Minera Cerro Verde S.A."/>
    <x v="19"/>
    <x v="19"/>
    <s v="C. T. Cerro Verde"/>
    <x v="83"/>
    <s v="TG"/>
    <x v="0"/>
    <x v="196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0.16666666666666666"/>
    <n v="0.16666666666666666"/>
    <n v="0"/>
    <n v="0"/>
    <n v="88"/>
    <s v="BASE DE DATOS"/>
    <m/>
  </r>
  <r>
    <s v="24"/>
    <x v="6"/>
    <s v="CEVER2"/>
    <s v="33021893"/>
    <s v="33021893"/>
    <x v="0"/>
    <s v="TG1"/>
    <s v="S"/>
    <n v="19.399999999999999"/>
    <n v="14.82"/>
    <n v="0"/>
    <n v="0"/>
    <n v="0"/>
    <n v="0"/>
    <n v="0"/>
    <n v="0"/>
    <n v="0"/>
    <m/>
    <x v="0"/>
    <s v="CEVER233021893TG1TG"/>
    <s v="Sociedad Minera Cerro Verde S.A."/>
    <x v="19"/>
    <x v="19"/>
    <s v="C. T. Cerro Verde"/>
    <x v="83"/>
    <s v="TG"/>
    <x v="0"/>
    <x v="0"/>
    <x v="0"/>
    <s v="Instalado"/>
    <s v="Operativo"/>
    <s v="Generadora"/>
    <x v="0"/>
    <x v="0"/>
    <x v="1"/>
    <x v="0"/>
    <s v="Privado"/>
    <s v="AREQUIPA"/>
    <s v="AREQUIPA"/>
    <s v="AREQUIPA "/>
    <s v="UCHUMAYO"/>
    <n v="0"/>
    <x v="1"/>
    <n v="0"/>
    <x v="0"/>
    <x v="0"/>
    <x v="0"/>
    <s v="MWh"/>
    <n v="0"/>
    <n v="0"/>
    <m/>
    <n v="1.6166666666666665"/>
    <n v="1.2350000000000001"/>
    <n v="0"/>
    <n v="0"/>
    <n v="88"/>
    <s v="BASE DE DATOS"/>
    <m/>
  </r>
  <r>
    <s v="24"/>
    <x v="6"/>
    <s v="CEVER2"/>
    <s v="33359615"/>
    <s v="33359615"/>
    <x v="0"/>
    <s v="TG1"/>
    <s v="S"/>
    <n v="181.3"/>
    <n v="179.37299999999999"/>
    <n v="0"/>
    <n v="116.247"/>
    <n v="116.247"/>
    <n v="0"/>
    <n v="2.2000000000000002"/>
    <n v="0"/>
    <n v="0"/>
    <m/>
    <x v="0"/>
    <s v="CEVER233359615TG1TG"/>
    <s v="Sociedad Minera Cerro Verde S.A."/>
    <x v="19"/>
    <x v="19"/>
    <s v="C. T. Recka"/>
    <x v="84"/>
    <s v="TG"/>
    <x v="0"/>
    <x v="197"/>
    <x v="0"/>
    <s v="Instalado"/>
    <s v="Operativo"/>
    <s v="Generadora"/>
    <x v="0"/>
    <x v="0"/>
    <x v="0"/>
    <x v="0"/>
    <s v="Privado"/>
    <s v="LAMBAYEQUE"/>
    <s v="LAMBAYEQUE"/>
    <s v="CHICLAYO"/>
    <s v="REQUE"/>
    <n v="0"/>
    <x v="1"/>
    <n v="0"/>
    <x v="0"/>
    <x v="0"/>
    <x v="0"/>
    <s v="MWh"/>
    <n v="116.247"/>
    <n v="0.116247"/>
    <m/>
    <n v="15.108333333333334"/>
    <n v="14.947749999999999"/>
    <n v="0"/>
    <n v="0"/>
    <n v="88"/>
    <s v="BASE DE DATOS"/>
    <m/>
  </r>
  <r>
    <s v="24"/>
    <x v="0"/>
    <s v="GMOPER"/>
    <s v="33394020"/>
    <s v="33394020"/>
    <x v="1"/>
    <s v="TV1"/>
    <s v="S"/>
    <n v="51.17"/>
    <n v="51.17"/>
    <n v="0"/>
    <n v="0"/>
    <n v="0"/>
    <n v="720"/>
    <n v="0"/>
    <n v="0"/>
    <n v="0"/>
    <m/>
    <x v="0"/>
    <s v="GMOPER33394020TV1TV"/>
    <s v="GM Operaciones S.A.C."/>
    <x v="38"/>
    <x v="38"/>
    <s v="C.T. Refineria Talara"/>
    <x v="113"/>
    <s v="TV"/>
    <x v="1"/>
    <x v="2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0"/>
    <n v="0"/>
    <m/>
    <n v="4.2641666666666671"/>
    <n v="4.2641666666666671"/>
    <n v="0"/>
    <n v="0"/>
    <n v="55"/>
    <s v="BASE DE DATOS"/>
    <m/>
  </r>
  <r>
    <s v="24"/>
    <x v="0"/>
    <s v="GMOPER"/>
    <s v="33394020"/>
    <s v="33394020"/>
    <x v="1"/>
    <s v="TV2"/>
    <s v="S"/>
    <n v="51.17"/>
    <n v="51.17"/>
    <n v="0"/>
    <n v="0"/>
    <n v="0"/>
    <n v="720"/>
    <n v="0"/>
    <n v="0"/>
    <n v="0"/>
    <m/>
    <x v="0"/>
    <s v="GMOPER33394020TV2TV"/>
    <s v="GM Operaciones S.A.C."/>
    <x v="38"/>
    <x v="38"/>
    <s v="C.T. Refineria Talara"/>
    <x v="113"/>
    <s v="TV"/>
    <x v="1"/>
    <x v="3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0"/>
    <n v="0"/>
    <m/>
    <n v="4.2641666666666671"/>
    <n v="4.2641666666666671"/>
    <n v="0"/>
    <n v="0"/>
    <n v="55"/>
    <s v="BASE DE DATOS"/>
    <m/>
  </r>
  <r>
    <s v="24"/>
    <x v="1"/>
    <s v="GMOPER"/>
    <s v="33394020"/>
    <s v="33394020"/>
    <x v="1"/>
    <s v="TV1"/>
    <s v="S"/>
    <n v="51.17"/>
    <n v="51.17"/>
    <n v="0"/>
    <n v="0"/>
    <n v="0"/>
    <n v="696"/>
    <n v="0"/>
    <n v="0"/>
    <n v="0"/>
    <m/>
    <x v="0"/>
    <s v="GMOPER33394020TV1TV"/>
    <s v="GM Operaciones S.A.C."/>
    <x v="38"/>
    <x v="38"/>
    <s v="C.T. Refineria Talara"/>
    <x v="113"/>
    <s v="TV"/>
    <x v="1"/>
    <x v="2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0"/>
    <n v="0"/>
    <m/>
    <n v="4.2641666666666671"/>
    <n v="4.2641666666666671"/>
    <n v="0"/>
    <n v="0"/>
    <n v="55"/>
    <s v="BASE DE DATOS"/>
    <m/>
  </r>
  <r>
    <s v="24"/>
    <x v="1"/>
    <s v="GMOPER"/>
    <s v="33394020"/>
    <s v="33394020"/>
    <x v="1"/>
    <s v="TV2"/>
    <s v="S"/>
    <n v="51.17"/>
    <n v="51.17"/>
    <n v="0"/>
    <n v="0"/>
    <n v="0"/>
    <n v="696"/>
    <n v="0"/>
    <n v="0"/>
    <n v="0"/>
    <m/>
    <x v="0"/>
    <s v="GMOPER33394020TV2TV"/>
    <s v="GM Operaciones S.A.C."/>
    <x v="38"/>
    <x v="38"/>
    <s v="C.T. Refineria Talara"/>
    <x v="113"/>
    <s v="TV"/>
    <x v="1"/>
    <x v="3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0"/>
    <n v="0"/>
    <m/>
    <n v="4.2641666666666671"/>
    <n v="4.2641666666666671"/>
    <n v="0"/>
    <n v="0"/>
    <n v="55"/>
    <s v="BASE DE DATOS"/>
    <m/>
  </r>
  <r>
    <s v="24"/>
    <x v="9"/>
    <s v="ELN"/>
    <s v="3300779"/>
    <s v="3300779"/>
    <x v="2"/>
    <s v="CKD. HOROV."/>
    <s v="N"/>
    <n v="0"/>
    <n v="0"/>
    <n v="0"/>
    <n v="0"/>
    <n v="0"/>
    <n v="0"/>
    <n v="0"/>
    <n v="0"/>
    <n v="0"/>
    <m/>
    <x v="1"/>
    <s v="ELN3300779CKD. HOROV.EL"/>
    <s v="Electro Norte S. A."/>
    <x v="32"/>
    <x v="32"/>
    <s v="C. T. Salas"/>
    <x v="82"/>
    <s v="EL"/>
    <x v="2"/>
    <x v="240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s v="-"/>
    <s v="-"/>
    <e v="#N/A"/>
    <n v="0"/>
    <n v="29"/>
    <s v="BASE DE DATOS"/>
    <m/>
  </r>
  <r>
    <s v="24"/>
    <x v="9"/>
    <s v="ELN"/>
    <s v="33007793"/>
    <s v="33007793"/>
    <x v="2"/>
    <s v="Volvo TD70"/>
    <s v="N"/>
    <n v="0"/>
    <n v="0"/>
    <n v="0"/>
    <n v="0"/>
    <n v="0"/>
    <n v="0"/>
    <n v="0"/>
    <n v="0"/>
    <n v="0"/>
    <m/>
    <x v="1"/>
    <s v="ELN33007793Volvo TD70EL"/>
    <s v="Electro Norte S. A."/>
    <x v="32"/>
    <x v="32"/>
    <s v="C. T. Salas"/>
    <x v="82"/>
    <s v="EL"/>
    <x v="2"/>
    <x v="241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9"/>
    <s v="ELN"/>
    <s v="33018893"/>
    <s v="33018893"/>
    <x v="2"/>
    <s v="Caterpillar"/>
    <s v="N"/>
    <n v="0.5"/>
    <n v="0.46"/>
    <n v="0"/>
    <n v="0"/>
    <n v="0"/>
    <n v="0"/>
    <n v="0"/>
    <n v="0"/>
    <n v="0"/>
    <m/>
    <x v="0"/>
    <s v="ELN33018893CaterpillarEL"/>
    <s v="Electro Norte S. A."/>
    <x v="32"/>
    <x v="32"/>
    <s v="C. T. Chota"/>
    <x v="104"/>
    <s v="EL"/>
    <x v="2"/>
    <x v="242"/>
    <x v="0"/>
    <s v="Instalado"/>
    <s v="In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4.1666666666666664E-2"/>
    <n v="3.8333333333333337E-2"/>
    <n v="0"/>
    <n v="0"/>
    <n v="29"/>
    <s v="BASE DE DATOS"/>
    <m/>
  </r>
  <r>
    <s v="24"/>
    <x v="9"/>
    <s v="ELN"/>
    <s v="33018893"/>
    <s v="33018893"/>
    <x v="2"/>
    <s v="Grupo G.E"/>
    <s v="S"/>
    <n v="0.75"/>
    <n v="0"/>
    <n v="0"/>
    <n v="0"/>
    <n v="0"/>
    <n v="0"/>
    <n v="0"/>
    <n v="0"/>
    <n v="0"/>
    <m/>
    <x v="0"/>
    <s v="ELN33018893Grupo G.EEL"/>
    <s v="Electro Norte S. A."/>
    <x v="32"/>
    <x v="32"/>
    <s v="C.T. Chota"/>
    <x v="104"/>
    <s v="EL"/>
    <x v="2"/>
    <x v="243"/>
    <x v="0"/>
    <s v="Instalado"/>
    <s v="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6.25E-2"/>
    <n v="0"/>
    <n v="0"/>
    <n v="0"/>
    <n v="29"/>
    <s v="BASE DE DATOS"/>
    <m/>
  </r>
  <r>
    <s v="24"/>
    <x v="9"/>
    <s v="ELN"/>
    <s v="33019393"/>
    <s v="33019393"/>
    <x v="2"/>
    <s v="Caterp-3512"/>
    <s v="S"/>
    <n v="0.5"/>
    <n v="0.5"/>
    <n v="0"/>
    <n v="0"/>
    <n v="0"/>
    <n v="0"/>
    <n v="0"/>
    <n v="0"/>
    <n v="0"/>
    <m/>
    <x v="0"/>
    <s v="ELN33019393Caterp-3512EL"/>
    <s v="Electro Norte S. A."/>
    <x v="32"/>
    <x v="32"/>
    <s v="C. T. Cutervo"/>
    <x v="105"/>
    <s v="EL"/>
    <x v="2"/>
    <x v="244"/>
    <x v="0"/>
    <s v="Instalado"/>
    <s v="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4.1666666666666664E-2"/>
    <n v="4.1666666666666664E-2"/>
    <n v="0"/>
    <n v="0"/>
    <n v="29"/>
    <s v="BASE DE DATOS"/>
    <m/>
  </r>
  <r>
    <s v="24"/>
    <x v="9"/>
    <s v="ELN"/>
    <s v="33019393"/>
    <s v="33019393"/>
    <x v="2"/>
    <s v="Detroit"/>
    <s v="N"/>
    <n v="0"/>
    <n v="0"/>
    <n v="0"/>
    <n v="0"/>
    <n v="0"/>
    <n v="0"/>
    <n v="0"/>
    <n v="0"/>
    <n v="0"/>
    <m/>
    <x v="1"/>
    <s v="ELN33019393DetroitEL"/>
    <s v="Electro Norte S. A."/>
    <x v="32"/>
    <x v="32"/>
    <s v="C. T. Cutervo"/>
    <x v="105"/>
    <s v="EL"/>
    <x v="2"/>
    <x v="164"/>
    <x v="0"/>
    <s v="Instalado"/>
    <s v="In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9"/>
    <s v="ELN"/>
    <s v="43026893"/>
    <s v="43026893"/>
    <x v="2"/>
    <s v="CATERP-3512"/>
    <s v="N"/>
    <n v="0"/>
    <n v="0.4"/>
    <n v="0"/>
    <n v="0"/>
    <n v="0"/>
    <n v="0"/>
    <n v="0"/>
    <n v="0"/>
    <n v="0"/>
    <m/>
    <x v="1"/>
    <s v="ELN43026893CATERP-3512EL"/>
    <s v="Electro Norte S. A."/>
    <x v="32"/>
    <x v="32"/>
    <s v="C. T. Mocupe"/>
    <x v="106"/>
    <s v="EL"/>
    <x v="2"/>
    <x v="244"/>
    <x v="0"/>
    <s v="Retirado"/>
    <s v="Inoperativo"/>
    <s v="Distribuidora"/>
    <x v="0"/>
    <x v="0"/>
    <x v="1"/>
    <x v="0"/>
    <s v="Estatal"/>
    <s v="LAMBAYEQUE"/>
    <s v="LAMBAYEQUE"/>
    <s v="CHICLAYO"/>
    <s v="LAGUN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9"/>
    <s v="ELN"/>
    <s v="53203611"/>
    <s v="53203611"/>
    <x v="2"/>
    <s v="Detroit"/>
    <s v="S"/>
    <n v="0.7"/>
    <n v="0.6"/>
    <n v="0"/>
    <n v="0"/>
    <n v="0"/>
    <n v="0"/>
    <n v="0"/>
    <n v="0"/>
    <n v="0"/>
    <m/>
    <x v="0"/>
    <s v="ELN53203611DetroitEL"/>
    <s v="Electro Norte S. A."/>
    <x v="32"/>
    <x v="32"/>
    <s v="C. T. Motupe Móvil"/>
    <x v="107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MOTUPE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9"/>
    <s v="ELN"/>
    <s v="43026993"/>
    <s v="43026993"/>
    <x v="2"/>
    <s v="Vol-TD100"/>
    <s v="N"/>
    <n v="0"/>
    <n v="0"/>
    <n v="0"/>
    <n v="0"/>
    <n v="0"/>
    <n v="0"/>
    <n v="0"/>
    <n v="0"/>
    <n v="0"/>
    <m/>
    <x v="1"/>
    <s v="ELN43026993Vol-TD100EL"/>
    <s v="Electro Norte S. A."/>
    <x v="32"/>
    <x v="32"/>
    <s v="C. T. Morrope"/>
    <x v="108"/>
    <s v="EL"/>
    <x v="2"/>
    <x v="245"/>
    <x v="0"/>
    <s v="Instalado"/>
    <s v="Inoperativo"/>
    <s v="Distribuidora"/>
    <x v="0"/>
    <x v="0"/>
    <x v="1"/>
    <x v="0"/>
    <s v="Estatal"/>
    <s v="LAMBAYEQUE"/>
    <s v="LAMBAYEQUE"/>
    <s v="LAMBAYEQUE"/>
    <s v="MORROPE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9"/>
    <s v="ELN"/>
    <s v="43027493"/>
    <s v="43027493"/>
    <x v="2"/>
    <s v="CATERP-3512"/>
    <s v="S"/>
    <n v="0.5"/>
    <n v="0.4"/>
    <n v="0"/>
    <n v="0"/>
    <n v="0"/>
    <n v="0"/>
    <n v="0"/>
    <n v="0"/>
    <n v="0"/>
    <m/>
    <x v="0"/>
    <s v="ELN43027493CATERP-3512EL"/>
    <s v="Electro Norte S. A."/>
    <x v="32"/>
    <x v="32"/>
    <s v="C. T. Bambamarca"/>
    <x v="109"/>
    <s v="EL"/>
    <x v="2"/>
    <x v="244"/>
    <x v="0"/>
    <s v="Instalado"/>
    <s v="Operativo"/>
    <s v="Distribuidora"/>
    <x v="0"/>
    <x v="0"/>
    <x v="1"/>
    <x v="0"/>
    <s v="Estatal"/>
    <s v="CAJAMARCA"/>
    <s v="CAJAMARCA"/>
    <s v="HUALGAYOC"/>
    <s v="BAMBAMARCA"/>
    <n v="0"/>
    <x v="1"/>
    <n v="0"/>
    <x v="0"/>
    <x v="0"/>
    <x v="0"/>
    <s v="MWh"/>
    <n v="0"/>
    <n v="0"/>
    <m/>
    <n v="4.1666666666666664E-2"/>
    <n v="3.3333333333333333E-2"/>
    <n v="0"/>
    <n v="0"/>
    <n v="29"/>
    <s v="BASE DE DATOS"/>
    <m/>
  </r>
  <r>
    <s v="24"/>
    <x v="9"/>
    <s v="ELN"/>
    <s v="53022313"/>
    <s v="53022313"/>
    <x v="2"/>
    <s v="Detroit"/>
    <s v="S"/>
    <n v="0.5"/>
    <n v="0.6"/>
    <n v="0"/>
    <n v="0"/>
    <n v="0"/>
    <n v="0"/>
    <n v="0"/>
    <n v="0"/>
    <n v="0"/>
    <m/>
    <x v="0"/>
    <s v="ELN53022313DetroitEL"/>
    <s v="Electro Norte S. A."/>
    <x v="32"/>
    <x v="32"/>
    <s v="C.T. La Viña Movil"/>
    <x v="110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JAYANCA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10"/>
    <s v="ELN"/>
    <s v="3300779"/>
    <s v="3300779"/>
    <x v="2"/>
    <s v="CKD. HOROV."/>
    <s v="N"/>
    <n v="0"/>
    <n v="0"/>
    <n v="0"/>
    <n v="0"/>
    <n v="0"/>
    <n v="0"/>
    <n v="0"/>
    <n v="0"/>
    <n v="0"/>
    <m/>
    <x v="1"/>
    <s v="ELN3300779CKD. HOROV.EL"/>
    <s v="Electro Norte S. A."/>
    <x v="32"/>
    <x v="32"/>
    <s v="C. T. Salas"/>
    <x v="82"/>
    <s v="EL"/>
    <x v="2"/>
    <x v="240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s v="-"/>
    <s v="-"/>
    <e v="#N/A"/>
    <n v="0"/>
    <n v="29"/>
    <s v="BASE DE DATOS"/>
    <m/>
  </r>
  <r>
    <s v="24"/>
    <x v="10"/>
    <s v="ELN"/>
    <s v="33007793"/>
    <s v="33007793"/>
    <x v="2"/>
    <s v="Volvo TD70"/>
    <s v="N"/>
    <n v="0"/>
    <n v="0"/>
    <n v="0"/>
    <n v="0"/>
    <n v="0"/>
    <n v="0"/>
    <n v="0"/>
    <n v="0"/>
    <n v="0"/>
    <m/>
    <x v="1"/>
    <s v="ELN33007793Volvo TD70EL"/>
    <s v="Electro Norte S. A."/>
    <x v="32"/>
    <x v="32"/>
    <s v="C. T. Salas"/>
    <x v="82"/>
    <s v="EL"/>
    <x v="2"/>
    <x v="241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10"/>
    <s v="ELN"/>
    <s v="33018893"/>
    <s v="33018893"/>
    <x v="2"/>
    <s v="Caterpillar"/>
    <s v="N"/>
    <n v="0.5"/>
    <n v="0.46"/>
    <n v="0"/>
    <n v="0"/>
    <n v="0"/>
    <n v="0"/>
    <n v="0"/>
    <n v="0"/>
    <n v="0"/>
    <m/>
    <x v="0"/>
    <s v="ELN33018893CaterpillarEL"/>
    <s v="Electro Norte S. A."/>
    <x v="32"/>
    <x v="32"/>
    <s v="C. T. Chota"/>
    <x v="104"/>
    <s v="EL"/>
    <x v="2"/>
    <x v="242"/>
    <x v="0"/>
    <s v="Instalado"/>
    <s v="In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4.1666666666666664E-2"/>
    <n v="3.8333333333333337E-2"/>
    <n v="0"/>
    <n v="0"/>
    <n v="29"/>
    <s v="BASE DE DATOS"/>
    <m/>
  </r>
  <r>
    <s v="24"/>
    <x v="10"/>
    <s v="ELN"/>
    <s v="33018893"/>
    <s v="33018893"/>
    <x v="2"/>
    <s v="Grupo G.E"/>
    <s v="S"/>
    <n v="0.75"/>
    <n v="0"/>
    <n v="0"/>
    <n v="0"/>
    <n v="0"/>
    <n v="0"/>
    <n v="0"/>
    <n v="0"/>
    <n v="0"/>
    <m/>
    <x v="0"/>
    <s v="ELN33018893Grupo G.EEL"/>
    <s v="Electro Norte S. A."/>
    <x v="32"/>
    <x v="32"/>
    <s v="C.T. Chota"/>
    <x v="104"/>
    <s v="EL"/>
    <x v="2"/>
    <x v="243"/>
    <x v="0"/>
    <s v="Instalado"/>
    <s v="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6.25E-2"/>
    <n v="0"/>
    <n v="0"/>
    <n v="0"/>
    <n v="29"/>
    <s v="BASE DE DATOS"/>
    <m/>
  </r>
  <r>
    <s v="24"/>
    <x v="10"/>
    <s v="ELN"/>
    <s v="33019393"/>
    <s v="33019393"/>
    <x v="2"/>
    <s v="Caterp-3512"/>
    <s v="S"/>
    <n v="0.5"/>
    <n v="0.5"/>
    <n v="0"/>
    <n v="0"/>
    <n v="0"/>
    <n v="0"/>
    <n v="0"/>
    <n v="0"/>
    <n v="0"/>
    <m/>
    <x v="0"/>
    <s v="ELN33019393Caterp-3512EL"/>
    <s v="Electro Norte S. A."/>
    <x v="32"/>
    <x v="32"/>
    <s v="C. T. Cutervo"/>
    <x v="105"/>
    <s v="EL"/>
    <x v="2"/>
    <x v="244"/>
    <x v="0"/>
    <s v="Instalado"/>
    <s v="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4.1666666666666664E-2"/>
    <n v="4.1666666666666664E-2"/>
    <n v="0"/>
    <n v="0"/>
    <n v="29"/>
    <s v="BASE DE DATOS"/>
    <m/>
  </r>
  <r>
    <s v="24"/>
    <x v="10"/>
    <s v="ELN"/>
    <s v="33019393"/>
    <s v="33019393"/>
    <x v="2"/>
    <s v="Detroit"/>
    <s v="N"/>
    <n v="0"/>
    <n v="0"/>
    <n v="0"/>
    <n v="0"/>
    <n v="0"/>
    <n v="0"/>
    <n v="0"/>
    <n v="0"/>
    <n v="0"/>
    <m/>
    <x v="1"/>
    <s v="ELN33019393DetroitEL"/>
    <s v="Electro Norte S. A."/>
    <x v="32"/>
    <x v="32"/>
    <s v="C. T. Cutervo"/>
    <x v="105"/>
    <s v="EL"/>
    <x v="2"/>
    <x v="164"/>
    <x v="0"/>
    <s v="Instalado"/>
    <s v="In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10"/>
    <s v="ELN"/>
    <s v="43026893"/>
    <s v="43026893"/>
    <x v="2"/>
    <s v="CATERP-3512"/>
    <s v="N"/>
    <n v="0"/>
    <n v="0.4"/>
    <n v="0"/>
    <n v="0"/>
    <n v="0"/>
    <n v="0"/>
    <n v="0"/>
    <n v="0"/>
    <n v="0"/>
    <m/>
    <x v="1"/>
    <s v="ELN43026893CATERP-3512EL"/>
    <s v="Electro Norte S. A."/>
    <x v="32"/>
    <x v="32"/>
    <s v="C. T. Mocupe"/>
    <x v="106"/>
    <s v="EL"/>
    <x v="2"/>
    <x v="244"/>
    <x v="0"/>
    <s v="Retirado"/>
    <s v="Inoperativo"/>
    <s v="Distribuidora"/>
    <x v="0"/>
    <x v="0"/>
    <x v="1"/>
    <x v="0"/>
    <s v="Estatal"/>
    <s v="LAMBAYEQUE"/>
    <s v="LAMBAYEQUE"/>
    <s v="CHICLAYO"/>
    <s v="LAGUN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10"/>
    <s v="ELN"/>
    <s v="53203611"/>
    <s v="53203611"/>
    <x v="2"/>
    <s v="Detroit"/>
    <s v="S"/>
    <n v="0.7"/>
    <n v="0.6"/>
    <n v="0"/>
    <n v="0"/>
    <n v="0"/>
    <n v="0"/>
    <n v="0"/>
    <n v="0"/>
    <n v="0"/>
    <m/>
    <x v="0"/>
    <s v="ELN53203611DetroitEL"/>
    <s v="Electro Norte S. A."/>
    <x v="32"/>
    <x v="32"/>
    <s v="C. T. Motupe Móvil"/>
    <x v="107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MOTUPE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10"/>
    <s v="ELN"/>
    <s v="43026993"/>
    <s v="43026993"/>
    <x v="2"/>
    <s v="Vol-TD100"/>
    <s v="N"/>
    <n v="0"/>
    <n v="0"/>
    <n v="0"/>
    <n v="0"/>
    <n v="0"/>
    <n v="0"/>
    <n v="0"/>
    <n v="0"/>
    <n v="0"/>
    <m/>
    <x v="1"/>
    <s v="ELN43026993Vol-TD100EL"/>
    <s v="Electro Norte S. A."/>
    <x v="32"/>
    <x v="32"/>
    <s v="C. T. Morrope"/>
    <x v="108"/>
    <s v="EL"/>
    <x v="2"/>
    <x v="245"/>
    <x v="0"/>
    <s v="Instalado"/>
    <s v="Inoperativo"/>
    <s v="Distribuidora"/>
    <x v="0"/>
    <x v="0"/>
    <x v="1"/>
    <x v="0"/>
    <s v="Estatal"/>
    <s v="LAMBAYEQUE"/>
    <s v="LAMBAYEQUE"/>
    <s v="LAMBAYEQUE"/>
    <s v="MORROPE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10"/>
    <s v="ELN"/>
    <s v="43027493"/>
    <s v="43027493"/>
    <x v="2"/>
    <s v="CATERP-3512"/>
    <s v="S"/>
    <n v="0.5"/>
    <n v="0.4"/>
    <n v="0"/>
    <n v="0"/>
    <n v="0"/>
    <n v="0"/>
    <n v="0"/>
    <n v="0"/>
    <n v="0"/>
    <m/>
    <x v="0"/>
    <s v="ELN43027493CATERP-3512EL"/>
    <s v="Electro Norte S. A."/>
    <x v="32"/>
    <x v="32"/>
    <s v="C. T. Bambamarca"/>
    <x v="109"/>
    <s v="EL"/>
    <x v="2"/>
    <x v="244"/>
    <x v="0"/>
    <s v="Instalado"/>
    <s v="Operativo"/>
    <s v="Distribuidora"/>
    <x v="0"/>
    <x v="0"/>
    <x v="1"/>
    <x v="0"/>
    <s v="Estatal"/>
    <s v="CAJAMARCA"/>
    <s v="CAJAMARCA"/>
    <s v="HUALGAYOC"/>
    <s v="BAMBAMARCA"/>
    <n v="0"/>
    <x v="1"/>
    <n v="0"/>
    <x v="0"/>
    <x v="0"/>
    <x v="0"/>
    <s v="MWh"/>
    <n v="0"/>
    <n v="0"/>
    <m/>
    <n v="4.1666666666666664E-2"/>
    <n v="3.3333333333333333E-2"/>
    <n v="0"/>
    <n v="0"/>
    <n v="29"/>
    <s v="BASE DE DATOS"/>
    <m/>
  </r>
  <r>
    <s v="24"/>
    <x v="10"/>
    <s v="ELN"/>
    <s v="53022313"/>
    <s v="53022313"/>
    <x v="2"/>
    <s v="Detroit"/>
    <s v="S"/>
    <n v="0.5"/>
    <n v="0.6"/>
    <n v="0"/>
    <n v="0"/>
    <n v="0"/>
    <n v="0"/>
    <n v="0"/>
    <n v="0"/>
    <n v="0"/>
    <m/>
    <x v="0"/>
    <s v="ELN53022313DetroitEL"/>
    <s v="Electro Norte S. A."/>
    <x v="32"/>
    <x v="32"/>
    <s v="C.T. La Viña Movil"/>
    <x v="110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JAYANCA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11"/>
    <s v="ELN"/>
    <s v="3300779"/>
    <s v="3300779"/>
    <x v="2"/>
    <s v="CKD. HOROV."/>
    <s v="N"/>
    <n v="0"/>
    <n v="0"/>
    <n v="0"/>
    <n v="0"/>
    <n v="0"/>
    <n v="0"/>
    <n v="0"/>
    <n v="0"/>
    <n v="0"/>
    <m/>
    <x v="1"/>
    <s v="ELN3300779CKD. HOROV.EL"/>
    <s v="Electro Norte S. A."/>
    <x v="32"/>
    <x v="32"/>
    <s v="C. T. Salas"/>
    <x v="82"/>
    <s v="EL"/>
    <x v="2"/>
    <x v="240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s v="-"/>
    <s v="-"/>
    <e v="#N/A"/>
    <n v="0"/>
    <n v="29"/>
    <s v="BASE DE DATOS"/>
    <m/>
  </r>
  <r>
    <s v="24"/>
    <x v="11"/>
    <s v="ELN"/>
    <s v="33007793"/>
    <s v="33007793"/>
    <x v="2"/>
    <s v="Volvo TD70"/>
    <s v="N"/>
    <n v="0"/>
    <n v="0"/>
    <n v="0"/>
    <n v="0"/>
    <n v="0"/>
    <n v="0"/>
    <n v="0"/>
    <n v="0"/>
    <n v="0"/>
    <m/>
    <x v="1"/>
    <s v="ELN33007793Volvo TD70EL"/>
    <s v="Electro Norte S. A."/>
    <x v="32"/>
    <x v="32"/>
    <s v="C. T. Salas"/>
    <x v="82"/>
    <s v="EL"/>
    <x v="2"/>
    <x v="241"/>
    <x v="0"/>
    <s v="Retirado"/>
    <s v="Inoperativo"/>
    <s v="Distribuidora"/>
    <x v="0"/>
    <x v="0"/>
    <x v="1"/>
    <x v="0"/>
    <s v="Estatal"/>
    <s v="LAMBAYEQUE"/>
    <s v="LAMBAYEQUE"/>
    <s v="LAMBAYEQUE"/>
    <s v="SAL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11"/>
    <s v="ELN"/>
    <s v="33018893"/>
    <s v="33018893"/>
    <x v="2"/>
    <s v="Caterpillar"/>
    <s v="N"/>
    <n v="0.5"/>
    <n v="0.46"/>
    <n v="0"/>
    <n v="0"/>
    <n v="0"/>
    <n v="0"/>
    <n v="0"/>
    <n v="0"/>
    <n v="0"/>
    <m/>
    <x v="0"/>
    <s v="ELN33018893CaterpillarEL"/>
    <s v="Electro Norte S. A."/>
    <x v="32"/>
    <x v="32"/>
    <s v="C. T. Chota"/>
    <x v="104"/>
    <s v="EL"/>
    <x v="2"/>
    <x v="242"/>
    <x v="0"/>
    <s v="Instalado"/>
    <s v="In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4.1666666666666664E-2"/>
    <n v="3.8333333333333337E-2"/>
    <n v="0"/>
    <n v="0"/>
    <n v="29"/>
    <s v="BASE DE DATOS"/>
    <m/>
  </r>
  <r>
    <s v="24"/>
    <x v="11"/>
    <s v="ELN"/>
    <s v="33018893"/>
    <s v="33018893"/>
    <x v="2"/>
    <s v="Grupo G.E"/>
    <s v="S"/>
    <n v="0.75"/>
    <n v="0"/>
    <n v="0"/>
    <n v="0"/>
    <n v="0"/>
    <n v="0"/>
    <n v="0"/>
    <n v="0"/>
    <n v="0"/>
    <m/>
    <x v="0"/>
    <s v="ELN33018893Grupo G.EEL"/>
    <s v="Electro Norte S. A."/>
    <x v="32"/>
    <x v="32"/>
    <s v="C.T. Chota"/>
    <x v="104"/>
    <s v="EL"/>
    <x v="2"/>
    <x v="243"/>
    <x v="0"/>
    <s v="Instalado"/>
    <s v="Operativo"/>
    <s v="Distribuidora"/>
    <x v="0"/>
    <x v="0"/>
    <x v="1"/>
    <x v="0"/>
    <s v="Estatal"/>
    <s v="CAJAMARCA"/>
    <s v="CAJAMARCA"/>
    <s v="CHOTA"/>
    <s v="CHOTA"/>
    <n v="0"/>
    <x v="1"/>
    <n v="0"/>
    <x v="0"/>
    <x v="0"/>
    <x v="0"/>
    <s v="MWh"/>
    <n v="0"/>
    <n v="0"/>
    <m/>
    <n v="6.25E-2"/>
    <n v="0"/>
    <n v="0"/>
    <n v="0"/>
    <n v="29"/>
    <s v="BASE DE DATOS"/>
    <m/>
  </r>
  <r>
    <s v="24"/>
    <x v="11"/>
    <s v="ELN"/>
    <s v="33019393"/>
    <s v="33019393"/>
    <x v="2"/>
    <s v="Caterp-3512"/>
    <s v="S"/>
    <n v="0.5"/>
    <n v="0.5"/>
    <n v="0"/>
    <n v="0"/>
    <n v="0"/>
    <n v="0"/>
    <n v="0"/>
    <n v="0"/>
    <n v="0"/>
    <m/>
    <x v="0"/>
    <s v="ELN33019393Caterp-3512EL"/>
    <s v="Electro Norte S. A."/>
    <x v="32"/>
    <x v="32"/>
    <s v="C. T. Cutervo"/>
    <x v="105"/>
    <s v="EL"/>
    <x v="2"/>
    <x v="244"/>
    <x v="0"/>
    <s v="Instalado"/>
    <s v="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4.1666666666666664E-2"/>
    <n v="4.1666666666666664E-2"/>
    <n v="0"/>
    <n v="0"/>
    <n v="29"/>
    <s v="BASE DE DATOS"/>
    <m/>
  </r>
  <r>
    <s v="24"/>
    <x v="11"/>
    <s v="ELN"/>
    <s v="33019393"/>
    <s v="33019393"/>
    <x v="2"/>
    <s v="Detroit"/>
    <s v="N"/>
    <n v="0"/>
    <n v="0"/>
    <n v="0"/>
    <n v="0"/>
    <n v="0"/>
    <n v="0"/>
    <n v="0"/>
    <n v="0"/>
    <n v="0"/>
    <m/>
    <x v="1"/>
    <s v="ELN33019393DetroitEL"/>
    <s v="Electro Norte S. A."/>
    <x v="32"/>
    <x v="32"/>
    <s v="C. T. Cutervo"/>
    <x v="105"/>
    <s v="EL"/>
    <x v="2"/>
    <x v="164"/>
    <x v="0"/>
    <s v="Instalado"/>
    <s v="Inoperativo"/>
    <s v="Distribuidora"/>
    <x v="0"/>
    <x v="0"/>
    <x v="1"/>
    <x v="0"/>
    <s v="Estatal"/>
    <s v="CAJAMARCA"/>
    <s v="CAJAMARCA"/>
    <s v="CUTERVO"/>
    <s v="CUTERVO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11"/>
    <s v="ELN"/>
    <s v="43026893"/>
    <s v="43026893"/>
    <x v="2"/>
    <s v="CATERP-3512"/>
    <s v="N"/>
    <n v="0"/>
    <n v="0.4"/>
    <n v="0"/>
    <n v="0"/>
    <n v="0"/>
    <n v="0"/>
    <n v="0"/>
    <n v="0"/>
    <n v="0"/>
    <m/>
    <x v="1"/>
    <s v="ELN43026893CATERP-3512EL"/>
    <s v="Electro Norte S. A."/>
    <x v="32"/>
    <x v="32"/>
    <s v="C. T. Mocupe"/>
    <x v="106"/>
    <s v="EL"/>
    <x v="2"/>
    <x v="244"/>
    <x v="0"/>
    <s v="Retirado"/>
    <s v="Inoperativo"/>
    <s v="Distribuidora"/>
    <x v="0"/>
    <x v="0"/>
    <x v="1"/>
    <x v="0"/>
    <s v="Estatal"/>
    <s v="LAMBAYEQUE"/>
    <s v="LAMBAYEQUE"/>
    <s v="CHICLAYO"/>
    <s v="LAGUNAS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11"/>
    <s v="ELN"/>
    <s v="53203611"/>
    <s v="53203611"/>
    <x v="2"/>
    <s v="Detroit"/>
    <s v="S"/>
    <n v="0.7"/>
    <n v="0.6"/>
    <n v="0"/>
    <n v="0"/>
    <n v="0"/>
    <n v="0"/>
    <n v="0"/>
    <n v="0"/>
    <n v="0"/>
    <m/>
    <x v="0"/>
    <s v="ELN53203611DetroitEL"/>
    <s v="Electro Norte S. A."/>
    <x v="32"/>
    <x v="32"/>
    <s v="C. T. Motupe Móvil"/>
    <x v="107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MOTUPE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11"/>
    <s v="ELN"/>
    <s v="43026993"/>
    <s v="43026993"/>
    <x v="2"/>
    <s v="Vol-TD100"/>
    <s v="N"/>
    <n v="0"/>
    <n v="0"/>
    <n v="0"/>
    <n v="0"/>
    <n v="0"/>
    <n v="0"/>
    <n v="0"/>
    <n v="0"/>
    <n v="0"/>
    <m/>
    <x v="1"/>
    <s v="ELN43026993Vol-TD100EL"/>
    <s v="Electro Norte S. A."/>
    <x v="32"/>
    <x v="32"/>
    <s v="C. T. Morrope"/>
    <x v="108"/>
    <s v="EL"/>
    <x v="2"/>
    <x v="245"/>
    <x v="0"/>
    <s v="Instalado"/>
    <s v="Inoperativo"/>
    <s v="Distribuidora"/>
    <x v="0"/>
    <x v="0"/>
    <x v="1"/>
    <x v="0"/>
    <s v="Estatal"/>
    <s v="LAMBAYEQUE"/>
    <s v="LAMBAYEQUE"/>
    <s v="LAMBAYEQUE"/>
    <s v="MORROPE"/>
    <n v="0"/>
    <x v="1"/>
    <n v="0"/>
    <x v="0"/>
    <x v="0"/>
    <x v="0"/>
    <s v="MWh"/>
    <n v="0"/>
    <n v="0"/>
    <m/>
    <n v="0"/>
    <n v="0"/>
    <n v="0"/>
    <n v="0"/>
    <n v="29"/>
    <s v="BASE DE DATOS"/>
    <m/>
  </r>
  <r>
    <s v="24"/>
    <x v="11"/>
    <s v="ELN"/>
    <s v="43027493"/>
    <s v="43027493"/>
    <x v="2"/>
    <s v="CATERP-3512"/>
    <s v="S"/>
    <n v="0.5"/>
    <n v="0.4"/>
    <n v="0"/>
    <n v="0"/>
    <n v="0"/>
    <n v="0"/>
    <n v="0"/>
    <n v="0"/>
    <n v="0"/>
    <m/>
    <x v="0"/>
    <s v="ELN43027493CATERP-3512EL"/>
    <s v="Electro Norte S. A."/>
    <x v="32"/>
    <x v="32"/>
    <s v="C. T. Bambamarca"/>
    <x v="109"/>
    <s v="EL"/>
    <x v="2"/>
    <x v="244"/>
    <x v="0"/>
    <s v="Instalado"/>
    <s v="Operativo"/>
    <s v="Distribuidora"/>
    <x v="0"/>
    <x v="0"/>
    <x v="1"/>
    <x v="0"/>
    <s v="Estatal"/>
    <s v="CAJAMARCA"/>
    <s v="CAJAMARCA"/>
    <s v="HUALGAYOC"/>
    <s v="BAMBAMARCA"/>
    <n v="0"/>
    <x v="1"/>
    <n v="0"/>
    <x v="0"/>
    <x v="0"/>
    <x v="0"/>
    <s v="MWh"/>
    <n v="0"/>
    <n v="0"/>
    <m/>
    <n v="4.1666666666666664E-2"/>
    <n v="3.3333333333333333E-2"/>
    <n v="0"/>
    <n v="0"/>
    <n v="29"/>
    <s v="BASE DE DATOS"/>
    <m/>
  </r>
  <r>
    <s v="24"/>
    <x v="11"/>
    <s v="ELN"/>
    <s v="53022313"/>
    <s v="53022313"/>
    <x v="2"/>
    <s v="Detroit"/>
    <s v="S"/>
    <n v="0.5"/>
    <n v="0.6"/>
    <n v="0"/>
    <n v="0"/>
    <n v="0"/>
    <n v="0"/>
    <n v="0"/>
    <n v="0"/>
    <n v="0"/>
    <m/>
    <x v="0"/>
    <s v="ELN53022313DetroitEL"/>
    <s v="Electro Norte S. A."/>
    <x v="32"/>
    <x v="32"/>
    <s v="C.T. La Viña Movil"/>
    <x v="110"/>
    <s v="EL"/>
    <x v="2"/>
    <x v="164"/>
    <x v="0"/>
    <s v="Instalado"/>
    <s v="Operativo"/>
    <s v="Distribuidora"/>
    <x v="0"/>
    <x v="0"/>
    <x v="1"/>
    <x v="0"/>
    <s v="Estatal"/>
    <s v="LAMBAYEQUE"/>
    <s v="LAMBAYEQUE"/>
    <s v="LAMBAYEQUE"/>
    <s v="JAYANCA"/>
    <n v="0"/>
    <x v="1"/>
    <n v="0"/>
    <x v="0"/>
    <x v="0"/>
    <x v="0"/>
    <s v="MWh"/>
    <n v="0"/>
    <n v="0"/>
    <m/>
    <n v="5.8333333333333327E-2"/>
    <n v="4.9999999999999996E-2"/>
    <n v="0"/>
    <n v="0"/>
    <n v="29"/>
    <s v="BASE DE DATOS"/>
    <m/>
  </r>
  <r>
    <s v="24"/>
    <x v="8"/>
    <s v="BIOCHI"/>
    <s v="33175009"/>
    <s v="33175009"/>
    <x v="1"/>
    <s v="TM5000"/>
    <s v="S"/>
    <n v="10"/>
    <n v="10"/>
    <n v="1088.1469999999999"/>
    <n v="5127.04"/>
    <n v="6215.1869999999999"/>
    <n v="59.28"/>
    <n v="660.72"/>
    <n v="0"/>
    <n v="0"/>
    <m/>
    <x v="0"/>
    <s v="BIOCHI33175009TM5000TV"/>
    <s v="Bionerg¡a del Chira S.A."/>
    <x v="26"/>
    <x v="26"/>
    <s v="C.T. Caña Brava"/>
    <x v="96"/>
    <s v="TV"/>
    <x v="1"/>
    <x v="210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6215.1869999999999"/>
    <n v="6.2151870000000002"/>
    <m/>
    <n v="0.83333333333333337"/>
    <n v="0.83333333333333337"/>
    <n v="0"/>
    <n v="0"/>
    <n v="8"/>
    <s v="BASE DE DATOS"/>
    <m/>
  </r>
  <r>
    <s v="24"/>
    <x v="8"/>
    <s v="BIOCHI"/>
    <s v="33175009"/>
    <s v="33175009"/>
    <x v="1"/>
    <s v="TMC5000"/>
    <s v="S"/>
    <n v="4"/>
    <n v="4"/>
    <n v="91.2"/>
    <n v="388.5"/>
    <n v="479.7"/>
    <n v="392.62"/>
    <n v="327.38"/>
    <n v="0"/>
    <n v="0"/>
    <m/>
    <x v="0"/>
    <s v="BIOCHI33175009TMC5000TV"/>
    <s v="Bionerg¡a del Chira S.A."/>
    <x v="26"/>
    <x v="26"/>
    <s v="C.T. Caña Brava"/>
    <x v="96"/>
    <s v="TV"/>
    <x v="1"/>
    <x v="211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479.7"/>
    <n v="0.47970000000000002"/>
    <m/>
    <n v="0.33333333333333331"/>
    <n v="0.33333333333333331"/>
    <n v="0"/>
    <n v="0"/>
    <n v="8"/>
    <s v="BASE DE DATOS"/>
    <m/>
  </r>
  <r>
    <s v="24"/>
    <x v="9"/>
    <s v="BIOCHI"/>
    <s v="33175009"/>
    <s v="33175009"/>
    <x v="1"/>
    <s v="TM5000"/>
    <s v="S"/>
    <n v="10"/>
    <n v="10"/>
    <n v="1150.2860000000001"/>
    <n v="5374.9759999999997"/>
    <n v="6525.2619999999997"/>
    <n v="1.47"/>
    <n v="718.53"/>
    <n v="0"/>
    <n v="0"/>
    <m/>
    <x v="0"/>
    <s v="BIOCHI33175009TM5000TV"/>
    <s v="Bionerg¡a del Chira S.A."/>
    <x v="26"/>
    <x v="26"/>
    <s v="C.T. Caña Brava"/>
    <x v="96"/>
    <s v="TV"/>
    <x v="1"/>
    <x v="210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6525.2619999999997"/>
    <n v="6.5252619999999997"/>
    <m/>
    <n v="0.83333333333333337"/>
    <n v="0.83333333333333337"/>
    <n v="0"/>
    <n v="0"/>
    <n v="8"/>
    <s v="BASE DE DATOS"/>
    <m/>
  </r>
  <r>
    <s v="24"/>
    <x v="9"/>
    <s v="BIOCHI"/>
    <s v="33175009"/>
    <s v="33175009"/>
    <x v="1"/>
    <s v="TMC5000"/>
    <s v="S"/>
    <n v="4"/>
    <n v="4"/>
    <n v="88.33"/>
    <n v="221.27"/>
    <n v="309.60000000000002"/>
    <n v="476.17"/>
    <n v="243.83"/>
    <n v="0"/>
    <n v="0"/>
    <m/>
    <x v="0"/>
    <s v="BIOCHI33175009TMC5000TV"/>
    <s v="Bionerg¡a del Chira S.A."/>
    <x v="26"/>
    <x v="26"/>
    <s v="C.T. Caña Brava"/>
    <x v="96"/>
    <s v="TV"/>
    <x v="1"/>
    <x v="211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309.60000000000002"/>
    <n v="0.30960000000000004"/>
    <m/>
    <n v="0.33333333333333331"/>
    <n v="0.33333333333333331"/>
    <n v="0"/>
    <n v="0"/>
    <n v="8"/>
    <s v="BASE DE DATOS"/>
    <m/>
  </r>
  <r>
    <s v="24"/>
    <x v="10"/>
    <s v="BIOCHI"/>
    <s v="33175009"/>
    <s v="33175009"/>
    <x v="1"/>
    <s v="TM5000"/>
    <s v="S"/>
    <n v="10"/>
    <n v="10"/>
    <n v="1141.2170000000001"/>
    <n v="5279.8770000000004"/>
    <n v="6421.0940000000001"/>
    <n v="17.72"/>
    <n v="702.28"/>
    <n v="0"/>
    <n v="0"/>
    <m/>
    <x v="0"/>
    <s v="BIOCHI33175009TM5000TV"/>
    <s v="Bionerg¡a del Chira S.A."/>
    <x v="26"/>
    <x v="26"/>
    <s v="C.T. Caña Brava"/>
    <x v="96"/>
    <s v="TV"/>
    <x v="1"/>
    <x v="210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6421.0940000000001"/>
    <n v="6.4210940000000001"/>
    <m/>
    <n v="0.83333333333333337"/>
    <n v="0.83333333333333337"/>
    <n v="0"/>
    <n v="9.0949470177292824E-13"/>
    <n v="8"/>
    <s v="BASE DE DATOS"/>
    <m/>
  </r>
  <r>
    <s v="24"/>
    <x v="10"/>
    <s v="BIOCHI"/>
    <s v="33175009"/>
    <s v="33175009"/>
    <x v="1"/>
    <s v="TMC5000"/>
    <s v="S"/>
    <n v="4"/>
    <n v="4"/>
    <n v="73.569999999999993"/>
    <n v="226.13"/>
    <n v="299.7"/>
    <n v="546.78"/>
    <n v="173.22"/>
    <n v="0"/>
    <n v="0"/>
    <m/>
    <x v="0"/>
    <s v="BIOCHI33175009TMC5000TV"/>
    <s v="Bionerg¡a del Chira S.A."/>
    <x v="26"/>
    <x v="26"/>
    <s v="C.T. Caña Brava"/>
    <x v="96"/>
    <s v="TV"/>
    <x v="1"/>
    <x v="211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299.7"/>
    <n v="0.29969999999999997"/>
    <m/>
    <n v="0.33333333333333331"/>
    <n v="0.33333333333333331"/>
    <n v="0"/>
    <n v="0"/>
    <n v="8"/>
    <s v="BASE DE DATOS"/>
    <m/>
  </r>
  <r>
    <s v="24"/>
    <x v="11"/>
    <s v="BIOCHI"/>
    <s v="33175009"/>
    <s v="33175009"/>
    <x v="1"/>
    <s v="TM5000"/>
    <s v="S"/>
    <n v="10"/>
    <n v="10"/>
    <n v="1043.066"/>
    <n v="5615.982"/>
    <n v="6659.0479999999998"/>
    <n v="32.93"/>
    <n v="687.07"/>
    <n v="0"/>
    <n v="0"/>
    <m/>
    <x v="0"/>
    <s v="BIOCHI33175009TM5000TV"/>
    <s v="Bionerg¡a del Chira S.A."/>
    <x v="26"/>
    <x v="26"/>
    <s v="C.T. Caña Brava"/>
    <x v="96"/>
    <s v="TV"/>
    <x v="1"/>
    <x v="210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6659.0479999999998"/>
    <n v="6.6590479999999994"/>
    <m/>
    <n v="0.83333333333333337"/>
    <n v="0.83333333333333337"/>
    <n v="0"/>
    <n v="0"/>
    <n v="8"/>
    <s v="BASE DE DATOS"/>
    <m/>
  </r>
  <r>
    <s v="24"/>
    <x v="11"/>
    <s v="BIOCHI"/>
    <s v="33175009"/>
    <s v="33175009"/>
    <x v="1"/>
    <s v="TMC5000"/>
    <s v="S"/>
    <n v="4"/>
    <n v="4"/>
    <n v="65.88"/>
    <n v="182.72"/>
    <n v="248.6"/>
    <n v="493.93"/>
    <n v="226.07"/>
    <n v="0"/>
    <n v="0"/>
    <m/>
    <x v="0"/>
    <s v="BIOCHI33175009TMC5000TV"/>
    <s v="Bionerg¡a del Chira S.A."/>
    <x v="26"/>
    <x v="26"/>
    <s v="C.T. Caña Brava"/>
    <x v="96"/>
    <s v="TV"/>
    <x v="1"/>
    <x v="211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248.6"/>
    <n v="0.24859999999999999"/>
    <m/>
    <n v="0.33333333333333331"/>
    <n v="0.33333333333333331"/>
    <n v="0"/>
    <n v="0"/>
    <n v="8"/>
    <s v="BASE DE DATOS"/>
    <m/>
  </r>
  <r>
    <s v="24"/>
    <x v="2"/>
    <s v="GMOPER"/>
    <s v="33394020"/>
    <s v="33394020"/>
    <x v="1"/>
    <s v="TV1"/>
    <s v="S"/>
    <n v="51.17"/>
    <n v="51.17"/>
    <n v="1124.8589999999999"/>
    <n v="4892.5360000000001"/>
    <n v="6017.3950000000004"/>
    <n v="505.8"/>
    <n v="214.2"/>
    <n v="0"/>
    <n v="0"/>
    <m/>
    <x v="0"/>
    <s v="GMOPER33394020TV1TV"/>
    <s v="GM Operaciones S.A.C."/>
    <x v="38"/>
    <x v="38"/>
    <s v="C.T. Refineria Talara"/>
    <x v="113"/>
    <s v="TV"/>
    <x v="1"/>
    <x v="2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6017.3950000000004"/>
    <n v="6.0173950000000005"/>
    <m/>
    <n v="4.2641666666666671"/>
    <n v="4.2641666666666671"/>
    <n v="0"/>
    <n v="0"/>
    <n v="55"/>
    <s v="BASE DE DATOS"/>
    <m/>
  </r>
  <r>
    <s v="24"/>
    <x v="2"/>
    <s v="GMOPER"/>
    <s v="33394020"/>
    <s v="33394020"/>
    <x v="1"/>
    <s v="TV2"/>
    <s v="S"/>
    <n v="51.17"/>
    <n v="51.17"/>
    <n v="899.16700000000003"/>
    <n v="5114.9660000000003"/>
    <n v="6014.1329999999998"/>
    <n v="167.76"/>
    <n v="552.24"/>
    <n v="0"/>
    <n v="0"/>
    <m/>
    <x v="0"/>
    <s v="GMOPER33394020TV2TV"/>
    <s v="GM Operaciones S.A.C."/>
    <x v="38"/>
    <x v="38"/>
    <s v="C.T. Refineria Talara"/>
    <x v="113"/>
    <s v="TV"/>
    <x v="1"/>
    <x v="3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6014.1329999999998"/>
    <n v="6.0141330000000002"/>
    <m/>
    <n v="4.2641666666666671"/>
    <n v="4.2641666666666671"/>
    <n v="0"/>
    <n v="9.0949470177292824E-13"/>
    <n v="55"/>
    <s v="BASE DE DATOS"/>
    <m/>
  </r>
  <r>
    <s v="24"/>
    <x v="3"/>
    <s v="GMOPER"/>
    <s v="33394020"/>
    <s v="33394020"/>
    <x v="1"/>
    <s v="TV1"/>
    <s v="S"/>
    <n v="51.17"/>
    <n v="51.17"/>
    <n v="3539.6190000000001"/>
    <n v="15564.473"/>
    <n v="19104.092000000001"/>
    <n v="64.22"/>
    <n v="655.78"/>
    <n v="0"/>
    <n v="0"/>
    <m/>
    <x v="0"/>
    <s v="GMOPER33394020TV1TV"/>
    <s v="GM Operaciones S.A.C."/>
    <x v="38"/>
    <x v="38"/>
    <s v="C.T. Refineria Talara"/>
    <x v="113"/>
    <s v="TV"/>
    <x v="1"/>
    <x v="2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19104.092000000001"/>
    <n v="19.104092000000001"/>
    <m/>
    <n v="4.2641666666666671"/>
    <n v="4.2641666666666671"/>
    <n v="0"/>
    <n v="0"/>
    <n v="55"/>
    <s v="BASE DE DATOS"/>
    <m/>
  </r>
  <r>
    <s v="24"/>
    <x v="3"/>
    <s v="GMOPER"/>
    <s v="33394020"/>
    <s v="33394020"/>
    <x v="1"/>
    <s v="TV2"/>
    <s v="S"/>
    <n v="51.17"/>
    <n v="51.17"/>
    <n v="2882.4389999999999"/>
    <n v="13443.95"/>
    <n v="16326.388999999999"/>
    <n v="94.88"/>
    <n v="625.12"/>
    <n v="0"/>
    <n v="0"/>
    <m/>
    <x v="0"/>
    <s v="GMOPER33394020TV2TV"/>
    <s v="GM Operaciones S.A.C."/>
    <x v="38"/>
    <x v="38"/>
    <s v="C.T. Refineria Talara"/>
    <x v="113"/>
    <s v="TV"/>
    <x v="1"/>
    <x v="3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16326.388999999999"/>
    <n v="16.326388999999999"/>
    <m/>
    <n v="4.2641666666666671"/>
    <n v="4.2641666666666671"/>
    <n v="0"/>
    <n v="1.8189894035458565E-12"/>
    <n v="55"/>
    <s v="BASE DE DATOS"/>
    <m/>
  </r>
  <r>
    <s v="24"/>
    <x v="4"/>
    <s v="GMOPER"/>
    <s v="33394020"/>
    <s v="33394020"/>
    <x v="1"/>
    <s v="TV1"/>
    <s v="S"/>
    <n v="51.17"/>
    <n v="51.17"/>
    <n v="3247.2730000000001"/>
    <n v="14738.57"/>
    <n v="17985.843000000001"/>
    <n v="71.53"/>
    <n v="648.47"/>
    <n v="0"/>
    <n v="0"/>
    <m/>
    <x v="0"/>
    <s v="GMOPER33394020TV1TV"/>
    <s v="GM Operaciones S.A.C."/>
    <x v="38"/>
    <x v="38"/>
    <s v="C.T. Refineria Talara"/>
    <x v="113"/>
    <s v="TV"/>
    <x v="1"/>
    <x v="2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17985.843000000001"/>
    <n v="17.985842999999999"/>
    <m/>
    <n v="4.2641666666666671"/>
    <n v="4.2641666666666671"/>
    <n v="0"/>
    <n v="0"/>
    <n v="55"/>
    <s v="BASE DE DATOS"/>
    <m/>
  </r>
  <r>
    <s v="24"/>
    <x v="4"/>
    <s v="GMOPER"/>
    <s v="33394020"/>
    <s v="33394020"/>
    <x v="1"/>
    <s v="TV2"/>
    <s v="S"/>
    <n v="51.17"/>
    <n v="51.17"/>
    <n v="3457.819"/>
    <n v="16181.056"/>
    <n v="19638.875"/>
    <n v="34.18"/>
    <n v="685.82"/>
    <n v="0"/>
    <n v="0"/>
    <m/>
    <x v="0"/>
    <s v="GMOPER33394020TV2TV"/>
    <s v="GM Operaciones S.A.C."/>
    <x v="38"/>
    <x v="38"/>
    <s v="C.T. Refineria Talara"/>
    <x v="113"/>
    <s v="TV"/>
    <x v="1"/>
    <x v="3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19638.875"/>
    <n v="19.638874999999999"/>
    <m/>
    <n v="4.2641666666666671"/>
    <n v="4.2641666666666671"/>
    <n v="0"/>
    <n v="0"/>
    <n v="55"/>
    <s v="BASE DE DATOS"/>
    <m/>
  </r>
  <r>
    <s v="24"/>
    <x v="5"/>
    <s v="GMOPER"/>
    <s v="33394020"/>
    <s v="33394020"/>
    <x v="1"/>
    <s v="TV1"/>
    <s v="S"/>
    <n v="51.17"/>
    <n v="51.17"/>
    <n v="3105.29"/>
    <n v="16291.332"/>
    <n v="19396.621999999999"/>
    <n v="175.77"/>
    <n v="544.23"/>
    <n v="0"/>
    <n v="0"/>
    <m/>
    <x v="0"/>
    <s v="GMOPER33394020TV1TV"/>
    <s v="GM Operaciones S.A.C."/>
    <x v="38"/>
    <x v="38"/>
    <s v="C.T. Refineria Talara"/>
    <x v="113"/>
    <s v="TV"/>
    <x v="1"/>
    <x v="2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19396.621999999999"/>
    <n v="19.396622000000001"/>
    <m/>
    <n v="4.2641666666666671"/>
    <n v="4.2641666666666671"/>
    <n v="0"/>
    <n v="0"/>
    <n v="55"/>
    <s v="BASE DE DATOS"/>
    <m/>
  </r>
  <r>
    <s v="24"/>
    <x v="5"/>
    <s v="GMOPER"/>
    <s v="33394020"/>
    <s v="33394020"/>
    <x v="1"/>
    <s v="TV2"/>
    <s v="S"/>
    <n v="51.17"/>
    <n v="51.17"/>
    <n v="1351.5139999999999"/>
    <n v="7171.6130000000003"/>
    <n v="8523.1270000000004"/>
    <n v="406.42"/>
    <n v="313.58"/>
    <n v="0"/>
    <n v="0"/>
    <m/>
    <x v="0"/>
    <s v="GMOPER33394020TV2TV"/>
    <s v="GM Operaciones S.A.C."/>
    <x v="38"/>
    <x v="38"/>
    <s v="C.T. Refineria Talara"/>
    <x v="113"/>
    <s v="TV"/>
    <x v="1"/>
    <x v="3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8523.1270000000004"/>
    <n v="8.5231270000000006"/>
    <m/>
    <n v="4.2641666666666671"/>
    <n v="4.2641666666666671"/>
    <n v="0"/>
    <n v="0"/>
    <n v="55"/>
    <s v="BASE DE DATOS"/>
    <m/>
  </r>
  <r>
    <s v="24"/>
    <x v="7"/>
    <s v="GMOPER"/>
    <s v="33394020"/>
    <s v="33394020"/>
    <x v="1"/>
    <s v="TV1"/>
    <s v="S"/>
    <n v="51.17"/>
    <n v="51.17"/>
    <n v="5050.277"/>
    <n v="26284.61"/>
    <n v="31334.886999999999"/>
    <n v="0"/>
    <n v="720"/>
    <n v="0"/>
    <n v="0"/>
    <m/>
    <x v="0"/>
    <s v="GMOPER33394020TV1TV"/>
    <s v="GM Operaciones S.A.C."/>
    <x v="38"/>
    <x v="38"/>
    <s v="C.T. Refineria Talara"/>
    <x v="113"/>
    <s v="TV"/>
    <x v="1"/>
    <x v="2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31334.886999999999"/>
    <n v="31.334886999999998"/>
    <m/>
    <n v="4.2641666666666671"/>
    <n v="4.2641666666666671"/>
    <n v="0"/>
    <n v="3.637978807091713E-12"/>
    <n v="55"/>
    <s v="BASE DE DATOS"/>
    <m/>
  </r>
  <r>
    <s v="24"/>
    <x v="7"/>
    <s v="GMOPER"/>
    <s v="33394020"/>
    <s v="33394020"/>
    <x v="1"/>
    <s v="TV2"/>
    <s v="S"/>
    <n v="51.17"/>
    <n v="51.17"/>
    <n v="1537.9690000000001"/>
    <n v="7574.1610000000001"/>
    <n v="9112.1299999999992"/>
    <n v="21.93"/>
    <n v="698.07"/>
    <n v="0"/>
    <n v="0"/>
    <m/>
    <x v="0"/>
    <s v="GMOPER33394020TV2TV"/>
    <s v="GM Operaciones S.A.C."/>
    <x v="38"/>
    <x v="38"/>
    <s v="C.T. Refineria Talara"/>
    <x v="113"/>
    <s v="TV"/>
    <x v="1"/>
    <x v="3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9112.1299999999992"/>
    <n v="9.1121299999999987"/>
    <m/>
    <n v="4.2641666666666671"/>
    <n v="4.2641666666666671"/>
    <n v="0"/>
    <n v="1.8189894035458565E-12"/>
    <n v="55"/>
    <s v="BASE DE DATOS"/>
    <m/>
  </r>
  <r>
    <s v="24"/>
    <x v="6"/>
    <s v="GMOPER"/>
    <s v="33394020"/>
    <s v="33394020"/>
    <x v="1"/>
    <s v="TV1"/>
    <s v="S"/>
    <n v="51.17"/>
    <n v="51.17"/>
    <n v="5745.6459999999997"/>
    <n v="29006.741999999998"/>
    <n v="34752.387999999999"/>
    <n v="0"/>
    <n v="720"/>
    <n v="0"/>
    <n v="0"/>
    <m/>
    <x v="0"/>
    <s v="GMOPER33394020TV1TV"/>
    <s v="GM Operaciones S.A.C."/>
    <x v="38"/>
    <x v="38"/>
    <s v="C.T. Refineria Talara"/>
    <x v="113"/>
    <s v="TV"/>
    <x v="1"/>
    <x v="2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34752.387999999999"/>
    <n v="34.752387999999996"/>
    <m/>
    <n v="4.2641666666666671"/>
    <n v="4.2641666666666671"/>
    <n v="0"/>
    <n v="0"/>
    <n v="55"/>
    <s v="BASE DE DATOS"/>
    <m/>
  </r>
  <r>
    <s v="24"/>
    <x v="6"/>
    <s v="GMOPER"/>
    <s v="33394020"/>
    <s v="33394020"/>
    <x v="1"/>
    <s v="TV2"/>
    <s v="S"/>
    <n v="51.17"/>
    <n v="51.17"/>
    <n v="2323.395"/>
    <n v="11624.558999999999"/>
    <n v="13947.954"/>
    <n v="490.78"/>
    <n v="229.22"/>
    <n v="0"/>
    <n v="0"/>
    <m/>
    <x v="0"/>
    <s v="GMOPER33394020TV2TV"/>
    <s v="GM Operaciones S.A.C."/>
    <x v="38"/>
    <x v="38"/>
    <s v="C.T. Refineria Talara"/>
    <x v="113"/>
    <s v="TV"/>
    <x v="1"/>
    <x v="3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13947.954"/>
    <n v="13.947953999999999"/>
    <m/>
    <n v="4.2641666666666671"/>
    <n v="4.2641666666666671"/>
    <n v="0"/>
    <n v="0"/>
    <n v="55"/>
    <s v="BASE DE DATOS"/>
    <m/>
  </r>
  <r>
    <s v="24"/>
    <x v="8"/>
    <s v="GMOPER"/>
    <s v="33394020"/>
    <s v="33394020"/>
    <x v="1"/>
    <s v="TV1"/>
    <s v="S"/>
    <n v="51.17"/>
    <n v="51.17"/>
    <n v="5175.1109999999999"/>
    <n v="27349.789000000001"/>
    <n v="32524.9"/>
    <n v="20.97"/>
    <n v="699.03"/>
    <n v="0"/>
    <n v="0"/>
    <m/>
    <x v="0"/>
    <s v="GMOPER33394020TV1TV"/>
    <s v="GM Operaciones S.A.C."/>
    <x v="38"/>
    <x v="38"/>
    <s v="C.T. Refineria Talara"/>
    <x v="113"/>
    <s v="TV"/>
    <x v="1"/>
    <x v="2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32524.9"/>
    <n v="32.524900000000002"/>
    <m/>
    <n v="4.2641666666666671"/>
    <n v="4.2641666666666671"/>
    <n v="0"/>
    <n v="0"/>
    <n v="55"/>
    <s v="BASE DE DATOS"/>
    <m/>
  </r>
  <r>
    <s v="24"/>
    <x v="8"/>
    <s v="GMOPER"/>
    <s v="33394020"/>
    <s v="33394020"/>
    <x v="1"/>
    <s v="TV2"/>
    <s v="S"/>
    <n v="51.17"/>
    <n v="51.17"/>
    <n v="1398.663"/>
    <n v="6728.0010000000002"/>
    <n v="8126.6639999999998"/>
    <n v="167.25"/>
    <n v="552.75"/>
    <n v="0"/>
    <n v="0"/>
    <m/>
    <x v="0"/>
    <s v="GMOPER33394020TV2TV"/>
    <s v="GM Operaciones S.A.C."/>
    <x v="38"/>
    <x v="38"/>
    <s v="C.T. Refineria Talara"/>
    <x v="113"/>
    <s v="TV"/>
    <x v="1"/>
    <x v="3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8126.6639999999998"/>
    <n v="8.1266639999999999"/>
    <m/>
    <n v="4.2641666666666671"/>
    <n v="4.2641666666666671"/>
    <n v="0"/>
    <n v="9.0949470177292824E-13"/>
    <n v="55"/>
    <s v="BASE DE DATOS"/>
    <m/>
  </r>
  <r>
    <s v="24"/>
    <x v="9"/>
    <s v="GMOPER"/>
    <s v="33394020"/>
    <s v="33394020"/>
    <x v="1"/>
    <s v="TV1"/>
    <s v="S"/>
    <n v="51.17"/>
    <n v="51.17"/>
    <n v="5872.4830000000002"/>
    <n v="28389.26"/>
    <n v="34261.743000000002"/>
    <n v="0"/>
    <n v="720"/>
    <n v="0"/>
    <n v="0"/>
    <m/>
    <x v="0"/>
    <s v="GMOPER33394020TV1TV"/>
    <s v="GM Operaciones S.A.C."/>
    <x v="38"/>
    <x v="38"/>
    <s v="C.T. Refineria Talara"/>
    <x v="113"/>
    <s v="TV"/>
    <x v="1"/>
    <x v="2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34261.743000000002"/>
    <n v="34.261743000000003"/>
    <m/>
    <n v="4.2641666666666671"/>
    <n v="4.2641666666666671"/>
    <n v="0"/>
    <n v="0"/>
    <n v="55"/>
    <s v="BASE DE DATOS"/>
    <m/>
  </r>
  <r>
    <s v="24"/>
    <x v="9"/>
    <s v="GMOPER"/>
    <s v="33394020"/>
    <s v="33394020"/>
    <x v="1"/>
    <s v="TV2"/>
    <s v="S"/>
    <n v="51.17"/>
    <n v="51.17"/>
    <n v="2328.5410000000002"/>
    <n v="11093.433999999999"/>
    <n v="13421.975"/>
    <n v="106.5"/>
    <n v="613.5"/>
    <n v="0"/>
    <n v="0"/>
    <m/>
    <x v="0"/>
    <s v="GMOPER33394020TV2TV"/>
    <s v="GM Operaciones S.A.C."/>
    <x v="38"/>
    <x v="38"/>
    <s v="C.T. Refineria Talara"/>
    <x v="113"/>
    <s v="TV"/>
    <x v="1"/>
    <x v="3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13421.975"/>
    <n v="13.421975"/>
    <m/>
    <n v="4.2641666666666671"/>
    <n v="4.2641666666666671"/>
    <n v="0"/>
    <n v="-1.8189894035458565E-12"/>
    <n v="55"/>
    <s v="BASE DE DATOS"/>
    <m/>
  </r>
  <r>
    <s v="24"/>
    <x v="10"/>
    <s v="GMOPER"/>
    <s v="33394020"/>
    <s v="33394020"/>
    <x v="1"/>
    <s v="TV1"/>
    <s v="S"/>
    <n v="51.17"/>
    <n v="51.17"/>
    <n v="5407.9440000000004"/>
    <n v="25536.469000000001"/>
    <n v="30944.413"/>
    <n v="0"/>
    <n v="720"/>
    <n v="0"/>
    <n v="0"/>
    <m/>
    <x v="0"/>
    <s v="GMOPER33394020TV1TV"/>
    <s v="GM Operaciones S.A.C."/>
    <x v="38"/>
    <x v="38"/>
    <s v="C.T. Refineria Talara"/>
    <x v="113"/>
    <s v="TV"/>
    <x v="1"/>
    <x v="2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30944.413"/>
    <n v="30.944413000000001"/>
    <m/>
    <n v="4.2641666666666671"/>
    <n v="4.2641666666666671"/>
    <n v="0"/>
    <n v="0"/>
    <n v="55"/>
    <s v="BASE DE DATOS"/>
    <m/>
  </r>
  <r>
    <s v="24"/>
    <x v="10"/>
    <s v="GMOPER"/>
    <s v="33394020"/>
    <s v="33394020"/>
    <x v="1"/>
    <s v="TV2"/>
    <s v="S"/>
    <n v="51.17"/>
    <n v="51.17"/>
    <n v="4102.5129999999999"/>
    <n v="19417.544000000002"/>
    <n v="23520.057000000001"/>
    <n v="2.13"/>
    <n v="717.87"/>
    <n v="0"/>
    <n v="0"/>
    <m/>
    <x v="0"/>
    <s v="GMOPER33394020TV2TV"/>
    <s v="GM Operaciones S.A.C."/>
    <x v="38"/>
    <x v="38"/>
    <s v="C.T. Refineria Talara"/>
    <x v="113"/>
    <s v="TV"/>
    <x v="1"/>
    <x v="3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23520.057000000001"/>
    <n v="23.520057000000001"/>
    <m/>
    <n v="4.2641666666666671"/>
    <n v="4.2641666666666671"/>
    <n v="0"/>
    <n v="0"/>
    <n v="55"/>
    <s v="BASE DE DATOS"/>
    <m/>
  </r>
  <r>
    <s v="24"/>
    <x v="11"/>
    <s v="GMOPER"/>
    <s v="33394020"/>
    <s v="33394020"/>
    <x v="1"/>
    <s v="TV1"/>
    <s v="S"/>
    <n v="51.17"/>
    <n v="51.17"/>
    <n v="3125.9079999999999"/>
    <n v="16287.13"/>
    <n v="19413.038"/>
    <n v="182.97"/>
    <n v="537.03"/>
    <n v="0"/>
    <n v="0"/>
    <m/>
    <x v="0"/>
    <s v="GMOPER33394020TV1TV"/>
    <s v="GM Operaciones S.A.C."/>
    <x v="38"/>
    <x v="38"/>
    <s v="C.T. Refineria Talara"/>
    <x v="113"/>
    <s v="TV"/>
    <x v="1"/>
    <x v="2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19413.038"/>
    <n v="19.413038"/>
    <m/>
    <n v="4.2641666666666671"/>
    <n v="4.2641666666666671"/>
    <n v="0"/>
    <n v="0"/>
    <n v="55"/>
    <s v="BASE DE DATOS"/>
    <m/>
  </r>
  <r>
    <s v="24"/>
    <x v="11"/>
    <s v="GMOPER"/>
    <s v="33394020"/>
    <s v="33394020"/>
    <x v="1"/>
    <s v="TV2"/>
    <s v="S"/>
    <n v="51.17"/>
    <n v="51.17"/>
    <n v="3207.645"/>
    <n v="15842.493"/>
    <n v="19050.137999999999"/>
    <n v="147.22999999999999"/>
    <n v="0"/>
    <n v="572.77"/>
    <n v="0"/>
    <m/>
    <x v="0"/>
    <s v="GMOPER33394020TV2TV"/>
    <s v="GM Operaciones S.A.C."/>
    <x v="38"/>
    <x v="38"/>
    <s v="C.T. Refineria Talara"/>
    <x v="113"/>
    <s v="TV"/>
    <x v="1"/>
    <x v="3"/>
    <x v="0"/>
    <s v="Instalado"/>
    <s v="Operativo"/>
    <s v="Generadora"/>
    <x v="0"/>
    <x v="0"/>
    <x v="0"/>
    <x v="0"/>
    <s v="Privado"/>
    <s v="PIURA"/>
    <s v="PIURA"/>
    <s v="TALARA "/>
    <s v="PARIÑAS"/>
    <n v="0"/>
    <x v="6"/>
    <n v="0"/>
    <x v="0"/>
    <x v="0"/>
    <x v="0"/>
    <s v="MWh"/>
    <n v="19050.137999999999"/>
    <n v="19.050138"/>
    <m/>
    <n v="4.2641666666666671"/>
    <n v="4.2641666666666671"/>
    <n v="0"/>
    <n v="0"/>
    <n v="55"/>
    <s v="BASE DE DATOS"/>
    <m/>
  </r>
  <r>
    <s v="24"/>
    <x v="11"/>
    <s v="EGEMSA"/>
    <s v="33005893"/>
    <s v="33005893"/>
    <x v="2"/>
    <s v="ALCO 1"/>
    <s v="N"/>
    <n v="2.5"/>
    <n v="0"/>
    <n v="0"/>
    <n v="0"/>
    <n v="0"/>
    <n v="0"/>
    <n v="0"/>
    <n v="0"/>
    <n v="0"/>
    <m/>
    <x v="0"/>
    <s v="EGEMSA33005893ALCO 1EL"/>
    <s v="Emp. de Generaci¢n El‚ctrica Machu Picchu S. A."/>
    <x v="27"/>
    <x v="27"/>
    <s v="C. T. Dolorespata-RetiradoCOES"/>
    <x v="97"/>
    <s v="EL"/>
    <x v="2"/>
    <x v="212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11"/>
    <s v="EGEMSA"/>
    <s v="33005893"/>
    <s v="33005893"/>
    <x v="2"/>
    <s v="ALCO 2"/>
    <s v="S"/>
    <n v="2.5"/>
    <n v="1.0980000000000001"/>
    <n v="0"/>
    <n v="0"/>
    <n v="0"/>
    <n v="0"/>
    <n v="0"/>
    <n v="0"/>
    <n v="0"/>
    <m/>
    <x v="0"/>
    <s v="EGEMSA33005893ALCO 2EL"/>
    <s v="Emp. de Generaci¢n El‚ctrica Machu Picchu S. A."/>
    <x v="27"/>
    <x v="27"/>
    <s v="C. T. Dolorespata-RetiradoCOES"/>
    <x v="97"/>
    <s v="EL"/>
    <x v="2"/>
    <x v="213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1500000000000012E-2"/>
    <n v="0"/>
    <n v="0"/>
    <n v="36"/>
    <s v="BASE DE DATOS"/>
    <m/>
  </r>
  <r>
    <s v="24"/>
    <x v="11"/>
    <s v="EGEMSA"/>
    <s v="33005893"/>
    <s v="33005893"/>
    <x v="2"/>
    <s v="G.MOTORS1"/>
    <s v="S"/>
    <n v="2.5"/>
    <n v="1.016"/>
    <n v="0"/>
    <n v="0"/>
    <n v="0"/>
    <n v="0"/>
    <n v="0"/>
    <n v="0"/>
    <n v="0"/>
    <m/>
    <x v="0"/>
    <s v="EGEMSA33005893G.MOTORS1EL"/>
    <s v="Emp. de Generaci¢n El‚ctrica Machu Picchu S. A."/>
    <x v="27"/>
    <x v="27"/>
    <s v="C. T. Dolorespata-RetiradoCOES"/>
    <x v="97"/>
    <s v="EL"/>
    <x v="2"/>
    <x v="214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8.4666666666666668E-2"/>
    <n v="0"/>
    <n v="0"/>
    <n v="36"/>
    <s v="BASE DE DATOS"/>
    <m/>
  </r>
  <r>
    <s v="24"/>
    <x v="11"/>
    <s v="EGEMSA"/>
    <s v="33005893"/>
    <s v="33005893"/>
    <x v="2"/>
    <s v="G.MOTORS2"/>
    <s v="N"/>
    <n v="2.5"/>
    <n v="0"/>
    <n v="0"/>
    <n v="0"/>
    <n v="0"/>
    <n v="0"/>
    <n v="0"/>
    <n v="0"/>
    <n v="0"/>
    <m/>
    <x v="0"/>
    <s v="EGEMSA33005893G.MOTORS2EL"/>
    <s v="Emp. de Generaci¢n El‚ctrica Machu Picchu S. A."/>
    <x v="27"/>
    <x v="27"/>
    <s v="C. T. Dolorespata-RetiradoCOES"/>
    <x v="97"/>
    <s v="EL"/>
    <x v="2"/>
    <x v="215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0"/>
    <n v="0"/>
    <n v="0"/>
    <n v="36"/>
    <s v="BASE DE DATOS"/>
    <m/>
  </r>
  <r>
    <s v="24"/>
    <x v="11"/>
    <s v="EGEMSA"/>
    <s v="33005893"/>
    <s v="33005893"/>
    <x v="2"/>
    <s v="G.MOTORS3"/>
    <s v="S"/>
    <n v="2.5"/>
    <n v="1.1240000000000001"/>
    <n v="0"/>
    <n v="0"/>
    <n v="0"/>
    <n v="0"/>
    <n v="0"/>
    <n v="0"/>
    <n v="0"/>
    <m/>
    <x v="0"/>
    <s v="EGEMSA33005893G.MOTORS3EL"/>
    <s v="Emp. de Generaci¢n El‚ctrica Machu Picchu S. A."/>
    <x v="27"/>
    <x v="27"/>
    <s v="C. T. Dolorespata-RetiradoCOES"/>
    <x v="97"/>
    <s v="EL"/>
    <x v="2"/>
    <x v="216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20833333333333334"/>
    <n v="9.3666666666666676E-2"/>
    <n v="0"/>
    <n v="0"/>
    <n v="36"/>
    <s v="BASE DE DATOS"/>
    <m/>
  </r>
  <r>
    <s v="24"/>
    <x v="11"/>
    <s v="EGEMSA"/>
    <s v="33005893"/>
    <s v="33005893"/>
    <x v="2"/>
    <s v="SULZER 1"/>
    <s v="S"/>
    <n v="1"/>
    <n v="0.66400000000000003"/>
    <n v="0"/>
    <n v="0"/>
    <n v="0"/>
    <n v="0"/>
    <n v="0"/>
    <n v="0"/>
    <n v="0"/>
    <m/>
    <x v="0"/>
    <s v="EGEMSA33005893SULZER 1EL"/>
    <s v="Emp. de Generaci¢n El‚ctrica Machu Picchu S. A."/>
    <x v="27"/>
    <x v="27"/>
    <s v="C. T. Dolorespata-RetiradoCOES"/>
    <x v="97"/>
    <s v="EL"/>
    <x v="2"/>
    <x v="217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8.3333333333333329E-2"/>
    <n v="5.5333333333333339E-2"/>
    <n v="0"/>
    <n v="0"/>
    <n v="36"/>
    <s v="BASE DE DATOS"/>
    <m/>
  </r>
  <r>
    <s v="24"/>
    <x v="11"/>
    <s v="EGEMSA"/>
    <s v="33005893"/>
    <s v="33005893"/>
    <x v="2"/>
    <s v="SULZER 2"/>
    <s v="S"/>
    <n v="2.12"/>
    <n v="1.355"/>
    <n v="0"/>
    <n v="0"/>
    <n v="0"/>
    <n v="0"/>
    <n v="0"/>
    <n v="0"/>
    <n v="0"/>
    <m/>
    <x v="0"/>
    <s v="EGEMSA33005893SULZER 2EL"/>
    <s v="Emp. de Generaci¢n El‚ctrica Machu Picchu S. A."/>
    <x v="27"/>
    <x v="27"/>
    <s v="C. T. Dolorespata-RetiradoCOES"/>
    <x v="97"/>
    <s v="EL"/>
    <x v="2"/>
    <x v="218"/>
    <x v="0"/>
    <s v="Instalado"/>
    <s v="Operativo"/>
    <s v="Generadora"/>
    <x v="0"/>
    <x v="0"/>
    <x v="1"/>
    <x v="0"/>
    <s v="Estatal"/>
    <s v="CUSCO"/>
    <s v="CUSCO"/>
    <s v="CUZCO"/>
    <s v="SANTIAGO"/>
    <n v="0"/>
    <x v="1"/>
    <n v="0"/>
    <x v="0"/>
    <x v="0"/>
    <x v="0"/>
    <s v="MWh"/>
    <n v="0"/>
    <n v="0"/>
    <m/>
    <n v="0.17666666666666667"/>
    <n v="0.11291666666666667"/>
    <n v="0"/>
    <n v="0"/>
    <n v="36"/>
    <s v="BASE DE DATOS"/>
    <m/>
  </r>
  <r>
    <s v="24"/>
    <x v="0"/>
    <s v="EGASA"/>
    <s v="33013693"/>
    <s v="33013693"/>
    <x v="2"/>
    <s v="SULZER 1"/>
    <s v="S"/>
    <n v="5.23"/>
    <n v="5.23"/>
    <n v="0"/>
    <n v="2.407"/>
    <n v="2.407"/>
    <n v="11.05"/>
    <n v="1.08"/>
    <n v="0"/>
    <n v="0"/>
    <m/>
    <x v="0"/>
    <s v="EGASA33013693SULZER 1EL"/>
    <s v="Emp. de Generaci¢n El‚ctrica de Arequipa S. A."/>
    <x v="39"/>
    <x v="39"/>
    <s v="C. T. Chilina"/>
    <x v="114"/>
    <s v="EL"/>
    <x v="2"/>
    <x v="217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2.407"/>
    <n v="2.4069999999999999E-3"/>
    <m/>
    <n v="0.58111111111111113"/>
    <n v="0.58111111111111113"/>
    <n v="0"/>
    <n v="0"/>
    <n v="31"/>
    <s v="BASE DE DATOS"/>
    <m/>
  </r>
  <r>
    <s v="24"/>
    <x v="0"/>
    <s v="EGASA"/>
    <s v="33013693"/>
    <s v="33013693"/>
    <x v="2"/>
    <s v="SULZER 2"/>
    <s v="S"/>
    <n v="5.23"/>
    <n v="5.23"/>
    <n v="4.3150000000000004"/>
    <n v="3.6230000000000002"/>
    <n v="7.9379999999999997"/>
    <n v="0"/>
    <n v="2.12"/>
    <n v="0"/>
    <n v="0"/>
    <m/>
    <x v="0"/>
    <s v="EGASA33013693SULZER 2EL"/>
    <s v="Emp. de Generaci¢n El‚ctrica de Arequipa S. A."/>
    <x v="39"/>
    <x v="39"/>
    <s v="C. T. Chilina"/>
    <x v="114"/>
    <s v="EL"/>
    <x v="2"/>
    <x v="218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7.9379999999999997"/>
    <n v="7.9379999999999989E-3"/>
    <m/>
    <n v="0.74714285714285722"/>
    <n v="0.74714285714285722"/>
    <n v="0"/>
    <n v="8.8817841970012523E-16"/>
    <n v="31"/>
    <s v="BASE DE DATOS"/>
    <m/>
  </r>
  <r>
    <s v="24"/>
    <x v="0"/>
    <s v="EGASA"/>
    <s v="53010597"/>
    <s v="53010597"/>
    <x v="2"/>
    <s v="Grupo 1"/>
    <s v="S"/>
    <n v="10.57"/>
    <n v="10.57"/>
    <n v="11.988"/>
    <n v="0"/>
    <n v="11.988"/>
    <n v="8.5500000000000007"/>
    <n v="1.92"/>
    <n v="0"/>
    <n v="0"/>
    <m/>
    <x v="0"/>
    <s v="EGASA53010597Grupo 1EL"/>
    <s v="Emp. de Generaci¢n El‚ctrica de Arequipa S. A."/>
    <x v="39"/>
    <x v="39"/>
    <s v="C. T. Mollendo"/>
    <x v="115"/>
    <s v="EL"/>
    <x v="2"/>
    <x v="165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11.988"/>
    <n v="1.1988E-2"/>
    <m/>
    <n v="1.32125"/>
    <n v="1.32125"/>
    <n v="0"/>
    <n v="0"/>
    <n v="31"/>
    <s v="BASE DE DATOS"/>
    <m/>
  </r>
  <r>
    <s v="24"/>
    <x v="0"/>
    <s v="EGASA"/>
    <s v="53010597"/>
    <s v="53010597"/>
    <x v="2"/>
    <s v="Grupo 2"/>
    <s v="S"/>
    <n v="10.57"/>
    <n v="10.57"/>
    <n v="7.2770000000000001"/>
    <n v="0"/>
    <n v="7.2770000000000001"/>
    <n v="10.02"/>
    <n v="1.27"/>
    <n v="0"/>
    <n v="0"/>
    <m/>
    <x v="0"/>
    <s v="EGASA53010597Grupo 2EL"/>
    <s v="Emp. de Generaci¢n El‚ctrica de Arequipa S. A."/>
    <x v="39"/>
    <x v="39"/>
    <s v="C. T. Mollendo"/>
    <x v="115"/>
    <s v="EL"/>
    <x v="2"/>
    <x v="175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7.2770000000000001"/>
    <n v="7.2770000000000005E-3"/>
    <m/>
    <n v="1.51"/>
    <n v="1.51"/>
    <n v="0"/>
    <n v="0"/>
    <n v="31"/>
    <s v="BASE DE DATOS"/>
    <m/>
  </r>
  <r>
    <s v="24"/>
    <x v="0"/>
    <s v="EGASA"/>
    <s v="53010597"/>
    <s v="53010597"/>
    <x v="2"/>
    <s v="Grupo 3"/>
    <s v="S"/>
    <n v="10.57"/>
    <n v="10.57"/>
    <n v="0"/>
    <n v="5.5190000000000001"/>
    <n v="5.5190000000000001"/>
    <n v="5.92"/>
    <n v="1.03"/>
    <n v="0"/>
    <n v="0"/>
    <m/>
    <x v="0"/>
    <s v="EGASA53010597Grupo 3EL"/>
    <s v="Emp. de Generaci¢n El‚ctrica de Arequipa S. A."/>
    <x v="39"/>
    <x v="39"/>
    <s v="C. T. Mollendo"/>
    <x v="115"/>
    <s v="EL"/>
    <x v="2"/>
    <x v="176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5.5190000000000001"/>
    <n v="5.5190000000000005E-3"/>
    <m/>
    <n v="1.1744444444444444"/>
    <n v="1.1744444444444444"/>
    <n v="0"/>
    <n v="0"/>
    <n v="31"/>
    <s v="BASE DE DATOS"/>
    <m/>
  </r>
  <r>
    <s v="24"/>
    <x v="2"/>
    <s v="EGASA"/>
    <s v="33013693"/>
    <s v="33013693"/>
    <x v="3"/>
    <s v="G-4"/>
    <s v="S"/>
    <n v="20.350000000000001"/>
    <n v="11.881"/>
    <n v="22.097999999999999"/>
    <n v="5.2119999999999997"/>
    <n v="27.31"/>
    <n v="0"/>
    <n v="2.35"/>
    <n v="0"/>
    <n v="0"/>
    <m/>
    <x v="0"/>
    <s v="EGASA33013693G-4CC"/>
    <s v="Emp. de Generaci¢n El‚ctrica de Arequipa S. A."/>
    <x v="39"/>
    <x v="39"/>
    <s v="C. T. Chilina"/>
    <x v="114"/>
    <s v="CC"/>
    <x v="3"/>
    <x v="31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27.31"/>
    <n v="2.7309999999999997E-2"/>
    <m/>
    <n v="2.5437500000000002"/>
    <n v="1.485125"/>
    <n v="0"/>
    <n v="0"/>
    <n v="31"/>
    <s v="BASE DE DATOS"/>
    <m/>
  </r>
  <r>
    <s v="24"/>
    <x v="2"/>
    <s v="EGASA"/>
    <s v="33013693"/>
    <s v="33013693"/>
    <x v="2"/>
    <s v="SULZER 2"/>
    <s v="S"/>
    <n v="5.23"/>
    <n v="5.23"/>
    <n v="10.752000000000001"/>
    <n v="0"/>
    <n v="10.752000000000001"/>
    <n v="0"/>
    <n v="2.57"/>
    <n v="4.37"/>
    <n v="0"/>
    <m/>
    <x v="0"/>
    <s v="EGASA33013693SULZER 2EL"/>
    <s v="Emp. de Generaci¢n El‚ctrica de Arequipa S. A."/>
    <x v="39"/>
    <x v="39"/>
    <s v="C. T. Chilina"/>
    <x v="114"/>
    <s v="EL"/>
    <x v="2"/>
    <x v="218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10.752000000000001"/>
    <n v="1.0752000000000001E-2"/>
    <m/>
    <n v="0.74714285714285722"/>
    <n v="0.74714285714285722"/>
    <n v="0"/>
    <n v="0"/>
    <n v="31"/>
    <s v="BASE DE DATOS"/>
    <m/>
  </r>
  <r>
    <s v="24"/>
    <x v="4"/>
    <s v="EGASA"/>
    <s v="33013693"/>
    <s v="33013693"/>
    <x v="3"/>
    <s v="G-4"/>
    <s v="S"/>
    <n v="20.350000000000001"/>
    <n v="11.881"/>
    <n v="0"/>
    <n v="1.821"/>
    <n v="1.821"/>
    <n v="58.47"/>
    <n v="0.27"/>
    <n v="0"/>
    <n v="0"/>
    <m/>
    <x v="0"/>
    <s v="EGASA33013693G-4CC"/>
    <s v="Emp. de Generaci¢n El‚ctrica de Arequipa S. A."/>
    <x v="39"/>
    <x v="39"/>
    <s v="C. T. Chilina"/>
    <x v="114"/>
    <s v="CC"/>
    <x v="3"/>
    <x v="31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1.821"/>
    <n v="1.8209999999999999E-3"/>
    <m/>
    <n v="2.5437500000000002"/>
    <n v="1.485125"/>
    <n v="0"/>
    <n v="0"/>
    <n v="31"/>
    <s v="BASE DE DATOS"/>
    <m/>
  </r>
  <r>
    <s v="24"/>
    <x v="4"/>
    <s v="EGASA"/>
    <s v="33013693"/>
    <s v="33013693"/>
    <x v="2"/>
    <s v="SULZER 1"/>
    <s v="S"/>
    <n v="5.23"/>
    <n v="5.23"/>
    <n v="11.026"/>
    <n v="3.8130000000000002"/>
    <n v="14.839"/>
    <n v="0"/>
    <n v="3.35"/>
    <n v="0"/>
    <n v="0"/>
    <m/>
    <x v="0"/>
    <s v="EGASA33013693SULZER 1EL"/>
    <s v="Emp. de Generaci¢n El‚ctrica de Arequipa S. A."/>
    <x v="39"/>
    <x v="39"/>
    <s v="C. T. Chilina"/>
    <x v="114"/>
    <s v="EL"/>
    <x v="2"/>
    <x v="217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14.839"/>
    <n v="1.4839E-2"/>
    <m/>
    <n v="0.58111111111111113"/>
    <n v="0.58111111111111113"/>
    <n v="0"/>
    <n v="0"/>
    <n v="31"/>
    <s v="BASE DE DATOS"/>
    <m/>
  </r>
  <r>
    <s v="24"/>
    <x v="5"/>
    <s v="EGASA"/>
    <s v="33013693"/>
    <s v="33013693"/>
    <x v="3"/>
    <s v="G-4"/>
    <s v="S"/>
    <n v="20.350000000000001"/>
    <n v="11.881"/>
    <n v="17.085999999999999"/>
    <n v="10.851000000000001"/>
    <n v="27.937000000000001"/>
    <n v="16.62"/>
    <n v="2.52"/>
    <n v="0"/>
    <n v="0"/>
    <m/>
    <x v="0"/>
    <s v="EGASA33013693G-4CC"/>
    <s v="Emp. de Generaci¢n El‚ctrica de Arequipa S. A."/>
    <x v="39"/>
    <x v="39"/>
    <s v="C. T. Chilina"/>
    <x v="114"/>
    <s v="CC"/>
    <x v="3"/>
    <x v="31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27.937000000000001"/>
    <n v="2.7937E-2"/>
    <m/>
    <n v="2.5437500000000002"/>
    <n v="1.485125"/>
    <n v="0"/>
    <n v="-3.5527136788005009E-15"/>
    <n v="31"/>
    <s v="BASE DE DATOS"/>
    <m/>
  </r>
  <r>
    <s v="24"/>
    <x v="5"/>
    <s v="EGASA"/>
    <s v="33013693"/>
    <s v="33013693"/>
    <x v="2"/>
    <s v="SULZER 1"/>
    <s v="S"/>
    <n v="5.23"/>
    <n v="5.23"/>
    <n v="0"/>
    <n v="3.2090000000000001"/>
    <n v="3.2090000000000001"/>
    <n v="37.270000000000003"/>
    <n v="1.1200000000000001"/>
    <n v="0"/>
    <n v="0"/>
    <m/>
    <x v="0"/>
    <s v="EGASA33013693SULZER 1EL"/>
    <s v="Emp. de Generaci¢n El‚ctrica de Arequipa S. A."/>
    <x v="39"/>
    <x v="39"/>
    <s v="C. T. Chilina"/>
    <x v="114"/>
    <s v="EL"/>
    <x v="2"/>
    <x v="217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3.2090000000000001"/>
    <n v="3.209E-3"/>
    <m/>
    <n v="0.58111111111111113"/>
    <n v="0.58111111111111113"/>
    <n v="0"/>
    <n v="0"/>
    <n v="31"/>
    <s v="BASE DE DATOS"/>
    <m/>
  </r>
  <r>
    <s v="24"/>
    <x v="5"/>
    <s v="EGASA"/>
    <s v="33013693"/>
    <s v="33013693"/>
    <x v="2"/>
    <s v="SULZER 2"/>
    <s v="S"/>
    <n v="5.23"/>
    <n v="5.23"/>
    <n v="0"/>
    <n v="3.3929999999999998"/>
    <n v="3.3929999999999998"/>
    <n v="33.450000000000003"/>
    <n v="1.47"/>
    <n v="0"/>
    <n v="0"/>
    <m/>
    <x v="0"/>
    <s v="EGASA33013693SULZER 2EL"/>
    <s v="Emp. de Generaci¢n El‚ctrica de Arequipa S. A."/>
    <x v="39"/>
    <x v="39"/>
    <s v="C. T. Chilina"/>
    <x v="114"/>
    <s v="EL"/>
    <x v="2"/>
    <x v="218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3.3929999999999998"/>
    <n v="3.3929999999999997E-3"/>
    <m/>
    <n v="0.74714285714285722"/>
    <n v="0.74714285714285722"/>
    <n v="0"/>
    <n v="0"/>
    <n v="31"/>
    <s v="BASE DE DATOS"/>
    <m/>
  </r>
  <r>
    <s v="24"/>
    <x v="5"/>
    <s v="EGASA"/>
    <s v="53010597"/>
    <s v="53010597"/>
    <x v="2"/>
    <s v="Grupo 1"/>
    <s v="S"/>
    <n v="10.57"/>
    <n v="10.57"/>
    <n v="11.744"/>
    <n v="0"/>
    <n v="11.744"/>
    <n v="21.3"/>
    <n v="1.73"/>
    <n v="0"/>
    <n v="0"/>
    <m/>
    <x v="0"/>
    <s v="EGASA53010597Grupo 1EL"/>
    <s v="Emp. de Generaci¢n El‚ctrica de Arequipa S. A."/>
    <x v="39"/>
    <x v="39"/>
    <s v="C. T. Mollendo"/>
    <x v="115"/>
    <s v="EL"/>
    <x v="2"/>
    <x v="165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11.744"/>
    <n v="1.1743999999999999E-2"/>
    <m/>
    <n v="1.32125"/>
    <n v="1.32125"/>
    <n v="0"/>
    <n v="0"/>
    <n v="31"/>
    <s v="BASE DE DATOS"/>
    <m/>
  </r>
  <r>
    <s v="24"/>
    <x v="5"/>
    <s v="EGASA"/>
    <s v="53010597"/>
    <s v="53010597"/>
    <x v="2"/>
    <s v="Grupo 2"/>
    <s v="S"/>
    <n v="10.57"/>
    <n v="10.57"/>
    <n v="2.859"/>
    <n v="7.7619999999999996"/>
    <n v="10.621"/>
    <n v="20.28"/>
    <n v="1.7"/>
    <n v="0"/>
    <n v="0"/>
    <m/>
    <x v="0"/>
    <s v="EGASA53010597Grupo 2EL"/>
    <s v="Emp. de Generaci¢n El‚ctrica de Arequipa S. A."/>
    <x v="39"/>
    <x v="39"/>
    <s v="C. T. Mollendo"/>
    <x v="115"/>
    <s v="EL"/>
    <x v="2"/>
    <x v="175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10.621"/>
    <n v="1.0621E-2"/>
    <m/>
    <n v="1.51"/>
    <n v="1.51"/>
    <n v="0"/>
    <n v="-1.7763568394002505E-15"/>
    <n v="31"/>
    <s v="BASE DE DATOS"/>
    <m/>
  </r>
  <r>
    <s v="24"/>
    <x v="5"/>
    <s v="EGASA"/>
    <s v="53010597"/>
    <s v="53010597"/>
    <x v="2"/>
    <s v="Grupo 3"/>
    <s v="S"/>
    <n v="10.57"/>
    <n v="10.57"/>
    <n v="2.371"/>
    <n v="8.6340000000000003"/>
    <n v="11.005000000000001"/>
    <n v="20.32"/>
    <n v="1.67"/>
    <n v="0"/>
    <n v="0"/>
    <m/>
    <x v="0"/>
    <s v="EGASA53010597Grupo 3EL"/>
    <s v="Emp. de Generaci¢n El‚ctrica de Arequipa S. A."/>
    <x v="39"/>
    <x v="39"/>
    <s v="C. T. Mollendo"/>
    <x v="115"/>
    <s v="EL"/>
    <x v="2"/>
    <x v="176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11.005000000000001"/>
    <n v="1.1005000000000001E-2"/>
    <m/>
    <n v="1.1744444444444444"/>
    <n v="1.1744444444444444"/>
    <n v="0"/>
    <n v="0"/>
    <n v="31"/>
    <s v="BASE DE DATOS"/>
    <m/>
  </r>
  <r>
    <s v="24"/>
    <x v="7"/>
    <s v="EGASA"/>
    <s v="33013693"/>
    <s v="33013693"/>
    <x v="2"/>
    <s v="SULZER 1"/>
    <s v="S"/>
    <n v="5.23"/>
    <n v="5.23"/>
    <n v="6.8529999999999998"/>
    <n v="8.0719999999999992"/>
    <n v="14.925000000000001"/>
    <n v="104.5"/>
    <n v="3.75"/>
    <n v="0"/>
    <n v="0"/>
    <m/>
    <x v="0"/>
    <s v="EGASA33013693SULZER 1EL"/>
    <s v="Emp. de Generaci¢n El‚ctrica de Arequipa S. A."/>
    <x v="39"/>
    <x v="39"/>
    <s v="C. T. Chilina"/>
    <x v="114"/>
    <s v="EL"/>
    <x v="2"/>
    <x v="217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14.925000000000001"/>
    <n v="1.4925000000000001E-2"/>
    <m/>
    <n v="0.58111111111111113"/>
    <n v="0.58111111111111113"/>
    <n v="0"/>
    <n v="-1.7763568394002505E-15"/>
    <n v="31"/>
    <s v="BASE DE DATOS"/>
    <m/>
  </r>
  <r>
    <s v="24"/>
    <x v="7"/>
    <s v="EGASA"/>
    <s v="53010597"/>
    <s v="53010597"/>
    <x v="2"/>
    <s v="Grupo 1"/>
    <s v="S"/>
    <n v="10.57"/>
    <n v="10.57"/>
    <n v="0"/>
    <n v="13.928000000000001"/>
    <n v="13.928000000000001"/>
    <n v="12.5"/>
    <n v="2.73"/>
    <n v="0"/>
    <n v="0"/>
    <m/>
    <x v="0"/>
    <s v="EGASA53010597Grupo 1EL"/>
    <s v="Emp. de Generaci¢n El‚ctrica de Arequipa S. A."/>
    <x v="39"/>
    <x v="39"/>
    <s v="C. T. Mollendo"/>
    <x v="115"/>
    <s v="EL"/>
    <x v="2"/>
    <x v="165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13.928000000000001"/>
    <n v="1.3928000000000001E-2"/>
    <m/>
    <n v="1.32125"/>
    <n v="1.32125"/>
    <n v="0"/>
    <n v="0"/>
    <n v="31"/>
    <s v="BASE DE DATOS"/>
    <m/>
  </r>
  <r>
    <s v="24"/>
    <x v="7"/>
    <s v="EGASA"/>
    <s v="53010597"/>
    <s v="53010597"/>
    <x v="2"/>
    <s v="Grupo 2"/>
    <s v="S"/>
    <n v="10.57"/>
    <n v="10.57"/>
    <n v="19.567"/>
    <n v="14.832000000000001"/>
    <n v="34.399000000000001"/>
    <n v="8.73"/>
    <n v="5.62"/>
    <n v="0"/>
    <n v="0"/>
    <m/>
    <x v="0"/>
    <s v="EGASA53010597Grupo 2EL"/>
    <s v="Emp. de Generaci¢n El‚ctrica de Arequipa S. A."/>
    <x v="39"/>
    <x v="39"/>
    <s v="C. T. Mollendo"/>
    <x v="115"/>
    <s v="EL"/>
    <x v="2"/>
    <x v="175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34.399000000000001"/>
    <n v="3.4398999999999999E-2"/>
    <m/>
    <n v="1.51"/>
    <n v="1.51"/>
    <n v="0"/>
    <n v="0"/>
    <n v="31"/>
    <s v="BASE DE DATOS"/>
    <m/>
  </r>
  <r>
    <s v="24"/>
    <x v="7"/>
    <s v="EGASA"/>
    <s v="53010597"/>
    <s v="53010597"/>
    <x v="2"/>
    <s v="Grupo 3"/>
    <s v="S"/>
    <n v="10.57"/>
    <n v="10.57"/>
    <n v="13.061999999999999"/>
    <n v="0.27300000000000002"/>
    <n v="13.335000000000001"/>
    <n v="7.22"/>
    <n v="2.88"/>
    <n v="0"/>
    <n v="0"/>
    <m/>
    <x v="0"/>
    <s v="EGASA53010597Grupo 3EL"/>
    <s v="Emp. de Generaci¢n El‚ctrica de Arequipa S. A."/>
    <x v="39"/>
    <x v="39"/>
    <s v="C. T. Mollendo"/>
    <x v="115"/>
    <s v="EL"/>
    <x v="2"/>
    <x v="176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13.335000000000001"/>
    <n v="1.3335000000000001E-2"/>
    <m/>
    <n v="1.1744444444444444"/>
    <n v="1.1744444444444444"/>
    <n v="0"/>
    <n v="-1.7763568394002505E-15"/>
    <n v="31"/>
    <s v="BASE DE DATOS"/>
    <m/>
  </r>
  <r>
    <s v="24"/>
    <x v="6"/>
    <s v="EGASA"/>
    <s v="33013693"/>
    <s v="33013693"/>
    <x v="2"/>
    <s v="SULZER 2"/>
    <s v="S"/>
    <n v="5.23"/>
    <n v="5.23"/>
    <n v="0"/>
    <n v="1.593"/>
    <n v="1.593"/>
    <n v="8.33"/>
    <n v="0.47"/>
    <n v="0"/>
    <n v="0"/>
    <m/>
    <x v="0"/>
    <s v="EGASA33013693SULZER 2EL"/>
    <s v="Emp. de Generaci¢n El‚ctrica de Arequipa S. A."/>
    <x v="39"/>
    <x v="39"/>
    <s v="C. T. Chilina"/>
    <x v="114"/>
    <s v="EL"/>
    <x v="2"/>
    <x v="218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1.593"/>
    <n v="1.593E-3"/>
    <m/>
    <n v="0.74714285714285722"/>
    <n v="0.74714285714285722"/>
    <n v="0"/>
    <n v="0"/>
    <n v="31"/>
    <s v="BASE DE DATOS"/>
    <m/>
  </r>
  <r>
    <s v="24"/>
    <x v="6"/>
    <s v="EGASA"/>
    <s v="53010597"/>
    <s v="53010597"/>
    <x v="2"/>
    <s v="Grupo 3"/>
    <s v="S"/>
    <n v="10.57"/>
    <n v="10.57"/>
    <n v="0.54"/>
    <n v="6.7"/>
    <n v="7.24"/>
    <n v="0"/>
    <n v="1.22"/>
    <n v="0"/>
    <n v="0"/>
    <m/>
    <x v="0"/>
    <s v="EGASA53010597Grupo 3EL"/>
    <s v="Emp. de Generaci¢n El‚ctrica de Arequipa S. A."/>
    <x v="39"/>
    <x v="39"/>
    <s v="C. T. Mollendo"/>
    <x v="115"/>
    <s v="EL"/>
    <x v="2"/>
    <x v="176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7.24"/>
    <n v="7.2399999999999999E-3"/>
    <m/>
    <n v="1.1744444444444444"/>
    <n v="1.1744444444444444"/>
    <n v="0"/>
    <n v="0"/>
    <n v="31"/>
    <s v="BASE DE DATOS"/>
    <m/>
  </r>
  <r>
    <s v="24"/>
    <x v="6"/>
    <s v="EGASA"/>
    <s v="33013693"/>
    <s v="33013693"/>
    <x v="2"/>
    <s v="SULZER 1"/>
    <s v="S"/>
    <n v="5.23"/>
    <n v="5.23"/>
    <n v="7.2370000000000001"/>
    <n v="6.7089999999999996"/>
    <n v="13.946"/>
    <n v="6.3"/>
    <n v="3.38"/>
    <n v="0"/>
    <n v="0"/>
    <m/>
    <x v="0"/>
    <s v="EGASA33013693SULZER 1EL"/>
    <s v="Emp. de Generaci¢n El‚ctrica de Arequipa S. A."/>
    <x v="39"/>
    <x v="39"/>
    <s v="C. T. Chilina"/>
    <x v="114"/>
    <s v="EL"/>
    <x v="2"/>
    <x v="217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13.946"/>
    <n v="1.3946E-2"/>
    <m/>
    <n v="0.58111111111111113"/>
    <n v="0.58111111111111113"/>
    <n v="0"/>
    <n v="0"/>
    <n v="31"/>
    <s v="BASE DE DATOS"/>
    <m/>
  </r>
  <r>
    <s v="24"/>
    <x v="8"/>
    <s v="EGASA"/>
    <s v="33013693"/>
    <s v="33013693"/>
    <x v="3"/>
    <s v="G-4"/>
    <s v="S"/>
    <n v="20.350000000000001"/>
    <n v="11.881"/>
    <n v="14.696999999999999"/>
    <n v="15.218"/>
    <n v="29.914999999999999"/>
    <n v="179.88"/>
    <n v="2.87"/>
    <n v="0"/>
    <n v="0"/>
    <m/>
    <x v="0"/>
    <s v="EGASA33013693G-4CC"/>
    <s v="Emp. de Generaci¢n El‚ctrica de Arequipa S. A."/>
    <x v="39"/>
    <x v="39"/>
    <s v="C. T. Chilina"/>
    <x v="114"/>
    <s v="CC"/>
    <x v="3"/>
    <x v="31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29.914999999999999"/>
    <n v="2.9915000000000001E-2"/>
    <m/>
    <n v="2.5437500000000002"/>
    <n v="1.485125"/>
    <n v="0"/>
    <n v="0"/>
    <n v="31"/>
    <s v="BASE DE DATOS"/>
    <m/>
  </r>
  <r>
    <s v="24"/>
    <x v="8"/>
    <s v="EGASA"/>
    <s v="53010597"/>
    <s v="53010597"/>
    <x v="2"/>
    <s v="Grupo 1"/>
    <s v="S"/>
    <n v="10.57"/>
    <n v="10.57"/>
    <n v="0"/>
    <n v="23.55"/>
    <n v="23.55"/>
    <n v="55.58"/>
    <n v="3.5"/>
    <n v="0"/>
    <n v="24"/>
    <m/>
    <x v="0"/>
    <s v="EGASA53010597Grupo 1EL"/>
    <s v="Emp. de Generaci¢n El‚ctrica de Arequipa S. A."/>
    <x v="39"/>
    <x v="39"/>
    <s v="C. T. Mollendo"/>
    <x v="115"/>
    <s v="EL"/>
    <x v="2"/>
    <x v="165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23.55"/>
    <n v="2.3550000000000001E-2"/>
    <m/>
    <n v="1.32125"/>
    <n v="1.32125"/>
    <n v="0"/>
    <n v="0"/>
    <n v="31"/>
    <s v="BASE DE DATOS"/>
    <m/>
  </r>
  <r>
    <s v="24"/>
    <x v="8"/>
    <s v="EGASA"/>
    <s v="53010597"/>
    <s v="53010597"/>
    <x v="2"/>
    <s v="Grupo 2"/>
    <s v="S"/>
    <n v="10.57"/>
    <n v="10.57"/>
    <n v="20.393000000000001"/>
    <n v="21.404"/>
    <n v="41.796999999999997"/>
    <n v="50.6"/>
    <n v="6"/>
    <n v="0"/>
    <n v="48"/>
    <m/>
    <x v="0"/>
    <s v="EGASA53010597Grupo 2EL"/>
    <s v="Emp. de Generaci¢n El‚ctrica de Arequipa S. A."/>
    <x v="39"/>
    <x v="39"/>
    <s v="C. T. Mollendo"/>
    <x v="115"/>
    <s v="EL"/>
    <x v="2"/>
    <x v="175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41.796999999999997"/>
    <n v="4.1796999999999994E-2"/>
    <m/>
    <n v="1.51"/>
    <n v="1.51"/>
    <n v="0"/>
    <n v="0"/>
    <n v="31"/>
    <s v="BASE DE DATOS"/>
    <m/>
  </r>
  <r>
    <s v="24"/>
    <x v="8"/>
    <s v="EGASA"/>
    <s v="53010597"/>
    <s v="53010597"/>
    <x v="2"/>
    <s v="Grupo 3"/>
    <s v="S"/>
    <n v="10.57"/>
    <n v="10.57"/>
    <n v="0.126"/>
    <n v="16.067"/>
    <n v="16.193000000000001"/>
    <n v="38.85"/>
    <n v="2.5"/>
    <n v="0"/>
    <n v="19"/>
    <m/>
    <x v="0"/>
    <s v="EGASA53010597Grupo 3EL"/>
    <s v="Emp. de Generaci¢n El‚ctrica de Arequipa S. A."/>
    <x v="39"/>
    <x v="39"/>
    <s v="C. T. Mollendo"/>
    <x v="115"/>
    <s v="EL"/>
    <x v="2"/>
    <x v="176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16.193000000000001"/>
    <n v="1.6193000000000003E-2"/>
    <m/>
    <n v="1.1744444444444444"/>
    <n v="1.1744444444444444"/>
    <n v="0"/>
    <n v="0"/>
    <n v="31"/>
    <s v="BASE DE DATOS"/>
    <m/>
  </r>
  <r>
    <s v="24"/>
    <x v="9"/>
    <s v="EGASA"/>
    <s v="33013693"/>
    <s v="33013693"/>
    <x v="3"/>
    <s v="G-4"/>
    <s v="S"/>
    <n v="20.350000000000001"/>
    <n v="11.881"/>
    <n v="0"/>
    <n v="10.263"/>
    <n v="10.263"/>
    <n v="23.58"/>
    <n v="1.7"/>
    <n v="0"/>
    <n v="0"/>
    <m/>
    <x v="0"/>
    <s v="EGASA33013693G-4CC"/>
    <s v="Emp. de Generaci¢n El‚ctrica de Arequipa S. A."/>
    <x v="39"/>
    <x v="39"/>
    <s v="C. T. Chilina"/>
    <x v="114"/>
    <s v="CC"/>
    <x v="3"/>
    <x v="31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10.263"/>
    <n v="1.0263E-2"/>
    <m/>
    <n v="2.5437500000000002"/>
    <n v="1.485125"/>
    <n v="0"/>
    <n v="0"/>
    <n v="31"/>
    <s v="BASE DE DATOS"/>
    <m/>
  </r>
  <r>
    <s v="24"/>
    <x v="9"/>
    <s v="EGASA"/>
    <s v="33013693"/>
    <s v="33013693"/>
    <x v="2"/>
    <s v="SULZER 1"/>
    <s v="S"/>
    <n v="5.23"/>
    <n v="5.23"/>
    <n v="7.6180000000000003"/>
    <n v="1.79"/>
    <n v="9.4079999999999995"/>
    <n v="39.979999999999997"/>
    <n v="3.17"/>
    <n v="0"/>
    <n v="0"/>
    <m/>
    <x v="0"/>
    <s v="EGASA33013693SULZER 1EL"/>
    <s v="Emp. de Generaci¢n El‚ctrica de Arequipa S. A."/>
    <x v="39"/>
    <x v="39"/>
    <s v="C. T. Chilina"/>
    <x v="114"/>
    <s v="EL"/>
    <x v="2"/>
    <x v="217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9.4079999999999995"/>
    <n v="9.4079999999999997E-3"/>
    <m/>
    <n v="0.58111111111111113"/>
    <n v="0.58111111111111113"/>
    <n v="0"/>
    <n v="1.7763568394002505E-15"/>
    <n v="31"/>
    <s v="BASE DE DATOS"/>
    <m/>
  </r>
  <r>
    <s v="24"/>
    <x v="9"/>
    <s v="EGASA"/>
    <s v="33013693"/>
    <s v="33013693"/>
    <x v="2"/>
    <s v="SULZER 2"/>
    <s v="S"/>
    <n v="5.23"/>
    <n v="5.23"/>
    <n v="0"/>
    <n v="11.462999999999999"/>
    <n v="11.462999999999999"/>
    <n v="12.8"/>
    <n v="3.6"/>
    <n v="0"/>
    <n v="0"/>
    <m/>
    <x v="0"/>
    <s v="EGASA33013693SULZER 2EL"/>
    <s v="Emp. de Generaci¢n El‚ctrica de Arequipa S. A."/>
    <x v="39"/>
    <x v="39"/>
    <s v="C. T. Chilina"/>
    <x v="114"/>
    <s v="EL"/>
    <x v="2"/>
    <x v="218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11.462999999999999"/>
    <n v="1.1462999999999999E-2"/>
    <m/>
    <n v="0.74714285714285722"/>
    <n v="0.74714285714285722"/>
    <n v="0"/>
    <n v="0"/>
    <n v="31"/>
    <s v="BASE DE DATOS"/>
    <m/>
  </r>
  <r>
    <s v="24"/>
    <x v="9"/>
    <s v="EGASA"/>
    <s v="53010597"/>
    <s v="53010597"/>
    <x v="2"/>
    <s v="Grupo 1"/>
    <s v="S"/>
    <n v="10.57"/>
    <n v="10.57"/>
    <n v="0"/>
    <n v="8.3149999999999995"/>
    <n v="8.3149999999999995"/>
    <n v="0"/>
    <n v="1.45"/>
    <n v="0"/>
    <n v="20"/>
    <m/>
    <x v="0"/>
    <s v="EGASA53010597Grupo 1EL"/>
    <s v="Emp. de Generaci¢n El‚ctrica de Arequipa S. A."/>
    <x v="39"/>
    <x v="39"/>
    <s v="C. T. Mollendo"/>
    <x v="115"/>
    <s v="EL"/>
    <x v="2"/>
    <x v="165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8.3149999999999995"/>
    <n v="8.3149999999999995E-3"/>
    <m/>
    <n v="1.32125"/>
    <n v="1.32125"/>
    <n v="0"/>
    <n v="0"/>
    <n v="31"/>
    <s v="BASE DE DATOS"/>
    <m/>
  </r>
  <r>
    <s v="24"/>
    <x v="9"/>
    <s v="EGASA"/>
    <s v="53010597"/>
    <s v="53010597"/>
    <x v="2"/>
    <s v="Grupo 2"/>
    <s v="S"/>
    <n v="10.57"/>
    <n v="10.57"/>
    <n v="8.6950000000000003"/>
    <n v="0"/>
    <n v="8.6950000000000003"/>
    <n v="0"/>
    <n v="1.58"/>
    <n v="0"/>
    <n v="20"/>
    <m/>
    <x v="0"/>
    <s v="EGASA53010597Grupo 2EL"/>
    <s v="Emp. de Generaci¢n El‚ctrica de Arequipa S. A."/>
    <x v="39"/>
    <x v="39"/>
    <s v="C. T. Mollendo"/>
    <x v="115"/>
    <s v="EL"/>
    <x v="2"/>
    <x v="175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8.6950000000000003"/>
    <n v="8.6949999999999996E-3"/>
    <m/>
    <n v="1.51"/>
    <n v="1.51"/>
    <n v="0"/>
    <n v="0"/>
    <n v="31"/>
    <s v="BASE DE DATOS"/>
    <m/>
  </r>
  <r>
    <s v="24"/>
    <x v="9"/>
    <s v="EGASA"/>
    <s v="53010597"/>
    <s v="53010597"/>
    <x v="2"/>
    <s v="Grupo 3"/>
    <s v="S"/>
    <n v="10.57"/>
    <n v="10.57"/>
    <n v="12.82"/>
    <n v="0"/>
    <n v="12.82"/>
    <n v="12.4"/>
    <n v="2.38"/>
    <n v="0"/>
    <n v="32"/>
    <m/>
    <x v="0"/>
    <s v="EGASA53010597Grupo 3EL"/>
    <s v="Emp. de Generaci¢n El‚ctrica de Arequipa S. A."/>
    <x v="39"/>
    <x v="39"/>
    <s v="C. T. Mollendo"/>
    <x v="115"/>
    <s v="EL"/>
    <x v="2"/>
    <x v="176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12.82"/>
    <n v="1.282E-2"/>
    <m/>
    <n v="1.1744444444444444"/>
    <n v="1.1744444444444444"/>
    <n v="0"/>
    <n v="0"/>
    <n v="31"/>
    <s v="BASE DE DATOS"/>
    <m/>
  </r>
  <r>
    <s v="24"/>
    <x v="10"/>
    <s v="EGASA"/>
    <s v="53010597"/>
    <s v="53010597"/>
    <x v="2"/>
    <s v="Grupo 1"/>
    <s v="S"/>
    <n v="10.57"/>
    <n v="10.57"/>
    <n v="20.306999999999999"/>
    <n v="0"/>
    <n v="20.306999999999999"/>
    <n v="13.17"/>
    <n v="2.9"/>
    <n v="0"/>
    <n v="0"/>
    <m/>
    <x v="0"/>
    <s v="EGASA53010597Grupo 1EL"/>
    <s v="Emp. de Generaci¢n El‚ctrica de Arequipa S. A."/>
    <x v="39"/>
    <x v="39"/>
    <s v="C. T. Mollendo"/>
    <x v="115"/>
    <s v="EL"/>
    <x v="2"/>
    <x v="165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20.306999999999999"/>
    <n v="2.0306999999999999E-2"/>
    <m/>
    <n v="1.32125"/>
    <n v="1.32125"/>
    <n v="0"/>
    <n v="0"/>
    <n v="31"/>
    <s v="BASE DE DATOS"/>
    <m/>
  </r>
  <r>
    <s v="24"/>
    <x v="11"/>
    <s v="EGASA"/>
    <s v="33013693"/>
    <s v="33013693"/>
    <x v="3"/>
    <s v="G-4"/>
    <s v="S"/>
    <n v="20.350000000000001"/>
    <n v="11.881"/>
    <n v="0"/>
    <n v="31.312000000000001"/>
    <n v="31.312000000000001"/>
    <n v="300.13"/>
    <n v="3.95"/>
    <n v="0"/>
    <n v="0"/>
    <m/>
    <x v="0"/>
    <s v="EGASA33013693G-4CC"/>
    <s v="Emp. de Generaci¢n El‚ctrica de Arequipa S. A."/>
    <x v="39"/>
    <x v="39"/>
    <s v="C. T. Chilina"/>
    <x v="114"/>
    <s v="CC"/>
    <x v="3"/>
    <x v="31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31.312000000000001"/>
    <n v="3.1312E-2"/>
    <m/>
    <n v="2.5437500000000002"/>
    <n v="1.485125"/>
    <n v="0"/>
    <n v="0"/>
    <n v="31"/>
    <s v="BASE DE DATOS"/>
    <m/>
  </r>
  <r>
    <s v="24"/>
    <x v="11"/>
    <s v="EGASA"/>
    <s v="33013693"/>
    <s v="33013693"/>
    <x v="2"/>
    <s v="SULZER 1"/>
    <s v="S"/>
    <n v="5.23"/>
    <n v="5.23"/>
    <n v="0"/>
    <n v="20.03"/>
    <n v="20.03"/>
    <n v="440.97"/>
    <n v="6.1"/>
    <n v="0"/>
    <n v="0"/>
    <m/>
    <x v="0"/>
    <s v="EGASA33013693SULZER 1EL"/>
    <s v="Emp. de Generaci¢n El‚ctrica de Arequipa S. A."/>
    <x v="39"/>
    <x v="39"/>
    <s v="C. T. Chilina"/>
    <x v="114"/>
    <s v="EL"/>
    <x v="2"/>
    <x v="217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20.03"/>
    <n v="2.0030000000000003E-2"/>
    <m/>
    <n v="0.58111111111111113"/>
    <n v="0.58111111111111113"/>
    <n v="0"/>
    <n v="0"/>
    <n v="31"/>
    <s v="BASE DE DATOS"/>
    <m/>
  </r>
  <r>
    <s v="24"/>
    <x v="11"/>
    <s v="EGASA"/>
    <s v="53010597"/>
    <s v="53010597"/>
    <x v="2"/>
    <s v="Grupo 3"/>
    <s v="S"/>
    <n v="10.57"/>
    <n v="10.57"/>
    <n v="19.582999999999998"/>
    <n v="0"/>
    <n v="19.582999999999998"/>
    <n v="0"/>
    <n v="2.67"/>
    <n v="0"/>
    <n v="0"/>
    <m/>
    <x v="0"/>
    <s v="EGASA53010597Grupo 3EL"/>
    <s v="Emp. de Generaci¢n El‚ctrica de Arequipa S. A."/>
    <x v="39"/>
    <x v="39"/>
    <s v="C. T. Mollendo"/>
    <x v="115"/>
    <s v="EL"/>
    <x v="2"/>
    <x v="176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19.582999999999998"/>
    <n v="1.9583E-2"/>
    <m/>
    <n v="1.1744444444444444"/>
    <n v="1.1744444444444444"/>
    <n v="0"/>
    <n v="0"/>
    <n v="31"/>
    <s v="BASE DE DATOS"/>
    <m/>
  </r>
  <r>
    <s v="24"/>
    <x v="11"/>
    <s v="EGASA"/>
    <s v="33013693"/>
    <s v="33013693"/>
    <x v="2"/>
    <s v="SULZER 2"/>
    <s v="S"/>
    <n v="5.23"/>
    <n v="5.23"/>
    <n v="0"/>
    <n v="14.291"/>
    <n v="14.291"/>
    <n v="450.12"/>
    <n v="3.87"/>
    <n v="0"/>
    <n v="0"/>
    <m/>
    <x v="0"/>
    <s v="EGASA33013693SULZER 2EL"/>
    <s v="Emp. de Generaci¢n El‚ctrica de Arequipa S. A."/>
    <x v="39"/>
    <x v="39"/>
    <s v="C. T. Chilina"/>
    <x v="114"/>
    <s v="EL"/>
    <x v="2"/>
    <x v="218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14.291"/>
    <n v="1.4291E-2"/>
    <m/>
    <n v="0.74714285714285722"/>
    <n v="0.74714285714285722"/>
    <n v="0"/>
    <n v="0"/>
    <n v="31"/>
    <s v="BASE DE DATOS"/>
    <m/>
  </r>
  <r>
    <s v="24"/>
    <x v="7"/>
    <s v="BIOCHI"/>
    <s v="33175009"/>
    <s v="33175009"/>
    <x v="1"/>
    <s v="TM5000"/>
    <s v="S"/>
    <n v="10"/>
    <n v="10"/>
    <n v="1149.9380000000001"/>
    <n v="5621.6880000000001"/>
    <n v="6771.6260000000002"/>
    <n v="9"/>
    <n v="711"/>
    <n v="0"/>
    <n v="0"/>
    <m/>
    <x v="0"/>
    <s v="BIOCHI33175009TM5000TV"/>
    <s v="Bionerg¡a del Chira S.A."/>
    <x v="26"/>
    <x v="26"/>
    <s v="C.T. Caña Brava"/>
    <x v="96"/>
    <s v="TV"/>
    <x v="1"/>
    <x v="210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6771.6260000000002"/>
    <n v="6.7716260000000004"/>
    <m/>
    <n v="0.83333333333333337"/>
    <n v="0.83333333333333337"/>
    <n v="0"/>
    <n v="0"/>
    <n v="8"/>
    <s v="BASE DE DATOS"/>
    <m/>
  </r>
  <r>
    <s v="24"/>
    <x v="7"/>
    <s v="BIOCHI"/>
    <s v="33175009"/>
    <s v="33175009"/>
    <x v="1"/>
    <s v="TMC5000"/>
    <s v="S"/>
    <n v="4"/>
    <n v="4"/>
    <n v="78.52"/>
    <n v="145.03"/>
    <n v="223.55"/>
    <n v="618"/>
    <n v="102"/>
    <n v="0"/>
    <n v="0"/>
    <m/>
    <x v="0"/>
    <s v="BIOCHI33175009TMC5000TV"/>
    <s v="Bionerg¡a del Chira S.A."/>
    <x v="26"/>
    <x v="26"/>
    <s v="C.T. Caña Brava"/>
    <x v="96"/>
    <s v="TV"/>
    <x v="1"/>
    <x v="211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223.55"/>
    <n v="0.22355"/>
    <m/>
    <n v="0.33333333333333331"/>
    <n v="0.33333333333333331"/>
    <n v="0"/>
    <n v="0"/>
    <n v="8"/>
    <s v="BASE DE DATOS"/>
    <m/>
  </r>
  <r>
    <s v="24"/>
    <x v="6"/>
    <s v="BIOCHI"/>
    <s v="33175009"/>
    <s v="33175009"/>
    <x v="1"/>
    <s v="TM5000"/>
    <s v="S"/>
    <n v="10"/>
    <n v="10"/>
    <n v="1149.3130000000001"/>
    <n v="5521.125"/>
    <n v="6670.4380000000001"/>
    <n v="11"/>
    <n v="709"/>
    <n v="0"/>
    <n v="0"/>
    <m/>
    <x v="0"/>
    <s v="BIOCHI33175009TM5000TV"/>
    <s v="Bionerg¡a del Chira S.A."/>
    <x v="26"/>
    <x v="26"/>
    <s v="C.T. Caña Brava"/>
    <x v="96"/>
    <s v="TV"/>
    <x v="1"/>
    <x v="210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6670.4380000000001"/>
    <n v="6.6704379999999999"/>
    <m/>
    <n v="0.83333333333333337"/>
    <n v="0.83333333333333337"/>
    <n v="0"/>
    <n v="0"/>
    <n v="8"/>
    <s v="BASE DE DATOS"/>
    <m/>
  </r>
  <r>
    <s v="24"/>
    <x v="6"/>
    <s v="BIOCHI"/>
    <s v="33175009"/>
    <s v="33175009"/>
    <x v="1"/>
    <s v="TMC5000"/>
    <s v="S"/>
    <n v="4"/>
    <n v="4"/>
    <n v="100.9"/>
    <n v="349.1"/>
    <n v="450"/>
    <n v="309"/>
    <n v="411"/>
    <n v="0"/>
    <n v="0"/>
    <m/>
    <x v="0"/>
    <s v="BIOCHI33175009TMC5000TV"/>
    <s v="Bionerg¡a del Chira S.A."/>
    <x v="26"/>
    <x v="26"/>
    <s v="C.T. Caña Brava"/>
    <x v="96"/>
    <s v="TV"/>
    <x v="1"/>
    <x v="211"/>
    <x v="0"/>
    <s v="Instalado"/>
    <s v="Operativo"/>
    <s v="Generadora"/>
    <x v="0"/>
    <x v="0"/>
    <x v="0"/>
    <x v="0"/>
    <s v="Privado"/>
    <s v="PIURA"/>
    <s v="PIURA"/>
    <s v="SULLANA"/>
    <s v="IGNACIO ESCUDERO"/>
    <n v="0"/>
    <x v="3"/>
    <n v="0"/>
    <x v="1"/>
    <x v="1"/>
    <x v="0"/>
    <s v="MWh"/>
    <n v="450"/>
    <n v="0.45"/>
    <m/>
    <n v="0.33333333333333331"/>
    <n v="0.33333333333333331"/>
    <n v="0"/>
    <n v="0"/>
    <n v="8"/>
    <s v="BASE DE DATOS"/>
    <m/>
  </r>
  <r>
    <s v="24"/>
    <x v="1"/>
    <s v="EGASA"/>
    <s v="33013693"/>
    <s v="33013693"/>
    <x v="3"/>
    <s v="G-4"/>
    <s v="S"/>
    <n v="20.350000000000001"/>
    <n v="11.881"/>
    <n v="0"/>
    <n v="3.3570000000000002"/>
    <n v="3.3570000000000002"/>
    <n v="7.73"/>
    <n v="0.6"/>
    <n v="0"/>
    <n v="0"/>
    <m/>
    <x v="0"/>
    <s v="EGASA33013693G-4CC"/>
    <s v="Emp. de Generaci¢n El‚ctrica de Arequipa S. A."/>
    <x v="39"/>
    <x v="39"/>
    <s v="C. T. Chilina"/>
    <x v="114"/>
    <s v="CC"/>
    <x v="3"/>
    <x v="31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3.3570000000000002"/>
    <n v="3.3570000000000002E-3"/>
    <m/>
    <n v="2.5437500000000002"/>
    <n v="1.485125"/>
    <n v="0"/>
    <n v="0"/>
    <n v="31"/>
    <s v="BASE DE DATOS"/>
    <m/>
  </r>
  <r>
    <s v="24"/>
    <x v="1"/>
    <s v="EGASA"/>
    <s v="33013693"/>
    <s v="33013693"/>
    <x v="2"/>
    <s v="SULZER 1"/>
    <s v="S"/>
    <n v="5.23"/>
    <n v="5.0019999999999998"/>
    <n v="8.9469999999999992"/>
    <n v="2.5609999999999999"/>
    <n v="11.507999999999999"/>
    <n v="7.32"/>
    <n v="2.48"/>
    <n v="0"/>
    <n v="0"/>
    <m/>
    <x v="0"/>
    <s v="EGASA33013693SULZER 1EL"/>
    <s v="Emp. de Generaci¢n El‚ctrica de Arequipa S. A."/>
    <x v="39"/>
    <x v="39"/>
    <s v="C. T. Chilina"/>
    <x v="114"/>
    <s v="EL"/>
    <x v="2"/>
    <x v="217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11.507999999999999"/>
    <n v="1.1507999999999999E-2"/>
    <m/>
    <n v="0.58111111111111113"/>
    <n v="0.58111111111111113"/>
    <n v="0"/>
    <n v="0"/>
    <n v="31"/>
    <s v="BASE DE DATOS"/>
    <m/>
  </r>
  <r>
    <s v="24"/>
    <x v="1"/>
    <s v="EGASA"/>
    <s v="53010597"/>
    <s v="53010597"/>
    <x v="2"/>
    <s v="Grupo 1"/>
    <s v="S"/>
    <n v="10.57"/>
    <n v="10.57"/>
    <n v="0"/>
    <n v="14.87"/>
    <n v="14.87"/>
    <n v="0"/>
    <n v="2.38"/>
    <n v="0"/>
    <n v="53"/>
    <m/>
    <x v="0"/>
    <s v="EGASA53010597Grupo 1EL"/>
    <s v="Emp. de Generaci¢n El‚ctrica de Arequipa S. A."/>
    <x v="39"/>
    <x v="39"/>
    <s v="C. T. Mollendo"/>
    <x v="115"/>
    <s v="EL"/>
    <x v="2"/>
    <x v="165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14.87"/>
    <n v="1.487E-2"/>
    <m/>
    <n v="1.32125"/>
    <n v="1.32125"/>
    <n v="0"/>
    <n v="0"/>
    <n v="31"/>
    <s v="BASE DE DATOS"/>
    <m/>
  </r>
  <r>
    <s v="24"/>
    <x v="1"/>
    <s v="EGASA"/>
    <s v="53010597"/>
    <s v="53010597"/>
    <x v="2"/>
    <s v="Grupo 2"/>
    <s v="S"/>
    <n v="10.57"/>
    <n v="10.57"/>
    <n v="0"/>
    <n v="14.760999999999999"/>
    <n v="14.760999999999999"/>
    <n v="0"/>
    <n v="2.35"/>
    <n v="0"/>
    <n v="45"/>
    <m/>
    <x v="0"/>
    <s v="EGASA53010597Grupo 2EL"/>
    <s v="Emp. de Generaci¢n El‚ctrica de Arequipa S. A."/>
    <x v="39"/>
    <x v="39"/>
    <s v="C. T. Mollendo"/>
    <x v="115"/>
    <s v="EL"/>
    <x v="2"/>
    <x v="175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14.760999999999999"/>
    <n v="1.4761E-2"/>
    <m/>
    <n v="1.51"/>
    <n v="1.51"/>
    <n v="0"/>
    <n v="0"/>
    <n v="31"/>
    <s v="BASE DE DATOS"/>
    <m/>
  </r>
  <r>
    <s v="24"/>
    <x v="1"/>
    <s v="EGASA"/>
    <s v="53010597"/>
    <s v="53010597"/>
    <x v="2"/>
    <s v="Grupo 3"/>
    <s v="S"/>
    <n v="10.57"/>
    <n v="10.57"/>
    <n v="0"/>
    <n v="14.596"/>
    <n v="14.596"/>
    <n v="0"/>
    <n v="2.3199999999999998"/>
    <n v="0"/>
    <n v="44"/>
    <m/>
    <x v="0"/>
    <s v="EGASA53010597Grupo 3EL"/>
    <s v="Emp. de Generaci¢n El‚ctrica de Arequipa S. A."/>
    <x v="39"/>
    <x v="39"/>
    <s v="C. T. Mollendo"/>
    <x v="115"/>
    <s v="EL"/>
    <x v="2"/>
    <x v="176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14.596"/>
    <n v="1.4596E-2"/>
    <m/>
    <n v="1.1744444444444444"/>
    <n v="1.1744444444444444"/>
    <n v="0"/>
    <n v="0"/>
    <n v="31"/>
    <s v="BASE DE DATOS"/>
    <m/>
  </r>
  <r>
    <s v="24"/>
    <x v="3"/>
    <s v="EGASA"/>
    <s v="33013693"/>
    <s v="33013693"/>
    <x v="3"/>
    <s v="G-4"/>
    <s v="S"/>
    <n v="20.350000000000001"/>
    <n v="11.881"/>
    <n v="0"/>
    <n v="2.234"/>
    <n v="2.234"/>
    <n v="8.1"/>
    <n v="0.28000000000000003"/>
    <n v="0"/>
    <n v="0"/>
    <m/>
    <x v="0"/>
    <s v="EGASA33013693G-4CC"/>
    <s v="Emp. de Generaci¢n El‚ctrica de Arequipa S. A."/>
    <x v="39"/>
    <x v="39"/>
    <s v="C. T. Chilina"/>
    <x v="114"/>
    <s v="CC"/>
    <x v="3"/>
    <x v="31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2.234"/>
    <n v="2.2339999999999999E-3"/>
    <m/>
    <n v="2.5437500000000002"/>
    <n v="1.485125"/>
    <n v="0"/>
    <n v="0"/>
    <n v="31"/>
    <s v="BASE DE DATOS"/>
    <m/>
  </r>
  <r>
    <s v="24"/>
    <x v="3"/>
    <s v="EGASA"/>
    <s v="33013693"/>
    <s v="33013693"/>
    <x v="2"/>
    <s v="SULZER 1"/>
    <s v="S"/>
    <n v="5.23"/>
    <n v="5.23"/>
    <n v="0"/>
    <n v="6.53"/>
    <n v="6.53"/>
    <n v="5"/>
    <n v="1.73"/>
    <n v="0"/>
    <n v="0"/>
    <m/>
    <x v="0"/>
    <s v="EGASA33013693SULZER 1EL"/>
    <s v="Emp. de Generaci¢n El‚ctrica de Arequipa S. A."/>
    <x v="39"/>
    <x v="39"/>
    <s v="C. T. Chilina"/>
    <x v="114"/>
    <s v="EL"/>
    <x v="2"/>
    <x v="217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6.53"/>
    <n v="6.5300000000000002E-3"/>
    <m/>
    <n v="0.58111111111111113"/>
    <n v="0.58111111111111113"/>
    <n v="0"/>
    <n v="0"/>
    <n v="31"/>
    <s v="BASE DE DATOS"/>
    <m/>
  </r>
  <r>
    <s v="24"/>
    <x v="3"/>
    <s v="EGASA"/>
    <s v="53010597"/>
    <s v="53010597"/>
    <x v="2"/>
    <s v="Grupo 1"/>
    <s v="S"/>
    <n v="10.57"/>
    <n v="10.57"/>
    <n v="0"/>
    <n v="9.0129999999999999"/>
    <n v="9.0129999999999999"/>
    <n v="148.68"/>
    <n v="1.52"/>
    <n v="0"/>
    <n v="0"/>
    <m/>
    <x v="0"/>
    <s v="EGASA53010597Grupo 1EL"/>
    <s v="Emp. de Generaci¢n El‚ctrica de Arequipa S. A."/>
    <x v="39"/>
    <x v="39"/>
    <s v="C. T. Mollendo"/>
    <x v="115"/>
    <s v="EL"/>
    <x v="2"/>
    <x v="165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9.0129999999999999"/>
    <n v="9.0130000000000002E-3"/>
    <m/>
    <n v="1.32125"/>
    <n v="1.32125"/>
    <n v="0"/>
    <n v="0"/>
    <n v="31"/>
    <s v="BASE DE DATOS"/>
    <m/>
  </r>
  <r>
    <s v="24"/>
    <x v="3"/>
    <s v="EGASA"/>
    <s v="53010597"/>
    <s v="53010597"/>
    <x v="2"/>
    <s v="Grupo 2"/>
    <s v="S"/>
    <n v="10.57"/>
    <n v="10.57"/>
    <n v="0"/>
    <n v="10.62"/>
    <n v="10.62"/>
    <n v="78.3"/>
    <n v="1.88"/>
    <n v="0"/>
    <n v="0"/>
    <m/>
    <x v="0"/>
    <s v="EGASA53010597Grupo 2EL"/>
    <s v="Emp. de Generaci¢n El‚ctrica de Arequipa S. A."/>
    <x v="39"/>
    <x v="39"/>
    <s v="C. T. Mollendo"/>
    <x v="115"/>
    <s v="EL"/>
    <x v="2"/>
    <x v="175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10.62"/>
    <n v="1.0619999999999999E-2"/>
    <m/>
    <n v="1.51"/>
    <n v="1.51"/>
    <n v="0"/>
    <n v="0"/>
    <n v="31"/>
    <s v="BASE DE DATOS"/>
    <m/>
  </r>
  <r>
    <s v="24"/>
    <x v="3"/>
    <s v="EGASA"/>
    <s v="53010597"/>
    <s v="53010597"/>
    <x v="2"/>
    <s v="Grupo 3"/>
    <s v="S"/>
    <n v="10.57"/>
    <n v="10.57"/>
    <n v="0"/>
    <n v="6.548"/>
    <n v="6.548"/>
    <n v="148.25"/>
    <n v="1.28"/>
    <n v="0"/>
    <n v="0"/>
    <m/>
    <x v="0"/>
    <s v="EGASA53010597Grupo 3EL"/>
    <s v="Emp. de Generaci¢n El‚ctrica de Arequipa S. A."/>
    <x v="39"/>
    <x v="39"/>
    <s v="C. T. Mollendo"/>
    <x v="115"/>
    <s v="EL"/>
    <x v="2"/>
    <x v="176"/>
    <x v="0"/>
    <s v="Instalado"/>
    <s v="Operativo"/>
    <s v="Generadora"/>
    <x v="0"/>
    <x v="0"/>
    <x v="0"/>
    <x v="0"/>
    <s v="Estatal"/>
    <s v="AREQUIPA"/>
    <s v="AREQUIPA"/>
    <s v="ISLAY"/>
    <s v="MOLLENDO"/>
    <n v="0"/>
    <x v="1"/>
    <n v="0"/>
    <x v="0"/>
    <x v="0"/>
    <x v="0"/>
    <s v="MWh"/>
    <n v="6.548"/>
    <n v="6.548E-3"/>
    <m/>
    <n v="1.1744444444444444"/>
    <n v="1.1744444444444444"/>
    <n v="0"/>
    <n v="0"/>
    <n v="31"/>
    <s v="BASE DE DATOS"/>
    <m/>
  </r>
  <r>
    <s v="24"/>
    <x v="3"/>
    <s v="EGASA"/>
    <s v="33013693"/>
    <s v="33013693"/>
    <x v="2"/>
    <s v="SULZER 2"/>
    <s v="S"/>
    <n v="5.23"/>
    <n v="5.23"/>
    <n v="9.9380000000000006"/>
    <n v="8.3230000000000004"/>
    <n v="18.260999999999999"/>
    <n v="5.67"/>
    <n v="4.08"/>
    <n v="0"/>
    <n v="0"/>
    <m/>
    <x v="0"/>
    <s v="EGASA33013693SULZER 2EL"/>
    <s v="Emp. de Generaci¢n El‚ctrica de Arequipa S. A."/>
    <x v="39"/>
    <x v="39"/>
    <s v="C. T. Chilina"/>
    <x v="114"/>
    <s v="EL"/>
    <x v="2"/>
    <x v="218"/>
    <x v="0"/>
    <s v="Instalado"/>
    <s v="Operativo"/>
    <s v="Generadora"/>
    <x v="0"/>
    <x v="0"/>
    <x v="0"/>
    <x v="0"/>
    <s v="Estatal"/>
    <s v="AREQUIPA"/>
    <s v="AREQUIPA"/>
    <s v="AREQUIPA "/>
    <s v="AREQUIPA "/>
    <n v="0"/>
    <x v="1"/>
    <n v="0"/>
    <x v="0"/>
    <x v="0"/>
    <x v="0"/>
    <s v="MWh"/>
    <n v="18.260999999999999"/>
    <n v="1.8260999999999999E-2"/>
    <m/>
    <n v="0.74714285714285722"/>
    <n v="0.74714285714285722"/>
    <n v="0"/>
    <n v="3.5527136788005009E-15"/>
    <n v="31"/>
    <s v="BASE DE DATOS"/>
    <m/>
  </r>
  <r>
    <s v="24"/>
    <x v="0"/>
    <s v="TCHILC"/>
    <s v="33180209"/>
    <s v="33180209"/>
    <x v="3"/>
    <s v="G1"/>
    <s v="S"/>
    <n v="300"/>
    <n v="296.32"/>
    <n v="22213.993999999999"/>
    <n v="89100.472999999998"/>
    <n v="111314.467"/>
    <n v="0"/>
    <n v="440.97"/>
    <n v="0"/>
    <n v="0"/>
    <m/>
    <x v="0"/>
    <s v="TCHILC33180209G1CC"/>
    <s v="TERMOCHILCA S.A.C."/>
    <x v="37"/>
    <x v="37"/>
    <s v="C.T.SANTO DOMINGO DE LOS OLLER"/>
    <x v="112"/>
    <s v="TG"/>
    <x v="3"/>
    <x v="3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11314.467"/>
    <n v="111.31446700000001"/>
    <m/>
    <n v="25"/>
    <n v="24.693333333333332"/>
    <n v="0"/>
    <n v="0"/>
    <n v="91"/>
    <s v="BASE DE DATOS"/>
    <m/>
  </r>
  <r>
    <s v="24"/>
    <x v="1"/>
    <s v="TCHILC"/>
    <s v="33180209"/>
    <s v="33180209"/>
    <x v="3"/>
    <s v="G1"/>
    <s v="S"/>
    <n v="300"/>
    <n v="296.32"/>
    <n v="25594.206999999999"/>
    <n v="90655.641000000003"/>
    <n v="116249.848"/>
    <n v="187.73"/>
    <n v="512.03"/>
    <n v="0"/>
    <n v="0"/>
    <m/>
    <x v="0"/>
    <s v="TCHILC33180209G1CC"/>
    <s v="TERMOCHILCA S.A.C."/>
    <x v="37"/>
    <x v="37"/>
    <s v="C.T.SANTO DOMINGO DE LOS OLLER"/>
    <x v="112"/>
    <s v="TG"/>
    <x v="3"/>
    <x v="3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16249.848"/>
    <n v="116.249848"/>
    <m/>
    <n v="25"/>
    <n v="24.693333333333332"/>
    <n v="0"/>
    <n v="0"/>
    <n v="91"/>
    <s v="BASE DE DATOS"/>
    <m/>
  </r>
  <r>
    <s v="24"/>
    <x v="2"/>
    <s v="TCHILC"/>
    <s v="33180209"/>
    <s v="33180209"/>
    <x v="3"/>
    <s v="G1"/>
    <s v="S"/>
    <n v="300"/>
    <n v="296.32"/>
    <n v="20434.149000000001"/>
    <n v="68313.990000000005"/>
    <n v="88748.138999999996"/>
    <n v="0"/>
    <n v="418.33"/>
    <n v="0"/>
    <n v="0"/>
    <m/>
    <x v="0"/>
    <s v="TCHILC33180209G1CC"/>
    <s v="TERMOCHILCA S.A.C."/>
    <x v="37"/>
    <x v="37"/>
    <s v="C.T.SANTO DOMINGO DE LOS OLLER"/>
    <x v="112"/>
    <s v="TG"/>
    <x v="3"/>
    <x v="3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88748.138999999996"/>
    <n v="88.748138999999995"/>
    <m/>
    <n v="25"/>
    <n v="24.693333333333332"/>
    <n v="0"/>
    <n v="1.4551915228366852E-11"/>
    <n v="91"/>
    <s v="BASE DE DATOS"/>
    <m/>
  </r>
  <r>
    <s v="24"/>
    <x v="3"/>
    <s v="TCHILC"/>
    <s v="33180209"/>
    <s v="33180209"/>
    <x v="3"/>
    <s v="G1"/>
    <s v="S"/>
    <n v="300"/>
    <n v="296.32"/>
    <n v="6855.1480000000001"/>
    <n v="23824.088"/>
    <n v="30679.236000000001"/>
    <n v="238.03"/>
    <n v="161.94999999999999"/>
    <n v="0"/>
    <n v="0"/>
    <m/>
    <x v="0"/>
    <s v="TCHILC33180209G1CC"/>
    <s v="TERMOCHILCA S.A.C."/>
    <x v="37"/>
    <x v="37"/>
    <s v="C.T.SANTO DOMINGO DE LOS OLLER"/>
    <x v="112"/>
    <s v="TG"/>
    <x v="3"/>
    <x v="3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30679.236000000001"/>
    <n v="30.679236"/>
    <m/>
    <n v="25"/>
    <n v="24.693333333333332"/>
    <n v="0"/>
    <n v="0"/>
    <n v="91"/>
    <s v="BASE DE DATOS"/>
    <m/>
  </r>
  <r>
    <s v="24"/>
    <x v="4"/>
    <s v="TCHILC"/>
    <s v="33180209"/>
    <s v="33180209"/>
    <x v="3"/>
    <s v="G1"/>
    <s v="S"/>
    <n v="300"/>
    <n v="296.32"/>
    <n v="4838.451"/>
    <n v="25589.39"/>
    <n v="30427.841"/>
    <n v="0"/>
    <n v="527.07000000000005"/>
    <n v="0"/>
    <n v="0"/>
    <m/>
    <x v="0"/>
    <s v="TCHILC33180209G1CC"/>
    <s v="TERMOCHILCA S.A.C."/>
    <x v="37"/>
    <x v="37"/>
    <s v="C.T.SANTO DOMINGO DE LOS OLLER"/>
    <x v="112"/>
    <s v="TG"/>
    <x v="3"/>
    <x v="3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30427.841"/>
    <n v="30.427841000000001"/>
    <m/>
    <n v="25"/>
    <n v="24.693333333333332"/>
    <n v="0"/>
    <n v="0"/>
    <n v="91"/>
    <s v="BASE DE DATOS"/>
    <m/>
  </r>
  <r>
    <s v="24"/>
    <x v="9"/>
    <s v="TCHILC"/>
    <s v="33180209"/>
    <s v="33180209"/>
    <x v="3"/>
    <s v="G1"/>
    <s v="S"/>
    <n v="300"/>
    <n v="296.32"/>
    <n v="36946.351999999999"/>
    <n v="162818.05600000001"/>
    <n v="199764.408"/>
    <n v="0"/>
    <n v="719.98"/>
    <n v="0"/>
    <n v="0"/>
    <m/>
    <x v="0"/>
    <s v="TCHILC33180209G1CC"/>
    <s v="TERMOCHILCA S.A.C."/>
    <x v="37"/>
    <x v="37"/>
    <s v="C.T.SANTO DOMINGO DE LOS OLLER"/>
    <x v="112"/>
    <s v="TG"/>
    <x v="3"/>
    <x v="3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99764.408"/>
    <n v="199.764408"/>
    <m/>
    <n v="25"/>
    <n v="24.693333333333332"/>
    <n v="0"/>
    <n v="0"/>
    <n v="91"/>
    <s v="BASE DE DATOS"/>
    <m/>
  </r>
  <r>
    <s v="24"/>
    <x v="10"/>
    <s v="TCHILC"/>
    <s v="33180209"/>
    <s v="33180209"/>
    <x v="3"/>
    <s v="G1"/>
    <s v="S"/>
    <n v="300"/>
    <n v="296.32"/>
    <n v="18050.298999999999"/>
    <n v="78161.020999999993"/>
    <n v="96211.32"/>
    <n v="0"/>
    <n v="377.01"/>
    <n v="0"/>
    <n v="0"/>
    <m/>
    <x v="0"/>
    <s v="TCHILC33180209G1CC"/>
    <s v="TERMOCHILCA S.A.C."/>
    <x v="37"/>
    <x v="37"/>
    <s v="C.T.SANTO DOMINGO DE LOS OLLER"/>
    <x v="112"/>
    <s v="TG"/>
    <x v="3"/>
    <x v="3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96211.32"/>
    <n v="96.211320000000001"/>
    <m/>
    <n v="25"/>
    <n v="24.693333333333332"/>
    <n v="0"/>
    <n v="-1.4551915228366852E-11"/>
    <n v="91"/>
    <s v="BASE DE DATOS"/>
    <m/>
  </r>
  <r>
    <s v="24"/>
    <x v="11"/>
    <s v="TCHILC"/>
    <s v="33180209"/>
    <s v="33180209"/>
    <x v="3"/>
    <s v="G1"/>
    <s v="S"/>
    <n v="300"/>
    <n v="296.32"/>
    <n v="5096.2340000000004"/>
    <n v="10249.688"/>
    <n v="15345.922"/>
    <n v="93.32"/>
    <n v="89"/>
    <n v="0"/>
    <n v="0"/>
    <m/>
    <x v="0"/>
    <s v="TCHILC33180209G1CC"/>
    <s v="TERMOCHILCA S.A.C."/>
    <x v="37"/>
    <x v="37"/>
    <s v="C.T.SANTO DOMINGO DE LOS OLLER"/>
    <x v="112"/>
    <s v="TG"/>
    <x v="3"/>
    <x v="36"/>
    <x v="0"/>
    <s v="Instalado"/>
    <s v="Operativo"/>
    <s v="Generadora"/>
    <x v="0"/>
    <x v="0"/>
    <x v="0"/>
    <x v="0"/>
    <s v="Privado"/>
    <s v="LIMA"/>
    <s v="LIMA"/>
    <s v="CAÑETE"/>
    <s v="CHILCA"/>
    <n v="0"/>
    <x v="0"/>
    <n v="0"/>
    <x v="0"/>
    <x v="0"/>
    <x v="0"/>
    <s v="MWh"/>
    <n v="15345.922"/>
    <n v="15.345922"/>
    <m/>
    <n v="25"/>
    <n v="24.693333333333332"/>
    <n v="0"/>
    <n v="0"/>
    <n v="91"/>
    <s v="BASE DE DATOS"/>
    <m/>
  </r>
  <r>
    <s v="24"/>
    <x v="3"/>
    <s v="SHOGSA"/>
    <s v="33009993"/>
    <s v="33009993"/>
    <x v="1"/>
    <s v="UNIDAD 1"/>
    <s v="S"/>
    <n v="20.18"/>
    <n v="18.140999999999998"/>
    <n v="0"/>
    <n v="130.27799999999999"/>
    <n v="130.27799999999999"/>
    <n v="360"/>
    <n v="216"/>
    <n v="0"/>
    <n v="0"/>
    <m/>
    <x v="0"/>
    <s v="SHOGSA33009993UNIDAD 1TV"/>
    <s v="Shougang Generaci¢n El‚ctrica S.A."/>
    <x v="30"/>
    <x v="30"/>
    <s v="C. T. SAN NICOLAS"/>
    <x v="101"/>
    <s v="TV"/>
    <x v="1"/>
    <x v="227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130.27799999999999"/>
    <n v="0.130278"/>
    <m/>
    <n v="1.6816666666666666"/>
    <n v="1.5117499999999999"/>
    <n v="0"/>
    <n v="0"/>
    <n v="85"/>
    <s v="BASE DE DATOS"/>
    <m/>
  </r>
  <r>
    <s v="24"/>
    <x v="3"/>
    <s v="SHOGSA"/>
    <s v="33009993"/>
    <s v="33009993"/>
    <x v="1"/>
    <s v="UNIDAD 2"/>
    <s v="S"/>
    <n v="20.18"/>
    <n v="19.192"/>
    <n v="0"/>
    <n v="0"/>
    <n v="0"/>
    <n v="0"/>
    <n v="0"/>
    <n v="0"/>
    <n v="0"/>
    <m/>
    <x v="0"/>
    <s v="SHOGSA33009993UNIDAD 2TV"/>
    <s v="Shougang Generaci¢n El‚ctrica S.A."/>
    <x v="30"/>
    <x v="30"/>
    <s v="C. T. SAN NICOLAS"/>
    <x v="101"/>
    <s v="TV"/>
    <x v="1"/>
    <x v="228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1.6816666666666666"/>
    <n v="1.5993333333333333"/>
    <n v="0"/>
    <n v="0"/>
    <n v="85"/>
    <s v="BASE DE DATOS"/>
    <m/>
  </r>
  <r>
    <s v="24"/>
    <x v="3"/>
    <s v="SHOGSA"/>
    <s v="33009993"/>
    <s v="33009993"/>
    <x v="1"/>
    <s v="UNIDAD 3"/>
    <s v="S"/>
    <n v="27.478000000000002"/>
    <n v="24.425000000000001"/>
    <n v="0"/>
    <n v="0"/>
    <n v="0"/>
    <n v="0"/>
    <n v="0"/>
    <n v="0"/>
    <n v="0"/>
    <m/>
    <x v="0"/>
    <s v="SHOGSA33009993UNIDAD 3TV"/>
    <s v="Shougang Generaci¢n El‚ctrica S.A."/>
    <x v="30"/>
    <x v="30"/>
    <s v="C. T. SAN NICOLAS"/>
    <x v="101"/>
    <s v="TV"/>
    <x v="1"/>
    <x v="229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0"/>
    <n v="0"/>
    <m/>
    <n v="2.2898333333333336"/>
    <n v="2.0354166666666669"/>
    <n v="0"/>
    <n v="0"/>
    <n v="85"/>
    <s v="BASE DE DATOS"/>
    <m/>
  </r>
  <r>
    <s v="24"/>
    <x v="3"/>
    <s v="SHOGSA"/>
    <s v="33009993"/>
    <s v="33009993"/>
    <x v="2"/>
    <s v="CUMMINS ONAN"/>
    <s v="S"/>
    <n v="1.25"/>
    <n v="1.214"/>
    <n v="0"/>
    <n v="1.244"/>
    <n v="1.244"/>
    <n v="0"/>
    <n v="1.32"/>
    <n v="0"/>
    <n v="0"/>
    <m/>
    <x v="0"/>
    <s v="SHOGSA33009993CUMMINS ONANEL"/>
    <s v="Shougang Generaci¢n El‚ctrica S.A."/>
    <x v="30"/>
    <x v="30"/>
    <s v="C. T. SAN NICOLAS"/>
    <x v="101"/>
    <s v="EL"/>
    <x v="2"/>
    <x v="230"/>
    <x v="0"/>
    <s v="Instalado"/>
    <s v="Operativo"/>
    <s v="Generadora"/>
    <x v="0"/>
    <x v="0"/>
    <x v="0"/>
    <x v="0"/>
    <s v="Privado"/>
    <s v="ICA"/>
    <s v="ICA"/>
    <s v="NAZCA"/>
    <s v="MARCONA"/>
    <n v="0"/>
    <x v="1"/>
    <n v="0"/>
    <x v="0"/>
    <x v="0"/>
    <x v="0"/>
    <s v="MWh"/>
    <n v="1.244"/>
    <n v="1.2440000000000001E-3"/>
    <m/>
    <n v="0.11363636363636363"/>
    <n v="9.6454545454545446E-2"/>
    <n v="0"/>
    <n v="0"/>
    <n v="85"/>
    <s v="BASE DE DATOS"/>
    <m/>
  </r>
  <r>
    <s v="24"/>
    <x v="5"/>
    <s v="SHOGSA"/>
    <s v="33009993"/>
    <s v="33009993"/>
    <x v="1"/>
    <s v="UNIDAD 1"/>
    <s v="S"/>
    <n v="20.18"/>
    <n v="18.140999999999998"/>
    <n v="6.2130000000000001"/>
    <n v="377.05700000000002"/>
    <n v="383.27"/>
    <n v="0"/>
    <n v="26.97"/>
    <n v="0"/>
    <n v="0"/>
    <m/>
    <x v="0"/>
    <s v="SHOGSA33009993UNIDAD 1TV"/>
    <s v="Shougang Generaci¢n El‚ctrica S.A."/>
    <x v="30"/>
    <x v="30"/>
    <s v="C. T. SAN NICOLAS"/>
    <x v="101"/>
    <s v="TV"/>
    <x v="1"/>
    <x v="227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383.27"/>
    <n v="0.38327"/>
    <m/>
    <n v="1.6816666666666666"/>
    <n v="1.5117499999999999"/>
    <n v="0"/>
    <n v="5.6843418860808015E-14"/>
    <n v="85"/>
    <s v="BASE DE DATOS"/>
    <m/>
  </r>
  <r>
    <s v="24"/>
    <x v="5"/>
    <s v="SHOGSA"/>
    <s v="33009993"/>
    <s v="33009993"/>
    <x v="1"/>
    <s v="UNIDAD 2"/>
    <s v="S"/>
    <n v="20.18"/>
    <n v="19.192"/>
    <n v="61.021999999999998"/>
    <n v="33.276000000000003"/>
    <n v="94.298000000000002"/>
    <n v="0"/>
    <n v="8.17"/>
    <n v="0"/>
    <n v="0"/>
    <m/>
    <x v="0"/>
    <s v="SHOGSA33009993UNIDAD 2TV"/>
    <s v="Shougang Generaci¢n El‚ctrica S.A."/>
    <x v="30"/>
    <x v="30"/>
    <s v="C. T. SAN NICOLAS"/>
    <x v="101"/>
    <s v="TV"/>
    <x v="1"/>
    <x v="228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94.298000000000002"/>
    <n v="9.4298000000000007E-2"/>
    <m/>
    <n v="1.6816666666666666"/>
    <n v="1.5993333333333333"/>
    <n v="0"/>
    <n v="0"/>
    <n v="85"/>
    <s v="BASE DE DATOS"/>
    <m/>
  </r>
  <r>
    <s v="24"/>
    <x v="5"/>
    <s v="SHOGSA"/>
    <s v="33009993"/>
    <s v="33009993"/>
    <x v="1"/>
    <s v="UNIDAD 3"/>
    <s v="S"/>
    <n v="27.478000000000002"/>
    <n v="24.425000000000001"/>
    <n v="0"/>
    <n v="119.316"/>
    <n v="119.316"/>
    <n v="0"/>
    <n v="9.32"/>
    <n v="0"/>
    <n v="0"/>
    <m/>
    <x v="0"/>
    <s v="SHOGSA33009993UNIDAD 3TV"/>
    <s v="Shougang Generaci¢n El‚ctrica S.A."/>
    <x v="30"/>
    <x v="30"/>
    <s v="C. T. SAN NICOLAS"/>
    <x v="101"/>
    <s v="TV"/>
    <x v="1"/>
    <x v="229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119.316"/>
    <n v="0.11931600000000001"/>
    <m/>
    <n v="2.2898333333333336"/>
    <n v="2.0354166666666669"/>
    <n v="0"/>
    <n v="0"/>
    <n v="85"/>
    <s v="BASE DE DATOS"/>
    <m/>
  </r>
  <r>
    <s v="24"/>
    <x v="5"/>
    <s v="SHOGSA"/>
    <s v="33009993"/>
    <s v="33009993"/>
    <x v="2"/>
    <s v="CUMMINS ONAN"/>
    <s v="S"/>
    <n v="1.25"/>
    <n v="1.0609999999999999"/>
    <n v="4.1500000000000004"/>
    <n v="0"/>
    <n v="4.1500000000000004"/>
    <n v="0"/>
    <n v="5.0999999999999996"/>
    <n v="0"/>
    <n v="7.71"/>
    <m/>
    <x v="0"/>
    <s v="SHOGSA33009993CUMMINS ONANEL"/>
    <s v="Shougang Generaci¢n El‚ctrica S.A."/>
    <x v="30"/>
    <x v="30"/>
    <s v="C. T. SAN NICOLAS"/>
    <x v="101"/>
    <s v="EL"/>
    <x v="2"/>
    <x v="230"/>
    <x v="0"/>
    <s v="Instalado"/>
    <s v="Operativo"/>
    <s v="Generadora"/>
    <x v="0"/>
    <x v="0"/>
    <x v="0"/>
    <x v="0"/>
    <s v="Privado"/>
    <s v="ICA"/>
    <s v="ICA"/>
    <s v="NAZCA"/>
    <s v="MARCONA"/>
    <n v="0"/>
    <x v="1"/>
    <n v="0"/>
    <x v="0"/>
    <x v="0"/>
    <x v="0"/>
    <s v="MWh"/>
    <n v="4.1500000000000004"/>
    <n v="4.15E-3"/>
    <m/>
    <n v="0.11363636363636363"/>
    <n v="9.6454545454545446E-2"/>
    <n v="0"/>
    <n v="0"/>
    <n v="85"/>
    <s v="BASE DE DATOS"/>
    <m/>
  </r>
  <r>
    <s v="24"/>
    <x v="4"/>
    <s v="SHOGSA"/>
    <s v="33009993"/>
    <s v="33009993"/>
    <x v="1"/>
    <s v="UNIDAD 1"/>
    <s v="S"/>
    <n v="20.18"/>
    <n v="18.140999999999998"/>
    <n v="62.820999999999998"/>
    <n v="547.827"/>
    <n v="610.64800000000002"/>
    <n v="0"/>
    <n v="0"/>
    <n v="0"/>
    <n v="0"/>
    <m/>
    <x v="0"/>
    <s v="SHOGSA33009993UNIDAD 1TV"/>
    <s v="Shougang Generaci¢n El‚ctrica S.A."/>
    <x v="30"/>
    <x v="30"/>
    <s v="C. T. SAN NICOLAS"/>
    <x v="101"/>
    <s v="TV"/>
    <x v="1"/>
    <x v="227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610.64800000000002"/>
    <n v="0.61064800000000008"/>
    <m/>
    <n v="1.6816666666666666"/>
    <n v="1.5117499999999999"/>
    <n v="0"/>
    <n v="0"/>
    <n v="85"/>
    <s v="BASE DE DATOS"/>
    <m/>
  </r>
  <r>
    <s v="24"/>
    <x v="4"/>
    <s v="SHOGSA"/>
    <s v="33009993"/>
    <s v="33009993"/>
    <x v="1"/>
    <s v="UNIDAD 2"/>
    <s v="S"/>
    <n v="20.18"/>
    <n v="19.192"/>
    <n v="0"/>
    <n v="123.014"/>
    <n v="123.014"/>
    <n v="0"/>
    <n v="0"/>
    <n v="0"/>
    <n v="0"/>
    <m/>
    <x v="0"/>
    <s v="SHOGSA33009993UNIDAD 2TV"/>
    <s v="Shougang Generaci¢n El‚ctrica S.A."/>
    <x v="30"/>
    <x v="30"/>
    <s v="C. T. SAN NICOLAS"/>
    <x v="101"/>
    <s v="TV"/>
    <x v="1"/>
    <x v="228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123.014"/>
    <n v="0.123014"/>
    <m/>
    <n v="1.6816666666666666"/>
    <n v="1.5993333333333333"/>
    <n v="0"/>
    <n v="0"/>
    <n v="85"/>
    <s v="BASE DE DATOS"/>
    <m/>
  </r>
  <r>
    <s v="24"/>
    <x v="4"/>
    <s v="SHOGSA"/>
    <s v="33009993"/>
    <s v="33009993"/>
    <x v="1"/>
    <s v="UNIDAD 3"/>
    <s v="S"/>
    <n v="27.478000000000002"/>
    <n v="24.425000000000001"/>
    <n v="0"/>
    <n v="266.31900000000002"/>
    <n v="266.31900000000002"/>
    <n v="0"/>
    <n v="0"/>
    <n v="0"/>
    <n v="0"/>
    <m/>
    <x v="0"/>
    <s v="SHOGSA33009993UNIDAD 3TV"/>
    <s v="Shougang Generaci¢n El‚ctrica S.A."/>
    <x v="30"/>
    <x v="30"/>
    <s v="C. T. SAN NICOLAS"/>
    <x v="101"/>
    <s v="TV"/>
    <x v="1"/>
    <x v="229"/>
    <x v="0"/>
    <s v="Instalado"/>
    <s v="Operativo"/>
    <s v="Generadora"/>
    <x v="0"/>
    <x v="0"/>
    <x v="0"/>
    <x v="0"/>
    <s v="Privado"/>
    <s v="ICA"/>
    <s v="ICA"/>
    <s v="NAZCA"/>
    <s v="MARCONA"/>
    <n v="0"/>
    <x v="5"/>
    <n v="0"/>
    <x v="0"/>
    <x v="0"/>
    <x v="0"/>
    <s v="MWh"/>
    <n v="266.31900000000002"/>
    <n v="0.26631900000000003"/>
    <m/>
    <n v="2.2898333333333336"/>
    <n v="2.0354166666666669"/>
    <n v="0"/>
    <n v="0"/>
    <n v="85"/>
    <s v="BASE DE DATOS"/>
    <m/>
  </r>
  <r>
    <s v="24"/>
    <x v="4"/>
    <s v="SHOGSA"/>
    <s v="33009993"/>
    <s v="33009993"/>
    <x v="2"/>
    <s v="CUMMINS ONAN"/>
    <s v="S"/>
    <n v="1.25"/>
    <n v="1.0609999999999999"/>
    <n v="0"/>
    <n v="0"/>
    <n v="0"/>
    <n v="0"/>
    <n v="0"/>
    <n v="0"/>
    <n v="0"/>
    <m/>
    <x v="0"/>
    <s v="SHOGSA33009993CUMMINS ONANEL"/>
    <s v="Shougang Generaci¢n El‚ctrica S.A."/>
    <x v="30"/>
    <x v="30"/>
    <s v="C. T. SAN NICOLAS"/>
    <x v="101"/>
    <s v="EL"/>
    <x v="2"/>
    <x v="230"/>
    <x v="0"/>
    <s v="Instalado"/>
    <s v="Operativo"/>
    <s v="Generadora"/>
    <x v="0"/>
    <x v="0"/>
    <x v="0"/>
    <x v="0"/>
    <s v="Privado"/>
    <s v="ICA"/>
    <s v="ICA"/>
    <s v="NAZCA"/>
    <s v="MARCONA"/>
    <n v="0"/>
    <x v="1"/>
    <n v="0"/>
    <x v="0"/>
    <x v="0"/>
    <x v="0"/>
    <s v="MWh"/>
    <n v="0"/>
    <n v="0"/>
    <m/>
    <n v="0.11363636363636363"/>
    <n v="9.6454545454545446E-2"/>
    <n v="0"/>
    <n v="0"/>
    <n v="85"/>
    <s v="BASE DE DATOS"/>
    <m/>
  </r>
  <r>
    <s v="24"/>
    <x v="3"/>
    <s v="ENEPIU"/>
    <s v="33024793"/>
    <s v="33024793"/>
    <x v="0"/>
    <s v="Unidad TG-6"/>
    <s v="S"/>
    <n v="51.39"/>
    <n v="49.627000000000002"/>
    <n v="8137.4030000000002"/>
    <n v="18073.044000000002"/>
    <n v="26210.447"/>
    <n v="0"/>
    <n v="580.78"/>
    <n v="0"/>
    <n v="0"/>
    <m/>
    <x v="0"/>
    <s v="ENEPIU33024793Unidad TG-6TG"/>
    <s v="ENEL Generación Piura S.A."/>
    <x v="17"/>
    <x v="17"/>
    <s v="C. T. Malacas"/>
    <x v="78"/>
    <s v="TG"/>
    <x v="0"/>
    <x v="188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26210.447"/>
    <n v="26.210446999999998"/>
    <m/>
    <n v="4.2824999999999998"/>
    <n v="4.1355833333333338"/>
    <n v="0"/>
    <n v="0"/>
    <n v="47"/>
    <s v="BASE DE DATOS"/>
    <m/>
  </r>
  <r>
    <s v="24"/>
    <x v="3"/>
    <s v="ENEPIU"/>
    <s v="33070996"/>
    <s v="33070996"/>
    <x v="0"/>
    <s v="Unid. TG-4"/>
    <s v="S"/>
    <n v="101.3"/>
    <n v="99.950999999999993"/>
    <n v="0"/>
    <n v="59.914999999999999"/>
    <n v="59.914999999999999"/>
    <n v="0"/>
    <n v="1.68"/>
    <n v="0"/>
    <n v="0"/>
    <m/>
    <x v="0"/>
    <s v="ENEPIU33070996Unid. TG-4TG"/>
    <s v="ENEL Generación Piura S.A."/>
    <x v="17"/>
    <x v="17"/>
    <s v="C. T. Malacas 2"/>
    <x v="79"/>
    <s v="TG"/>
    <x v="0"/>
    <x v="189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59.914999999999999"/>
    <n v="5.9914999999999996E-2"/>
    <m/>
    <n v="8.4416666666666664"/>
    <n v="7.6325833333333328"/>
    <n v="0"/>
    <n v="0"/>
    <n v="47"/>
    <s v="BASE DE DATOS"/>
    <m/>
  </r>
  <r>
    <s v="24"/>
    <x v="3"/>
    <s v="ENEPIU"/>
    <s v="33282311"/>
    <s v="33282311"/>
    <x v="0"/>
    <s v="Unid. TG-5"/>
    <s v="S"/>
    <n v="177.65"/>
    <n v="184.90299999999999"/>
    <n v="69.664000000000001"/>
    <n v="1377.7239999999999"/>
    <n v="1447.3879999999999"/>
    <n v="206.57"/>
    <n v="14.33"/>
    <n v="0"/>
    <n v="0"/>
    <m/>
    <x v="0"/>
    <s v="ENEPIU33282311Unid. TG-5TG"/>
    <s v="ENEL Generación Piura S.A."/>
    <x v="17"/>
    <x v="17"/>
    <s v="C. T. Malacas 3"/>
    <x v="80"/>
    <s v="TG"/>
    <x v="0"/>
    <x v="190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1447.3879999999999"/>
    <n v="1.4473879999999999"/>
    <m/>
    <n v="14.804166666666667"/>
    <n v="15.408583333333333"/>
    <n v="0"/>
    <n v="0"/>
    <n v="47"/>
    <s v="BASE DE DATOS"/>
    <m/>
  </r>
  <r>
    <s v="24"/>
    <x v="9"/>
    <s v="ENEPIU"/>
    <s v="33024793"/>
    <s v="33024793"/>
    <x v="0"/>
    <s v="Unidad TG-6"/>
    <s v="N"/>
    <n v="51.39"/>
    <n v="49.627000000000002"/>
    <n v="7752.2669999999998"/>
    <n v="19625.712"/>
    <n v="27377.978999999999"/>
    <n v="0"/>
    <n v="578.07000000000005"/>
    <n v="0"/>
    <n v="0"/>
    <m/>
    <x v="0"/>
    <s v="ENEPIU33024793Unidad TG-6TG"/>
    <s v="ENEL Generación Piura S.A."/>
    <x v="17"/>
    <x v="17"/>
    <s v="C. T. Malacas"/>
    <x v="78"/>
    <s v="TG"/>
    <x v="0"/>
    <x v="188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27377.978999999999"/>
    <n v="27.377979"/>
    <m/>
    <n v="4.2824999999999998"/>
    <n v="4.1355833333333338"/>
    <n v="0"/>
    <n v="0"/>
    <n v="47"/>
    <s v="BASE DE DATOS"/>
    <m/>
  </r>
  <r>
    <s v="24"/>
    <x v="9"/>
    <s v="ENEPIU"/>
    <s v="33070996"/>
    <s v="33070996"/>
    <x v="0"/>
    <s v="Unid. TG-4"/>
    <s v="S"/>
    <n v="101.3"/>
    <n v="99.950999999999993"/>
    <n v="1897.76"/>
    <n v="3649.538"/>
    <n v="5547.2979999999998"/>
    <n v="0"/>
    <n v="115.18"/>
    <n v="0"/>
    <n v="0"/>
    <m/>
    <x v="0"/>
    <s v="ENEPIU33070996Unid. TG-4TG"/>
    <s v="ENEL Generación Piura S.A."/>
    <x v="17"/>
    <x v="17"/>
    <s v="C. T. Malacas 2"/>
    <x v="79"/>
    <s v="TG"/>
    <x v="0"/>
    <x v="189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5547.2979999999998"/>
    <n v="5.5472979999999996"/>
    <m/>
    <n v="8.4416666666666664"/>
    <n v="7.6325833333333328"/>
    <n v="0"/>
    <n v="0"/>
    <n v="47"/>
    <s v="BASE DE DATOS"/>
    <m/>
  </r>
  <r>
    <s v="24"/>
    <x v="9"/>
    <s v="ENEPIU"/>
    <s v="33282311"/>
    <s v="33282311"/>
    <x v="0"/>
    <s v="Unid. TG-5"/>
    <s v="S"/>
    <n v="177.65"/>
    <n v="184.90299999999999"/>
    <n v="0"/>
    <n v="2260.1709999999998"/>
    <n v="2260.1709999999998"/>
    <n v="0"/>
    <n v="34.35"/>
    <n v="0"/>
    <n v="0"/>
    <m/>
    <x v="0"/>
    <s v="ENEPIU33282311Unid. TG-5TG"/>
    <s v="ENEL Generación Piura S.A."/>
    <x v="17"/>
    <x v="17"/>
    <s v="C. T. Malacas 3"/>
    <x v="80"/>
    <s v="TG"/>
    <x v="0"/>
    <x v="190"/>
    <x v="0"/>
    <s v="Instalado"/>
    <s v="Operativo"/>
    <s v="Generadora"/>
    <x v="0"/>
    <x v="0"/>
    <x v="0"/>
    <x v="0"/>
    <s v="Privado"/>
    <s v="PIURA"/>
    <s v="PIURA"/>
    <s v="TALARA "/>
    <s v="PARIÑAS"/>
    <n v="0"/>
    <x v="0"/>
    <n v="0"/>
    <x v="0"/>
    <x v="0"/>
    <x v="0"/>
    <s v="MWh"/>
    <n v="2260.1709999999998"/>
    <n v="2.2601709999999997"/>
    <m/>
    <n v="14.804166666666667"/>
    <n v="15.408583333333333"/>
    <n v="0"/>
    <n v="0"/>
    <n v="47"/>
    <s v="BASE DE DATOS"/>
    <m/>
  </r>
  <r>
    <s v="24"/>
    <x v="0"/>
    <s v="AGSJAC"/>
    <s v="13375116"/>
    <s v="13375116"/>
    <x v="1"/>
    <s v="TV1"/>
    <s v="S"/>
    <n v="21.71"/>
    <n v="8.15"/>
    <n v="628.39700000000005"/>
    <n v="3347.7460000000001"/>
    <n v="3976.143"/>
    <n v="140.75"/>
    <n v="583.25"/>
    <n v="0"/>
    <n v="0"/>
    <m/>
    <x v="0"/>
    <s v="AGSJAC13375116TV1TV"/>
    <s v="Agroindustrias San Jacinto S.A.A."/>
    <x v="33"/>
    <x v="33"/>
    <s v="C.T. San Jacinto"/>
    <x v="111"/>
    <s v="TV"/>
    <x v="1"/>
    <x v="2"/>
    <x v="0"/>
    <s v="Instalado"/>
    <s v="Operativo"/>
    <s v="Generadora"/>
    <x v="0"/>
    <x v="0"/>
    <x v="0"/>
    <x v="0"/>
    <s v="Privado"/>
    <s v="ANCASH"/>
    <s v="ANCASH"/>
    <s v="SANTA"/>
    <s v="NEPEÑA"/>
    <n v="0"/>
    <x v="3"/>
    <n v="0"/>
    <x v="1"/>
    <x v="1"/>
    <x v="0"/>
    <s v="MWh"/>
    <n v="3976.143"/>
    <n v="3.976143"/>
    <m/>
    <n v="1.8091666666666668"/>
    <n v="0.6791666666666667"/>
    <n v="0"/>
    <n v="0"/>
    <n v="3"/>
    <s v="BASE DE DATOS"/>
    <m/>
  </r>
  <r>
    <s v="24"/>
    <x v="1"/>
    <s v="AGSJAC"/>
    <s v="13375116"/>
    <s v="13375116"/>
    <x v="1"/>
    <s v="TV1"/>
    <s v="S"/>
    <n v="21.71"/>
    <n v="8.15"/>
    <n v="772.23199999999997"/>
    <n v="4148.4610000000002"/>
    <n v="4920.6930000000002"/>
    <n v="54.5"/>
    <n v="669.5"/>
    <n v="0"/>
    <n v="0"/>
    <m/>
    <x v="0"/>
    <s v="AGSJAC13375116TV1TV"/>
    <s v="Agroindustrias San Jacinto S.A.A."/>
    <x v="33"/>
    <x v="33"/>
    <s v="C.T. San Jacinto"/>
    <x v="111"/>
    <s v="TV"/>
    <x v="1"/>
    <x v="2"/>
    <x v="0"/>
    <s v="Instalado"/>
    <s v="Operativo"/>
    <s v="Generadora"/>
    <x v="0"/>
    <x v="0"/>
    <x v="0"/>
    <x v="0"/>
    <s v="Privado"/>
    <s v="ANCASH"/>
    <s v="ANCASH"/>
    <s v="SANTA"/>
    <s v="NEPEÑA"/>
    <n v="0"/>
    <x v="3"/>
    <n v="0"/>
    <x v="1"/>
    <x v="1"/>
    <x v="0"/>
    <s v="MWh"/>
    <n v="4920.6930000000002"/>
    <n v="4.920693"/>
    <m/>
    <n v="1.8091666666666668"/>
    <n v="0.6791666666666667"/>
    <n v="0"/>
    <n v="0"/>
    <n v="3"/>
    <s v="BASE DE DATOS"/>
    <m/>
  </r>
  <r>
    <s v="24"/>
    <x v="2"/>
    <s v="AGSJAC"/>
    <s v="13375116"/>
    <s v="13375116"/>
    <x v="1"/>
    <s v="TV1"/>
    <s v="S"/>
    <n v="21.71"/>
    <n v="8.15"/>
    <n v="729.04700000000003"/>
    <n v="3897.52"/>
    <n v="4626.567"/>
    <n v="79.5"/>
    <n v="644.5"/>
    <n v="0"/>
    <n v="0"/>
    <m/>
    <x v="0"/>
    <s v="AGSJAC13375116TV1TV"/>
    <s v="Agroindustrias San Jacinto S.A.A."/>
    <x v="33"/>
    <x v="33"/>
    <s v="C.T. San Jacinto"/>
    <x v="111"/>
    <s v="TV"/>
    <x v="1"/>
    <x v="2"/>
    <x v="0"/>
    <s v="Instalado"/>
    <s v="Operativo"/>
    <s v="Generadora"/>
    <x v="0"/>
    <x v="0"/>
    <x v="0"/>
    <x v="0"/>
    <s v="Privado"/>
    <s v="ANCASH"/>
    <s v="ANCASH"/>
    <s v="SANTA"/>
    <s v="NEPEÑA"/>
    <n v="0"/>
    <x v="3"/>
    <n v="0"/>
    <x v="1"/>
    <x v="1"/>
    <x v="0"/>
    <s v="MWh"/>
    <n v="4626.567"/>
    <n v="4.6265669999999997"/>
    <m/>
    <n v="1.8091666666666668"/>
    <n v="0.6791666666666667"/>
    <n v="0"/>
    <n v="0"/>
    <n v="3"/>
    <s v="BASE DE DATOS"/>
    <m/>
  </r>
  <r>
    <s v="24"/>
    <x v="3"/>
    <s v="AGSJAC"/>
    <s v="13375116"/>
    <s v="13375116"/>
    <x v="1"/>
    <s v="TV1"/>
    <s v="S"/>
    <n v="21.71"/>
    <n v="8.15"/>
    <n v="710.13400000000001"/>
    <n v="4009.5929999999998"/>
    <n v="4719.7269999999999"/>
    <n v="57.75"/>
    <n v="666.25"/>
    <n v="0"/>
    <n v="0"/>
    <m/>
    <x v="0"/>
    <s v="AGSJAC13375116TV1TV"/>
    <s v="Agroindustrias San Jacinto S.A.A."/>
    <x v="33"/>
    <x v="33"/>
    <s v="C.T. San Jacinto"/>
    <x v="111"/>
    <s v="TV"/>
    <x v="1"/>
    <x v="2"/>
    <x v="0"/>
    <s v="Instalado"/>
    <s v="Operativo"/>
    <s v="Generadora"/>
    <x v="0"/>
    <x v="0"/>
    <x v="0"/>
    <x v="0"/>
    <s v="Privado"/>
    <s v="ANCASH"/>
    <s v="ANCASH"/>
    <s v="SANTA"/>
    <s v="NEPEÑA"/>
    <n v="0"/>
    <x v="3"/>
    <n v="0"/>
    <x v="1"/>
    <x v="1"/>
    <x v="0"/>
    <s v="MWh"/>
    <n v="4719.7269999999999"/>
    <n v="4.7197269999999998"/>
    <m/>
    <n v="1.8091666666666668"/>
    <n v="0.6791666666666667"/>
    <n v="0"/>
    <n v="0"/>
    <n v="3"/>
    <s v="BASE DE DATOS"/>
    <m/>
  </r>
  <r>
    <s v="24"/>
    <x v="0"/>
    <s v="AURORA"/>
    <s v="13281411"/>
    <s v="13281411"/>
    <x v="1"/>
    <s v="G1"/>
    <s v="S"/>
    <n v="37.5"/>
    <n v="20.388999999999999"/>
    <n v="367.40699999999998"/>
    <n v="1797.925"/>
    <n v="2165.3319999999999"/>
    <n v="525.25"/>
    <n v="198.75"/>
    <n v="0"/>
    <n v="0"/>
    <m/>
    <x v="0"/>
    <s v="AURORA13281411G1TV"/>
    <s v="Agroaurora S.A.C."/>
    <x v="12"/>
    <x v="12"/>
    <s v="C.T.AGROAURORA"/>
    <x v="72"/>
    <s v="TV"/>
    <x v="1"/>
    <x v="36"/>
    <x v="0"/>
    <s v="Instalado"/>
    <s v="Operativo"/>
    <s v="Generadora"/>
    <x v="0"/>
    <x v="0"/>
    <x v="0"/>
    <x v="0"/>
    <s v="Privado"/>
    <s v="PIURA"/>
    <s v="PIURA"/>
    <s v="PAITA"/>
    <s v="LA HUACA"/>
    <n v="0"/>
    <x v="3"/>
    <n v="0"/>
    <x v="1"/>
    <x v="1"/>
    <x v="0"/>
    <s v="MWh"/>
    <n v="2165.3319999999999"/>
    <n v="2.1653319999999998"/>
    <m/>
    <n v="3.125"/>
    <n v="1.6990833333333333"/>
    <n v="0"/>
    <n v="0"/>
    <n v="2"/>
    <s v="BASE DE DATOS"/>
    <m/>
  </r>
  <r>
    <s v="24"/>
    <x v="9"/>
    <s v="ELSM"/>
    <s v="53024517"/>
    <s v="53024517"/>
    <x v="2"/>
    <s v="G1"/>
    <s v="S"/>
    <n v="9.6"/>
    <n v="9.3409999999999993"/>
    <n v="1188.81"/>
    <n v="3566.431"/>
    <n v="4755.241"/>
    <n v="15.76"/>
    <n v="527.33000000000004"/>
    <n v="17.53"/>
    <n v="165"/>
    <m/>
    <x v="0"/>
    <s v="ELSM53024517G1EL"/>
    <s v="Electro Sur Medio S. A."/>
    <x v="7"/>
    <x v="7"/>
    <s v="C.T. LUREN"/>
    <x v="15"/>
    <s v="EL"/>
    <x v="2"/>
    <x v="36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755.241"/>
    <n v="4.7552409999999998"/>
    <m/>
    <n v="0.79999999999999993"/>
    <n v="0.77841666666666665"/>
    <n v="0"/>
    <n v="0"/>
    <n v="21"/>
    <s v="BASE DE DATOS"/>
    <m/>
  </r>
  <r>
    <s v="24"/>
    <x v="9"/>
    <s v="ELSM"/>
    <s v="53024517"/>
    <s v="53024517"/>
    <x v="2"/>
    <s v="G2"/>
    <s v="S"/>
    <n v="9.6"/>
    <n v="9.3409999999999993"/>
    <n v="1257.0540000000001"/>
    <n v="3771.163"/>
    <n v="5028.2169999999996"/>
    <n v="0"/>
    <n v="556.24"/>
    <n v="0.45"/>
    <n v="55"/>
    <m/>
    <x v="0"/>
    <s v="ELSM53024517G2EL"/>
    <s v="Electro Sur Medio S. A."/>
    <x v="7"/>
    <x v="7"/>
    <s v="C.T. LUREN"/>
    <x v="15"/>
    <s v="EL"/>
    <x v="2"/>
    <x v="37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5028.2169999999996"/>
    <n v="5.0282169999999997"/>
    <m/>
    <n v="0.79999999999999993"/>
    <n v="0.77841666666666665"/>
    <n v="0"/>
    <n v="9.0949470177292824E-13"/>
    <n v="21"/>
    <s v="BASE DE DATOS"/>
    <m/>
  </r>
  <r>
    <s v="24"/>
    <x v="9"/>
    <s v="ELSM"/>
    <s v="XXXXXXXX"/>
    <s v="XXXXXXXX"/>
    <x v="2"/>
    <s v="G1"/>
    <s v="S"/>
    <n v="9.6"/>
    <n v="9.3409999999999993"/>
    <n v="1260.1759999999999"/>
    <n v="3780.529"/>
    <n v="5040.7049999999999"/>
    <n v="20.47"/>
    <n v="551.37"/>
    <n v="1.1599999999999999"/>
    <n v="55"/>
    <m/>
    <x v="0"/>
    <s v="ELSMXXXXXXXXG1EL"/>
    <s v="Electro Sur Medio S. A."/>
    <x v="7"/>
    <x v="7"/>
    <s v="C. T. Pedregal"/>
    <x v="16"/>
    <s v="EL"/>
    <x v="2"/>
    <x v="36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5040.7049999999999"/>
    <n v="5.040705"/>
    <m/>
    <n v="0.79999999999999993"/>
    <n v="0.77841666666666665"/>
    <n v="0"/>
    <n v="0"/>
    <n v="21"/>
    <s v="BASE DE DATOS"/>
    <m/>
  </r>
  <r>
    <s v="24"/>
    <x v="9"/>
    <s v="ELSM"/>
    <s v="XXXXXXXX"/>
    <s v="XXXXXXXX"/>
    <x v="2"/>
    <s v="G2"/>
    <s v="S"/>
    <n v="9.6"/>
    <n v="9.3409999999999993"/>
    <n v="1233.52"/>
    <n v="3700.56"/>
    <n v="4934.08"/>
    <n v="26.07"/>
    <n v="543"/>
    <n v="6.23"/>
    <n v="110"/>
    <m/>
    <x v="0"/>
    <s v="ELSMXXXXXXXXG2EL"/>
    <s v="Electro Sur Medio S. A."/>
    <x v="7"/>
    <x v="7"/>
    <s v="C. T. Pedregal"/>
    <x v="16"/>
    <s v="EL"/>
    <x v="2"/>
    <x v="37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934.08"/>
    <n v="4.9340799999999998"/>
    <m/>
    <n v="0.79999999999999993"/>
    <n v="0.77841666666666665"/>
    <n v="0"/>
    <n v="0"/>
    <n v="21"/>
    <s v="BASE DE DATOS"/>
    <m/>
  </r>
  <r>
    <s v="24"/>
    <x v="9"/>
    <s v="ELSM"/>
    <s v="00000101"/>
    <s v="00000101"/>
    <x v="2"/>
    <s v="PERKINS"/>
    <s v="N"/>
    <n v="6.7000000000000004E-2"/>
    <n v="0"/>
    <n v="0"/>
    <n v="0"/>
    <n v="0"/>
    <n v="0"/>
    <n v="0"/>
    <n v="0"/>
    <n v="0"/>
    <m/>
    <x v="1"/>
    <s v="ELSM00000101PERKINSEL"/>
    <s v="Electro Sur Medio S. A."/>
    <x v="7"/>
    <x v="7"/>
    <s v="C. T. Tambo Quemado"/>
    <x v="14"/>
    <s v="EL"/>
    <x v="2"/>
    <x v="35"/>
    <x v="0"/>
    <s v="Instalado"/>
    <s v="Inoperativo"/>
    <s v="Distribuidora"/>
    <x v="0"/>
    <x v="0"/>
    <x v="1"/>
    <x v="0"/>
    <s v="Privado"/>
    <s v="AYACUCHO"/>
    <s v="AYACUCHO"/>
    <s v="LUCANAS"/>
    <s v="LEONCIO PRADO"/>
    <n v="0"/>
    <x v="1"/>
    <n v="0"/>
    <x v="0"/>
    <x v="0"/>
    <x v="0"/>
    <s v="MWh"/>
    <n v="0"/>
    <n v="0"/>
    <m/>
    <n v="5.5833333333333334E-3"/>
    <n v="0"/>
    <n v="0"/>
    <n v="0"/>
    <n v="21"/>
    <s v="BASE DE DATOS"/>
    <m/>
  </r>
  <r>
    <s v="24"/>
    <x v="9"/>
    <s v="ELSM"/>
    <s v="059268"/>
    <s v="059268"/>
    <x v="2"/>
    <s v="G1"/>
    <s v="S"/>
    <n v="3.4279999999999999"/>
    <n v="3.3330000000000002"/>
    <n v="457.42500000000001"/>
    <n v="1372.279"/>
    <n v="1829.704"/>
    <n v="0"/>
    <n v="556"/>
    <n v="0"/>
    <n v="50"/>
    <m/>
    <x v="0"/>
    <s v="ELSM059268G1EL"/>
    <s v="Electro Sur Medio S. A."/>
    <x v="7"/>
    <x v="7"/>
    <s v="C.T. Nasca"/>
    <x v="116"/>
    <s v="EL"/>
    <x v="2"/>
    <x v="36"/>
    <x v="0"/>
    <s v="Instalado"/>
    <s v="Operativo"/>
    <s v="Distribuidora"/>
    <x v="0"/>
    <x v="0"/>
    <x v="1"/>
    <x v="0"/>
    <s v="Privado"/>
    <s v="ICA"/>
    <s v="ICA"/>
    <s v="NAZCA"/>
    <s v="VISTA ALEGRE"/>
    <n v="0"/>
    <x v="0"/>
    <n v="0"/>
    <x v="0"/>
    <x v="0"/>
    <x v="0"/>
    <s v="MWh"/>
    <n v="1829.704"/>
    <n v="1.829704"/>
    <m/>
    <n v="1.1426666666666667"/>
    <n v="1.111"/>
    <n v="0"/>
    <n v="0"/>
    <n v="21"/>
    <s v="BASE DE DATOS"/>
    <m/>
  </r>
  <r>
    <s v="24"/>
    <x v="9"/>
    <s v="ELSM"/>
    <s v="059268"/>
    <s v="059268"/>
    <x v="2"/>
    <s v="G2"/>
    <s v="S"/>
    <n v="3.4279999999999999"/>
    <n v="3.3330000000000002"/>
    <n v="456.81700000000001"/>
    <n v="1370.45"/>
    <n v="1827.2670000000001"/>
    <n v="0"/>
    <n v="555"/>
    <n v="0.26"/>
    <n v="54"/>
    <m/>
    <x v="0"/>
    <s v="ELSM059268G2EL"/>
    <s v="Electro Sur Medio S. A."/>
    <x v="7"/>
    <x v="7"/>
    <s v="C.T. Nasca"/>
    <x v="116"/>
    <s v="EL"/>
    <x v="2"/>
    <x v="37"/>
    <x v="0"/>
    <s v="Instalado"/>
    <s v="Operativo"/>
    <s v="Distribuidora"/>
    <x v="0"/>
    <x v="0"/>
    <x v="1"/>
    <x v="0"/>
    <s v="Privado"/>
    <s v="ICA"/>
    <s v="ICA"/>
    <s v="NAZCA"/>
    <s v="VISTA ALEGRE"/>
    <n v="0"/>
    <x v="0"/>
    <n v="0"/>
    <x v="0"/>
    <x v="0"/>
    <x v="0"/>
    <s v="MWh"/>
    <n v="1827.2670000000001"/>
    <n v="1.827267"/>
    <m/>
    <n v="1.1426666666666667"/>
    <n v="1.111"/>
    <n v="0"/>
    <n v="0"/>
    <n v="21"/>
    <s v="BASE DE DATOS"/>
    <m/>
  </r>
  <r>
    <s v="24"/>
    <x v="9"/>
    <s v="ELSM"/>
    <s v="059268"/>
    <s v="059268"/>
    <x v="2"/>
    <s v="G3"/>
    <s v="S"/>
    <n v="3.4279999999999999"/>
    <n v="3.3330000000000002"/>
    <n v="456.79"/>
    <n v="1370.37"/>
    <n v="1827.16"/>
    <n v="0"/>
    <n v="551"/>
    <n v="78"/>
    <n v="55"/>
    <m/>
    <x v="0"/>
    <s v="ELSM059268G3EL"/>
    <s v="Electro Sur Medio S. A."/>
    <x v="7"/>
    <x v="7"/>
    <s v="C.T. Nasca"/>
    <x v="116"/>
    <s v="EL"/>
    <x v="2"/>
    <x v="258"/>
    <x v="0"/>
    <s v="Instalado"/>
    <s v="Operativo"/>
    <s v="Distribuidora"/>
    <x v="0"/>
    <x v="0"/>
    <x v="1"/>
    <x v="0"/>
    <s v="Privado"/>
    <s v="ICA"/>
    <s v="ICA"/>
    <s v="NAZCA"/>
    <s v="VISTA ALEGRE"/>
    <n v="0"/>
    <x v="0"/>
    <n v="0"/>
    <x v="0"/>
    <x v="0"/>
    <x v="0"/>
    <s v="MWh"/>
    <n v="1827.16"/>
    <n v="1.8271600000000001"/>
    <m/>
    <n v="1.1426666666666667"/>
    <n v="1.111"/>
    <n v="0"/>
    <n v="-2.2737367544323206E-13"/>
    <n v="21"/>
    <s v="BASE DE DATOS"/>
    <m/>
  </r>
  <r>
    <s v="24"/>
    <x v="10"/>
    <s v="ELSM"/>
    <s v="53024517"/>
    <s v="53024517"/>
    <x v="2"/>
    <s v="G1"/>
    <s v="S"/>
    <n v="9.6"/>
    <n v="9.3409999999999993"/>
    <n v="1592.4739999999999"/>
    <n v="4777.4219999999996"/>
    <n v="6369.8959999999997"/>
    <n v="13.12"/>
    <n v="700.64"/>
    <n v="0.68"/>
    <n v="110"/>
    <m/>
    <x v="0"/>
    <s v="ELSM53024517G1EL"/>
    <s v="Electro Sur Medio S. A."/>
    <x v="7"/>
    <x v="7"/>
    <s v="C.T. LUREN"/>
    <x v="15"/>
    <s v="EL"/>
    <x v="2"/>
    <x v="36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6369.8959999999997"/>
    <n v="6.3698959999999998"/>
    <m/>
    <n v="0.79999999999999993"/>
    <n v="0.77841666666666665"/>
    <n v="0"/>
    <n v="0"/>
    <n v="21"/>
    <s v="BASE DE DATOS"/>
    <m/>
  </r>
  <r>
    <s v="24"/>
    <x v="10"/>
    <s v="ELSM"/>
    <s v="53024517"/>
    <s v="53024517"/>
    <x v="2"/>
    <s v="G2"/>
    <s v="S"/>
    <n v="9.6"/>
    <n v="9.3409999999999993"/>
    <n v="338.11099999999999"/>
    <n v="1014.335"/>
    <n v="1352.4459999999999"/>
    <n v="569.08000000000004"/>
    <n v="149.91"/>
    <n v="0"/>
    <n v="1375"/>
    <m/>
    <x v="0"/>
    <s v="ELSM53024517G2EL"/>
    <s v="Electro Sur Medio S. A."/>
    <x v="7"/>
    <x v="7"/>
    <s v="C.T. LUREN"/>
    <x v="15"/>
    <s v="EL"/>
    <x v="2"/>
    <x v="37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1352.4459999999999"/>
    <n v="1.3524459999999998"/>
    <m/>
    <n v="0.79999999999999993"/>
    <n v="0.77841666666666665"/>
    <n v="0"/>
    <n v="0"/>
    <n v="21"/>
    <s v="BASE DE DATOS"/>
    <m/>
  </r>
  <r>
    <s v="24"/>
    <x v="10"/>
    <s v="ELSM"/>
    <s v="XXXXXXXX"/>
    <s v="XXXXXXXX"/>
    <x v="2"/>
    <s v="G1"/>
    <s v="S"/>
    <n v="9.6"/>
    <n v="9.3409999999999993"/>
    <n v="1196.546"/>
    <n v="3589.6379999999999"/>
    <n v="4786.1840000000002"/>
    <n v="4.7699999999999996"/>
    <n v="532.15"/>
    <n v="0.65"/>
    <n v="0"/>
    <m/>
    <x v="0"/>
    <s v="ELSMXXXXXXXXG1EL"/>
    <s v="Electro Sur Medio S. A."/>
    <x v="7"/>
    <x v="7"/>
    <s v="C. T. Pedregal"/>
    <x v="16"/>
    <s v="EL"/>
    <x v="2"/>
    <x v="36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786.1840000000002"/>
    <n v="4.7861840000000004"/>
    <m/>
    <n v="0.79999999999999993"/>
    <n v="0.77841666666666665"/>
    <n v="0"/>
    <n v="0"/>
    <n v="21"/>
    <s v="BASE DE DATOS"/>
    <m/>
  </r>
  <r>
    <s v="24"/>
    <x v="10"/>
    <s v="ELSM"/>
    <s v="XXXXXXXX"/>
    <s v="XXXXXXXX"/>
    <x v="2"/>
    <s v="G2"/>
    <s v="S"/>
    <n v="9.6"/>
    <n v="9.3409999999999993"/>
    <n v="1199.056"/>
    <n v="3597.1680000000001"/>
    <n v="4796.2240000000002"/>
    <n v="0"/>
    <n v="532.80999999999995"/>
    <n v="0"/>
    <n v="110"/>
    <m/>
    <x v="0"/>
    <s v="ELSMXXXXXXXXG2EL"/>
    <s v="Electro Sur Medio S. A."/>
    <x v="7"/>
    <x v="7"/>
    <s v="C. T. Pedregal"/>
    <x v="16"/>
    <s v="EL"/>
    <x v="2"/>
    <x v="37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4796.2240000000002"/>
    <n v="4.7962240000000005"/>
    <m/>
    <n v="0.79999999999999993"/>
    <n v="0.77841666666666665"/>
    <n v="0"/>
    <n v="0"/>
    <n v="21"/>
    <s v="BASE DE DATOS"/>
    <m/>
  </r>
  <r>
    <s v="24"/>
    <x v="10"/>
    <s v="ELSM"/>
    <s v="00000101"/>
    <s v="00000101"/>
    <x v="2"/>
    <s v="PERKINS"/>
    <s v="N"/>
    <n v="6.7000000000000004E-2"/>
    <n v="0"/>
    <n v="0"/>
    <n v="0"/>
    <n v="0"/>
    <n v="0"/>
    <n v="0"/>
    <n v="0"/>
    <n v="0"/>
    <m/>
    <x v="1"/>
    <s v="ELSM00000101PERKINSEL"/>
    <s v="Electro Sur Medio S. A."/>
    <x v="7"/>
    <x v="7"/>
    <s v="C. T. Tambo Quemado"/>
    <x v="14"/>
    <s v="EL"/>
    <x v="2"/>
    <x v="35"/>
    <x v="0"/>
    <s v="Instalado"/>
    <s v="Inoperativo"/>
    <s v="Distribuidora"/>
    <x v="0"/>
    <x v="0"/>
    <x v="1"/>
    <x v="0"/>
    <s v="Privado"/>
    <s v="AYACUCHO"/>
    <s v="AYACUCHO"/>
    <s v="LUCANAS"/>
    <s v="LEONCIO PRADO"/>
    <n v="0"/>
    <x v="1"/>
    <n v="0"/>
    <x v="0"/>
    <x v="0"/>
    <x v="0"/>
    <s v="MWh"/>
    <n v="0"/>
    <n v="0"/>
    <m/>
    <n v="5.5833333333333334E-3"/>
    <n v="0"/>
    <n v="0"/>
    <n v="0"/>
    <n v="21"/>
    <s v="BASE DE DATOS"/>
    <m/>
  </r>
  <r>
    <s v="24"/>
    <x v="10"/>
    <s v="ELSM"/>
    <s v="059268"/>
    <s v="059268"/>
    <x v="2"/>
    <s v="G1"/>
    <s v="S"/>
    <n v="3.4279999999999999"/>
    <n v="3.3330000000000002"/>
    <n v="452.23399999999998"/>
    <n v="1356.701"/>
    <n v="1808.9349999999999"/>
    <n v="8"/>
    <n v="558"/>
    <n v="11.75"/>
    <n v="49"/>
    <m/>
    <x v="0"/>
    <s v="ELSM059268G1EL"/>
    <s v="Electro Sur Medio S. A."/>
    <x v="7"/>
    <x v="7"/>
    <s v="C.T. Nasca"/>
    <x v="116"/>
    <s v="EL"/>
    <x v="2"/>
    <x v="36"/>
    <x v="0"/>
    <s v="Instalado"/>
    <s v="Operativo"/>
    <s v="Distribuidora"/>
    <x v="0"/>
    <x v="0"/>
    <x v="1"/>
    <x v="0"/>
    <s v="Privado"/>
    <s v="ICA"/>
    <s v="ICA"/>
    <s v="NAZCA"/>
    <s v="VISTA ALEGRE"/>
    <n v="0"/>
    <x v="0"/>
    <n v="0"/>
    <x v="0"/>
    <x v="0"/>
    <x v="0"/>
    <s v="MWh"/>
    <n v="1808.9349999999999"/>
    <n v="1.808935"/>
    <m/>
    <n v="1.1426666666666667"/>
    <n v="1.111"/>
    <n v="0"/>
    <n v="0"/>
    <n v="21"/>
    <s v="BASE DE DATOS"/>
    <m/>
  </r>
  <r>
    <s v="24"/>
    <x v="10"/>
    <s v="ELSM"/>
    <s v="059268"/>
    <s v="059268"/>
    <x v="2"/>
    <s v="G2"/>
    <s v="S"/>
    <n v="3.4279999999999999"/>
    <n v="3.3330000000000002"/>
    <n v="451.63099999999997"/>
    <n v="1354.893"/>
    <n v="1806.5239999999999"/>
    <n v="8"/>
    <n v="568"/>
    <n v="1.1599999999999999"/>
    <n v="50"/>
    <m/>
    <x v="0"/>
    <s v="ELSM059268G2EL"/>
    <s v="Electro Sur Medio S. A."/>
    <x v="7"/>
    <x v="7"/>
    <s v="C.T. Nasca"/>
    <x v="116"/>
    <s v="EL"/>
    <x v="2"/>
    <x v="37"/>
    <x v="0"/>
    <s v="Instalado"/>
    <s v="Operativo"/>
    <s v="Distribuidora"/>
    <x v="0"/>
    <x v="0"/>
    <x v="1"/>
    <x v="0"/>
    <s v="Privado"/>
    <s v="ICA"/>
    <s v="ICA"/>
    <s v="NAZCA"/>
    <s v="VISTA ALEGRE"/>
    <n v="0"/>
    <x v="0"/>
    <n v="0"/>
    <x v="0"/>
    <x v="0"/>
    <x v="0"/>
    <s v="MWh"/>
    <n v="1806.5239999999999"/>
    <n v="1.8065239999999998"/>
    <m/>
    <n v="1.1426666666666667"/>
    <n v="1.111"/>
    <n v="0"/>
    <n v="0"/>
    <n v="21"/>
    <s v="BASE DE DATOS"/>
    <m/>
  </r>
  <r>
    <s v="24"/>
    <x v="10"/>
    <s v="ELSM"/>
    <s v="059268"/>
    <s v="059268"/>
    <x v="2"/>
    <s v="G3"/>
    <s v="S"/>
    <n v="3.4279999999999999"/>
    <n v="3.3330000000000002"/>
    <n v="451.60500000000002"/>
    <n v="1354.8140000000001"/>
    <n v="1806.4190000000001"/>
    <n v="6"/>
    <n v="571"/>
    <n v="0.25"/>
    <n v="48"/>
    <m/>
    <x v="0"/>
    <s v="ELSM059268G3EL"/>
    <s v="Electro Sur Medio S. A."/>
    <x v="7"/>
    <x v="7"/>
    <s v="C.T. Nasca"/>
    <x v="116"/>
    <s v="EL"/>
    <x v="2"/>
    <x v="258"/>
    <x v="0"/>
    <s v="Instalado"/>
    <s v="Operativo"/>
    <s v="Distribuidora"/>
    <x v="0"/>
    <x v="0"/>
    <x v="1"/>
    <x v="0"/>
    <s v="Privado"/>
    <s v="ICA"/>
    <s v="ICA"/>
    <s v="NAZCA"/>
    <s v="VISTA ALEGRE"/>
    <n v="0"/>
    <x v="0"/>
    <n v="0"/>
    <x v="0"/>
    <x v="0"/>
    <x v="0"/>
    <s v="MWh"/>
    <n v="1806.4190000000001"/>
    <n v="1.806419"/>
    <m/>
    <n v="1.1426666666666667"/>
    <n v="1.111"/>
    <n v="0"/>
    <n v="0"/>
    <n v="21"/>
    <s v="BASE DE DATOS"/>
    <m/>
  </r>
  <r>
    <s v="24"/>
    <x v="11"/>
    <s v="ELSM"/>
    <s v="00000101"/>
    <s v="00000101"/>
    <x v="2"/>
    <s v="PERKINS"/>
    <s v="N"/>
    <n v="6.7000000000000004E-2"/>
    <n v="0"/>
    <n v="0"/>
    <n v="0"/>
    <n v="0"/>
    <n v="0"/>
    <n v="0"/>
    <n v="0"/>
    <n v="0"/>
    <m/>
    <x v="1"/>
    <s v="ELSM00000101PERKINSEL"/>
    <s v="Electro Sur Medio S. A."/>
    <x v="7"/>
    <x v="7"/>
    <s v="C. T. Tambo Quemado"/>
    <x v="14"/>
    <s v="EL"/>
    <x v="2"/>
    <x v="35"/>
    <x v="0"/>
    <s v="Instalado"/>
    <s v="Inoperativo"/>
    <s v="Distribuidora"/>
    <x v="0"/>
    <x v="0"/>
    <x v="1"/>
    <x v="0"/>
    <s v="Privado"/>
    <s v="AYACUCHO"/>
    <s v="AYACUCHO"/>
    <s v="LUCANAS"/>
    <s v="LEONCIO PRADO"/>
    <n v="0"/>
    <x v="1"/>
    <n v="0"/>
    <x v="0"/>
    <x v="0"/>
    <x v="0"/>
    <s v="MWh"/>
    <n v="0"/>
    <n v="0"/>
    <m/>
    <n v="5.5833333333333334E-3"/>
    <n v="0"/>
    <n v="0"/>
    <n v="0"/>
    <n v="21"/>
    <s v="BASE DE DATOS"/>
    <m/>
  </r>
  <r>
    <s v="24"/>
    <x v="11"/>
    <s v="ELSM"/>
    <s v="53024517"/>
    <s v="53024517"/>
    <x v="2"/>
    <s v="G1"/>
    <s v="S"/>
    <n v="9.6"/>
    <n v="9.3409999999999993"/>
    <n v="1245.6759999999999"/>
    <n v="3737.027"/>
    <n v="4982.7030000000004"/>
    <n v="15.96"/>
    <n v="550.21"/>
    <n v="1.44"/>
    <n v="0"/>
    <m/>
    <x v="0"/>
    <s v="ELSM53024517G1EL"/>
    <s v="Electro Sur Medio S. A."/>
    <x v="7"/>
    <x v="7"/>
    <s v="C.T. LUREN"/>
    <x v="15"/>
    <s v="EL"/>
    <x v="2"/>
    <x v="36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4982.7030000000004"/>
    <n v="4.9827030000000008"/>
    <m/>
    <n v="0.79999999999999993"/>
    <n v="0.77841666666666665"/>
    <n v="0"/>
    <n v="-9.0949470177292824E-13"/>
    <n v="21"/>
    <s v="BASE DE DATOS"/>
    <m/>
  </r>
  <r>
    <s v="24"/>
    <x v="11"/>
    <s v="ELSM"/>
    <s v="53024517"/>
    <s v="53024517"/>
    <x v="2"/>
    <s v="G2"/>
    <s v="S"/>
    <n v="9.6"/>
    <n v="9.3409999999999993"/>
    <n v="1262.585"/>
    <n v="3787.7550000000001"/>
    <n v="5050.34"/>
    <n v="1.96"/>
    <n v="558.4"/>
    <n v="0.66"/>
    <n v="0"/>
    <m/>
    <x v="0"/>
    <s v="ELSM53024517G2EL"/>
    <s v="Electro Sur Medio S. A."/>
    <x v="7"/>
    <x v="7"/>
    <s v="C.T. LUREN"/>
    <x v="15"/>
    <s v="EL"/>
    <x v="2"/>
    <x v="37"/>
    <x v="0"/>
    <s v="Instalado"/>
    <s v="Operativo"/>
    <s v="Distribuidora"/>
    <x v="0"/>
    <x v="0"/>
    <x v="1"/>
    <x v="0"/>
    <s v="Privado"/>
    <s v="ICA"/>
    <s v="ICA"/>
    <s v="NAZCA"/>
    <s v="LOS AQUIJES"/>
    <n v="0"/>
    <x v="0"/>
    <n v="0"/>
    <x v="0"/>
    <x v="0"/>
    <x v="0"/>
    <s v="MWh"/>
    <n v="5050.34"/>
    <n v="5.0503400000000003"/>
    <m/>
    <n v="0.79999999999999993"/>
    <n v="0.77841666666666665"/>
    <n v="0"/>
    <n v="0"/>
    <n v="21"/>
    <s v="BASE DE DATOS"/>
    <m/>
  </r>
  <r>
    <s v="24"/>
    <x v="11"/>
    <s v="ELSM"/>
    <s v="XXXXXXXX"/>
    <s v="XXXXXXXX"/>
    <x v="2"/>
    <s v="G2"/>
    <s v="S"/>
    <n v="9.6"/>
    <n v="9.3409999999999993"/>
    <n v="1250.5119999999999"/>
    <n v="3751.5360000000001"/>
    <n v="5002.0479999999998"/>
    <n v="2.82"/>
    <n v="552.1"/>
    <n v="0"/>
    <n v="0"/>
    <m/>
    <x v="0"/>
    <s v="ELSMXXXXXXXXG2EL"/>
    <s v="Electro Sur Medio S. A."/>
    <x v="7"/>
    <x v="7"/>
    <s v="C. T. Pedregal"/>
    <x v="16"/>
    <s v="EL"/>
    <x v="2"/>
    <x v="37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5002.0479999999998"/>
    <n v="5.0020479999999994"/>
    <m/>
    <n v="0.79999999999999993"/>
    <n v="0.77841666666666665"/>
    <n v="0"/>
    <n v="0"/>
    <n v="21"/>
    <s v="BASE DE DATOS"/>
    <m/>
  </r>
  <r>
    <s v="24"/>
    <x v="11"/>
    <s v="ELSM"/>
    <s v="XXXXXXXX"/>
    <s v="XXXXXXXX"/>
    <x v="2"/>
    <s v="G1"/>
    <s v="S"/>
    <n v="9.6"/>
    <n v="9.3409999999999993"/>
    <n v="1259.864"/>
    <n v="3779.5920000000001"/>
    <n v="5039.4560000000001"/>
    <n v="0"/>
    <n v="555.07000000000005"/>
    <n v="0.68"/>
    <n v="0"/>
    <m/>
    <x v="0"/>
    <s v="ELSMXXXXXXXXG1EL"/>
    <s v="Electro Sur Medio S. A."/>
    <x v="7"/>
    <x v="7"/>
    <s v="C. T. Pedregal"/>
    <x v="16"/>
    <s v="EL"/>
    <x v="2"/>
    <x v="36"/>
    <x v="0"/>
    <s v="Instalado"/>
    <s v="Operativo"/>
    <s v="Distribuidora"/>
    <x v="0"/>
    <x v="0"/>
    <x v="1"/>
    <x v="0"/>
    <s v="Privado"/>
    <s v="ICA"/>
    <s v="ICA"/>
    <s v="CHINCHA"/>
    <s v="ALTO LARAN"/>
    <n v="0"/>
    <x v="0"/>
    <n v="0"/>
    <x v="0"/>
    <x v="0"/>
    <x v="0"/>
    <s v="MWh"/>
    <n v="5039.4560000000001"/>
    <n v="5.0394560000000004"/>
    <m/>
    <n v="0.79999999999999993"/>
    <n v="0.77841666666666665"/>
    <n v="0"/>
    <n v="0"/>
    <n v="21"/>
    <s v="BASE DE DATOS"/>
    <m/>
  </r>
  <r>
    <s v="24"/>
    <x v="11"/>
    <s v="ELSM"/>
    <s v="059268"/>
    <s v="059268"/>
    <x v="2"/>
    <s v="G1"/>
    <s v="S"/>
    <n v="3.4279999999999999"/>
    <n v="3.3330000000000002"/>
    <n v="479.29399999999998"/>
    <n v="1437.8810000000001"/>
    <n v="1917.175"/>
    <n v="3"/>
    <n v="588"/>
    <n v="3.14"/>
    <n v="58"/>
    <m/>
    <x v="0"/>
    <s v="ELSM059268G1EL"/>
    <s v="Electro Sur Medio S. A."/>
    <x v="7"/>
    <x v="7"/>
    <s v="C.T. Nasca"/>
    <x v="116"/>
    <s v="EL"/>
    <x v="2"/>
    <x v="36"/>
    <x v="0"/>
    <s v="Instalado"/>
    <s v="Operativo"/>
    <s v="Distribuidora"/>
    <x v="0"/>
    <x v="0"/>
    <x v="1"/>
    <x v="0"/>
    <s v="Privado"/>
    <s v="ICA"/>
    <s v="ICA"/>
    <s v="NAZCA"/>
    <s v="VISTA ALEGRE"/>
    <n v="0"/>
    <x v="0"/>
    <n v="0"/>
    <x v="0"/>
    <x v="0"/>
    <x v="0"/>
    <s v="MWh"/>
    <n v="1917.175"/>
    <n v="1.9171749999999999"/>
    <m/>
    <n v="1.1426666666666667"/>
    <n v="1.111"/>
    <n v="0"/>
    <n v="2.2737367544323206E-13"/>
    <n v="21"/>
    <s v="BASE DE DATOS"/>
    <m/>
  </r>
  <r>
    <s v="24"/>
    <x v="11"/>
    <s v="ELSM"/>
    <s v="059268"/>
    <s v="059268"/>
    <x v="2"/>
    <s v="G2"/>
    <s v="S"/>
    <n v="3.4279999999999999"/>
    <n v="3.3330000000000002"/>
    <n v="478.65499999999997"/>
    <n v="1435.9639999999999"/>
    <n v="1914.6189999999999"/>
    <n v="5"/>
    <n v="566"/>
    <n v="21.62"/>
    <n v="55"/>
    <m/>
    <x v="0"/>
    <s v="ELSM059268G2EL"/>
    <s v="Electro Sur Medio S. A."/>
    <x v="7"/>
    <x v="7"/>
    <s v="C.T. Nasca"/>
    <x v="116"/>
    <s v="EL"/>
    <x v="2"/>
    <x v="37"/>
    <x v="0"/>
    <s v="Instalado"/>
    <s v="Operativo"/>
    <s v="Distribuidora"/>
    <x v="0"/>
    <x v="0"/>
    <x v="1"/>
    <x v="0"/>
    <s v="Privado"/>
    <s v="ICA"/>
    <s v="ICA"/>
    <s v="NAZCA"/>
    <s v="VISTA ALEGRE"/>
    <n v="0"/>
    <x v="0"/>
    <n v="0"/>
    <x v="0"/>
    <x v="0"/>
    <x v="0"/>
    <s v="MWh"/>
    <n v="1914.6189999999999"/>
    <n v="1.9146189999999998"/>
    <m/>
    <n v="1.1426666666666667"/>
    <n v="1.111"/>
    <n v="0"/>
    <n v="0"/>
    <n v="21"/>
    <s v="BASE DE DATOS"/>
    <m/>
  </r>
  <r>
    <s v="24"/>
    <x v="11"/>
    <s v="ELSM"/>
    <s v="059268"/>
    <s v="059268"/>
    <x v="2"/>
    <s v="G3"/>
    <s v="S"/>
    <n v="3.4279999999999999"/>
    <n v="3.3330000000000002"/>
    <n v="478.62700000000001"/>
    <n v="1435.88"/>
    <n v="1914.5070000000001"/>
    <n v="3"/>
    <n v="588"/>
    <n v="1.3"/>
    <n v="58"/>
    <m/>
    <x v="0"/>
    <s v="ELSM059268G3EL"/>
    <s v="Electro Sur Medio S. A."/>
    <x v="7"/>
    <x v="7"/>
    <s v="C.T. Nasca"/>
    <x v="116"/>
    <s v="EL"/>
    <x v="2"/>
    <x v="258"/>
    <x v="0"/>
    <s v="Instalado"/>
    <s v="Operativo"/>
    <s v="Distribuidora"/>
    <x v="0"/>
    <x v="0"/>
    <x v="1"/>
    <x v="0"/>
    <s v="Privado"/>
    <s v="ICA"/>
    <s v="ICA"/>
    <s v="NAZCA"/>
    <s v="VISTA ALEGRE"/>
    <n v="0"/>
    <x v="0"/>
    <n v="0"/>
    <x v="0"/>
    <x v="0"/>
    <x v="0"/>
    <s v="MWh"/>
    <n v="1914.5070000000001"/>
    <n v="1.914507"/>
    <m/>
    <n v="1.1426666666666667"/>
    <n v="1.111"/>
    <n v="0"/>
    <n v="0"/>
    <n v="21"/>
    <s v="BASE DE DATOS"/>
    <m/>
  </r>
  <r>
    <s v="24"/>
    <x v="1"/>
    <s v="IENEPE"/>
    <s v="33362415"/>
    <s v="33362415"/>
    <x v="2"/>
    <s v="G1-G25"/>
    <s v="S"/>
    <n v="45.63"/>
    <n v="40.6"/>
    <n v="0"/>
    <n v="3.72"/>
    <n v="3.72"/>
    <n v="0.1"/>
    <n v="2.5"/>
    <n v="0"/>
    <n v="0"/>
    <m/>
    <x v="0"/>
    <s v="IENEPE33362415G1-G25EL"/>
    <s v="Infraestructura y Energía del Perú S.A.C."/>
    <x v="21"/>
    <x v="21"/>
    <s v="C.T. RF PUCALLPA"/>
    <x v="86"/>
    <s v="EL"/>
    <x v="2"/>
    <x v="201"/>
    <x v="0"/>
    <s v="Instalado"/>
    <s v="Operativo"/>
    <s v="Generadora"/>
    <x v="0"/>
    <x v="0"/>
    <x v="0"/>
    <x v="0"/>
    <s v="Privado"/>
    <s v="UCAYALI"/>
    <s v="UCAYALI"/>
    <s v="CORONEL PORTILLO"/>
    <s v="YARINACOCHA"/>
    <n v="0"/>
    <x v="1"/>
    <n v="0"/>
    <x v="0"/>
    <x v="0"/>
    <x v="0"/>
    <s v="MWh"/>
    <n v="3.72"/>
    <n v="3.7200000000000002E-3"/>
    <m/>
    <n v="3.8025000000000002"/>
    <n v="3.3833333333333333"/>
    <n v="0"/>
    <n v="0"/>
    <n v="64"/>
    <s v="BASE DE DATOS"/>
    <m/>
  </r>
  <r>
    <s v="24"/>
    <x v="1"/>
    <s v="IENEPE"/>
    <s v="33362515"/>
    <s v="33362515"/>
    <x v="2"/>
    <s v="G1-G11"/>
    <s v="S"/>
    <n v="20.079999999999998"/>
    <n v="18.25"/>
    <n v="60.74"/>
    <n v="348.88"/>
    <n v="409.62"/>
    <n v="0"/>
    <n v="34.96"/>
    <n v="0"/>
    <n v="0"/>
    <m/>
    <x v="0"/>
    <s v="IENEPE33362515G1-G11EL"/>
    <s v="Infraestructura y Energía del Perú S.A.C."/>
    <x v="21"/>
    <x v="21"/>
    <s v="C.T. RF PUERTO MALDONADO"/>
    <x v="87"/>
    <s v="EL"/>
    <x v="2"/>
    <x v="202"/>
    <x v="0"/>
    <s v="Instalado"/>
    <s v="Operativo"/>
    <s v="Generadora"/>
    <x v="0"/>
    <x v="0"/>
    <x v="0"/>
    <x v="0"/>
    <s v="Privado"/>
    <s v="MADRE DE DIOS"/>
    <s v="MADRE DE DIOS"/>
    <s v="TAMBOPATA"/>
    <s v="TAMBOPATA"/>
    <n v="0"/>
    <x v="1"/>
    <n v="0"/>
    <x v="0"/>
    <x v="0"/>
    <x v="0"/>
    <s v="MWh"/>
    <n v="409.62"/>
    <n v="0.40961999999999998"/>
    <m/>
    <n v="1.6733333333333331"/>
    <n v="1.4516666666666669"/>
    <n v="0"/>
    <n v="0"/>
    <n v="64"/>
    <s v="BASE DE DATOS"/>
    <m/>
  </r>
  <r>
    <s v="24"/>
    <x v="10"/>
    <s v="IENEPE"/>
    <s v="33362415"/>
    <s v="33362415"/>
    <x v="2"/>
    <s v="G1-G25"/>
    <s v="S"/>
    <n v="45.63"/>
    <n v="40.6"/>
    <n v="71.099999999999994"/>
    <n v="347.43"/>
    <n v="418.53"/>
    <n v="0.04"/>
    <n v="13.07"/>
    <n v="0"/>
    <n v="0"/>
    <m/>
    <x v="0"/>
    <s v="IENEPE33362415G1-G25EL"/>
    <s v="Infraestructura y Energía del Perú S.A.C."/>
    <x v="21"/>
    <x v="21"/>
    <s v="C.T. RF PUCALLPA"/>
    <x v="86"/>
    <s v="EL"/>
    <x v="2"/>
    <x v="201"/>
    <x v="0"/>
    <s v="Instalado"/>
    <s v="Operativo"/>
    <s v="Generadora"/>
    <x v="0"/>
    <x v="0"/>
    <x v="0"/>
    <x v="0"/>
    <s v="Privado"/>
    <s v="UCAYALI"/>
    <s v="UCAYALI"/>
    <s v="CORONEL PORTILLO"/>
    <s v="YARINACOCHA"/>
    <n v="0"/>
    <x v="1"/>
    <n v="0"/>
    <x v="0"/>
    <x v="0"/>
    <x v="0"/>
    <s v="MWh"/>
    <n v="418.53"/>
    <n v="0.41852999999999996"/>
    <m/>
    <n v="3.8025000000000002"/>
    <n v="3.3833333333333333"/>
    <n v="0"/>
    <n v="0"/>
    <n v="64"/>
    <s v="BASE DE DATOS"/>
    <m/>
  </r>
  <r>
    <s v="24"/>
    <x v="10"/>
    <s v="IENEPE"/>
    <s v="33362515"/>
    <s v="33362515"/>
    <x v="2"/>
    <s v="G1-G11"/>
    <s v="S"/>
    <n v="20.079999999999998"/>
    <n v="17.420000000000002"/>
    <n v="0"/>
    <n v="15.63"/>
    <n v="15.63"/>
    <n v="9.8800000000000008"/>
    <n v="1.97"/>
    <n v="0"/>
    <n v="0"/>
    <m/>
    <x v="0"/>
    <s v="IENEPE33362515G1-G11EL"/>
    <s v="Infraestructura y Energía del Perú S.A.C."/>
    <x v="21"/>
    <x v="21"/>
    <s v="C.T. RF PUERTO MALDONADO"/>
    <x v="87"/>
    <s v="EL"/>
    <x v="2"/>
    <x v="202"/>
    <x v="0"/>
    <s v="Instalado"/>
    <s v="Operativo"/>
    <s v="Generadora"/>
    <x v="0"/>
    <x v="0"/>
    <x v="0"/>
    <x v="0"/>
    <s v="Privado"/>
    <s v="MADRE DE DIOS"/>
    <s v="MADRE DE DIOS"/>
    <s v="TAMBOPATA"/>
    <s v="TAMBOPATA"/>
    <n v="0"/>
    <x v="1"/>
    <n v="0"/>
    <x v="0"/>
    <x v="0"/>
    <x v="0"/>
    <s v="MWh"/>
    <n v="15.63"/>
    <n v="1.5630000000000002E-2"/>
    <m/>
    <n v="1.6733333333333331"/>
    <n v="1.4516666666666669"/>
    <n v="0"/>
    <n v="0"/>
    <n v="64"/>
    <s v="BASE DE DATOS"/>
    <m/>
  </r>
  <r>
    <s v="24"/>
    <x v="6"/>
    <s v="ORYGNP"/>
    <s v="33002293"/>
    <s v="33002293"/>
    <x v="0"/>
    <s v="TG-2"/>
    <s v="N"/>
    <n v="0"/>
    <n v="0"/>
    <n v="0"/>
    <n v="0"/>
    <n v="0"/>
    <n v="0"/>
    <n v="0"/>
    <n v="0"/>
    <n v="0"/>
    <m/>
    <x v="0"/>
    <s v="ORYGNP33002293TG-2TG"/>
    <s v="Orygen Perú S.A.A."/>
    <x v="36"/>
    <x v="36"/>
    <s v="C. T. Santa Rosa"/>
    <x v="76"/>
    <s v="TG"/>
    <x v="0"/>
    <x v="180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0"/>
    <n v="0"/>
    <n v="0"/>
    <n v="0"/>
    <n v="73"/>
    <s v="BASE DE DATOS"/>
    <m/>
  </r>
  <r>
    <s v="24"/>
    <x v="6"/>
    <s v="ORYGNP"/>
    <s v="33002293"/>
    <s v="33002293"/>
    <x v="0"/>
    <s v="TG-3"/>
    <s v="N"/>
    <n v="0"/>
    <n v="0"/>
    <n v="0"/>
    <n v="0"/>
    <n v="0"/>
    <n v="0"/>
    <n v="0"/>
    <n v="0"/>
    <n v="0"/>
    <m/>
    <x v="0"/>
    <s v="ORYGNP33002293TG-3TG"/>
    <s v="Orygen Perú S.A.A."/>
    <x v="36"/>
    <x v="36"/>
    <s v="C. T. Santa Rosa"/>
    <x v="76"/>
    <s v="TG"/>
    <x v="0"/>
    <x v="181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0"/>
    <n v="0"/>
    <n v="0"/>
    <n v="0"/>
    <n v="73"/>
    <s v="BASE DE DATOS"/>
    <m/>
  </r>
  <r>
    <s v="24"/>
    <x v="6"/>
    <s v="ORYGNP"/>
    <s v="33002293"/>
    <s v="33002293"/>
    <x v="0"/>
    <s v="TG-4"/>
    <s v="N"/>
    <n v="0"/>
    <n v="0"/>
    <n v="0"/>
    <n v="0"/>
    <n v="0"/>
    <n v="0"/>
    <n v="0"/>
    <n v="0"/>
    <n v="0"/>
    <m/>
    <x v="0"/>
    <s v="ORYGNP33002293TG-4TG"/>
    <s v="Orygen Perú S.A.A."/>
    <x v="36"/>
    <x v="36"/>
    <s v="C. T. Santa Rosa"/>
    <x v="76"/>
    <s v="TG"/>
    <x v="0"/>
    <x v="182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0"/>
    <n v="0"/>
    <n v="0"/>
    <n v="0"/>
    <n v="73"/>
    <s v="BASE DE DATOS"/>
    <m/>
  </r>
  <r>
    <s v="24"/>
    <x v="6"/>
    <s v="ORYGNP"/>
    <s v="33002293"/>
    <s v="33002293"/>
    <x v="0"/>
    <s v="TG-5"/>
    <s v="S"/>
    <n v="59.6"/>
    <n v="47.905000000000001"/>
    <n v="302.91800000000001"/>
    <n v="872.93399999999997"/>
    <n v="1175.8520000000001"/>
    <n v="0"/>
    <n v="23.47"/>
    <n v="0"/>
    <n v="0"/>
    <m/>
    <x v="0"/>
    <s v="ORYGNP33002293TG-5TG"/>
    <s v="Orygen Perú S.A.A."/>
    <x v="36"/>
    <x v="36"/>
    <s v="C. T. Santa Rosa"/>
    <x v="76"/>
    <s v="TG"/>
    <x v="0"/>
    <x v="183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1175.8520000000001"/>
    <n v="1.1758520000000001"/>
    <m/>
    <n v="11.92"/>
    <n v="9.5809999999999995"/>
    <n v="0"/>
    <n v="-2.2737367544323206E-13"/>
    <n v="73"/>
    <s v="BASE DE DATOS"/>
    <m/>
  </r>
  <r>
    <s v="24"/>
    <x v="6"/>
    <s v="ORYGNP"/>
    <s v="33002293"/>
    <s v="33002293"/>
    <x v="0"/>
    <s v="TG-6"/>
    <s v="S"/>
    <n v="59.6"/>
    <n v="53.71"/>
    <n v="280.98700000000002"/>
    <n v="811.31700000000001"/>
    <n v="1092.3040000000001"/>
    <n v="0"/>
    <n v="23.45"/>
    <n v="0"/>
    <n v="0"/>
    <m/>
    <x v="0"/>
    <s v="ORYGNP33002293TG-6TG"/>
    <s v="Orygen Perú S.A.A."/>
    <x v="36"/>
    <x v="36"/>
    <s v="C. T. Santa Rosa"/>
    <x v="76"/>
    <s v="TG"/>
    <x v="0"/>
    <x v="184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1092.3040000000001"/>
    <n v="1.0923040000000002"/>
    <m/>
    <n v="11.92"/>
    <n v="10.742000000000001"/>
    <n v="0"/>
    <n v="0"/>
    <n v="73"/>
    <s v="BASE DE DATOS"/>
    <m/>
  </r>
  <r>
    <s v="24"/>
    <x v="6"/>
    <s v="ORYGNP"/>
    <s v="33002293"/>
    <s v="33002293"/>
    <x v="0"/>
    <s v="TG-7"/>
    <s v="S"/>
    <n v="127.5"/>
    <n v="118.14700000000001"/>
    <n v="666.09400000000005"/>
    <n v="2230.8180000000002"/>
    <n v="2896.9119999999998"/>
    <n v="0"/>
    <n v="29.82"/>
    <n v="0"/>
    <n v="0"/>
    <m/>
    <x v="0"/>
    <s v="ORYGNP33002293TG-7TG"/>
    <s v="Orygen Perú S.A.A."/>
    <x v="36"/>
    <x v="36"/>
    <s v="C. T. Santa Rosa"/>
    <x v="76"/>
    <s v="TG"/>
    <x v="0"/>
    <x v="185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2896.9119999999998"/>
    <n v="2.8969119999999999"/>
    <m/>
    <n v="25.5"/>
    <n v="23.6294"/>
    <n v="0"/>
    <n v="4.5474735088646412E-13"/>
    <n v="73"/>
    <s v="BASE DE DATOS"/>
    <m/>
  </r>
  <r>
    <s v="24"/>
    <x v="6"/>
    <s v="ORYGNP"/>
    <s v="33002293"/>
    <s v="33002293"/>
    <x v="0"/>
    <s v="TG-8"/>
    <s v="S"/>
    <n v="200"/>
    <n v="191.196"/>
    <n v="1659.8340000000001"/>
    <n v="5471.6450000000004"/>
    <n v="7131.48"/>
    <n v="0"/>
    <n v="45.57"/>
    <n v="153.18"/>
    <n v="0"/>
    <m/>
    <x v="0"/>
    <s v="ORYGNP33002293TG-8TG"/>
    <s v="Orygen Perú S.A.A."/>
    <x v="36"/>
    <x v="36"/>
    <s v="C. T. Santa Rosa"/>
    <x v="76"/>
    <s v="TG"/>
    <x v="0"/>
    <x v="186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7131.48"/>
    <n v="7.1314799999999998"/>
    <m/>
    <n v="40"/>
    <n v="38.239199999999997"/>
    <n v="0"/>
    <n v="-9.9999999929423211E-4"/>
    <n v="73"/>
    <s v="BASE DE DATOS"/>
    <m/>
  </r>
  <r>
    <s v="24"/>
    <x v="6"/>
    <s v="ORYGNP"/>
    <s v="33028294"/>
    <s v="33028294"/>
    <x v="0"/>
    <s v="TG-3"/>
    <s v="S"/>
    <n v="170"/>
    <n v="150.28899999999999"/>
    <n v="27134.905999999999"/>
    <n v="79516.773000000001"/>
    <n v="106651.679"/>
    <n v="0"/>
    <n v="744"/>
    <n v="0"/>
    <n v="0"/>
    <m/>
    <x v="0"/>
    <s v="ORYGNP33028294TG-3TG"/>
    <s v="Orygen Perú S.A.A."/>
    <x v="36"/>
    <x v="36"/>
    <s v="C. T. Ventanilla"/>
    <x v="77"/>
    <s v="TG"/>
    <x v="3"/>
    <x v="181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106651.679"/>
    <n v="106.651679"/>
    <m/>
    <n v="34"/>
    <n v="30.057799999999997"/>
    <n v="0"/>
    <n v="0"/>
    <n v="73"/>
    <s v="BASE DE DATOS"/>
    <m/>
  </r>
  <r>
    <s v="24"/>
    <x v="6"/>
    <s v="ORYGNP"/>
    <s v="33028294"/>
    <s v="33028294"/>
    <x v="0"/>
    <s v="TG-4"/>
    <s v="S"/>
    <n v="170"/>
    <n v="150.88900000000001"/>
    <n v="27107.21"/>
    <n v="78421.183000000005"/>
    <n v="105528.393"/>
    <n v="0"/>
    <n v="730.98"/>
    <n v="8.25"/>
    <n v="0"/>
    <m/>
    <x v="0"/>
    <s v="ORYGNP33028294TG-4TG"/>
    <s v="Orygen Perú S.A.A."/>
    <x v="36"/>
    <x v="36"/>
    <s v="C. T. Ventanilla"/>
    <x v="77"/>
    <s v="TG"/>
    <x v="3"/>
    <x v="182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105528.393"/>
    <n v="105.52839299999999"/>
    <m/>
    <n v="34"/>
    <n v="30.177800000000001"/>
    <n v="0"/>
    <n v="1.4551915228366852E-11"/>
    <n v="73"/>
    <s v="BASE DE DATOS"/>
    <m/>
  </r>
  <r>
    <s v="24"/>
    <x v="6"/>
    <s v="ORYGNP"/>
    <s v="33028294"/>
    <s v="33028294"/>
    <x v="1"/>
    <s v="TV-7"/>
    <s v="S"/>
    <n v="184"/>
    <n v="174.98699999999999"/>
    <n v="27663.277999999998"/>
    <n v="79406.910999999993"/>
    <n v="107070.189"/>
    <n v="0"/>
    <n v="744"/>
    <n v="0"/>
    <n v="0"/>
    <m/>
    <x v="0"/>
    <s v="ORYGNP33028294TV-7TV"/>
    <s v="Orygen Perú S.A.A."/>
    <x v="36"/>
    <x v="36"/>
    <s v="C. T. Ventanilla"/>
    <x v="77"/>
    <s v="TV"/>
    <x v="3"/>
    <x v="187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107070.189"/>
    <n v="107.070189"/>
    <m/>
    <n v="36.799999999999997"/>
    <n v="34.997399999999999"/>
    <n v="0"/>
    <n v="-1.4551915228366852E-11"/>
    <n v="73"/>
    <s v="BASE DE DATOS"/>
    <m/>
  </r>
  <r>
    <s v="24"/>
    <x v="10"/>
    <s v="ORYGNP"/>
    <s v="33002293"/>
    <s v="33002293"/>
    <x v="0"/>
    <s v="TG-2"/>
    <s v="N"/>
    <n v="0"/>
    <n v="0"/>
    <n v="0"/>
    <n v="0"/>
    <n v="0"/>
    <n v="0"/>
    <n v="0"/>
    <n v="0"/>
    <n v="0"/>
    <m/>
    <x v="0"/>
    <s v="ORYGNP33002293TG-2TG"/>
    <s v="Orygen Perú S.A.A."/>
    <x v="36"/>
    <x v="36"/>
    <s v="C. T. Santa Rosa"/>
    <x v="76"/>
    <s v="TG"/>
    <x v="0"/>
    <x v="180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0"/>
    <n v="0"/>
    <n v="0"/>
    <n v="0"/>
    <n v="73"/>
    <s v="BASE DE DATOS"/>
    <m/>
  </r>
  <r>
    <s v="24"/>
    <x v="10"/>
    <s v="ORYGNP"/>
    <s v="33002293"/>
    <s v="33002293"/>
    <x v="0"/>
    <s v="TG-3"/>
    <s v="N"/>
    <n v="0"/>
    <n v="0"/>
    <n v="0"/>
    <n v="0"/>
    <n v="0"/>
    <n v="0"/>
    <n v="0"/>
    <n v="0"/>
    <n v="0"/>
    <m/>
    <x v="0"/>
    <s v="ORYGNP33002293TG-3TG"/>
    <s v="Orygen Perú S.A.A."/>
    <x v="36"/>
    <x v="36"/>
    <s v="C. T. Santa Rosa"/>
    <x v="76"/>
    <s v="TG"/>
    <x v="0"/>
    <x v="181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0"/>
    <n v="0"/>
    <n v="0"/>
    <n v="0"/>
    <n v="73"/>
    <s v="BASE DE DATOS"/>
    <m/>
  </r>
  <r>
    <s v="24"/>
    <x v="10"/>
    <s v="ORYGNP"/>
    <s v="33002293"/>
    <s v="33002293"/>
    <x v="0"/>
    <s v="TG-4"/>
    <s v="N"/>
    <n v="0"/>
    <n v="0"/>
    <n v="0"/>
    <n v="0"/>
    <n v="0"/>
    <n v="0"/>
    <n v="0"/>
    <n v="0"/>
    <n v="0"/>
    <m/>
    <x v="0"/>
    <s v="ORYGNP33002293TG-4TG"/>
    <s v="Orygen Perú S.A.A."/>
    <x v="36"/>
    <x v="36"/>
    <s v="C. T. Santa Rosa"/>
    <x v="76"/>
    <s v="TG"/>
    <x v="0"/>
    <x v="182"/>
    <x v="0"/>
    <s v="Instalado"/>
    <s v="In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0"/>
    <n v="0"/>
    <n v="0"/>
    <n v="0"/>
    <n v="73"/>
    <s v="BASE DE DATOS"/>
    <m/>
  </r>
  <r>
    <s v="24"/>
    <x v="10"/>
    <s v="ORYGNP"/>
    <s v="33002293"/>
    <s v="33002293"/>
    <x v="0"/>
    <s v="TG-5"/>
    <s v="S"/>
    <n v="59.6"/>
    <n v="47.905000000000001"/>
    <n v="0"/>
    <n v="0"/>
    <n v="0"/>
    <n v="0"/>
    <n v="0"/>
    <n v="0"/>
    <n v="0"/>
    <m/>
    <x v="0"/>
    <s v="ORYGNP33002293TG-5TG"/>
    <s v="Orygen Perú S.A.A."/>
    <x v="36"/>
    <x v="36"/>
    <s v="C. T. Santa Rosa"/>
    <x v="76"/>
    <s v="TG"/>
    <x v="0"/>
    <x v="183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11.92"/>
    <n v="9.5809999999999995"/>
    <n v="0"/>
    <n v="0"/>
    <n v="73"/>
    <s v="BASE DE DATOS"/>
    <m/>
  </r>
  <r>
    <s v="24"/>
    <x v="10"/>
    <s v="ORYGNP"/>
    <s v="33002293"/>
    <s v="33002293"/>
    <x v="0"/>
    <s v="TG-6"/>
    <s v="S"/>
    <n v="59.6"/>
    <n v="53.71"/>
    <n v="0"/>
    <n v="0"/>
    <n v="0"/>
    <n v="0"/>
    <n v="0"/>
    <n v="0"/>
    <n v="0"/>
    <m/>
    <x v="0"/>
    <s v="ORYGNP33002293TG-6TG"/>
    <s v="Orygen Perú S.A.A."/>
    <x v="36"/>
    <x v="36"/>
    <s v="C. T. Santa Rosa"/>
    <x v="76"/>
    <s v="TG"/>
    <x v="0"/>
    <x v="184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0"/>
    <n v="0"/>
    <m/>
    <n v="11.92"/>
    <n v="10.742000000000001"/>
    <n v="0"/>
    <n v="0"/>
    <n v="73"/>
    <s v="BASE DE DATOS"/>
    <m/>
  </r>
  <r>
    <s v="24"/>
    <x v="10"/>
    <s v="ORYGNP"/>
    <s v="33002293"/>
    <s v="33002293"/>
    <x v="0"/>
    <s v="TG-7"/>
    <s v="S"/>
    <n v="127.5"/>
    <n v="118.14700000000001"/>
    <n v="547.50400000000002"/>
    <n v="278.94900000000001"/>
    <n v="826.45299999999997"/>
    <n v="0"/>
    <n v="9.5500000000000007"/>
    <n v="0"/>
    <n v="0"/>
    <m/>
    <x v="0"/>
    <s v="ORYGNP33002293TG-7TG"/>
    <s v="Orygen Perú S.A.A."/>
    <x v="36"/>
    <x v="36"/>
    <s v="C. T. Santa Rosa"/>
    <x v="76"/>
    <s v="TG"/>
    <x v="0"/>
    <x v="185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826.45299999999997"/>
    <n v="0.82645299999999999"/>
    <m/>
    <n v="25.5"/>
    <n v="23.6294"/>
    <n v="0"/>
    <n v="0"/>
    <n v="73"/>
    <s v="BASE DE DATOS"/>
    <m/>
  </r>
  <r>
    <s v="24"/>
    <x v="10"/>
    <s v="ORYGNP"/>
    <s v="33002293"/>
    <s v="33002293"/>
    <x v="0"/>
    <s v="TG-8"/>
    <s v="S"/>
    <n v="200"/>
    <n v="191.196"/>
    <n v="7828.9160000000002"/>
    <n v="10102.735000000001"/>
    <n v="17931.651000000002"/>
    <n v="0"/>
    <n v="106.78"/>
    <n v="0"/>
    <n v="0"/>
    <m/>
    <x v="0"/>
    <s v="ORYGNP33002293TG-8TG"/>
    <s v="Orygen Perú S.A.A."/>
    <x v="36"/>
    <x v="36"/>
    <s v="C. T. Santa Rosa"/>
    <x v="76"/>
    <s v="TG"/>
    <x v="0"/>
    <x v="186"/>
    <x v="0"/>
    <s v="Instalado"/>
    <s v="Operativo"/>
    <s v="Generadora"/>
    <x v="0"/>
    <x v="0"/>
    <x v="0"/>
    <x v="0"/>
    <s v="Privado"/>
    <s v="LIMA"/>
    <s v="LIMA"/>
    <s v="LIMA"/>
    <s v="LIMA"/>
    <n v="0"/>
    <x v="0"/>
    <n v="0"/>
    <x v="0"/>
    <x v="0"/>
    <x v="0"/>
    <s v="MWh"/>
    <n v="17931.651000000002"/>
    <n v="17.931651000000002"/>
    <m/>
    <n v="40"/>
    <n v="38.239199999999997"/>
    <n v="0"/>
    <n v="0"/>
    <n v="73"/>
    <s v="BASE DE DATOS"/>
    <m/>
  </r>
  <r>
    <s v="24"/>
    <x v="10"/>
    <s v="ORYGNP"/>
    <s v="33028294"/>
    <s v="33028294"/>
    <x v="0"/>
    <s v="TG-3"/>
    <s v="S"/>
    <n v="170"/>
    <n v="150.28899999999999"/>
    <n v="21979.905999999999"/>
    <n v="58854.347999999998"/>
    <n v="80834.254000000001"/>
    <n v="111.38"/>
    <n v="605.38"/>
    <n v="1.55"/>
    <n v="0"/>
    <m/>
    <x v="0"/>
    <s v="ORYGNP33028294TG-3TG"/>
    <s v="Orygen Perú S.A.A."/>
    <x v="36"/>
    <x v="36"/>
    <s v="C. T. Ventanilla"/>
    <x v="77"/>
    <s v="TG"/>
    <x v="3"/>
    <x v="181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80834.254000000001"/>
    <n v="80.834254000000001"/>
    <m/>
    <n v="34"/>
    <n v="30.057799999999997"/>
    <n v="0"/>
    <n v="0"/>
    <n v="73"/>
    <s v="BASE DE DATOS"/>
    <m/>
  </r>
  <r>
    <s v="24"/>
    <x v="10"/>
    <s v="ORYGNP"/>
    <s v="33028294"/>
    <s v="33028294"/>
    <x v="0"/>
    <s v="TG-4"/>
    <s v="S"/>
    <n v="170"/>
    <n v="150.88900000000001"/>
    <n v="25880.719000000001"/>
    <n v="71454.739000000001"/>
    <n v="97335.457999999999"/>
    <n v="0"/>
    <n v="720"/>
    <n v="0"/>
    <n v="0"/>
    <m/>
    <x v="0"/>
    <s v="ORYGNP33028294TG-4TG"/>
    <s v="Orygen Perú S.A.A."/>
    <x v="36"/>
    <x v="36"/>
    <s v="C. T. Ventanilla"/>
    <x v="77"/>
    <s v="TG"/>
    <x v="3"/>
    <x v="182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97335.457999999999"/>
    <n v="97.335458000000003"/>
    <m/>
    <n v="34"/>
    <n v="30.177800000000001"/>
    <n v="0"/>
    <n v="0"/>
    <n v="73"/>
    <s v="BASE DE DATOS"/>
    <m/>
  </r>
  <r>
    <s v="24"/>
    <x v="10"/>
    <s v="ORYGNP"/>
    <s v="33028294"/>
    <s v="33028294"/>
    <x v="1"/>
    <s v="TV-7"/>
    <s v="S"/>
    <n v="184"/>
    <n v="174.98699999999999"/>
    <n v="24460.7"/>
    <n v="68330.259999999995"/>
    <n v="92790.959000000003"/>
    <n v="0"/>
    <n v="720"/>
    <n v="0"/>
    <n v="0"/>
    <m/>
    <x v="0"/>
    <s v="ORYGNP33028294TV-7TV"/>
    <s v="Orygen Perú S.A.A."/>
    <x v="36"/>
    <x v="36"/>
    <s v="C. T. Ventanilla"/>
    <x v="77"/>
    <s v="TV"/>
    <x v="3"/>
    <x v="187"/>
    <x v="0"/>
    <s v="Instalado"/>
    <s v="Operativo"/>
    <s v="Generadora"/>
    <x v="0"/>
    <x v="0"/>
    <x v="0"/>
    <x v="0"/>
    <s v="Privado"/>
    <s v="LIMA"/>
    <s v="CALLAO"/>
    <s v="CALLAO"/>
    <s v="VENTANILLA"/>
    <n v="0"/>
    <x v="0"/>
    <n v="0"/>
    <x v="0"/>
    <x v="0"/>
    <x v="0"/>
    <s v="MWh"/>
    <n v="92790.959000000003"/>
    <n v="92.790959000000001"/>
    <m/>
    <n v="36.799999999999997"/>
    <n v="34.997399999999999"/>
    <n v="0"/>
    <n v="9.9999998928979039E-4"/>
    <n v="73"/>
    <s v="BASE DE DATOS"/>
    <m/>
  </r>
  <r>
    <s v="24"/>
    <x v="11"/>
    <s v="ELNM"/>
    <s v="53002696"/>
    <s v="53002696"/>
    <x v="2"/>
    <s v="1"/>
    <s v="S"/>
    <n v="0.65"/>
    <n v="0.5"/>
    <n v="0"/>
    <n v="2E-3"/>
    <n v="2E-3"/>
    <n v="0"/>
    <n v="1.07"/>
    <n v="0"/>
    <n v="0"/>
    <m/>
    <x v="0"/>
    <s v="ELNM530026961EL"/>
    <s v="Electro Norte Medio S. A. - Hidrandina"/>
    <x v="31"/>
    <x v="31"/>
    <s v="C. T. Chiquian"/>
    <x v="103"/>
    <s v="EL"/>
    <x v="2"/>
    <x v="16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2E-3"/>
    <n v="1.9999999999999999E-6"/>
    <m/>
    <n v="5.4166666666666669E-2"/>
    <n v="4.1666666666666664E-2"/>
    <n v="0"/>
    <n v="0"/>
    <n v="59"/>
    <s v="BASE DE DATOS"/>
    <m/>
  </r>
  <r>
    <s v="24"/>
    <x v="11"/>
    <s v="ELNM"/>
    <s v="53002696"/>
    <s v="53002696"/>
    <x v="2"/>
    <s v="2"/>
    <s v="S"/>
    <n v="0.5"/>
    <n v="0.5"/>
    <n v="0"/>
    <n v="0"/>
    <n v="0"/>
    <n v="0"/>
    <n v="0"/>
    <n v="0"/>
    <n v="0"/>
    <m/>
    <x v="0"/>
    <s v="ELNM530026962EL"/>
    <s v="Electro Norte Medio S. A. - Hidrandina"/>
    <x v="31"/>
    <x v="31"/>
    <s v="C. T. Chiquian"/>
    <x v="103"/>
    <s v="EL"/>
    <x v="2"/>
    <x v="17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"/>
    <n v="0"/>
    <m/>
    <n v="4.1666666666666664E-2"/>
    <n v="4.1666666666666664E-2"/>
    <n v="0"/>
    <n v="0"/>
    <n v="59"/>
    <s v="BASE DE DATOS"/>
    <m/>
  </r>
  <r>
    <s v="24"/>
    <x v="11"/>
    <s v="ELNM"/>
    <s v="53002696"/>
    <s v="53002696"/>
    <x v="2"/>
    <s v="3"/>
    <s v="S"/>
    <n v="0.35"/>
    <n v="0.35"/>
    <n v="0"/>
    <n v="0"/>
    <n v="0"/>
    <n v="0"/>
    <n v="0"/>
    <n v="0"/>
    <n v="0"/>
    <m/>
    <x v="0"/>
    <s v="ELNM530026963EL"/>
    <s v="Electro Norte Medio S. A. - Hidrandina"/>
    <x v="31"/>
    <x v="31"/>
    <s v="C. T. Chiquian"/>
    <x v="103"/>
    <s v="EL"/>
    <x v="2"/>
    <x v="176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"/>
    <n v="0"/>
    <m/>
    <n v="2.9166666666666664E-2"/>
    <n v="2.9166666666666664E-2"/>
    <n v="0"/>
    <n v="0"/>
    <n v="59"/>
    <s v="BASE DE DATOS"/>
    <m/>
  </r>
  <r>
    <s v="24"/>
    <x v="11"/>
    <s v="ELNM"/>
    <s v="53002696"/>
    <s v="53002696"/>
    <x v="2"/>
    <s v="4"/>
    <s v="S"/>
    <n v="0.5"/>
    <n v="0.45"/>
    <n v="0"/>
    <n v="0"/>
    <n v="0"/>
    <n v="0"/>
    <n v="0"/>
    <n v="0"/>
    <n v="0"/>
    <m/>
    <x v="0"/>
    <s v="ELNM530026964EL"/>
    <s v="Electro Norte Medio S. A. - Hidrandina"/>
    <x v="31"/>
    <x v="31"/>
    <s v="C. T. Chiquian"/>
    <x v="103"/>
    <s v="EL"/>
    <x v="2"/>
    <x v="177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"/>
    <n v="0"/>
    <m/>
    <n v="5.5555555555555552E-2"/>
    <n v="0.05"/>
    <n v="0"/>
    <n v="0"/>
    <n v="59"/>
    <s v="BASE DE DATOS"/>
    <m/>
  </r>
  <r>
    <s v="24"/>
    <x v="11"/>
    <s v="ELNM"/>
    <s v="33412324"/>
    <s v="33412324"/>
    <x v="2"/>
    <s v="TOTAL GRUPOS"/>
    <s v="S"/>
    <n v="0"/>
    <n v="0"/>
    <n v="618.21799999999996"/>
    <n v="2472.87"/>
    <n v="3091.0880000000002"/>
    <n v="0"/>
    <n v="306.5"/>
    <n v="0"/>
    <n v="0"/>
    <m/>
    <x v="0"/>
    <s v="ELNM33412324TOTAL GRUPOSEL"/>
    <s v="Electro Norte Medio S. A. - Hidrandina"/>
    <x v="31"/>
    <x v="31"/>
    <s v="C.T. de Emergencia Chao"/>
    <x v="117"/>
    <s v="EL"/>
    <x v="2"/>
    <x v="259"/>
    <x v="0"/>
    <s v="Instalado"/>
    <s v="Operativo"/>
    <s v="Distribuidora"/>
    <x v="0"/>
    <x v="0"/>
    <x v="1"/>
    <x v="0"/>
    <s v="Privado"/>
    <s v="LA LIBERTAD"/>
    <s v="LA LIBERTAD"/>
    <s v="VIRÚ"/>
    <s v="CHAO"/>
    <n v="0"/>
    <x v="1"/>
    <n v="0"/>
    <x v="0"/>
    <x v="0"/>
    <x v="0"/>
    <s v="MWh"/>
    <n v="3091.0880000000002"/>
    <n v="3.0910880000000001"/>
    <m/>
    <n v="1.9866666666666666"/>
    <n v="1.9866666666666666"/>
    <n v="0"/>
    <n v="-4.5474735088646412E-13"/>
    <n v="59"/>
    <s v="BASE DE DATOS"/>
    <m/>
  </r>
  <r>
    <s v="24"/>
    <x v="3"/>
    <s v="ELNM"/>
    <s v="53002696"/>
    <s v="53002696"/>
    <x v="2"/>
    <s v="1"/>
    <s v="S"/>
    <n v="0.65"/>
    <n v="0.5"/>
    <n v="0.16800000000000001"/>
    <n v="0.67"/>
    <n v="0.83799999999999997"/>
    <n v="0"/>
    <n v="8.5399999999999991"/>
    <n v="0"/>
    <n v="0"/>
    <m/>
    <x v="0"/>
    <s v="ELNM530026961EL"/>
    <s v="Electro Norte Medio S. A. - Hidrandina"/>
    <x v="31"/>
    <x v="31"/>
    <s v="C. T. Chiquian"/>
    <x v="103"/>
    <s v="EL"/>
    <x v="2"/>
    <x v="16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.83799999999999997"/>
    <n v="8.3799999999999999E-4"/>
    <m/>
    <n v="5.4166666666666669E-2"/>
    <n v="4.1666666666666664E-2"/>
    <n v="0"/>
    <n v="1.1102230246251565E-16"/>
    <n v="59"/>
    <s v="BASE DE DATOS"/>
    <m/>
  </r>
  <r>
    <s v="24"/>
    <x v="3"/>
    <s v="ELNM"/>
    <s v="53002696"/>
    <s v="53002696"/>
    <x v="2"/>
    <s v="2"/>
    <s v="S"/>
    <n v="0.5"/>
    <n v="0.5"/>
    <n v="0"/>
    <n v="0"/>
    <n v="0"/>
    <n v="0"/>
    <n v="0"/>
    <n v="0"/>
    <n v="0"/>
    <m/>
    <x v="0"/>
    <s v="ELNM530026962EL"/>
    <s v="Electro Norte Medio S. A. - Hidrandina"/>
    <x v="31"/>
    <x v="31"/>
    <s v="C. T. Chiquian"/>
    <x v="103"/>
    <s v="EL"/>
    <x v="2"/>
    <x v="17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"/>
    <n v="0"/>
    <m/>
    <n v="4.1666666666666664E-2"/>
    <n v="4.1666666666666664E-2"/>
    <n v="0"/>
    <n v="0"/>
    <n v="59"/>
    <s v="BASE DE DATOS"/>
    <m/>
  </r>
  <r>
    <s v="24"/>
    <x v="3"/>
    <s v="ELNM"/>
    <s v="53002696"/>
    <s v="53002696"/>
    <x v="2"/>
    <s v="3"/>
    <s v="S"/>
    <n v="0.35"/>
    <n v="0.35"/>
    <n v="2.3119999999999998"/>
    <n v="9.2479999999999993"/>
    <n v="11.56"/>
    <n v="0"/>
    <n v="125.51"/>
    <n v="0"/>
    <n v="0"/>
    <m/>
    <x v="0"/>
    <s v="ELNM530026963EL"/>
    <s v="Electro Norte Medio S. A. - Hidrandina"/>
    <x v="31"/>
    <x v="31"/>
    <s v="C. T. Chiquian"/>
    <x v="103"/>
    <s v="EL"/>
    <x v="2"/>
    <x v="176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1.56"/>
    <n v="1.1560000000000001E-2"/>
    <m/>
    <n v="2.9166666666666664E-2"/>
    <n v="2.9166666666666664E-2"/>
    <n v="0"/>
    <n v="-1.7763568394002505E-15"/>
    <n v="59"/>
    <s v="BASE DE DATOS"/>
    <m/>
  </r>
  <r>
    <s v="24"/>
    <x v="3"/>
    <s v="ELNM"/>
    <s v="53002696"/>
    <s v="53002696"/>
    <x v="2"/>
    <s v="4"/>
    <s v="S"/>
    <n v="0.5"/>
    <n v="0.45"/>
    <n v="44.13"/>
    <n v="149.54400000000001"/>
    <n v="193.67400000000001"/>
    <n v="0"/>
    <n v="711.45"/>
    <n v="0"/>
    <n v="0"/>
    <m/>
    <x v="0"/>
    <s v="ELNM530026964EL"/>
    <s v="Electro Norte Medio S. A. - Hidrandina"/>
    <x v="31"/>
    <x v="31"/>
    <s v="C. T. Chiquian"/>
    <x v="103"/>
    <s v="EL"/>
    <x v="2"/>
    <x v="177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93.67400000000001"/>
    <n v="0.19367400000000001"/>
    <m/>
    <n v="5.5555555555555552E-2"/>
    <n v="0.05"/>
    <n v="0"/>
    <n v="0"/>
    <n v="59"/>
    <s v="BASE DE DATOS"/>
    <m/>
  </r>
  <r>
    <s v="24"/>
    <x v="3"/>
    <s v="ELNM"/>
    <s v="33412324"/>
    <s v="33412324"/>
    <x v="2"/>
    <s v="TOTAL GRUPOS"/>
    <s v="S"/>
    <n v="0"/>
    <n v="0"/>
    <n v="0"/>
    <n v="0"/>
    <n v="0"/>
    <n v="0"/>
    <n v="0"/>
    <n v="0"/>
    <n v="0"/>
    <m/>
    <x v="0"/>
    <s v="ELNM33412324TOTAL GRUPOSEL"/>
    <s v="Electro Norte Medio S. A. - Hidrandina"/>
    <x v="31"/>
    <x v="31"/>
    <s v="C.T. de Emergencia Chao"/>
    <x v="117"/>
    <s v="EL"/>
    <x v="2"/>
    <x v="259"/>
    <x v="0"/>
    <s v="Instalado"/>
    <s v="Operativo"/>
    <s v="Distribuidora"/>
    <x v="0"/>
    <x v="0"/>
    <x v="1"/>
    <x v="0"/>
    <s v="Privado"/>
    <s v="LA LIBERTAD"/>
    <s v="LA LIBERTAD"/>
    <s v="VIRÚ"/>
    <s v="CHAO"/>
    <n v="0"/>
    <x v="1"/>
    <n v="0"/>
    <x v="0"/>
    <x v="0"/>
    <x v="0"/>
    <s v="MWh"/>
    <n v="0"/>
    <n v="0"/>
    <m/>
    <n v="1.9866666666666666"/>
    <n v="1.9866666666666666"/>
    <n v="0"/>
    <n v="0"/>
    <n v="59"/>
    <s v="BASE DE DATOS"/>
    <m/>
  </r>
  <r>
    <s v="24"/>
    <x v="4"/>
    <s v="ELNM"/>
    <s v="53002696"/>
    <s v="53002696"/>
    <x v="2"/>
    <s v="1"/>
    <s v="S"/>
    <n v="0.65"/>
    <n v="0.5"/>
    <n v="0"/>
    <n v="1.2490000000000001"/>
    <n v="1.2490000000000001"/>
    <n v="0"/>
    <n v="6.45"/>
    <n v="0"/>
    <n v="0"/>
    <m/>
    <x v="0"/>
    <s v="ELNM530026961EL"/>
    <s v="Electro Norte Medio S. A. - Hidrandina"/>
    <x v="31"/>
    <x v="31"/>
    <s v="C. T. Chiquian"/>
    <x v="103"/>
    <s v="EL"/>
    <x v="2"/>
    <x v="16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.2490000000000001"/>
    <n v="1.2490000000000001E-3"/>
    <m/>
    <n v="5.4166666666666669E-2"/>
    <n v="4.1666666666666664E-2"/>
    <n v="0"/>
    <n v="0"/>
    <n v="59"/>
    <s v="BASE DE DATOS"/>
    <m/>
  </r>
  <r>
    <s v="24"/>
    <x v="4"/>
    <s v="ELNM"/>
    <s v="53002696"/>
    <s v="53002696"/>
    <x v="2"/>
    <s v="2"/>
    <s v="S"/>
    <n v="0.5"/>
    <n v="0.5"/>
    <n v="0"/>
    <n v="0"/>
    <n v="0"/>
    <n v="0"/>
    <n v="0"/>
    <n v="0"/>
    <n v="0"/>
    <m/>
    <x v="0"/>
    <s v="ELNM530026962EL"/>
    <s v="Electro Norte Medio S. A. - Hidrandina"/>
    <x v="31"/>
    <x v="31"/>
    <s v="C. T. Chiquian"/>
    <x v="103"/>
    <s v="EL"/>
    <x v="2"/>
    <x v="17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"/>
    <n v="0"/>
    <m/>
    <n v="4.1666666666666664E-2"/>
    <n v="4.1666666666666664E-2"/>
    <n v="0"/>
    <n v="0"/>
    <n v="59"/>
    <s v="BASE DE DATOS"/>
    <m/>
  </r>
  <r>
    <s v="24"/>
    <x v="4"/>
    <s v="ELNM"/>
    <s v="53002696"/>
    <s v="53002696"/>
    <x v="2"/>
    <s v="3"/>
    <s v="S"/>
    <n v="0.35"/>
    <n v="0.35"/>
    <n v="2.3119999999999998"/>
    <n v="9.2479999999999993"/>
    <n v="11.56"/>
    <n v="0"/>
    <n v="109"/>
    <n v="0"/>
    <n v="0"/>
    <m/>
    <x v="0"/>
    <s v="ELNM530026963EL"/>
    <s v="Electro Norte Medio S. A. - Hidrandina"/>
    <x v="31"/>
    <x v="31"/>
    <s v="C. T. Chiquian"/>
    <x v="103"/>
    <s v="EL"/>
    <x v="2"/>
    <x v="176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1.56"/>
    <n v="1.1560000000000001E-2"/>
    <m/>
    <n v="2.9166666666666664E-2"/>
    <n v="2.9166666666666664E-2"/>
    <n v="0"/>
    <n v="-1.7763568394002505E-15"/>
    <n v="59"/>
    <s v="BASE DE DATOS"/>
    <m/>
  </r>
  <r>
    <s v="24"/>
    <x v="4"/>
    <s v="ELNM"/>
    <s v="53002696"/>
    <s v="53002696"/>
    <x v="2"/>
    <s v="4"/>
    <s v="S"/>
    <n v="0.5"/>
    <n v="0.45"/>
    <n v="44.69"/>
    <n v="160.10599999999999"/>
    <n v="204.79599999999999"/>
    <n v="0"/>
    <n v="711"/>
    <n v="0"/>
    <n v="0"/>
    <m/>
    <x v="0"/>
    <s v="ELNM530026964EL"/>
    <s v="Electro Norte Medio S. A. - Hidrandina"/>
    <x v="31"/>
    <x v="31"/>
    <s v="C. T. Chiquian"/>
    <x v="103"/>
    <s v="EL"/>
    <x v="2"/>
    <x v="177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204.79599999999999"/>
    <n v="0.20479600000000001"/>
    <m/>
    <n v="5.5555555555555552E-2"/>
    <n v="0.05"/>
    <n v="0"/>
    <n v="0"/>
    <n v="59"/>
    <s v="BASE DE DATOS"/>
    <m/>
  </r>
  <r>
    <s v="24"/>
    <x v="4"/>
    <s v="ELNM"/>
    <s v="33412324"/>
    <s v="33412324"/>
    <x v="2"/>
    <s v="TOTAL GRUPOS"/>
    <s v="S"/>
    <n v="0"/>
    <n v="0"/>
    <n v="201.21100000000001"/>
    <n v="804.84500000000003"/>
    <n v="1006.056"/>
    <n v="0"/>
    <n v="122"/>
    <n v="0"/>
    <n v="0"/>
    <m/>
    <x v="0"/>
    <s v="ELNM33412324TOTAL GRUPOSEL"/>
    <s v="Electro Norte Medio S. A. - Hidrandina"/>
    <x v="31"/>
    <x v="31"/>
    <s v="C.T. de Emergencia Chao"/>
    <x v="117"/>
    <s v="EL"/>
    <x v="2"/>
    <x v="259"/>
    <x v="0"/>
    <s v="Instalado"/>
    <s v="Operativo"/>
    <s v="Distribuidora"/>
    <x v="0"/>
    <x v="0"/>
    <x v="1"/>
    <x v="0"/>
    <s v="Privado"/>
    <s v="LA LIBERTAD"/>
    <s v="LA LIBERTAD"/>
    <s v="VIRÚ"/>
    <s v="CHAO"/>
    <n v="0"/>
    <x v="1"/>
    <n v="0"/>
    <x v="0"/>
    <x v="0"/>
    <x v="0"/>
    <s v="MWh"/>
    <n v="1006.056"/>
    <n v="1.0060560000000001"/>
    <m/>
    <n v="1.9866666666666666"/>
    <n v="1.9866666666666666"/>
    <n v="0"/>
    <n v="0"/>
    <n v="59"/>
    <s v="BASE DE DATOS"/>
    <m/>
  </r>
  <r>
    <s v="24"/>
    <x v="5"/>
    <s v="ELNM"/>
    <s v="53002696"/>
    <s v="53002696"/>
    <x v="2"/>
    <s v="1"/>
    <s v="S"/>
    <n v="0.65"/>
    <n v="0.5"/>
    <n v="0"/>
    <n v="1.367"/>
    <n v="1.367"/>
    <n v="0"/>
    <n v="15.15"/>
    <n v="0"/>
    <n v="0"/>
    <m/>
    <x v="0"/>
    <s v="ELNM530026961EL"/>
    <s v="Electro Norte Medio S. A. - Hidrandina"/>
    <x v="31"/>
    <x v="31"/>
    <s v="C. T. Chiquian"/>
    <x v="103"/>
    <s v="EL"/>
    <x v="2"/>
    <x v="16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.367"/>
    <n v="1.3669999999999999E-3"/>
    <m/>
    <n v="5.4166666666666669E-2"/>
    <n v="4.1666666666666664E-2"/>
    <n v="0"/>
    <n v="0"/>
    <n v="59"/>
    <s v="BASE DE DATOS"/>
    <m/>
  </r>
  <r>
    <s v="24"/>
    <x v="5"/>
    <s v="ELNM"/>
    <s v="53002696"/>
    <s v="53002696"/>
    <x v="2"/>
    <s v="2"/>
    <s v="S"/>
    <n v="0.5"/>
    <n v="0.5"/>
    <n v="0"/>
    <n v="0"/>
    <n v="0"/>
    <n v="0"/>
    <n v="0"/>
    <n v="0"/>
    <n v="0"/>
    <m/>
    <x v="0"/>
    <s v="ELNM530026962EL"/>
    <s v="Electro Norte Medio S. A. - Hidrandina"/>
    <x v="31"/>
    <x v="31"/>
    <s v="C. T. Chiquian"/>
    <x v="103"/>
    <s v="EL"/>
    <x v="2"/>
    <x v="17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"/>
    <n v="0"/>
    <m/>
    <n v="4.1666666666666664E-2"/>
    <n v="4.1666666666666664E-2"/>
    <n v="0"/>
    <n v="0"/>
    <n v="59"/>
    <s v="BASE DE DATOS"/>
    <m/>
  </r>
  <r>
    <s v="24"/>
    <x v="5"/>
    <s v="ELNM"/>
    <s v="53002696"/>
    <s v="53002696"/>
    <x v="2"/>
    <s v="3"/>
    <s v="S"/>
    <n v="0.35"/>
    <n v="0.35"/>
    <n v="2.3119999999999998"/>
    <n v="9.2479999999999993"/>
    <n v="11.56"/>
    <n v="0"/>
    <n v="106.3"/>
    <n v="0"/>
    <n v="0"/>
    <m/>
    <x v="0"/>
    <s v="ELNM530026963EL"/>
    <s v="Electro Norte Medio S. A. - Hidrandina"/>
    <x v="31"/>
    <x v="31"/>
    <s v="C. T. Chiquian"/>
    <x v="103"/>
    <s v="EL"/>
    <x v="2"/>
    <x v="176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1.56"/>
    <n v="1.1560000000000001E-2"/>
    <m/>
    <n v="2.9166666666666664E-2"/>
    <n v="2.9166666666666664E-2"/>
    <n v="0"/>
    <n v="-1.7763568394002505E-15"/>
    <n v="59"/>
    <s v="BASE DE DATOS"/>
    <m/>
  </r>
  <r>
    <s v="24"/>
    <x v="5"/>
    <s v="ELNM"/>
    <s v="53002696"/>
    <s v="53002696"/>
    <x v="2"/>
    <s v="4"/>
    <s v="S"/>
    <n v="0.5"/>
    <n v="0.45"/>
    <n v="40.119999999999997"/>
    <n v="134.529"/>
    <n v="174.649"/>
    <n v="0"/>
    <n v="706.45"/>
    <n v="0"/>
    <n v="0"/>
    <m/>
    <x v="0"/>
    <s v="ELNM530026964EL"/>
    <s v="Electro Norte Medio S. A. - Hidrandina"/>
    <x v="31"/>
    <x v="31"/>
    <s v="C. T. Chiquian"/>
    <x v="103"/>
    <s v="EL"/>
    <x v="2"/>
    <x v="177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74.649"/>
    <n v="0.174649"/>
    <m/>
    <n v="5.5555555555555552E-2"/>
    <n v="0.05"/>
    <n v="0"/>
    <n v="0"/>
    <n v="59"/>
    <s v="BASE DE DATOS"/>
    <m/>
  </r>
  <r>
    <s v="24"/>
    <x v="5"/>
    <s v="ELNM"/>
    <s v="33412324"/>
    <s v="33412324"/>
    <x v="2"/>
    <s v="TOTAL GRUPOS"/>
    <s v="S"/>
    <n v="0"/>
    <n v="0"/>
    <n v="586.01300000000003"/>
    <n v="2344.0509999999999"/>
    <n v="2930.0639999999999"/>
    <n v="0"/>
    <n v="302.5"/>
    <n v="0"/>
    <n v="0"/>
    <m/>
    <x v="0"/>
    <s v="ELNM33412324TOTAL GRUPOSEL"/>
    <s v="Electro Norte Medio S. A. - Hidrandina"/>
    <x v="31"/>
    <x v="31"/>
    <s v="C.T. de Emergencia Chao"/>
    <x v="117"/>
    <s v="EL"/>
    <x v="2"/>
    <x v="259"/>
    <x v="0"/>
    <s v="Instalado"/>
    <s v="Operativo"/>
    <s v="Distribuidora"/>
    <x v="0"/>
    <x v="0"/>
    <x v="1"/>
    <x v="0"/>
    <s v="Privado"/>
    <s v="LA LIBERTAD"/>
    <s v="LA LIBERTAD"/>
    <s v="VIRÚ"/>
    <s v="CHAO"/>
    <n v="0"/>
    <x v="1"/>
    <n v="0"/>
    <x v="0"/>
    <x v="0"/>
    <x v="0"/>
    <s v="MWh"/>
    <n v="2930.0639999999999"/>
    <n v="2.9300639999999998"/>
    <m/>
    <n v="1.9866666666666666"/>
    <n v="1.9866666666666666"/>
    <n v="0"/>
    <n v="0"/>
    <n v="59"/>
    <s v="BASE DE DATOS"/>
    <m/>
  </r>
  <r>
    <s v="24"/>
    <x v="7"/>
    <s v="ELNM"/>
    <s v="53002696"/>
    <s v="53002696"/>
    <x v="2"/>
    <s v="1"/>
    <s v="S"/>
    <n v="0.65"/>
    <n v="0.5"/>
    <n v="3.4550000000000001"/>
    <n v="13.821"/>
    <n v="17.276"/>
    <n v="0"/>
    <n v="107.3"/>
    <n v="0"/>
    <n v="0"/>
    <m/>
    <x v="0"/>
    <s v="ELNM530026961EL"/>
    <s v="Electro Norte Medio S. A. - Hidrandina"/>
    <x v="31"/>
    <x v="31"/>
    <s v="C. T. Chiquian"/>
    <x v="103"/>
    <s v="EL"/>
    <x v="2"/>
    <x v="16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7.276"/>
    <n v="1.7276E-2"/>
    <m/>
    <n v="5.4166666666666669E-2"/>
    <n v="4.1666666666666664E-2"/>
    <n v="0"/>
    <n v="0"/>
    <n v="59"/>
    <s v="BASE DE DATOS"/>
    <m/>
  </r>
  <r>
    <s v="24"/>
    <x v="7"/>
    <s v="ELNM"/>
    <s v="53002696"/>
    <s v="53002696"/>
    <x v="2"/>
    <s v="2"/>
    <s v="S"/>
    <n v="0.5"/>
    <n v="0.5"/>
    <n v="0"/>
    <n v="0"/>
    <n v="0"/>
    <n v="0"/>
    <n v="0"/>
    <n v="0"/>
    <n v="0"/>
    <m/>
    <x v="0"/>
    <s v="ELNM530026962EL"/>
    <s v="Electro Norte Medio S. A. - Hidrandina"/>
    <x v="31"/>
    <x v="31"/>
    <s v="C. T. Chiquian"/>
    <x v="103"/>
    <s v="EL"/>
    <x v="2"/>
    <x v="17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"/>
    <n v="0"/>
    <m/>
    <n v="4.1666666666666664E-2"/>
    <n v="4.1666666666666664E-2"/>
    <n v="0"/>
    <n v="0"/>
    <n v="59"/>
    <s v="BASE DE DATOS"/>
    <m/>
  </r>
  <r>
    <s v="24"/>
    <x v="7"/>
    <s v="ELNM"/>
    <s v="53002696"/>
    <s v="53002696"/>
    <x v="2"/>
    <s v="3"/>
    <s v="S"/>
    <n v="0.35"/>
    <n v="0.35"/>
    <n v="2.3119999999999998"/>
    <n v="9.2479999999999993"/>
    <n v="11.56"/>
    <n v="0"/>
    <n v="83.45"/>
    <n v="0"/>
    <n v="0"/>
    <m/>
    <x v="0"/>
    <s v="ELNM530026963EL"/>
    <s v="Electro Norte Medio S. A. - Hidrandina"/>
    <x v="31"/>
    <x v="31"/>
    <s v="C. T. Chiquian"/>
    <x v="103"/>
    <s v="EL"/>
    <x v="2"/>
    <x v="176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1.56"/>
    <n v="1.1560000000000001E-2"/>
    <m/>
    <n v="2.9166666666666664E-2"/>
    <n v="2.9166666666666664E-2"/>
    <n v="0"/>
    <n v="-1.7763568394002505E-15"/>
    <n v="59"/>
    <s v="BASE DE DATOS"/>
    <m/>
  </r>
  <r>
    <s v="24"/>
    <x v="7"/>
    <s v="ELNM"/>
    <s v="53002696"/>
    <s v="53002696"/>
    <x v="2"/>
    <s v="4"/>
    <s v="S"/>
    <n v="0.5"/>
    <n v="0.45"/>
    <n v="37.47"/>
    <n v="106.587"/>
    <n v="144.05699999999999"/>
    <n v="0"/>
    <n v="617.29999999999995"/>
    <n v="0"/>
    <n v="0"/>
    <m/>
    <x v="0"/>
    <s v="ELNM530026964EL"/>
    <s v="Electro Norte Medio S. A. - Hidrandina"/>
    <x v="31"/>
    <x v="31"/>
    <s v="C. T. Chiquian"/>
    <x v="103"/>
    <s v="EL"/>
    <x v="2"/>
    <x v="177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44.05699999999999"/>
    <n v="0.14405699999999999"/>
    <m/>
    <n v="5.5555555555555552E-2"/>
    <n v="0.05"/>
    <n v="0"/>
    <n v="2.8421709430404007E-14"/>
    <n v="59"/>
    <s v="BASE DE DATOS"/>
    <m/>
  </r>
  <r>
    <s v="24"/>
    <x v="7"/>
    <s v="ELNM"/>
    <s v="33412324"/>
    <s v="33412324"/>
    <x v="2"/>
    <s v="TOTAL GRUPOS"/>
    <s v="S"/>
    <n v="0"/>
    <n v="0"/>
    <n v="649.755"/>
    <n v="2599.018"/>
    <n v="3248.7730000000001"/>
    <n v="0"/>
    <n v="328.25"/>
    <n v="0"/>
    <n v="0"/>
    <m/>
    <x v="0"/>
    <s v="ELNM33412324TOTAL GRUPOSEL"/>
    <s v="Electro Norte Medio S. A. - Hidrandina"/>
    <x v="31"/>
    <x v="31"/>
    <s v="C.T. de Emergencia Chao"/>
    <x v="117"/>
    <s v="EL"/>
    <x v="2"/>
    <x v="259"/>
    <x v="0"/>
    <s v="Instalado"/>
    <s v="Operativo"/>
    <s v="Distribuidora"/>
    <x v="0"/>
    <x v="0"/>
    <x v="1"/>
    <x v="0"/>
    <s v="Privado"/>
    <s v="LA LIBERTAD"/>
    <s v="LA LIBERTAD"/>
    <s v="VIRÚ"/>
    <s v="CHAO"/>
    <n v="0"/>
    <x v="1"/>
    <n v="0"/>
    <x v="0"/>
    <x v="0"/>
    <x v="0"/>
    <s v="MWh"/>
    <n v="3248.7730000000001"/>
    <n v="3.2487730000000004"/>
    <m/>
    <n v="1.9866666666666666"/>
    <n v="1.9866666666666666"/>
    <n v="0"/>
    <n v="0"/>
    <n v="59"/>
    <s v="BASE DE DATOS"/>
    <m/>
  </r>
  <r>
    <s v="24"/>
    <x v="6"/>
    <s v="ELNM"/>
    <s v="53002696"/>
    <s v="53002696"/>
    <x v="2"/>
    <s v="1"/>
    <s v="S"/>
    <n v="0.65"/>
    <n v="0.5"/>
    <n v="6.47"/>
    <n v="25.881"/>
    <n v="32.351999999999997"/>
    <n v="0"/>
    <n v="187.17"/>
    <n v="0"/>
    <n v="0"/>
    <m/>
    <x v="0"/>
    <s v="ELNM530026961EL"/>
    <s v="Electro Norte Medio S. A. - Hidrandina"/>
    <x v="31"/>
    <x v="31"/>
    <s v="C. T. Chiquian"/>
    <x v="103"/>
    <s v="EL"/>
    <x v="2"/>
    <x v="16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32.351999999999997"/>
    <n v="3.2351999999999999E-2"/>
    <m/>
    <n v="5.4166666666666669E-2"/>
    <n v="4.1666666666666664E-2"/>
    <n v="0"/>
    <n v="-9.9999999999766942E-4"/>
    <n v="59"/>
    <s v="BASE DE DATOS"/>
    <m/>
  </r>
  <r>
    <s v="24"/>
    <x v="6"/>
    <s v="ELNM"/>
    <s v="53002696"/>
    <s v="53002696"/>
    <x v="2"/>
    <s v="2"/>
    <s v="S"/>
    <n v="0.5"/>
    <n v="0.5"/>
    <n v="6.5170000000000003"/>
    <n v="26.067"/>
    <n v="32.584000000000003"/>
    <n v="0"/>
    <n v="106"/>
    <n v="0"/>
    <n v="0"/>
    <m/>
    <x v="0"/>
    <s v="ELNM530026962EL"/>
    <s v="Electro Norte Medio S. A. - Hidrandina"/>
    <x v="31"/>
    <x v="31"/>
    <s v="C. T. Chiquian"/>
    <x v="103"/>
    <s v="EL"/>
    <x v="2"/>
    <x v="17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32.584000000000003"/>
    <n v="3.2584000000000002E-2"/>
    <m/>
    <n v="4.1666666666666664E-2"/>
    <n v="4.1666666666666664E-2"/>
    <n v="0"/>
    <n v="0"/>
    <n v="59"/>
    <s v="BASE DE DATOS"/>
    <m/>
  </r>
  <r>
    <s v="24"/>
    <x v="6"/>
    <s v="ELNM"/>
    <s v="53002696"/>
    <s v="53002696"/>
    <x v="2"/>
    <s v="3"/>
    <s v="S"/>
    <n v="0.35"/>
    <n v="0.35"/>
    <n v="5.3680000000000003"/>
    <n v="21.472000000000001"/>
    <n v="26.84"/>
    <n v="0"/>
    <n v="239.32"/>
    <n v="0"/>
    <n v="0"/>
    <m/>
    <x v="0"/>
    <s v="ELNM530026963EL"/>
    <s v="Electro Norte Medio S. A. - Hidrandina"/>
    <x v="31"/>
    <x v="31"/>
    <s v="C. T. Chiquian"/>
    <x v="103"/>
    <s v="EL"/>
    <x v="2"/>
    <x v="176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26.84"/>
    <n v="2.6839999999999999E-2"/>
    <m/>
    <n v="2.9166666666666664E-2"/>
    <n v="2.9166666666666664E-2"/>
    <n v="0"/>
    <n v="3.5527136788005009E-15"/>
    <n v="59"/>
    <s v="BASE DE DATOS"/>
    <m/>
  </r>
  <r>
    <s v="24"/>
    <x v="6"/>
    <s v="ELNM"/>
    <s v="53002696"/>
    <s v="53002696"/>
    <x v="2"/>
    <s v="4"/>
    <s v="S"/>
    <n v="0.5"/>
    <n v="0.45"/>
    <n v="24.45"/>
    <n v="97.8"/>
    <n v="122.25"/>
    <n v="0"/>
    <n v="471.21"/>
    <n v="0"/>
    <n v="0"/>
    <m/>
    <x v="0"/>
    <s v="ELNM530026964EL"/>
    <s v="Electro Norte Medio S. A. - Hidrandina"/>
    <x v="31"/>
    <x v="31"/>
    <s v="C. T. Chiquian"/>
    <x v="103"/>
    <s v="EL"/>
    <x v="2"/>
    <x v="177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22.25"/>
    <n v="0.12225"/>
    <m/>
    <n v="5.5555555555555552E-2"/>
    <n v="0.05"/>
    <n v="0"/>
    <n v="0"/>
    <n v="59"/>
    <s v="BASE DE DATOS"/>
    <m/>
  </r>
  <r>
    <s v="24"/>
    <x v="6"/>
    <s v="ELNM"/>
    <s v="33412324"/>
    <s v="33412324"/>
    <x v="2"/>
    <s v="TOTAL GRUPOS"/>
    <s v="S"/>
    <n v="0"/>
    <n v="0"/>
    <n v="252.10599999999999"/>
    <n v="1008.423"/>
    <n v="1260.529"/>
    <n v="0"/>
    <n v="185.5"/>
    <n v="0"/>
    <n v="0"/>
    <m/>
    <x v="0"/>
    <s v="ELNM33412324TOTAL GRUPOSEL"/>
    <s v="Electro Norte Medio S. A. - Hidrandina"/>
    <x v="31"/>
    <x v="31"/>
    <s v="C.T. de Emergencia Chao"/>
    <x v="117"/>
    <s v="EL"/>
    <x v="2"/>
    <x v="259"/>
    <x v="0"/>
    <s v="Instalado"/>
    <s v="Operativo"/>
    <s v="Distribuidora"/>
    <x v="0"/>
    <x v="0"/>
    <x v="1"/>
    <x v="0"/>
    <s v="Privado"/>
    <s v="LA LIBERTAD"/>
    <s v="LA LIBERTAD"/>
    <s v="VIRÚ"/>
    <s v="CHAO"/>
    <n v="0"/>
    <x v="1"/>
    <n v="0"/>
    <x v="0"/>
    <x v="0"/>
    <x v="0"/>
    <s v="MWh"/>
    <n v="1260.529"/>
    <n v="1.260529"/>
    <m/>
    <n v="1.9866666666666666"/>
    <n v="1.9866666666666666"/>
    <n v="0"/>
    <n v="0"/>
    <n v="59"/>
    <s v="BASE DE DATOS"/>
    <m/>
  </r>
  <r>
    <s v="24"/>
    <x v="8"/>
    <s v="ELNM"/>
    <s v="53002696"/>
    <s v="53002696"/>
    <x v="2"/>
    <s v="1"/>
    <s v="S"/>
    <n v="0.65"/>
    <n v="0.5"/>
    <n v="3.7999999999999999E-2"/>
    <n v="0.152"/>
    <n v="0.19"/>
    <n v="0"/>
    <n v="7.32"/>
    <n v="0"/>
    <n v="0"/>
    <m/>
    <x v="0"/>
    <s v="ELNM530026961EL"/>
    <s v="Electro Norte Medio S. A. - Hidrandina"/>
    <x v="31"/>
    <x v="31"/>
    <s v="C. T. Chiquian"/>
    <x v="103"/>
    <s v="EL"/>
    <x v="2"/>
    <x v="16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.19"/>
    <n v="1.9000000000000001E-4"/>
    <m/>
    <n v="5.4166666666666669E-2"/>
    <n v="4.1666666666666664E-2"/>
    <n v="0"/>
    <n v="0"/>
    <n v="59"/>
    <s v="BASE DE DATOS"/>
    <m/>
  </r>
  <r>
    <s v="24"/>
    <x v="8"/>
    <s v="ELNM"/>
    <s v="53002696"/>
    <s v="53002696"/>
    <x v="2"/>
    <s v="2"/>
    <s v="S"/>
    <n v="0.5"/>
    <n v="0.5"/>
    <n v="5.5339999999999998"/>
    <n v="22.135999999999999"/>
    <n v="27.67"/>
    <n v="0"/>
    <n v="95.05"/>
    <n v="0"/>
    <n v="0"/>
    <m/>
    <x v="0"/>
    <s v="ELNM530026962EL"/>
    <s v="Electro Norte Medio S. A. - Hidrandina"/>
    <x v="31"/>
    <x v="31"/>
    <s v="C. T. Chiquian"/>
    <x v="103"/>
    <s v="EL"/>
    <x v="2"/>
    <x v="17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27.67"/>
    <n v="2.767E-2"/>
    <m/>
    <n v="4.1666666666666664E-2"/>
    <n v="4.1666666666666664E-2"/>
    <n v="0"/>
    <n v="-3.5527136788005009E-15"/>
    <n v="59"/>
    <s v="BASE DE DATOS"/>
    <m/>
  </r>
  <r>
    <s v="24"/>
    <x v="8"/>
    <s v="ELNM"/>
    <s v="53002696"/>
    <s v="53002696"/>
    <x v="2"/>
    <s v="3"/>
    <s v="S"/>
    <n v="0.35"/>
    <n v="0.35"/>
    <n v="0.30199999999999999"/>
    <n v="1.208"/>
    <n v="1.51"/>
    <n v="0"/>
    <n v="14.1"/>
    <n v="0"/>
    <n v="0"/>
    <m/>
    <x v="0"/>
    <s v="ELNM530026963EL"/>
    <s v="Electro Norte Medio S. A. - Hidrandina"/>
    <x v="31"/>
    <x v="31"/>
    <s v="C. T. Chiquian"/>
    <x v="103"/>
    <s v="EL"/>
    <x v="2"/>
    <x v="176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.51"/>
    <n v="1.5100000000000001E-3"/>
    <m/>
    <n v="2.9166666666666664E-2"/>
    <n v="2.9166666666666664E-2"/>
    <n v="0"/>
    <n v="0"/>
    <n v="59"/>
    <s v="BASE DE DATOS"/>
    <m/>
  </r>
  <r>
    <s v="24"/>
    <x v="8"/>
    <s v="ELNM"/>
    <s v="53002696"/>
    <s v="53002696"/>
    <x v="2"/>
    <s v="4"/>
    <s v="S"/>
    <n v="0.5"/>
    <n v="0.45"/>
    <n v="0"/>
    <n v="0"/>
    <n v="0"/>
    <n v="0"/>
    <n v="0"/>
    <n v="0"/>
    <n v="0"/>
    <m/>
    <x v="0"/>
    <s v="ELNM530026964EL"/>
    <s v="Electro Norte Medio S. A. - Hidrandina"/>
    <x v="31"/>
    <x v="31"/>
    <s v="C. T. Chiquian"/>
    <x v="103"/>
    <s v="EL"/>
    <x v="2"/>
    <x v="177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"/>
    <n v="0"/>
    <m/>
    <n v="5.5555555555555552E-2"/>
    <n v="0.05"/>
    <n v="0"/>
    <n v="0"/>
    <n v="59"/>
    <s v="BASE DE DATOS"/>
    <m/>
  </r>
  <r>
    <s v="24"/>
    <x v="8"/>
    <s v="ELNM"/>
    <s v="33412324"/>
    <s v="33412324"/>
    <x v="2"/>
    <s v="TOTAL GRUPOS"/>
    <s v="S"/>
    <n v="0"/>
    <n v="0"/>
    <n v="460.07"/>
    <n v="1840.278"/>
    <n v="2300.348"/>
    <n v="0"/>
    <n v="274.75"/>
    <n v="0"/>
    <n v="0"/>
    <m/>
    <x v="0"/>
    <s v="ELNM33412324TOTAL GRUPOSEL"/>
    <s v="Electro Norte Medio S. A. - Hidrandina"/>
    <x v="31"/>
    <x v="31"/>
    <s v="C.T. de Emergencia Chao"/>
    <x v="117"/>
    <s v="EL"/>
    <x v="2"/>
    <x v="259"/>
    <x v="0"/>
    <s v="Instalado"/>
    <s v="Operativo"/>
    <s v="Distribuidora"/>
    <x v="0"/>
    <x v="0"/>
    <x v="1"/>
    <x v="0"/>
    <s v="Privado"/>
    <s v="LA LIBERTAD"/>
    <s v="LA LIBERTAD"/>
    <s v="VIRÚ"/>
    <s v="CHAO"/>
    <n v="0"/>
    <x v="1"/>
    <n v="0"/>
    <x v="0"/>
    <x v="0"/>
    <x v="0"/>
    <s v="MWh"/>
    <n v="2300.348"/>
    <n v="2.3003480000000001"/>
    <m/>
    <n v="1.9866666666666666"/>
    <n v="1.9866666666666666"/>
    <n v="0"/>
    <n v="0"/>
    <n v="59"/>
    <s v="BASE DE DATOS"/>
    <m/>
  </r>
  <r>
    <s v="24"/>
    <x v="9"/>
    <s v="ELNM"/>
    <s v="53002696"/>
    <s v="53002696"/>
    <x v="2"/>
    <s v="1"/>
    <s v="S"/>
    <n v="0.65"/>
    <n v="0.5"/>
    <n v="4.7E-2"/>
    <n v="0.187"/>
    <n v="0.23400000000000001"/>
    <n v="0"/>
    <n v="3.56"/>
    <n v="0"/>
    <n v="0"/>
    <m/>
    <x v="0"/>
    <s v="ELNM530026961EL"/>
    <s v="Electro Norte Medio S. A. - Hidrandina"/>
    <x v="31"/>
    <x v="31"/>
    <s v="C. T. Chiquian"/>
    <x v="103"/>
    <s v="EL"/>
    <x v="2"/>
    <x v="16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.23400000000000001"/>
    <n v="2.3400000000000002E-4"/>
    <m/>
    <n v="5.4166666666666669E-2"/>
    <n v="4.1666666666666664E-2"/>
    <n v="0"/>
    <n v="-2.7755575615628914E-17"/>
    <n v="59"/>
    <s v="BASE DE DATOS"/>
    <m/>
  </r>
  <r>
    <s v="24"/>
    <x v="9"/>
    <s v="ELNM"/>
    <s v="53002696"/>
    <s v="53002696"/>
    <x v="2"/>
    <s v="2"/>
    <s v="S"/>
    <n v="0.5"/>
    <n v="0.5"/>
    <n v="0"/>
    <n v="0"/>
    <n v="0"/>
    <n v="0"/>
    <n v="0"/>
    <n v="0"/>
    <n v="0"/>
    <m/>
    <x v="0"/>
    <s v="ELNM530026962EL"/>
    <s v="Electro Norte Medio S. A. - Hidrandina"/>
    <x v="31"/>
    <x v="31"/>
    <s v="C. T. Chiquian"/>
    <x v="103"/>
    <s v="EL"/>
    <x v="2"/>
    <x v="17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"/>
    <n v="0"/>
    <m/>
    <n v="4.1666666666666664E-2"/>
    <n v="4.1666666666666664E-2"/>
    <n v="0"/>
    <n v="0"/>
    <n v="59"/>
    <s v="BASE DE DATOS"/>
    <m/>
  </r>
  <r>
    <s v="24"/>
    <x v="9"/>
    <s v="ELNM"/>
    <s v="53002696"/>
    <s v="53002696"/>
    <x v="2"/>
    <s v="3"/>
    <s v="S"/>
    <n v="0.35"/>
    <n v="0.35"/>
    <n v="0.218"/>
    <n v="0.872"/>
    <n v="1.0900000000000001"/>
    <n v="0"/>
    <n v="11.5"/>
    <n v="0"/>
    <n v="0"/>
    <m/>
    <x v="0"/>
    <s v="ELNM530026963EL"/>
    <s v="Electro Norte Medio S. A. - Hidrandina"/>
    <x v="31"/>
    <x v="31"/>
    <s v="C. T. Chiquian"/>
    <x v="103"/>
    <s v="EL"/>
    <x v="2"/>
    <x v="176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.0900000000000001"/>
    <n v="1.09E-3"/>
    <m/>
    <n v="2.9166666666666664E-2"/>
    <n v="2.9166666666666664E-2"/>
    <n v="0"/>
    <n v="0"/>
    <n v="59"/>
    <s v="BASE DE DATOS"/>
    <m/>
  </r>
  <r>
    <s v="24"/>
    <x v="9"/>
    <s v="ELNM"/>
    <s v="53002696"/>
    <s v="53002696"/>
    <x v="2"/>
    <s v="4"/>
    <s v="S"/>
    <n v="0.5"/>
    <n v="0.45"/>
    <n v="4.0739999999999998"/>
    <n v="16.295999999999999"/>
    <n v="20.37"/>
    <n v="0"/>
    <n v="76.58"/>
    <n v="0"/>
    <n v="0"/>
    <m/>
    <x v="0"/>
    <s v="ELNM530026964EL"/>
    <s v="Electro Norte Medio S. A. - Hidrandina"/>
    <x v="31"/>
    <x v="31"/>
    <s v="C. T. Chiquian"/>
    <x v="103"/>
    <s v="EL"/>
    <x v="2"/>
    <x v="177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20.37"/>
    <n v="2.0370000000000003E-2"/>
    <m/>
    <n v="5.5555555555555552E-2"/>
    <n v="0.05"/>
    <n v="0"/>
    <n v="-3.5527136788005009E-15"/>
    <n v="59"/>
    <s v="BASE DE DATOS"/>
    <m/>
  </r>
  <r>
    <s v="24"/>
    <x v="9"/>
    <s v="ELNM"/>
    <s v="33412324"/>
    <s v="33412324"/>
    <x v="2"/>
    <s v="TOTAL GRUPOS"/>
    <s v="S"/>
    <n v="0"/>
    <n v="0"/>
    <n v="764.73599999999999"/>
    <n v="3058.944"/>
    <n v="3823.68"/>
    <n v="0"/>
    <n v="363.5"/>
    <n v="0"/>
    <n v="0"/>
    <m/>
    <x v="0"/>
    <s v="ELNM33412324TOTAL GRUPOSEL"/>
    <s v="Electro Norte Medio S. A. - Hidrandina"/>
    <x v="31"/>
    <x v="31"/>
    <s v="C.T. de Emergencia Chao"/>
    <x v="117"/>
    <s v="EL"/>
    <x v="2"/>
    <x v="259"/>
    <x v="0"/>
    <s v="Instalado"/>
    <s v="Operativo"/>
    <s v="Distribuidora"/>
    <x v="0"/>
    <x v="0"/>
    <x v="1"/>
    <x v="0"/>
    <s v="Privado"/>
    <s v="LA LIBERTAD"/>
    <s v="LA LIBERTAD"/>
    <s v="VIRÚ"/>
    <s v="CHAO"/>
    <n v="0"/>
    <x v="1"/>
    <n v="0"/>
    <x v="0"/>
    <x v="0"/>
    <x v="0"/>
    <s v="MWh"/>
    <n v="3823.68"/>
    <n v="3.82368"/>
    <m/>
    <n v="1.9866666666666666"/>
    <n v="1.9866666666666666"/>
    <n v="0"/>
    <n v="0"/>
    <n v="59"/>
    <s v="BASE DE DATOS"/>
    <m/>
  </r>
  <r>
    <s v="24"/>
    <x v="10"/>
    <s v="ELNM"/>
    <s v="53002696"/>
    <s v="53002696"/>
    <x v="2"/>
    <s v="1"/>
    <s v="S"/>
    <n v="0.65"/>
    <n v="0.5"/>
    <n v="1.4E-2"/>
    <n v="5.8000000000000003E-2"/>
    <n v="7.1999999999999995E-2"/>
    <n v="0"/>
    <n v="1.3"/>
    <n v="0"/>
    <n v="0"/>
    <m/>
    <x v="0"/>
    <s v="ELNM530026961EL"/>
    <s v="Electro Norte Medio S. A. - Hidrandina"/>
    <x v="31"/>
    <x v="31"/>
    <s v="C. T. Chiquian"/>
    <x v="103"/>
    <s v="EL"/>
    <x v="2"/>
    <x v="16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7.1999999999999995E-2"/>
    <n v="7.1999999999999988E-5"/>
    <m/>
    <n v="5.4166666666666669E-2"/>
    <n v="4.1666666666666664E-2"/>
    <n v="0"/>
    <n v="1.3877787807814457E-17"/>
    <n v="59"/>
    <s v="BASE DE DATOS"/>
    <m/>
  </r>
  <r>
    <s v="24"/>
    <x v="10"/>
    <s v="ELNM"/>
    <s v="53002696"/>
    <s v="53002696"/>
    <x v="2"/>
    <s v="2"/>
    <s v="S"/>
    <n v="0.5"/>
    <n v="0.5"/>
    <n v="3.0739999999999998"/>
    <n v="12.298"/>
    <n v="15.372"/>
    <n v="0"/>
    <n v="55.34"/>
    <n v="0"/>
    <n v="0"/>
    <m/>
    <x v="0"/>
    <s v="ELNM530026962EL"/>
    <s v="Electro Norte Medio S. A. - Hidrandina"/>
    <x v="31"/>
    <x v="31"/>
    <s v="C. T. Chiquian"/>
    <x v="103"/>
    <s v="EL"/>
    <x v="2"/>
    <x v="175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15.372"/>
    <n v="1.5372E-2"/>
    <m/>
    <n v="4.1666666666666664E-2"/>
    <n v="4.1666666666666664E-2"/>
    <n v="0"/>
    <n v="0"/>
    <n v="59"/>
    <s v="BASE DE DATOS"/>
    <m/>
  </r>
  <r>
    <s v="24"/>
    <x v="10"/>
    <s v="ELNM"/>
    <s v="53002696"/>
    <s v="53002696"/>
    <x v="2"/>
    <s v="3"/>
    <s v="S"/>
    <n v="0.35"/>
    <n v="0.35"/>
    <n v="0.17599999999999999"/>
    <n v="0.70399999999999996"/>
    <n v="0.88"/>
    <n v="0"/>
    <n v="9.1999999999999993"/>
    <n v="0"/>
    <n v="0"/>
    <m/>
    <x v="0"/>
    <s v="ELNM530026963EL"/>
    <s v="Electro Norte Medio S. A. - Hidrandina"/>
    <x v="31"/>
    <x v="31"/>
    <s v="C. T. Chiquian"/>
    <x v="103"/>
    <s v="EL"/>
    <x v="2"/>
    <x v="176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.88"/>
    <n v="8.8000000000000003E-4"/>
    <m/>
    <n v="2.9166666666666664E-2"/>
    <n v="2.9166666666666664E-2"/>
    <n v="0"/>
    <n v="-1.1102230246251565E-16"/>
    <n v="59"/>
    <s v="BASE DE DATOS"/>
    <m/>
  </r>
  <r>
    <s v="24"/>
    <x v="10"/>
    <s v="ELNM"/>
    <s v="53002696"/>
    <s v="53002696"/>
    <x v="2"/>
    <s v="4"/>
    <s v="S"/>
    <n v="0.5"/>
    <n v="0.45"/>
    <n v="0"/>
    <n v="0"/>
    <n v="0"/>
    <n v="0"/>
    <n v="0"/>
    <n v="0"/>
    <n v="0"/>
    <m/>
    <x v="0"/>
    <s v="ELNM530026964EL"/>
    <s v="Electro Norte Medio S. A. - Hidrandina"/>
    <x v="31"/>
    <x v="31"/>
    <s v="C. T. Chiquian"/>
    <x v="103"/>
    <s v="EL"/>
    <x v="2"/>
    <x v="177"/>
    <x v="0"/>
    <s v="Instalado"/>
    <s v="Operativo"/>
    <s v="Distribuidora"/>
    <x v="0"/>
    <x v="1"/>
    <x v="1"/>
    <x v="0"/>
    <s v="Estatal"/>
    <s v="ANCASH"/>
    <s v="ANCASH"/>
    <s v="BOLOGNESI"/>
    <s v="CHIQUIAN"/>
    <n v="0"/>
    <x v="1"/>
    <n v="0"/>
    <x v="0"/>
    <x v="0"/>
    <x v="0"/>
    <s v="MWh"/>
    <n v="0"/>
    <n v="0"/>
    <m/>
    <n v="5.5555555555555552E-2"/>
    <n v="0.05"/>
    <n v="0"/>
    <n v="0"/>
    <n v="59"/>
    <s v="BASE DE DATOS"/>
    <m/>
  </r>
  <r>
    <s v="24"/>
    <x v="10"/>
    <s v="ELNM"/>
    <s v="33412324"/>
    <s v="33412324"/>
    <x v="2"/>
    <s v="TOTAL GRUPOS"/>
    <s v="S"/>
    <n v="0"/>
    <n v="0"/>
    <n v="762.26400000000001"/>
    <n v="3049.0549999999998"/>
    <n v="3811.319"/>
    <n v="0"/>
    <n v="359.5"/>
    <n v="0"/>
    <n v="0"/>
    <m/>
    <x v="0"/>
    <s v="ELNM33412324TOTAL GRUPOSEL"/>
    <s v="Electro Norte Medio S. A. - Hidrandina"/>
    <x v="31"/>
    <x v="31"/>
    <s v="C.T. de Emergencia Chao"/>
    <x v="117"/>
    <s v="EL"/>
    <x v="2"/>
    <x v="259"/>
    <x v="0"/>
    <s v="Instalado"/>
    <s v="Operativo"/>
    <s v="Distribuidora"/>
    <x v="0"/>
    <x v="0"/>
    <x v="1"/>
    <x v="0"/>
    <s v="Privado"/>
    <s v="LA LIBERTAD"/>
    <s v="LA LIBERTAD"/>
    <s v="VIRÚ"/>
    <s v="CHAO"/>
    <n v="0"/>
    <x v="1"/>
    <n v="0"/>
    <x v="0"/>
    <x v="0"/>
    <x v="0"/>
    <s v="MWh"/>
    <n v="3811.319"/>
    <n v="3.8113190000000001"/>
    <m/>
    <n v="1.9866666666666666"/>
    <n v="1.9866666666666666"/>
    <n v="0"/>
    <n v="0"/>
    <n v="59"/>
    <s v="BASE DE DATOS"/>
    <m/>
  </r>
  <r>
    <m/>
    <x v="12"/>
    <m/>
    <m/>
    <m/>
    <x v="4"/>
    <m/>
    <m/>
    <m/>
    <m/>
    <m/>
    <m/>
    <m/>
    <m/>
    <m/>
    <m/>
    <m/>
    <m/>
    <x v="0"/>
    <m/>
    <m/>
    <x v="40"/>
    <x v="40"/>
    <m/>
    <x v="118"/>
    <m/>
    <x v="4"/>
    <x v="260"/>
    <x v="1"/>
    <m/>
    <m/>
    <m/>
    <x v="1"/>
    <x v="2"/>
    <x v="2"/>
    <x v="1"/>
    <m/>
    <m/>
    <m/>
    <m/>
    <m/>
    <m/>
    <x v="7"/>
    <m/>
    <x v="2"/>
    <x v="5"/>
    <x v="1"/>
    <m/>
    <m/>
    <m/>
    <m/>
    <m/>
    <m/>
    <m/>
    <m/>
    <m/>
    <m/>
    <m/>
  </r>
  <r>
    <s v="24"/>
    <x v="0"/>
    <s v="EGEANA"/>
    <s v="11275911"/>
    <s v="11275911"/>
    <x v="5"/>
    <s v="G01"/>
    <s v="S"/>
    <n v="20.861999999999998"/>
    <n v="20.861999999999998"/>
    <n v="2329.9609999999998"/>
    <n v="12724.629000000001"/>
    <n v="15054.59"/>
    <n v="0"/>
    <n v="734.8"/>
    <n v="9.1999999999999993"/>
    <m/>
    <m/>
    <x v="0"/>
    <s v="EGEANA11275911G01HI"/>
    <s v="Empresa de Generación Eléctrica Santa Ana S.R.L."/>
    <x v="41"/>
    <x v="41"/>
    <s v="C. H. Renovandes"/>
    <x v="119"/>
    <s v="HI"/>
    <x v="5"/>
    <x v="261"/>
    <x v="2"/>
    <s v="Instalado"/>
    <s v="Operativo"/>
    <s v="Generadora"/>
    <x v="0"/>
    <x v="0"/>
    <x v="0"/>
    <x v="0"/>
    <s v="Privado"/>
    <s v="JUNIN"/>
    <s v="JUNIN"/>
    <s v="CHANCHAMAYO"/>
    <s v="PERENE"/>
    <n v="0"/>
    <x v="8"/>
    <n v="0"/>
    <x v="1"/>
    <x v="3"/>
    <x v="0"/>
    <s v="MWh"/>
    <n v="15054.59"/>
    <n v="15.054590000000001"/>
    <m/>
    <n v="1.7384999999999999"/>
    <n v="1.7384999999999999"/>
    <n v="0"/>
    <n v="0"/>
    <n v="39"/>
    <s v="BASE DE DATOS"/>
    <m/>
  </r>
  <r>
    <s v="24"/>
    <x v="0"/>
    <s v="LANGUI"/>
    <s v="31437845"/>
    <s v="31437845"/>
    <x v="5"/>
    <s v="Grupo 1"/>
    <s v="S"/>
    <n v="0.77"/>
    <n v="0.69"/>
    <n v="88.929000000000002"/>
    <n v="294.38099999999997"/>
    <n v="383.31"/>
    <n v="8.2799999999999994"/>
    <n v="651.41"/>
    <n v="84.3"/>
    <m/>
    <m/>
    <x v="0"/>
    <s v="LANGUI31437845Grupo 1HI"/>
    <s v="Central Hidroel‚ctrica Langui S.A."/>
    <x v="42"/>
    <x v="42"/>
    <s v="C. H. Langui"/>
    <x v="120"/>
    <s v="HI"/>
    <x v="5"/>
    <x v="16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383.31"/>
    <n v="0.38330999999999998"/>
    <m/>
    <n v="6.4166666666666664E-2"/>
    <n v="5.7499999999999996E-2"/>
    <n v="0"/>
    <n v="-5.6843418860808015E-14"/>
    <n v="10"/>
    <s v="BASE DE DATOS"/>
    <m/>
  </r>
  <r>
    <s v="24"/>
    <x v="0"/>
    <s v="LANGUI"/>
    <s v="31437845"/>
    <s v="31437845"/>
    <x v="5"/>
    <s v="Grupo 2"/>
    <s v="S"/>
    <n v="2.5"/>
    <n v="2.25"/>
    <n v="321.08699999999999"/>
    <n v="1062.886"/>
    <n v="1383.973"/>
    <n v="16.100000000000001"/>
    <n v="727.4"/>
    <n v="0.5"/>
    <m/>
    <m/>
    <x v="0"/>
    <s v="LANGUI31437845Grupo 2HI"/>
    <s v="Central Hidroel‚ctrica Langui S.A."/>
    <x v="42"/>
    <x v="42"/>
    <s v="C. H. Langui"/>
    <x v="120"/>
    <s v="HI"/>
    <x v="5"/>
    <x v="17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383.973"/>
    <n v="1.3839729999999999"/>
    <m/>
    <n v="0.20833333333333334"/>
    <n v="0.1875"/>
    <n v="0"/>
    <n v="0"/>
    <n v="10"/>
    <s v="BASE DE DATOS"/>
    <m/>
  </r>
  <r>
    <s v="24"/>
    <x v="0"/>
    <s v="LANGUI"/>
    <s v="31437845"/>
    <s v="31437845"/>
    <x v="5"/>
    <s v="Grupo 3"/>
    <s v="S"/>
    <n v="3.15"/>
    <n v="3"/>
    <n v="416.38600000000002"/>
    <n v="1378.354"/>
    <n v="1794.74"/>
    <n v="63.65"/>
    <n v="679.77"/>
    <n v="0.57999999999999996"/>
    <m/>
    <m/>
    <x v="0"/>
    <s v="LANGUI31437845Grupo 3HI"/>
    <s v="Central Hidroel‚ctrica Langui S.A."/>
    <x v="42"/>
    <x v="42"/>
    <s v="C. H. Langui"/>
    <x v="120"/>
    <s v="HI"/>
    <x v="5"/>
    <x v="176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794.74"/>
    <n v="1.79474"/>
    <m/>
    <n v="0.26250000000000001"/>
    <n v="0.25"/>
    <n v="0"/>
    <n v="0"/>
    <n v="10"/>
    <s v="BASE DE DATOS"/>
    <m/>
  </r>
  <r>
    <s v="24"/>
    <x v="0"/>
    <s v="ELCZAN"/>
    <s v="18302211"/>
    <s v="18302211"/>
    <x v="5"/>
    <s v="G1"/>
    <s v="S"/>
    <n v="6.6"/>
    <n v="6.5730000000000004"/>
    <n v="854.79200000000003"/>
    <n v="4044.6979999999999"/>
    <n v="4899.49"/>
    <n v="1.2"/>
    <n v="742.5"/>
    <n v="0.3"/>
    <m/>
    <m/>
    <x v="0"/>
    <s v="ELCZAN18302211G1HI"/>
    <s v="Electro Zaña S.A.C."/>
    <x v="43"/>
    <x v="43"/>
    <s v="C.H. Zaña"/>
    <x v="121"/>
    <s v="HI"/>
    <x v="5"/>
    <x v="36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4899.49"/>
    <n v="4.8994900000000001"/>
    <m/>
    <n v="0.54999999999999993"/>
    <n v="0.54775000000000007"/>
    <n v="0"/>
    <n v="0"/>
    <n v="26"/>
    <s v="BASE DE DATOS"/>
    <m/>
  </r>
  <r>
    <s v="24"/>
    <x v="0"/>
    <s v="ELCZAN"/>
    <s v="18302211"/>
    <s v="18302211"/>
    <x v="5"/>
    <s v="G2"/>
    <s v="S"/>
    <n v="6.6"/>
    <n v="6.5940000000000003"/>
    <n v="855.93499999999995"/>
    <n v="3918.549"/>
    <n v="4774.4840000000004"/>
    <n v="0.55000000000000004"/>
    <n v="725.02"/>
    <n v="18.43"/>
    <m/>
    <m/>
    <x v="0"/>
    <s v="ELCZAN18302211G2HI"/>
    <s v="Electro Zaña S.A.C."/>
    <x v="43"/>
    <x v="43"/>
    <s v="C.H. Zaña"/>
    <x v="121"/>
    <s v="HI"/>
    <x v="5"/>
    <x v="37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4774.4840000000004"/>
    <n v="4.7744840000000002"/>
    <m/>
    <n v="0.54999999999999993"/>
    <n v="0.54949999999999999"/>
    <n v="0"/>
    <n v="0"/>
    <n v="26"/>
    <s v="BASE DE DATOS"/>
    <m/>
  </r>
  <r>
    <s v="24"/>
    <x v="0"/>
    <s v="CHTING"/>
    <s v="18169608"/>
    <s v="18169608"/>
    <x v="5"/>
    <s v="Allis Charner 1-4"/>
    <s v="S"/>
    <n v="1.65"/>
    <n v="1.2"/>
    <n v="100.892"/>
    <n v="486.81099999999998"/>
    <n v="587.70299999999997"/>
    <n v="0.27"/>
    <n v="741.56"/>
    <n v="2.17"/>
    <m/>
    <m/>
    <x v="0"/>
    <s v="CHTING18169608Allis Charner 1-4HI"/>
    <s v="Compa¤ia Hidroel‚ctrica Tingo SA"/>
    <x v="44"/>
    <x v="44"/>
    <s v="C.H. Tingo"/>
    <x v="122"/>
    <s v="HI"/>
    <x v="5"/>
    <x v="262"/>
    <x v="2"/>
    <s v="Instalado"/>
    <s v="Operativo"/>
    <s v="Generadora"/>
    <x v="0"/>
    <x v="0"/>
    <x v="1"/>
    <x v="0"/>
    <s v="Privado"/>
    <s v="LIMA"/>
    <s v="LIMA"/>
    <s v="HUARAL"/>
    <s v="SANTA CRUZ DE ANDAMARCA"/>
    <n v="0"/>
    <x v="8"/>
    <n v="0"/>
    <x v="0"/>
    <x v="0"/>
    <x v="0"/>
    <s v="MWh"/>
    <n v="587.70299999999997"/>
    <n v="0.58770299999999998"/>
    <m/>
    <n v="0.13749999999999998"/>
    <n v="9.9999999999999992E-2"/>
    <n v="0"/>
    <n v="0"/>
    <n v="17"/>
    <s v="BASE DE DATOS"/>
    <m/>
  </r>
  <r>
    <s v="24"/>
    <x v="0"/>
    <s v="ELPU"/>
    <s v="51015199"/>
    <s v="51015199"/>
    <x v="5"/>
    <s v="BOVING 1"/>
    <s v="S"/>
    <n v="1.5"/>
    <n v="1.2"/>
    <n v="128.54"/>
    <n v="520.53"/>
    <n v="649.07000000000005"/>
    <n v="0"/>
    <n v="740"/>
    <n v="4"/>
    <m/>
    <m/>
    <x v="0"/>
    <s v="ELPU51015199BOVING 1HI"/>
    <s v="Electro Puno S.A.A."/>
    <x v="2"/>
    <x v="2"/>
    <s v="C. H. Sandia"/>
    <x v="123"/>
    <s v="HI"/>
    <x v="5"/>
    <x v="263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649.07000000000005"/>
    <n v="0.64907000000000004"/>
    <m/>
    <n v="0.125"/>
    <n v="9.9999999999999992E-2"/>
    <n v="0"/>
    <n v="-1.1368683772161603E-13"/>
    <n v="23"/>
    <s v="BASE DE DATOS"/>
    <m/>
  </r>
  <r>
    <s v="24"/>
    <x v="0"/>
    <s v="ELPU"/>
    <s v="51015199"/>
    <s v="51015199"/>
    <x v="5"/>
    <s v="BOVING 2"/>
    <s v="S"/>
    <n v="1.5"/>
    <n v="1.2"/>
    <n v="113.77"/>
    <n v="460.48"/>
    <n v="574.25"/>
    <n v="0"/>
    <n v="740.3"/>
    <n v="3.7"/>
    <m/>
    <m/>
    <x v="0"/>
    <s v="ELPU51015199BOVING 2HI"/>
    <s v="Electro Puno S.A.A."/>
    <x v="2"/>
    <x v="2"/>
    <s v="C. H. Sandia"/>
    <x v="123"/>
    <s v="HI"/>
    <x v="5"/>
    <x v="264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574.25"/>
    <n v="0.57425000000000004"/>
    <m/>
    <n v="0.125"/>
    <n v="9.9999999999999992E-2"/>
    <n v="0"/>
    <n v="0"/>
    <n v="23"/>
    <s v="BASE DE DATOS"/>
    <m/>
  </r>
  <r>
    <s v="24"/>
    <x v="0"/>
    <s v="ELPU"/>
    <s v="51015199"/>
    <s v="51015199"/>
    <x v="5"/>
    <s v="HYHC"/>
    <s v="S"/>
    <n v="1.5"/>
    <n v="1.29"/>
    <n v="0"/>
    <n v="0"/>
    <n v="0"/>
    <n v="0"/>
    <n v="0"/>
    <n v="744"/>
    <m/>
    <m/>
    <x v="0"/>
    <s v="ELPU51015199HYHCHI"/>
    <s v="Electro Puno S.A.A."/>
    <x v="2"/>
    <x v="2"/>
    <s v="C. H. Sandia"/>
    <x v="123"/>
    <s v="HI"/>
    <x v="5"/>
    <x v="265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0"/>
    <n v="0"/>
    <m/>
    <n v="0.125"/>
    <n v="0.1075"/>
    <n v="0"/>
    <n v="0"/>
    <n v="23"/>
    <s v="BASE DE DATOS"/>
    <m/>
  </r>
  <r>
    <s v="24"/>
    <x v="0"/>
    <s v="ELPU"/>
    <s v="51027522"/>
    <s v="51027522"/>
    <x v="5"/>
    <s v="PANELES SOLARES"/>
    <s v="S"/>
    <n v="0.27500000000000002"/>
    <n v="0.27"/>
    <n v="0.01"/>
    <n v="18.763000000000002"/>
    <n v="18.773"/>
    <n v="0"/>
    <n v="0"/>
    <n v="0"/>
    <m/>
    <m/>
    <x v="0"/>
    <s v="ELPU51027522PANELES SOLARESHI"/>
    <s v="Electro Puno S.A.A."/>
    <x v="2"/>
    <x v="2"/>
    <s v="C.S. AMANTANÍ"/>
    <x v="124"/>
    <s v="FV"/>
    <x v="6"/>
    <x v="266"/>
    <x v="3"/>
    <s v="Instalado"/>
    <s v="Operativo"/>
    <s v="Distribuidora"/>
    <x v="0"/>
    <x v="0"/>
    <x v="1"/>
    <x v="0"/>
    <s v="Estatal"/>
    <s v="PUNO"/>
    <s v="PUNO"/>
    <s v="SANDIA"/>
    <s v="SANDIA"/>
    <n v="0"/>
    <x v="9"/>
    <n v="0"/>
    <x v="0"/>
    <x v="0"/>
    <x v="0"/>
    <s v="MWh"/>
    <n v="18.773"/>
    <n v="1.8772999999999998E-2"/>
    <m/>
    <n v="2.2916666666666669E-2"/>
    <n v="2.2500000000000003E-2"/>
    <n v="0"/>
    <n v="3.5527136788005009E-15"/>
    <n v="23"/>
    <s v="BASE DE DATOS"/>
    <m/>
  </r>
  <r>
    <s v="24"/>
    <x v="0"/>
    <s v="ELSE"/>
    <s v="33006600"/>
    <s v="33006600"/>
    <x v="5"/>
    <s v="Grupo 1"/>
    <s v="S"/>
    <n v="0.16"/>
    <n v="0.14000000000000001"/>
    <n v="18.867999999999999"/>
    <n v="71.697000000000003"/>
    <n v="90.564999999999998"/>
    <n v="0"/>
    <n v="709.75"/>
    <n v="34.25"/>
    <m/>
    <m/>
    <x v="0"/>
    <s v="ELSE33006600Grupo 1HI"/>
    <s v="Electro Sur Este S. A."/>
    <x v="3"/>
    <x v="3"/>
    <s v="C. H. Huancaray"/>
    <x v="125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90.564999999999998"/>
    <n v="9.0564999999999993E-2"/>
    <m/>
    <n v="1.3333333333333334E-2"/>
    <n v="1.1250000000000001E-2"/>
    <n v="0"/>
    <n v="0"/>
    <n v="24"/>
    <s v="BASE DE DATOS"/>
    <m/>
  </r>
  <r>
    <s v="24"/>
    <x v="0"/>
    <s v="ELSE"/>
    <s v="33006600"/>
    <s v="33006600"/>
    <x v="5"/>
    <s v="Grupo 2"/>
    <s v="S"/>
    <n v="0.42"/>
    <n v="0.42"/>
    <n v="56.162999999999997"/>
    <n v="213.42"/>
    <n v="269.58300000000003"/>
    <n v="0"/>
    <n v="708.5"/>
    <n v="35.5"/>
    <m/>
    <m/>
    <x v="0"/>
    <s v="ELSE33006600Grupo 2HI"/>
    <s v="Electro Sur Este S. A."/>
    <x v="3"/>
    <x v="3"/>
    <s v="C. H. Huancaray"/>
    <x v="125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269.58300000000003"/>
    <n v="0.26958300000000002"/>
    <m/>
    <n v="3.4999999999999996E-2"/>
    <n v="3.4999999999999996E-2"/>
    <n v="0"/>
    <n v="-5.6843418860808015E-14"/>
    <n v="24"/>
    <s v="BASE DE DATOS"/>
    <m/>
  </r>
  <r>
    <s v="24"/>
    <x v="0"/>
    <s v="ELSE"/>
    <s v="33007600"/>
    <s v="33007600"/>
    <x v="5"/>
    <s v="Grupo 1"/>
    <s v="S"/>
    <n v="0.96599999999999997"/>
    <n v="0.96"/>
    <n v="142.26"/>
    <n v="540.58900000000006"/>
    <n v="682.85"/>
    <n v="0"/>
    <n v="731.75"/>
    <n v="12.25"/>
    <m/>
    <m/>
    <x v="0"/>
    <s v="ELSE33007600Grupo 1HI"/>
    <s v="Electro Sur Este S. A."/>
    <x v="3"/>
    <x v="3"/>
    <s v="C. H. Chumbao"/>
    <x v="126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682.85"/>
    <n v="0.68285000000000007"/>
    <m/>
    <n v="8.0500000000000002E-2"/>
    <n v="0.08"/>
    <n v="0"/>
    <n v="-9.9999999997635314E-4"/>
    <n v="24"/>
    <s v="BASE DE DATOS"/>
    <m/>
  </r>
  <r>
    <s v="24"/>
    <x v="0"/>
    <s v="ELSE"/>
    <s v="33007600"/>
    <s v="33007600"/>
    <x v="5"/>
    <s v="Grupo 2"/>
    <s v="S"/>
    <n v="0.96599999999999997"/>
    <n v="0.97"/>
    <n v="141.29"/>
    <n v="536.90200000000004"/>
    <n v="678.19200000000001"/>
    <n v="0"/>
    <n v="731.75"/>
    <n v="12.25"/>
    <m/>
    <m/>
    <x v="0"/>
    <s v="ELSE33007600Grupo 2HI"/>
    <s v="Electro Sur Este S. A."/>
    <x v="3"/>
    <x v="3"/>
    <s v="C. H. Chumbao"/>
    <x v="126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678.19200000000001"/>
    <n v="0.67819200000000002"/>
    <m/>
    <n v="8.0500000000000002E-2"/>
    <n v="8.0833333333333326E-2"/>
    <n v="0"/>
    <n v="0"/>
    <n v="24"/>
    <s v="BASE DE DATOS"/>
    <m/>
  </r>
  <r>
    <s v="24"/>
    <x v="0"/>
    <s v="ELSE"/>
    <s v="33008600"/>
    <s v="33008600"/>
    <x v="5"/>
    <s v="Grupo 1"/>
    <s v="S"/>
    <n v="0.59199999999999997"/>
    <n v="0.55000000000000004"/>
    <n v="81.903000000000006"/>
    <n v="311.23200000000003"/>
    <n v="393.13499999999999"/>
    <n v="3.5"/>
    <n v="723.75"/>
    <n v="16.75"/>
    <m/>
    <m/>
    <x v="0"/>
    <s v="ELSE33008600Grupo 1HI"/>
    <s v="Electro Sur Este S. A."/>
    <x v="3"/>
    <x v="3"/>
    <s v="C. H. Matará"/>
    <x v="127"/>
    <s v="HI"/>
    <x v="5"/>
    <x v="16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93.13499999999999"/>
    <n v="0.39313500000000001"/>
    <m/>
    <n v="4.9333333333333333E-2"/>
    <n v="4.5833333333333337E-2"/>
    <n v="0"/>
    <n v="5.6843418860808015E-14"/>
    <n v="24"/>
    <s v="BASE DE DATOS"/>
    <m/>
  </r>
  <r>
    <s v="24"/>
    <x v="0"/>
    <s v="ELSE"/>
    <s v="33008600"/>
    <s v="33008600"/>
    <x v="5"/>
    <s v="Grupo 2"/>
    <s v="S"/>
    <n v="0.59199999999999997"/>
    <n v="0.55000000000000004"/>
    <n v="81.450999999999993"/>
    <n v="309.51499999999999"/>
    <n v="390.96600000000001"/>
    <n v="0"/>
    <n v="724.5"/>
    <n v="19.5"/>
    <m/>
    <m/>
    <x v="0"/>
    <s v="ELSE33008600Grupo 2HI"/>
    <s v="Electro Sur Este S. A."/>
    <x v="3"/>
    <x v="3"/>
    <s v="C. H. Matará"/>
    <x v="127"/>
    <s v="HI"/>
    <x v="5"/>
    <x v="17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90.96600000000001"/>
    <n v="0.39096600000000004"/>
    <m/>
    <n v="4.9333333333333333E-2"/>
    <n v="4.5833333333333337E-2"/>
    <n v="0"/>
    <n v="0"/>
    <n v="24"/>
    <s v="BASE DE DATOS"/>
    <m/>
  </r>
  <r>
    <s v="24"/>
    <x v="0"/>
    <s v="ELSE"/>
    <s v="33008600"/>
    <s v="33008600"/>
    <x v="5"/>
    <s v="Grupo 3"/>
    <s v="S"/>
    <n v="0.42"/>
    <n v="0.42"/>
    <n v="58.968000000000004"/>
    <n v="224.07900000000001"/>
    <n v="283.04700000000003"/>
    <n v="0"/>
    <n v="727"/>
    <n v="17"/>
    <m/>
    <m/>
    <x v="0"/>
    <s v="ELSE33008600Grupo 3HI"/>
    <s v="Electro Sur Este S. A."/>
    <x v="3"/>
    <x v="3"/>
    <s v="C. H. Matará"/>
    <x v="127"/>
    <s v="HI"/>
    <x v="5"/>
    <x v="176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283.04700000000003"/>
    <n v="0.28304700000000005"/>
    <m/>
    <n v="3.4999999999999996E-2"/>
    <n v="3.4999999999999996E-2"/>
    <n v="0"/>
    <n v="0"/>
    <n v="24"/>
    <s v="BASE DE DATOS"/>
    <m/>
  </r>
  <r>
    <s v="24"/>
    <x v="0"/>
    <s v="ELSE"/>
    <s v="33009600"/>
    <s v="33009600"/>
    <x v="5"/>
    <s v="Francis I"/>
    <s v="S"/>
    <n v="0.2"/>
    <n v="0.2"/>
    <n v="20.896000000000001"/>
    <n v="79.403999999999996"/>
    <n v="100.3"/>
    <n v="0"/>
    <n v="685.5"/>
    <n v="58.5"/>
    <m/>
    <m/>
    <x v="0"/>
    <s v="ELSE33009600Francis IHI"/>
    <s v="Electro Sur Este S. A."/>
    <x v="3"/>
    <x v="3"/>
    <s v="C. H. Vilcabamba"/>
    <x v="128"/>
    <s v="HI"/>
    <x v="5"/>
    <x v="267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00.3"/>
    <n v="0.1003"/>
    <m/>
    <n v="1.6666666666666666E-2"/>
    <n v="1.6666666666666666E-2"/>
    <n v="0"/>
    <n v="0"/>
    <n v="24"/>
    <s v="BASE DE DATOS"/>
    <m/>
  </r>
  <r>
    <s v="24"/>
    <x v="0"/>
    <s v="ELSE"/>
    <s v="33009600"/>
    <s v="33009600"/>
    <x v="5"/>
    <s v="Francis II"/>
    <s v="S"/>
    <n v="0.2"/>
    <n v="0.2"/>
    <n v="20.282"/>
    <n v="77.070999999999998"/>
    <n v="97.352999999999994"/>
    <n v="0"/>
    <n v="673.75"/>
    <n v="70.25"/>
    <m/>
    <m/>
    <x v="0"/>
    <s v="ELSE33009600Francis IIHI"/>
    <s v="Electro Sur Este S. A."/>
    <x v="3"/>
    <x v="3"/>
    <s v="C. H. Vilcabamba"/>
    <x v="128"/>
    <s v="HI"/>
    <x v="5"/>
    <x v="268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97.352999999999994"/>
    <n v="9.7352999999999995E-2"/>
    <m/>
    <n v="1.6666666666666666E-2"/>
    <n v="1.6666666666666666E-2"/>
    <n v="0"/>
    <n v="0"/>
    <n v="24"/>
    <s v="BASE DE DATOS"/>
    <m/>
  </r>
  <r>
    <s v="24"/>
    <x v="0"/>
    <s v="ELSE"/>
    <s v="33010600"/>
    <s v="33010600"/>
    <x v="5"/>
    <s v="Pelton"/>
    <s v="S"/>
    <n v="1.6"/>
    <n v="1.5"/>
    <n v="96.679000000000002"/>
    <n v="367.38"/>
    <n v="464.05900000000003"/>
    <n v="0"/>
    <n v="721.25"/>
    <n v="22.75"/>
    <m/>
    <m/>
    <x v="0"/>
    <s v="ELSE33010600PeltonHI"/>
    <s v="Electro Sur Este S. A."/>
    <x v="3"/>
    <x v="3"/>
    <s v="C. H. Mancahuara"/>
    <x v="129"/>
    <s v="HI"/>
    <x v="5"/>
    <x v="269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464.05900000000003"/>
    <n v="0.464059"/>
    <m/>
    <n v="0.13333333333333333"/>
    <n v="0.125"/>
    <n v="0"/>
    <n v="-5.6843418860808015E-14"/>
    <n v="24"/>
    <s v="BASE DE DATOS"/>
    <m/>
  </r>
  <r>
    <s v="24"/>
    <x v="0"/>
    <s v="ELSE"/>
    <s v="33010600"/>
    <s v="33010600"/>
    <x v="5"/>
    <s v="Pelton 2"/>
    <s v="S"/>
    <n v="1.6"/>
    <n v="1.5"/>
    <n v="189.65199999999999"/>
    <n v="720.67899999999997"/>
    <n v="910.33100000000002"/>
    <n v="0"/>
    <n v="713"/>
    <n v="31"/>
    <m/>
    <m/>
    <x v="0"/>
    <s v="ELSE33010600Pelton 2HI"/>
    <s v="Electro Sur Este S. A."/>
    <x v="3"/>
    <x v="3"/>
    <s v="C. H. Mancahuara"/>
    <x v="129"/>
    <s v="HI"/>
    <x v="5"/>
    <x v="270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910.33100000000002"/>
    <n v="0.910331"/>
    <m/>
    <n v="0.13333333333333333"/>
    <n v="0.125"/>
    <n v="0"/>
    <n v="-1.1368683772161603E-13"/>
    <n v="24"/>
    <s v="BASE DE DATOS"/>
    <m/>
  </r>
  <r>
    <s v="24"/>
    <x v="0"/>
    <s v="ELSE"/>
    <s v="00400000"/>
    <s v="00400000"/>
    <x v="5"/>
    <s v="Grupo 1"/>
    <s v="S"/>
    <n v="0.312"/>
    <n v="0.28999999999999998"/>
    <n v="43.334000000000003"/>
    <n v="164.66900000000001"/>
    <n v="208.00299999999999"/>
    <n v="0"/>
    <n v="734.75"/>
    <n v="9.25"/>
    <m/>
    <m/>
    <x v="0"/>
    <s v="ELSE00400000Grupo 1HI"/>
    <s v="Electro Sur Este S. A."/>
    <x v="3"/>
    <x v="3"/>
    <s v="C. H. Hercca"/>
    <x v="130"/>
    <s v="HI"/>
    <x v="5"/>
    <x v="16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08.00299999999999"/>
    <n v="0.20800299999999999"/>
    <m/>
    <n v="2.5999999999999999E-2"/>
    <n v="2.4166666666666666E-2"/>
    <n v="0"/>
    <n v="2.8421709430404007E-14"/>
    <n v="24"/>
    <s v="BASE DE DATOS"/>
    <m/>
  </r>
  <r>
    <s v="24"/>
    <x v="0"/>
    <s v="ELSE"/>
    <s v="00400000"/>
    <s v="00400000"/>
    <x v="5"/>
    <s v="Grupo 2"/>
    <s v="S"/>
    <n v="0.312"/>
    <n v="0.28999999999999998"/>
    <n v="43.531999999999996"/>
    <n v="165.423"/>
    <n v="208.95500000000001"/>
    <n v="0"/>
    <n v="734.75"/>
    <n v="9.25"/>
    <m/>
    <m/>
    <x v="0"/>
    <s v="ELSE00400000Grupo 2HI"/>
    <s v="Electro Sur Este S. A."/>
    <x v="3"/>
    <x v="3"/>
    <s v="C. H. Hercca"/>
    <x v="130"/>
    <s v="HI"/>
    <x v="5"/>
    <x v="17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08.95500000000001"/>
    <n v="0.208955"/>
    <m/>
    <n v="2.5999999999999999E-2"/>
    <n v="2.4166666666666666E-2"/>
    <n v="0"/>
    <n v="-2.8421709430404007E-14"/>
    <n v="24"/>
    <s v="BASE DE DATOS"/>
    <m/>
  </r>
  <r>
    <s v="24"/>
    <x v="0"/>
    <s v="ELSE"/>
    <s v="00400000"/>
    <s v="00400000"/>
    <x v="5"/>
    <s v="Grupo 3"/>
    <s v="S"/>
    <n v="0.41599999999999998"/>
    <n v="0.41"/>
    <n v="64.031000000000006"/>
    <n v="243.316"/>
    <n v="307.34699999999998"/>
    <n v="0"/>
    <n v="737.75"/>
    <n v="6.25"/>
    <m/>
    <m/>
    <x v="0"/>
    <s v="ELSE00400000Grupo 3HI"/>
    <s v="Electro Sur Este S. A."/>
    <x v="3"/>
    <x v="3"/>
    <s v="C. H. Hercca"/>
    <x v="130"/>
    <s v="HI"/>
    <x v="5"/>
    <x v="176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307.34699999999998"/>
    <n v="0.30734699999999998"/>
    <m/>
    <n v="3.4666666666666665E-2"/>
    <n v="3.4166666666666665E-2"/>
    <n v="0"/>
    <n v="0"/>
    <n v="24"/>
    <s v="BASE DE DATOS"/>
    <m/>
  </r>
  <r>
    <s v="24"/>
    <x v="0"/>
    <s v="ELSE"/>
    <s v="51013098"/>
    <s v="51013098"/>
    <x v="5"/>
    <s v="Grupo 1"/>
    <s v="S"/>
    <n v="0.5"/>
    <n v="0.5"/>
    <n v="59.874000000000002"/>
    <n v="227.52099999999999"/>
    <n v="287.39499999999998"/>
    <n v="0"/>
    <n v="729.75"/>
    <n v="14.25"/>
    <m/>
    <m/>
    <x v="0"/>
    <s v="ELSE51013098Grupo 1HI"/>
    <s v="Electro Sur Este S. A."/>
    <x v="3"/>
    <x v="3"/>
    <s v="C. H. Chuyapi"/>
    <x v="131"/>
    <s v="HI"/>
    <x v="5"/>
    <x v="16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287.39499999999998"/>
    <n v="0.28739499999999996"/>
    <m/>
    <n v="4.1666666666666664E-2"/>
    <n v="4.1666666666666664E-2"/>
    <n v="0"/>
    <n v="0"/>
    <n v="24"/>
    <s v="BASE DE DATOS"/>
    <m/>
  </r>
  <r>
    <s v="24"/>
    <x v="0"/>
    <s v="ELSE"/>
    <s v="51013098"/>
    <s v="51013098"/>
    <x v="5"/>
    <s v="Grupo 2"/>
    <s v="S"/>
    <n v="0.5"/>
    <n v="0.5"/>
    <n v="66.481999999999999"/>
    <n v="252.63200000000001"/>
    <n v="319.11500000000001"/>
    <n v="0"/>
    <n v="731.25"/>
    <n v="12.75"/>
    <m/>
    <m/>
    <x v="0"/>
    <s v="ELSE51013098Grupo 2HI"/>
    <s v="Electro Sur Este S. A."/>
    <x v="3"/>
    <x v="3"/>
    <s v="C. H. Chuyapi"/>
    <x v="131"/>
    <s v="HI"/>
    <x v="5"/>
    <x v="17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319.11500000000001"/>
    <n v="0.31911499999999998"/>
    <m/>
    <n v="4.1666666666666664E-2"/>
    <n v="4.1666666666666664E-2"/>
    <n v="0"/>
    <n v="-9.9999999997635314E-4"/>
    <n v="24"/>
    <s v="BASE DE DATOS"/>
    <m/>
  </r>
  <r>
    <s v="24"/>
    <x v="0"/>
    <s v="ELSE"/>
    <s v="51013098"/>
    <s v="51013098"/>
    <x v="5"/>
    <s v="Grupo 3"/>
    <s v="S"/>
    <n v="0.5"/>
    <n v="0.4"/>
    <n v="29.408999999999999"/>
    <n v="111.753"/>
    <n v="141.16200000000001"/>
    <n v="0"/>
    <n v="675"/>
    <n v="69"/>
    <m/>
    <m/>
    <x v="0"/>
    <s v="ELSE51013098Grupo 3HI"/>
    <s v="Electro Sur Este S. A."/>
    <x v="3"/>
    <x v="3"/>
    <s v="C. H. Chuyapi"/>
    <x v="131"/>
    <s v="HI"/>
    <x v="5"/>
    <x v="176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141.16200000000001"/>
    <n v="0.14116200000000001"/>
    <m/>
    <n v="4.1666666666666664E-2"/>
    <n v="3.3333333333333333E-2"/>
    <n v="0"/>
    <n v="0"/>
    <n v="24"/>
    <s v="BASE DE DATOS"/>
    <m/>
  </r>
  <r>
    <s v="24"/>
    <x v="0"/>
    <s v="UCAYAL"/>
    <s v="33031200"/>
    <s v="33031200"/>
    <x v="5"/>
    <s v="Grupo 1"/>
    <s v="S"/>
    <n v="0.24"/>
    <n v="0.23"/>
    <n v="29.204999999999998"/>
    <n v="109"/>
    <n v="138.20500000000001"/>
    <n v="0"/>
    <n v="640"/>
    <n v="0"/>
    <m/>
    <m/>
    <x v="0"/>
    <s v="UCAYAL33031200Grupo 1HI"/>
    <s v="Electro Ucayali S.A."/>
    <x v="4"/>
    <x v="4"/>
    <s v="C.H. CANUJA"/>
    <x v="132"/>
    <s v="HI"/>
    <x v="5"/>
    <x v="16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138.20500000000001"/>
    <n v="0.13820500000000002"/>
    <m/>
    <n v="0.02"/>
    <n v="1.9166666666666669E-2"/>
    <n v="0"/>
    <n v="-2.8421709430404007E-14"/>
    <n v="25"/>
    <s v="BASE DE DATOS"/>
    <m/>
  </r>
  <r>
    <s v="24"/>
    <x v="0"/>
    <s v="UCAYAL"/>
    <s v="33031200"/>
    <s v="33031200"/>
    <x v="5"/>
    <s v="Grupo 2"/>
    <s v="S"/>
    <n v="0.13"/>
    <n v="0.12"/>
    <n v="4.0030000000000001"/>
    <n v="12.28"/>
    <n v="16.283000000000001"/>
    <n v="0"/>
    <n v="370"/>
    <n v="0"/>
    <m/>
    <m/>
    <x v="0"/>
    <s v="UCAYAL33031200Grupo 2HI"/>
    <s v="Electro Ucayali S.A."/>
    <x v="4"/>
    <x v="4"/>
    <s v="C.H. CANUJA"/>
    <x v="132"/>
    <s v="HI"/>
    <x v="5"/>
    <x v="17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16.283000000000001"/>
    <n v="1.6283000000000002E-2"/>
    <m/>
    <n v="1.0833333333333334E-2"/>
    <n v="0.01"/>
    <n v="0"/>
    <n v="0"/>
    <n v="25"/>
    <s v="BASE DE DATOS"/>
    <m/>
  </r>
  <r>
    <s v="24"/>
    <x v="0"/>
    <s v="UCAYAL"/>
    <s v="33031200"/>
    <s v="33031200"/>
    <x v="5"/>
    <s v="Grupo 3"/>
    <s v="S"/>
    <n v="0.5"/>
    <n v="0.48"/>
    <n v="76.075999999999993"/>
    <n v="287.86500000000001"/>
    <n v="363.94099999999997"/>
    <n v="0"/>
    <n v="724"/>
    <n v="0"/>
    <m/>
    <m/>
    <x v="0"/>
    <s v="UCAYAL33031200Grupo 3HI"/>
    <s v="Electro Ucayali S.A."/>
    <x v="4"/>
    <x v="4"/>
    <s v="C.H. CANUJA"/>
    <x v="132"/>
    <s v="HI"/>
    <x v="5"/>
    <x v="176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363.94099999999997"/>
    <n v="0.36394099999999996"/>
    <m/>
    <n v="4.1666666666666664E-2"/>
    <n v="0.04"/>
    <n v="0"/>
    <n v="5.6843418860808015E-14"/>
    <n v="25"/>
    <s v="BASE DE DATOS"/>
    <m/>
  </r>
  <r>
    <s v="24"/>
    <x v="0"/>
    <s v="UCAYAL"/>
    <s v="51027119"/>
    <s v="51027119"/>
    <x v="5"/>
    <s v="690 PANELES FOTOVOL"/>
    <s v="S"/>
    <n v="0.01"/>
    <n v="0.01"/>
    <n v="2.06"/>
    <n v="4.109"/>
    <n v="6.1689999999999996"/>
    <n v="0"/>
    <n v="720"/>
    <n v="0"/>
    <m/>
    <m/>
    <x v="0"/>
    <s v="UCAYAL51027119690 PANELES FOTOVOLHI"/>
    <s v="Electro Ucayali S.A."/>
    <x v="4"/>
    <x v="4"/>
    <s v="C. S. PURUS"/>
    <x v="133"/>
    <s v="FV"/>
    <x v="6"/>
    <x v="271"/>
    <x v="3"/>
    <s v="Instalado"/>
    <s v="Operativo"/>
    <s v="Distribuidora"/>
    <x v="0"/>
    <x v="1"/>
    <x v="1"/>
    <x v="0"/>
    <s v="Estatal"/>
    <s v="UCAYALI"/>
    <s v="UCAYALI"/>
    <s v="PURUS"/>
    <s v="PURUS"/>
    <n v="0"/>
    <x v="9"/>
    <n v="0"/>
    <x v="0"/>
    <x v="0"/>
    <x v="0"/>
    <s v="MWh"/>
    <n v="6.1689999999999996"/>
    <n v="6.169E-3"/>
    <m/>
    <n v="8.3333333333333339E-4"/>
    <n v="8.3333333333333339E-4"/>
    <n v="0"/>
    <n v="8.8817841970012523E-16"/>
    <n v="25"/>
    <s v="BASE DE DATOS"/>
    <m/>
  </r>
  <r>
    <s v="24"/>
    <x v="0"/>
    <s v="ELC"/>
    <s v="31007793"/>
    <s v="31007793"/>
    <x v="5"/>
    <s v="G-1"/>
    <s v="S"/>
    <n v="0.63"/>
    <n v="0.56100000000000005"/>
    <n v="0"/>
    <n v="0"/>
    <n v="0"/>
    <n v="0"/>
    <n v="0"/>
    <n v="0"/>
    <m/>
    <m/>
    <x v="0"/>
    <s v="ELC31007793G-1HI"/>
    <s v="Electro Centro S. A."/>
    <x v="5"/>
    <x v="5"/>
    <s v="C. H. Pichanaki"/>
    <x v="134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0"/>
    <n v="0"/>
    <m/>
    <n v="5.2499999999999998E-2"/>
    <n v="4.6750000000000007E-2"/>
    <n v="0"/>
    <n v="0"/>
    <n v="27"/>
    <s v="BASE DE DATOS"/>
    <m/>
  </r>
  <r>
    <s v="24"/>
    <x v="0"/>
    <s v="ELC"/>
    <s v="31007793"/>
    <s v="31007793"/>
    <x v="5"/>
    <s v="G-2"/>
    <s v="S"/>
    <n v="0.63"/>
    <n v="0.56100000000000005"/>
    <n v="57.978999999999999"/>
    <n v="217.43299999999999"/>
    <n v="275.41199999999998"/>
    <n v="0"/>
    <n v="708.28"/>
    <n v="0"/>
    <m/>
    <m/>
    <x v="0"/>
    <s v="ELC31007793G-2HI"/>
    <s v="Electro Centro S. A."/>
    <x v="5"/>
    <x v="5"/>
    <s v="C. H. Pichanaki"/>
    <x v="134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275.41199999999998"/>
    <n v="0.27541199999999999"/>
    <m/>
    <n v="5.2499999999999998E-2"/>
    <n v="4.6750000000000007E-2"/>
    <n v="0"/>
    <n v="0"/>
    <n v="27"/>
    <s v="BASE DE DATOS"/>
    <m/>
  </r>
  <r>
    <s v="24"/>
    <x v="0"/>
    <s v="ELC"/>
    <s v="31007893"/>
    <s v="31007893"/>
    <x v="5"/>
    <s v="G-1"/>
    <s v="S"/>
    <n v="0.52"/>
    <n v="0.46"/>
    <n v="50.406999999999996"/>
    <n v="188.364"/>
    <n v="238.77099999999999"/>
    <n v="0"/>
    <n v="731.13"/>
    <n v="0"/>
    <m/>
    <m/>
    <x v="0"/>
    <s v="ELC31007893G-1HI"/>
    <s v="Electro Centro S. A."/>
    <x v="5"/>
    <x v="5"/>
    <s v="C. H. Quicapata"/>
    <x v="135"/>
    <s v="HI"/>
    <x v="5"/>
    <x v="28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238.77099999999999"/>
    <n v="0.23877099999999998"/>
    <m/>
    <n v="4.3333333333333335E-2"/>
    <n v="3.8333333333333337E-2"/>
    <n v="0"/>
    <n v="2.8421709430404007E-14"/>
    <n v="27"/>
    <s v="BASE DE DATOS"/>
    <m/>
  </r>
  <r>
    <s v="24"/>
    <x v="0"/>
    <s v="ELC"/>
    <s v="31007893"/>
    <s v="31007893"/>
    <x v="5"/>
    <s v="G-2"/>
    <s v="S"/>
    <n v="0.52"/>
    <n v="0.46"/>
    <n v="55.645000000000003"/>
    <n v="207.12700000000001"/>
    <n v="262.77199999999999"/>
    <n v="0"/>
    <n v="729.4"/>
    <n v="0"/>
    <m/>
    <m/>
    <x v="0"/>
    <s v="ELC31007893G-2HI"/>
    <s v="Electro Centro S. A."/>
    <x v="5"/>
    <x v="5"/>
    <s v="C. H. Quicapata"/>
    <x v="135"/>
    <s v="HI"/>
    <x v="5"/>
    <x v="29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262.77199999999999"/>
    <n v="0.26277200000000001"/>
    <m/>
    <n v="4.3333333333333335E-2"/>
    <n v="3.8333333333333337E-2"/>
    <n v="0"/>
    <n v="0"/>
    <n v="27"/>
    <s v="BASE DE DATOS"/>
    <m/>
  </r>
  <r>
    <s v="24"/>
    <x v="0"/>
    <s v="ELC"/>
    <s v="31007993"/>
    <s v="31007993"/>
    <x v="5"/>
    <s v="G-1"/>
    <s v="S"/>
    <n v="0.25"/>
    <n v="0.25"/>
    <n v="30.97"/>
    <n v="114.736"/>
    <n v="145.70599999999999"/>
    <n v="0"/>
    <n v="691.18"/>
    <n v="0"/>
    <m/>
    <m/>
    <x v="0"/>
    <s v="ELC31007993G-1HI"/>
    <s v="Electro Centro S. A."/>
    <x v="5"/>
    <x v="5"/>
    <s v="C. H. Chamisería"/>
    <x v="136"/>
    <s v="HI"/>
    <x v="5"/>
    <x v="28"/>
    <x v="2"/>
    <s v="Instalado"/>
    <s v="Operativo"/>
    <s v="Distribuidora"/>
    <x v="0"/>
    <x v="0"/>
    <x v="1"/>
    <x v="0"/>
    <s v="Estatal"/>
    <s v="JUNIN"/>
    <s v="JUNIN"/>
    <s v="HUANCAYO "/>
    <s v="EL TAMBO"/>
    <n v="0"/>
    <x v="8"/>
    <n v="0"/>
    <x v="0"/>
    <x v="0"/>
    <x v="0"/>
    <s v="MWh"/>
    <n v="145.70599999999999"/>
    <n v="0.145706"/>
    <m/>
    <n v="2.0833333333333332E-2"/>
    <n v="2.0833333333333332E-2"/>
    <n v="0"/>
    <n v="2.8421709430404007E-14"/>
    <n v="27"/>
    <s v="BASE DE DATOS"/>
    <m/>
  </r>
  <r>
    <s v="24"/>
    <x v="0"/>
    <s v="ELC"/>
    <s v="31008493"/>
    <s v="31008493"/>
    <x v="5"/>
    <s v="G-1"/>
    <s v="S"/>
    <n v="1.92"/>
    <n v="1.675"/>
    <n v="152.876"/>
    <n v="597.91"/>
    <n v="750.78599999999994"/>
    <n v="0"/>
    <n v="743.04"/>
    <n v="0"/>
    <m/>
    <m/>
    <x v="0"/>
    <s v="ELC31008493G-1HI"/>
    <s v="Electro Centro S. A."/>
    <x v="5"/>
    <x v="5"/>
    <s v="C. H. Sicaya Huarisca"/>
    <x v="137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750.78599999999994"/>
    <n v="0.75078599999999995"/>
    <m/>
    <n v="0.16"/>
    <n v="0.13958333333333334"/>
    <n v="0"/>
    <n v="0"/>
    <n v="27"/>
    <s v="BASE DE DATOS"/>
    <m/>
  </r>
  <r>
    <s v="24"/>
    <x v="0"/>
    <s v="ELC"/>
    <s v="31008493"/>
    <s v="31008493"/>
    <x v="5"/>
    <s v="G-2"/>
    <s v="S"/>
    <n v="1.92"/>
    <n v="1.675"/>
    <n v="154.24799999999999"/>
    <n v="587.04399999999998"/>
    <n v="741.29200000000003"/>
    <n v="0"/>
    <n v="734.7"/>
    <n v="0"/>
    <m/>
    <m/>
    <x v="0"/>
    <s v="ELC31008493G-2HI"/>
    <s v="Electro Centro S. A."/>
    <x v="5"/>
    <x v="5"/>
    <s v="C. H. Sicaya Huarisca"/>
    <x v="137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741.29200000000003"/>
    <n v="0.74129200000000006"/>
    <m/>
    <n v="0.16"/>
    <n v="0.13958333333333334"/>
    <n v="0"/>
    <n v="-1.1368683772161603E-13"/>
    <n v="27"/>
    <s v="BASE DE DATOS"/>
    <m/>
  </r>
  <r>
    <s v="24"/>
    <x v="0"/>
    <s v="ELC"/>
    <s v="31008893"/>
    <s v="31008893"/>
    <x v="5"/>
    <s v="G-1"/>
    <s v="S"/>
    <n v="1.46"/>
    <n v="1.34"/>
    <n v="133.08199999999999"/>
    <n v="497.67899999999997"/>
    <n v="630.76099999999997"/>
    <n v="0"/>
    <n v="744"/>
    <n v="0"/>
    <m/>
    <m/>
    <x v="0"/>
    <s v="ELC31008893G-1HI"/>
    <s v="Electro Centro S. A."/>
    <x v="5"/>
    <x v="5"/>
    <s v="C. H. Ingenio"/>
    <x v="138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INGENIO"/>
    <n v="0"/>
    <x v="8"/>
    <n v="0"/>
    <x v="0"/>
    <x v="0"/>
    <x v="0"/>
    <s v="MWh"/>
    <n v="630.76099999999997"/>
    <n v="0.63076100000000002"/>
    <m/>
    <n v="0.12166666666666666"/>
    <n v="0.11166666666666668"/>
    <n v="0"/>
    <n v="0"/>
    <n v="27"/>
    <s v="BASE DE DATOS"/>
    <m/>
  </r>
  <r>
    <s v="24"/>
    <x v="0"/>
    <s v="ELC"/>
    <s v="31009293"/>
    <s v="31009293"/>
    <x v="5"/>
    <s v="G-1"/>
    <s v="S"/>
    <n v="0.32"/>
    <n v="0.32"/>
    <n v="37.826999999999998"/>
    <n v="141.011"/>
    <n v="178.83799999999999"/>
    <n v="0"/>
    <n v="727"/>
    <n v="0"/>
    <m/>
    <m/>
    <x v="0"/>
    <s v="ELC31009293G-1HI"/>
    <s v="Electro Centro S. A."/>
    <x v="5"/>
    <x v="5"/>
    <s v="C. H. Chanchamayo"/>
    <x v="139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178.83799999999999"/>
    <n v="0.178838"/>
    <m/>
    <n v="2.6666666666666668E-2"/>
    <n v="2.6666666666666668E-2"/>
    <n v="0"/>
    <n v="0"/>
    <n v="27"/>
    <s v="BASE DE DATOS"/>
    <m/>
  </r>
  <r>
    <s v="24"/>
    <x v="0"/>
    <s v="ELC"/>
    <s v="31009693"/>
    <s v="31009693"/>
    <x v="5"/>
    <s v="G-1"/>
    <s v="S"/>
    <n v="0.35"/>
    <n v="0.27500000000000002"/>
    <n v="8.1720000000000006"/>
    <n v="31.032"/>
    <n v="39.204000000000001"/>
    <n v="0"/>
    <n v="446.65"/>
    <n v="0"/>
    <m/>
    <m/>
    <x v="0"/>
    <s v="ELC31009693G-1HI"/>
    <s v="Electro Centro S. A."/>
    <x v="5"/>
    <x v="5"/>
    <s v="C. H. Concepcion"/>
    <x v="140"/>
    <s v="HI"/>
    <x v="5"/>
    <x v="28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39.204000000000001"/>
    <n v="3.9204000000000003E-2"/>
    <m/>
    <n v="2.9166666666666664E-2"/>
    <n v="2.2916666666666669E-2"/>
    <n v="0"/>
    <n v="0"/>
    <n v="27"/>
    <s v="BASE DE DATOS"/>
    <m/>
  </r>
  <r>
    <s v="24"/>
    <x v="0"/>
    <s v="ELC"/>
    <s v="31009693"/>
    <s v="31009693"/>
    <x v="5"/>
    <s v="G-2"/>
    <s v="S"/>
    <n v="0.35"/>
    <n v="0.27500000000000002"/>
    <n v="31.481000000000002"/>
    <n v="118.78"/>
    <n v="150.261"/>
    <n v="0"/>
    <n v="665.37"/>
    <n v="0"/>
    <m/>
    <m/>
    <x v="0"/>
    <s v="ELC31009693G-2HI"/>
    <s v="Electro Centro S. A."/>
    <x v="5"/>
    <x v="5"/>
    <s v="C. H. Concepcion"/>
    <x v="140"/>
    <s v="HI"/>
    <x v="5"/>
    <x v="29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150.261"/>
    <n v="0.15026100000000001"/>
    <m/>
    <n v="2.9166666666666664E-2"/>
    <n v="2.2916666666666669E-2"/>
    <n v="0"/>
    <n v="0"/>
    <n v="27"/>
    <s v="BASE DE DATOS"/>
    <m/>
  </r>
  <r>
    <s v="24"/>
    <x v="0"/>
    <s v="ELC"/>
    <s v="31036294"/>
    <s v="31036294"/>
    <x v="5"/>
    <s v="G-1"/>
    <s v="S"/>
    <n v="0.45"/>
    <n v="0.45"/>
    <n v="61.831000000000003"/>
    <n v="238.001"/>
    <n v="299.83199999999999"/>
    <n v="0"/>
    <n v="706.1"/>
    <n v="0"/>
    <m/>
    <m/>
    <x v="0"/>
    <s v="ELC31036294G-1HI"/>
    <s v="Electro Centro S. A."/>
    <x v="5"/>
    <x v="5"/>
    <s v="C. H. Machu"/>
    <x v="141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299.83199999999999"/>
    <n v="0.29983199999999999"/>
    <m/>
    <n v="3.7499999999999999E-2"/>
    <n v="3.7499999999999999E-2"/>
    <n v="0"/>
    <n v="0"/>
    <n v="27"/>
    <s v="BASE DE DATOS"/>
    <m/>
  </r>
  <r>
    <s v="24"/>
    <x v="0"/>
    <s v="ELC"/>
    <s v="31036294"/>
    <s v="31036294"/>
    <x v="5"/>
    <s v="G-2"/>
    <s v="S"/>
    <n v="0.45"/>
    <n v="0.45"/>
    <n v="61.698999999999998"/>
    <n v="237.79"/>
    <n v="299.48899999999998"/>
    <n v="0"/>
    <n v="705.92"/>
    <n v="0"/>
    <m/>
    <m/>
    <x v="0"/>
    <s v="ELC31036294G-2HI"/>
    <s v="Electro Centro S. A."/>
    <x v="5"/>
    <x v="5"/>
    <s v="C. H. Machu"/>
    <x v="141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299.48899999999998"/>
    <n v="0.29948899999999995"/>
    <m/>
    <n v="3.7499999999999999E-2"/>
    <n v="3.7499999999999999E-2"/>
    <n v="0"/>
    <n v="0"/>
    <n v="27"/>
    <s v="BASE DE DATOS"/>
    <m/>
  </r>
  <r>
    <s v="24"/>
    <x v="0"/>
    <s v="ELC"/>
    <s v="31036394"/>
    <s v="31036394"/>
    <x v="5"/>
    <s v="G-1"/>
    <s v="N"/>
    <n v="0.43"/>
    <n v="0"/>
    <n v="0"/>
    <n v="0"/>
    <n v="0"/>
    <n v="0"/>
    <n v="0"/>
    <n v="0"/>
    <m/>
    <m/>
    <x v="1"/>
    <s v="ELC31036394G-1HI"/>
    <s v="Electro Centro S. A."/>
    <x v="5"/>
    <x v="5"/>
    <s v="C. H. Pozuzo"/>
    <x v="142"/>
    <s v="HI"/>
    <x v="5"/>
    <x v="28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0"/>
    <s v="ELC"/>
    <s v="31036394"/>
    <s v="31036394"/>
    <x v="5"/>
    <s v="G-2"/>
    <s v="N"/>
    <n v="0.43"/>
    <n v="0"/>
    <n v="0"/>
    <n v="0"/>
    <n v="0"/>
    <n v="0"/>
    <n v="0"/>
    <n v="0"/>
    <m/>
    <m/>
    <x v="1"/>
    <s v="ELC31036394G-2HI"/>
    <s v="Electro Centro S. A."/>
    <x v="5"/>
    <x v="5"/>
    <s v="C. H. Pozuzo"/>
    <x v="142"/>
    <s v="HI"/>
    <x v="5"/>
    <x v="29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0"/>
    <s v="ELC"/>
    <s v="41109600"/>
    <s v="41109600"/>
    <x v="5"/>
    <s v="G-1"/>
    <s v="S"/>
    <n v="0.06"/>
    <n v="3.5000000000000003E-2"/>
    <n v="0"/>
    <n v="0"/>
    <n v="0"/>
    <n v="0"/>
    <n v="0"/>
    <n v="0"/>
    <m/>
    <m/>
    <x v="1"/>
    <s v="ELC41109600G-1HI"/>
    <s v="Electro Centro S. A."/>
    <x v="5"/>
    <x v="5"/>
    <s v="C. H. Acombabilla"/>
    <x v="143"/>
    <s v="HI"/>
    <x v="5"/>
    <x v="28"/>
    <x v="2"/>
    <s v="Instalado"/>
    <s v="Operativo"/>
    <s v="Distribuidora"/>
    <x v="0"/>
    <x v="1"/>
    <x v="1"/>
    <x v="0"/>
    <s v="Estatal"/>
    <s v="HUANCAVELICA"/>
    <s v="HUANCAVELICA"/>
    <s v="TAYACAJA"/>
    <s v="ACOBAMBILLA"/>
    <n v="0"/>
    <x v="8"/>
    <n v="0"/>
    <x v="0"/>
    <x v="0"/>
    <x v="0"/>
    <s v="MWh"/>
    <n v="0"/>
    <n v="0"/>
    <m/>
    <n v="5.0000000000000001E-3"/>
    <n v="2.9166666666666668E-3"/>
    <n v="0"/>
    <n v="0"/>
    <n v="27"/>
    <s v="BASE DE DATOS"/>
    <m/>
  </r>
  <r>
    <s v="24"/>
    <x v="0"/>
    <s v="ELC"/>
    <s v="41114801"/>
    <s v="41114801"/>
    <x v="5"/>
    <s v="G-1"/>
    <s v="S"/>
    <n v="0.09"/>
    <n v="5.7000000000000002E-2"/>
    <n v="12.26"/>
    <n v="45.97"/>
    <n v="58.23"/>
    <n v="0"/>
    <n v="726.42"/>
    <n v="0"/>
    <m/>
    <m/>
    <x v="0"/>
    <s v="ELC41114801G-1HI"/>
    <s v="Electro Centro S. A."/>
    <x v="5"/>
    <x v="5"/>
    <s v="C. H. San Balvín"/>
    <x v="144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8.23"/>
    <n v="5.8229999999999997E-2"/>
    <m/>
    <n v="7.4999999999999997E-3"/>
    <n v="4.7499999999999999E-3"/>
    <n v="0"/>
    <n v="0"/>
    <n v="27"/>
    <s v="BASE DE DATOS"/>
    <m/>
  </r>
  <r>
    <s v="24"/>
    <x v="0"/>
    <s v="ELC"/>
    <s v="41114801"/>
    <s v="41114801"/>
    <x v="5"/>
    <s v="G-2"/>
    <s v="S"/>
    <n v="0.09"/>
    <n v="5.7000000000000002E-2"/>
    <n v="12.318"/>
    <n v="45.993000000000002"/>
    <n v="58.311"/>
    <n v="0"/>
    <n v="728"/>
    <n v="0"/>
    <m/>
    <m/>
    <x v="0"/>
    <s v="ELC41114801G-2HI"/>
    <s v="Electro Centro S. A."/>
    <x v="5"/>
    <x v="5"/>
    <s v="C. H. San Balvín"/>
    <x v="144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8.311"/>
    <n v="5.8311000000000002E-2"/>
    <m/>
    <n v="7.4999999999999997E-3"/>
    <n v="4.7499999999999999E-3"/>
    <n v="0"/>
    <n v="0"/>
    <n v="27"/>
    <s v="BASE DE DATOS"/>
    <m/>
  </r>
  <r>
    <s v="24"/>
    <x v="0"/>
    <s v="ELC"/>
    <s v="41114801"/>
    <s v="41114801"/>
    <x v="5"/>
    <s v="G-3"/>
    <s v="S"/>
    <n v="0.1"/>
    <n v="9.8000000000000004E-2"/>
    <n v="13.808"/>
    <n v="51.771999999999998"/>
    <n v="65.58"/>
    <n v="0"/>
    <n v="732.55"/>
    <n v="0"/>
    <m/>
    <m/>
    <x v="0"/>
    <s v="ELC41114801G-3HI"/>
    <s v="Electro Centro S. A."/>
    <x v="5"/>
    <x v="5"/>
    <s v="C. H. San Balvín"/>
    <x v="144"/>
    <s v="HI"/>
    <x v="5"/>
    <x v="30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65.58"/>
    <n v="6.5579999999999999E-2"/>
    <m/>
    <n v="8.3333333333333332E-3"/>
    <n v="8.1666666666666676E-3"/>
    <n v="0"/>
    <n v="0"/>
    <n v="27"/>
    <s v="BASE DE DATOS"/>
    <m/>
  </r>
  <r>
    <s v="24"/>
    <x v="0"/>
    <s v="ELC"/>
    <s v="51000996"/>
    <s v="51000996"/>
    <x v="5"/>
    <s v="G-1"/>
    <s v="S"/>
    <n v="0.85"/>
    <n v="0.79"/>
    <n v="48.000999999999998"/>
    <n v="177.27199999999999"/>
    <n v="225.273"/>
    <n v="0"/>
    <n v="736.46"/>
    <n v="0"/>
    <m/>
    <m/>
    <x v="0"/>
    <s v="ELC51000996G-1HI"/>
    <s v="Electro Centro S. A."/>
    <x v="5"/>
    <x v="5"/>
    <s v="C. H. Llusita"/>
    <x v="145"/>
    <s v="HI"/>
    <x v="5"/>
    <x v="28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225.273"/>
    <n v="0.225273"/>
    <m/>
    <n v="7.0833333333333331E-2"/>
    <n v="6.5833333333333341E-2"/>
    <n v="0"/>
    <n v="0"/>
    <n v="27"/>
    <s v="BASE DE DATOS"/>
    <m/>
  </r>
  <r>
    <s v="24"/>
    <x v="0"/>
    <s v="ELC"/>
    <s v="51000996"/>
    <s v="51000996"/>
    <x v="5"/>
    <s v="G-2"/>
    <s v="S"/>
    <n v="0.85"/>
    <n v="0.79"/>
    <n v="32.881999999999998"/>
    <n v="129.50299999999999"/>
    <n v="162.38499999999999"/>
    <n v="0"/>
    <n v="718.43"/>
    <n v="0"/>
    <m/>
    <m/>
    <x v="0"/>
    <s v="ELC51000996G-2HI"/>
    <s v="Electro Centro S. A."/>
    <x v="5"/>
    <x v="5"/>
    <s v="C. H. Llusita"/>
    <x v="145"/>
    <s v="HI"/>
    <x v="5"/>
    <x v="29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162.38499999999999"/>
    <n v="0.162385"/>
    <m/>
    <n v="7.0833333333333331E-2"/>
    <n v="6.5833333333333341E-2"/>
    <n v="0"/>
    <n v="0"/>
    <n v="27"/>
    <s v="BASE DE DATOS"/>
    <m/>
  </r>
  <r>
    <s v="24"/>
    <x v="0"/>
    <s v="ELC"/>
    <s v="51010097"/>
    <s v="51010097"/>
    <x v="5"/>
    <s v="G-1"/>
    <s v="S"/>
    <n v="1.6"/>
    <n v="1.6"/>
    <n v="245.86699999999999"/>
    <n v="931.29499999999996"/>
    <n v="1177.162"/>
    <n v="0"/>
    <n v="740.83"/>
    <n v="0"/>
    <m/>
    <m/>
    <x v="0"/>
    <s v="ELC51010097G-1HI"/>
    <s v="Electro Centro S. A."/>
    <x v="5"/>
    <x v="5"/>
    <s v="C. H. Chalhuamayo"/>
    <x v="146"/>
    <s v="HI"/>
    <x v="5"/>
    <x v="28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177.162"/>
    <n v="1.177162"/>
    <m/>
    <n v="0.13333333333333333"/>
    <n v="0.13333333333333333"/>
    <n v="0"/>
    <n v="0"/>
    <n v="27"/>
    <s v="BASE DE DATOS"/>
    <m/>
  </r>
  <r>
    <s v="24"/>
    <x v="0"/>
    <s v="ELC"/>
    <s v="51010097"/>
    <s v="51010097"/>
    <x v="5"/>
    <s v="G-2"/>
    <s v="S"/>
    <n v="1.6"/>
    <n v="1.6"/>
    <n v="242.977"/>
    <n v="926.08600000000001"/>
    <n v="1169.0630000000001"/>
    <n v="0"/>
    <n v="739.83"/>
    <n v="0"/>
    <m/>
    <m/>
    <x v="0"/>
    <s v="ELC51010097G-2HI"/>
    <s v="Electro Centro S. A."/>
    <x v="5"/>
    <x v="5"/>
    <s v="C. H. Chalhuamayo"/>
    <x v="146"/>
    <s v="HI"/>
    <x v="5"/>
    <x v="29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169.0630000000001"/>
    <n v="1.1690630000000002"/>
    <m/>
    <n v="0.13333333333333333"/>
    <n v="0.13333333333333333"/>
    <n v="0"/>
    <n v="0"/>
    <n v="27"/>
    <s v="BASE DE DATOS"/>
    <m/>
  </r>
  <r>
    <s v="24"/>
    <x v="0"/>
    <s v="ELC"/>
    <s v="51010097"/>
    <s v="51010097"/>
    <x v="5"/>
    <s v="G-3"/>
    <s v="S"/>
    <n v="2"/>
    <n v="2"/>
    <n v="262.517"/>
    <n v="990.07299999999998"/>
    <n v="1252.5899999999999"/>
    <n v="0"/>
    <n v="652.85"/>
    <n v="0"/>
    <m/>
    <m/>
    <x v="0"/>
    <s v="ELC51010097G-3HI"/>
    <s v="Electro Centro S. A."/>
    <x v="5"/>
    <x v="5"/>
    <s v="C. H. Chalhuamayo"/>
    <x v="146"/>
    <s v="HI"/>
    <x v="5"/>
    <x v="30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252.5899999999999"/>
    <n v="1.2525899999999999"/>
    <m/>
    <n v="0.16666666666666666"/>
    <n v="0.16666666666666666"/>
    <n v="0"/>
    <n v="0"/>
    <n v="27"/>
    <s v="BASE DE DATOS"/>
    <m/>
  </r>
  <r>
    <s v="24"/>
    <x v="0"/>
    <s v="ELC"/>
    <s v="51010097"/>
    <s v="51010097"/>
    <x v="5"/>
    <s v="G-4"/>
    <s v="S"/>
    <n v="2"/>
    <n v="0.5"/>
    <n v="16.021999999999998"/>
    <n v="70.951999999999998"/>
    <n v="86.974000000000004"/>
    <n v="0"/>
    <n v="86.4"/>
    <n v="0"/>
    <m/>
    <m/>
    <x v="0"/>
    <s v="ELC51010097G-4HI"/>
    <s v="Electro Centro S. A."/>
    <x v="5"/>
    <x v="5"/>
    <s v="C. H. Chalhuamayo"/>
    <x v="146"/>
    <s v="HI"/>
    <x v="5"/>
    <x v="31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86.974000000000004"/>
    <n v="8.697400000000001E-2"/>
    <m/>
    <n v="0.16666666666666666"/>
    <n v="0.16666666666666666"/>
    <n v="0"/>
    <n v="-1.4210854715202004E-14"/>
    <n v="27"/>
    <s v="BASE DE DATOS"/>
    <m/>
  </r>
  <r>
    <s v="24"/>
    <x v="0"/>
    <s v="ELC"/>
    <s v="51010797"/>
    <s v="51010797"/>
    <x v="5"/>
    <s v="G-1"/>
    <s v="S"/>
    <n v="0.76800000000000002"/>
    <n v="0.59499999999999997"/>
    <n v="75.899000000000001"/>
    <n v="272.94400000000002"/>
    <n v="348.84300000000002"/>
    <n v="0"/>
    <n v="604.78"/>
    <n v="0"/>
    <m/>
    <m/>
    <x v="0"/>
    <s v="ELC51010797G-1HI"/>
    <s v="Electro Centro S. A."/>
    <x v="5"/>
    <x v="5"/>
    <s v="C. H. San Francisco"/>
    <x v="147"/>
    <s v="HI"/>
    <x v="5"/>
    <x v="28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348.84300000000002"/>
    <n v="0.34884300000000001"/>
    <m/>
    <n v="6.4000000000000001E-2"/>
    <n v="4.9583333333333333E-2"/>
    <n v="0"/>
    <n v="0"/>
    <n v="27"/>
    <s v="BASE DE DATOS"/>
    <m/>
  </r>
  <r>
    <s v="24"/>
    <x v="0"/>
    <s v="ELC"/>
    <s v="51010797"/>
    <s v="51010797"/>
    <x v="5"/>
    <s v="G-2"/>
    <s v="S"/>
    <n v="0.76800000000000002"/>
    <n v="0.59499999999999997"/>
    <n v="72.81"/>
    <n v="269.327"/>
    <n v="342.137"/>
    <n v="0"/>
    <n v="664.53"/>
    <n v="0"/>
    <m/>
    <m/>
    <x v="0"/>
    <s v="ELC51010797G-2HI"/>
    <s v="Electro Centro S. A."/>
    <x v="5"/>
    <x v="5"/>
    <s v="C. H. San Francisco"/>
    <x v="147"/>
    <s v="HI"/>
    <x v="5"/>
    <x v="29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342.137"/>
    <n v="0.34213700000000002"/>
    <m/>
    <n v="6.4000000000000001E-2"/>
    <n v="4.9583333333333333E-2"/>
    <n v="0"/>
    <n v="0"/>
    <n v="27"/>
    <s v="BASE DE DATOS"/>
    <m/>
  </r>
  <r>
    <s v="24"/>
    <x v="0"/>
    <s v="ELC"/>
    <s v="PP000194"/>
    <s v="PP000194"/>
    <x v="5"/>
    <s v="G-1"/>
    <s v="S"/>
    <n v="0.22"/>
    <n v="0.22"/>
    <n v="21.210999999999999"/>
    <n v="40.966999999999999"/>
    <n v="62.177999999999997"/>
    <n v="0"/>
    <n v="371.57"/>
    <n v="0"/>
    <m/>
    <m/>
    <x v="0"/>
    <s v="ELCPP000194G-1HI"/>
    <s v="Electro Centro S. A."/>
    <x v="5"/>
    <x v="5"/>
    <s v="C. H. Acobamba"/>
    <x v="148"/>
    <s v="HI"/>
    <x v="5"/>
    <x v="28"/>
    <x v="2"/>
    <s v="Instalado"/>
    <s v="Operativo"/>
    <s v="Distribuidora"/>
    <x v="0"/>
    <x v="0"/>
    <x v="1"/>
    <x v="0"/>
    <s v="Estatal"/>
    <s v="HUANCAVELICA"/>
    <s v="HUANCAVELICA"/>
    <s v="ACOBAMBA"/>
    <s v="ACOBAMBA"/>
    <n v="0"/>
    <x v="8"/>
    <n v="0"/>
    <x v="0"/>
    <x v="0"/>
    <x v="0"/>
    <s v="MWh"/>
    <n v="62.177999999999997"/>
    <n v="6.2177999999999997E-2"/>
    <m/>
    <n v="1.8333333333333333E-2"/>
    <n v="1.8333333333333333E-2"/>
    <n v="0"/>
    <n v="0"/>
    <n v="27"/>
    <s v="BASE DE DATOS"/>
    <m/>
  </r>
  <r>
    <s v="24"/>
    <x v="0"/>
    <s v="ELC"/>
    <s v="PP000694"/>
    <s v="PP000694"/>
    <x v="5"/>
    <s v="G-1"/>
    <s v="S"/>
    <n v="0.11"/>
    <n v="0.11"/>
    <n v="12.984"/>
    <n v="26.834"/>
    <n v="39.817999999999998"/>
    <n v="0"/>
    <n v="424.42"/>
    <n v="0"/>
    <m/>
    <m/>
    <x v="0"/>
    <s v="ELCPP000694G-1HI"/>
    <s v="Electro Centro S. A."/>
    <x v="5"/>
    <x v="5"/>
    <s v="C. H. Paccha"/>
    <x v="149"/>
    <s v="HI"/>
    <x v="5"/>
    <x v="28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39.817999999999998"/>
    <n v="3.9817999999999999E-2"/>
    <m/>
    <n v="9.1666666666666667E-3"/>
    <n v="9.1666666666666667E-3"/>
    <n v="0"/>
    <n v="0"/>
    <n v="27"/>
    <s v="BASE DE DATOS"/>
    <m/>
  </r>
  <r>
    <s v="24"/>
    <x v="0"/>
    <s v="ELC"/>
    <s v="PP000694"/>
    <s v="PP000694"/>
    <x v="5"/>
    <s v="G-2"/>
    <s v="S"/>
    <n v="0.11"/>
    <n v="0.11"/>
    <n v="12.218"/>
    <n v="23.54"/>
    <n v="35.758000000000003"/>
    <n v="0"/>
    <n v="406.63"/>
    <n v="0"/>
    <m/>
    <m/>
    <x v="0"/>
    <s v="ELCPP000694G-2HI"/>
    <s v="Electro Centro S. A."/>
    <x v="5"/>
    <x v="5"/>
    <s v="C. H. Paccha"/>
    <x v="149"/>
    <s v="HI"/>
    <x v="5"/>
    <x v="29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35.758000000000003"/>
    <n v="3.5758000000000005E-2"/>
    <m/>
    <n v="9.1666666666666667E-3"/>
    <n v="9.1666666666666667E-3"/>
    <n v="0"/>
    <n v="-7.1054273576010019E-15"/>
    <n v="27"/>
    <s v="BASE DE DATOS"/>
    <m/>
  </r>
  <r>
    <s v="24"/>
    <x v="0"/>
    <s v="ELC"/>
    <s v="31009293"/>
    <s v="31009293"/>
    <x v="5"/>
    <s v="G-2"/>
    <s v="S"/>
    <n v="0.28000000000000003"/>
    <n v="0"/>
    <n v="0"/>
    <n v="0"/>
    <n v="0"/>
    <n v="0"/>
    <n v="0"/>
    <n v="0"/>
    <m/>
    <m/>
    <x v="0"/>
    <s v="ELC31009293G-2HI"/>
    <s v="Electro Centro S. A."/>
    <x v="5"/>
    <x v="5"/>
    <s v="C. H. Chanchamayo"/>
    <x v="139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0"/>
    <n v="0"/>
    <m/>
    <n v="2.5454545454545455E-2"/>
    <n v="0"/>
    <n v="0"/>
    <n v="0"/>
    <n v="27"/>
    <s v="BASE DE DATOS"/>
    <m/>
  </r>
  <r>
    <s v="24"/>
    <x v="0"/>
    <s v="EGEPSA"/>
    <s v="41071696"/>
    <s v="41071696"/>
    <x v="5"/>
    <s v="Grupo 1"/>
    <s v="S"/>
    <n v="0.3"/>
    <n v="0.26200000000000001"/>
    <n v="34.064999999999998"/>
    <n v="157.32"/>
    <n v="191.38499999999999"/>
    <n v="3.5"/>
    <n v="720.5"/>
    <n v="0"/>
    <m/>
    <m/>
    <x v="0"/>
    <s v="EGEPSA41071696Grupo 1HI"/>
    <s v="Emp. Gen y Comercializadora de Serv Pub de Elec. Pangoa"/>
    <x v="45"/>
    <x v="45"/>
    <s v="C. H. Pangoa"/>
    <x v="150"/>
    <s v="HI"/>
    <x v="5"/>
    <x v="16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91.38499999999999"/>
    <n v="0.191385"/>
    <m/>
    <n v="2.4999999999999998E-2"/>
    <n v="2.2000000000000002E-2"/>
    <n v="0"/>
    <n v="0"/>
    <n v="33"/>
    <s v="BASE DE DATOS"/>
    <m/>
  </r>
  <r>
    <s v="24"/>
    <x v="0"/>
    <s v="EGEPSA"/>
    <s v="41071696"/>
    <s v="41071696"/>
    <x v="5"/>
    <s v="Grupo 2"/>
    <s v="S"/>
    <n v="0.3"/>
    <n v="0.26200000000000001"/>
    <n v="31.248000000000001"/>
    <n v="148.36799999999999"/>
    <n v="179.61600000000001"/>
    <n v="0.5"/>
    <n v="723.5"/>
    <n v="0"/>
    <m/>
    <m/>
    <x v="0"/>
    <s v="EGEPSA41071696Grupo 2HI"/>
    <s v="Emp. Gen y Comercializadora de Serv Pub de Elec. Pangoa"/>
    <x v="45"/>
    <x v="45"/>
    <s v="C. H. Pangoa"/>
    <x v="150"/>
    <s v="HI"/>
    <x v="5"/>
    <x v="17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79.61600000000001"/>
    <n v="0.17961600000000003"/>
    <m/>
    <n v="2.4999999999999998E-2"/>
    <n v="2.1666666666666667E-2"/>
    <n v="0"/>
    <n v="-2.8421709430404007E-14"/>
    <n v="33"/>
    <s v="BASE DE DATOS"/>
    <m/>
  </r>
  <r>
    <s v="24"/>
    <x v="0"/>
    <s v="HYPATA"/>
    <s v="1258596"/>
    <s v="1258596"/>
    <x v="5"/>
    <s v="Grupo 1"/>
    <s v="N"/>
    <n v="1"/>
    <n v="0"/>
    <n v="0"/>
    <n v="0"/>
    <n v="0"/>
    <n v="0"/>
    <n v="0"/>
    <n v="0"/>
    <m/>
    <m/>
    <x v="0"/>
    <s v="HYPATA1258596Grupo 1HI"/>
    <s v="Hidro Pátapo S.A.C."/>
    <x v="46"/>
    <x v="46"/>
    <s v="C.H Patapo"/>
    <x v="151"/>
    <s v="HI"/>
    <x v="5"/>
    <x v="36"/>
    <x v="2"/>
    <s v="Instalado"/>
    <s v="Operativo"/>
    <s v="Generadora"/>
    <x v="0"/>
    <x v="0"/>
    <x v="1"/>
    <x v="0"/>
    <s v="Privado"/>
    <s v="LAMBAYEQUE"/>
    <s v="LAMBAYEQUE"/>
    <s v="CHICLAYO"/>
    <s v="PATAPO"/>
    <n v="0"/>
    <x v="8"/>
    <n v="0"/>
    <x v="0"/>
    <x v="0"/>
    <x v="0"/>
    <s v="MWh"/>
    <n v="0"/>
    <n v="0"/>
    <m/>
    <n v="8.3333333333333329E-2"/>
    <n v="0"/>
    <n v="0"/>
    <n v="0"/>
    <n v="63"/>
    <s v="BASE DE DATOS"/>
    <m/>
  </r>
  <r>
    <s v="24"/>
    <x v="0"/>
    <s v="SINERS"/>
    <s v="11048994"/>
    <s v="11048994"/>
    <x v="5"/>
    <s v="G-1"/>
    <s v="S"/>
    <n v="6.3"/>
    <n v="6.3"/>
    <n v="368"/>
    <n v="1619"/>
    <n v="1987"/>
    <n v="0"/>
    <n v="449.6"/>
    <n v="294.39999999999998"/>
    <m/>
    <m/>
    <x v="0"/>
    <s v="SINERS11048994G-1HI"/>
    <s v="Sindicato Energ‚tico S.A."/>
    <x v="47"/>
    <x v="47"/>
    <s v="C.H.CURUMUY"/>
    <x v="152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1987"/>
    <n v="1.9870000000000001"/>
    <m/>
    <n v="0.52500000000000002"/>
    <n v="0.52500000000000002"/>
    <n v="0"/>
    <n v="0"/>
    <n v="86"/>
    <s v="BASE DE DATOS"/>
    <m/>
  </r>
  <r>
    <s v="24"/>
    <x v="0"/>
    <s v="SINERS"/>
    <s v="11048994"/>
    <s v="11048994"/>
    <x v="5"/>
    <s v="G-2"/>
    <s v="S"/>
    <n v="6.3"/>
    <n v="6.3"/>
    <n v="377"/>
    <n v="1498"/>
    <n v="1875"/>
    <n v="0"/>
    <n v="467.05"/>
    <n v="276.95"/>
    <m/>
    <m/>
    <x v="0"/>
    <s v="SINERS11048994G-2HI"/>
    <s v="Sindicato Energ‚tico S.A."/>
    <x v="47"/>
    <x v="47"/>
    <s v="C.H.CURUMUY"/>
    <x v="152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1875"/>
    <n v="1.875"/>
    <m/>
    <n v="0.52500000000000002"/>
    <n v="0.52500000000000002"/>
    <n v="0"/>
    <n v="0"/>
    <n v="86"/>
    <s v="BASE DE DATOS"/>
    <m/>
  </r>
  <r>
    <s v="24"/>
    <x v="0"/>
    <s v="SINERS"/>
    <s v="11048995"/>
    <s v="11048995"/>
    <x v="5"/>
    <s v="G-1"/>
    <s v="S"/>
    <n v="8.1999999999999993"/>
    <n v="8"/>
    <n v="1035.78"/>
    <n v="3578.5"/>
    <n v="4614.28"/>
    <n v="0"/>
    <n v="594.75"/>
    <n v="149.25"/>
    <m/>
    <m/>
    <x v="0"/>
    <s v="SINERS11048995G-1HI"/>
    <s v="Sindicato Energ‚tico S.A."/>
    <x v="47"/>
    <x v="47"/>
    <s v="C.H. POECHOS I"/>
    <x v="153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4614.28"/>
    <n v="4.6142799999999999"/>
    <m/>
    <n v="0.68333333333333324"/>
    <n v="0.66666666666666663"/>
    <n v="0"/>
    <n v="0"/>
    <n v="86"/>
    <s v="BASE DE DATOS"/>
    <m/>
  </r>
  <r>
    <s v="24"/>
    <x v="0"/>
    <s v="SINERS"/>
    <s v="11048995"/>
    <s v="11048995"/>
    <x v="5"/>
    <s v="G-2"/>
    <s v="S"/>
    <n v="8.1999999999999993"/>
    <n v="8"/>
    <n v="1031.2"/>
    <n v="3410.2"/>
    <n v="4441.3999999999996"/>
    <n v="0"/>
    <n v="600.70000000000005"/>
    <n v="143.30000000000001"/>
    <m/>
    <m/>
    <x v="0"/>
    <s v="SINERS11048995G-2HI"/>
    <s v="Sindicato Energ‚tico S.A."/>
    <x v="47"/>
    <x v="47"/>
    <s v="C.H. POECHOS I"/>
    <x v="153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4441.3999999999996"/>
    <n v="4.4413999999999998"/>
    <m/>
    <n v="0.68333333333333324"/>
    <n v="0.66666666666666663"/>
    <n v="0"/>
    <n v="0"/>
    <n v="86"/>
    <s v="BASE DE DATOS"/>
    <m/>
  </r>
  <r>
    <s v="24"/>
    <x v="0"/>
    <s v="SINERS"/>
    <s v="11048996"/>
    <s v="11048996"/>
    <x v="5"/>
    <s v="G-1"/>
    <s v="S"/>
    <n v="5.0999999999999996"/>
    <n v="5"/>
    <n v="423"/>
    <n v="1948"/>
    <n v="2371"/>
    <n v="1.37"/>
    <n v="740.5"/>
    <n v="2.13"/>
    <m/>
    <m/>
    <x v="0"/>
    <s v="SINERS11048996G-1HI"/>
    <s v="Sindicato Energ‚tico S.A."/>
    <x v="47"/>
    <x v="47"/>
    <s v="C.H. POECHOS II"/>
    <x v="154"/>
    <s v="HI"/>
    <x v="5"/>
    <x v="28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2371"/>
    <n v="2.371"/>
    <m/>
    <n v="0.42499999999999999"/>
    <n v="0.41666666666666669"/>
    <n v="0"/>
    <n v="0"/>
    <n v="86"/>
    <s v="BASE DE DATOS"/>
    <m/>
  </r>
  <r>
    <s v="24"/>
    <x v="0"/>
    <s v="SINERS"/>
    <s v="11048996"/>
    <s v="11048996"/>
    <x v="5"/>
    <s v="G-2"/>
    <s v="S"/>
    <n v="5.0999999999999996"/>
    <n v="5"/>
    <n v="334"/>
    <n v="1405"/>
    <n v="1739"/>
    <n v="0"/>
    <n v="742.22"/>
    <n v="1.78"/>
    <m/>
    <m/>
    <x v="0"/>
    <s v="SINERS11048996G-2HI"/>
    <s v="Sindicato Energ‚tico S.A."/>
    <x v="47"/>
    <x v="47"/>
    <s v="C.H. POECHOS II"/>
    <x v="154"/>
    <s v="HI"/>
    <x v="5"/>
    <x v="29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1739"/>
    <n v="1.7390000000000001"/>
    <m/>
    <n v="0.42499999999999999"/>
    <n v="0.41666666666666669"/>
    <n v="0"/>
    <n v="0"/>
    <n v="86"/>
    <s v="BASE DE DATOS"/>
    <m/>
  </r>
  <r>
    <s v="24"/>
    <x v="0"/>
    <s v="SINERS"/>
    <s v="11048997"/>
    <s v="11048997"/>
    <x v="5"/>
    <s v="G-1"/>
    <s v="S"/>
    <n v="10"/>
    <n v="10"/>
    <n v="1549.3219999999999"/>
    <n v="5585.9309999999996"/>
    <n v="7135.2529999999997"/>
    <n v="0"/>
    <n v="721.87"/>
    <n v="22.13"/>
    <m/>
    <m/>
    <x v="0"/>
    <s v="SINERS11048997G-1HI"/>
    <s v="Sindicato Energ‚tico S.A."/>
    <x v="47"/>
    <x v="47"/>
    <s v="C.H.CHANCAY"/>
    <x v="155"/>
    <s v="HI"/>
    <x v="5"/>
    <x v="28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7135.2529999999997"/>
    <n v="7.1352529999999996"/>
    <m/>
    <n v="0.83333333333333337"/>
    <n v="0.83333333333333337"/>
    <n v="0"/>
    <n v="0"/>
    <n v="86"/>
    <s v="BASE DE DATOS"/>
    <m/>
  </r>
  <r>
    <s v="24"/>
    <x v="0"/>
    <s v="SINERS"/>
    <s v="11048997"/>
    <s v="11048997"/>
    <x v="5"/>
    <s v="G-2"/>
    <s v="S"/>
    <n v="10"/>
    <n v="10"/>
    <n v="1562.2429999999999"/>
    <n v="5622.2820000000002"/>
    <n v="7184.5249999999996"/>
    <n v="0"/>
    <n v="721.78"/>
    <n v="22.22"/>
    <m/>
    <m/>
    <x v="0"/>
    <s v="SINERS11048997G-2HI"/>
    <s v="Sindicato Energ‚tico S.A."/>
    <x v="47"/>
    <x v="47"/>
    <s v="C.H.CHANCAY"/>
    <x v="155"/>
    <s v="HI"/>
    <x v="5"/>
    <x v="29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7184.5249999999996"/>
    <n v="7.1845249999999998"/>
    <m/>
    <n v="0.83333333333333337"/>
    <n v="0.83333333333333337"/>
    <n v="0"/>
    <n v="0"/>
    <n v="86"/>
    <s v="BASE DE DATOS"/>
    <m/>
  </r>
  <r>
    <s v="24"/>
    <x v="0"/>
    <s v="ELSM"/>
    <s v="41030894"/>
    <s v="41030894"/>
    <x v="5"/>
    <s v="DRESS 1"/>
    <s v="N"/>
    <n v="0.11"/>
    <n v="0"/>
    <n v="0"/>
    <n v="0"/>
    <n v="0"/>
    <n v="0"/>
    <n v="0"/>
    <n v="0"/>
    <m/>
    <m/>
    <x v="0"/>
    <s v="ELSM41030894DRESS 1HI"/>
    <s v="Electro Sur Medio S. A."/>
    <x v="7"/>
    <x v="7"/>
    <s v="C. H. Laramate"/>
    <x v="156"/>
    <s v="HI"/>
    <x v="5"/>
    <x v="272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0"/>
    <n v="0"/>
    <m/>
    <n v="9.1666666666666667E-3"/>
    <n v="0"/>
    <n v="0"/>
    <n v="0"/>
    <n v="21"/>
    <s v="BASE DE DATOS"/>
    <m/>
  </r>
  <r>
    <s v="24"/>
    <x v="0"/>
    <s v="ELSM"/>
    <s v="41030894"/>
    <s v="41030894"/>
    <x v="5"/>
    <s v="DRESS 2"/>
    <s v="S"/>
    <n v="0.11"/>
    <n v="9.1999999999999998E-2"/>
    <n v="10.611000000000001"/>
    <n v="40.322000000000003"/>
    <n v="50.933"/>
    <n v="0"/>
    <n v="694"/>
    <n v="50"/>
    <m/>
    <m/>
    <x v="0"/>
    <s v="ELSM41030894DRESS 2HI"/>
    <s v="Electro Sur Medio S. A."/>
    <x v="7"/>
    <x v="7"/>
    <s v="C. H. Laramate"/>
    <x v="156"/>
    <s v="HI"/>
    <x v="5"/>
    <x v="273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50.933"/>
    <n v="5.0932999999999999E-2"/>
    <m/>
    <n v="9.1666666666666667E-3"/>
    <n v="7.6666666666666662E-3"/>
    <n v="0"/>
    <n v="7.1054273576010019E-15"/>
    <n v="21"/>
    <s v="BASE DE DATOS"/>
    <m/>
  </r>
  <r>
    <s v="24"/>
    <x v="0"/>
    <s v="ENEDIS"/>
    <s v="15004693"/>
    <s v="15004693"/>
    <x v="5"/>
    <s v="FRANCIS N║ 1"/>
    <s v="S"/>
    <n v="0.14000000000000001"/>
    <n v="0.14000000000000001"/>
    <n v="11.896000000000001"/>
    <n v="29.367999999999999"/>
    <n v="41.262999999999998"/>
    <n v="0"/>
    <n v="592.45000000000005"/>
    <n v="0"/>
    <m/>
    <m/>
    <x v="0"/>
    <s v="ENEDIS15004693FRANCIS N║ 1HI"/>
    <s v="ENEL Distribución Perú S.A.A."/>
    <x v="8"/>
    <x v="8"/>
    <s v="C.H. Acos"/>
    <x v="157"/>
    <s v="HI"/>
    <x v="5"/>
    <x v="274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41.262999999999998"/>
    <n v="4.1263000000000001E-2"/>
    <m/>
    <s v="-"/>
    <s v="-"/>
    <n v="0"/>
    <n v="9.9999999999766942E-4"/>
    <n v="45"/>
    <s v="BASE DE DATOS"/>
    <m/>
  </r>
  <r>
    <s v="24"/>
    <x v="0"/>
    <s v="ENEDIS"/>
    <s v="15004693"/>
    <s v="15004693"/>
    <x v="5"/>
    <s v="FRANCIS N║ 2"/>
    <s v="S"/>
    <n v="0.14000000000000001"/>
    <n v="0.14000000000000001"/>
    <n v="14.275"/>
    <n v="57.764000000000003"/>
    <n v="72.039000000000001"/>
    <n v="0"/>
    <n v="726.45"/>
    <n v="0"/>
    <m/>
    <m/>
    <x v="0"/>
    <s v="ENEDIS15004693FRANCIS N║ 2HI"/>
    <s v="ENEL Distribución Perú S.A.A."/>
    <x v="8"/>
    <x v="8"/>
    <s v="C.H. Acos"/>
    <x v="157"/>
    <s v="HI"/>
    <x v="5"/>
    <x v="275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72.039000000000001"/>
    <n v="7.2039000000000006E-2"/>
    <m/>
    <s v="-"/>
    <s v="-"/>
    <n v="0"/>
    <n v="0"/>
    <n v="45"/>
    <s v="BASE DE DATOS"/>
    <m/>
  </r>
  <r>
    <s v="24"/>
    <x v="0"/>
    <s v="ENEDIS"/>
    <s v="15004893"/>
    <s v="15004893"/>
    <x v="5"/>
    <s v="FRANCIS 3"/>
    <s v="S"/>
    <n v="7.4999999999999997E-2"/>
    <n v="7.4999999999999997E-2"/>
    <n v="3.9649999999999999"/>
    <n v="13.481999999999999"/>
    <n v="17.446999999999999"/>
    <n v="0"/>
    <n v="590.15"/>
    <n v="0"/>
    <m/>
    <m/>
    <x v="0"/>
    <s v="ENEDIS15004893FRANCIS 3HI"/>
    <s v="ENEL Distribución Perú S.A.A."/>
    <x v="8"/>
    <x v="8"/>
    <s v="C.H. Ravira-Pacaraos"/>
    <x v="158"/>
    <s v="HI"/>
    <x v="5"/>
    <x v="276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17.446999999999999"/>
    <n v="1.7447000000000001E-2"/>
    <m/>
    <s v="-"/>
    <s v="-"/>
    <n v="0"/>
    <n v="0"/>
    <n v="45"/>
    <s v="BASE DE DATOS"/>
    <m/>
  </r>
  <r>
    <s v="24"/>
    <x v="0"/>
    <s v="ENEDIS"/>
    <s v="15004893"/>
    <s v="15004893"/>
    <x v="5"/>
    <s v="FRANCIS 4"/>
    <s v="S"/>
    <n v="7.4999999999999997E-2"/>
    <n v="7.4999999999999997E-2"/>
    <n v="4.2030000000000003"/>
    <n v="12.522"/>
    <n v="16.725000000000001"/>
    <n v="0"/>
    <n v="591.15"/>
    <n v="0"/>
    <m/>
    <m/>
    <x v="0"/>
    <s v="ENEDIS15004893FRANCIS 4HI"/>
    <s v="ENEL Distribución Perú S.A.A."/>
    <x v="8"/>
    <x v="8"/>
    <s v="C.H. Ravira-Pacaraos"/>
    <x v="158"/>
    <s v="HI"/>
    <x v="5"/>
    <x v="277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16.725000000000001"/>
    <n v="1.6725E-2"/>
    <m/>
    <s v="-"/>
    <s v="-"/>
    <n v="0"/>
    <n v="0"/>
    <n v="45"/>
    <s v="BASE DE DATOS"/>
    <m/>
  </r>
  <r>
    <s v="24"/>
    <x v="0"/>
    <s v="ENEDIS"/>
    <s v="51000495"/>
    <s v="51000495"/>
    <x v="5"/>
    <s v="Turgo N║ 1"/>
    <s v="S"/>
    <n v="0.25"/>
    <n v="0.25"/>
    <n v="0.82099999999999995"/>
    <n v="107.57599999999999"/>
    <n v="108.398"/>
    <n v="0"/>
    <n v="734.15"/>
    <n v="0"/>
    <m/>
    <m/>
    <x v="0"/>
    <s v="ENEDIS51000495Turgo N║ 1HI"/>
    <s v="ENEL Distribución Perú S.A.A."/>
    <x v="8"/>
    <x v="8"/>
    <s v="C. H. NAVA"/>
    <x v="159"/>
    <s v="HI"/>
    <x v="5"/>
    <x v="278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108.398"/>
    <n v="0.10839799999999999"/>
    <m/>
    <s v="-"/>
    <s v="-"/>
    <n v="0"/>
    <n v="-1.0000000000047748E-3"/>
    <n v="45"/>
    <s v="BASE DE DATOS"/>
    <m/>
  </r>
  <r>
    <s v="24"/>
    <x v="0"/>
    <s v="ENEDIS"/>
    <s v="51000495"/>
    <s v="51000495"/>
    <x v="5"/>
    <s v="Turgo N║ 2"/>
    <s v="S"/>
    <n v="0.27700000000000002"/>
    <n v="0.25"/>
    <n v="6.165"/>
    <n v="18.204999999999998"/>
    <n v="24.37"/>
    <n v="0"/>
    <n v="722.45"/>
    <n v="0"/>
    <m/>
    <m/>
    <x v="0"/>
    <s v="ENEDIS51000495Turgo N║ 2HI"/>
    <s v="ENEL Distribución Perú S.A.A."/>
    <x v="8"/>
    <x v="8"/>
    <s v="C. H. NAVA"/>
    <x v="159"/>
    <s v="HI"/>
    <x v="5"/>
    <x v="279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24.37"/>
    <n v="2.4369999999999999E-2"/>
    <m/>
    <s v="-"/>
    <s v="-"/>
    <n v="0"/>
    <n v="-3.5527136788005009E-15"/>
    <n v="45"/>
    <s v="BASE DE DATOS"/>
    <m/>
  </r>
  <r>
    <s v="24"/>
    <x v="0"/>
    <s v="ENEDIS"/>
    <s v="15004393"/>
    <s v="15004393"/>
    <x v="5"/>
    <s v="PELTON N║ 1"/>
    <s v="S"/>
    <n v="0.5"/>
    <n v="0.45"/>
    <n v="35.908000000000001"/>
    <n v="123.07599999999999"/>
    <n v="158.983"/>
    <n v="0"/>
    <n v="713"/>
    <n v="6.54"/>
    <m/>
    <m/>
    <x v="0"/>
    <s v="ENEDIS15004393PELTON N║ 1HI"/>
    <s v="ENEL Distribución Perú S.A.A."/>
    <x v="8"/>
    <x v="8"/>
    <s v="C.H. Canta"/>
    <x v="160"/>
    <s v="HI"/>
    <x v="5"/>
    <x v="280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158.983"/>
    <n v="0.15898300000000001"/>
    <m/>
    <s v="-"/>
    <s v="-"/>
    <n v="0"/>
    <n v="9.9999999997635314E-4"/>
    <n v="45"/>
    <s v="BASE DE DATOS"/>
    <m/>
  </r>
  <r>
    <s v="24"/>
    <x v="0"/>
    <s v="ENEDIS"/>
    <s v="15004393"/>
    <s v="15004393"/>
    <x v="5"/>
    <s v="PELTON N║ 2"/>
    <s v="S"/>
    <n v="0.5"/>
    <n v="0.45"/>
    <n v="0"/>
    <n v="0"/>
    <n v="0"/>
    <n v="0"/>
    <n v="0"/>
    <n v="0"/>
    <m/>
    <m/>
    <x v="0"/>
    <s v="ENEDIS15004393PELTON N║ 2HI"/>
    <s v="ENEL Distribución Perú S.A.A."/>
    <x v="8"/>
    <x v="8"/>
    <s v="C.H. Canta"/>
    <x v="160"/>
    <s v="HI"/>
    <x v="5"/>
    <x v="281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0"/>
    <n v="0"/>
    <m/>
    <s v="-"/>
    <s v="-"/>
    <n v="0"/>
    <n v="0"/>
    <n v="45"/>
    <s v="BASE DE DATOS"/>
    <m/>
  </r>
  <r>
    <s v="24"/>
    <x v="0"/>
    <s v="SEAL"/>
    <s v="31012793"/>
    <s v="31012793"/>
    <x v="5"/>
    <s v="Leffel"/>
    <s v="N"/>
    <n v="0.6"/>
    <n v="0"/>
    <n v="0"/>
    <n v="0"/>
    <n v="0"/>
    <n v="0"/>
    <n v="0"/>
    <n v="0"/>
    <m/>
    <m/>
    <x v="0"/>
    <s v="SEAL31012793LeffelHI"/>
    <s v="SEAL - Sociedad El‚ctrica del Sur Oeste S. A."/>
    <x v="9"/>
    <x v="9"/>
    <s v="C. H. San Gregorio"/>
    <x v="161"/>
    <s v="HI"/>
    <x v="5"/>
    <x v="282"/>
    <x v="2"/>
    <s v="Instalado"/>
    <s v="Inoperativo"/>
    <s v="Distribuidora"/>
    <x v="0"/>
    <x v="0"/>
    <x v="1"/>
    <x v="0"/>
    <s v="Estatal"/>
    <s v="AREQUIPA"/>
    <s v="AREQUIPA"/>
    <s v="CAMANA"/>
    <s v="NICOLAS DE PIEROLA"/>
    <n v="0"/>
    <x v="8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0"/>
    <s v="SEAL"/>
    <s v="33013880"/>
    <s v="33013880"/>
    <x v="5"/>
    <s v="JMW-1"/>
    <s v="N"/>
    <n v="9.5000000000000001E-2"/>
    <n v="0"/>
    <n v="0"/>
    <n v="0"/>
    <n v="0"/>
    <n v="0"/>
    <n v="0"/>
    <n v="0"/>
    <m/>
    <m/>
    <x v="0"/>
    <s v="SEAL33013880JMW-1HI"/>
    <s v="SEAL - Sociedad El‚ctrica del Sur Oeste S. A."/>
    <x v="9"/>
    <x v="9"/>
    <s v="C. H. Caravelí"/>
    <x v="162"/>
    <s v="HI"/>
    <x v="5"/>
    <x v="283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9166666666666673E-3"/>
    <n v="0"/>
    <n v="0"/>
    <n v="0"/>
    <n v="87"/>
    <s v="BASE DE DATOS"/>
    <m/>
  </r>
  <r>
    <s v="24"/>
    <x v="0"/>
    <s v="SEAL"/>
    <s v="33013880"/>
    <s v="33013880"/>
    <x v="5"/>
    <s v="JMW-2"/>
    <s v="N"/>
    <n v="0.09"/>
    <n v="0"/>
    <n v="0"/>
    <n v="0"/>
    <n v="0"/>
    <n v="0"/>
    <n v="0"/>
    <n v="0"/>
    <m/>
    <m/>
    <x v="0"/>
    <s v="SEAL33013880JMW-2HI"/>
    <s v="SEAL - Sociedad El‚ctrica del Sur Oeste S. A."/>
    <x v="9"/>
    <x v="9"/>
    <s v="C. H. Caravelí"/>
    <x v="162"/>
    <s v="HI"/>
    <x v="5"/>
    <x v="284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4999999999999997E-3"/>
    <n v="0"/>
    <n v="0"/>
    <n v="0"/>
    <n v="87"/>
    <s v="BASE DE DATOS"/>
    <m/>
  </r>
  <r>
    <s v="24"/>
    <x v="0"/>
    <s v="SEAL"/>
    <s v="31013193"/>
    <s v="31013193"/>
    <x v="5"/>
    <s v="FRANCIS"/>
    <s v="N"/>
    <n v="0.5"/>
    <n v="0"/>
    <n v="0"/>
    <n v="0"/>
    <n v="0"/>
    <n v="0"/>
    <n v="0"/>
    <n v="0"/>
    <m/>
    <m/>
    <x v="0"/>
    <s v="SEAL31013193FRANCISHI"/>
    <s v="SEAL - Sociedad El‚ctrica del Sur Oeste S. A."/>
    <x v="9"/>
    <x v="9"/>
    <s v="C. H. Ongoro"/>
    <x v="163"/>
    <s v="HI"/>
    <x v="5"/>
    <x v="285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0"/>
    <s v="SEAL"/>
    <s v="31013193"/>
    <s v="31013193"/>
    <x v="5"/>
    <s v="TURBAL"/>
    <s v="N"/>
    <n v="0.53500000000000003"/>
    <n v="0"/>
    <n v="0"/>
    <n v="0"/>
    <n v="0"/>
    <n v="0"/>
    <n v="0"/>
    <n v="0"/>
    <m/>
    <m/>
    <x v="0"/>
    <s v="SEAL31013193TURBALHI"/>
    <s v="SEAL - Sociedad El‚ctrica del Sur Oeste S. A."/>
    <x v="9"/>
    <x v="9"/>
    <s v="C. H. Ongoro"/>
    <x v="163"/>
    <s v="HI"/>
    <x v="5"/>
    <x v="286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4583333333333336E-2"/>
    <n v="0"/>
    <n v="0"/>
    <n v="0"/>
    <n v="87"/>
    <s v="BASE DE DATOS"/>
    <m/>
  </r>
  <r>
    <s v="24"/>
    <x v="0"/>
    <s v="SEAL"/>
    <s v="51010397"/>
    <s v="51010397"/>
    <x v="5"/>
    <s v="Kubota 1"/>
    <s v="N"/>
    <n v="0.33600000000000002"/>
    <n v="0"/>
    <n v="0"/>
    <n v="0"/>
    <n v="0"/>
    <n v="0"/>
    <n v="0"/>
    <n v="0"/>
    <m/>
    <m/>
    <x v="0"/>
    <s v="SEAL51010397Kubota 1HI"/>
    <s v="SEAL - Sociedad El‚ctrica del Sur Oeste S. A."/>
    <x v="9"/>
    <x v="9"/>
    <s v="C. H. Chococo"/>
    <x v="164"/>
    <s v="HI"/>
    <x v="5"/>
    <x v="287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0"/>
    <s v="SEAL"/>
    <s v="51010397"/>
    <s v="51010397"/>
    <x v="5"/>
    <s v="Kubota 2"/>
    <s v="N"/>
    <n v="0.33600000000000002"/>
    <n v="0"/>
    <n v="0"/>
    <n v="0"/>
    <n v="0"/>
    <n v="0"/>
    <n v="0"/>
    <n v="0"/>
    <m/>
    <m/>
    <x v="0"/>
    <s v="SEAL51010397Kubota 2HI"/>
    <s v="SEAL - Sociedad El‚ctrica del Sur Oeste S. A."/>
    <x v="9"/>
    <x v="9"/>
    <s v="C. H. Chococo"/>
    <x v="164"/>
    <s v="HI"/>
    <x v="5"/>
    <x v="288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0"/>
    <s v="SEAL"/>
    <s v="33014030"/>
    <s v="33014030"/>
    <x v="5"/>
    <s v="ESCHER WYSS 1"/>
    <s v="N"/>
    <n v="0.1"/>
    <n v="0"/>
    <n v="0"/>
    <n v="0"/>
    <n v="0"/>
    <n v="0"/>
    <n v="0"/>
    <n v="0"/>
    <m/>
    <m/>
    <x v="0"/>
    <s v="SEAL33014030ESCHER WYSS 1HI"/>
    <s v="SEAL - Sociedad El‚ctrica del Sur Oeste S. A."/>
    <x v="9"/>
    <x v="9"/>
    <s v="C. H. Chuquibamba"/>
    <x v="165"/>
    <s v="HI"/>
    <x v="5"/>
    <x v="289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0"/>
    <s v="SEAL"/>
    <s v="33014030"/>
    <s v="33014030"/>
    <x v="5"/>
    <s v="ESCHER WYSS 2"/>
    <s v="N"/>
    <n v="0.1"/>
    <n v="0"/>
    <n v="0"/>
    <n v="0"/>
    <n v="0"/>
    <n v="0"/>
    <n v="0"/>
    <n v="0"/>
    <m/>
    <m/>
    <x v="0"/>
    <s v="SEAL33014030ESCHER WYSS 2HI"/>
    <s v="SEAL - Sociedad El‚ctrica del Sur Oeste S. A."/>
    <x v="9"/>
    <x v="9"/>
    <s v="C. H. Chuquibamba"/>
    <x v="165"/>
    <s v="HI"/>
    <x v="5"/>
    <x v="290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0"/>
    <s v="SEAL"/>
    <s v="31013910"/>
    <s v="31013910"/>
    <x v="5"/>
    <s v="WKV"/>
    <s v="N"/>
    <n v="0.25"/>
    <n v="0"/>
    <n v="0"/>
    <n v="0"/>
    <n v="0"/>
    <n v="0"/>
    <n v="0"/>
    <n v="0"/>
    <m/>
    <m/>
    <x v="1"/>
    <s v="SEAL31013910WKVHI"/>
    <s v="SEAL - Sociedad El‚ctrica del Sur Oeste S. A."/>
    <x v="9"/>
    <x v="9"/>
    <s v="C. H. Orcopampa"/>
    <x v="166"/>
    <s v="HI"/>
    <x v="5"/>
    <x v="291"/>
    <x v="2"/>
    <s v="Instalado"/>
    <s v="Inoperativo"/>
    <s v="Distribuidora"/>
    <x v="0"/>
    <x v="0"/>
    <x v="1"/>
    <x v="0"/>
    <s v="Estatal"/>
    <s v="AREQUIPA"/>
    <s v="AREQUIPA"/>
    <s v="CASTILLA"/>
    <s v="ORCOPAMPA"/>
    <n v="0"/>
    <x v="8"/>
    <n v="0"/>
    <x v="0"/>
    <x v="0"/>
    <x v="0"/>
    <s v="MWh"/>
    <n v="0"/>
    <n v="0"/>
    <m/>
    <n v="2.0833333333333332E-2"/>
    <n v="0"/>
    <n v="0"/>
    <n v="0"/>
    <n v="87"/>
    <s v="BASE DE DATOS"/>
    <m/>
  </r>
  <r>
    <s v="24"/>
    <x v="0"/>
    <s v="SEAL"/>
    <s v="31013530"/>
    <s v="31013530"/>
    <x v="5"/>
    <s v="Hydraulic"/>
    <s v="N"/>
    <n v="6.4000000000000001E-2"/>
    <n v="0"/>
    <n v="0"/>
    <n v="0"/>
    <n v="0"/>
    <n v="0"/>
    <n v="0"/>
    <n v="0"/>
    <m/>
    <m/>
    <x v="0"/>
    <s v="SEAL31013530HydraulicHI"/>
    <s v="SEAL - Sociedad El‚ctrica del Sur Oeste S. A."/>
    <x v="9"/>
    <x v="9"/>
    <s v="C. H. Huanca"/>
    <x v="167"/>
    <s v="HI"/>
    <x v="5"/>
    <x v="292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5.3333333333333332E-3"/>
    <n v="0"/>
    <n v="0"/>
    <n v="0"/>
    <n v="87"/>
    <s v="BASE DE DATOS"/>
    <m/>
  </r>
  <r>
    <s v="24"/>
    <x v="0"/>
    <s v="SEAL"/>
    <s v="31013530"/>
    <s v="31013530"/>
    <x v="5"/>
    <s v="Kubota"/>
    <s v="N"/>
    <n v="0.1"/>
    <n v="0"/>
    <n v="0"/>
    <n v="0"/>
    <n v="0"/>
    <n v="0"/>
    <n v="0"/>
    <n v="0"/>
    <m/>
    <m/>
    <x v="0"/>
    <s v="SEAL31013530KubotaHI"/>
    <s v="SEAL - Sociedad El‚ctrica del Sur Oeste S. A."/>
    <x v="9"/>
    <x v="9"/>
    <s v="C. H. Huanca"/>
    <x v="167"/>
    <s v="HI"/>
    <x v="5"/>
    <x v="293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0"/>
    <s v="ASLCHA"/>
    <s v="0001021"/>
    <s v="0001021"/>
    <x v="5"/>
    <s v="G1"/>
    <s v="S"/>
    <n v="3"/>
    <n v="1.1499999999999999"/>
    <n v="153.79499999999999"/>
    <n v="663.02300000000002"/>
    <n v="816.81799999999998"/>
    <n v="0"/>
    <n v="704.75"/>
    <n v="15.25"/>
    <m/>
    <m/>
    <x v="0"/>
    <s v="ASLCHA0001021G1HI"/>
    <s v="Asociaci¢n Santa Lucia de Chacas"/>
    <x v="48"/>
    <x v="48"/>
    <s v="C.H. Huallin I"/>
    <x v="168"/>
    <s v="HI"/>
    <x v="5"/>
    <x v="36"/>
    <x v="2"/>
    <s v="Instalado"/>
    <s v="Operativo"/>
    <s v="Generadora"/>
    <x v="0"/>
    <x v="0"/>
    <x v="0"/>
    <x v="0"/>
    <s v="Privado"/>
    <s v="ANCASH"/>
    <s v="ANCASH"/>
    <s v="ASUNCIÓN"/>
    <s v="CHACAS"/>
    <s v="HUALLÍN"/>
    <x v="8"/>
    <n v="0"/>
    <x v="0"/>
    <x v="0"/>
    <x v="0"/>
    <s v="MWh"/>
    <n v="816.81799999999998"/>
    <n v="0.81681799999999993"/>
    <m/>
    <n v="0.25"/>
    <n v="0.16666666666666666"/>
    <n v="0"/>
    <n v="0"/>
    <n v="6"/>
    <s v="BASE DE DATOS"/>
    <m/>
  </r>
  <r>
    <s v="24"/>
    <x v="0"/>
    <s v="ELNO"/>
    <s v="42037394"/>
    <s v="42037394"/>
    <x v="5"/>
    <s v="KUBOTTA-1"/>
    <s v="S"/>
    <n v="0"/>
    <n v="0"/>
    <n v="0"/>
    <n v="0"/>
    <n v="0"/>
    <n v="0"/>
    <n v="0"/>
    <n v="0"/>
    <m/>
    <m/>
    <x v="1"/>
    <s v="ELNO42037394KUBOTTA-1HI"/>
    <s v="Electro Nor Oeste S. A."/>
    <x v="10"/>
    <x v="10"/>
    <s v="C. H. Canchaque"/>
    <x v="169"/>
    <s v="HI"/>
    <x v="5"/>
    <x v="294"/>
    <x v="2"/>
    <s v="Retirado"/>
    <s v="Operativo"/>
    <s v="Distribuidora"/>
    <x v="0"/>
    <x v="0"/>
    <x v="1"/>
    <x v="0"/>
    <s v="Estatal"/>
    <s v="PIURA"/>
    <s v="PIURA"/>
    <s v="HUANCABAMBA"/>
    <s v="CANCHAQUE"/>
    <n v="0"/>
    <x v="8"/>
    <n v="0"/>
    <x v="0"/>
    <x v="0"/>
    <x v="0"/>
    <s v="MWh"/>
    <n v="0"/>
    <n v="0"/>
    <m/>
    <n v="0"/>
    <n v="0"/>
    <n v="0"/>
    <n v="0"/>
    <n v="28"/>
    <s v="BASE DE DATOS"/>
    <m/>
  </r>
  <r>
    <s v="24"/>
    <x v="0"/>
    <s v="ELNO"/>
    <s v="41037294"/>
    <s v="41037294"/>
    <x v="5"/>
    <s v="KUBOTTA-1"/>
    <s v="S"/>
    <n v="0.05"/>
    <n v="0"/>
    <n v="0"/>
    <n v="0"/>
    <n v="0"/>
    <n v="0"/>
    <n v="0"/>
    <n v="0"/>
    <m/>
    <m/>
    <x v="1"/>
    <s v="ELNO41037294KUBOTTA-1HI"/>
    <s v="Electro Nor Oeste S. A."/>
    <x v="10"/>
    <x v="10"/>
    <s v="C. H. Santo Domingo"/>
    <x v="170"/>
    <s v="HI"/>
    <x v="5"/>
    <x v="294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0"/>
    <s v="ELNO"/>
    <s v="41037294"/>
    <s v="41037294"/>
    <x v="5"/>
    <s v="KUBOTTA-2"/>
    <s v="S"/>
    <n v="0.05"/>
    <n v="0"/>
    <n v="0"/>
    <n v="0"/>
    <n v="0"/>
    <n v="0"/>
    <n v="0"/>
    <n v="0"/>
    <m/>
    <m/>
    <x v="1"/>
    <s v="ELNO41037294KUBOTTA-2HI"/>
    <s v="Electro Nor Oeste S. A."/>
    <x v="10"/>
    <x v="10"/>
    <s v="C. H. Santo Domingo"/>
    <x v="170"/>
    <s v="HI"/>
    <x v="5"/>
    <x v="295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0"/>
    <s v="ELNO"/>
    <s v="33034595"/>
    <s v="33034595"/>
    <x v="5"/>
    <s v="KUBOTTA-1"/>
    <s v="S"/>
    <n v="7.0000000000000007E-2"/>
    <n v="0"/>
    <n v="0"/>
    <n v="0"/>
    <n v="0"/>
    <n v="0"/>
    <n v="0"/>
    <n v="0"/>
    <m/>
    <m/>
    <x v="0"/>
    <s v="ELNO33034595KUBOTTA-1HI"/>
    <s v="Electro Nor Oeste S. A."/>
    <x v="10"/>
    <x v="10"/>
    <s v="C. H. Huancabamba"/>
    <x v="171"/>
    <s v="HI"/>
    <x v="5"/>
    <x v="294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0"/>
    <s v="ELNO"/>
    <s v="33034595"/>
    <s v="33034595"/>
    <x v="5"/>
    <s v="KUBOTTA-2"/>
    <s v="S"/>
    <n v="7.0000000000000007E-2"/>
    <n v="0"/>
    <n v="0"/>
    <n v="0"/>
    <n v="0"/>
    <n v="0"/>
    <n v="0"/>
    <n v="0"/>
    <m/>
    <m/>
    <x v="0"/>
    <s v="ELNO33034595KUBOTTA-2HI"/>
    <s v="Electro Nor Oeste S. A."/>
    <x v="10"/>
    <x v="10"/>
    <s v="C. H. Huancabamba"/>
    <x v="171"/>
    <s v="HI"/>
    <x v="5"/>
    <x v="295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0"/>
    <s v="ELNO"/>
    <s v="41037194"/>
    <s v="41037194"/>
    <x v="5"/>
    <s v="KUBOTTA-1"/>
    <s v="S"/>
    <n v="0.08"/>
    <n v="0"/>
    <n v="0"/>
    <n v="0"/>
    <n v="0"/>
    <n v="0"/>
    <n v="0"/>
    <n v="0"/>
    <m/>
    <m/>
    <x v="0"/>
    <s v="ELNO41037194KUBOTTA-1HI"/>
    <s v="Electro Nor Oeste S. A."/>
    <x v="10"/>
    <x v="10"/>
    <s v="C. H. Chalaco"/>
    <x v="172"/>
    <s v="HI"/>
    <x v="5"/>
    <x v="294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0"/>
    <s v="ELNO"/>
    <s v="41037194"/>
    <s v="41037194"/>
    <x v="5"/>
    <s v="KUBOTTA-2"/>
    <s v="S"/>
    <n v="0.08"/>
    <n v="0"/>
    <n v="0"/>
    <n v="0"/>
    <n v="0"/>
    <n v="0"/>
    <n v="0"/>
    <n v="0"/>
    <m/>
    <m/>
    <x v="0"/>
    <s v="ELNO41037194KUBOTTA-2HI"/>
    <s v="Electro Nor Oeste S. A."/>
    <x v="10"/>
    <x v="10"/>
    <s v="C. H. Chalaco"/>
    <x v="172"/>
    <s v="HI"/>
    <x v="5"/>
    <x v="295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0"/>
    <s v="ELNO"/>
    <s v="43038095"/>
    <s v="43038095"/>
    <x v="5"/>
    <s v="WEIRPUMP-1"/>
    <s v="S"/>
    <n v="0.83"/>
    <n v="0.8"/>
    <n v="0"/>
    <n v="0"/>
    <n v="0"/>
    <n v="0"/>
    <n v="0"/>
    <n v="0"/>
    <m/>
    <m/>
    <x v="0"/>
    <s v="ELNO43038095WEIRPUMP-1HI"/>
    <s v="Electro Nor Oeste S. A."/>
    <x v="10"/>
    <x v="10"/>
    <s v="C. H. Quiroz"/>
    <x v="173"/>
    <s v="HI"/>
    <x v="5"/>
    <x v="296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0"/>
    <n v="0"/>
    <m/>
    <n v="6.9166666666666668E-2"/>
    <n v="6.6666666666666666E-2"/>
    <n v="0"/>
    <n v="0"/>
    <n v="28"/>
    <s v="BASE DE DATOS"/>
    <m/>
  </r>
  <r>
    <s v="24"/>
    <x v="0"/>
    <s v="ELNO"/>
    <s v="43038095"/>
    <s v="43038095"/>
    <x v="5"/>
    <s v="WEIRPUMP-2"/>
    <s v="S"/>
    <n v="0.83"/>
    <n v="0.8"/>
    <n v="0"/>
    <n v="0"/>
    <n v="0"/>
    <n v="0"/>
    <n v="0"/>
    <n v="0"/>
    <m/>
    <m/>
    <x v="0"/>
    <s v="ELNO43038095WEIRPUMP-2HI"/>
    <s v="Electro Nor Oeste S. A."/>
    <x v="10"/>
    <x v="10"/>
    <s v="C. H. Quiroz"/>
    <x v="173"/>
    <s v="HI"/>
    <x v="5"/>
    <x v="297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0"/>
    <n v="0"/>
    <m/>
    <n v="6.9166666666666668E-2"/>
    <n v="6.6666666666666666E-2"/>
    <n v="0"/>
    <n v="0"/>
    <n v="28"/>
    <s v="BASE DE DATOS"/>
    <m/>
  </r>
  <r>
    <s v="24"/>
    <x v="0"/>
    <s v="ELNO"/>
    <s v="43038096"/>
    <s v="43038096"/>
    <x v="5"/>
    <s v="KUBOTA"/>
    <s v="S"/>
    <n v="0.26"/>
    <n v="0.2"/>
    <n v="12.919"/>
    <n v="59.637999999999998"/>
    <n v="72.557000000000002"/>
    <n v="0"/>
    <n v="0"/>
    <n v="0"/>
    <m/>
    <m/>
    <x v="0"/>
    <s v="ELNO43038096KUBOTAHI"/>
    <s v="Electro Nor Oeste S. A."/>
    <x v="10"/>
    <x v="10"/>
    <s v="C. H. Sicacate"/>
    <x v="174"/>
    <s v="HI"/>
    <x v="5"/>
    <x v="293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72.557000000000002"/>
    <n v="7.2556999999999996E-2"/>
    <m/>
    <n v="2.1666666666666667E-2"/>
    <n v="1.6666666666666666E-2"/>
    <n v="0"/>
    <n v="0"/>
    <n v="28"/>
    <s v="BASE DE DATOS"/>
    <m/>
  </r>
  <r>
    <s v="24"/>
    <x v="0"/>
    <s v="ELNO"/>
    <s v="43038096"/>
    <s v="43038096"/>
    <x v="5"/>
    <s v="KUBOTA-1"/>
    <s v="S"/>
    <n v="0.246"/>
    <n v="0.2"/>
    <n v="21.256"/>
    <n v="100.233"/>
    <n v="121.489"/>
    <n v="0"/>
    <n v="0"/>
    <n v="0"/>
    <m/>
    <m/>
    <x v="0"/>
    <s v="ELNO43038096KUBOTA-1HI"/>
    <s v="Electro Nor Oeste S. A."/>
    <x v="10"/>
    <x v="10"/>
    <s v="C. H. Sicacate"/>
    <x v="174"/>
    <s v="HI"/>
    <x v="5"/>
    <x v="298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121.489"/>
    <n v="0.121489"/>
    <m/>
    <n v="2.0500000000000001E-2"/>
    <n v="1.6666666666666666E-2"/>
    <n v="0"/>
    <n v="0"/>
    <n v="28"/>
    <s v="BASE DE DATOS"/>
    <m/>
  </r>
  <r>
    <s v="24"/>
    <x v="1"/>
    <s v="ASLCHA"/>
    <s v="0001021"/>
    <s v="0001021"/>
    <x v="5"/>
    <s v="G1"/>
    <s v="S"/>
    <n v="3"/>
    <n v="1.1499999999999999"/>
    <n v="150.58099999999999"/>
    <n v="661.41099999999994"/>
    <n v="811.99199999999996"/>
    <n v="0"/>
    <n v="694.25"/>
    <n v="25.75"/>
    <m/>
    <m/>
    <x v="0"/>
    <s v="ASLCHA0001021G1HI"/>
    <s v="Asociaci¢n Santa Lucia de Chacas"/>
    <x v="48"/>
    <x v="48"/>
    <s v="C.H. Huallin I"/>
    <x v="168"/>
    <s v="HI"/>
    <x v="5"/>
    <x v="36"/>
    <x v="2"/>
    <s v="Instalado"/>
    <s v="Operativo"/>
    <s v="Generadora"/>
    <x v="0"/>
    <x v="0"/>
    <x v="0"/>
    <x v="0"/>
    <s v="Privado"/>
    <s v="ANCASH"/>
    <s v="ANCASH"/>
    <s v="ASUNCIÓN"/>
    <s v="CHACAS"/>
    <s v="HUALLÍN"/>
    <x v="8"/>
    <n v="0"/>
    <x v="0"/>
    <x v="0"/>
    <x v="0"/>
    <s v="MWh"/>
    <n v="811.99199999999996"/>
    <n v="0.81199199999999994"/>
    <m/>
    <n v="0.25"/>
    <n v="0.16666666666666666"/>
    <n v="0"/>
    <n v="0"/>
    <n v="6"/>
    <s v="BASE DE DATOS"/>
    <m/>
  </r>
  <r>
    <s v="24"/>
    <x v="1"/>
    <s v="ELSM"/>
    <s v="41030894"/>
    <s v="41030894"/>
    <x v="5"/>
    <s v="DRESS 1"/>
    <s v="N"/>
    <n v="0.11"/>
    <n v="0"/>
    <n v="0"/>
    <n v="0"/>
    <n v="0"/>
    <n v="0"/>
    <n v="0"/>
    <n v="0"/>
    <m/>
    <m/>
    <x v="0"/>
    <s v="ELSM41030894DRESS 1HI"/>
    <s v="Electro Sur Medio S. A."/>
    <x v="7"/>
    <x v="7"/>
    <s v="C. H. Laramate"/>
    <x v="156"/>
    <s v="HI"/>
    <x v="5"/>
    <x v="272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0"/>
    <n v="0"/>
    <m/>
    <n v="9.1666666666666667E-3"/>
    <n v="0"/>
    <n v="0"/>
    <n v="0"/>
    <n v="21"/>
    <s v="BASE DE DATOS"/>
    <m/>
  </r>
  <r>
    <s v="24"/>
    <x v="1"/>
    <s v="ELSM"/>
    <s v="41030894"/>
    <s v="41030894"/>
    <x v="5"/>
    <s v="DRESS 2"/>
    <s v="S"/>
    <n v="0.11"/>
    <n v="9.1999999999999998E-2"/>
    <n v="9.827"/>
    <n v="37.341000000000001"/>
    <n v="47.167999999999999"/>
    <n v="4"/>
    <n v="692"/>
    <n v="0"/>
    <m/>
    <m/>
    <x v="0"/>
    <s v="ELSM41030894DRESS 2HI"/>
    <s v="Electro Sur Medio S. A."/>
    <x v="7"/>
    <x v="7"/>
    <s v="C. H. Laramate"/>
    <x v="156"/>
    <s v="HI"/>
    <x v="5"/>
    <x v="273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47.167999999999999"/>
    <n v="4.7168000000000002E-2"/>
    <m/>
    <n v="9.1666666666666667E-3"/>
    <n v="7.6666666666666662E-3"/>
    <n v="0"/>
    <n v="0"/>
    <n v="21"/>
    <s v="BASE DE DATOS"/>
    <m/>
  </r>
  <r>
    <s v="24"/>
    <x v="0"/>
    <s v="ELOR"/>
    <s v="31024193"/>
    <s v="31024193"/>
    <x v="5"/>
    <s v="1"/>
    <s v="S"/>
    <n v="3.3"/>
    <n v="3.3"/>
    <n v="395.18099999999998"/>
    <n v="1485.01"/>
    <n v="1880.191"/>
    <n v="49"/>
    <n v="650.45000000000005"/>
    <n v="6.78"/>
    <m/>
    <m/>
    <x v="0"/>
    <s v="ELOR310241931HI"/>
    <s v="Electro Oriente S. A."/>
    <x v="11"/>
    <x v="11"/>
    <s v="C. H. El Gera"/>
    <x v="175"/>
    <s v="HI"/>
    <x v="5"/>
    <x v="16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880.191"/>
    <n v="1.8801909999999999"/>
    <m/>
    <n v="0.27499999999999997"/>
    <n v="0.27499999999999997"/>
    <n v="0"/>
    <n v="0"/>
    <n v="22"/>
    <s v="BASE DE DATOS"/>
    <m/>
  </r>
  <r>
    <s v="24"/>
    <x v="0"/>
    <s v="ELOR"/>
    <s v="31024193"/>
    <s v="31024193"/>
    <x v="5"/>
    <s v="2"/>
    <s v="S"/>
    <n v="3.3"/>
    <n v="3.3"/>
    <n v="416.15800000000002"/>
    <n v="1500.9639999999999"/>
    <n v="1917.1220000000001"/>
    <n v="68"/>
    <n v="636.58000000000004"/>
    <n v="8.25"/>
    <m/>
    <m/>
    <x v="0"/>
    <s v="ELOR310241932HI"/>
    <s v="Electro Oriente S. A."/>
    <x v="11"/>
    <x v="11"/>
    <s v="C. H. El Gera"/>
    <x v="175"/>
    <s v="HI"/>
    <x v="5"/>
    <x v="17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917.1220000000001"/>
    <n v="1.917122"/>
    <m/>
    <n v="0.27499999999999997"/>
    <n v="0.27499999999999997"/>
    <n v="0"/>
    <n v="-2.2737367544323206E-13"/>
    <n v="22"/>
    <s v="BASE DE DATOS"/>
    <m/>
  </r>
  <r>
    <s v="24"/>
    <x v="0"/>
    <s v="ELOR"/>
    <s v="31024193"/>
    <s v="31024193"/>
    <x v="5"/>
    <s v="3"/>
    <s v="S"/>
    <n v="2.5"/>
    <n v="2"/>
    <n v="220.91399999999999"/>
    <n v="790.90599999999995"/>
    <n v="1011.82"/>
    <n v="23"/>
    <n v="678.2"/>
    <n v="6.87"/>
    <m/>
    <m/>
    <x v="0"/>
    <s v="ELOR310241933HI"/>
    <s v="Electro Oriente S. A."/>
    <x v="11"/>
    <x v="11"/>
    <s v="C. H. El Gera"/>
    <x v="175"/>
    <s v="HI"/>
    <x v="5"/>
    <x v="176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011.82"/>
    <n v="1.0118199999999999"/>
    <m/>
    <n v="0.20833333333333334"/>
    <n v="0.16666666666666666"/>
    <n v="0"/>
    <n v="-1.1368683772161603E-13"/>
    <n v="22"/>
    <s v="BASE DE DATOS"/>
    <m/>
  </r>
  <r>
    <s v="24"/>
    <x v="0"/>
    <s v="ELOR"/>
    <s v="31024293"/>
    <s v="31024293"/>
    <x v="5"/>
    <s v="G1"/>
    <s v="N"/>
    <n v="0.4"/>
    <n v="0.25"/>
    <n v="0"/>
    <n v="0"/>
    <n v="0"/>
    <n v="0"/>
    <n v="0"/>
    <n v="0"/>
    <m/>
    <m/>
    <x v="0"/>
    <s v="ELOR31024293G1HI"/>
    <s v="Electro Oriente S. A."/>
    <x v="11"/>
    <x v="11"/>
    <s v="C.H. Shitarayacu"/>
    <x v="176"/>
    <s v="HI"/>
    <x v="5"/>
    <x v="36"/>
    <x v="2"/>
    <s v="Instalado"/>
    <s v="In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0"/>
    <n v="0"/>
    <m/>
    <n v="3.6363636363636369E-2"/>
    <n v="2.2727272727272728E-2"/>
    <n v="0"/>
    <n v="0"/>
    <n v="22"/>
    <s v="BASE DE DATOS"/>
    <m/>
  </r>
  <r>
    <s v="24"/>
    <x v="0"/>
    <s v="ELOR"/>
    <s v="31024293"/>
    <s v="31024293"/>
    <x v="5"/>
    <s v="G2"/>
    <s v="S"/>
    <n v="0.4"/>
    <n v="0.25"/>
    <n v="43.215000000000003"/>
    <n v="9.0399999999999991"/>
    <n v="52.255000000000003"/>
    <n v="19.559999999999999"/>
    <n v="333.02"/>
    <n v="15"/>
    <m/>
    <m/>
    <x v="0"/>
    <s v="ELOR31024293G2HI"/>
    <s v="Electro Oriente S. A."/>
    <x v="11"/>
    <x v="11"/>
    <s v="C.H. Shitarayacu"/>
    <x v="176"/>
    <s v="HI"/>
    <x v="5"/>
    <x v="37"/>
    <x v="2"/>
    <s v="Instalado"/>
    <s v="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52.255000000000003"/>
    <n v="5.2255000000000003E-2"/>
    <m/>
    <n v="3.6363636363636369E-2"/>
    <n v="2.2727272727272728E-2"/>
    <n v="0"/>
    <n v="0"/>
    <n v="22"/>
    <s v="BASE DE DATOS"/>
    <m/>
  </r>
  <r>
    <s v="24"/>
    <x v="0"/>
    <s v="ELOR"/>
    <s v="31077997"/>
    <s v="31077997"/>
    <x v="5"/>
    <s v="Turbina 1"/>
    <s v="S"/>
    <n v="1.2529999999999999"/>
    <n v="1.1499999999999999"/>
    <n v="128.41399999999999"/>
    <n v="616.29100000000005"/>
    <n v="744.70500000000004"/>
    <n v="1.87"/>
    <n v="742.13"/>
    <n v="0"/>
    <m/>
    <m/>
    <x v="0"/>
    <s v="ELOR31077997Turbina 1HI"/>
    <s v="Electro Oriente S. A."/>
    <x v="11"/>
    <x v="11"/>
    <s v="C. H. Caclic"/>
    <x v="177"/>
    <s v="HI"/>
    <x v="5"/>
    <x v="299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744.70500000000004"/>
    <n v="0.74470500000000006"/>
    <m/>
    <n v="0.10441666666666666"/>
    <n v="9.5833333333333326E-2"/>
    <n v="0"/>
    <n v="0"/>
    <n v="22"/>
    <s v="BASE DE DATOS"/>
    <m/>
  </r>
  <r>
    <s v="24"/>
    <x v="0"/>
    <s v="ELOR"/>
    <s v="31077997"/>
    <s v="31077997"/>
    <x v="5"/>
    <s v="Turbina 2"/>
    <s v="S"/>
    <n v="1.2529999999999999"/>
    <n v="1.1499999999999999"/>
    <n v="74.593000000000004"/>
    <n v="368.57100000000003"/>
    <n v="443.16399999999999"/>
    <n v="126.97"/>
    <n v="617.03"/>
    <n v="0"/>
    <m/>
    <m/>
    <x v="0"/>
    <s v="ELOR31077997Turbina 2HI"/>
    <s v="Electro Oriente S. A."/>
    <x v="11"/>
    <x v="11"/>
    <s v="C. H. Caclic"/>
    <x v="177"/>
    <s v="HI"/>
    <x v="5"/>
    <x v="300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443.16399999999999"/>
    <n v="0.443164"/>
    <m/>
    <n v="0.10441666666666666"/>
    <n v="9.5833333333333326E-2"/>
    <n v="0"/>
    <n v="5.6843418860808015E-14"/>
    <n v="22"/>
    <s v="BASE DE DATOS"/>
    <m/>
  </r>
  <r>
    <s v="24"/>
    <x v="0"/>
    <s v="ELOR"/>
    <s v="31077997"/>
    <s v="31077997"/>
    <x v="5"/>
    <s v="Turbina 3"/>
    <s v="S"/>
    <n v="1.2529999999999999"/>
    <n v="1.1499999999999999"/>
    <n v="67.087000000000003"/>
    <n v="316.29300000000001"/>
    <n v="383.38"/>
    <n v="163.77000000000001"/>
    <n v="580.23"/>
    <n v="0"/>
    <m/>
    <m/>
    <x v="0"/>
    <s v="ELOR31077997Turbina 3HI"/>
    <s v="Electro Oriente S. A."/>
    <x v="11"/>
    <x v="11"/>
    <s v="C. H. Caclic"/>
    <x v="177"/>
    <s v="HI"/>
    <x v="5"/>
    <x v="301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383.38"/>
    <n v="0.38338"/>
    <m/>
    <n v="0.10441666666666666"/>
    <n v="9.5833333333333326E-2"/>
    <n v="0"/>
    <n v="0"/>
    <n v="22"/>
    <s v="BASE DE DATOS"/>
    <m/>
  </r>
  <r>
    <s v="24"/>
    <x v="0"/>
    <s v="ELOR"/>
    <s v="31077997"/>
    <s v="31077997"/>
    <x v="5"/>
    <s v="Turbina 4"/>
    <s v="S"/>
    <n v="1.2529999999999999"/>
    <n v="1.1499999999999999"/>
    <n v="119.169"/>
    <n v="577.55100000000004"/>
    <n v="696.72"/>
    <n v="1.01"/>
    <n v="742.05"/>
    <n v="0"/>
    <m/>
    <m/>
    <x v="0"/>
    <s v="ELOR31077997Turbina 4HI"/>
    <s v="Electro Oriente S. A."/>
    <x v="11"/>
    <x v="11"/>
    <s v="C. H. Caclic"/>
    <x v="177"/>
    <s v="HI"/>
    <x v="5"/>
    <x v="302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696.72"/>
    <n v="0.69672000000000001"/>
    <m/>
    <n v="0.10441666666666666"/>
    <n v="9.5833333333333326E-2"/>
    <n v="0"/>
    <n v="0"/>
    <n v="22"/>
    <s v="BASE DE DATOS"/>
    <m/>
  </r>
  <r>
    <s v="24"/>
    <x v="0"/>
    <s v="ELOR"/>
    <s v="41027393"/>
    <s v="41027393"/>
    <x v="5"/>
    <s v="T-1"/>
    <s v="N"/>
    <n v="0.2"/>
    <n v="0"/>
    <n v="0"/>
    <n v="0"/>
    <n v="0"/>
    <n v="0"/>
    <n v="0"/>
    <n v="0"/>
    <m/>
    <m/>
    <x v="0"/>
    <s v="ELOR41027393T-1HI"/>
    <s v="Electro Oriente S. A."/>
    <x v="11"/>
    <x v="11"/>
    <s v="C. H. Pucara"/>
    <x v="178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0"/>
    <s v="ELOR"/>
    <s v="41027393"/>
    <s v="41027393"/>
    <x v="5"/>
    <s v="T-2"/>
    <s v="S"/>
    <n v="0.2"/>
    <n v="0.18"/>
    <n v="23.733000000000001"/>
    <n v="114.919"/>
    <n v="138.65199999999999"/>
    <n v="0"/>
    <n v="719.75"/>
    <n v="24.25"/>
    <m/>
    <m/>
    <x v="0"/>
    <s v="ELOR41027393T-2HI"/>
    <s v="Electro Oriente S. A."/>
    <x v="11"/>
    <x v="11"/>
    <s v="C. H. Pucara"/>
    <x v="178"/>
    <s v="HI"/>
    <x v="5"/>
    <x v="304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138.65199999999999"/>
    <n v="0.138652"/>
    <m/>
    <n v="1.6666666666666666E-2"/>
    <n v="1.4999999999999999E-2"/>
    <n v="0"/>
    <n v="0"/>
    <n v="22"/>
    <s v="BASE DE DATOS"/>
    <m/>
  </r>
  <r>
    <s v="24"/>
    <x v="0"/>
    <s v="ELOR"/>
    <s v="31078697"/>
    <s v="31078697"/>
    <x v="5"/>
    <s v="Turbina 1"/>
    <s v="S"/>
    <n v="2.8370000000000002"/>
    <n v="2.6"/>
    <n v="197.96600000000001"/>
    <n v="909.73500000000001"/>
    <n v="1107.701"/>
    <n v="4.75"/>
    <n v="737.84"/>
    <n v="1.41"/>
    <m/>
    <m/>
    <x v="0"/>
    <s v="ELOR31078697Turbina 1HI"/>
    <s v="Electro Oriente S. A."/>
    <x v="11"/>
    <x v="11"/>
    <s v="C. H. El Muyo"/>
    <x v="179"/>
    <s v="HI"/>
    <x v="5"/>
    <x v="299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107.701"/>
    <n v="1.107701"/>
    <m/>
    <n v="0.23641666666666669"/>
    <n v="0.21666666666666667"/>
    <n v="0"/>
    <n v="0"/>
    <n v="22"/>
    <s v="BASE DE DATOS"/>
    <m/>
  </r>
  <r>
    <s v="24"/>
    <x v="0"/>
    <s v="ELOR"/>
    <s v="31078697"/>
    <s v="31078697"/>
    <x v="5"/>
    <s v="Turbina 2"/>
    <s v="S"/>
    <n v="2.8370000000000002"/>
    <n v="2.6"/>
    <n v="198.173"/>
    <n v="926.11599999999999"/>
    <n v="1124.289"/>
    <n v="4.5599999999999996"/>
    <n v="738.94"/>
    <n v="0.5"/>
    <m/>
    <m/>
    <x v="0"/>
    <s v="ELOR31078697Turbina 2HI"/>
    <s v="Electro Oriente S. A."/>
    <x v="11"/>
    <x v="11"/>
    <s v="C. H. El Muyo"/>
    <x v="179"/>
    <s v="HI"/>
    <x v="5"/>
    <x v="300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124.289"/>
    <n v="1.1242890000000001"/>
    <m/>
    <n v="0.23641666666666669"/>
    <n v="0.21666666666666667"/>
    <n v="0"/>
    <n v="0"/>
    <n v="22"/>
    <s v="BASE DE DATOS"/>
    <m/>
  </r>
  <r>
    <s v="24"/>
    <x v="0"/>
    <s v="ELOR"/>
    <s v="31078897"/>
    <s v="31078897"/>
    <x v="5"/>
    <s v="Turbina 1"/>
    <s v="S"/>
    <n v="1.59"/>
    <n v="1.45"/>
    <n v="144.88200000000001"/>
    <n v="676.90499999999997"/>
    <n v="821.78700000000003"/>
    <n v="0"/>
    <n v="729.61"/>
    <n v="14.39"/>
    <m/>
    <m/>
    <x v="0"/>
    <s v="ELOR31078897Turbina 1HI"/>
    <s v="Electro Oriente S. A."/>
    <x v="11"/>
    <x v="11"/>
    <s v="C. H. La Pelota"/>
    <x v="180"/>
    <s v="HI"/>
    <x v="5"/>
    <x v="299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821.78700000000003"/>
    <n v="0.82178700000000005"/>
    <m/>
    <n v="0.13250000000000001"/>
    <n v="0.12083333333333333"/>
    <n v="0"/>
    <n v="0"/>
    <n v="22"/>
    <s v="BASE DE DATOS"/>
    <m/>
  </r>
  <r>
    <s v="24"/>
    <x v="0"/>
    <s v="ELOR"/>
    <s v="31078897"/>
    <s v="31078897"/>
    <x v="5"/>
    <s v="Turbina 2"/>
    <s v="S"/>
    <n v="1.59"/>
    <n v="1.45"/>
    <n v="159.75"/>
    <n v="748.62599999999998"/>
    <n v="908.37599999999998"/>
    <n v="0"/>
    <n v="730.99"/>
    <n v="13.01"/>
    <m/>
    <m/>
    <x v="0"/>
    <s v="ELOR31078897Turbina 2HI"/>
    <s v="Electro Oriente S. A."/>
    <x v="11"/>
    <x v="11"/>
    <s v="C. H. La Pelota"/>
    <x v="180"/>
    <s v="HI"/>
    <x v="5"/>
    <x v="300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908.37599999999998"/>
    <n v="0.90837599999999996"/>
    <m/>
    <n v="0.13250000000000001"/>
    <n v="0.12083333333333333"/>
    <n v="0"/>
    <n v="0"/>
    <n v="22"/>
    <s v="BASE DE DATOS"/>
    <m/>
  </r>
  <r>
    <s v="24"/>
    <x v="0"/>
    <s v="ELOR"/>
    <s v="51017302"/>
    <s v="51017302"/>
    <x v="5"/>
    <s v="Turbina 1"/>
    <s v="S"/>
    <n v="1.4379999999999999"/>
    <n v="1.4"/>
    <n v="128.41999999999999"/>
    <n v="602.91700000000003"/>
    <n v="731.33699999999999"/>
    <n v="4.45"/>
    <n v="739.15"/>
    <n v="0"/>
    <m/>
    <m/>
    <x v="0"/>
    <s v="ELOR51017302Turbina 1HI"/>
    <s v="Electro Oriente S. A."/>
    <x v="11"/>
    <x v="11"/>
    <s v="C. H. Quanda"/>
    <x v="181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731.33699999999999"/>
    <n v="0.73133700000000001"/>
    <m/>
    <n v="0.11983333333333333"/>
    <n v="0.11666666666666665"/>
    <n v="0"/>
    <n v="0"/>
    <n v="22"/>
    <s v="BASE DE DATOS"/>
    <m/>
  </r>
  <r>
    <s v="24"/>
    <x v="0"/>
    <s v="ELOR"/>
    <s v="51017302"/>
    <s v="51017302"/>
    <x v="5"/>
    <s v="Turbina 2"/>
    <s v="N"/>
    <n v="1.4379999999999999"/>
    <n v="0"/>
    <n v="0"/>
    <n v="0"/>
    <n v="0"/>
    <n v="0"/>
    <n v="0"/>
    <n v="0"/>
    <m/>
    <m/>
    <x v="0"/>
    <s v="ELOR51017302Turbina 2HI"/>
    <s v="Electro Oriente S. A."/>
    <x v="11"/>
    <x v="11"/>
    <s v="C. H. Quanda"/>
    <x v="181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0"/>
    <n v="0"/>
    <m/>
    <n v="0.14379999999999998"/>
    <n v="0.13999999999999999"/>
    <n v="0"/>
    <n v="0"/>
    <n v="22"/>
    <s v="BASE DE DATOS"/>
    <m/>
  </r>
  <r>
    <s v="24"/>
    <x v="0"/>
    <s v="ELOR"/>
    <s v="43080597"/>
    <s v="43080597"/>
    <x v="5"/>
    <s v="Turbina 1"/>
    <s v="N"/>
    <n v="0.19"/>
    <n v="0"/>
    <n v="0"/>
    <n v="0"/>
    <n v="0"/>
    <n v="0"/>
    <n v="0"/>
    <n v="0"/>
    <m/>
    <m/>
    <x v="1"/>
    <s v="ELOR43080597Turbina 1HI"/>
    <s v="Electro Oriente S. A."/>
    <x v="11"/>
    <x v="11"/>
    <s v="C. H. Lonya Grande"/>
    <x v="182"/>
    <s v="HI"/>
    <x v="5"/>
    <x v="299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0"/>
    <s v="ELOR"/>
    <s v="43080597"/>
    <s v="43080597"/>
    <x v="5"/>
    <s v="Turbina 2"/>
    <s v="N"/>
    <n v="0.19"/>
    <n v="0"/>
    <n v="0"/>
    <n v="0"/>
    <n v="0"/>
    <n v="0"/>
    <n v="0"/>
    <n v="0"/>
    <m/>
    <m/>
    <x v="1"/>
    <s v="ELOR43080597Turbina 2HI"/>
    <s v="Electro Oriente S. A."/>
    <x v="11"/>
    <x v="11"/>
    <s v="C. H. Lonya Grande"/>
    <x v="182"/>
    <s v="HI"/>
    <x v="5"/>
    <x v="300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0"/>
    <s v="ELOR"/>
    <s v="64010914"/>
    <s v="64010914"/>
    <x v="5"/>
    <s v="Grupo 1"/>
    <s v="N"/>
    <n v="0.26200000000000001"/>
    <n v="0"/>
    <n v="0"/>
    <n v="0"/>
    <n v="0"/>
    <n v="0"/>
    <n v="0"/>
    <n v="0"/>
    <m/>
    <m/>
    <x v="1"/>
    <s v="ELOR64010914Grupo 1HI"/>
    <s v="Electro Oriente S. A."/>
    <x v="11"/>
    <x v="11"/>
    <s v="C. H. Nuevo Seasme"/>
    <x v="183"/>
    <s v="HI"/>
    <x v="5"/>
    <x v="16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0"/>
    <s v="ELOR"/>
    <s v="64010914"/>
    <s v="64010914"/>
    <x v="5"/>
    <s v="Grupo 2"/>
    <s v="N"/>
    <n v="0.26200000000000001"/>
    <n v="0"/>
    <n v="0"/>
    <n v="0"/>
    <n v="0"/>
    <n v="0"/>
    <n v="0"/>
    <n v="0"/>
    <m/>
    <m/>
    <x v="1"/>
    <s v="ELOR64010914Grupo 2HI"/>
    <s v="Electro Oriente S. A."/>
    <x v="11"/>
    <x v="11"/>
    <s v="C. H. Nuevo Seasme"/>
    <x v="183"/>
    <s v="HI"/>
    <x v="5"/>
    <x v="17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0"/>
    <s v="ELOR"/>
    <s v="41027493"/>
    <s v="41027493"/>
    <x v="5"/>
    <s v="T-1"/>
    <s v="N"/>
    <n v="0.16"/>
    <n v="0"/>
    <n v="0"/>
    <n v="0"/>
    <n v="0"/>
    <n v="0"/>
    <n v="0"/>
    <n v="0"/>
    <m/>
    <m/>
    <x v="0"/>
    <s v="ELOR41027493T-1HI"/>
    <s v="Electro Oriente S. A."/>
    <x v="11"/>
    <x v="11"/>
    <s v="C. H. Pomahuaca"/>
    <x v="184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POMACAHUA"/>
    <n v="0"/>
    <x v="8"/>
    <n v="0"/>
    <x v="0"/>
    <x v="0"/>
    <x v="0"/>
    <s v="MWh"/>
    <n v="0"/>
    <n v="0"/>
    <m/>
    <n v="1.3333333333333334E-2"/>
    <n v="0"/>
    <n v="0"/>
    <n v="0"/>
    <n v="22"/>
    <s v="BASE DE DATOS"/>
    <m/>
  </r>
  <r>
    <s v="24"/>
    <x v="0"/>
    <s v="ELOR"/>
    <s v="20190900"/>
    <s v="20190900"/>
    <x v="5"/>
    <s v="Grupo 1"/>
    <s v="N"/>
    <n v="8.2000000000000003E-2"/>
    <n v="0"/>
    <n v="0"/>
    <n v="0"/>
    <n v="0"/>
    <n v="0"/>
    <n v="0"/>
    <n v="0"/>
    <m/>
    <m/>
    <x v="0"/>
    <s v="ELOR20190900Grupo 1HI"/>
    <s v="Electro Oriente S. A."/>
    <x v="11"/>
    <x v="11"/>
    <s v="C.H. Pizuquia"/>
    <x v="185"/>
    <s v="HI"/>
    <x v="5"/>
    <x v="165"/>
    <x v="2"/>
    <s v="Instalado"/>
    <s v="Inoperativo"/>
    <s v="Distribuidora"/>
    <x v="0"/>
    <x v="0"/>
    <x v="1"/>
    <x v="0"/>
    <s v="Estatal"/>
    <s v="AMAZONAS"/>
    <s v="AMAZONAS"/>
    <s v="LUYA"/>
    <s v="PISUQUIA"/>
    <n v="0"/>
    <x v="8"/>
    <n v="0"/>
    <x v="0"/>
    <x v="0"/>
    <x v="0"/>
    <s v="MWh"/>
    <n v="0"/>
    <n v="0"/>
    <m/>
    <n v="8.2000000000000007E-3"/>
    <n v="0"/>
    <n v="0"/>
    <n v="0"/>
    <n v="22"/>
    <s v="BASE DE DATOS"/>
    <m/>
  </r>
  <r>
    <s v="24"/>
    <x v="0"/>
    <s v="ELOR"/>
    <s v="41113900"/>
    <s v="41113900"/>
    <x v="5"/>
    <s v="Grupo 1"/>
    <s v="N"/>
    <n v="0.06"/>
    <n v="0"/>
    <n v="0"/>
    <n v="0"/>
    <n v="0"/>
    <n v="0"/>
    <n v="0"/>
    <n v="0"/>
    <m/>
    <m/>
    <x v="0"/>
    <s v="ELOR41113900Grupo 1HI"/>
    <s v="Electro Oriente S. A."/>
    <x v="11"/>
    <x v="11"/>
    <s v="C. H. Tabaconas"/>
    <x v="186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0"/>
    <s v="ELOR"/>
    <s v="41113900"/>
    <s v="41113900"/>
    <x v="5"/>
    <s v="Grupo 2"/>
    <s v="N"/>
    <n v="0.06"/>
    <n v="0"/>
    <n v="0"/>
    <n v="0"/>
    <n v="0"/>
    <n v="0"/>
    <n v="0"/>
    <n v="0"/>
    <m/>
    <m/>
    <x v="0"/>
    <s v="ELOR41113900Grupo 2HI"/>
    <s v="Electro Oriente S. A."/>
    <x v="11"/>
    <x v="11"/>
    <s v="C. H. Tabaconas"/>
    <x v="186"/>
    <s v="HI"/>
    <x v="5"/>
    <x v="17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1"/>
    <s v="ELOR"/>
    <s v="31024193"/>
    <s v="31024193"/>
    <x v="5"/>
    <s v="1"/>
    <s v="S"/>
    <n v="3.3"/>
    <n v="3.3"/>
    <n v="397.779"/>
    <n v="1433.348"/>
    <n v="1831.127"/>
    <n v="53"/>
    <n v="634.38"/>
    <n v="5.64"/>
    <m/>
    <m/>
    <x v="0"/>
    <s v="ELOR310241931HI"/>
    <s v="Electro Oriente S. A."/>
    <x v="11"/>
    <x v="11"/>
    <s v="C. H. El Gera"/>
    <x v="175"/>
    <s v="HI"/>
    <x v="5"/>
    <x v="16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831.127"/>
    <n v="1.8311269999999999"/>
    <m/>
    <n v="0.27499999999999997"/>
    <n v="0.27499999999999997"/>
    <n v="0"/>
    <n v="0"/>
    <n v="22"/>
    <s v="BASE DE DATOS"/>
    <m/>
  </r>
  <r>
    <s v="24"/>
    <x v="1"/>
    <s v="ELOR"/>
    <s v="31024193"/>
    <s v="31024193"/>
    <x v="5"/>
    <s v="2"/>
    <s v="S"/>
    <n v="3.3"/>
    <n v="3.3"/>
    <n v="417.80799999999999"/>
    <n v="1477.6"/>
    <n v="1895.4079999999999"/>
    <n v="46"/>
    <n v="630.5"/>
    <n v="7.12"/>
    <m/>
    <m/>
    <x v="0"/>
    <s v="ELOR310241932HI"/>
    <s v="Electro Oriente S. A."/>
    <x v="11"/>
    <x v="11"/>
    <s v="C. H. El Gera"/>
    <x v="175"/>
    <s v="HI"/>
    <x v="5"/>
    <x v="17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895.4079999999999"/>
    <n v="1.895408"/>
    <m/>
    <n v="0.27499999999999997"/>
    <n v="0.27499999999999997"/>
    <n v="0"/>
    <n v="0"/>
    <n v="22"/>
    <s v="BASE DE DATOS"/>
    <m/>
  </r>
  <r>
    <s v="24"/>
    <x v="1"/>
    <s v="ELOR"/>
    <s v="31024193"/>
    <s v="31024193"/>
    <x v="5"/>
    <s v="3"/>
    <s v="S"/>
    <n v="2.5"/>
    <n v="2"/>
    <n v="221.20099999999999"/>
    <n v="767.63800000000003"/>
    <n v="988.83900000000006"/>
    <n v="20"/>
    <n v="643.41999999999996"/>
    <n v="4.3"/>
    <m/>
    <m/>
    <x v="0"/>
    <s v="ELOR310241933HI"/>
    <s v="Electro Oriente S. A."/>
    <x v="11"/>
    <x v="11"/>
    <s v="C. H. El Gera"/>
    <x v="175"/>
    <s v="HI"/>
    <x v="5"/>
    <x v="176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988.83900000000006"/>
    <n v="0.98883900000000002"/>
    <m/>
    <n v="0.20833333333333334"/>
    <n v="0.16666666666666666"/>
    <n v="0"/>
    <n v="0"/>
    <n v="22"/>
    <s v="BASE DE DATOS"/>
    <m/>
  </r>
  <r>
    <s v="24"/>
    <x v="1"/>
    <s v="ELOR"/>
    <s v="31024293"/>
    <s v="31024293"/>
    <x v="5"/>
    <s v="G1"/>
    <s v="N"/>
    <n v="0.4"/>
    <n v="0.25"/>
    <n v="0"/>
    <n v="0"/>
    <n v="0"/>
    <n v="0"/>
    <n v="0"/>
    <n v="0"/>
    <m/>
    <m/>
    <x v="0"/>
    <s v="ELOR31024293G1HI"/>
    <s v="Electro Oriente S. A."/>
    <x v="11"/>
    <x v="11"/>
    <s v="C.H. Shitarayacu"/>
    <x v="176"/>
    <s v="HI"/>
    <x v="5"/>
    <x v="36"/>
    <x v="2"/>
    <s v="Instalado"/>
    <s v="In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0"/>
    <n v="0"/>
    <m/>
    <n v="3.6363636363636369E-2"/>
    <n v="2.2727272727272728E-2"/>
    <n v="0"/>
    <n v="0"/>
    <n v="22"/>
    <s v="BASE DE DATOS"/>
    <m/>
  </r>
  <r>
    <s v="24"/>
    <x v="1"/>
    <s v="ELOR"/>
    <s v="31024293"/>
    <s v="31024293"/>
    <x v="5"/>
    <s v="G2"/>
    <s v="S"/>
    <n v="0.4"/>
    <n v="0.25"/>
    <n v="49.572000000000003"/>
    <n v="13.853"/>
    <n v="63.424999999999997"/>
    <n v="23"/>
    <n v="409"/>
    <n v="14"/>
    <m/>
    <m/>
    <x v="0"/>
    <s v="ELOR31024293G2HI"/>
    <s v="Electro Oriente S. A."/>
    <x v="11"/>
    <x v="11"/>
    <s v="C.H. Shitarayacu"/>
    <x v="176"/>
    <s v="HI"/>
    <x v="5"/>
    <x v="37"/>
    <x v="2"/>
    <s v="Instalado"/>
    <s v="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63.424999999999997"/>
    <n v="6.3424999999999995E-2"/>
    <m/>
    <n v="3.6363636363636369E-2"/>
    <n v="2.2727272727272728E-2"/>
    <n v="0"/>
    <n v="7.1054273576010019E-15"/>
    <n v="22"/>
    <s v="BASE DE DATOS"/>
    <m/>
  </r>
  <r>
    <s v="24"/>
    <x v="1"/>
    <s v="ELOR"/>
    <s v="31078697"/>
    <s v="31078697"/>
    <x v="5"/>
    <s v="Turbina 1"/>
    <s v="S"/>
    <n v="2.8370000000000002"/>
    <n v="2.6"/>
    <n v="136.78899999999999"/>
    <n v="575.34100000000001"/>
    <n v="712.13"/>
    <n v="134.18"/>
    <n v="551.47"/>
    <n v="10.35"/>
    <m/>
    <m/>
    <x v="0"/>
    <s v="ELOR31078697Turbina 1HI"/>
    <s v="Electro Oriente S. A."/>
    <x v="11"/>
    <x v="11"/>
    <s v="C. H. El Muyo"/>
    <x v="179"/>
    <s v="HI"/>
    <x v="5"/>
    <x v="299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712.13"/>
    <n v="0.71213000000000004"/>
    <m/>
    <n v="0.23641666666666669"/>
    <n v="0.21666666666666667"/>
    <n v="0"/>
    <n v="0"/>
    <n v="22"/>
    <s v="BASE DE DATOS"/>
    <m/>
  </r>
  <r>
    <s v="24"/>
    <x v="1"/>
    <s v="ELOR"/>
    <s v="31078697"/>
    <s v="31078697"/>
    <x v="5"/>
    <s v="Turbina 2"/>
    <s v="S"/>
    <n v="2.8370000000000002"/>
    <n v="2.6"/>
    <n v="191.82300000000001"/>
    <n v="864.59900000000005"/>
    <n v="1056.422"/>
    <n v="6.12"/>
    <n v="665.76"/>
    <n v="0.12"/>
    <m/>
    <m/>
    <x v="0"/>
    <s v="ELOR31078697Turbina 2HI"/>
    <s v="Electro Oriente S. A."/>
    <x v="11"/>
    <x v="11"/>
    <s v="C. H. El Muyo"/>
    <x v="179"/>
    <s v="HI"/>
    <x v="5"/>
    <x v="300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056.422"/>
    <n v="1.056422"/>
    <m/>
    <n v="0.23641666666666669"/>
    <n v="0.21666666666666667"/>
    <n v="0"/>
    <n v="0"/>
    <n v="22"/>
    <s v="BASE DE DATOS"/>
    <m/>
  </r>
  <r>
    <s v="24"/>
    <x v="1"/>
    <s v="ELOR"/>
    <s v="31078897"/>
    <s v="31078897"/>
    <x v="5"/>
    <s v="Turbina 1"/>
    <s v="S"/>
    <n v="1.59"/>
    <n v="1.45"/>
    <n v="144.84800000000001"/>
    <n v="627.89700000000005"/>
    <n v="772.745"/>
    <n v="1.8"/>
    <n v="670.06"/>
    <n v="15.14"/>
    <m/>
    <m/>
    <x v="0"/>
    <s v="ELOR31078897Turbina 1HI"/>
    <s v="Electro Oriente S. A."/>
    <x v="11"/>
    <x v="11"/>
    <s v="C. H. La Pelota"/>
    <x v="180"/>
    <s v="HI"/>
    <x v="5"/>
    <x v="299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772.745"/>
    <n v="0.77274500000000002"/>
    <m/>
    <n v="0.13250000000000001"/>
    <n v="0.12083333333333333"/>
    <n v="0"/>
    <n v="1.1368683772161603E-13"/>
    <n v="22"/>
    <s v="BASE DE DATOS"/>
    <m/>
  </r>
  <r>
    <s v="24"/>
    <x v="1"/>
    <s v="ELOR"/>
    <s v="31078897"/>
    <s v="31078897"/>
    <x v="5"/>
    <s v="Turbina 2"/>
    <s v="S"/>
    <n v="1.59"/>
    <n v="1.45"/>
    <n v="152.90899999999999"/>
    <n v="663.49800000000005"/>
    <n v="816.40700000000004"/>
    <n v="10.55"/>
    <n v="672.11"/>
    <n v="13.34"/>
    <m/>
    <m/>
    <x v="0"/>
    <s v="ELOR31078897Turbina 2HI"/>
    <s v="Electro Oriente S. A."/>
    <x v="11"/>
    <x v="11"/>
    <s v="C. H. La Pelota"/>
    <x v="180"/>
    <s v="HI"/>
    <x v="5"/>
    <x v="300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816.40700000000004"/>
    <n v="0.81640699999999999"/>
    <m/>
    <n v="0.13250000000000001"/>
    <n v="0.12083333333333333"/>
    <n v="0"/>
    <n v="0"/>
    <n v="22"/>
    <s v="BASE DE DATOS"/>
    <m/>
  </r>
  <r>
    <s v="24"/>
    <x v="1"/>
    <s v="ELOR"/>
    <s v="51017302"/>
    <s v="51017302"/>
    <x v="5"/>
    <s v="Turbina 1"/>
    <s v="S"/>
    <n v="1.4379999999999999"/>
    <n v="1.4"/>
    <n v="118.383"/>
    <n v="534.81799999999998"/>
    <n v="653.20100000000002"/>
    <n v="10.01"/>
    <n v="666.23"/>
    <n v="19.760000000000002"/>
    <m/>
    <m/>
    <x v="0"/>
    <s v="ELOR51017302Turbina 1HI"/>
    <s v="Electro Oriente S. A."/>
    <x v="11"/>
    <x v="11"/>
    <s v="C. H. Quanda"/>
    <x v="181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653.20100000000002"/>
    <n v="0.65320100000000003"/>
    <m/>
    <n v="0.11983333333333333"/>
    <n v="0.11666666666666665"/>
    <n v="0"/>
    <n v="0"/>
    <n v="22"/>
    <s v="BASE DE DATOS"/>
    <m/>
  </r>
  <r>
    <s v="24"/>
    <x v="1"/>
    <s v="ELOR"/>
    <s v="51017302"/>
    <s v="51017302"/>
    <x v="5"/>
    <s v="Turbina 2"/>
    <s v="N"/>
    <n v="1.4379999999999999"/>
    <n v="0"/>
    <n v="0"/>
    <n v="0"/>
    <n v="0"/>
    <n v="0"/>
    <n v="0"/>
    <n v="0"/>
    <m/>
    <m/>
    <x v="0"/>
    <s v="ELOR51017302Turbina 2HI"/>
    <s v="Electro Oriente S. A."/>
    <x v="11"/>
    <x v="11"/>
    <s v="C. H. Quanda"/>
    <x v="181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0"/>
    <n v="0"/>
    <m/>
    <n v="0.14379999999999998"/>
    <n v="0.13999999999999999"/>
    <n v="0"/>
    <n v="0"/>
    <n v="22"/>
    <s v="BASE DE DATOS"/>
    <m/>
  </r>
  <r>
    <s v="24"/>
    <x v="1"/>
    <s v="ELOR"/>
    <s v="31077997"/>
    <s v="31077997"/>
    <x v="5"/>
    <s v="Turbina 1"/>
    <s v="S"/>
    <n v="1.2529999999999999"/>
    <n v="1.1499999999999999"/>
    <n v="126.014"/>
    <n v="559.82899999999995"/>
    <n v="685.84299999999996"/>
    <n v="14.8"/>
    <n v="681.2"/>
    <n v="0"/>
    <m/>
    <m/>
    <x v="0"/>
    <s v="ELOR31077997Turbina 1HI"/>
    <s v="Electro Oriente S. A."/>
    <x v="11"/>
    <x v="11"/>
    <s v="C. H. Caclic"/>
    <x v="177"/>
    <s v="HI"/>
    <x v="5"/>
    <x v="299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685.84299999999996"/>
    <n v="0.68584299999999998"/>
    <m/>
    <n v="0.10441666666666666"/>
    <n v="9.5833333333333326E-2"/>
    <n v="0"/>
    <n v="0"/>
    <n v="22"/>
    <s v="BASE DE DATOS"/>
    <m/>
  </r>
  <r>
    <s v="24"/>
    <x v="1"/>
    <s v="ELOR"/>
    <s v="31077997"/>
    <s v="31077997"/>
    <x v="5"/>
    <s v="Turbina 2"/>
    <s v="S"/>
    <n v="1.2529999999999999"/>
    <n v="1.1499999999999999"/>
    <n v="78.823999999999998"/>
    <n v="343.63400000000001"/>
    <n v="422.45800000000003"/>
    <n v="110.54"/>
    <n v="585.46"/>
    <n v="0"/>
    <m/>
    <m/>
    <x v="0"/>
    <s v="ELOR31077997Turbina 2HI"/>
    <s v="Electro Oriente S. A."/>
    <x v="11"/>
    <x v="11"/>
    <s v="C. H. Caclic"/>
    <x v="177"/>
    <s v="HI"/>
    <x v="5"/>
    <x v="300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422.45800000000003"/>
    <n v="0.422458"/>
    <m/>
    <n v="0.10441666666666666"/>
    <n v="9.5833333333333326E-2"/>
    <n v="0"/>
    <n v="0"/>
    <n v="22"/>
    <s v="BASE DE DATOS"/>
    <m/>
  </r>
  <r>
    <s v="24"/>
    <x v="1"/>
    <s v="ELOR"/>
    <s v="31077997"/>
    <s v="31077997"/>
    <x v="5"/>
    <s v="Turbina 3"/>
    <s v="S"/>
    <n v="1.2529999999999999"/>
    <n v="1.1499999999999999"/>
    <n v="84.426000000000002"/>
    <n v="385.65899999999999"/>
    <n v="470.08499999999998"/>
    <n v="14.11"/>
    <n v="681.89"/>
    <n v="0"/>
    <m/>
    <m/>
    <x v="0"/>
    <s v="ELOR31077997Turbina 3HI"/>
    <s v="Electro Oriente S. A."/>
    <x v="11"/>
    <x v="11"/>
    <s v="C. H. Caclic"/>
    <x v="177"/>
    <s v="HI"/>
    <x v="5"/>
    <x v="301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470.08499999999998"/>
    <n v="0.47008499999999998"/>
    <m/>
    <n v="0.10441666666666666"/>
    <n v="9.5833333333333326E-2"/>
    <n v="0"/>
    <n v="0"/>
    <n v="22"/>
    <s v="BASE DE DATOS"/>
    <m/>
  </r>
  <r>
    <s v="24"/>
    <x v="1"/>
    <s v="ELOR"/>
    <s v="31077997"/>
    <s v="31077997"/>
    <x v="5"/>
    <s v="Turbina 4"/>
    <s v="S"/>
    <n v="1.2529999999999999"/>
    <n v="1.1499999999999999"/>
    <n v="100.56100000000001"/>
    <n v="438.36399999999998"/>
    <n v="538.92499999999995"/>
    <n v="131.62"/>
    <n v="564.38"/>
    <n v="0"/>
    <m/>
    <m/>
    <x v="0"/>
    <s v="ELOR31077997Turbina 4HI"/>
    <s v="Electro Oriente S. A."/>
    <x v="11"/>
    <x v="11"/>
    <s v="C. H. Caclic"/>
    <x v="177"/>
    <s v="HI"/>
    <x v="5"/>
    <x v="302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538.92499999999995"/>
    <n v="0.53892499999999999"/>
    <m/>
    <n v="0.10441666666666666"/>
    <n v="9.5833333333333326E-2"/>
    <n v="0"/>
    <n v="0"/>
    <n v="22"/>
    <s v="BASE DE DATOS"/>
    <m/>
  </r>
  <r>
    <s v="24"/>
    <x v="1"/>
    <s v="ELOR"/>
    <s v="41027393"/>
    <s v="41027393"/>
    <x v="5"/>
    <s v="T-1"/>
    <s v="N"/>
    <n v="0.2"/>
    <n v="0"/>
    <n v="0"/>
    <n v="0"/>
    <n v="0"/>
    <n v="0"/>
    <n v="0"/>
    <n v="0"/>
    <m/>
    <m/>
    <x v="0"/>
    <s v="ELOR41027393T-1HI"/>
    <s v="Electro Oriente S. A."/>
    <x v="11"/>
    <x v="11"/>
    <s v="C. H. Pucara"/>
    <x v="178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1"/>
    <s v="ELOR"/>
    <s v="41027393"/>
    <s v="41027393"/>
    <x v="5"/>
    <s v="T-2"/>
    <s v="S"/>
    <n v="0.2"/>
    <n v="0.18"/>
    <n v="24.408999999999999"/>
    <n v="109.64"/>
    <n v="134.04900000000001"/>
    <n v="0"/>
    <n v="683.85"/>
    <n v="12.15"/>
    <m/>
    <m/>
    <x v="0"/>
    <s v="ELOR41027393T-2HI"/>
    <s v="Electro Oriente S. A."/>
    <x v="11"/>
    <x v="11"/>
    <s v="C. H. Pucara"/>
    <x v="178"/>
    <s v="HI"/>
    <x v="5"/>
    <x v="304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134.04900000000001"/>
    <n v="0.134049"/>
    <m/>
    <n v="1.6666666666666666E-2"/>
    <n v="1.4999999999999999E-2"/>
    <n v="0"/>
    <n v="0"/>
    <n v="22"/>
    <s v="BASE DE DATOS"/>
    <m/>
  </r>
  <r>
    <s v="24"/>
    <x v="1"/>
    <s v="ELOR"/>
    <s v="43080597"/>
    <s v="43080597"/>
    <x v="5"/>
    <s v="Turbina 1"/>
    <s v="N"/>
    <n v="0.19"/>
    <n v="0"/>
    <n v="0"/>
    <n v="0"/>
    <n v="0"/>
    <n v="0"/>
    <n v="0"/>
    <n v="0"/>
    <m/>
    <m/>
    <x v="1"/>
    <s v="ELOR43080597Turbina 1HI"/>
    <s v="Electro Oriente S. A."/>
    <x v="11"/>
    <x v="11"/>
    <s v="C. H. Lonya Grande"/>
    <x v="182"/>
    <s v="HI"/>
    <x v="5"/>
    <x v="299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1"/>
    <s v="ELOR"/>
    <s v="43080597"/>
    <s v="43080597"/>
    <x v="5"/>
    <s v="Turbina 2"/>
    <s v="N"/>
    <n v="0.19"/>
    <n v="0"/>
    <n v="0"/>
    <n v="0"/>
    <n v="0"/>
    <n v="0"/>
    <n v="0"/>
    <n v="0"/>
    <m/>
    <m/>
    <x v="1"/>
    <s v="ELOR43080597Turbina 2HI"/>
    <s v="Electro Oriente S. A."/>
    <x v="11"/>
    <x v="11"/>
    <s v="C. H. Lonya Grande"/>
    <x v="182"/>
    <s v="HI"/>
    <x v="5"/>
    <x v="300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1"/>
    <s v="ELOR"/>
    <s v="64010914"/>
    <s v="64010914"/>
    <x v="5"/>
    <s v="Grupo 1"/>
    <s v="N"/>
    <n v="0.26200000000000001"/>
    <n v="0"/>
    <n v="0"/>
    <n v="0"/>
    <n v="0"/>
    <n v="0"/>
    <n v="0"/>
    <n v="0"/>
    <m/>
    <m/>
    <x v="1"/>
    <s v="ELOR64010914Grupo 1HI"/>
    <s v="Electro Oriente S. A."/>
    <x v="11"/>
    <x v="11"/>
    <s v="C. H. Nuevo Seasme"/>
    <x v="183"/>
    <s v="HI"/>
    <x v="5"/>
    <x v="16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1"/>
    <s v="ELOR"/>
    <s v="64010914"/>
    <s v="64010914"/>
    <x v="5"/>
    <s v="Grupo 2"/>
    <s v="N"/>
    <n v="0.26200000000000001"/>
    <n v="0"/>
    <n v="0"/>
    <n v="0"/>
    <n v="0"/>
    <n v="0"/>
    <n v="0"/>
    <n v="0"/>
    <m/>
    <m/>
    <x v="1"/>
    <s v="ELOR64010914Grupo 2HI"/>
    <s v="Electro Oriente S. A."/>
    <x v="11"/>
    <x v="11"/>
    <s v="C. H. Nuevo Seasme"/>
    <x v="183"/>
    <s v="HI"/>
    <x v="5"/>
    <x v="17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1"/>
    <s v="ELOR"/>
    <s v="20190900"/>
    <s v="20190900"/>
    <x v="5"/>
    <s v="Grupo 1"/>
    <s v="N"/>
    <n v="8.2000000000000003E-2"/>
    <n v="0"/>
    <n v="0"/>
    <n v="0"/>
    <n v="0"/>
    <n v="0"/>
    <n v="0"/>
    <n v="0"/>
    <m/>
    <m/>
    <x v="0"/>
    <s v="ELOR20190900Grupo 1HI"/>
    <s v="Electro Oriente S. A."/>
    <x v="11"/>
    <x v="11"/>
    <s v="C.H. Pizuquia"/>
    <x v="185"/>
    <s v="HI"/>
    <x v="5"/>
    <x v="165"/>
    <x v="2"/>
    <s v="Instalado"/>
    <s v="Inoperativo"/>
    <s v="Distribuidora"/>
    <x v="0"/>
    <x v="0"/>
    <x v="1"/>
    <x v="0"/>
    <s v="Estatal"/>
    <s v="AMAZONAS"/>
    <s v="AMAZONAS"/>
    <s v="LUYA"/>
    <s v="PISUQUIA"/>
    <n v="0"/>
    <x v="8"/>
    <n v="0"/>
    <x v="0"/>
    <x v="0"/>
    <x v="0"/>
    <s v="MWh"/>
    <n v="0"/>
    <n v="0"/>
    <m/>
    <n v="8.2000000000000007E-3"/>
    <n v="0"/>
    <n v="0"/>
    <n v="0"/>
    <n v="22"/>
    <s v="BASE DE DATOS"/>
    <m/>
  </r>
  <r>
    <s v="24"/>
    <x v="1"/>
    <s v="ELOR"/>
    <s v="41027493"/>
    <s v="41027493"/>
    <x v="5"/>
    <s v="T-1"/>
    <s v="N"/>
    <n v="0.16"/>
    <n v="0"/>
    <n v="0"/>
    <n v="0"/>
    <n v="0"/>
    <n v="0"/>
    <n v="0"/>
    <n v="0"/>
    <m/>
    <m/>
    <x v="0"/>
    <s v="ELOR41027493T-1HI"/>
    <s v="Electro Oriente S. A."/>
    <x v="11"/>
    <x v="11"/>
    <s v="C. H. Pomahuaca"/>
    <x v="184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POMACAHUA"/>
    <n v="0"/>
    <x v="8"/>
    <n v="0"/>
    <x v="0"/>
    <x v="0"/>
    <x v="0"/>
    <s v="MWh"/>
    <n v="0"/>
    <n v="0"/>
    <m/>
    <n v="1.3333333333333334E-2"/>
    <n v="0"/>
    <n v="0"/>
    <n v="0"/>
    <n v="22"/>
    <s v="BASE DE DATOS"/>
    <m/>
  </r>
  <r>
    <s v="24"/>
    <x v="1"/>
    <s v="ELOR"/>
    <s v="41113900"/>
    <s v="41113900"/>
    <x v="5"/>
    <s v="Grupo 1"/>
    <s v="N"/>
    <n v="0.06"/>
    <n v="0"/>
    <n v="0"/>
    <n v="0"/>
    <n v="0"/>
    <n v="0"/>
    <n v="0"/>
    <n v="0"/>
    <m/>
    <m/>
    <x v="0"/>
    <s v="ELOR41113900Grupo 1HI"/>
    <s v="Electro Oriente S. A."/>
    <x v="11"/>
    <x v="11"/>
    <s v="C. H. Tabaconas"/>
    <x v="186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1"/>
    <s v="ELOR"/>
    <s v="41113900"/>
    <s v="41113900"/>
    <x v="5"/>
    <s v="Grupo 2"/>
    <s v="N"/>
    <n v="0.06"/>
    <n v="0"/>
    <n v="0"/>
    <n v="0"/>
    <n v="0"/>
    <n v="0"/>
    <n v="0"/>
    <n v="0"/>
    <m/>
    <m/>
    <x v="0"/>
    <s v="ELOR41113900Grupo 2HI"/>
    <s v="Electro Oriente S. A."/>
    <x v="11"/>
    <x v="11"/>
    <s v="C. H. Tabaconas"/>
    <x v="186"/>
    <s v="HI"/>
    <x v="5"/>
    <x v="17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1"/>
    <s v="ELSE"/>
    <s v="33006600"/>
    <s v="33006600"/>
    <x v="5"/>
    <s v="Grupo 1"/>
    <s v="S"/>
    <n v="0.16"/>
    <n v="0.14000000000000001"/>
    <n v="12.263"/>
    <n v="46.597999999999999"/>
    <n v="58.86"/>
    <n v="222.75"/>
    <n v="239.75"/>
    <n v="233.5"/>
    <m/>
    <m/>
    <x v="0"/>
    <s v="ELSE33006600Grupo 1HI"/>
    <s v="Electro Sur Este S. A."/>
    <x v="3"/>
    <x v="3"/>
    <s v="C. H. Huancaray"/>
    <x v="125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58.86"/>
    <n v="5.8860000000000003E-2"/>
    <m/>
    <n v="1.3333333333333334E-2"/>
    <n v="1.1250000000000001E-2"/>
    <n v="0"/>
    <n v="9.9999999999766942E-4"/>
    <n v="24"/>
    <s v="BASE DE DATOS"/>
    <m/>
  </r>
  <r>
    <s v="24"/>
    <x v="1"/>
    <s v="ELSE"/>
    <s v="33006600"/>
    <s v="33006600"/>
    <x v="5"/>
    <s v="Grupo 2"/>
    <s v="S"/>
    <n v="0.42"/>
    <n v="0.42"/>
    <n v="37.444000000000003"/>
    <n v="142.28899999999999"/>
    <n v="179.733"/>
    <n v="222.25"/>
    <n v="247.5"/>
    <n v="226.25"/>
    <m/>
    <m/>
    <x v="0"/>
    <s v="ELSE33006600Grupo 2HI"/>
    <s v="Electro Sur Este S. A."/>
    <x v="3"/>
    <x v="3"/>
    <s v="C. H. Huancaray"/>
    <x v="125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179.733"/>
    <n v="0.179733"/>
    <m/>
    <n v="3.4999999999999996E-2"/>
    <n v="3.4999999999999996E-2"/>
    <n v="0"/>
    <n v="0"/>
    <n v="24"/>
    <s v="BASE DE DATOS"/>
    <m/>
  </r>
  <r>
    <s v="24"/>
    <x v="1"/>
    <s v="ELSE"/>
    <s v="33007600"/>
    <s v="33007600"/>
    <x v="5"/>
    <s v="Grupo 1"/>
    <s v="S"/>
    <n v="0.96599999999999997"/>
    <n v="0.96"/>
    <n v="135.20400000000001"/>
    <n v="513.77300000000002"/>
    <n v="648.97699999999998"/>
    <n v="0"/>
    <n v="694.25"/>
    <n v="1.75"/>
    <m/>
    <m/>
    <x v="0"/>
    <s v="ELSE33007600Grupo 1HI"/>
    <s v="Electro Sur Este S. A."/>
    <x v="3"/>
    <x v="3"/>
    <s v="C. H. Chumbao"/>
    <x v="126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648.97699999999998"/>
    <n v="0.64897700000000003"/>
    <m/>
    <n v="8.0500000000000002E-2"/>
    <n v="0.08"/>
    <n v="0"/>
    <n v="1.1368683772161603E-13"/>
    <n v="24"/>
    <s v="BASE DE DATOS"/>
    <m/>
  </r>
  <r>
    <s v="24"/>
    <x v="1"/>
    <s v="ELSE"/>
    <s v="33007600"/>
    <s v="33007600"/>
    <x v="5"/>
    <s v="Grupo 2"/>
    <s v="S"/>
    <n v="0.96599999999999997"/>
    <n v="0.97"/>
    <n v="134.27500000000001"/>
    <n v="510.24400000000003"/>
    <n v="644.51800000000003"/>
    <n v="0"/>
    <n v="694"/>
    <n v="2"/>
    <m/>
    <m/>
    <x v="0"/>
    <s v="ELSE33007600Grupo 2HI"/>
    <s v="Electro Sur Este S. A."/>
    <x v="3"/>
    <x v="3"/>
    <s v="C. H. Chumbao"/>
    <x v="126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644.51800000000003"/>
    <n v="0.64451800000000004"/>
    <m/>
    <n v="8.0500000000000002E-2"/>
    <n v="8.0833333333333326E-2"/>
    <n v="0"/>
    <n v="9.9999999997635314E-4"/>
    <n v="24"/>
    <s v="BASE DE DATOS"/>
    <m/>
  </r>
  <r>
    <s v="24"/>
    <x v="1"/>
    <s v="ELSE"/>
    <s v="33008600"/>
    <s v="33008600"/>
    <x v="5"/>
    <s v="Grupo 1"/>
    <s v="S"/>
    <n v="0.59199999999999997"/>
    <n v="0.55000000000000004"/>
    <n v="78.92"/>
    <n v="299.89699999999999"/>
    <n v="378.81700000000001"/>
    <n v="0"/>
    <n v="693.25"/>
    <n v="2.75"/>
    <m/>
    <m/>
    <x v="0"/>
    <s v="ELSE33008600Grupo 1HI"/>
    <s v="Electro Sur Este S. A."/>
    <x v="3"/>
    <x v="3"/>
    <s v="C. H. Matará"/>
    <x v="127"/>
    <s v="HI"/>
    <x v="5"/>
    <x v="16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78.81700000000001"/>
    <n v="0.37881700000000001"/>
    <m/>
    <n v="4.9333333333333333E-2"/>
    <n v="4.5833333333333337E-2"/>
    <n v="0"/>
    <n v="0"/>
    <n v="24"/>
    <s v="BASE DE DATOS"/>
    <m/>
  </r>
  <r>
    <s v="24"/>
    <x v="1"/>
    <s v="ELSE"/>
    <s v="33008600"/>
    <s v="33008600"/>
    <x v="5"/>
    <s v="Grupo 2"/>
    <s v="S"/>
    <n v="0.59199999999999997"/>
    <n v="0.55000000000000004"/>
    <n v="78.241"/>
    <n v="297.31599999999997"/>
    <n v="375.55700000000002"/>
    <n v="0"/>
    <n v="691"/>
    <n v="5"/>
    <m/>
    <m/>
    <x v="0"/>
    <s v="ELSE33008600Grupo 2HI"/>
    <s v="Electro Sur Este S. A."/>
    <x v="3"/>
    <x v="3"/>
    <s v="C. H. Matará"/>
    <x v="127"/>
    <s v="HI"/>
    <x v="5"/>
    <x v="17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75.55700000000002"/>
    <n v="0.37555700000000003"/>
    <m/>
    <n v="4.9333333333333333E-2"/>
    <n v="4.5833333333333337E-2"/>
    <n v="0"/>
    <n v="-5.6843418860808015E-14"/>
    <n v="24"/>
    <s v="BASE DE DATOS"/>
    <m/>
  </r>
  <r>
    <s v="24"/>
    <x v="1"/>
    <s v="ELSE"/>
    <s v="33008600"/>
    <s v="33008600"/>
    <x v="5"/>
    <s v="Grupo 3"/>
    <s v="S"/>
    <n v="0.42"/>
    <n v="0.42"/>
    <n v="56.058"/>
    <n v="213.02"/>
    <n v="269.077"/>
    <n v="0"/>
    <n v="690.5"/>
    <n v="5.5"/>
    <m/>
    <m/>
    <x v="0"/>
    <s v="ELSE33008600Grupo 3HI"/>
    <s v="Electro Sur Este S. A."/>
    <x v="3"/>
    <x v="3"/>
    <s v="C. H. Matará"/>
    <x v="127"/>
    <s v="HI"/>
    <x v="5"/>
    <x v="176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269.077"/>
    <n v="0.26907700000000001"/>
    <m/>
    <n v="3.4999999999999996E-2"/>
    <n v="3.4999999999999996E-2"/>
    <n v="0"/>
    <n v="1.0000000000331966E-3"/>
    <n v="24"/>
    <s v="BASE DE DATOS"/>
    <m/>
  </r>
  <r>
    <s v="24"/>
    <x v="1"/>
    <s v="ELSE"/>
    <s v="33009600"/>
    <s v="33009600"/>
    <x v="5"/>
    <s v="Francis I"/>
    <s v="S"/>
    <n v="0.2"/>
    <n v="0.2"/>
    <n v="24.236000000000001"/>
    <n v="92.096999999999994"/>
    <n v="116.334"/>
    <n v="0"/>
    <n v="687.75"/>
    <n v="8.25"/>
    <m/>
    <m/>
    <x v="0"/>
    <s v="ELSE33009600Francis IHI"/>
    <s v="Electro Sur Este S. A."/>
    <x v="3"/>
    <x v="3"/>
    <s v="C. H. Vilcabamba"/>
    <x v="128"/>
    <s v="HI"/>
    <x v="5"/>
    <x v="267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16.334"/>
    <n v="0.11633400000000001"/>
    <m/>
    <n v="1.6666666666666666E-2"/>
    <n v="1.6666666666666666E-2"/>
    <n v="0"/>
    <n v="-1.0000000000047748E-3"/>
    <n v="24"/>
    <s v="BASE DE DATOS"/>
    <m/>
  </r>
  <r>
    <s v="24"/>
    <x v="1"/>
    <s v="ELSE"/>
    <s v="33009600"/>
    <s v="33009600"/>
    <x v="5"/>
    <s v="Francis II"/>
    <s v="S"/>
    <n v="0.2"/>
    <n v="0.2"/>
    <n v="23.722999999999999"/>
    <n v="90.146000000000001"/>
    <n v="113.86799999999999"/>
    <n v="0"/>
    <n v="687"/>
    <n v="9"/>
    <m/>
    <m/>
    <x v="0"/>
    <s v="ELSE33009600Francis IIHI"/>
    <s v="Electro Sur Este S. A."/>
    <x v="3"/>
    <x v="3"/>
    <s v="C. H. Vilcabamba"/>
    <x v="128"/>
    <s v="HI"/>
    <x v="5"/>
    <x v="268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13.86799999999999"/>
    <n v="0.113868"/>
    <m/>
    <n v="1.6666666666666666E-2"/>
    <n v="1.6666666666666666E-2"/>
    <n v="0"/>
    <n v="1.0000000000047748E-3"/>
    <n v="24"/>
    <s v="BASE DE DATOS"/>
    <m/>
  </r>
  <r>
    <s v="24"/>
    <x v="1"/>
    <s v="ELSE"/>
    <s v="33010600"/>
    <s v="33010600"/>
    <x v="5"/>
    <s v="Pelton"/>
    <s v="S"/>
    <n v="1.6"/>
    <n v="1.5"/>
    <n v="86.314999999999998"/>
    <n v="327.99799999999999"/>
    <n v="414.31299999999999"/>
    <n v="94"/>
    <n v="503.75"/>
    <n v="98.25"/>
    <m/>
    <m/>
    <x v="0"/>
    <s v="ELSE33010600PeltonHI"/>
    <s v="Electro Sur Este S. A."/>
    <x v="3"/>
    <x v="3"/>
    <s v="C. H. Mancahuara"/>
    <x v="129"/>
    <s v="HI"/>
    <x v="5"/>
    <x v="269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414.31299999999999"/>
    <n v="0.41431299999999999"/>
    <m/>
    <n v="0.13333333333333333"/>
    <n v="0.125"/>
    <n v="0"/>
    <n v="0"/>
    <n v="24"/>
    <s v="BASE DE DATOS"/>
    <m/>
  </r>
  <r>
    <s v="24"/>
    <x v="1"/>
    <s v="ELSE"/>
    <s v="33010600"/>
    <s v="33010600"/>
    <x v="5"/>
    <s v="Pelton 2"/>
    <s v="S"/>
    <n v="1.6"/>
    <n v="1.5"/>
    <n v="187.62799999999999"/>
    <n v="712.98500000000001"/>
    <n v="900.61199999999997"/>
    <n v="0"/>
    <n v="688.25"/>
    <n v="7.75"/>
    <m/>
    <m/>
    <x v="0"/>
    <s v="ELSE33010600Pelton 2HI"/>
    <s v="Electro Sur Este S. A."/>
    <x v="3"/>
    <x v="3"/>
    <s v="C. H. Mancahuara"/>
    <x v="129"/>
    <s v="HI"/>
    <x v="5"/>
    <x v="270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900.61199999999997"/>
    <n v="0.90061199999999997"/>
    <m/>
    <n v="0.13333333333333333"/>
    <n v="0.125"/>
    <n v="0"/>
    <n v="1.00000000009004E-3"/>
    <n v="24"/>
    <s v="BASE DE DATOS"/>
    <m/>
  </r>
  <r>
    <s v="24"/>
    <x v="1"/>
    <s v="ELSE"/>
    <s v="00400000"/>
    <s v="00400000"/>
    <x v="5"/>
    <s v="Grupo 1"/>
    <s v="S"/>
    <n v="0.312"/>
    <n v="0.28999999999999998"/>
    <n v="41.942999999999998"/>
    <n v="159.38200000000001"/>
    <n v="201.32400000000001"/>
    <n v="0"/>
    <n v="695.75"/>
    <n v="0.25"/>
    <m/>
    <m/>
    <x v="0"/>
    <s v="ELSE00400000Grupo 1HI"/>
    <s v="Electro Sur Este S. A."/>
    <x v="3"/>
    <x v="3"/>
    <s v="C. H. Hercca"/>
    <x v="130"/>
    <s v="HI"/>
    <x v="5"/>
    <x v="16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01.32400000000001"/>
    <n v="0.201324"/>
    <m/>
    <n v="2.5999999999999999E-2"/>
    <n v="2.4166666666666666E-2"/>
    <n v="0"/>
    <n v="9.9999999997635314E-4"/>
    <n v="24"/>
    <s v="BASE DE DATOS"/>
    <m/>
  </r>
  <r>
    <s v="24"/>
    <x v="1"/>
    <s v="ELSE"/>
    <s v="00400000"/>
    <s v="00400000"/>
    <x v="5"/>
    <s v="Grupo 2"/>
    <s v="S"/>
    <n v="0.312"/>
    <n v="0.28999999999999998"/>
    <n v="42.048999999999999"/>
    <n v="159.78800000000001"/>
    <n v="201.83699999999999"/>
    <n v="0"/>
    <n v="695.75"/>
    <n v="0.25"/>
    <m/>
    <m/>
    <x v="0"/>
    <s v="ELSE00400000Grupo 2HI"/>
    <s v="Electro Sur Este S. A."/>
    <x v="3"/>
    <x v="3"/>
    <s v="C. H. Hercca"/>
    <x v="130"/>
    <s v="HI"/>
    <x v="5"/>
    <x v="17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01.83699999999999"/>
    <n v="0.20183699999999999"/>
    <m/>
    <n v="2.5999999999999999E-2"/>
    <n v="2.4166666666666666E-2"/>
    <n v="0"/>
    <n v="2.8421709430404007E-14"/>
    <n v="24"/>
    <s v="BASE DE DATOS"/>
    <m/>
  </r>
  <r>
    <s v="24"/>
    <x v="1"/>
    <s v="ELSE"/>
    <s v="00400000"/>
    <s v="00400000"/>
    <x v="5"/>
    <s v="Grupo 3"/>
    <s v="S"/>
    <n v="0.41599999999999998"/>
    <n v="0.41"/>
    <n v="60.777999999999999"/>
    <n v="230.95699999999999"/>
    <n v="291.73500000000001"/>
    <n v="0"/>
    <n v="696"/>
    <n v="0"/>
    <m/>
    <m/>
    <x v="0"/>
    <s v="ELSE00400000Grupo 3HI"/>
    <s v="Electro Sur Este S. A."/>
    <x v="3"/>
    <x v="3"/>
    <s v="C. H. Hercca"/>
    <x v="130"/>
    <s v="HI"/>
    <x v="5"/>
    <x v="176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91.73500000000001"/>
    <n v="0.29173500000000002"/>
    <m/>
    <n v="3.4666666666666665E-2"/>
    <n v="3.4166666666666665E-2"/>
    <n v="0"/>
    <n v="0"/>
    <n v="24"/>
    <s v="BASE DE DATOS"/>
    <m/>
  </r>
  <r>
    <s v="24"/>
    <x v="1"/>
    <s v="ELSE"/>
    <s v="51013098"/>
    <s v="51013098"/>
    <x v="5"/>
    <s v="Grupo 1"/>
    <s v="S"/>
    <n v="0.5"/>
    <n v="0.5"/>
    <n v="60.154000000000003"/>
    <n v="228.583"/>
    <n v="288.73700000000002"/>
    <n v="0"/>
    <n v="687"/>
    <n v="9"/>
    <m/>
    <m/>
    <x v="0"/>
    <s v="ELSE51013098Grupo 1HI"/>
    <s v="Electro Sur Este S. A."/>
    <x v="3"/>
    <x v="3"/>
    <s v="C. H. Chuyapi"/>
    <x v="131"/>
    <s v="HI"/>
    <x v="5"/>
    <x v="16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288.73700000000002"/>
    <n v="0.28873700000000002"/>
    <m/>
    <n v="4.1666666666666664E-2"/>
    <n v="4.1666666666666664E-2"/>
    <n v="0"/>
    <n v="0"/>
    <n v="24"/>
    <s v="BASE DE DATOS"/>
    <m/>
  </r>
  <r>
    <s v="24"/>
    <x v="1"/>
    <s v="ELSE"/>
    <s v="51013098"/>
    <s v="51013098"/>
    <x v="5"/>
    <s v="Grupo 2"/>
    <s v="S"/>
    <n v="0.5"/>
    <n v="0.5"/>
    <n v="63.795000000000002"/>
    <n v="242.42"/>
    <n v="306.21499999999997"/>
    <n v="0"/>
    <n v="687.75"/>
    <n v="8.25"/>
    <m/>
    <m/>
    <x v="0"/>
    <s v="ELSE51013098Grupo 2HI"/>
    <s v="Electro Sur Este S. A."/>
    <x v="3"/>
    <x v="3"/>
    <s v="C. H. Chuyapi"/>
    <x v="131"/>
    <s v="HI"/>
    <x v="5"/>
    <x v="17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306.21499999999997"/>
    <n v="0.30621499999999996"/>
    <m/>
    <n v="4.1666666666666664E-2"/>
    <n v="4.1666666666666664E-2"/>
    <n v="0"/>
    <n v="0"/>
    <n v="24"/>
    <s v="BASE DE DATOS"/>
    <m/>
  </r>
  <r>
    <s v="24"/>
    <x v="1"/>
    <s v="ELSE"/>
    <s v="51013098"/>
    <s v="51013098"/>
    <x v="5"/>
    <s v="Grupo 3"/>
    <s v="S"/>
    <n v="0.5"/>
    <n v="0.4"/>
    <n v="31.126000000000001"/>
    <n v="118.27800000000001"/>
    <n v="149.404"/>
    <n v="0"/>
    <n v="686.75"/>
    <n v="9.25"/>
    <m/>
    <m/>
    <x v="0"/>
    <s v="ELSE51013098Grupo 3HI"/>
    <s v="Electro Sur Este S. A."/>
    <x v="3"/>
    <x v="3"/>
    <s v="C. H. Chuyapi"/>
    <x v="131"/>
    <s v="HI"/>
    <x v="5"/>
    <x v="176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149.404"/>
    <n v="0.14940400000000001"/>
    <m/>
    <n v="4.1666666666666664E-2"/>
    <n v="3.3333333333333333E-2"/>
    <n v="0"/>
    <n v="0"/>
    <n v="24"/>
    <s v="BASE DE DATOS"/>
    <m/>
  </r>
  <r>
    <s v="24"/>
    <x v="1"/>
    <s v="UCAYAL"/>
    <s v="33031200"/>
    <s v="33031200"/>
    <x v="5"/>
    <s v="Grupo 1"/>
    <s v="S"/>
    <n v="0.24"/>
    <n v="0.23"/>
    <n v="30.12"/>
    <n v="110.13"/>
    <n v="140.25"/>
    <n v="0"/>
    <n v="683"/>
    <n v="0"/>
    <m/>
    <m/>
    <x v="0"/>
    <s v="UCAYAL33031200Grupo 1HI"/>
    <s v="Electro Ucayali S.A."/>
    <x v="4"/>
    <x v="4"/>
    <s v="C.H. CANUJA"/>
    <x v="132"/>
    <s v="HI"/>
    <x v="5"/>
    <x v="16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140.25"/>
    <n v="0.14025000000000001"/>
    <m/>
    <n v="0.02"/>
    <n v="1.9166666666666669E-2"/>
    <n v="0"/>
    <n v="0"/>
    <n v="25"/>
    <s v="BASE DE DATOS"/>
    <m/>
  </r>
  <r>
    <s v="24"/>
    <x v="1"/>
    <s v="UCAYAL"/>
    <s v="33031200"/>
    <s v="33031200"/>
    <x v="5"/>
    <s v="Grupo 2"/>
    <s v="S"/>
    <n v="0.13"/>
    <n v="0.12"/>
    <n v="6.3840000000000003"/>
    <n v="19.753"/>
    <n v="26.137"/>
    <n v="0"/>
    <n v="503"/>
    <n v="0"/>
    <m/>
    <m/>
    <x v="0"/>
    <s v="UCAYAL33031200Grupo 2HI"/>
    <s v="Electro Ucayali S.A."/>
    <x v="4"/>
    <x v="4"/>
    <s v="C.H. CANUJA"/>
    <x v="132"/>
    <s v="HI"/>
    <x v="5"/>
    <x v="17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26.137"/>
    <n v="2.6137000000000001E-2"/>
    <m/>
    <n v="1.0833333333333334E-2"/>
    <n v="0.01"/>
    <n v="0"/>
    <n v="0"/>
    <n v="25"/>
    <s v="BASE DE DATOS"/>
    <m/>
  </r>
  <r>
    <s v="24"/>
    <x v="1"/>
    <s v="UCAYAL"/>
    <s v="33031200"/>
    <s v="33031200"/>
    <x v="5"/>
    <s v="Grupo 3"/>
    <s v="S"/>
    <n v="0.5"/>
    <n v="0.48"/>
    <n v="69.224999999999994"/>
    <n v="254.46299999999999"/>
    <n v="323.68799999999999"/>
    <n v="0"/>
    <n v="684"/>
    <n v="0"/>
    <m/>
    <m/>
    <x v="0"/>
    <s v="UCAYAL33031200Grupo 3HI"/>
    <s v="Electro Ucayali S.A."/>
    <x v="4"/>
    <x v="4"/>
    <s v="C.H. CANUJA"/>
    <x v="132"/>
    <s v="HI"/>
    <x v="5"/>
    <x v="176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323.68799999999999"/>
    <n v="0.32368799999999998"/>
    <m/>
    <n v="4.1666666666666664E-2"/>
    <n v="0.04"/>
    <n v="0"/>
    <n v="0"/>
    <n v="25"/>
    <s v="BASE DE DATOS"/>
    <m/>
  </r>
  <r>
    <s v="24"/>
    <x v="1"/>
    <s v="UCAYAL"/>
    <s v="51027119"/>
    <s v="51027119"/>
    <x v="5"/>
    <s v="690 PANELES FOTOVOL"/>
    <s v="S"/>
    <n v="0.01"/>
    <n v="0.01"/>
    <n v="2.06"/>
    <n v="4.109"/>
    <n v="6.1689999999999996"/>
    <n v="0"/>
    <n v="720"/>
    <n v="0"/>
    <m/>
    <m/>
    <x v="0"/>
    <s v="UCAYAL51027119690 PANELES FOTOVOLHI"/>
    <s v="Electro Ucayali S.A."/>
    <x v="4"/>
    <x v="4"/>
    <s v="C. S. PURUS"/>
    <x v="133"/>
    <s v="FV"/>
    <x v="6"/>
    <x v="271"/>
    <x v="3"/>
    <s v="Instalado"/>
    <s v="Operativo"/>
    <s v="Distribuidora"/>
    <x v="0"/>
    <x v="1"/>
    <x v="1"/>
    <x v="0"/>
    <s v="Estatal"/>
    <s v="UCAYALI"/>
    <s v="UCAYALI"/>
    <s v="PURUS"/>
    <s v="PURUS"/>
    <n v="0"/>
    <x v="9"/>
    <n v="0"/>
    <x v="0"/>
    <x v="0"/>
    <x v="0"/>
    <s v="MWh"/>
    <n v="6.1689999999999996"/>
    <n v="6.169E-3"/>
    <m/>
    <n v="8.3333333333333339E-4"/>
    <n v="8.3333333333333339E-4"/>
    <n v="0"/>
    <n v="8.8817841970012523E-16"/>
    <n v="25"/>
    <s v="BASE DE DATOS"/>
    <m/>
  </r>
  <r>
    <s v="24"/>
    <x v="1"/>
    <s v="ELC"/>
    <s v="31007793"/>
    <s v="31007793"/>
    <x v="5"/>
    <s v="G-1"/>
    <s v="S"/>
    <n v="0.63"/>
    <n v="0.56100000000000005"/>
    <n v="0"/>
    <n v="0"/>
    <n v="0"/>
    <n v="0"/>
    <n v="0"/>
    <n v="0"/>
    <m/>
    <m/>
    <x v="0"/>
    <s v="ELC31007793G-1HI"/>
    <s v="Electro Centro S. A."/>
    <x v="5"/>
    <x v="5"/>
    <s v="C. H. Pichanaki"/>
    <x v="134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0"/>
    <n v="0"/>
    <m/>
    <n v="5.2499999999999998E-2"/>
    <n v="4.6750000000000007E-2"/>
    <n v="0"/>
    <n v="0"/>
    <n v="27"/>
    <s v="BASE DE DATOS"/>
    <m/>
  </r>
  <r>
    <s v="24"/>
    <x v="1"/>
    <s v="ELC"/>
    <s v="31007793"/>
    <s v="31007793"/>
    <x v="5"/>
    <s v="G-2"/>
    <s v="S"/>
    <n v="0.63"/>
    <n v="0.56100000000000005"/>
    <n v="52.319000000000003"/>
    <n v="199.48"/>
    <n v="251.79900000000001"/>
    <n v="0"/>
    <n v="650.87"/>
    <n v="0"/>
    <m/>
    <m/>
    <x v="0"/>
    <s v="ELC31007793G-2HI"/>
    <s v="Electro Centro S. A."/>
    <x v="5"/>
    <x v="5"/>
    <s v="C. H. Pichanaki"/>
    <x v="134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251.79900000000001"/>
    <n v="0.251799"/>
    <m/>
    <n v="5.2499999999999998E-2"/>
    <n v="4.6750000000000007E-2"/>
    <n v="0"/>
    <n v="-2.8421709430404007E-14"/>
    <n v="27"/>
    <s v="BASE DE DATOS"/>
    <m/>
  </r>
  <r>
    <s v="24"/>
    <x v="1"/>
    <s v="ELC"/>
    <s v="31007893"/>
    <s v="31007893"/>
    <x v="5"/>
    <s v="G-1"/>
    <s v="S"/>
    <n v="0.52"/>
    <n v="0.46"/>
    <n v="43.804000000000002"/>
    <n v="162.96299999999999"/>
    <n v="206.767"/>
    <n v="0"/>
    <n v="667.37"/>
    <n v="0"/>
    <m/>
    <m/>
    <x v="0"/>
    <s v="ELC31007893G-1HI"/>
    <s v="Electro Centro S. A."/>
    <x v="5"/>
    <x v="5"/>
    <s v="C. H. Quicapata"/>
    <x v="135"/>
    <s v="HI"/>
    <x v="5"/>
    <x v="28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206.767"/>
    <n v="0.20676700000000001"/>
    <m/>
    <n v="4.3333333333333335E-2"/>
    <n v="3.8333333333333337E-2"/>
    <n v="0"/>
    <n v="0"/>
    <n v="27"/>
    <s v="BASE DE DATOS"/>
    <m/>
  </r>
  <r>
    <s v="24"/>
    <x v="1"/>
    <s v="ELC"/>
    <s v="31007893"/>
    <s v="31007893"/>
    <x v="5"/>
    <s v="G-2"/>
    <s v="S"/>
    <n v="0.52"/>
    <n v="0.46"/>
    <n v="56.061"/>
    <n v="208.31399999999999"/>
    <n v="264.375"/>
    <n v="0"/>
    <n v="666.82"/>
    <n v="0"/>
    <m/>
    <m/>
    <x v="0"/>
    <s v="ELC31007893G-2HI"/>
    <s v="Electro Centro S. A."/>
    <x v="5"/>
    <x v="5"/>
    <s v="C. H. Quicapata"/>
    <x v="135"/>
    <s v="HI"/>
    <x v="5"/>
    <x v="29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264.375"/>
    <n v="0.26437500000000003"/>
    <m/>
    <n v="4.3333333333333335E-2"/>
    <n v="3.8333333333333337E-2"/>
    <n v="0"/>
    <n v="0"/>
    <n v="27"/>
    <s v="BASE DE DATOS"/>
    <m/>
  </r>
  <r>
    <s v="24"/>
    <x v="1"/>
    <s v="ELC"/>
    <s v="31007993"/>
    <s v="31007993"/>
    <x v="5"/>
    <s v="G-1"/>
    <s v="S"/>
    <n v="0.25"/>
    <n v="0.25"/>
    <n v="29.914999999999999"/>
    <n v="111.97199999999999"/>
    <n v="141.887"/>
    <n v="0"/>
    <n v="696"/>
    <n v="0"/>
    <m/>
    <m/>
    <x v="0"/>
    <s v="ELC31007993G-1HI"/>
    <s v="Electro Centro S. A."/>
    <x v="5"/>
    <x v="5"/>
    <s v="C. H. Chamisería"/>
    <x v="136"/>
    <s v="HI"/>
    <x v="5"/>
    <x v="28"/>
    <x v="2"/>
    <s v="Instalado"/>
    <s v="Operativo"/>
    <s v="Distribuidora"/>
    <x v="0"/>
    <x v="0"/>
    <x v="1"/>
    <x v="0"/>
    <s v="Estatal"/>
    <s v="JUNIN"/>
    <s v="JUNIN"/>
    <s v="HUANCAYO "/>
    <s v="EL TAMBO"/>
    <n v="0"/>
    <x v="8"/>
    <n v="0"/>
    <x v="0"/>
    <x v="0"/>
    <x v="0"/>
    <s v="MWh"/>
    <n v="141.887"/>
    <n v="0.14188700000000001"/>
    <m/>
    <n v="2.0833333333333332E-2"/>
    <n v="2.0833333333333332E-2"/>
    <n v="0"/>
    <n v="0"/>
    <n v="27"/>
    <s v="BASE DE DATOS"/>
    <m/>
  </r>
  <r>
    <s v="24"/>
    <x v="1"/>
    <s v="ELC"/>
    <s v="31008493"/>
    <s v="31008493"/>
    <x v="5"/>
    <s v="G-1"/>
    <s v="S"/>
    <n v="1.92"/>
    <n v="1.675"/>
    <n v="146.529"/>
    <n v="549.39"/>
    <n v="695.91899999999998"/>
    <n v="0"/>
    <n v="695.59"/>
    <n v="0"/>
    <m/>
    <m/>
    <x v="0"/>
    <s v="ELC31008493G-1HI"/>
    <s v="Electro Centro S. A."/>
    <x v="5"/>
    <x v="5"/>
    <s v="C. H. Sicaya Huarisca"/>
    <x v="137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695.91899999999998"/>
    <n v="0.69591899999999995"/>
    <m/>
    <n v="0.16"/>
    <n v="0.13958333333333334"/>
    <n v="0"/>
    <n v="0"/>
    <n v="27"/>
    <s v="BASE DE DATOS"/>
    <m/>
  </r>
  <r>
    <s v="24"/>
    <x v="1"/>
    <s v="ELC"/>
    <s v="31008493"/>
    <s v="31008493"/>
    <x v="5"/>
    <s v="G-2"/>
    <s v="S"/>
    <n v="1.92"/>
    <n v="1.675"/>
    <n v="146.381"/>
    <n v="543.70600000000002"/>
    <n v="690.08699999999999"/>
    <n v="0"/>
    <n v="684.75"/>
    <n v="0"/>
    <m/>
    <m/>
    <x v="0"/>
    <s v="ELC31008493G-2HI"/>
    <s v="Electro Centro S. A."/>
    <x v="5"/>
    <x v="5"/>
    <s v="C. H. Sicaya Huarisca"/>
    <x v="137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690.08699999999999"/>
    <n v="0.69008700000000001"/>
    <m/>
    <n v="0.16"/>
    <n v="0.13958333333333334"/>
    <n v="0"/>
    <n v="0"/>
    <n v="27"/>
    <s v="BASE DE DATOS"/>
    <m/>
  </r>
  <r>
    <s v="24"/>
    <x v="1"/>
    <s v="ELC"/>
    <s v="31008893"/>
    <s v="31008893"/>
    <x v="5"/>
    <s v="G-1"/>
    <s v="S"/>
    <n v="1.46"/>
    <n v="1.34"/>
    <n v="126.134"/>
    <n v="475.48500000000001"/>
    <n v="601.61900000000003"/>
    <n v="0"/>
    <n v="692.28"/>
    <n v="0"/>
    <m/>
    <m/>
    <x v="0"/>
    <s v="ELC31008893G-1HI"/>
    <s v="Electro Centro S. A."/>
    <x v="5"/>
    <x v="5"/>
    <s v="C. H. Ingenio"/>
    <x v="138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INGENIO"/>
    <n v="0"/>
    <x v="8"/>
    <n v="0"/>
    <x v="0"/>
    <x v="0"/>
    <x v="0"/>
    <s v="MWh"/>
    <n v="601.61900000000003"/>
    <n v="0.60161900000000001"/>
    <m/>
    <n v="0.12166666666666666"/>
    <n v="0.11166666666666668"/>
    <n v="0"/>
    <n v="0"/>
    <n v="27"/>
    <s v="BASE DE DATOS"/>
    <m/>
  </r>
  <r>
    <s v="24"/>
    <x v="1"/>
    <s v="ELC"/>
    <s v="31009293"/>
    <s v="31009293"/>
    <x v="5"/>
    <s v="G-1"/>
    <s v="S"/>
    <n v="0.32"/>
    <n v="0.32"/>
    <n v="34.436999999999998"/>
    <n v="126.90300000000001"/>
    <n v="161.34"/>
    <n v="0"/>
    <n v="656"/>
    <n v="0"/>
    <m/>
    <m/>
    <x v="0"/>
    <s v="ELC31009293G-1HI"/>
    <s v="Electro Centro S. A."/>
    <x v="5"/>
    <x v="5"/>
    <s v="C. H. Chanchamayo"/>
    <x v="139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161.34"/>
    <n v="0.16134000000000001"/>
    <m/>
    <n v="2.6666666666666668E-2"/>
    <n v="2.6666666666666668E-2"/>
    <n v="0"/>
    <n v="0"/>
    <n v="27"/>
    <s v="BASE DE DATOS"/>
    <m/>
  </r>
  <r>
    <s v="24"/>
    <x v="1"/>
    <s v="ELC"/>
    <s v="31009293"/>
    <s v="31009293"/>
    <x v="5"/>
    <s v="G-2"/>
    <s v="N"/>
    <n v="0.28000000000000003"/>
    <n v="0"/>
    <n v="0"/>
    <n v="0"/>
    <n v="0"/>
    <n v="0"/>
    <n v="0"/>
    <n v="0"/>
    <m/>
    <m/>
    <x v="0"/>
    <s v="ELC31009293G-2HI"/>
    <s v="Electro Centro S. A."/>
    <x v="5"/>
    <x v="5"/>
    <s v="C. H. Chanchamayo"/>
    <x v="139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0"/>
    <n v="0"/>
    <m/>
    <n v="2.5454545454545455E-2"/>
    <n v="0"/>
    <n v="0"/>
    <n v="0"/>
    <n v="27"/>
    <s v="BASE DE DATOS"/>
    <m/>
  </r>
  <r>
    <s v="24"/>
    <x v="1"/>
    <s v="ELC"/>
    <s v="31009693"/>
    <s v="31009693"/>
    <x v="5"/>
    <s v="G-1"/>
    <s v="S"/>
    <n v="0.35"/>
    <n v="0.27500000000000002"/>
    <n v="1.849"/>
    <n v="8.2309999999999999"/>
    <n v="10.08"/>
    <n v="0"/>
    <n v="93.92"/>
    <n v="0"/>
    <m/>
    <m/>
    <x v="0"/>
    <s v="ELC31009693G-1HI"/>
    <s v="Electro Centro S. A."/>
    <x v="5"/>
    <x v="5"/>
    <s v="C. H. Concepcion"/>
    <x v="140"/>
    <s v="HI"/>
    <x v="5"/>
    <x v="28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10.08"/>
    <n v="1.008E-2"/>
    <m/>
    <n v="2.9166666666666664E-2"/>
    <n v="2.2916666666666669E-2"/>
    <n v="0"/>
    <n v="0"/>
    <n v="27"/>
    <s v="BASE DE DATOS"/>
    <m/>
  </r>
  <r>
    <s v="24"/>
    <x v="1"/>
    <s v="ELC"/>
    <s v="31009693"/>
    <s v="31009693"/>
    <x v="5"/>
    <s v="G-2"/>
    <s v="S"/>
    <n v="0.35"/>
    <n v="0.27500000000000002"/>
    <n v="18.945"/>
    <n v="72.819999999999993"/>
    <n v="91.765000000000001"/>
    <n v="0"/>
    <n v="443.5"/>
    <n v="0"/>
    <m/>
    <m/>
    <x v="0"/>
    <s v="ELC31009693G-2HI"/>
    <s v="Electro Centro S. A."/>
    <x v="5"/>
    <x v="5"/>
    <s v="C. H. Concepcion"/>
    <x v="140"/>
    <s v="HI"/>
    <x v="5"/>
    <x v="29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91.765000000000001"/>
    <n v="9.1764999999999999E-2"/>
    <m/>
    <n v="2.9166666666666664E-2"/>
    <n v="2.2916666666666669E-2"/>
    <n v="0"/>
    <n v="-1.4210854715202004E-14"/>
    <n v="27"/>
    <s v="BASE DE DATOS"/>
    <m/>
  </r>
  <r>
    <s v="24"/>
    <x v="1"/>
    <s v="ELC"/>
    <s v="31036294"/>
    <s v="31036294"/>
    <x v="5"/>
    <s v="G-1"/>
    <s v="S"/>
    <n v="0.45"/>
    <n v="0.45"/>
    <n v="48.631"/>
    <n v="181.6"/>
    <n v="230.23099999999999"/>
    <n v="0"/>
    <n v="559.03"/>
    <n v="0"/>
    <m/>
    <m/>
    <x v="0"/>
    <s v="ELC31036294G-1HI"/>
    <s v="Electro Centro S. A."/>
    <x v="5"/>
    <x v="5"/>
    <s v="C. H. Machu"/>
    <x v="141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230.23099999999999"/>
    <n v="0.23023099999999999"/>
    <m/>
    <n v="3.7499999999999999E-2"/>
    <n v="3.7499999999999999E-2"/>
    <n v="0"/>
    <n v="0"/>
    <n v="27"/>
    <s v="BASE DE DATOS"/>
    <m/>
  </r>
  <r>
    <s v="24"/>
    <x v="1"/>
    <s v="ELC"/>
    <s v="31036294"/>
    <s v="31036294"/>
    <x v="5"/>
    <s v="G-2"/>
    <s v="S"/>
    <n v="0.45"/>
    <n v="0.45"/>
    <n v="58.851999999999997"/>
    <n v="220.709"/>
    <n v="279.56099999999998"/>
    <n v="0"/>
    <n v="660.78"/>
    <n v="0"/>
    <m/>
    <m/>
    <x v="0"/>
    <s v="ELC31036294G-2HI"/>
    <s v="Electro Centro S. A."/>
    <x v="5"/>
    <x v="5"/>
    <s v="C. H. Machu"/>
    <x v="141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279.56099999999998"/>
    <n v="0.279561"/>
    <m/>
    <n v="3.7499999999999999E-2"/>
    <n v="3.7499999999999999E-2"/>
    <n v="0"/>
    <n v="0"/>
    <n v="27"/>
    <s v="BASE DE DATOS"/>
    <m/>
  </r>
  <r>
    <s v="24"/>
    <x v="1"/>
    <s v="ELC"/>
    <s v="31036394"/>
    <s v="31036394"/>
    <x v="5"/>
    <s v="G-1"/>
    <s v="N"/>
    <n v="0.43"/>
    <n v="0"/>
    <n v="0"/>
    <n v="0"/>
    <n v="0"/>
    <n v="0"/>
    <n v="0"/>
    <n v="0"/>
    <m/>
    <m/>
    <x v="1"/>
    <s v="ELC31036394G-1HI"/>
    <s v="Electro Centro S. A."/>
    <x v="5"/>
    <x v="5"/>
    <s v="C. H. Pozuzo"/>
    <x v="142"/>
    <s v="HI"/>
    <x v="5"/>
    <x v="28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1"/>
    <s v="ELC"/>
    <s v="31036394"/>
    <s v="31036394"/>
    <x v="5"/>
    <s v="G-2"/>
    <s v="N"/>
    <n v="0.43"/>
    <n v="0"/>
    <n v="0"/>
    <n v="0"/>
    <n v="0"/>
    <n v="0"/>
    <n v="0"/>
    <n v="0"/>
    <m/>
    <m/>
    <x v="1"/>
    <s v="ELC31036394G-2HI"/>
    <s v="Electro Centro S. A."/>
    <x v="5"/>
    <x v="5"/>
    <s v="C. H. Pozuzo"/>
    <x v="142"/>
    <s v="HI"/>
    <x v="5"/>
    <x v="29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1"/>
    <s v="ELC"/>
    <s v="41109600"/>
    <s v="41109600"/>
    <x v="5"/>
    <s v="G-1"/>
    <s v="S"/>
    <n v="0.06"/>
    <n v="3.5000000000000003E-2"/>
    <n v="0"/>
    <n v="0"/>
    <n v="0"/>
    <n v="0"/>
    <n v="0"/>
    <n v="0"/>
    <m/>
    <m/>
    <x v="1"/>
    <s v="ELC41109600G-1HI"/>
    <s v="Electro Centro S. A."/>
    <x v="5"/>
    <x v="5"/>
    <s v="C. H. Acombabilla"/>
    <x v="143"/>
    <s v="HI"/>
    <x v="5"/>
    <x v="28"/>
    <x v="2"/>
    <s v="Instalado"/>
    <s v="Operativo"/>
    <s v="Distribuidora"/>
    <x v="0"/>
    <x v="1"/>
    <x v="1"/>
    <x v="0"/>
    <s v="Estatal"/>
    <s v="HUANCAVELICA"/>
    <s v="HUANCAVELICA"/>
    <s v="TAYACAJA"/>
    <s v="ACOBAMBILLA"/>
    <n v="0"/>
    <x v="8"/>
    <n v="0"/>
    <x v="0"/>
    <x v="0"/>
    <x v="0"/>
    <s v="MWh"/>
    <n v="0"/>
    <n v="0"/>
    <m/>
    <n v="5.0000000000000001E-3"/>
    <n v="2.9166666666666668E-3"/>
    <n v="0"/>
    <n v="0"/>
    <n v="27"/>
    <s v="BASE DE DATOS"/>
    <m/>
  </r>
  <r>
    <s v="24"/>
    <x v="1"/>
    <s v="ELC"/>
    <s v="41114801"/>
    <s v="41114801"/>
    <x v="5"/>
    <s v="G-1"/>
    <s v="S"/>
    <n v="0.09"/>
    <n v="5.7000000000000002E-2"/>
    <n v="9.4969999999999999"/>
    <n v="36.033000000000001"/>
    <n v="45.53"/>
    <n v="0"/>
    <n v="571.54999999999995"/>
    <n v="0"/>
    <m/>
    <m/>
    <x v="0"/>
    <s v="ELC41114801G-1HI"/>
    <s v="Electro Centro S. A."/>
    <x v="5"/>
    <x v="5"/>
    <s v="C. H. San Balvín"/>
    <x v="144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45.53"/>
    <n v="4.5530000000000001E-2"/>
    <m/>
    <n v="7.4999999999999997E-3"/>
    <n v="4.7499999999999999E-3"/>
    <n v="0"/>
    <n v="0"/>
    <n v="27"/>
    <s v="BASE DE DATOS"/>
    <m/>
  </r>
  <r>
    <s v="24"/>
    <x v="1"/>
    <s v="ELC"/>
    <s v="41114801"/>
    <s v="41114801"/>
    <x v="5"/>
    <s v="G-2"/>
    <s v="S"/>
    <n v="0.09"/>
    <n v="5.7000000000000002E-2"/>
    <n v="9.6"/>
    <n v="36.43"/>
    <n v="46.03"/>
    <n v="0"/>
    <n v="582.53"/>
    <n v="0"/>
    <m/>
    <m/>
    <x v="0"/>
    <s v="ELC41114801G-2HI"/>
    <s v="Electro Centro S. A."/>
    <x v="5"/>
    <x v="5"/>
    <s v="C. H. San Balvín"/>
    <x v="144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46.03"/>
    <n v="4.6030000000000001E-2"/>
    <m/>
    <n v="7.4999999999999997E-3"/>
    <n v="4.7499999999999999E-3"/>
    <n v="0"/>
    <n v="0"/>
    <n v="27"/>
    <s v="BASE DE DATOS"/>
    <m/>
  </r>
  <r>
    <s v="24"/>
    <x v="1"/>
    <s v="ELC"/>
    <s v="41114801"/>
    <s v="41114801"/>
    <x v="5"/>
    <s v="G-3"/>
    <s v="S"/>
    <n v="0.1"/>
    <n v="9.8000000000000004E-2"/>
    <n v="10.068"/>
    <n v="37.091999999999999"/>
    <n v="47.16"/>
    <n v="0"/>
    <n v="531.47"/>
    <n v="0"/>
    <m/>
    <m/>
    <x v="0"/>
    <s v="ELC41114801G-3HI"/>
    <s v="Electro Centro S. A."/>
    <x v="5"/>
    <x v="5"/>
    <s v="C. H. San Balvín"/>
    <x v="144"/>
    <s v="HI"/>
    <x v="5"/>
    <x v="30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47.16"/>
    <n v="4.7159999999999994E-2"/>
    <m/>
    <n v="8.3333333333333332E-3"/>
    <n v="8.1666666666666676E-3"/>
    <n v="0"/>
    <n v="0"/>
    <n v="27"/>
    <s v="BASE DE DATOS"/>
    <m/>
  </r>
  <r>
    <s v="24"/>
    <x v="1"/>
    <s v="ELC"/>
    <s v="51000996"/>
    <s v="51000996"/>
    <x v="5"/>
    <s v="G-1"/>
    <s v="S"/>
    <n v="0.85"/>
    <n v="0.79"/>
    <n v="45.591000000000001"/>
    <n v="171.946"/>
    <n v="217.53700000000001"/>
    <n v="0"/>
    <n v="695.57"/>
    <n v="0"/>
    <m/>
    <m/>
    <x v="0"/>
    <s v="ELC51000996G-1HI"/>
    <s v="Electro Centro S. A."/>
    <x v="5"/>
    <x v="5"/>
    <s v="C. H. Llusita"/>
    <x v="145"/>
    <s v="HI"/>
    <x v="5"/>
    <x v="28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217.53700000000001"/>
    <n v="0.21753700000000001"/>
    <m/>
    <n v="7.0833333333333331E-2"/>
    <n v="6.5833333333333341E-2"/>
    <n v="0"/>
    <n v="0"/>
    <n v="27"/>
    <s v="BASE DE DATOS"/>
    <m/>
  </r>
  <r>
    <s v="24"/>
    <x v="1"/>
    <s v="ELC"/>
    <s v="51000996"/>
    <s v="51000996"/>
    <x v="5"/>
    <s v="G-2"/>
    <s v="S"/>
    <n v="0.85"/>
    <n v="0.79"/>
    <n v="31.702000000000002"/>
    <n v="123.15600000000001"/>
    <n v="154.858"/>
    <n v="0"/>
    <n v="686.12"/>
    <n v="0"/>
    <m/>
    <m/>
    <x v="0"/>
    <s v="ELC51000996G-2HI"/>
    <s v="Electro Centro S. A."/>
    <x v="5"/>
    <x v="5"/>
    <s v="C. H. Llusita"/>
    <x v="145"/>
    <s v="HI"/>
    <x v="5"/>
    <x v="29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154.858"/>
    <n v="0.154858"/>
    <m/>
    <n v="7.0833333333333331E-2"/>
    <n v="6.5833333333333341E-2"/>
    <n v="0"/>
    <n v="0"/>
    <n v="27"/>
    <s v="BASE DE DATOS"/>
    <m/>
  </r>
  <r>
    <s v="24"/>
    <x v="1"/>
    <s v="ELC"/>
    <s v="51010097"/>
    <s v="51010097"/>
    <x v="5"/>
    <s v="G-1"/>
    <s v="S"/>
    <n v="1.6"/>
    <n v="1.6"/>
    <n v="227.05799999999999"/>
    <n v="824.37599999999998"/>
    <n v="1051.434"/>
    <n v="0"/>
    <n v="672.55"/>
    <n v="0"/>
    <m/>
    <m/>
    <x v="0"/>
    <s v="ELC51010097G-1HI"/>
    <s v="Electro Centro S. A."/>
    <x v="5"/>
    <x v="5"/>
    <s v="C. H. Chalhuamayo"/>
    <x v="146"/>
    <s v="HI"/>
    <x v="5"/>
    <x v="28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051.434"/>
    <n v="1.051434"/>
    <m/>
    <n v="0.13333333333333333"/>
    <n v="0.13333333333333333"/>
    <n v="0"/>
    <n v="0"/>
    <n v="27"/>
    <s v="BASE DE DATOS"/>
    <m/>
  </r>
  <r>
    <s v="24"/>
    <x v="1"/>
    <s v="ELC"/>
    <s v="51010097"/>
    <s v="51010097"/>
    <x v="5"/>
    <s v="G-2"/>
    <s v="S"/>
    <n v="1.6"/>
    <n v="1.6"/>
    <n v="228.15899999999999"/>
    <n v="831.13"/>
    <n v="1059.289"/>
    <n v="0"/>
    <n v="671.82"/>
    <n v="0"/>
    <m/>
    <m/>
    <x v="0"/>
    <s v="ELC51010097G-2HI"/>
    <s v="Electro Centro S. A."/>
    <x v="5"/>
    <x v="5"/>
    <s v="C. H. Chalhuamayo"/>
    <x v="146"/>
    <s v="HI"/>
    <x v="5"/>
    <x v="29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059.289"/>
    <n v="1.0592889999999999"/>
    <m/>
    <n v="0.13333333333333333"/>
    <n v="0.13333333333333333"/>
    <n v="0"/>
    <n v="0"/>
    <n v="27"/>
    <s v="BASE DE DATOS"/>
    <m/>
  </r>
  <r>
    <s v="24"/>
    <x v="1"/>
    <s v="ELC"/>
    <s v="51010097"/>
    <s v="51010097"/>
    <x v="5"/>
    <s v="G-3"/>
    <s v="S"/>
    <n v="2"/>
    <n v="2"/>
    <n v="255.13300000000001"/>
    <n v="904.30600000000004"/>
    <n v="1159.4390000000001"/>
    <n v="0"/>
    <n v="581.33000000000004"/>
    <n v="0"/>
    <m/>
    <m/>
    <x v="0"/>
    <s v="ELC51010097G-3HI"/>
    <s v="Electro Centro S. A."/>
    <x v="5"/>
    <x v="5"/>
    <s v="C. H. Chalhuamayo"/>
    <x v="146"/>
    <s v="HI"/>
    <x v="5"/>
    <x v="30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159.4390000000001"/>
    <n v="1.1594390000000001"/>
    <m/>
    <n v="0.16666666666666666"/>
    <n v="0.16666666666666666"/>
    <n v="0"/>
    <n v="0"/>
    <n v="27"/>
    <s v="BASE DE DATOS"/>
    <m/>
  </r>
  <r>
    <s v="24"/>
    <x v="1"/>
    <s v="ELC"/>
    <s v="51010097"/>
    <s v="51010097"/>
    <x v="5"/>
    <s v="G-4"/>
    <s v="S"/>
    <n v="2"/>
    <n v="2"/>
    <n v="2.1259999999999999"/>
    <n v="3.7639999999999998"/>
    <n v="5.89"/>
    <n v="0"/>
    <n v="14.42"/>
    <n v="0"/>
    <m/>
    <m/>
    <x v="0"/>
    <s v="ELC51010097G-4HI"/>
    <s v="Electro Centro S. A."/>
    <x v="5"/>
    <x v="5"/>
    <s v="C. H. Chalhuamayo"/>
    <x v="146"/>
    <s v="HI"/>
    <x v="5"/>
    <x v="31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5.89"/>
    <n v="5.8899999999999994E-3"/>
    <m/>
    <n v="0.16666666666666666"/>
    <n v="0.16666666666666666"/>
    <n v="0"/>
    <n v="0"/>
    <n v="27"/>
    <s v="BASE DE DATOS"/>
    <m/>
  </r>
  <r>
    <s v="24"/>
    <x v="1"/>
    <s v="ELC"/>
    <s v="51010797"/>
    <s v="51010797"/>
    <x v="5"/>
    <s v="G-1"/>
    <s v="S"/>
    <n v="0.76800000000000002"/>
    <n v="0.59499999999999997"/>
    <n v="84.146000000000001"/>
    <n v="304.32499999999999"/>
    <n v="388.471"/>
    <n v="0"/>
    <n v="675.72"/>
    <n v="0"/>
    <m/>
    <m/>
    <x v="0"/>
    <s v="ELC51010797G-1HI"/>
    <s v="Electro Centro S. A."/>
    <x v="5"/>
    <x v="5"/>
    <s v="C. H. San Francisco"/>
    <x v="147"/>
    <s v="HI"/>
    <x v="5"/>
    <x v="28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388.471"/>
    <n v="0.38847100000000001"/>
    <m/>
    <n v="6.4000000000000001E-2"/>
    <n v="4.9583333333333333E-2"/>
    <n v="0"/>
    <n v="0"/>
    <n v="27"/>
    <s v="BASE DE DATOS"/>
    <m/>
  </r>
  <r>
    <s v="24"/>
    <x v="1"/>
    <s v="ELC"/>
    <s v="51010797"/>
    <s v="51010797"/>
    <x v="5"/>
    <s v="G-2"/>
    <s v="S"/>
    <n v="0.76800000000000002"/>
    <n v="0.59499999999999997"/>
    <n v="79.617999999999995"/>
    <n v="287.31599999999997"/>
    <n v="366.93400000000003"/>
    <n v="6"/>
    <n v="676.27"/>
    <n v="0"/>
    <m/>
    <m/>
    <x v="0"/>
    <s v="ELC51010797G-2HI"/>
    <s v="Electro Centro S. A."/>
    <x v="5"/>
    <x v="5"/>
    <s v="C. H. San Francisco"/>
    <x v="147"/>
    <s v="HI"/>
    <x v="5"/>
    <x v="29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366.93400000000003"/>
    <n v="0.36693400000000004"/>
    <m/>
    <n v="6.4000000000000001E-2"/>
    <n v="4.9583333333333333E-2"/>
    <n v="0"/>
    <n v="-5.6843418860808015E-14"/>
    <n v="27"/>
    <s v="BASE DE DATOS"/>
    <m/>
  </r>
  <r>
    <s v="24"/>
    <x v="1"/>
    <s v="ELC"/>
    <s v="PP000194"/>
    <s v="PP000194"/>
    <x v="5"/>
    <s v="G-1"/>
    <s v="S"/>
    <n v="0.22"/>
    <n v="0.22"/>
    <n v="21.617999999999999"/>
    <n v="43.777999999999999"/>
    <n v="65.396000000000001"/>
    <n v="0"/>
    <n v="435.03"/>
    <n v="0"/>
    <m/>
    <m/>
    <x v="0"/>
    <s v="ELCPP000194G-1HI"/>
    <s v="Electro Centro S. A."/>
    <x v="5"/>
    <x v="5"/>
    <s v="C. H. Acobamba"/>
    <x v="148"/>
    <s v="HI"/>
    <x v="5"/>
    <x v="28"/>
    <x v="2"/>
    <s v="Instalado"/>
    <s v="Operativo"/>
    <s v="Distribuidora"/>
    <x v="0"/>
    <x v="0"/>
    <x v="1"/>
    <x v="0"/>
    <s v="Estatal"/>
    <s v="HUANCAVELICA"/>
    <s v="HUANCAVELICA"/>
    <s v="ACOBAMBA"/>
    <s v="ACOBAMBA"/>
    <n v="0"/>
    <x v="8"/>
    <n v="0"/>
    <x v="0"/>
    <x v="0"/>
    <x v="0"/>
    <s v="MWh"/>
    <n v="65.396000000000001"/>
    <n v="6.5395999999999996E-2"/>
    <m/>
    <n v="1.8333333333333333E-2"/>
    <n v="1.8333333333333333E-2"/>
    <n v="0"/>
    <n v="0"/>
    <n v="27"/>
    <s v="BASE DE DATOS"/>
    <m/>
  </r>
  <r>
    <s v="24"/>
    <x v="1"/>
    <s v="ELC"/>
    <s v="PP000694"/>
    <s v="PP000694"/>
    <x v="5"/>
    <s v="G-1"/>
    <s v="S"/>
    <n v="0.11"/>
    <n v="0.11"/>
    <n v="13.502000000000001"/>
    <n v="28.632000000000001"/>
    <n v="42.134"/>
    <n v="0"/>
    <n v="449.65"/>
    <n v="0"/>
    <m/>
    <m/>
    <x v="0"/>
    <s v="ELCPP000694G-1HI"/>
    <s v="Electro Centro S. A."/>
    <x v="5"/>
    <x v="5"/>
    <s v="C. H. Paccha"/>
    <x v="149"/>
    <s v="HI"/>
    <x v="5"/>
    <x v="28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42.134"/>
    <n v="4.2133999999999998E-2"/>
    <m/>
    <n v="9.1666666666666667E-3"/>
    <n v="9.1666666666666667E-3"/>
    <n v="0"/>
    <n v="0"/>
    <n v="27"/>
    <s v="BASE DE DATOS"/>
    <m/>
  </r>
  <r>
    <s v="24"/>
    <x v="1"/>
    <s v="ELC"/>
    <s v="PP000694"/>
    <s v="PP000694"/>
    <x v="5"/>
    <s v="G-2"/>
    <s v="S"/>
    <n v="0.11"/>
    <n v="0.11"/>
    <n v="8.3930000000000007"/>
    <n v="15.304"/>
    <n v="23.696999999999999"/>
    <n v="0"/>
    <n v="269.23"/>
    <n v="0"/>
    <m/>
    <m/>
    <x v="0"/>
    <s v="ELCPP000694G-2HI"/>
    <s v="Electro Centro S. A."/>
    <x v="5"/>
    <x v="5"/>
    <s v="C. H. Paccha"/>
    <x v="149"/>
    <s v="HI"/>
    <x v="5"/>
    <x v="29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23.696999999999999"/>
    <n v="2.3696999999999999E-2"/>
    <m/>
    <n v="9.1666666666666667E-3"/>
    <n v="9.1666666666666667E-3"/>
    <n v="0"/>
    <n v="3.5527136788005009E-15"/>
    <n v="27"/>
    <s v="BASE DE DATOS"/>
    <m/>
  </r>
  <r>
    <s v="24"/>
    <x v="1"/>
    <s v="ELNO"/>
    <s v="42037394"/>
    <s v="42037394"/>
    <x v="5"/>
    <s v="KUBOTTA-1"/>
    <s v="S"/>
    <n v="0"/>
    <n v="0"/>
    <n v="0"/>
    <n v="0"/>
    <n v="0"/>
    <n v="0"/>
    <n v="0"/>
    <n v="0"/>
    <m/>
    <m/>
    <x v="1"/>
    <s v="ELNO42037394KUBOTTA-1HI"/>
    <s v="Electro Nor Oeste S. A."/>
    <x v="10"/>
    <x v="10"/>
    <s v="C. H. Canchaque"/>
    <x v="169"/>
    <s v="HI"/>
    <x v="5"/>
    <x v="294"/>
    <x v="2"/>
    <s v="Retirado"/>
    <s v="Operativo"/>
    <s v="Distribuidora"/>
    <x v="0"/>
    <x v="0"/>
    <x v="1"/>
    <x v="0"/>
    <s v="Estatal"/>
    <s v="PIURA"/>
    <s v="PIURA"/>
    <s v="HUANCABAMBA"/>
    <s v="CANCHAQUE"/>
    <n v="0"/>
    <x v="8"/>
    <n v="0"/>
    <x v="0"/>
    <x v="0"/>
    <x v="0"/>
    <s v="MWh"/>
    <n v="0"/>
    <n v="0"/>
    <m/>
    <n v="0"/>
    <n v="0"/>
    <n v="0"/>
    <n v="0"/>
    <n v="28"/>
    <s v="BASE DE DATOS"/>
    <m/>
  </r>
  <r>
    <s v="24"/>
    <x v="1"/>
    <s v="ELNO"/>
    <s v="41037294"/>
    <s v="41037294"/>
    <x v="5"/>
    <s v="KUBOTTA-1"/>
    <s v="S"/>
    <n v="0.05"/>
    <n v="0"/>
    <n v="0"/>
    <n v="0"/>
    <n v="0"/>
    <n v="0"/>
    <n v="0"/>
    <n v="0"/>
    <m/>
    <m/>
    <x v="1"/>
    <s v="ELNO41037294KUBOTTA-1HI"/>
    <s v="Electro Nor Oeste S. A."/>
    <x v="10"/>
    <x v="10"/>
    <s v="C. H. Santo Domingo"/>
    <x v="170"/>
    <s v="HI"/>
    <x v="5"/>
    <x v="294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1"/>
    <s v="ELNO"/>
    <s v="41037294"/>
    <s v="41037294"/>
    <x v="5"/>
    <s v="KUBOTTA-2"/>
    <s v="S"/>
    <n v="0.05"/>
    <n v="0"/>
    <n v="0"/>
    <n v="0"/>
    <n v="0"/>
    <n v="0"/>
    <n v="0"/>
    <n v="0"/>
    <m/>
    <m/>
    <x v="1"/>
    <s v="ELNO41037294KUBOTTA-2HI"/>
    <s v="Electro Nor Oeste S. A."/>
    <x v="10"/>
    <x v="10"/>
    <s v="C. H. Santo Domingo"/>
    <x v="170"/>
    <s v="HI"/>
    <x v="5"/>
    <x v="295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1"/>
    <s v="ELNO"/>
    <s v="33034595"/>
    <s v="33034595"/>
    <x v="5"/>
    <s v="KUBOTTA-1"/>
    <s v="S"/>
    <n v="7.0000000000000007E-2"/>
    <n v="0"/>
    <n v="0"/>
    <n v="0"/>
    <n v="0"/>
    <n v="0"/>
    <n v="0"/>
    <n v="0"/>
    <m/>
    <m/>
    <x v="0"/>
    <s v="ELNO33034595KUBOTTA-1HI"/>
    <s v="Electro Nor Oeste S. A."/>
    <x v="10"/>
    <x v="10"/>
    <s v="C. H. Huancabamba"/>
    <x v="171"/>
    <s v="HI"/>
    <x v="5"/>
    <x v="294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1"/>
    <s v="ELNO"/>
    <s v="33034595"/>
    <s v="33034595"/>
    <x v="5"/>
    <s v="KUBOTTA-2"/>
    <s v="S"/>
    <n v="7.0000000000000007E-2"/>
    <n v="0"/>
    <n v="0"/>
    <n v="0"/>
    <n v="0"/>
    <n v="0"/>
    <n v="0"/>
    <n v="0"/>
    <m/>
    <m/>
    <x v="0"/>
    <s v="ELNO33034595KUBOTTA-2HI"/>
    <s v="Electro Nor Oeste S. A."/>
    <x v="10"/>
    <x v="10"/>
    <s v="C. H. Huancabamba"/>
    <x v="171"/>
    <s v="HI"/>
    <x v="5"/>
    <x v="295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1"/>
    <s v="ELNO"/>
    <s v="41037194"/>
    <s v="41037194"/>
    <x v="5"/>
    <s v="KUBOTTA-1"/>
    <s v="S"/>
    <n v="0.08"/>
    <n v="0"/>
    <n v="0"/>
    <n v="0"/>
    <n v="0"/>
    <n v="0"/>
    <n v="0"/>
    <n v="0"/>
    <m/>
    <m/>
    <x v="0"/>
    <s v="ELNO41037194KUBOTTA-1HI"/>
    <s v="Electro Nor Oeste S. A."/>
    <x v="10"/>
    <x v="10"/>
    <s v="C. H. Chalaco"/>
    <x v="172"/>
    <s v="HI"/>
    <x v="5"/>
    <x v="294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1"/>
    <s v="ELNO"/>
    <s v="41037194"/>
    <s v="41037194"/>
    <x v="5"/>
    <s v="KUBOTTA-2"/>
    <s v="S"/>
    <n v="0.08"/>
    <n v="0"/>
    <n v="0"/>
    <n v="0"/>
    <n v="0"/>
    <n v="0"/>
    <n v="0"/>
    <n v="0"/>
    <m/>
    <m/>
    <x v="0"/>
    <s v="ELNO41037194KUBOTTA-2HI"/>
    <s v="Electro Nor Oeste S. A."/>
    <x v="10"/>
    <x v="10"/>
    <s v="C. H. Chalaco"/>
    <x v="172"/>
    <s v="HI"/>
    <x v="5"/>
    <x v="295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1"/>
    <s v="ELNO"/>
    <s v="43038095"/>
    <s v="43038095"/>
    <x v="5"/>
    <s v="WEIRPUMP-1"/>
    <s v="S"/>
    <n v="0.83"/>
    <n v="0.8"/>
    <n v="38.551000000000002"/>
    <n v="173.65199999999999"/>
    <n v="212.203"/>
    <n v="0"/>
    <n v="0"/>
    <n v="0"/>
    <m/>
    <m/>
    <x v="0"/>
    <s v="ELNO43038095WEIRPUMP-1HI"/>
    <s v="Electro Nor Oeste S. A."/>
    <x v="10"/>
    <x v="10"/>
    <s v="C. H. Quiroz"/>
    <x v="173"/>
    <s v="HI"/>
    <x v="5"/>
    <x v="296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212.203"/>
    <n v="0.212203"/>
    <m/>
    <n v="6.9166666666666668E-2"/>
    <n v="6.6666666666666666E-2"/>
    <n v="0"/>
    <n v="-2.8421709430404007E-14"/>
    <n v="28"/>
    <s v="BASE DE DATOS"/>
    <m/>
  </r>
  <r>
    <s v="24"/>
    <x v="1"/>
    <s v="ELNO"/>
    <s v="43038095"/>
    <s v="43038095"/>
    <x v="5"/>
    <s v="WEIRPUMP-2"/>
    <s v="S"/>
    <n v="0.83"/>
    <n v="0.8"/>
    <n v="36.664000000000001"/>
    <n v="173.898"/>
    <n v="210.56100000000001"/>
    <n v="0"/>
    <n v="0"/>
    <n v="0"/>
    <m/>
    <m/>
    <x v="0"/>
    <s v="ELNO43038095WEIRPUMP-2HI"/>
    <s v="Electro Nor Oeste S. A."/>
    <x v="10"/>
    <x v="10"/>
    <s v="C. H. Quiroz"/>
    <x v="173"/>
    <s v="HI"/>
    <x v="5"/>
    <x v="297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210.56100000000001"/>
    <n v="0.210561"/>
    <m/>
    <n v="6.9166666666666668E-2"/>
    <n v="6.6666666666666666E-2"/>
    <n v="0"/>
    <n v="1.0000000000047748E-3"/>
    <n v="28"/>
    <s v="BASE DE DATOS"/>
    <m/>
  </r>
  <r>
    <s v="24"/>
    <x v="1"/>
    <s v="ELNO"/>
    <s v="43038096"/>
    <s v="43038096"/>
    <x v="5"/>
    <s v="KUBOTA"/>
    <s v="S"/>
    <n v="0.26"/>
    <n v="0.2"/>
    <n v="11.381"/>
    <n v="56.253999999999998"/>
    <n v="67.635000000000005"/>
    <n v="0"/>
    <n v="0"/>
    <n v="0"/>
    <m/>
    <m/>
    <x v="0"/>
    <s v="ELNO43038096KUBOTAHI"/>
    <s v="Electro Nor Oeste S. A."/>
    <x v="10"/>
    <x v="10"/>
    <s v="C. H. Sicacate"/>
    <x v="174"/>
    <s v="HI"/>
    <x v="5"/>
    <x v="293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67.635000000000005"/>
    <n v="6.7635000000000001E-2"/>
    <m/>
    <n v="2.1666666666666667E-2"/>
    <n v="1.6666666666666666E-2"/>
    <n v="0"/>
    <n v="-1.4210854715202004E-14"/>
    <n v="28"/>
    <s v="BASE DE DATOS"/>
    <m/>
  </r>
  <r>
    <s v="24"/>
    <x v="1"/>
    <s v="ELNO"/>
    <s v="43038096"/>
    <s v="43038096"/>
    <x v="5"/>
    <s v="KUBOTA-1"/>
    <s v="S"/>
    <n v="0.246"/>
    <n v="0.2"/>
    <n v="18.725999999999999"/>
    <n v="94.545000000000002"/>
    <n v="113.271"/>
    <n v="0"/>
    <n v="0"/>
    <n v="0"/>
    <m/>
    <m/>
    <x v="0"/>
    <s v="ELNO43038096KUBOTA-1HI"/>
    <s v="Electro Nor Oeste S. A."/>
    <x v="10"/>
    <x v="10"/>
    <s v="C. H. Sicacate"/>
    <x v="174"/>
    <s v="HI"/>
    <x v="5"/>
    <x v="298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113.271"/>
    <n v="0.113271"/>
    <m/>
    <n v="2.0500000000000001E-2"/>
    <n v="1.6666666666666666E-2"/>
    <n v="0"/>
    <n v="0"/>
    <n v="28"/>
    <s v="BASE DE DATOS"/>
    <m/>
  </r>
  <r>
    <s v="24"/>
    <x v="1"/>
    <s v="HYPATA"/>
    <s v="1258596"/>
    <s v="1258596"/>
    <x v="5"/>
    <s v="Grupo 1"/>
    <s v="N"/>
    <n v="1"/>
    <n v="0"/>
    <n v="0"/>
    <n v="0"/>
    <n v="0"/>
    <n v="0"/>
    <n v="0"/>
    <n v="0"/>
    <m/>
    <m/>
    <x v="0"/>
    <s v="HYPATA1258596Grupo 1HI"/>
    <s v="Hidro Pátapo S.A.C."/>
    <x v="46"/>
    <x v="46"/>
    <s v="C.H Patapo"/>
    <x v="151"/>
    <s v="HI"/>
    <x v="5"/>
    <x v="36"/>
    <x v="2"/>
    <s v="Instalado"/>
    <s v="Operativo"/>
    <s v="Generadora"/>
    <x v="0"/>
    <x v="0"/>
    <x v="1"/>
    <x v="0"/>
    <s v="Privado"/>
    <s v="LAMBAYEQUE"/>
    <s v="LAMBAYEQUE"/>
    <s v="CHICLAYO"/>
    <s v="PATAPO"/>
    <n v="0"/>
    <x v="8"/>
    <n v="0"/>
    <x v="0"/>
    <x v="0"/>
    <x v="0"/>
    <s v="MWh"/>
    <n v="0"/>
    <n v="0"/>
    <m/>
    <n v="8.3333333333333329E-2"/>
    <n v="0"/>
    <n v="0"/>
    <n v="0"/>
    <n v="63"/>
    <s v="BASE DE DATOS"/>
    <m/>
  </r>
  <r>
    <s v="24"/>
    <x v="1"/>
    <s v="SINERS"/>
    <s v="11048994"/>
    <s v="11048994"/>
    <x v="5"/>
    <s v="G-1"/>
    <s v="S"/>
    <n v="6.3"/>
    <n v="6.3"/>
    <n v="624"/>
    <n v="3035"/>
    <n v="3659"/>
    <n v="0"/>
    <n v="687.58"/>
    <n v="8.42"/>
    <m/>
    <m/>
    <x v="0"/>
    <s v="SINERS11048994G-1HI"/>
    <s v="Sindicato Energ‚tico S.A."/>
    <x v="47"/>
    <x v="47"/>
    <s v="C.H.CURUMUY"/>
    <x v="152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3659"/>
    <n v="3.6589999999999998"/>
    <m/>
    <n v="0.52500000000000002"/>
    <n v="0.52500000000000002"/>
    <n v="0"/>
    <n v="0"/>
    <n v="86"/>
    <s v="BASE DE DATOS"/>
    <m/>
  </r>
  <r>
    <s v="24"/>
    <x v="1"/>
    <s v="SINERS"/>
    <s v="11048994"/>
    <s v="11048994"/>
    <x v="5"/>
    <s v="G-2"/>
    <s v="S"/>
    <n v="6.3"/>
    <n v="6.3"/>
    <n v="605"/>
    <n v="2918"/>
    <n v="3523"/>
    <n v="0"/>
    <n v="689.4"/>
    <n v="6.6"/>
    <m/>
    <m/>
    <x v="0"/>
    <s v="SINERS11048994G-2HI"/>
    <s v="Sindicato Energ‚tico S.A."/>
    <x v="47"/>
    <x v="47"/>
    <s v="C.H.CURUMUY"/>
    <x v="152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3523"/>
    <n v="3.5230000000000001"/>
    <m/>
    <n v="0.52500000000000002"/>
    <n v="0.52500000000000002"/>
    <n v="0"/>
    <n v="0"/>
    <n v="86"/>
    <s v="BASE DE DATOS"/>
    <m/>
  </r>
  <r>
    <s v="24"/>
    <x v="1"/>
    <s v="SINERS"/>
    <s v="11048995"/>
    <s v="11048995"/>
    <x v="5"/>
    <s v="G-1"/>
    <s v="S"/>
    <n v="8.1999999999999993"/>
    <n v="8"/>
    <n v="955.44"/>
    <n v="2391.89"/>
    <n v="3347.33"/>
    <n v="0"/>
    <n v="517.03"/>
    <n v="178.97"/>
    <m/>
    <m/>
    <x v="0"/>
    <s v="SINERS11048995G-1HI"/>
    <s v="Sindicato Energ‚tico S.A."/>
    <x v="47"/>
    <x v="47"/>
    <s v="C.H. POECHOS I"/>
    <x v="153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3347.33"/>
    <n v="3.3473299999999999"/>
    <m/>
    <n v="0.68333333333333324"/>
    <n v="0.66666666666666663"/>
    <n v="0"/>
    <n v="0"/>
    <n v="86"/>
    <s v="BASE DE DATOS"/>
    <m/>
  </r>
  <r>
    <s v="24"/>
    <x v="1"/>
    <s v="SINERS"/>
    <s v="11048995"/>
    <s v="11048995"/>
    <x v="5"/>
    <s v="G-2"/>
    <s v="S"/>
    <n v="8.1999999999999993"/>
    <n v="8"/>
    <n v="847.57"/>
    <n v="2356.5700000000002"/>
    <n v="3204.14"/>
    <n v="0"/>
    <n v="505.33"/>
    <n v="190.67"/>
    <m/>
    <m/>
    <x v="0"/>
    <s v="SINERS11048995G-2HI"/>
    <s v="Sindicato Energ‚tico S.A."/>
    <x v="47"/>
    <x v="47"/>
    <s v="C.H. POECHOS I"/>
    <x v="153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3204.14"/>
    <n v="3.2041399999999998"/>
    <m/>
    <n v="0.68333333333333324"/>
    <n v="0.66666666666666663"/>
    <n v="0"/>
    <n v="4.5474735088646412E-13"/>
    <n v="86"/>
    <s v="BASE DE DATOS"/>
    <m/>
  </r>
  <r>
    <s v="24"/>
    <x v="1"/>
    <s v="SINERS"/>
    <s v="11048996"/>
    <s v="11048996"/>
    <x v="5"/>
    <s v="G-1"/>
    <s v="S"/>
    <n v="5.0999999999999996"/>
    <n v="5"/>
    <n v="424"/>
    <n v="1856"/>
    <n v="2280"/>
    <n v="0"/>
    <n v="694.97"/>
    <n v="1.03"/>
    <m/>
    <m/>
    <x v="0"/>
    <s v="SINERS11048996G-1HI"/>
    <s v="Sindicato Energ‚tico S.A."/>
    <x v="47"/>
    <x v="47"/>
    <s v="C.H. POECHOS II"/>
    <x v="154"/>
    <s v="HI"/>
    <x v="5"/>
    <x v="28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2280"/>
    <n v="2.2799999999999998"/>
    <m/>
    <n v="0.42499999999999999"/>
    <n v="0.41666666666666669"/>
    <n v="0"/>
    <n v="0"/>
    <n v="86"/>
    <s v="BASE DE DATOS"/>
    <m/>
  </r>
  <r>
    <s v="24"/>
    <x v="1"/>
    <s v="SINERS"/>
    <s v="11048996"/>
    <s v="11048996"/>
    <x v="5"/>
    <s v="G-2"/>
    <s v="S"/>
    <n v="5.0999999999999996"/>
    <n v="5"/>
    <n v="456"/>
    <n v="1834"/>
    <n v="2290"/>
    <n v="0"/>
    <n v="694.6"/>
    <n v="1.4"/>
    <m/>
    <m/>
    <x v="0"/>
    <s v="SINERS11048996G-2HI"/>
    <s v="Sindicato Energ‚tico S.A."/>
    <x v="47"/>
    <x v="47"/>
    <s v="C.H. POECHOS II"/>
    <x v="154"/>
    <s v="HI"/>
    <x v="5"/>
    <x v="29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2290"/>
    <n v="2.29"/>
    <m/>
    <n v="0.42499999999999999"/>
    <n v="0.41666666666666669"/>
    <n v="0"/>
    <n v="0"/>
    <n v="86"/>
    <s v="BASE DE DATOS"/>
    <m/>
  </r>
  <r>
    <s v="24"/>
    <x v="1"/>
    <s v="SINERS"/>
    <s v="11048997"/>
    <s v="11048997"/>
    <x v="5"/>
    <s v="G-1"/>
    <s v="S"/>
    <n v="10"/>
    <n v="10"/>
    <n v="1314.3579999999999"/>
    <n v="4844.3599999999997"/>
    <n v="6158.7179999999998"/>
    <n v="0"/>
    <n v="651.67999999999995"/>
    <n v="44.32"/>
    <m/>
    <m/>
    <x v="0"/>
    <s v="SINERS11048997G-1HI"/>
    <s v="Sindicato Energ‚tico S.A."/>
    <x v="47"/>
    <x v="47"/>
    <s v="C.H.CHANCAY"/>
    <x v="155"/>
    <s v="HI"/>
    <x v="5"/>
    <x v="28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6158.7179999999998"/>
    <n v="6.1587179999999995"/>
    <m/>
    <n v="0.83333333333333337"/>
    <n v="0.83333333333333337"/>
    <n v="0"/>
    <n v="0"/>
    <n v="86"/>
    <s v="BASE DE DATOS"/>
    <m/>
  </r>
  <r>
    <s v="24"/>
    <x v="1"/>
    <s v="SINERS"/>
    <s v="11048997"/>
    <s v="11048997"/>
    <x v="5"/>
    <s v="G-2"/>
    <s v="S"/>
    <n v="10"/>
    <n v="10"/>
    <n v="1466.5039999999999"/>
    <n v="5283.95"/>
    <n v="6750.4539999999997"/>
    <n v="0"/>
    <n v="696"/>
    <n v="0"/>
    <m/>
    <m/>
    <x v="0"/>
    <s v="SINERS11048997G-2HI"/>
    <s v="Sindicato Energ‚tico S.A."/>
    <x v="47"/>
    <x v="47"/>
    <s v="C.H.CHANCAY"/>
    <x v="155"/>
    <s v="HI"/>
    <x v="5"/>
    <x v="29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6750.4539999999997"/>
    <n v="6.7504539999999995"/>
    <m/>
    <n v="0.83333333333333337"/>
    <n v="0.83333333333333337"/>
    <n v="0"/>
    <n v="0"/>
    <n v="86"/>
    <s v="BASE DE DATOS"/>
    <m/>
  </r>
  <r>
    <s v="24"/>
    <x v="1"/>
    <s v="ENEDIS"/>
    <s v="15004693"/>
    <s v="15004693"/>
    <x v="5"/>
    <s v="FRANCIS N║ 1"/>
    <s v="S"/>
    <n v="0.14000000000000001"/>
    <n v="0.14000000000000001"/>
    <n v="10.451000000000001"/>
    <n v="26.2"/>
    <n v="36.651000000000003"/>
    <n v="0"/>
    <n v="558"/>
    <n v="0"/>
    <m/>
    <m/>
    <x v="0"/>
    <s v="ENEDIS15004693FRANCIS N║ 1HI"/>
    <s v="ENEL Distribución Perú S.A.A."/>
    <x v="8"/>
    <x v="8"/>
    <s v="C.H. Acos"/>
    <x v="157"/>
    <s v="HI"/>
    <x v="5"/>
    <x v="274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36.651000000000003"/>
    <n v="3.6651000000000003E-2"/>
    <m/>
    <s v="-"/>
    <s v="-"/>
    <n v="0"/>
    <n v="-7.1054273576010019E-15"/>
    <n v="45"/>
    <s v="BASE DE DATOS"/>
    <m/>
  </r>
  <r>
    <s v="24"/>
    <x v="1"/>
    <s v="ENEDIS"/>
    <s v="15004693"/>
    <s v="15004693"/>
    <x v="5"/>
    <s v="FRANCIS N║ 2"/>
    <s v="S"/>
    <n v="0.14000000000000001"/>
    <n v="0.14000000000000001"/>
    <n v="12.6"/>
    <n v="52.723999999999997"/>
    <n v="65.323999999999998"/>
    <n v="0"/>
    <n v="679.3"/>
    <n v="0"/>
    <m/>
    <m/>
    <x v="0"/>
    <s v="ENEDIS15004693FRANCIS N║ 2HI"/>
    <s v="ENEL Distribución Perú S.A.A."/>
    <x v="8"/>
    <x v="8"/>
    <s v="C.H. Acos"/>
    <x v="157"/>
    <s v="HI"/>
    <x v="5"/>
    <x v="275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65.323999999999998"/>
    <n v="6.5323999999999993E-2"/>
    <m/>
    <s v="-"/>
    <s v="-"/>
    <n v="0"/>
    <n v="0"/>
    <n v="45"/>
    <s v="BASE DE DATOS"/>
    <m/>
  </r>
  <r>
    <s v="24"/>
    <x v="1"/>
    <s v="ENEDIS"/>
    <s v="15004893"/>
    <s v="15004893"/>
    <x v="5"/>
    <s v="FRANCIS 3"/>
    <s v="S"/>
    <n v="7.4999999999999997E-2"/>
    <n v="7.4999999999999997E-2"/>
    <n v="0"/>
    <n v="0"/>
    <n v="0"/>
    <n v="0"/>
    <n v="0"/>
    <n v="696"/>
    <m/>
    <m/>
    <x v="0"/>
    <s v="ENEDIS15004893FRANCIS 3HI"/>
    <s v="ENEL Distribución Perú S.A.A."/>
    <x v="8"/>
    <x v="8"/>
    <s v="C.H. Ravira-Pacaraos"/>
    <x v="158"/>
    <s v="HI"/>
    <x v="5"/>
    <x v="276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s v="-"/>
    <s v="-"/>
    <n v="0"/>
    <n v="0"/>
    <n v="45"/>
    <s v="BASE DE DATOS"/>
    <m/>
  </r>
  <r>
    <s v="24"/>
    <x v="1"/>
    <s v="ENEDIS"/>
    <s v="15004893"/>
    <s v="15004893"/>
    <x v="5"/>
    <s v="FRANCIS 4"/>
    <s v="S"/>
    <n v="7.4999999999999997E-2"/>
    <n v="7.4999999999999997E-2"/>
    <n v="0"/>
    <n v="0"/>
    <n v="0"/>
    <n v="0"/>
    <n v="0"/>
    <n v="696"/>
    <m/>
    <m/>
    <x v="0"/>
    <s v="ENEDIS15004893FRANCIS 4HI"/>
    <s v="ENEL Distribución Perú S.A.A."/>
    <x v="8"/>
    <x v="8"/>
    <s v="C.H. Ravira-Pacaraos"/>
    <x v="158"/>
    <s v="HI"/>
    <x v="5"/>
    <x v="277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s v="-"/>
    <s v="-"/>
    <n v="0"/>
    <n v="0"/>
    <n v="45"/>
    <s v="BASE DE DATOS"/>
    <m/>
  </r>
  <r>
    <s v="24"/>
    <x v="1"/>
    <s v="ENEDIS"/>
    <s v="51000495"/>
    <s v="51000495"/>
    <x v="5"/>
    <s v="Turgo N║ 1"/>
    <s v="S"/>
    <n v="0.25"/>
    <n v="0.25"/>
    <n v="0.23400000000000001"/>
    <n v="111.943"/>
    <n v="112.17700000000001"/>
    <n v="0"/>
    <n v="696"/>
    <n v="0"/>
    <m/>
    <m/>
    <x v="0"/>
    <s v="ENEDIS51000495Turgo N║ 1HI"/>
    <s v="ENEL Distribución Perú S.A.A."/>
    <x v="8"/>
    <x v="8"/>
    <s v="C. H. NAVA"/>
    <x v="159"/>
    <s v="HI"/>
    <x v="5"/>
    <x v="278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112.17700000000001"/>
    <n v="0.11217700000000001"/>
    <m/>
    <s v="-"/>
    <s v="-"/>
    <n v="0"/>
    <n v="-1.4210854715202004E-14"/>
    <n v="45"/>
    <s v="BASE DE DATOS"/>
    <m/>
  </r>
  <r>
    <s v="24"/>
    <x v="1"/>
    <s v="ENEDIS"/>
    <s v="51000495"/>
    <s v="51000495"/>
    <x v="5"/>
    <s v="Turgo N║ 2"/>
    <s v="S"/>
    <n v="0.27700000000000002"/>
    <n v="0.25"/>
    <n v="6.1580000000000004"/>
    <n v="17.809999999999999"/>
    <n v="23.968"/>
    <n v="0"/>
    <n v="696"/>
    <n v="0"/>
    <m/>
    <m/>
    <x v="0"/>
    <s v="ENEDIS51000495Turgo N║ 2HI"/>
    <s v="ENEL Distribución Perú S.A.A."/>
    <x v="8"/>
    <x v="8"/>
    <s v="C. H. NAVA"/>
    <x v="159"/>
    <s v="HI"/>
    <x v="5"/>
    <x v="279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23.968"/>
    <n v="2.3968E-2"/>
    <m/>
    <s v="-"/>
    <s v="-"/>
    <n v="0"/>
    <n v="0"/>
    <n v="45"/>
    <s v="BASE DE DATOS"/>
    <m/>
  </r>
  <r>
    <s v="24"/>
    <x v="1"/>
    <s v="ENEDIS"/>
    <s v="15004393"/>
    <s v="15004393"/>
    <x v="5"/>
    <s v="PELTON N║ 1"/>
    <s v="S"/>
    <n v="0.5"/>
    <n v="0.45"/>
    <n v="31.268000000000001"/>
    <n v="102.83"/>
    <n v="134.09700000000001"/>
    <n v="0"/>
    <n v="624"/>
    <n v="0"/>
    <m/>
    <m/>
    <x v="0"/>
    <s v="ENEDIS15004393PELTON N║ 1HI"/>
    <s v="ENEL Distribución Perú S.A.A."/>
    <x v="8"/>
    <x v="8"/>
    <s v="C.H. Canta"/>
    <x v="160"/>
    <s v="HI"/>
    <x v="5"/>
    <x v="280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134.09700000000001"/>
    <n v="0.13409700000000002"/>
    <m/>
    <s v="-"/>
    <s v="-"/>
    <n v="0"/>
    <n v="1.0000000000047748E-3"/>
    <n v="45"/>
    <s v="BASE DE DATOS"/>
    <m/>
  </r>
  <r>
    <s v="24"/>
    <x v="1"/>
    <s v="ENEDIS"/>
    <s v="15004393"/>
    <s v="15004393"/>
    <x v="5"/>
    <s v="PELTON N║ 2"/>
    <s v="S"/>
    <n v="0.5"/>
    <n v="0.45"/>
    <n v="4.42"/>
    <n v="11.44"/>
    <n v="15.86"/>
    <n v="0"/>
    <n v="72"/>
    <n v="0"/>
    <m/>
    <m/>
    <x v="0"/>
    <s v="ENEDIS15004393PELTON N║ 2HI"/>
    <s v="ENEL Distribución Perú S.A.A."/>
    <x v="8"/>
    <x v="8"/>
    <s v="C.H. Canta"/>
    <x v="160"/>
    <s v="HI"/>
    <x v="5"/>
    <x v="281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15.86"/>
    <n v="1.5859999999999999E-2"/>
    <m/>
    <s v="-"/>
    <s v="-"/>
    <n v="0"/>
    <n v="0"/>
    <n v="45"/>
    <s v="BASE DE DATOS"/>
    <m/>
  </r>
  <r>
    <s v="24"/>
    <x v="1"/>
    <s v="EEAGUA"/>
    <s v="18319612"/>
    <s v="18319612"/>
    <x v="5"/>
    <s v="G1"/>
    <s v="S"/>
    <n v="9.9499999999999993"/>
    <n v="9.9499999999999993"/>
    <n v="1423.1510000000001"/>
    <n v="5340.9189999999999"/>
    <n v="6764.07"/>
    <n v="0"/>
    <n v="694.33"/>
    <n v="1.67"/>
    <m/>
    <m/>
    <x v="0"/>
    <s v="EEAGUA18319612G1HI"/>
    <s v="Empresa El‚ctrica Agua Azul S.A."/>
    <x v="49"/>
    <x v="49"/>
    <s v="C.H. Potrero"/>
    <x v="187"/>
    <s v="HI"/>
    <x v="5"/>
    <x v="36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6764.07"/>
    <n v="6.7640699999999994"/>
    <m/>
    <n v="0.82916666666666661"/>
    <n v="0.82916666666666661"/>
    <n v="0"/>
    <n v="0"/>
    <n v="43"/>
    <s v="BASE DE DATOS"/>
    <m/>
  </r>
  <r>
    <s v="24"/>
    <x v="1"/>
    <s v="EEAGUA"/>
    <s v="18319612"/>
    <s v="18319612"/>
    <x v="5"/>
    <s v="G2"/>
    <s v="S"/>
    <n v="9.9499999999999993"/>
    <n v="9.9499999999999993"/>
    <n v="1409.895"/>
    <n v="5059.7640000000001"/>
    <n v="6469.6589999999997"/>
    <n v="0"/>
    <n v="685.68"/>
    <n v="10.32"/>
    <m/>
    <m/>
    <x v="0"/>
    <s v="EEAGUA18319612G2HI"/>
    <s v="Empresa El‚ctrica Agua Azul S.A."/>
    <x v="49"/>
    <x v="49"/>
    <s v="C.H. Potrero"/>
    <x v="187"/>
    <s v="HI"/>
    <x v="5"/>
    <x v="37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6469.6589999999997"/>
    <n v="6.469659"/>
    <m/>
    <n v="0.82916666666666661"/>
    <n v="0.82916666666666661"/>
    <n v="0"/>
    <n v="0"/>
    <n v="43"/>
    <s v="BASE DE DATOS"/>
    <m/>
  </r>
  <r>
    <s v="24"/>
    <x v="0"/>
    <s v="EGECHA"/>
    <s v="0000000P"/>
    <s v="0000000P"/>
    <x v="5"/>
    <s v="G1"/>
    <s v="S"/>
    <n v="5.2"/>
    <n v="5.2"/>
    <n v="633.36599999999999"/>
    <n v="3097.2559999999999"/>
    <n v="3730.6219999999998"/>
    <n v="0"/>
    <n v="724"/>
    <n v="0"/>
    <m/>
    <m/>
    <x v="0"/>
    <s v="EGECHA0000000PG1HI"/>
    <s v="Empresa de Generación Eléctrica Canchayllo S.A.C."/>
    <x v="50"/>
    <x v="50"/>
    <s v="C. H. Canchayllo"/>
    <x v="188"/>
    <s v="HI"/>
    <x v="5"/>
    <x v="36"/>
    <x v="2"/>
    <s v="Instalado"/>
    <s v="Operativo"/>
    <s v="Generadora"/>
    <x v="0"/>
    <x v="0"/>
    <x v="0"/>
    <x v="0"/>
    <s v="Privado"/>
    <s v="JUNIN"/>
    <s v="JUNIN"/>
    <s v="JAUJA"/>
    <s v="CANCHAYLLO"/>
    <n v="0"/>
    <x v="8"/>
    <n v="0"/>
    <x v="1"/>
    <x v="3"/>
    <x v="0"/>
    <s v="MWh"/>
    <n v="3730.6219999999998"/>
    <n v="3.7306219999999999"/>
    <m/>
    <n v="0.41666666666666669"/>
    <n v="0.41666666666666669"/>
    <n v="0"/>
    <n v="0"/>
    <n v="34"/>
    <s v="BASE DE DATOS"/>
    <m/>
  </r>
  <r>
    <s v="24"/>
    <x v="1"/>
    <s v="EGECHA"/>
    <s v="0000000P"/>
    <s v="0000000P"/>
    <x v="5"/>
    <s v="G1"/>
    <s v="S"/>
    <n v="5"/>
    <n v="5"/>
    <n v="626.06399999999996"/>
    <n v="2751.462"/>
    <n v="3377.5259999999998"/>
    <n v="0"/>
    <n v="678"/>
    <n v="0"/>
    <m/>
    <m/>
    <x v="0"/>
    <s v="EGECHA0000000PG1HI"/>
    <s v="Empresa de Generación Eléctrica Canchayllo S.A.C."/>
    <x v="50"/>
    <x v="50"/>
    <s v="C. H. Canchayllo"/>
    <x v="188"/>
    <s v="HI"/>
    <x v="5"/>
    <x v="36"/>
    <x v="2"/>
    <s v="Instalado"/>
    <s v="Operativo"/>
    <s v="Generadora"/>
    <x v="0"/>
    <x v="0"/>
    <x v="0"/>
    <x v="0"/>
    <s v="Privado"/>
    <s v="JUNIN"/>
    <s v="JUNIN"/>
    <s v="JAUJA"/>
    <s v="CANCHAYLLO"/>
    <n v="0"/>
    <x v="8"/>
    <n v="0"/>
    <x v="1"/>
    <x v="3"/>
    <x v="0"/>
    <s v="MWh"/>
    <n v="3377.5259999999998"/>
    <n v="3.377526"/>
    <m/>
    <n v="0.41666666666666669"/>
    <n v="0.41666666666666669"/>
    <n v="0"/>
    <n v="0"/>
    <n v="34"/>
    <s v="BASE DE DATOS"/>
    <m/>
  </r>
  <r>
    <s v="24"/>
    <x v="0"/>
    <s v="SUR"/>
    <s v="11019593"/>
    <s v="11019593"/>
    <x v="5"/>
    <s v="Grupo 1"/>
    <s v="S"/>
    <n v="11.9"/>
    <n v="11.090999999999999"/>
    <n v="543.52700000000004"/>
    <n v="2061.806"/>
    <n v="2605.3330000000001"/>
    <n v="6.88"/>
    <n v="737.12"/>
    <n v="0"/>
    <m/>
    <m/>
    <x v="0"/>
    <s v="SUR11019593Grupo 1HI"/>
    <s v="Emp. de Generaci¢n El‚ctrica del Sur S. A."/>
    <x v="14"/>
    <x v="14"/>
    <s v="C.H. Aricota 1"/>
    <x v="189"/>
    <s v="HI"/>
    <x v="5"/>
    <x v="16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2605.3330000000001"/>
    <n v="2.6053329999999999"/>
    <m/>
    <n v="0.9916666666666667"/>
    <n v="0.9242499999999999"/>
    <n v="0"/>
    <n v="0"/>
    <n v="32"/>
    <s v="BASE DE DATOS"/>
    <m/>
  </r>
  <r>
    <s v="24"/>
    <x v="0"/>
    <s v="SUR"/>
    <s v="11019593"/>
    <s v="11019593"/>
    <x v="5"/>
    <s v="Grupo 2"/>
    <s v="S"/>
    <n v="11.9"/>
    <n v="11.002000000000001"/>
    <n v="553.803"/>
    <n v="2105.0920000000001"/>
    <n v="2658.8960000000002"/>
    <n v="5.73"/>
    <n v="738.27"/>
    <n v="0"/>
    <m/>
    <m/>
    <x v="0"/>
    <s v="SUR11019593Grupo 2HI"/>
    <s v="Emp. de Generaci¢n El‚ctrica del Sur S. A."/>
    <x v="14"/>
    <x v="14"/>
    <s v="C.H. Aricota 1"/>
    <x v="189"/>
    <s v="HI"/>
    <x v="5"/>
    <x v="17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2658.8960000000002"/>
    <n v="2.6588960000000004"/>
    <m/>
    <n v="0.9916666666666667"/>
    <n v="0.91683333333333339"/>
    <n v="0"/>
    <n v="-1.0000000002037268E-3"/>
    <n v="32"/>
    <s v="BASE DE DATOS"/>
    <m/>
  </r>
  <r>
    <s v="24"/>
    <x v="0"/>
    <s v="SUR"/>
    <s v="11015393"/>
    <s v="11015393"/>
    <x v="5"/>
    <s v="Grupo 3"/>
    <s v="S"/>
    <n v="11.9"/>
    <n v="0"/>
    <n v="0"/>
    <n v="0"/>
    <n v="0"/>
    <n v="0"/>
    <n v="0"/>
    <n v="0"/>
    <m/>
    <m/>
    <x v="0"/>
    <s v="SUR11015393Grupo 3HI"/>
    <s v="Emp. de Generaci¢n El‚ctrica del Sur S. A."/>
    <x v="14"/>
    <x v="14"/>
    <s v="C.H. Aricota 2"/>
    <x v="190"/>
    <s v="HI"/>
    <x v="5"/>
    <x v="176"/>
    <x v="2"/>
    <s v="Instalado"/>
    <s v="Operativo"/>
    <s v="Generadora"/>
    <x v="0"/>
    <x v="0"/>
    <x v="1"/>
    <x v="0"/>
    <s v="Estatal"/>
    <s v="TACNA"/>
    <s v="TACNA"/>
    <s v="CANDARAVE"/>
    <s v="CURIBAYA"/>
    <n v="0"/>
    <x v="8"/>
    <n v="0"/>
    <x v="0"/>
    <x v="0"/>
    <x v="0"/>
    <s v="MWh"/>
    <n v="0"/>
    <n v="0"/>
    <m/>
    <n v="0.9916666666666667"/>
    <n v="0"/>
    <n v="0"/>
    <n v="0"/>
    <n v="32"/>
    <s v="BASE DE DATOS"/>
    <m/>
  </r>
  <r>
    <s v="24"/>
    <x v="1"/>
    <s v="SUR"/>
    <s v="11019593"/>
    <s v="11019593"/>
    <x v="5"/>
    <s v="Grupo 1"/>
    <s v="S"/>
    <n v="11.9"/>
    <n v="11.090999999999999"/>
    <n v="495.233"/>
    <n v="1888.491"/>
    <n v="2383.7240000000002"/>
    <n v="4.4800000000000004"/>
    <n v="685.95"/>
    <n v="5.57"/>
    <m/>
    <m/>
    <x v="0"/>
    <s v="SUR11019593Grupo 1HI"/>
    <s v="Emp. de Generaci¢n El‚ctrica del Sur S. A."/>
    <x v="14"/>
    <x v="14"/>
    <s v="C.H. Aricota 1"/>
    <x v="189"/>
    <s v="HI"/>
    <x v="5"/>
    <x v="16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2383.7240000000002"/>
    <n v="2.383724"/>
    <m/>
    <n v="0.9916666666666667"/>
    <n v="0.9242499999999999"/>
    <n v="0"/>
    <n v="0"/>
    <n v="32"/>
    <s v="BASE DE DATOS"/>
    <m/>
  </r>
  <r>
    <s v="24"/>
    <x v="1"/>
    <s v="SUR"/>
    <s v="11019593"/>
    <s v="11019593"/>
    <x v="5"/>
    <s v="Grupo 2"/>
    <s v="S"/>
    <n v="11.9"/>
    <n v="11.002000000000001"/>
    <n v="553.09299999999996"/>
    <n v="2088.0500000000002"/>
    <n v="2641.143"/>
    <n v="4.2300000000000004"/>
    <n v="691.77"/>
    <n v="0"/>
    <m/>
    <m/>
    <x v="0"/>
    <s v="SUR11019593Grupo 2HI"/>
    <s v="Emp. de Generaci¢n El‚ctrica del Sur S. A."/>
    <x v="14"/>
    <x v="14"/>
    <s v="C.H. Aricota 1"/>
    <x v="189"/>
    <s v="HI"/>
    <x v="5"/>
    <x v="17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2641.143"/>
    <n v="2.641143"/>
    <m/>
    <n v="0.9916666666666667"/>
    <n v="0.91683333333333339"/>
    <n v="0"/>
    <n v="0"/>
    <n v="32"/>
    <s v="BASE DE DATOS"/>
    <m/>
  </r>
  <r>
    <s v="24"/>
    <x v="1"/>
    <s v="SUR"/>
    <s v="11015393"/>
    <s v="11015393"/>
    <x v="5"/>
    <s v="Grupo 3"/>
    <s v="S"/>
    <n v="11.9"/>
    <n v="0"/>
    <n v="0"/>
    <n v="0"/>
    <n v="0"/>
    <n v="0"/>
    <n v="0"/>
    <n v="0"/>
    <m/>
    <m/>
    <x v="0"/>
    <s v="SUR11015393Grupo 3HI"/>
    <s v="Emp. de Generaci¢n El‚ctrica del Sur S. A."/>
    <x v="14"/>
    <x v="14"/>
    <s v="C.H. Aricota 2"/>
    <x v="190"/>
    <s v="HI"/>
    <x v="5"/>
    <x v="176"/>
    <x v="2"/>
    <s v="Instalado"/>
    <s v="Operativo"/>
    <s v="Generadora"/>
    <x v="0"/>
    <x v="0"/>
    <x v="1"/>
    <x v="0"/>
    <s v="Estatal"/>
    <s v="TACNA"/>
    <s v="TACNA"/>
    <s v="CANDARAVE"/>
    <s v="CURIBAYA"/>
    <n v="0"/>
    <x v="8"/>
    <n v="0"/>
    <x v="0"/>
    <x v="0"/>
    <x v="0"/>
    <s v="MWh"/>
    <n v="0"/>
    <n v="0"/>
    <m/>
    <n v="0.9916666666666667"/>
    <n v="0"/>
    <n v="0"/>
    <n v="0"/>
    <n v="32"/>
    <s v="BASE DE DATOS"/>
    <m/>
  </r>
  <r>
    <s v="24"/>
    <x v="1"/>
    <s v="ELP"/>
    <s v="11014093"/>
    <s v="11014093"/>
    <x v="5"/>
    <s v="1"/>
    <s v="S"/>
    <n v="70.12"/>
    <n v="73.144999999999996"/>
    <n v="7916.174"/>
    <n v="37033.856"/>
    <n v="44950.03"/>
    <n v="0"/>
    <n v="696"/>
    <n v="0"/>
    <m/>
    <m/>
    <x v="0"/>
    <s v="ELP110140931HI"/>
    <s v="Electroper£ S. A."/>
    <x v="15"/>
    <x v="15"/>
    <s v="C. H. Restitución"/>
    <x v="191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4950.03"/>
    <n v="44.950029999999998"/>
    <m/>
    <n v="5.8433333333333337"/>
    <n v="6.095416666666666"/>
    <n v="0"/>
    <n v="0"/>
    <n v="30"/>
    <s v="BASE DE DATOS"/>
    <m/>
  </r>
  <r>
    <s v="24"/>
    <x v="1"/>
    <s v="ELP"/>
    <s v="11014093"/>
    <s v="11014093"/>
    <x v="5"/>
    <s v="2"/>
    <s v="S"/>
    <n v="70.12"/>
    <n v="73.144999999999996"/>
    <n v="7943.8689999999997"/>
    <n v="37151.281999999999"/>
    <n v="45095.150999999998"/>
    <n v="0"/>
    <n v="696"/>
    <n v="0"/>
    <m/>
    <m/>
    <x v="0"/>
    <s v="ELP110140932HI"/>
    <s v="Electroper£ S. A."/>
    <x v="15"/>
    <x v="15"/>
    <s v="C. H. Restitución"/>
    <x v="191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5095.150999999998"/>
    <n v="45.095151000000001"/>
    <m/>
    <n v="5.8433333333333337"/>
    <n v="6.095416666666666"/>
    <n v="0"/>
    <n v="0"/>
    <n v="30"/>
    <s v="BASE DE DATOS"/>
    <m/>
  </r>
  <r>
    <s v="24"/>
    <x v="1"/>
    <s v="ELP"/>
    <s v="11014093"/>
    <s v="11014093"/>
    <x v="5"/>
    <s v="3"/>
    <s v="S"/>
    <n v="70.12"/>
    <n v="73.146000000000001"/>
    <n v="7929.125"/>
    <n v="36884.758999999998"/>
    <n v="44813.883999999998"/>
    <n v="0"/>
    <n v="696"/>
    <n v="0"/>
    <m/>
    <m/>
    <x v="0"/>
    <s v="ELP110140933HI"/>
    <s v="Electroper£ S. A."/>
    <x v="15"/>
    <x v="15"/>
    <s v="C. H. Restitución"/>
    <x v="191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4813.883999999998"/>
    <n v="44.813884000000002"/>
    <m/>
    <n v="5.8433333333333337"/>
    <n v="6.0955000000000004"/>
    <n v="0"/>
    <n v="0"/>
    <n v="30"/>
    <s v="BASE DE DATOS"/>
    <m/>
  </r>
  <r>
    <s v="24"/>
    <x v="1"/>
    <s v="ELP"/>
    <s v="11014293"/>
    <s v="11014293"/>
    <x v="5"/>
    <s v="1"/>
    <s v="S"/>
    <n v="114"/>
    <n v="96.959000000000003"/>
    <n v="0"/>
    <n v="0"/>
    <n v="0"/>
    <n v="696"/>
    <n v="0"/>
    <n v="0"/>
    <m/>
    <m/>
    <x v="0"/>
    <s v="ELP110142931HI"/>
    <s v="Electroper£ S. A."/>
    <x v="15"/>
    <x v="15"/>
    <s v="C.H.Antúnez de Mayolo(Mantaro)"/>
    <x v="192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0"/>
    <n v="0"/>
    <m/>
    <n v="9.5"/>
    <n v="8.0799166666666675"/>
    <n v="0"/>
    <n v="0"/>
    <n v="30"/>
    <s v="BASE DE DATOS"/>
    <m/>
  </r>
  <r>
    <s v="24"/>
    <x v="1"/>
    <s v="ELP"/>
    <s v="11014293"/>
    <s v="11014293"/>
    <x v="5"/>
    <s v="2"/>
    <s v="S"/>
    <n v="114"/>
    <n v="96.959000000000003"/>
    <n v="12137.669"/>
    <n v="56976.438999999998"/>
    <n v="69114.107999999993"/>
    <n v="10.43"/>
    <n v="683.93"/>
    <n v="1.3"/>
    <m/>
    <m/>
    <x v="0"/>
    <s v="ELP110142932HI"/>
    <s v="Electroper£ S. A."/>
    <x v="15"/>
    <x v="15"/>
    <s v="C.H.Antúnez de Mayolo(Mantaro)"/>
    <x v="192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9114.107999999993"/>
    <n v="69.114107999999987"/>
    <m/>
    <n v="9.5"/>
    <n v="8.0799166666666675"/>
    <n v="0"/>
    <n v="0"/>
    <n v="30"/>
    <s v="BASE DE DATOS"/>
    <m/>
  </r>
  <r>
    <s v="24"/>
    <x v="1"/>
    <s v="ELP"/>
    <s v="11014293"/>
    <s v="11014293"/>
    <x v="5"/>
    <s v="3"/>
    <s v="S"/>
    <n v="114"/>
    <n v="96.959000000000003"/>
    <n v="12158.963"/>
    <n v="54831.07"/>
    <n v="66990.032999999996"/>
    <n v="31.23"/>
    <n v="662.22"/>
    <n v="2.1800000000000002"/>
    <m/>
    <m/>
    <x v="0"/>
    <s v="ELP110142933HI"/>
    <s v="Electroper£ S. A."/>
    <x v="15"/>
    <x v="15"/>
    <s v="C.H.Antúnez de Mayolo(Mantaro)"/>
    <x v="192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6990.032999999996"/>
    <n v="66.990032999999997"/>
    <m/>
    <n v="9.5"/>
    <n v="8.0799166666666675"/>
    <n v="0"/>
    <n v="0"/>
    <n v="30"/>
    <s v="BASE DE DATOS"/>
    <m/>
  </r>
  <r>
    <s v="24"/>
    <x v="1"/>
    <s v="ELP"/>
    <s v="11014293"/>
    <s v="11014293"/>
    <x v="5"/>
    <s v="4"/>
    <s v="S"/>
    <n v="114"/>
    <n v="96.959000000000003"/>
    <n v="12136.825999999999"/>
    <n v="56470.625"/>
    <n v="68607.451000000001"/>
    <n v="16.28"/>
    <n v="679.03"/>
    <n v="0.2"/>
    <m/>
    <m/>
    <x v="0"/>
    <s v="ELP110142934HI"/>
    <s v="Electroper£ S. A."/>
    <x v="15"/>
    <x v="15"/>
    <s v="C.H.Antúnez de Mayolo(Mantaro)"/>
    <x v="192"/>
    <s v="HI"/>
    <x v="5"/>
    <x v="177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8607.451000000001"/>
    <n v="68.607450999999998"/>
    <m/>
    <n v="9.5"/>
    <n v="8.0799166666666675"/>
    <n v="0"/>
    <n v="0"/>
    <n v="30"/>
    <s v="BASE DE DATOS"/>
    <m/>
  </r>
  <r>
    <s v="24"/>
    <x v="1"/>
    <s v="ELP"/>
    <s v="11014293"/>
    <s v="11014293"/>
    <x v="5"/>
    <s v="5"/>
    <s v="S"/>
    <n v="114"/>
    <n v="96.959000000000003"/>
    <n v="11809.39"/>
    <n v="55723.154999999999"/>
    <n v="67532.544999999998"/>
    <n v="9.43"/>
    <n v="686.35"/>
    <n v="0"/>
    <m/>
    <m/>
    <x v="0"/>
    <s v="ELP110142935HI"/>
    <s v="Electroper£ S. A."/>
    <x v="15"/>
    <x v="15"/>
    <s v="C.H.Antúnez de Mayolo(Mantaro)"/>
    <x v="192"/>
    <s v="HI"/>
    <x v="5"/>
    <x v="191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7532.544999999998"/>
    <n v="67.532544999999999"/>
    <m/>
    <n v="9.5"/>
    <n v="8.0799166666666675"/>
    <n v="0"/>
    <n v="0"/>
    <n v="30"/>
    <s v="BASE DE DATOS"/>
    <m/>
  </r>
  <r>
    <s v="24"/>
    <x v="1"/>
    <s v="ELP"/>
    <s v="11014293"/>
    <s v="11014293"/>
    <x v="5"/>
    <s v="6"/>
    <s v="S"/>
    <n v="114"/>
    <n v="96.959000000000003"/>
    <n v="11806.213"/>
    <n v="55763.898000000001"/>
    <n v="67570.111000000004"/>
    <n v="9.23"/>
    <n v="686.58"/>
    <n v="0"/>
    <m/>
    <m/>
    <x v="0"/>
    <s v="ELP110142936HI"/>
    <s v="Electroper£ S. A."/>
    <x v="15"/>
    <x v="15"/>
    <s v="C.H.Antúnez de Mayolo(Mantaro)"/>
    <x v="192"/>
    <s v="HI"/>
    <x v="5"/>
    <x v="30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7570.111000000004"/>
    <n v="67.570111000000011"/>
    <m/>
    <n v="9.5"/>
    <n v="8.0799166666666675"/>
    <n v="0"/>
    <n v="0"/>
    <n v="30"/>
    <s v="BASE DE DATOS"/>
    <m/>
  </r>
  <r>
    <s v="24"/>
    <x v="1"/>
    <s v="ELP"/>
    <s v="11014293"/>
    <s v="11014293"/>
    <x v="5"/>
    <s v="7"/>
    <s v="S"/>
    <n v="114"/>
    <n v="96.96"/>
    <n v="11809.646000000001"/>
    <n v="56714.093000000001"/>
    <n v="68523.739000000001"/>
    <n v="0"/>
    <n v="696"/>
    <n v="0"/>
    <m/>
    <m/>
    <x v="0"/>
    <s v="ELP110142937HI"/>
    <s v="Electroper£ S. A."/>
    <x v="15"/>
    <x v="15"/>
    <s v="C.H.Antúnez de Mayolo(Mantaro)"/>
    <x v="192"/>
    <s v="HI"/>
    <x v="5"/>
    <x v="30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8523.739000000001"/>
    <n v="68.523739000000006"/>
    <m/>
    <n v="9.5"/>
    <n v="8.08"/>
    <n v="0"/>
    <n v="0"/>
    <n v="30"/>
    <s v="BASE DE DATOS"/>
    <m/>
  </r>
  <r>
    <s v="24"/>
    <x v="0"/>
    <s v="ENEGEN"/>
    <s v="11002793"/>
    <s v="11002793"/>
    <x v="5"/>
    <s v="GR-1"/>
    <s v="S"/>
    <n v="64.599999999999994"/>
    <n v="69.53"/>
    <n v="10680.341"/>
    <n v="30115.142"/>
    <n v="40795.482000000004"/>
    <n v="0"/>
    <n v="701.33"/>
    <n v="1.52"/>
    <m/>
    <m/>
    <x v="0"/>
    <s v="ENEGEN11002793GR-1HI"/>
    <s v="ENEL Generación Perú S.A.A."/>
    <x v="16"/>
    <x v="16"/>
    <s v="C. H. Huinco"/>
    <x v="193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40795.482000000004"/>
    <n v="40.795482000000007"/>
    <m/>
    <s v="-"/>
    <s v="-"/>
    <n v="0"/>
    <n v="9.9999999656574801E-4"/>
    <n v="46"/>
    <s v="BASE DE DATOS"/>
    <m/>
  </r>
  <r>
    <s v="24"/>
    <x v="0"/>
    <s v="ENEGEN"/>
    <s v="11002793"/>
    <s v="11002793"/>
    <x v="5"/>
    <s v="GR-2"/>
    <s v="S"/>
    <n v="64.599999999999994"/>
    <n v="69.11"/>
    <n v="9439.7139999999999"/>
    <n v="26229.363000000001"/>
    <n v="35669.076999999997"/>
    <n v="0"/>
    <n v="740.61"/>
    <n v="0.62"/>
    <m/>
    <m/>
    <x v="0"/>
    <s v="ENEGEN11002793GR-2HI"/>
    <s v="ENEL Generación Perú S.A.A."/>
    <x v="16"/>
    <x v="16"/>
    <s v="C. H. Huinco"/>
    <x v="193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35669.076999999997"/>
    <n v="35.669076999999994"/>
    <m/>
    <s v="-"/>
    <s v="-"/>
    <n v="0"/>
    <n v="7.2759576141834259E-12"/>
    <n v="46"/>
    <s v="BASE DE DATOS"/>
    <m/>
  </r>
  <r>
    <s v="24"/>
    <x v="0"/>
    <s v="ENEGEN"/>
    <s v="11002793"/>
    <s v="11002793"/>
    <x v="5"/>
    <s v="GR-3"/>
    <s v="S"/>
    <n v="64.599999999999994"/>
    <n v="69.914000000000001"/>
    <n v="10124.626"/>
    <n v="28405.919000000002"/>
    <n v="38530.544999999998"/>
    <n v="0"/>
    <n v="714.24"/>
    <n v="7.73"/>
    <m/>
    <m/>
    <x v="0"/>
    <s v="ENEGEN11002793GR-3HI"/>
    <s v="ENEL Generación Perú S.A.A."/>
    <x v="16"/>
    <x v="16"/>
    <s v="C. H. Huinco"/>
    <x v="193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38530.544999999998"/>
    <n v="38.530544999999996"/>
    <m/>
    <s v="-"/>
    <s v="-"/>
    <n v="0"/>
    <n v="0"/>
    <n v="46"/>
    <s v="BASE DE DATOS"/>
    <m/>
  </r>
  <r>
    <s v="24"/>
    <x v="0"/>
    <s v="ENEGEN"/>
    <s v="11002793"/>
    <s v="11002793"/>
    <x v="5"/>
    <s v="GR-4"/>
    <s v="S"/>
    <n v="64.599999999999994"/>
    <n v="69.346000000000004"/>
    <n v="9998.8610000000008"/>
    <n v="29055.785"/>
    <n v="39054.646000000001"/>
    <n v="0"/>
    <n v="635.07000000000005"/>
    <n v="13.13"/>
    <m/>
    <m/>
    <x v="0"/>
    <s v="ENEGEN11002793GR-4HI"/>
    <s v="ENEL Generación Perú S.A.A."/>
    <x v="16"/>
    <x v="16"/>
    <s v="C. H. Huinco"/>
    <x v="193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39054.646000000001"/>
    <n v="39.054645999999998"/>
    <m/>
    <s v="-"/>
    <s v="-"/>
    <n v="0"/>
    <n v="0"/>
    <n v="46"/>
    <s v="BASE DE DATOS"/>
    <m/>
  </r>
  <r>
    <s v="24"/>
    <x v="0"/>
    <s v="ENEGEN"/>
    <s v="11002393"/>
    <s v="11002393"/>
    <x v="5"/>
    <s v="GR-1"/>
    <s v="S"/>
    <n v="60"/>
    <n v="68.555999999999997"/>
    <n v="11212.92"/>
    <n v="32750.06"/>
    <n v="43962.98"/>
    <n v="37.92"/>
    <n v="690.71"/>
    <n v="15.37"/>
    <m/>
    <m/>
    <x v="0"/>
    <s v="ENEGEN11002393GR-1HI"/>
    <s v="ENEL Generación Perú S.A.A."/>
    <x v="16"/>
    <x v="16"/>
    <s v="C. H. Matucana"/>
    <x v="194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43962.98"/>
    <n v="43.962980000000002"/>
    <m/>
    <s v="-"/>
    <s v="-"/>
    <n v="0"/>
    <n v="0"/>
    <n v="46"/>
    <s v="BASE DE DATOS"/>
    <m/>
  </r>
  <r>
    <s v="24"/>
    <x v="0"/>
    <s v="ENEGEN"/>
    <s v="11002393"/>
    <s v="11002393"/>
    <x v="5"/>
    <s v="GR-2"/>
    <s v="S"/>
    <n v="60"/>
    <n v="68.465999999999994"/>
    <n v="11535.325999999999"/>
    <n v="34508.792000000001"/>
    <n v="46044.118000000002"/>
    <n v="4.25"/>
    <n v="737.02"/>
    <n v="2.73"/>
    <m/>
    <m/>
    <x v="0"/>
    <s v="ENEGEN11002393GR-2HI"/>
    <s v="ENEL Generación Perú S.A.A."/>
    <x v="16"/>
    <x v="16"/>
    <s v="C. H. Matucana"/>
    <x v="194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46044.118000000002"/>
    <n v="46.044118000000005"/>
    <m/>
    <s v="-"/>
    <s v="-"/>
    <n v="0"/>
    <n v="0"/>
    <n v="46"/>
    <s v="BASE DE DATOS"/>
    <m/>
  </r>
  <r>
    <s v="24"/>
    <x v="0"/>
    <s v="ENEGEN"/>
    <s v="11002693"/>
    <s v="11002693"/>
    <x v="5"/>
    <s v="GR-1"/>
    <s v="S"/>
    <n v="15.888999999999999"/>
    <n v="16.760000000000002"/>
    <n v="2926.4459999999999"/>
    <n v="8222.4290000000001"/>
    <n v="11148.876"/>
    <n v="4.7699999999999996"/>
    <n v="714.94"/>
    <n v="24.29"/>
    <m/>
    <m/>
    <x v="0"/>
    <s v="ENEGEN11002693GR-1HI"/>
    <s v="ENEL Generación Perú S.A.A."/>
    <x v="16"/>
    <x v="16"/>
    <s v="C. H. Callahuanca"/>
    <x v="195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1148.876"/>
    <n v="11.148876"/>
    <m/>
    <s v="-"/>
    <s v="-"/>
    <n v="0"/>
    <n v="-1.0000000002037268E-3"/>
    <n v="46"/>
    <s v="BASE DE DATOS"/>
    <m/>
  </r>
  <r>
    <s v="24"/>
    <x v="0"/>
    <s v="ENEGEN"/>
    <s v="11002693"/>
    <s v="11002693"/>
    <x v="5"/>
    <s v="GR-2"/>
    <s v="S"/>
    <n v="15.888999999999999"/>
    <n v="16.545000000000002"/>
    <n v="2929.8719999999998"/>
    <n v="8652.4"/>
    <n v="11582.271000000001"/>
    <n v="0"/>
    <n v="744"/>
    <n v="0"/>
    <m/>
    <m/>
    <x v="0"/>
    <s v="ENEGEN11002693GR-2HI"/>
    <s v="ENEL Generación Perú S.A.A."/>
    <x v="16"/>
    <x v="16"/>
    <s v="C. H. Callahuanca"/>
    <x v="195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1582.271000000001"/>
    <n v="11.582271"/>
    <m/>
    <s v="-"/>
    <s v="-"/>
    <n v="0"/>
    <n v="9.9999999838473741E-4"/>
    <n v="46"/>
    <s v="BASE DE DATOS"/>
    <m/>
  </r>
  <r>
    <s v="24"/>
    <x v="0"/>
    <s v="ENEGEN"/>
    <s v="11002693"/>
    <s v="11002693"/>
    <x v="5"/>
    <s v="GR-3"/>
    <s v="S"/>
    <n v="15.888999999999999"/>
    <n v="16.587"/>
    <n v="2994.1990000000001"/>
    <n v="8714.11"/>
    <n v="11708.308999999999"/>
    <n v="0"/>
    <n v="738.75"/>
    <n v="5.25"/>
    <m/>
    <m/>
    <x v="0"/>
    <s v="ENEGEN11002693GR-3HI"/>
    <s v="ENEL Generación Perú S.A.A."/>
    <x v="16"/>
    <x v="16"/>
    <s v="C. H. Callahuanca"/>
    <x v="195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1708.308999999999"/>
    <n v="11.708309"/>
    <m/>
    <s v="-"/>
    <s v="-"/>
    <n v="0"/>
    <n v="1.8189894035458565E-12"/>
    <n v="46"/>
    <s v="BASE DE DATOS"/>
    <m/>
  </r>
  <r>
    <s v="24"/>
    <x v="0"/>
    <s v="ENEGEN"/>
    <s v="11002693"/>
    <s v="11002693"/>
    <x v="5"/>
    <s v="GR-4"/>
    <s v="S"/>
    <n v="34.97"/>
    <n v="34.482999999999997"/>
    <n v="4931.683"/>
    <n v="14670.508"/>
    <n v="19602.189999999999"/>
    <n v="0"/>
    <n v="744"/>
    <n v="0"/>
    <m/>
    <m/>
    <x v="0"/>
    <s v="ENEGEN11002693GR-4HI"/>
    <s v="ENEL Generación Perú S.A.A."/>
    <x v="16"/>
    <x v="16"/>
    <s v="C. H. Callahuanca"/>
    <x v="195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9602.189999999999"/>
    <n v="19.60219"/>
    <m/>
    <s v="-"/>
    <s v="-"/>
    <n v="0"/>
    <n v="1.0000000002037268E-3"/>
    <n v="46"/>
    <s v="BASE DE DATOS"/>
    <m/>
  </r>
  <r>
    <s v="24"/>
    <x v="0"/>
    <s v="ENEGEN"/>
    <s v="11002593"/>
    <s v="11002593"/>
    <x v="5"/>
    <s v="GR-1"/>
    <s v="S"/>
    <n v="25.417000000000002"/>
    <n v="23.824000000000002"/>
    <n v="4026.7539999999999"/>
    <n v="11918.700999999999"/>
    <n v="15945.455"/>
    <n v="0"/>
    <n v="744"/>
    <n v="0"/>
    <m/>
    <m/>
    <x v="0"/>
    <s v="ENEGEN11002593GR-1HI"/>
    <s v="ENEL Generación Perú S.A.A."/>
    <x v="16"/>
    <x v="16"/>
    <s v="C. H. Moyopampa"/>
    <x v="196"/>
    <s v="HI"/>
    <x v="5"/>
    <x v="307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945.455"/>
    <n v="15.945454999999999"/>
    <m/>
    <s v="-"/>
    <s v="-"/>
    <n v="0"/>
    <n v="-1.8189894035458565E-12"/>
    <n v="46"/>
    <s v="BASE DE DATOS"/>
    <m/>
  </r>
  <r>
    <s v="24"/>
    <x v="0"/>
    <s v="ENEGEN"/>
    <s v="11002593"/>
    <s v="11002593"/>
    <x v="5"/>
    <s v="GR-2"/>
    <s v="S"/>
    <n v="25.417000000000002"/>
    <n v="22.574999999999999"/>
    <n v="4027.9380000000001"/>
    <n v="11725.78"/>
    <n v="15753.717000000001"/>
    <n v="0"/>
    <n v="735.42"/>
    <n v="8.58"/>
    <m/>
    <m/>
    <x v="0"/>
    <s v="ENEGEN11002593GR-2HI"/>
    <s v="ENEL Generación Perú S.A.A."/>
    <x v="16"/>
    <x v="16"/>
    <s v="C. H. Moyopampa"/>
    <x v="196"/>
    <s v="HI"/>
    <x v="5"/>
    <x v="308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753.717000000001"/>
    <n v="15.753717"/>
    <m/>
    <s v="-"/>
    <s v="-"/>
    <n v="0"/>
    <n v="1.0000000002037268E-3"/>
    <n v="46"/>
    <s v="BASE DE DATOS"/>
    <m/>
  </r>
  <r>
    <s v="24"/>
    <x v="0"/>
    <s v="ENEGEN"/>
    <s v="11002593"/>
    <s v="11002593"/>
    <x v="5"/>
    <s v="GR-3"/>
    <s v="S"/>
    <n v="24.58"/>
    <n v="22.748999999999999"/>
    <n v="3840.6640000000002"/>
    <n v="11357.662"/>
    <n v="15198.325999999999"/>
    <n v="0"/>
    <n v="731.22"/>
    <n v="12.78"/>
    <m/>
    <m/>
    <x v="0"/>
    <s v="ENEGEN11002593GR-3HI"/>
    <s v="ENEL Generación Perú S.A.A."/>
    <x v="16"/>
    <x v="16"/>
    <s v="C. H. Moyopampa"/>
    <x v="196"/>
    <s v="HI"/>
    <x v="5"/>
    <x v="309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198.325999999999"/>
    <n v="15.198326"/>
    <m/>
    <s v="-"/>
    <s v="-"/>
    <n v="0"/>
    <n v="1.8189894035458565E-12"/>
    <n v="46"/>
    <s v="BASE DE DATOS"/>
    <m/>
  </r>
  <r>
    <s v="24"/>
    <x v="0"/>
    <s v="ENEGEN"/>
    <s v="11002493"/>
    <s v="11002493"/>
    <x v="5"/>
    <s v="GR-1"/>
    <s v="S"/>
    <n v="15.7"/>
    <n v="15.615"/>
    <n v="1371.835"/>
    <n v="2821.8359999999998"/>
    <n v="4193.6710000000003"/>
    <n v="0"/>
    <n v="277.82"/>
    <n v="466.18"/>
    <m/>
    <m/>
    <x v="0"/>
    <s v="ENEGEN11002493GR-1HI"/>
    <s v="ENEL Generación Perú S.A.A."/>
    <x v="16"/>
    <x v="16"/>
    <s v="C. H. Huampaní"/>
    <x v="197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4193.6710000000003"/>
    <n v="4.1936710000000001"/>
    <m/>
    <s v="-"/>
    <s v="-"/>
    <n v="0"/>
    <n v="0"/>
    <n v="46"/>
    <s v="BASE DE DATOS"/>
    <m/>
  </r>
  <r>
    <s v="24"/>
    <x v="0"/>
    <s v="ENEGEN"/>
    <s v="11002493"/>
    <s v="11002493"/>
    <x v="5"/>
    <s v="GR-2"/>
    <s v="S"/>
    <n v="15.7"/>
    <n v="15.234999999999999"/>
    <n v="1325.954"/>
    <n v="2807.7829999999999"/>
    <n v="4133.7370000000001"/>
    <n v="0"/>
    <n v="280.33"/>
    <n v="463.67"/>
    <m/>
    <m/>
    <x v="0"/>
    <s v="ENEGEN11002493GR-2HI"/>
    <s v="ENEL Generación Perú S.A.A."/>
    <x v="16"/>
    <x v="16"/>
    <s v="C. H. Huampaní"/>
    <x v="197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4133.7370000000001"/>
    <n v="4.133737"/>
    <m/>
    <s v="-"/>
    <s v="-"/>
    <n v="0"/>
    <n v="0"/>
    <n v="46"/>
    <s v="BASE DE DATOS"/>
    <m/>
  </r>
  <r>
    <s v="24"/>
    <x v="0"/>
    <s v="ENEGEN"/>
    <s v="16379117"/>
    <s v="16379117"/>
    <x v="5"/>
    <s v="Circuito 1"/>
    <s v="S"/>
    <n v="14.096"/>
    <n v="14.096"/>
    <n v="112.59099999999999"/>
    <n v="4029.654"/>
    <n v="4142.2449999999999"/>
    <n v="0"/>
    <n v="0"/>
    <n v="0"/>
    <m/>
    <m/>
    <x v="0"/>
    <s v="ENEGEN16379117Circuito 1HI"/>
    <s v="ENEL Generación Perú S.A.A."/>
    <x v="16"/>
    <x v="16"/>
    <s v="C.S. Rubi"/>
    <x v="198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142.2449999999999"/>
    <n v="4.142245"/>
    <m/>
    <s v="-"/>
    <s v="-"/>
    <n v="0"/>
    <n v="0"/>
    <n v="46"/>
    <s v="BASE DE DATOS"/>
    <m/>
  </r>
  <r>
    <s v="24"/>
    <x v="0"/>
    <s v="ENEGEN"/>
    <s v="16379117"/>
    <s v="16379117"/>
    <x v="5"/>
    <s v="Circuito 2"/>
    <s v="S"/>
    <n v="14.096"/>
    <n v="14.096"/>
    <n v="110.218"/>
    <n v="4028.2060000000001"/>
    <n v="4138.4229999999998"/>
    <n v="0"/>
    <n v="0"/>
    <n v="0"/>
    <m/>
    <m/>
    <x v="0"/>
    <s v="ENEGEN16379117Circuito 2HI"/>
    <s v="ENEL Generación Perú S.A.A."/>
    <x v="16"/>
    <x v="16"/>
    <s v="C.S. Rubi"/>
    <x v="198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138.4229999999998"/>
    <n v="4.1384229999999995"/>
    <m/>
    <s v="-"/>
    <s v="-"/>
    <n v="0"/>
    <n v="1.0000000002037268E-3"/>
    <n v="46"/>
    <s v="BASE DE DATOS"/>
    <m/>
  </r>
  <r>
    <s v="24"/>
    <x v="0"/>
    <s v="ENEGEN"/>
    <s v="16379117"/>
    <s v="16379117"/>
    <x v="5"/>
    <s v="Circuito 3"/>
    <s v="S"/>
    <n v="14.096"/>
    <n v="14.096"/>
    <n v="110.877"/>
    <n v="4086.55"/>
    <n v="4197.4269999999997"/>
    <n v="0"/>
    <n v="0"/>
    <n v="0"/>
    <m/>
    <m/>
    <x v="0"/>
    <s v="ENEGEN16379117Circuito 3HI"/>
    <s v="ENEL Generación Perú S.A.A."/>
    <x v="16"/>
    <x v="16"/>
    <s v="C.S. Rubi"/>
    <x v="198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197.4269999999997"/>
    <n v="4.1974269999999994"/>
    <m/>
    <s v="-"/>
    <s v="-"/>
    <n v="0"/>
    <n v="9.0949470177292824E-13"/>
    <n v="46"/>
    <s v="BASE DE DATOS"/>
    <m/>
  </r>
  <r>
    <s v="24"/>
    <x v="0"/>
    <s v="ENEGEN"/>
    <s v="16379117"/>
    <s v="16379117"/>
    <x v="5"/>
    <s v="Circuito 4"/>
    <s v="S"/>
    <n v="14.096"/>
    <n v="14.096"/>
    <n v="111.077"/>
    <n v="4084.4769999999999"/>
    <n v="4195.5540000000001"/>
    <n v="0"/>
    <n v="0"/>
    <n v="0"/>
    <m/>
    <m/>
    <x v="0"/>
    <s v="ENEGEN16379117Circuito 4HI"/>
    <s v="ENEL Generación Perú S.A.A."/>
    <x v="16"/>
    <x v="16"/>
    <s v="C.S. Rubi"/>
    <x v="198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195.5540000000001"/>
    <n v="4.1955540000000004"/>
    <m/>
    <s v="-"/>
    <s v="-"/>
    <n v="0"/>
    <n v="0"/>
    <n v="46"/>
    <s v="BASE DE DATOS"/>
    <m/>
  </r>
  <r>
    <s v="24"/>
    <x v="0"/>
    <s v="ENEGEN"/>
    <s v="16379117"/>
    <s v="16379117"/>
    <x v="5"/>
    <s v="Circuito 5"/>
    <s v="S"/>
    <n v="14.096"/>
    <n v="14.096"/>
    <n v="106.633"/>
    <n v="4087.857"/>
    <n v="4194.49"/>
    <n v="0"/>
    <n v="0"/>
    <n v="0"/>
    <m/>
    <m/>
    <x v="0"/>
    <s v="ENEGEN16379117Circuito 5HI"/>
    <s v="ENEL Generación Perú S.A.A."/>
    <x v="16"/>
    <x v="16"/>
    <s v="C.S. Rubi"/>
    <x v="198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194.49"/>
    <n v="4.1944900000000001"/>
    <m/>
    <s v="-"/>
    <s v="-"/>
    <n v="0"/>
    <n v="0"/>
    <n v="46"/>
    <s v="BASE DE DATOS"/>
    <m/>
  </r>
  <r>
    <s v="24"/>
    <x v="0"/>
    <s v="ENEGEN"/>
    <s v="16379117"/>
    <s v="16379117"/>
    <x v="5"/>
    <s v="Circuito 6"/>
    <s v="S"/>
    <n v="14.096"/>
    <n v="14.096"/>
    <n v="110.24"/>
    <n v="4096.7520000000004"/>
    <n v="4206.9920000000002"/>
    <n v="0"/>
    <n v="0"/>
    <n v="0"/>
    <m/>
    <m/>
    <x v="0"/>
    <s v="ENEGEN16379117Circuito 6HI"/>
    <s v="ENEL Generación Perú S.A.A."/>
    <x v="16"/>
    <x v="16"/>
    <s v="C.S. Rubi"/>
    <x v="198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206.9920000000002"/>
    <n v="4.2069920000000005"/>
    <m/>
    <s v="-"/>
    <s v="-"/>
    <n v="0"/>
    <n v="0"/>
    <n v="46"/>
    <s v="BASE DE DATOS"/>
    <m/>
  </r>
  <r>
    <s v="24"/>
    <x v="0"/>
    <s v="ENEGEN"/>
    <s v="16379117"/>
    <s v="16379117"/>
    <x v="5"/>
    <s v="Circuito 7"/>
    <s v="S"/>
    <n v="14.096"/>
    <n v="14.096"/>
    <n v="105.33499999999999"/>
    <n v="4082.366"/>
    <n v="4187.701"/>
    <n v="0"/>
    <n v="0"/>
    <n v="0"/>
    <m/>
    <m/>
    <x v="0"/>
    <s v="ENEGEN16379117Circuito 7HI"/>
    <s v="ENEL Generación Perú S.A.A."/>
    <x v="16"/>
    <x v="16"/>
    <s v="C.S. Rubi"/>
    <x v="198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187.701"/>
    <n v="4.1877009999999997"/>
    <m/>
    <s v="-"/>
    <s v="-"/>
    <n v="0"/>
    <n v="0"/>
    <n v="46"/>
    <s v="BASE DE DATOS"/>
    <m/>
  </r>
  <r>
    <s v="24"/>
    <x v="0"/>
    <s v="ENEGEN"/>
    <s v="16379117"/>
    <s v="16379117"/>
    <x v="5"/>
    <s v="Circuito 8"/>
    <s v="S"/>
    <n v="14.096"/>
    <n v="14.096"/>
    <n v="106.78700000000001"/>
    <n v="4054.0949999999998"/>
    <n v="4160.8810000000003"/>
    <n v="0"/>
    <n v="0"/>
    <n v="0"/>
    <m/>
    <m/>
    <x v="0"/>
    <s v="ENEGEN16379117Circuito 8HI"/>
    <s v="ENEL Generación Perú S.A.A."/>
    <x v="16"/>
    <x v="16"/>
    <s v="C.S. Rubi"/>
    <x v="198"/>
    <s v="FV"/>
    <x v="6"/>
    <x v="318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160.8810000000003"/>
    <n v="4.1608810000000007"/>
    <m/>
    <s v="-"/>
    <s v="-"/>
    <n v="0"/>
    <n v="9.9999999929423211E-4"/>
    <n v="46"/>
    <s v="BASE DE DATOS"/>
    <m/>
  </r>
  <r>
    <s v="24"/>
    <x v="0"/>
    <s v="ENEGEN"/>
    <s v="16379117"/>
    <s v="16379117"/>
    <x v="5"/>
    <s v="Circuito 9"/>
    <s v="S"/>
    <n v="17.62"/>
    <n v="17.62"/>
    <n v="128.86099999999999"/>
    <n v="5134.34"/>
    <n v="5263.201"/>
    <n v="0"/>
    <n v="0"/>
    <n v="0"/>
    <m/>
    <m/>
    <x v="0"/>
    <s v="ENEGEN16379117Circuito 9HI"/>
    <s v="ENEL Generación Perú S.A.A."/>
    <x v="16"/>
    <x v="16"/>
    <s v="C.S. Rubi"/>
    <x v="198"/>
    <s v="FV"/>
    <x v="6"/>
    <x v="319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5263.201"/>
    <n v="5.2632010000000005"/>
    <m/>
    <s v="-"/>
    <s v="-"/>
    <n v="0"/>
    <n v="0"/>
    <n v="46"/>
    <s v="BASE DE DATOS"/>
    <m/>
  </r>
  <r>
    <s v="24"/>
    <x v="0"/>
    <s v="ENEGEN"/>
    <s v="16379117"/>
    <s v="16379117"/>
    <x v="5"/>
    <s v="Circuito 10"/>
    <s v="S"/>
    <n v="14.096"/>
    <n v="14.096"/>
    <n v="103.616"/>
    <n v="4052.04"/>
    <n v="4155.6559999999999"/>
    <n v="0"/>
    <n v="0"/>
    <n v="0"/>
    <m/>
    <m/>
    <x v="0"/>
    <s v="ENEGEN16379117Circuito 10HI"/>
    <s v="ENEL Generación Perú S.A.A."/>
    <x v="16"/>
    <x v="16"/>
    <s v="C.S. Rubi"/>
    <x v="198"/>
    <s v="FV"/>
    <x v="6"/>
    <x v="320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155.6559999999999"/>
    <n v="4.1556559999999996"/>
    <m/>
    <s v="-"/>
    <s v="-"/>
    <n v="0"/>
    <n v="0"/>
    <n v="46"/>
    <s v="BASE DE DATOS"/>
    <m/>
  </r>
  <r>
    <s v="24"/>
    <x v="0"/>
    <s v="ENEGEN"/>
    <s v="17360815"/>
    <s v="17360815"/>
    <x v="5"/>
    <s v="Circuito 1"/>
    <s v="S"/>
    <n v="15.75"/>
    <n v="15.75"/>
    <n v="134.76599999999999"/>
    <n v="4689.4979999999996"/>
    <n v="4824.2640000000001"/>
    <n v="0"/>
    <n v="0"/>
    <n v="0"/>
    <m/>
    <m/>
    <x v="0"/>
    <s v="ENEGEN17360815Circuito 1HI"/>
    <s v="ENEL Generación Perú S.A.A."/>
    <x v="16"/>
    <x v="16"/>
    <s v="C.E. Wayra"/>
    <x v="199"/>
    <s v="TE"/>
    <x v="7"/>
    <x v="311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824.2640000000001"/>
    <n v="4.8242640000000003"/>
    <m/>
    <s v="-"/>
    <s v="-"/>
    <n v="0"/>
    <n v="-9.0949470177292824E-13"/>
    <n v="46"/>
    <s v="BASE DE DATOS"/>
    <m/>
  </r>
  <r>
    <s v="24"/>
    <x v="0"/>
    <s v="ENEGEN"/>
    <s v="17360815"/>
    <s v="17360815"/>
    <x v="5"/>
    <s v="Circuito 2"/>
    <s v="S"/>
    <n v="18.899999999999999"/>
    <n v="18.899999999999999"/>
    <n v="136.37299999999999"/>
    <n v="4638.6469999999999"/>
    <n v="4775.0200000000004"/>
    <n v="0"/>
    <n v="0"/>
    <n v="0"/>
    <m/>
    <m/>
    <x v="0"/>
    <s v="ENEGEN17360815Circuito 2HI"/>
    <s v="ENEL Generación Perú S.A.A."/>
    <x v="16"/>
    <x v="16"/>
    <s v="C.E. Wayra"/>
    <x v="199"/>
    <s v="TE"/>
    <x v="7"/>
    <x v="312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775.0200000000004"/>
    <n v="4.7750200000000005"/>
    <m/>
    <s v="-"/>
    <s v="-"/>
    <n v="0"/>
    <n v="-9.0949470177292824E-13"/>
    <n v="46"/>
    <s v="BASE DE DATOS"/>
    <m/>
  </r>
  <r>
    <s v="24"/>
    <x v="0"/>
    <s v="ENEGEN"/>
    <s v="17360815"/>
    <s v="17360815"/>
    <x v="5"/>
    <s v="Circuito 3"/>
    <s v="S"/>
    <n v="18.899999999999999"/>
    <n v="18.899999999999999"/>
    <n v="142.85"/>
    <n v="4723.473"/>
    <n v="4866.3230000000003"/>
    <n v="0"/>
    <n v="0"/>
    <n v="0"/>
    <m/>
    <m/>
    <x v="0"/>
    <s v="ENEGEN17360815Circuito 3HI"/>
    <s v="ENEL Generación Perú S.A.A."/>
    <x v="16"/>
    <x v="16"/>
    <s v="C.E. Wayra"/>
    <x v="199"/>
    <s v="TE"/>
    <x v="7"/>
    <x v="313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866.3230000000003"/>
    <n v="4.8663230000000004"/>
    <m/>
    <s v="-"/>
    <s v="-"/>
    <n v="0"/>
    <n v="0"/>
    <n v="46"/>
    <s v="BASE DE DATOS"/>
    <m/>
  </r>
  <r>
    <s v="24"/>
    <x v="0"/>
    <s v="ENEGEN"/>
    <s v="17360815"/>
    <s v="17360815"/>
    <x v="5"/>
    <s v="Circuito 4"/>
    <s v="S"/>
    <n v="18.899999999999999"/>
    <n v="18.899999999999999"/>
    <n v="144.221"/>
    <n v="4669.8729999999996"/>
    <n v="4814.0940000000001"/>
    <n v="0"/>
    <n v="0"/>
    <n v="0"/>
    <m/>
    <m/>
    <x v="0"/>
    <s v="ENEGEN17360815Circuito 4HI"/>
    <s v="ENEL Generación Perú S.A.A."/>
    <x v="16"/>
    <x v="16"/>
    <s v="C.E. Wayra"/>
    <x v="199"/>
    <s v="TE"/>
    <x v="7"/>
    <x v="314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814.0940000000001"/>
    <n v="4.8140939999999999"/>
    <m/>
    <s v="-"/>
    <s v="-"/>
    <n v="0"/>
    <n v="-9.0949470177292824E-13"/>
    <n v="46"/>
    <s v="BASE DE DATOS"/>
    <m/>
  </r>
  <r>
    <s v="24"/>
    <x v="0"/>
    <s v="ENEGEN"/>
    <s v="17360815"/>
    <s v="17360815"/>
    <x v="5"/>
    <s v="Circuito 5"/>
    <s v="S"/>
    <n v="22.05"/>
    <n v="22.05"/>
    <n v="147.13200000000001"/>
    <n v="4734.1890000000003"/>
    <n v="4881.3209999999999"/>
    <n v="0"/>
    <n v="0"/>
    <n v="0"/>
    <m/>
    <m/>
    <x v="0"/>
    <s v="ENEGEN17360815Circuito 5HI"/>
    <s v="ENEL Generación Perú S.A.A."/>
    <x v="16"/>
    <x v="16"/>
    <s v="C.E. Wayra"/>
    <x v="199"/>
    <s v="TE"/>
    <x v="7"/>
    <x v="315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881.3209999999999"/>
    <n v="4.8813209999999998"/>
    <m/>
    <s v="-"/>
    <s v="-"/>
    <n v="0"/>
    <n v="0"/>
    <n v="46"/>
    <s v="BASE DE DATOS"/>
    <m/>
  </r>
  <r>
    <s v="24"/>
    <x v="0"/>
    <s v="ENEGEN"/>
    <s v="17360815"/>
    <s v="17360815"/>
    <x v="5"/>
    <s v="Circuito 6"/>
    <s v="S"/>
    <n v="15.75"/>
    <n v="15.75"/>
    <n v="100.88"/>
    <n v="3230.636"/>
    <n v="3331.5169999999998"/>
    <n v="0"/>
    <n v="0"/>
    <n v="0"/>
    <m/>
    <m/>
    <x v="0"/>
    <s v="ENEGEN17360815Circuito 6HI"/>
    <s v="ENEL Generación Perú S.A.A."/>
    <x v="16"/>
    <x v="16"/>
    <s v="C.E. Wayra"/>
    <x v="199"/>
    <s v="TE"/>
    <x v="7"/>
    <x v="316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3331.5169999999998"/>
    <n v="3.3315169999999998"/>
    <m/>
    <s v="-"/>
    <s v="-"/>
    <n v="0"/>
    <n v="-9.9999999974897946E-4"/>
    <n v="46"/>
    <s v="BASE DE DATOS"/>
    <m/>
  </r>
  <r>
    <s v="24"/>
    <x v="0"/>
    <s v="ENEGEN"/>
    <s v="17360815"/>
    <s v="17360815"/>
    <x v="5"/>
    <s v="Circuito 7"/>
    <s v="S"/>
    <n v="22.05"/>
    <n v="22.05"/>
    <n v="97.965000000000003"/>
    <n v="3179.0709999999999"/>
    <n v="3277.0360000000001"/>
    <n v="0"/>
    <n v="0"/>
    <n v="0"/>
    <m/>
    <m/>
    <x v="0"/>
    <s v="ENEGEN17360815Circuito 7HI"/>
    <s v="ENEL Generación Perú S.A.A."/>
    <x v="16"/>
    <x v="16"/>
    <s v="C.E. Wayra"/>
    <x v="199"/>
    <s v="TE"/>
    <x v="7"/>
    <x v="317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3277.0360000000001"/>
    <n v="3.2770359999999998"/>
    <m/>
    <s v="-"/>
    <s v="-"/>
    <n v="0"/>
    <n v="0"/>
    <n v="46"/>
    <s v="BASE DE DATOS"/>
    <m/>
  </r>
  <r>
    <s v="24"/>
    <x v="0"/>
    <s v="ENEGEN"/>
    <s v="11375016"/>
    <s v="11375016"/>
    <x v="5"/>
    <s v="GR-1"/>
    <s v="S"/>
    <n v="0.35"/>
    <n v="0.34100000000000003"/>
    <n v="17.745999999999999"/>
    <n v="31.960999999999999"/>
    <n v="49.707000000000001"/>
    <n v="0"/>
    <n v="155.06"/>
    <n v="588.94000000000005"/>
    <m/>
    <m/>
    <x v="0"/>
    <s v="ENEGEN11375016GR-1HI"/>
    <s v="ENEL Generación Perú S.A.A."/>
    <x v="16"/>
    <x v="16"/>
    <s v="C.H. HER1"/>
    <x v="200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49.707000000000001"/>
    <n v="4.9707000000000001E-2"/>
    <m/>
    <s v="-"/>
    <s v="-"/>
    <n v="0"/>
    <n v="-7.1054273576010019E-15"/>
    <n v="46"/>
    <s v="BASE DE DATOS"/>
    <m/>
  </r>
  <r>
    <s v="24"/>
    <x v="0"/>
    <s v="ENEGEN"/>
    <s v="11375016"/>
    <s v="11375016"/>
    <x v="5"/>
    <s v="GR-2"/>
    <s v="S"/>
    <n v="0.35"/>
    <n v="0.33700000000000002"/>
    <n v="17.297999999999998"/>
    <n v="32.832000000000001"/>
    <n v="50.13"/>
    <n v="0"/>
    <n v="152.58000000000001"/>
    <n v="591.41999999999996"/>
    <m/>
    <m/>
    <x v="0"/>
    <s v="ENEGEN11375016GR-2HI"/>
    <s v="ENEL Generación Perú S.A.A."/>
    <x v="16"/>
    <x v="16"/>
    <s v="C.H. HER1"/>
    <x v="200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50.13"/>
    <n v="5.0130000000000001E-2"/>
    <m/>
    <s v="-"/>
    <s v="-"/>
    <n v="0"/>
    <n v="-7.1054273576010019E-15"/>
    <n v="46"/>
    <s v="BASE DE DATOS"/>
    <m/>
  </r>
  <r>
    <s v="24"/>
    <x v="0"/>
    <s v="ENEGEN"/>
    <s v="16393520"/>
    <s v="16393520"/>
    <x v="5"/>
    <s v="Circuito 1"/>
    <s v="S"/>
    <n v="18.146999999999998"/>
    <n v="18.146999999999998"/>
    <n v="1977.92"/>
    <n v="2789.72"/>
    <n v="4767.6409999999996"/>
    <n v="0"/>
    <n v="0"/>
    <n v="0"/>
    <m/>
    <m/>
    <x v="0"/>
    <s v="ENEGEN16393520Circuito 1HI"/>
    <s v="ENEL Generación Perú S.A.A."/>
    <x v="16"/>
    <x v="16"/>
    <s v="C.S Clemesi"/>
    <x v="201"/>
    <s v="FV"/>
    <x v="6"/>
    <x v="311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767.6409999999996"/>
    <n v="4.7676409999999994"/>
    <m/>
    <s v="-"/>
    <s v="-"/>
    <n v="0"/>
    <n v="-1.0000000002037268E-3"/>
    <n v="46"/>
    <s v="BASE DE DATOS"/>
    <m/>
  </r>
  <r>
    <s v="24"/>
    <x v="0"/>
    <s v="ENEGEN"/>
    <s v="16393520"/>
    <s v="16393520"/>
    <x v="5"/>
    <s v="Circuito 2"/>
    <s v="S"/>
    <n v="18.146999999999998"/>
    <n v="18.146999999999998"/>
    <n v="2679.4450000000002"/>
    <n v="3786.384"/>
    <n v="6465.8289999999997"/>
    <n v="0"/>
    <n v="0"/>
    <n v="0"/>
    <m/>
    <m/>
    <x v="0"/>
    <s v="ENEGEN16393520Circuito 2HI"/>
    <s v="ENEL Generación Perú S.A.A."/>
    <x v="16"/>
    <x v="16"/>
    <s v="C.S Clemesi"/>
    <x v="201"/>
    <s v="FV"/>
    <x v="6"/>
    <x v="312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6465.8289999999997"/>
    <n v="6.4658289999999994"/>
    <m/>
    <s v="-"/>
    <s v="-"/>
    <n v="0"/>
    <n v="0"/>
    <n v="46"/>
    <s v="BASE DE DATOS"/>
    <m/>
  </r>
  <r>
    <s v="24"/>
    <x v="0"/>
    <s v="ENEGEN"/>
    <s v="16393520"/>
    <s v="16393520"/>
    <x v="5"/>
    <s v="Circuito 3"/>
    <s v="S"/>
    <n v="18.146999999999998"/>
    <n v="18.146999999999998"/>
    <n v="2366.674"/>
    <n v="3375.9490000000001"/>
    <n v="5742.6229999999996"/>
    <n v="0"/>
    <n v="0"/>
    <n v="0"/>
    <m/>
    <m/>
    <x v="0"/>
    <s v="ENEGEN16393520Circuito 3HI"/>
    <s v="ENEL Generación Perú S.A.A."/>
    <x v="16"/>
    <x v="16"/>
    <s v="C.S Clemesi"/>
    <x v="201"/>
    <s v="FV"/>
    <x v="6"/>
    <x v="313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742.6229999999996"/>
    <n v="5.742623"/>
    <m/>
    <s v="-"/>
    <s v="-"/>
    <n v="0"/>
    <n v="0"/>
    <n v="46"/>
    <s v="BASE DE DATOS"/>
    <m/>
  </r>
  <r>
    <s v="24"/>
    <x v="0"/>
    <s v="ENEGEN"/>
    <s v="16393520"/>
    <s v="16393520"/>
    <x v="5"/>
    <s v="Circuito 4"/>
    <s v="S"/>
    <n v="18.146999999999998"/>
    <n v="18.146999999999998"/>
    <n v="2679.799"/>
    <n v="3919.7159999999999"/>
    <n v="6599.5150000000003"/>
    <n v="0"/>
    <n v="0"/>
    <n v="0"/>
    <m/>
    <m/>
    <x v="0"/>
    <s v="ENEGEN16393520Circuito 4HI"/>
    <s v="ENEL Generación Perú S.A.A."/>
    <x v="16"/>
    <x v="16"/>
    <s v="C.S Clemesi"/>
    <x v="201"/>
    <s v="FV"/>
    <x v="6"/>
    <x v="314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6599.5150000000003"/>
    <n v="6.5995150000000002"/>
    <m/>
    <s v="-"/>
    <s v="-"/>
    <n v="0"/>
    <n v="-9.0949470177292824E-13"/>
    <n v="46"/>
    <s v="BASE DE DATOS"/>
    <m/>
  </r>
  <r>
    <s v="24"/>
    <x v="0"/>
    <s v="ENEGEN"/>
    <s v="16393520"/>
    <s v="16393520"/>
    <x v="5"/>
    <s v="Circuito 5"/>
    <s v="S"/>
    <n v="18.146999999999998"/>
    <n v="18.146999999999998"/>
    <n v="3120.1239999999998"/>
    <n v="4820.7160000000003"/>
    <n v="7940.84"/>
    <n v="0"/>
    <n v="0"/>
    <n v="0"/>
    <m/>
    <m/>
    <x v="0"/>
    <s v="ENEGEN16393520Circuito 5HI"/>
    <s v="ENEL Generación Perú S.A.A."/>
    <x v="16"/>
    <x v="16"/>
    <s v="C.S Clemesi"/>
    <x v="201"/>
    <s v="FV"/>
    <x v="6"/>
    <x v="315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7940.84"/>
    <n v="7.9408400000000006"/>
    <m/>
    <s v="-"/>
    <s v="-"/>
    <n v="0"/>
    <n v="0"/>
    <n v="46"/>
    <s v="BASE DE DATOS"/>
    <m/>
  </r>
  <r>
    <s v="24"/>
    <x v="0"/>
    <s v="ENEGEN"/>
    <s v="16393520"/>
    <s v="16393520"/>
    <x v="5"/>
    <s v="Circuito 6"/>
    <s v="S"/>
    <n v="12.098000000000001"/>
    <n v="12.098000000000001"/>
    <n v="1891.7819999999999"/>
    <n v="2779.7359999999999"/>
    <n v="4671.518"/>
    <n v="0"/>
    <n v="0"/>
    <n v="0"/>
    <m/>
    <m/>
    <x v="0"/>
    <s v="ENEGEN16393520Circuito 6HI"/>
    <s v="ENEL Generación Perú S.A.A."/>
    <x v="16"/>
    <x v="16"/>
    <s v="C.S Clemesi"/>
    <x v="201"/>
    <s v="FV"/>
    <x v="6"/>
    <x v="316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671.518"/>
    <n v="4.6715179999999998"/>
    <m/>
    <s v="-"/>
    <s v="-"/>
    <n v="0"/>
    <n v="0"/>
    <n v="46"/>
    <s v="BASE DE DATOS"/>
    <m/>
  </r>
  <r>
    <s v="24"/>
    <x v="0"/>
    <s v="ENEGEN"/>
    <s v="16393520"/>
    <s v="16393520"/>
    <x v="5"/>
    <s v="Circuito 7"/>
    <s v="S"/>
    <n v="12.098000000000001"/>
    <n v="12.098000000000001"/>
    <n v="2915.114"/>
    <n v="4492.0370000000003"/>
    <n v="7407.1509999999998"/>
    <n v="0"/>
    <n v="0"/>
    <n v="0"/>
    <m/>
    <m/>
    <x v="0"/>
    <s v="ENEGEN16393520Circuito 7HI"/>
    <s v="ENEL Generación Perú S.A.A."/>
    <x v="16"/>
    <x v="16"/>
    <s v="C.S Clemesi"/>
    <x v="201"/>
    <s v="FV"/>
    <x v="6"/>
    <x v="317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7407.1509999999998"/>
    <n v="7.4071509999999998"/>
    <m/>
    <s v="-"/>
    <s v="-"/>
    <n v="0"/>
    <n v="0"/>
    <n v="46"/>
    <s v="BASE DE DATOS"/>
    <m/>
  </r>
  <r>
    <s v="24"/>
    <x v="0"/>
    <s v="ENEGEN"/>
    <s v="17391920"/>
    <s v="17391920"/>
    <x v="5"/>
    <s v="Circuito 1"/>
    <s v="S"/>
    <n v="11.8"/>
    <n v="11.8"/>
    <n v="86.048000000000002"/>
    <n v="147.685"/>
    <n v="233.733"/>
    <n v="0"/>
    <n v="0"/>
    <n v="0"/>
    <m/>
    <m/>
    <x v="0"/>
    <s v="ENEGEN17391920Circuito 1HI"/>
    <s v="ENEL Generación Perú S.A.A."/>
    <x v="16"/>
    <x v="16"/>
    <s v="C.E. Wayra Extensión"/>
    <x v="202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33.733"/>
    <n v="0.233733"/>
    <m/>
    <s v="-"/>
    <s v="-"/>
    <n v="0"/>
    <n v="0"/>
    <n v="46"/>
    <s v="BASE DE DATOS"/>
    <m/>
  </r>
  <r>
    <s v="24"/>
    <x v="0"/>
    <s v="ENEGEN"/>
    <s v="17391920"/>
    <s v="17391920"/>
    <x v="5"/>
    <s v="Circuito 2"/>
    <s v="S"/>
    <n v="17.7"/>
    <n v="17.7"/>
    <n v="312.75799999999998"/>
    <n v="410.87900000000002"/>
    <n v="723.63699999999994"/>
    <n v="0"/>
    <n v="0"/>
    <n v="0"/>
    <m/>
    <m/>
    <x v="0"/>
    <s v="ENEGEN17391920Circuito 2HI"/>
    <s v="ENEL Generación Perú S.A.A."/>
    <x v="16"/>
    <x v="16"/>
    <s v="C.E. Wayra Extensión"/>
    <x v="202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23.63699999999994"/>
    <n v="0.72363699999999997"/>
    <m/>
    <s v="-"/>
    <s v="-"/>
    <n v="0"/>
    <n v="0"/>
    <n v="46"/>
    <s v="BASE DE DATOS"/>
    <m/>
  </r>
  <r>
    <s v="24"/>
    <x v="0"/>
    <s v="ENEGEN"/>
    <s v="17391920"/>
    <s v="17391920"/>
    <x v="5"/>
    <s v="Circuito 3"/>
    <s v="S"/>
    <n v="11.8"/>
    <n v="11.8"/>
    <n v="437.97699999999998"/>
    <n v="683.99"/>
    <n v="1121.9670000000001"/>
    <n v="0"/>
    <n v="0"/>
    <n v="0"/>
    <m/>
    <m/>
    <x v="0"/>
    <s v="ENEGEN17391920Circuito 3HI"/>
    <s v="ENEL Generación Perú S.A.A."/>
    <x v="16"/>
    <x v="16"/>
    <s v="C.E. Wayra Extensión"/>
    <x v="202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121.9670000000001"/>
    <n v="1.1219670000000002"/>
    <m/>
    <s v="-"/>
    <s v="-"/>
    <n v="0"/>
    <n v="0"/>
    <n v="46"/>
    <s v="BASE DE DATOS"/>
    <m/>
  </r>
  <r>
    <s v="24"/>
    <x v="0"/>
    <s v="ENEGEN"/>
    <s v="17391920"/>
    <s v="17391920"/>
    <x v="5"/>
    <s v="Circuito 4"/>
    <s v="S"/>
    <n v="17.7"/>
    <n v="17.7"/>
    <n v="327.48399999999998"/>
    <n v="570.82100000000003"/>
    <n v="898.30399999999997"/>
    <n v="0"/>
    <n v="0"/>
    <n v="0"/>
    <m/>
    <m/>
    <x v="0"/>
    <s v="ENEGEN17391920Circuito 4HI"/>
    <s v="ENEL Generación Perú S.A.A."/>
    <x v="16"/>
    <x v="16"/>
    <s v="C.E. Wayra Extensión"/>
    <x v="202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898.30399999999997"/>
    <n v="0.89830399999999999"/>
    <m/>
    <s v="-"/>
    <s v="-"/>
    <n v="0"/>
    <n v="1.00000000009004E-3"/>
    <n v="46"/>
    <s v="BASE DE DATOS"/>
    <m/>
  </r>
  <r>
    <s v="24"/>
    <x v="0"/>
    <s v="ENEGEN"/>
    <s v="17391920"/>
    <s v="17391920"/>
    <x v="5"/>
    <s v="Circuito 5"/>
    <s v="S"/>
    <n v="17.7"/>
    <n v="17.7"/>
    <n v="698.82299999999998"/>
    <n v="1219.3699999999999"/>
    <n v="1918.193"/>
    <n v="0"/>
    <n v="0"/>
    <n v="0"/>
    <m/>
    <m/>
    <x v="0"/>
    <s v="ENEGEN17391920Circuito 5HI"/>
    <s v="ENEL Generación Perú S.A.A."/>
    <x v="16"/>
    <x v="16"/>
    <s v="C.E. Wayra Extensión"/>
    <x v="202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918.193"/>
    <n v="1.918193"/>
    <m/>
    <s v="-"/>
    <s v="-"/>
    <n v="0"/>
    <n v="-2.2737367544323206E-13"/>
    <n v="46"/>
    <s v="BASE DE DATOS"/>
    <m/>
  </r>
  <r>
    <s v="24"/>
    <x v="0"/>
    <s v="ENEGEN"/>
    <s v="17391920"/>
    <s v="17391920"/>
    <x v="5"/>
    <s v="Circuito 6"/>
    <s v="S"/>
    <n v="17.7"/>
    <n v="17.7"/>
    <n v="0"/>
    <n v="0"/>
    <n v="0"/>
    <n v="0"/>
    <n v="0"/>
    <n v="0"/>
    <m/>
    <m/>
    <x v="0"/>
    <s v="ENEGEN17391920Circuito 6HI"/>
    <s v="ENEL Generación Perú S.A.A."/>
    <x v="16"/>
    <x v="16"/>
    <s v="C.E. Wayra Extensión"/>
    <x v="202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0"/>
    <n v="0"/>
    <m/>
    <s v="-"/>
    <s v="-"/>
    <n v="0"/>
    <n v="0"/>
    <n v="46"/>
    <s v="BASE DE DATOS"/>
    <m/>
  </r>
  <r>
    <s v="24"/>
    <x v="0"/>
    <s v="ENEGEN"/>
    <s v="17391920"/>
    <s v="17391920"/>
    <x v="5"/>
    <s v="Circuito 7"/>
    <s v="S"/>
    <n v="11.8"/>
    <n v="11.8"/>
    <n v="92.853999999999999"/>
    <n v="218.589"/>
    <n v="311.44200000000001"/>
    <n v="0"/>
    <n v="0"/>
    <n v="0"/>
    <m/>
    <m/>
    <x v="0"/>
    <s v="ENEGEN17391920Circuito 7HI"/>
    <s v="ENEL Generación Perú S.A.A."/>
    <x v="16"/>
    <x v="16"/>
    <s v="C.E. Wayra Extensión"/>
    <x v="202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11.44200000000001"/>
    <n v="0.311442"/>
    <m/>
    <s v="-"/>
    <s v="-"/>
    <n v="0"/>
    <n v="9.9999999997635314E-4"/>
    <n v="46"/>
    <s v="BASE DE DATOS"/>
    <m/>
  </r>
  <r>
    <s v="24"/>
    <x v="0"/>
    <s v="ENEGEN"/>
    <s v="17391920"/>
    <s v="17391920"/>
    <x v="5"/>
    <s v="Circuito 8"/>
    <s v="S"/>
    <n v="17.7"/>
    <n v="17.7"/>
    <n v="0"/>
    <n v="0"/>
    <n v="0"/>
    <n v="0"/>
    <n v="0"/>
    <n v="0"/>
    <m/>
    <m/>
    <x v="0"/>
    <s v="ENEGEN17391920Circuito 8HI"/>
    <s v="ENEL Generación Perú S.A.A."/>
    <x v="16"/>
    <x v="16"/>
    <s v="C.E. Wayra Extensión"/>
    <x v="202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0"/>
    <n v="0"/>
    <m/>
    <s v="-"/>
    <s v="-"/>
    <n v="0"/>
    <n v="0"/>
    <n v="46"/>
    <s v="BASE DE DATOS"/>
    <m/>
  </r>
  <r>
    <s v="24"/>
    <x v="0"/>
    <s v="ENEGEN"/>
    <s v="17391920"/>
    <s v="17391920"/>
    <x v="5"/>
    <s v="Circuito 9"/>
    <s v="S"/>
    <n v="17.7"/>
    <n v="17.7"/>
    <n v="0"/>
    <n v="0"/>
    <n v="0"/>
    <n v="0"/>
    <n v="0"/>
    <n v="0"/>
    <m/>
    <m/>
    <x v="0"/>
    <s v="ENEGEN17391920Circuito 9HI"/>
    <s v="ENEL Generación Perú S.A.A."/>
    <x v="16"/>
    <x v="16"/>
    <s v="C.E. Wayra Extensión"/>
    <x v="202"/>
    <s v="TE"/>
    <x v="7"/>
    <x v="319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0"/>
    <n v="0"/>
    <m/>
    <s v="-"/>
    <s v="-"/>
    <n v="0"/>
    <n v="0"/>
    <n v="46"/>
    <s v="BASE DE DATOS"/>
    <m/>
  </r>
  <r>
    <s v="24"/>
    <x v="0"/>
    <s v="ENEGEN"/>
    <s v="17391920"/>
    <s v="17391920"/>
    <x v="5"/>
    <s v="Circuito 10"/>
    <s v="S"/>
    <n v="17.7"/>
    <n v="17.7"/>
    <n v="0"/>
    <n v="0"/>
    <n v="0"/>
    <n v="0"/>
    <n v="0"/>
    <n v="0"/>
    <m/>
    <m/>
    <x v="0"/>
    <s v="ENEGEN17391920Circuito 10HI"/>
    <s v="ENEL Generación Perú S.A.A."/>
    <x v="16"/>
    <x v="16"/>
    <s v="C.E. Wayra Extensión"/>
    <x v="202"/>
    <s v="TE"/>
    <x v="7"/>
    <x v="320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0"/>
    <n v="0"/>
    <m/>
    <s v="-"/>
    <s v="-"/>
    <n v="0"/>
    <n v="0"/>
    <n v="46"/>
    <s v="BASE DE DATOS"/>
    <m/>
  </r>
  <r>
    <s v="24"/>
    <x v="0"/>
    <s v="ENEGEN"/>
    <s v="17391920"/>
    <s v="17391920"/>
    <x v="5"/>
    <s v="Circuito 11"/>
    <s v="S"/>
    <n v="17.7"/>
    <n v="17.7"/>
    <n v="0"/>
    <n v="0"/>
    <n v="0"/>
    <n v="0"/>
    <n v="0"/>
    <n v="0"/>
    <m/>
    <m/>
    <x v="0"/>
    <s v="ENEGEN17391920Circuito 11HI"/>
    <s v="ENEL Generación Perú S.A.A."/>
    <x v="16"/>
    <x v="16"/>
    <s v="C.E. Wayra Extensión"/>
    <x v="202"/>
    <s v="TE"/>
    <x v="7"/>
    <x v="32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0"/>
    <n v="0"/>
    <m/>
    <s v="-"/>
    <s v="-"/>
    <n v="0"/>
    <n v="0"/>
    <n v="46"/>
    <s v="BASE DE DATOS"/>
    <m/>
  </r>
  <r>
    <s v="24"/>
    <x v="1"/>
    <s v="ENEGEN"/>
    <s v="11002793"/>
    <s v="11002793"/>
    <x v="5"/>
    <s v="GR-1"/>
    <s v="S"/>
    <n v="64.599999999999994"/>
    <n v="69.53"/>
    <n v="9964.0470000000005"/>
    <n v="26747.699000000001"/>
    <n v="36711.745999999999"/>
    <n v="0"/>
    <n v="638.88"/>
    <n v="20.66"/>
    <m/>
    <m/>
    <x v="0"/>
    <s v="ENEGEN11002793GR-1HI"/>
    <s v="ENEL Generación Perú S.A.A."/>
    <x v="16"/>
    <x v="16"/>
    <s v="C. H. Huinco"/>
    <x v="193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36711.745999999999"/>
    <n v="36.711745999999998"/>
    <m/>
    <s v="-"/>
    <s v="-"/>
    <n v="0"/>
    <n v="0"/>
    <n v="46"/>
    <s v="BASE DE DATOS"/>
    <m/>
  </r>
  <r>
    <s v="24"/>
    <x v="1"/>
    <s v="ENEGEN"/>
    <s v="11002793"/>
    <s v="11002793"/>
    <x v="5"/>
    <s v="GR-2"/>
    <s v="S"/>
    <n v="64.599999999999994"/>
    <n v="69.11"/>
    <n v="8585.9830000000002"/>
    <n v="25371.861000000001"/>
    <n v="33957.843999999997"/>
    <n v="0"/>
    <n v="694.88"/>
    <n v="0.57999999999999996"/>
    <m/>
    <m/>
    <x v="0"/>
    <s v="ENEGEN11002793GR-2HI"/>
    <s v="ENEL Generación Perú S.A.A."/>
    <x v="16"/>
    <x v="16"/>
    <s v="C. H. Huinco"/>
    <x v="193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33957.843999999997"/>
    <n v="33.957843999999994"/>
    <m/>
    <s v="-"/>
    <s v="-"/>
    <n v="0"/>
    <n v="0"/>
    <n v="46"/>
    <s v="BASE DE DATOS"/>
    <m/>
  </r>
  <r>
    <s v="24"/>
    <x v="1"/>
    <s v="ENEGEN"/>
    <s v="11002793"/>
    <s v="11002793"/>
    <x v="5"/>
    <s v="GR-3"/>
    <s v="S"/>
    <n v="64.599999999999994"/>
    <n v="69.914000000000001"/>
    <n v="10122.148999999999"/>
    <n v="27871.289000000001"/>
    <n v="37993.438000000002"/>
    <n v="0"/>
    <n v="685.09"/>
    <n v="2.73"/>
    <m/>
    <m/>
    <x v="0"/>
    <s v="ENEGEN11002793GR-3HI"/>
    <s v="ENEL Generación Perú S.A.A."/>
    <x v="16"/>
    <x v="16"/>
    <s v="C. H. Huinco"/>
    <x v="193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37993.438000000002"/>
    <n v="37.993438000000005"/>
    <m/>
    <s v="-"/>
    <s v="-"/>
    <n v="0"/>
    <n v="0"/>
    <n v="46"/>
    <s v="BASE DE DATOS"/>
    <m/>
  </r>
  <r>
    <s v="24"/>
    <x v="1"/>
    <s v="ENEGEN"/>
    <s v="11002793"/>
    <s v="11002793"/>
    <x v="5"/>
    <s v="GR-4"/>
    <s v="S"/>
    <n v="64.599999999999994"/>
    <n v="69.346000000000004"/>
    <n v="8897.5390000000007"/>
    <n v="24157.64"/>
    <n v="33055.18"/>
    <n v="0"/>
    <n v="667.57"/>
    <n v="17.11"/>
    <m/>
    <m/>
    <x v="0"/>
    <s v="ENEGEN11002793GR-4HI"/>
    <s v="ENEL Generación Perú S.A.A."/>
    <x v="16"/>
    <x v="16"/>
    <s v="C. H. Huinco"/>
    <x v="193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33055.18"/>
    <n v="33.05518"/>
    <m/>
    <s v="-"/>
    <s v="-"/>
    <n v="0"/>
    <n v="-9.9999999656574801E-4"/>
    <n v="46"/>
    <s v="BASE DE DATOS"/>
    <m/>
  </r>
  <r>
    <s v="24"/>
    <x v="1"/>
    <s v="ENEGEN"/>
    <s v="11002393"/>
    <s v="11002393"/>
    <x v="5"/>
    <s v="GR-1"/>
    <s v="S"/>
    <n v="60"/>
    <n v="68.555999999999997"/>
    <n v="10340.726000000001"/>
    <n v="32133.41"/>
    <n v="42474.135000000002"/>
    <n v="0"/>
    <n v="659.94"/>
    <n v="36.06"/>
    <m/>
    <m/>
    <x v="0"/>
    <s v="ENEGEN11002393GR-1HI"/>
    <s v="ENEL Generación Perú S.A.A."/>
    <x v="16"/>
    <x v="16"/>
    <s v="C. H. Matucana"/>
    <x v="194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42474.135000000002"/>
    <n v="42.474135000000004"/>
    <m/>
    <s v="-"/>
    <s v="-"/>
    <n v="0"/>
    <n v="9.9999999656574801E-4"/>
    <n v="46"/>
    <s v="BASE DE DATOS"/>
    <m/>
  </r>
  <r>
    <s v="24"/>
    <x v="1"/>
    <s v="ENEGEN"/>
    <s v="11002393"/>
    <s v="11002393"/>
    <x v="5"/>
    <s v="GR-2"/>
    <s v="S"/>
    <n v="60"/>
    <n v="68.465999999999994"/>
    <n v="11298.304"/>
    <n v="31860.144"/>
    <n v="43158.447999999997"/>
    <n v="0"/>
    <n v="693"/>
    <n v="3"/>
    <m/>
    <m/>
    <x v="0"/>
    <s v="ENEGEN11002393GR-2HI"/>
    <s v="ENEL Generación Perú S.A.A."/>
    <x v="16"/>
    <x v="16"/>
    <s v="C. H. Matucana"/>
    <x v="194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43158.447999999997"/>
    <n v="43.158448"/>
    <m/>
    <s v="-"/>
    <s v="-"/>
    <n v="0"/>
    <n v="7.2759576141834259E-12"/>
    <n v="46"/>
    <s v="BASE DE DATOS"/>
    <m/>
  </r>
  <r>
    <s v="24"/>
    <x v="1"/>
    <s v="ENEGEN"/>
    <s v="11002693"/>
    <s v="11002693"/>
    <x v="5"/>
    <s v="GR-1"/>
    <s v="S"/>
    <n v="15.888999999999999"/>
    <n v="16.760000000000002"/>
    <n v="2731.6680000000001"/>
    <n v="8192.6820000000007"/>
    <n v="10924.349"/>
    <n v="0"/>
    <n v="696"/>
    <n v="0"/>
    <m/>
    <m/>
    <x v="0"/>
    <s v="ENEGEN11002693GR-1HI"/>
    <s v="ENEL Generación Perú S.A.A."/>
    <x v="16"/>
    <x v="16"/>
    <s v="C. H. Callahuanca"/>
    <x v="195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0924.349"/>
    <n v="10.924348999999999"/>
    <m/>
    <s v="-"/>
    <s v="-"/>
    <n v="0"/>
    <n v="1.0000000002037268E-3"/>
    <n v="46"/>
    <s v="BASE DE DATOS"/>
    <m/>
  </r>
  <r>
    <s v="24"/>
    <x v="1"/>
    <s v="ENEGEN"/>
    <s v="11002693"/>
    <s v="11002693"/>
    <x v="5"/>
    <s v="GR-2"/>
    <s v="S"/>
    <n v="15.888999999999999"/>
    <n v="16.545000000000002"/>
    <n v="2715.509"/>
    <n v="8051.1189999999997"/>
    <n v="10766.628000000001"/>
    <n v="0"/>
    <n v="687.53"/>
    <n v="8.4700000000000006"/>
    <m/>
    <m/>
    <x v="0"/>
    <s v="ENEGEN11002693GR-2HI"/>
    <s v="ENEL Generación Perú S.A.A."/>
    <x v="16"/>
    <x v="16"/>
    <s v="C. H. Callahuanca"/>
    <x v="195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0766.628000000001"/>
    <n v="10.766628000000001"/>
    <m/>
    <s v="-"/>
    <s v="-"/>
    <n v="0"/>
    <n v="0"/>
    <n v="46"/>
    <s v="BASE DE DATOS"/>
    <m/>
  </r>
  <r>
    <s v="24"/>
    <x v="1"/>
    <s v="ENEGEN"/>
    <s v="11002693"/>
    <s v="11002693"/>
    <x v="5"/>
    <s v="GR-3"/>
    <s v="S"/>
    <n v="15.888999999999999"/>
    <n v="16.587"/>
    <n v="2778.7249999999999"/>
    <n v="8324.2659999999996"/>
    <n v="11102.991"/>
    <n v="0"/>
    <n v="693.45"/>
    <n v="2.5499999999999998"/>
    <m/>
    <m/>
    <x v="0"/>
    <s v="ENEGEN11002693GR-3HI"/>
    <s v="ENEL Generación Perú S.A.A."/>
    <x v="16"/>
    <x v="16"/>
    <s v="C. H. Callahuanca"/>
    <x v="195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1102.991"/>
    <n v="11.102990999999999"/>
    <m/>
    <s v="-"/>
    <s v="-"/>
    <n v="0"/>
    <n v="0"/>
    <n v="46"/>
    <s v="BASE DE DATOS"/>
    <m/>
  </r>
  <r>
    <s v="24"/>
    <x v="1"/>
    <s v="ENEGEN"/>
    <s v="11002693"/>
    <s v="11002693"/>
    <x v="5"/>
    <s v="GR-4"/>
    <s v="S"/>
    <n v="34.97"/>
    <n v="34.482999999999997"/>
    <n v="963.79300000000001"/>
    <n v="2997.7689999999998"/>
    <n v="3961.5619999999999"/>
    <n v="543.95000000000005"/>
    <n v="152.05000000000001"/>
    <n v="0"/>
    <m/>
    <m/>
    <x v="0"/>
    <s v="ENEGEN11002693GR-4HI"/>
    <s v="ENEL Generación Perú S.A.A."/>
    <x v="16"/>
    <x v="16"/>
    <s v="C. H. Callahuanca"/>
    <x v="195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3961.5619999999999"/>
    <n v="3.9615619999999998"/>
    <m/>
    <s v="-"/>
    <s v="-"/>
    <n v="0"/>
    <n v="0"/>
    <n v="46"/>
    <s v="BASE DE DATOS"/>
    <m/>
  </r>
  <r>
    <s v="24"/>
    <x v="1"/>
    <s v="ENEGEN"/>
    <s v="11002593"/>
    <s v="11002593"/>
    <x v="5"/>
    <s v="GR-1"/>
    <s v="S"/>
    <n v="25.417000000000002"/>
    <n v="23.824000000000002"/>
    <n v="3781.9479999999999"/>
    <n v="11010.164000000001"/>
    <n v="14792.112999999999"/>
    <n v="0"/>
    <n v="687.05"/>
    <n v="8.9499999999999993"/>
    <m/>
    <m/>
    <x v="0"/>
    <s v="ENEGEN11002593GR-1HI"/>
    <s v="ENEL Generación Perú S.A.A."/>
    <x v="16"/>
    <x v="16"/>
    <s v="C. H. Moyopampa"/>
    <x v="196"/>
    <s v="HI"/>
    <x v="5"/>
    <x v="307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4792.112999999999"/>
    <n v="14.792112999999999"/>
    <m/>
    <s v="-"/>
    <s v="-"/>
    <n v="0"/>
    <n v="-9.9999999838473741E-4"/>
    <n v="46"/>
    <s v="BASE DE DATOS"/>
    <m/>
  </r>
  <r>
    <s v="24"/>
    <x v="1"/>
    <s v="ENEGEN"/>
    <s v="11002593"/>
    <s v="11002593"/>
    <x v="5"/>
    <s v="GR-2"/>
    <s v="S"/>
    <n v="25.417000000000002"/>
    <n v="22.574999999999999"/>
    <n v="3780.32"/>
    <n v="11092.135"/>
    <n v="14872.456"/>
    <n v="0"/>
    <n v="691.27"/>
    <n v="4.7300000000000004"/>
    <m/>
    <m/>
    <x v="0"/>
    <s v="ENEGEN11002593GR-2HI"/>
    <s v="ENEL Generación Perú S.A.A."/>
    <x v="16"/>
    <x v="16"/>
    <s v="C. H. Moyopampa"/>
    <x v="196"/>
    <s v="HI"/>
    <x v="5"/>
    <x v="308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4872.456"/>
    <n v="14.872456"/>
    <m/>
    <s v="-"/>
    <s v="-"/>
    <n v="0"/>
    <n v="-1.0000000002037268E-3"/>
    <n v="46"/>
    <s v="BASE DE DATOS"/>
    <m/>
  </r>
  <r>
    <s v="24"/>
    <x v="1"/>
    <s v="ENEGEN"/>
    <s v="11002593"/>
    <s v="11002593"/>
    <x v="5"/>
    <s v="GR-3"/>
    <s v="S"/>
    <n v="24.58"/>
    <n v="22.748999999999999"/>
    <n v="3667.8380000000002"/>
    <n v="10749.008"/>
    <n v="14416.846"/>
    <n v="0"/>
    <n v="690.82"/>
    <n v="5.18"/>
    <m/>
    <m/>
    <x v="0"/>
    <s v="ENEGEN11002593GR-3HI"/>
    <s v="ENEL Generación Perú S.A.A."/>
    <x v="16"/>
    <x v="16"/>
    <s v="C. H. Moyopampa"/>
    <x v="196"/>
    <s v="HI"/>
    <x v="5"/>
    <x v="309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4416.846"/>
    <n v="14.416846"/>
    <m/>
    <s v="-"/>
    <s v="-"/>
    <n v="0"/>
    <n v="0"/>
    <n v="46"/>
    <s v="BASE DE DATOS"/>
    <m/>
  </r>
  <r>
    <s v="24"/>
    <x v="1"/>
    <s v="ENEGEN"/>
    <s v="11002493"/>
    <s v="11002493"/>
    <x v="5"/>
    <s v="GR-1"/>
    <s v="S"/>
    <n v="15.7"/>
    <n v="15.615"/>
    <n v="1542.4949999999999"/>
    <n v="3379.4009999999998"/>
    <n v="4921.8959999999997"/>
    <n v="168"/>
    <n v="313.64"/>
    <n v="214.36"/>
    <m/>
    <m/>
    <x v="0"/>
    <s v="ENEGEN11002493GR-1HI"/>
    <s v="ENEL Generación Perú S.A.A."/>
    <x v="16"/>
    <x v="16"/>
    <s v="C. H. Huampaní"/>
    <x v="197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4921.8959999999997"/>
    <n v="4.9218959999999994"/>
    <m/>
    <s v="-"/>
    <s v="-"/>
    <n v="0"/>
    <n v="0"/>
    <n v="46"/>
    <s v="BASE DE DATOS"/>
    <m/>
  </r>
  <r>
    <s v="24"/>
    <x v="1"/>
    <s v="ENEGEN"/>
    <s v="11002493"/>
    <s v="11002493"/>
    <x v="5"/>
    <s v="GR-2"/>
    <s v="S"/>
    <n v="15.7"/>
    <n v="15.234999999999999"/>
    <n v="1479.4549999999999"/>
    <n v="3387.241"/>
    <n v="4866.6959999999999"/>
    <n v="171.45"/>
    <n v="316.32"/>
    <n v="208.23"/>
    <m/>
    <m/>
    <x v="0"/>
    <s v="ENEGEN11002493GR-2HI"/>
    <s v="ENEL Generación Perú S.A.A."/>
    <x v="16"/>
    <x v="16"/>
    <s v="C. H. Huampaní"/>
    <x v="197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4866.6959999999999"/>
    <n v="4.8666960000000001"/>
    <m/>
    <s v="-"/>
    <s v="-"/>
    <n v="0"/>
    <n v="0"/>
    <n v="46"/>
    <s v="BASE DE DATOS"/>
    <m/>
  </r>
  <r>
    <s v="24"/>
    <x v="1"/>
    <s v="ENEGEN"/>
    <s v="16379117"/>
    <s v="16379117"/>
    <x v="5"/>
    <s v="Circuito 1"/>
    <s v="S"/>
    <n v="14.096"/>
    <n v="14.096"/>
    <n v="64.444999999999993"/>
    <n v="3204.9949999999999"/>
    <n v="3269.4409999999998"/>
    <n v="0"/>
    <n v="0"/>
    <n v="0"/>
    <m/>
    <m/>
    <x v="0"/>
    <s v="ENEGEN16379117Circuito 1HI"/>
    <s v="ENEL Generación Perú S.A.A."/>
    <x v="16"/>
    <x v="16"/>
    <s v="C.S. Rubi"/>
    <x v="198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69.4409999999998"/>
    <n v="3.2694409999999996"/>
    <m/>
    <s v="-"/>
    <s v="-"/>
    <n v="0"/>
    <n v="-9.9999999974897946E-4"/>
    <n v="46"/>
    <s v="BASE DE DATOS"/>
    <m/>
  </r>
  <r>
    <s v="24"/>
    <x v="1"/>
    <s v="ENEGEN"/>
    <s v="16379117"/>
    <s v="16379117"/>
    <x v="5"/>
    <s v="Circuito 2"/>
    <s v="S"/>
    <n v="14.096"/>
    <n v="14.096"/>
    <n v="62.228000000000002"/>
    <n v="3194.8890000000001"/>
    <n v="3257.1170000000002"/>
    <n v="0"/>
    <n v="0"/>
    <n v="0"/>
    <m/>
    <m/>
    <x v="0"/>
    <s v="ENEGEN16379117Circuito 2HI"/>
    <s v="ENEL Generación Perú S.A.A."/>
    <x v="16"/>
    <x v="16"/>
    <s v="C.S. Rubi"/>
    <x v="198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57.1170000000002"/>
    <n v="3.257117"/>
    <m/>
    <s v="-"/>
    <s v="-"/>
    <n v="0"/>
    <n v="0"/>
    <n v="46"/>
    <s v="BASE DE DATOS"/>
    <m/>
  </r>
  <r>
    <s v="24"/>
    <x v="1"/>
    <s v="ENEGEN"/>
    <s v="16379117"/>
    <s v="16379117"/>
    <x v="5"/>
    <s v="Circuito 3"/>
    <s v="S"/>
    <n v="14.096"/>
    <n v="14.096"/>
    <n v="63.411999999999999"/>
    <n v="3244.5529999999999"/>
    <n v="3307.9650000000001"/>
    <n v="0"/>
    <n v="0"/>
    <n v="0"/>
    <m/>
    <m/>
    <x v="0"/>
    <s v="ENEGEN16379117Circuito 3HI"/>
    <s v="ENEL Generación Perú S.A.A."/>
    <x v="16"/>
    <x v="16"/>
    <s v="C.S. Rubi"/>
    <x v="198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307.9650000000001"/>
    <n v="3.3079650000000003"/>
    <m/>
    <s v="-"/>
    <s v="-"/>
    <n v="0"/>
    <n v="-4.5474735088646412E-13"/>
    <n v="46"/>
    <s v="BASE DE DATOS"/>
    <m/>
  </r>
  <r>
    <s v="24"/>
    <x v="1"/>
    <s v="ENEGEN"/>
    <s v="16379117"/>
    <s v="16379117"/>
    <x v="5"/>
    <s v="Circuito 4"/>
    <s v="S"/>
    <n v="14.096"/>
    <n v="14.096"/>
    <n v="62.033999999999999"/>
    <n v="3250.5459999999998"/>
    <n v="3312.5810000000001"/>
    <n v="0"/>
    <n v="0"/>
    <n v="0"/>
    <m/>
    <m/>
    <x v="0"/>
    <s v="ENEGEN16379117Circuito 4HI"/>
    <s v="ENEL Generación Perú S.A.A."/>
    <x v="16"/>
    <x v="16"/>
    <s v="C.S. Rubi"/>
    <x v="198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312.5810000000001"/>
    <n v="3.3125810000000002"/>
    <m/>
    <s v="-"/>
    <s v="-"/>
    <n v="0"/>
    <n v="-1.0000000002037268E-3"/>
    <n v="46"/>
    <s v="BASE DE DATOS"/>
    <m/>
  </r>
  <r>
    <s v="24"/>
    <x v="1"/>
    <s v="ENEGEN"/>
    <s v="16379117"/>
    <s v="16379117"/>
    <x v="5"/>
    <s v="Circuito 5"/>
    <s v="S"/>
    <n v="14.096"/>
    <n v="14.096"/>
    <n v="61.118000000000002"/>
    <n v="3226.8560000000002"/>
    <n v="3287.9740000000002"/>
    <n v="0"/>
    <n v="0"/>
    <n v="0"/>
    <m/>
    <m/>
    <x v="0"/>
    <s v="ENEGEN16379117Circuito 5HI"/>
    <s v="ENEL Generación Perú S.A.A."/>
    <x v="16"/>
    <x v="16"/>
    <s v="C.S. Rubi"/>
    <x v="198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87.9740000000002"/>
    <n v="3.2879740000000002"/>
    <m/>
    <s v="-"/>
    <s v="-"/>
    <n v="0"/>
    <n v="0"/>
    <n v="46"/>
    <s v="BASE DE DATOS"/>
    <m/>
  </r>
  <r>
    <s v="24"/>
    <x v="1"/>
    <s v="ENEGEN"/>
    <s v="16379117"/>
    <s v="16379117"/>
    <x v="5"/>
    <s v="Circuito 6"/>
    <s v="S"/>
    <n v="14.096"/>
    <n v="14.096"/>
    <n v="61.963999999999999"/>
    <n v="3238.8449999999998"/>
    <n v="3300.8090000000002"/>
    <n v="0"/>
    <n v="0"/>
    <n v="0"/>
    <m/>
    <m/>
    <x v="0"/>
    <s v="ENEGEN16379117Circuito 6HI"/>
    <s v="ENEL Generación Perú S.A.A."/>
    <x v="16"/>
    <x v="16"/>
    <s v="C.S. Rubi"/>
    <x v="198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300.8090000000002"/>
    <n v="3.3008090000000001"/>
    <m/>
    <s v="-"/>
    <s v="-"/>
    <n v="0"/>
    <n v="-4.5474735088646412E-13"/>
    <n v="46"/>
    <s v="BASE DE DATOS"/>
    <m/>
  </r>
  <r>
    <s v="24"/>
    <x v="1"/>
    <s v="ENEGEN"/>
    <s v="16379117"/>
    <s v="16379117"/>
    <x v="5"/>
    <s v="Circuito 7"/>
    <s v="S"/>
    <n v="14.096"/>
    <n v="14.096"/>
    <n v="59.893000000000001"/>
    <n v="3217.4140000000002"/>
    <n v="3277.3069999999998"/>
    <n v="0"/>
    <n v="0"/>
    <n v="0"/>
    <m/>
    <m/>
    <x v="0"/>
    <s v="ENEGEN16379117Circuito 7HI"/>
    <s v="ENEL Generación Perú S.A.A."/>
    <x v="16"/>
    <x v="16"/>
    <s v="C.S. Rubi"/>
    <x v="198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77.3069999999998"/>
    <n v="3.277307"/>
    <m/>
    <s v="-"/>
    <s v="-"/>
    <n v="0"/>
    <n v="4.5474735088646412E-13"/>
    <n v="46"/>
    <s v="BASE DE DATOS"/>
    <m/>
  </r>
  <r>
    <s v="24"/>
    <x v="1"/>
    <s v="ENEGEN"/>
    <s v="16379117"/>
    <s v="16379117"/>
    <x v="5"/>
    <s v="Circuito 8"/>
    <s v="S"/>
    <n v="14.096"/>
    <n v="14.096"/>
    <n v="60.777999999999999"/>
    <n v="3203.8870000000002"/>
    <n v="3264.665"/>
    <n v="0"/>
    <n v="0"/>
    <n v="0"/>
    <m/>
    <m/>
    <x v="0"/>
    <s v="ENEGEN16379117Circuito 8HI"/>
    <s v="ENEL Generación Perú S.A.A."/>
    <x v="16"/>
    <x v="16"/>
    <s v="C.S. Rubi"/>
    <x v="198"/>
    <s v="FV"/>
    <x v="6"/>
    <x v="318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64.665"/>
    <n v="3.2646649999999999"/>
    <m/>
    <s v="-"/>
    <s v="-"/>
    <n v="0"/>
    <n v="0"/>
    <n v="46"/>
    <s v="BASE DE DATOS"/>
    <m/>
  </r>
  <r>
    <s v="24"/>
    <x v="1"/>
    <s v="ENEGEN"/>
    <s v="16379117"/>
    <s v="16379117"/>
    <x v="5"/>
    <s v="Circuito 9"/>
    <s v="S"/>
    <n v="17.62"/>
    <n v="17.62"/>
    <n v="73.384"/>
    <n v="4032.6950000000002"/>
    <n v="4106.0789999999997"/>
    <n v="0"/>
    <n v="0"/>
    <n v="0"/>
    <m/>
    <m/>
    <x v="0"/>
    <s v="ENEGEN16379117Circuito 9HI"/>
    <s v="ENEL Generación Perú S.A.A."/>
    <x v="16"/>
    <x v="16"/>
    <s v="C.S. Rubi"/>
    <x v="198"/>
    <s v="FV"/>
    <x v="6"/>
    <x v="319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106.0789999999997"/>
    <n v="4.1060789999999994"/>
    <m/>
    <s v="-"/>
    <s v="-"/>
    <n v="0"/>
    <n v="0"/>
    <n v="46"/>
    <s v="BASE DE DATOS"/>
    <m/>
  </r>
  <r>
    <s v="24"/>
    <x v="1"/>
    <s v="ENEGEN"/>
    <s v="16379117"/>
    <s v="16379117"/>
    <x v="5"/>
    <s v="Circuito 10"/>
    <s v="S"/>
    <n v="14.096"/>
    <n v="14.096"/>
    <n v="59.104999999999997"/>
    <n v="3212.5360000000001"/>
    <n v="3271.6410000000001"/>
    <n v="0"/>
    <n v="0"/>
    <n v="0"/>
    <m/>
    <m/>
    <x v="0"/>
    <s v="ENEGEN16379117Circuito 10HI"/>
    <s v="ENEL Generación Perú S.A.A."/>
    <x v="16"/>
    <x v="16"/>
    <s v="C.S. Rubi"/>
    <x v="198"/>
    <s v="FV"/>
    <x v="6"/>
    <x v="320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71.6410000000001"/>
    <n v="3.2716410000000002"/>
    <m/>
    <s v="-"/>
    <s v="-"/>
    <n v="0"/>
    <n v="0"/>
    <n v="46"/>
    <s v="BASE DE DATOS"/>
    <m/>
  </r>
  <r>
    <s v="24"/>
    <x v="1"/>
    <s v="ENEGEN"/>
    <s v="17360815"/>
    <s v="17360815"/>
    <x v="5"/>
    <s v="Circuito 1"/>
    <s v="S"/>
    <n v="15.75"/>
    <n v="15.75"/>
    <n v="1557.568"/>
    <n v="2276.8829999999998"/>
    <n v="3834.451"/>
    <n v="0"/>
    <n v="0"/>
    <n v="0"/>
    <m/>
    <m/>
    <x v="0"/>
    <s v="ENEGEN17360815Circuito 1HI"/>
    <s v="ENEL Generación Perú S.A.A."/>
    <x v="16"/>
    <x v="16"/>
    <s v="C.E. Wayra"/>
    <x v="199"/>
    <s v="TE"/>
    <x v="7"/>
    <x v="311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3834.451"/>
    <n v="3.8344510000000001"/>
    <m/>
    <s v="-"/>
    <s v="-"/>
    <n v="0"/>
    <n v="0"/>
    <n v="46"/>
    <s v="BASE DE DATOS"/>
    <m/>
  </r>
  <r>
    <s v="24"/>
    <x v="1"/>
    <s v="ENEGEN"/>
    <s v="17360815"/>
    <s v="17360815"/>
    <x v="5"/>
    <s v="Circuito 2"/>
    <s v="S"/>
    <n v="18.899999999999999"/>
    <n v="18.899999999999999"/>
    <n v="2072.2640000000001"/>
    <n v="3040.058"/>
    <n v="5112.3220000000001"/>
    <n v="0"/>
    <n v="0"/>
    <n v="0"/>
    <m/>
    <m/>
    <x v="0"/>
    <s v="ENEGEN17360815Circuito 2HI"/>
    <s v="ENEL Generación Perú S.A.A."/>
    <x v="16"/>
    <x v="16"/>
    <s v="C.E. Wayra"/>
    <x v="199"/>
    <s v="TE"/>
    <x v="7"/>
    <x v="312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5112.3220000000001"/>
    <n v="5.1123219999999998"/>
    <m/>
    <s v="-"/>
    <s v="-"/>
    <n v="0"/>
    <n v="0"/>
    <n v="46"/>
    <s v="BASE DE DATOS"/>
    <m/>
  </r>
  <r>
    <s v="24"/>
    <x v="1"/>
    <s v="ENEGEN"/>
    <s v="17360815"/>
    <s v="17360815"/>
    <x v="5"/>
    <s v="Circuito 3"/>
    <s v="S"/>
    <n v="18.899999999999999"/>
    <n v="18.899999999999999"/>
    <n v="1900.288"/>
    <n v="2833.58"/>
    <n v="4733.8680000000004"/>
    <n v="0"/>
    <n v="0"/>
    <n v="0"/>
    <m/>
    <m/>
    <x v="0"/>
    <s v="ENEGEN17360815Circuito 3HI"/>
    <s v="ENEL Generación Perú S.A.A."/>
    <x v="16"/>
    <x v="16"/>
    <s v="C.E. Wayra"/>
    <x v="199"/>
    <s v="TE"/>
    <x v="7"/>
    <x v="313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733.8680000000004"/>
    <n v="4.7338680000000002"/>
    <m/>
    <s v="-"/>
    <s v="-"/>
    <n v="0"/>
    <n v="0"/>
    <n v="46"/>
    <s v="BASE DE DATOS"/>
    <m/>
  </r>
  <r>
    <s v="24"/>
    <x v="1"/>
    <s v="ENEGEN"/>
    <s v="17360815"/>
    <s v="17360815"/>
    <x v="5"/>
    <s v="Circuito 4"/>
    <s v="S"/>
    <n v="18.899999999999999"/>
    <n v="18.899999999999999"/>
    <n v="2128.4839999999999"/>
    <n v="3260.8290000000002"/>
    <n v="5389.3130000000001"/>
    <n v="0"/>
    <n v="0"/>
    <n v="0"/>
    <m/>
    <m/>
    <x v="0"/>
    <s v="ENEGEN17360815Circuito 4HI"/>
    <s v="ENEL Generación Perú S.A.A."/>
    <x v="16"/>
    <x v="16"/>
    <s v="C.E. Wayra"/>
    <x v="199"/>
    <s v="TE"/>
    <x v="7"/>
    <x v="314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5389.3130000000001"/>
    <n v="5.3893130000000005"/>
    <m/>
    <s v="-"/>
    <s v="-"/>
    <n v="0"/>
    <n v="0"/>
    <n v="46"/>
    <s v="BASE DE DATOS"/>
    <m/>
  </r>
  <r>
    <s v="24"/>
    <x v="1"/>
    <s v="ENEGEN"/>
    <s v="17360815"/>
    <s v="17360815"/>
    <x v="5"/>
    <s v="Circuito 5"/>
    <s v="S"/>
    <n v="22.05"/>
    <n v="22.05"/>
    <n v="2391.145"/>
    <n v="3821.4259999999999"/>
    <n v="6212.5709999999999"/>
    <n v="0"/>
    <n v="0"/>
    <n v="0"/>
    <m/>
    <m/>
    <x v="0"/>
    <s v="ENEGEN17360815Circuito 5HI"/>
    <s v="ENEL Generación Perú S.A.A."/>
    <x v="16"/>
    <x v="16"/>
    <s v="C.E. Wayra"/>
    <x v="199"/>
    <s v="TE"/>
    <x v="7"/>
    <x v="315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212.5709999999999"/>
    <n v="6.2125709999999996"/>
    <m/>
    <s v="-"/>
    <s v="-"/>
    <n v="0"/>
    <n v="0"/>
    <n v="46"/>
    <s v="BASE DE DATOS"/>
    <m/>
  </r>
  <r>
    <s v="24"/>
    <x v="1"/>
    <s v="ENEGEN"/>
    <s v="17360815"/>
    <s v="17360815"/>
    <x v="5"/>
    <s v="Circuito 6"/>
    <s v="S"/>
    <n v="15.75"/>
    <n v="15.75"/>
    <n v="1520.2349999999999"/>
    <n v="2356.3870000000002"/>
    <n v="3876.6219999999998"/>
    <n v="0"/>
    <n v="0"/>
    <n v="0"/>
    <m/>
    <m/>
    <x v="0"/>
    <s v="ENEGEN17360815Circuito 6HI"/>
    <s v="ENEL Generación Perú S.A.A."/>
    <x v="16"/>
    <x v="16"/>
    <s v="C.E. Wayra"/>
    <x v="199"/>
    <s v="TE"/>
    <x v="7"/>
    <x v="316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3876.6219999999998"/>
    <n v="3.8766219999999998"/>
    <m/>
    <s v="-"/>
    <s v="-"/>
    <n v="0"/>
    <n v="4.5474735088646412E-13"/>
    <n v="46"/>
    <s v="BASE DE DATOS"/>
    <m/>
  </r>
  <r>
    <s v="24"/>
    <x v="1"/>
    <s v="ENEGEN"/>
    <s v="17360815"/>
    <s v="17360815"/>
    <x v="5"/>
    <s v="Circuito 7"/>
    <s v="S"/>
    <n v="22.05"/>
    <n v="22.05"/>
    <n v="2353.1480000000001"/>
    <n v="3772.6439999999998"/>
    <n v="6125.7920000000004"/>
    <n v="0"/>
    <n v="0"/>
    <n v="0"/>
    <m/>
    <m/>
    <x v="0"/>
    <s v="ENEGEN17360815Circuito 7HI"/>
    <s v="ENEL Generación Perú S.A.A."/>
    <x v="16"/>
    <x v="16"/>
    <s v="C.E. Wayra"/>
    <x v="199"/>
    <s v="TE"/>
    <x v="7"/>
    <x v="317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125.7920000000004"/>
    <n v="6.1257920000000006"/>
    <m/>
    <s v="-"/>
    <s v="-"/>
    <n v="0"/>
    <n v="-9.0949470177292824E-13"/>
    <n v="46"/>
    <s v="BASE DE DATOS"/>
    <m/>
  </r>
  <r>
    <s v="24"/>
    <x v="1"/>
    <s v="ENEGEN"/>
    <s v="11375016"/>
    <s v="11375016"/>
    <x v="5"/>
    <s v="GR-1"/>
    <s v="S"/>
    <n v="0.35"/>
    <n v="0.34100000000000003"/>
    <n v="29.385999999999999"/>
    <n v="65.040999999999997"/>
    <n v="94.427000000000007"/>
    <n v="168"/>
    <n v="290"/>
    <n v="233.66"/>
    <m/>
    <m/>
    <x v="0"/>
    <s v="ENEGEN11375016GR-1HI"/>
    <s v="ENEL Generación Perú S.A.A."/>
    <x v="16"/>
    <x v="16"/>
    <s v="C.H. HER1"/>
    <x v="200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94.427000000000007"/>
    <n v="9.4427000000000011E-2"/>
    <m/>
    <s v="-"/>
    <s v="-"/>
    <n v="0"/>
    <n v="-1.4210854715202004E-14"/>
    <n v="46"/>
    <s v="BASE DE DATOS"/>
    <m/>
  </r>
  <r>
    <s v="24"/>
    <x v="1"/>
    <s v="ENEGEN"/>
    <s v="11375016"/>
    <s v="11375016"/>
    <x v="5"/>
    <s v="GR-2"/>
    <s v="S"/>
    <n v="0.35"/>
    <n v="0.33700000000000002"/>
    <n v="27.608000000000001"/>
    <n v="50.947000000000003"/>
    <n v="78.555000000000007"/>
    <n v="168"/>
    <n v="225.43"/>
    <n v="250.94"/>
    <m/>
    <m/>
    <x v="0"/>
    <s v="ENEGEN11375016GR-2HI"/>
    <s v="ENEL Generación Perú S.A.A."/>
    <x v="16"/>
    <x v="16"/>
    <s v="C.H. HER1"/>
    <x v="200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78.555000000000007"/>
    <n v="7.8555000000000014E-2"/>
    <m/>
    <s v="-"/>
    <s v="-"/>
    <n v="0"/>
    <n v="0"/>
    <n v="46"/>
    <s v="BASE DE DATOS"/>
    <m/>
  </r>
  <r>
    <s v="24"/>
    <x v="1"/>
    <s v="ENEGEN"/>
    <s v="16393520"/>
    <s v="16393520"/>
    <x v="5"/>
    <s v="Circuito 1"/>
    <s v="S"/>
    <n v="18.146999999999998"/>
    <n v="18.146999999999998"/>
    <n v="76.921000000000006"/>
    <n v="3678.6680000000001"/>
    <n v="3755.5889999999999"/>
    <n v="0"/>
    <n v="0"/>
    <n v="0"/>
    <m/>
    <m/>
    <x v="0"/>
    <s v="ENEGEN16393520Circuito 1HI"/>
    <s v="ENEL Generación Perú S.A.A."/>
    <x v="16"/>
    <x v="16"/>
    <s v="C.S Clemesi"/>
    <x v="201"/>
    <s v="FV"/>
    <x v="6"/>
    <x v="311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755.5889999999999"/>
    <n v="3.7555890000000001"/>
    <m/>
    <s v="-"/>
    <s v="-"/>
    <n v="0"/>
    <n v="0"/>
    <n v="46"/>
    <s v="BASE DE DATOS"/>
    <m/>
  </r>
  <r>
    <s v="24"/>
    <x v="1"/>
    <s v="ENEGEN"/>
    <s v="16393520"/>
    <s v="16393520"/>
    <x v="5"/>
    <s v="Circuito 2"/>
    <s v="S"/>
    <n v="18.146999999999998"/>
    <n v="18.146999999999998"/>
    <n v="79.040000000000006"/>
    <n v="3741.9740000000002"/>
    <n v="3821.0140000000001"/>
    <n v="0"/>
    <n v="0"/>
    <n v="0"/>
    <m/>
    <m/>
    <x v="0"/>
    <s v="ENEGEN16393520Circuito 2HI"/>
    <s v="ENEL Generación Perú S.A.A."/>
    <x v="16"/>
    <x v="16"/>
    <s v="C.S Clemesi"/>
    <x v="201"/>
    <s v="FV"/>
    <x v="6"/>
    <x v="312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821.0140000000001"/>
    <n v="3.8210139999999999"/>
    <m/>
    <s v="-"/>
    <s v="-"/>
    <n v="0"/>
    <n v="0"/>
    <n v="46"/>
    <s v="BASE DE DATOS"/>
    <m/>
  </r>
  <r>
    <s v="24"/>
    <x v="1"/>
    <s v="ENEGEN"/>
    <s v="16393520"/>
    <s v="16393520"/>
    <x v="5"/>
    <s v="Circuito 3"/>
    <s v="S"/>
    <n v="18.146999999999998"/>
    <n v="18.146999999999998"/>
    <n v="82.087000000000003"/>
    <n v="3775.5630000000001"/>
    <n v="3857.6489999999999"/>
    <n v="0"/>
    <n v="0"/>
    <n v="0"/>
    <m/>
    <m/>
    <x v="0"/>
    <s v="ENEGEN16393520Circuito 3HI"/>
    <s v="ENEL Generación Perú S.A.A."/>
    <x v="16"/>
    <x v="16"/>
    <s v="C.S Clemesi"/>
    <x v="201"/>
    <s v="FV"/>
    <x v="6"/>
    <x v="313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857.6489999999999"/>
    <n v="3.8576489999999999"/>
    <m/>
    <s v="-"/>
    <s v="-"/>
    <n v="0"/>
    <n v="1.0000000002037268E-3"/>
    <n v="46"/>
    <s v="BASE DE DATOS"/>
    <m/>
  </r>
  <r>
    <s v="24"/>
    <x v="1"/>
    <s v="ENEGEN"/>
    <s v="16393520"/>
    <s v="16393520"/>
    <x v="5"/>
    <s v="Circuito 4"/>
    <s v="S"/>
    <n v="18.146999999999998"/>
    <n v="18.146999999999998"/>
    <n v="84.091999999999999"/>
    <n v="3761.9870000000001"/>
    <n v="3846.08"/>
    <n v="0"/>
    <n v="0"/>
    <n v="0"/>
    <m/>
    <m/>
    <x v="0"/>
    <s v="ENEGEN16393520Circuito 4HI"/>
    <s v="ENEL Generación Perú S.A.A."/>
    <x v="16"/>
    <x v="16"/>
    <s v="C.S Clemesi"/>
    <x v="201"/>
    <s v="FV"/>
    <x v="6"/>
    <x v="314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846.08"/>
    <n v="3.8460799999999997"/>
    <m/>
    <s v="-"/>
    <s v="-"/>
    <n v="0"/>
    <n v="-9.9999999974897946E-4"/>
    <n v="46"/>
    <s v="BASE DE DATOS"/>
    <m/>
  </r>
  <r>
    <s v="24"/>
    <x v="1"/>
    <s v="ENEGEN"/>
    <s v="16393520"/>
    <s v="16393520"/>
    <x v="5"/>
    <s v="Circuito 5"/>
    <s v="S"/>
    <n v="18.146999999999998"/>
    <n v="18.146999999999998"/>
    <n v="82.89"/>
    <n v="3752.5439999999999"/>
    <n v="3835.4340000000002"/>
    <n v="0"/>
    <n v="0"/>
    <n v="0"/>
    <m/>
    <m/>
    <x v="0"/>
    <s v="ENEGEN16393520Circuito 5HI"/>
    <s v="ENEL Generación Perú S.A.A."/>
    <x v="16"/>
    <x v="16"/>
    <s v="C.S Clemesi"/>
    <x v="201"/>
    <s v="FV"/>
    <x v="6"/>
    <x v="315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835.4340000000002"/>
    <n v="3.8354340000000002"/>
    <m/>
    <s v="-"/>
    <s v="-"/>
    <n v="0"/>
    <n v="-4.5474735088646412E-13"/>
    <n v="46"/>
    <s v="BASE DE DATOS"/>
    <m/>
  </r>
  <r>
    <s v="24"/>
    <x v="1"/>
    <s v="ENEGEN"/>
    <s v="16393520"/>
    <s v="16393520"/>
    <x v="5"/>
    <s v="Circuito 6"/>
    <s v="S"/>
    <n v="12.098000000000001"/>
    <n v="12.098000000000001"/>
    <n v="56.27"/>
    <n v="2534.3510000000001"/>
    <n v="2590.6219999999998"/>
    <n v="0"/>
    <n v="0"/>
    <n v="0"/>
    <m/>
    <m/>
    <x v="0"/>
    <s v="ENEGEN16393520Circuito 6HI"/>
    <s v="ENEL Generación Perú S.A.A."/>
    <x v="16"/>
    <x v="16"/>
    <s v="C.S Clemesi"/>
    <x v="201"/>
    <s v="FV"/>
    <x v="6"/>
    <x v="316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2590.6219999999998"/>
    <n v="2.5906219999999998"/>
    <m/>
    <s v="-"/>
    <s v="-"/>
    <n v="0"/>
    <n v="-9.9999999974897946E-4"/>
    <n v="46"/>
    <s v="BASE DE DATOS"/>
    <m/>
  </r>
  <r>
    <s v="24"/>
    <x v="1"/>
    <s v="ENEGEN"/>
    <s v="16393520"/>
    <s v="16393520"/>
    <x v="5"/>
    <s v="Circuito 7"/>
    <s v="S"/>
    <n v="12.098000000000001"/>
    <n v="12.098000000000001"/>
    <n v="56.05"/>
    <n v="2545.16"/>
    <n v="2601.2089999999998"/>
    <n v="0"/>
    <n v="0"/>
    <n v="0"/>
    <m/>
    <m/>
    <x v="0"/>
    <s v="ENEGEN16393520Circuito 7HI"/>
    <s v="ENEL Generación Perú S.A.A."/>
    <x v="16"/>
    <x v="16"/>
    <s v="C.S Clemesi"/>
    <x v="201"/>
    <s v="FV"/>
    <x v="6"/>
    <x v="317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2601.2089999999998"/>
    <n v="2.6012089999999999"/>
    <m/>
    <s v="-"/>
    <s v="-"/>
    <n v="0"/>
    <n v="1.0000000002037268E-3"/>
    <n v="46"/>
    <s v="BASE DE DATOS"/>
    <m/>
  </r>
  <r>
    <s v="24"/>
    <x v="1"/>
    <s v="ENEGEN"/>
    <s v="17391920"/>
    <s v="17391920"/>
    <x v="5"/>
    <s v="Circuito 1"/>
    <s v="S"/>
    <n v="11.8"/>
    <n v="11.8"/>
    <n v="355.22"/>
    <n v="585.82399999999996"/>
    <n v="941.04399999999998"/>
    <n v="0"/>
    <n v="0"/>
    <n v="0"/>
    <m/>
    <m/>
    <x v="0"/>
    <s v="ENEGEN17391920Circuito 1HI"/>
    <s v="ENEL Generación Perú S.A.A."/>
    <x v="16"/>
    <x v="16"/>
    <s v="C.E. Wayra Extensión"/>
    <x v="202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941.04399999999998"/>
    <n v="0.94104399999999999"/>
    <m/>
    <s v="-"/>
    <s v="-"/>
    <n v="0"/>
    <n v="0"/>
    <n v="46"/>
    <s v="BASE DE DATOS"/>
    <m/>
  </r>
  <r>
    <s v="24"/>
    <x v="1"/>
    <s v="ENEGEN"/>
    <s v="17391920"/>
    <s v="17391920"/>
    <x v="5"/>
    <s v="Circuito 2"/>
    <s v="S"/>
    <n v="17.7"/>
    <n v="17.7"/>
    <n v="957.17100000000005"/>
    <n v="1747.9169999999999"/>
    <n v="2705.0880000000002"/>
    <n v="0"/>
    <n v="0"/>
    <n v="0"/>
    <m/>
    <m/>
    <x v="0"/>
    <s v="ENEGEN17391920Circuito 2HI"/>
    <s v="ENEL Generación Perú S.A.A."/>
    <x v="16"/>
    <x v="16"/>
    <s v="C.E. Wayra Extensión"/>
    <x v="202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705.0880000000002"/>
    <n v="2.7050880000000004"/>
    <m/>
    <s v="-"/>
    <s v="-"/>
    <n v="0"/>
    <n v="-4.5474735088646412E-13"/>
    <n v="46"/>
    <s v="BASE DE DATOS"/>
    <m/>
  </r>
  <r>
    <s v="24"/>
    <x v="1"/>
    <s v="ENEGEN"/>
    <s v="17391920"/>
    <s v="17391920"/>
    <x v="5"/>
    <s v="Circuito 3"/>
    <s v="S"/>
    <n v="11.8"/>
    <n v="11.8"/>
    <n v="547.19399999999996"/>
    <n v="841.245"/>
    <n v="1388.4390000000001"/>
    <n v="0"/>
    <n v="0"/>
    <n v="0"/>
    <m/>
    <m/>
    <x v="0"/>
    <s v="ENEGEN17391920Circuito 3HI"/>
    <s v="ENEL Generación Perú S.A.A."/>
    <x v="16"/>
    <x v="16"/>
    <s v="C.E. Wayra Extensión"/>
    <x v="202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388.4390000000001"/>
    <n v="1.388439"/>
    <m/>
    <s v="-"/>
    <s v="-"/>
    <n v="0"/>
    <n v="-2.2737367544323206E-13"/>
    <n v="46"/>
    <s v="BASE DE DATOS"/>
    <m/>
  </r>
  <r>
    <s v="24"/>
    <x v="1"/>
    <s v="ENEGEN"/>
    <s v="17391920"/>
    <s v="17391920"/>
    <x v="5"/>
    <s v="Circuito 4"/>
    <s v="S"/>
    <n v="17.7"/>
    <n v="17.7"/>
    <n v="982.54700000000003"/>
    <n v="1746.9380000000001"/>
    <n v="2729.4850000000001"/>
    <n v="0"/>
    <n v="0"/>
    <n v="0"/>
    <m/>
    <m/>
    <x v="0"/>
    <s v="ENEGEN17391920Circuito 4HI"/>
    <s v="ENEL Generación Perú S.A.A."/>
    <x v="16"/>
    <x v="16"/>
    <s v="C.E. Wayra Extensión"/>
    <x v="202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729.4850000000001"/>
    <n v="2.7294849999999999"/>
    <m/>
    <s v="-"/>
    <s v="-"/>
    <n v="0"/>
    <n v="0"/>
    <n v="46"/>
    <s v="BASE DE DATOS"/>
    <m/>
  </r>
  <r>
    <s v="24"/>
    <x v="1"/>
    <s v="ENEGEN"/>
    <s v="17391920"/>
    <s v="17391920"/>
    <x v="5"/>
    <s v="Circuito 5"/>
    <s v="S"/>
    <n v="17.7"/>
    <n v="17.7"/>
    <n v="1053.7449999999999"/>
    <n v="1776.4670000000001"/>
    <n v="2830.212"/>
    <n v="0"/>
    <n v="0"/>
    <n v="0"/>
    <m/>
    <m/>
    <x v="0"/>
    <s v="ENEGEN17391920Circuito 5HI"/>
    <s v="ENEL Generación Perú S.A.A."/>
    <x v="16"/>
    <x v="16"/>
    <s v="C.E. Wayra Extensión"/>
    <x v="202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830.212"/>
    <n v="2.830212"/>
    <m/>
    <s v="-"/>
    <s v="-"/>
    <n v="0"/>
    <n v="0"/>
    <n v="46"/>
    <s v="BASE DE DATOS"/>
    <m/>
  </r>
  <r>
    <s v="24"/>
    <x v="1"/>
    <s v="ENEGEN"/>
    <s v="17391920"/>
    <s v="17391920"/>
    <x v="5"/>
    <s v="Circuito 6"/>
    <s v="S"/>
    <n v="17.7"/>
    <n v="17.7"/>
    <n v="27.722000000000001"/>
    <n v="34.601999999999997"/>
    <n v="62.323"/>
    <n v="0"/>
    <n v="0"/>
    <n v="0"/>
    <m/>
    <m/>
    <x v="0"/>
    <s v="ENEGEN17391920Circuito 6HI"/>
    <s v="ENEL Generación Perú S.A.A."/>
    <x v="16"/>
    <x v="16"/>
    <s v="C.E. Wayra Extensión"/>
    <x v="202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2.323"/>
    <n v="6.2323000000000003E-2"/>
    <m/>
    <s v="-"/>
    <s v="-"/>
    <n v="0"/>
    <n v="9.9999999999766942E-4"/>
    <n v="46"/>
    <s v="BASE DE DATOS"/>
    <m/>
  </r>
  <r>
    <s v="24"/>
    <x v="1"/>
    <s v="ENEGEN"/>
    <s v="17391920"/>
    <s v="17391920"/>
    <x v="5"/>
    <s v="Circuito 7"/>
    <s v="S"/>
    <n v="11.8"/>
    <n v="11.8"/>
    <n v="1027.8340000000001"/>
    <n v="1648.154"/>
    <n v="2675.989"/>
    <n v="0"/>
    <n v="0"/>
    <n v="0"/>
    <m/>
    <m/>
    <x v="0"/>
    <s v="ENEGEN17391920Circuito 7HI"/>
    <s v="ENEL Generación Perú S.A.A."/>
    <x v="16"/>
    <x v="16"/>
    <s v="C.E. Wayra Extensión"/>
    <x v="202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675.989"/>
    <n v="2.675989"/>
    <m/>
    <s v="-"/>
    <s v="-"/>
    <n v="0"/>
    <n v="-9.9999999974897946E-4"/>
    <n v="46"/>
    <s v="BASE DE DATOS"/>
    <m/>
  </r>
  <r>
    <s v="24"/>
    <x v="1"/>
    <s v="ENEGEN"/>
    <s v="17391920"/>
    <s v="17391920"/>
    <x v="5"/>
    <s v="Circuito 8"/>
    <s v="S"/>
    <n v="17.7"/>
    <n v="17.7"/>
    <n v="24.55"/>
    <n v="19.071000000000002"/>
    <n v="43.621000000000002"/>
    <n v="0"/>
    <n v="0"/>
    <n v="0"/>
    <m/>
    <m/>
    <x v="0"/>
    <s v="ENEGEN17391920Circuito 8HI"/>
    <s v="ENEL Generación Perú S.A.A."/>
    <x v="16"/>
    <x v="16"/>
    <s v="C.E. Wayra Extensión"/>
    <x v="202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3.621000000000002"/>
    <n v="4.3621E-2"/>
    <m/>
    <s v="-"/>
    <s v="-"/>
    <n v="0"/>
    <n v="0"/>
    <n v="46"/>
    <s v="BASE DE DATOS"/>
    <m/>
  </r>
  <r>
    <s v="24"/>
    <x v="1"/>
    <s v="ENEGEN"/>
    <s v="17391920"/>
    <s v="17391920"/>
    <x v="5"/>
    <s v="Circuito 9"/>
    <s v="S"/>
    <n v="17.7"/>
    <n v="17.7"/>
    <n v="0.01"/>
    <n v="2.1999999999999999E-2"/>
    <n v="3.3000000000000002E-2"/>
    <n v="0"/>
    <n v="0"/>
    <n v="0"/>
    <m/>
    <m/>
    <x v="0"/>
    <s v="ENEGEN17391920Circuito 9HI"/>
    <s v="ENEL Generación Perú S.A.A."/>
    <x v="16"/>
    <x v="16"/>
    <s v="C.E. Wayra Extensión"/>
    <x v="202"/>
    <s v="TE"/>
    <x v="7"/>
    <x v="319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.3000000000000002E-2"/>
    <n v="3.3000000000000003E-5"/>
    <m/>
    <s v="-"/>
    <s v="-"/>
    <n v="0"/>
    <n v="-1.0000000000000009E-3"/>
    <n v="46"/>
    <s v="BASE DE DATOS"/>
    <m/>
  </r>
  <r>
    <s v="24"/>
    <x v="1"/>
    <s v="ENEGEN"/>
    <s v="17391920"/>
    <s v="17391920"/>
    <x v="5"/>
    <s v="Circuito 10"/>
    <s v="S"/>
    <n v="17.7"/>
    <n v="17.7"/>
    <n v="0"/>
    <n v="0"/>
    <n v="0"/>
    <n v="0"/>
    <n v="0"/>
    <n v="0"/>
    <m/>
    <m/>
    <x v="0"/>
    <s v="ENEGEN17391920Circuito 10HI"/>
    <s v="ENEL Generación Perú S.A.A."/>
    <x v="16"/>
    <x v="16"/>
    <s v="C.E. Wayra Extensión"/>
    <x v="202"/>
    <s v="TE"/>
    <x v="7"/>
    <x v="320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0"/>
    <n v="0"/>
    <m/>
    <s v="-"/>
    <s v="-"/>
    <n v="0"/>
    <n v="0"/>
    <n v="46"/>
    <s v="BASE DE DATOS"/>
    <m/>
  </r>
  <r>
    <s v="24"/>
    <x v="1"/>
    <s v="ENEGEN"/>
    <s v="17391920"/>
    <s v="17391920"/>
    <x v="5"/>
    <s v="Circuito 11"/>
    <s v="S"/>
    <n v="17.7"/>
    <n v="17.7"/>
    <n v="0"/>
    <n v="0"/>
    <n v="0"/>
    <n v="0"/>
    <n v="0"/>
    <n v="0"/>
    <m/>
    <m/>
    <x v="0"/>
    <s v="ENEGEN17391920Circuito 11HI"/>
    <s v="ENEL Generación Perú S.A.A."/>
    <x v="16"/>
    <x v="16"/>
    <s v="C.E. Wayra Extensión"/>
    <x v="202"/>
    <s v="TE"/>
    <x v="7"/>
    <x v="32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0"/>
    <n v="0"/>
    <m/>
    <s v="-"/>
    <s v="-"/>
    <n v="0"/>
    <n v="0"/>
    <n v="46"/>
    <s v="BASE DE DATOS"/>
    <m/>
  </r>
  <r>
    <s v="24"/>
    <x v="0"/>
    <s v="CHINAN"/>
    <s v="11068096"/>
    <s v="11068096"/>
    <x v="5"/>
    <s v="GR-1"/>
    <s v="S"/>
    <n v="42.3"/>
    <n v="43.113999999999997"/>
    <n v="6961.1750000000002"/>
    <n v="20546.526999999998"/>
    <n v="27507.702000000001"/>
    <n v="0"/>
    <n v="651.55999999999995"/>
    <n v="92.44"/>
    <m/>
    <m/>
    <x v="0"/>
    <s v="CHINAN11068096GR-1HI"/>
    <s v="Chinango S.A.C"/>
    <x v="51"/>
    <x v="51"/>
    <s v="C. H. Yanango"/>
    <x v="203"/>
    <s v="HI"/>
    <x v="5"/>
    <x v="307"/>
    <x v="2"/>
    <s v="Instalado"/>
    <s v="Operativo"/>
    <s v="Generadora"/>
    <x v="0"/>
    <x v="0"/>
    <x v="0"/>
    <x v="0"/>
    <s v="Privado"/>
    <s v="JUNIN"/>
    <s v="JUNIN"/>
    <s v="CHANCHAMAYO"/>
    <s v="SAN RAMÓN"/>
    <n v="0"/>
    <x v="8"/>
    <n v="0"/>
    <x v="0"/>
    <x v="0"/>
    <x v="0"/>
    <s v="MWh"/>
    <n v="27507.702000000001"/>
    <n v="27.507702000000002"/>
    <m/>
    <n v="3.5249999999999999"/>
    <n v="3.5928333333333331"/>
    <n v="0"/>
    <n v="-3.637978807091713E-12"/>
    <n v="12"/>
    <s v="BASE DE DATOS"/>
    <m/>
  </r>
  <r>
    <s v="24"/>
    <x v="0"/>
    <s v="CHINAN"/>
    <s v="11082197"/>
    <s v="11082197"/>
    <x v="5"/>
    <s v="GR-1"/>
    <s v="S"/>
    <n v="71.400000000000006"/>
    <n v="77.643000000000001"/>
    <n v="14162.664000000001"/>
    <n v="42470.838000000003"/>
    <n v="56633.502"/>
    <n v="0"/>
    <n v="744"/>
    <n v="0"/>
    <m/>
    <m/>
    <x v="0"/>
    <s v="CHINAN11082197GR-1HI"/>
    <s v="Chinango S.A.C"/>
    <x v="51"/>
    <x v="51"/>
    <s v="C. H. Chimay"/>
    <x v="204"/>
    <s v="HI"/>
    <x v="5"/>
    <x v="307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56633.502"/>
    <n v="56.633502"/>
    <m/>
    <n v="6.375"/>
    <n v="6.4702500000000001"/>
    <n v="0"/>
    <n v="7.2759576141834259E-12"/>
    <n v="12"/>
    <s v="BASE DE DATOS"/>
    <m/>
  </r>
  <r>
    <s v="24"/>
    <x v="0"/>
    <s v="CHINAN"/>
    <s v="11082197"/>
    <s v="11082197"/>
    <x v="5"/>
    <s v="GR-2"/>
    <s v="S"/>
    <n v="71.400000000000006"/>
    <n v="74.698999999999998"/>
    <n v="13496.874"/>
    <n v="38335.550999999999"/>
    <n v="51832.425000000003"/>
    <n v="0"/>
    <n v="730.51"/>
    <n v="13.49"/>
    <m/>
    <m/>
    <x v="0"/>
    <s v="CHINAN11082197GR-2HI"/>
    <s v="Chinango S.A.C"/>
    <x v="51"/>
    <x v="51"/>
    <s v="C. H. Chimay"/>
    <x v="204"/>
    <s v="HI"/>
    <x v="5"/>
    <x v="308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51832.425000000003"/>
    <n v="51.832425000000001"/>
    <m/>
    <n v="6.375"/>
    <n v="6.2249166666666662"/>
    <n v="0"/>
    <n v="0"/>
    <n v="12"/>
    <s v="BASE DE DATOS"/>
    <m/>
  </r>
  <r>
    <s v="24"/>
    <x v="1"/>
    <s v="CHINAN"/>
    <s v="11068096"/>
    <s v="11068096"/>
    <x v="5"/>
    <s v="GR-1"/>
    <s v="S"/>
    <n v="42.3"/>
    <n v="43.113999999999997"/>
    <n v="6172.6059999999998"/>
    <n v="18157.724999999999"/>
    <n v="24330.330999999998"/>
    <n v="0"/>
    <n v="583.84"/>
    <n v="112.16"/>
    <m/>
    <m/>
    <x v="0"/>
    <s v="CHINAN11068096GR-1HI"/>
    <s v="Chinango S.A.C"/>
    <x v="51"/>
    <x v="51"/>
    <s v="C. H. Yanango"/>
    <x v="203"/>
    <s v="HI"/>
    <x v="5"/>
    <x v="307"/>
    <x v="2"/>
    <s v="Instalado"/>
    <s v="Operativo"/>
    <s v="Generadora"/>
    <x v="0"/>
    <x v="0"/>
    <x v="0"/>
    <x v="0"/>
    <s v="Privado"/>
    <s v="JUNIN"/>
    <s v="JUNIN"/>
    <s v="CHANCHAMAYO"/>
    <s v="SAN RAMÓN"/>
    <n v="0"/>
    <x v="8"/>
    <n v="0"/>
    <x v="0"/>
    <x v="0"/>
    <x v="0"/>
    <s v="MWh"/>
    <n v="24330.330999999998"/>
    <n v="24.330330999999997"/>
    <m/>
    <n v="3.5249999999999999"/>
    <n v="3.5928333333333331"/>
    <n v="0"/>
    <n v="0"/>
    <n v="12"/>
    <s v="BASE DE DATOS"/>
    <m/>
  </r>
  <r>
    <s v="24"/>
    <x v="1"/>
    <s v="CHINAN"/>
    <s v="11082197"/>
    <s v="11082197"/>
    <x v="5"/>
    <s v="GR-1"/>
    <s v="S"/>
    <n v="71.400000000000006"/>
    <n v="77.643000000000001"/>
    <n v="12581.215"/>
    <n v="37708.966999999997"/>
    <n v="50290.182000000001"/>
    <n v="32.93"/>
    <n v="663.07"/>
    <n v="32.93"/>
    <m/>
    <m/>
    <x v="0"/>
    <s v="CHINAN11082197GR-1HI"/>
    <s v="Chinango S.A.C"/>
    <x v="51"/>
    <x v="51"/>
    <s v="C. H. Chimay"/>
    <x v="204"/>
    <s v="HI"/>
    <x v="5"/>
    <x v="307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50290.182000000001"/>
    <n v="50.290182000000001"/>
    <m/>
    <n v="6.375"/>
    <n v="6.4702500000000001"/>
    <n v="0"/>
    <n v="0"/>
    <n v="12"/>
    <s v="BASE DE DATOS"/>
    <m/>
  </r>
  <r>
    <s v="24"/>
    <x v="1"/>
    <s v="CHINAN"/>
    <s v="11082197"/>
    <s v="11082197"/>
    <x v="5"/>
    <s v="GR-2"/>
    <s v="S"/>
    <n v="71.400000000000006"/>
    <n v="74.698999999999998"/>
    <n v="11634.834000000001"/>
    <n v="33182.517999999996"/>
    <n v="44817.351999999999"/>
    <n v="0"/>
    <n v="652.80999999999995"/>
    <n v="43.19"/>
    <m/>
    <m/>
    <x v="0"/>
    <s v="CHINAN11082197GR-2HI"/>
    <s v="Chinango S.A.C"/>
    <x v="51"/>
    <x v="51"/>
    <s v="C. H. Chimay"/>
    <x v="204"/>
    <s v="HI"/>
    <x v="5"/>
    <x v="308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44817.351999999999"/>
    <n v="44.817352"/>
    <m/>
    <n v="6.375"/>
    <n v="6.2249166666666662"/>
    <n v="0"/>
    <n v="0"/>
    <n v="12"/>
    <s v="BASE DE DATOS"/>
    <m/>
  </r>
  <r>
    <s v="24"/>
    <x v="0"/>
    <s v="VILLAC"/>
    <s v="00300344"/>
    <s v="00300344"/>
    <x v="5"/>
    <s v="G-1"/>
    <s v="S"/>
    <n v="1.67"/>
    <n v="1.5329999999999999"/>
    <n v="163.72800000000001"/>
    <n v="680.63300000000004"/>
    <n v="844.36099999999999"/>
    <n v="76.03"/>
    <n v="567"/>
    <n v="0"/>
    <m/>
    <m/>
    <x v="0"/>
    <s v="VILLAC00300344G-1HI"/>
    <s v="COELVISA Consorcio El‚ctrico Villacur¡ S.A.C."/>
    <x v="18"/>
    <x v="18"/>
    <s v="C. H. Coelvihidro 1 - Quipico"/>
    <x v="205"/>
    <s v="HI"/>
    <x v="5"/>
    <x v="28"/>
    <x v="2"/>
    <s v="Instalado"/>
    <s v="Operativo"/>
    <s v="Distribuidora"/>
    <x v="0"/>
    <x v="0"/>
    <x v="1"/>
    <x v="0"/>
    <s v="Privado"/>
    <s v="LIMA"/>
    <s v="LIMA"/>
    <s v="HUAURA"/>
    <s v="SAYAN"/>
    <n v="0"/>
    <x v="8"/>
    <n v="0"/>
    <x v="0"/>
    <x v="0"/>
    <x v="0"/>
    <s v="MWh"/>
    <n v="844.36099999999999"/>
    <n v="0.84436100000000003"/>
    <m/>
    <n v="0.13916666666666666"/>
    <n v="0.11391666666666667"/>
    <n v="0"/>
    <n v="1.1368683772161603E-13"/>
    <n v="18"/>
    <s v="BASE DE DATOS"/>
    <m/>
  </r>
  <r>
    <s v="24"/>
    <x v="1"/>
    <s v="VILLAC"/>
    <s v="00300344"/>
    <s v="00300344"/>
    <x v="5"/>
    <s v="G-1"/>
    <s v="S"/>
    <n v="1.67"/>
    <n v="1.4790000000000001"/>
    <n v="166.09299999999999"/>
    <n v="688.48400000000004"/>
    <n v="854.577"/>
    <n v="24.59"/>
    <n v="693.29"/>
    <n v="0"/>
    <m/>
    <m/>
    <x v="0"/>
    <s v="VILLAC00300344G-1HI"/>
    <s v="COELVISA Consorcio El‚ctrico Villacur¡ S.A.C."/>
    <x v="18"/>
    <x v="18"/>
    <s v="C. H. Coelvihidro 1 - Quipico"/>
    <x v="205"/>
    <s v="HI"/>
    <x v="5"/>
    <x v="28"/>
    <x v="2"/>
    <s v="Instalado"/>
    <s v="Operativo"/>
    <s v="Distribuidora"/>
    <x v="0"/>
    <x v="0"/>
    <x v="1"/>
    <x v="0"/>
    <s v="Privado"/>
    <s v="LIMA"/>
    <s v="LIMA"/>
    <s v="HUAURA"/>
    <s v="SAYAN"/>
    <n v="0"/>
    <x v="8"/>
    <n v="0"/>
    <x v="0"/>
    <x v="0"/>
    <x v="0"/>
    <s v="MWh"/>
    <n v="854.577"/>
    <n v="0.85457700000000003"/>
    <m/>
    <n v="0.13916666666666666"/>
    <n v="0.11391666666666667"/>
    <n v="0"/>
    <n v="0"/>
    <n v="18"/>
    <s v="BASE DE DATOS"/>
    <m/>
  </r>
  <r>
    <s v="24"/>
    <x v="0"/>
    <s v="ENEOLI"/>
    <s v="17266210"/>
    <s v="17266210"/>
    <x v="5"/>
    <s v="G1"/>
    <s v="S"/>
    <n v="80"/>
    <n v="80"/>
    <n v="7501.0150000000003"/>
    <n v="19778.368999999999"/>
    <n v="27279.383999999998"/>
    <n v="0"/>
    <n v="720"/>
    <n v="0"/>
    <m/>
    <m/>
    <x v="0"/>
    <s v="ENEOLI17266210G1HI"/>
    <s v="Energía Eólica S.A."/>
    <x v="52"/>
    <x v="52"/>
    <s v="C.E. Cupisnique"/>
    <x v="206"/>
    <s v="TE"/>
    <x v="7"/>
    <x v="36"/>
    <x v="4"/>
    <s v="Instalado"/>
    <s v="Operativo"/>
    <s v="Generadora"/>
    <x v="0"/>
    <x v="0"/>
    <x v="0"/>
    <x v="0"/>
    <s v="Privado"/>
    <s v="LA LIBERTAD"/>
    <s v="LA LIBERTAD"/>
    <s v="PACASMAYO"/>
    <s v="SAN PEDRO DE LLOC"/>
    <n v="0"/>
    <x v="10"/>
    <n v="0"/>
    <x v="1"/>
    <x v="2"/>
    <x v="0"/>
    <s v="MWh"/>
    <n v="27279.383999999998"/>
    <n v="27.279383999999997"/>
    <m/>
    <n v="6.666666666666667"/>
    <n v="6.666666666666667"/>
    <n v="0"/>
    <n v="0"/>
    <n v="48"/>
    <s v="BASE DE DATOS"/>
    <m/>
  </r>
  <r>
    <s v="24"/>
    <x v="0"/>
    <s v="ENEOLI"/>
    <s v="17266310"/>
    <s v="17266310"/>
    <x v="5"/>
    <s v="G1"/>
    <s v="S"/>
    <n v="30"/>
    <n v="30"/>
    <n v="2299.7809999999999"/>
    <n v="7365.6909999999998"/>
    <n v="9665.4719999999998"/>
    <n v="0"/>
    <n v="720"/>
    <n v="0"/>
    <m/>
    <m/>
    <x v="0"/>
    <s v="ENEOLI17266310G1HI"/>
    <s v="Energía Eólica S.A."/>
    <x v="52"/>
    <x v="52"/>
    <s v="C.E. Talara"/>
    <x v="207"/>
    <s v="TE"/>
    <x v="7"/>
    <x v="36"/>
    <x v="4"/>
    <s v="Instalado"/>
    <s v="Operativo"/>
    <s v="Generadora"/>
    <x v="0"/>
    <x v="0"/>
    <x v="0"/>
    <x v="0"/>
    <s v="Privado"/>
    <s v="PIURA"/>
    <s v="PIURA"/>
    <s v="TALARA "/>
    <s v="PARIÑAS"/>
    <n v="0"/>
    <x v="10"/>
    <n v="0"/>
    <x v="1"/>
    <x v="2"/>
    <x v="0"/>
    <s v="MWh"/>
    <n v="9665.4719999999998"/>
    <n v="9.6654719999999994"/>
    <m/>
    <n v="2.5"/>
    <n v="2.5"/>
    <n v="0"/>
    <n v="0"/>
    <n v="48"/>
    <s v="BASE DE DATOS"/>
    <m/>
  </r>
  <r>
    <s v="24"/>
    <x v="0"/>
    <s v="ERENSR"/>
    <s v="17394220"/>
    <s v="17394220"/>
    <x v="5"/>
    <s v="Circuito 1"/>
    <s v="S"/>
    <n v="17.7"/>
    <n v="17.7"/>
    <n v="1041.6600000000001"/>
    <n v="3240.66"/>
    <n v="4282.32"/>
    <n v="0"/>
    <n v="724"/>
    <n v="0"/>
    <m/>
    <m/>
    <x v="0"/>
    <s v="ERENSR17394220Circuito 1HI"/>
    <s v="Energía Renovable del Sur S.A."/>
    <x v="53"/>
    <x v="53"/>
    <s v="C.E. San Juan"/>
    <x v="208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282.32"/>
    <n v="4.2823199999999995"/>
    <m/>
    <n v="1.4749999999999999"/>
    <n v="1.4749999999999999"/>
    <n v="0"/>
    <n v="0"/>
    <n v="49"/>
    <s v="BASE DE DATOS"/>
    <m/>
  </r>
  <r>
    <s v="24"/>
    <x v="0"/>
    <s v="ERENSR"/>
    <s v="17394220"/>
    <s v="17394220"/>
    <x v="5"/>
    <s v="Circuito 2"/>
    <s v="S"/>
    <n v="17.7"/>
    <n v="17.7"/>
    <n v="1041.6600000000001"/>
    <n v="3240.66"/>
    <n v="4282.32"/>
    <n v="0"/>
    <n v="724"/>
    <n v="0"/>
    <m/>
    <m/>
    <x v="0"/>
    <s v="ERENSR17394220Circuito 2HI"/>
    <s v="Energía Renovable del Sur S.A."/>
    <x v="53"/>
    <x v="53"/>
    <s v="C.E. San Juan"/>
    <x v="208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282.32"/>
    <n v="4.2823199999999995"/>
    <m/>
    <n v="1.4749999999999999"/>
    <n v="1.4749999999999999"/>
    <n v="0"/>
    <n v="0"/>
    <n v="49"/>
    <s v="BASE DE DATOS"/>
    <m/>
  </r>
  <r>
    <s v="24"/>
    <x v="0"/>
    <s v="ERENSR"/>
    <s v="17394220"/>
    <s v="17394220"/>
    <x v="5"/>
    <s v="Circuito 3"/>
    <s v="S"/>
    <n v="17.7"/>
    <n v="17.7"/>
    <n v="1041.6600000000001"/>
    <n v="3240.66"/>
    <n v="4282.32"/>
    <n v="0"/>
    <n v="724"/>
    <n v="0"/>
    <m/>
    <m/>
    <x v="0"/>
    <s v="ERENSR17394220Circuito 3HI"/>
    <s v="Energía Renovable del Sur S.A."/>
    <x v="53"/>
    <x v="53"/>
    <s v="C.E. San Juan"/>
    <x v="208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282.32"/>
    <n v="4.2823199999999995"/>
    <m/>
    <n v="1.4749999999999999"/>
    <n v="1.4749999999999999"/>
    <n v="0"/>
    <n v="0"/>
    <n v="49"/>
    <s v="BASE DE DATOS"/>
    <m/>
  </r>
  <r>
    <s v="24"/>
    <x v="0"/>
    <s v="ERENSR"/>
    <s v="17394220"/>
    <s v="17394220"/>
    <x v="5"/>
    <s v="Circuito 4"/>
    <s v="S"/>
    <n v="17.7"/>
    <n v="17.7"/>
    <n v="1041.6600000000001"/>
    <n v="3240.66"/>
    <n v="4282.32"/>
    <n v="0"/>
    <n v="724"/>
    <n v="0"/>
    <m/>
    <m/>
    <x v="0"/>
    <s v="ERENSR17394220Circuito 4HI"/>
    <s v="Energía Renovable del Sur S.A."/>
    <x v="53"/>
    <x v="53"/>
    <s v="C.E. San Juan"/>
    <x v="208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282.32"/>
    <n v="4.2823199999999995"/>
    <m/>
    <n v="1.4749999999999999"/>
    <n v="1.4749999999999999"/>
    <n v="0"/>
    <n v="0"/>
    <n v="49"/>
    <s v="BASE DE DATOS"/>
    <m/>
  </r>
  <r>
    <s v="24"/>
    <x v="0"/>
    <s v="ERENSR"/>
    <s v="17394220"/>
    <s v="17394220"/>
    <x v="5"/>
    <s v="Circuito 5"/>
    <s v="S"/>
    <n v="17.7"/>
    <n v="17.7"/>
    <n v="1041.6600000000001"/>
    <n v="3240.66"/>
    <n v="4282.32"/>
    <n v="0"/>
    <n v="724"/>
    <n v="0"/>
    <m/>
    <m/>
    <x v="0"/>
    <s v="ERENSR17394220Circuito 5HI"/>
    <s v="Energía Renovable del Sur S.A."/>
    <x v="53"/>
    <x v="53"/>
    <s v="C.E. San Juan"/>
    <x v="208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282.32"/>
    <n v="4.2823199999999995"/>
    <m/>
    <n v="1.4749999999999999"/>
    <n v="1.4749999999999999"/>
    <n v="0"/>
    <n v="0"/>
    <n v="49"/>
    <s v="BASE DE DATOS"/>
    <m/>
  </r>
  <r>
    <s v="24"/>
    <x v="0"/>
    <s v="ERENSR"/>
    <s v="17394220"/>
    <s v="17394220"/>
    <x v="5"/>
    <s v="Circuito 6"/>
    <s v="S"/>
    <n v="17.7"/>
    <n v="17.7"/>
    <n v="1041.6600000000001"/>
    <n v="3240.66"/>
    <n v="4282.32"/>
    <n v="0"/>
    <n v="724"/>
    <n v="0"/>
    <m/>
    <m/>
    <x v="0"/>
    <s v="ERENSR17394220Circuito 6HI"/>
    <s v="Energía Renovable del Sur S.A."/>
    <x v="53"/>
    <x v="53"/>
    <s v="C.E. San Juan"/>
    <x v="208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282.32"/>
    <n v="4.2823199999999995"/>
    <m/>
    <n v="1.4749999999999999"/>
    <n v="1.4749999999999999"/>
    <n v="0"/>
    <n v="0"/>
    <n v="49"/>
    <s v="BASE DE DATOS"/>
    <m/>
  </r>
  <r>
    <s v="24"/>
    <x v="0"/>
    <s v="ERENSR"/>
    <s v="17394220"/>
    <s v="17394220"/>
    <x v="5"/>
    <s v="Circuito 7"/>
    <s v="S"/>
    <n v="17.7"/>
    <n v="17.7"/>
    <n v="1041.6600000000001"/>
    <n v="3240.66"/>
    <n v="4282.32"/>
    <n v="0"/>
    <n v="724"/>
    <n v="0"/>
    <m/>
    <m/>
    <x v="0"/>
    <s v="ERENSR17394220Circuito 7HI"/>
    <s v="Energía Renovable del Sur S.A."/>
    <x v="53"/>
    <x v="53"/>
    <s v="C.E. San Juan"/>
    <x v="208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282.32"/>
    <n v="4.2823199999999995"/>
    <m/>
    <n v="1.4749999999999999"/>
    <n v="1.4749999999999999"/>
    <n v="0"/>
    <n v="0"/>
    <n v="49"/>
    <s v="BASE DE DATOS"/>
    <m/>
  </r>
  <r>
    <s v="24"/>
    <x v="0"/>
    <s v="ERENSR"/>
    <s v="17394220"/>
    <s v="17394220"/>
    <x v="5"/>
    <s v="Circuito 8"/>
    <s v="S"/>
    <n v="11.8"/>
    <n v="11.8"/>
    <n v="694.44"/>
    <n v="2160.44"/>
    <n v="2854.88"/>
    <n v="0"/>
    <n v="724"/>
    <n v="0"/>
    <m/>
    <m/>
    <x v="0"/>
    <s v="ERENSR17394220Circuito 8HI"/>
    <s v="Energía Renovable del Sur S.A."/>
    <x v="53"/>
    <x v="53"/>
    <s v="C.E. San Juan"/>
    <x v="208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854.88"/>
    <n v="2.8548800000000001"/>
    <m/>
    <n v="0.98333333333333339"/>
    <n v="0.98333333333333339"/>
    <n v="0"/>
    <n v="0"/>
    <n v="49"/>
    <s v="BASE DE DATOS"/>
    <m/>
  </r>
  <r>
    <s v="24"/>
    <x v="1"/>
    <s v="ERENSR"/>
    <s v="17394220"/>
    <s v="17394220"/>
    <x v="5"/>
    <s v="Circuito 1"/>
    <s v="S"/>
    <n v="17.7"/>
    <n v="17.7"/>
    <n v="1421.72"/>
    <n v="3702.79"/>
    <n v="5124.51"/>
    <n v="12"/>
    <n v="684"/>
    <n v="0"/>
    <m/>
    <m/>
    <x v="0"/>
    <s v="ERENSR17394220Circuito 1HI"/>
    <s v="Energía Renovable del Sur S.A."/>
    <x v="53"/>
    <x v="53"/>
    <s v="C.E. San Juan"/>
    <x v="208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124.51"/>
    <n v="5.1245099999999999"/>
    <m/>
    <n v="1.4749999999999999"/>
    <n v="1.4749999999999999"/>
    <n v="0"/>
    <n v="0"/>
    <n v="49"/>
    <s v="BASE DE DATOS"/>
    <m/>
  </r>
  <r>
    <s v="24"/>
    <x v="1"/>
    <s v="ERENSR"/>
    <s v="17394220"/>
    <s v="17394220"/>
    <x v="5"/>
    <s v="Circuito 2"/>
    <s v="S"/>
    <n v="17.7"/>
    <n v="17.7"/>
    <n v="1269.03"/>
    <n v="3442.88"/>
    <n v="4711.91"/>
    <n v="12"/>
    <n v="684"/>
    <n v="0"/>
    <m/>
    <m/>
    <x v="0"/>
    <s v="ERENSR17394220Circuito 2HI"/>
    <s v="Energía Renovable del Sur S.A."/>
    <x v="53"/>
    <x v="53"/>
    <s v="C.E. San Juan"/>
    <x v="208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711.91"/>
    <n v="4.7119099999999996"/>
    <m/>
    <n v="1.4749999999999999"/>
    <n v="1.4749999999999999"/>
    <n v="0"/>
    <n v="0"/>
    <n v="49"/>
    <s v="BASE DE DATOS"/>
    <m/>
  </r>
  <r>
    <s v="24"/>
    <x v="1"/>
    <s v="ERENSR"/>
    <s v="17394220"/>
    <s v="17394220"/>
    <x v="5"/>
    <s v="Circuito 3"/>
    <s v="S"/>
    <n v="17.7"/>
    <n v="17.7"/>
    <n v="1063.24"/>
    <n v="2591.75"/>
    <n v="3654.99"/>
    <n v="12"/>
    <n v="684"/>
    <n v="0"/>
    <m/>
    <m/>
    <x v="0"/>
    <s v="ERENSR17394220Circuito 3HI"/>
    <s v="Energía Renovable del Sur S.A."/>
    <x v="53"/>
    <x v="53"/>
    <s v="C.E. San Juan"/>
    <x v="208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654.99"/>
    <n v="3.6549899999999997"/>
    <m/>
    <n v="1.4749999999999999"/>
    <n v="1.4749999999999999"/>
    <n v="0"/>
    <n v="0"/>
    <n v="49"/>
    <s v="BASE DE DATOS"/>
    <m/>
  </r>
  <r>
    <s v="24"/>
    <x v="1"/>
    <s v="ERENSR"/>
    <s v="17394220"/>
    <s v="17394220"/>
    <x v="5"/>
    <s v="Circuito 4"/>
    <s v="S"/>
    <n v="17.7"/>
    <n v="17.7"/>
    <n v="1187.73"/>
    <n v="2932.59"/>
    <n v="4120.32"/>
    <n v="12"/>
    <n v="684"/>
    <n v="0"/>
    <m/>
    <m/>
    <x v="0"/>
    <s v="ERENSR17394220Circuito 4HI"/>
    <s v="Energía Renovable del Sur S.A."/>
    <x v="53"/>
    <x v="53"/>
    <s v="C.E. San Juan"/>
    <x v="208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120.32"/>
    <n v="4.1203199999999995"/>
    <m/>
    <n v="1.4749999999999999"/>
    <n v="1.4749999999999999"/>
    <n v="0"/>
    <n v="0"/>
    <n v="49"/>
    <s v="BASE DE DATOS"/>
    <m/>
  </r>
  <r>
    <s v="24"/>
    <x v="1"/>
    <s v="ERENSR"/>
    <s v="17394220"/>
    <s v="17394220"/>
    <x v="5"/>
    <s v="Circuito 5"/>
    <s v="S"/>
    <n v="17.7"/>
    <n v="17.7"/>
    <n v="1533.43"/>
    <n v="3726.81"/>
    <n v="5260.24"/>
    <n v="12"/>
    <n v="684"/>
    <n v="0"/>
    <m/>
    <m/>
    <x v="0"/>
    <s v="ERENSR17394220Circuito 5HI"/>
    <s v="Energía Renovable del Sur S.A."/>
    <x v="53"/>
    <x v="53"/>
    <s v="C.E. San Juan"/>
    <x v="208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260.24"/>
    <n v="5.2602399999999996"/>
    <m/>
    <n v="1.4749999999999999"/>
    <n v="1.4749999999999999"/>
    <n v="0"/>
    <n v="0"/>
    <n v="49"/>
    <s v="BASE DE DATOS"/>
    <m/>
  </r>
  <r>
    <s v="24"/>
    <x v="1"/>
    <s v="ERENSR"/>
    <s v="17394220"/>
    <s v="17394220"/>
    <x v="5"/>
    <s v="Circuito 6"/>
    <s v="S"/>
    <n v="17.7"/>
    <n v="17.7"/>
    <n v="1128.6199999999999"/>
    <n v="2730.07"/>
    <n v="3858.69"/>
    <n v="12"/>
    <n v="684"/>
    <n v="0"/>
    <m/>
    <m/>
    <x v="0"/>
    <s v="ERENSR17394220Circuito 6HI"/>
    <s v="Energía Renovable del Sur S.A."/>
    <x v="53"/>
    <x v="53"/>
    <s v="C.E. San Juan"/>
    <x v="208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858.69"/>
    <n v="3.8586900000000002"/>
    <m/>
    <n v="1.4749999999999999"/>
    <n v="1.4749999999999999"/>
    <n v="0"/>
    <n v="0"/>
    <n v="49"/>
    <s v="BASE DE DATOS"/>
    <m/>
  </r>
  <r>
    <s v="24"/>
    <x v="1"/>
    <s v="ERENSR"/>
    <s v="17394220"/>
    <s v="17394220"/>
    <x v="5"/>
    <s v="Circuito 7"/>
    <s v="S"/>
    <n v="17.7"/>
    <n v="17.7"/>
    <n v="969.57"/>
    <n v="2187.27"/>
    <n v="3156.84"/>
    <n v="12"/>
    <n v="684"/>
    <n v="0"/>
    <m/>
    <m/>
    <x v="0"/>
    <s v="ERENSR17394220Circuito 7HI"/>
    <s v="Energía Renovable del Sur S.A."/>
    <x v="53"/>
    <x v="53"/>
    <s v="C.E. San Juan"/>
    <x v="208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156.84"/>
    <n v="3.1568400000000003"/>
    <m/>
    <n v="1.4749999999999999"/>
    <n v="1.4749999999999999"/>
    <n v="0"/>
    <n v="0"/>
    <n v="49"/>
    <s v="BASE DE DATOS"/>
    <m/>
  </r>
  <r>
    <s v="24"/>
    <x v="1"/>
    <s v="ERENSR"/>
    <s v="17394220"/>
    <s v="17394220"/>
    <x v="5"/>
    <s v="Circuito 8"/>
    <s v="S"/>
    <n v="11.8"/>
    <n v="11.8"/>
    <n v="710.95"/>
    <n v="1624.69"/>
    <n v="2335.64"/>
    <n v="12"/>
    <n v="684"/>
    <n v="0"/>
    <m/>
    <m/>
    <x v="0"/>
    <s v="ERENSR17394220Circuito 8HI"/>
    <s v="Energía Renovable del Sur S.A."/>
    <x v="53"/>
    <x v="53"/>
    <s v="C.E. San Juan"/>
    <x v="208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335.64"/>
    <n v="2.3356399999999997"/>
    <m/>
    <n v="0.98333333333333339"/>
    <n v="0.98333333333333339"/>
    <n v="0"/>
    <n v="4.5474735088646412E-13"/>
    <n v="49"/>
    <s v="BASE DE DATOS"/>
    <m/>
  </r>
  <r>
    <s v="24"/>
    <x v="0"/>
    <s v="GENAND"/>
    <s v="18303112"/>
    <s v="18303112"/>
    <x v="5"/>
    <s v="G-1"/>
    <s v="S"/>
    <n v="9.5"/>
    <n v="9.5"/>
    <n v="878.75900000000001"/>
    <n v="4740.357"/>
    <n v="5619.116"/>
    <n v="127.56"/>
    <n v="562.30999999999995"/>
    <n v="0"/>
    <m/>
    <m/>
    <x v="0"/>
    <s v="GENAND18303112G-1HI"/>
    <s v="Generación Andina S.A.C."/>
    <x v="54"/>
    <x v="54"/>
    <s v="C.H. 8 DE AGOSTO"/>
    <x v="209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5619.116"/>
    <n v="5.619116"/>
    <m/>
    <n v="0.8849999999999999"/>
    <n v="0.8849999999999999"/>
    <n v="0"/>
    <n v="0"/>
    <n v="52"/>
    <s v="BASE DE DATOS"/>
    <m/>
  </r>
  <r>
    <s v="24"/>
    <x v="0"/>
    <s v="GENAND"/>
    <s v="18303112"/>
    <s v="18303112"/>
    <x v="5"/>
    <s v="G-2"/>
    <s v="S"/>
    <n v="10.7"/>
    <n v="10.7"/>
    <n v="1325.972"/>
    <n v="6403.5469999999996"/>
    <n v="7729.5190000000002"/>
    <n v="0"/>
    <n v="701.9"/>
    <n v="0"/>
    <m/>
    <m/>
    <x v="0"/>
    <s v="GENAND18303112G-2HI"/>
    <s v="Generación Andina S.A.C."/>
    <x v="54"/>
    <x v="54"/>
    <s v="C.H. 8 DE AGOSTO"/>
    <x v="209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7729.5190000000002"/>
    <n v="7.7295189999999998"/>
    <m/>
    <n v="0.88833333333333331"/>
    <n v="0.88833333333333331"/>
    <n v="0"/>
    <n v="-9.0949470177292824E-13"/>
    <n v="52"/>
    <s v="BASE DE DATOS"/>
    <m/>
  </r>
  <r>
    <s v="24"/>
    <x v="0"/>
    <s v="GENAND"/>
    <s v="0362012"/>
    <s v="0362012"/>
    <x v="5"/>
    <s v="G-1"/>
    <s v="S"/>
    <n v="4.2"/>
    <n v="4.2"/>
    <n v="510.36200000000002"/>
    <n v="2365.1039999999998"/>
    <n v="2875.4659999999999"/>
    <n v="0"/>
    <n v="689.11"/>
    <n v="0"/>
    <m/>
    <m/>
    <x v="0"/>
    <s v="GENAND0362012G-1HI"/>
    <s v="Generación Andina S.A.C."/>
    <x v="54"/>
    <x v="54"/>
    <s v="C.H. EL CARMEN"/>
    <x v="210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2875.4659999999999"/>
    <n v="2.8754659999999999"/>
    <m/>
    <n v="0.35000000000000003"/>
    <n v="0.35000000000000003"/>
    <n v="0"/>
    <n v="0"/>
    <n v="52"/>
    <s v="BASE DE DATOS"/>
    <m/>
  </r>
  <r>
    <s v="24"/>
    <x v="0"/>
    <s v="GENAND"/>
    <s v="0362012"/>
    <s v="0362012"/>
    <x v="5"/>
    <s v="G-2"/>
    <s v="S"/>
    <n v="4.2"/>
    <n v="4.2"/>
    <n v="529.995"/>
    <n v="2458.8780000000002"/>
    <n v="2988.873"/>
    <n v="0"/>
    <n v="723.5"/>
    <n v="0"/>
    <m/>
    <m/>
    <x v="0"/>
    <s v="GENAND0362012G-2HI"/>
    <s v="Generación Andina S.A.C."/>
    <x v="54"/>
    <x v="54"/>
    <s v="C.H. EL CARMEN"/>
    <x v="210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2988.873"/>
    <n v="2.9888729999999999"/>
    <m/>
    <n v="0.35000000000000003"/>
    <n v="0.35000000000000003"/>
    <n v="0"/>
    <n v="0"/>
    <n v="52"/>
    <s v="BASE DE DATOS"/>
    <m/>
  </r>
  <r>
    <s v="24"/>
    <x v="1"/>
    <s v="GENAND"/>
    <s v="18303112"/>
    <s v="18303112"/>
    <x v="5"/>
    <s v="G-1"/>
    <s v="S"/>
    <n v="9.5"/>
    <n v="9.5"/>
    <n v="1070.0239999999999"/>
    <n v="4893.9579999999996"/>
    <n v="5963.982"/>
    <n v="0"/>
    <n v="586.25"/>
    <n v="0"/>
    <m/>
    <m/>
    <x v="0"/>
    <s v="GENAND18303112G-1HI"/>
    <s v="Generación Andina S.A.C."/>
    <x v="54"/>
    <x v="54"/>
    <s v="C.H. 8 DE AGOSTO"/>
    <x v="209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5963.982"/>
    <n v="5.9639819999999997"/>
    <m/>
    <n v="0.8849999999999999"/>
    <n v="0.8849999999999999"/>
    <n v="0"/>
    <n v="0"/>
    <n v="52"/>
    <s v="BASE DE DATOS"/>
    <m/>
  </r>
  <r>
    <s v="24"/>
    <x v="1"/>
    <s v="GENAND"/>
    <s v="18303112"/>
    <s v="18303112"/>
    <x v="5"/>
    <s v="G-2"/>
    <s v="S"/>
    <n v="10.199999999999999"/>
    <n v="10.199999999999999"/>
    <n v="1294.883"/>
    <n v="5793.2190000000001"/>
    <n v="7088.1019999999999"/>
    <n v="0"/>
    <n v="672.5"/>
    <n v="0"/>
    <m/>
    <m/>
    <x v="0"/>
    <s v="GENAND18303112G-2HI"/>
    <s v="Generación Andina S.A.C."/>
    <x v="54"/>
    <x v="54"/>
    <s v="C.H. 8 DE AGOSTO"/>
    <x v="209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7088.1019999999999"/>
    <n v="7.0881020000000001"/>
    <m/>
    <n v="0.88833333333333331"/>
    <n v="0.88833333333333331"/>
    <n v="0"/>
    <n v="0"/>
    <n v="52"/>
    <s v="BASE DE DATOS"/>
    <m/>
  </r>
  <r>
    <s v="24"/>
    <x v="1"/>
    <s v="GENAND"/>
    <s v="0362012"/>
    <s v="0362012"/>
    <x v="5"/>
    <s v="G-1"/>
    <s v="S"/>
    <n v="4.2"/>
    <n v="4.2"/>
    <n v="442.48399999999998"/>
    <n v="1967.807"/>
    <n v="2410.2910000000002"/>
    <n v="0"/>
    <n v="692"/>
    <n v="0"/>
    <m/>
    <m/>
    <x v="0"/>
    <s v="GENAND0362012G-1HI"/>
    <s v="Generación Andina S.A.C."/>
    <x v="54"/>
    <x v="54"/>
    <s v="C.H. EL CARMEN"/>
    <x v="210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2410.2910000000002"/>
    <n v="2.410291"/>
    <m/>
    <n v="0.35000000000000003"/>
    <n v="0.35000000000000003"/>
    <n v="0"/>
    <n v="0"/>
    <n v="52"/>
    <s v="BASE DE DATOS"/>
    <m/>
  </r>
  <r>
    <s v="24"/>
    <x v="1"/>
    <s v="GENAND"/>
    <s v="0362012"/>
    <s v="0362012"/>
    <x v="5"/>
    <s v="G-2"/>
    <s v="S"/>
    <n v="4.2"/>
    <n v="4.2"/>
    <n v="438.68799999999999"/>
    <n v="1959.57"/>
    <n v="2398.2579999999998"/>
    <n v="0"/>
    <n v="692"/>
    <n v="0"/>
    <m/>
    <m/>
    <x v="0"/>
    <s v="GENAND0362012G-2HI"/>
    <s v="Generación Andina S.A.C."/>
    <x v="54"/>
    <x v="54"/>
    <s v="C.H. EL CARMEN"/>
    <x v="210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2398.2579999999998"/>
    <n v="2.3982579999999998"/>
    <m/>
    <n v="0.35000000000000003"/>
    <n v="0.35000000000000003"/>
    <n v="0"/>
    <n v="0"/>
    <n v="52"/>
    <s v="BASE DE DATOS"/>
    <m/>
  </r>
  <r>
    <s v="24"/>
    <x v="0"/>
    <s v="HIDROC"/>
    <s v="18166908"/>
    <s v="18166908"/>
    <x v="5"/>
    <s v="G-1"/>
    <s v="S"/>
    <n v="3.97"/>
    <n v="3.97"/>
    <n v="0"/>
    <n v="2473.1999999999998"/>
    <n v="2473.1999999999998"/>
    <n v="0"/>
    <n v="741.6"/>
    <n v="2.4"/>
    <m/>
    <m/>
    <x v="0"/>
    <s v="HIDROC18166908G-1HI"/>
    <s v="Hidrocañete S.A."/>
    <x v="55"/>
    <x v="55"/>
    <s v="C. H. Nuevo Imperial"/>
    <x v="211"/>
    <s v="HI"/>
    <x v="5"/>
    <x v="28"/>
    <x v="2"/>
    <s v="Instalado"/>
    <s v="Operativo"/>
    <s v="Generadora"/>
    <x v="0"/>
    <x v="0"/>
    <x v="0"/>
    <x v="0"/>
    <s v="Privado"/>
    <s v="LIMA"/>
    <s v="LIMA"/>
    <s v="CAÑETE"/>
    <s v="NVO. IMPERIAL"/>
    <n v="0"/>
    <x v="8"/>
    <n v="0"/>
    <x v="1"/>
    <x v="2"/>
    <x v="0"/>
    <s v="MWh"/>
    <n v="2473.1999999999998"/>
    <n v="2.4731999999999998"/>
    <m/>
    <n v="0.33083333333333337"/>
    <n v="0.33083333333333337"/>
    <n v="0"/>
    <n v="0"/>
    <n v="60"/>
    <s v="BASE DE DATOS"/>
    <m/>
  </r>
  <r>
    <s v="24"/>
    <x v="1"/>
    <s v="HIDROC"/>
    <s v="18166908"/>
    <s v="18166908"/>
    <x v="5"/>
    <s v="G-1"/>
    <s v="S"/>
    <n v="3.97"/>
    <n v="3.97"/>
    <n v="0"/>
    <n v="2371.6"/>
    <n v="2371.6"/>
    <n v="0"/>
    <n v="678.85"/>
    <n v="17.149999999999999"/>
    <m/>
    <m/>
    <x v="0"/>
    <s v="HIDROC18166908G-1HI"/>
    <s v="Hidrocañete S.A."/>
    <x v="55"/>
    <x v="55"/>
    <s v="C. H. Nuevo Imperial"/>
    <x v="211"/>
    <s v="HI"/>
    <x v="5"/>
    <x v="28"/>
    <x v="2"/>
    <s v="Instalado"/>
    <s v="Operativo"/>
    <s v="Generadora"/>
    <x v="0"/>
    <x v="0"/>
    <x v="0"/>
    <x v="0"/>
    <s v="Privado"/>
    <s v="LIMA"/>
    <s v="LIMA"/>
    <s v="CAÑETE"/>
    <s v="NVO. IMPERIAL"/>
    <n v="0"/>
    <x v="8"/>
    <n v="0"/>
    <x v="1"/>
    <x v="2"/>
    <x v="0"/>
    <s v="MWh"/>
    <n v="2371.6"/>
    <n v="2.3715999999999999"/>
    <m/>
    <n v="0.33083333333333337"/>
    <n v="0.33083333333333337"/>
    <n v="0"/>
    <n v="0"/>
    <n v="60"/>
    <s v="BASE DE DATOS"/>
    <m/>
  </r>
  <r>
    <s v="24"/>
    <x v="0"/>
    <s v="HUANCH"/>
    <s v="11076797"/>
    <s v="11076797"/>
    <x v="5"/>
    <s v="Grupo 1"/>
    <s v="S"/>
    <n v="10"/>
    <n v="9.875"/>
    <n v="1035.0619999999999"/>
    <n v="5617.05"/>
    <n v="6652.1120000000001"/>
    <n v="0"/>
    <n v="717.52"/>
    <n v="26.48"/>
    <m/>
    <m/>
    <x v="0"/>
    <s v="HUANCH11076797Grupo 1HI"/>
    <s v="Hidroel‚ctrica Huanchor S.A.C."/>
    <x v="56"/>
    <x v="56"/>
    <s v="C. H. Huanchor"/>
    <x v="212"/>
    <s v="HI"/>
    <x v="5"/>
    <x v="16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652.1120000000001"/>
    <n v="6.6521119999999998"/>
    <m/>
    <n v="0.83333333333333337"/>
    <n v="0.82291666666666663"/>
    <n v="0"/>
    <n v="0"/>
    <n v="61"/>
    <s v="BASE DE DATOS"/>
    <m/>
  </r>
  <r>
    <s v="24"/>
    <x v="0"/>
    <s v="HUANCH"/>
    <s v="11076797"/>
    <s v="11076797"/>
    <x v="5"/>
    <s v="Grupo 2"/>
    <s v="S"/>
    <n v="10"/>
    <n v="9.8930000000000007"/>
    <n v="1044.5419999999999"/>
    <n v="5604.83"/>
    <n v="6649.3710000000001"/>
    <n v="0"/>
    <n v="716.28"/>
    <n v="27.73"/>
    <m/>
    <m/>
    <x v="0"/>
    <s v="HUANCH11076797Grupo 2HI"/>
    <s v="Hidroel‚ctrica Huanchor S.A.C."/>
    <x v="56"/>
    <x v="56"/>
    <s v="C. H. Huanchor"/>
    <x v="212"/>
    <s v="HI"/>
    <x v="5"/>
    <x v="17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649.3710000000001"/>
    <n v="6.6493710000000004"/>
    <m/>
    <n v="0.83333333333333337"/>
    <n v="0.82441666666666669"/>
    <n v="0"/>
    <n v="9.9999999929423211E-4"/>
    <n v="61"/>
    <s v="BASE DE DATOS"/>
    <m/>
  </r>
  <r>
    <s v="24"/>
    <x v="0"/>
    <s v="HUANCH"/>
    <s v="31009893"/>
    <s v="31009893"/>
    <x v="5"/>
    <s v="G-2"/>
    <s v="S"/>
    <n v="0.84"/>
    <n v="0.46"/>
    <n v="0"/>
    <n v="0"/>
    <n v="0"/>
    <n v="0"/>
    <n v="0"/>
    <n v="744"/>
    <m/>
    <m/>
    <x v="0"/>
    <s v="HUANCH31009893G-2HI"/>
    <s v="Hidroel‚ctrica Huanchor S.A.C."/>
    <x v="56"/>
    <x v="56"/>
    <s v="C. H. Tamboraque II"/>
    <x v="213"/>
    <s v="HI"/>
    <x v="5"/>
    <x v="29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6.9999999999999993E-2"/>
    <n v="3.8333333333333337E-2"/>
    <n v="0"/>
    <n v="0"/>
    <n v="61"/>
    <s v="BASE DE DATOS"/>
    <m/>
  </r>
  <r>
    <s v="24"/>
    <x v="0"/>
    <s v="HUANCH"/>
    <s v="41009793"/>
    <s v="41009793"/>
    <x v="5"/>
    <s v="G-1"/>
    <s v="S"/>
    <n v="0.46"/>
    <n v="0.45"/>
    <n v="0"/>
    <n v="0"/>
    <n v="0"/>
    <n v="0"/>
    <n v="0"/>
    <n v="744"/>
    <m/>
    <m/>
    <x v="0"/>
    <s v="HUANCH41009793G-1HI"/>
    <s v="Hidroel‚ctrica Huanchor S.A.C."/>
    <x v="56"/>
    <x v="56"/>
    <s v="C. H. Tamboraque I"/>
    <x v="214"/>
    <s v="HI"/>
    <x v="5"/>
    <x v="28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3.8333333333333337E-2"/>
    <n v="3.7499999999999999E-2"/>
    <n v="0"/>
    <n v="0"/>
    <n v="61"/>
    <s v="BASE DE DATOS"/>
    <m/>
  </r>
  <r>
    <s v="24"/>
    <x v="1"/>
    <s v="HUANCH"/>
    <s v="11076797"/>
    <s v="11076797"/>
    <x v="5"/>
    <s v="Grupo 1"/>
    <s v="S"/>
    <n v="10"/>
    <n v="9.875"/>
    <n v="1077.7919999999999"/>
    <n v="5112.9570000000003"/>
    <n v="6190.7489999999998"/>
    <n v="17.93"/>
    <n v="675.75"/>
    <n v="2.3199999999999998"/>
    <m/>
    <m/>
    <x v="0"/>
    <s v="HUANCH11076797Grupo 1HI"/>
    <s v="Hidroel‚ctrica Huanchor S.A.C."/>
    <x v="56"/>
    <x v="56"/>
    <s v="C. H. Huanchor"/>
    <x v="212"/>
    <s v="HI"/>
    <x v="5"/>
    <x v="16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190.7489999999998"/>
    <n v="6.1907489999999994"/>
    <m/>
    <n v="0.83333333333333337"/>
    <n v="0.82291666666666663"/>
    <n v="0"/>
    <n v="0"/>
    <n v="61"/>
    <s v="BASE DE DATOS"/>
    <m/>
  </r>
  <r>
    <s v="24"/>
    <x v="1"/>
    <s v="HUANCH"/>
    <s v="11076797"/>
    <s v="11076797"/>
    <x v="5"/>
    <s v="Grupo 2"/>
    <s v="S"/>
    <n v="10"/>
    <n v="9.8930000000000007"/>
    <n v="1140.9960000000001"/>
    <n v="5298.348"/>
    <n v="6439.3429999999998"/>
    <n v="0"/>
    <n v="692.7"/>
    <n v="3.3"/>
    <m/>
    <m/>
    <x v="0"/>
    <s v="HUANCH11076797Grupo 2HI"/>
    <s v="Hidroel‚ctrica Huanchor S.A.C."/>
    <x v="56"/>
    <x v="56"/>
    <s v="C. H. Huanchor"/>
    <x v="212"/>
    <s v="HI"/>
    <x v="5"/>
    <x v="17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439.3429999999998"/>
    <n v="6.439343"/>
    <m/>
    <n v="0.83333333333333337"/>
    <n v="0.82441666666666669"/>
    <n v="0"/>
    <n v="1.0000000002037268E-3"/>
    <n v="61"/>
    <s v="BASE DE DATOS"/>
    <m/>
  </r>
  <r>
    <s v="24"/>
    <x v="1"/>
    <s v="HUANCH"/>
    <s v="31009893"/>
    <s v="31009893"/>
    <x v="5"/>
    <s v="G-2"/>
    <s v="S"/>
    <n v="0.84"/>
    <n v="0.46"/>
    <n v="0"/>
    <n v="0"/>
    <n v="0"/>
    <n v="0"/>
    <n v="0"/>
    <n v="696"/>
    <m/>
    <m/>
    <x v="0"/>
    <s v="HUANCH31009893G-2HI"/>
    <s v="Hidroel‚ctrica Huanchor S.A.C."/>
    <x v="56"/>
    <x v="56"/>
    <s v="C. H. Tamboraque II"/>
    <x v="213"/>
    <s v="HI"/>
    <x v="5"/>
    <x v="29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6.9999999999999993E-2"/>
    <n v="3.8333333333333337E-2"/>
    <n v="0"/>
    <n v="0"/>
    <n v="61"/>
    <s v="BASE DE DATOS"/>
    <m/>
  </r>
  <r>
    <s v="24"/>
    <x v="1"/>
    <s v="HUANCH"/>
    <s v="41009793"/>
    <s v="41009793"/>
    <x v="5"/>
    <s v="G-1"/>
    <s v="S"/>
    <n v="0.46"/>
    <n v="0.45"/>
    <n v="0"/>
    <n v="0"/>
    <n v="0"/>
    <n v="0"/>
    <n v="0"/>
    <n v="696"/>
    <m/>
    <m/>
    <x v="0"/>
    <s v="HUANCH41009793G-1HI"/>
    <s v="Hidroel‚ctrica Huanchor S.A.C."/>
    <x v="56"/>
    <x v="56"/>
    <s v="C. H. Tamboraque I"/>
    <x v="214"/>
    <s v="HI"/>
    <x v="5"/>
    <x v="28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3.8333333333333337E-2"/>
    <n v="3.7499999999999999E-2"/>
    <n v="0"/>
    <n v="0"/>
    <n v="61"/>
    <s v="BASE DE DATOS"/>
    <m/>
  </r>
  <r>
    <s v="24"/>
    <x v="0"/>
    <s v="EGEHUA"/>
    <s v="11077497"/>
    <s v="11077497"/>
    <x v="5"/>
    <s v="Grupo N° 1"/>
    <s v="S"/>
    <n v="49.18"/>
    <n v="49.18"/>
    <n v="5475.0469999999996"/>
    <n v="17078.707999999999"/>
    <n v="22553.754000000001"/>
    <n v="0"/>
    <n v="590.75"/>
    <n v="0"/>
    <m/>
    <m/>
    <x v="0"/>
    <s v="EGEHUA11077497Grupo N° 1HI"/>
    <s v="Empresa de Generaci¢n Huanza S.A."/>
    <x v="57"/>
    <x v="57"/>
    <s v="C.H. Huanza"/>
    <x v="215"/>
    <s v="HI"/>
    <x v="5"/>
    <x v="322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22553.754000000001"/>
    <n v="22.553754000000001"/>
    <m/>
    <n v="4.0983333333333336"/>
    <n v="4.0983333333333336"/>
    <n v="0"/>
    <n v="9.9999999656574801E-4"/>
    <n v="41"/>
    <s v="BASE DE DATOS"/>
    <m/>
  </r>
  <r>
    <s v="24"/>
    <x v="0"/>
    <s v="EGEHUA"/>
    <s v="11077497"/>
    <s v="11077497"/>
    <x v="5"/>
    <s v="Grupo N° 2"/>
    <s v="S"/>
    <n v="47.58"/>
    <n v="47.58"/>
    <n v="5291.6329999999998"/>
    <n v="16779.246999999999"/>
    <n v="22070.879000000001"/>
    <n v="0"/>
    <n v="607.25"/>
    <n v="0"/>
    <m/>
    <m/>
    <x v="0"/>
    <s v="EGEHUA11077497Grupo N° 2HI"/>
    <s v="Empresa de Generaci¢n Huanza S.A."/>
    <x v="57"/>
    <x v="57"/>
    <s v="C.H. Huanza"/>
    <x v="215"/>
    <s v="HI"/>
    <x v="5"/>
    <x v="323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22070.879000000001"/>
    <n v="22.070879000000001"/>
    <m/>
    <n v="3.9649999999999999"/>
    <n v="3.9649999999999999"/>
    <n v="0"/>
    <n v="9.9999999656574801E-4"/>
    <n v="41"/>
    <s v="BASE DE DATOS"/>
    <m/>
  </r>
  <r>
    <s v="24"/>
    <x v="1"/>
    <s v="EGEHUA"/>
    <s v="11077497"/>
    <s v="11077497"/>
    <x v="5"/>
    <s v="Grupo N° 1"/>
    <s v="S"/>
    <n v="49.18"/>
    <n v="49.18"/>
    <n v="5394.6610000000001"/>
    <n v="18017.292000000001"/>
    <n v="23411.952000000001"/>
    <n v="0"/>
    <n v="588.5"/>
    <n v="0"/>
    <m/>
    <m/>
    <x v="0"/>
    <s v="EGEHUA11077497Grupo N° 1HI"/>
    <s v="Empresa de Generaci¢n Huanza S.A."/>
    <x v="57"/>
    <x v="57"/>
    <s v="C.H. Huanza"/>
    <x v="215"/>
    <s v="HI"/>
    <x v="5"/>
    <x v="322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23411.952000000001"/>
    <n v="23.411951999999999"/>
    <m/>
    <n v="4.0983333333333336"/>
    <n v="4.0983333333333336"/>
    <n v="0"/>
    <n v="1.0000000002037268E-3"/>
    <n v="41"/>
    <s v="BASE DE DATOS"/>
    <m/>
  </r>
  <r>
    <s v="24"/>
    <x v="1"/>
    <s v="EGEHUA"/>
    <s v="11077497"/>
    <s v="11077497"/>
    <x v="5"/>
    <s v="Grupo N° 2"/>
    <s v="S"/>
    <n v="47.58"/>
    <n v="47.58"/>
    <n v="5372.4160000000002"/>
    <n v="17618.921999999999"/>
    <n v="22991.338"/>
    <n v="0"/>
    <n v="584.5"/>
    <n v="0"/>
    <m/>
    <m/>
    <x v="0"/>
    <s v="EGEHUA11077497Grupo N° 2HI"/>
    <s v="Empresa de Generaci¢n Huanza S.A."/>
    <x v="57"/>
    <x v="57"/>
    <s v="C.H. Huanza"/>
    <x v="215"/>
    <s v="HI"/>
    <x v="5"/>
    <x v="323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22991.338"/>
    <n v="22.991337999999999"/>
    <m/>
    <n v="3.9649999999999999"/>
    <n v="3.9649999999999999"/>
    <n v="0"/>
    <n v="0"/>
    <n v="41"/>
    <s v="BASE DE DATOS"/>
    <m/>
  </r>
  <r>
    <s v="24"/>
    <x v="0"/>
    <s v="INLAND"/>
    <s v="11275711"/>
    <s v="11275711"/>
    <x v="5"/>
    <s v="01"/>
    <s v="S"/>
    <n v="50"/>
    <n v="45.326000000000001"/>
    <n v="4504.2920000000004"/>
    <n v="20314.669000000002"/>
    <n v="24818.960999999999"/>
    <n v="4.24"/>
    <n v="554.75"/>
    <n v="168.35"/>
    <m/>
    <m/>
    <x v="0"/>
    <s v="INLAND1127571101HI"/>
    <s v="Inland Energy S.A.C."/>
    <x v="58"/>
    <x v="58"/>
    <s v="SANTA TERESA"/>
    <x v="216"/>
    <s v="HI"/>
    <x v="5"/>
    <x v="324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24818.960999999999"/>
    <n v="24.818960999999998"/>
    <m/>
    <n v="4.166666666666667"/>
    <n v="3.7771666666666666"/>
    <n v="0"/>
    <n v="3.637978807091713E-12"/>
    <n v="65"/>
    <s v="BASE DE DATOS"/>
    <m/>
  </r>
  <r>
    <s v="24"/>
    <x v="0"/>
    <s v="INLAND"/>
    <s v="11275711"/>
    <s v="11275711"/>
    <x v="5"/>
    <s v="02"/>
    <s v="S"/>
    <n v="50"/>
    <n v="44.523000000000003"/>
    <n v="5878.0339999999997"/>
    <n v="26949.289000000001"/>
    <n v="32827.322999999997"/>
    <n v="2.2799999999999998"/>
    <n v="730.75"/>
    <n v="0"/>
    <m/>
    <m/>
    <x v="0"/>
    <s v="INLAND1127571102HI"/>
    <s v="Inland Energy S.A.C."/>
    <x v="58"/>
    <x v="58"/>
    <s v="SANTA TERESA"/>
    <x v="216"/>
    <s v="HI"/>
    <x v="5"/>
    <x v="325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32827.322999999997"/>
    <n v="32.827323"/>
    <m/>
    <n v="4.166666666666667"/>
    <n v="3.7102500000000003"/>
    <n v="0"/>
    <n v="7.2759576141834259E-12"/>
    <n v="65"/>
    <s v="BASE DE DATOS"/>
    <m/>
  </r>
  <r>
    <s v="24"/>
    <x v="1"/>
    <s v="INLAND"/>
    <s v="11275711"/>
    <s v="11275711"/>
    <x v="5"/>
    <s v="01"/>
    <s v="S"/>
    <n v="50"/>
    <n v="45.326000000000001"/>
    <n v="1683.202"/>
    <n v="7023.4409999999998"/>
    <n v="8706.643"/>
    <n v="0"/>
    <n v="182"/>
    <n v="512.6"/>
    <m/>
    <m/>
    <x v="0"/>
    <s v="INLAND1127571101HI"/>
    <s v="Inland Energy S.A.C."/>
    <x v="58"/>
    <x v="58"/>
    <s v="SANTA TERESA"/>
    <x v="216"/>
    <s v="HI"/>
    <x v="5"/>
    <x v="324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8706.643"/>
    <n v="8.7066429999999997"/>
    <m/>
    <n v="4.166666666666667"/>
    <n v="3.7771666666666666"/>
    <n v="0"/>
    <n v="0"/>
    <n v="65"/>
    <s v="BASE DE DATOS"/>
    <m/>
  </r>
  <r>
    <s v="24"/>
    <x v="1"/>
    <s v="INLAND"/>
    <s v="11275711"/>
    <s v="11275711"/>
    <x v="5"/>
    <s v="02"/>
    <s v="S"/>
    <n v="50"/>
    <n v="44.523000000000003"/>
    <n v="5967.2960000000003"/>
    <n v="27490.288"/>
    <n v="33457.584000000003"/>
    <n v="0"/>
    <n v="696"/>
    <n v="0"/>
    <m/>
    <m/>
    <x v="0"/>
    <s v="INLAND1127571102HI"/>
    <s v="Inland Energy S.A.C."/>
    <x v="58"/>
    <x v="58"/>
    <s v="SANTA TERESA"/>
    <x v="216"/>
    <s v="HI"/>
    <x v="5"/>
    <x v="325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33457.584000000003"/>
    <n v="33.457584000000004"/>
    <m/>
    <n v="4.166666666666667"/>
    <n v="3.7102500000000003"/>
    <n v="0"/>
    <n v="0"/>
    <n v="65"/>
    <s v="BASE DE DATOS"/>
    <m/>
  </r>
  <r>
    <s v="24"/>
    <x v="0"/>
    <s v="KALLPA"/>
    <s v="14331913"/>
    <s v="14331913"/>
    <x v="5"/>
    <s v="G-1"/>
    <s v="S"/>
    <n v="171.28"/>
    <n v="188.04900000000001"/>
    <n v="24479.093000000001"/>
    <n v="110027.094"/>
    <n v="134506.18599999999"/>
    <n v="0"/>
    <n v="744"/>
    <n v="0"/>
    <m/>
    <m/>
    <x v="0"/>
    <s v="KALLPA14331913G-1HI"/>
    <s v="Kallpa Generaci¢n S.A."/>
    <x v="22"/>
    <x v="22"/>
    <s v="C.H. Cerro del Aguila"/>
    <x v="217"/>
    <s v="HI"/>
    <x v="5"/>
    <x v="28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34506.18599999999"/>
    <n v="134.50618599999999"/>
    <m/>
    <n v="14.273333333333333"/>
    <n v="15.807666666666668"/>
    <n v="0"/>
    <n v="1.0000000183936208E-3"/>
    <n v="66"/>
    <s v="BASE DE DATOS"/>
    <m/>
  </r>
  <r>
    <s v="24"/>
    <x v="0"/>
    <s v="KALLPA"/>
    <s v="14331913"/>
    <s v="14331913"/>
    <x v="5"/>
    <s v="G-2"/>
    <s v="S"/>
    <n v="171.28"/>
    <n v="188.679"/>
    <n v="26505.736000000001"/>
    <n v="118875.717"/>
    <n v="145381.45199999999"/>
    <n v="0"/>
    <n v="744"/>
    <n v="0"/>
    <m/>
    <m/>
    <x v="0"/>
    <s v="KALLPA14331913G-2HI"/>
    <s v="Kallpa Generaci¢n S.A."/>
    <x v="22"/>
    <x v="22"/>
    <s v="C.H. Cerro del Aguila"/>
    <x v="217"/>
    <s v="HI"/>
    <x v="5"/>
    <x v="29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45381.45199999999"/>
    <n v="145.381452"/>
    <m/>
    <n v="14.273333333333333"/>
    <n v="16.921083333333332"/>
    <n v="0"/>
    <n v="1.0000000183936208E-3"/>
    <n v="66"/>
    <s v="BASE DE DATOS"/>
    <m/>
  </r>
  <r>
    <s v="24"/>
    <x v="0"/>
    <s v="KALLPA"/>
    <s v="14331913"/>
    <s v="14331913"/>
    <x v="5"/>
    <s v="G-3"/>
    <s v="S"/>
    <n v="171.28"/>
    <n v="188.03800000000001"/>
    <n v="24519.493999999999"/>
    <n v="110079.06600000001"/>
    <n v="134598.55900000001"/>
    <n v="0"/>
    <n v="744"/>
    <n v="0"/>
    <m/>
    <m/>
    <x v="0"/>
    <s v="KALLPA14331913G-3HI"/>
    <s v="Kallpa Generaci¢n S.A."/>
    <x v="22"/>
    <x v="22"/>
    <s v="C.H. Cerro del Aguila"/>
    <x v="217"/>
    <s v="HI"/>
    <x v="5"/>
    <x v="30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34598.55900000001"/>
    <n v="134.59855899999999"/>
    <m/>
    <n v="14.273333333333333"/>
    <n v="15.813416666666667"/>
    <n v="0"/>
    <n v="9.9999998928979039E-4"/>
    <n v="66"/>
    <s v="BASE DE DATOS"/>
    <m/>
  </r>
  <r>
    <s v="24"/>
    <x v="0"/>
    <s v="KALLPA"/>
    <s v="14331913"/>
    <s v="14331913"/>
    <x v="5"/>
    <s v="G-4"/>
    <s v="S"/>
    <n v="10.427"/>
    <n v="10.427"/>
    <n v="1367.252"/>
    <n v="6163.2669999999998"/>
    <n v="7530.5190000000002"/>
    <n v="0"/>
    <n v="744"/>
    <n v="0"/>
    <m/>
    <m/>
    <x v="0"/>
    <s v="KALLPA14331913G-4HI"/>
    <s v="Kallpa Generaci¢n S.A."/>
    <x v="22"/>
    <x v="22"/>
    <s v="C.H. Cerro del Aguila"/>
    <x v="217"/>
    <s v="HI"/>
    <x v="5"/>
    <x v="31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7530.5190000000002"/>
    <n v="7.530519"/>
    <m/>
    <n v="0.89666666666666661"/>
    <n v="0.86891666666666667"/>
    <n v="0"/>
    <n v="0"/>
    <n v="66"/>
    <s v="BASE DE DATOS"/>
    <m/>
  </r>
  <r>
    <s v="24"/>
    <x v="1"/>
    <s v="KALLPA"/>
    <s v="14331913"/>
    <s v="14331913"/>
    <x v="5"/>
    <s v="G-1"/>
    <s v="S"/>
    <n v="171.28"/>
    <n v="188.04900000000001"/>
    <n v="22713.43"/>
    <n v="103740.667"/>
    <n v="126454.09699999999"/>
    <n v="0"/>
    <n v="696"/>
    <n v="0"/>
    <m/>
    <m/>
    <x v="0"/>
    <s v="KALLPA14331913G-1HI"/>
    <s v="Kallpa Generaci¢n S.A."/>
    <x v="22"/>
    <x v="22"/>
    <s v="C.H. Cerro del Aguila"/>
    <x v="217"/>
    <s v="HI"/>
    <x v="5"/>
    <x v="28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26454.09699999999"/>
    <n v="126.45409699999999"/>
    <m/>
    <n v="14.273333333333333"/>
    <n v="15.807666666666668"/>
    <n v="0"/>
    <n v="1.4551915228366852E-11"/>
    <n v="66"/>
    <s v="BASE DE DATOS"/>
    <m/>
  </r>
  <r>
    <s v="24"/>
    <x v="1"/>
    <s v="KALLPA"/>
    <s v="14331913"/>
    <s v="14331913"/>
    <x v="5"/>
    <s v="G-2"/>
    <s v="S"/>
    <n v="171.28"/>
    <n v="188.679"/>
    <n v="24675.15"/>
    <n v="112654.466"/>
    <n v="137329.61600000001"/>
    <n v="0"/>
    <n v="696"/>
    <n v="0"/>
    <m/>
    <m/>
    <x v="0"/>
    <s v="KALLPA14331913G-2HI"/>
    <s v="Kallpa Generaci¢n S.A."/>
    <x v="22"/>
    <x v="22"/>
    <s v="C.H. Cerro del Aguila"/>
    <x v="217"/>
    <s v="HI"/>
    <x v="5"/>
    <x v="29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37329.61600000001"/>
    <n v="137.32961600000002"/>
    <m/>
    <n v="14.273333333333333"/>
    <n v="16.921083333333332"/>
    <n v="0"/>
    <n v="0"/>
    <n v="66"/>
    <s v="BASE DE DATOS"/>
    <m/>
  </r>
  <r>
    <s v="24"/>
    <x v="1"/>
    <s v="KALLPA"/>
    <s v="14331913"/>
    <s v="14331913"/>
    <x v="5"/>
    <s v="G-3"/>
    <s v="S"/>
    <n v="171.28"/>
    <n v="188.03800000000001"/>
    <n v="22717.77"/>
    <n v="103755.247"/>
    <n v="126473.01700000001"/>
    <n v="0"/>
    <n v="696"/>
    <n v="0"/>
    <m/>
    <m/>
    <x v="0"/>
    <s v="KALLPA14331913G-3HI"/>
    <s v="Kallpa Generaci¢n S.A."/>
    <x v="22"/>
    <x v="22"/>
    <s v="C.H. Cerro del Aguila"/>
    <x v="217"/>
    <s v="HI"/>
    <x v="5"/>
    <x v="30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26473.01700000001"/>
    <n v="126.47301700000001"/>
    <m/>
    <n v="14.273333333333333"/>
    <n v="15.813416666666667"/>
    <n v="0"/>
    <n v="0"/>
    <n v="66"/>
    <s v="BASE DE DATOS"/>
    <m/>
  </r>
  <r>
    <s v="24"/>
    <x v="1"/>
    <s v="KALLPA"/>
    <s v="14331913"/>
    <s v="14331913"/>
    <x v="5"/>
    <s v="G-4"/>
    <s v="S"/>
    <n v="10.427"/>
    <n v="10.427"/>
    <n v="1215.299"/>
    <n v="5620.3890000000001"/>
    <n v="6835.6869999999999"/>
    <n v="0"/>
    <n v="675.73"/>
    <n v="0"/>
    <m/>
    <m/>
    <x v="0"/>
    <s v="KALLPA14331913G-4HI"/>
    <s v="Kallpa Generaci¢n S.A."/>
    <x v="22"/>
    <x v="22"/>
    <s v="C.H. Cerro del Aguila"/>
    <x v="217"/>
    <s v="HI"/>
    <x v="5"/>
    <x v="31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6835.6869999999999"/>
    <n v="6.8356870000000001"/>
    <m/>
    <n v="0.89666666666666661"/>
    <n v="0.86891666666666667"/>
    <n v="0"/>
    <n v="1.0000000002037268E-3"/>
    <n v="66"/>
    <s v="BASE DE DATOS"/>
    <m/>
  </r>
  <r>
    <s v="24"/>
    <x v="0"/>
    <s v="VIRGEN"/>
    <s v="11137505"/>
    <s v="11137505"/>
    <x v="5"/>
    <s v="GE.U1"/>
    <s v="S"/>
    <n v="31.23"/>
    <n v="20.975999999999999"/>
    <n v="3136.5340000000001"/>
    <n v="14687.315000000001"/>
    <n v="17823.848999999998"/>
    <n v="0"/>
    <n v="688.07"/>
    <n v="0"/>
    <m/>
    <m/>
    <x v="0"/>
    <s v="VIRGEN11137505GE.U1HI"/>
    <s v="La Virgen S.A.C."/>
    <x v="59"/>
    <x v="59"/>
    <s v="C.H. La Virgen"/>
    <x v="218"/>
    <s v="HI"/>
    <x v="5"/>
    <x v="326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7823.848999999998"/>
    <n v="17.823848999999999"/>
    <m/>
    <n v="2.6025"/>
    <n v="2.3272499999999998"/>
    <n v="0"/>
    <n v="3.637978807091713E-12"/>
    <n v="68"/>
    <s v="BASE DE DATOS"/>
    <m/>
  </r>
  <r>
    <s v="24"/>
    <x v="0"/>
    <s v="VIRGEN"/>
    <s v="11137505"/>
    <s v="11137505"/>
    <x v="5"/>
    <s v="GE.U2"/>
    <s v="S"/>
    <n v="31.25"/>
    <n v="20.07"/>
    <n v="3154.5810000000001"/>
    <n v="14514.723"/>
    <n v="17669.304"/>
    <n v="0"/>
    <n v="681.45"/>
    <n v="0"/>
    <m/>
    <m/>
    <x v="0"/>
    <s v="VIRGEN11137505GE.U2HI"/>
    <s v="La Virgen S.A.C."/>
    <x v="59"/>
    <x v="59"/>
    <s v="C.H. La Virgen"/>
    <x v="218"/>
    <s v="HI"/>
    <x v="5"/>
    <x v="327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7669.304"/>
    <n v="17.669304"/>
    <m/>
    <n v="2.6041666666666665"/>
    <n v="2.3507500000000001"/>
    <n v="0"/>
    <n v="0"/>
    <n v="68"/>
    <s v="BASE DE DATOS"/>
    <m/>
  </r>
  <r>
    <s v="24"/>
    <x v="0"/>
    <s v="VIRGEN"/>
    <s v="11137505"/>
    <s v="11137505"/>
    <x v="5"/>
    <s v="GE.U3"/>
    <s v="S"/>
    <n v="31.25"/>
    <n v="21.042000000000002"/>
    <n v="3167.6329999999998"/>
    <n v="15093.646000000001"/>
    <n v="18261.278999999999"/>
    <n v="0"/>
    <n v="693.42"/>
    <n v="0"/>
    <m/>
    <m/>
    <x v="0"/>
    <s v="VIRGEN11137505GE.U3HI"/>
    <s v="La Virgen S.A.C."/>
    <x v="59"/>
    <x v="59"/>
    <s v="C.H. La Virgen"/>
    <x v="218"/>
    <s v="HI"/>
    <x v="5"/>
    <x v="328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8261.278999999999"/>
    <n v="18.261278999999998"/>
    <m/>
    <n v="2.6041666666666665"/>
    <n v="2.3222499999999999"/>
    <n v="0"/>
    <n v="3.637978807091713E-12"/>
    <n v="68"/>
    <s v="BASE DE DATOS"/>
    <m/>
  </r>
  <r>
    <s v="24"/>
    <x v="1"/>
    <s v="VIRGEN"/>
    <s v="11137505"/>
    <s v="11137505"/>
    <x v="5"/>
    <s v="GE.U1"/>
    <s v="S"/>
    <n v="31.23"/>
    <n v="20.975999999999999"/>
    <n v="2708.1970000000001"/>
    <n v="12150.216"/>
    <n v="14858.413"/>
    <n v="0"/>
    <n v="604.07000000000005"/>
    <n v="0"/>
    <m/>
    <m/>
    <x v="0"/>
    <s v="VIRGEN11137505GE.U1HI"/>
    <s v="La Virgen S.A.C."/>
    <x v="59"/>
    <x v="59"/>
    <s v="C.H. La Virgen"/>
    <x v="218"/>
    <s v="HI"/>
    <x v="5"/>
    <x v="326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4858.413"/>
    <n v="14.858413000000001"/>
    <m/>
    <n v="2.6025"/>
    <n v="2.3272499999999998"/>
    <n v="0"/>
    <n v="0"/>
    <n v="68"/>
    <s v="BASE DE DATOS"/>
    <m/>
  </r>
  <r>
    <s v="24"/>
    <x v="1"/>
    <s v="VIRGEN"/>
    <s v="11137505"/>
    <s v="11137505"/>
    <x v="5"/>
    <s v="GE.U2"/>
    <s v="S"/>
    <n v="31.25"/>
    <n v="20.07"/>
    <n v="2689.6120000000001"/>
    <n v="12394.735000000001"/>
    <n v="15084.347"/>
    <n v="0"/>
    <n v="635.02"/>
    <n v="0"/>
    <m/>
    <m/>
    <x v="0"/>
    <s v="VIRGEN11137505GE.U2HI"/>
    <s v="La Virgen S.A.C."/>
    <x v="59"/>
    <x v="59"/>
    <s v="C.H. La Virgen"/>
    <x v="218"/>
    <s v="HI"/>
    <x v="5"/>
    <x v="327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5084.347"/>
    <n v="15.084346999999999"/>
    <m/>
    <n v="2.6041666666666665"/>
    <n v="2.3507500000000001"/>
    <n v="0"/>
    <n v="1.8189894035458565E-12"/>
    <n v="68"/>
    <s v="BASE DE DATOS"/>
    <m/>
  </r>
  <r>
    <s v="24"/>
    <x v="1"/>
    <s v="VIRGEN"/>
    <s v="11137505"/>
    <s v="11137505"/>
    <x v="5"/>
    <s v="GE.U3"/>
    <s v="S"/>
    <n v="31.25"/>
    <n v="21.042000000000002"/>
    <n v="2826.5219999999999"/>
    <n v="12605.791999999999"/>
    <n v="15432.314"/>
    <n v="0"/>
    <n v="636.13"/>
    <n v="0"/>
    <m/>
    <m/>
    <x v="0"/>
    <s v="VIRGEN11137505GE.U3HI"/>
    <s v="La Virgen S.A.C."/>
    <x v="59"/>
    <x v="59"/>
    <s v="C.H. La Virgen"/>
    <x v="218"/>
    <s v="HI"/>
    <x v="5"/>
    <x v="328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5432.314"/>
    <n v="15.432314"/>
    <m/>
    <n v="2.6041666666666665"/>
    <n v="2.3222499999999999"/>
    <n v="0"/>
    <n v="-1.8189894035458565E-12"/>
    <n v="68"/>
    <s v="BASE DE DATOS"/>
    <m/>
  </r>
  <r>
    <s v="24"/>
    <x v="0"/>
    <s v="MAJAEN"/>
    <s v="31135604"/>
    <s v="31135604"/>
    <x v="5"/>
    <s v="Grupo 2"/>
    <s v="S"/>
    <n v="1.9"/>
    <n v="1.8620000000000001"/>
    <n v="238.184"/>
    <n v="1039.652"/>
    <n v="1277.836"/>
    <n v="0"/>
    <n v="625.54999999999995"/>
    <n v="94.05"/>
    <m/>
    <m/>
    <x v="0"/>
    <s v="MAJAEN31135604Grupo 2HI"/>
    <s v="Maja Energ¡a S.A.C."/>
    <x v="60"/>
    <x v="60"/>
    <s v="C.H. Roncador"/>
    <x v="219"/>
    <s v="HI"/>
    <x v="5"/>
    <x v="17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1277.836"/>
    <n v="1.277836"/>
    <m/>
    <n v="0.14615384615384613"/>
    <n v="0.14323076923076924"/>
    <n v="0"/>
    <n v="0"/>
    <n v="69"/>
    <s v="BASE DE DATOS"/>
    <m/>
  </r>
  <r>
    <s v="24"/>
    <x v="0"/>
    <s v="MAJAEN"/>
    <s v="31135604"/>
    <s v="31135604"/>
    <x v="5"/>
    <s v="Grupo 1"/>
    <s v="S"/>
    <n v="1.9"/>
    <n v="1.8220000000000001"/>
    <n v="251.15799999999999"/>
    <n v="1099.0640000000001"/>
    <n v="1350.222"/>
    <n v="0"/>
    <n v="716.56"/>
    <n v="3.04"/>
    <m/>
    <m/>
    <x v="0"/>
    <s v="MAJAEN31135604Grupo 1HI"/>
    <s v="Maja Energ¡a S.A.C."/>
    <x v="60"/>
    <x v="60"/>
    <s v="C.H. Roncador"/>
    <x v="219"/>
    <s v="HI"/>
    <x v="5"/>
    <x v="16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1350.222"/>
    <n v="1.350222"/>
    <m/>
    <n v="0.15833333333333333"/>
    <n v="0.15183333333333335"/>
    <n v="0"/>
    <n v="0"/>
    <n v="69"/>
    <s v="BASE DE DATOS"/>
    <m/>
  </r>
  <r>
    <s v="24"/>
    <x v="1"/>
    <s v="MAJAEN"/>
    <s v="31135604"/>
    <s v="31135604"/>
    <x v="5"/>
    <s v="Grupo 1"/>
    <s v="S"/>
    <n v="1.9"/>
    <n v="1.8220000000000001"/>
    <n v="195.654"/>
    <n v="864.44500000000005"/>
    <n v="1060.0989999999999"/>
    <n v="0"/>
    <n v="653.38"/>
    <n v="66.22"/>
    <m/>
    <m/>
    <x v="0"/>
    <s v="MAJAEN31135604Grupo 1HI"/>
    <s v="Maja Energ¡a S.A.C."/>
    <x v="60"/>
    <x v="60"/>
    <s v="C.H. Roncador"/>
    <x v="219"/>
    <s v="HI"/>
    <x v="5"/>
    <x v="16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1060.0989999999999"/>
    <n v="1.0600989999999999"/>
    <m/>
    <n v="0.15833333333333333"/>
    <n v="0.15183333333333335"/>
    <n v="0"/>
    <n v="2.2737367544323206E-13"/>
    <n v="69"/>
    <s v="BASE DE DATOS"/>
    <m/>
  </r>
  <r>
    <s v="24"/>
    <x v="1"/>
    <s v="MAJAEN"/>
    <s v="31135604"/>
    <s v="31135604"/>
    <x v="5"/>
    <s v="Grupo 2"/>
    <s v="S"/>
    <n v="1.9"/>
    <n v="1.8220000000000001"/>
    <n v="190.69"/>
    <n v="804.29700000000003"/>
    <n v="994.98699999999997"/>
    <n v="0"/>
    <n v="657.26"/>
    <n v="62.34"/>
    <m/>
    <m/>
    <x v="0"/>
    <s v="MAJAEN31135604Grupo 2HI"/>
    <s v="Maja Energ¡a S.A.C."/>
    <x v="60"/>
    <x v="60"/>
    <s v="C.H. Roncador"/>
    <x v="219"/>
    <s v="HI"/>
    <x v="5"/>
    <x v="17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994.98699999999997"/>
    <n v="0.99498699999999995"/>
    <m/>
    <n v="0.14615384615384613"/>
    <n v="0.14323076923076924"/>
    <n v="0"/>
    <n v="1.1368683772161603E-13"/>
    <n v="69"/>
    <s v="BASE DE DATOS"/>
    <m/>
  </r>
  <r>
    <s v="24"/>
    <x v="0"/>
    <s v="EOLMAR"/>
    <s v="19276511"/>
    <s v="19276511"/>
    <x v="5"/>
    <s v="Circuito 1"/>
    <s v="S"/>
    <n v="12.6"/>
    <n v="12.6"/>
    <n v="1065.0809999999999"/>
    <n v="3124.7849999999999"/>
    <n v="4189.866"/>
    <n v="0"/>
    <n v="744"/>
    <n v="0"/>
    <m/>
    <m/>
    <x v="0"/>
    <s v="EOLMAR19276511Circuito 1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4189.866"/>
    <n v="4.1898660000000003"/>
    <m/>
    <n v="1.05"/>
    <n v="1.05"/>
    <n v="0"/>
    <n v="0"/>
    <n v="75"/>
    <s v="BASE DE DATOS"/>
    <m/>
  </r>
  <r>
    <s v="24"/>
    <x v="0"/>
    <s v="EOLMAR"/>
    <s v="19276511"/>
    <s v="19276511"/>
    <x v="5"/>
    <s v="Circuito 2"/>
    <s v="S"/>
    <n v="9.4499999999999993"/>
    <n v="9.4499999999999993"/>
    <n v="659.10299999999995"/>
    <n v="1933.7080000000001"/>
    <n v="2592.8110000000001"/>
    <n v="0"/>
    <n v="744"/>
    <n v="0"/>
    <m/>
    <m/>
    <x v="0"/>
    <s v="EOLMAR19276511Circuito 2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2592.8110000000001"/>
    <n v="2.5928110000000002"/>
    <m/>
    <n v="0.78749999999999998"/>
    <n v="0.78749999999999998"/>
    <n v="0"/>
    <n v="0"/>
    <n v="75"/>
    <s v="BASE DE DATOS"/>
    <m/>
  </r>
  <r>
    <s v="24"/>
    <x v="0"/>
    <s v="EOLMAR"/>
    <s v="19276511"/>
    <s v="19276511"/>
    <x v="5"/>
    <s v="Circuito 3"/>
    <s v="S"/>
    <n v="10.050000000000001"/>
    <n v="10.050000000000001"/>
    <n v="597.87199999999996"/>
    <n v="1754.0640000000001"/>
    <n v="2351.9360000000001"/>
    <n v="0"/>
    <n v="744"/>
    <n v="0"/>
    <m/>
    <m/>
    <x v="0"/>
    <s v="EOLMAR19276511Circuito 3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2351.9360000000001"/>
    <n v="2.3519360000000002"/>
    <m/>
    <n v="0.83750000000000002"/>
    <n v="0.83750000000000002"/>
    <n v="0"/>
    <n v="0"/>
    <n v="75"/>
    <s v="BASE DE DATOS"/>
    <m/>
  </r>
  <r>
    <s v="24"/>
    <x v="1"/>
    <s v="EOLMAR"/>
    <s v="19276511"/>
    <s v="19276511"/>
    <x v="5"/>
    <s v="Circuito 1"/>
    <s v="S"/>
    <n v="12.6"/>
    <n v="12.6"/>
    <n v="1008.063"/>
    <n v="3199.9169999999999"/>
    <n v="4207.9799999999996"/>
    <n v="0"/>
    <n v="696"/>
    <n v="0"/>
    <m/>
    <m/>
    <x v="0"/>
    <s v="EOLMAR19276511Circuito 1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4207.9799999999996"/>
    <n v="4.2079799999999992"/>
    <m/>
    <n v="1.05"/>
    <n v="1.05"/>
    <n v="0"/>
    <n v="0"/>
    <n v="75"/>
    <s v="BASE DE DATOS"/>
    <m/>
  </r>
  <r>
    <s v="24"/>
    <x v="1"/>
    <s v="EOLMAR"/>
    <s v="19276511"/>
    <s v="19276511"/>
    <x v="5"/>
    <s v="Circuito 2"/>
    <s v="S"/>
    <n v="9.4499999999999993"/>
    <n v="9.4499999999999993"/>
    <n v="628.322"/>
    <n v="1994.4939999999999"/>
    <n v="2622.8159999999998"/>
    <n v="0"/>
    <n v="696"/>
    <n v="0"/>
    <m/>
    <m/>
    <x v="0"/>
    <s v="EOLMAR19276511Circuito 2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2622.8159999999998"/>
    <n v="2.6228159999999998"/>
    <m/>
    <n v="0.78749999999999998"/>
    <n v="0.78749999999999998"/>
    <n v="0"/>
    <n v="0"/>
    <n v="75"/>
    <s v="BASE DE DATOS"/>
    <m/>
  </r>
  <r>
    <s v="24"/>
    <x v="1"/>
    <s v="EOLMAR"/>
    <s v="19276511"/>
    <s v="19276511"/>
    <x v="5"/>
    <s v="Circuito 3"/>
    <s v="S"/>
    <n v="10.050000000000001"/>
    <n v="10.050000000000001"/>
    <n v="542.14300000000003"/>
    <n v="1720.9349999999999"/>
    <n v="2263.078"/>
    <n v="0"/>
    <n v="696"/>
    <n v="0"/>
    <m/>
    <m/>
    <x v="0"/>
    <s v="EOLMAR19276511Circuito 3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2263.078"/>
    <n v="2.2630780000000001"/>
    <m/>
    <n v="0.83750000000000002"/>
    <n v="0.83750000000000002"/>
    <n v="0"/>
    <n v="0"/>
    <n v="75"/>
    <s v="BASE DE DATOS"/>
    <m/>
  </r>
  <r>
    <s v="24"/>
    <x v="0"/>
    <s v="MAJARC"/>
    <s v="16267410"/>
    <s v="16267410"/>
    <x v="5"/>
    <s v="1"/>
    <s v="S"/>
    <n v="20"/>
    <n v="20"/>
    <n v="4094.4389999999999"/>
    <n v="0"/>
    <n v="4094.4389999999999"/>
    <n v="0"/>
    <n v="386.5"/>
    <n v="0"/>
    <m/>
    <m/>
    <x v="0"/>
    <s v="MAJARC162674101HI"/>
    <s v="Majes Arcus S.A.C."/>
    <x v="62"/>
    <x v="62"/>
    <s v="CS MAJES"/>
    <x v="221"/>
    <s v="FV"/>
    <x v="6"/>
    <x v="330"/>
    <x v="3"/>
    <s v="Instalado"/>
    <s v="Operativo"/>
    <s v="Generadora"/>
    <x v="0"/>
    <x v="0"/>
    <x v="0"/>
    <x v="0"/>
    <s v="Privado"/>
    <s v="AREQUIPA"/>
    <s v="AREQUIPA"/>
    <s v="CAYLLOMA"/>
    <s v="MAJES"/>
    <n v="0"/>
    <x v="9"/>
    <n v="0"/>
    <x v="1"/>
    <x v="2"/>
    <x v="0"/>
    <s v="MWh"/>
    <n v="4094.4389999999999"/>
    <n v="4.0944389999999995"/>
    <m/>
    <n v="1.6666666666666667"/>
    <n v="1.6666666666666667"/>
    <n v="0"/>
    <n v="0"/>
    <n v="70"/>
    <s v="BASE DE DATOS"/>
    <m/>
  </r>
  <r>
    <s v="24"/>
    <x v="1"/>
    <s v="MAJARC"/>
    <s v="16267410"/>
    <s v="16267410"/>
    <x v="5"/>
    <s v="1"/>
    <s v="S"/>
    <n v="20"/>
    <n v="20"/>
    <n v="3585.1950000000002"/>
    <n v="0"/>
    <n v="3585.1950000000002"/>
    <n v="0"/>
    <n v="353.75"/>
    <n v="0"/>
    <m/>
    <m/>
    <x v="0"/>
    <s v="MAJARC162674101HI"/>
    <s v="Majes Arcus S.A.C."/>
    <x v="62"/>
    <x v="62"/>
    <s v="CS MAJES"/>
    <x v="221"/>
    <s v="FV"/>
    <x v="6"/>
    <x v="330"/>
    <x v="3"/>
    <s v="Instalado"/>
    <s v="Operativo"/>
    <s v="Generadora"/>
    <x v="0"/>
    <x v="0"/>
    <x v="0"/>
    <x v="0"/>
    <s v="Privado"/>
    <s v="AREQUIPA"/>
    <s v="AREQUIPA"/>
    <s v="CAYLLOMA"/>
    <s v="MAJES"/>
    <n v="0"/>
    <x v="9"/>
    <n v="0"/>
    <x v="1"/>
    <x v="2"/>
    <x v="0"/>
    <s v="MWh"/>
    <n v="3585.1950000000002"/>
    <n v="3.5851950000000001"/>
    <m/>
    <n v="1.6666666666666667"/>
    <n v="1.6666666666666667"/>
    <n v="0"/>
    <n v="0"/>
    <n v="70"/>
    <s v="BASE DE DATOS"/>
    <m/>
  </r>
  <r>
    <s v="24"/>
    <x v="0"/>
    <s v="REPARC"/>
    <s v="16267510"/>
    <s v="16267510"/>
    <x v="5"/>
    <s v="1"/>
    <s v="S"/>
    <n v="20"/>
    <n v="20"/>
    <n v="3938.1030000000001"/>
    <n v="0"/>
    <n v="3938.1030000000001"/>
    <n v="0"/>
    <n v="391.25"/>
    <n v="0"/>
    <m/>
    <m/>
    <x v="0"/>
    <s v="REPARC162675101HI"/>
    <s v="Reparticion Arcus S.A.C."/>
    <x v="63"/>
    <x v="63"/>
    <s v="CS REPARTICION"/>
    <x v="222"/>
    <s v="FV"/>
    <x v="6"/>
    <x v="331"/>
    <x v="3"/>
    <s v="Instalado"/>
    <s v="Operativo"/>
    <s v="Generadora"/>
    <x v="0"/>
    <x v="0"/>
    <x v="0"/>
    <x v="0"/>
    <s v="Privado"/>
    <s v="AREQUIPA"/>
    <s v="AREQUIPA"/>
    <s v="CAYLLOMA"/>
    <s v="LA JOYA"/>
    <n v="0"/>
    <x v="9"/>
    <n v="0"/>
    <x v="1"/>
    <x v="2"/>
    <x v="0"/>
    <s v="MWh"/>
    <n v="3938.1030000000001"/>
    <n v="3.9381029999999999"/>
    <m/>
    <n v="1.6666666666666667"/>
    <n v="1.6666666666666667"/>
    <n v="0"/>
    <n v="0"/>
    <n v="82"/>
    <s v="BASE DE DATOS"/>
    <m/>
  </r>
  <r>
    <s v="24"/>
    <x v="1"/>
    <s v="REPARC"/>
    <s v="16267510"/>
    <s v="16267510"/>
    <x v="5"/>
    <s v="1"/>
    <s v="S"/>
    <n v="20"/>
    <n v="20"/>
    <n v="3358.0349999999999"/>
    <n v="0"/>
    <n v="3358.0349999999999"/>
    <n v="0"/>
    <n v="358.75"/>
    <n v="0"/>
    <m/>
    <m/>
    <x v="0"/>
    <s v="REPARC162675101HI"/>
    <s v="Reparticion Arcus S.A.C."/>
    <x v="63"/>
    <x v="63"/>
    <s v="CS REPARTICION"/>
    <x v="222"/>
    <s v="FV"/>
    <x v="6"/>
    <x v="331"/>
    <x v="3"/>
    <s v="Instalado"/>
    <s v="Operativo"/>
    <s v="Generadora"/>
    <x v="0"/>
    <x v="0"/>
    <x v="0"/>
    <x v="0"/>
    <s v="Privado"/>
    <s v="AREQUIPA"/>
    <s v="AREQUIPA"/>
    <s v="CAYLLOMA"/>
    <s v="LA JOYA"/>
    <n v="0"/>
    <x v="9"/>
    <n v="0"/>
    <x v="1"/>
    <x v="2"/>
    <x v="0"/>
    <s v="MWh"/>
    <n v="3358.0349999999999"/>
    <n v="3.3580349999999997"/>
    <m/>
    <n v="1.6666666666666667"/>
    <n v="1.6666666666666667"/>
    <n v="0"/>
    <n v="0"/>
    <n v="82"/>
    <s v="BASE DE DATOS"/>
    <m/>
  </r>
  <r>
    <s v="24"/>
    <x v="0"/>
    <s v="ORAENP"/>
    <s v="11014393"/>
    <s v="11014393"/>
    <x v="5"/>
    <s v="1"/>
    <s v="S"/>
    <n v="41.097000000000001"/>
    <n v="44.219000000000001"/>
    <n v="4956.9089999999997"/>
    <n v="22079.624"/>
    <n v="27036.532999999999"/>
    <n v="8.25"/>
    <n v="732.42"/>
    <n v="3.33"/>
    <m/>
    <m/>
    <x v="0"/>
    <s v="ORAENP110143931HI"/>
    <s v="Orazul Energy Per£ S.A."/>
    <x v="64"/>
    <x v="64"/>
    <s v="C.H.Cañón del Pato"/>
    <x v="223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7036.532999999999"/>
    <n v="27.036532999999999"/>
    <m/>
    <n v="3.42475"/>
    <n v="3.6849166666666666"/>
    <n v="0"/>
    <n v="0"/>
    <n v="72"/>
    <s v="BASE DE DATOS"/>
    <m/>
  </r>
  <r>
    <s v="24"/>
    <x v="0"/>
    <s v="ORAENP"/>
    <s v="11014393"/>
    <s v="11014393"/>
    <x v="5"/>
    <s v="2"/>
    <s v="S"/>
    <n v="41.097000000000001"/>
    <n v="44.552999999999997"/>
    <n v="5314.1610000000001"/>
    <n v="23019.221000000001"/>
    <n v="28333.381000000001"/>
    <n v="29.73"/>
    <n v="710.28"/>
    <n v="3.98"/>
    <m/>
    <m/>
    <x v="0"/>
    <s v="ORAENP110143932HI"/>
    <s v="Orazul Energy Per£ S.A."/>
    <x v="64"/>
    <x v="64"/>
    <s v="C.H.Cañón del Pato"/>
    <x v="223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8333.381000000001"/>
    <n v="28.333381000000003"/>
    <m/>
    <n v="3.42475"/>
    <n v="3.7127499999999998"/>
    <n v="0"/>
    <n v="1.0000000002037268E-3"/>
    <n v="72"/>
    <s v="BASE DE DATOS"/>
    <m/>
  </r>
  <r>
    <s v="24"/>
    <x v="0"/>
    <s v="ORAENP"/>
    <s v="11014393"/>
    <s v="11014393"/>
    <x v="5"/>
    <s v="3"/>
    <s v="S"/>
    <n v="41.097000000000001"/>
    <n v="43.765000000000001"/>
    <n v="5440.6589999999997"/>
    <n v="24407.4"/>
    <n v="29848.06"/>
    <n v="0"/>
    <n v="739.78"/>
    <n v="4.22"/>
    <m/>
    <m/>
    <x v="0"/>
    <s v="ORAENP110143933HI"/>
    <s v="Orazul Energy Per£ S.A."/>
    <x v="64"/>
    <x v="64"/>
    <s v="C.H.Cañón del Pato"/>
    <x v="223"/>
    <s v="HI"/>
    <x v="5"/>
    <x v="17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9848.06"/>
    <n v="29.84806"/>
    <m/>
    <n v="3.42475"/>
    <n v="3.6470833333333332"/>
    <n v="0"/>
    <n v="-1.0000000002037268E-3"/>
    <n v="72"/>
    <s v="BASE DE DATOS"/>
    <m/>
  </r>
  <r>
    <s v="24"/>
    <x v="0"/>
    <s v="ORAENP"/>
    <s v="11014393"/>
    <s v="11014393"/>
    <x v="5"/>
    <s v="4"/>
    <s v="S"/>
    <n v="41.097000000000001"/>
    <n v="44.12"/>
    <n v="4967.59"/>
    <n v="22288.458999999999"/>
    <n v="27256.048999999999"/>
    <n v="0"/>
    <n v="739.35"/>
    <n v="4.6500000000000004"/>
    <m/>
    <m/>
    <x v="0"/>
    <s v="ORAENP110143934HI"/>
    <s v="Orazul Energy Per£ S.A."/>
    <x v="64"/>
    <x v="64"/>
    <s v="C.H.Cañón del Pato"/>
    <x v="223"/>
    <s v="HI"/>
    <x v="5"/>
    <x v="17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7256.048999999999"/>
    <n v="27.256048999999997"/>
    <m/>
    <n v="3.42475"/>
    <n v="3.6766666666666663"/>
    <n v="0"/>
    <n v="0"/>
    <n v="72"/>
    <s v="BASE DE DATOS"/>
    <m/>
  </r>
  <r>
    <s v="24"/>
    <x v="0"/>
    <s v="ORAENP"/>
    <s v="11014393"/>
    <s v="11014393"/>
    <x v="5"/>
    <s v="5"/>
    <s v="S"/>
    <n v="41.097000000000001"/>
    <n v="44.686999999999998"/>
    <n v="5039.2860000000001"/>
    <n v="21112.343000000001"/>
    <n v="26151.629000000001"/>
    <n v="61.68"/>
    <n v="676.47"/>
    <n v="5.85"/>
    <m/>
    <m/>
    <x v="0"/>
    <s v="ORAENP110143935HI"/>
    <s v="Orazul Energy Per£ S.A."/>
    <x v="64"/>
    <x v="64"/>
    <s v="C.H.Cañón del Pato"/>
    <x v="223"/>
    <s v="HI"/>
    <x v="5"/>
    <x v="191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6151.629000000001"/>
    <n v="26.151629"/>
    <m/>
    <n v="3.42475"/>
    <n v="3.7239166666666663"/>
    <n v="0"/>
    <n v="0"/>
    <n v="72"/>
    <s v="BASE DE DATOS"/>
    <m/>
  </r>
  <r>
    <s v="24"/>
    <x v="0"/>
    <s v="ORAENP"/>
    <s v="11014393"/>
    <s v="11014393"/>
    <x v="5"/>
    <s v="6"/>
    <s v="S"/>
    <n v="41.097000000000001"/>
    <n v="44.220999999999997"/>
    <n v="5033.5609999999997"/>
    <n v="21976.231"/>
    <n v="27009.792000000001"/>
    <n v="56.7"/>
    <n v="682.37"/>
    <n v="4.93"/>
    <m/>
    <m/>
    <x v="0"/>
    <s v="ORAENP110143936HI"/>
    <s v="Orazul Energy Per£ S.A."/>
    <x v="64"/>
    <x v="64"/>
    <s v="C.H.Cañón del Pato"/>
    <x v="223"/>
    <s v="HI"/>
    <x v="5"/>
    <x v="30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7009.792000000001"/>
    <n v="27.009792000000001"/>
    <m/>
    <n v="3.42475"/>
    <n v="3.685083333333333"/>
    <n v="0"/>
    <n v="0"/>
    <n v="72"/>
    <s v="BASE DE DATOS"/>
    <m/>
  </r>
  <r>
    <s v="24"/>
    <x v="0"/>
    <s v="ORAENP"/>
    <s v="11014593"/>
    <s v="11014593"/>
    <x v="5"/>
    <s v="1"/>
    <s v="S"/>
    <n v="32.619999999999997"/>
    <n v="31.593"/>
    <n v="4055.884"/>
    <n v="17833.921999999999"/>
    <n v="21889.806"/>
    <n v="7.22"/>
    <n v="736.78"/>
    <n v="0"/>
    <m/>
    <m/>
    <x v="0"/>
    <s v="ORAENP110145931HI"/>
    <s v="Orazul Energy Per£ S.A."/>
    <x v="64"/>
    <x v="64"/>
    <s v="C.H.Carhuaquero"/>
    <x v="224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21889.806"/>
    <n v="21.889806"/>
    <m/>
    <n v="2.7183333333333333"/>
    <n v="2.6327500000000001"/>
    <n v="0"/>
    <n v="-3.637978807091713E-12"/>
    <n v="72"/>
    <s v="BASE DE DATOS"/>
    <m/>
  </r>
  <r>
    <s v="24"/>
    <x v="0"/>
    <s v="ORAENP"/>
    <s v="11014593"/>
    <s v="11014593"/>
    <x v="5"/>
    <s v="2"/>
    <s v="S"/>
    <n v="31.51"/>
    <n v="31.472000000000001"/>
    <n v="4053.3359999999998"/>
    <n v="17852.656999999999"/>
    <n v="21905.992999999999"/>
    <n v="6.82"/>
    <n v="737.18"/>
    <n v="0"/>
    <m/>
    <m/>
    <x v="0"/>
    <s v="ORAENP110145932HI"/>
    <s v="Orazul Energy Per£ S.A."/>
    <x v="64"/>
    <x v="64"/>
    <s v="C.H.Carhuaquero"/>
    <x v="224"/>
    <s v="HI"/>
    <x v="5"/>
    <x v="17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21905.992999999999"/>
    <n v="21.905992999999999"/>
    <m/>
    <n v="2.6258333333333335"/>
    <n v="2.6226666666666669"/>
    <n v="0"/>
    <n v="0"/>
    <n v="72"/>
    <s v="BASE DE DATOS"/>
    <m/>
  </r>
  <r>
    <s v="24"/>
    <x v="0"/>
    <s v="ORAENP"/>
    <s v="11014593"/>
    <s v="11014593"/>
    <x v="5"/>
    <s v="3"/>
    <s v="S"/>
    <n v="30.98"/>
    <n v="31.466999999999999"/>
    <n v="4061.2080000000001"/>
    <n v="17775.243999999999"/>
    <n v="21836.452000000001"/>
    <n v="7.95"/>
    <n v="736.05"/>
    <n v="0"/>
    <m/>
    <m/>
    <x v="0"/>
    <s v="ORAENP110145933HI"/>
    <s v="Orazul Energy Per£ S.A."/>
    <x v="64"/>
    <x v="64"/>
    <s v="C.H.Carhuaquero"/>
    <x v="224"/>
    <s v="HI"/>
    <x v="5"/>
    <x v="176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21836.452000000001"/>
    <n v="21.836452000000001"/>
    <m/>
    <n v="2.5816666666666666"/>
    <n v="2.6222499999999997"/>
    <n v="0"/>
    <n v="-3.637978807091713E-12"/>
    <n v="72"/>
    <s v="BASE DE DATOS"/>
    <m/>
  </r>
  <r>
    <s v="24"/>
    <x v="0"/>
    <s v="ORAENP"/>
    <s v="11014593"/>
    <s v="11014593"/>
    <x v="5"/>
    <s v="4"/>
    <s v="S"/>
    <n v="10"/>
    <n v="9.9830000000000005"/>
    <n v="1312.548"/>
    <n v="5935.1239999999998"/>
    <n v="7247.6729999999998"/>
    <n v="12.62"/>
    <n v="730.9"/>
    <n v="0.48"/>
    <m/>
    <m/>
    <x v="0"/>
    <s v="ORAENP110145934HI"/>
    <s v="Orazul Energy Per£ S.A."/>
    <x v="64"/>
    <x v="64"/>
    <s v="C.H.Carhuaquero"/>
    <x v="225"/>
    <s v="HI"/>
    <x v="5"/>
    <x v="177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7247.6729999999998"/>
    <n v="7.2476729999999998"/>
    <m/>
    <n v="0.83333333333333337"/>
    <n v="0.83191666666666675"/>
    <n v="0"/>
    <n v="-1.0000000002037268E-3"/>
    <n v="72"/>
    <s v="BASE DE DATOS"/>
    <m/>
  </r>
  <r>
    <s v="24"/>
    <x v="0"/>
    <s v="ORAENP"/>
    <s v="18166008"/>
    <s v="18166008"/>
    <x v="5"/>
    <s v="1"/>
    <s v="S"/>
    <n v="6"/>
    <n v="5.67"/>
    <n v="708.96900000000005"/>
    <n v="3168.9270000000001"/>
    <n v="3877.8960000000002"/>
    <n v="13.48"/>
    <n v="730.52"/>
    <n v="0"/>
    <m/>
    <m/>
    <x v="0"/>
    <s v="ORAENP181660081HI"/>
    <s v="Orazul Energy Per£ S.A."/>
    <x v="64"/>
    <x v="64"/>
    <s v="C.H.Caña Brava"/>
    <x v="226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3877.8960000000002"/>
    <n v="3.8778960000000002"/>
    <m/>
    <n v="0.5"/>
    <n v="0.47249999999999998"/>
    <n v="0"/>
    <n v="0"/>
    <n v="72"/>
    <s v="BASE DE DATOS"/>
    <m/>
  </r>
  <r>
    <s v="24"/>
    <x v="1"/>
    <s v="ORAENP"/>
    <s v="11014393"/>
    <s v="11014393"/>
    <x v="5"/>
    <s v="1"/>
    <s v="S"/>
    <n v="41.097000000000001"/>
    <n v="44.219000000000001"/>
    <n v="4363.5389999999998"/>
    <n v="18509.541000000001"/>
    <n v="22873.08"/>
    <n v="86.8"/>
    <n v="609.20000000000005"/>
    <n v="0"/>
    <m/>
    <m/>
    <x v="0"/>
    <s v="ORAENP110143931HI"/>
    <s v="Orazul Energy Per£ S.A."/>
    <x v="64"/>
    <x v="64"/>
    <s v="C.H.Cañón del Pato"/>
    <x v="223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2873.08"/>
    <n v="22.873080000000002"/>
    <m/>
    <n v="3.42475"/>
    <n v="3.6849166666666666"/>
    <n v="0"/>
    <n v="0"/>
    <n v="72"/>
    <s v="BASE DE DATOS"/>
    <m/>
  </r>
  <r>
    <s v="24"/>
    <x v="1"/>
    <s v="ORAENP"/>
    <s v="11014393"/>
    <s v="11014393"/>
    <x v="5"/>
    <s v="2"/>
    <s v="S"/>
    <n v="41.097000000000001"/>
    <n v="44.552999999999997"/>
    <n v="4574.7039999999997"/>
    <n v="19337.661"/>
    <n v="23912.365000000002"/>
    <n v="90.63"/>
    <n v="605.37"/>
    <n v="0"/>
    <m/>
    <m/>
    <x v="0"/>
    <s v="ORAENP110143932HI"/>
    <s v="Orazul Energy Per£ S.A."/>
    <x v="64"/>
    <x v="64"/>
    <s v="C.H.Cañón del Pato"/>
    <x v="223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3912.365000000002"/>
    <n v="23.912365000000001"/>
    <m/>
    <n v="3.42475"/>
    <n v="3.7127499999999998"/>
    <n v="0"/>
    <n v="-3.637978807091713E-12"/>
    <n v="72"/>
    <s v="BASE DE DATOS"/>
    <m/>
  </r>
  <r>
    <s v="24"/>
    <x v="1"/>
    <s v="ORAENP"/>
    <s v="11014393"/>
    <s v="11014393"/>
    <x v="5"/>
    <s v="3"/>
    <s v="S"/>
    <n v="41.097000000000001"/>
    <n v="43.765000000000001"/>
    <n v="4412.875"/>
    <n v="20407.249"/>
    <n v="24820.124"/>
    <n v="63.72"/>
    <n v="632.28"/>
    <n v="0"/>
    <m/>
    <m/>
    <x v="0"/>
    <s v="ORAENP110143933HI"/>
    <s v="Orazul Energy Per£ S.A."/>
    <x v="64"/>
    <x v="64"/>
    <s v="C.H.Cañón del Pato"/>
    <x v="223"/>
    <s v="HI"/>
    <x v="5"/>
    <x v="17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4820.124"/>
    <n v="24.820124"/>
    <m/>
    <n v="3.42475"/>
    <n v="3.6470833333333332"/>
    <n v="0"/>
    <n v="0"/>
    <n v="72"/>
    <s v="BASE DE DATOS"/>
    <m/>
  </r>
  <r>
    <s v="24"/>
    <x v="1"/>
    <s v="ORAENP"/>
    <s v="11014393"/>
    <s v="11014393"/>
    <x v="5"/>
    <s v="4"/>
    <s v="S"/>
    <n v="41.097000000000001"/>
    <n v="44.12"/>
    <n v="4637.7049999999999"/>
    <n v="21594.705000000002"/>
    <n v="26232.41"/>
    <n v="67.02"/>
    <n v="625.77"/>
    <n v="0"/>
    <m/>
    <m/>
    <x v="0"/>
    <s v="ORAENP110143934HI"/>
    <s v="Orazul Energy Per£ S.A."/>
    <x v="64"/>
    <x v="64"/>
    <s v="C.H.Cañón del Pato"/>
    <x v="223"/>
    <s v="HI"/>
    <x v="5"/>
    <x v="17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6232.41"/>
    <n v="26.232410000000002"/>
    <m/>
    <n v="3.42475"/>
    <n v="3.6766666666666663"/>
    <n v="0"/>
    <n v="3.637978807091713E-12"/>
    <n v="72"/>
    <s v="BASE DE DATOS"/>
    <m/>
  </r>
  <r>
    <s v="24"/>
    <x v="1"/>
    <s v="ORAENP"/>
    <s v="11014393"/>
    <s v="11014393"/>
    <x v="5"/>
    <s v="5"/>
    <s v="S"/>
    <n v="41.097000000000001"/>
    <n v="44.686999999999998"/>
    <n v="4946.9139999999998"/>
    <n v="21469.79"/>
    <n v="26416.704000000002"/>
    <n v="19.37"/>
    <n v="672.13"/>
    <n v="0"/>
    <m/>
    <m/>
    <x v="0"/>
    <s v="ORAENP110143935HI"/>
    <s v="Orazul Energy Per£ S.A."/>
    <x v="64"/>
    <x v="64"/>
    <s v="C.H.Cañón del Pato"/>
    <x v="223"/>
    <s v="HI"/>
    <x v="5"/>
    <x v="191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6416.704000000002"/>
    <n v="26.416704000000003"/>
    <m/>
    <n v="3.42475"/>
    <n v="3.7239166666666663"/>
    <n v="0"/>
    <n v="0"/>
    <n v="72"/>
    <s v="BASE DE DATOS"/>
    <m/>
  </r>
  <r>
    <s v="24"/>
    <x v="1"/>
    <s v="ORAENP"/>
    <s v="11014393"/>
    <s v="11014393"/>
    <x v="5"/>
    <s v="6"/>
    <s v="S"/>
    <n v="41.097000000000001"/>
    <n v="44.220999999999997"/>
    <n v="4919.3069999999998"/>
    <n v="21290.079000000002"/>
    <n v="26209.385999999999"/>
    <n v="30.68"/>
    <n v="665.32"/>
    <n v="0"/>
    <m/>
    <m/>
    <x v="0"/>
    <s v="ORAENP110143936HI"/>
    <s v="Orazul Energy Per£ S.A."/>
    <x v="64"/>
    <x v="64"/>
    <s v="C.H.Cañón del Pato"/>
    <x v="223"/>
    <s v="HI"/>
    <x v="5"/>
    <x v="30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6209.385999999999"/>
    <n v="26.209385999999999"/>
    <m/>
    <n v="3.42475"/>
    <n v="3.685083333333333"/>
    <n v="0"/>
    <n v="3.637978807091713E-12"/>
    <n v="72"/>
    <s v="BASE DE DATOS"/>
    <m/>
  </r>
  <r>
    <s v="24"/>
    <x v="1"/>
    <s v="ORAENP"/>
    <s v="11014593"/>
    <s v="11014593"/>
    <x v="5"/>
    <s v="1"/>
    <s v="S"/>
    <n v="32.619999999999997"/>
    <n v="31.593"/>
    <n v="3720.8710000000001"/>
    <n v="16672.687000000002"/>
    <n v="20393.558000000001"/>
    <n v="9.75"/>
    <n v="685.65"/>
    <n v="0.6"/>
    <m/>
    <m/>
    <x v="0"/>
    <s v="ORAENP110145931HI"/>
    <s v="Orazul Energy Per£ S.A."/>
    <x v="64"/>
    <x v="64"/>
    <s v="C.H.Carhuaquero"/>
    <x v="224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20393.558000000001"/>
    <n v="20.393558000000002"/>
    <m/>
    <n v="2.7183333333333333"/>
    <n v="2.6327500000000001"/>
    <n v="0"/>
    <n v="0"/>
    <n v="72"/>
    <s v="BASE DE DATOS"/>
    <m/>
  </r>
  <r>
    <s v="24"/>
    <x v="1"/>
    <s v="ORAENP"/>
    <s v="11014593"/>
    <s v="11014593"/>
    <x v="5"/>
    <s v="2"/>
    <s v="S"/>
    <n v="31.51"/>
    <n v="31.472000000000001"/>
    <n v="3756.9769999999999"/>
    <n v="16854.330000000002"/>
    <n v="20611.307000000001"/>
    <n v="4.07"/>
    <n v="691.93"/>
    <n v="0"/>
    <m/>
    <m/>
    <x v="0"/>
    <s v="ORAENP110145932HI"/>
    <s v="Orazul Energy Per£ S.A."/>
    <x v="64"/>
    <x v="64"/>
    <s v="C.H.Carhuaquero"/>
    <x v="224"/>
    <s v="HI"/>
    <x v="5"/>
    <x v="17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20611.307000000001"/>
    <n v="20.611307"/>
    <m/>
    <n v="2.6258333333333335"/>
    <n v="2.6226666666666669"/>
    <n v="0"/>
    <n v="0"/>
    <n v="72"/>
    <s v="BASE DE DATOS"/>
    <m/>
  </r>
  <r>
    <s v="24"/>
    <x v="1"/>
    <s v="ORAENP"/>
    <s v="11014593"/>
    <s v="11014593"/>
    <x v="5"/>
    <s v="3"/>
    <s v="S"/>
    <n v="30.98"/>
    <n v="31.466999999999999"/>
    <n v="3737.6390000000001"/>
    <n v="16149.648999999999"/>
    <n v="19887.288"/>
    <n v="12.27"/>
    <n v="670.62"/>
    <n v="13.12"/>
    <m/>
    <m/>
    <x v="0"/>
    <s v="ORAENP110145933HI"/>
    <s v="Orazul Energy Per£ S.A."/>
    <x v="64"/>
    <x v="64"/>
    <s v="C.H.Carhuaquero"/>
    <x v="224"/>
    <s v="HI"/>
    <x v="5"/>
    <x v="176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19887.288"/>
    <n v="19.887288000000002"/>
    <m/>
    <n v="2.5816666666666666"/>
    <n v="2.6222499999999997"/>
    <n v="0"/>
    <n v="0"/>
    <n v="72"/>
    <s v="BASE DE DATOS"/>
    <m/>
  </r>
  <r>
    <s v="24"/>
    <x v="1"/>
    <s v="ORAENP"/>
    <s v="11014593"/>
    <s v="11014593"/>
    <x v="5"/>
    <s v="4"/>
    <s v="S"/>
    <n v="10"/>
    <n v="9.9830000000000005"/>
    <n v="1243.6099999999999"/>
    <n v="5681.558"/>
    <n v="6925.1679999999997"/>
    <n v="0"/>
    <n v="696"/>
    <n v="0"/>
    <m/>
    <m/>
    <x v="0"/>
    <s v="ORAENP110145934HI"/>
    <s v="Orazul Energy Per£ S.A."/>
    <x v="64"/>
    <x v="64"/>
    <s v="C.H.Carhuaquero"/>
    <x v="225"/>
    <s v="HI"/>
    <x v="5"/>
    <x v="177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6925.1679999999997"/>
    <n v="6.9251679999999993"/>
    <m/>
    <n v="0.83333333333333337"/>
    <n v="0.83191666666666675"/>
    <n v="0"/>
    <n v="0"/>
    <n v="72"/>
    <s v="BASE DE DATOS"/>
    <m/>
  </r>
  <r>
    <s v="24"/>
    <x v="1"/>
    <s v="ORAENP"/>
    <s v="18166008"/>
    <s v="18166008"/>
    <x v="5"/>
    <s v="1"/>
    <s v="S"/>
    <n v="6"/>
    <n v="5.67"/>
    <n v="670.06700000000001"/>
    <n v="2992.5129999999999"/>
    <n v="3662.58"/>
    <n v="0"/>
    <n v="696"/>
    <n v="0"/>
    <m/>
    <m/>
    <x v="0"/>
    <s v="ORAENP181660081HI"/>
    <s v="Orazul Energy Per£ S.A."/>
    <x v="64"/>
    <x v="64"/>
    <s v="C.H.Caña Brava"/>
    <x v="226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3662.58"/>
    <n v="3.6625799999999997"/>
    <m/>
    <n v="0.5"/>
    <n v="0.47249999999999998"/>
    <n v="0"/>
    <n v="0"/>
    <n v="72"/>
    <s v="BASE DE DATOS"/>
    <m/>
  </r>
  <r>
    <s v="24"/>
    <x v="0"/>
    <s v="GRPAIN"/>
    <s v="17381117"/>
    <s v="17381117"/>
    <x v="5"/>
    <s v="Circuito 1"/>
    <s v="S"/>
    <n v="18.37"/>
    <n v="18.37"/>
    <n v="998.09299999999996"/>
    <n v="4628.7259999999997"/>
    <n v="5626.8190000000004"/>
    <n v="22.5"/>
    <n v="695.5"/>
    <n v="6"/>
    <m/>
    <m/>
    <x v="0"/>
    <s v="GRPAIN17381117Circuito 1HI"/>
    <s v="GR Paino S.A.C."/>
    <x v="65"/>
    <x v="65"/>
    <s v="C.E. Huambos"/>
    <x v="227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5626.8190000000004"/>
    <n v="5.6268190000000002"/>
    <m/>
    <n v="1.5308333333333335"/>
    <n v="1.5308333333333335"/>
    <n v="0"/>
    <n v="-9.0949470177292824E-13"/>
    <n v="57"/>
    <s v="BASE DE DATOS"/>
    <m/>
  </r>
  <r>
    <s v="24"/>
    <x v="1"/>
    <s v="GRPAIN"/>
    <s v="17381117"/>
    <s v="17381117"/>
    <x v="5"/>
    <s v="Circuito 1"/>
    <s v="S"/>
    <n v="18.37"/>
    <n v="18.37"/>
    <n v="908.71299999999997"/>
    <n v="4243.6949999999997"/>
    <n v="5152.4080000000004"/>
    <n v="0"/>
    <n v="696"/>
    <n v="0"/>
    <m/>
    <m/>
    <x v="0"/>
    <s v="GRPAIN17381117Circuito 1HI"/>
    <s v="GR Paino S.A.C."/>
    <x v="65"/>
    <x v="65"/>
    <s v="C.E. Huambos"/>
    <x v="227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5152.4080000000004"/>
    <n v="5.1524080000000003"/>
    <m/>
    <n v="1.5308333333333335"/>
    <n v="1.5308333333333335"/>
    <n v="0"/>
    <n v="-9.0949470177292824E-13"/>
    <n v="57"/>
    <s v="BASE DE DATOS"/>
    <m/>
  </r>
  <r>
    <s v="24"/>
    <x v="0"/>
    <s v="GRTARU"/>
    <s v="17380817"/>
    <s v="17380817"/>
    <x v="5"/>
    <s v="Circuito 1"/>
    <s v="S"/>
    <n v="18.37"/>
    <n v="18.37"/>
    <n v="1191.1859999999999"/>
    <n v="5518.8090000000002"/>
    <n v="6709.9949999999999"/>
    <n v="55.5"/>
    <n v="662.5"/>
    <n v="6"/>
    <m/>
    <m/>
    <x v="0"/>
    <s v="GRTARU17380817Circuito 1HI"/>
    <s v="GR Taruca S.A.C."/>
    <x v="66"/>
    <x v="66"/>
    <s v="C.E. Duna"/>
    <x v="228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6709.9949999999999"/>
    <n v="6.7099950000000002"/>
    <m/>
    <n v="1.5308333333333335"/>
    <n v="1.5308333333333335"/>
    <n v="0"/>
    <n v="0"/>
    <n v="58"/>
    <s v="BASE DE DATOS"/>
    <m/>
  </r>
  <r>
    <s v="24"/>
    <x v="1"/>
    <s v="GRTARU"/>
    <s v="17380817"/>
    <s v="17380817"/>
    <x v="5"/>
    <s v="Circuito 1"/>
    <s v="S"/>
    <n v="18.37"/>
    <n v="18.37"/>
    <n v="1120.3810000000001"/>
    <n v="5205.7259999999997"/>
    <n v="6326.107"/>
    <n v="0"/>
    <n v="696"/>
    <n v="0"/>
    <m/>
    <m/>
    <x v="0"/>
    <s v="GRTARU17380817Circuito 1HI"/>
    <s v="GR Taruca S.A.C."/>
    <x v="66"/>
    <x v="66"/>
    <s v="C.E. Duna"/>
    <x v="228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6326.107"/>
    <n v="6.3261070000000004"/>
    <m/>
    <n v="1.5308333333333335"/>
    <n v="1.5308333333333335"/>
    <n v="0"/>
    <n v="0"/>
    <n v="58"/>
    <s v="BASE DE DATOS"/>
    <m/>
  </r>
  <r>
    <s v="24"/>
    <x v="0"/>
    <s v="MOQUFV"/>
    <s v="16313712"/>
    <s v="16313712"/>
    <x v="5"/>
    <s v="1"/>
    <s v="S"/>
    <n v="16"/>
    <n v="16"/>
    <n v="4416.1940000000004"/>
    <n v="0"/>
    <n v="4416.1940000000004"/>
    <n v="0"/>
    <n v="405"/>
    <n v="0"/>
    <m/>
    <m/>
    <x v="0"/>
    <s v="MOQUFV163137121HI"/>
    <s v="Moquegua FV S.A.C."/>
    <x v="67"/>
    <x v="67"/>
    <s v="CS MOQUEGUA FV"/>
    <x v="229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3"/>
    <x v="0"/>
    <s v="MWh"/>
    <n v="4416.1940000000004"/>
    <n v="4.4161940000000008"/>
    <m/>
    <n v="1.3333333333333333"/>
    <n v="1.3333333333333333"/>
    <n v="0"/>
    <n v="0"/>
    <n v="71"/>
    <s v="BASE DE DATOS"/>
    <m/>
  </r>
  <r>
    <s v="24"/>
    <x v="1"/>
    <s v="MOQUFV"/>
    <s v="16313712"/>
    <s v="16313712"/>
    <x v="5"/>
    <s v="1"/>
    <s v="S"/>
    <n v="16"/>
    <n v="16"/>
    <n v="3479.16"/>
    <n v="0"/>
    <n v="3479.16"/>
    <n v="0"/>
    <n v="363.5"/>
    <n v="0"/>
    <m/>
    <m/>
    <x v="0"/>
    <s v="MOQUFV163137121HI"/>
    <s v="Moquegua FV S.A.C."/>
    <x v="67"/>
    <x v="67"/>
    <s v="CS MOQUEGUA FV"/>
    <x v="229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3"/>
    <x v="0"/>
    <s v="MWh"/>
    <n v="3479.16"/>
    <n v="3.4791599999999998"/>
    <m/>
    <n v="1.3333333333333333"/>
    <n v="1.3333333333333333"/>
    <n v="0"/>
    <n v="0"/>
    <n v="71"/>
    <s v="BASE DE DATOS"/>
    <m/>
  </r>
  <r>
    <s v="24"/>
    <x v="0"/>
    <s v="PANSOL"/>
    <s v="16266710"/>
    <s v="16266710"/>
    <x v="5"/>
    <s v="1"/>
    <s v="S"/>
    <n v="20"/>
    <n v="20"/>
    <n v="5374.2120000000004"/>
    <n v="0"/>
    <n v="5374.2120000000004"/>
    <n v="0"/>
    <n v="397.5"/>
    <n v="0"/>
    <m/>
    <m/>
    <x v="0"/>
    <s v="PANSOL162667101HI"/>
    <s v="Panamericana Solar S.A.C."/>
    <x v="68"/>
    <x v="68"/>
    <s v="C.S. PANAMERICANA SOLAR"/>
    <x v="230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2"/>
    <x v="0"/>
    <s v="MWh"/>
    <n v="5374.2120000000004"/>
    <n v="5.3742120000000009"/>
    <m/>
    <n v="1.6666666666666667"/>
    <n v="1.6666666666666667"/>
    <n v="0"/>
    <n v="0"/>
    <n v="74"/>
    <s v="BASE DE DATOS"/>
    <m/>
  </r>
  <r>
    <s v="24"/>
    <x v="1"/>
    <s v="PANSOL"/>
    <s v="16266710"/>
    <s v="16266710"/>
    <x v="5"/>
    <s v="1"/>
    <s v="S"/>
    <n v="20"/>
    <n v="20"/>
    <n v="4276.7309999999998"/>
    <n v="0"/>
    <n v="4276.7309999999998"/>
    <n v="0"/>
    <n v="358.5"/>
    <n v="0"/>
    <m/>
    <m/>
    <x v="0"/>
    <s v="PANSOL162667101HI"/>
    <s v="Panamericana Solar S.A.C."/>
    <x v="68"/>
    <x v="68"/>
    <s v="C.S. PANAMERICANA SOLAR"/>
    <x v="230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2"/>
    <x v="0"/>
    <s v="MWh"/>
    <n v="4276.7309999999998"/>
    <n v="4.2767309999999998"/>
    <m/>
    <n v="1.6666666666666667"/>
    <n v="1.6666666666666667"/>
    <n v="0"/>
    <n v="0"/>
    <n v="74"/>
    <s v="BASE DE DATOS"/>
    <m/>
  </r>
  <r>
    <s v="24"/>
    <x v="1"/>
    <s v="EGERBA"/>
    <s v="18325912"/>
    <s v="18325912"/>
    <x v="5"/>
    <s v="Grupo 1"/>
    <s v="S"/>
    <n v="10"/>
    <n v="10"/>
    <n v="1200.643"/>
    <n v="5452.6030000000001"/>
    <n v="6653.2460000000001"/>
    <n v="0"/>
    <n v="696"/>
    <n v="0"/>
    <m/>
    <m/>
    <x v="0"/>
    <s v="EGERBA18325912Grupo 1HI"/>
    <s v="Empresa de Generación Eléctrica Rio Baños S.A.C."/>
    <x v="69"/>
    <x v="69"/>
    <s v="C. H. Rucuy"/>
    <x v="231"/>
    <s v="HI"/>
    <x v="5"/>
    <x v="16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6653.2460000000001"/>
    <n v="6.6532460000000002"/>
    <m/>
    <n v="0.83333333333333337"/>
    <n v="0.83333333333333337"/>
    <n v="0"/>
    <n v="0"/>
    <n v="37"/>
    <s v="BASE DE DATOS"/>
    <m/>
  </r>
  <r>
    <s v="24"/>
    <x v="1"/>
    <s v="EGERBA"/>
    <s v="18325912"/>
    <s v="18325912"/>
    <x v="5"/>
    <s v="Grupo 2"/>
    <s v="S"/>
    <n v="10"/>
    <n v="10"/>
    <n v="1209.6769999999999"/>
    <n v="5488.57"/>
    <n v="6698.2470000000003"/>
    <n v="0"/>
    <n v="696"/>
    <n v="0"/>
    <m/>
    <m/>
    <x v="0"/>
    <s v="EGERBA18325912Grupo 2HI"/>
    <s v="Empresa de Generación Eléctrica Rio Baños S.A.C."/>
    <x v="69"/>
    <x v="69"/>
    <s v="C. H. Rucuy"/>
    <x v="231"/>
    <s v="HI"/>
    <x v="5"/>
    <x v="17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6698.2470000000003"/>
    <n v="6.6982470000000003"/>
    <m/>
    <n v="0.83333333333333337"/>
    <n v="0.83333333333333337"/>
    <n v="0"/>
    <n v="-9.0949470177292824E-13"/>
    <n v="37"/>
    <s v="BASE DE DATOS"/>
    <m/>
  </r>
  <r>
    <s v="24"/>
    <x v="0"/>
    <s v="EGERBA"/>
    <s v="18325912"/>
    <s v="18325912"/>
    <x v="5"/>
    <s v="Grupo 1"/>
    <s v="S"/>
    <n v="10"/>
    <n v="10"/>
    <n v="1228.942"/>
    <n v="5871.8109999999997"/>
    <n v="7100.7529999999997"/>
    <n v="22.73"/>
    <n v="721.27"/>
    <n v="0"/>
    <m/>
    <m/>
    <x v="0"/>
    <s v="EGERBA18325912Grupo 1HI"/>
    <s v="Empresa de Generación Eléctrica Rio Baños S.A.C."/>
    <x v="69"/>
    <x v="69"/>
    <s v="C. H. Rucuy"/>
    <x v="231"/>
    <s v="HI"/>
    <x v="5"/>
    <x v="16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7100.7529999999997"/>
    <n v="7.1007530000000001"/>
    <m/>
    <n v="0.83333333333333337"/>
    <n v="0.83333333333333337"/>
    <n v="0"/>
    <n v="0"/>
    <n v="37"/>
    <s v="BASE DE DATOS"/>
    <m/>
  </r>
  <r>
    <s v="24"/>
    <x v="0"/>
    <s v="EGERBA"/>
    <s v="18325912"/>
    <s v="18325912"/>
    <x v="5"/>
    <s v="Grupo 2"/>
    <s v="S"/>
    <n v="10"/>
    <n v="10"/>
    <n v="1222.1489999999999"/>
    <n v="5873.74"/>
    <n v="7095.8890000000001"/>
    <n v="22.05"/>
    <n v="721.95"/>
    <n v="0"/>
    <m/>
    <m/>
    <x v="0"/>
    <s v="EGERBA18325912Grupo 2HI"/>
    <s v="Empresa de Generación Eléctrica Rio Baños S.A.C."/>
    <x v="69"/>
    <x v="69"/>
    <s v="C. H. Rucuy"/>
    <x v="231"/>
    <s v="HI"/>
    <x v="5"/>
    <x v="17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7095.8890000000001"/>
    <n v="7.0958890000000006"/>
    <m/>
    <n v="0.83333333333333337"/>
    <n v="0.83333333333333337"/>
    <n v="0"/>
    <n v="-9.0949470177292824E-13"/>
    <n v="37"/>
    <s v="BASE DE DATOS"/>
    <m/>
  </r>
  <r>
    <s v="24"/>
    <x v="0"/>
    <s v="RIODOB"/>
    <s v="18157208"/>
    <s v="18157208"/>
    <x v="5"/>
    <s v="G1"/>
    <s v="S"/>
    <n v="10"/>
    <n v="9.5299999999999994"/>
    <n v="1764.15"/>
    <n v="4930.8370000000004"/>
    <n v="6694.9870000000001"/>
    <n v="0"/>
    <n v="716.41"/>
    <n v="7.49"/>
    <m/>
    <m/>
    <x v="0"/>
    <s v="RIODOB18157208G1HI"/>
    <s v="Empresa El‚ctrica Rio Doble S.A."/>
    <x v="24"/>
    <x v="24"/>
    <s v="CH LAS PIZARRAS"/>
    <x v="232"/>
    <s v="HI"/>
    <x v="5"/>
    <x v="36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6694.9870000000001"/>
    <n v="6.6949870000000002"/>
    <m/>
    <n v="0.83333333333333337"/>
    <n v="0.79416666666666658"/>
    <n v="0"/>
    <n v="9.0949470177292824E-13"/>
    <n v="44"/>
    <s v="BASE DE DATOS"/>
    <m/>
  </r>
  <r>
    <s v="24"/>
    <x v="0"/>
    <s v="RIODOB"/>
    <s v="18157208"/>
    <s v="18157208"/>
    <x v="5"/>
    <s v="G2"/>
    <s v="S"/>
    <n v="10"/>
    <n v="9.66"/>
    <n v="0"/>
    <n v="6842.3130000000001"/>
    <n v="6842.3130000000001"/>
    <n v="0"/>
    <n v="715.9"/>
    <n v="8.1"/>
    <m/>
    <m/>
    <x v="0"/>
    <s v="RIODOB18157208G2HI"/>
    <s v="Empresa El‚ctrica Rio Doble S.A."/>
    <x v="24"/>
    <x v="24"/>
    <s v="CH LAS PIZARRAS"/>
    <x v="232"/>
    <s v="HI"/>
    <x v="5"/>
    <x v="37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6842.3130000000001"/>
    <n v="6.8423129999999999"/>
    <m/>
    <n v="0.83333333333333337"/>
    <n v="0.80500000000000005"/>
    <n v="0"/>
    <n v="0"/>
    <n v="44"/>
    <s v="BASE DE DATOS"/>
    <m/>
  </r>
  <r>
    <s v="24"/>
    <x v="1"/>
    <s v="RIODOB"/>
    <s v="18157208"/>
    <s v="18157208"/>
    <x v="5"/>
    <s v="G1"/>
    <s v="S"/>
    <n v="10"/>
    <n v="9.5299999999999994"/>
    <n v="1538.616"/>
    <n v="4381.7"/>
    <n v="5920.3159999999998"/>
    <n v="4.8099999999999996"/>
    <n v="670.98"/>
    <n v="0.6"/>
    <m/>
    <m/>
    <x v="0"/>
    <s v="RIODOB18157208G1HI"/>
    <s v="Empresa El‚ctrica Rio Doble S.A."/>
    <x v="24"/>
    <x v="24"/>
    <s v="CH LAS PIZARRAS"/>
    <x v="232"/>
    <s v="HI"/>
    <x v="5"/>
    <x v="36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5920.3159999999998"/>
    <n v="5.9203159999999997"/>
    <m/>
    <n v="0.83333333333333337"/>
    <n v="0.79416666666666658"/>
    <n v="0"/>
    <n v="0"/>
    <n v="44"/>
    <s v="BASE DE DATOS"/>
    <m/>
  </r>
  <r>
    <s v="24"/>
    <x v="1"/>
    <s v="RIODOB"/>
    <s v="18157208"/>
    <s v="18157208"/>
    <x v="5"/>
    <s v="G2"/>
    <s v="S"/>
    <n v="10"/>
    <n v="9.66"/>
    <n v="0"/>
    <n v="6071.1289999999999"/>
    <n v="6071.1289999999999"/>
    <n v="4.49"/>
    <n v="670.56"/>
    <n v="0.64"/>
    <m/>
    <m/>
    <x v="0"/>
    <s v="RIODOB18157208G2HI"/>
    <s v="Empresa El‚ctrica Rio Doble S.A."/>
    <x v="24"/>
    <x v="24"/>
    <s v="CH LAS PIZARRAS"/>
    <x v="232"/>
    <s v="HI"/>
    <x v="5"/>
    <x v="37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6071.1289999999999"/>
    <n v="6.071129"/>
    <m/>
    <n v="0.83333333333333337"/>
    <n v="0.80500000000000005"/>
    <n v="0"/>
    <n v="0"/>
    <n v="44"/>
    <s v="BASE DE DATOS"/>
    <m/>
  </r>
  <r>
    <s v="24"/>
    <x v="0"/>
    <s v="EOTHER"/>
    <s v="17337013"/>
    <s v="17337013"/>
    <x v="5"/>
    <s v="Circuito 1"/>
    <s v="S"/>
    <n v="14.05"/>
    <n v="14.05"/>
    <n v="1183.6600000000001"/>
    <n v="3305.6729999999998"/>
    <n v="4489.3329999999996"/>
    <n v="0"/>
    <n v="744"/>
    <n v="0"/>
    <m/>
    <m/>
    <x v="0"/>
    <s v="EOTHER17337013Circuito 1HI"/>
    <s v="Parque E¢lico Tres Hermanas S.A.C."/>
    <x v="70"/>
    <x v="70"/>
    <s v="C.E. Parque Eólico Tres Herman"/>
    <x v="233"/>
    <s v="TE"/>
    <x v="7"/>
    <x v="311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489.3329999999996"/>
    <n v="4.4893329999999994"/>
    <m/>
    <n v="1.1708333333333334"/>
    <n v="1.1708333333333334"/>
    <n v="0"/>
    <n v="0"/>
    <n v="76"/>
    <s v="BASE DE DATOS"/>
    <m/>
  </r>
  <r>
    <s v="24"/>
    <x v="0"/>
    <s v="EOTHER"/>
    <s v="17337013"/>
    <s v="17337013"/>
    <x v="5"/>
    <s v="Circuito 2"/>
    <s v="S"/>
    <n v="15.75"/>
    <n v="15.75"/>
    <n v="1430.896"/>
    <n v="3996.143"/>
    <n v="5427.0389999999998"/>
    <n v="0"/>
    <n v="744"/>
    <n v="0"/>
    <m/>
    <m/>
    <x v="0"/>
    <s v="EOTHER17337013Circuito 2HI"/>
    <s v="Parque E¢lico Tres Hermanas S.A.C."/>
    <x v="70"/>
    <x v="70"/>
    <s v="C.E. Parque Eólico Tres Herman"/>
    <x v="233"/>
    <s v="TE"/>
    <x v="7"/>
    <x v="312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427.0389999999998"/>
    <n v="5.4270389999999997"/>
    <m/>
    <n v="1.3125"/>
    <n v="1.3125"/>
    <n v="0"/>
    <n v="0"/>
    <n v="76"/>
    <s v="BASE DE DATOS"/>
    <m/>
  </r>
  <r>
    <s v="24"/>
    <x v="0"/>
    <s v="EOTHER"/>
    <s v="17337013"/>
    <s v="17337013"/>
    <x v="5"/>
    <s v="Circuito 3"/>
    <s v="S"/>
    <n v="14.05"/>
    <n v="14.05"/>
    <n v="1099.0060000000001"/>
    <n v="3069.2550000000001"/>
    <n v="4168.2610000000004"/>
    <n v="0"/>
    <n v="744"/>
    <n v="0"/>
    <m/>
    <m/>
    <x v="0"/>
    <s v="EOTHER17337013Circuito 3HI"/>
    <s v="Parque E¢lico Tres Hermanas S.A.C."/>
    <x v="70"/>
    <x v="70"/>
    <s v="C.E. Parque Eólico Tres Herman"/>
    <x v="233"/>
    <s v="TE"/>
    <x v="7"/>
    <x v="313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168.2610000000004"/>
    <n v="4.1682610000000002"/>
    <m/>
    <n v="1.1708333333333334"/>
    <n v="1.1708333333333334"/>
    <n v="0"/>
    <n v="0"/>
    <n v="76"/>
    <s v="BASE DE DATOS"/>
    <m/>
  </r>
  <r>
    <s v="24"/>
    <x v="0"/>
    <s v="EOTHER"/>
    <s v="17337013"/>
    <s v="17337013"/>
    <x v="5"/>
    <s v="Circuito 4"/>
    <s v="S"/>
    <n v="12.35"/>
    <n v="12.35"/>
    <n v="1072.471"/>
    <n v="2995.1509999999998"/>
    <n v="4067.6219999999998"/>
    <n v="0"/>
    <n v="744"/>
    <n v="0"/>
    <m/>
    <m/>
    <x v="0"/>
    <s v="EOTHER17337013Circuito 4HI"/>
    <s v="Parque E¢lico Tres Hermanas S.A.C."/>
    <x v="70"/>
    <x v="70"/>
    <s v="C.E. Parque Eólico Tres Herman"/>
    <x v="233"/>
    <s v="TE"/>
    <x v="7"/>
    <x v="314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067.6219999999998"/>
    <n v="4.0676220000000001"/>
    <m/>
    <n v="1.0291666666666666"/>
    <n v="1.0291666666666666"/>
    <n v="0"/>
    <n v="0"/>
    <n v="76"/>
    <s v="BASE DE DATOS"/>
    <m/>
  </r>
  <r>
    <s v="24"/>
    <x v="0"/>
    <s v="EOTHER"/>
    <s v="17337013"/>
    <s v="17337013"/>
    <x v="5"/>
    <s v="Circuito 5"/>
    <s v="S"/>
    <n v="15.75"/>
    <n v="15.75"/>
    <n v="1237.6389999999999"/>
    <n v="3456.422"/>
    <n v="4694.0609999999997"/>
    <n v="0"/>
    <n v="744"/>
    <n v="0"/>
    <m/>
    <m/>
    <x v="0"/>
    <s v="EOTHER17337013Circuito 5HI"/>
    <s v="Parque E¢lico Tres Hermanas S.A.C."/>
    <x v="70"/>
    <x v="70"/>
    <s v="C.E. Parque Eólico Tres Herman"/>
    <x v="233"/>
    <s v="TE"/>
    <x v="7"/>
    <x v="315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694.0609999999997"/>
    <n v="4.6940609999999996"/>
    <m/>
    <n v="1.3125"/>
    <n v="1.3125"/>
    <n v="0"/>
    <n v="0"/>
    <n v="76"/>
    <s v="BASE DE DATOS"/>
    <m/>
  </r>
  <r>
    <s v="24"/>
    <x v="0"/>
    <s v="EOTHER"/>
    <s v="17337013"/>
    <s v="17337013"/>
    <x v="5"/>
    <s v="Circuito 6"/>
    <s v="S"/>
    <n v="15.75"/>
    <n v="15.75"/>
    <n v="1418.048"/>
    <n v="3960.261"/>
    <n v="5378.3090000000002"/>
    <n v="0"/>
    <n v="744"/>
    <n v="0"/>
    <m/>
    <m/>
    <x v="0"/>
    <s v="EOTHER17337013Circuito 6HI"/>
    <s v="Parque E¢lico Tres Hermanas S.A.C."/>
    <x v="70"/>
    <x v="70"/>
    <s v="C.E. Parque Eólico Tres Herman"/>
    <x v="233"/>
    <s v="TE"/>
    <x v="7"/>
    <x v="316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378.3090000000002"/>
    <n v="5.3783089999999998"/>
    <m/>
    <n v="1.3125"/>
    <n v="1.3125"/>
    <n v="0"/>
    <n v="0"/>
    <n v="76"/>
    <s v="BASE DE DATOS"/>
    <m/>
  </r>
  <r>
    <s v="24"/>
    <x v="0"/>
    <s v="EOTHER"/>
    <s v="17337013"/>
    <s v="17337013"/>
    <x v="5"/>
    <s v="Circuito 7"/>
    <s v="S"/>
    <n v="9.4499999999999993"/>
    <n v="9.4499999999999993"/>
    <n v="659.31500000000005"/>
    <n v="1841.3050000000001"/>
    <n v="2500.62"/>
    <n v="0"/>
    <n v="744"/>
    <n v="0"/>
    <m/>
    <m/>
    <x v="0"/>
    <s v="EOTHER17337013Circuito 7HI"/>
    <s v="Parque E¢lico Tres Hermanas S.A.C."/>
    <x v="70"/>
    <x v="70"/>
    <s v="C.E. Parque Eólico Tres Herman"/>
    <x v="233"/>
    <s v="TE"/>
    <x v="7"/>
    <x v="317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2500.62"/>
    <n v="2.5006200000000001"/>
    <m/>
    <n v="0.78749999999999998"/>
    <n v="0.78749999999999998"/>
    <n v="0"/>
    <n v="0"/>
    <n v="76"/>
    <s v="BASE DE DATOS"/>
    <m/>
  </r>
  <r>
    <s v="24"/>
    <x v="1"/>
    <s v="EOTHER"/>
    <s v="17337013"/>
    <s v="17337013"/>
    <x v="5"/>
    <s v="Circuito 1"/>
    <s v="S"/>
    <n v="14.05"/>
    <n v="14.05"/>
    <n v="1093.682"/>
    <n v="3326.991"/>
    <n v="4420.6729999999998"/>
    <n v="0"/>
    <n v="696"/>
    <n v="0"/>
    <m/>
    <m/>
    <x v="0"/>
    <s v="EOTHER17337013Circuito 1HI"/>
    <s v="Parque E¢lico Tres Hermanas S.A.C."/>
    <x v="70"/>
    <x v="70"/>
    <s v="C.E. Parque Eólico Tres Herman"/>
    <x v="233"/>
    <s v="TE"/>
    <x v="7"/>
    <x v="311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420.6729999999998"/>
    <n v="4.4206729999999999"/>
    <m/>
    <n v="1.1708333333333334"/>
    <n v="1.1708333333333334"/>
    <n v="0"/>
    <n v="0"/>
    <n v="76"/>
    <s v="BASE DE DATOS"/>
    <m/>
  </r>
  <r>
    <s v="24"/>
    <x v="1"/>
    <s v="EOTHER"/>
    <s v="17337013"/>
    <s v="17337013"/>
    <x v="5"/>
    <s v="Circuito 2"/>
    <s v="S"/>
    <n v="15.75"/>
    <n v="15.75"/>
    <n v="1293.546"/>
    <n v="3934.9789999999998"/>
    <n v="5228.5249999999996"/>
    <n v="0"/>
    <n v="696"/>
    <n v="0"/>
    <m/>
    <m/>
    <x v="0"/>
    <s v="EOTHER17337013Circuito 2HI"/>
    <s v="Parque E¢lico Tres Hermanas S.A.C."/>
    <x v="70"/>
    <x v="70"/>
    <s v="C.E. Parque Eólico Tres Herman"/>
    <x v="233"/>
    <s v="TE"/>
    <x v="7"/>
    <x v="312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228.5249999999996"/>
    <n v="5.2285249999999994"/>
    <m/>
    <n v="1.3125"/>
    <n v="1.3125"/>
    <n v="0"/>
    <n v="0"/>
    <n v="76"/>
    <s v="BASE DE DATOS"/>
    <m/>
  </r>
  <r>
    <s v="24"/>
    <x v="1"/>
    <s v="EOTHER"/>
    <s v="17337013"/>
    <s v="17337013"/>
    <x v="5"/>
    <s v="Circuito 3"/>
    <s v="S"/>
    <n v="14.05"/>
    <n v="14.05"/>
    <n v="1066.2829999999999"/>
    <n v="3243.645"/>
    <n v="4309.9279999999999"/>
    <n v="0"/>
    <n v="696"/>
    <n v="0"/>
    <m/>
    <m/>
    <x v="0"/>
    <s v="EOTHER17337013Circuito 3HI"/>
    <s v="Parque E¢lico Tres Hermanas S.A.C."/>
    <x v="70"/>
    <x v="70"/>
    <s v="C.E. Parque Eólico Tres Herman"/>
    <x v="233"/>
    <s v="TE"/>
    <x v="7"/>
    <x v="313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309.9279999999999"/>
    <n v="4.3099280000000002"/>
    <m/>
    <n v="1.1708333333333334"/>
    <n v="1.1708333333333334"/>
    <n v="0"/>
    <n v="0"/>
    <n v="76"/>
    <s v="BASE DE DATOS"/>
    <m/>
  </r>
  <r>
    <s v="24"/>
    <x v="1"/>
    <s v="EOTHER"/>
    <s v="17337013"/>
    <s v="17337013"/>
    <x v="5"/>
    <s v="Circuito 4"/>
    <s v="S"/>
    <n v="12.35"/>
    <n v="12.35"/>
    <n v="1016.542"/>
    <n v="3092.33"/>
    <n v="4108.8720000000003"/>
    <n v="0"/>
    <n v="696"/>
    <n v="0"/>
    <m/>
    <m/>
    <x v="0"/>
    <s v="EOTHER17337013Circuito 4HI"/>
    <s v="Parque E¢lico Tres Hermanas S.A.C."/>
    <x v="70"/>
    <x v="70"/>
    <s v="C.E. Parque Eólico Tres Herman"/>
    <x v="233"/>
    <s v="TE"/>
    <x v="7"/>
    <x v="314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108.8720000000003"/>
    <n v="4.1088719999999999"/>
    <m/>
    <n v="1.0291666666666666"/>
    <n v="1.0291666666666666"/>
    <n v="0"/>
    <n v="0"/>
    <n v="76"/>
    <s v="BASE DE DATOS"/>
    <m/>
  </r>
  <r>
    <s v="24"/>
    <x v="1"/>
    <s v="EOTHER"/>
    <s v="17337013"/>
    <s v="17337013"/>
    <x v="5"/>
    <s v="Circuito 5"/>
    <s v="S"/>
    <n v="15.75"/>
    <n v="15.75"/>
    <n v="1145.174"/>
    <n v="3483.6309999999999"/>
    <n v="4628.8050000000003"/>
    <n v="0"/>
    <n v="696"/>
    <n v="0"/>
    <m/>
    <m/>
    <x v="0"/>
    <s v="EOTHER17337013Circuito 5HI"/>
    <s v="Parque E¢lico Tres Hermanas S.A.C."/>
    <x v="70"/>
    <x v="70"/>
    <s v="C.E. Parque Eólico Tres Herman"/>
    <x v="233"/>
    <s v="TE"/>
    <x v="7"/>
    <x v="315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628.8050000000003"/>
    <n v="4.6288050000000007"/>
    <m/>
    <n v="1.3125"/>
    <n v="1.3125"/>
    <n v="0"/>
    <n v="0"/>
    <n v="76"/>
    <s v="BASE DE DATOS"/>
    <m/>
  </r>
  <r>
    <s v="24"/>
    <x v="1"/>
    <s v="EOTHER"/>
    <s v="17337013"/>
    <s v="17337013"/>
    <x v="5"/>
    <s v="Circuito 6"/>
    <s v="S"/>
    <n v="15.75"/>
    <n v="15.75"/>
    <n v="1338.9829999999999"/>
    <n v="4073.2"/>
    <n v="5412.183"/>
    <n v="0"/>
    <n v="696"/>
    <n v="0"/>
    <m/>
    <m/>
    <x v="0"/>
    <s v="EOTHER17337013Circuito 6HI"/>
    <s v="Parque E¢lico Tres Hermanas S.A.C."/>
    <x v="70"/>
    <x v="70"/>
    <s v="C.E. Parque Eólico Tres Herman"/>
    <x v="233"/>
    <s v="TE"/>
    <x v="7"/>
    <x v="316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412.183"/>
    <n v="5.4121829999999997"/>
    <m/>
    <n v="1.3125"/>
    <n v="1.3125"/>
    <n v="0"/>
    <n v="0"/>
    <n v="76"/>
    <s v="BASE DE DATOS"/>
    <m/>
  </r>
  <r>
    <s v="24"/>
    <x v="1"/>
    <s v="EOTHER"/>
    <s v="17337013"/>
    <s v="17337013"/>
    <x v="5"/>
    <s v="Circuito 7"/>
    <s v="S"/>
    <n v="9.4499999999999993"/>
    <n v="9.4499999999999993"/>
    <n v="624.78700000000003"/>
    <n v="1900.607"/>
    <n v="2525.3939999999998"/>
    <n v="0"/>
    <n v="696"/>
    <n v="0"/>
    <m/>
    <m/>
    <x v="0"/>
    <s v="EOTHER17337013Circuito 7HI"/>
    <s v="Parque E¢lico Tres Hermanas S.A.C."/>
    <x v="70"/>
    <x v="70"/>
    <s v="C.E. Parque Eólico Tres Herman"/>
    <x v="233"/>
    <s v="TE"/>
    <x v="7"/>
    <x v="317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2525.3939999999998"/>
    <n v="2.5253939999999999"/>
    <m/>
    <n v="0.78749999999999998"/>
    <n v="0.78749999999999998"/>
    <n v="0"/>
    <n v="4.5474735088646412E-13"/>
    <n v="76"/>
    <s v="BASE DE DATOS"/>
    <m/>
  </r>
  <r>
    <s v="24"/>
    <x v="0"/>
    <s v="ELYANA"/>
    <s v="18166808"/>
    <s v="18166808"/>
    <x v="5"/>
    <s v="Grupo 1"/>
    <s v="S"/>
    <n v="1.385"/>
    <n v="1.31"/>
    <n v="180.22900000000001"/>
    <n v="683.86599999999999"/>
    <n v="864.09500000000003"/>
    <n v="0"/>
    <n v="699.5"/>
    <n v="20.5"/>
    <m/>
    <m/>
    <x v="0"/>
    <s v="ELYANA18166808Grupo 1HI"/>
    <s v="El‚ctrica Yanapampa S.A.C."/>
    <x v="71"/>
    <x v="71"/>
    <s v="C. H. Yanapampa"/>
    <x v="234"/>
    <s v="HI"/>
    <x v="5"/>
    <x v="16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864.09500000000003"/>
    <n v="0.86409500000000006"/>
    <m/>
    <n v="0.11541666666666667"/>
    <n v="0.10916666666666668"/>
    <n v="0"/>
    <n v="0"/>
    <n v="20"/>
    <s v="BASE DE DATOS"/>
    <m/>
  </r>
  <r>
    <s v="24"/>
    <x v="0"/>
    <s v="ELYANA"/>
    <s v="18166808"/>
    <s v="18166808"/>
    <x v="5"/>
    <s v="Grupo 2"/>
    <s v="S"/>
    <n v="1.385"/>
    <n v="1.3"/>
    <n v="175.614"/>
    <n v="661.69799999999998"/>
    <n v="837.31200000000001"/>
    <n v="0"/>
    <n v="712.5"/>
    <n v="7.5"/>
    <m/>
    <m/>
    <x v="0"/>
    <s v="ELYANA18166808Grupo 2HI"/>
    <s v="El‚ctrica Yanapampa S.A.C."/>
    <x v="71"/>
    <x v="71"/>
    <s v="C. H. Yanapampa"/>
    <x v="234"/>
    <s v="HI"/>
    <x v="5"/>
    <x v="17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837.31200000000001"/>
    <n v="0.83731200000000006"/>
    <m/>
    <n v="0.11541666666666667"/>
    <n v="0.10833333333333334"/>
    <n v="0"/>
    <n v="0"/>
    <n v="20"/>
    <s v="BASE DE DATOS"/>
    <m/>
  </r>
  <r>
    <s v="24"/>
    <x v="0"/>
    <s v="ELYANA"/>
    <s v="18166808"/>
    <s v="18166808"/>
    <x v="5"/>
    <s v="Grupo 3"/>
    <s v="S"/>
    <n v="1.385"/>
    <n v="1.3"/>
    <n v="177.18199999999999"/>
    <n v="663.11400000000003"/>
    <n v="840.29600000000005"/>
    <n v="0"/>
    <n v="711"/>
    <n v="9"/>
    <m/>
    <m/>
    <x v="0"/>
    <s v="ELYANA18166808Grupo 3HI"/>
    <s v="El‚ctrica Yanapampa S.A.C."/>
    <x v="71"/>
    <x v="71"/>
    <s v="C. H. Yanapampa"/>
    <x v="234"/>
    <s v="HI"/>
    <x v="5"/>
    <x v="176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840.29600000000005"/>
    <n v="0.84029600000000004"/>
    <m/>
    <n v="0.11541666666666667"/>
    <n v="0.10833333333333334"/>
    <n v="0"/>
    <n v="0"/>
    <n v="20"/>
    <s v="BASE DE DATOS"/>
    <m/>
  </r>
  <r>
    <s v="24"/>
    <x v="1"/>
    <s v="ELYANA"/>
    <s v="18166808"/>
    <s v="18166808"/>
    <x v="5"/>
    <s v="Grupo 1"/>
    <s v="S"/>
    <n v="1.385"/>
    <n v="1.31"/>
    <n v="156.773"/>
    <n v="597.76199999999994"/>
    <n v="754.53499999999997"/>
    <n v="0"/>
    <n v="655"/>
    <n v="65"/>
    <m/>
    <m/>
    <x v="0"/>
    <s v="ELYANA18166808Grupo 1HI"/>
    <s v="El‚ctrica Yanapampa S.A.C."/>
    <x v="71"/>
    <x v="71"/>
    <s v="C. H. Yanapampa"/>
    <x v="234"/>
    <s v="HI"/>
    <x v="5"/>
    <x v="16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754.53499999999997"/>
    <n v="0.75453499999999996"/>
    <m/>
    <n v="0.11541666666666667"/>
    <n v="0.10916666666666668"/>
    <n v="0"/>
    <n v="0"/>
    <n v="20"/>
    <s v="BASE DE DATOS"/>
    <m/>
  </r>
  <r>
    <s v="24"/>
    <x v="1"/>
    <s v="ELYANA"/>
    <s v="18166808"/>
    <s v="18166808"/>
    <x v="5"/>
    <s v="Grupo 2"/>
    <s v="S"/>
    <n v="1.385"/>
    <n v="1.3"/>
    <n v="146.21199999999999"/>
    <n v="553.68600000000004"/>
    <n v="699.89800000000002"/>
    <n v="0"/>
    <n v="653.25"/>
    <n v="66.75"/>
    <m/>
    <m/>
    <x v="0"/>
    <s v="ELYANA18166808Grupo 2HI"/>
    <s v="El‚ctrica Yanapampa S.A.C."/>
    <x v="71"/>
    <x v="71"/>
    <s v="C. H. Yanapampa"/>
    <x v="234"/>
    <s v="HI"/>
    <x v="5"/>
    <x v="17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699.89800000000002"/>
    <n v="0.69989800000000002"/>
    <m/>
    <n v="0.11541666666666667"/>
    <n v="0.10833333333333334"/>
    <n v="0"/>
    <n v="0"/>
    <n v="20"/>
    <s v="BASE DE DATOS"/>
    <m/>
  </r>
  <r>
    <s v="24"/>
    <x v="1"/>
    <s v="ELYANA"/>
    <s v="18166808"/>
    <s v="18166808"/>
    <x v="5"/>
    <s v="Grupo 3"/>
    <s v="S"/>
    <n v="1.385"/>
    <n v="1.3"/>
    <n v="146.71899999999999"/>
    <n v="543.601"/>
    <n v="690.32"/>
    <n v="0"/>
    <n v="647.5"/>
    <n v="72.5"/>
    <m/>
    <m/>
    <x v="0"/>
    <s v="ELYANA18166808Grupo 3HI"/>
    <s v="El‚ctrica Yanapampa S.A.C."/>
    <x v="71"/>
    <x v="71"/>
    <s v="C. H. Yanapampa"/>
    <x v="234"/>
    <s v="HI"/>
    <x v="5"/>
    <x v="176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690.32"/>
    <n v="0.69032000000000004"/>
    <m/>
    <n v="0.11541666666666667"/>
    <n v="0.10833333333333334"/>
    <n v="0"/>
    <n v="-1.1368683772161603E-13"/>
    <n v="20"/>
    <s v="BASE DE DATOS"/>
    <m/>
  </r>
  <r>
    <s v="24"/>
    <x v="0"/>
    <s v="EANDES"/>
    <s v="G1230715"/>
    <s v="G1230715"/>
    <x v="5"/>
    <s v="G1"/>
    <s v="S"/>
    <n v="86.24"/>
    <n v="86.24"/>
    <n v="9393.66"/>
    <n v="44105.438000000002"/>
    <n v="53499.097999999998"/>
    <n v="0"/>
    <n v="744"/>
    <n v="0"/>
    <m/>
    <m/>
    <x v="0"/>
    <s v="EANDESG1230715G1HI"/>
    <s v="ELECTROANDES-Empresa de Electricidad de los Andes S.A."/>
    <x v="72"/>
    <x v="72"/>
    <s v="CH Cheves"/>
    <x v="235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53499.097999999998"/>
    <n v="53.499097999999996"/>
    <m/>
    <n v="7.1866666666666665"/>
    <n v="7.1866666666666665"/>
    <n v="0"/>
    <n v="0"/>
    <n v="89"/>
    <s v="BASE DE DATOS"/>
    <m/>
  </r>
  <r>
    <s v="24"/>
    <x v="0"/>
    <s v="EANDES"/>
    <s v="G1230715"/>
    <s v="G1230715"/>
    <x v="5"/>
    <s v="G2"/>
    <s v="S"/>
    <n v="85.44"/>
    <n v="85.44"/>
    <n v="9507.1299999999992"/>
    <n v="44545.957999999999"/>
    <n v="54053.088000000003"/>
    <n v="0"/>
    <n v="744"/>
    <n v="0"/>
    <m/>
    <m/>
    <x v="0"/>
    <s v="EANDESG1230715G2HI"/>
    <s v="ELECTROANDES-Empresa de Electricidad de los Andes S.A."/>
    <x v="72"/>
    <x v="72"/>
    <s v="CH Cheves"/>
    <x v="235"/>
    <s v="HI"/>
    <x v="5"/>
    <x v="37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54053.088000000003"/>
    <n v="54.053088000000002"/>
    <m/>
    <n v="7.12"/>
    <n v="7.12"/>
    <n v="0"/>
    <n v="-7.2759576141834259E-12"/>
    <n v="89"/>
    <s v="BASE DE DATOS"/>
    <m/>
  </r>
  <r>
    <s v="24"/>
    <x v="0"/>
    <s v="EANDES"/>
    <s v="PP104093"/>
    <s v="PP104093"/>
    <x v="5"/>
    <s v="G1"/>
    <s v="S"/>
    <n v="22.065000000000001"/>
    <n v="22.065000000000001"/>
    <n v="2791.0369999999998"/>
    <n v="12684.674000000001"/>
    <n v="15475.710999999999"/>
    <n v="0"/>
    <n v="744"/>
    <n v="0"/>
    <m/>
    <m/>
    <x v="0"/>
    <s v="EANDESPP104093G1HI"/>
    <s v="ELECTROANDES-Empresa de Electricidad de los Andes S.A."/>
    <x v="72"/>
    <x v="72"/>
    <s v="CH Yaupi"/>
    <x v="236"/>
    <s v="HI"/>
    <x v="5"/>
    <x v="36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5475.710999999999"/>
    <n v="15.475710999999999"/>
    <m/>
    <n v="1.8387500000000001"/>
    <n v="1.8387500000000001"/>
    <n v="0"/>
    <n v="1.8189894035458565E-12"/>
    <n v="89"/>
    <s v="BASE DE DATOS"/>
    <m/>
  </r>
  <r>
    <s v="24"/>
    <x v="0"/>
    <s v="EANDES"/>
    <s v="PP104093"/>
    <s v="PP104093"/>
    <x v="5"/>
    <s v="G2"/>
    <s v="S"/>
    <n v="23.23"/>
    <n v="23.23"/>
    <n v="2745.9009999999998"/>
    <n v="11726.356"/>
    <n v="14472.257"/>
    <n v="0"/>
    <n v="744"/>
    <n v="0"/>
    <m/>
    <m/>
    <x v="0"/>
    <s v="EANDESPP104093G2HI"/>
    <s v="ELECTROANDES-Empresa de Electricidad de los Andes S.A."/>
    <x v="72"/>
    <x v="72"/>
    <s v="CH Yaupi"/>
    <x v="236"/>
    <s v="HI"/>
    <x v="5"/>
    <x v="37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4472.257"/>
    <n v="14.472256999999999"/>
    <m/>
    <n v="1.9358333333333333"/>
    <n v="1.9358333333333333"/>
    <n v="0"/>
    <n v="0"/>
    <n v="89"/>
    <s v="BASE DE DATOS"/>
    <m/>
  </r>
  <r>
    <s v="24"/>
    <x v="0"/>
    <s v="EANDES"/>
    <s v="PP104093"/>
    <s v="PP104093"/>
    <x v="5"/>
    <s v="G3"/>
    <s v="S"/>
    <n v="23.155000000000001"/>
    <n v="23.155000000000001"/>
    <n v="2276.4850000000001"/>
    <n v="9724.9950000000008"/>
    <n v="12001.48"/>
    <n v="0"/>
    <n v="744"/>
    <n v="0"/>
    <m/>
    <m/>
    <x v="0"/>
    <s v="EANDESPP104093G3HI"/>
    <s v="ELECTROANDES-Empresa de Electricidad de los Andes S.A."/>
    <x v="72"/>
    <x v="72"/>
    <s v="CH Yaupi"/>
    <x v="236"/>
    <s v="HI"/>
    <x v="5"/>
    <x v="258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2001.48"/>
    <n v="12.001479999999999"/>
    <m/>
    <n v="1.9295833333333334"/>
    <n v="1.9295833333333334"/>
    <n v="0"/>
    <n v="1.8189894035458565E-12"/>
    <n v="89"/>
    <s v="BASE DE DATOS"/>
    <m/>
  </r>
  <r>
    <s v="24"/>
    <x v="0"/>
    <s v="EANDES"/>
    <s v="PP104093"/>
    <s v="PP104093"/>
    <x v="5"/>
    <s v="G4"/>
    <s v="S"/>
    <n v="22.66"/>
    <n v="22.66"/>
    <n v="2644.6039999999998"/>
    <n v="11181.397999999999"/>
    <n v="13826.002"/>
    <n v="0"/>
    <n v="744"/>
    <n v="0"/>
    <m/>
    <m/>
    <x v="0"/>
    <s v="EANDESPP104093G4HI"/>
    <s v="ELECTROANDES-Empresa de Electricidad de los Andes S.A."/>
    <x v="72"/>
    <x v="72"/>
    <s v="CH Yaupi"/>
    <x v="236"/>
    <s v="HI"/>
    <x v="5"/>
    <x v="332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3826.002"/>
    <n v="13.826002000000001"/>
    <m/>
    <n v="1.8883333333333334"/>
    <n v="1.8883333333333334"/>
    <n v="0"/>
    <n v="-1.8189894035458565E-12"/>
    <n v="89"/>
    <s v="BASE DE DATOS"/>
    <m/>
  </r>
  <r>
    <s v="24"/>
    <x v="0"/>
    <s v="EANDES"/>
    <s v="PP104093"/>
    <s v="PP104093"/>
    <x v="5"/>
    <s v="G5"/>
    <s v="S"/>
    <n v="22.576000000000001"/>
    <n v="22.576000000000001"/>
    <n v="2776.97"/>
    <n v="11845.418"/>
    <n v="14622.388000000001"/>
    <n v="0"/>
    <n v="744"/>
    <n v="0"/>
    <m/>
    <m/>
    <x v="0"/>
    <s v="EANDESPP104093G5HI"/>
    <s v="ELECTROANDES-Empresa de Electricidad de los Andes S.A."/>
    <x v="72"/>
    <x v="72"/>
    <s v="CH Yaupi"/>
    <x v="236"/>
    <s v="HI"/>
    <x v="5"/>
    <x v="333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4622.388000000001"/>
    <n v="14.622388000000001"/>
    <m/>
    <n v="1.8813333333333333"/>
    <n v="1.8813333333333333"/>
    <n v="0"/>
    <n v="-1.8189894035458565E-12"/>
    <n v="89"/>
    <s v="BASE DE DATOS"/>
    <m/>
  </r>
  <r>
    <s v="24"/>
    <x v="0"/>
    <s v="EANDES"/>
    <s v="PP101093"/>
    <s v="PP101093"/>
    <x v="5"/>
    <s v="G1"/>
    <s v="S"/>
    <n v="13.6"/>
    <n v="12.082000000000001"/>
    <n v="1303.317"/>
    <n v="5620.7860000000001"/>
    <n v="6924.1030000000001"/>
    <n v="0"/>
    <n v="744"/>
    <n v="0"/>
    <m/>
    <m/>
    <x v="0"/>
    <s v="EANDESPP101093G1HI"/>
    <s v="ELECTROANDES-Empresa de Electricidad de los Andes S.A."/>
    <x v="72"/>
    <x v="72"/>
    <s v="CH Malpaso"/>
    <x v="237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6924.1030000000001"/>
    <n v="6.9241029999999997"/>
    <m/>
    <n v="1.1333333333333333"/>
    <n v="1.0068333333333335"/>
    <n v="0"/>
    <n v="0"/>
    <n v="89"/>
    <s v="BASE DE DATOS"/>
    <m/>
  </r>
  <r>
    <s v="24"/>
    <x v="0"/>
    <s v="EANDES"/>
    <s v="PP101093"/>
    <s v="PP101093"/>
    <x v="5"/>
    <s v="G2"/>
    <s v="S"/>
    <n v="13.6"/>
    <n v="12.779"/>
    <n v="1289.357"/>
    <n v="5520.9780000000001"/>
    <n v="6810.335"/>
    <n v="0"/>
    <n v="744"/>
    <n v="0"/>
    <m/>
    <m/>
    <x v="0"/>
    <s v="EANDESPP101093G2HI"/>
    <s v="ELECTROANDES-Empresa de Electricidad de los Andes S.A."/>
    <x v="72"/>
    <x v="72"/>
    <s v="CH Malpaso"/>
    <x v="237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6810.335"/>
    <n v="6.8103350000000002"/>
    <m/>
    <n v="1.1333333333333333"/>
    <n v="1.0649166666666667"/>
    <n v="0"/>
    <n v="0"/>
    <n v="89"/>
    <s v="BASE DE DATOS"/>
    <m/>
  </r>
  <r>
    <s v="24"/>
    <x v="0"/>
    <s v="EANDES"/>
    <s v="PP101093"/>
    <s v="PP101093"/>
    <x v="5"/>
    <s v="G3"/>
    <s v="S"/>
    <n v="13.6"/>
    <n v="11.234"/>
    <n v="1137.7950000000001"/>
    <n v="4807.3689999999997"/>
    <n v="5945.1639999999998"/>
    <n v="0"/>
    <n v="744"/>
    <n v="0"/>
    <m/>
    <m/>
    <x v="0"/>
    <s v="EANDESPP101093G3HI"/>
    <s v="ELECTROANDES-Empresa de Electricidad de los Andes S.A."/>
    <x v="72"/>
    <x v="72"/>
    <s v="CH Malpaso"/>
    <x v="237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5945.1639999999998"/>
    <n v="5.9451640000000001"/>
    <m/>
    <n v="1.1333333333333333"/>
    <n v="0.9361666666666667"/>
    <n v="0"/>
    <n v="0"/>
    <n v="89"/>
    <s v="BASE DE DATOS"/>
    <m/>
  </r>
  <r>
    <s v="24"/>
    <x v="0"/>
    <s v="EANDES"/>
    <s v="PP101093"/>
    <s v="PP101093"/>
    <x v="5"/>
    <s v="G4"/>
    <s v="S"/>
    <n v="13.6"/>
    <n v="11.926"/>
    <n v="1203.259"/>
    <n v="5088.6880000000001"/>
    <n v="6291.9470000000001"/>
    <n v="0"/>
    <n v="744"/>
    <n v="0"/>
    <m/>
    <m/>
    <x v="0"/>
    <s v="EANDESPP101093G4HI"/>
    <s v="ELECTROANDES-Empresa de Electricidad de los Andes S.A."/>
    <x v="72"/>
    <x v="72"/>
    <s v="CH Malpaso"/>
    <x v="237"/>
    <s v="HI"/>
    <x v="5"/>
    <x v="332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6291.9470000000001"/>
    <n v="6.2919470000000004"/>
    <m/>
    <n v="1.1333333333333333"/>
    <n v="0.99383333333333335"/>
    <n v="0"/>
    <n v="0"/>
    <n v="89"/>
    <s v="BASE DE DATOS"/>
    <m/>
  </r>
  <r>
    <s v="24"/>
    <x v="0"/>
    <s v="EANDES"/>
    <s v="PP102093"/>
    <s v="PP102093"/>
    <x v="5"/>
    <s v="G1"/>
    <s v="S"/>
    <n v="3"/>
    <n v="3.1429999999999998"/>
    <n v="270.41800000000001"/>
    <n v="1249.2059999999999"/>
    <n v="1519.624"/>
    <n v="0"/>
    <n v="744"/>
    <n v="0"/>
    <m/>
    <m/>
    <x v="0"/>
    <s v="EANDESPP102093G1HI"/>
    <s v="ELECTROANDES-Empresa de Electricidad de los Andes S.A."/>
    <x v="72"/>
    <x v="72"/>
    <s v="CH Oroya"/>
    <x v="238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519.624"/>
    <n v="1.5196240000000001"/>
    <m/>
    <n v="0.25"/>
    <n v="0.26191666666666663"/>
    <n v="0"/>
    <n v="-2.2737367544323206E-13"/>
    <n v="89"/>
    <s v="BASE DE DATOS"/>
    <m/>
  </r>
  <r>
    <s v="24"/>
    <x v="0"/>
    <s v="EANDES"/>
    <s v="PP102093"/>
    <s v="PP102093"/>
    <x v="5"/>
    <s v="G2"/>
    <s v="S"/>
    <n v="3"/>
    <n v="3.165"/>
    <n v="311.72899999999998"/>
    <n v="1468.367"/>
    <n v="1780.096"/>
    <n v="0"/>
    <n v="744"/>
    <n v="0"/>
    <m/>
    <m/>
    <x v="0"/>
    <s v="EANDESPP102093G2HI"/>
    <s v="ELECTROANDES-Empresa de Electricidad de los Andes S.A."/>
    <x v="72"/>
    <x v="72"/>
    <s v="CH Oroya"/>
    <x v="238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780.096"/>
    <n v="1.7800959999999999"/>
    <m/>
    <n v="0.25"/>
    <n v="0.26374999999999998"/>
    <n v="0"/>
    <n v="0"/>
    <n v="89"/>
    <s v="BASE DE DATOS"/>
    <m/>
  </r>
  <r>
    <s v="24"/>
    <x v="0"/>
    <s v="EANDES"/>
    <s v="PP102093"/>
    <s v="PP102093"/>
    <x v="5"/>
    <s v="G3"/>
    <s v="S"/>
    <n v="3"/>
    <n v="3.1720000000000002"/>
    <n v="248.71"/>
    <n v="1176.45"/>
    <n v="1425.16"/>
    <n v="0"/>
    <n v="744"/>
    <n v="0"/>
    <m/>
    <m/>
    <x v="0"/>
    <s v="EANDESPP102093G3HI"/>
    <s v="ELECTROANDES-Empresa de Electricidad de los Andes S.A."/>
    <x v="72"/>
    <x v="72"/>
    <s v="CH Oroya"/>
    <x v="238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425.16"/>
    <n v="1.42516"/>
    <m/>
    <n v="0.25"/>
    <n v="0.26433333333333336"/>
    <n v="0"/>
    <n v="0"/>
    <n v="89"/>
    <s v="BASE DE DATOS"/>
    <m/>
  </r>
  <r>
    <s v="24"/>
    <x v="0"/>
    <s v="EANDES"/>
    <s v="PP103093"/>
    <s v="PP103093"/>
    <x v="5"/>
    <s v="G1"/>
    <s v="S"/>
    <n v="3"/>
    <n v="3.1859999999999999"/>
    <n v="0"/>
    <n v="0"/>
    <n v="0"/>
    <n v="0"/>
    <n v="744"/>
    <n v="0"/>
    <m/>
    <m/>
    <x v="0"/>
    <s v="EANDESPP103093G1HI"/>
    <s v="ELECTROANDES-Empresa de Electricidad de los Andes S.A."/>
    <x v="72"/>
    <x v="72"/>
    <s v="CH Pachachaca"/>
    <x v="239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0"/>
    <n v="0"/>
    <m/>
    <n v="0.25"/>
    <n v="0.26550000000000001"/>
    <n v="0"/>
    <n v="0"/>
    <n v="89"/>
    <s v="BASE DE DATOS"/>
    <m/>
  </r>
  <r>
    <s v="24"/>
    <x v="0"/>
    <s v="EANDES"/>
    <s v="PP103093"/>
    <s v="PP103093"/>
    <x v="5"/>
    <s v="G2"/>
    <s v="S"/>
    <n v="3"/>
    <n v="3.31"/>
    <n v="0"/>
    <n v="0"/>
    <n v="0"/>
    <n v="0"/>
    <n v="744"/>
    <n v="0"/>
    <m/>
    <m/>
    <x v="0"/>
    <s v="EANDESPP103093G2HI"/>
    <s v="ELECTROANDES-Empresa de Electricidad de los Andes S.A."/>
    <x v="72"/>
    <x v="72"/>
    <s v="CH Pachachaca"/>
    <x v="239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0"/>
    <n v="0"/>
    <m/>
    <n v="0.25"/>
    <n v="0.27583333333333332"/>
    <n v="0"/>
    <n v="0"/>
    <n v="89"/>
    <s v="BASE DE DATOS"/>
    <m/>
  </r>
  <r>
    <s v="24"/>
    <x v="0"/>
    <s v="EANDES"/>
    <s v="PP103093"/>
    <s v="PP103093"/>
    <x v="5"/>
    <s v="G3"/>
    <s v="S"/>
    <n v="3"/>
    <n v="3.1539999999999999"/>
    <n v="0"/>
    <n v="0"/>
    <n v="0"/>
    <n v="0"/>
    <n v="744"/>
    <n v="0"/>
    <m/>
    <m/>
    <x v="0"/>
    <s v="EANDESPP103093G3HI"/>
    <s v="ELECTROANDES-Empresa de Electricidad de los Andes S.A."/>
    <x v="72"/>
    <x v="72"/>
    <s v="CH Pachachaca"/>
    <x v="239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0"/>
    <n v="0"/>
    <m/>
    <n v="0.25"/>
    <n v="0.26283333333333331"/>
    <n v="0"/>
    <n v="0"/>
    <n v="89"/>
    <s v="BASE DE DATOS"/>
    <m/>
  </r>
  <r>
    <s v="24"/>
    <x v="0"/>
    <s v="EANDES"/>
    <s v="11014493"/>
    <s v="11014493"/>
    <x v="5"/>
    <s v="1"/>
    <s v="S"/>
    <n v="19.8"/>
    <n v="21.434999999999999"/>
    <n v="2070.2249999999999"/>
    <n v="8048.8770000000004"/>
    <n v="10119.102000000001"/>
    <n v="0"/>
    <n v="744"/>
    <n v="0"/>
    <m/>
    <m/>
    <x v="0"/>
    <s v="EANDES110144931HI"/>
    <s v="ELECTROANDES-Empresa de Electricidad de los Andes S.A."/>
    <x v="72"/>
    <x v="72"/>
    <s v="CH Cahua"/>
    <x v="240"/>
    <s v="HI"/>
    <x v="5"/>
    <x v="16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0119.102000000001"/>
    <n v="10.119102000000002"/>
    <m/>
    <n v="1.6500000000000001"/>
    <n v="1.7862499999999999"/>
    <n v="0"/>
    <n v="0"/>
    <n v="89"/>
    <s v="BASE DE DATOS"/>
    <m/>
  </r>
  <r>
    <s v="24"/>
    <x v="0"/>
    <s v="EANDES"/>
    <s v="11014493"/>
    <s v="11014493"/>
    <x v="5"/>
    <s v="2"/>
    <s v="S"/>
    <n v="19.8"/>
    <n v="21.678999999999998"/>
    <n v="2178.8719999999998"/>
    <n v="8679.7610000000004"/>
    <n v="10858.633"/>
    <n v="0"/>
    <n v="744"/>
    <n v="0"/>
    <m/>
    <m/>
    <x v="0"/>
    <s v="EANDES110144932HI"/>
    <s v="ELECTROANDES-Empresa de Electricidad de los Andes S.A."/>
    <x v="72"/>
    <x v="72"/>
    <s v="CH Cahua"/>
    <x v="240"/>
    <s v="HI"/>
    <x v="5"/>
    <x v="17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0858.633"/>
    <n v="10.858632999999999"/>
    <m/>
    <n v="1.6500000000000001"/>
    <n v="1.8065833333333332"/>
    <n v="0"/>
    <n v="0"/>
    <n v="89"/>
    <s v="BASE DE DATOS"/>
    <m/>
  </r>
  <r>
    <s v="24"/>
    <x v="0"/>
    <s v="EANDES"/>
    <s v="11051295"/>
    <s v="11051295"/>
    <x v="5"/>
    <s v="1"/>
    <s v="S"/>
    <n v="17"/>
    <n v="19.074000000000002"/>
    <n v="2244.5590000000002"/>
    <n v="10843.413"/>
    <n v="13087.972"/>
    <n v="0"/>
    <n v="744"/>
    <n v="0"/>
    <m/>
    <m/>
    <x v="0"/>
    <s v="EANDES110512951HI"/>
    <s v="ELECTROANDES-Empresa de Electricidad de los Andes S.A."/>
    <x v="72"/>
    <x v="72"/>
    <s v="CH Gallito Ciego"/>
    <x v="241"/>
    <s v="HI"/>
    <x v="5"/>
    <x v="16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13087.972"/>
    <n v="13.087972000000001"/>
    <m/>
    <n v="1.4166666666666667"/>
    <n v="1.5895000000000001"/>
    <n v="0"/>
    <n v="1.8189894035458565E-12"/>
    <n v="89"/>
    <s v="BASE DE DATOS"/>
    <m/>
  </r>
  <r>
    <s v="24"/>
    <x v="0"/>
    <s v="EANDES"/>
    <s v="11051295"/>
    <s v="11051295"/>
    <x v="5"/>
    <s v="2"/>
    <s v="S"/>
    <n v="17"/>
    <n v="19.074000000000002"/>
    <n v="2300.886"/>
    <n v="10826.907999999999"/>
    <n v="13127.794"/>
    <n v="0"/>
    <n v="744"/>
    <n v="0"/>
    <m/>
    <m/>
    <x v="0"/>
    <s v="EANDES110512952HI"/>
    <s v="ELECTROANDES-Empresa de Electricidad de los Andes S.A."/>
    <x v="72"/>
    <x v="72"/>
    <s v="CH Gallito Ciego"/>
    <x v="241"/>
    <s v="HI"/>
    <x v="5"/>
    <x v="17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13127.794"/>
    <n v="13.127794"/>
    <m/>
    <n v="1.4166666666666667"/>
    <n v="1.5895000000000001"/>
    <n v="0"/>
    <n v="0"/>
    <n v="89"/>
    <s v="BASE DE DATOS"/>
    <m/>
  </r>
  <r>
    <s v="24"/>
    <x v="0"/>
    <s v="EANDES"/>
    <s v="41097499"/>
    <s v="41097499"/>
    <x v="5"/>
    <s v="Pelton"/>
    <s v="S"/>
    <n v="0.28799999999999998"/>
    <n v="0.186"/>
    <n v="1.992"/>
    <n v="10.013999999999999"/>
    <n v="12.006"/>
    <n v="0"/>
    <n v="744"/>
    <n v="0"/>
    <m/>
    <m/>
    <x v="0"/>
    <s v="EANDES41097499PeltonHI"/>
    <s v="ELECTROANDES-Empresa de Electricidad de los Andes S.A."/>
    <x v="72"/>
    <x v="72"/>
    <s v="CH Huayllacho"/>
    <x v="242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12.006"/>
    <n v="1.2006000000000001E-2"/>
    <m/>
    <n v="2.3999999999999997E-2"/>
    <n v="1.55E-2"/>
    <n v="0"/>
    <n v="0"/>
    <n v="89"/>
    <s v="BASE DE DATOS"/>
    <m/>
  </r>
  <r>
    <s v="24"/>
    <x v="0"/>
    <s v="EANDES"/>
    <s v="31020193"/>
    <s v="31020193"/>
    <x v="5"/>
    <s v="Pelton"/>
    <s v="S"/>
    <n v="3.68"/>
    <n v="1.9330000000000001"/>
    <n v="345.07"/>
    <n v="1730.212"/>
    <n v="2075.2820000000002"/>
    <n v="0"/>
    <n v="744"/>
    <n v="0"/>
    <m/>
    <m/>
    <x v="0"/>
    <s v="EANDES31020193PeltonHI"/>
    <s v="ELECTROANDES-Empresa de Electricidad de los Andes S.A."/>
    <x v="72"/>
    <x v="72"/>
    <s v="CH Misapuquio"/>
    <x v="243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ONDESUYOS"/>
    <s v="CAYARANI"/>
    <n v="0"/>
    <x v="8"/>
    <n v="0"/>
    <x v="0"/>
    <x v="0"/>
    <x v="0"/>
    <s v="MWh"/>
    <n v="2075.2820000000002"/>
    <n v="2.0752820000000001"/>
    <m/>
    <n v="0.3066666666666667"/>
    <n v="0.16108333333333333"/>
    <n v="0"/>
    <n v="0"/>
    <n v="89"/>
    <s v="BASE DE DATOS"/>
    <m/>
  </r>
  <r>
    <s v="24"/>
    <x v="0"/>
    <s v="EANDES"/>
    <s v="33016493"/>
    <s v="33016493"/>
    <x v="5"/>
    <s v="Francis"/>
    <s v="S"/>
    <n v="0.624"/>
    <n v="0.57999999999999996"/>
    <n v="4.8179999999999996"/>
    <n v="26.745999999999999"/>
    <n v="31.564"/>
    <n v="0"/>
    <n v="744"/>
    <n v="0"/>
    <m/>
    <m/>
    <x v="0"/>
    <s v="EANDES33016493FrancisHI"/>
    <s v="ELECTROANDES-Empresa de Electricidad de los Andes S.A."/>
    <x v="72"/>
    <x v="72"/>
    <s v="CH San Antonio"/>
    <x v="244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31.564"/>
    <n v="3.1564000000000002E-2"/>
    <m/>
    <n v="5.1999999999999998E-2"/>
    <n v="4.8333333333333332E-2"/>
    <n v="0"/>
    <n v="0"/>
    <n v="89"/>
    <s v="BASE DE DATOS"/>
    <m/>
  </r>
  <r>
    <s v="24"/>
    <x v="0"/>
    <s v="EANDES"/>
    <s v="41097599"/>
    <s v="41097599"/>
    <x v="5"/>
    <s v="Francis"/>
    <s v="S"/>
    <n v="0.52400000000000002"/>
    <n v="0.42199999999999999"/>
    <n v="0"/>
    <n v="0"/>
    <n v="0"/>
    <n v="0"/>
    <n v="744"/>
    <n v="0"/>
    <m/>
    <m/>
    <x v="0"/>
    <s v="EANDES41097599FrancisHI"/>
    <s v="ELECTROANDES-Empresa de Electricidad de los Andes S.A."/>
    <x v="72"/>
    <x v="72"/>
    <s v="CH San Ignacio"/>
    <x v="245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4.3666666666666666E-2"/>
    <n v="3.5166666666666666E-2"/>
    <n v="0"/>
    <n v="0"/>
    <n v="89"/>
    <s v="BASE DE DATOS"/>
    <m/>
  </r>
  <r>
    <s v="24"/>
    <x v="0"/>
    <s v="EANDES"/>
    <s v="1139028"/>
    <s v="1139028"/>
    <x v="5"/>
    <s v="CH2"/>
    <s v="S"/>
    <n v="0.44"/>
    <n v="0.45200000000000001"/>
    <n v="33.447000000000003"/>
    <n v="159.97499999999999"/>
    <n v="193.422"/>
    <n v="0"/>
    <n v="744"/>
    <n v="0"/>
    <m/>
    <m/>
    <x v="0"/>
    <s v="EANDES1139028CH2HI"/>
    <s v="ELECTROANDES-Empresa de Electricidad de los Andes S.A."/>
    <x v="72"/>
    <x v="72"/>
    <s v="CH Pariac"/>
    <x v="246"/>
    <s v="HI"/>
    <x v="5"/>
    <x v="334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93.422"/>
    <n v="0.19342200000000001"/>
    <m/>
    <n v="3.6666666666666667E-2"/>
    <n v="3.7666666666666668E-2"/>
    <n v="0"/>
    <n v="0"/>
    <n v="89"/>
    <s v="BASE DE DATOS"/>
    <m/>
  </r>
  <r>
    <s v="24"/>
    <x v="0"/>
    <s v="EANDES"/>
    <s v="1139028"/>
    <s v="1139028"/>
    <x v="5"/>
    <s v="CH2 G2"/>
    <s v="S"/>
    <n v="0.35499999999999998"/>
    <n v="0.34599999999999997"/>
    <n v="23.460999999999999"/>
    <n v="104.92100000000001"/>
    <n v="128.38200000000001"/>
    <n v="0"/>
    <n v="744"/>
    <n v="0"/>
    <m/>
    <m/>
    <x v="0"/>
    <s v="EANDES1139028CH2 G2HI"/>
    <s v="ELECTROANDES-Empresa de Electricidad de los Andes S.A."/>
    <x v="72"/>
    <x v="72"/>
    <s v="CH Pariac"/>
    <x v="246"/>
    <s v="HI"/>
    <x v="5"/>
    <x v="335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28.38200000000001"/>
    <n v="0.128382"/>
    <m/>
    <n v="2.9583333333333333E-2"/>
    <n v="2.8833333333333332E-2"/>
    <n v="0"/>
    <n v="0"/>
    <n v="89"/>
    <s v="BASE DE DATOS"/>
    <m/>
  </r>
  <r>
    <s v="24"/>
    <x v="0"/>
    <s v="EANDES"/>
    <s v="1139028"/>
    <s v="1139028"/>
    <x v="5"/>
    <s v="CH3 N"/>
    <s v="S"/>
    <n v="0.872"/>
    <n v="0.79600000000000004"/>
    <n v="70.257000000000005"/>
    <n v="331.80399999999997"/>
    <n v="402.06099999999998"/>
    <n v="0"/>
    <n v="744"/>
    <n v="0"/>
    <m/>
    <m/>
    <x v="0"/>
    <s v="EANDES1139028CH3 NHI"/>
    <s v="ELECTROANDES-Empresa de Electricidad de los Andes S.A."/>
    <x v="72"/>
    <x v="72"/>
    <s v="CH Pariac"/>
    <x v="246"/>
    <s v="HI"/>
    <x v="5"/>
    <x v="336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402.06099999999998"/>
    <n v="0.402061"/>
    <m/>
    <n v="7.2666666666666671E-2"/>
    <n v="6.6333333333333341E-2"/>
    <n v="0"/>
    <n v="0"/>
    <n v="89"/>
    <s v="BASE DE DATOS"/>
    <m/>
  </r>
  <r>
    <s v="24"/>
    <x v="0"/>
    <s v="EANDES"/>
    <s v="1139028"/>
    <s v="1139028"/>
    <x v="5"/>
    <s v="CH3 N G2"/>
    <s v="S"/>
    <n v="0.4"/>
    <n v="0.4"/>
    <n v="37.409999999999997"/>
    <n v="179.40899999999999"/>
    <n v="216.81899999999999"/>
    <n v="0"/>
    <n v="744"/>
    <n v="0"/>
    <m/>
    <m/>
    <x v="0"/>
    <s v="EANDES1139028CH3 N G2HI"/>
    <s v="ELECTROANDES-Empresa de Electricidad de los Andes S.A."/>
    <x v="72"/>
    <x v="72"/>
    <s v="CH Pariac"/>
    <x v="246"/>
    <s v="HI"/>
    <x v="5"/>
    <x v="337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216.81899999999999"/>
    <n v="0.21681899999999998"/>
    <m/>
    <n v="3.3333333333333333E-2"/>
    <n v="3.3333333333333333E-2"/>
    <n v="0"/>
    <n v="0"/>
    <n v="89"/>
    <s v="BASE DE DATOS"/>
    <m/>
  </r>
  <r>
    <s v="24"/>
    <x v="0"/>
    <s v="EANDES"/>
    <s v="1139028"/>
    <s v="1139028"/>
    <x v="5"/>
    <s v="CH4 G-1"/>
    <s v="S"/>
    <n v="1.5"/>
    <n v="1.464"/>
    <n v="125.745"/>
    <n v="604.20000000000005"/>
    <n v="729.94500000000005"/>
    <n v="0"/>
    <n v="744"/>
    <n v="0"/>
    <m/>
    <m/>
    <x v="0"/>
    <s v="EANDES1139028CH4 G-1HI"/>
    <s v="ELECTROANDES-Empresa de Electricidad de los Andes S.A."/>
    <x v="72"/>
    <x v="72"/>
    <s v="CH Pariac"/>
    <x v="246"/>
    <s v="HI"/>
    <x v="5"/>
    <x v="338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729.94500000000005"/>
    <n v="0.72994500000000007"/>
    <m/>
    <n v="0.125"/>
    <n v="0.122"/>
    <n v="0"/>
    <n v="0"/>
    <n v="89"/>
    <s v="BASE DE DATOS"/>
    <m/>
  </r>
  <r>
    <s v="24"/>
    <x v="0"/>
    <s v="EANDES"/>
    <s v="1139028"/>
    <s v="1139028"/>
    <x v="5"/>
    <s v="CH4 G-2"/>
    <s v="S"/>
    <n v="1.5"/>
    <n v="1.492"/>
    <n v="134.81800000000001"/>
    <n v="649.399"/>
    <n v="784.21699999999998"/>
    <n v="0"/>
    <n v="744"/>
    <n v="0"/>
    <m/>
    <m/>
    <x v="0"/>
    <s v="EANDES1139028CH4 G-2HI"/>
    <s v="ELECTROANDES-Empresa de Electricidad de los Andes S.A."/>
    <x v="72"/>
    <x v="72"/>
    <s v="CH Pariac"/>
    <x v="246"/>
    <s v="HI"/>
    <x v="5"/>
    <x v="339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784.21699999999998"/>
    <n v="0.78421699999999994"/>
    <m/>
    <n v="0.125"/>
    <n v="0.12433333333333334"/>
    <n v="0"/>
    <n v="0"/>
    <n v="89"/>
    <s v="BASE DE DATOS"/>
    <m/>
  </r>
  <r>
    <s v="24"/>
    <x v="1"/>
    <s v="EANDES"/>
    <s v="G1230715"/>
    <s v="G1230715"/>
    <x v="5"/>
    <s v="G1"/>
    <s v="S"/>
    <n v="86.24"/>
    <n v="86.24"/>
    <n v="10390.99"/>
    <n v="46509.127"/>
    <n v="56900.116999999998"/>
    <n v="0"/>
    <n v="696"/>
    <n v="0"/>
    <m/>
    <m/>
    <x v="0"/>
    <s v="EANDESG1230715G1HI"/>
    <s v="ELECTROANDES-Empresa de Electricidad de los Andes S.A."/>
    <x v="72"/>
    <x v="72"/>
    <s v="CH Cheves"/>
    <x v="235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56900.116999999998"/>
    <n v="56.900117000000002"/>
    <m/>
    <n v="7.1866666666666665"/>
    <n v="7.1866666666666665"/>
    <n v="0"/>
    <n v="0"/>
    <n v="89"/>
    <s v="BASE DE DATOS"/>
    <m/>
  </r>
  <r>
    <s v="24"/>
    <x v="1"/>
    <s v="EANDES"/>
    <s v="G1230715"/>
    <s v="G1230715"/>
    <x v="5"/>
    <s v="G2"/>
    <s v="S"/>
    <n v="85.44"/>
    <n v="85.44"/>
    <n v="10465.177"/>
    <n v="47086.11"/>
    <n v="57551.286999999997"/>
    <n v="0"/>
    <n v="696"/>
    <n v="0"/>
    <m/>
    <m/>
    <x v="0"/>
    <s v="EANDESG1230715G2HI"/>
    <s v="ELECTROANDES-Empresa de Electricidad de los Andes S.A."/>
    <x v="72"/>
    <x v="72"/>
    <s v="CH Cheves"/>
    <x v="235"/>
    <s v="HI"/>
    <x v="5"/>
    <x v="37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57551.286999999997"/>
    <n v="57.551286999999995"/>
    <m/>
    <n v="7.12"/>
    <n v="7.12"/>
    <n v="0"/>
    <n v="0"/>
    <n v="89"/>
    <s v="BASE DE DATOS"/>
    <m/>
  </r>
  <r>
    <s v="24"/>
    <x v="1"/>
    <s v="EANDES"/>
    <s v="PP104093"/>
    <s v="PP104093"/>
    <x v="5"/>
    <s v="G1"/>
    <s v="S"/>
    <n v="22.065000000000001"/>
    <n v="22.065000000000001"/>
    <n v="2683.2489999999998"/>
    <n v="11973.415999999999"/>
    <n v="14656.665000000001"/>
    <n v="0"/>
    <n v="696"/>
    <n v="0"/>
    <m/>
    <m/>
    <x v="0"/>
    <s v="EANDESPP104093G1HI"/>
    <s v="ELECTROANDES-Empresa de Electricidad de los Andes S.A."/>
    <x v="72"/>
    <x v="72"/>
    <s v="CH Yaupi"/>
    <x v="236"/>
    <s v="HI"/>
    <x v="5"/>
    <x v="36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4656.665000000001"/>
    <n v="14.656665"/>
    <m/>
    <n v="1.8387500000000001"/>
    <n v="1.8387500000000001"/>
    <n v="0"/>
    <n v="-1.8189894035458565E-12"/>
    <n v="89"/>
    <s v="BASE DE DATOS"/>
    <m/>
  </r>
  <r>
    <s v="24"/>
    <x v="1"/>
    <s v="EANDES"/>
    <s v="PP104093"/>
    <s v="PP104093"/>
    <x v="5"/>
    <s v="G2"/>
    <s v="S"/>
    <n v="23.23"/>
    <n v="23.23"/>
    <n v="2729.7539999999999"/>
    <n v="12269.987999999999"/>
    <n v="14999.742"/>
    <n v="0"/>
    <n v="696"/>
    <n v="0"/>
    <m/>
    <m/>
    <x v="0"/>
    <s v="EANDESPP104093G2HI"/>
    <s v="ELECTROANDES-Empresa de Electricidad de los Andes S.A."/>
    <x v="72"/>
    <x v="72"/>
    <s v="CH Yaupi"/>
    <x v="236"/>
    <s v="HI"/>
    <x v="5"/>
    <x v="37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4999.742"/>
    <n v="14.999741999999999"/>
    <m/>
    <n v="1.9358333333333333"/>
    <n v="1.9358333333333333"/>
    <n v="0"/>
    <n v="-1.8189894035458565E-12"/>
    <n v="89"/>
    <s v="BASE DE DATOS"/>
    <m/>
  </r>
  <r>
    <s v="24"/>
    <x v="1"/>
    <s v="EANDES"/>
    <s v="PP104093"/>
    <s v="PP104093"/>
    <x v="5"/>
    <s v="G3"/>
    <s v="S"/>
    <n v="23.155000000000001"/>
    <n v="23.155000000000001"/>
    <n v="2687.2689999999998"/>
    <n v="12042.849"/>
    <n v="14730.118"/>
    <n v="0"/>
    <n v="696"/>
    <n v="0"/>
    <m/>
    <m/>
    <x v="0"/>
    <s v="EANDESPP104093G3HI"/>
    <s v="ELECTROANDES-Empresa de Electricidad de los Andes S.A."/>
    <x v="72"/>
    <x v="72"/>
    <s v="CH Yaupi"/>
    <x v="236"/>
    <s v="HI"/>
    <x v="5"/>
    <x v="258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4730.118"/>
    <n v="14.730118000000001"/>
    <m/>
    <n v="1.9295833333333334"/>
    <n v="1.9295833333333334"/>
    <n v="0"/>
    <n v="0"/>
    <n v="89"/>
    <s v="BASE DE DATOS"/>
    <m/>
  </r>
  <r>
    <s v="24"/>
    <x v="1"/>
    <s v="EANDES"/>
    <s v="PP104093"/>
    <s v="PP104093"/>
    <x v="5"/>
    <s v="G4"/>
    <s v="S"/>
    <n v="22.66"/>
    <n v="22.66"/>
    <n v="2649.1750000000002"/>
    <n v="11905.777"/>
    <n v="14554.951999999999"/>
    <n v="0"/>
    <n v="696"/>
    <n v="0"/>
    <m/>
    <m/>
    <x v="0"/>
    <s v="EANDESPP104093G4HI"/>
    <s v="ELECTROANDES-Empresa de Electricidad de los Andes S.A."/>
    <x v="72"/>
    <x v="72"/>
    <s v="CH Yaupi"/>
    <x v="236"/>
    <s v="HI"/>
    <x v="5"/>
    <x v="332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4554.951999999999"/>
    <n v="14.554952"/>
    <m/>
    <n v="1.8883333333333334"/>
    <n v="1.8883333333333334"/>
    <n v="0"/>
    <n v="1.8189894035458565E-12"/>
    <n v="89"/>
    <s v="BASE DE DATOS"/>
    <m/>
  </r>
  <r>
    <s v="24"/>
    <x v="1"/>
    <s v="EANDES"/>
    <s v="PP104093"/>
    <s v="PP104093"/>
    <x v="5"/>
    <s v="G5"/>
    <s v="S"/>
    <n v="22.576000000000001"/>
    <n v="22.576000000000001"/>
    <n v="2578.6390000000001"/>
    <n v="11444.858"/>
    <n v="14023.496999999999"/>
    <n v="0"/>
    <n v="696"/>
    <n v="0"/>
    <m/>
    <m/>
    <x v="0"/>
    <s v="EANDESPP104093G5HI"/>
    <s v="ELECTROANDES-Empresa de Electricidad de los Andes S.A."/>
    <x v="72"/>
    <x v="72"/>
    <s v="CH Yaupi"/>
    <x v="236"/>
    <s v="HI"/>
    <x v="5"/>
    <x v="333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4023.496999999999"/>
    <n v="14.023496999999999"/>
    <m/>
    <n v="1.8813333333333333"/>
    <n v="1.8813333333333333"/>
    <n v="0"/>
    <n v="0"/>
    <n v="89"/>
    <s v="BASE DE DATOS"/>
    <m/>
  </r>
  <r>
    <s v="24"/>
    <x v="1"/>
    <s v="EANDES"/>
    <s v="PP101093"/>
    <s v="PP101093"/>
    <x v="5"/>
    <s v="G1"/>
    <s v="S"/>
    <n v="13.6"/>
    <n v="12.082000000000001"/>
    <n v="1389.623"/>
    <n v="6035.4309999999996"/>
    <n v="7425.0540000000001"/>
    <n v="0"/>
    <n v="696"/>
    <n v="0"/>
    <m/>
    <m/>
    <x v="0"/>
    <s v="EANDESPP101093G1HI"/>
    <s v="ELECTROANDES-Empresa de Electricidad de los Andes S.A."/>
    <x v="72"/>
    <x v="72"/>
    <s v="CH Malpaso"/>
    <x v="237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7425.0540000000001"/>
    <n v="7.4250540000000003"/>
    <m/>
    <n v="1.1333333333333333"/>
    <n v="1.0068333333333335"/>
    <n v="0"/>
    <n v="0"/>
    <n v="89"/>
    <s v="BASE DE DATOS"/>
    <m/>
  </r>
  <r>
    <s v="24"/>
    <x v="1"/>
    <s v="EANDES"/>
    <s v="PP101093"/>
    <s v="PP101093"/>
    <x v="5"/>
    <s v="G2"/>
    <s v="S"/>
    <n v="13.6"/>
    <n v="12.779"/>
    <n v="1335.961"/>
    <n v="5819.0429999999997"/>
    <n v="7155.0039999999999"/>
    <n v="0"/>
    <n v="696"/>
    <n v="0"/>
    <m/>
    <m/>
    <x v="0"/>
    <s v="EANDESPP101093G2HI"/>
    <s v="ELECTROANDES-Empresa de Electricidad de los Andes S.A."/>
    <x v="72"/>
    <x v="72"/>
    <s v="CH Malpaso"/>
    <x v="237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7155.0039999999999"/>
    <n v="7.1550039999999999"/>
    <m/>
    <n v="1.1333333333333333"/>
    <n v="1.0649166666666667"/>
    <n v="0"/>
    <n v="0"/>
    <n v="89"/>
    <s v="BASE DE DATOS"/>
    <m/>
  </r>
  <r>
    <s v="24"/>
    <x v="1"/>
    <s v="EANDES"/>
    <s v="PP101093"/>
    <s v="PP101093"/>
    <x v="5"/>
    <s v="G3"/>
    <s v="S"/>
    <n v="13.6"/>
    <n v="11.234"/>
    <n v="1216.069"/>
    <n v="5301.7950000000001"/>
    <n v="6517.8639999999996"/>
    <n v="0"/>
    <n v="696"/>
    <n v="0"/>
    <m/>
    <m/>
    <x v="0"/>
    <s v="EANDESPP101093G3HI"/>
    <s v="ELECTROANDES-Empresa de Electricidad de los Andes S.A."/>
    <x v="72"/>
    <x v="72"/>
    <s v="CH Malpaso"/>
    <x v="237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6517.8639999999996"/>
    <n v="6.5178639999999994"/>
    <m/>
    <n v="1.1333333333333333"/>
    <n v="0.9361666666666667"/>
    <n v="0"/>
    <n v="0"/>
    <n v="89"/>
    <s v="BASE DE DATOS"/>
    <m/>
  </r>
  <r>
    <s v="24"/>
    <x v="1"/>
    <s v="EANDES"/>
    <s v="PP101093"/>
    <s v="PP101093"/>
    <x v="5"/>
    <s v="G4"/>
    <s v="S"/>
    <n v="13.6"/>
    <n v="11.926"/>
    <n v="1285.3140000000001"/>
    <n v="5601.3540000000003"/>
    <n v="6886.6679999999997"/>
    <n v="0"/>
    <n v="696"/>
    <n v="0"/>
    <m/>
    <m/>
    <x v="0"/>
    <s v="EANDESPP101093G4HI"/>
    <s v="ELECTROANDES-Empresa de Electricidad de los Andes S.A."/>
    <x v="72"/>
    <x v="72"/>
    <s v="CH Malpaso"/>
    <x v="237"/>
    <s v="HI"/>
    <x v="5"/>
    <x v="332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6886.6679999999997"/>
    <n v="6.8866679999999993"/>
    <m/>
    <n v="1.1333333333333333"/>
    <n v="0.99383333333333335"/>
    <n v="0"/>
    <n v="9.0949470177292824E-13"/>
    <n v="89"/>
    <s v="BASE DE DATOS"/>
    <m/>
  </r>
  <r>
    <s v="24"/>
    <x v="1"/>
    <s v="EANDES"/>
    <s v="PP102093"/>
    <s v="PP102093"/>
    <x v="5"/>
    <s v="G1"/>
    <s v="S"/>
    <n v="3"/>
    <n v="3.1429999999999998"/>
    <n v="159.797"/>
    <n v="718.98800000000006"/>
    <n v="878.78499999999997"/>
    <n v="0"/>
    <n v="696"/>
    <n v="0"/>
    <m/>
    <m/>
    <x v="0"/>
    <s v="EANDESPP102093G1HI"/>
    <s v="ELECTROANDES-Empresa de Electricidad de los Andes S.A."/>
    <x v="72"/>
    <x v="72"/>
    <s v="CH Oroya"/>
    <x v="238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878.78499999999997"/>
    <n v="0.87878499999999993"/>
    <m/>
    <n v="0.25"/>
    <n v="0.26191666666666663"/>
    <n v="0"/>
    <n v="1.1368683772161603E-13"/>
    <n v="89"/>
    <s v="BASE DE DATOS"/>
    <m/>
  </r>
  <r>
    <s v="24"/>
    <x v="1"/>
    <s v="EANDES"/>
    <s v="PP102093"/>
    <s v="PP102093"/>
    <x v="5"/>
    <s v="G2"/>
    <s v="S"/>
    <n v="3"/>
    <n v="3.165"/>
    <n v="169.90700000000001"/>
    <n v="794.16499999999996"/>
    <n v="964.072"/>
    <n v="0"/>
    <n v="696"/>
    <n v="0"/>
    <m/>
    <m/>
    <x v="0"/>
    <s v="EANDESPP102093G2HI"/>
    <s v="ELECTROANDES-Empresa de Electricidad de los Andes S.A."/>
    <x v="72"/>
    <x v="72"/>
    <s v="CH Oroya"/>
    <x v="238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964.072"/>
    <n v="0.96407200000000004"/>
    <m/>
    <n v="0.25"/>
    <n v="0.26374999999999998"/>
    <n v="0"/>
    <n v="0"/>
    <n v="89"/>
    <s v="BASE DE DATOS"/>
    <m/>
  </r>
  <r>
    <s v="24"/>
    <x v="1"/>
    <s v="EANDES"/>
    <s v="PP102093"/>
    <s v="PP102093"/>
    <x v="5"/>
    <s v="G3"/>
    <s v="S"/>
    <n v="3"/>
    <n v="3.1720000000000002"/>
    <n v="161.041"/>
    <n v="704.25599999999997"/>
    <n v="865.29700000000003"/>
    <n v="0"/>
    <n v="696"/>
    <n v="0"/>
    <m/>
    <m/>
    <x v="0"/>
    <s v="EANDESPP102093G3HI"/>
    <s v="ELECTROANDES-Empresa de Electricidad de los Andes S.A."/>
    <x v="72"/>
    <x v="72"/>
    <s v="CH Oroya"/>
    <x v="238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865.29700000000003"/>
    <n v="0.86529699999999998"/>
    <m/>
    <n v="0.25"/>
    <n v="0.26433333333333336"/>
    <n v="0"/>
    <n v="0"/>
    <n v="89"/>
    <s v="BASE DE DATOS"/>
    <m/>
  </r>
  <r>
    <s v="24"/>
    <x v="1"/>
    <s v="EANDES"/>
    <s v="PP103093"/>
    <s v="PP103093"/>
    <x v="5"/>
    <s v="G1"/>
    <s v="S"/>
    <n v="3"/>
    <n v="3.1859999999999999"/>
    <n v="50.789000000000001"/>
    <n v="157.95400000000001"/>
    <n v="208.74299999999999"/>
    <n v="0"/>
    <n v="696"/>
    <n v="0"/>
    <m/>
    <m/>
    <x v="0"/>
    <s v="EANDESPP103093G1HI"/>
    <s v="ELECTROANDES-Empresa de Electricidad de los Andes S.A."/>
    <x v="72"/>
    <x v="72"/>
    <s v="CH Pachachaca"/>
    <x v="239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208.74299999999999"/>
    <n v="0.20874299999999998"/>
    <m/>
    <n v="0.25"/>
    <n v="0.26550000000000001"/>
    <n v="0"/>
    <n v="0"/>
    <n v="89"/>
    <s v="BASE DE DATOS"/>
    <m/>
  </r>
  <r>
    <s v="24"/>
    <x v="1"/>
    <s v="EANDES"/>
    <s v="PP103093"/>
    <s v="PP103093"/>
    <x v="5"/>
    <s v="G2"/>
    <s v="S"/>
    <n v="3"/>
    <n v="3.31"/>
    <n v="50.23"/>
    <n v="160.15799999999999"/>
    <n v="210.38800000000001"/>
    <n v="0"/>
    <n v="696"/>
    <n v="0"/>
    <m/>
    <m/>
    <x v="0"/>
    <s v="EANDESPP103093G2HI"/>
    <s v="ELECTROANDES-Empresa de Electricidad de los Andes S.A."/>
    <x v="72"/>
    <x v="72"/>
    <s v="CH Pachachaca"/>
    <x v="239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210.38800000000001"/>
    <n v="0.21038799999999999"/>
    <m/>
    <n v="0.25"/>
    <n v="0.27583333333333332"/>
    <n v="0"/>
    <n v="-2.8421709430404007E-14"/>
    <n v="89"/>
    <s v="BASE DE DATOS"/>
    <m/>
  </r>
  <r>
    <s v="24"/>
    <x v="1"/>
    <s v="EANDES"/>
    <s v="PP103093"/>
    <s v="PP103093"/>
    <x v="5"/>
    <s v="G3"/>
    <s v="S"/>
    <n v="3"/>
    <n v="3.1539999999999999"/>
    <n v="50.325000000000003"/>
    <n v="157.59800000000001"/>
    <n v="207.923"/>
    <n v="0"/>
    <n v="696"/>
    <n v="0"/>
    <m/>
    <m/>
    <x v="0"/>
    <s v="EANDESPP103093G3HI"/>
    <s v="ELECTROANDES-Empresa de Electricidad de los Andes S.A."/>
    <x v="72"/>
    <x v="72"/>
    <s v="CH Pachachaca"/>
    <x v="239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207.923"/>
    <n v="0.207923"/>
    <m/>
    <n v="0.25"/>
    <n v="0.26283333333333331"/>
    <n v="0"/>
    <n v="0"/>
    <n v="89"/>
    <s v="BASE DE DATOS"/>
    <m/>
  </r>
  <r>
    <s v="24"/>
    <x v="1"/>
    <s v="EANDES"/>
    <s v="11014493"/>
    <s v="11014493"/>
    <x v="5"/>
    <s v="1"/>
    <s v="S"/>
    <n v="19.8"/>
    <n v="21.434999999999999"/>
    <n v="1644.056"/>
    <n v="7072.1639999999998"/>
    <n v="8716.2199999999993"/>
    <n v="0"/>
    <n v="696"/>
    <n v="0"/>
    <m/>
    <m/>
    <x v="0"/>
    <s v="EANDES110144931HI"/>
    <s v="ELECTROANDES-Empresa de Electricidad de los Andes S.A."/>
    <x v="72"/>
    <x v="72"/>
    <s v="CH Cahua"/>
    <x v="240"/>
    <s v="HI"/>
    <x v="5"/>
    <x v="16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8716.2199999999993"/>
    <n v="8.7162199999999999"/>
    <m/>
    <n v="1.6500000000000001"/>
    <n v="1.7862499999999999"/>
    <n v="0"/>
    <n v="0"/>
    <n v="89"/>
    <s v="BASE DE DATOS"/>
    <m/>
  </r>
  <r>
    <s v="24"/>
    <x v="1"/>
    <s v="EANDES"/>
    <s v="11014493"/>
    <s v="11014493"/>
    <x v="5"/>
    <s v="2"/>
    <s v="S"/>
    <n v="19.8"/>
    <n v="21.678999999999998"/>
    <n v="1788.308"/>
    <n v="7582.4170000000004"/>
    <n v="9370.7250000000004"/>
    <n v="0"/>
    <n v="696"/>
    <n v="0"/>
    <m/>
    <m/>
    <x v="0"/>
    <s v="EANDES110144932HI"/>
    <s v="ELECTROANDES-Empresa de Electricidad de los Andes S.A."/>
    <x v="72"/>
    <x v="72"/>
    <s v="CH Cahua"/>
    <x v="240"/>
    <s v="HI"/>
    <x v="5"/>
    <x v="17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9370.7250000000004"/>
    <n v="9.3707250000000002"/>
    <m/>
    <n v="1.6500000000000001"/>
    <n v="1.8065833333333332"/>
    <n v="0"/>
    <n v="0"/>
    <n v="89"/>
    <s v="BASE DE DATOS"/>
    <m/>
  </r>
  <r>
    <s v="24"/>
    <x v="1"/>
    <s v="EANDES"/>
    <s v="11051295"/>
    <s v="11051295"/>
    <x v="5"/>
    <s v="1"/>
    <s v="S"/>
    <n v="17"/>
    <n v="19.074000000000002"/>
    <n v="2047.433"/>
    <n v="9324.4740000000002"/>
    <n v="11371.906999999999"/>
    <n v="0"/>
    <n v="696"/>
    <n v="0"/>
    <m/>
    <m/>
    <x v="0"/>
    <s v="EANDES110512951HI"/>
    <s v="ELECTROANDES-Empresa de Electricidad de los Andes S.A."/>
    <x v="72"/>
    <x v="72"/>
    <s v="CH Gallito Ciego"/>
    <x v="241"/>
    <s v="HI"/>
    <x v="5"/>
    <x v="16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11371.906999999999"/>
    <n v="11.371906999999998"/>
    <m/>
    <n v="1.4166666666666667"/>
    <n v="1.5895000000000001"/>
    <n v="0"/>
    <n v="0"/>
    <n v="89"/>
    <s v="BASE DE DATOS"/>
    <m/>
  </r>
  <r>
    <s v="24"/>
    <x v="1"/>
    <s v="EANDES"/>
    <s v="11051295"/>
    <s v="11051295"/>
    <x v="5"/>
    <s v="2"/>
    <s v="S"/>
    <n v="17"/>
    <n v="19.074000000000002"/>
    <n v="2056.62"/>
    <n v="9393.6409999999996"/>
    <n v="11450.261"/>
    <n v="0"/>
    <n v="696"/>
    <n v="0"/>
    <m/>
    <m/>
    <x v="0"/>
    <s v="EANDES110512952HI"/>
    <s v="ELECTROANDES-Empresa de Electricidad de los Andes S.A."/>
    <x v="72"/>
    <x v="72"/>
    <s v="CH Gallito Ciego"/>
    <x v="241"/>
    <s v="HI"/>
    <x v="5"/>
    <x v="17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11450.261"/>
    <n v="11.450261000000001"/>
    <m/>
    <n v="1.4166666666666667"/>
    <n v="1.5895000000000001"/>
    <n v="0"/>
    <n v="-1.8189894035458565E-12"/>
    <n v="89"/>
    <s v="BASE DE DATOS"/>
    <m/>
  </r>
  <r>
    <s v="24"/>
    <x v="1"/>
    <s v="EANDES"/>
    <s v="41097499"/>
    <s v="41097499"/>
    <x v="5"/>
    <s v="Pelton"/>
    <s v="S"/>
    <n v="0.28799999999999998"/>
    <n v="0.186"/>
    <n v="3.1539999999999999"/>
    <n v="10.25"/>
    <n v="13.404"/>
    <n v="0"/>
    <n v="696"/>
    <n v="0"/>
    <m/>
    <m/>
    <x v="0"/>
    <s v="EANDES41097499PeltonHI"/>
    <s v="ELECTROANDES-Empresa de Electricidad de los Andes S.A."/>
    <x v="72"/>
    <x v="72"/>
    <s v="CH Huayllacho"/>
    <x v="242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13.404"/>
    <n v="1.3403999999999999E-2"/>
    <m/>
    <n v="2.3999999999999997E-2"/>
    <n v="1.55E-2"/>
    <n v="0"/>
    <n v="0"/>
    <n v="89"/>
    <s v="BASE DE DATOS"/>
    <m/>
  </r>
  <r>
    <s v="24"/>
    <x v="1"/>
    <s v="EANDES"/>
    <s v="31020193"/>
    <s v="31020193"/>
    <x v="5"/>
    <s v="Pelton"/>
    <s v="S"/>
    <n v="3.68"/>
    <n v="1.9330000000000001"/>
    <n v="404.197"/>
    <n v="1979.4960000000001"/>
    <n v="2383.6930000000002"/>
    <n v="0"/>
    <n v="696"/>
    <n v="0"/>
    <m/>
    <m/>
    <x v="0"/>
    <s v="EANDES31020193PeltonHI"/>
    <s v="ELECTROANDES-Empresa de Electricidad de los Andes S.A."/>
    <x v="72"/>
    <x v="72"/>
    <s v="CH Misapuquio"/>
    <x v="243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ONDESUYOS"/>
    <s v="CAYARANI"/>
    <n v="0"/>
    <x v="8"/>
    <n v="0"/>
    <x v="0"/>
    <x v="0"/>
    <x v="0"/>
    <s v="MWh"/>
    <n v="2383.6930000000002"/>
    <n v="2.3836930000000001"/>
    <m/>
    <n v="0.3066666666666667"/>
    <n v="0.16108333333333333"/>
    <n v="0"/>
    <n v="0"/>
    <n v="89"/>
    <s v="BASE DE DATOS"/>
    <m/>
  </r>
  <r>
    <s v="24"/>
    <x v="1"/>
    <s v="EANDES"/>
    <s v="33016493"/>
    <s v="33016493"/>
    <x v="5"/>
    <s v="Francis"/>
    <s v="S"/>
    <n v="0.624"/>
    <n v="0.57999999999999996"/>
    <n v="0"/>
    <n v="0"/>
    <n v="0"/>
    <n v="0"/>
    <n v="696"/>
    <n v="0"/>
    <m/>
    <m/>
    <x v="0"/>
    <s v="EANDES33016493FrancisHI"/>
    <s v="ELECTROANDES-Empresa de Electricidad de los Andes S.A."/>
    <x v="72"/>
    <x v="72"/>
    <s v="CH San Antonio"/>
    <x v="244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5.1999999999999998E-2"/>
    <n v="4.8333333333333332E-2"/>
    <n v="0"/>
    <n v="0"/>
    <n v="89"/>
    <s v="BASE DE DATOS"/>
    <m/>
  </r>
  <r>
    <s v="24"/>
    <x v="1"/>
    <s v="EANDES"/>
    <s v="41097599"/>
    <s v="41097599"/>
    <x v="5"/>
    <s v="Francis"/>
    <s v="S"/>
    <n v="0.52400000000000002"/>
    <n v="0.42199999999999999"/>
    <n v="0"/>
    <n v="0"/>
    <n v="0"/>
    <n v="0"/>
    <n v="696"/>
    <n v="0"/>
    <m/>
    <m/>
    <x v="0"/>
    <s v="EANDES41097599FrancisHI"/>
    <s v="ELECTROANDES-Empresa de Electricidad de los Andes S.A."/>
    <x v="72"/>
    <x v="72"/>
    <s v="CH San Ignacio"/>
    <x v="245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4.3666666666666666E-2"/>
    <n v="3.5166666666666666E-2"/>
    <n v="0"/>
    <n v="0"/>
    <n v="89"/>
    <s v="BASE DE DATOS"/>
    <m/>
  </r>
  <r>
    <s v="24"/>
    <x v="1"/>
    <s v="EANDES"/>
    <s v="1139028"/>
    <s v="1139028"/>
    <x v="5"/>
    <s v="CH2"/>
    <s v="S"/>
    <n v="0.44"/>
    <n v="0.45200000000000001"/>
    <n v="40.026000000000003"/>
    <n v="182.54"/>
    <n v="222.56700000000001"/>
    <n v="0"/>
    <n v="696"/>
    <n v="0"/>
    <m/>
    <m/>
    <x v="0"/>
    <s v="EANDES1139028CH2HI"/>
    <s v="ELECTROANDES-Empresa de Electricidad de los Andes S.A."/>
    <x v="72"/>
    <x v="72"/>
    <s v="CH Pariac"/>
    <x v="246"/>
    <s v="HI"/>
    <x v="5"/>
    <x v="334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222.56700000000001"/>
    <n v="0.22256700000000001"/>
    <m/>
    <n v="3.6666666666666667E-2"/>
    <n v="3.7666666666666668E-2"/>
    <n v="0"/>
    <n v="-1.0000000000047748E-3"/>
    <n v="89"/>
    <s v="BASE DE DATOS"/>
    <m/>
  </r>
  <r>
    <s v="24"/>
    <x v="1"/>
    <s v="EANDES"/>
    <s v="1139028"/>
    <s v="1139028"/>
    <x v="5"/>
    <s v="CH2 G2"/>
    <s v="S"/>
    <n v="0.35499999999999998"/>
    <n v="0.34599999999999997"/>
    <n v="28.184999999999999"/>
    <n v="128.58199999999999"/>
    <n v="156.767"/>
    <n v="0"/>
    <n v="696"/>
    <n v="0"/>
    <m/>
    <m/>
    <x v="0"/>
    <s v="EANDES1139028CH2 G2HI"/>
    <s v="ELECTROANDES-Empresa de Electricidad de los Andes S.A."/>
    <x v="72"/>
    <x v="72"/>
    <s v="CH Pariac"/>
    <x v="246"/>
    <s v="HI"/>
    <x v="5"/>
    <x v="335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56.767"/>
    <n v="0.15676699999999999"/>
    <m/>
    <n v="2.9583333333333333E-2"/>
    <n v="2.8833333333333332E-2"/>
    <n v="0"/>
    <n v="0"/>
    <n v="89"/>
    <s v="BASE DE DATOS"/>
    <m/>
  </r>
  <r>
    <s v="24"/>
    <x v="1"/>
    <s v="EANDES"/>
    <s v="1139028"/>
    <s v="1139028"/>
    <x v="5"/>
    <s v="CH3 N"/>
    <s v="S"/>
    <n v="0.872"/>
    <n v="0.79600000000000004"/>
    <n v="83.378"/>
    <n v="381.12599999999998"/>
    <n v="464.50400000000002"/>
    <n v="0"/>
    <n v="696"/>
    <n v="0"/>
    <m/>
    <m/>
    <x v="0"/>
    <s v="EANDES1139028CH3 NHI"/>
    <s v="ELECTROANDES-Empresa de Electricidad de los Andes S.A."/>
    <x v="72"/>
    <x v="72"/>
    <s v="CH Pariac"/>
    <x v="246"/>
    <s v="HI"/>
    <x v="5"/>
    <x v="336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464.50400000000002"/>
    <n v="0.46450400000000003"/>
    <m/>
    <n v="7.2666666666666671E-2"/>
    <n v="6.6333333333333341E-2"/>
    <n v="0"/>
    <n v="-5.6843418860808015E-14"/>
    <n v="89"/>
    <s v="BASE DE DATOS"/>
    <m/>
  </r>
  <r>
    <s v="24"/>
    <x v="1"/>
    <s v="EANDES"/>
    <s v="1139028"/>
    <s v="1139028"/>
    <x v="5"/>
    <s v="CH3 N G2"/>
    <s v="S"/>
    <n v="0.4"/>
    <n v="0.4"/>
    <n v="40.768999999999998"/>
    <n v="186.69800000000001"/>
    <n v="227.46700000000001"/>
    <n v="0"/>
    <n v="696"/>
    <n v="0"/>
    <m/>
    <m/>
    <x v="0"/>
    <s v="EANDES1139028CH3 N G2HI"/>
    <s v="ELECTROANDES-Empresa de Electricidad de los Andes S.A."/>
    <x v="72"/>
    <x v="72"/>
    <s v="CH Pariac"/>
    <x v="246"/>
    <s v="HI"/>
    <x v="5"/>
    <x v="337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227.46700000000001"/>
    <n v="0.227467"/>
    <m/>
    <n v="3.3333333333333333E-2"/>
    <n v="3.3333333333333333E-2"/>
    <n v="0"/>
    <n v="0"/>
    <n v="89"/>
    <s v="BASE DE DATOS"/>
    <m/>
  </r>
  <r>
    <s v="24"/>
    <x v="1"/>
    <s v="EANDES"/>
    <s v="1139028"/>
    <s v="1139028"/>
    <x v="5"/>
    <s v="CH4 G-1"/>
    <s v="S"/>
    <n v="1.5"/>
    <n v="1.464"/>
    <n v="143.679"/>
    <n v="656.95100000000002"/>
    <n v="800.63"/>
    <n v="0"/>
    <n v="696"/>
    <n v="0"/>
    <m/>
    <m/>
    <x v="0"/>
    <s v="EANDES1139028CH4 G-1HI"/>
    <s v="ELECTROANDES-Empresa de Electricidad de los Andes S.A."/>
    <x v="72"/>
    <x v="72"/>
    <s v="CH Pariac"/>
    <x v="246"/>
    <s v="HI"/>
    <x v="5"/>
    <x v="338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800.63"/>
    <n v="0.80062999999999995"/>
    <m/>
    <n v="0.125"/>
    <n v="0.122"/>
    <n v="0"/>
    <n v="0"/>
    <n v="89"/>
    <s v="BASE DE DATOS"/>
    <m/>
  </r>
  <r>
    <s v="24"/>
    <x v="1"/>
    <s v="EANDES"/>
    <s v="1139028"/>
    <s v="1139028"/>
    <x v="5"/>
    <s v="CH4 G-2"/>
    <s v="S"/>
    <n v="1.5"/>
    <n v="1.492"/>
    <n v="156.00200000000001"/>
    <n v="714.33299999999997"/>
    <n v="870.33500000000004"/>
    <n v="0"/>
    <n v="696"/>
    <n v="0"/>
    <m/>
    <m/>
    <x v="0"/>
    <s v="EANDES1139028CH4 G-2HI"/>
    <s v="ELECTROANDES-Empresa de Electricidad de los Andes S.A."/>
    <x v="72"/>
    <x v="72"/>
    <s v="CH Pariac"/>
    <x v="246"/>
    <s v="HI"/>
    <x v="5"/>
    <x v="339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870.33500000000004"/>
    <n v="0.87033500000000008"/>
    <m/>
    <n v="0.125"/>
    <n v="0.12433333333333334"/>
    <n v="0"/>
    <n v="0"/>
    <n v="89"/>
    <s v="BASE DE DATOS"/>
    <m/>
  </r>
  <r>
    <s v="24"/>
    <x v="0"/>
    <s v="ATRIAE"/>
    <s v="00012009"/>
    <s v="00012009"/>
    <x v="5"/>
    <s v="G1"/>
    <s v="S"/>
    <n v="1.8"/>
    <n v="1.79"/>
    <n v="98.19"/>
    <n v="377.55"/>
    <n v="475.738"/>
    <n v="0"/>
    <n v="660"/>
    <n v="0"/>
    <m/>
    <m/>
    <x v="0"/>
    <s v="ATRIAE00012009G1HI"/>
    <s v="Atria Energía S.A.C."/>
    <x v="73"/>
    <x v="73"/>
    <s v="C.H. Purmacana"/>
    <x v="247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2"/>
    <x v="0"/>
    <s v="MWh"/>
    <n v="475.738"/>
    <n v="0.47573799999999999"/>
    <m/>
    <n v="0.15"/>
    <n v="0.14916666666666667"/>
    <n v="0"/>
    <n v="2.0000000000095497E-3"/>
    <n v="7"/>
    <s v="BASE DE DATOS"/>
    <m/>
  </r>
  <r>
    <s v="24"/>
    <x v="1"/>
    <s v="ATRIAE"/>
    <s v="00012009"/>
    <s v="00012009"/>
    <x v="5"/>
    <s v="G1"/>
    <s v="S"/>
    <n v="1.8"/>
    <n v="1.79"/>
    <n v="65.557000000000002"/>
    <n v="287.923"/>
    <n v="353.48"/>
    <n v="0"/>
    <n v="605.5"/>
    <n v="0"/>
    <m/>
    <m/>
    <x v="0"/>
    <s v="ATRIAE00012009G1HI"/>
    <s v="Atria Energía S.A.C."/>
    <x v="73"/>
    <x v="73"/>
    <s v="C.H. Purmacana"/>
    <x v="247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2"/>
    <x v="0"/>
    <s v="MWh"/>
    <n v="353.48"/>
    <n v="0.35348000000000002"/>
    <m/>
    <n v="0.15"/>
    <n v="0.14916666666666667"/>
    <n v="0"/>
    <n v="0"/>
    <n v="7"/>
    <s v="BASE DE DATOS"/>
    <m/>
  </r>
  <r>
    <s v="24"/>
    <x v="0"/>
    <s v="EGEMSA"/>
    <s v="11005993"/>
    <s v="11005993"/>
    <x v="5"/>
    <s v="GRUPO Nº1"/>
    <s v="S"/>
    <n v="30.15"/>
    <n v="29.295999999999999"/>
    <n v="3091.2620000000002"/>
    <n v="11673.793"/>
    <n v="14765.055"/>
    <n v="5.81"/>
    <n v="714.41"/>
    <n v="3.77"/>
    <m/>
    <m/>
    <x v="0"/>
    <s v="EGEMSA11005993GRUPO Nº1HI"/>
    <s v="Emp. de Generaci¢n El‚ctrica Machu Picchu S. A."/>
    <x v="27"/>
    <x v="27"/>
    <s v="C. H. Machupicchu"/>
    <x v="248"/>
    <s v="HI"/>
    <x v="5"/>
    <x v="340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4765.055"/>
    <n v="14.765055"/>
    <m/>
    <n v="2.5124999999999997"/>
    <n v="2.4413333333333331"/>
    <n v="0"/>
    <n v="0"/>
    <n v="36"/>
    <s v="BASE DE DATOS"/>
    <m/>
  </r>
  <r>
    <s v="24"/>
    <x v="0"/>
    <s v="EGEMSA"/>
    <s v="11005993"/>
    <s v="11005993"/>
    <x v="5"/>
    <s v="GRUPO Nº2"/>
    <s v="S"/>
    <n v="30.15"/>
    <n v="29.95"/>
    <n v="3937.3809999999999"/>
    <n v="14783.066000000001"/>
    <n v="18720.447"/>
    <n v="4.47"/>
    <n v="715.63"/>
    <n v="3.89"/>
    <m/>
    <m/>
    <x v="0"/>
    <s v="EGEMSA11005993GRUPO Nº2HI"/>
    <s v="Emp. de Generaci¢n El‚ctrica Machu Picchu S. A."/>
    <x v="27"/>
    <x v="27"/>
    <s v="C. H. Machupicchu"/>
    <x v="248"/>
    <s v="HI"/>
    <x v="5"/>
    <x v="341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8720.447"/>
    <n v="18.720447"/>
    <m/>
    <n v="2.5124999999999997"/>
    <n v="2.4958333333333331"/>
    <n v="0"/>
    <n v="0"/>
    <n v="36"/>
    <s v="BASE DE DATOS"/>
    <m/>
  </r>
  <r>
    <s v="24"/>
    <x v="0"/>
    <s v="EGEMSA"/>
    <s v="11005993"/>
    <s v="11005993"/>
    <x v="5"/>
    <s v="GRUPO Nº3"/>
    <s v="S"/>
    <n v="30.15"/>
    <n v="29.553999999999998"/>
    <n v="4057.451"/>
    <n v="15231.504999999999"/>
    <n v="19288.955999999998"/>
    <n v="2.12"/>
    <n v="718.05"/>
    <n v="3.83"/>
    <m/>
    <m/>
    <x v="0"/>
    <s v="EGEMSA11005993GRUPO Nº3HI"/>
    <s v="Emp. de Generaci¢n El‚ctrica Machu Picchu S. A."/>
    <x v="27"/>
    <x v="27"/>
    <s v="C. H. Machupicchu"/>
    <x v="248"/>
    <s v="HI"/>
    <x v="5"/>
    <x v="342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9288.955999999998"/>
    <n v="19.288955999999999"/>
    <m/>
    <n v="2.5124999999999997"/>
    <n v="2.4628333333333332"/>
    <n v="0"/>
    <n v="0"/>
    <n v="36"/>
    <s v="BASE DE DATOS"/>
    <m/>
  </r>
  <r>
    <s v="24"/>
    <x v="0"/>
    <s v="EGEMSA"/>
    <s v="11005993"/>
    <s v="11005993"/>
    <x v="5"/>
    <s v="GRUPO N°4"/>
    <s v="S"/>
    <n v="102"/>
    <n v="99.86"/>
    <n v="14783.463"/>
    <n v="54744.146999999997"/>
    <n v="69527.61"/>
    <n v="6.23"/>
    <n v="711.96"/>
    <n v="5.81"/>
    <m/>
    <m/>
    <x v="0"/>
    <s v="EGEMSA11005993GRUPO N°4HI"/>
    <s v="Emp. de Generaci¢n El‚ctrica Machu Picchu S. A."/>
    <x v="27"/>
    <x v="27"/>
    <s v="C. H. Machupicchu"/>
    <x v="248"/>
    <s v="HI"/>
    <x v="5"/>
    <x v="343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69527.61"/>
    <n v="69.527609999999996"/>
    <m/>
    <n v="8.5"/>
    <n v="8.3216666666666672"/>
    <n v="0"/>
    <n v="0"/>
    <n v="36"/>
    <s v="BASE DE DATOS"/>
    <m/>
  </r>
  <r>
    <s v="24"/>
    <x v="0"/>
    <s v="ELP"/>
    <s v="11014093"/>
    <s v="11014093"/>
    <x v="5"/>
    <s v="1"/>
    <s v="S"/>
    <n v="70.12"/>
    <n v="73.144999999999996"/>
    <n v="8724.2009999999991"/>
    <n v="39894.644"/>
    <n v="48618.845000000001"/>
    <n v="9.3000000000000007"/>
    <n v="728.23"/>
    <n v="6.18"/>
    <m/>
    <m/>
    <x v="0"/>
    <s v="ELP110140931HI"/>
    <s v="Electroper£ S. A."/>
    <x v="15"/>
    <x v="15"/>
    <s v="C. H. Restitución"/>
    <x v="191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8618.845000000001"/>
    <n v="48.618845"/>
    <m/>
    <n v="5.8433333333333337"/>
    <n v="6.095416666666666"/>
    <n v="0"/>
    <n v="0"/>
    <n v="30"/>
    <s v="BASE DE DATOS"/>
    <m/>
  </r>
  <r>
    <s v="24"/>
    <x v="0"/>
    <s v="ELP"/>
    <s v="11014093"/>
    <s v="11014093"/>
    <x v="5"/>
    <s v="2"/>
    <s v="S"/>
    <n v="70.12"/>
    <n v="73.144999999999996"/>
    <n v="8747.7109999999993"/>
    <n v="39536.014999999999"/>
    <n v="48283.726000000002"/>
    <n v="11.37"/>
    <n v="724.88"/>
    <n v="7.58"/>
    <m/>
    <m/>
    <x v="0"/>
    <s v="ELP110140932HI"/>
    <s v="Electroper£ S. A."/>
    <x v="15"/>
    <x v="15"/>
    <s v="C. H. Restitución"/>
    <x v="191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8283.726000000002"/>
    <n v="48.283726000000001"/>
    <m/>
    <n v="5.8433333333333337"/>
    <n v="6.095416666666666"/>
    <n v="0"/>
    <n v="-7.2759576141834259E-12"/>
    <n v="30"/>
    <s v="BASE DE DATOS"/>
    <m/>
  </r>
  <r>
    <s v="24"/>
    <x v="0"/>
    <s v="ELP"/>
    <s v="11014093"/>
    <s v="11014093"/>
    <x v="5"/>
    <s v="3"/>
    <s v="S"/>
    <n v="70.12"/>
    <n v="73.146000000000001"/>
    <n v="8832.3330000000005"/>
    <n v="40559.942999999999"/>
    <n v="49392.275999999998"/>
    <n v="8.9"/>
    <n v="734.43"/>
    <n v="0.5"/>
    <m/>
    <m/>
    <x v="0"/>
    <s v="ELP110140933HI"/>
    <s v="Electroper£ S. A."/>
    <x v="15"/>
    <x v="15"/>
    <s v="C. H. Restitución"/>
    <x v="191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9392.275999999998"/>
    <n v="49.392275999999995"/>
    <m/>
    <n v="5.8433333333333337"/>
    <n v="6.0955000000000004"/>
    <n v="0"/>
    <n v="0"/>
    <n v="30"/>
    <s v="BASE DE DATOS"/>
    <m/>
  </r>
  <r>
    <s v="24"/>
    <x v="0"/>
    <s v="ELP"/>
    <s v="11014293"/>
    <s v="11014293"/>
    <x v="5"/>
    <s v="1"/>
    <s v="S"/>
    <n v="114"/>
    <n v="96.959000000000003"/>
    <n v="8326.857"/>
    <n v="38716.642999999996"/>
    <n v="47043.5"/>
    <n v="270.05"/>
    <n v="472.8"/>
    <n v="1.02"/>
    <m/>
    <m/>
    <x v="0"/>
    <s v="ELP110142931HI"/>
    <s v="Electroper£ S. A."/>
    <x v="15"/>
    <x v="15"/>
    <s v="C.H.Antúnez de Mayolo(Mantaro)"/>
    <x v="192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7043.5"/>
    <n v="47.043500000000002"/>
    <m/>
    <n v="9.5"/>
    <n v="8.0799166666666675"/>
    <n v="0"/>
    <n v="0"/>
    <n v="30"/>
    <s v="BASE DE DATOS"/>
    <m/>
  </r>
  <r>
    <s v="24"/>
    <x v="0"/>
    <s v="ELP"/>
    <s v="11014293"/>
    <s v="11014293"/>
    <x v="5"/>
    <s v="2"/>
    <s v="S"/>
    <n v="114"/>
    <n v="96.959000000000003"/>
    <n v="8586.18"/>
    <n v="38121.281999999999"/>
    <n v="46707.462"/>
    <n v="268.2"/>
    <n v="468.43"/>
    <n v="6.53"/>
    <m/>
    <m/>
    <x v="0"/>
    <s v="ELP110142932HI"/>
    <s v="Electroper£ S. A."/>
    <x v="15"/>
    <x v="15"/>
    <s v="C.H.Antúnez de Mayolo(Mantaro)"/>
    <x v="192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6707.462"/>
    <n v="46.707462"/>
    <m/>
    <n v="9.5"/>
    <n v="8.0799166666666675"/>
    <n v="0"/>
    <n v="0"/>
    <n v="30"/>
    <s v="BASE DE DATOS"/>
    <m/>
  </r>
  <r>
    <s v="24"/>
    <x v="0"/>
    <s v="ELP"/>
    <s v="11014293"/>
    <s v="11014293"/>
    <x v="5"/>
    <s v="3"/>
    <s v="S"/>
    <n v="114"/>
    <n v="96.959000000000003"/>
    <n v="12014.466"/>
    <n v="57879.057000000001"/>
    <n v="69893.523000000001"/>
    <n v="23.75"/>
    <n v="696.17"/>
    <n v="23.68"/>
    <m/>
    <m/>
    <x v="0"/>
    <s v="ELP110142933HI"/>
    <s v="Electroper£ S. A."/>
    <x v="15"/>
    <x v="15"/>
    <s v="C.H.Antúnez de Mayolo(Mantaro)"/>
    <x v="192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9893.523000000001"/>
    <n v="69.893523000000002"/>
    <m/>
    <n v="9.5"/>
    <n v="8.0799166666666675"/>
    <n v="0"/>
    <n v="0"/>
    <n v="30"/>
    <s v="BASE DE DATOS"/>
    <m/>
  </r>
  <r>
    <s v="24"/>
    <x v="0"/>
    <s v="ELP"/>
    <s v="11014293"/>
    <s v="11014293"/>
    <x v="5"/>
    <s v="4"/>
    <s v="S"/>
    <n v="114"/>
    <n v="96.959000000000003"/>
    <n v="12978.502"/>
    <n v="60020.481"/>
    <n v="72998.982999999993"/>
    <n v="9.8000000000000007"/>
    <n v="729.33"/>
    <n v="4.55"/>
    <m/>
    <m/>
    <x v="0"/>
    <s v="ELP110142934HI"/>
    <s v="Electroper£ S. A."/>
    <x v="15"/>
    <x v="15"/>
    <s v="C.H.Antúnez de Mayolo(Mantaro)"/>
    <x v="192"/>
    <s v="HI"/>
    <x v="5"/>
    <x v="177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72998.982999999993"/>
    <n v="72.998982999999996"/>
    <m/>
    <n v="9.5"/>
    <n v="8.0799166666666675"/>
    <n v="0"/>
    <n v="1.4551915228366852E-11"/>
    <n v="30"/>
    <s v="BASE DE DATOS"/>
    <m/>
  </r>
  <r>
    <s v="24"/>
    <x v="0"/>
    <s v="ELP"/>
    <s v="11014293"/>
    <s v="11014293"/>
    <x v="5"/>
    <s v="5"/>
    <s v="S"/>
    <n v="114"/>
    <n v="96.959000000000003"/>
    <n v="12196.393"/>
    <n v="56191.635999999999"/>
    <n v="68388.028999999995"/>
    <n v="1.25"/>
    <n v="728.47"/>
    <n v="13.97"/>
    <m/>
    <m/>
    <x v="0"/>
    <s v="ELP110142935HI"/>
    <s v="Electroper£ S. A."/>
    <x v="15"/>
    <x v="15"/>
    <s v="C.H.Antúnez de Mayolo(Mantaro)"/>
    <x v="192"/>
    <s v="HI"/>
    <x v="5"/>
    <x v="191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8388.028999999995"/>
    <n v="68.388028999999989"/>
    <m/>
    <n v="9.5"/>
    <n v="8.0799166666666675"/>
    <n v="0"/>
    <n v="0"/>
    <n v="30"/>
    <s v="BASE DE DATOS"/>
    <m/>
  </r>
  <r>
    <s v="24"/>
    <x v="0"/>
    <s v="ELP"/>
    <s v="11014293"/>
    <s v="11014293"/>
    <x v="5"/>
    <s v="6"/>
    <s v="S"/>
    <n v="114"/>
    <n v="96.959000000000003"/>
    <n v="12194.275"/>
    <n v="55762.279000000002"/>
    <n v="67956.554000000004"/>
    <n v="14.95"/>
    <n v="723.88"/>
    <n v="4.7699999999999996"/>
    <m/>
    <m/>
    <x v="0"/>
    <s v="ELP110142936HI"/>
    <s v="Electroper£ S. A."/>
    <x v="15"/>
    <x v="15"/>
    <s v="C.H.Antúnez de Mayolo(Mantaro)"/>
    <x v="192"/>
    <s v="HI"/>
    <x v="5"/>
    <x v="30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7956.554000000004"/>
    <n v="67.956553999999997"/>
    <m/>
    <n v="9.5"/>
    <n v="8.0799166666666675"/>
    <n v="0"/>
    <n v="0"/>
    <n v="30"/>
    <s v="BASE DE DATOS"/>
    <m/>
  </r>
  <r>
    <s v="24"/>
    <x v="0"/>
    <s v="ELP"/>
    <s v="11014293"/>
    <s v="11014293"/>
    <x v="5"/>
    <s v="7"/>
    <s v="S"/>
    <n v="114"/>
    <n v="96.96"/>
    <n v="12166.517"/>
    <n v="56265.46"/>
    <n v="68431.976999999999"/>
    <n v="9.67"/>
    <n v="728.52"/>
    <n v="5.4"/>
    <m/>
    <m/>
    <x v="0"/>
    <s v="ELP110142937HI"/>
    <s v="Electroper£ S. A."/>
    <x v="15"/>
    <x v="15"/>
    <s v="C.H.Antúnez de Mayolo(Mantaro)"/>
    <x v="192"/>
    <s v="HI"/>
    <x v="5"/>
    <x v="30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8431.976999999999"/>
    <n v="68.431977000000003"/>
    <m/>
    <n v="9.5"/>
    <n v="8.08"/>
    <n v="0"/>
    <n v="0"/>
    <n v="30"/>
    <s v="BASE DE DATOS"/>
    <m/>
  </r>
  <r>
    <s v="24"/>
    <x v="0"/>
    <s v="ENGIEP"/>
    <s v="11081297"/>
    <s v="11081297"/>
    <x v="5"/>
    <s v="G1"/>
    <s v="S"/>
    <n v="45.503999999999998"/>
    <n v="45.634"/>
    <n v="8147.1790000000001"/>
    <n v="23935.416000000001"/>
    <n v="32082.595000000001"/>
    <n v="8.6199999999999992"/>
    <n v="735.3"/>
    <n v="0"/>
    <m/>
    <m/>
    <x v="0"/>
    <s v="ENGIEP11081297G1HI"/>
    <s v="ENGIE Energía Perú S.A."/>
    <x v="28"/>
    <x v="28"/>
    <s v="C. H. YUNCAN"/>
    <x v="249"/>
    <s v="HI"/>
    <x v="5"/>
    <x v="36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32082.595000000001"/>
    <n v="32.082594999999998"/>
    <m/>
    <n v="3.7919999999999998"/>
    <n v="3.8028333333333335"/>
    <n v="0"/>
    <n v="0"/>
    <n v="50"/>
    <s v="BASE DE DATOS"/>
    <m/>
  </r>
  <r>
    <s v="24"/>
    <x v="0"/>
    <s v="ENGIEP"/>
    <s v="11081297"/>
    <s v="11081297"/>
    <x v="5"/>
    <s v="G2"/>
    <s v="S"/>
    <n v="45.869"/>
    <n v="45.616"/>
    <n v="8180.5770000000002"/>
    <n v="24453.262999999999"/>
    <n v="32633.84"/>
    <n v="0"/>
    <n v="744"/>
    <n v="0"/>
    <m/>
    <m/>
    <x v="0"/>
    <s v="ENGIEP11081297G2HI"/>
    <s v="ENGIE Energía Perú S.A."/>
    <x v="28"/>
    <x v="28"/>
    <s v="C. H. YUNCAN"/>
    <x v="249"/>
    <s v="HI"/>
    <x v="5"/>
    <x v="37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32633.84"/>
    <n v="32.633839999999999"/>
    <m/>
    <n v="3.8224166666666668"/>
    <n v="3.8013333333333335"/>
    <n v="0"/>
    <n v="0"/>
    <n v="50"/>
    <s v="BASE DE DATOS"/>
    <m/>
  </r>
  <r>
    <s v="24"/>
    <x v="0"/>
    <s v="ENGIEP"/>
    <s v="11081297"/>
    <s v="11081297"/>
    <x v="5"/>
    <s v="G3"/>
    <s v="S"/>
    <n v="45.386000000000003"/>
    <n v="45.442"/>
    <n v="8117.4939999999997"/>
    <n v="23817.793000000001"/>
    <n v="31935.287"/>
    <n v="9.7200000000000006"/>
    <n v="733.87"/>
    <n v="0"/>
    <m/>
    <m/>
    <x v="0"/>
    <s v="ENGIEP11081297G3HI"/>
    <s v="ENGIE Energía Perú S.A."/>
    <x v="28"/>
    <x v="28"/>
    <s v="C. H. YUNCAN"/>
    <x v="249"/>
    <s v="HI"/>
    <x v="5"/>
    <x v="258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31935.287"/>
    <n v="31.935286999999999"/>
    <m/>
    <n v="3.7821666666666669"/>
    <n v="3.7868333333333335"/>
    <n v="0"/>
    <n v="0"/>
    <n v="50"/>
    <s v="BASE DE DATOS"/>
    <m/>
  </r>
  <r>
    <s v="24"/>
    <x v="0"/>
    <s v="ENGIEP"/>
    <s v="16376016"/>
    <s v="16376016"/>
    <x v="5"/>
    <s v="INV123"/>
    <s v="S"/>
    <n v="14.821999999999999"/>
    <n v="14.821999999999999"/>
    <n v="85.35"/>
    <n v="3404.1210000000001"/>
    <n v="3489.471"/>
    <n v="0"/>
    <n v="341"/>
    <n v="0"/>
    <m/>
    <m/>
    <x v="0"/>
    <s v="ENGIEP16376016INV123HI"/>
    <s v="ENGIE Energía Perú S.A."/>
    <x v="28"/>
    <x v="28"/>
    <s v="C.S. INTIPAMPA"/>
    <x v="250"/>
    <s v="FV"/>
    <x v="6"/>
    <x v="34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489.471"/>
    <n v="3.489471"/>
    <m/>
    <n v="1.2351666666666665"/>
    <n v="1.2351666666666665"/>
    <n v="0"/>
    <n v="0"/>
    <n v="50"/>
    <s v="BASE DE DATOS"/>
    <m/>
  </r>
  <r>
    <s v="24"/>
    <x v="0"/>
    <s v="ENGIEP"/>
    <s v="16376016"/>
    <s v="16376016"/>
    <x v="5"/>
    <s v="INV456"/>
    <s v="S"/>
    <n v="14.86"/>
    <n v="14.86"/>
    <n v="84.834000000000003"/>
    <n v="3365.9580000000001"/>
    <n v="3450.7919999999999"/>
    <n v="0"/>
    <n v="341"/>
    <n v="0"/>
    <m/>
    <m/>
    <x v="0"/>
    <s v="ENGIEP16376016INV456HI"/>
    <s v="ENGIE Energía Perú S.A."/>
    <x v="28"/>
    <x v="28"/>
    <s v="C.S. INTIPAMPA"/>
    <x v="250"/>
    <s v="FV"/>
    <x v="6"/>
    <x v="34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450.7919999999999"/>
    <n v="3.4507919999999999"/>
    <m/>
    <n v="1.2383333333333333"/>
    <n v="1.2383333333333333"/>
    <n v="0"/>
    <n v="0"/>
    <n v="50"/>
    <s v="BASE DE DATOS"/>
    <m/>
  </r>
  <r>
    <s v="24"/>
    <x v="0"/>
    <s v="ENGIEP"/>
    <s v="16376016"/>
    <s v="16376016"/>
    <x v="5"/>
    <s v="INV789"/>
    <s v="S"/>
    <n v="14.859"/>
    <n v="14.859"/>
    <n v="83.722999999999999"/>
    <n v="3388.819"/>
    <n v="3472.5419999999999"/>
    <n v="0"/>
    <n v="341"/>
    <n v="0"/>
    <m/>
    <m/>
    <x v="0"/>
    <s v="ENGIEP16376016INV789HI"/>
    <s v="ENGIE Energía Perú S.A."/>
    <x v="28"/>
    <x v="28"/>
    <s v="C.S. INTIPAMPA"/>
    <x v="250"/>
    <s v="FV"/>
    <x v="6"/>
    <x v="34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472.5419999999999"/>
    <n v="3.4725419999999998"/>
    <m/>
    <n v="1.2382500000000001"/>
    <n v="1.2382500000000001"/>
    <n v="0"/>
    <n v="0"/>
    <n v="50"/>
    <s v="BASE DE DATOS"/>
    <m/>
  </r>
  <r>
    <s v="24"/>
    <x v="0"/>
    <s v="ENGIEP"/>
    <s v="11077297"/>
    <s v="11077297"/>
    <x v="5"/>
    <s v="G1 Q"/>
    <s v="S"/>
    <n v="55.5"/>
    <n v="58.948"/>
    <n v="0"/>
    <n v="0"/>
    <n v="0"/>
    <n v="744"/>
    <n v="0"/>
    <n v="0"/>
    <m/>
    <m/>
    <x v="0"/>
    <s v="ENGIEP11077297G1 QHI"/>
    <s v="ENGIE Energía Perú S.A."/>
    <x v="28"/>
    <x v="28"/>
    <s v="C. H. QUITARACSA"/>
    <x v="251"/>
    <s v="HI"/>
    <x v="5"/>
    <x v="3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0"/>
    <n v="0"/>
    <m/>
    <n v="4.625"/>
    <n v="4.9123333333333337"/>
    <n v="0"/>
    <n v="0"/>
    <n v="50"/>
    <s v="BASE DE DATOS"/>
    <m/>
  </r>
  <r>
    <s v="24"/>
    <x v="0"/>
    <s v="ENGIEP"/>
    <s v="11077297"/>
    <s v="11077297"/>
    <x v="5"/>
    <s v="G2 Q"/>
    <s v="S"/>
    <n v="55.5"/>
    <n v="58.832000000000001"/>
    <n v="10041.984"/>
    <n v="29744.080000000002"/>
    <n v="39786.063999999998"/>
    <n v="42.5"/>
    <n v="697.3"/>
    <n v="0"/>
    <m/>
    <m/>
    <x v="0"/>
    <s v="ENGIEP11077297G2 QHI"/>
    <s v="ENGIE Energía Perú S.A."/>
    <x v="28"/>
    <x v="28"/>
    <s v="C. H. QUITARACSA"/>
    <x v="251"/>
    <s v="HI"/>
    <x v="5"/>
    <x v="3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39786.063999999998"/>
    <n v="39.786063999999996"/>
    <m/>
    <n v="4.625"/>
    <n v="4.9026666666666667"/>
    <n v="0"/>
    <n v="0"/>
    <n v="50"/>
    <s v="BASE DE DATOS"/>
    <m/>
  </r>
  <r>
    <s v="24"/>
    <x v="0"/>
    <s v="ENGIEP"/>
    <s v="17392820"/>
    <s v="17392820"/>
    <x v="5"/>
    <s v="BLOQUE1"/>
    <s v="S"/>
    <n v="130"/>
    <n v="130"/>
    <n v="7118.2870000000003"/>
    <n v="16010.709000000001"/>
    <n v="23128.995999999999"/>
    <n v="0"/>
    <n v="744"/>
    <n v="0"/>
    <m/>
    <m/>
    <x v="0"/>
    <s v="ENGIEP17392820BLOQUE1HI"/>
    <s v="ENGIE Energía Perú S.A."/>
    <x v="28"/>
    <x v="28"/>
    <s v="C. E. PUNTA LOMITAS"/>
    <x v="252"/>
    <s v="TE"/>
    <x v="7"/>
    <x v="347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23128.995999999999"/>
    <n v="23.128996000000001"/>
    <m/>
    <n v="10.833333333333334"/>
    <n v="10.833333333333334"/>
    <n v="0"/>
    <n v="0"/>
    <n v="50"/>
    <s v="BASE DE DATOS"/>
    <m/>
  </r>
  <r>
    <s v="24"/>
    <x v="0"/>
    <s v="ENGIEP"/>
    <s v="17392820"/>
    <s v="17392820"/>
    <x v="5"/>
    <s v="BLOQUE2"/>
    <s v="S"/>
    <n v="130"/>
    <n v="130"/>
    <n v="10559.49"/>
    <n v="24638.687000000002"/>
    <n v="35198.177000000003"/>
    <n v="0"/>
    <n v="744"/>
    <n v="0"/>
    <m/>
    <m/>
    <x v="0"/>
    <s v="ENGIEP17392820BLOQUE2HI"/>
    <s v="ENGIE Energía Perú S.A."/>
    <x v="28"/>
    <x v="28"/>
    <s v="C. E. PUNTA LOMITAS"/>
    <x v="252"/>
    <s v="TE"/>
    <x v="7"/>
    <x v="348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35198.177000000003"/>
    <n v="35.198177000000001"/>
    <m/>
    <n v="10.833333333333334"/>
    <n v="10.833333333333334"/>
    <n v="0"/>
    <n v="0"/>
    <n v="50"/>
    <s v="BASE DE DATOS"/>
    <m/>
  </r>
  <r>
    <s v="24"/>
    <x v="0"/>
    <s v="ENGIEP"/>
    <s v="17392820"/>
    <s v="17392820"/>
    <x v="5"/>
    <s v="BLOQUE1EX"/>
    <s v="S"/>
    <n v="17"/>
    <n v="17"/>
    <n v="1141.22"/>
    <n v="2666.252"/>
    <n v="3807.4720000000002"/>
    <n v="0"/>
    <n v="744"/>
    <n v="0"/>
    <m/>
    <m/>
    <x v="0"/>
    <s v="ENGIEP17392820BLOQUE1EXHI"/>
    <s v="ENGIE Energía Perú S.A."/>
    <x v="28"/>
    <x v="28"/>
    <s v="C. E. PUNTA LOMITAS EXP"/>
    <x v="252"/>
    <s v="TE"/>
    <x v="7"/>
    <x v="349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3807.4720000000002"/>
    <n v="3.8074720000000002"/>
    <m/>
    <n v="1.4166666666666667"/>
    <n v="1.4166666666666667"/>
    <n v="0"/>
    <n v="-4.5474735088646412E-13"/>
    <n v="50"/>
    <s v="BASE DE DATOS"/>
    <m/>
  </r>
  <r>
    <s v="24"/>
    <x v="0"/>
    <s v="ENGIEP"/>
    <s v="17392820"/>
    <s v="17392820"/>
    <x v="5"/>
    <s v="BLOQUE2EX"/>
    <s v="S"/>
    <n v="17"/>
    <n v="17"/>
    <n v="747.38900000000001"/>
    <n v="1825.7180000000001"/>
    <n v="2573.107"/>
    <n v="0"/>
    <n v="744"/>
    <n v="0"/>
    <m/>
    <m/>
    <x v="0"/>
    <s v="ENGIEP17392820BLOQUE2EXHI"/>
    <s v="ENGIE Energía Perú S.A."/>
    <x v="28"/>
    <x v="28"/>
    <s v="C. E. PUNTA LOMITAS EXP"/>
    <x v="252"/>
    <s v="TE"/>
    <x v="7"/>
    <x v="350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2573.107"/>
    <n v="2.5731069999999998"/>
    <m/>
    <n v="1.4166666666666667"/>
    <n v="1.4166666666666667"/>
    <n v="0"/>
    <n v="0"/>
    <n v="50"/>
    <s v="BASE DE DATOS"/>
    <m/>
  </r>
  <r>
    <s v="24"/>
    <x v="0"/>
    <s v="PIEREN"/>
    <s v="18236910"/>
    <s v="18236910"/>
    <x v="5"/>
    <s v="G1"/>
    <s v="S"/>
    <n v="9.9"/>
    <n v="10.38"/>
    <n v="833.20799999999997"/>
    <n v="3866.6179999999999"/>
    <n v="4699.826"/>
    <n v="198.34"/>
    <n v="493.54"/>
    <n v="52.12"/>
    <m/>
    <m/>
    <x v="0"/>
    <s v="PIEREN18236910G1HI"/>
    <s v="Peruana de Inversiones en Energía Renovables S.A."/>
    <x v="74"/>
    <x v="74"/>
    <s v="C.H. MANTA I"/>
    <x v="253"/>
    <s v="HI"/>
    <x v="5"/>
    <x v="36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4699.826"/>
    <n v="4.6998259999999998"/>
    <m/>
    <n v="0.86783333333333335"/>
    <n v="0.8650000000000001"/>
    <n v="0"/>
    <n v="0"/>
    <n v="77"/>
    <s v="BASE DE DATOS"/>
    <m/>
  </r>
  <r>
    <s v="24"/>
    <x v="0"/>
    <s v="PIEREN"/>
    <s v="18236910"/>
    <s v="18236910"/>
    <x v="5"/>
    <s v="G2"/>
    <s v="S"/>
    <n v="9.9"/>
    <n v="10.382999999999999"/>
    <n v="1231.203"/>
    <n v="5500.232"/>
    <n v="6731.4350000000004"/>
    <n v="48.75"/>
    <n v="695.26"/>
    <n v="-0.01"/>
    <m/>
    <m/>
    <x v="0"/>
    <s v="PIEREN18236910G2HI"/>
    <s v="Peruana de Inversiones en Energía Renovables S.A."/>
    <x v="74"/>
    <x v="74"/>
    <s v="C.H. MANTA I"/>
    <x v="253"/>
    <s v="HI"/>
    <x v="5"/>
    <x v="37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6731.4350000000004"/>
    <n v="6.7314350000000003"/>
    <m/>
    <n v="0.86783333333333335"/>
    <n v="0.86524999999999996"/>
    <n v="0"/>
    <n v="-9.0949470177292824E-13"/>
    <n v="77"/>
    <s v="BASE DE DATOS"/>
    <m/>
  </r>
  <r>
    <s v="24"/>
    <x v="0"/>
    <s v="TACSOL"/>
    <s v="16267810"/>
    <s v="16267810"/>
    <x v="5"/>
    <s v="1"/>
    <s v="S"/>
    <n v="20"/>
    <n v="2.8000000000000001E-2"/>
    <n v="0"/>
    <n v="5451.848"/>
    <n v="5451.848"/>
    <n v="0"/>
    <n v="379.25"/>
    <n v="0"/>
    <m/>
    <m/>
    <x v="0"/>
    <s v="TACSOL162678101HI"/>
    <s v="Tacna Solar S.A.C."/>
    <x v="75"/>
    <x v="75"/>
    <s v="C.S. TACNA SOLAR"/>
    <x v="254"/>
    <s v="FV"/>
    <x v="6"/>
    <x v="36"/>
    <x v="3"/>
    <s v="Instalado"/>
    <s v="Operativo"/>
    <s v="Generadora"/>
    <x v="0"/>
    <x v="0"/>
    <x v="0"/>
    <x v="0"/>
    <s v="Privado"/>
    <s v="TACNA"/>
    <s v="TACNA"/>
    <s v="TACNA"/>
    <s v="TACNA"/>
    <n v="0"/>
    <x v="9"/>
    <n v="0"/>
    <x v="1"/>
    <x v="2"/>
    <x v="0"/>
    <s v="MWh"/>
    <n v="5451.848"/>
    <n v="5.451848"/>
    <m/>
    <n v="1.6666666666666667"/>
    <n v="1.6666666666666667"/>
    <n v="0"/>
    <n v="0"/>
    <n v="90"/>
    <s v="BASE DE DATOS"/>
    <m/>
  </r>
  <r>
    <s v="24"/>
    <x v="1"/>
    <s v="TACSOL"/>
    <s v="16267810"/>
    <s v="16267810"/>
    <x v="5"/>
    <s v="1"/>
    <s v="S"/>
    <n v="20"/>
    <n v="2.8000000000000001E-2"/>
    <n v="1.8169999999999999"/>
    <n v="4182.1220000000003"/>
    <n v="4183.9390000000003"/>
    <n v="0"/>
    <n v="358.5"/>
    <n v="0"/>
    <m/>
    <m/>
    <x v="0"/>
    <s v="TACSOL162678101HI"/>
    <s v="Tacna Solar S.A.C."/>
    <x v="75"/>
    <x v="75"/>
    <s v="C.S. TACNA SOLAR"/>
    <x v="254"/>
    <s v="FV"/>
    <x v="6"/>
    <x v="36"/>
    <x v="3"/>
    <s v="Instalado"/>
    <s v="Operativo"/>
    <s v="Generadora"/>
    <x v="0"/>
    <x v="0"/>
    <x v="0"/>
    <x v="0"/>
    <s v="Privado"/>
    <s v="TACNA"/>
    <s v="TACNA"/>
    <s v="TACNA"/>
    <s v="TACNA"/>
    <n v="0"/>
    <x v="9"/>
    <n v="0"/>
    <x v="1"/>
    <x v="2"/>
    <x v="0"/>
    <s v="MWh"/>
    <n v="4183.9390000000003"/>
    <n v="4.1839390000000005"/>
    <m/>
    <n v="1.6666666666666667"/>
    <n v="1.6666666666666667"/>
    <n v="0"/>
    <n v="0"/>
    <n v="90"/>
    <s v="BASE DE DATOS"/>
    <m/>
  </r>
  <r>
    <s v="24"/>
    <x v="0"/>
    <s v="EGEJUN"/>
    <s v="18162108"/>
    <s v="18162108"/>
    <x v="5"/>
    <s v="Grupo 1"/>
    <s v="S"/>
    <n v="3.3180000000000001"/>
    <n v="3.3180000000000001"/>
    <n v="430.904"/>
    <n v="2027.307"/>
    <n v="2458.2109999999998"/>
    <n v="0"/>
    <n v="744"/>
    <n v="0"/>
    <m/>
    <m/>
    <x v="0"/>
    <s v="EGEJUN18162108Grupo 1HI"/>
    <s v="Empresa de Generaci¢n El‚ctrica Jun¡n S.A.C."/>
    <x v="76"/>
    <x v="76"/>
    <s v="C.H. Santa Cruz I"/>
    <x v="255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458.2109999999998"/>
    <n v="2.4582109999999999"/>
    <m/>
    <n v="0.27650000000000002"/>
    <n v="0.27650000000000002"/>
    <n v="0"/>
    <n v="4.5474735088646412E-13"/>
    <n v="35"/>
    <s v="BASE DE DATOS"/>
    <m/>
  </r>
  <r>
    <s v="24"/>
    <x v="0"/>
    <s v="EGEJUN"/>
    <s v="18162108"/>
    <s v="18162108"/>
    <x v="5"/>
    <s v="Grupo 2"/>
    <s v="S"/>
    <n v="3.3180000000000001"/>
    <n v="3.3180000000000001"/>
    <n v="430.904"/>
    <n v="2027.307"/>
    <n v="2458.2109999999998"/>
    <n v="0"/>
    <n v="744"/>
    <n v="0"/>
    <m/>
    <m/>
    <x v="0"/>
    <s v="EGEJUN18162108Grupo 2HI"/>
    <s v="Empresa de Generaci¢n El‚ctrica Jun¡n S.A.C."/>
    <x v="76"/>
    <x v="76"/>
    <s v="C.H. Santa Cruz I"/>
    <x v="255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458.2109999999998"/>
    <n v="2.4582109999999999"/>
    <m/>
    <n v="0.27650000000000002"/>
    <n v="0.27650000000000002"/>
    <n v="0"/>
    <n v="4.5474735088646412E-13"/>
    <n v="35"/>
    <s v="BASE DE DATOS"/>
    <m/>
  </r>
  <r>
    <s v="24"/>
    <x v="0"/>
    <s v="EGEJUN"/>
    <s v="18167608"/>
    <s v="18167608"/>
    <x v="5"/>
    <s v="Grupo 1"/>
    <s v="S"/>
    <n v="3.2509999999999999"/>
    <n v="3.2509999999999999"/>
    <n v="450.69200000000001"/>
    <n v="2120.652"/>
    <n v="2571.3440000000001"/>
    <n v="0"/>
    <n v="744"/>
    <n v="0"/>
    <m/>
    <m/>
    <x v="0"/>
    <s v="EGEJUN18167608Grupo 1HI"/>
    <s v="Empresa de Generaci¢n El‚ctrica Jun¡n S.A.C."/>
    <x v="76"/>
    <x v="76"/>
    <s v="C.H. Santa Cruz II"/>
    <x v="256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571.3440000000001"/>
    <n v="2.5713439999999999"/>
    <m/>
    <n v="0.27091666666666664"/>
    <n v="0.27091666666666664"/>
    <n v="0"/>
    <n v="0"/>
    <n v="35"/>
    <s v="BASE DE DATOS"/>
    <m/>
  </r>
  <r>
    <s v="24"/>
    <x v="0"/>
    <s v="EGEJUN"/>
    <s v="18167608"/>
    <s v="18167608"/>
    <x v="5"/>
    <s v="Grupo 2"/>
    <s v="S"/>
    <n v="3.2509999999999999"/>
    <n v="3.2509999999999999"/>
    <n v="450.69200000000001"/>
    <n v="2120.652"/>
    <n v="2571.3440000000001"/>
    <n v="0"/>
    <n v="744"/>
    <n v="0"/>
    <m/>
    <m/>
    <x v="0"/>
    <s v="EGEJUN18167608Grupo 2HI"/>
    <s v="Empresa de Generaci¢n El‚ctrica Jun¡n S.A.C."/>
    <x v="76"/>
    <x v="76"/>
    <s v="C.H. Santa Cruz II"/>
    <x v="256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571.3440000000001"/>
    <n v="2.5713439999999999"/>
    <m/>
    <n v="0.27091666666666664"/>
    <n v="0.27091666666666664"/>
    <n v="0"/>
    <n v="0"/>
    <n v="35"/>
    <s v="BASE DE DATOS"/>
    <m/>
  </r>
  <r>
    <s v="24"/>
    <x v="0"/>
    <s v="EGEJUN"/>
    <s v="28072011"/>
    <s v="28072011"/>
    <x v="5"/>
    <s v="Grupo 1"/>
    <s v="S"/>
    <n v="4.9249999999999998"/>
    <n v="4.9249999999999998"/>
    <n v="632.04200000000003"/>
    <n v="2945.9009999999998"/>
    <n v="3577.9430000000002"/>
    <n v="0"/>
    <n v="744"/>
    <n v="0"/>
    <m/>
    <m/>
    <x v="0"/>
    <s v="EGEJUN28072011Grupo 1HI"/>
    <s v="Empresa de Generaci¢n El‚ctrica Jun¡n S.A.C."/>
    <x v="76"/>
    <x v="76"/>
    <s v="C.H. Huasahuasi I"/>
    <x v="257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3577.9430000000002"/>
    <n v="3.5779430000000003"/>
    <m/>
    <n v="0.41041666666666665"/>
    <n v="0.41041666666666665"/>
    <n v="0"/>
    <n v="-4.5474735088646412E-13"/>
    <n v="35"/>
    <s v="BASE DE DATOS"/>
    <m/>
  </r>
  <r>
    <s v="24"/>
    <x v="0"/>
    <s v="EGEJUN"/>
    <s v="28072011"/>
    <s v="28072011"/>
    <x v="5"/>
    <s v="Grupo 2"/>
    <s v="S"/>
    <n v="4.9249999999999998"/>
    <n v="4.9249999999999998"/>
    <n v="632.04200000000003"/>
    <n v="2945.9009999999998"/>
    <n v="3577.9430000000002"/>
    <n v="0"/>
    <n v="744"/>
    <n v="0"/>
    <m/>
    <m/>
    <x v="0"/>
    <s v="EGEJUN28072011Grupo 2HI"/>
    <s v="Empresa de Generaci¢n El‚ctrica Jun¡n S.A.C."/>
    <x v="76"/>
    <x v="76"/>
    <s v="C.H. Huasahuasi I"/>
    <x v="257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3577.9430000000002"/>
    <n v="3.5779430000000003"/>
    <m/>
    <n v="0.41041666666666665"/>
    <n v="0.41041666666666665"/>
    <n v="0"/>
    <n v="-4.5474735088646412E-13"/>
    <n v="35"/>
    <s v="BASE DE DATOS"/>
    <m/>
  </r>
  <r>
    <s v="24"/>
    <x v="0"/>
    <s v="EGEJUN"/>
    <s v="00862010"/>
    <s v="00862010"/>
    <x v="5"/>
    <s v="Grupo 1"/>
    <s v="S"/>
    <n v="4.9820000000000002"/>
    <n v="4.9820000000000002"/>
    <n v="640.72699999999998"/>
    <n v="2989.8580000000002"/>
    <n v="3630.585"/>
    <n v="0"/>
    <n v="744"/>
    <n v="0"/>
    <m/>
    <m/>
    <x v="0"/>
    <s v="EGEJUN00862010Grupo 1HI"/>
    <s v="Empresa de Generaci¢n El‚ctrica Jun¡n S.A.C."/>
    <x v="76"/>
    <x v="76"/>
    <s v="C.H. Huasahuasi II"/>
    <x v="258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3630.585"/>
    <n v="3.630585"/>
    <m/>
    <n v="0.41516666666666668"/>
    <n v="0.41516666666666668"/>
    <n v="0"/>
    <n v="0"/>
    <n v="35"/>
    <s v="BASE DE DATOS"/>
    <m/>
  </r>
  <r>
    <s v="24"/>
    <x v="0"/>
    <s v="EGEJUN"/>
    <s v="00862010"/>
    <s v="00862010"/>
    <x v="5"/>
    <s v="Grupo 2"/>
    <s v="S"/>
    <n v="4.9820000000000002"/>
    <n v="4.9820000000000002"/>
    <n v="640.72699999999998"/>
    <n v="2989.8580000000002"/>
    <n v="3630.585"/>
    <n v="0"/>
    <n v="744"/>
    <n v="0"/>
    <m/>
    <m/>
    <x v="0"/>
    <s v="EGEJUN00862010Grupo 2HI"/>
    <s v="Empresa de Generaci¢n El‚ctrica Jun¡n S.A.C."/>
    <x v="76"/>
    <x v="76"/>
    <s v="C.H. Huasahuasi II"/>
    <x v="258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3630.585"/>
    <n v="3.630585"/>
    <m/>
    <n v="0.41516666666666668"/>
    <n v="0.41516666666666668"/>
    <n v="0"/>
    <n v="0"/>
    <n v="35"/>
    <s v="BASE DE DATOS"/>
    <m/>
  </r>
  <r>
    <s v="24"/>
    <x v="0"/>
    <s v="EGEJUN"/>
    <s v="18282011"/>
    <s v="18282011"/>
    <x v="5"/>
    <s v="Grupo 1"/>
    <s v="S"/>
    <n v="9.984"/>
    <n v="9.984"/>
    <n v="1286.8920000000001"/>
    <n v="5695.607"/>
    <n v="6982.4989999999998"/>
    <n v="0"/>
    <n v="744"/>
    <n v="0"/>
    <m/>
    <m/>
    <x v="0"/>
    <s v="EGEJUN18282011Grupo 1HI"/>
    <s v="Empresa de Generaci¢n El‚ctrica Jun¡n S.A.C."/>
    <x v="76"/>
    <x v="76"/>
    <s v="C.H. Runatullo II"/>
    <x v="259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6982.4989999999998"/>
    <n v="6.9824989999999998"/>
    <m/>
    <n v="0.83199999999999996"/>
    <n v="0.83199999999999996"/>
    <n v="0"/>
    <n v="0"/>
    <n v="35"/>
    <s v="BASE DE DATOS"/>
    <m/>
  </r>
  <r>
    <s v="24"/>
    <x v="0"/>
    <s v="EGEJUN"/>
    <s v="18282011"/>
    <s v="18282011"/>
    <x v="5"/>
    <s v="Grupo 2"/>
    <s v="S"/>
    <n v="9.984"/>
    <n v="9.984"/>
    <n v="1286.8920000000001"/>
    <n v="5695.607"/>
    <n v="6982.4989999999998"/>
    <n v="0"/>
    <n v="744"/>
    <n v="0"/>
    <m/>
    <m/>
    <x v="0"/>
    <s v="EGEJUN18282011Grupo 2HI"/>
    <s v="Empresa de Generaci¢n El‚ctrica Jun¡n S.A.C."/>
    <x v="76"/>
    <x v="76"/>
    <s v="C.H. Runatullo II"/>
    <x v="259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6982.4989999999998"/>
    <n v="6.9824989999999998"/>
    <m/>
    <n v="0.83199999999999996"/>
    <n v="0.83199999999999996"/>
    <n v="0"/>
    <n v="0"/>
    <n v="35"/>
    <s v="BASE DE DATOS"/>
    <m/>
  </r>
  <r>
    <s v="24"/>
    <x v="0"/>
    <s v="EGEJUN"/>
    <s v="18281911"/>
    <s v="18281911"/>
    <x v="5"/>
    <s v="Grupo 1"/>
    <s v="S"/>
    <n v="9.9830000000000005"/>
    <n v="9.9830000000000005"/>
    <n v="1305.8789999999999"/>
    <n v="6171.4170000000004"/>
    <n v="7477.2960000000003"/>
    <n v="0"/>
    <n v="744"/>
    <n v="0"/>
    <m/>
    <m/>
    <x v="0"/>
    <s v="EGEJUN18281911Grupo 1HI"/>
    <s v="Empresa de Generaci¢n El‚ctrica Jun¡n S.A.C."/>
    <x v="76"/>
    <x v="76"/>
    <s v="C.H. Runatullo III"/>
    <x v="260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7477.2960000000003"/>
    <n v="7.4772959999999999"/>
    <m/>
    <n v="0.83191666666666675"/>
    <n v="0.83191666666666675"/>
    <n v="0"/>
    <n v="0"/>
    <n v="35"/>
    <s v="BASE DE DATOS"/>
    <m/>
  </r>
  <r>
    <s v="24"/>
    <x v="0"/>
    <s v="EGEJUN"/>
    <s v="18281911"/>
    <s v="18281911"/>
    <x v="5"/>
    <s v="Grupo 2"/>
    <s v="S"/>
    <n v="9.9830000000000005"/>
    <n v="9.9830000000000005"/>
    <n v="1305.8789999999999"/>
    <n v="6171.4170000000004"/>
    <n v="7477.2960000000003"/>
    <n v="0"/>
    <n v="744"/>
    <n v="0"/>
    <m/>
    <m/>
    <x v="0"/>
    <s v="EGEJUN18281911Grupo 2HI"/>
    <s v="Empresa de Generaci¢n El‚ctrica Jun¡n S.A.C."/>
    <x v="76"/>
    <x v="76"/>
    <s v="C.H. Runatullo III"/>
    <x v="260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7477.2960000000003"/>
    <n v="7.4772959999999999"/>
    <m/>
    <n v="0.83191666666666675"/>
    <n v="0.83191666666666675"/>
    <n v="0"/>
    <n v="0"/>
    <n v="35"/>
    <s v="BASE DE DATOS"/>
    <m/>
  </r>
  <r>
    <s v="24"/>
    <x v="1"/>
    <s v="EGEJUN"/>
    <s v="18162108"/>
    <s v="18162108"/>
    <x v="5"/>
    <s v="Grupo 1"/>
    <s v="S"/>
    <n v="3.3180000000000001"/>
    <n v="3.3180000000000001"/>
    <n v="404.87599999999998"/>
    <n v="1844.3969999999999"/>
    <n v="2249.2730000000001"/>
    <n v="0"/>
    <n v="696"/>
    <n v="0"/>
    <m/>
    <m/>
    <x v="0"/>
    <s v="EGEJUN18162108Grupo 1HI"/>
    <s v="Empresa de Generaci¢n El‚ctrica Jun¡n S.A.C."/>
    <x v="76"/>
    <x v="76"/>
    <s v="C.H. Santa Cruz I"/>
    <x v="255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249.2730000000001"/>
    <n v="2.2492730000000001"/>
    <m/>
    <n v="0.27650000000000002"/>
    <n v="0.27650000000000002"/>
    <n v="0"/>
    <n v="0"/>
    <n v="35"/>
    <s v="BASE DE DATOS"/>
    <m/>
  </r>
  <r>
    <s v="24"/>
    <x v="1"/>
    <s v="EGEJUN"/>
    <s v="18162108"/>
    <s v="18162108"/>
    <x v="5"/>
    <s v="Grupo 2"/>
    <s v="S"/>
    <n v="3.3180000000000001"/>
    <n v="3.3180000000000001"/>
    <n v="404.87599999999998"/>
    <n v="1844.3969999999999"/>
    <n v="2249.2730000000001"/>
    <n v="0"/>
    <n v="696"/>
    <n v="0"/>
    <m/>
    <m/>
    <x v="0"/>
    <s v="EGEJUN18162108Grupo 2HI"/>
    <s v="Empresa de Generaci¢n El‚ctrica Jun¡n S.A.C."/>
    <x v="76"/>
    <x v="76"/>
    <s v="C.H. Santa Cruz I"/>
    <x v="255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249.2730000000001"/>
    <n v="2.2492730000000001"/>
    <m/>
    <n v="0.27650000000000002"/>
    <n v="0.27650000000000002"/>
    <n v="0"/>
    <n v="0"/>
    <n v="35"/>
    <s v="BASE DE DATOS"/>
    <m/>
  </r>
  <r>
    <s v="24"/>
    <x v="1"/>
    <s v="EGEJUN"/>
    <s v="18167608"/>
    <s v="18167608"/>
    <x v="5"/>
    <s v="Grupo 1"/>
    <s v="S"/>
    <n v="3.2509999999999999"/>
    <n v="3.2509999999999999"/>
    <n v="432.35599999999999"/>
    <n v="1969.6420000000001"/>
    <n v="2401.998"/>
    <n v="0"/>
    <n v="696"/>
    <n v="0"/>
    <m/>
    <m/>
    <x v="0"/>
    <s v="EGEJUN18167608Grupo 1HI"/>
    <s v="Empresa de Generaci¢n El‚ctrica Jun¡n S.A.C."/>
    <x v="76"/>
    <x v="76"/>
    <s v="C.H. Santa Cruz II"/>
    <x v="256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401.998"/>
    <n v="2.4019979999999999"/>
    <m/>
    <n v="0.27091666666666664"/>
    <n v="0.27091666666666664"/>
    <n v="0"/>
    <n v="0"/>
    <n v="35"/>
    <s v="BASE DE DATOS"/>
    <m/>
  </r>
  <r>
    <s v="24"/>
    <x v="1"/>
    <s v="EGEJUN"/>
    <s v="18167608"/>
    <s v="18167608"/>
    <x v="5"/>
    <s v="Grupo 2"/>
    <s v="S"/>
    <n v="3.2509999999999999"/>
    <n v="3.2509999999999999"/>
    <n v="432.35599999999999"/>
    <n v="1969.6420000000001"/>
    <n v="2401.998"/>
    <n v="0"/>
    <n v="696"/>
    <n v="0"/>
    <m/>
    <m/>
    <x v="0"/>
    <s v="EGEJUN18167608Grupo 2HI"/>
    <s v="Empresa de Generaci¢n El‚ctrica Jun¡n S.A.C."/>
    <x v="76"/>
    <x v="76"/>
    <s v="C.H. Santa Cruz II"/>
    <x v="256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401.998"/>
    <n v="2.4019979999999999"/>
    <m/>
    <n v="0.27091666666666664"/>
    <n v="0.27091666666666664"/>
    <n v="0"/>
    <n v="0"/>
    <n v="35"/>
    <s v="BASE DE DATOS"/>
    <m/>
  </r>
  <r>
    <s v="24"/>
    <x v="1"/>
    <s v="EGEJUN"/>
    <s v="28072011"/>
    <s v="28072011"/>
    <x v="5"/>
    <s v="Grupo 1"/>
    <s v="S"/>
    <n v="4.9249999999999998"/>
    <n v="4.9249999999999998"/>
    <n v="590.24699999999996"/>
    <n v="2655.4989999999998"/>
    <n v="3245.7460000000001"/>
    <n v="0"/>
    <n v="696"/>
    <n v="0"/>
    <m/>
    <m/>
    <x v="0"/>
    <s v="EGEJUN28072011Grupo 1HI"/>
    <s v="Empresa de Generaci¢n El‚ctrica Jun¡n S.A.C."/>
    <x v="76"/>
    <x v="76"/>
    <s v="C.H. Huasahuasi I"/>
    <x v="257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3245.7460000000001"/>
    <n v="3.245746"/>
    <m/>
    <n v="0.41041666666666665"/>
    <n v="0.41041666666666665"/>
    <n v="0"/>
    <n v="-4.5474735088646412E-13"/>
    <n v="35"/>
    <s v="BASE DE DATOS"/>
    <m/>
  </r>
  <r>
    <s v="24"/>
    <x v="1"/>
    <s v="EGEJUN"/>
    <s v="28072011"/>
    <s v="28072011"/>
    <x v="5"/>
    <s v="Grupo 2"/>
    <s v="S"/>
    <n v="4.9249999999999998"/>
    <n v="4.9249999999999998"/>
    <n v="590.24699999999996"/>
    <n v="2655.4989999999998"/>
    <n v="3245.7460000000001"/>
    <n v="0"/>
    <n v="696"/>
    <n v="0"/>
    <m/>
    <m/>
    <x v="0"/>
    <s v="EGEJUN28072011Grupo 2HI"/>
    <s v="Empresa de Generaci¢n El‚ctrica Jun¡n S.A.C."/>
    <x v="76"/>
    <x v="76"/>
    <s v="C.H. Huasahuasi I"/>
    <x v="257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3245.7460000000001"/>
    <n v="3.245746"/>
    <m/>
    <n v="0.41041666666666665"/>
    <n v="0.41041666666666665"/>
    <n v="0"/>
    <n v="-4.5474735088646412E-13"/>
    <n v="35"/>
    <s v="BASE DE DATOS"/>
    <m/>
  </r>
  <r>
    <s v="24"/>
    <x v="1"/>
    <s v="EGEJUN"/>
    <s v="00862010"/>
    <s v="00862010"/>
    <x v="5"/>
    <s v="Grupo 1"/>
    <s v="S"/>
    <n v="4.9820000000000002"/>
    <n v="4.9820000000000002"/>
    <n v="601.947"/>
    <n v="2710.7730000000001"/>
    <n v="3312.72"/>
    <n v="0"/>
    <n v="696"/>
    <n v="0"/>
    <m/>
    <m/>
    <x v="0"/>
    <s v="EGEJUN00862010Grupo 1HI"/>
    <s v="Empresa de Generaci¢n El‚ctrica Jun¡n S.A.C."/>
    <x v="76"/>
    <x v="76"/>
    <s v="C.H. Huasahuasi II"/>
    <x v="258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3312.72"/>
    <n v="3.3127199999999997"/>
    <m/>
    <n v="0.41516666666666668"/>
    <n v="0.41516666666666668"/>
    <n v="0"/>
    <n v="4.5474735088646412E-13"/>
    <n v="35"/>
    <s v="BASE DE DATOS"/>
    <m/>
  </r>
  <r>
    <s v="24"/>
    <x v="1"/>
    <s v="EGEJUN"/>
    <s v="00862010"/>
    <s v="00862010"/>
    <x v="5"/>
    <s v="Grupo 2"/>
    <s v="S"/>
    <n v="4.9820000000000002"/>
    <n v="4.9820000000000002"/>
    <n v="601.947"/>
    <n v="2710.7730000000001"/>
    <n v="3312.72"/>
    <n v="0"/>
    <n v="696"/>
    <n v="0"/>
    <m/>
    <m/>
    <x v="0"/>
    <s v="EGEJUN00862010Grupo 2HI"/>
    <s v="Empresa de Generaci¢n El‚ctrica Jun¡n S.A.C."/>
    <x v="76"/>
    <x v="76"/>
    <s v="C.H. Huasahuasi II"/>
    <x v="258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3312.72"/>
    <n v="3.3127199999999997"/>
    <m/>
    <n v="0.41516666666666668"/>
    <n v="0.41516666666666668"/>
    <n v="0"/>
    <n v="4.5474735088646412E-13"/>
    <n v="35"/>
    <s v="BASE DE DATOS"/>
    <m/>
  </r>
  <r>
    <s v="24"/>
    <x v="1"/>
    <s v="EGEJUN"/>
    <s v="18282011"/>
    <s v="18282011"/>
    <x v="5"/>
    <s v="Grupo 1"/>
    <s v="S"/>
    <n v="9.984"/>
    <n v="9.984"/>
    <n v="1253.326"/>
    <n v="5533.1030000000001"/>
    <n v="6786.4290000000001"/>
    <n v="0"/>
    <n v="696"/>
    <n v="0"/>
    <m/>
    <m/>
    <x v="0"/>
    <s v="EGEJUN18282011Grupo 1HI"/>
    <s v="Empresa de Generaci¢n El‚ctrica Jun¡n S.A.C."/>
    <x v="76"/>
    <x v="76"/>
    <s v="C.H. Runatullo II"/>
    <x v="259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6786.4290000000001"/>
    <n v="6.786429"/>
    <m/>
    <n v="0.83199999999999996"/>
    <n v="0.83199999999999996"/>
    <n v="0"/>
    <n v="0"/>
    <n v="35"/>
    <s v="BASE DE DATOS"/>
    <m/>
  </r>
  <r>
    <s v="24"/>
    <x v="1"/>
    <s v="EGEJUN"/>
    <s v="18282011"/>
    <s v="18282011"/>
    <x v="5"/>
    <s v="Grupo 2"/>
    <s v="S"/>
    <n v="9.984"/>
    <n v="9.984"/>
    <n v="1253.326"/>
    <n v="5533.1030000000001"/>
    <n v="6786.4290000000001"/>
    <n v="0"/>
    <n v="696"/>
    <n v="0"/>
    <m/>
    <m/>
    <x v="0"/>
    <s v="EGEJUN18282011Grupo 2HI"/>
    <s v="Empresa de Generaci¢n El‚ctrica Jun¡n S.A.C."/>
    <x v="76"/>
    <x v="76"/>
    <s v="C.H. Runatullo II"/>
    <x v="259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6786.4290000000001"/>
    <n v="6.786429"/>
    <m/>
    <n v="0.83199999999999996"/>
    <n v="0.83199999999999996"/>
    <n v="0"/>
    <n v="0"/>
    <n v="35"/>
    <s v="BASE DE DATOS"/>
    <m/>
  </r>
  <r>
    <s v="24"/>
    <x v="1"/>
    <s v="EGEJUN"/>
    <s v="18281911"/>
    <s v="18281911"/>
    <x v="5"/>
    <s v="Grupo 1"/>
    <s v="S"/>
    <n v="9.9830000000000005"/>
    <n v="9.9830000000000005"/>
    <n v="1255.9870000000001"/>
    <n v="5738.4049999999997"/>
    <n v="6994.3919999999998"/>
    <n v="0"/>
    <n v="696"/>
    <n v="0"/>
    <m/>
    <m/>
    <x v="0"/>
    <s v="EGEJUN18281911Grupo 1HI"/>
    <s v="Empresa de Generaci¢n El‚ctrica Jun¡n S.A.C."/>
    <x v="76"/>
    <x v="76"/>
    <s v="C.H. Runatullo III"/>
    <x v="260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6994.3919999999998"/>
    <n v="6.9943919999999995"/>
    <m/>
    <n v="0.83191666666666675"/>
    <n v="0.83191666666666675"/>
    <n v="0"/>
    <n v="0"/>
    <n v="35"/>
    <s v="BASE DE DATOS"/>
    <m/>
  </r>
  <r>
    <s v="24"/>
    <x v="1"/>
    <s v="EGEJUN"/>
    <s v="18281911"/>
    <s v="18281911"/>
    <x v="5"/>
    <s v="Grupo 2"/>
    <s v="S"/>
    <n v="9.9830000000000005"/>
    <n v="9.9830000000000005"/>
    <n v="1255.9870000000001"/>
    <n v="5738.4049999999997"/>
    <n v="6994.3919999999998"/>
    <n v="0"/>
    <n v="696"/>
    <n v="0"/>
    <m/>
    <m/>
    <x v="0"/>
    <s v="EGEJUN18281911Grupo 2HI"/>
    <s v="Empresa de Generaci¢n El‚ctrica Jun¡n S.A.C."/>
    <x v="76"/>
    <x v="76"/>
    <s v="C.H. Runatullo III"/>
    <x v="260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6994.3919999999998"/>
    <n v="6.9943919999999995"/>
    <m/>
    <n v="0.83191666666666675"/>
    <n v="0.83191666666666675"/>
    <n v="0"/>
    <n v="0"/>
    <n v="35"/>
    <s v="BASE DE DATOS"/>
    <m/>
  </r>
  <r>
    <s v="24"/>
    <x v="1"/>
    <s v="SEAL"/>
    <s v="31012793"/>
    <s v="31012793"/>
    <x v="5"/>
    <s v="Leffel"/>
    <s v="N"/>
    <n v="0.6"/>
    <n v="0"/>
    <n v="0"/>
    <n v="0"/>
    <n v="0"/>
    <n v="0"/>
    <n v="0"/>
    <n v="0"/>
    <m/>
    <m/>
    <x v="0"/>
    <s v="SEAL31012793LeffelHI"/>
    <s v="SEAL - Sociedad El‚ctrica del Sur Oeste S. A."/>
    <x v="9"/>
    <x v="9"/>
    <s v="C. H. San Gregorio"/>
    <x v="161"/>
    <s v="HI"/>
    <x v="5"/>
    <x v="282"/>
    <x v="2"/>
    <s v="Instalado"/>
    <s v="Inoperativo"/>
    <s v="Distribuidora"/>
    <x v="0"/>
    <x v="0"/>
    <x v="1"/>
    <x v="0"/>
    <s v="Estatal"/>
    <s v="AREQUIPA"/>
    <s v="AREQUIPA"/>
    <s v="CAMANA"/>
    <s v="NICOLAS DE PIEROLA"/>
    <n v="0"/>
    <x v="8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1"/>
    <s v="SEAL"/>
    <s v="33013880"/>
    <s v="33013880"/>
    <x v="5"/>
    <s v="JMW-1"/>
    <s v="N"/>
    <n v="9.5000000000000001E-2"/>
    <n v="0"/>
    <n v="0"/>
    <n v="0"/>
    <n v="0"/>
    <n v="0"/>
    <n v="0"/>
    <n v="0"/>
    <m/>
    <m/>
    <x v="0"/>
    <s v="SEAL33013880JMW-1HI"/>
    <s v="SEAL - Sociedad El‚ctrica del Sur Oeste S. A."/>
    <x v="9"/>
    <x v="9"/>
    <s v="C. H. Caravelí"/>
    <x v="162"/>
    <s v="HI"/>
    <x v="5"/>
    <x v="283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9166666666666673E-3"/>
    <n v="0"/>
    <n v="0"/>
    <n v="0"/>
    <n v="87"/>
    <s v="BASE DE DATOS"/>
    <m/>
  </r>
  <r>
    <s v="24"/>
    <x v="1"/>
    <s v="SEAL"/>
    <s v="33013880"/>
    <s v="33013880"/>
    <x v="5"/>
    <s v="JMW-2"/>
    <s v="N"/>
    <n v="0.09"/>
    <n v="0"/>
    <n v="0"/>
    <n v="0"/>
    <n v="0"/>
    <n v="0"/>
    <n v="0"/>
    <n v="0"/>
    <m/>
    <m/>
    <x v="0"/>
    <s v="SEAL33013880JMW-2HI"/>
    <s v="SEAL - Sociedad El‚ctrica del Sur Oeste S. A."/>
    <x v="9"/>
    <x v="9"/>
    <s v="C. H. Caravelí"/>
    <x v="162"/>
    <s v="HI"/>
    <x v="5"/>
    <x v="284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4999999999999997E-3"/>
    <n v="0"/>
    <n v="0"/>
    <n v="0"/>
    <n v="87"/>
    <s v="BASE DE DATOS"/>
    <m/>
  </r>
  <r>
    <s v="24"/>
    <x v="1"/>
    <s v="SEAL"/>
    <s v="31013193"/>
    <s v="31013193"/>
    <x v="5"/>
    <s v="FRANCIS"/>
    <s v="N"/>
    <n v="0.5"/>
    <n v="0"/>
    <n v="0"/>
    <n v="0"/>
    <n v="0"/>
    <n v="0"/>
    <n v="0"/>
    <n v="0"/>
    <m/>
    <m/>
    <x v="0"/>
    <s v="SEAL31013193FRANCISHI"/>
    <s v="SEAL - Sociedad El‚ctrica del Sur Oeste S. A."/>
    <x v="9"/>
    <x v="9"/>
    <s v="C. H. Ongoro"/>
    <x v="163"/>
    <s v="HI"/>
    <x v="5"/>
    <x v="285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1"/>
    <s v="SEAL"/>
    <s v="31013193"/>
    <s v="31013193"/>
    <x v="5"/>
    <s v="TURBAL"/>
    <s v="N"/>
    <n v="0.53500000000000003"/>
    <n v="0"/>
    <n v="0"/>
    <n v="0"/>
    <n v="0"/>
    <n v="0"/>
    <n v="0"/>
    <n v="0"/>
    <m/>
    <m/>
    <x v="0"/>
    <s v="SEAL31013193TURBALHI"/>
    <s v="SEAL - Sociedad El‚ctrica del Sur Oeste S. A."/>
    <x v="9"/>
    <x v="9"/>
    <s v="C. H. Ongoro"/>
    <x v="163"/>
    <s v="HI"/>
    <x v="5"/>
    <x v="286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4583333333333336E-2"/>
    <n v="0"/>
    <n v="0"/>
    <n v="0"/>
    <n v="87"/>
    <s v="BASE DE DATOS"/>
    <m/>
  </r>
  <r>
    <s v="24"/>
    <x v="1"/>
    <s v="SEAL"/>
    <s v="51010397"/>
    <s v="51010397"/>
    <x v="5"/>
    <s v="Kubota 1"/>
    <s v="N"/>
    <n v="0.33600000000000002"/>
    <n v="0"/>
    <n v="0"/>
    <n v="0"/>
    <n v="0"/>
    <n v="0"/>
    <n v="0"/>
    <n v="0"/>
    <m/>
    <m/>
    <x v="0"/>
    <s v="SEAL51010397Kubota 1HI"/>
    <s v="SEAL - Sociedad El‚ctrica del Sur Oeste S. A."/>
    <x v="9"/>
    <x v="9"/>
    <s v="C. H. Chococo"/>
    <x v="164"/>
    <s v="HI"/>
    <x v="5"/>
    <x v="287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1"/>
    <s v="SEAL"/>
    <s v="51010397"/>
    <s v="51010397"/>
    <x v="5"/>
    <s v="Kubota 2"/>
    <s v="N"/>
    <n v="0.33600000000000002"/>
    <n v="0"/>
    <n v="0"/>
    <n v="0"/>
    <n v="0"/>
    <n v="0"/>
    <n v="0"/>
    <n v="0"/>
    <m/>
    <m/>
    <x v="0"/>
    <s v="SEAL51010397Kubota 2HI"/>
    <s v="SEAL - Sociedad El‚ctrica del Sur Oeste S. A."/>
    <x v="9"/>
    <x v="9"/>
    <s v="C. H. Chococo"/>
    <x v="164"/>
    <s v="HI"/>
    <x v="5"/>
    <x v="288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1"/>
    <s v="SEAL"/>
    <s v="33014030"/>
    <s v="33014030"/>
    <x v="5"/>
    <s v="ESCHER WYSS 1"/>
    <s v="N"/>
    <n v="0.1"/>
    <n v="0"/>
    <n v="0"/>
    <n v="0"/>
    <n v="0"/>
    <n v="0"/>
    <n v="0"/>
    <n v="0"/>
    <m/>
    <m/>
    <x v="0"/>
    <s v="SEAL33014030ESCHER WYSS 1HI"/>
    <s v="SEAL - Sociedad El‚ctrica del Sur Oeste S. A."/>
    <x v="9"/>
    <x v="9"/>
    <s v="C. H. Chuquibamba"/>
    <x v="165"/>
    <s v="HI"/>
    <x v="5"/>
    <x v="289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1"/>
    <s v="SEAL"/>
    <s v="33014030"/>
    <s v="33014030"/>
    <x v="5"/>
    <s v="ESCHER WYSS 2"/>
    <s v="N"/>
    <n v="0.1"/>
    <n v="0"/>
    <n v="0"/>
    <n v="0"/>
    <n v="0"/>
    <n v="0"/>
    <n v="0"/>
    <n v="0"/>
    <m/>
    <m/>
    <x v="0"/>
    <s v="SEAL33014030ESCHER WYSS 2HI"/>
    <s v="SEAL - Sociedad El‚ctrica del Sur Oeste S. A."/>
    <x v="9"/>
    <x v="9"/>
    <s v="C. H. Chuquibamba"/>
    <x v="165"/>
    <s v="HI"/>
    <x v="5"/>
    <x v="290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1"/>
    <s v="SEAL"/>
    <s v="31013910"/>
    <s v="31013910"/>
    <x v="5"/>
    <s v="WKV"/>
    <s v="N"/>
    <n v="0.25"/>
    <n v="0"/>
    <n v="0"/>
    <n v="0"/>
    <n v="0"/>
    <n v="0"/>
    <n v="0"/>
    <n v="0"/>
    <m/>
    <m/>
    <x v="1"/>
    <s v="SEAL31013910WKVHI"/>
    <s v="SEAL - Sociedad El‚ctrica del Sur Oeste S. A."/>
    <x v="9"/>
    <x v="9"/>
    <s v="C. H. Orcopampa"/>
    <x v="166"/>
    <s v="HI"/>
    <x v="5"/>
    <x v="291"/>
    <x v="2"/>
    <s v="Instalado"/>
    <s v="Inoperativo"/>
    <s v="Distribuidora"/>
    <x v="0"/>
    <x v="0"/>
    <x v="1"/>
    <x v="0"/>
    <s v="Estatal"/>
    <s v="AREQUIPA"/>
    <s v="AREQUIPA"/>
    <s v="CASTILLA"/>
    <s v="ORCOPAMPA"/>
    <n v="0"/>
    <x v="8"/>
    <n v="0"/>
    <x v="0"/>
    <x v="0"/>
    <x v="0"/>
    <s v="MWh"/>
    <n v="0"/>
    <n v="0"/>
    <m/>
    <n v="2.0833333333333332E-2"/>
    <n v="0"/>
    <n v="0"/>
    <n v="0"/>
    <n v="87"/>
    <s v="BASE DE DATOS"/>
    <m/>
  </r>
  <r>
    <s v="24"/>
    <x v="1"/>
    <s v="SEAL"/>
    <s v="31013530"/>
    <s v="31013530"/>
    <x v="5"/>
    <s v="Hydraulic"/>
    <s v="N"/>
    <n v="6.4000000000000001E-2"/>
    <n v="0"/>
    <n v="0"/>
    <n v="0"/>
    <n v="0"/>
    <n v="0"/>
    <n v="0"/>
    <n v="0"/>
    <m/>
    <m/>
    <x v="0"/>
    <s v="SEAL31013530HydraulicHI"/>
    <s v="SEAL - Sociedad El‚ctrica del Sur Oeste S. A."/>
    <x v="9"/>
    <x v="9"/>
    <s v="C. H. Huanca"/>
    <x v="167"/>
    <s v="HI"/>
    <x v="5"/>
    <x v="292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5.3333333333333332E-3"/>
    <n v="0"/>
    <n v="0"/>
    <n v="0"/>
    <n v="87"/>
    <s v="BASE DE DATOS"/>
    <m/>
  </r>
  <r>
    <s v="24"/>
    <x v="1"/>
    <s v="SEAL"/>
    <s v="31013530"/>
    <s v="31013530"/>
    <x v="5"/>
    <s v="Kubota"/>
    <s v="N"/>
    <n v="0.1"/>
    <n v="0"/>
    <n v="0"/>
    <n v="0"/>
    <n v="0"/>
    <n v="0"/>
    <n v="0"/>
    <n v="0"/>
    <m/>
    <m/>
    <x v="0"/>
    <s v="SEAL31013530KubotaHI"/>
    <s v="SEAL - Sociedad El‚ctrica del Sur Oeste S. A."/>
    <x v="9"/>
    <x v="9"/>
    <s v="C. H. Huanca"/>
    <x v="167"/>
    <s v="HI"/>
    <x v="5"/>
    <x v="293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1"/>
    <s v="EGEMSA"/>
    <s v="11005993"/>
    <s v="11005993"/>
    <x v="5"/>
    <s v="GRUPO Nº1"/>
    <s v="S"/>
    <n v="30.15"/>
    <n v="29.295999999999999"/>
    <n v="2881.15"/>
    <n v="11175.896000000001"/>
    <n v="14057.046"/>
    <n v="3.08"/>
    <n v="692.92"/>
    <n v="0"/>
    <m/>
    <m/>
    <x v="0"/>
    <s v="EGEMSA11005993GRUPO Nº1HI"/>
    <s v="Emp. de Generaci¢n El‚ctrica Machu Picchu S. A."/>
    <x v="27"/>
    <x v="27"/>
    <s v="C. H. Machupicchu"/>
    <x v="248"/>
    <s v="HI"/>
    <x v="5"/>
    <x v="340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4057.046"/>
    <n v="14.057046"/>
    <m/>
    <n v="2.5124999999999997"/>
    <n v="2.4413333333333331"/>
    <n v="0"/>
    <n v="0"/>
    <n v="36"/>
    <s v="BASE DE DATOS"/>
    <m/>
  </r>
  <r>
    <s v="24"/>
    <x v="1"/>
    <s v="EGEMSA"/>
    <s v="11005993"/>
    <s v="11005993"/>
    <x v="5"/>
    <s v="GRUPO Nº2"/>
    <s v="S"/>
    <n v="30.15"/>
    <n v="29.95"/>
    <n v="3676.625"/>
    <n v="13894.573"/>
    <n v="17571.198"/>
    <n v="2.61"/>
    <n v="693.39"/>
    <n v="0"/>
    <m/>
    <m/>
    <x v="0"/>
    <s v="EGEMSA11005993GRUPO Nº2HI"/>
    <s v="Emp. de Generaci¢n El‚ctrica Machu Picchu S. A."/>
    <x v="27"/>
    <x v="27"/>
    <s v="C. H. Machupicchu"/>
    <x v="248"/>
    <s v="HI"/>
    <x v="5"/>
    <x v="341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7571.198"/>
    <n v="17.571197999999999"/>
    <m/>
    <n v="2.5124999999999997"/>
    <n v="2.4958333333333331"/>
    <n v="0"/>
    <n v="0"/>
    <n v="36"/>
    <s v="BASE DE DATOS"/>
    <m/>
  </r>
  <r>
    <s v="24"/>
    <x v="1"/>
    <s v="EGEMSA"/>
    <s v="11005993"/>
    <s v="11005993"/>
    <x v="5"/>
    <s v="GRUPO Nº3"/>
    <s v="S"/>
    <n v="30.15"/>
    <n v="29.553999999999998"/>
    <n v="3710.2719999999999"/>
    <n v="14031.8"/>
    <n v="17742.072"/>
    <n v="3.02"/>
    <n v="692.98"/>
    <n v="0"/>
    <m/>
    <m/>
    <x v="0"/>
    <s v="EGEMSA11005993GRUPO Nº3HI"/>
    <s v="Emp. de Generaci¢n El‚ctrica Machu Picchu S. A."/>
    <x v="27"/>
    <x v="27"/>
    <s v="C. H. Machupicchu"/>
    <x v="248"/>
    <s v="HI"/>
    <x v="5"/>
    <x v="342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7742.072"/>
    <n v="17.742072"/>
    <m/>
    <n v="2.5124999999999997"/>
    <n v="2.4628333333333332"/>
    <n v="0"/>
    <n v="0"/>
    <n v="36"/>
    <s v="BASE DE DATOS"/>
    <m/>
  </r>
  <r>
    <s v="24"/>
    <x v="1"/>
    <s v="EGEMSA"/>
    <s v="11005993"/>
    <s v="11005993"/>
    <x v="5"/>
    <s v="GRUPO N°4"/>
    <s v="S"/>
    <n v="102"/>
    <n v="99.86"/>
    <n v="13904.252"/>
    <n v="51502.491999999998"/>
    <n v="65406.743999999999"/>
    <n v="2.94"/>
    <n v="685.42"/>
    <n v="7.64"/>
    <m/>
    <m/>
    <x v="0"/>
    <s v="EGEMSA11005993GRUPO N°4HI"/>
    <s v="Emp. de Generaci¢n El‚ctrica Machu Picchu S. A."/>
    <x v="27"/>
    <x v="27"/>
    <s v="C. H. Machupicchu"/>
    <x v="248"/>
    <s v="HI"/>
    <x v="5"/>
    <x v="343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65406.743999999999"/>
    <n v="65.406744000000003"/>
    <m/>
    <n v="8.5"/>
    <n v="8.3216666666666672"/>
    <n v="0"/>
    <n v="0"/>
    <n v="36"/>
    <s v="BASE DE DATOS"/>
    <m/>
  </r>
  <r>
    <s v="24"/>
    <x v="1"/>
    <s v="EGEANA"/>
    <s v="11275911"/>
    <s v="11275911"/>
    <x v="5"/>
    <s v="G01"/>
    <s v="S"/>
    <n v="20.861999999999998"/>
    <n v="20.861999999999998"/>
    <n v="2551.2199999999998"/>
    <n v="11454.145"/>
    <n v="14005.365"/>
    <n v="0"/>
    <n v="687.93"/>
    <n v="8.07"/>
    <m/>
    <m/>
    <x v="0"/>
    <s v="EGEANA11275911G01HI"/>
    <s v="Empresa de Generación Eléctrica Santa Ana S.R.L."/>
    <x v="41"/>
    <x v="41"/>
    <s v="C. H. Renovandes"/>
    <x v="119"/>
    <s v="HI"/>
    <x v="5"/>
    <x v="261"/>
    <x v="2"/>
    <s v="Instalado"/>
    <s v="Operativo"/>
    <s v="Generadora"/>
    <x v="0"/>
    <x v="0"/>
    <x v="0"/>
    <x v="0"/>
    <s v="Privado"/>
    <s v="JUNIN"/>
    <s v="JUNIN"/>
    <s v="CHANCHAMAYO"/>
    <s v="PERENE"/>
    <n v="0"/>
    <x v="8"/>
    <n v="0"/>
    <x v="1"/>
    <x v="3"/>
    <x v="0"/>
    <s v="MWh"/>
    <n v="14005.365"/>
    <n v="14.005364999999999"/>
    <m/>
    <n v="1.7384999999999999"/>
    <n v="1.7384999999999999"/>
    <n v="0"/>
    <n v="0"/>
    <n v="39"/>
    <s v="BASE DE DATOS"/>
    <m/>
  </r>
  <r>
    <s v="24"/>
    <x v="1"/>
    <s v="CHTING"/>
    <s v="18169608"/>
    <s v="18169608"/>
    <x v="5"/>
    <s v="Allis Charner 1-4"/>
    <s v="S"/>
    <n v="1.65"/>
    <n v="1.2"/>
    <n v="97.418000000000006"/>
    <n v="454.84500000000003"/>
    <n v="552.26300000000003"/>
    <n v="0.67"/>
    <n v="695.01"/>
    <n v="0.32"/>
    <m/>
    <m/>
    <x v="0"/>
    <s v="CHTING18169608Allis Charner 1-4HI"/>
    <s v="Compa¤ia Hidroel‚ctrica Tingo SA"/>
    <x v="44"/>
    <x v="44"/>
    <s v="C.H. Tingo"/>
    <x v="122"/>
    <s v="HI"/>
    <x v="5"/>
    <x v="262"/>
    <x v="2"/>
    <s v="Instalado"/>
    <s v="Operativo"/>
    <s v="Generadora"/>
    <x v="0"/>
    <x v="0"/>
    <x v="1"/>
    <x v="0"/>
    <s v="Privado"/>
    <s v="LIMA"/>
    <s v="LIMA"/>
    <s v="HUARAL"/>
    <s v="SANTA CRUZ DE ANDAMARCA"/>
    <n v="0"/>
    <x v="8"/>
    <n v="0"/>
    <x v="0"/>
    <x v="0"/>
    <x v="0"/>
    <s v="MWh"/>
    <n v="552.26300000000003"/>
    <n v="0.55226300000000006"/>
    <m/>
    <n v="0.13749999999999998"/>
    <n v="9.9999999999999992E-2"/>
    <n v="0"/>
    <n v="0"/>
    <n v="17"/>
    <s v="BASE DE DATOS"/>
    <m/>
  </r>
  <r>
    <s v="24"/>
    <x v="1"/>
    <s v="ELCZAN"/>
    <s v="18302211"/>
    <s v="18302211"/>
    <x v="5"/>
    <s v="G1"/>
    <s v="S"/>
    <n v="6.6"/>
    <n v="6.5730000000000004"/>
    <n v="786.03499999999997"/>
    <n v="3711.5340000000001"/>
    <n v="4497.57"/>
    <n v="0"/>
    <n v="696"/>
    <n v="0"/>
    <m/>
    <m/>
    <x v="0"/>
    <s v="ELCZAN18302211G1HI"/>
    <s v="Electro Zaña S.A.C."/>
    <x v="43"/>
    <x v="43"/>
    <s v="C.H. Zaña"/>
    <x v="121"/>
    <s v="HI"/>
    <x v="5"/>
    <x v="36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4497.57"/>
    <n v="4.4975699999999996"/>
    <m/>
    <n v="0.54999999999999993"/>
    <n v="0.54775000000000007"/>
    <n v="0"/>
    <n v="-9.9999999929423211E-4"/>
    <n v="26"/>
    <s v="BASE DE DATOS"/>
    <m/>
  </r>
  <r>
    <s v="24"/>
    <x v="1"/>
    <s v="ELCZAN"/>
    <s v="18302211"/>
    <s v="18302211"/>
    <x v="5"/>
    <s v="G2"/>
    <s v="S"/>
    <n v="6.6"/>
    <n v="6.5940000000000003"/>
    <n v="786.18200000000002"/>
    <n v="3706.9609999999998"/>
    <n v="4493.143"/>
    <n v="0.56999999999999995"/>
    <n v="695.44"/>
    <n v="-0.01"/>
    <m/>
    <m/>
    <x v="0"/>
    <s v="ELCZAN18302211G2HI"/>
    <s v="Electro Zaña S.A.C."/>
    <x v="43"/>
    <x v="43"/>
    <s v="C.H. Zaña"/>
    <x v="121"/>
    <s v="HI"/>
    <x v="5"/>
    <x v="37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4493.143"/>
    <n v="4.4931429999999999"/>
    <m/>
    <n v="0.54999999999999993"/>
    <n v="0.54949999999999999"/>
    <n v="0"/>
    <n v="0"/>
    <n v="26"/>
    <s v="BASE DE DATOS"/>
    <m/>
  </r>
  <r>
    <s v="24"/>
    <x v="1"/>
    <s v="CSTARO"/>
    <s v="31135704"/>
    <s v="31135704"/>
    <x v="5"/>
    <s v="G-1"/>
    <s v="S"/>
    <n v="1.2"/>
    <n v="1.014"/>
    <n v="112.777"/>
    <n v="537.822"/>
    <n v="650.59900000000005"/>
    <n v="0"/>
    <n v="696"/>
    <n v="0"/>
    <m/>
    <m/>
    <x v="0"/>
    <s v="CSTARO31135704G-1HI"/>
    <s v="Centrales Santa Rosa S.A.C."/>
    <x v="77"/>
    <x v="77"/>
    <s v="C. H. Sta. Rosa I"/>
    <x v="261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650.59900000000005"/>
    <n v="0.65059900000000004"/>
    <m/>
    <n v="9.9999999999999992E-2"/>
    <n v="8.4500000000000006E-2"/>
    <n v="0"/>
    <n v="0"/>
    <n v="11"/>
    <s v="BASE DE DATOS"/>
    <m/>
  </r>
  <r>
    <s v="24"/>
    <x v="1"/>
    <s v="CSTARO"/>
    <s v="31116601"/>
    <s v="31116601"/>
    <x v="5"/>
    <s v="G-1"/>
    <s v="S"/>
    <n v="1.7"/>
    <n v="1.6279999999999999"/>
    <n v="179.07900000000001"/>
    <n v="820.41800000000001"/>
    <n v="999.49699999999996"/>
    <n v="0"/>
    <n v="696"/>
    <n v="0"/>
    <m/>
    <m/>
    <x v="0"/>
    <s v="CSTARO31116601G-1HI"/>
    <s v="Centrales Santa Rosa S.A.C."/>
    <x v="77"/>
    <x v="77"/>
    <s v="C. H. Sta. Rosa II"/>
    <x v="262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999.49699999999996"/>
    <n v="0.99949699999999997"/>
    <m/>
    <n v="0.14166666666666666"/>
    <n v="0.13566666666666666"/>
    <n v="0"/>
    <n v="1.1368683772161603E-13"/>
    <n v="11"/>
    <s v="BASE DE DATOS"/>
    <m/>
  </r>
  <r>
    <s v="24"/>
    <x v="1"/>
    <s v="ENGIEP"/>
    <s v="11081297"/>
    <s v="11081297"/>
    <x v="5"/>
    <s v="G1"/>
    <s v="S"/>
    <n v="45.503999999999998"/>
    <n v="45.634"/>
    <n v="7623.0810000000001"/>
    <n v="22811.986000000001"/>
    <n v="30435.066999999999"/>
    <n v="0"/>
    <n v="696"/>
    <n v="0"/>
    <m/>
    <m/>
    <x v="0"/>
    <s v="ENGIEP11081297G1HI"/>
    <s v="ENGIE Energía Perú S.A."/>
    <x v="28"/>
    <x v="28"/>
    <s v="C. H. YUNCAN"/>
    <x v="249"/>
    <s v="HI"/>
    <x v="5"/>
    <x v="36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30435.066999999999"/>
    <n v="30.435067"/>
    <m/>
    <n v="3.7919999999999998"/>
    <n v="3.8028333333333335"/>
    <n v="0"/>
    <n v="3.637978807091713E-12"/>
    <n v="50"/>
    <s v="BASE DE DATOS"/>
    <m/>
  </r>
  <r>
    <s v="24"/>
    <x v="1"/>
    <s v="ENGIEP"/>
    <s v="11081297"/>
    <s v="11081297"/>
    <x v="5"/>
    <s v="G2"/>
    <s v="S"/>
    <n v="45.869"/>
    <n v="45.616"/>
    <n v="7640.6490000000003"/>
    <n v="21995.769"/>
    <n v="29636.418000000001"/>
    <n v="19.68"/>
    <n v="676.32"/>
    <n v="0"/>
    <m/>
    <m/>
    <x v="0"/>
    <s v="ENGIEP11081297G2HI"/>
    <s v="ENGIE Energía Perú S.A."/>
    <x v="28"/>
    <x v="28"/>
    <s v="C. H. YUNCAN"/>
    <x v="249"/>
    <s v="HI"/>
    <x v="5"/>
    <x v="37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9636.418000000001"/>
    <n v="29.636418000000003"/>
    <m/>
    <n v="3.8224166666666668"/>
    <n v="3.8013333333333335"/>
    <n v="0"/>
    <n v="0"/>
    <n v="50"/>
    <s v="BASE DE DATOS"/>
    <m/>
  </r>
  <r>
    <s v="24"/>
    <x v="1"/>
    <s v="ENGIEP"/>
    <s v="11081297"/>
    <s v="11081297"/>
    <x v="5"/>
    <s v="G3"/>
    <s v="S"/>
    <n v="45.386000000000003"/>
    <n v="45.442"/>
    <n v="7627.7160000000003"/>
    <n v="22389.151999999998"/>
    <n v="30016.867999999999"/>
    <n v="9.82"/>
    <n v="686.18"/>
    <n v="0"/>
    <m/>
    <m/>
    <x v="0"/>
    <s v="ENGIEP11081297G3HI"/>
    <s v="ENGIE Energía Perú S.A."/>
    <x v="28"/>
    <x v="28"/>
    <s v="C. H. YUNCAN"/>
    <x v="249"/>
    <s v="HI"/>
    <x v="5"/>
    <x v="258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30016.867999999999"/>
    <n v="30.016867999999999"/>
    <m/>
    <n v="3.7821666666666669"/>
    <n v="3.7868333333333335"/>
    <n v="0"/>
    <n v="0"/>
    <n v="50"/>
    <s v="BASE DE DATOS"/>
    <m/>
  </r>
  <r>
    <s v="24"/>
    <x v="1"/>
    <s v="ENGIEP"/>
    <s v="16376016"/>
    <s v="16376016"/>
    <x v="5"/>
    <s v="INV123"/>
    <s v="S"/>
    <n v="14.821999999999999"/>
    <n v="14.821999999999999"/>
    <n v="41.621000000000002"/>
    <n v="2498.8389999999999"/>
    <n v="2540.46"/>
    <n v="0"/>
    <n v="319"/>
    <n v="0"/>
    <m/>
    <m/>
    <x v="0"/>
    <s v="ENGIEP16376016INV123HI"/>
    <s v="ENGIE Energía Perú S.A."/>
    <x v="28"/>
    <x v="28"/>
    <s v="C.S. INTIPAMPA"/>
    <x v="250"/>
    <s v="FV"/>
    <x v="6"/>
    <x v="34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540.46"/>
    <n v="2.5404599999999999"/>
    <m/>
    <n v="1.2351666666666665"/>
    <n v="1.2351666666666665"/>
    <n v="0"/>
    <n v="0"/>
    <n v="50"/>
    <s v="BASE DE DATOS"/>
    <m/>
  </r>
  <r>
    <s v="24"/>
    <x v="1"/>
    <s v="ENGIEP"/>
    <s v="16376016"/>
    <s v="16376016"/>
    <x v="5"/>
    <s v="INV456"/>
    <s v="S"/>
    <n v="14.86"/>
    <n v="14.86"/>
    <n v="42.469000000000001"/>
    <n v="2487.09"/>
    <n v="2529.5590000000002"/>
    <n v="0"/>
    <n v="319"/>
    <n v="0"/>
    <m/>
    <m/>
    <x v="0"/>
    <s v="ENGIEP16376016INV456HI"/>
    <s v="ENGIE Energía Perú S.A."/>
    <x v="28"/>
    <x v="28"/>
    <s v="C.S. INTIPAMPA"/>
    <x v="250"/>
    <s v="FV"/>
    <x v="6"/>
    <x v="34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529.5590000000002"/>
    <n v="2.5295590000000003"/>
    <m/>
    <n v="1.2383333333333333"/>
    <n v="1.2383333333333333"/>
    <n v="0"/>
    <n v="0"/>
    <n v="50"/>
    <s v="BASE DE DATOS"/>
    <m/>
  </r>
  <r>
    <s v="24"/>
    <x v="1"/>
    <s v="ENGIEP"/>
    <s v="16376016"/>
    <s v="16376016"/>
    <x v="5"/>
    <s v="INV789"/>
    <s v="S"/>
    <n v="14.859"/>
    <n v="14.859"/>
    <n v="40.871000000000002"/>
    <n v="2465.681"/>
    <n v="2506.5520000000001"/>
    <n v="0"/>
    <n v="319"/>
    <n v="0"/>
    <m/>
    <m/>
    <x v="0"/>
    <s v="ENGIEP16376016INV789HI"/>
    <s v="ENGIE Energía Perú S.A."/>
    <x v="28"/>
    <x v="28"/>
    <s v="C.S. INTIPAMPA"/>
    <x v="250"/>
    <s v="FV"/>
    <x v="6"/>
    <x v="34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506.5520000000001"/>
    <n v="2.5065520000000001"/>
    <m/>
    <n v="1.2382500000000001"/>
    <n v="1.2382500000000001"/>
    <n v="0"/>
    <n v="0"/>
    <n v="50"/>
    <s v="BASE DE DATOS"/>
    <m/>
  </r>
  <r>
    <s v="24"/>
    <x v="1"/>
    <s v="ENGIEP"/>
    <s v="11077297"/>
    <s v="11077297"/>
    <x v="5"/>
    <s v="G1 Q"/>
    <s v="S"/>
    <n v="55.5"/>
    <n v="58.948"/>
    <n v="0"/>
    <n v="0"/>
    <n v="0"/>
    <n v="696"/>
    <n v="0"/>
    <n v="0"/>
    <m/>
    <m/>
    <x v="0"/>
    <s v="ENGIEP11077297G1 QHI"/>
    <s v="ENGIE Energía Perú S.A."/>
    <x v="28"/>
    <x v="28"/>
    <s v="C. H. QUITARACSA"/>
    <x v="251"/>
    <s v="HI"/>
    <x v="5"/>
    <x v="3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0"/>
    <n v="0"/>
    <m/>
    <n v="4.625"/>
    <n v="4.9123333333333337"/>
    <n v="0"/>
    <n v="0"/>
    <n v="50"/>
    <s v="BASE DE DATOS"/>
    <m/>
  </r>
  <r>
    <s v="24"/>
    <x v="1"/>
    <s v="ENGIEP"/>
    <s v="11077297"/>
    <s v="11077297"/>
    <x v="5"/>
    <s v="G2 Q"/>
    <s v="S"/>
    <n v="55.5"/>
    <n v="58.832000000000001"/>
    <n v="9740.9660000000003"/>
    <n v="28917.733"/>
    <n v="38658.699000000001"/>
    <n v="15.4"/>
    <n v="676.9"/>
    <n v="0"/>
    <m/>
    <m/>
    <x v="0"/>
    <s v="ENGIEP11077297G2 QHI"/>
    <s v="ENGIE Energía Perú S.A."/>
    <x v="28"/>
    <x v="28"/>
    <s v="C. H. QUITARACSA"/>
    <x v="251"/>
    <s v="HI"/>
    <x v="5"/>
    <x v="3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38658.699000000001"/>
    <n v="38.658698999999999"/>
    <m/>
    <n v="4.625"/>
    <n v="4.9026666666666667"/>
    <n v="0"/>
    <n v="0"/>
    <n v="50"/>
    <s v="BASE DE DATOS"/>
    <m/>
  </r>
  <r>
    <s v="24"/>
    <x v="1"/>
    <s v="ENGIEP"/>
    <s v="17392820"/>
    <s v="17392820"/>
    <x v="5"/>
    <s v="BLOQUE1"/>
    <s v="S"/>
    <n v="130"/>
    <n v="130"/>
    <n v="7577.4189999999999"/>
    <n v="18866.764999999999"/>
    <n v="26444.184000000001"/>
    <n v="0"/>
    <n v="696"/>
    <n v="0"/>
    <m/>
    <m/>
    <x v="0"/>
    <s v="ENGIEP17392820BLOQUE1HI"/>
    <s v="ENGIE Energía Perú S.A."/>
    <x v="28"/>
    <x v="28"/>
    <s v="C. E. PUNTA LOMITAS"/>
    <x v="252"/>
    <s v="TE"/>
    <x v="7"/>
    <x v="347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26444.184000000001"/>
    <n v="26.444184"/>
    <m/>
    <n v="10.833333333333334"/>
    <n v="10.833333333333334"/>
    <n v="0"/>
    <n v="0"/>
    <n v="50"/>
    <s v="BASE DE DATOS"/>
    <m/>
  </r>
  <r>
    <s v="24"/>
    <x v="1"/>
    <s v="ENGIEP"/>
    <s v="17392820"/>
    <s v="17392820"/>
    <x v="5"/>
    <s v="BLOQUE2"/>
    <s v="S"/>
    <n v="130"/>
    <n v="130"/>
    <n v="11657.031000000001"/>
    <n v="27822.49"/>
    <n v="39479.521000000001"/>
    <n v="0"/>
    <n v="696"/>
    <n v="0"/>
    <m/>
    <m/>
    <x v="0"/>
    <s v="ENGIEP17392820BLOQUE2HI"/>
    <s v="ENGIE Energía Perú S.A."/>
    <x v="28"/>
    <x v="28"/>
    <s v="C. E. PUNTA LOMITAS"/>
    <x v="252"/>
    <s v="TE"/>
    <x v="7"/>
    <x v="348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39479.521000000001"/>
    <n v="39.479520999999998"/>
    <m/>
    <n v="10.833333333333334"/>
    <n v="10.833333333333334"/>
    <n v="0"/>
    <n v="0"/>
    <n v="50"/>
    <s v="BASE DE DATOS"/>
    <m/>
  </r>
  <r>
    <s v="24"/>
    <x v="1"/>
    <s v="ENGIEP"/>
    <s v="17392820"/>
    <s v="17392820"/>
    <x v="5"/>
    <s v="BLOQUE1EX"/>
    <s v="S"/>
    <n v="17"/>
    <n v="17"/>
    <n v="1100.2329999999999"/>
    <n v="3187.0529999999999"/>
    <n v="4287.2860000000001"/>
    <n v="0"/>
    <n v="696"/>
    <n v="0"/>
    <m/>
    <m/>
    <x v="0"/>
    <s v="ENGIEP17392820BLOQUE1EXHI"/>
    <s v="ENGIE Energía Perú S.A."/>
    <x v="28"/>
    <x v="28"/>
    <s v="C. E. PUNTA LOMITAS EXP"/>
    <x v="252"/>
    <s v="TE"/>
    <x v="7"/>
    <x v="349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287.2860000000001"/>
    <n v="4.2872859999999999"/>
    <m/>
    <n v="1.4166666666666667"/>
    <n v="1.4166666666666667"/>
    <n v="0"/>
    <n v="0"/>
    <n v="50"/>
    <s v="BASE DE DATOS"/>
    <m/>
  </r>
  <r>
    <s v="24"/>
    <x v="1"/>
    <s v="ENGIEP"/>
    <s v="17392820"/>
    <s v="17392820"/>
    <x v="5"/>
    <s v="BLOQUE2EX"/>
    <s v="S"/>
    <n v="17"/>
    <n v="17"/>
    <n v="815.16800000000001"/>
    <n v="2146.5720000000001"/>
    <n v="2961.74"/>
    <n v="0"/>
    <n v="696"/>
    <n v="0"/>
    <m/>
    <m/>
    <x v="0"/>
    <s v="ENGIEP17392820BLOQUE2EXHI"/>
    <s v="ENGIE Energía Perú S.A."/>
    <x v="28"/>
    <x v="28"/>
    <s v="C. E. PUNTA LOMITAS EXP"/>
    <x v="252"/>
    <s v="TE"/>
    <x v="7"/>
    <x v="350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2961.74"/>
    <n v="2.9617399999999998"/>
    <m/>
    <n v="1.4166666666666667"/>
    <n v="1.4166666666666667"/>
    <n v="0"/>
    <n v="4.5474735088646412E-13"/>
    <n v="50"/>
    <s v="BASE DE DATOS"/>
    <m/>
  </r>
  <r>
    <s v="24"/>
    <x v="0"/>
    <s v="EILHIC"/>
    <s v="53200504"/>
    <s v="53200504"/>
    <x v="5"/>
    <s v="G1"/>
    <s v="S"/>
    <n v="0.73399999999999999"/>
    <n v="0.29099999999999998"/>
    <n v="43.253"/>
    <n v="172.22200000000001"/>
    <n v="215.476"/>
    <n v="0"/>
    <n v="739.25"/>
    <n v="0"/>
    <m/>
    <m/>
    <x v="0"/>
    <s v="EILHIC53200504G1HI"/>
    <s v="EILHICHA S.A."/>
    <x v="78"/>
    <x v="78"/>
    <s v="C.H. COLLO"/>
    <x v="263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215.476"/>
    <n v="0.215476"/>
    <m/>
    <n v="6.1166666666666668E-2"/>
    <n v="2.2416666666666668E-2"/>
    <n v="0"/>
    <n v="-9.9999999997635314E-4"/>
    <n v="42"/>
    <s v="BASE DE DATOS"/>
    <m/>
  </r>
  <r>
    <s v="24"/>
    <x v="0"/>
    <s v="EILHIC"/>
    <s v="53200604"/>
    <s v="53200604"/>
    <x v="5"/>
    <s v="G1"/>
    <s v="S"/>
    <n v="0.85"/>
    <n v="0.25600000000000001"/>
    <n v="37.314999999999998"/>
    <n v="22.041"/>
    <n v="59.356999999999999"/>
    <n v="0"/>
    <n v="232"/>
    <n v="0"/>
    <m/>
    <m/>
    <x v="0"/>
    <s v="EILHIC53200604G1HI"/>
    <s v="EILHICHA S.A."/>
    <x v="78"/>
    <x v="78"/>
    <s v="C.H. JAMBON"/>
    <x v="264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59.356999999999999"/>
    <n v="5.9357E-2"/>
    <m/>
    <n v="7.0833333333333331E-2"/>
    <n v="2.4749999999999998E-2"/>
    <n v="0"/>
    <n v="-1.0000000000047748E-3"/>
    <n v="42"/>
    <s v="BASE DE DATOS"/>
    <m/>
  </r>
  <r>
    <s v="24"/>
    <x v="0"/>
    <s v="EILHIC"/>
    <s v="53200604"/>
    <s v="53200604"/>
    <x v="5"/>
    <s v="G2"/>
    <s v="S"/>
    <n v="0.32"/>
    <n v="0.14799999999999999"/>
    <n v="0.30199999999999999"/>
    <n v="75.56"/>
    <n v="75.861999999999995"/>
    <n v="0"/>
    <n v="514.25"/>
    <n v="0"/>
    <m/>
    <m/>
    <x v="0"/>
    <s v="EILHIC53200604G2HI"/>
    <s v="EILHICHA S.A."/>
    <x v="78"/>
    <x v="78"/>
    <s v="C.H. JAMBON"/>
    <x v="264"/>
    <s v="HI"/>
    <x v="5"/>
    <x v="37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75.861999999999995"/>
    <n v="7.5861999999999999E-2"/>
    <m/>
    <n v="2.6666666666666668E-2"/>
    <n v="1.7083333333333336E-2"/>
    <n v="0"/>
    <n v="1.4210854715202004E-14"/>
    <n v="42"/>
    <s v="BASE DE DATOS"/>
    <m/>
  </r>
  <r>
    <s v="24"/>
    <x v="1"/>
    <s v="EILHIC"/>
    <s v="53200504"/>
    <s v="53200504"/>
    <x v="5"/>
    <s v="G1"/>
    <s v="S"/>
    <n v="0.73399999999999999"/>
    <n v="0.28000000000000003"/>
    <n v="38.411999999999999"/>
    <n v="250.39500000000001"/>
    <n v="188.80699999999999"/>
    <n v="0"/>
    <n v="673.5"/>
    <n v="0"/>
    <m/>
    <m/>
    <x v="0"/>
    <s v="EILHIC53200504G1HI"/>
    <s v="EILHICHA S.A."/>
    <x v="78"/>
    <x v="78"/>
    <s v="C.H. COLLO"/>
    <x v="263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188.80699999999999"/>
    <n v="0.18880699999999997"/>
    <m/>
    <n v="6.1166666666666668E-2"/>
    <n v="2.2416666666666668E-2"/>
    <n v="0"/>
    <n v="100.00000000000003"/>
    <n v="42"/>
    <s v="BASE DE DATOS"/>
    <m/>
  </r>
  <r>
    <s v="24"/>
    <x v="1"/>
    <s v="EILHIC"/>
    <s v="53200604"/>
    <s v="53200604"/>
    <x v="5"/>
    <s v="G1"/>
    <s v="S"/>
    <n v="0.85"/>
    <n v="0.27800000000000002"/>
    <n v="37.128999999999998"/>
    <n v="23.933"/>
    <n v="61.061999999999998"/>
    <n v="0"/>
    <n v="220"/>
    <n v="0"/>
    <m/>
    <m/>
    <x v="0"/>
    <s v="EILHIC53200604G1HI"/>
    <s v="EILHICHA S.A."/>
    <x v="78"/>
    <x v="78"/>
    <s v="C.H. JAMBON"/>
    <x v="264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61.061999999999998"/>
    <n v="6.1061999999999998E-2"/>
    <m/>
    <n v="7.0833333333333331E-2"/>
    <n v="2.4749999999999998E-2"/>
    <n v="0"/>
    <n v="0"/>
    <n v="42"/>
    <s v="BASE DE DATOS"/>
    <m/>
  </r>
  <r>
    <s v="24"/>
    <x v="1"/>
    <s v="EILHIC"/>
    <s v="53200604"/>
    <s v="53200604"/>
    <x v="5"/>
    <s v="G2"/>
    <s v="S"/>
    <n v="0.32"/>
    <n v="0.14299999999999999"/>
    <n v="0.437"/>
    <n v="67.39"/>
    <n v="67.826999999999998"/>
    <n v="0"/>
    <n v="474"/>
    <n v="0"/>
    <m/>
    <m/>
    <x v="0"/>
    <s v="EILHIC53200604G2HI"/>
    <s v="EILHICHA S.A."/>
    <x v="78"/>
    <x v="78"/>
    <s v="C.H. JAMBON"/>
    <x v="264"/>
    <s v="HI"/>
    <x v="5"/>
    <x v="37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67.826999999999998"/>
    <n v="6.7826999999999998E-2"/>
    <m/>
    <n v="2.6666666666666668E-2"/>
    <n v="1.7083333333333336E-2"/>
    <n v="0"/>
    <n v="0"/>
    <n v="42"/>
    <s v="BASE DE DATOS"/>
    <m/>
  </r>
  <r>
    <s v="24"/>
    <x v="1"/>
    <s v="EGEPSA"/>
    <s v="41071696"/>
    <s v="41071696"/>
    <x v="5"/>
    <s v="Grupo 1"/>
    <s v="S"/>
    <n v="0.3"/>
    <n v="0.27600000000000002"/>
    <n v="33.03"/>
    <n v="142.83000000000001"/>
    <n v="175.86"/>
    <n v="0"/>
    <n v="692"/>
    <n v="0"/>
    <m/>
    <m/>
    <x v="0"/>
    <s v="EGEPSA41071696Grupo 1HI"/>
    <s v="Emp. Gen y Comercializadora de Serv Pub de Elec. Pangoa"/>
    <x v="45"/>
    <x v="45"/>
    <s v="C. H. Pangoa"/>
    <x v="150"/>
    <s v="HI"/>
    <x v="5"/>
    <x v="16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75.86"/>
    <n v="0.17586000000000002"/>
    <m/>
    <n v="2.4999999999999998E-2"/>
    <n v="2.2000000000000002E-2"/>
    <n v="0"/>
    <n v="0"/>
    <n v="33"/>
    <s v="BASE DE DATOS"/>
    <m/>
  </r>
  <r>
    <s v="24"/>
    <x v="1"/>
    <s v="EGEPSA"/>
    <s v="41071696"/>
    <s v="41071696"/>
    <x v="5"/>
    <s v="Grupo 2"/>
    <s v="S"/>
    <n v="0.3"/>
    <n v="0.26"/>
    <n v="31.391999999999999"/>
    <n v="136.416"/>
    <n v="167.80799999999999"/>
    <n v="0"/>
    <n v="693"/>
    <n v="0"/>
    <m/>
    <m/>
    <x v="0"/>
    <s v="EGEPSA41071696Grupo 2HI"/>
    <s v="Emp. Gen y Comercializadora de Serv Pub de Elec. Pangoa"/>
    <x v="45"/>
    <x v="45"/>
    <s v="C. H. Pangoa"/>
    <x v="150"/>
    <s v="HI"/>
    <x v="5"/>
    <x v="17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67.80799999999999"/>
    <n v="0.16780799999999998"/>
    <m/>
    <n v="2.4999999999999998E-2"/>
    <n v="2.1666666666666667E-2"/>
    <n v="0"/>
    <n v="0"/>
    <n v="33"/>
    <s v="BASE DE DATOS"/>
    <m/>
  </r>
  <r>
    <s v="24"/>
    <x v="1"/>
    <s v="LANGUI"/>
    <s v="31437845"/>
    <s v="31437845"/>
    <x v="5"/>
    <s v="Grupo 1"/>
    <s v="S"/>
    <n v="0.77"/>
    <n v="0.69"/>
    <n v="99.494"/>
    <n v="316.49599999999998"/>
    <n v="415.99"/>
    <n v="5.48"/>
    <n v="689.89"/>
    <n v="0.63"/>
    <m/>
    <m/>
    <x v="0"/>
    <s v="LANGUI31437845Grupo 1HI"/>
    <s v="Central Hidroel‚ctrica Langui S.A."/>
    <x v="42"/>
    <x v="42"/>
    <s v="C. H. Langui"/>
    <x v="120"/>
    <s v="HI"/>
    <x v="5"/>
    <x v="16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415.99"/>
    <n v="0.41599000000000003"/>
    <m/>
    <n v="6.4166666666666664E-2"/>
    <n v="5.7499999999999996E-2"/>
    <n v="0"/>
    <n v="0"/>
    <n v="10"/>
    <s v="BASE DE DATOS"/>
    <m/>
  </r>
  <r>
    <s v="24"/>
    <x v="1"/>
    <s v="LANGUI"/>
    <s v="31437845"/>
    <s v="31437845"/>
    <x v="5"/>
    <s v="Grupo 2"/>
    <s v="S"/>
    <n v="2.5"/>
    <n v="2.25"/>
    <n v="307.25599999999997"/>
    <n v="977.40099999999995"/>
    <n v="1284.6569999999999"/>
    <n v="6.63"/>
    <n v="688.62"/>
    <n v="0.75"/>
    <m/>
    <m/>
    <x v="0"/>
    <s v="LANGUI31437845Grupo 2HI"/>
    <s v="Central Hidroel‚ctrica Langui S.A."/>
    <x v="42"/>
    <x v="42"/>
    <s v="C. H. Langui"/>
    <x v="120"/>
    <s v="HI"/>
    <x v="5"/>
    <x v="17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284.6569999999999"/>
    <n v="1.2846569999999999"/>
    <m/>
    <n v="0.20833333333333334"/>
    <n v="0.1875"/>
    <n v="0"/>
    <n v="0"/>
    <n v="10"/>
    <s v="BASE DE DATOS"/>
    <m/>
  </r>
  <r>
    <s v="24"/>
    <x v="1"/>
    <s v="LANGUI"/>
    <s v="31437845"/>
    <s v="31437845"/>
    <x v="5"/>
    <s v="Grupo 3"/>
    <s v="S"/>
    <n v="3.15"/>
    <n v="3"/>
    <n v="453.46"/>
    <n v="1442.4849999999999"/>
    <n v="1895.9449999999999"/>
    <n v="6.42"/>
    <n v="688.23"/>
    <n v="1.35"/>
    <m/>
    <m/>
    <x v="0"/>
    <s v="LANGUI31437845Grupo 3HI"/>
    <s v="Central Hidroel‚ctrica Langui S.A."/>
    <x v="42"/>
    <x v="42"/>
    <s v="C. H. Langui"/>
    <x v="120"/>
    <s v="HI"/>
    <x v="5"/>
    <x v="176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895.9449999999999"/>
    <n v="1.895945"/>
    <m/>
    <n v="0.26250000000000001"/>
    <n v="0.25"/>
    <n v="0"/>
    <n v="0"/>
    <n v="10"/>
    <s v="BASE DE DATOS"/>
    <m/>
  </r>
  <r>
    <s v="24"/>
    <x v="2"/>
    <s v="EILHIC"/>
    <s v="53200504"/>
    <s v="53200504"/>
    <x v="5"/>
    <s v="G1"/>
    <s v="S"/>
    <n v="0.73399999999999999"/>
    <n v="0.28100000000000003"/>
    <n v="38.817999999999998"/>
    <n v="160.10900000000001"/>
    <n v="198.92699999999999"/>
    <n v="0"/>
    <n v="708.5"/>
    <n v="0"/>
    <m/>
    <m/>
    <x v="0"/>
    <s v="EILHIC53200504G1HI"/>
    <s v="EILHICHA S.A."/>
    <x v="78"/>
    <x v="78"/>
    <s v="C.H. COLLO"/>
    <x v="263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198.92699999999999"/>
    <n v="0.19892699999999999"/>
    <m/>
    <n v="6.1166666666666668E-2"/>
    <n v="2.2416666666666668E-2"/>
    <n v="0"/>
    <n v="2.8421709430404007E-14"/>
    <n v="42"/>
    <s v="BASE DE DATOS"/>
    <m/>
  </r>
  <r>
    <s v="24"/>
    <x v="2"/>
    <s v="EILHIC"/>
    <s v="53200604"/>
    <s v="53200604"/>
    <x v="5"/>
    <s v="G1"/>
    <s v="S"/>
    <n v="0.85"/>
    <n v="0.28699999999999998"/>
    <n v="37.341000000000001"/>
    <n v="44.015000000000001"/>
    <n v="81.355999999999995"/>
    <n v="0"/>
    <n v="283.25"/>
    <n v="0"/>
    <m/>
    <m/>
    <x v="0"/>
    <s v="EILHIC53200604G1HI"/>
    <s v="EILHICHA S.A."/>
    <x v="78"/>
    <x v="78"/>
    <s v="C.H. JAMBON"/>
    <x v="264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81.355999999999995"/>
    <n v="8.1355999999999998E-2"/>
    <m/>
    <n v="7.0833333333333331E-2"/>
    <n v="2.4749999999999998E-2"/>
    <n v="0"/>
    <n v="0"/>
    <n v="42"/>
    <s v="BASE DE DATOS"/>
    <m/>
  </r>
  <r>
    <s v="24"/>
    <x v="2"/>
    <s v="EILHIC"/>
    <s v="53200604"/>
    <s v="53200604"/>
    <x v="5"/>
    <s v="G2"/>
    <s v="S"/>
    <n v="0.32"/>
    <n v="0.16"/>
    <n v="2.4700000000000002"/>
    <n v="88.36"/>
    <n v="90.83"/>
    <n v="0"/>
    <n v="567.75"/>
    <n v="0"/>
    <m/>
    <m/>
    <x v="0"/>
    <s v="EILHIC53200604G2HI"/>
    <s v="EILHICHA S.A."/>
    <x v="78"/>
    <x v="78"/>
    <s v="C.H. JAMBON"/>
    <x v="264"/>
    <s v="HI"/>
    <x v="5"/>
    <x v="37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90.83"/>
    <n v="9.0829999999999994E-2"/>
    <m/>
    <n v="2.6666666666666668E-2"/>
    <n v="1.7083333333333336E-2"/>
    <n v="0"/>
    <n v="0"/>
    <n v="42"/>
    <s v="BASE DE DATOS"/>
    <m/>
  </r>
  <r>
    <s v="24"/>
    <x v="2"/>
    <s v="LANGUI"/>
    <s v="31437845"/>
    <s v="31437845"/>
    <x v="5"/>
    <s v="Grupo 1"/>
    <s v="S"/>
    <n v="0.77"/>
    <n v="0.69"/>
    <n v="87.186000000000007"/>
    <n v="358.12200000000001"/>
    <n v="445.30799999999999"/>
    <n v="0"/>
    <n v="740.25"/>
    <n v="3.75"/>
    <m/>
    <m/>
    <x v="0"/>
    <s v="LANGUI31437845Grupo 1HI"/>
    <s v="Central Hidroel‚ctrica Langui S.A."/>
    <x v="42"/>
    <x v="42"/>
    <s v="C. H. Langui"/>
    <x v="120"/>
    <s v="HI"/>
    <x v="5"/>
    <x v="16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445.30799999999999"/>
    <n v="0.44530799999999998"/>
    <m/>
    <n v="6.4166666666666664E-2"/>
    <n v="5.7499999999999996E-2"/>
    <n v="0"/>
    <n v="0"/>
    <n v="10"/>
    <s v="BASE DE DATOS"/>
    <m/>
  </r>
  <r>
    <s v="24"/>
    <x v="2"/>
    <s v="LANGUI"/>
    <s v="31437845"/>
    <s v="31437845"/>
    <x v="5"/>
    <s v="Grupo 2"/>
    <s v="S"/>
    <n v="2.5"/>
    <n v="2.25"/>
    <n v="287.16800000000001"/>
    <n v="1179.5609999999999"/>
    <n v="1466.729"/>
    <n v="0"/>
    <n v="739.13"/>
    <n v="4.87"/>
    <m/>
    <m/>
    <x v="0"/>
    <s v="LANGUI31437845Grupo 2HI"/>
    <s v="Central Hidroel‚ctrica Langui S.A."/>
    <x v="42"/>
    <x v="42"/>
    <s v="C. H. Langui"/>
    <x v="120"/>
    <s v="HI"/>
    <x v="5"/>
    <x v="17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466.729"/>
    <n v="1.4667289999999999"/>
    <m/>
    <n v="0.20833333333333334"/>
    <n v="0.1875"/>
    <n v="0"/>
    <n v="-2.2737367544323206E-13"/>
    <n v="10"/>
    <s v="BASE DE DATOS"/>
    <m/>
  </r>
  <r>
    <s v="24"/>
    <x v="2"/>
    <s v="LANGUI"/>
    <s v="31437845"/>
    <s v="31437845"/>
    <x v="5"/>
    <s v="Grupo 3"/>
    <s v="S"/>
    <n v="3.15"/>
    <n v="3"/>
    <n v="414.89499999999998"/>
    <n v="1704.21"/>
    <n v="2119.105"/>
    <n v="0"/>
    <n v="737.58"/>
    <n v="6.42"/>
    <m/>
    <m/>
    <x v="0"/>
    <s v="LANGUI31437845Grupo 3HI"/>
    <s v="Central Hidroel‚ctrica Langui S.A."/>
    <x v="42"/>
    <x v="42"/>
    <s v="C. H. Langui"/>
    <x v="120"/>
    <s v="HI"/>
    <x v="5"/>
    <x v="176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2119.105"/>
    <n v="2.1191050000000002"/>
    <m/>
    <n v="0.26250000000000001"/>
    <n v="0.25"/>
    <n v="0"/>
    <n v="0"/>
    <n v="10"/>
    <s v="BASE DE DATOS"/>
    <m/>
  </r>
  <r>
    <s v="24"/>
    <x v="2"/>
    <s v="UCAYAL"/>
    <s v="33031200"/>
    <s v="33031200"/>
    <x v="5"/>
    <s v="Grupo 1"/>
    <s v="S"/>
    <n v="0.24"/>
    <n v="0.23"/>
    <n v="30.885000000000002"/>
    <n v="115.545"/>
    <n v="146.43"/>
    <n v="0"/>
    <n v="724"/>
    <n v="0"/>
    <m/>
    <m/>
    <x v="0"/>
    <s v="UCAYAL33031200Grupo 1HI"/>
    <s v="Electro Ucayali S.A."/>
    <x v="4"/>
    <x v="4"/>
    <s v="C.H. CANUJA"/>
    <x v="132"/>
    <s v="HI"/>
    <x v="5"/>
    <x v="16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146.43"/>
    <n v="0.14643"/>
    <m/>
    <n v="0.02"/>
    <n v="1.9166666666666669E-2"/>
    <n v="0"/>
    <n v="0"/>
    <n v="25"/>
    <s v="BASE DE DATOS"/>
    <m/>
  </r>
  <r>
    <s v="24"/>
    <x v="2"/>
    <s v="UCAYAL"/>
    <s v="33031200"/>
    <s v="33031200"/>
    <x v="5"/>
    <s v="Grupo 2"/>
    <s v="S"/>
    <n v="0.13"/>
    <n v="0.12"/>
    <n v="6.0979999999999999"/>
    <n v="21.314"/>
    <n v="27.411999999999999"/>
    <n v="0"/>
    <n v="370"/>
    <n v="0"/>
    <m/>
    <m/>
    <x v="0"/>
    <s v="UCAYAL33031200Grupo 2HI"/>
    <s v="Electro Ucayali S.A."/>
    <x v="4"/>
    <x v="4"/>
    <s v="C.H. CANUJA"/>
    <x v="132"/>
    <s v="HI"/>
    <x v="5"/>
    <x v="17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27.411999999999999"/>
    <n v="2.7411999999999999E-2"/>
    <m/>
    <n v="1.0833333333333334E-2"/>
    <n v="0.01"/>
    <n v="0"/>
    <n v="0"/>
    <n v="25"/>
    <s v="BASE DE DATOS"/>
    <m/>
  </r>
  <r>
    <s v="24"/>
    <x v="2"/>
    <s v="UCAYAL"/>
    <s v="33031200"/>
    <s v="33031200"/>
    <x v="5"/>
    <s v="Grupo 3"/>
    <s v="S"/>
    <n v="0.5"/>
    <n v="0.48"/>
    <n v="73.221000000000004"/>
    <n v="274.85300000000001"/>
    <n v="348.07400000000001"/>
    <n v="0"/>
    <n v="724"/>
    <n v="0"/>
    <m/>
    <m/>
    <x v="0"/>
    <s v="UCAYAL33031200Grupo 3HI"/>
    <s v="Electro Ucayali S.A."/>
    <x v="4"/>
    <x v="4"/>
    <s v="C.H. CANUJA"/>
    <x v="132"/>
    <s v="HI"/>
    <x v="5"/>
    <x v="176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348.07400000000001"/>
    <n v="0.34807399999999999"/>
    <m/>
    <n v="4.1666666666666664E-2"/>
    <n v="0.04"/>
    <n v="0"/>
    <n v="0"/>
    <n v="25"/>
    <s v="BASE DE DATOS"/>
    <m/>
  </r>
  <r>
    <s v="24"/>
    <x v="2"/>
    <s v="UCAYAL"/>
    <s v="51027119"/>
    <s v="51027119"/>
    <x v="5"/>
    <s v="690 PANELES FOTOVOL"/>
    <s v="S"/>
    <n v="0.01"/>
    <n v="0.01"/>
    <n v="2.06"/>
    <n v="4.109"/>
    <n v="6.1689999999999996"/>
    <n v="0"/>
    <n v="720"/>
    <n v="0"/>
    <m/>
    <m/>
    <x v="0"/>
    <s v="UCAYAL51027119690 PANELES FOTOVOLHI"/>
    <s v="Electro Ucayali S.A."/>
    <x v="4"/>
    <x v="4"/>
    <s v="C. S. PURUS"/>
    <x v="133"/>
    <s v="FV"/>
    <x v="6"/>
    <x v="271"/>
    <x v="3"/>
    <s v="Instalado"/>
    <s v="Operativo"/>
    <s v="Distribuidora"/>
    <x v="0"/>
    <x v="1"/>
    <x v="1"/>
    <x v="0"/>
    <s v="Estatal"/>
    <s v="UCAYALI"/>
    <s v="UCAYALI"/>
    <s v="PURUS"/>
    <s v="PURUS"/>
    <n v="0"/>
    <x v="9"/>
    <n v="0"/>
    <x v="0"/>
    <x v="0"/>
    <x v="0"/>
    <s v="MWh"/>
    <n v="6.1689999999999996"/>
    <n v="6.169E-3"/>
    <m/>
    <n v="8.3333333333333339E-4"/>
    <n v="8.3333333333333339E-4"/>
    <n v="0"/>
    <n v="8.8817841970012523E-16"/>
    <n v="25"/>
    <s v="BASE DE DATOS"/>
    <m/>
  </r>
  <r>
    <s v="24"/>
    <x v="0"/>
    <s v="CELEPS"/>
    <s v="11091298"/>
    <s v="11091298"/>
    <x v="5"/>
    <s v="PELTON 1"/>
    <s v="S"/>
    <n v="110"/>
    <n v="110"/>
    <n v="14171.307000000001"/>
    <n v="66537.191999999995"/>
    <n v="80708.498999999996"/>
    <n v="0"/>
    <n v="741.95"/>
    <n v="2.0499999999999998"/>
    <m/>
    <m/>
    <x v="0"/>
    <s v="CELEPS11091298PELTON 1HI"/>
    <s v="Compa¤ia El‚ctrica El Platanal S.A."/>
    <x v="79"/>
    <x v="79"/>
    <s v="C.H. El Platanal"/>
    <x v="265"/>
    <s v="HI"/>
    <x v="5"/>
    <x v="351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80708.498999999996"/>
    <n v="80.708498999999989"/>
    <m/>
    <n v="9.1666666666666661"/>
    <n v="9.1666666666666661"/>
    <n v="0"/>
    <n v="0"/>
    <n v="16"/>
    <s v="BASE DE DATOS"/>
    <m/>
  </r>
  <r>
    <s v="24"/>
    <x v="0"/>
    <s v="CELEPS"/>
    <s v="11091298"/>
    <s v="11091298"/>
    <x v="5"/>
    <s v="PELTON 2"/>
    <s v="S"/>
    <n v="110"/>
    <n v="110"/>
    <n v="12391.019"/>
    <n v="55735.165000000001"/>
    <n v="68126.183999999994"/>
    <n v="7.22"/>
    <n v="734.91"/>
    <n v="1.87"/>
    <m/>
    <m/>
    <x v="0"/>
    <s v="CELEPS11091298PELTON 2HI"/>
    <s v="Compa¤ia El‚ctrica El Platanal S.A."/>
    <x v="79"/>
    <x v="79"/>
    <s v="C.H. El Platanal"/>
    <x v="265"/>
    <s v="HI"/>
    <x v="5"/>
    <x v="270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68126.183999999994"/>
    <n v="68.126183999999995"/>
    <m/>
    <n v="9.1666666666666661"/>
    <n v="9.1666666666666661"/>
    <n v="0"/>
    <n v="1.4551915228366852E-11"/>
    <n v="16"/>
    <s v="BASE DE DATOS"/>
    <m/>
  </r>
  <r>
    <s v="24"/>
    <x v="1"/>
    <s v="CELEPS"/>
    <s v="11091298"/>
    <s v="11091298"/>
    <x v="5"/>
    <s v="PELTON 1"/>
    <s v="S"/>
    <n v="110"/>
    <n v="110"/>
    <n v="11831.589"/>
    <n v="51243.574999999997"/>
    <n v="63075.163999999997"/>
    <n v="13.48"/>
    <n v="675.1"/>
    <n v="7.42"/>
    <m/>
    <m/>
    <x v="0"/>
    <s v="CELEPS11091298PELTON 1HI"/>
    <s v="Compa¤ia El‚ctrica El Platanal S.A."/>
    <x v="79"/>
    <x v="79"/>
    <s v="C.H. El Platanal"/>
    <x v="265"/>
    <s v="HI"/>
    <x v="5"/>
    <x v="351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63075.163999999997"/>
    <n v="63.075163999999994"/>
    <m/>
    <n v="9.1666666666666661"/>
    <n v="9.1666666666666661"/>
    <n v="0"/>
    <n v="0"/>
    <n v="16"/>
    <s v="BASE DE DATOS"/>
    <m/>
  </r>
  <r>
    <s v="24"/>
    <x v="1"/>
    <s v="CELEPS"/>
    <s v="11091298"/>
    <s v="11091298"/>
    <x v="5"/>
    <s v="PELTON 2"/>
    <s v="S"/>
    <n v="110"/>
    <n v="110"/>
    <n v="13062.5"/>
    <n v="58734.887999999999"/>
    <n v="71797.388000000006"/>
    <n v="14.53"/>
    <n v="677.78"/>
    <n v="3.69"/>
    <m/>
    <m/>
    <x v="0"/>
    <s v="CELEPS11091298PELTON 2HI"/>
    <s v="Compa¤ia El‚ctrica El Platanal S.A."/>
    <x v="79"/>
    <x v="79"/>
    <s v="C.H. El Platanal"/>
    <x v="265"/>
    <s v="HI"/>
    <x v="5"/>
    <x v="270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71797.388000000006"/>
    <n v="71.797388000000012"/>
    <m/>
    <n v="9.1666666666666661"/>
    <n v="9.1666666666666661"/>
    <n v="0"/>
    <n v="0"/>
    <n v="16"/>
    <s v="BASE DE DATOS"/>
    <m/>
  </r>
  <r>
    <s v="24"/>
    <x v="2"/>
    <s v="CELEPS"/>
    <s v="11091298"/>
    <s v="11091298"/>
    <x v="5"/>
    <s v="PELTON 1"/>
    <s v="S"/>
    <n v="110"/>
    <n v="110"/>
    <n v="11264.271000000001"/>
    <n v="51940.85"/>
    <n v="63205.120999999999"/>
    <n v="0"/>
    <n v="743.03"/>
    <n v="0.97"/>
    <m/>
    <m/>
    <x v="0"/>
    <s v="CELEPS11091298PELTON 1HI"/>
    <s v="Compa¤ia El‚ctrica El Platanal S.A."/>
    <x v="79"/>
    <x v="79"/>
    <s v="C.H. El Platanal"/>
    <x v="265"/>
    <s v="HI"/>
    <x v="5"/>
    <x v="351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63205.120999999999"/>
    <n v="63.205120999999998"/>
    <m/>
    <n v="9.1666666666666661"/>
    <n v="9.1666666666666661"/>
    <n v="0"/>
    <n v="0"/>
    <n v="16"/>
    <s v="BASE DE DATOS"/>
    <m/>
  </r>
  <r>
    <s v="24"/>
    <x v="2"/>
    <s v="CELEPS"/>
    <s v="11091298"/>
    <s v="11091298"/>
    <x v="5"/>
    <s v="PELTON 2"/>
    <s v="S"/>
    <n v="110"/>
    <n v="110"/>
    <n v="13386.694"/>
    <n v="68549.160999999993"/>
    <n v="81935.854999999996"/>
    <n v="0"/>
    <n v="742.95"/>
    <n v="1.05"/>
    <m/>
    <m/>
    <x v="0"/>
    <s v="CELEPS11091298PELTON 2HI"/>
    <s v="Compa¤ia El‚ctrica El Platanal S.A."/>
    <x v="79"/>
    <x v="79"/>
    <s v="C.H. El Platanal"/>
    <x v="265"/>
    <s v="HI"/>
    <x v="5"/>
    <x v="270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81935.854999999996"/>
    <n v="81.935854999999989"/>
    <m/>
    <n v="9.1666666666666661"/>
    <n v="9.1666666666666661"/>
    <n v="0"/>
    <n v="0"/>
    <n v="16"/>
    <s v="BASE DE DATOS"/>
    <m/>
  </r>
  <r>
    <s v="24"/>
    <x v="2"/>
    <s v="ASLCHA"/>
    <s v="0001021"/>
    <s v="0001021"/>
    <x v="5"/>
    <s v="G1"/>
    <s v="S"/>
    <n v="3"/>
    <n v="1.1499999999999999"/>
    <n v="138.55699999999999"/>
    <n v="674.40499999999997"/>
    <n v="812.96199999999999"/>
    <n v="0"/>
    <n v="714.25"/>
    <n v="5.75"/>
    <m/>
    <m/>
    <x v="0"/>
    <s v="ASLCHA0001021G1HI"/>
    <s v="Asociaci¢n Santa Lucia de Chacas"/>
    <x v="48"/>
    <x v="48"/>
    <s v="C.H. Huallin I"/>
    <x v="168"/>
    <s v="HI"/>
    <x v="5"/>
    <x v="36"/>
    <x v="2"/>
    <s v="Instalado"/>
    <s v="Operativo"/>
    <s v="Generadora"/>
    <x v="0"/>
    <x v="0"/>
    <x v="0"/>
    <x v="0"/>
    <s v="Privado"/>
    <s v="ANCASH"/>
    <s v="ANCASH"/>
    <s v="ASUNCIÓN"/>
    <s v="CHACAS"/>
    <s v="HUALLÍN"/>
    <x v="8"/>
    <n v="0"/>
    <x v="0"/>
    <x v="0"/>
    <x v="0"/>
    <s v="MWh"/>
    <n v="812.96199999999999"/>
    <n v="0.81296199999999996"/>
    <m/>
    <n v="0.25"/>
    <n v="0.16666666666666666"/>
    <n v="0"/>
    <n v="0"/>
    <n v="6"/>
    <s v="BASE DE DATOS"/>
    <m/>
  </r>
  <r>
    <s v="24"/>
    <x v="3"/>
    <s v="LANGUI"/>
    <s v="31437845"/>
    <s v="31437845"/>
    <x v="5"/>
    <s v="Grupo 1"/>
    <s v="S"/>
    <n v="0.77"/>
    <n v="0.69"/>
    <n v="94.757000000000005"/>
    <n v="307.59300000000002"/>
    <n v="402.35"/>
    <n v="8.98"/>
    <n v="673.02"/>
    <n v="38"/>
    <m/>
    <m/>
    <x v="0"/>
    <s v="LANGUI31437845Grupo 1HI"/>
    <s v="Central Hidroel‚ctrica Langui S.A."/>
    <x v="42"/>
    <x v="42"/>
    <s v="C. H. Langui"/>
    <x v="120"/>
    <s v="HI"/>
    <x v="5"/>
    <x v="16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402.35"/>
    <n v="0.40235000000000004"/>
    <m/>
    <n v="6.4166666666666664E-2"/>
    <n v="5.7499999999999996E-2"/>
    <n v="0"/>
    <n v="0"/>
    <n v="10"/>
    <s v="BASE DE DATOS"/>
    <m/>
  </r>
  <r>
    <s v="24"/>
    <x v="3"/>
    <s v="LANGUI"/>
    <s v="31437845"/>
    <s v="31437845"/>
    <x v="5"/>
    <s v="Grupo 2"/>
    <s v="S"/>
    <n v="2.5"/>
    <n v="2.25"/>
    <n v="336.971"/>
    <n v="1093.8499999999999"/>
    <n v="1430.8209999999999"/>
    <n v="9.2200000000000006"/>
    <n v="710.78"/>
    <n v="0"/>
    <m/>
    <m/>
    <x v="0"/>
    <s v="LANGUI31437845Grupo 2HI"/>
    <s v="Central Hidroel‚ctrica Langui S.A."/>
    <x v="42"/>
    <x v="42"/>
    <s v="C. H. Langui"/>
    <x v="120"/>
    <s v="HI"/>
    <x v="5"/>
    <x v="17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430.8209999999999"/>
    <n v="1.4308209999999999"/>
    <m/>
    <n v="0.20833333333333334"/>
    <n v="0.1875"/>
    <n v="0"/>
    <n v="0"/>
    <n v="10"/>
    <s v="BASE DE DATOS"/>
    <m/>
  </r>
  <r>
    <s v="24"/>
    <x v="3"/>
    <s v="LANGUI"/>
    <s v="31437845"/>
    <s v="31437845"/>
    <x v="5"/>
    <s v="Grupo 3"/>
    <s v="S"/>
    <n v="3.15"/>
    <n v="3"/>
    <n v="485.5"/>
    <n v="1575.9939999999999"/>
    <n v="2061.4940000000001"/>
    <n v="0"/>
    <n v="720"/>
    <n v="0"/>
    <m/>
    <m/>
    <x v="0"/>
    <s v="LANGUI31437845Grupo 3HI"/>
    <s v="Central Hidroel‚ctrica Langui S.A."/>
    <x v="42"/>
    <x v="42"/>
    <s v="C. H. Langui"/>
    <x v="120"/>
    <s v="HI"/>
    <x v="5"/>
    <x v="176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2061.4940000000001"/>
    <n v="2.0614940000000002"/>
    <m/>
    <n v="0.26250000000000001"/>
    <n v="0.25"/>
    <n v="0"/>
    <n v="-4.5474735088646412E-13"/>
    <n v="10"/>
    <s v="BASE DE DATOS"/>
    <m/>
  </r>
  <r>
    <s v="24"/>
    <x v="2"/>
    <s v="CHTING"/>
    <s v="18169608"/>
    <s v="18169608"/>
    <x v="5"/>
    <s v="Allis Charner 1-4"/>
    <s v="S"/>
    <n v="1.65"/>
    <n v="1.2"/>
    <n v="92.271000000000001"/>
    <n v="485.96800000000002"/>
    <n v="578.23800000000006"/>
    <n v="7.41"/>
    <n v="735.21"/>
    <n v="1.38"/>
    <m/>
    <m/>
    <x v="0"/>
    <s v="CHTING18169608Allis Charner 1-4HI"/>
    <s v="Compa¤ia Hidroel‚ctrica Tingo SA"/>
    <x v="44"/>
    <x v="44"/>
    <s v="C.H. Tingo"/>
    <x v="122"/>
    <s v="HI"/>
    <x v="5"/>
    <x v="262"/>
    <x v="2"/>
    <s v="Instalado"/>
    <s v="Operativo"/>
    <s v="Generadora"/>
    <x v="0"/>
    <x v="0"/>
    <x v="1"/>
    <x v="0"/>
    <s v="Privado"/>
    <s v="LIMA"/>
    <s v="LIMA"/>
    <s v="HUARAL"/>
    <s v="SANTA CRUZ DE ANDAMARCA"/>
    <n v="0"/>
    <x v="8"/>
    <n v="0"/>
    <x v="0"/>
    <x v="0"/>
    <x v="0"/>
    <s v="MWh"/>
    <n v="578.23800000000006"/>
    <n v="0.57823800000000003"/>
    <m/>
    <n v="0.13749999999999998"/>
    <n v="9.9999999999999992E-2"/>
    <n v="0"/>
    <n v="9.9999999997635314E-4"/>
    <n v="17"/>
    <s v="BASE DE DATOS"/>
    <m/>
  </r>
  <r>
    <s v="24"/>
    <x v="3"/>
    <s v="CHTING"/>
    <s v="18169608"/>
    <s v="18169608"/>
    <x v="5"/>
    <s v="Allis Charner 1-4"/>
    <s v="S"/>
    <n v="1.65"/>
    <n v="1.2"/>
    <n v="100.521"/>
    <n v="467.62900000000002"/>
    <n v="568.15099999999995"/>
    <n v="7.41"/>
    <n v="711.21"/>
    <n v="1.38"/>
    <m/>
    <m/>
    <x v="0"/>
    <s v="CHTING18169608Allis Charner 1-4HI"/>
    <s v="Compa¤ia Hidroel‚ctrica Tingo SA"/>
    <x v="44"/>
    <x v="44"/>
    <s v="C.H. Tingo"/>
    <x v="122"/>
    <s v="HI"/>
    <x v="5"/>
    <x v="262"/>
    <x v="2"/>
    <s v="Instalado"/>
    <s v="Operativo"/>
    <s v="Generadora"/>
    <x v="0"/>
    <x v="0"/>
    <x v="1"/>
    <x v="0"/>
    <s v="Privado"/>
    <s v="LIMA"/>
    <s v="LIMA"/>
    <s v="HUARAL"/>
    <s v="SANTA CRUZ DE ANDAMARCA"/>
    <n v="0"/>
    <x v="8"/>
    <n v="0"/>
    <x v="0"/>
    <x v="0"/>
    <x v="0"/>
    <s v="MWh"/>
    <n v="568.15099999999995"/>
    <n v="0.56815099999999996"/>
    <m/>
    <n v="0.13749999999999998"/>
    <n v="9.9999999999999992E-2"/>
    <n v="0"/>
    <n v="-9.9999999997635314E-4"/>
    <n v="17"/>
    <s v="BASE DE DATOS"/>
    <m/>
  </r>
  <r>
    <s v="24"/>
    <x v="2"/>
    <s v="VILLAC"/>
    <s v="00300344"/>
    <s v="00300344"/>
    <x v="5"/>
    <s v="G-1"/>
    <s v="S"/>
    <n v="1.67"/>
    <n v="1.528"/>
    <n v="170.68100000000001"/>
    <n v="691.09"/>
    <n v="861.77099999999996"/>
    <n v="47.65"/>
    <n v="670.08"/>
    <n v="2.27"/>
    <m/>
    <m/>
    <x v="0"/>
    <s v="VILLAC00300344G-1HI"/>
    <s v="COELVISA Consorcio El‚ctrico Villacur¡ S.A.C."/>
    <x v="18"/>
    <x v="18"/>
    <s v="C. H. Coelvihidro 1 - Quipico"/>
    <x v="205"/>
    <s v="HI"/>
    <x v="5"/>
    <x v="28"/>
    <x v="2"/>
    <s v="Instalado"/>
    <s v="Operativo"/>
    <s v="Distribuidora"/>
    <x v="0"/>
    <x v="0"/>
    <x v="1"/>
    <x v="0"/>
    <s v="Privado"/>
    <s v="LIMA"/>
    <s v="LIMA"/>
    <s v="HUAURA"/>
    <s v="SAYAN"/>
    <n v="0"/>
    <x v="8"/>
    <n v="0"/>
    <x v="0"/>
    <x v="0"/>
    <x v="0"/>
    <s v="MWh"/>
    <n v="861.77099999999996"/>
    <n v="0.86177099999999995"/>
    <m/>
    <n v="0.13916666666666666"/>
    <n v="0.11391666666666667"/>
    <n v="0"/>
    <n v="1.1368683772161603E-13"/>
    <n v="18"/>
    <s v="BASE DE DATOS"/>
    <m/>
  </r>
  <r>
    <s v="24"/>
    <x v="3"/>
    <s v="VILLAC"/>
    <s v="00300344"/>
    <s v="00300344"/>
    <x v="5"/>
    <s v="G-1"/>
    <s v="S"/>
    <n v="1.67"/>
    <n v="1.5289999999999999"/>
    <n v="183.315"/>
    <n v="727.56799999999998"/>
    <n v="910.88300000000004"/>
    <n v="0"/>
    <n v="0"/>
    <n v="0"/>
    <m/>
    <m/>
    <x v="0"/>
    <s v="VILLAC00300344G-1HI"/>
    <s v="COELVISA Consorcio El‚ctrico Villacur¡ S.A.C."/>
    <x v="18"/>
    <x v="18"/>
    <s v="C. H. Coelvihidro 1 - Quipico"/>
    <x v="205"/>
    <s v="HI"/>
    <x v="5"/>
    <x v="28"/>
    <x v="2"/>
    <s v="Instalado"/>
    <s v="Operativo"/>
    <s v="Distribuidora"/>
    <x v="0"/>
    <x v="0"/>
    <x v="1"/>
    <x v="0"/>
    <s v="Privado"/>
    <s v="LIMA"/>
    <s v="LIMA"/>
    <s v="HUAURA"/>
    <s v="SAYAN"/>
    <n v="0"/>
    <x v="8"/>
    <n v="0"/>
    <x v="0"/>
    <x v="0"/>
    <x v="0"/>
    <s v="MWh"/>
    <n v="910.88300000000004"/>
    <n v="0.910883"/>
    <m/>
    <n v="0.13916666666666666"/>
    <n v="0.11391666666666667"/>
    <n v="0"/>
    <n v="0"/>
    <n v="18"/>
    <s v="BASE DE DATOS"/>
    <m/>
  </r>
  <r>
    <s v="24"/>
    <x v="2"/>
    <s v="ELOR"/>
    <s v="31024193"/>
    <s v="31024193"/>
    <x v="5"/>
    <s v="1"/>
    <s v="S"/>
    <n v="3.3"/>
    <n v="3.3"/>
    <n v="379.68900000000002"/>
    <n v="1671.7829999999999"/>
    <n v="2051.4720000000002"/>
    <n v="40"/>
    <n v="696.93"/>
    <n v="6.45"/>
    <m/>
    <m/>
    <x v="0"/>
    <s v="ELOR310241931HI"/>
    <s v="Electro Oriente S. A."/>
    <x v="11"/>
    <x v="11"/>
    <s v="C. H. El Gera"/>
    <x v="175"/>
    <s v="HI"/>
    <x v="5"/>
    <x v="16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2051.4720000000002"/>
    <n v="2.0514720000000004"/>
    <m/>
    <n v="0.27499999999999997"/>
    <n v="0.27499999999999997"/>
    <n v="0"/>
    <n v="-4.5474735088646412E-13"/>
    <n v="22"/>
    <s v="BASE DE DATOS"/>
    <m/>
  </r>
  <r>
    <s v="24"/>
    <x v="2"/>
    <s v="ELOR"/>
    <s v="31024193"/>
    <s v="31024193"/>
    <x v="5"/>
    <s v="2"/>
    <s v="S"/>
    <n v="3.3"/>
    <n v="3.3"/>
    <n v="397.17200000000003"/>
    <n v="1755.2929999999999"/>
    <n v="2152.4650000000001"/>
    <n v="33"/>
    <n v="702.69"/>
    <n v="5.26"/>
    <m/>
    <m/>
    <x v="0"/>
    <s v="ELOR310241932HI"/>
    <s v="Electro Oriente S. A."/>
    <x v="11"/>
    <x v="11"/>
    <s v="C. H. El Gera"/>
    <x v="175"/>
    <s v="HI"/>
    <x v="5"/>
    <x v="17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2152.4650000000001"/>
    <n v="2.1524650000000003"/>
    <m/>
    <n v="0.27499999999999997"/>
    <n v="0.27499999999999997"/>
    <n v="0"/>
    <n v="0"/>
    <n v="22"/>
    <s v="BASE DE DATOS"/>
    <m/>
  </r>
  <r>
    <s v="24"/>
    <x v="2"/>
    <s v="ELOR"/>
    <s v="31024193"/>
    <s v="31024193"/>
    <x v="5"/>
    <s v="3"/>
    <s v="S"/>
    <n v="2.5"/>
    <n v="2"/>
    <n v="208.86699999999999"/>
    <n v="911.56799999999998"/>
    <n v="1120.4349999999999"/>
    <n v="21"/>
    <n v="705.09"/>
    <n v="4.0999999999999996"/>
    <m/>
    <m/>
    <x v="0"/>
    <s v="ELOR310241933HI"/>
    <s v="Electro Oriente S. A."/>
    <x v="11"/>
    <x v="11"/>
    <s v="C. H. El Gera"/>
    <x v="175"/>
    <s v="HI"/>
    <x v="5"/>
    <x v="176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120.4349999999999"/>
    <n v="1.1204349999999998"/>
    <m/>
    <n v="0.20833333333333334"/>
    <n v="0.16666666666666666"/>
    <n v="0"/>
    <n v="0"/>
    <n v="22"/>
    <s v="BASE DE DATOS"/>
    <m/>
  </r>
  <r>
    <s v="24"/>
    <x v="2"/>
    <s v="ELOR"/>
    <s v="31024293"/>
    <s v="31024293"/>
    <x v="5"/>
    <s v="G1"/>
    <s v="N"/>
    <n v="0.4"/>
    <n v="0.25"/>
    <n v="0"/>
    <n v="0"/>
    <n v="0"/>
    <n v="0"/>
    <n v="0"/>
    <n v="0"/>
    <m/>
    <m/>
    <x v="0"/>
    <s v="ELOR31024293G1HI"/>
    <s v="Electro Oriente S. A."/>
    <x v="11"/>
    <x v="11"/>
    <s v="C.H. Shitarayacu"/>
    <x v="176"/>
    <s v="HI"/>
    <x v="5"/>
    <x v="36"/>
    <x v="2"/>
    <s v="Instalado"/>
    <s v="In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0"/>
    <n v="0"/>
    <m/>
    <n v="3.6363636363636369E-2"/>
    <n v="2.2727272727272728E-2"/>
    <n v="0"/>
    <n v="0"/>
    <n v="22"/>
    <s v="BASE DE DATOS"/>
    <m/>
  </r>
  <r>
    <s v="24"/>
    <x v="2"/>
    <s v="ELOR"/>
    <s v="31024293"/>
    <s v="31024293"/>
    <x v="5"/>
    <s v="G2"/>
    <s v="S"/>
    <n v="0.4"/>
    <n v="0.25"/>
    <n v="65.403999999999996"/>
    <n v="18.844999999999999"/>
    <n v="84.248999999999995"/>
    <n v="16"/>
    <n v="274"/>
    <n v="14"/>
    <m/>
    <m/>
    <x v="0"/>
    <s v="ELOR31024293G2HI"/>
    <s v="Electro Oriente S. A."/>
    <x v="11"/>
    <x v="11"/>
    <s v="C.H. Shitarayacu"/>
    <x v="176"/>
    <s v="HI"/>
    <x v="5"/>
    <x v="37"/>
    <x v="2"/>
    <s v="Instalado"/>
    <s v="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84.248999999999995"/>
    <n v="8.4248999999999991E-2"/>
    <m/>
    <n v="3.6363636363636369E-2"/>
    <n v="2.2727272727272728E-2"/>
    <n v="0"/>
    <n v="0"/>
    <n v="22"/>
    <s v="BASE DE DATOS"/>
    <m/>
  </r>
  <r>
    <s v="24"/>
    <x v="2"/>
    <s v="ELOR"/>
    <s v="31077997"/>
    <s v="31077997"/>
    <x v="5"/>
    <s v="Turbina 1"/>
    <s v="S"/>
    <n v="1.2529999999999999"/>
    <n v="1.1499999999999999"/>
    <n v="121.815"/>
    <n v="626.20299999999997"/>
    <n v="748.01800000000003"/>
    <n v="5.59"/>
    <n v="738.41"/>
    <n v="0"/>
    <m/>
    <m/>
    <x v="0"/>
    <s v="ELOR31077997Turbina 1HI"/>
    <s v="Electro Oriente S. A."/>
    <x v="11"/>
    <x v="11"/>
    <s v="C. H. Caclic"/>
    <x v="177"/>
    <s v="HI"/>
    <x v="5"/>
    <x v="299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748.01800000000003"/>
    <n v="0.74801800000000007"/>
    <m/>
    <n v="0.10441666666666666"/>
    <n v="9.5833333333333326E-2"/>
    <n v="0"/>
    <n v="0"/>
    <n v="22"/>
    <s v="BASE DE DATOS"/>
    <m/>
  </r>
  <r>
    <s v="24"/>
    <x v="2"/>
    <s v="ELOR"/>
    <s v="31077997"/>
    <s v="31077997"/>
    <x v="5"/>
    <s v="Turbina 2"/>
    <s v="S"/>
    <n v="1.2529999999999999"/>
    <n v="1.1499999999999999"/>
    <n v="75.486999999999995"/>
    <n v="402.63600000000002"/>
    <n v="478.12299999999999"/>
    <n v="39.020000000000003"/>
    <n v="704.98"/>
    <n v="0"/>
    <m/>
    <m/>
    <x v="0"/>
    <s v="ELOR31077997Turbina 2HI"/>
    <s v="Electro Oriente S. A."/>
    <x v="11"/>
    <x v="11"/>
    <s v="C. H. Caclic"/>
    <x v="177"/>
    <s v="HI"/>
    <x v="5"/>
    <x v="300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478.12299999999999"/>
    <n v="0.47812299999999996"/>
    <m/>
    <n v="0.10441666666666666"/>
    <n v="9.5833333333333326E-2"/>
    <n v="0"/>
    <n v="5.6843418860808015E-14"/>
    <n v="22"/>
    <s v="BASE DE DATOS"/>
    <m/>
  </r>
  <r>
    <s v="24"/>
    <x v="2"/>
    <s v="ELOR"/>
    <s v="31077997"/>
    <s v="31077997"/>
    <x v="5"/>
    <s v="Turbina 3"/>
    <s v="S"/>
    <n v="1.2529999999999999"/>
    <n v="1.1499999999999999"/>
    <n v="70.165999999999997"/>
    <n v="376.02600000000001"/>
    <n v="446.19200000000001"/>
    <n v="43.81"/>
    <n v="700.19"/>
    <n v="0"/>
    <m/>
    <m/>
    <x v="0"/>
    <s v="ELOR31077997Turbina 3HI"/>
    <s v="Electro Oriente S. A."/>
    <x v="11"/>
    <x v="11"/>
    <s v="C. H. Caclic"/>
    <x v="177"/>
    <s v="HI"/>
    <x v="5"/>
    <x v="301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446.19200000000001"/>
    <n v="0.44619200000000003"/>
    <m/>
    <n v="0.10441666666666666"/>
    <n v="9.5833333333333326E-2"/>
    <n v="0"/>
    <n v="0"/>
    <n v="22"/>
    <s v="BASE DE DATOS"/>
    <m/>
  </r>
  <r>
    <s v="24"/>
    <x v="2"/>
    <s v="ELOR"/>
    <s v="31077997"/>
    <s v="31077997"/>
    <x v="5"/>
    <s v="Turbina 4"/>
    <s v="S"/>
    <n v="1.2529999999999999"/>
    <n v="1.1499999999999999"/>
    <n v="120.97799999999999"/>
    <n v="619.53200000000004"/>
    <n v="740.51"/>
    <n v="7"/>
    <n v="737"/>
    <n v="0"/>
    <m/>
    <m/>
    <x v="0"/>
    <s v="ELOR31077997Turbina 4HI"/>
    <s v="Electro Oriente S. A."/>
    <x v="11"/>
    <x v="11"/>
    <s v="C. H. Caclic"/>
    <x v="177"/>
    <s v="HI"/>
    <x v="5"/>
    <x v="302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740.51"/>
    <n v="0.74051"/>
    <m/>
    <n v="0.10441666666666666"/>
    <n v="9.5833333333333326E-2"/>
    <n v="0"/>
    <n v="0"/>
    <n v="22"/>
    <s v="BASE DE DATOS"/>
    <m/>
  </r>
  <r>
    <s v="24"/>
    <x v="2"/>
    <s v="ELOR"/>
    <s v="31078697"/>
    <s v="31078697"/>
    <x v="5"/>
    <s v="Turbina 1"/>
    <s v="S"/>
    <n v="2.8370000000000002"/>
    <n v="2.6"/>
    <n v="182.726"/>
    <n v="933.26499999999999"/>
    <n v="1115.991"/>
    <n v="9.36"/>
    <n v="734.37"/>
    <n v="0"/>
    <m/>
    <m/>
    <x v="0"/>
    <s v="ELOR31078697Turbina 1HI"/>
    <s v="Electro Oriente S. A."/>
    <x v="11"/>
    <x v="11"/>
    <s v="C. H. El Muyo"/>
    <x v="179"/>
    <s v="HI"/>
    <x v="5"/>
    <x v="299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115.991"/>
    <n v="1.115991"/>
    <m/>
    <n v="0.23641666666666669"/>
    <n v="0.21666666666666667"/>
    <n v="0"/>
    <n v="0"/>
    <n v="22"/>
    <s v="BASE DE DATOS"/>
    <m/>
  </r>
  <r>
    <s v="24"/>
    <x v="2"/>
    <s v="ELOR"/>
    <s v="31078697"/>
    <s v="31078697"/>
    <x v="5"/>
    <s v="Turbina 2"/>
    <s v="S"/>
    <n v="2.8370000000000002"/>
    <n v="2.6"/>
    <n v="180.12100000000001"/>
    <n v="935.202"/>
    <n v="1115.3230000000001"/>
    <n v="11.42"/>
    <n v="732.58"/>
    <n v="0"/>
    <m/>
    <m/>
    <x v="0"/>
    <s v="ELOR31078697Turbina 2HI"/>
    <s v="Electro Oriente S. A."/>
    <x v="11"/>
    <x v="11"/>
    <s v="C. H. El Muyo"/>
    <x v="179"/>
    <s v="HI"/>
    <x v="5"/>
    <x v="300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115.3230000000001"/>
    <n v="1.1153230000000001"/>
    <m/>
    <n v="0.23641666666666669"/>
    <n v="0.21666666666666667"/>
    <n v="0"/>
    <n v="0"/>
    <n v="22"/>
    <s v="BASE DE DATOS"/>
    <m/>
  </r>
  <r>
    <s v="24"/>
    <x v="2"/>
    <s v="ELOR"/>
    <s v="31078897"/>
    <s v="31078897"/>
    <x v="5"/>
    <s v="Turbina 1"/>
    <s v="S"/>
    <n v="1.59"/>
    <n v="1.45"/>
    <n v="133.79300000000001"/>
    <n v="703.06100000000004"/>
    <n v="836.85400000000004"/>
    <n v="0"/>
    <n v="736.81"/>
    <n v="7.19"/>
    <m/>
    <m/>
    <x v="0"/>
    <s v="ELOR31078897Turbina 1HI"/>
    <s v="Electro Oriente S. A."/>
    <x v="11"/>
    <x v="11"/>
    <s v="C. H. La Pelota"/>
    <x v="180"/>
    <s v="HI"/>
    <x v="5"/>
    <x v="299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836.85400000000004"/>
    <n v="0.83685399999999999"/>
    <m/>
    <n v="0.13250000000000001"/>
    <n v="0.12083333333333333"/>
    <n v="0"/>
    <n v="0"/>
    <n v="22"/>
    <s v="BASE DE DATOS"/>
    <m/>
  </r>
  <r>
    <s v="24"/>
    <x v="2"/>
    <s v="ELOR"/>
    <s v="31078897"/>
    <s v="31078897"/>
    <x v="5"/>
    <s v="Turbina 2"/>
    <s v="S"/>
    <n v="1.59"/>
    <n v="1.45"/>
    <n v="137.471"/>
    <n v="724.86900000000003"/>
    <n v="862.34"/>
    <n v="0"/>
    <n v="737.34"/>
    <n v="6.66"/>
    <m/>
    <m/>
    <x v="0"/>
    <s v="ELOR31078897Turbina 2HI"/>
    <s v="Electro Oriente S. A."/>
    <x v="11"/>
    <x v="11"/>
    <s v="C. H. La Pelota"/>
    <x v="180"/>
    <s v="HI"/>
    <x v="5"/>
    <x v="300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862.34"/>
    <n v="0.86234"/>
    <m/>
    <n v="0.13250000000000001"/>
    <n v="0.12083333333333333"/>
    <n v="0"/>
    <n v="0"/>
    <n v="22"/>
    <s v="BASE DE DATOS"/>
    <m/>
  </r>
  <r>
    <s v="24"/>
    <x v="2"/>
    <s v="ELOR"/>
    <s v="43080597"/>
    <s v="43080597"/>
    <x v="5"/>
    <s v="Turbina 1"/>
    <s v="N"/>
    <n v="0.19"/>
    <n v="0"/>
    <n v="0"/>
    <n v="0"/>
    <n v="0"/>
    <n v="0"/>
    <n v="0"/>
    <n v="0"/>
    <m/>
    <m/>
    <x v="1"/>
    <s v="ELOR43080597Turbina 1HI"/>
    <s v="Electro Oriente S. A."/>
    <x v="11"/>
    <x v="11"/>
    <s v="C. H. Lonya Grande"/>
    <x v="182"/>
    <s v="HI"/>
    <x v="5"/>
    <x v="299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2"/>
    <s v="ELOR"/>
    <s v="43080597"/>
    <s v="43080597"/>
    <x v="5"/>
    <s v="Turbina 2"/>
    <s v="N"/>
    <n v="0.19"/>
    <n v="0"/>
    <n v="0"/>
    <n v="0"/>
    <n v="0"/>
    <n v="0"/>
    <n v="0"/>
    <n v="0"/>
    <m/>
    <m/>
    <x v="1"/>
    <s v="ELOR43080597Turbina 2HI"/>
    <s v="Electro Oriente S. A."/>
    <x v="11"/>
    <x v="11"/>
    <s v="C. H. Lonya Grande"/>
    <x v="182"/>
    <s v="HI"/>
    <x v="5"/>
    <x v="300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2"/>
    <s v="ELOR"/>
    <s v="64010914"/>
    <s v="64010914"/>
    <x v="5"/>
    <s v="Grupo 1"/>
    <s v="N"/>
    <n v="0.26200000000000001"/>
    <n v="0"/>
    <n v="0"/>
    <n v="0"/>
    <n v="0"/>
    <n v="0"/>
    <n v="0"/>
    <n v="0"/>
    <m/>
    <m/>
    <x v="1"/>
    <s v="ELOR64010914Grupo 1HI"/>
    <s v="Electro Oriente S. A."/>
    <x v="11"/>
    <x v="11"/>
    <s v="C. H. Nuevo Seasme"/>
    <x v="183"/>
    <s v="HI"/>
    <x v="5"/>
    <x v="16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2"/>
    <s v="ELOR"/>
    <s v="64010914"/>
    <s v="64010914"/>
    <x v="5"/>
    <s v="Grupo 2"/>
    <s v="N"/>
    <n v="0.26200000000000001"/>
    <n v="0"/>
    <n v="0"/>
    <n v="0"/>
    <n v="0"/>
    <n v="0"/>
    <n v="0"/>
    <n v="0"/>
    <m/>
    <m/>
    <x v="1"/>
    <s v="ELOR64010914Grupo 2HI"/>
    <s v="Electro Oriente S. A."/>
    <x v="11"/>
    <x v="11"/>
    <s v="C. H. Nuevo Seasme"/>
    <x v="183"/>
    <s v="HI"/>
    <x v="5"/>
    <x v="17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2"/>
    <s v="ELOR"/>
    <s v="20190900"/>
    <s v="20190900"/>
    <x v="5"/>
    <s v="Grupo 1"/>
    <s v="N"/>
    <n v="8.2000000000000003E-2"/>
    <n v="0"/>
    <n v="0"/>
    <n v="0"/>
    <n v="0"/>
    <n v="0"/>
    <n v="0"/>
    <n v="0"/>
    <m/>
    <m/>
    <x v="0"/>
    <s v="ELOR20190900Grupo 1HI"/>
    <s v="Electro Oriente S. A."/>
    <x v="11"/>
    <x v="11"/>
    <s v="C.H. Pizuquia"/>
    <x v="185"/>
    <s v="HI"/>
    <x v="5"/>
    <x v="165"/>
    <x v="2"/>
    <s v="Instalado"/>
    <s v="Inoperativo"/>
    <s v="Distribuidora"/>
    <x v="0"/>
    <x v="0"/>
    <x v="1"/>
    <x v="0"/>
    <s v="Estatal"/>
    <s v="AMAZONAS"/>
    <s v="AMAZONAS"/>
    <s v="LUYA"/>
    <s v="PISUQUIA"/>
    <n v="0"/>
    <x v="8"/>
    <n v="0"/>
    <x v="0"/>
    <x v="0"/>
    <x v="0"/>
    <s v="MWh"/>
    <n v="0"/>
    <n v="0"/>
    <m/>
    <n v="8.2000000000000007E-3"/>
    <n v="0"/>
    <n v="0"/>
    <n v="0"/>
    <n v="22"/>
    <s v="BASE DE DATOS"/>
    <m/>
  </r>
  <r>
    <s v="24"/>
    <x v="2"/>
    <s v="ELOR"/>
    <s v="41027493"/>
    <s v="41027493"/>
    <x v="5"/>
    <s v="T-1"/>
    <s v="N"/>
    <n v="0.16"/>
    <n v="0"/>
    <n v="0"/>
    <n v="0"/>
    <n v="0"/>
    <n v="0"/>
    <n v="0"/>
    <n v="0"/>
    <m/>
    <m/>
    <x v="0"/>
    <s v="ELOR41027493T-1HI"/>
    <s v="Electro Oriente S. A."/>
    <x v="11"/>
    <x v="11"/>
    <s v="C. H. Pomahuaca"/>
    <x v="184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POMACAHUA"/>
    <n v="0"/>
    <x v="8"/>
    <n v="0"/>
    <x v="0"/>
    <x v="0"/>
    <x v="0"/>
    <s v="MWh"/>
    <n v="0"/>
    <n v="0"/>
    <m/>
    <n v="1.3333333333333334E-2"/>
    <n v="0"/>
    <n v="0"/>
    <n v="0"/>
    <n v="22"/>
    <s v="BASE DE DATOS"/>
    <m/>
  </r>
  <r>
    <s v="24"/>
    <x v="2"/>
    <s v="ELOR"/>
    <s v="41027393"/>
    <s v="41027393"/>
    <x v="5"/>
    <s v="T-1"/>
    <s v="N"/>
    <n v="0.2"/>
    <n v="0"/>
    <n v="0"/>
    <n v="0"/>
    <n v="0"/>
    <n v="0"/>
    <n v="0"/>
    <n v="0"/>
    <m/>
    <m/>
    <x v="0"/>
    <s v="ELOR41027393T-1HI"/>
    <s v="Electro Oriente S. A."/>
    <x v="11"/>
    <x v="11"/>
    <s v="C. H. Pucara"/>
    <x v="178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2"/>
    <s v="ELOR"/>
    <s v="41027393"/>
    <s v="41027393"/>
    <x v="5"/>
    <s v="T-2"/>
    <s v="S"/>
    <n v="0.2"/>
    <n v="0.18"/>
    <n v="22.652999999999999"/>
    <n v="116.583"/>
    <n v="139.23599999999999"/>
    <n v="0"/>
    <n v="731.9"/>
    <n v="12.1"/>
    <m/>
    <m/>
    <x v="0"/>
    <s v="ELOR41027393T-2HI"/>
    <s v="Electro Oriente S. A."/>
    <x v="11"/>
    <x v="11"/>
    <s v="C. H. Pucara"/>
    <x v="178"/>
    <s v="HI"/>
    <x v="5"/>
    <x v="304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139.23599999999999"/>
    <n v="0.139236"/>
    <m/>
    <n v="1.6666666666666666E-2"/>
    <n v="1.4999999999999999E-2"/>
    <n v="0"/>
    <n v="0"/>
    <n v="22"/>
    <s v="BASE DE DATOS"/>
    <m/>
  </r>
  <r>
    <s v="24"/>
    <x v="2"/>
    <s v="ELOR"/>
    <s v="51017302"/>
    <s v="51017302"/>
    <x v="5"/>
    <s v="Turbina 1"/>
    <s v="S"/>
    <n v="1.4379999999999999"/>
    <n v="1.4"/>
    <n v="113.86499999999999"/>
    <n v="596.81600000000003"/>
    <n v="710.68100000000004"/>
    <n v="10.48"/>
    <n v="722.82"/>
    <n v="10.67"/>
    <m/>
    <m/>
    <x v="0"/>
    <s v="ELOR51017302Turbina 1HI"/>
    <s v="Electro Oriente S. A."/>
    <x v="11"/>
    <x v="11"/>
    <s v="C. H. Quanda"/>
    <x v="181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710.68100000000004"/>
    <n v="0.71068100000000001"/>
    <m/>
    <n v="0.11983333333333333"/>
    <n v="0.11666666666666665"/>
    <n v="0"/>
    <n v="0"/>
    <n v="22"/>
    <s v="BASE DE DATOS"/>
    <m/>
  </r>
  <r>
    <s v="24"/>
    <x v="2"/>
    <s v="ELOR"/>
    <s v="41113900"/>
    <s v="41113900"/>
    <x v="5"/>
    <s v="Grupo 1"/>
    <s v="N"/>
    <n v="0.06"/>
    <n v="0"/>
    <n v="0"/>
    <n v="0"/>
    <n v="0"/>
    <n v="0"/>
    <n v="0"/>
    <n v="0"/>
    <m/>
    <m/>
    <x v="0"/>
    <s v="ELOR41113900Grupo 1HI"/>
    <s v="Electro Oriente S. A."/>
    <x v="11"/>
    <x v="11"/>
    <s v="C. H. Tabaconas"/>
    <x v="186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2"/>
    <s v="ELOR"/>
    <s v="41113900"/>
    <s v="41113900"/>
    <x v="5"/>
    <s v="Grupo 2"/>
    <s v="N"/>
    <n v="0.06"/>
    <n v="0"/>
    <n v="0"/>
    <n v="0"/>
    <n v="0"/>
    <n v="0"/>
    <n v="0"/>
    <n v="0"/>
    <m/>
    <m/>
    <x v="0"/>
    <s v="ELOR41113900Grupo 2HI"/>
    <s v="Electro Oriente S. A."/>
    <x v="11"/>
    <x v="11"/>
    <s v="C. H. Tabaconas"/>
    <x v="186"/>
    <s v="HI"/>
    <x v="5"/>
    <x v="17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3"/>
    <s v="ELOR"/>
    <s v="31024193"/>
    <s v="31024193"/>
    <x v="5"/>
    <s v="1"/>
    <s v="S"/>
    <n v="3.3"/>
    <n v="3.3"/>
    <n v="400.87299999999999"/>
    <n v="971.43100000000004"/>
    <n v="1372.3040000000001"/>
    <n v="48.6"/>
    <n v="470.8"/>
    <n v="4.2300000000000004"/>
    <m/>
    <m/>
    <x v="0"/>
    <s v="ELOR310241931HI"/>
    <s v="Electro Oriente S. A."/>
    <x v="11"/>
    <x v="11"/>
    <s v="C. H. El Gera"/>
    <x v="175"/>
    <s v="HI"/>
    <x v="5"/>
    <x v="16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372.3040000000001"/>
    <n v="1.3723040000000002"/>
    <m/>
    <n v="0.27499999999999997"/>
    <n v="0.27499999999999997"/>
    <n v="0"/>
    <n v="0"/>
    <n v="22"/>
    <s v="BASE DE DATOS"/>
    <m/>
  </r>
  <r>
    <s v="24"/>
    <x v="3"/>
    <s v="ELOR"/>
    <s v="31024193"/>
    <s v="31024193"/>
    <x v="5"/>
    <s v="2"/>
    <s v="S"/>
    <n v="3.3"/>
    <n v="3.3"/>
    <n v="412.774"/>
    <n v="1050.1379999999999"/>
    <n v="1462.912"/>
    <n v="49.34"/>
    <n v="485.68"/>
    <n v="6.15"/>
    <m/>
    <m/>
    <x v="0"/>
    <s v="ELOR310241932HI"/>
    <s v="Electro Oriente S. A."/>
    <x v="11"/>
    <x v="11"/>
    <s v="C. H. El Gera"/>
    <x v="175"/>
    <s v="HI"/>
    <x v="5"/>
    <x v="17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462.912"/>
    <n v="1.462912"/>
    <m/>
    <n v="0.27499999999999997"/>
    <n v="0.27499999999999997"/>
    <n v="0"/>
    <n v="-2.2737367544323206E-13"/>
    <n v="22"/>
    <s v="BASE DE DATOS"/>
    <m/>
  </r>
  <r>
    <s v="24"/>
    <x v="3"/>
    <s v="ELOR"/>
    <s v="31024193"/>
    <s v="31024193"/>
    <x v="5"/>
    <s v="3"/>
    <s v="S"/>
    <n v="2.5"/>
    <n v="2"/>
    <n v="218.673"/>
    <n v="506.00799999999998"/>
    <n v="724.68100000000004"/>
    <n v="22.36"/>
    <n v="544.34"/>
    <n v="2.48"/>
    <m/>
    <m/>
    <x v="0"/>
    <s v="ELOR310241933HI"/>
    <s v="Electro Oriente S. A."/>
    <x v="11"/>
    <x v="11"/>
    <s v="C. H. El Gera"/>
    <x v="175"/>
    <s v="HI"/>
    <x v="5"/>
    <x v="176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724.68100000000004"/>
    <n v="0.72468100000000002"/>
    <m/>
    <n v="0.20833333333333334"/>
    <n v="0.16666666666666666"/>
    <n v="0"/>
    <n v="0"/>
    <n v="22"/>
    <s v="BASE DE DATOS"/>
    <m/>
  </r>
  <r>
    <s v="24"/>
    <x v="3"/>
    <s v="ELOR"/>
    <s v="31024293"/>
    <s v="31024293"/>
    <x v="5"/>
    <s v="G1"/>
    <s v="N"/>
    <n v="0.4"/>
    <n v="0.25"/>
    <n v="0"/>
    <n v="0"/>
    <n v="0"/>
    <n v="0"/>
    <n v="0"/>
    <n v="0"/>
    <m/>
    <m/>
    <x v="0"/>
    <s v="ELOR31024293G1HI"/>
    <s v="Electro Oriente S. A."/>
    <x v="11"/>
    <x v="11"/>
    <s v="C.H. Shitarayacu"/>
    <x v="176"/>
    <s v="HI"/>
    <x v="5"/>
    <x v="36"/>
    <x v="2"/>
    <s v="Instalado"/>
    <s v="In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0"/>
    <n v="0"/>
    <m/>
    <n v="3.6363636363636369E-2"/>
    <n v="2.2727272727272728E-2"/>
    <n v="0"/>
    <n v="0"/>
    <n v="22"/>
    <s v="BASE DE DATOS"/>
    <m/>
  </r>
  <r>
    <s v="24"/>
    <x v="3"/>
    <s v="ELOR"/>
    <s v="31024293"/>
    <s v="31024293"/>
    <x v="5"/>
    <s v="G2"/>
    <s v="S"/>
    <n v="0.4"/>
    <n v="0.25"/>
    <n v="68.701999999999998"/>
    <n v="19.946999999999999"/>
    <n v="88.649000000000001"/>
    <n v="21.6"/>
    <n v="528.29999999999995"/>
    <n v="15.21"/>
    <m/>
    <m/>
    <x v="0"/>
    <s v="ELOR31024293G2HI"/>
    <s v="Electro Oriente S. A."/>
    <x v="11"/>
    <x v="11"/>
    <s v="C.H. Shitarayacu"/>
    <x v="176"/>
    <s v="HI"/>
    <x v="5"/>
    <x v="37"/>
    <x v="2"/>
    <s v="Instalado"/>
    <s v="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88.649000000000001"/>
    <n v="8.8649000000000006E-2"/>
    <m/>
    <n v="3.6363636363636369E-2"/>
    <n v="2.2727272727272728E-2"/>
    <n v="0"/>
    <n v="0"/>
    <n v="22"/>
    <s v="BASE DE DATOS"/>
    <m/>
  </r>
  <r>
    <s v="24"/>
    <x v="3"/>
    <s v="ELOR"/>
    <s v="31077997"/>
    <s v="31077997"/>
    <x v="5"/>
    <s v="Turbina 1"/>
    <s v="S"/>
    <n v="1.2529999999999999"/>
    <n v="1.1499999999999999"/>
    <n v="118.157"/>
    <n v="526.524"/>
    <n v="644.68100000000004"/>
    <n v="4.51"/>
    <n v="715.49"/>
    <n v="0"/>
    <m/>
    <m/>
    <x v="0"/>
    <s v="ELOR31077997Turbina 1HI"/>
    <s v="Electro Oriente S. A."/>
    <x v="11"/>
    <x v="11"/>
    <s v="C. H. Caclic"/>
    <x v="177"/>
    <s v="HI"/>
    <x v="5"/>
    <x v="299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644.68100000000004"/>
    <n v="0.64468100000000006"/>
    <m/>
    <n v="0.10441666666666666"/>
    <n v="9.5833333333333326E-2"/>
    <n v="0"/>
    <n v="0"/>
    <n v="22"/>
    <s v="BASE DE DATOS"/>
    <m/>
  </r>
  <r>
    <s v="24"/>
    <x v="3"/>
    <s v="ELOR"/>
    <s v="31077997"/>
    <s v="31077997"/>
    <x v="5"/>
    <s v="Turbina 2"/>
    <s v="S"/>
    <n v="1.2529999999999999"/>
    <n v="1.1499999999999999"/>
    <n v="96.108000000000004"/>
    <n v="437.202"/>
    <n v="533.30999999999995"/>
    <n v="0"/>
    <n v="720"/>
    <n v="0"/>
    <m/>
    <m/>
    <x v="0"/>
    <s v="ELOR31077997Turbina 2HI"/>
    <s v="Electro Oriente S. A."/>
    <x v="11"/>
    <x v="11"/>
    <s v="C. H. Caclic"/>
    <x v="177"/>
    <s v="HI"/>
    <x v="5"/>
    <x v="300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533.30999999999995"/>
    <n v="0.53330999999999995"/>
    <m/>
    <n v="0.10441666666666666"/>
    <n v="9.5833333333333326E-2"/>
    <n v="0"/>
    <n v="0"/>
    <n v="22"/>
    <s v="BASE DE DATOS"/>
    <m/>
  </r>
  <r>
    <s v="24"/>
    <x v="3"/>
    <s v="ELOR"/>
    <s v="31077997"/>
    <s v="31077997"/>
    <x v="5"/>
    <s v="Turbina 3"/>
    <s v="S"/>
    <n v="1.2529999999999999"/>
    <n v="1.1499999999999999"/>
    <n v="97.087000000000003"/>
    <n v="443.65100000000001"/>
    <n v="540.73800000000006"/>
    <n v="0"/>
    <n v="720"/>
    <n v="0"/>
    <m/>
    <m/>
    <x v="0"/>
    <s v="ELOR31077997Turbina 3HI"/>
    <s v="Electro Oriente S. A."/>
    <x v="11"/>
    <x v="11"/>
    <s v="C. H. Caclic"/>
    <x v="177"/>
    <s v="HI"/>
    <x v="5"/>
    <x v="301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540.73800000000006"/>
    <n v="0.54073800000000005"/>
    <m/>
    <n v="0.10441666666666666"/>
    <n v="9.5833333333333326E-2"/>
    <n v="0"/>
    <n v="0"/>
    <n v="22"/>
    <s v="BASE DE DATOS"/>
    <m/>
  </r>
  <r>
    <s v="24"/>
    <x v="3"/>
    <s v="ELOR"/>
    <s v="31077997"/>
    <s v="31077997"/>
    <x v="5"/>
    <s v="Turbina 4"/>
    <s v="S"/>
    <n v="1.2529999999999999"/>
    <n v="1.1499999999999999"/>
    <n v="121.492"/>
    <n v="502.69099999999997"/>
    <n v="624.18299999999999"/>
    <n v="104.23"/>
    <n v="615.77"/>
    <n v="0"/>
    <m/>
    <m/>
    <x v="0"/>
    <s v="ELOR31077997Turbina 4HI"/>
    <s v="Electro Oriente S. A."/>
    <x v="11"/>
    <x v="11"/>
    <s v="C. H. Caclic"/>
    <x v="177"/>
    <s v="HI"/>
    <x v="5"/>
    <x v="302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624.18299999999999"/>
    <n v="0.62418300000000004"/>
    <m/>
    <n v="0.10441666666666666"/>
    <n v="9.5833333333333326E-2"/>
    <n v="0"/>
    <n v="0"/>
    <n v="22"/>
    <s v="BASE DE DATOS"/>
    <m/>
  </r>
  <r>
    <s v="24"/>
    <x v="3"/>
    <s v="ELOR"/>
    <s v="31078697"/>
    <s v="31078697"/>
    <x v="5"/>
    <s v="Turbina 1"/>
    <s v="S"/>
    <n v="2.8370000000000002"/>
    <n v="2.6"/>
    <n v="199.69499999999999"/>
    <n v="880.67899999999997"/>
    <n v="1080.374"/>
    <n v="6.71"/>
    <n v="703.07"/>
    <n v="10.220000000000001"/>
    <m/>
    <m/>
    <x v="0"/>
    <s v="ELOR31078697Turbina 1HI"/>
    <s v="Electro Oriente S. A."/>
    <x v="11"/>
    <x v="11"/>
    <s v="C. H. El Muyo"/>
    <x v="179"/>
    <s v="HI"/>
    <x v="5"/>
    <x v="299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080.374"/>
    <n v="1.0803739999999999"/>
    <m/>
    <n v="0.23641666666666669"/>
    <n v="0.21666666666666667"/>
    <n v="0"/>
    <n v="0"/>
    <n v="22"/>
    <s v="BASE DE DATOS"/>
    <m/>
  </r>
  <r>
    <s v="24"/>
    <x v="3"/>
    <s v="ELOR"/>
    <s v="31078697"/>
    <s v="31078697"/>
    <x v="5"/>
    <s v="Turbina 2"/>
    <s v="S"/>
    <n v="2.8370000000000002"/>
    <n v="2.6"/>
    <n v="201.15799999999999"/>
    <n v="896.40200000000004"/>
    <n v="1097.56"/>
    <n v="0"/>
    <n v="710"/>
    <n v="10"/>
    <m/>
    <m/>
    <x v="0"/>
    <s v="ELOR31078697Turbina 2HI"/>
    <s v="Electro Oriente S. A."/>
    <x v="11"/>
    <x v="11"/>
    <s v="C. H. El Muyo"/>
    <x v="179"/>
    <s v="HI"/>
    <x v="5"/>
    <x v="300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097.56"/>
    <n v="1.0975599999999999"/>
    <m/>
    <n v="0.23641666666666669"/>
    <n v="0.21666666666666667"/>
    <n v="0"/>
    <n v="0"/>
    <n v="22"/>
    <s v="BASE DE DATOS"/>
    <m/>
  </r>
  <r>
    <s v="24"/>
    <x v="3"/>
    <s v="ELOR"/>
    <s v="31078897"/>
    <s v="31078897"/>
    <x v="5"/>
    <s v="Turbina 1"/>
    <s v="S"/>
    <n v="1.59"/>
    <n v="1.45"/>
    <n v="131.96899999999999"/>
    <n v="574.14400000000001"/>
    <n v="706.11300000000006"/>
    <n v="19"/>
    <n v="678.54"/>
    <n v="22.46"/>
    <m/>
    <m/>
    <x v="0"/>
    <s v="ELOR31078897Turbina 1HI"/>
    <s v="Electro Oriente S. A."/>
    <x v="11"/>
    <x v="11"/>
    <s v="C. H. La Pelota"/>
    <x v="180"/>
    <s v="HI"/>
    <x v="5"/>
    <x v="299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706.11300000000006"/>
    <n v="0.7061130000000001"/>
    <m/>
    <n v="0.13250000000000001"/>
    <n v="0.12083333333333333"/>
    <n v="0"/>
    <n v="0"/>
    <n v="22"/>
    <s v="BASE DE DATOS"/>
    <m/>
  </r>
  <r>
    <s v="24"/>
    <x v="3"/>
    <s v="ELOR"/>
    <s v="31078897"/>
    <s v="31078897"/>
    <x v="5"/>
    <s v="Turbina 2"/>
    <s v="S"/>
    <n v="1.59"/>
    <n v="1.45"/>
    <n v="154.69399999999999"/>
    <n v="691.55200000000002"/>
    <n v="846.24599999999998"/>
    <n v="8.18"/>
    <n v="691.67"/>
    <n v="20.149999999999999"/>
    <m/>
    <m/>
    <x v="0"/>
    <s v="ELOR31078897Turbina 2HI"/>
    <s v="Electro Oriente S. A."/>
    <x v="11"/>
    <x v="11"/>
    <s v="C. H. La Pelota"/>
    <x v="180"/>
    <s v="HI"/>
    <x v="5"/>
    <x v="300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846.24599999999998"/>
    <n v="0.84624599999999994"/>
    <m/>
    <n v="0.13250000000000001"/>
    <n v="0.12083333333333333"/>
    <n v="0"/>
    <n v="0"/>
    <n v="22"/>
    <s v="BASE DE DATOS"/>
    <m/>
  </r>
  <r>
    <s v="24"/>
    <x v="3"/>
    <s v="ELOR"/>
    <s v="43080597"/>
    <s v="43080597"/>
    <x v="5"/>
    <s v="Turbina 1"/>
    <s v="N"/>
    <n v="0.19"/>
    <n v="0"/>
    <n v="0"/>
    <n v="0"/>
    <n v="0"/>
    <n v="0"/>
    <n v="0"/>
    <n v="0"/>
    <m/>
    <m/>
    <x v="1"/>
    <s v="ELOR43080597Turbina 1HI"/>
    <s v="Electro Oriente S. A."/>
    <x v="11"/>
    <x v="11"/>
    <s v="C. H. Lonya Grande"/>
    <x v="182"/>
    <s v="HI"/>
    <x v="5"/>
    <x v="299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3"/>
    <s v="ELOR"/>
    <s v="43080597"/>
    <s v="43080597"/>
    <x v="5"/>
    <s v="Turbina 2"/>
    <s v="N"/>
    <n v="0.19"/>
    <n v="0"/>
    <n v="0"/>
    <n v="0"/>
    <n v="0"/>
    <n v="0"/>
    <n v="0"/>
    <n v="0"/>
    <m/>
    <m/>
    <x v="1"/>
    <s v="ELOR43080597Turbina 2HI"/>
    <s v="Electro Oriente S. A."/>
    <x v="11"/>
    <x v="11"/>
    <s v="C. H. Lonya Grande"/>
    <x v="182"/>
    <s v="HI"/>
    <x v="5"/>
    <x v="300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3"/>
    <s v="ELOR"/>
    <s v="64010914"/>
    <s v="64010914"/>
    <x v="5"/>
    <s v="Grupo 1"/>
    <s v="N"/>
    <n v="0.26200000000000001"/>
    <n v="0"/>
    <n v="0"/>
    <n v="0"/>
    <n v="0"/>
    <n v="0"/>
    <n v="0"/>
    <n v="0"/>
    <m/>
    <m/>
    <x v="1"/>
    <s v="ELOR64010914Grupo 1HI"/>
    <s v="Electro Oriente S. A."/>
    <x v="11"/>
    <x v="11"/>
    <s v="C. H. Nuevo Seasme"/>
    <x v="183"/>
    <s v="HI"/>
    <x v="5"/>
    <x v="16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3"/>
    <s v="ELOR"/>
    <s v="64010914"/>
    <s v="64010914"/>
    <x v="5"/>
    <s v="Grupo 2"/>
    <s v="N"/>
    <n v="0.26200000000000001"/>
    <n v="0"/>
    <n v="0"/>
    <n v="0"/>
    <n v="0"/>
    <n v="0"/>
    <n v="0"/>
    <n v="0"/>
    <m/>
    <m/>
    <x v="1"/>
    <s v="ELOR64010914Grupo 2HI"/>
    <s v="Electro Oriente S. A."/>
    <x v="11"/>
    <x v="11"/>
    <s v="C. H. Nuevo Seasme"/>
    <x v="183"/>
    <s v="HI"/>
    <x v="5"/>
    <x v="17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3"/>
    <s v="ELOR"/>
    <s v="20190900"/>
    <s v="20190900"/>
    <x v="5"/>
    <s v="Grupo 1"/>
    <s v="N"/>
    <n v="8.2000000000000003E-2"/>
    <n v="0"/>
    <n v="0"/>
    <n v="0"/>
    <n v="0"/>
    <n v="0"/>
    <n v="0"/>
    <n v="0"/>
    <m/>
    <m/>
    <x v="0"/>
    <s v="ELOR20190900Grupo 1HI"/>
    <s v="Electro Oriente S. A."/>
    <x v="11"/>
    <x v="11"/>
    <s v="C.H. Pizuquia"/>
    <x v="185"/>
    <s v="HI"/>
    <x v="5"/>
    <x v="165"/>
    <x v="2"/>
    <s v="Instalado"/>
    <s v="Inoperativo"/>
    <s v="Distribuidora"/>
    <x v="0"/>
    <x v="0"/>
    <x v="1"/>
    <x v="0"/>
    <s v="Estatal"/>
    <s v="AMAZONAS"/>
    <s v="AMAZONAS"/>
    <s v="LUYA"/>
    <s v="PISUQUIA"/>
    <n v="0"/>
    <x v="8"/>
    <n v="0"/>
    <x v="0"/>
    <x v="0"/>
    <x v="0"/>
    <s v="MWh"/>
    <n v="0"/>
    <n v="0"/>
    <m/>
    <n v="8.2000000000000007E-3"/>
    <n v="0"/>
    <n v="0"/>
    <n v="0"/>
    <n v="22"/>
    <s v="BASE DE DATOS"/>
    <m/>
  </r>
  <r>
    <s v="24"/>
    <x v="3"/>
    <s v="ELOR"/>
    <s v="41027493"/>
    <s v="41027493"/>
    <x v="5"/>
    <s v="T-1"/>
    <s v="N"/>
    <n v="0.16"/>
    <n v="0"/>
    <n v="0"/>
    <n v="0"/>
    <n v="0"/>
    <n v="0"/>
    <n v="0"/>
    <n v="0"/>
    <m/>
    <m/>
    <x v="0"/>
    <s v="ELOR41027493T-1HI"/>
    <s v="Electro Oriente S. A."/>
    <x v="11"/>
    <x v="11"/>
    <s v="C. H. Pomahuaca"/>
    <x v="184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POMACAHUA"/>
    <n v="0"/>
    <x v="8"/>
    <n v="0"/>
    <x v="0"/>
    <x v="0"/>
    <x v="0"/>
    <s v="MWh"/>
    <n v="0"/>
    <n v="0"/>
    <m/>
    <n v="1.3333333333333334E-2"/>
    <n v="0"/>
    <n v="0"/>
    <n v="0"/>
    <n v="22"/>
    <s v="BASE DE DATOS"/>
    <m/>
  </r>
  <r>
    <s v="24"/>
    <x v="3"/>
    <s v="ELOR"/>
    <s v="41027393"/>
    <s v="41027393"/>
    <x v="5"/>
    <s v="T-1"/>
    <s v="N"/>
    <n v="0.2"/>
    <n v="0"/>
    <n v="0"/>
    <n v="0"/>
    <n v="0"/>
    <n v="0"/>
    <n v="0"/>
    <n v="0"/>
    <m/>
    <m/>
    <x v="0"/>
    <s v="ELOR41027393T-1HI"/>
    <s v="Electro Oriente S. A."/>
    <x v="11"/>
    <x v="11"/>
    <s v="C. H. Pucara"/>
    <x v="178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3"/>
    <s v="ELOR"/>
    <s v="41027393"/>
    <s v="41027393"/>
    <x v="5"/>
    <s v="T-2"/>
    <s v="S"/>
    <n v="0.2"/>
    <n v="0.18"/>
    <n v="25.53"/>
    <n v="110.002"/>
    <n v="135.53200000000001"/>
    <n v="0"/>
    <n v="678.98"/>
    <n v="41.02"/>
    <m/>
    <m/>
    <x v="0"/>
    <s v="ELOR41027393T-2HI"/>
    <s v="Electro Oriente S. A."/>
    <x v="11"/>
    <x v="11"/>
    <s v="C. H. Pucara"/>
    <x v="178"/>
    <s v="HI"/>
    <x v="5"/>
    <x v="304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135.53200000000001"/>
    <n v="0.13553200000000001"/>
    <m/>
    <n v="1.6666666666666666E-2"/>
    <n v="1.4999999999999999E-2"/>
    <n v="0"/>
    <n v="-2.8421709430404007E-14"/>
    <n v="22"/>
    <s v="BASE DE DATOS"/>
    <m/>
  </r>
  <r>
    <s v="24"/>
    <x v="3"/>
    <s v="ELOR"/>
    <s v="51017302"/>
    <s v="51017302"/>
    <x v="5"/>
    <s v="Turbina 1"/>
    <s v="S"/>
    <n v="1.4379999999999999"/>
    <n v="1.4"/>
    <n v="126.777"/>
    <n v="576.03200000000004"/>
    <n v="702.80899999999997"/>
    <n v="0"/>
    <n v="709.98"/>
    <n v="10.01"/>
    <m/>
    <m/>
    <x v="0"/>
    <s v="ELOR51017302Turbina 1HI"/>
    <s v="Electro Oriente S. A."/>
    <x v="11"/>
    <x v="11"/>
    <s v="C. H. Quanda"/>
    <x v="181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702.80899999999997"/>
    <n v="0.70280900000000002"/>
    <m/>
    <n v="0.11983333333333333"/>
    <n v="0.11666666666666665"/>
    <n v="0"/>
    <n v="1.1368683772161603E-13"/>
    <n v="22"/>
    <s v="BASE DE DATOS"/>
    <m/>
  </r>
  <r>
    <s v="24"/>
    <x v="3"/>
    <s v="ELOR"/>
    <s v="41113900"/>
    <s v="41113900"/>
    <x v="5"/>
    <s v="Grupo 1"/>
    <s v="N"/>
    <n v="0.06"/>
    <n v="0"/>
    <n v="0"/>
    <n v="0"/>
    <n v="0"/>
    <n v="0"/>
    <n v="0"/>
    <n v="0"/>
    <m/>
    <m/>
    <x v="0"/>
    <s v="ELOR41113900Grupo 1HI"/>
    <s v="Electro Oriente S. A."/>
    <x v="11"/>
    <x v="11"/>
    <s v="C. H. Tabaconas"/>
    <x v="186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3"/>
    <s v="ELOR"/>
    <s v="41113900"/>
    <s v="41113900"/>
    <x v="5"/>
    <s v="Grupo 2"/>
    <s v="N"/>
    <n v="0.06"/>
    <n v="0"/>
    <n v="0"/>
    <n v="0"/>
    <n v="0"/>
    <n v="0"/>
    <n v="0"/>
    <n v="0"/>
    <m/>
    <m/>
    <x v="0"/>
    <s v="ELOR41113900Grupo 2HI"/>
    <s v="Electro Oriente S. A."/>
    <x v="11"/>
    <x v="11"/>
    <s v="C. H. Tabaconas"/>
    <x v="186"/>
    <s v="HI"/>
    <x v="5"/>
    <x v="17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1"/>
    <s v="ELPU"/>
    <s v="51015199"/>
    <s v="51015199"/>
    <x v="5"/>
    <s v="BOVING 1"/>
    <s v="S"/>
    <n v="1.5"/>
    <n v="1.2"/>
    <n v="95.55"/>
    <n v="424.65600000000001"/>
    <n v="520.20600000000002"/>
    <n v="0"/>
    <n v="586.35"/>
    <n v="109.65"/>
    <m/>
    <m/>
    <x v="0"/>
    <s v="ELPU51015199BOVING 1HI"/>
    <s v="Electro Puno S.A.A."/>
    <x v="2"/>
    <x v="2"/>
    <s v="C. H. Sandia"/>
    <x v="123"/>
    <s v="HI"/>
    <x v="5"/>
    <x v="263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520.20600000000002"/>
    <n v="0.52020600000000006"/>
    <m/>
    <n v="0.125"/>
    <n v="9.9999999999999992E-2"/>
    <n v="0"/>
    <n v="0"/>
    <n v="23"/>
    <s v="BASE DE DATOS"/>
    <m/>
  </r>
  <r>
    <s v="24"/>
    <x v="1"/>
    <s v="ELPU"/>
    <s v="51015199"/>
    <s v="51015199"/>
    <x v="5"/>
    <s v="BOVING 2"/>
    <s v="S"/>
    <n v="1.5"/>
    <n v="1.2"/>
    <n v="82.408000000000001"/>
    <n v="370.78800000000001"/>
    <n v="453.19600000000003"/>
    <n v="0"/>
    <n v="579.17999999999995"/>
    <n v="116.82"/>
    <m/>
    <m/>
    <x v="0"/>
    <s v="ELPU51015199BOVING 2HI"/>
    <s v="Electro Puno S.A.A."/>
    <x v="2"/>
    <x v="2"/>
    <s v="C. H. Sandia"/>
    <x v="123"/>
    <s v="HI"/>
    <x v="5"/>
    <x v="264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453.19600000000003"/>
    <n v="0.45319600000000004"/>
    <m/>
    <n v="0.125"/>
    <n v="9.9999999999999992E-2"/>
    <n v="0"/>
    <n v="0"/>
    <n v="23"/>
    <s v="BASE DE DATOS"/>
    <m/>
  </r>
  <r>
    <s v="24"/>
    <x v="1"/>
    <s v="ELPU"/>
    <s v="51015199"/>
    <s v="51015199"/>
    <x v="5"/>
    <s v="HYHC"/>
    <s v="S"/>
    <n v="1.5"/>
    <n v="1.29"/>
    <n v="10.558999999999999"/>
    <n v="50.639000000000003"/>
    <n v="61.198"/>
    <n v="0"/>
    <n v="58.75"/>
    <n v="637.25"/>
    <m/>
    <m/>
    <x v="0"/>
    <s v="ELPU51015199HYHCHI"/>
    <s v="Electro Puno S.A.A."/>
    <x v="2"/>
    <x v="2"/>
    <s v="C. H. Sandia"/>
    <x v="123"/>
    <s v="HI"/>
    <x v="5"/>
    <x v="265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61.198"/>
    <n v="6.1198000000000002E-2"/>
    <m/>
    <n v="0.125"/>
    <n v="0.1075"/>
    <n v="0"/>
    <n v="0"/>
    <n v="23"/>
    <s v="BASE DE DATOS"/>
    <m/>
  </r>
  <r>
    <s v="24"/>
    <x v="1"/>
    <s v="ELPU"/>
    <s v="51027522"/>
    <s v="51027522"/>
    <x v="5"/>
    <s v="PANELES SOLARES"/>
    <s v="S"/>
    <n v="0.27500000000000002"/>
    <n v="0.27"/>
    <n v="6.5469999999999997"/>
    <n v="11.375999999999999"/>
    <n v="17.922000000000001"/>
    <n v="0"/>
    <n v="0"/>
    <n v="0"/>
    <m/>
    <m/>
    <x v="0"/>
    <s v="ELPU51027522PANELES SOLARESHI"/>
    <s v="Electro Puno S.A.A."/>
    <x v="2"/>
    <x v="2"/>
    <s v="C.S. AMANTANÍ"/>
    <x v="124"/>
    <s v="FV"/>
    <x v="6"/>
    <x v="266"/>
    <x v="3"/>
    <s v="Instalado"/>
    <s v="Operativo"/>
    <s v="Distribuidora"/>
    <x v="0"/>
    <x v="0"/>
    <x v="1"/>
    <x v="0"/>
    <s v="Estatal"/>
    <s v="PUNO"/>
    <s v="PUNO"/>
    <s v="SANDIA"/>
    <s v="SANDIA"/>
    <n v="0"/>
    <x v="9"/>
    <n v="0"/>
    <x v="0"/>
    <x v="0"/>
    <x v="0"/>
    <s v="MWh"/>
    <n v="17.922000000000001"/>
    <n v="1.7922E-2"/>
    <m/>
    <n v="2.2916666666666669E-2"/>
    <n v="2.2500000000000003E-2"/>
    <n v="0"/>
    <n v="9.9999999999766942E-4"/>
    <n v="23"/>
    <s v="BASE DE DATOS"/>
    <m/>
  </r>
  <r>
    <s v="24"/>
    <x v="2"/>
    <s v="ELPU"/>
    <s v="51015199"/>
    <s v="51015199"/>
    <x v="5"/>
    <s v="BOVING 1"/>
    <s v="S"/>
    <n v="1.5"/>
    <n v="1.2"/>
    <n v="95.71"/>
    <n v="454.59899999999999"/>
    <n v="550.30899999999997"/>
    <n v="0"/>
    <n v="703.05"/>
    <n v="40.950000000000003"/>
    <m/>
    <m/>
    <x v="0"/>
    <s v="ELPU51015199BOVING 1HI"/>
    <s v="Electro Puno S.A.A."/>
    <x v="2"/>
    <x v="2"/>
    <s v="C. H. Sandia"/>
    <x v="123"/>
    <s v="HI"/>
    <x v="5"/>
    <x v="263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550.30899999999997"/>
    <n v="0.55030899999999994"/>
    <m/>
    <n v="0.125"/>
    <n v="9.9999999999999992E-2"/>
    <n v="0"/>
    <n v="0"/>
    <n v="23"/>
    <s v="BASE DE DATOS"/>
    <m/>
  </r>
  <r>
    <s v="24"/>
    <x v="2"/>
    <s v="ELPU"/>
    <s v="51015199"/>
    <s v="51015199"/>
    <x v="5"/>
    <s v="BOVING 2"/>
    <s v="S"/>
    <n v="1.5"/>
    <n v="1.2"/>
    <n v="103.071"/>
    <n v="480.99900000000002"/>
    <n v="584.07000000000005"/>
    <n v="0"/>
    <n v="741.22"/>
    <n v="2.78"/>
    <m/>
    <m/>
    <x v="0"/>
    <s v="ELPU51015199BOVING 2HI"/>
    <s v="Electro Puno S.A.A."/>
    <x v="2"/>
    <x v="2"/>
    <s v="C. H. Sandia"/>
    <x v="123"/>
    <s v="HI"/>
    <x v="5"/>
    <x v="264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584.07000000000005"/>
    <n v="0.58407000000000009"/>
    <m/>
    <n v="0.125"/>
    <n v="9.9999999999999992E-2"/>
    <n v="0"/>
    <n v="0"/>
    <n v="23"/>
    <s v="BASE DE DATOS"/>
    <m/>
  </r>
  <r>
    <s v="24"/>
    <x v="2"/>
    <s v="ELPU"/>
    <s v="51015199"/>
    <s v="51015199"/>
    <x v="5"/>
    <s v="HYHC"/>
    <s v="S"/>
    <n v="1.5"/>
    <n v="1.29"/>
    <n v="116.10299999999999"/>
    <n v="533.37699999999995"/>
    <n v="649.48"/>
    <n v="0"/>
    <n v="738.85"/>
    <n v="5.15"/>
    <m/>
    <m/>
    <x v="0"/>
    <s v="ELPU51015199HYHCHI"/>
    <s v="Electro Puno S.A.A."/>
    <x v="2"/>
    <x v="2"/>
    <s v="C. H. Sandia"/>
    <x v="123"/>
    <s v="HI"/>
    <x v="5"/>
    <x v="265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649.48"/>
    <n v="0.64948000000000006"/>
    <m/>
    <n v="0.125"/>
    <n v="0.1075"/>
    <n v="0"/>
    <n v="-1.1368683772161603E-13"/>
    <n v="23"/>
    <s v="BASE DE DATOS"/>
    <m/>
  </r>
  <r>
    <s v="24"/>
    <x v="2"/>
    <s v="ELPU"/>
    <s v="51027522"/>
    <s v="51027522"/>
    <x v="5"/>
    <s v="PANELES SOLARES"/>
    <s v="S"/>
    <n v="0.27500000000000002"/>
    <n v="0.27"/>
    <n v="7.0910000000000002"/>
    <n v="11.895"/>
    <n v="18.986000000000001"/>
    <n v="0"/>
    <n v="0"/>
    <n v="0"/>
    <m/>
    <m/>
    <x v="0"/>
    <s v="ELPU51027522PANELES SOLARESHI"/>
    <s v="Electro Puno S.A.A."/>
    <x v="2"/>
    <x v="2"/>
    <s v="C.S. AMANTANÍ"/>
    <x v="124"/>
    <s v="FV"/>
    <x v="6"/>
    <x v="266"/>
    <x v="3"/>
    <s v="Instalado"/>
    <s v="Operativo"/>
    <s v="Distribuidora"/>
    <x v="0"/>
    <x v="0"/>
    <x v="1"/>
    <x v="0"/>
    <s v="Estatal"/>
    <s v="PUNO"/>
    <s v="PUNO"/>
    <s v="SANDIA"/>
    <s v="SANDIA"/>
    <n v="0"/>
    <x v="9"/>
    <n v="0"/>
    <x v="0"/>
    <x v="0"/>
    <x v="0"/>
    <s v="MWh"/>
    <n v="18.986000000000001"/>
    <n v="1.8985999999999999E-2"/>
    <m/>
    <n v="2.2916666666666669E-2"/>
    <n v="2.2500000000000003E-2"/>
    <n v="0"/>
    <n v="0"/>
    <n v="23"/>
    <s v="BASE DE DATOS"/>
    <m/>
  </r>
  <r>
    <s v="24"/>
    <x v="3"/>
    <s v="ELPU"/>
    <s v="51015199"/>
    <s v="51015199"/>
    <x v="5"/>
    <s v="BOVING 1"/>
    <s v="S"/>
    <n v="1.5"/>
    <n v="1.2"/>
    <n v="112.393"/>
    <n v="546.49800000000005"/>
    <n v="658.89099999999996"/>
    <n v="0"/>
    <n v="708.65"/>
    <n v="11.35"/>
    <m/>
    <m/>
    <x v="0"/>
    <s v="ELPU51015199BOVING 1HI"/>
    <s v="Electro Puno S.A.A."/>
    <x v="2"/>
    <x v="2"/>
    <s v="C. H. Sandia"/>
    <x v="123"/>
    <s v="HI"/>
    <x v="5"/>
    <x v="263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658.89099999999996"/>
    <n v="0.658891"/>
    <m/>
    <n v="0.125"/>
    <n v="9.9999999999999992E-2"/>
    <n v="0"/>
    <n v="1.1368683772161603E-13"/>
    <n v="23"/>
    <s v="BASE DE DATOS"/>
    <m/>
  </r>
  <r>
    <s v="24"/>
    <x v="3"/>
    <s v="ELPU"/>
    <s v="51015199"/>
    <s v="51015199"/>
    <x v="5"/>
    <s v="BOVING 2"/>
    <s v="S"/>
    <n v="1.5"/>
    <n v="1.2"/>
    <n v="99.643000000000001"/>
    <n v="466.596"/>
    <n v="566.23900000000003"/>
    <n v="0"/>
    <n v="703.33"/>
    <n v="16.670000000000002"/>
    <m/>
    <m/>
    <x v="0"/>
    <s v="ELPU51015199BOVING 2HI"/>
    <s v="Electro Puno S.A.A."/>
    <x v="2"/>
    <x v="2"/>
    <s v="C. H. Sandia"/>
    <x v="123"/>
    <s v="HI"/>
    <x v="5"/>
    <x v="264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566.23900000000003"/>
    <n v="0.56623900000000005"/>
    <m/>
    <n v="0.125"/>
    <n v="9.9999999999999992E-2"/>
    <n v="0"/>
    <n v="0"/>
    <n v="23"/>
    <s v="BASE DE DATOS"/>
    <m/>
  </r>
  <r>
    <s v="24"/>
    <x v="3"/>
    <s v="ELPU"/>
    <s v="51015199"/>
    <s v="51015199"/>
    <x v="5"/>
    <s v="HYHC"/>
    <s v="S"/>
    <n v="1.5"/>
    <n v="1.29"/>
    <n v="104.637"/>
    <n v="485.553"/>
    <n v="590.19000000000005"/>
    <n v="0"/>
    <n v="700.88"/>
    <n v="19.12"/>
    <m/>
    <m/>
    <x v="0"/>
    <s v="ELPU51015199HYHCHI"/>
    <s v="Electro Puno S.A.A."/>
    <x v="2"/>
    <x v="2"/>
    <s v="C. H. Sandia"/>
    <x v="123"/>
    <s v="HI"/>
    <x v="5"/>
    <x v="265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590.19000000000005"/>
    <n v="0.5901900000000001"/>
    <m/>
    <n v="0.125"/>
    <n v="0.1075"/>
    <n v="0"/>
    <n v="0"/>
    <n v="23"/>
    <s v="BASE DE DATOS"/>
    <m/>
  </r>
  <r>
    <s v="24"/>
    <x v="3"/>
    <s v="ELPU"/>
    <s v="51027522"/>
    <s v="51027522"/>
    <x v="5"/>
    <s v="PANELES SOLARES"/>
    <s v="S"/>
    <n v="0.27500000000000002"/>
    <n v="0.27"/>
    <n v="6.5860000000000003"/>
    <n v="11.955"/>
    <n v="18.541"/>
    <n v="0"/>
    <n v="0"/>
    <n v="0"/>
    <m/>
    <m/>
    <x v="0"/>
    <s v="ELPU51027522PANELES SOLARESHI"/>
    <s v="Electro Puno S.A.A."/>
    <x v="2"/>
    <x v="2"/>
    <s v="C.S. AMANTANÍ"/>
    <x v="124"/>
    <s v="FV"/>
    <x v="6"/>
    <x v="266"/>
    <x v="3"/>
    <s v="Instalado"/>
    <s v="Operativo"/>
    <s v="Distribuidora"/>
    <x v="0"/>
    <x v="0"/>
    <x v="1"/>
    <x v="0"/>
    <s v="Estatal"/>
    <s v="PUNO"/>
    <s v="PUNO"/>
    <s v="SANDIA"/>
    <s v="SANDIA"/>
    <n v="0"/>
    <x v="9"/>
    <n v="0"/>
    <x v="0"/>
    <x v="0"/>
    <x v="0"/>
    <s v="MWh"/>
    <n v="18.541"/>
    <n v="1.8541000000000002E-2"/>
    <m/>
    <n v="2.2916666666666669E-2"/>
    <n v="2.2500000000000003E-2"/>
    <n v="0"/>
    <n v="0"/>
    <n v="23"/>
    <s v="BASE DE DATOS"/>
    <m/>
  </r>
  <r>
    <s v="24"/>
    <x v="2"/>
    <s v="ELSE"/>
    <s v="33006600"/>
    <s v="33006600"/>
    <x v="5"/>
    <s v="Grupo 1"/>
    <s v="S"/>
    <n v="0.16"/>
    <n v="0.14000000000000001"/>
    <n v="10.223000000000001"/>
    <n v="38.848999999999997"/>
    <n v="49.072000000000003"/>
    <n v="347.25"/>
    <n v="380.5"/>
    <n v="16.25"/>
    <m/>
    <m/>
    <x v="0"/>
    <s v="ELSE33006600Grupo 1HI"/>
    <s v="Electro Sur Este S. A."/>
    <x v="3"/>
    <x v="3"/>
    <s v="C. H. Huancaray"/>
    <x v="125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49.072000000000003"/>
    <n v="4.9072000000000005E-2"/>
    <m/>
    <n v="1.3333333333333334E-2"/>
    <n v="1.1250000000000001E-2"/>
    <n v="0"/>
    <n v="-7.1054273576010019E-15"/>
    <n v="24"/>
    <s v="BASE DE DATOS"/>
    <m/>
  </r>
  <r>
    <s v="24"/>
    <x v="2"/>
    <s v="ELSE"/>
    <s v="33006600"/>
    <s v="33006600"/>
    <x v="5"/>
    <s v="Grupo 2"/>
    <s v="S"/>
    <n v="0.42"/>
    <n v="0.42"/>
    <n v="60.076999999999998"/>
    <n v="228.291"/>
    <n v="288.36799999999999"/>
    <n v="0"/>
    <n v="730.75"/>
    <n v="13.25"/>
    <m/>
    <m/>
    <x v="0"/>
    <s v="ELSE33006600Grupo 2HI"/>
    <s v="Electro Sur Este S. A."/>
    <x v="3"/>
    <x v="3"/>
    <s v="C. H. Huancaray"/>
    <x v="125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288.36799999999999"/>
    <n v="0.28836800000000001"/>
    <m/>
    <n v="3.4999999999999996E-2"/>
    <n v="3.4999999999999996E-2"/>
    <n v="0"/>
    <n v="0"/>
    <n v="24"/>
    <s v="BASE DE DATOS"/>
    <m/>
  </r>
  <r>
    <s v="24"/>
    <x v="2"/>
    <s v="ELSE"/>
    <s v="33007600"/>
    <s v="33007600"/>
    <x v="5"/>
    <s v="Grupo 1"/>
    <s v="S"/>
    <n v="0.96599999999999997"/>
    <n v="0.96"/>
    <n v="142.398"/>
    <n v="541.11199999999997"/>
    <n v="683.51"/>
    <n v="0"/>
    <n v="743.75"/>
    <n v="0.25"/>
    <m/>
    <m/>
    <x v="0"/>
    <s v="ELSE33007600Grupo 1HI"/>
    <s v="Electro Sur Este S. A."/>
    <x v="3"/>
    <x v="3"/>
    <s v="C. H. Chumbao"/>
    <x v="126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683.51"/>
    <n v="0.68350999999999995"/>
    <m/>
    <n v="8.0500000000000002E-2"/>
    <n v="0.08"/>
    <n v="0"/>
    <n v="0"/>
    <n v="24"/>
    <s v="BASE DE DATOS"/>
    <m/>
  </r>
  <r>
    <s v="24"/>
    <x v="2"/>
    <s v="ELSE"/>
    <s v="33007600"/>
    <s v="33007600"/>
    <x v="5"/>
    <s v="Grupo 2"/>
    <s v="S"/>
    <n v="0.96599999999999997"/>
    <n v="0.97"/>
    <n v="138.732"/>
    <n v="527.18200000000002"/>
    <n v="665.91399999999999"/>
    <n v="25.25"/>
    <n v="718.5"/>
    <n v="0.25"/>
    <m/>
    <m/>
    <x v="0"/>
    <s v="ELSE33007600Grupo 2HI"/>
    <s v="Electro Sur Este S. A."/>
    <x v="3"/>
    <x v="3"/>
    <s v="C. H. Chumbao"/>
    <x v="126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665.91399999999999"/>
    <n v="0.66591400000000001"/>
    <m/>
    <n v="8.0500000000000002E-2"/>
    <n v="8.0833333333333326E-2"/>
    <n v="0"/>
    <n v="0"/>
    <n v="24"/>
    <s v="BASE DE DATOS"/>
    <m/>
  </r>
  <r>
    <s v="24"/>
    <x v="2"/>
    <s v="ELSE"/>
    <s v="33008600"/>
    <s v="33008600"/>
    <x v="5"/>
    <s v="Grupo 1"/>
    <s v="S"/>
    <n v="0.59199999999999997"/>
    <n v="0.55000000000000004"/>
    <n v="82.628"/>
    <n v="313.98500000000001"/>
    <n v="396.61200000000002"/>
    <n v="0"/>
    <n v="735.5"/>
    <n v="8.5"/>
    <m/>
    <m/>
    <x v="0"/>
    <s v="ELSE33008600Grupo 1HI"/>
    <s v="Electro Sur Este S. A."/>
    <x v="3"/>
    <x v="3"/>
    <s v="C. H. Matará"/>
    <x v="127"/>
    <s v="HI"/>
    <x v="5"/>
    <x v="16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96.61200000000002"/>
    <n v="0.39661200000000002"/>
    <m/>
    <n v="4.9333333333333333E-2"/>
    <n v="4.5833333333333337E-2"/>
    <n v="0"/>
    <n v="9.9999999997635314E-4"/>
    <n v="24"/>
    <s v="BASE DE DATOS"/>
    <m/>
  </r>
  <r>
    <s v="24"/>
    <x v="2"/>
    <s v="ELSE"/>
    <s v="33008600"/>
    <s v="33008600"/>
    <x v="5"/>
    <s v="Grupo 2"/>
    <s v="S"/>
    <n v="0.59199999999999997"/>
    <n v="0.55000000000000004"/>
    <n v="82.15"/>
    <n v="312.17"/>
    <n v="394.32100000000003"/>
    <n v="0"/>
    <n v="734.5"/>
    <n v="9.5"/>
    <m/>
    <m/>
    <x v="0"/>
    <s v="ELSE33008600Grupo 2HI"/>
    <s v="Electro Sur Este S. A."/>
    <x v="3"/>
    <x v="3"/>
    <s v="C. H. Matará"/>
    <x v="127"/>
    <s v="HI"/>
    <x v="5"/>
    <x v="17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94.32100000000003"/>
    <n v="0.39432100000000003"/>
    <m/>
    <n v="4.9333333333333333E-2"/>
    <n v="4.5833333333333337E-2"/>
    <n v="0"/>
    <n v="-9.9999999997635314E-4"/>
    <n v="24"/>
    <s v="BASE DE DATOS"/>
    <m/>
  </r>
  <r>
    <s v="24"/>
    <x v="2"/>
    <s v="ELSE"/>
    <s v="33008600"/>
    <s v="33008600"/>
    <x v="5"/>
    <s v="Grupo 3"/>
    <s v="S"/>
    <n v="0.42"/>
    <n v="0.42"/>
    <n v="57.981999999999999"/>
    <n v="220.333"/>
    <n v="278.315"/>
    <n v="2"/>
    <n v="732.5"/>
    <n v="9.5"/>
    <m/>
    <m/>
    <x v="0"/>
    <s v="ELSE33008600Grupo 3HI"/>
    <s v="Electro Sur Este S. A."/>
    <x v="3"/>
    <x v="3"/>
    <s v="C. H. Matará"/>
    <x v="127"/>
    <s v="HI"/>
    <x v="5"/>
    <x v="176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278.315"/>
    <n v="0.27831499999999998"/>
    <m/>
    <n v="3.4999999999999996E-2"/>
    <n v="3.4999999999999996E-2"/>
    <n v="0"/>
    <n v="0"/>
    <n v="24"/>
    <s v="BASE DE DATOS"/>
    <m/>
  </r>
  <r>
    <s v="24"/>
    <x v="2"/>
    <s v="ELSE"/>
    <s v="33009600"/>
    <s v="33009600"/>
    <x v="5"/>
    <s v="Francis I"/>
    <s v="S"/>
    <n v="0.2"/>
    <n v="0.2"/>
    <n v="26.285"/>
    <n v="99.882999999999996"/>
    <n v="126.16800000000001"/>
    <n v="0"/>
    <n v="732.25"/>
    <n v="11.75"/>
    <m/>
    <m/>
    <x v="0"/>
    <s v="ELSE33009600Francis IHI"/>
    <s v="Electro Sur Este S. A."/>
    <x v="3"/>
    <x v="3"/>
    <s v="C. H. Vilcabamba"/>
    <x v="128"/>
    <s v="HI"/>
    <x v="5"/>
    <x v="267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26.16800000000001"/>
    <n v="0.126168"/>
    <m/>
    <n v="1.6666666666666666E-2"/>
    <n v="1.6666666666666666E-2"/>
    <n v="0"/>
    <n v="-1.4210854715202004E-14"/>
    <n v="24"/>
    <s v="BASE DE DATOS"/>
    <m/>
  </r>
  <r>
    <s v="24"/>
    <x v="2"/>
    <s v="ELSE"/>
    <s v="33009600"/>
    <s v="33009600"/>
    <x v="5"/>
    <s v="Francis II"/>
    <s v="S"/>
    <n v="0.2"/>
    <n v="0.2"/>
    <n v="25.731000000000002"/>
    <n v="97.778000000000006"/>
    <n v="123.508"/>
    <n v="0"/>
    <n v="730.5"/>
    <n v="13.5"/>
    <m/>
    <m/>
    <x v="0"/>
    <s v="ELSE33009600Francis IIHI"/>
    <s v="Electro Sur Este S. A."/>
    <x v="3"/>
    <x v="3"/>
    <s v="C. H. Vilcabamba"/>
    <x v="128"/>
    <s v="HI"/>
    <x v="5"/>
    <x v="268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23.508"/>
    <n v="0.12350799999999999"/>
    <m/>
    <n v="1.6666666666666666E-2"/>
    <n v="1.6666666666666666E-2"/>
    <n v="0"/>
    <n v="1.0000000000189857E-3"/>
    <n v="24"/>
    <s v="BASE DE DATOS"/>
    <m/>
  </r>
  <r>
    <s v="24"/>
    <x v="2"/>
    <s v="ELSE"/>
    <s v="33010600"/>
    <s v="33010600"/>
    <x v="5"/>
    <s v="Pelton"/>
    <s v="S"/>
    <n v="1.6"/>
    <n v="1.5"/>
    <n v="109.14700000000001"/>
    <n v="414.75799999999998"/>
    <n v="523.90499999999997"/>
    <n v="0"/>
    <n v="556.75"/>
    <n v="187.25"/>
    <m/>
    <m/>
    <x v="0"/>
    <s v="ELSE33010600PeltonHI"/>
    <s v="Electro Sur Este S. A."/>
    <x v="3"/>
    <x v="3"/>
    <s v="C. H. Mancahuara"/>
    <x v="129"/>
    <s v="HI"/>
    <x v="5"/>
    <x v="269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523.90499999999997"/>
    <n v="0.52390499999999995"/>
    <m/>
    <n v="0.13333333333333333"/>
    <n v="0.125"/>
    <n v="0"/>
    <n v="0"/>
    <n v="24"/>
    <s v="BASE DE DATOS"/>
    <m/>
  </r>
  <r>
    <s v="24"/>
    <x v="2"/>
    <s v="ELSE"/>
    <s v="33010600"/>
    <s v="33010600"/>
    <x v="5"/>
    <s v="Pelton 2"/>
    <s v="S"/>
    <n v="1.6"/>
    <n v="1.5"/>
    <n v="195.047"/>
    <n v="741.17700000000002"/>
    <n v="936.22400000000005"/>
    <n v="0"/>
    <n v="717.25"/>
    <n v="26.75"/>
    <m/>
    <m/>
    <x v="0"/>
    <s v="ELSE33010600Pelton 2HI"/>
    <s v="Electro Sur Este S. A."/>
    <x v="3"/>
    <x v="3"/>
    <s v="C. H. Mancahuara"/>
    <x v="129"/>
    <s v="HI"/>
    <x v="5"/>
    <x v="270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936.22400000000005"/>
    <n v="0.93622400000000006"/>
    <m/>
    <n v="0.13333333333333333"/>
    <n v="0.125"/>
    <n v="0"/>
    <n v="0"/>
    <n v="24"/>
    <s v="BASE DE DATOS"/>
    <m/>
  </r>
  <r>
    <s v="24"/>
    <x v="2"/>
    <s v="ELSE"/>
    <s v="00400000"/>
    <s v="00400000"/>
    <x v="5"/>
    <s v="Grupo 1"/>
    <s v="S"/>
    <n v="0.312"/>
    <n v="0.28999999999999998"/>
    <n v="31.93"/>
    <n v="121.33499999999999"/>
    <n v="153.26499999999999"/>
    <n v="0"/>
    <n v="527.25"/>
    <n v="216.75"/>
    <m/>
    <m/>
    <x v="0"/>
    <s v="ELSE00400000Grupo 1HI"/>
    <s v="Electro Sur Este S. A."/>
    <x v="3"/>
    <x v="3"/>
    <s v="C. H. Hercca"/>
    <x v="130"/>
    <s v="HI"/>
    <x v="5"/>
    <x v="16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153.26499999999999"/>
    <n v="0.15326499999999998"/>
    <m/>
    <n v="2.5999999999999999E-2"/>
    <n v="2.4166666666666666E-2"/>
    <n v="0"/>
    <n v="0"/>
    <n v="24"/>
    <s v="BASE DE DATOS"/>
    <m/>
  </r>
  <r>
    <s v="24"/>
    <x v="2"/>
    <s v="ELSE"/>
    <s v="00400000"/>
    <s v="00400000"/>
    <x v="5"/>
    <s v="Grupo 2"/>
    <s v="S"/>
    <n v="0.312"/>
    <n v="0.28999999999999998"/>
    <n v="31.907"/>
    <n v="121.247"/>
    <n v="153.154"/>
    <n v="0"/>
    <n v="527.5"/>
    <n v="216.5"/>
    <m/>
    <m/>
    <x v="0"/>
    <s v="ELSE00400000Grupo 2HI"/>
    <s v="Electro Sur Este S. A."/>
    <x v="3"/>
    <x v="3"/>
    <s v="C. H. Hercca"/>
    <x v="130"/>
    <s v="HI"/>
    <x v="5"/>
    <x v="17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153.154"/>
    <n v="0.15315399999999998"/>
    <m/>
    <n v="2.5999999999999999E-2"/>
    <n v="2.4166666666666666E-2"/>
    <n v="0"/>
    <n v="0"/>
    <n v="24"/>
    <s v="BASE DE DATOS"/>
    <m/>
  </r>
  <r>
    <s v="24"/>
    <x v="2"/>
    <s v="ELSE"/>
    <s v="00400000"/>
    <s v="00400000"/>
    <x v="5"/>
    <s v="Grupo 3"/>
    <s v="S"/>
    <n v="0.41599999999999998"/>
    <n v="0.41"/>
    <n v="45.886000000000003"/>
    <n v="174.36699999999999"/>
    <n v="220.25299999999999"/>
    <n v="0"/>
    <n v="526"/>
    <n v="218"/>
    <m/>
    <m/>
    <x v="0"/>
    <s v="ELSE00400000Grupo 3HI"/>
    <s v="Electro Sur Este S. A."/>
    <x v="3"/>
    <x v="3"/>
    <s v="C. H. Hercca"/>
    <x v="130"/>
    <s v="HI"/>
    <x v="5"/>
    <x v="176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20.25299999999999"/>
    <n v="0.22025299999999998"/>
    <m/>
    <n v="3.4666666666666665E-2"/>
    <n v="3.4166666666666665E-2"/>
    <n v="0"/>
    <n v="0"/>
    <n v="24"/>
    <s v="BASE DE DATOS"/>
    <m/>
  </r>
  <r>
    <s v="24"/>
    <x v="2"/>
    <s v="ELSE"/>
    <s v="51013098"/>
    <s v="51013098"/>
    <x v="5"/>
    <s v="Grupo 1"/>
    <s v="S"/>
    <n v="0.5"/>
    <n v="0.5"/>
    <n v="65.141000000000005"/>
    <n v="247.536"/>
    <n v="312.67700000000002"/>
    <n v="0"/>
    <n v="732"/>
    <n v="12"/>
    <m/>
    <m/>
    <x v="0"/>
    <s v="ELSE51013098Grupo 1HI"/>
    <s v="Electro Sur Este S. A."/>
    <x v="3"/>
    <x v="3"/>
    <s v="C. H. Chuyapi"/>
    <x v="131"/>
    <s v="HI"/>
    <x v="5"/>
    <x v="16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312.67700000000002"/>
    <n v="0.31267700000000004"/>
    <m/>
    <n v="4.1666666666666664E-2"/>
    <n v="4.1666666666666664E-2"/>
    <n v="0"/>
    <n v="0"/>
    <n v="24"/>
    <s v="BASE DE DATOS"/>
    <m/>
  </r>
  <r>
    <s v="24"/>
    <x v="2"/>
    <s v="ELSE"/>
    <s v="51013098"/>
    <s v="51013098"/>
    <x v="5"/>
    <s v="Grupo 2"/>
    <s v="S"/>
    <n v="0.5"/>
    <n v="0.5"/>
    <n v="69.403999999999996"/>
    <n v="263.73500000000001"/>
    <n v="333.13900000000001"/>
    <n v="0"/>
    <n v="737.25"/>
    <n v="6.75"/>
    <m/>
    <m/>
    <x v="0"/>
    <s v="ELSE51013098Grupo 2HI"/>
    <s v="Electro Sur Este S. A."/>
    <x v="3"/>
    <x v="3"/>
    <s v="C. H. Chuyapi"/>
    <x v="131"/>
    <s v="HI"/>
    <x v="5"/>
    <x v="17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333.13900000000001"/>
    <n v="0.33313900000000002"/>
    <m/>
    <n v="4.1666666666666664E-2"/>
    <n v="4.1666666666666664E-2"/>
    <n v="0"/>
    <n v="0"/>
    <n v="24"/>
    <s v="BASE DE DATOS"/>
    <m/>
  </r>
  <r>
    <s v="24"/>
    <x v="2"/>
    <s v="ELSE"/>
    <s v="51013098"/>
    <s v="51013098"/>
    <x v="5"/>
    <s v="Grupo 3"/>
    <s v="S"/>
    <n v="0.5"/>
    <n v="0.4"/>
    <n v="33.085999999999999"/>
    <n v="125.72499999999999"/>
    <n v="158.81100000000001"/>
    <n v="0"/>
    <n v="719.5"/>
    <n v="24.5"/>
    <m/>
    <m/>
    <x v="0"/>
    <s v="ELSE51013098Grupo 3HI"/>
    <s v="Electro Sur Este S. A."/>
    <x v="3"/>
    <x v="3"/>
    <s v="C. H. Chuyapi"/>
    <x v="131"/>
    <s v="HI"/>
    <x v="5"/>
    <x v="176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158.81100000000001"/>
    <n v="0.15881100000000001"/>
    <m/>
    <n v="4.1666666666666664E-2"/>
    <n v="3.3333333333333333E-2"/>
    <n v="0"/>
    <n v="-2.8421709430404007E-14"/>
    <n v="24"/>
    <s v="BASE DE DATOS"/>
    <m/>
  </r>
  <r>
    <s v="24"/>
    <x v="3"/>
    <s v="ELSE"/>
    <s v="33006600"/>
    <s v="33006600"/>
    <x v="5"/>
    <s v="Grupo 1"/>
    <s v="S"/>
    <n v="0.16"/>
    <n v="0.13"/>
    <n v="18.936"/>
    <n v="71.956000000000003"/>
    <n v="90.891999999999996"/>
    <n v="0"/>
    <n v="720"/>
    <n v="0"/>
    <m/>
    <m/>
    <x v="0"/>
    <s v="ELSE33006600Grupo 1HI"/>
    <s v="Electro Sur Este S. A."/>
    <x v="3"/>
    <x v="3"/>
    <s v="C. H. Huancaray"/>
    <x v="125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90.891999999999996"/>
    <n v="9.0892000000000001E-2"/>
    <m/>
    <n v="1.3333333333333334E-2"/>
    <n v="1.1250000000000001E-2"/>
    <n v="0"/>
    <n v="0"/>
    <n v="24"/>
    <s v="BASE DE DATOS"/>
    <m/>
  </r>
  <r>
    <s v="24"/>
    <x v="3"/>
    <s v="ELSE"/>
    <s v="33006600"/>
    <s v="33006600"/>
    <x v="5"/>
    <s v="Grupo 2"/>
    <s v="S"/>
    <n v="0.42"/>
    <n v="0.42"/>
    <n v="59.405999999999999"/>
    <n v="225.74199999999999"/>
    <n v="285.14800000000002"/>
    <n v="5.75"/>
    <n v="714.25"/>
    <n v="0"/>
    <m/>
    <m/>
    <x v="0"/>
    <s v="ELSE33006600Grupo 2HI"/>
    <s v="Electro Sur Este S. A."/>
    <x v="3"/>
    <x v="3"/>
    <s v="C. H. Huancaray"/>
    <x v="125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285.14800000000002"/>
    <n v="0.28514800000000001"/>
    <m/>
    <n v="3.4999999999999996E-2"/>
    <n v="3.4999999999999996E-2"/>
    <n v="0"/>
    <n v="-5.6843418860808015E-14"/>
    <n v="24"/>
    <s v="BASE DE DATOS"/>
    <m/>
  </r>
  <r>
    <s v="24"/>
    <x v="3"/>
    <s v="ELSE"/>
    <s v="33007600"/>
    <s v="33007600"/>
    <x v="5"/>
    <s v="Grupo 1"/>
    <s v="S"/>
    <n v="0.96599999999999997"/>
    <n v="0.96"/>
    <n v="136.667"/>
    <n v="519.33600000000001"/>
    <n v="656.00400000000002"/>
    <n v="10.25"/>
    <n v="709.75"/>
    <n v="0"/>
    <m/>
    <m/>
    <x v="0"/>
    <s v="ELSE33007600Grupo 1HI"/>
    <s v="Electro Sur Este S. A."/>
    <x v="3"/>
    <x v="3"/>
    <s v="C. H. Chumbao"/>
    <x v="126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656.00400000000002"/>
    <n v="0.65600400000000003"/>
    <m/>
    <n v="8.0500000000000002E-2"/>
    <n v="0.08"/>
    <n v="0"/>
    <n v="-9.9999999997635314E-4"/>
    <n v="24"/>
    <s v="BASE DE DATOS"/>
    <m/>
  </r>
  <r>
    <s v="24"/>
    <x v="3"/>
    <s v="ELSE"/>
    <s v="33007600"/>
    <s v="33007600"/>
    <x v="5"/>
    <s v="Grupo 2"/>
    <s v="S"/>
    <n v="0.96599999999999997"/>
    <n v="0.97"/>
    <n v="135.24"/>
    <n v="513.91"/>
    <n v="649.15"/>
    <n v="13.25"/>
    <n v="706.75"/>
    <n v="0"/>
    <m/>
    <m/>
    <x v="0"/>
    <s v="ELSE33007600Grupo 2HI"/>
    <s v="Electro Sur Este S. A."/>
    <x v="3"/>
    <x v="3"/>
    <s v="C. H. Chumbao"/>
    <x v="126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649.15"/>
    <n v="0.64915"/>
    <m/>
    <n v="8.0500000000000002E-2"/>
    <n v="8.0833333333333326E-2"/>
    <n v="0"/>
    <n v="0"/>
    <n v="24"/>
    <s v="BASE DE DATOS"/>
    <m/>
  </r>
  <r>
    <s v="24"/>
    <x v="3"/>
    <s v="ELSE"/>
    <s v="33008600"/>
    <s v="33008600"/>
    <x v="5"/>
    <s v="Grupo 1"/>
    <s v="S"/>
    <n v="0.59199999999999997"/>
    <n v="0.55000000000000004"/>
    <n v="81.688999999999993"/>
    <n v="310.42"/>
    <n v="392.10899999999998"/>
    <n v="0"/>
    <n v="717.75"/>
    <n v="2.25"/>
    <m/>
    <m/>
    <x v="0"/>
    <s v="ELSE33008600Grupo 1HI"/>
    <s v="Electro Sur Este S. A."/>
    <x v="3"/>
    <x v="3"/>
    <s v="C. H. Matará"/>
    <x v="127"/>
    <s v="HI"/>
    <x v="5"/>
    <x v="16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92.10899999999998"/>
    <n v="0.39210899999999999"/>
    <m/>
    <n v="4.9333333333333333E-2"/>
    <n v="4.5833333333333337E-2"/>
    <n v="0"/>
    <n v="5.6843418860808015E-14"/>
    <n v="24"/>
    <s v="BASE DE DATOS"/>
    <m/>
  </r>
  <r>
    <s v="24"/>
    <x v="3"/>
    <s v="ELSE"/>
    <s v="33008600"/>
    <s v="33008600"/>
    <x v="5"/>
    <s v="Grupo 2"/>
    <s v="S"/>
    <n v="0.59199999999999997"/>
    <n v="0.55000000000000004"/>
    <n v="81.287999999999997"/>
    <n v="308.89499999999998"/>
    <n v="390.18299999999999"/>
    <n v="0"/>
    <n v="715.75"/>
    <n v="4.25"/>
    <m/>
    <m/>
    <x v="0"/>
    <s v="ELSE33008600Grupo 2HI"/>
    <s v="Electro Sur Este S. A."/>
    <x v="3"/>
    <x v="3"/>
    <s v="C. H. Matará"/>
    <x v="127"/>
    <s v="HI"/>
    <x v="5"/>
    <x v="17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90.18299999999999"/>
    <n v="0.390183"/>
    <m/>
    <n v="4.9333333333333333E-2"/>
    <n v="4.5833333333333337E-2"/>
    <n v="0"/>
    <n v="0"/>
    <n v="24"/>
    <s v="BASE DE DATOS"/>
    <m/>
  </r>
  <r>
    <s v="24"/>
    <x v="3"/>
    <s v="ELSE"/>
    <s v="33008600"/>
    <s v="33008600"/>
    <x v="5"/>
    <s v="Grupo 3"/>
    <s v="S"/>
    <n v="0.42"/>
    <n v="0.42"/>
    <n v="58.093000000000004"/>
    <n v="220.75299999999999"/>
    <n v="278.846"/>
    <n v="0"/>
    <n v="716.25"/>
    <n v="3.75"/>
    <m/>
    <m/>
    <x v="0"/>
    <s v="ELSE33008600Grupo 3HI"/>
    <s v="Electro Sur Este S. A."/>
    <x v="3"/>
    <x v="3"/>
    <s v="C. H. Matará"/>
    <x v="127"/>
    <s v="HI"/>
    <x v="5"/>
    <x v="176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278.846"/>
    <n v="0.27884599999999998"/>
    <m/>
    <n v="3.4999999999999996E-2"/>
    <n v="3.4999999999999996E-2"/>
    <n v="0"/>
    <n v="0"/>
    <n v="24"/>
    <s v="BASE DE DATOS"/>
    <m/>
  </r>
  <r>
    <s v="24"/>
    <x v="3"/>
    <s v="ELSE"/>
    <s v="33009600"/>
    <s v="33009600"/>
    <x v="5"/>
    <s v="Francis I"/>
    <s v="S"/>
    <n v="0.2"/>
    <n v="0.2"/>
    <n v="26.805"/>
    <n v="101.861"/>
    <n v="128.666"/>
    <n v="0"/>
    <n v="714.25"/>
    <n v="5.75"/>
    <m/>
    <m/>
    <x v="0"/>
    <s v="ELSE33009600Francis IHI"/>
    <s v="Electro Sur Este S. A."/>
    <x v="3"/>
    <x v="3"/>
    <s v="C. H. Vilcabamba"/>
    <x v="128"/>
    <s v="HI"/>
    <x v="5"/>
    <x v="267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28.666"/>
    <n v="0.128666"/>
    <m/>
    <n v="1.6666666666666666E-2"/>
    <n v="1.6666666666666666E-2"/>
    <n v="0"/>
    <n v="0"/>
    <n v="24"/>
    <s v="BASE DE DATOS"/>
    <m/>
  </r>
  <r>
    <s v="24"/>
    <x v="3"/>
    <s v="ELSE"/>
    <s v="33009600"/>
    <s v="33009600"/>
    <x v="5"/>
    <s v="Francis II"/>
    <s v="S"/>
    <n v="0.2"/>
    <n v="0.2"/>
    <n v="26.210999999999999"/>
    <n v="99.6"/>
    <n v="125.81100000000001"/>
    <n v="0"/>
    <n v="711.55"/>
    <n v="8.4499999999999993"/>
    <m/>
    <m/>
    <x v="0"/>
    <s v="ELSE33009600Francis IIHI"/>
    <s v="Electro Sur Este S. A."/>
    <x v="3"/>
    <x v="3"/>
    <s v="C. H. Vilcabamba"/>
    <x v="128"/>
    <s v="HI"/>
    <x v="5"/>
    <x v="268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25.81100000000001"/>
    <n v="0.12581100000000001"/>
    <m/>
    <n v="1.6666666666666666E-2"/>
    <n v="1.6666666666666666E-2"/>
    <n v="0"/>
    <n v="-1.4210854715202004E-14"/>
    <n v="24"/>
    <s v="BASE DE DATOS"/>
    <m/>
  </r>
  <r>
    <s v="24"/>
    <x v="3"/>
    <s v="ELSE"/>
    <s v="33010600"/>
    <s v="33010600"/>
    <x v="5"/>
    <s v="Pelton"/>
    <s v="S"/>
    <n v="1.6"/>
    <n v="1.5"/>
    <n v="107.047"/>
    <n v="406.779"/>
    <n v="513.82600000000002"/>
    <n v="0"/>
    <n v="673.5"/>
    <n v="46.5"/>
    <m/>
    <m/>
    <x v="0"/>
    <s v="ELSE33010600PeltonHI"/>
    <s v="Electro Sur Este S. A."/>
    <x v="3"/>
    <x v="3"/>
    <s v="C. H. Mancahuara"/>
    <x v="129"/>
    <s v="HI"/>
    <x v="5"/>
    <x v="269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513.82600000000002"/>
    <n v="0.513826"/>
    <m/>
    <n v="0.13333333333333333"/>
    <n v="0.125"/>
    <n v="0"/>
    <n v="0"/>
    <n v="24"/>
    <s v="BASE DE DATOS"/>
    <m/>
  </r>
  <r>
    <s v="24"/>
    <x v="3"/>
    <s v="ELSE"/>
    <s v="33010600"/>
    <s v="33010600"/>
    <x v="5"/>
    <s v="Pelton 2"/>
    <s v="S"/>
    <n v="1.6"/>
    <n v="1.5"/>
    <n v="170.648"/>
    <n v="648.46299999999997"/>
    <n v="819.11099999999999"/>
    <n v="0"/>
    <n v="701.25"/>
    <n v="18.75"/>
    <m/>
    <m/>
    <x v="0"/>
    <s v="ELSE33010600Pelton 2HI"/>
    <s v="Electro Sur Este S. A."/>
    <x v="3"/>
    <x v="3"/>
    <s v="C. H. Mancahuara"/>
    <x v="129"/>
    <s v="HI"/>
    <x v="5"/>
    <x v="270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819.11099999999999"/>
    <n v="0.81911100000000003"/>
    <m/>
    <n v="0.13333333333333333"/>
    <n v="0.125"/>
    <n v="0"/>
    <n v="0"/>
    <n v="24"/>
    <s v="BASE DE DATOS"/>
    <m/>
  </r>
  <r>
    <s v="24"/>
    <x v="3"/>
    <s v="ELSE"/>
    <s v="00400000"/>
    <s v="00400000"/>
    <x v="5"/>
    <s v="Grupo 1"/>
    <s v="S"/>
    <n v="0.312"/>
    <n v="0.28999999999999998"/>
    <n v="43.156999999999996"/>
    <n v="163.99799999999999"/>
    <n v="207.155"/>
    <n v="0"/>
    <n v="711.25"/>
    <n v="8.75"/>
    <m/>
    <m/>
    <x v="0"/>
    <s v="ELSE00400000Grupo 1HI"/>
    <s v="Electro Sur Este S. A."/>
    <x v="3"/>
    <x v="3"/>
    <s v="C. H. Hercca"/>
    <x v="130"/>
    <s v="HI"/>
    <x v="5"/>
    <x v="16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07.155"/>
    <n v="0.20715500000000001"/>
    <m/>
    <n v="2.5999999999999999E-2"/>
    <n v="2.4166666666666666E-2"/>
    <n v="0"/>
    <n v="-2.8421709430404007E-14"/>
    <n v="24"/>
    <s v="BASE DE DATOS"/>
    <m/>
  </r>
  <r>
    <s v="24"/>
    <x v="3"/>
    <s v="ELSE"/>
    <s v="00400000"/>
    <s v="00400000"/>
    <x v="5"/>
    <s v="Grupo 2"/>
    <s v="S"/>
    <n v="0.312"/>
    <n v="0.28999999999999998"/>
    <n v="42.905000000000001"/>
    <n v="163.03800000000001"/>
    <n v="205.94300000000001"/>
    <n v="0"/>
    <n v="711.25"/>
    <n v="8.75"/>
    <m/>
    <m/>
    <x v="0"/>
    <s v="ELSE00400000Grupo 2HI"/>
    <s v="Electro Sur Este S. A."/>
    <x v="3"/>
    <x v="3"/>
    <s v="C. H. Hercca"/>
    <x v="130"/>
    <s v="HI"/>
    <x v="5"/>
    <x v="17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05.94300000000001"/>
    <n v="0.20594300000000001"/>
    <m/>
    <n v="2.5999999999999999E-2"/>
    <n v="2.4166666666666666E-2"/>
    <n v="0"/>
    <n v="0"/>
    <n v="24"/>
    <s v="BASE DE DATOS"/>
    <m/>
  </r>
  <r>
    <s v="24"/>
    <x v="3"/>
    <s v="ELSE"/>
    <s v="00400000"/>
    <s v="00400000"/>
    <x v="5"/>
    <s v="Grupo 3"/>
    <s v="S"/>
    <n v="0.41599999999999998"/>
    <n v="0.41"/>
    <n v="62.040999999999997"/>
    <n v="235.75700000000001"/>
    <n v="297.798"/>
    <n v="0"/>
    <n v="711.7"/>
    <n v="8.3000000000000007"/>
    <m/>
    <m/>
    <x v="0"/>
    <s v="ELSE00400000Grupo 3HI"/>
    <s v="Electro Sur Este S. A."/>
    <x v="3"/>
    <x v="3"/>
    <s v="C. H. Hercca"/>
    <x v="130"/>
    <s v="HI"/>
    <x v="5"/>
    <x v="176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97.798"/>
    <n v="0.29779800000000001"/>
    <m/>
    <n v="3.4666666666666665E-2"/>
    <n v="3.4166666666666665E-2"/>
    <n v="0"/>
    <n v="0"/>
    <n v="24"/>
    <s v="BASE DE DATOS"/>
    <m/>
  </r>
  <r>
    <s v="24"/>
    <x v="3"/>
    <s v="ELSE"/>
    <s v="51013098"/>
    <s v="51013098"/>
    <x v="5"/>
    <s v="Grupo 1"/>
    <s v="S"/>
    <n v="0.5"/>
    <n v="0.5"/>
    <n v="55.854999999999997"/>
    <n v="212.24799999999999"/>
    <n v="268.10300000000001"/>
    <n v="0"/>
    <n v="690.55"/>
    <n v="29.45"/>
    <m/>
    <m/>
    <x v="0"/>
    <s v="ELSE51013098Grupo 1HI"/>
    <s v="Electro Sur Este S. A."/>
    <x v="3"/>
    <x v="3"/>
    <s v="C. H. Chuyapi"/>
    <x v="131"/>
    <s v="HI"/>
    <x v="5"/>
    <x v="16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268.10300000000001"/>
    <n v="0.26810300000000004"/>
    <m/>
    <n v="4.1666666666666664E-2"/>
    <n v="4.1666666666666664E-2"/>
    <n v="0"/>
    <n v="0"/>
    <n v="24"/>
    <s v="BASE DE DATOS"/>
    <m/>
  </r>
  <r>
    <s v="24"/>
    <x v="3"/>
    <s v="ELSE"/>
    <s v="51013098"/>
    <s v="51013098"/>
    <x v="5"/>
    <s v="Grupo 2"/>
    <s v="S"/>
    <n v="0.5"/>
    <n v="0.5"/>
    <n v="60.545000000000002"/>
    <n v="230.07300000000001"/>
    <n v="290.61799999999999"/>
    <n v="0"/>
    <n v="690.85"/>
    <n v="29.15"/>
    <m/>
    <m/>
    <x v="0"/>
    <s v="ELSE51013098Grupo 2HI"/>
    <s v="Electro Sur Este S. A."/>
    <x v="3"/>
    <x v="3"/>
    <s v="C. H. Chuyapi"/>
    <x v="131"/>
    <s v="HI"/>
    <x v="5"/>
    <x v="17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290.61799999999999"/>
    <n v="0.29061799999999999"/>
    <m/>
    <n v="4.1666666666666664E-2"/>
    <n v="4.1666666666666664E-2"/>
    <n v="0"/>
    <n v="0"/>
    <n v="24"/>
    <s v="BASE DE DATOS"/>
    <m/>
  </r>
  <r>
    <s v="24"/>
    <x v="3"/>
    <s v="ELSE"/>
    <s v="51013098"/>
    <s v="51013098"/>
    <x v="5"/>
    <s v="Grupo 3"/>
    <s v="S"/>
    <n v="0.5"/>
    <n v="0.4"/>
    <n v="8.9480000000000004"/>
    <n v="34.000999999999998"/>
    <n v="42.948999999999998"/>
    <n v="0"/>
    <n v="220.55"/>
    <n v="499.45"/>
    <m/>
    <m/>
    <x v="0"/>
    <s v="ELSE51013098Grupo 3HI"/>
    <s v="Electro Sur Este S. A."/>
    <x v="3"/>
    <x v="3"/>
    <s v="C. H. Chuyapi"/>
    <x v="131"/>
    <s v="HI"/>
    <x v="5"/>
    <x v="176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42.948999999999998"/>
    <n v="4.2949000000000001E-2"/>
    <m/>
    <n v="4.1666666666666664E-2"/>
    <n v="3.3333333333333333E-2"/>
    <n v="0"/>
    <n v="0"/>
    <n v="24"/>
    <s v="BASE DE DATOS"/>
    <m/>
  </r>
  <r>
    <s v="24"/>
    <x v="3"/>
    <s v="UCAYAL"/>
    <s v="33031200"/>
    <s v="33031200"/>
    <x v="5"/>
    <s v="Grupo 1"/>
    <s v="S"/>
    <n v="0.24"/>
    <n v="0.23"/>
    <n v="32.798000000000002"/>
    <n v="122.785"/>
    <n v="155.583"/>
    <n v="0"/>
    <n v="715"/>
    <n v="0"/>
    <m/>
    <m/>
    <x v="0"/>
    <s v="UCAYAL33031200Grupo 1HI"/>
    <s v="Electro Ucayali S.A."/>
    <x v="4"/>
    <x v="4"/>
    <s v="C.H. CANUJA"/>
    <x v="132"/>
    <s v="HI"/>
    <x v="5"/>
    <x v="16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155.583"/>
    <n v="0.155583"/>
    <m/>
    <n v="0.02"/>
    <n v="1.9166666666666669E-2"/>
    <n v="0"/>
    <n v="0"/>
    <n v="25"/>
    <s v="BASE DE DATOS"/>
    <m/>
  </r>
  <r>
    <s v="24"/>
    <x v="3"/>
    <s v="UCAYAL"/>
    <s v="33031200"/>
    <s v="33031200"/>
    <x v="5"/>
    <s v="Grupo 2"/>
    <s v="S"/>
    <n v="0.13"/>
    <n v="0.12"/>
    <n v="1.6870000000000001"/>
    <n v="6.1929999999999996"/>
    <n v="7.88"/>
    <n v="0"/>
    <n v="343"/>
    <n v="0"/>
    <m/>
    <m/>
    <x v="0"/>
    <s v="UCAYAL33031200Grupo 2HI"/>
    <s v="Electro Ucayali S.A."/>
    <x v="4"/>
    <x v="4"/>
    <s v="C.H. CANUJA"/>
    <x v="132"/>
    <s v="HI"/>
    <x v="5"/>
    <x v="17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7.88"/>
    <n v="7.8799999999999999E-3"/>
    <m/>
    <n v="1.0833333333333334E-2"/>
    <n v="0.01"/>
    <n v="0"/>
    <n v="0"/>
    <n v="25"/>
    <s v="BASE DE DATOS"/>
    <m/>
  </r>
  <r>
    <s v="24"/>
    <x v="3"/>
    <s v="UCAYAL"/>
    <s v="33031200"/>
    <s v="33031200"/>
    <x v="5"/>
    <s v="Grupo 3"/>
    <s v="S"/>
    <n v="0.5"/>
    <n v="0.48"/>
    <n v="72.793000000000006"/>
    <n v="274.47199999999998"/>
    <n v="347.26499999999999"/>
    <n v="0"/>
    <n v="714"/>
    <n v="0"/>
    <m/>
    <m/>
    <x v="0"/>
    <s v="UCAYAL33031200Grupo 3HI"/>
    <s v="Electro Ucayali S.A."/>
    <x v="4"/>
    <x v="4"/>
    <s v="C.H. CANUJA"/>
    <x v="132"/>
    <s v="HI"/>
    <x v="5"/>
    <x v="176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347.26499999999999"/>
    <n v="0.34726499999999999"/>
    <m/>
    <n v="4.1666666666666664E-2"/>
    <n v="0.04"/>
    <n v="0"/>
    <n v="0"/>
    <n v="25"/>
    <s v="BASE DE DATOS"/>
    <m/>
  </r>
  <r>
    <s v="24"/>
    <x v="3"/>
    <s v="UCAYAL"/>
    <s v="51027119"/>
    <s v="51027119"/>
    <x v="5"/>
    <s v="690 PANELES FOTOVOL"/>
    <s v="S"/>
    <n v="0.01"/>
    <n v="0.01"/>
    <n v="2.06"/>
    <n v="4.109"/>
    <n v="6.1689999999999996"/>
    <n v="0"/>
    <n v="720"/>
    <n v="0"/>
    <m/>
    <m/>
    <x v="0"/>
    <s v="UCAYAL51027119690 PANELES FOTOVOLHI"/>
    <s v="Electro Ucayali S.A."/>
    <x v="4"/>
    <x v="4"/>
    <s v="C. S. PURUS"/>
    <x v="133"/>
    <s v="FV"/>
    <x v="6"/>
    <x v="271"/>
    <x v="3"/>
    <s v="Instalado"/>
    <s v="Operativo"/>
    <s v="Distribuidora"/>
    <x v="0"/>
    <x v="1"/>
    <x v="1"/>
    <x v="0"/>
    <s v="Estatal"/>
    <s v="UCAYALI"/>
    <s v="UCAYALI"/>
    <s v="PURUS"/>
    <s v="PURUS"/>
    <n v="0"/>
    <x v="9"/>
    <n v="0"/>
    <x v="0"/>
    <x v="0"/>
    <x v="0"/>
    <s v="MWh"/>
    <n v="6.1689999999999996"/>
    <n v="6.169E-3"/>
    <m/>
    <n v="8.3333333333333339E-4"/>
    <n v="8.3333333333333339E-4"/>
    <n v="0"/>
    <n v="8.8817841970012523E-16"/>
    <n v="25"/>
    <s v="BASE DE DATOS"/>
    <m/>
  </r>
  <r>
    <s v="24"/>
    <x v="2"/>
    <s v="ELC"/>
    <s v="31007793"/>
    <s v="31007793"/>
    <x v="5"/>
    <s v="G-1"/>
    <s v="S"/>
    <n v="0.63"/>
    <n v="0.56100000000000005"/>
    <n v="0"/>
    <n v="0"/>
    <n v="0"/>
    <n v="0"/>
    <n v="0"/>
    <n v="0"/>
    <m/>
    <m/>
    <x v="0"/>
    <s v="ELC31007793G-1HI"/>
    <s v="Electro Centro S. A."/>
    <x v="5"/>
    <x v="5"/>
    <s v="C. H. Pichanaki"/>
    <x v="134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0"/>
    <n v="0"/>
    <m/>
    <n v="5.2499999999999998E-2"/>
    <n v="4.6750000000000007E-2"/>
    <n v="0"/>
    <n v="0"/>
    <n v="27"/>
    <s v="BASE DE DATOS"/>
    <m/>
  </r>
  <r>
    <s v="24"/>
    <x v="2"/>
    <s v="ELC"/>
    <s v="31007793"/>
    <s v="31007793"/>
    <x v="5"/>
    <s v="G-2"/>
    <s v="S"/>
    <n v="0.63"/>
    <n v="0.56100000000000005"/>
    <n v="55.960999999999999"/>
    <n v="206.857"/>
    <n v="262.81799999999998"/>
    <n v="0"/>
    <n v="679.18"/>
    <n v="0"/>
    <m/>
    <m/>
    <x v="0"/>
    <s v="ELC31007793G-2HI"/>
    <s v="Electro Centro S. A."/>
    <x v="5"/>
    <x v="5"/>
    <s v="C. H. Pichanaki"/>
    <x v="134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262.81799999999998"/>
    <n v="0.262818"/>
    <m/>
    <n v="5.2499999999999998E-2"/>
    <n v="4.6750000000000007E-2"/>
    <n v="0"/>
    <n v="0"/>
    <n v="27"/>
    <s v="BASE DE DATOS"/>
    <m/>
  </r>
  <r>
    <s v="24"/>
    <x v="2"/>
    <s v="ELC"/>
    <s v="31007893"/>
    <s v="31007893"/>
    <x v="5"/>
    <s v="G-1"/>
    <s v="S"/>
    <n v="0.52"/>
    <n v="0.46"/>
    <n v="48.777000000000001"/>
    <n v="183.86600000000001"/>
    <n v="232.643"/>
    <n v="0"/>
    <n v="725.18"/>
    <n v="0"/>
    <m/>
    <m/>
    <x v="0"/>
    <s v="ELC31007893G-1HI"/>
    <s v="Electro Centro S. A."/>
    <x v="5"/>
    <x v="5"/>
    <s v="C. H. Quicapata"/>
    <x v="135"/>
    <s v="HI"/>
    <x v="5"/>
    <x v="28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232.643"/>
    <n v="0.23264299999999999"/>
    <m/>
    <n v="4.3333333333333335E-2"/>
    <n v="3.8333333333333337E-2"/>
    <n v="0"/>
    <n v="2.8421709430404007E-14"/>
    <n v="27"/>
    <s v="BASE DE DATOS"/>
    <m/>
  </r>
  <r>
    <s v="24"/>
    <x v="2"/>
    <s v="ELC"/>
    <s v="31007893"/>
    <s v="31007893"/>
    <x v="5"/>
    <s v="G-2"/>
    <s v="S"/>
    <n v="0.52"/>
    <n v="0.46"/>
    <n v="62.573999999999998"/>
    <n v="234.71100000000001"/>
    <n v="297.28500000000003"/>
    <n v="0"/>
    <n v="725.08"/>
    <n v="0"/>
    <m/>
    <m/>
    <x v="0"/>
    <s v="ELC31007893G-2HI"/>
    <s v="Electro Centro S. A."/>
    <x v="5"/>
    <x v="5"/>
    <s v="C. H. Quicapata"/>
    <x v="135"/>
    <s v="HI"/>
    <x v="5"/>
    <x v="29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297.28500000000003"/>
    <n v="0.29728500000000002"/>
    <m/>
    <n v="4.3333333333333335E-2"/>
    <n v="3.8333333333333337E-2"/>
    <n v="0"/>
    <n v="0"/>
    <n v="27"/>
    <s v="BASE DE DATOS"/>
    <m/>
  </r>
  <r>
    <s v="24"/>
    <x v="2"/>
    <s v="ELC"/>
    <s v="31007993"/>
    <s v="31007993"/>
    <x v="5"/>
    <s v="G-1"/>
    <s v="S"/>
    <n v="0.25"/>
    <n v="0.25"/>
    <n v="12.010999999999999"/>
    <n v="44.764000000000003"/>
    <n v="56.774999999999999"/>
    <n v="0"/>
    <n v="309.43"/>
    <n v="0"/>
    <m/>
    <m/>
    <x v="0"/>
    <s v="ELC31007993G-1HI"/>
    <s v="Electro Centro S. A."/>
    <x v="5"/>
    <x v="5"/>
    <s v="C. H. Chamisería"/>
    <x v="136"/>
    <s v="HI"/>
    <x v="5"/>
    <x v="28"/>
    <x v="2"/>
    <s v="Instalado"/>
    <s v="Operativo"/>
    <s v="Distribuidora"/>
    <x v="0"/>
    <x v="0"/>
    <x v="1"/>
    <x v="0"/>
    <s v="Estatal"/>
    <s v="JUNIN"/>
    <s v="JUNIN"/>
    <s v="HUANCAYO "/>
    <s v="EL TAMBO"/>
    <n v="0"/>
    <x v="8"/>
    <n v="0"/>
    <x v="0"/>
    <x v="0"/>
    <x v="0"/>
    <s v="MWh"/>
    <n v="56.774999999999999"/>
    <n v="5.6774999999999999E-2"/>
    <m/>
    <n v="2.0833333333333332E-2"/>
    <n v="2.0833333333333332E-2"/>
    <n v="0"/>
    <n v="7.1054273576010019E-15"/>
    <n v="27"/>
    <s v="BASE DE DATOS"/>
    <m/>
  </r>
  <r>
    <s v="24"/>
    <x v="2"/>
    <s v="ELC"/>
    <s v="31008493"/>
    <s v="31008493"/>
    <x v="5"/>
    <s v="G-1"/>
    <s v="S"/>
    <n v="1.92"/>
    <n v="1.675"/>
    <n v="146.87899999999999"/>
    <n v="548.99300000000005"/>
    <n v="695.87199999999996"/>
    <n v="0"/>
    <n v="725.75"/>
    <n v="0"/>
    <m/>
    <m/>
    <x v="0"/>
    <s v="ELC31008493G-1HI"/>
    <s v="Electro Centro S. A."/>
    <x v="5"/>
    <x v="5"/>
    <s v="C. H. Sicaya Huarisca"/>
    <x v="137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695.87199999999996"/>
    <n v="0.69587199999999994"/>
    <m/>
    <n v="0.16"/>
    <n v="0.13958333333333334"/>
    <n v="0"/>
    <n v="1.1368683772161603E-13"/>
    <n v="27"/>
    <s v="BASE DE DATOS"/>
    <m/>
  </r>
  <r>
    <s v="24"/>
    <x v="2"/>
    <s v="ELC"/>
    <s v="31008493"/>
    <s v="31008493"/>
    <x v="5"/>
    <s v="G-2"/>
    <s v="S"/>
    <n v="1.92"/>
    <n v="1.675"/>
    <n v="138.696"/>
    <n v="512.11"/>
    <n v="650.80600000000004"/>
    <n v="0"/>
    <n v="702.27"/>
    <n v="0"/>
    <m/>
    <m/>
    <x v="0"/>
    <s v="ELC31008493G-2HI"/>
    <s v="Electro Centro S. A."/>
    <x v="5"/>
    <x v="5"/>
    <s v="C. H. Sicaya Huarisca"/>
    <x v="137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650.80600000000004"/>
    <n v="0.650806"/>
    <m/>
    <n v="0.16"/>
    <n v="0.13958333333333334"/>
    <n v="0"/>
    <n v="0"/>
    <n v="27"/>
    <s v="BASE DE DATOS"/>
    <m/>
  </r>
  <r>
    <s v="24"/>
    <x v="2"/>
    <s v="ELC"/>
    <s v="31008893"/>
    <s v="31008893"/>
    <x v="5"/>
    <s v="G-1"/>
    <s v="S"/>
    <n v="1.46"/>
    <n v="1.34"/>
    <n v="138.09100000000001"/>
    <n v="502.98899999999998"/>
    <n v="641.08000000000004"/>
    <n v="0"/>
    <n v="725.72"/>
    <n v="0"/>
    <m/>
    <m/>
    <x v="0"/>
    <s v="ELC31008893G-1HI"/>
    <s v="Electro Centro S. A."/>
    <x v="5"/>
    <x v="5"/>
    <s v="C. H. Ingenio"/>
    <x v="138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INGENIO"/>
    <n v="0"/>
    <x v="8"/>
    <n v="0"/>
    <x v="0"/>
    <x v="0"/>
    <x v="0"/>
    <s v="MWh"/>
    <n v="641.08000000000004"/>
    <n v="0.64108000000000009"/>
    <m/>
    <n v="0.12166666666666666"/>
    <n v="0.11166666666666668"/>
    <n v="0"/>
    <n v="-1.1368683772161603E-13"/>
    <n v="27"/>
    <s v="BASE DE DATOS"/>
    <m/>
  </r>
  <r>
    <s v="24"/>
    <x v="2"/>
    <s v="ELC"/>
    <s v="31009293"/>
    <s v="31009293"/>
    <x v="5"/>
    <s v="G-1"/>
    <s v="S"/>
    <n v="0.32"/>
    <n v="0.32"/>
    <n v="31.111000000000001"/>
    <n v="116.02200000000001"/>
    <n v="147.13300000000001"/>
    <n v="0"/>
    <n v="594"/>
    <n v="0"/>
    <m/>
    <m/>
    <x v="0"/>
    <s v="ELC31009293G-1HI"/>
    <s v="Electro Centro S. A."/>
    <x v="5"/>
    <x v="5"/>
    <s v="C. H. Chanchamayo"/>
    <x v="139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147.13300000000001"/>
    <n v="0.14713300000000001"/>
    <m/>
    <n v="2.6666666666666668E-2"/>
    <n v="2.6666666666666668E-2"/>
    <n v="0"/>
    <n v="0"/>
    <n v="27"/>
    <s v="BASE DE DATOS"/>
    <m/>
  </r>
  <r>
    <s v="24"/>
    <x v="2"/>
    <s v="ELC"/>
    <s v="31009293"/>
    <s v="31009293"/>
    <x v="5"/>
    <s v="G-2"/>
    <s v="N"/>
    <n v="0.28000000000000003"/>
    <n v="0"/>
    <n v="0"/>
    <n v="0"/>
    <n v="0"/>
    <n v="0"/>
    <n v="0"/>
    <n v="0"/>
    <m/>
    <m/>
    <x v="0"/>
    <s v="ELC31009293G-2HI"/>
    <s v="Electro Centro S. A."/>
    <x v="5"/>
    <x v="5"/>
    <s v="C. H. Chanchamayo"/>
    <x v="139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0"/>
    <n v="0"/>
    <m/>
    <n v="2.5454545454545455E-2"/>
    <n v="0"/>
    <n v="0"/>
    <n v="0"/>
    <n v="27"/>
    <s v="BASE DE DATOS"/>
    <m/>
  </r>
  <r>
    <s v="24"/>
    <x v="2"/>
    <s v="ELC"/>
    <s v="31009693"/>
    <s v="31009693"/>
    <x v="5"/>
    <s v="G-1"/>
    <s v="S"/>
    <n v="0.35"/>
    <n v="0.27500000000000002"/>
    <n v="1.202"/>
    <n v="4.5419999999999998"/>
    <n v="5.7439999999999998"/>
    <n v="0"/>
    <n v="52.58"/>
    <n v="0"/>
    <m/>
    <m/>
    <x v="0"/>
    <s v="ELC31009693G-1HI"/>
    <s v="Electro Centro S. A."/>
    <x v="5"/>
    <x v="5"/>
    <s v="C. H. Concepcion"/>
    <x v="140"/>
    <s v="HI"/>
    <x v="5"/>
    <x v="28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5.7439999999999998"/>
    <n v="5.744E-3"/>
    <m/>
    <n v="2.9166666666666664E-2"/>
    <n v="2.2916666666666669E-2"/>
    <n v="0"/>
    <n v="0"/>
    <n v="27"/>
    <s v="BASE DE DATOS"/>
    <m/>
  </r>
  <r>
    <s v="24"/>
    <x v="2"/>
    <s v="ELC"/>
    <s v="31009693"/>
    <s v="31009693"/>
    <x v="5"/>
    <s v="G-2"/>
    <s v="S"/>
    <n v="0.35"/>
    <n v="0.27500000000000002"/>
    <n v="11.496"/>
    <n v="50.551000000000002"/>
    <n v="62.046999999999997"/>
    <n v="0"/>
    <n v="355.78"/>
    <n v="0"/>
    <m/>
    <m/>
    <x v="0"/>
    <s v="ELC31009693G-2HI"/>
    <s v="Electro Centro S. A."/>
    <x v="5"/>
    <x v="5"/>
    <s v="C. H. Concepcion"/>
    <x v="140"/>
    <s v="HI"/>
    <x v="5"/>
    <x v="29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62.046999999999997"/>
    <n v="6.2046999999999998E-2"/>
    <m/>
    <n v="2.9166666666666664E-2"/>
    <n v="2.2916666666666669E-2"/>
    <n v="0"/>
    <n v="7.1054273576010019E-15"/>
    <n v="27"/>
    <s v="BASE DE DATOS"/>
    <m/>
  </r>
  <r>
    <s v="24"/>
    <x v="2"/>
    <s v="ELC"/>
    <s v="31036294"/>
    <s v="31036294"/>
    <x v="5"/>
    <s v="G-1"/>
    <s v="S"/>
    <n v="0.45"/>
    <n v="0.45"/>
    <n v="36.911999999999999"/>
    <n v="135.143"/>
    <n v="172.05500000000001"/>
    <n v="0"/>
    <n v="412.67"/>
    <n v="0"/>
    <m/>
    <m/>
    <x v="0"/>
    <s v="ELC31036294G-1HI"/>
    <s v="Electro Centro S. A."/>
    <x v="5"/>
    <x v="5"/>
    <s v="C. H. Machu"/>
    <x v="141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172.05500000000001"/>
    <n v="0.17205500000000001"/>
    <m/>
    <n v="3.7499999999999999E-2"/>
    <n v="3.7499999999999999E-2"/>
    <n v="0"/>
    <n v="0"/>
    <n v="27"/>
    <s v="BASE DE DATOS"/>
    <m/>
  </r>
  <r>
    <s v="24"/>
    <x v="2"/>
    <s v="ELC"/>
    <s v="31036294"/>
    <s v="31036294"/>
    <x v="5"/>
    <s v="G-2"/>
    <s v="S"/>
    <n v="0.45"/>
    <n v="0.45"/>
    <n v="41.087000000000003"/>
    <n v="144.816"/>
    <n v="185.90299999999999"/>
    <n v="0"/>
    <n v="457.92"/>
    <n v="0"/>
    <m/>
    <m/>
    <x v="0"/>
    <s v="ELC31036294G-2HI"/>
    <s v="Electro Centro S. A."/>
    <x v="5"/>
    <x v="5"/>
    <s v="C. H. Machu"/>
    <x v="141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185.90299999999999"/>
    <n v="0.18590299999999998"/>
    <m/>
    <n v="3.7499999999999999E-2"/>
    <n v="3.7499999999999999E-2"/>
    <n v="0"/>
    <n v="2.8421709430404007E-14"/>
    <n v="27"/>
    <s v="BASE DE DATOS"/>
    <m/>
  </r>
  <r>
    <s v="24"/>
    <x v="2"/>
    <s v="ELC"/>
    <s v="31036394"/>
    <s v="31036394"/>
    <x v="5"/>
    <s v="G-1"/>
    <s v="N"/>
    <n v="0.43"/>
    <n v="0"/>
    <n v="0"/>
    <n v="0"/>
    <n v="0"/>
    <n v="0"/>
    <n v="0"/>
    <n v="0"/>
    <m/>
    <m/>
    <x v="1"/>
    <s v="ELC31036394G-1HI"/>
    <s v="Electro Centro S. A."/>
    <x v="5"/>
    <x v="5"/>
    <s v="C. H. Pozuzo"/>
    <x v="142"/>
    <s v="HI"/>
    <x v="5"/>
    <x v="28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2"/>
    <s v="ELC"/>
    <s v="31036394"/>
    <s v="31036394"/>
    <x v="5"/>
    <s v="G-2"/>
    <s v="N"/>
    <n v="0.43"/>
    <n v="0"/>
    <n v="0"/>
    <n v="0"/>
    <n v="0"/>
    <n v="0"/>
    <n v="0"/>
    <n v="0"/>
    <m/>
    <m/>
    <x v="1"/>
    <s v="ELC31036394G-2HI"/>
    <s v="Electro Centro S. A."/>
    <x v="5"/>
    <x v="5"/>
    <s v="C. H. Pozuzo"/>
    <x v="142"/>
    <s v="HI"/>
    <x v="5"/>
    <x v="29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2"/>
    <s v="ELC"/>
    <s v="41109600"/>
    <s v="41109600"/>
    <x v="5"/>
    <s v="G-1"/>
    <s v="S"/>
    <n v="0.06"/>
    <n v="3.5000000000000003E-2"/>
    <n v="0"/>
    <n v="0"/>
    <n v="0"/>
    <n v="0"/>
    <n v="0"/>
    <n v="0"/>
    <m/>
    <m/>
    <x v="1"/>
    <s v="ELC41109600G-1HI"/>
    <s v="Electro Centro S. A."/>
    <x v="5"/>
    <x v="5"/>
    <s v="C. H. Acombabilla"/>
    <x v="143"/>
    <s v="HI"/>
    <x v="5"/>
    <x v="28"/>
    <x v="2"/>
    <s v="Instalado"/>
    <s v="Operativo"/>
    <s v="Distribuidora"/>
    <x v="0"/>
    <x v="1"/>
    <x v="1"/>
    <x v="0"/>
    <s v="Estatal"/>
    <s v="HUANCAVELICA"/>
    <s v="HUANCAVELICA"/>
    <s v="TAYACAJA"/>
    <s v="ACOBAMBILLA"/>
    <n v="0"/>
    <x v="8"/>
    <n v="0"/>
    <x v="0"/>
    <x v="0"/>
    <x v="0"/>
    <s v="MWh"/>
    <n v="0"/>
    <n v="0"/>
    <m/>
    <n v="5.0000000000000001E-3"/>
    <n v="2.9166666666666668E-3"/>
    <n v="0"/>
    <n v="0"/>
    <n v="27"/>
    <s v="BASE DE DATOS"/>
    <m/>
  </r>
  <r>
    <s v="24"/>
    <x v="2"/>
    <s v="ELC"/>
    <s v="41114801"/>
    <s v="41114801"/>
    <x v="5"/>
    <s v="G-1"/>
    <s v="S"/>
    <n v="0.09"/>
    <n v="5.7000000000000002E-2"/>
    <n v="6.1970000000000001"/>
    <n v="22.042999999999999"/>
    <n v="28.24"/>
    <n v="0"/>
    <n v="354.27"/>
    <n v="0"/>
    <m/>
    <m/>
    <x v="0"/>
    <s v="ELC41114801G-1HI"/>
    <s v="Electro Centro S. A."/>
    <x v="5"/>
    <x v="5"/>
    <s v="C. H. San Balvín"/>
    <x v="144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28.24"/>
    <n v="2.8239999999999998E-2"/>
    <m/>
    <n v="7.4999999999999997E-3"/>
    <n v="4.7499999999999999E-3"/>
    <n v="0"/>
    <n v="0"/>
    <n v="27"/>
    <s v="BASE DE DATOS"/>
    <m/>
  </r>
  <r>
    <s v="24"/>
    <x v="2"/>
    <s v="ELC"/>
    <s v="41114801"/>
    <s v="41114801"/>
    <x v="5"/>
    <s v="G-2"/>
    <s v="S"/>
    <n v="0.09"/>
    <n v="5.7000000000000002E-2"/>
    <n v="6.21"/>
    <n v="22.23"/>
    <n v="28.44"/>
    <n v="0"/>
    <n v="354.03"/>
    <n v="0"/>
    <m/>
    <m/>
    <x v="0"/>
    <s v="ELC41114801G-2HI"/>
    <s v="Electro Centro S. A."/>
    <x v="5"/>
    <x v="5"/>
    <s v="C. H. San Balvín"/>
    <x v="144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28.44"/>
    <n v="2.844E-2"/>
    <m/>
    <n v="7.4999999999999997E-3"/>
    <n v="4.7499999999999999E-3"/>
    <n v="0"/>
    <n v="0"/>
    <n v="27"/>
    <s v="BASE DE DATOS"/>
    <m/>
  </r>
  <r>
    <s v="24"/>
    <x v="2"/>
    <s v="ELC"/>
    <s v="41114801"/>
    <s v="41114801"/>
    <x v="5"/>
    <s v="G-3"/>
    <s v="S"/>
    <n v="0.1"/>
    <n v="9.8000000000000004E-2"/>
    <n v="10.09"/>
    <n v="36.619999999999997"/>
    <n v="46.71"/>
    <n v="0"/>
    <n v="532.08000000000004"/>
    <n v="0"/>
    <m/>
    <m/>
    <x v="0"/>
    <s v="ELC41114801G-3HI"/>
    <s v="Electro Centro S. A."/>
    <x v="5"/>
    <x v="5"/>
    <s v="C. H. San Balvín"/>
    <x v="144"/>
    <s v="HI"/>
    <x v="5"/>
    <x v="30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46.71"/>
    <n v="4.6710000000000002E-2"/>
    <m/>
    <n v="8.3333333333333332E-3"/>
    <n v="8.1666666666666676E-3"/>
    <n v="0"/>
    <n v="-7.1054273576010019E-15"/>
    <n v="27"/>
    <s v="BASE DE DATOS"/>
    <m/>
  </r>
  <r>
    <s v="24"/>
    <x v="2"/>
    <s v="ELC"/>
    <s v="51000996"/>
    <s v="51000996"/>
    <x v="5"/>
    <s v="G-1"/>
    <s v="S"/>
    <n v="0.85"/>
    <n v="0.79"/>
    <n v="50.360999999999997"/>
    <n v="186.636"/>
    <n v="236.99700000000001"/>
    <n v="0"/>
    <n v="735.15"/>
    <n v="0"/>
    <m/>
    <m/>
    <x v="0"/>
    <s v="ELC51000996G-1HI"/>
    <s v="Electro Centro S. A."/>
    <x v="5"/>
    <x v="5"/>
    <s v="C. H. Llusita"/>
    <x v="145"/>
    <s v="HI"/>
    <x v="5"/>
    <x v="28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236.99700000000001"/>
    <n v="0.23699700000000001"/>
    <m/>
    <n v="7.0833333333333331E-2"/>
    <n v="6.5833333333333341E-2"/>
    <n v="0"/>
    <n v="-2.8421709430404007E-14"/>
    <n v="27"/>
    <s v="BASE DE DATOS"/>
    <m/>
  </r>
  <r>
    <s v="24"/>
    <x v="2"/>
    <s v="ELC"/>
    <s v="51000996"/>
    <s v="51000996"/>
    <x v="5"/>
    <s v="G-2"/>
    <s v="S"/>
    <n v="0.85"/>
    <n v="0.79"/>
    <n v="34.375"/>
    <n v="130.1"/>
    <n v="164.47499999999999"/>
    <n v="0"/>
    <n v="723.58"/>
    <n v="0"/>
    <m/>
    <m/>
    <x v="0"/>
    <s v="ELC51000996G-2HI"/>
    <s v="Electro Centro S. A."/>
    <x v="5"/>
    <x v="5"/>
    <s v="C. H. Llusita"/>
    <x v="145"/>
    <s v="HI"/>
    <x v="5"/>
    <x v="29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164.47499999999999"/>
    <n v="0.16447499999999998"/>
    <m/>
    <n v="7.0833333333333331E-2"/>
    <n v="6.5833333333333341E-2"/>
    <n v="0"/>
    <n v="0"/>
    <n v="27"/>
    <s v="BASE DE DATOS"/>
    <m/>
  </r>
  <r>
    <s v="24"/>
    <x v="2"/>
    <s v="ELC"/>
    <s v="51010097"/>
    <s v="51010097"/>
    <x v="5"/>
    <s v="G-1"/>
    <s v="S"/>
    <n v="1.6"/>
    <n v="1.6"/>
    <n v="244.369"/>
    <n v="910.50699999999995"/>
    <n v="1154.876"/>
    <n v="0"/>
    <n v="732.32"/>
    <n v="0"/>
    <m/>
    <m/>
    <x v="0"/>
    <s v="ELC51010097G-1HI"/>
    <s v="Electro Centro S. A."/>
    <x v="5"/>
    <x v="5"/>
    <s v="C. H. Chalhuamayo"/>
    <x v="146"/>
    <s v="HI"/>
    <x v="5"/>
    <x v="28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154.876"/>
    <n v="1.154876"/>
    <m/>
    <n v="0.13333333333333333"/>
    <n v="0.13333333333333333"/>
    <n v="0"/>
    <n v="0"/>
    <n v="27"/>
    <s v="BASE DE DATOS"/>
    <m/>
  </r>
  <r>
    <s v="24"/>
    <x v="2"/>
    <s v="ELC"/>
    <s v="51010097"/>
    <s v="51010097"/>
    <x v="5"/>
    <s v="G-2"/>
    <s v="S"/>
    <n v="1.6"/>
    <n v="1.6"/>
    <n v="244.87200000000001"/>
    <n v="919.69500000000005"/>
    <n v="1164.567"/>
    <n v="0"/>
    <n v="734.9"/>
    <n v="0"/>
    <m/>
    <m/>
    <x v="0"/>
    <s v="ELC51010097G-2HI"/>
    <s v="Electro Centro S. A."/>
    <x v="5"/>
    <x v="5"/>
    <s v="C. H. Chalhuamayo"/>
    <x v="146"/>
    <s v="HI"/>
    <x v="5"/>
    <x v="29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164.567"/>
    <n v="1.1645669999999999"/>
    <m/>
    <n v="0.13333333333333333"/>
    <n v="0.13333333333333333"/>
    <n v="0"/>
    <n v="0"/>
    <n v="27"/>
    <s v="BASE DE DATOS"/>
    <m/>
  </r>
  <r>
    <s v="24"/>
    <x v="2"/>
    <s v="ELC"/>
    <s v="51010097"/>
    <s v="51010097"/>
    <x v="5"/>
    <s v="G-3"/>
    <s v="S"/>
    <n v="2"/>
    <n v="2"/>
    <n v="146.03800000000001"/>
    <n v="518.85500000000002"/>
    <n v="664.89300000000003"/>
    <n v="0"/>
    <n v="423.65"/>
    <n v="0"/>
    <m/>
    <m/>
    <x v="0"/>
    <s v="ELC51010097G-3HI"/>
    <s v="Electro Centro S. A."/>
    <x v="5"/>
    <x v="5"/>
    <s v="C. H. Chalhuamayo"/>
    <x v="146"/>
    <s v="HI"/>
    <x v="5"/>
    <x v="30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664.89300000000003"/>
    <n v="0.66489300000000007"/>
    <m/>
    <n v="0.16666666666666666"/>
    <n v="0.16666666666666666"/>
    <n v="0"/>
    <n v="0"/>
    <n v="27"/>
    <s v="BASE DE DATOS"/>
    <m/>
  </r>
  <r>
    <s v="24"/>
    <x v="2"/>
    <s v="ELC"/>
    <s v="51010097"/>
    <s v="51010097"/>
    <x v="5"/>
    <s v="G-4"/>
    <s v="S"/>
    <n v="2"/>
    <n v="2"/>
    <n v="0"/>
    <n v="0"/>
    <n v="0"/>
    <n v="0"/>
    <n v="0"/>
    <n v="0"/>
    <m/>
    <m/>
    <x v="0"/>
    <s v="ELC51010097G-4HI"/>
    <s v="Electro Centro S. A."/>
    <x v="5"/>
    <x v="5"/>
    <s v="C. H. Chalhuamayo"/>
    <x v="146"/>
    <s v="HI"/>
    <x v="5"/>
    <x v="31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0"/>
    <n v="0"/>
    <m/>
    <n v="0.16666666666666666"/>
    <n v="0.16666666666666666"/>
    <n v="0"/>
    <n v="0"/>
    <n v="27"/>
    <s v="BASE DE DATOS"/>
    <m/>
  </r>
  <r>
    <s v="24"/>
    <x v="2"/>
    <s v="ELC"/>
    <s v="51010797"/>
    <s v="51010797"/>
    <x v="5"/>
    <s v="G-1"/>
    <s v="S"/>
    <n v="0.76800000000000002"/>
    <n v="0.59499999999999997"/>
    <n v="11.837"/>
    <n v="49.377000000000002"/>
    <n v="61.213999999999999"/>
    <n v="0"/>
    <n v="104.58"/>
    <n v="0"/>
    <m/>
    <m/>
    <x v="0"/>
    <s v="ELC51010797G-1HI"/>
    <s v="Electro Centro S. A."/>
    <x v="5"/>
    <x v="5"/>
    <s v="C. H. San Francisco"/>
    <x v="147"/>
    <s v="HI"/>
    <x v="5"/>
    <x v="28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61.213999999999999"/>
    <n v="6.1213999999999998E-2"/>
    <m/>
    <n v="6.4000000000000001E-2"/>
    <n v="4.9583333333333333E-2"/>
    <n v="0"/>
    <n v="0"/>
    <n v="27"/>
    <s v="BASE DE DATOS"/>
    <m/>
  </r>
  <r>
    <s v="24"/>
    <x v="2"/>
    <s v="ELC"/>
    <s v="51010797"/>
    <s v="51010797"/>
    <x v="5"/>
    <s v="G-2"/>
    <s v="S"/>
    <n v="0.76800000000000002"/>
    <n v="0.59499999999999997"/>
    <n v="70.576999999999998"/>
    <n v="266.69799999999998"/>
    <n v="337.27499999999998"/>
    <n v="0"/>
    <n v="592.16999999999996"/>
    <n v="0"/>
    <m/>
    <m/>
    <x v="0"/>
    <s v="ELC51010797G-2HI"/>
    <s v="Electro Centro S. A."/>
    <x v="5"/>
    <x v="5"/>
    <s v="C. H. San Francisco"/>
    <x v="147"/>
    <s v="HI"/>
    <x v="5"/>
    <x v="29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337.27499999999998"/>
    <n v="0.33727499999999999"/>
    <m/>
    <n v="6.4000000000000001E-2"/>
    <n v="4.9583333333333333E-2"/>
    <n v="0"/>
    <n v="0"/>
    <n v="27"/>
    <s v="BASE DE DATOS"/>
    <m/>
  </r>
  <r>
    <s v="24"/>
    <x v="2"/>
    <s v="ELC"/>
    <s v="PP000194"/>
    <s v="PP000194"/>
    <x v="5"/>
    <s v="G-1"/>
    <s v="S"/>
    <n v="0.22"/>
    <n v="0.22"/>
    <n v="22.347999999999999"/>
    <n v="42"/>
    <n v="64.347999999999999"/>
    <n v="0"/>
    <n v="436.18"/>
    <n v="0"/>
    <m/>
    <m/>
    <x v="0"/>
    <s v="ELCPP000194G-1HI"/>
    <s v="Electro Centro S. A."/>
    <x v="5"/>
    <x v="5"/>
    <s v="C. H. Acobamba"/>
    <x v="148"/>
    <s v="HI"/>
    <x v="5"/>
    <x v="28"/>
    <x v="2"/>
    <s v="Instalado"/>
    <s v="Operativo"/>
    <s v="Distribuidora"/>
    <x v="0"/>
    <x v="0"/>
    <x v="1"/>
    <x v="0"/>
    <s v="Estatal"/>
    <s v="HUANCAVELICA"/>
    <s v="HUANCAVELICA"/>
    <s v="ACOBAMBA"/>
    <s v="ACOBAMBA"/>
    <n v="0"/>
    <x v="8"/>
    <n v="0"/>
    <x v="0"/>
    <x v="0"/>
    <x v="0"/>
    <s v="MWh"/>
    <n v="64.347999999999999"/>
    <n v="6.4348000000000002E-2"/>
    <m/>
    <n v="1.8333333333333333E-2"/>
    <n v="1.8333333333333333E-2"/>
    <n v="0"/>
    <n v="0"/>
    <n v="27"/>
    <s v="BASE DE DATOS"/>
    <m/>
  </r>
  <r>
    <s v="24"/>
    <x v="2"/>
    <s v="ELC"/>
    <s v="PP000694"/>
    <s v="PP000694"/>
    <x v="5"/>
    <s v="G-1"/>
    <s v="S"/>
    <n v="0.11"/>
    <n v="0.11"/>
    <n v="14.164999999999999"/>
    <n v="27.611000000000001"/>
    <n v="41.776000000000003"/>
    <n v="0"/>
    <n v="449.05"/>
    <n v="0"/>
    <m/>
    <m/>
    <x v="0"/>
    <s v="ELCPP000694G-1HI"/>
    <s v="Electro Centro S. A."/>
    <x v="5"/>
    <x v="5"/>
    <s v="C. H. Paccha"/>
    <x v="149"/>
    <s v="HI"/>
    <x v="5"/>
    <x v="28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41.776000000000003"/>
    <n v="4.1776000000000001E-2"/>
    <m/>
    <n v="9.1666666666666667E-3"/>
    <n v="9.1666666666666667E-3"/>
    <n v="0"/>
    <n v="-7.1054273576010019E-15"/>
    <n v="27"/>
    <s v="BASE DE DATOS"/>
    <m/>
  </r>
  <r>
    <s v="24"/>
    <x v="2"/>
    <s v="ELC"/>
    <s v="PP000694"/>
    <s v="PP000694"/>
    <x v="5"/>
    <s v="G-2"/>
    <s v="S"/>
    <n v="0.11"/>
    <n v="0.11"/>
    <n v="13.358000000000001"/>
    <n v="24.411000000000001"/>
    <n v="37.768999999999998"/>
    <n v="0"/>
    <n v="430.15"/>
    <n v="0"/>
    <m/>
    <m/>
    <x v="0"/>
    <s v="ELCPP000694G-2HI"/>
    <s v="Electro Centro S. A."/>
    <x v="5"/>
    <x v="5"/>
    <s v="C. H. Paccha"/>
    <x v="149"/>
    <s v="HI"/>
    <x v="5"/>
    <x v="29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37.768999999999998"/>
    <n v="3.7768999999999997E-2"/>
    <m/>
    <n v="9.1666666666666667E-3"/>
    <n v="9.1666666666666667E-3"/>
    <n v="0"/>
    <n v="7.1054273576010019E-15"/>
    <n v="27"/>
    <s v="BASE DE DATOS"/>
    <m/>
  </r>
  <r>
    <s v="24"/>
    <x v="3"/>
    <s v="ELC"/>
    <s v="31007793"/>
    <s v="31007793"/>
    <x v="5"/>
    <s v="G-1"/>
    <s v="S"/>
    <n v="0.63"/>
    <n v="0.56100000000000005"/>
    <n v="0"/>
    <n v="0"/>
    <n v="0"/>
    <n v="0"/>
    <n v="0"/>
    <n v="0"/>
    <m/>
    <m/>
    <x v="0"/>
    <s v="ELC31007793G-1HI"/>
    <s v="Electro Centro S. A."/>
    <x v="5"/>
    <x v="5"/>
    <s v="C. H. Pichanaki"/>
    <x v="134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0"/>
    <n v="0"/>
    <m/>
    <n v="5.2499999999999998E-2"/>
    <n v="4.6750000000000007E-2"/>
    <n v="0"/>
    <n v="0"/>
    <n v="27"/>
    <s v="BASE DE DATOS"/>
    <m/>
  </r>
  <r>
    <s v="24"/>
    <x v="3"/>
    <s v="ELC"/>
    <s v="31007793"/>
    <s v="31007793"/>
    <x v="5"/>
    <s v="G-2"/>
    <s v="S"/>
    <n v="0.63"/>
    <n v="0.56100000000000005"/>
    <n v="58.441000000000003"/>
    <n v="211.11699999999999"/>
    <n v="269.55799999999999"/>
    <n v="0"/>
    <n v="694.72"/>
    <n v="0"/>
    <m/>
    <m/>
    <x v="0"/>
    <s v="ELC31007793G-2HI"/>
    <s v="Electro Centro S. A."/>
    <x v="5"/>
    <x v="5"/>
    <s v="C. H. Pichanaki"/>
    <x v="134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269.55799999999999"/>
    <n v="0.26955800000000002"/>
    <m/>
    <n v="5.2499999999999998E-2"/>
    <n v="4.6750000000000007E-2"/>
    <n v="0"/>
    <n v="0"/>
    <n v="27"/>
    <s v="BASE DE DATOS"/>
    <m/>
  </r>
  <r>
    <s v="24"/>
    <x v="3"/>
    <s v="ELC"/>
    <s v="31007893"/>
    <s v="31007893"/>
    <x v="5"/>
    <s v="G-1"/>
    <s v="S"/>
    <n v="0.52"/>
    <n v="0.46"/>
    <n v="45.243000000000002"/>
    <n v="170.45599999999999"/>
    <n v="215.69900000000001"/>
    <n v="0"/>
    <n v="670.05"/>
    <n v="0"/>
    <m/>
    <m/>
    <x v="0"/>
    <s v="ELC31007893G-1HI"/>
    <s v="Electro Centro S. A."/>
    <x v="5"/>
    <x v="5"/>
    <s v="C. H. Quicapata"/>
    <x v="135"/>
    <s v="HI"/>
    <x v="5"/>
    <x v="28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215.69900000000001"/>
    <n v="0.215699"/>
    <m/>
    <n v="4.3333333333333335E-2"/>
    <n v="3.8333333333333337E-2"/>
    <n v="0"/>
    <n v="-2.8421709430404007E-14"/>
    <n v="27"/>
    <s v="BASE DE DATOS"/>
    <m/>
  </r>
  <r>
    <s v="24"/>
    <x v="3"/>
    <s v="ELC"/>
    <s v="31007893"/>
    <s v="31007893"/>
    <x v="5"/>
    <s v="G-2"/>
    <s v="S"/>
    <n v="0.52"/>
    <n v="0.46"/>
    <n v="57.109000000000002"/>
    <n v="213.79"/>
    <n v="270.899"/>
    <n v="0"/>
    <n v="667.88"/>
    <n v="0"/>
    <m/>
    <m/>
    <x v="0"/>
    <s v="ELC31007893G-2HI"/>
    <s v="Electro Centro S. A."/>
    <x v="5"/>
    <x v="5"/>
    <s v="C. H. Quicapata"/>
    <x v="135"/>
    <s v="HI"/>
    <x v="5"/>
    <x v="29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270.899"/>
    <n v="0.270899"/>
    <m/>
    <n v="4.3333333333333335E-2"/>
    <n v="3.8333333333333337E-2"/>
    <n v="0"/>
    <n v="0"/>
    <n v="27"/>
    <s v="BASE DE DATOS"/>
    <m/>
  </r>
  <r>
    <s v="24"/>
    <x v="3"/>
    <s v="ELC"/>
    <s v="31007993"/>
    <s v="31007993"/>
    <x v="5"/>
    <s v="G-1"/>
    <s v="S"/>
    <n v="0.25"/>
    <n v="0.25"/>
    <n v="0.46700000000000003"/>
    <n v="0.34399999999999997"/>
    <n v="0.81100000000000005"/>
    <n v="0"/>
    <n v="9.25"/>
    <n v="0"/>
    <m/>
    <m/>
    <x v="0"/>
    <s v="ELC31007993G-1HI"/>
    <s v="Electro Centro S. A."/>
    <x v="5"/>
    <x v="5"/>
    <s v="C. H. Chamisería"/>
    <x v="136"/>
    <s v="HI"/>
    <x v="5"/>
    <x v="28"/>
    <x v="2"/>
    <s v="Instalado"/>
    <s v="Operativo"/>
    <s v="Distribuidora"/>
    <x v="0"/>
    <x v="0"/>
    <x v="1"/>
    <x v="0"/>
    <s v="Estatal"/>
    <s v="JUNIN"/>
    <s v="JUNIN"/>
    <s v="HUANCAYO "/>
    <s v="EL TAMBO"/>
    <n v="0"/>
    <x v="8"/>
    <n v="0"/>
    <x v="0"/>
    <x v="0"/>
    <x v="0"/>
    <s v="MWh"/>
    <n v="0.81100000000000005"/>
    <n v="8.1100000000000009E-4"/>
    <m/>
    <n v="2.0833333333333332E-2"/>
    <n v="2.0833333333333332E-2"/>
    <n v="0"/>
    <n v="-1.1102230246251565E-16"/>
    <n v="27"/>
    <s v="BASE DE DATOS"/>
    <m/>
  </r>
  <r>
    <s v="24"/>
    <x v="3"/>
    <s v="ELC"/>
    <s v="31008493"/>
    <s v="31008493"/>
    <x v="5"/>
    <s v="G-1"/>
    <s v="S"/>
    <n v="1.92"/>
    <n v="1.675"/>
    <n v="121.11199999999999"/>
    <n v="466.012"/>
    <n v="587.12400000000002"/>
    <n v="0"/>
    <n v="718.9"/>
    <n v="0"/>
    <m/>
    <m/>
    <x v="0"/>
    <s v="ELC31008493G-1HI"/>
    <s v="Electro Centro S. A."/>
    <x v="5"/>
    <x v="5"/>
    <s v="C. H. Sicaya Huarisca"/>
    <x v="137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587.12400000000002"/>
    <n v="0.58712399999999998"/>
    <m/>
    <n v="0.16"/>
    <n v="0.13958333333333334"/>
    <n v="0"/>
    <n v="0"/>
    <n v="27"/>
    <s v="BASE DE DATOS"/>
    <m/>
  </r>
  <r>
    <s v="24"/>
    <x v="3"/>
    <s v="ELC"/>
    <s v="31008493"/>
    <s v="31008493"/>
    <x v="5"/>
    <s v="G-2"/>
    <s v="S"/>
    <n v="1.92"/>
    <n v="1.675"/>
    <n v="126.244"/>
    <n v="474.286"/>
    <n v="600.53"/>
    <n v="0"/>
    <n v="713.27"/>
    <n v="0"/>
    <m/>
    <m/>
    <x v="0"/>
    <s v="ELC31008493G-2HI"/>
    <s v="Electro Centro S. A."/>
    <x v="5"/>
    <x v="5"/>
    <s v="C. H. Sicaya Huarisca"/>
    <x v="137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600.53"/>
    <n v="0.60053000000000001"/>
    <m/>
    <n v="0.16"/>
    <n v="0.13958333333333334"/>
    <n v="0"/>
    <n v="0"/>
    <n v="27"/>
    <s v="BASE DE DATOS"/>
    <m/>
  </r>
  <r>
    <s v="24"/>
    <x v="3"/>
    <s v="ELC"/>
    <s v="31008893"/>
    <s v="31008893"/>
    <x v="5"/>
    <s v="G-1"/>
    <s v="S"/>
    <n v="1.46"/>
    <n v="1.34"/>
    <n v="117.61199999999999"/>
    <n v="448.38499999999999"/>
    <n v="565.99699999999996"/>
    <n v="0"/>
    <n v="720"/>
    <n v="0"/>
    <m/>
    <m/>
    <x v="0"/>
    <s v="ELC31008893G-1HI"/>
    <s v="Electro Centro S. A."/>
    <x v="5"/>
    <x v="5"/>
    <s v="C. H. Ingenio"/>
    <x v="138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INGENIO"/>
    <n v="0"/>
    <x v="8"/>
    <n v="0"/>
    <x v="0"/>
    <x v="0"/>
    <x v="0"/>
    <s v="MWh"/>
    <n v="565.99699999999996"/>
    <n v="0.56599699999999997"/>
    <m/>
    <n v="0.12166666666666666"/>
    <n v="0.11166666666666668"/>
    <n v="0"/>
    <n v="0"/>
    <n v="27"/>
    <s v="BASE DE DATOS"/>
    <m/>
  </r>
  <r>
    <s v="24"/>
    <x v="3"/>
    <s v="ELC"/>
    <s v="31009293"/>
    <s v="31009293"/>
    <x v="5"/>
    <s v="G-1"/>
    <s v="S"/>
    <n v="0.32"/>
    <n v="0.32"/>
    <n v="36.576999999999998"/>
    <n v="136.47200000000001"/>
    <n v="173.04900000000001"/>
    <n v="0"/>
    <n v="696"/>
    <n v="0"/>
    <m/>
    <m/>
    <x v="0"/>
    <s v="ELC31009293G-1HI"/>
    <s v="Electro Centro S. A."/>
    <x v="5"/>
    <x v="5"/>
    <s v="C. H. Chanchamayo"/>
    <x v="139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173.04900000000001"/>
    <n v="0.17304900000000001"/>
    <m/>
    <n v="2.6666666666666668E-2"/>
    <n v="2.6666666666666668E-2"/>
    <n v="0"/>
    <n v="0"/>
    <n v="27"/>
    <s v="BASE DE DATOS"/>
    <m/>
  </r>
  <r>
    <s v="24"/>
    <x v="3"/>
    <s v="ELC"/>
    <s v="31009693"/>
    <s v="31009693"/>
    <x v="5"/>
    <s v="G-1"/>
    <s v="S"/>
    <n v="0.35"/>
    <n v="0.27500000000000002"/>
    <n v="0.77200000000000002"/>
    <n v="3.76"/>
    <n v="4.532"/>
    <n v="0"/>
    <n v="58.35"/>
    <n v="0"/>
    <m/>
    <m/>
    <x v="0"/>
    <s v="ELC31009693G-1HI"/>
    <s v="Electro Centro S. A."/>
    <x v="5"/>
    <x v="5"/>
    <s v="C. H. Concepcion"/>
    <x v="140"/>
    <s v="HI"/>
    <x v="5"/>
    <x v="28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4.532"/>
    <n v="4.5320000000000004E-3"/>
    <m/>
    <n v="2.9166666666666664E-2"/>
    <n v="2.2916666666666669E-2"/>
    <n v="0"/>
    <n v="0"/>
    <n v="27"/>
    <s v="BASE DE DATOS"/>
    <m/>
  </r>
  <r>
    <s v="24"/>
    <x v="3"/>
    <s v="ELC"/>
    <s v="31009693"/>
    <s v="31009693"/>
    <x v="5"/>
    <s v="G-2"/>
    <s v="S"/>
    <n v="0.35"/>
    <n v="0.27500000000000002"/>
    <n v="12.369"/>
    <n v="61.933999999999997"/>
    <n v="74.302999999999997"/>
    <n v="0"/>
    <n v="321.8"/>
    <n v="0"/>
    <m/>
    <m/>
    <x v="0"/>
    <s v="ELC31009693G-2HI"/>
    <s v="Electro Centro S. A."/>
    <x v="5"/>
    <x v="5"/>
    <s v="C. H. Concepcion"/>
    <x v="140"/>
    <s v="HI"/>
    <x v="5"/>
    <x v="29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74.302999999999997"/>
    <n v="7.4302999999999994E-2"/>
    <m/>
    <n v="2.9166666666666664E-2"/>
    <n v="2.2916666666666669E-2"/>
    <n v="0"/>
    <n v="0"/>
    <n v="27"/>
    <s v="BASE DE DATOS"/>
    <m/>
  </r>
  <r>
    <s v="24"/>
    <x v="3"/>
    <s v="ELC"/>
    <s v="31036294"/>
    <s v="31036294"/>
    <x v="5"/>
    <s v="G-1"/>
    <s v="S"/>
    <n v="0.45"/>
    <n v="0.45"/>
    <n v="64.350999999999999"/>
    <n v="241.45400000000001"/>
    <n v="305.80500000000001"/>
    <n v="0"/>
    <n v="713.15"/>
    <n v="0"/>
    <m/>
    <m/>
    <x v="0"/>
    <s v="ELC31036294G-1HI"/>
    <s v="Electro Centro S. A."/>
    <x v="5"/>
    <x v="5"/>
    <s v="C. H. Machu"/>
    <x v="141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305.80500000000001"/>
    <n v="0.30580499999999999"/>
    <m/>
    <n v="3.7499999999999999E-2"/>
    <n v="3.7499999999999999E-2"/>
    <n v="0"/>
    <n v="0"/>
    <n v="27"/>
    <s v="BASE DE DATOS"/>
    <m/>
  </r>
  <r>
    <s v="24"/>
    <x v="3"/>
    <s v="ELC"/>
    <s v="31036294"/>
    <s v="31036294"/>
    <x v="5"/>
    <s v="G-2"/>
    <s v="S"/>
    <n v="0.45"/>
    <n v="0.45"/>
    <n v="63.941000000000003"/>
    <n v="239.01599999999999"/>
    <n v="302.95699999999999"/>
    <n v="0"/>
    <n v="712.63"/>
    <n v="0"/>
    <m/>
    <m/>
    <x v="0"/>
    <s v="ELC31036294G-2HI"/>
    <s v="Electro Centro S. A."/>
    <x v="5"/>
    <x v="5"/>
    <s v="C. H. Machu"/>
    <x v="141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302.95699999999999"/>
    <n v="0.30295699999999998"/>
    <m/>
    <n v="3.7499999999999999E-2"/>
    <n v="3.7499999999999999E-2"/>
    <n v="0"/>
    <n v="0"/>
    <n v="27"/>
    <s v="BASE DE DATOS"/>
    <m/>
  </r>
  <r>
    <s v="24"/>
    <x v="3"/>
    <s v="ELC"/>
    <s v="31036394"/>
    <s v="31036394"/>
    <x v="5"/>
    <s v="G-1"/>
    <s v="N"/>
    <n v="0.43"/>
    <n v="0"/>
    <n v="0"/>
    <n v="0"/>
    <n v="0"/>
    <n v="0"/>
    <n v="0"/>
    <n v="0"/>
    <m/>
    <m/>
    <x v="1"/>
    <s v="ELC31036394G-1HI"/>
    <s v="Electro Centro S. A."/>
    <x v="5"/>
    <x v="5"/>
    <s v="C. H. Pozuzo"/>
    <x v="142"/>
    <s v="HI"/>
    <x v="5"/>
    <x v="28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3"/>
    <s v="ELC"/>
    <s v="31036394"/>
    <s v="31036394"/>
    <x v="5"/>
    <s v="G-2"/>
    <s v="N"/>
    <n v="0.43"/>
    <n v="0"/>
    <n v="0"/>
    <n v="0"/>
    <n v="0"/>
    <n v="0"/>
    <n v="0"/>
    <n v="0"/>
    <m/>
    <m/>
    <x v="1"/>
    <s v="ELC31036394G-2HI"/>
    <s v="Electro Centro S. A."/>
    <x v="5"/>
    <x v="5"/>
    <s v="C. H. Pozuzo"/>
    <x v="142"/>
    <s v="HI"/>
    <x v="5"/>
    <x v="29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3"/>
    <s v="ELC"/>
    <s v="41109600"/>
    <s v="41109600"/>
    <x v="5"/>
    <s v="G-1"/>
    <s v="S"/>
    <n v="0.06"/>
    <n v="3.5000000000000003E-2"/>
    <n v="0"/>
    <n v="0"/>
    <n v="0"/>
    <n v="0"/>
    <n v="0"/>
    <n v="0"/>
    <m/>
    <m/>
    <x v="1"/>
    <s v="ELC41109600G-1HI"/>
    <s v="Electro Centro S. A."/>
    <x v="5"/>
    <x v="5"/>
    <s v="C. H. Acombabilla"/>
    <x v="143"/>
    <s v="HI"/>
    <x v="5"/>
    <x v="28"/>
    <x v="2"/>
    <s v="Instalado"/>
    <s v="Operativo"/>
    <s v="Distribuidora"/>
    <x v="0"/>
    <x v="1"/>
    <x v="1"/>
    <x v="0"/>
    <s v="Estatal"/>
    <s v="HUANCAVELICA"/>
    <s v="HUANCAVELICA"/>
    <s v="TAYACAJA"/>
    <s v="ACOBAMBILLA"/>
    <n v="0"/>
    <x v="8"/>
    <n v="0"/>
    <x v="0"/>
    <x v="0"/>
    <x v="0"/>
    <s v="MWh"/>
    <n v="0"/>
    <n v="0"/>
    <m/>
    <n v="5.0000000000000001E-3"/>
    <n v="2.9166666666666668E-3"/>
    <n v="0"/>
    <n v="0"/>
    <n v="27"/>
    <s v="BASE DE DATOS"/>
    <m/>
  </r>
  <r>
    <s v="24"/>
    <x v="3"/>
    <s v="ELC"/>
    <s v="41114801"/>
    <s v="41114801"/>
    <x v="5"/>
    <s v="G-1"/>
    <s v="S"/>
    <n v="0.09"/>
    <n v="5.7000000000000002E-2"/>
    <n v="11.603999999999999"/>
    <n v="43.716000000000001"/>
    <n v="55.32"/>
    <n v="0"/>
    <n v="688.6"/>
    <n v="0"/>
    <m/>
    <m/>
    <x v="0"/>
    <s v="ELC41114801G-1HI"/>
    <s v="Electro Centro S. A."/>
    <x v="5"/>
    <x v="5"/>
    <s v="C. H. San Balvín"/>
    <x v="144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5.32"/>
    <n v="5.5320000000000001E-2"/>
    <m/>
    <n v="7.4999999999999997E-3"/>
    <n v="4.7499999999999999E-3"/>
    <n v="0"/>
    <n v="0"/>
    <n v="27"/>
    <s v="BASE DE DATOS"/>
    <m/>
  </r>
  <r>
    <s v="24"/>
    <x v="3"/>
    <s v="ELC"/>
    <s v="41114801"/>
    <s v="41114801"/>
    <x v="5"/>
    <s v="G-2"/>
    <s v="S"/>
    <n v="0.09"/>
    <n v="5.7000000000000002E-2"/>
    <n v="11.763999999999999"/>
    <n v="43.695999999999998"/>
    <n v="55.46"/>
    <n v="0"/>
    <n v="692.57"/>
    <n v="0"/>
    <m/>
    <m/>
    <x v="0"/>
    <s v="ELC41114801G-2HI"/>
    <s v="Electro Centro S. A."/>
    <x v="5"/>
    <x v="5"/>
    <s v="C. H. San Balvín"/>
    <x v="144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5.46"/>
    <n v="5.5460000000000002E-2"/>
    <m/>
    <n v="7.4999999999999997E-3"/>
    <n v="4.7499999999999999E-3"/>
    <n v="0"/>
    <n v="-7.1054273576010019E-15"/>
    <n v="27"/>
    <s v="BASE DE DATOS"/>
    <m/>
  </r>
  <r>
    <s v="24"/>
    <x v="3"/>
    <s v="ELC"/>
    <s v="41114801"/>
    <s v="41114801"/>
    <x v="5"/>
    <s v="G-3"/>
    <s v="S"/>
    <n v="0.1"/>
    <n v="9.8000000000000004E-2"/>
    <n v="13.33"/>
    <n v="49.85"/>
    <n v="63.18"/>
    <n v="0"/>
    <n v="712.85"/>
    <n v="0"/>
    <m/>
    <m/>
    <x v="0"/>
    <s v="ELC41114801G-3HI"/>
    <s v="Electro Centro S. A."/>
    <x v="5"/>
    <x v="5"/>
    <s v="C. H. San Balvín"/>
    <x v="144"/>
    <s v="HI"/>
    <x v="5"/>
    <x v="30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63.18"/>
    <n v="6.318E-2"/>
    <m/>
    <n v="8.3333333333333332E-3"/>
    <n v="8.1666666666666676E-3"/>
    <n v="0"/>
    <n v="0"/>
    <n v="27"/>
    <s v="BASE DE DATOS"/>
    <m/>
  </r>
  <r>
    <s v="24"/>
    <x v="3"/>
    <s v="ELC"/>
    <s v="51000996"/>
    <s v="51000996"/>
    <x v="5"/>
    <s v="G-1"/>
    <s v="S"/>
    <n v="0.85"/>
    <n v="0.79"/>
    <n v="48.243000000000002"/>
    <n v="176.32599999999999"/>
    <n v="224.56899999999999"/>
    <n v="0"/>
    <n v="697.28"/>
    <n v="0"/>
    <m/>
    <m/>
    <x v="0"/>
    <s v="ELC51000996G-1HI"/>
    <s v="Electro Centro S. A."/>
    <x v="5"/>
    <x v="5"/>
    <s v="C. H. Llusita"/>
    <x v="145"/>
    <s v="HI"/>
    <x v="5"/>
    <x v="28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224.56899999999999"/>
    <n v="0.22456899999999999"/>
    <m/>
    <n v="7.0833333333333331E-2"/>
    <n v="6.5833333333333341E-2"/>
    <n v="0"/>
    <n v="0"/>
    <n v="27"/>
    <s v="BASE DE DATOS"/>
    <m/>
  </r>
  <r>
    <s v="24"/>
    <x v="3"/>
    <s v="ELC"/>
    <s v="51000996"/>
    <s v="51000996"/>
    <x v="5"/>
    <s v="G-2"/>
    <s v="S"/>
    <n v="0.85"/>
    <n v="0.79"/>
    <n v="33.676000000000002"/>
    <n v="122.619"/>
    <n v="156.29499999999999"/>
    <n v="0"/>
    <n v="694.05"/>
    <n v="0"/>
    <m/>
    <m/>
    <x v="0"/>
    <s v="ELC51000996G-2HI"/>
    <s v="Electro Centro S. A."/>
    <x v="5"/>
    <x v="5"/>
    <s v="C. H. Llusita"/>
    <x v="145"/>
    <s v="HI"/>
    <x v="5"/>
    <x v="29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156.29499999999999"/>
    <n v="0.15629499999999999"/>
    <m/>
    <n v="7.0833333333333331E-2"/>
    <n v="6.5833333333333341E-2"/>
    <n v="0"/>
    <n v="2.8421709430404007E-14"/>
    <n v="27"/>
    <s v="BASE DE DATOS"/>
    <m/>
  </r>
  <r>
    <s v="24"/>
    <x v="3"/>
    <s v="ELC"/>
    <s v="51010097"/>
    <s v="51010097"/>
    <x v="5"/>
    <s v="G-1"/>
    <s v="S"/>
    <n v="1.6"/>
    <n v="1.6"/>
    <n v="237.1"/>
    <n v="872.68100000000004"/>
    <n v="1109.7809999999999"/>
    <n v="0"/>
    <n v="710.65"/>
    <n v="0"/>
    <m/>
    <m/>
    <x v="0"/>
    <s v="ELC51010097G-1HI"/>
    <s v="Electro Centro S. A."/>
    <x v="5"/>
    <x v="5"/>
    <s v="C. H. Chalhuamayo"/>
    <x v="146"/>
    <s v="HI"/>
    <x v="5"/>
    <x v="28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109.7809999999999"/>
    <n v="1.1097809999999999"/>
    <m/>
    <n v="0.13333333333333333"/>
    <n v="0.13333333333333333"/>
    <n v="0"/>
    <n v="0"/>
    <n v="27"/>
    <s v="BASE DE DATOS"/>
    <m/>
  </r>
  <r>
    <s v="24"/>
    <x v="3"/>
    <s v="ELC"/>
    <s v="51010097"/>
    <s v="51010097"/>
    <x v="5"/>
    <s v="G-2"/>
    <s v="S"/>
    <n v="1.6"/>
    <n v="1.6"/>
    <n v="235.84399999999999"/>
    <n v="873.08199999999999"/>
    <n v="1108.9259999999999"/>
    <n v="0"/>
    <n v="710.11"/>
    <n v="0"/>
    <m/>
    <m/>
    <x v="0"/>
    <s v="ELC51010097G-2HI"/>
    <s v="Electro Centro S. A."/>
    <x v="5"/>
    <x v="5"/>
    <s v="C. H. Chalhuamayo"/>
    <x v="146"/>
    <s v="HI"/>
    <x v="5"/>
    <x v="29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108.9259999999999"/>
    <n v="1.1089259999999999"/>
    <m/>
    <n v="0.13333333333333333"/>
    <n v="0.13333333333333333"/>
    <n v="0"/>
    <n v="0"/>
    <n v="27"/>
    <s v="BASE DE DATOS"/>
    <m/>
  </r>
  <r>
    <s v="24"/>
    <x v="3"/>
    <s v="ELC"/>
    <s v="51010097"/>
    <s v="51010097"/>
    <x v="5"/>
    <s v="G-3"/>
    <s v="S"/>
    <n v="2"/>
    <n v="2"/>
    <n v="248.83699999999999"/>
    <n v="935.58299999999997"/>
    <n v="1184.42"/>
    <n v="0"/>
    <n v="668.08"/>
    <n v="0"/>
    <m/>
    <m/>
    <x v="0"/>
    <s v="ELC51010097G-3HI"/>
    <s v="Electro Centro S. A."/>
    <x v="5"/>
    <x v="5"/>
    <s v="C. H. Chalhuamayo"/>
    <x v="146"/>
    <s v="HI"/>
    <x v="5"/>
    <x v="30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184.42"/>
    <n v="1.18442"/>
    <m/>
    <n v="0.16666666666666666"/>
    <n v="0.16666666666666666"/>
    <n v="0"/>
    <n v="0"/>
    <n v="27"/>
    <s v="BASE DE DATOS"/>
    <m/>
  </r>
  <r>
    <s v="24"/>
    <x v="3"/>
    <s v="ELC"/>
    <s v="51010097"/>
    <s v="51010097"/>
    <x v="5"/>
    <s v="G-4"/>
    <s v="S"/>
    <n v="2"/>
    <n v="2"/>
    <n v="0"/>
    <n v="0"/>
    <n v="0"/>
    <n v="0"/>
    <n v="0"/>
    <n v="0"/>
    <m/>
    <m/>
    <x v="0"/>
    <s v="ELC51010097G-4HI"/>
    <s v="Electro Centro S. A."/>
    <x v="5"/>
    <x v="5"/>
    <s v="C. H. Chalhuamayo"/>
    <x v="146"/>
    <s v="HI"/>
    <x v="5"/>
    <x v="31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0"/>
    <n v="0"/>
    <m/>
    <n v="0.16666666666666666"/>
    <n v="0.16666666666666666"/>
    <n v="0"/>
    <n v="0"/>
    <n v="27"/>
    <s v="BASE DE DATOS"/>
    <m/>
  </r>
  <r>
    <s v="24"/>
    <x v="3"/>
    <s v="ELC"/>
    <s v="51010797"/>
    <s v="51010797"/>
    <x v="5"/>
    <s v="G-1"/>
    <s v="S"/>
    <n v="0.76800000000000002"/>
    <n v="0.59499999999999997"/>
    <n v="0"/>
    <n v="0"/>
    <n v="0"/>
    <n v="0"/>
    <n v="0"/>
    <n v="0"/>
    <m/>
    <m/>
    <x v="0"/>
    <s v="ELC51010797G-1HI"/>
    <s v="Electro Centro S. A."/>
    <x v="5"/>
    <x v="5"/>
    <s v="C. H. San Francisco"/>
    <x v="147"/>
    <s v="HI"/>
    <x v="5"/>
    <x v="28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0"/>
    <n v="0"/>
    <m/>
    <n v="6.4000000000000001E-2"/>
    <n v="4.9583333333333333E-2"/>
    <n v="0"/>
    <n v="0"/>
    <n v="27"/>
    <s v="BASE DE DATOS"/>
    <m/>
  </r>
  <r>
    <s v="24"/>
    <x v="3"/>
    <s v="ELC"/>
    <s v="51010797"/>
    <s v="51010797"/>
    <x v="5"/>
    <s v="G-2"/>
    <s v="S"/>
    <n v="0.76800000000000002"/>
    <n v="0.59499999999999997"/>
    <n v="0"/>
    <n v="0"/>
    <n v="0"/>
    <n v="0"/>
    <n v="0"/>
    <n v="0"/>
    <m/>
    <m/>
    <x v="0"/>
    <s v="ELC51010797G-2HI"/>
    <s v="Electro Centro S. A."/>
    <x v="5"/>
    <x v="5"/>
    <s v="C. H. San Francisco"/>
    <x v="147"/>
    <s v="HI"/>
    <x v="5"/>
    <x v="29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0"/>
    <n v="0"/>
    <m/>
    <n v="6.4000000000000001E-2"/>
    <n v="4.9583333333333333E-2"/>
    <n v="0"/>
    <n v="0"/>
    <n v="27"/>
    <s v="BASE DE DATOS"/>
    <m/>
  </r>
  <r>
    <s v="24"/>
    <x v="3"/>
    <s v="ELC"/>
    <s v="PP000194"/>
    <s v="PP000194"/>
    <x v="5"/>
    <s v="G-1"/>
    <s v="S"/>
    <n v="0.22"/>
    <n v="0.22"/>
    <n v="22.957999999999998"/>
    <n v="48.213000000000001"/>
    <n v="71.171000000000006"/>
    <n v="0"/>
    <n v="431.13"/>
    <n v="0"/>
    <m/>
    <m/>
    <x v="0"/>
    <s v="ELCPP000194G-1HI"/>
    <s v="Electro Centro S. A."/>
    <x v="5"/>
    <x v="5"/>
    <s v="C. H. Acobamba"/>
    <x v="148"/>
    <s v="HI"/>
    <x v="5"/>
    <x v="28"/>
    <x v="2"/>
    <s v="Instalado"/>
    <s v="Operativo"/>
    <s v="Distribuidora"/>
    <x v="0"/>
    <x v="0"/>
    <x v="1"/>
    <x v="0"/>
    <s v="Estatal"/>
    <s v="HUANCAVELICA"/>
    <s v="HUANCAVELICA"/>
    <s v="ACOBAMBA"/>
    <s v="ACOBAMBA"/>
    <n v="0"/>
    <x v="8"/>
    <n v="0"/>
    <x v="0"/>
    <x v="0"/>
    <x v="0"/>
    <s v="MWh"/>
    <n v="71.171000000000006"/>
    <n v="7.1171000000000012E-2"/>
    <m/>
    <n v="1.8333333333333333E-2"/>
    <n v="1.8333333333333333E-2"/>
    <n v="0"/>
    <n v="-1.4210854715202004E-14"/>
    <n v="27"/>
    <s v="BASE DE DATOS"/>
    <m/>
  </r>
  <r>
    <s v="24"/>
    <x v="3"/>
    <s v="ELC"/>
    <s v="PP000694"/>
    <s v="PP000694"/>
    <x v="5"/>
    <s v="G-1"/>
    <s v="S"/>
    <n v="0.11"/>
    <n v="0.11"/>
    <n v="9.1780000000000008"/>
    <n v="20.172999999999998"/>
    <n v="29.350999999999999"/>
    <n v="0"/>
    <n v="316.38"/>
    <n v="0"/>
    <m/>
    <m/>
    <x v="0"/>
    <s v="ELCPP000694G-1HI"/>
    <s v="Electro Centro S. A."/>
    <x v="5"/>
    <x v="5"/>
    <s v="C. H. Paccha"/>
    <x v="149"/>
    <s v="HI"/>
    <x v="5"/>
    <x v="28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29.350999999999999"/>
    <n v="2.9350999999999999E-2"/>
    <m/>
    <n v="9.1666666666666667E-3"/>
    <n v="9.1666666666666667E-3"/>
    <n v="0"/>
    <n v="0"/>
    <n v="27"/>
    <s v="BASE DE DATOS"/>
    <m/>
  </r>
  <r>
    <s v="24"/>
    <x v="3"/>
    <s v="ELC"/>
    <s v="PP000694"/>
    <s v="PP000694"/>
    <x v="5"/>
    <s v="G-2"/>
    <s v="S"/>
    <n v="0.11"/>
    <n v="0.11"/>
    <n v="8.673"/>
    <n v="18.145"/>
    <n v="26.818000000000001"/>
    <n v="0"/>
    <n v="304.77999999999997"/>
    <n v="0"/>
    <m/>
    <m/>
    <x v="0"/>
    <s v="ELCPP000694G-2HI"/>
    <s v="Electro Centro S. A."/>
    <x v="5"/>
    <x v="5"/>
    <s v="C. H. Paccha"/>
    <x v="149"/>
    <s v="HI"/>
    <x v="5"/>
    <x v="29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26.818000000000001"/>
    <n v="2.6818000000000002E-2"/>
    <m/>
    <n v="9.1666666666666667E-3"/>
    <n v="9.1666666666666667E-3"/>
    <n v="0"/>
    <n v="-3.5527136788005009E-15"/>
    <n v="27"/>
    <s v="BASE DE DATOS"/>
    <m/>
  </r>
  <r>
    <s v="24"/>
    <x v="2"/>
    <s v="ELNO"/>
    <s v="42037394"/>
    <s v="42037394"/>
    <x v="5"/>
    <s v="KUBOTTA-1"/>
    <s v="S"/>
    <n v="0"/>
    <n v="0"/>
    <n v="0"/>
    <n v="0"/>
    <n v="0"/>
    <n v="0"/>
    <n v="0"/>
    <n v="0"/>
    <m/>
    <m/>
    <x v="1"/>
    <s v="ELNO42037394KUBOTTA-1HI"/>
    <s v="Electro Nor Oeste S. A."/>
    <x v="10"/>
    <x v="10"/>
    <s v="C. H. Canchaque"/>
    <x v="169"/>
    <s v="HI"/>
    <x v="5"/>
    <x v="294"/>
    <x v="2"/>
    <s v="Retirado"/>
    <s v="Operativo"/>
    <s v="Distribuidora"/>
    <x v="0"/>
    <x v="0"/>
    <x v="1"/>
    <x v="0"/>
    <s v="Estatal"/>
    <s v="PIURA"/>
    <s v="PIURA"/>
    <s v="HUANCABAMBA"/>
    <s v="CANCHAQUE"/>
    <n v="0"/>
    <x v="8"/>
    <n v="0"/>
    <x v="0"/>
    <x v="0"/>
    <x v="0"/>
    <s v="MWh"/>
    <n v="0"/>
    <n v="0"/>
    <m/>
    <n v="0"/>
    <n v="0"/>
    <n v="0"/>
    <n v="0"/>
    <n v="28"/>
    <s v="BASE DE DATOS"/>
    <m/>
  </r>
  <r>
    <s v="24"/>
    <x v="2"/>
    <s v="ELNO"/>
    <s v="41037294"/>
    <s v="41037294"/>
    <x v="5"/>
    <s v="KUBOTTA-1"/>
    <s v="S"/>
    <n v="0.05"/>
    <n v="0"/>
    <n v="0"/>
    <n v="0"/>
    <n v="0"/>
    <n v="0"/>
    <n v="0"/>
    <n v="0"/>
    <m/>
    <m/>
    <x v="1"/>
    <s v="ELNO41037294KUBOTTA-1HI"/>
    <s v="Electro Nor Oeste S. A."/>
    <x v="10"/>
    <x v="10"/>
    <s v="C. H. Santo Domingo"/>
    <x v="170"/>
    <s v="HI"/>
    <x v="5"/>
    <x v="294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2"/>
    <s v="ELNO"/>
    <s v="41037294"/>
    <s v="41037294"/>
    <x v="5"/>
    <s v="KUBOTTA-2"/>
    <s v="S"/>
    <n v="0.05"/>
    <n v="0"/>
    <n v="0"/>
    <n v="0"/>
    <n v="0"/>
    <n v="0"/>
    <n v="0"/>
    <n v="0"/>
    <m/>
    <m/>
    <x v="1"/>
    <s v="ELNO41037294KUBOTTA-2HI"/>
    <s v="Electro Nor Oeste S. A."/>
    <x v="10"/>
    <x v="10"/>
    <s v="C. H. Santo Domingo"/>
    <x v="170"/>
    <s v="HI"/>
    <x v="5"/>
    <x v="295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2"/>
    <s v="ELNO"/>
    <s v="33034595"/>
    <s v="33034595"/>
    <x v="5"/>
    <s v="KUBOTTA-1"/>
    <s v="S"/>
    <n v="7.0000000000000007E-2"/>
    <n v="0"/>
    <n v="0"/>
    <n v="0"/>
    <n v="0"/>
    <n v="0"/>
    <n v="0"/>
    <n v="0"/>
    <m/>
    <m/>
    <x v="0"/>
    <s v="ELNO33034595KUBOTTA-1HI"/>
    <s v="Electro Nor Oeste S. A."/>
    <x v="10"/>
    <x v="10"/>
    <s v="C. H. Huancabamba"/>
    <x v="171"/>
    <s v="HI"/>
    <x v="5"/>
    <x v="294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2"/>
    <s v="ELNO"/>
    <s v="33034595"/>
    <s v="33034595"/>
    <x v="5"/>
    <s v="KUBOTTA-2"/>
    <s v="S"/>
    <n v="7.0000000000000007E-2"/>
    <n v="0"/>
    <n v="0"/>
    <n v="0"/>
    <n v="0"/>
    <n v="0"/>
    <n v="0"/>
    <n v="0"/>
    <m/>
    <m/>
    <x v="0"/>
    <s v="ELNO33034595KUBOTTA-2HI"/>
    <s v="Electro Nor Oeste S. A."/>
    <x v="10"/>
    <x v="10"/>
    <s v="C. H. Huancabamba"/>
    <x v="171"/>
    <s v="HI"/>
    <x v="5"/>
    <x v="295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2"/>
    <s v="ELNO"/>
    <s v="41037194"/>
    <s v="41037194"/>
    <x v="5"/>
    <s v="KUBOTTA-1"/>
    <s v="S"/>
    <n v="0.08"/>
    <n v="0"/>
    <n v="0"/>
    <n v="0"/>
    <n v="0"/>
    <n v="0"/>
    <n v="0"/>
    <n v="0"/>
    <m/>
    <m/>
    <x v="0"/>
    <s v="ELNO41037194KUBOTTA-1HI"/>
    <s v="Electro Nor Oeste S. A."/>
    <x v="10"/>
    <x v="10"/>
    <s v="C. H. Chalaco"/>
    <x v="172"/>
    <s v="HI"/>
    <x v="5"/>
    <x v="294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2"/>
    <s v="ELNO"/>
    <s v="41037194"/>
    <s v="41037194"/>
    <x v="5"/>
    <s v="KUBOTTA-2"/>
    <s v="S"/>
    <n v="0.08"/>
    <n v="0"/>
    <n v="0"/>
    <n v="0"/>
    <n v="0"/>
    <n v="0"/>
    <n v="0"/>
    <n v="0"/>
    <m/>
    <m/>
    <x v="0"/>
    <s v="ELNO41037194KUBOTTA-2HI"/>
    <s v="Electro Nor Oeste S. A."/>
    <x v="10"/>
    <x v="10"/>
    <s v="C. H. Chalaco"/>
    <x v="172"/>
    <s v="HI"/>
    <x v="5"/>
    <x v="295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2"/>
    <s v="ELNO"/>
    <s v="43038095"/>
    <s v="43038095"/>
    <x v="5"/>
    <s v="WEIRPUMP-1"/>
    <s v="S"/>
    <n v="0.83"/>
    <n v="0.8"/>
    <n v="46.795999999999999"/>
    <n v="220.49"/>
    <n v="267.28699999999998"/>
    <n v="0"/>
    <n v="0"/>
    <n v="0"/>
    <m/>
    <m/>
    <x v="0"/>
    <s v="ELNO43038095WEIRPUMP-1HI"/>
    <s v="Electro Nor Oeste S. A."/>
    <x v="10"/>
    <x v="10"/>
    <s v="C. H. Quiroz"/>
    <x v="173"/>
    <s v="HI"/>
    <x v="5"/>
    <x v="296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267.28699999999998"/>
    <n v="0.267287"/>
    <m/>
    <n v="6.9166666666666668E-2"/>
    <n v="6.6666666666666666E-2"/>
    <n v="0"/>
    <n v="-9.9999999997635314E-4"/>
    <n v="28"/>
    <s v="BASE DE DATOS"/>
    <m/>
  </r>
  <r>
    <s v="24"/>
    <x v="2"/>
    <s v="ELNO"/>
    <s v="43038095"/>
    <s v="43038095"/>
    <x v="5"/>
    <s v="WEIRPUMP-2"/>
    <s v="S"/>
    <n v="0.83"/>
    <n v="0.8"/>
    <n v="44.505000000000003"/>
    <n v="220.80199999999999"/>
    <n v="265.30700000000002"/>
    <n v="0"/>
    <n v="0"/>
    <n v="0"/>
    <m/>
    <m/>
    <x v="0"/>
    <s v="ELNO43038095WEIRPUMP-2HI"/>
    <s v="Electro Nor Oeste S. A."/>
    <x v="10"/>
    <x v="10"/>
    <s v="C. H. Quiroz"/>
    <x v="173"/>
    <s v="HI"/>
    <x v="5"/>
    <x v="297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265.30700000000002"/>
    <n v="0.26530700000000002"/>
    <m/>
    <n v="6.9166666666666668E-2"/>
    <n v="6.6666666666666666E-2"/>
    <n v="0"/>
    <n v="0"/>
    <n v="28"/>
    <s v="BASE DE DATOS"/>
    <m/>
  </r>
  <r>
    <s v="24"/>
    <x v="2"/>
    <s v="ELNO"/>
    <s v="43038096"/>
    <s v="43038096"/>
    <x v="5"/>
    <s v="KUBOTA"/>
    <s v="S"/>
    <n v="0.26"/>
    <n v="0.2"/>
    <n v="12.159000000000001"/>
    <n v="61.875999999999998"/>
    <n v="74.034999999999997"/>
    <n v="0"/>
    <n v="0"/>
    <n v="0"/>
    <m/>
    <m/>
    <x v="0"/>
    <s v="ELNO43038096KUBOTAHI"/>
    <s v="Electro Nor Oeste S. A."/>
    <x v="10"/>
    <x v="10"/>
    <s v="C. H. Sicacate"/>
    <x v="174"/>
    <s v="HI"/>
    <x v="5"/>
    <x v="293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74.034999999999997"/>
    <n v="7.403499999999999E-2"/>
    <m/>
    <n v="2.1666666666666667E-2"/>
    <n v="1.6666666666666666E-2"/>
    <n v="0"/>
    <n v="0"/>
    <n v="28"/>
    <s v="BASE DE DATOS"/>
    <m/>
  </r>
  <r>
    <s v="24"/>
    <x v="2"/>
    <s v="ELNO"/>
    <s v="43038096"/>
    <s v="43038096"/>
    <x v="5"/>
    <s v="KUBOTA-1"/>
    <s v="S"/>
    <n v="0.246"/>
    <n v="0.2"/>
    <n v="20.006"/>
    <n v="103.994"/>
    <n v="124"/>
    <n v="0"/>
    <n v="0"/>
    <n v="0"/>
    <m/>
    <m/>
    <x v="0"/>
    <s v="ELNO43038096KUBOTA-1HI"/>
    <s v="Electro Nor Oeste S. A."/>
    <x v="10"/>
    <x v="10"/>
    <s v="C. H. Sicacate"/>
    <x v="174"/>
    <s v="HI"/>
    <x v="5"/>
    <x v="298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124"/>
    <n v="0.124"/>
    <m/>
    <n v="2.0500000000000001E-2"/>
    <n v="1.6666666666666666E-2"/>
    <n v="0"/>
    <n v="0"/>
    <n v="28"/>
    <s v="BASE DE DATOS"/>
    <m/>
  </r>
  <r>
    <s v="24"/>
    <x v="3"/>
    <s v="ELNO"/>
    <s v="42037394"/>
    <s v="42037394"/>
    <x v="5"/>
    <s v="KUBOTTA-1"/>
    <s v="S"/>
    <n v="0"/>
    <n v="0"/>
    <n v="0"/>
    <n v="0"/>
    <n v="0"/>
    <n v="0"/>
    <n v="0"/>
    <n v="0"/>
    <m/>
    <m/>
    <x v="1"/>
    <s v="ELNO42037394KUBOTTA-1HI"/>
    <s v="Electro Nor Oeste S. A."/>
    <x v="10"/>
    <x v="10"/>
    <s v="C. H. Canchaque"/>
    <x v="169"/>
    <s v="HI"/>
    <x v="5"/>
    <x v="294"/>
    <x v="2"/>
    <s v="Retirado"/>
    <s v="Operativo"/>
    <s v="Distribuidora"/>
    <x v="0"/>
    <x v="0"/>
    <x v="1"/>
    <x v="0"/>
    <s v="Estatal"/>
    <s v="PIURA"/>
    <s v="PIURA"/>
    <s v="HUANCABAMBA"/>
    <s v="CANCHAQUE"/>
    <n v="0"/>
    <x v="8"/>
    <n v="0"/>
    <x v="0"/>
    <x v="0"/>
    <x v="0"/>
    <s v="MWh"/>
    <n v="0"/>
    <n v="0"/>
    <m/>
    <n v="0"/>
    <n v="0"/>
    <n v="0"/>
    <n v="0"/>
    <n v="28"/>
    <s v="BASE DE DATOS"/>
    <m/>
  </r>
  <r>
    <s v="24"/>
    <x v="3"/>
    <s v="ELNO"/>
    <s v="41037294"/>
    <s v="41037294"/>
    <x v="5"/>
    <s v="KUBOTTA-1"/>
    <s v="S"/>
    <n v="0.05"/>
    <n v="0"/>
    <n v="0"/>
    <n v="0"/>
    <n v="0"/>
    <n v="0"/>
    <n v="0"/>
    <n v="0"/>
    <m/>
    <m/>
    <x v="1"/>
    <s v="ELNO41037294KUBOTTA-1HI"/>
    <s v="Electro Nor Oeste S. A."/>
    <x v="10"/>
    <x v="10"/>
    <s v="C. H. Santo Domingo"/>
    <x v="170"/>
    <s v="HI"/>
    <x v="5"/>
    <x v="294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3"/>
    <s v="ELNO"/>
    <s v="41037294"/>
    <s v="41037294"/>
    <x v="5"/>
    <s v="KUBOTTA-2"/>
    <s v="S"/>
    <n v="0.05"/>
    <n v="0"/>
    <n v="0"/>
    <n v="0"/>
    <n v="0"/>
    <n v="0"/>
    <n v="0"/>
    <n v="0"/>
    <m/>
    <m/>
    <x v="1"/>
    <s v="ELNO41037294KUBOTTA-2HI"/>
    <s v="Electro Nor Oeste S. A."/>
    <x v="10"/>
    <x v="10"/>
    <s v="C. H. Santo Domingo"/>
    <x v="170"/>
    <s v="HI"/>
    <x v="5"/>
    <x v="295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3"/>
    <s v="ELNO"/>
    <s v="33034595"/>
    <s v="33034595"/>
    <x v="5"/>
    <s v="KUBOTTA-1"/>
    <s v="S"/>
    <n v="7.0000000000000007E-2"/>
    <n v="0"/>
    <n v="0"/>
    <n v="0"/>
    <n v="0"/>
    <n v="0"/>
    <n v="0"/>
    <n v="0"/>
    <m/>
    <m/>
    <x v="0"/>
    <s v="ELNO33034595KUBOTTA-1HI"/>
    <s v="Electro Nor Oeste S. A."/>
    <x v="10"/>
    <x v="10"/>
    <s v="C. H. Huancabamba"/>
    <x v="171"/>
    <s v="HI"/>
    <x v="5"/>
    <x v="294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3"/>
    <s v="ELNO"/>
    <s v="33034595"/>
    <s v="33034595"/>
    <x v="5"/>
    <s v="KUBOTTA-2"/>
    <s v="S"/>
    <n v="7.0000000000000007E-2"/>
    <n v="0"/>
    <n v="0"/>
    <n v="0"/>
    <n v="0"/>
    <n v="0"/>
    <n v="0"/>
    <n v="0"/>
    <m/>
    <m/>
    <x v="0"/>
    <s v="ELNO33034595KUBOTTA-2HI"/>
    <s v="Electro Nor Oeste S. A."/>
    <x v="10"/>
    <x v="10"/>
    <s v="C. H. Huancabamba"/>
    <x v="171"/>
    <s v="HI"/>
    <x v="5"/>
    <x v="295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3"/>
    <s v="ELNO"/>
    <s v="41037194"/>
    <s v="41037194"/>
    <x v="5"/>
    <s v="KUBOTTA-1"/>
    <s v="S"/>
    <n v="0.08"/>
    <n v="0"/>
    <n v="0"/>
    <n v="0"/>
    <n v="0"/>
    <n v="0"/>
    <n v="0"/>
    <n v="0"/>
    <m/>
    <m/>
    <x v="0"/>
    <s v="ELNO41037194KUBOTTA-1HI"/>
    <s v="Electro Nor Oeste S. A."/>
    <x v="10"/>
    <x v="10"/>
    <s v="C. H. Chalaco"/>
    <x v="172"/>
    <s v="HI"/>
    <x v="5"/>
    <x v="294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3"/>
    <s v="ELNO"/>
    <s v="41037194"/>
    <s v="41037194"/>
    <x v="5"/>
    <s v="KUBOTTA-2"/>
    <s v="S"/>
    <n v="0.08"/>
    <n v="0"/>
    <n v="0"/>
    <n v="0"/>
    <n v="0"/>
    <n v="0"/>
    <n v="0"/>
    <n v="0"/>
    <m/>
    <m/>
    <x v="0"/>
    <s v="ELNO41037194KUBOTTA-2HI"/>
    <s v="Electro Nor Oeste S. A."/>
    <x v="10"/>
    <x v="10"/>
    <s v="C. H. Chalaco"/>
    <x v="172"/>
    <s v="HI"/>
    <x v="5"/>
    <x v="295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3"/>
    <s v="ELNO"/>
    <s v="43038095"/>
    <s v="43038095"/>
    <x v="5"/>
    <s v="WEIRPUMP-1"/>
    <s v="S"/>
    <n v="0.83"/>
    <n v="0.8"/>
    <n v="53.295000000000002"/>
    <n v="225.91200000000001"/>
    <n v="279.20699999999999"/>
    <n v="0"/>
    <n v="0"/>
    <n v="0"/>
    <m/>
    <m/>
    <x v="0"/>
    <s v="ELNO43038095WEIRPUMP-1HI"/>
    <s v="Electro Nor Oeste S. A."/>
    <x v="10"/>
    <x v="10"/>
    <s v="C. H. Quiroz"/>
    <x v="173"/>
    <s v="HI"/>
    <x v="5"/>
    <x v="296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279.20699999999999"/>
    <n v="0.27920699999999998"/>
    <m/>
    <n v="6.9166666666666668E-2"/>
    <n v="6.6666666666666666E-2"/>
    <n v="0"/>
    <n v="0"/>
    <n v="28"/>
    <s v="BASE DE DATOS"/>
    <m/>
  </r>
  <r>
    <s v="24"/>
    <x v="3"/>
    <s v="ELNO"/>
    <s v="43038095"/>
    <s v="43038095"/>
    <x v="5"/>
    <s v="WEIRPUMP-2"/>
    <s v="S"/>
    <n v="0.83"/>
    <n v="0.8"/>
    <n v="50.686"/>
    <n v="226.23099999999999"/>
    <n v="276.91699999999997"/>
    <n v="0"/>
    <n v="0"/>
    <n v="0"/>
    <m/>
    <m/>
    <x v="0"/>
    <s v="ELNO43038095WEIRPUMP-2HI"/>
    <s v="Electro Nor Oeste S. A."/>
    <x v="10"/>
    <x v="10"/>
    <s v="C. H. Quiroz"/>
    <x v="173"/>
    <s v="HI"/>
    <x v="5"/>
    <x v="297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276.91699999999997"/>
    <n v="0.27691699999999997"/>
    <m/>
    <n v="6.9166666666666668E-2"/>
    <n v="6.6666666666666666E-2"/>
    <n v="0"/>
    <n v="0"/>
    <n v="28"/>
    <s v="BASE DE DATOS"/>
    <m/>
  </r>
  <r>
    <s v="24"/>
    <x v="3"/>
    <s v="ELNO"/>
    <s v="43038096"/>
    <s v="43038096"/>
    <x v="5"/>
    <s v="KUBOTA"/>
    <s v="S"/>
    <n v="0.26"/>
    <n v="0.2"/>
    <n v="13.374000000000001"/>
    <n v="59.92"/>
    <n v="73.293999999999997"/>
    <n v="0"/>
    <n v="0"/>
    <n v="0"/>
    <m/>
    <m/>
    <x v="0"/>
    <s v="ELNO43038096KUBOTAHI"/>
    <s v="Electro Nor Oeste S. A."/>
    <x v="10"/>
    <x v="10"/>
    <s v="C. H. Sicacate"/>
    <x v="174"/>
    <s v="HI"/>
    <x v="5"/>
    <x v="293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73.293999999999997"/>
    <n v="7.3293999999999998E-2"/>
    <m/>
    <n v="2.1666666666666667E-2"/>
    <n v="1.6666666666666666E-2"/>
    <n v="0"/>
    <n v="0"/>
    <n v="28"/>
    <s v="BASE DE DATOS"/>
    <m/>
  </r>
  <r>
    <s v="24"/>
    <x v="3"/>
    <s v="ELNO"/>
    <s v="43038096"/>
    <s v="43038096"/>
    <x v="5"/>
    <s v="KUBOTA-1"/>
    <s v="S"/>
    <n v="0.246"/>
    <n v="0.2"/>
    <n v="22.004999999999999"/>
    <n v="100.706"/>
    <n v="122.711"/>
    <n v="0"/>
    <n v="0"/>
    <n v="0"/>
    <m/>
    <m/>
    <x v="0"/>
    <s v="ELNO43038096KUBOTA-1HI"/>
    <s v="Electro Nor Oeste S. A."/>
    <x v="10"/>
    <x v="10"/>
    <s v="C. H. Sicacate"/>
    <x v="174"/>
    <s v="HI"/>
    <x v="5"/>
    <x v="298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122.711"/>
    <n v="0.122711"/>
    <m/>
    <n v="2.0500000000000001E-2"/>
    <n v="1.6666666666666666E-2"/>
    <n v="0"/>
    <n v="0"/>
    <n v="28"/>
    <s v="BASE DE DATOS"/>
    <m/>
  </r>
  <r>
    <s v="24"/>
    <x v="3"/>
    <s v="EILHIC"/>
    <s v="53200504"/>
    <s v="53200504"/>
    <x v="5"/>
    <s v="G1"/>
    <s v="S"/>
    <n v="0.73399999999999999"/>
    <n v="0.28999999999999998"/>
    <n v="42.76"/>
    <n v="166.203"/>
    <n v="208.96299999999999"/>
    <n v="0"/>
    <n v="720"/>
    <n v="0"/>
    <m/>
    <m/>
    <x v="0"/>
    <s v="EILHIC53200504G1HI"/>
    <s v="EILHICHA S.A."/>
    <x v="78"/>
    <x v="78"/>
    <s v="C.H. COLLO"/>
    <x v="263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208.96299999999999"/>
    <n v="0.20896299999999998"/>
    <m/>
    <n v="6.1166666666666668E-2"/>
    <n v="2.2416666666666668E-2"/>
    <n v="0"/>
    <n v="0"/>
    <n v="42"/>
    <s v="BASE DE DATOS"/>
    <m/>
  </r>
  <r>
    <s v="24"/>
    <x v="3"/>
    <s v="EILHIC"/>
    <s v="53200604"/>
    <s v="53200604"/>
    <x v="5"/>
    <s v="G1"/>
    <s v="S"/>
    <n v="0.85"/>
    <n v="0.307"/>
    <n v="44.39"/>
    <n v="17.719000000000001"/>
    <n v="62.109000000000002"/>
    <n v="0"/>
    <n v="202"/>
    <n v="0"/>
    <m/>
    <m/>
    <x v="0"/>
    <s v="EILHIC53200604G1HI"/>
    <s v="EILHICHA S.A."/>
    <x v="78"/>
    <x v="78"/>
    <s v="C.H. JAMBON"/>
    <x v="264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62.109000000000002"/>
    <n v="6.2109000000000004E-2"/>
    <m/>
    <n v="7.0833333333333331E-2"/>
    <n v="2.4749999999999998E-2"/>
    <n v="0"/>
    <n v="0"/>
    <n v="42"/>
    <s v="BASE DE DATOS"/>
    <m/>
  </r>
  <r>
    <s v="24"/>
    <x v="3"/>
    <s v="EILHIC"/>
    <s v="53200604"/>
    <s v="53200604"/>
    <x v="5"/>
    <s v="G2"/>
    <s v="S"/>
    <n v="0.32"/>
    <n v="0.16600000000000001"/>
    <n v="5.0999999999999997E-2"/>
    <n v="88.938999999999993"/>
    <n v="88.99"/>
    <n v="0"/>
    <n v="534.5"/>
    <n v="0"/>
    <m/>
    <m/>
    <x v="0"/>
    <s v="EILHIC53200604G2HI"/>
    <s v="EILHICHA S.A."/>
    <x v="78"/>
    <x v="78"/>
    <s v="C.H. JAMBON"/>
    <x v="264"/>
    <s v="HI"/>
    <x v="5"/>
    <x v="37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88.99"/>
    <n v="8.899E-2"/>
    <m/>
    <n v="2.6666666666666668E-2"/>
    <n v="1.7083333333333336E-2"/>
    <n v="0"/>
    <n v="0"/>
    <n v="42"/>
    <s v="BASE DE DATOS"/>
    <m/>
  </r>
  <r>
    <s v="24"/>
    <x v="2"/>
    <s v="EGEPSA"/>
    <s v="41071696"/>
    <s v="41071696"/>
    <x v="5"/>
    <s v="Grupo 1"/>
    <s v="S"/>
    <n v="0.3"/>
    <n v="0.253"/>
    <n v="30.51"/>
    <n v="150.57"/>
    <n v="181.08"/>
    <n v="0"/>
    <n v="724"/>
    <n v="0"/>
    <m/>
    <m/>
    <x v="0"/>
    <s v="EGEPSA41071696Grupo 1HI"/>
    <s v="Emp. Gen y Comercializadora de Serv Pub de Elec. Pangoa"/>
    <x v="45"/>
    <x v="45"/>
    <s v="C. H. Pangoa"/>
    <x v="150"/>
    <s v="HI"/>
    <x v="5"/>
    <x v="16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81.08"/>
    <n v="0.18108000000000002"/>
    <m/>
    <n v="2.4999999999999998E-2"/>
    <n v="2.2000000000000002E-2"/>
    <n v="0"/>
    <n v="-2.8421709430404007E-14"/>
    <n v="33"/>
    <s v="BASE DE DATOS"/>
    <m/>
  </r>
  <r>
    <s v="24"/>
    <x v="2"/>
    <s v="EGEPSA"/>
    <s v="41071696"/>
    <s v="41071696"/>
    <x v="5"/>
    <s v="Grupo 2"/>
    <s v="S"/>
    <n v="0.3"/>
    <n v="0.24199999999999999"/>
    <n v="33.072000000000003"/>
    <n v="148.94399999999999"/>
    <n v="182.01599999999999"/>
    <n v="0"/>
    <n v="724"/>
    <n v="0"/>
    <m/>
    <m/>
    <x v="0"/>
    <s v="EGEPSA41071696Grupo 2HI"/>
    <s v="Emp. Gen y Comercializadora de Serv Pub de Elec. Pangoa"/>
    <x v="45"/>
    <x v="45"/>
    <s v="C. H. Pangoa"/>
    <x v="150"/>
    <s v="HI"/>
    <x v="5"/>
    <x v="17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82.01599999999999"/>
    <n v="0.18201599999999998"/>
    <m/>
    <n v="2.4999999999999998E-2"/>
    <n v="2.1666666666666667E-2"/>
    <n v="0"/>
    <n v="0"/>
    <n v="33"/>
    <s v="BASE DE DATOS"/>
    <m/>
  </r>
  <r>
    <s v="24"/>
    <x v="3"/>
    <s v="EGEPSA"/>
    <s v="41071696"/>
    <s v="41071696"/>
    <x v="5"/>
    <s v="Grupo 1"/>
    <s v="S"/>
    <n v="0.3"/>
    <n v="0.26700000000000002"/>
    <n v="34.74"/>
    <n v="149.76"/>
    <n v="184.5"/>
    <n v="4"/>
    <n v="720"/>
    <n v="0"/>
    <m/>
    <m/>
    <x v="0"/>
    <s v="EGEPSA41071696Grupo 1HI"/>
    <s v="Emp. Gen y Comercializadora de Serv Pub de Elec. Pangoa"/>
    <x v="45"/>
    <x v="45"/>
    <s v="C. H. Pangoa"/>
    <x v="150"/>
    <s v="HI"/>
    <x v="5"/>
    <x v="16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84.5"/>
    <n v="0.1845"/>
    <m/>
    <n v="2.4999999999999998E-2"/>
    <n v="2.2000000000000002E-2"/>
    <n v="0"/>
    <n v="0"/>
    <n v="33"/>
    <s v="BASE DE DATOS"/>
    <m/>
  </r>
  <r>
    <s v="24"/>
    <x v="3"/>
    <s v="EGEPSA"/>
    <s v="41071696"/>
    <s v="41071696"/>
    <x v="5"/>
    <s v="Grupo 2"/>
    <s v="S"/>
    <n v="0.3"/>
    <n v="0.25900000000000001"/>
    <n v="34.978000000000002"/>
    <n v="143.678"/>
    <n v="178.65600000000001"/>
    <n v="4"/>
    <n v="720"/>
    <n v="0"/>
    <m/>
    <m/>
    <x v="0"/>
    <s v="EGEPSA41071696Grupo 2HI"/>
    <s v="Emp. Gen y Comercializadora de Serv Pub de Elec. Pangoa"/>
    <x v="45"/>
    <x v="45"/>
    <s v="C. H. Pangoa"/>
    <x v="150"/>
    <s v="HI"/>
    <x v="5"/>
    <x v="17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78.65600000000001"/>
    <n v="0.17865600000000001"/>
    <m/>
    <n v="2.4999999999999998E-2"/>
    <n v="2.1666666666666667E-2"/>
    <n v="0"/>
    <n v="0"/>
    <n v="33"/>
    <s v="BASE DE DATOS"/>
    <m/>
  </r>
  <r>
    <s v="24"/>
    <x v="2"/>
    <s v="ENEDIS"/>
    <s v="15004693"/>
    <s v="15004693"/>
    <x v="5"/>
    <s v="FRANCIS N║ 1"/>
    <s v="S"/>
    <n v="0.14000000000000001"/>
    <n v="0.14000000000000001"/>
    <n v="10.186"/>
    <n v="31.904"/>
    <n v="42.09"/>
    <n v="0"/>
    <n v="621.15"/>
    <n v="0"/>
    <m/>
    <m/>
    <x v="0"/>
    <s v="ENEDIS15004693FRANCIS N║ 1HI"/>
    <s v="ENEL Distribución Perú S.A.A."/>
    <x v="8"/>
    <x v="8"/>
    <s v="C.H. Acos"/>
    <x v="157"/>
    <s v="HI"/>
    <x v="5"/>
    <x v="274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42.09"/>
    <n v="4.2090000000000002E-2"/>
    <m/>
    <s v="-"/>
    <s v="-"/>
    <n v="0"/>
    <n v="0"/>
    <n v="45"/>
    <s v="BASE DE DATOS"/>
    <m/>
  </r>
  <r>
    <s v="24"/>
    <x v="2"/>
    <s v="ENEDIS"/>
    <s v="15004693"/>
    <s v="15004693"/>
    <x v="5"/>
    <s v="FRANCIS N║ 2"/>
    <s v="S"/>
    <n v="0.14000000000000001"/>
    <n v="0.14000000000000001"/>
    <n v="13"/>
    <n v="58.622"/>
    <n v="71.622"/>
    <n v="0"/>
    <n v="738.15"/>
    <n v="0"/>
    <m/>
    <m/>
    <x v="0"/>
    <s v="ENEDIS15004693FRANCIS N║ 2HI"/>
    <s v="ENEL Distribución Perú S.A.A."/>
    <x v="8"/>
    <x v="8"/>
    <s v="C.H. Acos"/>
    <x v="157"/>
    <s v="HI"/>
    <x v="5"/>
    <x v="275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71.622"/>
    <n v="7.1622000000000005E-2"/>
    <m/>
    <s v="-"/>
    <s v="-"/>
    <n v="0"/>
    <n v="0"/>
    <n v="45"/>
    <s v="BASE DE DATOS"/>
    <m/>
  </r>
  <r>
    <s v="24"/>
    <x v="2"/>
    <s v="ENEDIS"/>
    <s v="15004893"/>
    <s v="15004893"/>
    <x v="5"/>
    <s v="FRANCIS 3"/>
    <s v="S"/>
    <n v="7.4999999999999997E-2"/>
    <n v="7.4999999999999997E-2"/>
    <n v="0"/>
    <n v="0"/>
    <n v="0"/>
    <n v="0"/>
    <n v="0"/>
    <n v="744"/>
    <m/>
    <m/>
    <x v="0"/>
    <s v="ENEDIS15004893FRANCIS 3HI"/>
    <s v="ENEL Distribución Perú S.A.A."/>
    <x v="8"/>
    <x v="8"/>
    <s v="C.H. Ravira-Pacaraos"/>
    <x v="158"/>
    <s v="HI"/>
    <x v="5"/>
    <x v="276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s v="-"/>
    <s v="-"/>
    <n v="0"/>
    <n v="0"/>
    <n v="45"/>
    <s v="BASE DE DATOS"/>
    <m/>
  </r>
  <r>
    <s v="24"/>
    <x v="2"/>
    <s v="ENEDIS"/>
    <s v="15004893"/>
    <s v="15004893"/>
    <x v="5"/>
    <s v="FRANCIS 4"/>
    <s v="S"/>
    <n v="7.4999999999999997E-2"/>
    <n v="7.4999999999999997E-2"/>
    <n v="0"/>
    <n v="0"/>
    <n v="0"/>
    <n v="0"/>
    <n v="0"/>
    <n v="744"/>
    <m/>
    <m/>
    <x v="0"/>
    <s v="ENEDIS15004893FRANCIS 4HI"/>
    <s v="ENEL Distribución Perú S.A.A."/>
    <x v="8"/>
    <x v="8"/>
    <s v="C.H. Ravira-Pacaraos"/>
    <x v="158"/>
    <s v="HI"/>
    <x v="5"/>
    <x v="277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s v="-"/>
    <s v="-"/>
    <n v="0"/>
    <n v="0"/>
    <n v="45"/>
    <s v="BASE DE DATOS"/>
    <m/>
  </r>
  <r>
    <s v="24"/>
    <x v="2"/>
    <s v="ENEDIS"/>
    <s v="51000495"/>
    <s v="51000495"/>
    <x v="5"/>
    <s v="Turgo N║ 1"/>
    <s v="S"/>
    <n v="0.25"/>
    <n v="0.25"/>
    <n v="0.224"/>
    <n v="107.307"/>
    <n v="107.53100000000001"/>
    <n v="0"/>
    <n v="744"/>
    <n v="0"/>
    <m/>
    <m/>
    <x v="0"/>
    <s v="ENEDIS51000495Turgo N║ 1HI"/>
    <s v="ENEL Distribución Perú S.A.A."/>
    <x v="8"/>
    <x v="8"/>
    <s v="C. H. NAVA"/>
    <x v="159"/>
    <s v="HI"/>
    <x v="5"/>
    <x v="278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107.53100000000001"/>
    <n v="0.107531"/>
    <m/>
    <s v="-"/>
    <s v="-"/>
    <n v="0"/>
    <n v="0"/>
    <n v="45"/>
    <s v="BASE DE DATOS"/>
    <m/>
  </r>
  <r>
    <s v="24"/>
    <x v="2"/>
    <s v="ENEDIS"/>
    <s v="51000495"/>
    <s v="51000495"/>
    <x v="5"/>
    <s v="Turgo N║ 2"/>
    <s v="S"/>
    <n v="0.27700000000000002"/>
    <n v="0.25"/>
    <n v="6.2149999999999999"/>
    <n v="19.945"/>
    <n v="26.161000000000001"/>
    <n v="0"/>
    <n v="743.45"/>
    <n v="0"/>
    <m/>
    <m/>
    <x v="0"/>
    <s v="ENEDIS51000495Turgo N║ 2HI"/>
    <s v="ENEL Distribución Perú S.A.A."/>
    <x v="8"/>
    <x v="8"/>
    <s v="C. H. NAVA"/>
    <x v="159"/>
    <s v="HI"/>
    <x v="5"/>
    <x v="279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26.161000000000001"/>
    <n v="2.6161E-2"/>
    <m/>
    <s v="-"/>
    <s v="-"/>
    <n v="0"/>
    <n v="-1.0000000000012221E-3"/>
    <n v="45"/>
    <s v="BASE DE DATOS"/>
    <m/>
  </r>
  <r>
    <s v="24"/>
    <x v="2"/>
    <s v="ENEDIS"/>
    <s v="15004393"/>
    <s v="15004393"/>
    <x v="5"/>
    <s v="PELTON N║ 1"/>
    <s v="S"/>
    <n v="0.5"/>
    <n v="0.45"/>
    <n v="0.51"/>
    <n v="4.4240000000000004"/>
    <n v="4.9340000000000002"/>
    <n v="0"/>
    <n v="59"/>
    <n v="0"/>
    <m/>
    <m/>
    <x v="0"/>
    <s v="ENEDIS15004393PELTON N║ 1HI"/>
    <s v="ENEL Distribución Perú S.A.A."/>
    <x v="8"/>
    <x v="8"/>
    <s v="C.H. Canta"/>
    <x v="160"/>
    <s v="HI"/>
    <x v="5"/>
    <x v="280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4.9340000000000002"/>
    <n v="4.934E-3"/>
    <m/>
    <s v="-"/>
    <s v="-"/>
    <n v="0"/>
    <n v="0"/>
    <n v="45"/>
    <s v="BASE DE DATOS"/>
    <m/>
  </r>
  <r>
    <s v="24"/>
    <x v="2"/>
    <s v="ENEDIS"/>
    <s v="15004393"/>
    <s v="15004393"/>
    <x v="5"/>
    <s v="PELTON N║ 2"/>
    <s v="S"/>
    <n v="0.5"/>
    <n v="0.45"/>
    <n v="35.454999999999998"/>
    <n v="132.37200000000001"/>
    <n v="167.82599999999999"/>
    <n v="0"/>
    <n v="744"/>
    <n v="0"/>
    <m/>
    <m/>
    <x v="0"/>
    <s v="ENEDIS15004393PELTON N║ 2HI"/>
    <s v="ENEL Distribución Perú S.A.A."/>
    <x v="8"/>
    <x v="8"/>
    <s v="C.H. Canta"/>
    <x v="160"/>
    <s v="HI"/>
    <x v="5"/>
    <x v="281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167.82599999999999"/>
    <n v="0.167826"/>
    <m/>
    <s v="-"/>
    <s v="-"/>
    <n v="0"/>
    <n v="1.0000000000047748E-3"/>
    <n v="45"/>
    <s v="BASE DE DATOS"/>
    <m/>
  </r>
  <r>
    <s v="24"/>
    <x v="3"/>
    <s v="ENEDIS"/>
    <s v="15004693"/>
    <s v="15004693"/>
    <x v="5"/>
    <s v="FRANCIS N║ 1"/>
    <s v="S"/>
    <n v="0.14000000000000001"/>
    <n v="0.14000000000000001"/>
    <n v="12.372"/>
    <n v="32.034999999999997"/>
    <n v="44.406999999999996"/>
    <n v="0"/>
    <n v="671.45"/>
    <n v="0"/>
    <m/>
    <m/>
    <x v="0"/>
    <s v="ENEDIS15004693FRANCIS N║ 1HI"/>
    <s v="ENEL Distribución Perú S.A.A."/>
    <x v="8"/>
    <x v="8"/>
    <s v="C.H. Acos"/>
    <x v="157"/>
    <s v="HI"/>
    <x v="5"/>
    <x v="274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44.406999999999996"/>
    <n v="4.4406999999999995E-2"/>
    <m/>
    <s v="-"/>
    <s v="-"/>
    <n v="0"/>
    <n v="0"/>
    <n v="45"/>
    <s v="BASE DE DATOS"/>
    <m/>
  </r>
  <r>
    <s v="24"/>
    <x v="3"/>
    <s v="ENEDIS"/>
    <s v="15004693"/>
    <s v="15004693"/>
    <x v="5"/>
    <s v="FRANCIS N║ 2"/>
    <s v="S"/>
    <n v="0.14000000000000001"/>
    <n v="0.14000000000000001"/>
    <n v="15.237"/>
    <n v="52.591000000000001"/>
    <n v="67.828000000000003"/>
    <n v="0"/>
    <n v="712.45"/>
    <n v="0"/>
    <m/>
    <m/>
    <x v="0"/>
    <s v="ENEDIS15004693FRANCIS N║ 2HI"/>
    <s v="ENEL Distribución Perú S.A.A."/>
    <x v="8"/>
    <x v="8"/>
    <s v="C.H. Acos"/>
    <x v="157"/>
    <s v="HI"/>
    <x v="5"/>
    <x v="275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67.828000000000003"/>
    <n v="6.7827999999999999E-2"/>
    <m/>
    <s v="-"/>
    <s v="-"/>
    <n v="0"/>
    <n v="0"/>
    <n v="45"/>
    <s v="BASE DE DATOS"/>
    <m/>
  </r>
  <r>
    <s v="24"/>
    <x v="3"/>
    <s v="ENEDIS"/>
    <s v="15004893"/>
    <s v="15004893"/>
    <x v="5"/>
    <s v="FRANCIS 3"/>
    <s v="S"/>
    <n v="7.4999999999999997E-2"/>
    <n v="7.4999999999999997E-2"/>
    <n v="0"/>
    <n v="0"/>
    <n v="0"/>
    <n v="0"/>
    <n v="0"/>
    <n v="720"/>
    <m/>
    <m/>
    <x v="0"/>
    <s v="ENEDIS15004893FRANCIS 3HI"/>
    <s v="ENEL Distribución Perú S.A.A."/>
    <x v="8"/>
    <x v="8"/>
    <s v="C.H. Ravira-Pacaraos"/>
    <x v="158"/>
    <s v="HI"/>
    <x v="5"/>
    <x v="276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s v="-"/>
    <s v="-"/>
    <n v="0"/>
    <n v="0"/>
    <n v="45"/>
    <s v="BASE DE DATOS"/>
    <m/>
  </r>
  <r>
    <s v="24"/>
    <x v="3"/>
    <s v="ENEDIS"/>
    <s v="15004893"/>
    <s v="15004893"/>
    <x v="5"/>
    <s v="FRANCIS 4"/>
    <s v="S"/>
    <n v="7.4999999999999997E-2"/>
    <n v="7.4999999999999997E-2"/>
    <n v="0"/>
    <n v="0"/>
    <n v="0"/>
    <n v="0"/>
    <n v="0"/>
    <n v="720"/>
    <m/>
    <m/>
    <x v="0"/>
    <s v="ENEDIS15004893FRANCIS 4HI"/>
    <s v="ENEL Distribución Perú S.A.A."/>
    <x v="8"/>
    <x v="8"/>
    <s v="C.H. Ravira-Pacaraos"/>
    <x v="158"/>
    <s v="HI"/>
    <x v="5"/>
    <x v="277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s v="-"/>
    <s v="-"/>
    <n v="0"/>
    <n v="0"/>
    <n v="45"/>
    <s v="BASE DE DATOS"/>
    <m/>
  </r>
  <r>
    <s v="24"/>
    <x v="3"/>
    <s v="ENEDIS"/>
    <s v="51000495"/>
    <s v="51000495"/>
    <x v="5"/>
    <s v="Turgo N║ 1"/>
    <s v="S"/>
    <n v="0.25"/>
    <n v="0.25"/>
    <n v="0.36099999999999999"/>
    <n v="120.1"/>
    <n v="120.461"/>
    <n v="0"/>
    <n v="524.45000000000005"/>
    <n v="0"/>
    <m/>
    <m/>
    <x v="0"/>
    <s v="ENEDIS51000495Turgo N║ 1HI"/>
    <s v="ENEL Distribución Perú S.A.A."/>
    <x v="8"/>
    <x v="8"/>
    <s v="C. H. NAVA"/>
    <x v="159"/>
    <s v="HI"/>
    <x v="5"/>
    <x v="278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120.461"/>
    <n v="0.120461"/>
    <m/>
    <s v="-"/>
    <s v="-"/>
    <n v="0"/>
    <n v="0"/>
    <n v="45"/>
    <s v="BASE DE DATOS"/>
    <m/>
  </r>
  <r>
    <s v="24"/>
    <x v="3"/>
    <s v="ENEDIS"/>
    <s v="51000495"/>
    <s v="51000495"/>
    <x v="5"/>
    <s v="Turgo N║ 2"/>
    <s v="S"/>
    <n v="0.27700000000000002"/>
    <n v="0.25"/>
    <n v="7.0880000000000001"/>
    <n v="19.399999999999999"/>
    <n v="26.488"/>
    <n v="0"/>
    <n v="720"/>
    <n v="0"/>
    <m/>
    <m/>
    <x v="0"/>
    <s v="ENEDIS51000495Turgo N║ 2HI"/>
    <s v="ENEL Distribución Perú S.A.A."/>
    <x v="8"/>
    <x v="8"/>
    <s v="C. H. NAVA"/>
    <x v="159"/>
    <s v="HI"/>
    <x v="5"/>
    <x v="279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26.488"/>
    <n v="2.6488000000000001E-2"/>
    <m/>
    <s v="-"/>
    <s v="-"/>
    <n v="0"/>
    <n v="0"/>
    <n v="45"/>
    <s v="BASE DE DATOS"/>
    <m/>
  </r>
  <r>
    <s v="24"/>
    <x v="3"/>
    <s v="ENEDIS"/>
    <s v="15004393"/>
    <s v="15004393"/>
    <x v="5"/>
    <s v="PELTON N║ 1"/>
    <s v="S"/>
    <n v="0.5"/>
    <n v="0.45"/>
    <n v="0"/>
    <n v="0"/>
    <n v="0"/>
    <n v="0"/>
    <n v="0"/>
    <n v="0"/>
    <m/>
    <m/>
    <x v="0"/>
    <s v="ENEDIS15004393PELTON N║ 1HI"/>
    <s v="ENEL Distribución Perú S.A.A."/>
    <x v="8"/>
    <x v="8"/>
    <s v="C.H. Canta"/>
    <x v="160"/>
    <s v="HI"/>
    <x v="5"/>
    <x v="280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0"/>
    <n v="0"/>
    <m/>
    <s v="-"/>
    <s v="-"/>
    <n v="0"/>
    <n v="0"/>
    <n v="45"/>
    <s v="BASE DE DATOS"/>
    <m/>
  </r>
  <r>
    <s v="24"/>
    <x v="3"/>
    <s v="ENEDIS"/>
    <s v="15004393"/>
    <s v="15004393"/>
    <x v="5"/>
    <s v="PELTON N║ 2"/>
    <s v="S"/>
    <n v="0.5"/>
    <n v="0.45"/>
    <n v="40.08"/>
    <n v="124.02500000000001"/>
    <n v="164.10499999999999"/>
    <n v="0"/>
    <n v="710.45"/>
    <n v="0"/>
    <m/>
    <m/>
    <x v="0"/>
    <s v="ENEDIS15004393PELTON N║ 2HI"/>
    <s v="ENEL Distribución Perú S.A.A."/>
    <x v="8"/>
    <x v="8"/>
    <s v="C.H. Canta"/>
    <x v="160"/>
    <s v="HI"/>
    <x v="5"/>
    <x v="281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164.10499999999999"/>
    <n v="0.164105"/>
    <m/>
    <s v="-"/>
    <s v="-"/>
    <n v="0"/>
    <n v="2.8421709430404007E-14"/>
    <n v="45"/>
    <s v="BASE DE DATOS"/>
    <m/>
  </r>
  <r>
    <s v="24"/>
    <x v="2"/>
    <s v="HYPATA"/>
    <s v="1258596"/>
    <s v="1258596"/>
    <x v="5"/>
    <s v="Grupo 1"/>
    <s v="N"/>
    <n v="1"/>
    <n v="0"/>
    <n v="0"/>
    <n v="0"/>
    <n v="0"/>
    <n v="0"/>
    <n v="0"/>
    <n v="0"/>
    <m/>
    <m/>
    <x v="0"/>
    <s v="HYPATA1258596Grupo 1HI"/>
    <s v="Hidro Pátapo S.A.C."/>
    <x v="46"/>
    <x v="46"/>
    <s v="C.H Patapo"/>
    <x v="151"/>
    <s v="HI"/>
    <x v="5"/>
    <x v="36"/>
    <x v="2"/>
    <s v="Instalado"/>
    <s v="Operativo"/>
    <s v="Generadora"/>
    <x v="0"/>
    <x v="0"/>
    <x v="1"/>
    <x v="0"/>
    <s v="Privado"/>
    <s v="LAMBAYEQUE"/>
    <s v="LAMBAYEQUE"/>
    <s v="CHICLAYO"/>
    <s v="PATAPO"/>
    <n v="0"/>
    <x v="8"/>
    <n v="0"/>
    <x v="0"/>
    <x v="0"/>
    <x v="0"/>
    <s v="MWh"/>
    <n v="0"/>
    <n v="0"/>
    <m/>
    <n v="8.3333333333333329E-2"/>
    <n v="0"/>
    <n v="0"/>
    <n v="0"/>
    <n v="63"/>
    <s v="BASE DE DATOS"/>
    <m/>
  </r>
  <r>
    <s v="24"/>
    <x v="3"/>
    <s v="HYPATA"/>
    <s v="1258596"/>
    <s v="1258596"/>
    <x v="5"/>
    <s v="Grupo 1"/>
    <s v="N"/>
    <n v="1"/>
    <n v="0"/>
    <n v="0"/>
    <n v="0"/>
    <n v="0"/>
    <n v="0"/>
    <n v="0"/>
    <n v="0"/>
    <m/>
    <m/>
    <x v="0"/>
    <s v="HYPATA1258596Grupo 1HI"/>
    <s v="Hidro Pátapo S.A.C."/>
    <x v="46"/>
    <x v="46"/>
    <s v="C.H Patapo"/>
    <x v="151"/>
    <s v="HI"/>
    <x v="5"/>
    <x v="36"/>
    <x v="2"/>
    <s v="Instalado"/>
    <s v="Operativo"/>
    <s v="Generadora"/>
    <x v="0"/>
    <x v="0"/>
    <x v="1"/>
    <x v="0"/>
    <s v="Privado"/>
    <s v="LAMBAYEQUE"/>
    <s v="LAMBAYEQUE"/>
    <s v="CHICLAYO"/>
    <s v="PATAPO"/>
    <n v="0"/>
    <x v="8"/>
    <n v="0"/>
    <x v="0"/>
    <x v="0"/>
    <x v="0"/>
    <s v="MWh"/>
    <n v="0"/>
    <n v="0"/>
    <m/>
    <n v="8.3333333333333329E-2"/>
    <n v="0"/>
    <n v="0"/>
    <n v="0"/>
    <n v="63"/>
    <s v="BASE DE DATOS"/>
    <m/>
  </r>
  <r>
    <s v="24"/>
    <x v="2"/>
    <s v="SINERS"/>
    <s v="11048994"/>
    <s v="11048994"/>
    <x v="5"/>
    <s v="G-1"/>
    <s v="S"/>
    <n v="6.3"/>
    <n v="6.3"/>
    <n v="490"/>
    <n v="2331"/>
    <n v="2821"/>
    <n v="3.58"/>
    <n v="559.62"/>
    <n v="180.8"/>
    <m/>
    <m/>
    <x v="0"/>
    <s v="SINERS11048994G-1HI"/>
    <s v="Sindicato Energ‚tico S.A."/>
    <x v="47"/>
    <x v="47"/>
    <s v="C.H.CURUMUY"/>
    <x v="152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2821"/>
    <n v="2.8210000000000002"/>
    <m/>
    <n v="0.52500000000000002"/>
    <n v="0.52500000000000002"/>
    <n v="0"/>
    <n v="0"/>
    <n v="86"/>
    <s v="BASE DE DATOS"/>
    <m/>
  </r>
  <r>
    <s v="24"/>
    <x v="2"/>
    <s v="SINERS"/>
    <s v="11048994"/>
    <s v="11048994"/>
    <x v="5"/>
    <s v="G-2"/>
    <s v="S"/>
    <n v="6.3"/>
    <n v="6.3"/>
    <n v="640"/>
    <n v="2794"/>
    <n v="3434"/>
    <n v="4"/>
    <n v="695.58"/>
    <n v="44.42"/>
    <m/>
    <m/>
    <x v="0"/>
    <s v="SINERS11048994G-2HI"/>
    <s v="Sindicato Energ‚tico S.A."/>
    <x v="47"/>
    <x v="47"/>
    <s v="C.H.CURUMUY"/>
    <x v="152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3434"/>
    <n v="3.4340000000000002"/>
    <m/>
    <n v="0.52500000000000002"/>
    <n v="0.52500000000000002"/>
    <n v="0"/>
    <n v="0"/>
    <n v="86"/>
    <s v="BASE DE DATOS"/>
    <m/>
  </r>
  <r>
    <s v="24"/>
    <x v="2"/>
    <s v="SINERS"/>
    <s v="11048995"/>
    <s v="11048995"/>
    <x v="5"/>
    <s v="G-1"/>
    <s v="S"/>
    <n v="8.1999999999999993"/>
    <n v="8"/>
    <n v="864.6"/>
    <n v="3608.5"/>
    <n v="4473.1000000000004"/>
    <n v="1.68"/>
    <n v="642.77"/>
    <n v="99.55"/>
    <m/>
    <m/>
    <x v="0"/>
    <s v="SINERS11048995G-1HI"/>
    <s v="Sindicato Energ‚tico S.A."/>
    <x v="47"/>
    <x v="47"/>
    <s v="C.H. POECHOS I"/>
    <x v="153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4473.1000000000004"/>
    <n v="4.4731000000000005"/>
    <m/>
    <n v="0.68333333333333324"/>
    <n v="0.66666666666666663"/>
    <n v="0"/>
    <n v="0"/>
    <n v="86"/>
    <s v="BASE DE DATOS"/>
    <m/>
  </r>
  <r>
    <s v="24"/>
    <x v="2"/>
    <s v="SINERS"/>
    <s v="11048995"/>
    <s v="11048995"/>
    <x v="5"/>
    <s v="G-2"/>
    <s v="S"/>
    <n v="8.1999999999999993"/>
    <n v="8"/>
    <n v="865.13"/>
    <n v="3401.77"/>
    <n v="4266.8999999999996"/>
    <n v="0"/>
    <n v="602.73"/>
    <n v="141.27000000000001"/>
    <m/>
    <m/>
    <x v="0"/>
    <s v="SINERS11048995G-2HI"/>
    <s v="Sindicato Energ‚tico S.A."/>
    <x v="47"/>
    <x v="47"/>
    <s v="C.H. POECHOS I"/>
    <x v="153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4266.8999999999996"/>
    <n v="4.2668999999999997"/>
    <m/>
    <n v="0.68333333333333324"/>
    <n v="0.66666666666666663"/>
    <n v="0"/>
    <n v="0"/>
    <n v="86"/>
    <s v="BASE DE DATOS"/>
    <m/>
  </r>
  <r>
    <s v="24"/>
    <x v="2"/>
    <s v="SINERS"/>
    <s v="11048996"/>
    <s v="11048996"/>
    <x v="5"/>
    <s v="G-1"/>
    <s v="S"/>
    <n v="5.0999999999999996"/>
    <n v="5"/>
    <n v="434"/>
    <n v="2248"/>
    <n v="2682"/>
    <n v="0"/>
    <n v="742.67"/>
    <n v="1.33"/>
    <m/>
    <m/>
    <x v="0"/>
    <s v="SINERS11048996G-1HI"/>
    <s v="Sindicato Energ‚tico S.A."/>
    <x v="47"/>
    <x v="47"/>
    <s v="C.H. POECHOS II"/>
    <x v="154"/>
    <s v="HI"/>
    <x v="5"/>
    <x v="28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2682"/>
    <n v="2.6819999999999999"/>
    <m/>
    <n v="0.42499999999999999"/>
    <n v="0.41666666666666669"/>
    <n v="0"/>
    <n v="0"/>
    <n v="86"/>
    <s v="BASE DE DATOS"/>
    <m/>
  </r>
  <r>
    <s v="24"/>
    <x v="2"/>
    <s v="SINERS"/>
    <s v="11048996"/>
    <s v="11048996"/>
    <x v="5"/>
    <s v="G-2"/>
    <s v="S"/>
    <n v="5.0999999999999996"/>
    <n v="5"/>
    <n v="527"/>
    <n v="2228"/>
    <n v="2755"/>
    <n v="0.32"/>
    <n v="741.9"/>
    <n v="1.78"/>
    <m/>
    <m/>
    <x v="0"/>
    <s v="SINERS11048996G-2HI"/>
    <s v="Sindicato Energ‚tico S.A."/>
    <x v="47"/>
    <x v="47"/>
    <s v="C.H. POECHOS II"/>
    <x v="154"/>
    <s v="HI"/>
    <x v="5"/>
    <x v="29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2755"/>
    <n v="2.7549999999999999"/>
    <m/>
    <n v="0.42499999999999999"/>
    <n v="0.41666666666666669"/>
    <n v="0"/>
    <n v="0"/>
    <n v="86"/>
    <s v="BASE DE DATOS"/>
    <m/>
  </r>
  <r>
    <s v="24"/>
    <x v="2"/>
    <s v="SINERS"/>
    <s v="11048997"/>
    <s v="11048997"/>
    <x v="5"/>
    <s v="G-1"/>
    <s v="S"/>
    <n v="10"/>
    <n v="10"/>
    <n v="1560.7180000000001"/>
    <n v="5876.9179999999997"/>
    <n v="7437.6360000000004"/>
    <n v="0"/>
    <n v="744"/>
    <n v="0"/>
    <m/>
    <m/>
    <x v="0"/>
    <s v="SINERS11048997G-1HI"/>
    <s v="Sindicato Energ‚tico S.A."/>
    <x v="47"/>
    <x v="47"/>
    <s v="C.H.CHANCAY"/>
    <x v="155"/>
    <s v="HI"/>
    <x v="5"/>
    <x v="28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7437.6360000000004"/>
    <n v="7.4376360000000004"/>
    <m/>
    <n v="0.83333333333333337"/>
    <n v="0.83333333333333337"/>
    <n v="0"/>
    <n v="-9.0949470177292824E-13"/>
    <n v="86"/>
    <s v="BASE DE DATOS"/>
    <m/>
  </r>
  <r>
    <s v="24"/>
    <x v="2"/>
    <s v="SINERS"/>
    <s v="11048997"/>
    <s v="11048997"/>
    <x v="5"/>
    <s v="G-2"/>
    <s v="S"/>
    <n v="10"/>
    <n v="10"/>
    <n v="1562"/>
    <n v="5880.0249999999996"/>
    <n v="7442.0249999999996"/>
    <n v="0"/>
    <n v="744"/>
    <n v="0"/>
    <m/>
    <m/>
    <x v="0"/>
    <s v="SINERS11048997G-2HI"/>
    <s v="Sindicato Energ‚tico S.A."/>
    <x v="47"/>
    <x v="47"/>
    <s v="C.H.CHANCAY"/>
    <x v="155"/>
    <s v="HI"/>
    <x v="5"/>
    <x v="29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7442.0249999999996"/>
    <n v="7.4420249999999992"/>
    <m/>
    <n v="0.83333333333333337"/>
    <n v="0.83333333333333337"/>
    <n v="0"/>
    <n v="0"/>
    <n v="86"/>
    <s v="BASE DE DATOS"/>
    <m/>
  </r>
  <r>
    <s v="24"/>
    <x v="3"/>
    <s v="SINERS"/>
    <s v="11048994"/>
    <s v="11048994"/>
    <x v="5"/>
    <s v="G-1"/>
    <s v="S"/>
    <n v="6.3"/>
    <n v="6.3"/>
    <n v="562"/>
    <n v="2439"/>
    <n v="3001"/>
    <n v="0"/>
    <n v="715.38"/>
    <n v="4.62"/>
    <m/>
    <m/>
    <x v="0"/>
    <s v="SINERS11048994G-1HI"/>
    <s v="Sindicato Energ‚tico S.A."/>
    <x v="47"/>
    <x v="47"/>
    <s v="C.H.CURUMUY"/>
    <x v="152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3001"/>
    <n v="3.0009999999999999"/>
    <m/>
    <n v="0.52500000000000002"/>
    <n v="0.52500000000000002"/>
    <n v="0"/>
    <n v="0"/>
    <n v="86"/>
    <s v="BASE DE DATOS"/>
    <m/>
  </r>
  <r>
    <s v="24"/>
    <x v="3"/>
    <s v="SINERS"/>
    <s v="11048994"/>
    <s v="11048994"/>
    <x v="5"/>
    <s v="G-2"/>
    <s v="S"/>
    <n v="6.3"/>
    <n v="6.3"/>
    <n v="493"/>
    <n v="2187"/>
    <n v="2680"/>
    <n v="0"/>
    <n v="643.70000000000005"/>
    <n v="76.3"/>
    <m/>
    <m/>
    <x v="0"/>
    <s v="SINERS11048994G-2HI"/>
    <s v="Sindicato Energ‚tico S.A."/>
    <x v="47"/>
    <x v="47"/>
    <s v="C.H.CURUMUY"/>
    <x v="152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2680"/>
    <n v="2.68"/>
    <m/>
    <n v="0.52500000000000002"/>
    <n v="0.52500000000000002"/>
    <n v="0"/>
    <n v="0"/>
    <n v="86"/>
    <s v="BASE DE DATOS"/>
    <m/>
  </r>
  <r>
    <s v="24"/>
    <x v="3"/>
    <s v="SINERS"/>
    <s v="11048995"/>
    <s v="11048995"/>
    <x v="5"/>
    <s v="G-1"/>
    <s v="S"/>
    <n v="8.1999999999999993"/>
    <n v="8"/>
    <n v="987.71"/>
    <n v="1794.4"/>
    <n v="2782.11"/>
    <n v="0"/>
    <n v="396.87"/>
    <n v="323.13"/>
    <m/>
    <m/>
    <x v="0"/>
    <s v="SINERS11048995G-1HI"/>
    <s v="Sindicato Energ‚tico S.A."/>
    <x v="47"/>
    <x v="47"/>
    <s v="C.H. POECHOS I"/>
    <x v="153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2782.11"/>
    <n v="2.7821100000000003"/>
    <m/>
    <n v="0.68333333333333324"/>
    <n v="0.66666666666666663"/>
    <n v="0"/>
    <n v="0"/>
    <n v="86"/>
    <s v="BASE DE DATOS"/>
    <m/>
  </r>
  <r>
    <s v="24"/>
    <x v="3"/>
    <s v="SINERS"/>
    <s v="11048995"/>
    <s v="11048995"/>
    <x v="5"/>
    <s v="G-2"/>
    <s v="S"/>
    <n v="8.1999999999999993"/>
    <n v="8"/>
    <n v="901.15"/>
    <n v="2293.4899999999998"/>
    <n v="3194.64"/>
    <n v="0"/>
    <n v="515.82000000000005"/>
    <n v="204.18"/>
    <m/>
    <m/>
    <x v="0"/>
    <s v="SINERS11048995G-2HI"/>
    <s v="Sindicato Energ‚tico S.A."/>
    <x v="47"/>
    <x v="47"/>
    <s v="C.H. POECHOS I"/>
    <x v="153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3194.64"/>
    <n v="3.1946399999999997"/>
    <m/>
    <n v="0.68333333333333324"/>
    <n v="0.66666666666666663"/>
    <n v="0"/>
    <n v="0"/>
    <n v="86"/>
    <s v="BASE DE DATOS"/>
    <m/>
  </r>
  <r>
    <s v="24"/>
    <x v="3"/>
    <s v="SINERS"/>
    <s v="11048996"/>
    <s v="11048996"/>
    <x v="5"/>
    <s v="G-1"/>
    <s v="S"/>
    <n v="5.0999999999999996"/>
    <n v="5"/>
    <n v="569"/>
    <n v="2435"/>
    <n v="3004"/>
    <n v="0"/>
    <n v="677.9"/>
    <n v="42.1"/>
    <m/>
    <m/>
    <x v="0"/>
    <s v="SINERS11048996G-1HI"/>
    <s v="Sindicato Energ‚tico S.A."/>
    <x v="47"/>
    <x v="47"/>
    <s v="C.H. POECHOS II"/>
    <x v="154"/>
    <s v="HI"/>
    <x v="5"/>
    <x v="28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3004"/>
    <n v="3.004"/>
    <m/>
    <n v="0.42499999999999999"/>
    <n v="0.41666666666666669"/>
    <n v="0"/>
    <n v="0"/>
    <n v="86"/>
    <s v="BASE DE DATOS"/>
    <m/>
  </r>
  <r>
    <s v="24"/>
    <x v="3"/>
    <s v="SINERS"/>
    <s v="11048996"/>
    <s v="11048996"/>
    <x v="5"/>
    <s v="G-2"/>
    <s v="S"/>
    <n v="5.0999999999999996"/>
    <n v="5"/>
    <n v="612"/>
    <n v="2424"/>
    <n v="3036"/>
    <n v="0"/>
    <n v="697.87"/>
    <n v="22.13"/>
    <m/>
    <m/>
    <x v="0"/>
    <s v="SINERS11048996G-2HI"/>
    <s v="Sindicato Energ‚tico S.A."/>
    <x v="47"/>
    <x v="47"/>
    <s v="C.H. POECHOS II"/>
    <x v="154"/>
    <s v="HI"/>
    <x v="5"/>
    <x v="29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3036"/>
    <n v="3.036"/>
    <m/>
    <n v="0.42499999999999999"/>
    <n v="0.41666666666666669"/>
    <n v="0"/>
    <n v="0"/>
    <n v="86"/>
    <s v="BASE DE DATOS"/>
    <m/>
  </r>
  <r>
    <s v="24"/>
    <x v="3"/>
    <s v="SINERS"/>
    <s v="11048997"/>
    <s v="11048997"/>
    <x v="5"/>
    <s v="G-1"/>
    <s v="S"/>
    <n v="10"/>
    <n v="10"/>
    <n v="1559.66"/>
    <n v="5630.4"/>
    <n v="7190.06"/>
    <n v="0"/>
    <n v="720"/>
    <n v="0"/>
    <m/>
    <m/>
    <x v="0"/>
    <s v="SINERS11048997G-1HI"/>
    <s v="Sindicato Energ‚tico S.A."/>
    <x v="47"/>
    <x v="47"/>
    <s v="C.H.CHANCAY"/>
    <x v="155"/>
    <s v="HI"/>
    <x v="5"/>
    <x v="28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7190.06"/>
    <n v="7.1900600000000008"/>
    <m/>
    <n v="0.83333333333333337"/>
    <n v="0.83333333333333337"/>
    <n v="0"/>
    <n v="-9.0949470177292824E-13"/>
    <n v="86"/>
    <s v="BASE DE DATOS"/>
    <m/>
  </r>
  <r>
    <s v="24"/>
    <x v="3"/>
    <s v="SINERS"/>
    <s v="11048997"/>
    <s v="11048997"/>
    <x v="5"/>
    <s v="G-2"/>
    <s v="S"/>
    <n v="10"/>
    <n v="10"/>
    <n v="1561.2739999999999"/>
    <n v="5629.4340000000002"/>
    <n v="7190.7079999999996"/>
    <n v="0"/>
    <n v="719.39"/>
    <n v="0.61"/>
    <m/>
    <m/>
    <x v="0"/>
    <s v="SINERS11048997G-2HI"/>
    <s v="Sindicato Energ‚tico S.A."/>
    <x v="47"/>
    <x v="47"/>
    <s v="C.H.CHANCAY"/>
    <x v="155"/>
    <s v="HI"/>
    <x v="5"/>
    <x v="29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7190.7079999999996"/>
    <n v="7.1907079999999999"/>
    <m/>
    <n v="0.83333333333333337"/>
    <n v="0.83333333333333337"/>
    <n v="0"/>
    <n v="9.0949470177292824E-13"/>
    <n v="86"/>
    <s v="BASE DE DATOS"/>
    <m/>
  </r>
  <r>
    <s v="24"/>
    <x v="2"/>
    <s v="SEAL"/>
    <s v="31012793"/>
    <s v="31012793"/>
    <x v="5"/>
    <s v="Leffel"/>
    <s v="N"/>
    <n v="0.6"/>
    <n v="0"/>
    <n v="0"/>
    <n v="0"/>
    <n v="0"/>
    <n v="0"/>
    <n v="0"/>
    <n v="0"/>
    <m/>
    <m/>
    <x v="0"/>
    <s v="SEAL31012793LeffelHI"/>
    <s v="SEAL - Sociedad El‚ctrica del Sur Oeste S. A."/>
    <x v="9"/>
    <x v="9"/>
    <s v="C. H. San Gregorio"/>
    <x v="161"/>
    <s v="HI"/>
    <x v="5"/>
    <x v="282"/>
    <x v="2"/>
    <s v="Instalado"/>
    <s v="Inoperativo"/>
    <s v="Distribuidora"/>
    <x v="0"/>
    <x v="0"/>
    <x v="1"/>
    <x v="0"/>
    <s v="Estatal"/>
    <s v="AREQUIPA"/>
    <s v="AREQUIPA"/>
    <s v="CAMANA"/>
    <s v="NICOLAS DE PIEROLA"/>
    <n v="0"/>
    <x v="8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2"/>
    <s v="SEAL"/>
    <s v="33013880"/>
    <s v="33013880"/>
    <x v="5"/>
    <s v="JMW-1"/>
    <s v="N"/>
    <n v="9.5000000000000001E-2"/>
    <n v="0"/>
    <n v="0"/>
    <n v="0"/>
    <n v="0"/>
    <n v="0"/>
    <n v="0"/>
    <n v="0"/>
    <m/>
    <m/>
    <x v="0"/>
    <s v="SEAL33013880JMW-1HI"/>
    <s v="SEAL - Sociedad El‚ctrica del Sur Oeste S. A."/>
    <x v="9"/>
    <x v="9"/>
    <s v="C. H. Caravelí"/>
    <x v="162"/>
    <s v="HI"/>
    <x v="5"/>
    <x v="283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9166666666666673E-3"/>
    <n v="0"/>
    <n v="0"/>
    <n v="0"/>
    <n v="87"/>
    <s v="BASE DE DATOS"/>
    <m/>
  </r>
  <r>
    <s v="24"/>
    <x v="2"/>
    <s v="SEAL"/>
    <s v="33013880"/>
    <s v="33013880"/>
    <x v="5"/>
    <s v="JMW-2"/>
    <s v="N"/>
    <n v="0.09"/>
    <n v="0"/>
    <n v="0"/>
    <n v="0"/>
    <n v="0"/>
    <n v="0"/>
    <n v="0"/>
    <n v="0"/>
    <m/>
    <m/>
    <x v="0"/>
    <s v="SEAL33013880JMW-2HI"/>
    <s v="SEAL - Sociedad El‚ctrica del Sur Oeste S. A."/>
    <x v="9"/>
    <x v="9"/>
    <s v="C. H. Caravelí"/>
    <x v="162"/>
    <s v="HI"/>
    <x v="5"/>
    <x v="284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4999999999999997E-3"/>
    <n v="0"/>
    <n v="0"/>
    <n v="0"/>
    <n v="87"/>
    <s v="BASE DE DATOS"/>
    <m/>
  </r>
  <r>
    <s v="24"/>
    <x v="2"/>
    <s v="SEAL"/>
    <s v="31013193"/>
    <s v="31013193"/>
    <x v="5"/>
    <s v="FRANCIS"/>
    <s v="N"/>
    <n v="0.5"/>
    <n v="0"/>
    <n v="0"/>
    <n v="0"/>
    <n v="0"/>
    <n v="0"/>
    <n v="0"/>
    <n v="0"/>
    <m/>
    <m/>
    <x v="0"/>
    <s v="SEAL31013193FRANCISHI"/>
    <s v="SEAL - Sociedad El‚ctrica del Sur Oeste S. A."/>
    <x v="9"/>
    <x v="9"/>
    <s v="C. H. Ongoro"/>
    <x v="163"/>
    <s v="HI"/>
    <x v="5"/>
    <x v="285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2"/>
    <s v="SEAL"/>
    <s v="31013193"/>
    <s v="31013193"/>
    <x v="5"/>
    <s v="TURBAL"/>
    <s v="N"/>
    <n v="0.53500000000000003"/>
    <n v="0"/>
    <n v="0"/>
    <n v="0"/>
    <n v="0"/>
    <n v="0"/>
    <n v="0"/>
    <n v="0"/>
    <m/>
    <m/>
    <x v="0"/>
    <s v="SEAL31013193TURBALHI"/>
    <s v="SEAL - Sociedad El‚ctrica del Sur Oeste S. A."/>
    <x v="9"/>
    <x v="9"/>
    <s v="C. H. Ongoro"/>
    <x v="163"/>
    <s v="HI"/>
    <x v="5"/>
    <x v="286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4583333333333336E-2"/>
    <n v="0"/>
    <n v="0"/>
    <n v="0"/>
    <n v="87"/>
    <s v="BASE DE DATOS"/>
    <m/>
  </r>
  <r>
    <s v="24"/>
    <x v="2"/>
    <s v="SEAL"/>
    <s v="51010397"/>
    <s v="51010397"/>
    <x v="5"/>
    <s v="Kubota 1"/>
    <s v="N"/>
    <n v="0.33600000000000002"/>
    <n v="0"/>
    <n v="0"/>
    <n v="0"/>
    <n v="0"/>
    <n v="0"/>
    <n v="0"/>
    <n v="0"/>
    <m/>
    <m/>
    <x v="0"/>
    <s v="SEAL51010397Kubota 1HI"/>
    <s v="SEAL - Sociedad El‚ctrica del Sur Oeste S. A."/>
    <x v="9"/>
    <x v="9"/>
    <s v="C. H. Chococo"/>
    <x v="164"/>
    <s v="HI"/>
    <x v="5"/>
    <x v="287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2"/>
    <s v="SEAL"/>
    <s v="51010397"/>
    <s v="51010397"/>
    <x v="5"/>
    <s v="Kubota 2"/>
    <s v="N"/>
    <n v="0.33600000000000002"/>
    <n v="0"/>
    <n v="0"/>
    <n v="0"/>
    <n v="0"/>
    <n v="0"/>
    <n v="0"/>
    <n v="0"/>
    <m/>
    <m/>
    <x v="0"/>
    <s v="SEAL51010397Kubota 2HI"/>
    <s v="SEAL - Sociedad El‚ctrica del Sur Oeste S. A."/>
    <x v="9"/>
    <x v="9"/>
    <s v="C. H. Chococo"/>
    <x v="164"/>
    <s v="HI"/>
    <x v="5"/>
    <x v="288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2"/>
    <s v="SEAL"/>
    <s v="33014030"/>
    <s v="33014030"/>
    <x v="5"/>
    <s v="ESCHER WYSS 1"/>
    <s v="N"/>
    <n v="0.1"/>
    <n v="0"/>
    <n v="0"/>
    <n v="0"/>
    <n v="0"/>
    <n v="0"/>
    <n v="0"/>
    <n v="0"/>
    <m/>
    <m/>
    <x v="0"/>
    <s v="SEAL33014030ESCHER WYSS 1HI"/>
    <s v="SEAL - Sociedad El‚ctrica del Sur Oeste S. A."/>
    <x v="9"/>
    <x v="9"/>
    <s v="C. H. Chuquibamba"/>
    <x v="165"/>
    <s v="HI"/>
    <x v="5"/>
    <x v="289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2"/>
    <s v="SEAL"/>
    <s v="33014030"/>
    <s v="33014030"/>
    <x v="5"/>
    <s v="ESCHER WYSS 2"/>
    <s v="N"/>
    <n v="0.1"/>
    <n v="0"/>
    <n v="0"/>
    <n v="0"/>
    <n v="0"/>
    <n v="0"/>
    <n v="0"/>
    <n v="0"/>
    <m/>
    <m/>
    <x v="0"/>
    <s v="SEAL33014030ESCHER WYSS 2HI"/>
    <s v="SEAL - Sociedad El‚ctrica del Sur Oeste S. A."/>
    <x v="9"/>
    <x v="9"/>
    <s v="C. H. Chuquibamba"/>
    <x v="165"/>
    <s v="HI"/>
    <x v="5"/>
    <x v="290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2"/>
    <s v="SEAL"/>
    <s v="31013910"/>
    <s v="31013910"/>
    <x v="5"/>
    <s v="WKV"/>
    <s v="N"/>
    <n v="0.25"/>
    <n v="0"/>
    <n v="0"/>
    <n v="0"/>
    <n v="0"/>
    <n v="0"/>
    <n v="0"/>
    <n v="0"/>
    <m/>
    <m/>
    <x v="1"/>
    <s v="SEAL31013910WKVHI"/>
    <s v="SEAL - Sociedad El‚ctrica del Sur Oeste S. A."/>
    <x v="9"/>
    <x v="9"/>
    <s v="C. H. Orcopampa"/>
    <x v="166"/>
    <s v="HI"/>
    <x v="5"/>
    <x v="291"/>
    <x v="2"/>
    <s v="Instalado"/>
    <s v="Inoperativo"/>
    <s v="Distribuidora"/>
    <x v="0"/>
    <x v="0"/>
    <x v="1"/>
    <x v="0"/>
    <s v="Estatal"/>
    <s v="AREQUIPA"/>
    <s v="AREQUIPA"/>
    <s v="CASTILLA"/>
    <s v="ORCOPAMPA"/>
    <n v="0"/>
    <x v="8"/>
    <n v="0"/>
    <x v="0"/>
    <x v="0"/>
    <x v="0"/>
    <s v="MWh"/>
    <n v="0"/>
    <n v="0"/>
    <m/>
    <n v="2.0833333333333332E-2"/>
    <n v="0"/>
    <n v="0"/>
    <n v="0"/>
    <n v="87"/>
    <s v="BASE DE DATOS"/>
    <m/>
  </r>
  <r>
    <s v="24"/>
    <x v="2"/>
    <s v="SEAL"/>
    <s v="31013530"/>
    <s v="31013530"/>
    <x v="5"/>
    <s v="Hydraulic"/>
    <s v="N"/>
    <n v="6.4000000000000001E-2"/>
    <n v="0"/>
    <n v="0"/>
    <n v="0"/>
    <n v="0"/>
    <n v="0"/>
    <n v="0"/>
    <n v="0"/>
    <m/>
    <m/>
    <x v="0"/>
    <s v="SEAL31013530HydraulicHI"/>
    <s v="SEAL - Sociedad El‚ctrica del Sur Oeste S. A."/>
    <x v="9"/>
    <x v="9"/>
    <s v="C. H. Huanca"/>
    <x v="167"/>
    <s v="HI"/>
    <x v="5"/>
    <x v="292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5.3333333333333332E-3"/>
    <n v="0"/>
    <n v="0"/>
    <n v="0"/>
    <n v="87"/>
    <s v="BASE DE DATOS"/>
    <m/>
  </r>
  <r>
    <s v="24"/>
    <x v="2"/>
    <s v="SEAL"/>
    <s v="31013530"/>
    <s v="31013530"/>
    <x v="5"/>
    <s v="Kubota"/>
    <s v="N"/>
    <n v="0.1"/>
    <n v="0"/>
    <n v="0"/>
    <n v="0"/>
    <n v="0"/>
    <n v="0"/>
    <n v="0"/>
    <n v="0"/>
    <m/>
    <m/>
    <x v="0"/>
    <s v="SEAL31013530KubotaHI"/>
    <s v="SEAL - Sociedad El‚ctrica del Sur Oeste S. A."/>
    <x v="9"/>
    <x v="9"/>
    <s v="C. H. Huanca"/>
    <x v="167"/>
    <s v="HI"/>
    <x v="5"/>
    <x v="293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3"/>
    <s v="SEAL"/>
    <s v="31012793"/>
    <s v="31012793"/>
    <x v="5"/>
    <s v="Leffel"/>
    <s v="N"/>
    <n v="0.6"/>
    <n v="0"/>
    <n v="0"/>
    <n v="0"/>
    <n v="0"/>
    <n v="0"/>
    <n v="0"/>
    <n v="0"/>
    <m/>
    <m/>
    <x v="0"/>
    <s v="SEAL31012793LeffelHI"/>
    <s v="SEAL - Sociedad El‚ctrica del Sur Oeste S. A."/>
    <x v="9"/>
    <x v="9"/>
    <s v="C. H. San Gregorio"/>
    <x v="161"/>
    <s v="HI"/>
    <x v="5"/>
    <x v="282"/>
    <x v="2"/>
    <s v="Instalado"/>
    <s v="Inoperativo"/>
    <s v="Distribuidora"/>
    <x v="0"/>
    <x v="0"/>
    <x v="1"/>
    <x v="0"/>
    <s v="Estatal"/>
    <s v="AREQUIPA"/>
    <s v="AREQUIPA"/>
    <s v="CAMANA"/>
    <s v="NICOLAS DE PIEROLA"/>
    <n v="0"/>
    <x v="8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3"/>
    <s v="SEAL"/>
    <s v="33013880"/>
    <s v="33013880"/>
    <x v="5"/>
    <s v="JMW-1"/>
    <s v="N"/>
    <n v="9.5000000000000001E-2"/>
    <n v="0"/>
    <n v="0"/>
    <n v="0"/>
    <n v="0"/>
    <n v="0"/>
    <n v="0"/>
    <n v="0"/>
    <m/>
    <m/>
    <x v="0"/>
    <s v="SEAL33013880JMW-1HI"/>
    <s v="SEAL - Sociedad El‚ctrica del Sur Oeste S. A."/>
    <x v="9"/>
    <x v="9"/>
    <s v="C. H. Caravelí"/>
    <x v="162"/>
    <s v="HI"/>
    <x v="5"/>
    <x v="283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9166666666666673E-3"/>
    <n v="0"/>
    <n v="0"/>
    <n v="0"/>
    <n v="87"/>
    <s v="BASE DE DATOS"/>
    <m/>
  </r>
  <r>
    <s v="24"/>
    <x v="3"/>
    <s v="SEAL"/>
    <s v="33013880"/>
    <s v="33013880"/>
    <x v="5"/>
    <s v="JMW-2"/>
    <s v="N"/>
    <n v="0.09"/>
    <n v="0"/>
    <n v="0"/>
    <n v="0"/>
    <n v="0"/>
    <n v="0"/>
    <n v="0"/>
    <n v="0"/>
    <m/>
    <m/>
    <x v="0"/>
    <s v="SEAL33013880JMW-2HI"/>
    <s v="SEAL - Sociedad El‚ctrica del Sur Oeste S. A."/>
    <x v="9"/>
    <x v="9"/>
    <s v="C. H. Caravelí"/>
    <x v="162"/>
    <s v="HI"/>
    <x v="5"/>
    <x v="284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4999999999999997E-3"/>
    <n v="0"/>
    <n v="0"/>
    <n v="0"/>
    <n v="87"/>
    <s v="BASE DE DATOS"/>
    <m/>
  </r>
  <r>
    <s v="24"/>
    <x v="3"/>
    <s v="SEAL"/>
    <s v="31013193"/>
    <s v="31013193"/>
    <x v="5"/>
    <s v="FRANCIS"/>
    <s v="N"/>
    <n v="0.5"/>
    <n v="0"/>
    <n v="0"/>
    <n v="0"/>
    <n v="0"/>
    <n v="0"/>
    <n v="0"/>
    <n v="0"/>
    <m/>
    <m/>
    <x v="0"/>
    <s v="SEAL31013193FRANCISHI"/>
    <s v="SEAL - Sociedad El‚ctrica del Sur Oeste S. A."/>
    <x v="9"/>
    <x v="9"/>
    <s v="C. H. Ongoro"/>
    <x v="163"/>
    <s v="HI"/>
    <x v="5"/>
    <x v="285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3"/>
    <s v="SEAL"/>
    <s v="31013193"/>
    <s v="31013193"/>
    <x v="5"/>
    <s v="TURBAL"/>
    <s v="N"/>
    <n v="0.53500000000000003"/>
    <n v="0"/>
    <n v="0"/>
    <n v="0"/>
    <n v="0"/>
    <n v="0"/>
    <n v="0"/>
    <n v="0"/>
    <m/>
    <m/>
    <x v="0"/>
    <s v="SEAL31013193TURBALHI"/>
    <s v="SEAL - Sociedad El‚ctrica del Sur Oeste S. A."/>
    <x v="9"/>
    <x v="9"/>
    <s v="C. H. Ongoro"/>
    <x v="163"/>
    <s v="HI"/>
    <x v="5"/>
    <x v="286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4583333333333336E-2"/>
    <n v="0"/>
    <n v="0"/>
    <n v="0"/>
    <n v="87"/>
    <s v="BASE DE DATOS"/>
    <m/>
  </r>
  <r>
    <s v="24"/>
    <x v="3"/>
    <s v="SEAL"/>
    <s v="51010397"/>
    <s v="51010397"/>
    <x v="5"/>
    <s v="Kubota 1"/>
    <s v="N"/>
    <n v="0.33600000000000002"/>
    <n v="0"/>
    <n v="0"/>
    <n v="0"/>
    <n v="0"/>
    <n v="0"/>
    <n v="0"/>
    <n v="0"/>
    <m/>
    <m/>
    <x v="0"/>
    <s v="SEAL51010397Kubota 1HI"/>
    <s v="SEAL - Sociedad El‚ctrica del Sur Oeste S. A."/>
    <x v="9"/>
    <x v="9"/>
    <s v="C. H. Chococo"/>
    <x v="164"/>
    <s v="HI"/>
    <x v="5"/>
    <x v="287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3"/>
    <s v="SEAL"/>
    <s v="51010397"/>
    <s v="51010397"/>
    <x v="5"/>
    <s v="Kubota 2"/>
    <s v="N"/>
    <n v="0.33600000000000002"/>
    <n v="0"/>
    <n v="0"/>
    <n v="0"/>
    <n v="0"/>
    <n v="0"/>
    <n v="0"/>
    <n v="0"/>
    <m/>
    <m/>
    <x v="0"/>
    <s v="SEAL51010397Kubota 2HI"/>
    <s v="SEAL - Sociedad El‚ctrica del Sur Oeste S. A."/>
    <x v="9"/>
    <x v="9"/>
    <s v="C. H. Chococo"/>
    <x v="164"/>
    <s v="HI"/>
    <x v="5"/>
    <x v="288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3"/>
    <s v="SEAL"/>
    <s v="33014030"/>
    <s v="33014030"/>
    <x v="5"/>
    <s v="ESCHER WYSS 1"/>
    <s v="N"/>
    <n v="0.1"/>
    <n v="0"/>
    <n v="0"/>
    <n v="0"/>
    <n v="0"/>
    <n v="0"/>
    <n v="0"/>
    <n v="0"/>
    <m/>
    <m/>
    <x v="0"/>
    <s v="SEAL33014030ESCHER WYSS 1HI"/>
    <s v="SEAL - Sociedad El‚ctrica del Sur Oeste S. A."/>
    <x v="9"/>
    <x v="9"/>
    <s v="C. H. Chuquibamba"/>
    <x v="165"/>
    <s v="HI"/>
    <x v="5"/>
    <x v="289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3"/>
    <s v="SEAL"/>
    <s v="33014030"/>
    <s v="33014030"/>
    <x v="5"/>
    <s v="ESCHER WYSS 2"/>
    <s v="N"/>
    <n v="0.1"/>
    <n v="0"/>
    <n v="0"/>
    <n v="0"/>
    <n v="0"/>
    <n v="0"/>
    <n v="0"/>
    <n v="0"/>
    <m/>
    <m/>
    <x v="0"/>
    <s v="SEAL33014030ESCHER WYSS 2HI"/>
    <s v="SEAL - Sociedad El‚ctrica del Sur Oeste S. A."/>
    <x v="9"/>
    <x v="9"/>
    <s v="C. H. Chuquibamba"/>
    <x v="165"/>
    <s v="HI"/>
    <x v="5"/>
    <x v="290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3"/>
    <s v="SEAL"/>
    <s v="31013910"/>
    <s v="31013910"/>
    <x v="5"/>
    <s v="WKV"/>
    <s v="N"/>
    <n v="0.25"/>
    <n v="0"/>
    <n v="0"/>
    <n v="0"/>
    <n v="0"/>
    <n v="0"/>
    <n v="0"/>
    <n v="0"/>
    <m/>
    <m/>
    <x v="1"/>
    <s v="SEAL31013910WKVHI"/>
    <s v="SEAL - Sociedad El‚ctrica del Sur Oeste S. A."/>
    <x v="9"/>
    <x v="9"/>
    <s v="C. H. Orcopampa"/>
    <x v="166"/>
    <s v="HI"/>
    <x v="5"/>
    <x v="291"/>
    <x v="2"/>
    <s v="Instalado"/>
    <s v="Inoperativo"/>
    <s v="Distribuidora"/>
    <x v="0"/>
    <x v="0"/>
    <x v="1"/>
    <x v="0"/>
    <s v="Estatal"/>
    <s v="AREQUIPA"/>
    <s v="AREQUIPA"/>
    <s v="CASTILLA"/>
    <s v="ORCOPAMPA"/>
    <n v="0"/>
    <x v="8"/>
    <n v="0"/>
    <x v="0"/>
    <x v="0"/>
    <x v="0"/>
    <s v="MWh"/>
    <n v="0"/>
    <n v="0"/>
    <m/>
    <n v="2.0833333333333332E-2"/>
    <n v="0"/>
    <n v="0"/>
    <n v="0"/>
    <n v="87"/>
    <s v="BASE DE DATOS"/>
    <m/>
  </r>
  <r>
    <s v="24"/>
    <x v="3"/>
    <s v="SEAL"/>
    <s v="31013530"/>
    <s v="31013530"/>
    <x v="5"/>
    <s v="Hydraulic"/>
    <s v="N"/>
    <n v="6.4000000000000001E-2"/>
    <n v="0"/>
    <n v="0"/>
    <n v="0"/>
    <n v="0"/>
    <n v="0"/>
    <n v="0"/>
    <n v="0"/>
    <m/>
    <m/>
    <x v="0"/>
    <s v="SEAL31013530HydraulicHI"/>
    <s v="SEAL - Sociedad El‚ctrica del Sur Oeste S. A."/>
    <x v="9"/>
    <x v="9"/>
    <s v="C. H. Huanca"/>
    <x v="167"/>
    <s v="HI"/>
    <x v="5"/>
    <x v="292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5.3333333333333332E-3"/>
    <n v="0"/>
    <n v="0"/>
    <n v="0"/>
    <n v="87"/>
    <s v="BASE DE DATOS"/>
    <m/>
  </r>
  <r>
    <s v="24"/>
    <x v="3"/>
    <s v="SEAL"/>
    <s v="31013530"/>
    <s v="31013530"/>
    <x v="5"/>
    <s v="Kubota"/>
    <s v="N"/>
    <n v="0.1"/>
    <n v="0"/>
    <n v="0"/>
    <n v="0"/>
    <n v="0"/>
    <n v="0"/>
    <n v="0"/>
    <n v="0"/>
    <m/>
    <m/>
    <x v="0"/>
    <s v="SEAL31013530KubotaHI"/>
    <s v="SEAL - Sociedad El‚ctrica del Sur Oeste S. A."/>
    <x v="9"/>
    <x v="9"/>
    <s v="C. H. Huanca"/>
    <x v="167"/>
    <s v="HI"/>
    <x v="5"/>
    <x v="293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2"/>
    <s v="ELSM"/>
    <s v="41030894"/>
    <s v="41030894"/>
    <x v="5"/>
    <s v="DRESS 1"/>
    <s v="N"/>
    <n v="0.11"/>
    <n v="0"/>
    <n v="0"/>
    <n v="0"/>
    <n v="0"/>
    <n v="0"/>
    <n v="0"/>
    <n v="0"/>
    <m/>
    <m/>
    <x v="0"/>
    <s v="ELSM41030894DRESS 1HI"/>
    <s v="Electro Sur Medio S. A."/>
    <x v="7"/>
    <x v="7"/>
    <s v="C. H. Laramate"/>
    <x v="156"/>
    <s v="HI"/>
    <x v="5"/>
    <x v="272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0"/>
    <n v="0"/>
    <m/>
    <n v="9.1666666666666667E-3"/>
    <n v="0"/>
    <n v="0"/>
    <n v="0"/>
    <n v="21"/>
    <s v="BASE DE DATOS"/>
    <m/>
  </r>
  <r>
    <s v="24"/>
    <x v="2"/>
    <s v="ELSM"/>
    <s v="41030894"/>
    <s v="41030894"/>
    <x v="5"/>
    <s v="DRESS 2"/>
    <s v="S"/>
    <n v="0.11"/>
    <n v="9.1999999999999998E-2"/>
    <n v="10.731"/>
    <n v="40.777000000000001"/>
    <n v="51.508000000000003"/>
    <n v="4"/>
    <n v="740"/>
    <n v="0"/>
    <m/>
    <m/>
    <x v="0"/>
    <s v="ELSM41030894DRESS 2HI"/>
    <s v="Electro Sur Medio S. A."/>
    <x v="7"/>
    <x v="7"/>
    <s v="C. H. Laramate"/>
    <x v="156"/>
    <s v="HI"/>
    <x v="5"/>
    <x v="273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51.508000000000003"/>
    <n v="5.1508000000000005E-2"/>
    <m/>
    <n v="9.1666666666666667E-3"/>
    <n v="7.6666666666666662E-3"/>
    <n v="0"/>
    <n v="0"/>
    <n v="21"/>
    <s v="BASE DE DATOS"/>
    <m/>
  </r>
  <r>
    <s v="24"/>
    <x v="2"/>
    <s v="CHINAN"/>
    <s v="11068096"/>
    <s v="11068096"/>
    <x v="5"/>
    <s v="GR-1"/>
    <s v="S"/>
    <n v="42.3"/>
    <n v="43.113999999999997"/>
    <n v="6652.277"/>
    <n v="18566.753000000001"/>
    <n v="25219.03"/>
    <n v="0"/>
    <n v="606.75"/>
    <n v="137.25"/>
    <m/>
    <m/>
    <x v="0"/>
    <s v="CHINAN11068096GR-1HI"/>
    <s v="Chinango S.A.C"/>
    <x v="51"/>
    <x v="51"/>
    <s v="C. H. Yanango"/>
    <x v="203"/>
    <s v="HI"/>
    <x v="5"/>
    <x v="307"/>
    <x v="2"/>
    <s v="Instalado"/>
    <s v="Operativo"/>
    <s v="Generadora"/>
    <x v="0"/>
    <x v="0"/>
    <x v="0"/>
    <x v="0"/>
    <s v="Privado"/>
    <s v="JUNIN"/>
    <s v="JUNIN"/>
    <s v="CHANCHAMAYO"/>
    <s v="SAN RAMÓN"/>
    <n v="0"/>
    <x v="8"/>
    <n v="0"/>
    <x v="0"/>
    <x v="0"/>
    <x v="0"/>
    <s v="MWh"/>
    <n v="25219.03"/>
    <n v="25.21903"/>
    <m/>
    <n v="3.5249999999999999"/>
    <n v="3.5928333333333331"/>
    <n v="0"/>
    <n v="0"/>
    <n v="12"/>
    <s v="BASE DE DATOS"/>
    <m/>
  </r>
  <r>
    <s v="24"/>
    <x v="2"/>
    <s v="CHINAN"/>
    <s v="11082197"/>
    <s v="11082197"/>
    <x v="5"/>
    <s v="GR-1"/>
    <s v="S"/>
    <n v="71.400000000000006"/>
    <n v="77.643000000000001"/>
    <n v="12347.454"/>
    <n v="34815.159"/>
    <n v="47162.612999999998"/>
    <n v="121.74"/>
    <n v="622.26"/>
    <n v="121.74"/>
    <m/>
    <m/>
    <x v="0"/>
    <s v="CHINAN11082197GR-1HI"/>
    <s v="Chinango S.A.C"/>
    <x v="51"/>
    <x v="51"/>
    <s v="C. H. Chimay"/>
    <x v="204"/>
    <s v="HI"/>
    <x v="5"/>
    <x v="307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47162.612999999998"/>
    <n v="47.162613"/>
    <m/>
    <n v="6.375"/>
    <n v="6.4702500000000001"/>
    <n v="0"/>
    <n v="0"/>
    <n v="12"/>
    <s v="BASE DE DATOS"/>
    <m/>
  </r>
  <r>
    <s v="24"/>
    <x v="2"/>
    <s v="CHINAN"/>
    <s v="11082197"/>
    <s v="11082197"/>
    <x v="5"/>
    <s v="GR-2"/>
    <s v="S"/>
    <n v="71.400000000000006"/>
    <n v="74.698999999999998"/>
    <n v="11138.858"/>
    <n v="29777.923999999999"/>
    <n v="40916.781999999999"/>
    <n v="0"/>
    <n v="611.53"/>
    <n v="132.47"/>
    <m/>
    <m/>
    <x v="0"/>
    <s v="CHINAN11082197GR-2HI"/>
    <s v="Chinango S.A.C"/>
    <x v="51"/>
    <x v="51"/>
    <s v="C. H. Chimay"/>
    <x v="204"/>
    <s v="HI"/>
    <x v="5"/>
    <x v="308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40916.781999999999"/>
    <n v="40.916781999999998"/>
    <m/>
    <n v="6.375"/>
    <n v="6.2249166666666662"/>
    <n v="0"/>
    <n v="0"/>
    <n v="12"/>
    <s v="BASE DE DATOS"/>
    <m/>
  </r>
  <r>
    <s v="24"/>
    <x v="3"/>
    <s v="CHINAN"/>
    <s v="11068096"/>
    <s v="11068096"/>
    <x v="5"/>
    <s v="GR-1"/>
    <s v="S"/>
    <n v="42.3"/>
    <n v="43.113999999999997"/>
    <n v="6813.8739999999998"/>
    <n v="20888.321"/>
    <n v="27702.195"/>
    <n v="0"/>
    <n v="720"/>
    <n v="0"/>
    <m/>
    <m/>
    <x v="0"/>
    <s v="CHINAN11068096GR-1HI"/>
    <s v="Chinango S.A.C"/>
    <x v="51"/>
    <x v="51"/>
    <s v="C. H. Yanango"/>
    <x v="203"/>
    <s v="HI"/>
    <x v="5"/>
    <x v="307"/>
    <x v="2"/>
    <s v="Instalado"/>
    <s v="Operativo"/>
    <s v="Generadora"/>
    <x v="0"/>
    <x v="0"/>
    <x v="0"/>
    <x v="0"/>
    <s v="Privado"/>
    <s v="JUNIN"/>
    <s v="JUNIN"/>
    <s v="CHANCHAMAYO"/>
    <s v="SAN RAMÓN"/>
    <n v="0"/>
    <x v="8"/>
    <n v="0"/>
    <x v="0"/>
    <x v="0"/>
    <x v="0"/>
    <s v="MWh"/>
    <n v="27702.195"/>
    <n v="27.702195"/>
    <m/>
    <n v="3.5249999999999999"/>
    <n v="3.5928333333333331"/>
    <n v="0"/>
    <n v="0"/>
    <n v="12"/>
    <s v="BASE DE DATOS"/>
    <m/>
  </r>
  <r>
    <s v="24"/>
    <x v="3"/>
    <s v="CHINAN"/>
    <s v="11082197"/>
    <s v="11082197"/>
    <x v="5"/>
    <s v="GR-1"/>
    <s v="S"/>
    <n v="71.400000000000006"/>
    <n v="77.643000000000001"/>
    <n v="12965.273999999999"/>
    <n v="34359.985000000001"/>
    <n v="47325.258999999998"/>
    <n v="3.53"/>
    <n v="639.02"/>
    <n v="3.53"/>
    <m/>
    <m/>
    <x v="0"/>
    <s v="CHINAN11082197GR-1HI"/>
    <s v="Chinango S.A.C"/>
    <x v="51"/>
    <x v="51"/>
    <s v="C. H. Chimay"/>
    <x v="204"/>
    <s v="HI"/>
    <x v="5"/>
    <x v="307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47325.258999999998"/>
    <n v="47.325258999999996"/>
    <m/>
    <n v="6.375"/>
    <n v="6.4702500000000001"/>
    <n v="0"/>
    <n v="0"/>
    <n v="12"/>
    <s v="BASE DE DATOS"/>
    <m/>
  </r>
  <r>
    <s v="24"/>
    <x v="3"/>
    <s v="CHINAN"/>
    <s v="11082197"/>
    <s v="11082197"/>
    <x v="5"/>
    <s v="GR-2"/>
    <s v="S"/>
    <n v="71.400000000000006"/>
    <n v="74.698999999999998"/>
    <n v="11353.963"/>
    <n v="30801.134999999998"/>
    <n v="42155.097999999998"/>
    <n v="34.090000000000003"/>
    <n v="649.13"/>
    <n v="35.700000000000003"/>
    <m/>
    <m/>
    <x v="0"/>
    <s v="CHINAN11082197GR-2HI"/>
    <s v="Chinango S.A.C"/>
    <x v="51"/>
    <x v="51"/>
    <s v="C. H. Chimay"/>
    <x v="204"/>
    <s v="HI"/>
    <x v="5"/>
    <x v="308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42155.097999999998"/>
    <n v="42.155097999999995"/>
    <m/>
    <n v="6.375"/>
    <n v="6.2249166666666662"/>
    <n v="0"/>
    <n v="0"/>
    <n v="12"/>
    <s v="BASE DE DATOS"/>
    <m/>
  </r>
  <r>
    <s v="24"/>
    <x v="3"/>
    <s v="ELP"/>
    <s v="11014093"/>
    <s v="11014093"/>
    <x v="5"/>
    <s v="1"/>
    <s v="S"/>
    <n v="70.12"/>
    <n v="73.144999999999996"/>
    <n v="7579.3209999999999"/>
    <n v="34029.031000000003"/>
    <n v="41608.351999999999"/>
    <n v="41.3"/>
    <n v="582.79999999999995"/>
    <n v="95.53"/>
    <m/>
    <m/>
    <x v="0"/>
    <s v="ELP110140931HI"/>
    <s v="Electroper£ S. A."/>
    <x v="15"/>
    <x v="15"/>
    <s v="C. H. Restitución"/>
    <x v="191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1608.351999999999"/>
    <n v="41.608351999999996"/>
    <m/>
    <n v="5.8433333333333337"/>
    <n v="6.095416666666666"/>
    <n v="0"/>
    <n v="0"/>
    <n v="30"/>
    <s v="BASE DE DATOS"/>
    <m/>
  </r>
  <r>
    <s v="24"/>
    <x v="3"/>
    <s v="ELP"/>
    <s v="11014093"/>
    <s v="11014093"/>
    <x v="5"/>
    <s v="2"/>
    <s v="S"/>
    <n v="70.12"/>
    <n v="73.144999999999996"/>
    <n v="9447.0550000000003"/>
    <n v="42423.000999999997"/>
    <n v="51870.055999999997"/>
    <n v="0"/>
    <n v="720"/>
    <n v="0"/>
    <m/>
    <m/>
    <x v="0"/>
    <s v="ELP110140932HI"/>
    <s v="Electroper£ S. A."/>
    <x v="15"/>
    <x v="15"/>
    <s v="C. H. Restitución"/>
    <x v="191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1870.055999999997"/>
    <n v="51.870055999999998"/>
    <m/>
    <n v="5.8433333333333337"/>
    <n v="6.095416666666666"/>
    <n v="0"/>
    <n v="0"/>
    <n v="30"/>
    <s v="BASE DE DATOS"/>
    <m/>
  </r>
  <r>
    <s v="24"/>
    <x v="3"/>
    <s v="ELP"/>
    <s v="11014093"/>
    <s v="11014093"/>
    <x v="5"/>
    <s v="3"/>
    <s v="S"/>
    <n v="70.12"/>
    <n v="73.146000000000001"/>
    <n v="9403.4159999999993"/>
    <n v="42032.313999999998"/>
    <n v="51435.73"/>
    <n v="0.88"/>
    <n v="712.37"/>
    <n v="6.53"/>
    <m/>
    <m/>
    <x v="0"/>
    <s v="ELP110140933HI"/>
    <s v="Electroper£ S. A."/>
    <x v="15"/>
    <x v="15"/>
    <s v="C. H. Restitución"/>
    <x v="191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1435.73"/>
    <n v="51.435730000000007"/>
    <m/>
    <n v="5.8433333333333337"/>
    <n v="6.0955000000000004"/>
    <n v="0"/>
    <n v="-7.2759576141834259E-12"/>
    <n v="30"/>
    <s v="BASE DE DATOS"/>
    <m/>
  </r>
  <r>
    <s v="24"/>
    <x v="3"/>
    <s v="ELP"/>
    <s v="11014293"/>
    <s v="11014293"/>
    <x v="5"/>
    <s v="1"/>
    <s v="S"/>
    <n v="114"/>
    <n v="96.959000000000003"/>
    <n v="13091.424999999999"/>
    <n v="58061.874000000003"/>
    <n v="71153.298999999999"/>
    <n v="10.37"/>
    <n v="708.55"/>
    <n v="0.98"/>
    <m/>
    <m/>
    <x v="0"/>
    <s v="ELP110142931HI"/>
    <s v="Electroper£ S. A."/>
    <x v="15"/>
    <x v="15"/>
    <s v="C.H.Antúnez de Mayolo(Mantaro)"/>
    <x v="192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71153.298999999999"/>
    <n v="71.153299000000004"/>
    <m/>
    <n v="9.5"/>
    <n v="8.0799166666666675"/>
    <n v="0"/>
    <n v="0"/>
    <n v="30"/>
    <s v="BASE DE DATOS"/>
    <m/>
  </r>
  <r>
    <s v="24"/>
    <x v="3"/>
    <s v="ELP"/>
    <s v="11014293"/>
    <s v="11014293"/>
    <x v="5"/>
    <s v="2"/>
    <s v="S"/>
    <n v="114"/>
    <n v="96.959000000000003"/>
    <n v="13152.449000000001"/>
    <n v="58191.177000000003"/>
    <n v="71343.626000000004"/>
    <n v="10.38"/>
    <n v="707.23"/>
    <n v="2.23"/>
    <m/>
    <m/>
    <x v="0"/>
    <s v="ELP110142932HI"/>
    <s v="Electroper£ S. A."/>
    <x v="15"/>
    <x v="15"/>
    <s v="C.H.Antúnez de Mayolo(Mantaro)"/>
    <x v="192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71343.626000000004"/>
    <n v="71.343626"/>
    <m/>
    <n v="9.5"/>
    <n v="8.0799166666666675"/>
    <n v="0"/>
    <n v="0"/>
    <n v="30"/>
    <s v="BASE DE DATOS"/>
    <m/>
  </r>
  <r>
    <s v="24"/>
    <x v="3"/>
    <s v="ELP"/>
    <s v="11014293"/>
    <s v="11014293"/>
    <x v="5"/>
    <s v="3"/>
    <s v="S"/>
    <n v="114"/>
    <n v="96.959000000000003"/>
    <n v="13164.33"/>
    <n v="58458.629000000001"/>
    <n v="71622.959000000003"/>
    <n v="10.35"/>
    <n v="709.53"/>
    <n v="0.02"/>
    <m/>
    <m/>
    <x v="0"/>
    <s v="ELP110142933HI"/>
    <s v="Electroper£ S. A."/>
    <x v="15"/>
    <x v="15"/>
    <s v="C.H.Antúnez de Mayolo(Mantaro)"/>
    <x v="192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71622.959000000003"/>
    <n v="71.622959000000009"/>
    <m/>
    <n v="9.5"/>
    <n v="8.0799166666666675"/>
    <n v="0"/>
    <n v="0"/>
    <n v="30"/>
    <s v="BASE DE DATOS"/>
    <m/>
  </r>
  <r>
    <s v="24"/>
    <x v="3"/>
    <s v="ELP"/>
    <s v="11014293"/>
    <s v="11014293"/>
    <x v="5"/>
    <s v="4"/>
    <s v="S"/>
    <n v="114"/>
    <n v="96.959000000000003"/>
    <n v="12646.748"/>
    <n v="56238.703999999998"/>
    <n v="68885.452000000005"/>
    <n v="35.83"/>
    <n v="683.35"/>
    <n v="0.48"/>
    <m/>
    <m/>
    <x v="0"/>
    <s v="ELP110142934HI"/>
    <s v="Electroper£ S. A."/>
    <x v="15"/>
    <x v="15"/>
    <s v="C.H.Antúnez de Mayolo(Mantaro)"/>
    <x v="192"/>
    <s v="HI"/>
    <x v="5"/>
    <x v="177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8885.452000000005"/>
    <n v="68.885452000000001"/>
    <m/>
    <n v="9.5"/>
    <n v="8.0799166666666675"/>
    <n v="0"/>
    <n v="-1.4551915228366852E-11"/>
    <n v="30"/>
    <s v="BASE DE DATOS"/>
    <m/>
  </r>
  <r>
    <s v="24"/>
    <x v="3"/>
    <s v="ELP"/>
    <s v="11014293"/>
    <s v="11014293"/>
    <x v="5"/>
    <s v="5"/>
    <s v="S"/>
    <n v="114"/>
    <n v="96.959000000000003"/>
    <n v="10879.233"/>
    <n v="50335.127"/>
    <n v="61214.36"/>
    <n v="0.83"/>
    <n v="717.6"/>
    <n v="1.4"/>
    <m/>
    <m/>
    <x v="0"/>
    <s v="ELP110142935HI"/>
    <s v="Electroper£ S. A."/>
    <x v="15"/>
    <x v="15"/>
    <s v="C.H.Antúnez de Mayolo(Mantaro)"/>
    <x v="192"/>
    <s v="HI"/>
    <x v="5"/>
    <x v="191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1214.36"/>
    <n v="61.214359999999999"/>
    <m/>
    <n v="9.5"/>
    <n v="8.0799166666666675"/>
    <n v="0"/>
    <n v="0"/>
    <n v="30"/>
    <s v="BASE DE DATOS"/>
    <m/>
  </r>
  <r>
    <s v="24"/>
    <x v="3"/>
    <s v="ELP"/>
    <s v="11014293"/>
    <s v="11014293"/>
    <x v="5"/>
    <s v="6"/>
    <s v="S"/>
    <n v="114"/>
    <n v="96.959000000000003"/>
    <n v="10879.589"/>
    <n v="48935.712"/>
    <n v="59815.300999999999"/>
    <n v="16.079999999999998"/>
    <n v="703.75"/>
    <n v="0"/>
    <m/>
    <m/>
    <x v="0"/>
    <s v="ELP110142936HI"/>
    <s v="Electroper£ S. A."/>
    <x v="15"/>
    <x v="15"/>
    <s v="C.H.Antúnez de Mayolo(Mantaro)"/>
    <x v="192"/>
    <s v="HI"/>
    <x v="5"/>
    <x v="30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9815.300999999999"/>
    <n v="59.815300999999998"/>
    <m/>
    <n v="9.5"/>
    <n v="8.0799166666666675"/>
    <n v="0"/>
    <n v="0"/>
    <n v="30"/>
    <s v="BASE DE DATOS"/>
    <m/>
  </r>
  <r>
    <s v="24"/>
    <x v="3"/>
    <s v="ELP"/>
    <s v="11014293"/>
    <s v="11014293"/>
    <x v="5"/>
    <s v="7"/>
    <s v="S"/>
    <n v="114"/>
    <n v="96.96"/>
    <n v="10879.001"/>
    <n v="49714.442000000003"/>
    <n v="60593.442999999999"/>
    <n v="8.4499999999999993"/>
    <n v="711.38"/>
    <n v="0"/>
    <m/>
    <m/>
    <x v="0"/>
    <s v="ELP110142937HI"/>
    <s v="Electroper£ S. A."/>
    <x v="15"/>
    <x v="15"/>
    <s v="C.H.Antúnez de Mayolo(Mantaro)"/>
    <x v="192"/>
    <s v="HI"/>
    <x v="5"/>
    <x v="30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0593.442999999999"/>
    <n v="60.593443000000001"/>
    <m/>
    <n v="9.5"/>
    <n v="8.08"/>
    <n v="0"/>
    <n v="0"/>
    <n v="30"/>
    <s v="BASE DE DATOS"/>
    <m/>
  </r>
  <r>
    <s v="24"/>
    <x v="2"/>
    <s v="ELP"/>
    <s v="11014093"/>
    <s v="11014093"/>
    <x v="5"/>
    <s v="1"/>
    <s v="S"/>
    <n v="70.12"/>
    <n v="73.144999999999996"/>
    <n v="6243.7169999999996"/>
    <n v="29410.008000000002"/>
    <n v="35653.724999999999"/>
    <n v="11.18"/>
    <n v="524.52"/>
    <n v="207.58"/>
    <m/>
    <m/>
    <x v="0"/>
    <s v="ELP110140931HI"/>
    <s v="Electroper£ S. A."/>
    <x v="15"/>
    <x v="15"/>
    <s v="C. H. Restitución"/>
    <x v="191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35653.724999999999"/>
    <n v="35.653725000000001"/>
    <m/>
    <n v="5.8433333333333337"/>
    <n v="6.095416666666666"/>
    <n v="0"/>
    <n v="0"/>
    <n v="30"/>
    <s v="BASE DE DATOS"/>
    <m/>
  </r>
  <r>
    <s v="24"/>
    <x v="2"/>
    <s v="ELP"/>
    <s v="11014093"/>
    <s v="11014093"/>
    <x v="5"/>
    <s v="2"/>
    <s v="S"/>
    <n v="70.12"/>
    <n v="73.144999999999996"/>
    <n v="6273.2920000000004"/>
    <n v="30284.823"/>
    <n v="36558.114999999998"/>
    <n v="12.1"/>
    <n v="535.17999999999995"/>
    <n v="196.05"/>
    <m/>
    <m/>
    <x v="0"/>
    <s v="ELP110140932HI"/>
    <s v="Electroper£ S. A."/>
    <x v="15"/>
    <x v="15"/>
    <s v="C. H. Restitución"/>
    <x v="191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36558.114999999998"/>
    <n v="36.558115000000001"/>
    <m/>
    <n v="5.8433333333333337"/>
    <n v="6.095416666666666"/>
    <n v="0"/>
    <n v="0"/>
    <n v="30"/>
    <s v="BASE DE DATOS"/>
    <m/>
  </r>
  <r>
    <s v="24"/>
    <x v="2"/>
    <s v="ELP"/>
    <s v="11014093"/>
    <s v="11014093"/>
    <x v="5"/>
    <s v="3"/>
    <s v="S"/>
    <n v="70.12"/>
    <n v="73.146000000000001"/>
    <n v="6147.4870000000001"/>
    <n v="31229.076000000001"/>
    <n v="37376.563000000002"/>
    <n v="10.3"/>
    <n v="549.78"/>
    <n v="183.48"/>
    <m/>
    <m/>
    <x v="0"/>
    <s v="ELP110140933HI"/>
    <s v="Electroper£ S. A."/>
    <x v="15"/>
    <x v="15"/>
    <s v="C. H. Restitución"/>
    <x v="191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37376.563000000002"/>
    <n v="37.376563000000004"/>
    <m/>
    <n v="5.8433333333333337"/>
    <n v="6.0955000000000004"/>
    <n v="0"/>
    <n v="0"/>
    <n v="30"/>
    <s v="BASE DE DATOS"/>
    <m/>
  </r>
  <r>
    <s v="24"/>
    <x v="2"/>
    <s v="ELP"/>
    <s v="11014293"/>
    <s v="11014293"/>
    <x v="5"/>
    <s v="1"/>
    <s v="S"/>
    <n v="114"/>
    <n v="96.959000000000003"/>
    <n v="8962.9740000000002"/>
    <n v="43350.667999999998"/>
    <n v="52313.642"/>
    <n v="18.38"/>
    <n v="524.45000000000005"/>
    <n v="200.42"/>
    <m/>
    <m/>
    <x v="0"/>
    <s v="ELP110142931HI"/>
    <s v="Electroper£ S. A."/>
    <x v="15"/>
    <x v="15"/>
    <s v="C.H.Antúnez de Mayolo(Mantaro)"/>
    <x v="192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2313.642"/>
    <n v="52.313642000000002"/>
    <m/>
    <n v="9.5"/>
    <n v="8.0799166666666675"/>
    <n v="0"/>
    <n v="0"/>
    <n v="30"/>
    <s v="BASE DE DATOS"/>
    <m/>
  </r>
  <r>
    <s v="24"/>
    <x v="2"/>
    <s v="ELP"/>
    <s v="11014293"/>
    <s v="11014293"/>
    <x v="5"/>
    <s v="2"/>
    <s v="S"/>
    <n v="114"/>
    <n v="96.959000000000003"/>
    <n v="6350.4210000000003"/>
    <n v="34425.315999999999"/>
    <n v="40775.737000000001"/>
    <n v="348.07"/>
    <n v="390.57"/>
    <n v="3.45"/>
    <m/>
    <m/>
    <x v="0"/>
    <s v="ELP110142932HI"/>
    <s v="Electroper£ S. A."/>
    <x v="15"/>
    <x v="15"/>
    <s v="C.H.Antúnez de Mayolo(Mantaro)"/>
    <x v="192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0775.737000000001"/>
    <n v="40.775736999999999"/>
    <m/>
    <n v="9.5"/>
    <n v="8.0799166666666675"/>
    <n v="0"/>
    <n v="0"/>
    <n v="30"/>
    <s v="BASE DE DATOS"/>
    <m/>
  </r>
  <r>
    <s v="24"/>
    <x v="2"/>
    <s v="ELP"/>
    <s v="11014293"/>
    <s v="11014293"/>
    <x v="5"/>
    <s v="3"/>
    <s v="S"/>
    <n v="114"/>
    <n v="96.959000000000003"/>
    <n v="7914.7929999999997"/>
    <n v="42851.463000000003"/>
    <n v="50766.256000000001"/>
    <n v="1.68"/>
    <n v="506.22"/>
    <n v="235.68"/>
    <m/>
    <m/>
    <x v="0"/>
    <s v="ELP110142933HI"/>
    <s v="Electroper£ S. A."/>
    <x v="15"/>
    <x v="15"/>
    <s v="C.H.Antúnez de Mayolo(Mantaro)"/>
    <x v="192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0766.256000000001"/>
    <n v="50.766255999999998"/>
    <m/>
    <n v="9.5"/>
    <n v="8.0799166666666675"/>
    <n v="0"/>
    <n v="0"/>
    <n v="30"/>
    <s v="BASE DE DATOS"/>
    <m/>
  </r>
  <r>
    <s v="24"/>
    <x v="2"/>
    <s v="ELP"/>
    <s v="11014293"/>
    <s v="11014293"/>
    <x v="5"/>
    <s v="4"/>
    <s v="S"/>
    <n v="114"/>
    <n v="96.959000000000003"/>
    <n v="9046.7080000000005"/>
    <n v="45562.843000000001"/>
    <n v="54609.550999999999"/>
    <n v="8.1"/>
    <n v="544.67999999999995"/>
    <n v="190.12"/>
    <m/>
    <m/>
    <x v="0"/>
    <s v="ELP110142934HI"/>
    <s v="Electroper£ S. A."/>
    <x v="15"/>
    <x v="15"/>
    <s v="C.H.Antúnez de Mayolo(Mantaro)"/>
    <x v="192"/>
    <s v="HI"/>
    <x v="5"/>
    <x v="177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4609.550999999999"/>
    <n v="54.609550999999996"/>
    <m/>
    <n v="9.5"/>
    <n v="8.0799166666666675"/>
    <n v="0"/>
    <n v="0"/>
    <n v="30"/>
    <s v="BASE DE DATOS"/>
    <m/>
  </r>
  <r>
    <s v="24"/>
    <x v="2"/>
    <s v="ELP"/>
    <s v="11014293"/>
    <s v="11014293"/>
    <x v="5"/>
    <s v="5"/>
    <s v="S"/>
    <n v="114"/>
    <n v="96.959000000000003"/>
    <n v="8041.7849999999999"/>
    <n v="41063.222000000002"/>
    <n v="49105.006999999998"/>
    <n v="12.78"/>
    <n v="546.52"/>
    <n v="184.2"/>
    <m/>
    <m/>
    <x v="0"/>
    <s v="ELP110142935HI"/>
    <s v="Electroper£ S. A."/>
    <x v="15"/>
    <x v="15"/>
    <s v="C.H.Antúnez de Mayolo(Mantaro)"/>
    <x v="192"/>
    <s v="HI"/>
    <x v="5"/>
    <x v="191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9105.006999999998"/>
    <n v="49.105007000000001"/>
    <m/>
    <n v="9.5"/>
    <n v="8.0799166666666675"/>
    <n v="0"/>
    <n v="0"/>
    <n v="30"/>
    <s v="BASE DE DATOS"/>
    <m/>
  </r>
  <r>
    <s v="24"/>
    <x v="2"/>
    <s v="ELP"/>
    <s v="11014293"/>
    <s v="11014293"/>
    <x v="5"/>
    <s v="6"/>
    <s v="S"/>
    <n v="114"/>
    <n v="96.959000000000003"/>
    <n v="8046.7520000000004"/>
    <n v="41560.925000000003"/>
    <n v="49607.677000000003"/>
    <n v="8.35"/>
    <n v="551.6"/>
    <n v="183.47"/>
    <m/>
    <m/>
    <x v="0"/>
    <s v="ELP110142936HI"/>
    <s v="Electroper£ S. A."/>
    <x v="15"/>
    <x v="15"/>
    <s v="C.H.Antúnez de Mayolo(Mantaro)"/>
    <x v="192"/>
    <s v="HI"/>
    <x v="5"/>
    <x v="30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9607.677000000003"/>
    <n v="49.607677000000002"/>
    <m/>
    <n v="9.5"/>
    <n v="8.0799166666666675"/>
    <n v="0"/>
    <n v="0"/>
    <n v="30"/>
    <s v="BASE DE DATOS"/>
    <m/>
  </r>
  <r>
    <s v="24"/>
    <x v="2"/>
    <s v="ELP"/>
    <s v="11014293"/>
    <s v="11014293"/>
    <x v="5"/>
    <s v="7"/>
    <s v="S"/>
    <n v="114"/>
    <n v="96.96"/>
    <n v="8043.8029999999999"/>
    <n v="41007.805999999997"/>
    <n v="49051.608999999997"/>
    <n v="12.03"/>
    <n v="545.33000000000004"/>
    <n v="186.07"/>
    <m/>
    <m/>
    <x v="0"/>
    <s v="ELP110142937HI"/>
    <s v="Electroper£ S. A."/>
    <x v="15"/>
    <x v="15"/>
    <s v="C.H.Antúnez de Mayolo(Mantaro)"/>
    <x v="192"/>
    <s v="HI"/>
    <x v="5"/>
    <x v="30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9051.608999999997"/>
    <n v="49.051608999999999"/>
    <m/>
    <n v="9.5"/>
    <n v="8.08"/>
    <n v="0"/>
    <n v="0"/>
    <n v="30"/>
    <s v="BASE DE DATOS"/>
    <m/>
  </r>
  <r>
    <s v="24"/>
    <x v="2"/>
    <s v="SUR"/>
    <s v="11019593"/>
    <s v="11019593"/>
    <x v="5"/>
    <s v="Grupo 1"/>
    <s v="S"/>
    <n v="11.9"/>
    <n v="11.09"/>
    <n v="373.75"/>
    <n v="1410.69"/>
    <n v="1784.44"/>
    <n v="0"/>
    <n v="744"/>
    <n v="0"/>
    <m/>
    <m/>
    <x v="0"/>
    <s v="SUR11019593Grupo 1HI"/>
    <s v="Emp. de Generaci¢n El‚ctrica del Sur S. A."/>
    <x v="14"/>
    <x v="14"/>
    <s v="C.H. Aricota 1"/>
    <x v="189"/>
    <s v="HI"/>
    <x v="5"/>
    <x v="16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1784.44"/>
    <n v="1.78444"/>
    <m/>
    <n v="0.9916666666666667"/>
    <n v="0.9242499999999999"/>
    <n v="0"/>
    <n v="0"/>
    <n v="32"/>
    <s v="BASE DE DATOS"/>
    <m/>
  </r>
  <r>
    <s v="24"/>
    <x v="2"/>
    <s v="SUR"/>
    <s v="11019593"/>
    <s v="11019593"/>
    <x v="5"/>
    <s v="Grupo 2"/>
    <s v="S"/>
    <n v="11.9"/>
    <n v="11"/>
    <n v="725.62"/>
    <n v="2791.96"/>
    <n v="3517.58"/>
    <n v="0"/>
    <n v="744"/>
    <n v="0"/>
    <m/>
    <m/>
    <x v="0"/>
    <s v="SUR11019593Grupo 2HI"/>
    <s v="Emp. de Generaci¢n El‚ctrica del Sur S. A."/>
    <x v="14"/>
    <x v="14"/>
    <s v="C.H. Aricota 1"/>
    <x v="189"/>
    <s v="HI"/>
    <x v="5"/>
    <x v="17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3517.58"/>
    <n v="3.5175799999999997"/>
    <m/>
    <n v="0.9916666666666667"/>
    <n v="0.91683333333333339"/>
    <n v="0"/>
    <n v="0"/>
    <n v="32"/>
    <s v="BASE DE DATOS"/>
    <m/>
  </r>
  <r>
    <s v="24"/>
    <x v="2"/>
    <s v="SUR"/>
    <s v="11015393"/>
    <s v="11015393"/>
    <x v="5"/>
    <s v="Grupo 3"/>
    <s v="S"/>
    <n v="11.9"/>
    <n v="0"/>
    <n v="0"/>
    <n v="0"/>
    <n v="0"/>
    <n v="0"/>
    <n v="0"/>
    <n v="0"/>
    <m/>
    <m/>
    <x v="0"/>
    <s v="SUR11015393Grupo 3HI"/>
    <s v="Emp. de Generaci¢n El‚ctrica del Sur S. A."/>
    <x v="14"/>
    <x v="14"/>
    <s v="C.H. Aricota 2"/>
    <x v="190"/>
    <s v="HI"/>
    <x v="5"/>
    <x v="176"/>
    <x v="2"/>
    <s v="Instalado"/>
    <s v="Operativo"/>
    <s v="Generadora"/>
    <x v="0"/>
    <x v="0"/>
    <x v="1"/>
    <x v="0"/>
    <s v="Estatal"/>
    <s v="TACNA"/>
    <s v="TACNA"/>
    <s v="CANDARAVE"/>
    <s v="CURIBAYA"/>
    <n v="0"/>
    <x v="8"/>
    <n v="0"/>
    <x v="0"/>
    <x v="0"/>
    <x v="0"/>
    <s v="MWh"/>
    <n v="0"/>
    <n v="0"/>
    <m/>
    <n v="0.9916666666666667"/>
    <n v="0"/>
    <n v="0"/>
    <n v="0"/>
    <n v="32"/>
    <s v="BASE DE DATOS"/>
    <m/>
  </r>
  <r>
    <s v="24"/>
    <x v="3"/>
    <s v="SUR"/>
    <s v="11019593"/>
    <s v="11019593"/>
    <x v="5"/>
    <s v="Grupo 1"/>
    <s v="S"/>
    <n v="11.9"/>
    <n v="11.090999999999999"/>
    <n v="380.98500000000001"/>
    <n v="1423.114"/>
    <n v="1804.098"/>
    <n v="5.6"/>
    <n v="711.18"/>
    <n v="3.22"/>
    <m/>
    <m/>
    <x v="0"/>
    <s v="SUR11019593Grupo 1HI"/>
    <s v="Emp. de Generaci¢n El‚ctrica del Sur S. A."/>
    <x v="14"/>
    <x v="14"/>
    <s v="C.H. Aricota 1"/>
    <x v="189"/>
    <s v="HI"/>
    <x v="5"/>
    <x v="16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1804.098"/>
    <n v="1.804098"/>
    <m/>
    <n v="0.9916666666666667"/>
    <n v="0.9242499999999999"/>
    <n v="0"/>
    <n v="1.0000000002037268E-3"/>
    <n v="32"/>
    <s v="BASE DE DATOS"/>
    <m/>
  </r>
  <r>
    <s v="24"/>
    <x v="3"/>
    <s v="SUR"/>
    <s v="11019593"/>
    <s v="11019593"/>
    <x v="5"/>
    <s v="Grupo 2"/>
    <s v="S"/>
    <n v="11.9"/>
    <n v="11.002000000000001"/>
    <n v="688.70799999999997"/>
    <n v="2650.95"/>
    <n v="3339.6570000000002"/>
    <n v="4.8499999999999996"/>
    <n v="712.3"/>
    <n v="2.85"/>
    <m/>
    <m/>
    <x v="0"/>
    <s v="SUR11019593Grupo 2HI"/>
    <s v="Emp. de Generaci¢n El‚ctrica del Sur S. A."/>
    <x v="14"/>
    <x v="14"/>
    <s v="C.H. Aricota 1"/>
    <x v="189"/>
    <s v="HI"/>
    <x v="5"/>
    <x v="17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3339.6570000000002"/>
    <n v="3.3396570000000003"/>
    <m/>
    <n v="0.9916666666666667"/>
    <n v="0.91683333333333339"/>
    <n v="0"/>
    <n v="9.9999999974897946E-4"/>
    <n v="32"/>
    <s v="BASE DE DATOS"/>
    <m/>
  </r>
  <r>
    <s v="24"/>
    <x v="3"/>
    <s v="SUR"/>
    <s v="11015393"/>
    <s v="11015393"/>
    <x v="5"/>
    <s v="Grupo 3"/>
    <s v="S"/>
    <n v="11.9"/>
    <n v="0"/>
    <n v="0"/>
    <n v="0"/>
    <n v="0"/>
    <n v="0"/>
    <n v="0"/>
    <n v="0"/>
    <m/>
    <m/>
    <x v="0"/>
    <s v="SUR11015393Grupo 3HI"/>
    <s v="Emp. de Generaci¢n El‚ctrica del Sur S. A."/>
    <x v="14"/>
    <x v="14"/>
    <s v="C.H. Aricota 2"/>
    <x v="190"/>
    <s v="HI"/>
    <x v="5"/>
    <x v="176"/>
    <x v="2"/>
    <s v="Instalado"/>
    <s v="Operativo"/>
    <s v="Generadora"/>
    <x v="0"/>
    <x v="0"/>
    <x v="1"/>
    <x v="0"/>
    <s v="Estatal"/>
    <s v="TACNA"/>
    <s v="TACNA"/>
    <s v="CANDARAVE"/>
    <s v="CURIBAYA"/>
    <n v="0"/>
    <x v="8"/>
    <n v="0"/>
    <x v="0"/>
    <x v="0"/>
    <x v="0"/>
    <s v="MWh"/>
    <n v="0"/>
    <n v="0"/>
    <m/>
    <n v="0.9916666666666667"/>
    <n v="0"/>
    <n v="0"/>
    <n v="0"/>
    <n v="32"/>
    <s v="BASE DE DATOS"/>
    <m/>
  </r>
  <r>
    <s v="24"/>
    <x v="2"/>
    <s v="EGEMSA"/>
    <s v="11005993"/>
    <s v="11005993"/>
    <x v="5"/>
    <s v="GRUPO Nº1"/>
    <s v="S"/>
    <n v="30.15"/>
    <n v="29.295999999999999"/>
    <n v="3097.8090000000002"/>
    <n v="11966.117"/>
    <n v="15063.925999999999"/>
    <n v="7.16"/>
    <n v="716.84"/>
    <n v="0"/>
    <m/>
    <m/>
    <x v="0"/>
    <s v="EGEMSA11005993GRUPO Nº1HI"/>
    <s v="Emp. de Generaci¢n El‚ctrica Machu Picchu S. A."/>
    <x v="27"/>
    <x v="27"/>
    <s v="C. H. Machupicchu"/>
    <x v="248"/>
    <s v="HI"/>
    <x v="5"/>
    <x v="340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5063.925999999999"/>
    <n v="15.063925999999999"/>
    <m/>
    <n v="2.5124999999999997"/>
    <n v="2.4413333333333331"/>
    <n v="0"/>
    <n v="0"/>
    <n v="36"/>
    <s v="BASE DE DATOS"/>
    <m/>
  </r>
  <r>
    <s v="24"/>
    <x v="2"/>
    <s v="EGEMSA"/>
    <s v="11005993"/>
    <s v="11005993"/>
    <x v="5"/>
    <s v="GRUPO Nº2"/>
    <s v="S"/>
    <n v="30.15"/>
    <n v="29.95"/>
    <n v="3784.6"/>
    <n v="14451.968999999999"/>
    <n v="18236.569"/>
    <n v="4.37"/>
    <n v="719.63"/>
    <n v="0"/>
    <m/>
    <m/>
    <x v="0"/>
    <s v="EGEMSA11005993GRUPO Nº2HI"/>
    <s v="Emp. de Generaci¢n El‚ctrica Machu Picchu S. A."/>
    <x v="27"/>
    <x v="27"/>
    <s v="C. H. Machupicchu"/>
    <x v="248"/>
    <s v="HI"/>
    <x v="5"/>
    <x v="341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8236.569"/>
    <n v="18.236568999999999"/>
    <m/>
    <n v="2.5124999999999997"/>
    <n v="2.4958333333333331"/>
    <n v="0"/>
    <n v="0"/>
    <n v="36"/>
    <s v="BASE DE DATOS"/>
    <m/>
  </r>
  <r>
    <s v="24"/>
    <x v="2"/>
    <s v="EGEMSA"/>
    <s v="11005993"/>
    <s v="11005993"/>
    <x v="5"/>
    <s v="GRUPO Nº3"/>
    <s v="S"/>
    <n v="30.15"/>
    <n v="29.553999999999998"/>
    <n v="3783.6480000000001"/>
    <n v="14388.617"/>
    <n v="18172.264999999999"/>
    <n v="5.72"/>
    <n v="718.28"/>
    <n v="0"/>
    <m/>
    <m/>
    <x v="0"/>
    <s v="EGEMSA11005993GRUPO Nº3HI"/>
    <s v="Emp. de Generaci¢n El‚ctrica Machu Picchu S. A."/>
    <x v="27"/>
    <x v="27"/>
    <s v="C. H. Machupicchu"/>
    <x v="248"/>
    <s v="HI"/>
    <x v="5"/>
    <x v="342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8172.264999999999"/>
    <n v="18.172264999999999"/>
    <m/>
    <n v="2.5124999999999997"/>
    <n v="2.4628333333333332"/>
    <n v="0"/>
    <n v="0"/>
    <n v="36"/>
    <s v="BASE DE DATOS"/>
    <m/>
  </r>
  <r>
    <s v="24"/>
    <x v="2"/>
    <s v="EGEMSA"/>
    <s v="11005993"/>
    <s v="11005993"/>
    <x v="5"/>
    <s v="GRUPO N°4"/>
    <s v="S"/>
    <n v="102"/>
    <n v="99.86"/>
    <n v="14616.695"/>
    <n v="55700.510999999999"/>
    <n v="70317.206000000006"/>
    <n v="15.84"/>
    <n v="708.16"/>
    <n v="0"/>
    <m/>
    <m/>
    <x v="0"/>
    <s v="EGEMSA11005993GRUPO N°4HI"/>
    <s v="Emp. de Generaci¢n El‚ctrica Machu Picchu S. A."/>
    <x v="27"/>
    <x v="27"/>
    <s v="C. H. Machupicchu"/>
    <x v="248"/>
    <s v="HI"/>
    <x v="5"/>
    <x v="343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70317.206000000006"/>
    <n v="70.317205999999999"/>
    <m/>
    <n v="8.5"/>
    <n v="8.3216666666666672"/>
    <n v="0"/>
    <n v="0"/>
    <n v="36"/>
    <s v="BASE DE DATOS"/>
    <m/>
  </r>
  <r>
    <s v="24"/>
    <x v="3"/>
    <s v="EGEMSA"/>
    <s v="11005993"/>
    <s v="11005993"/>
    <x v="5"/>
    <s v="GRUPO Nº1"/>
    <s v="S"/>
    <n v="30.15"/>
    <n v="29.295999999999999"/>
    <n v="3548.73"/>
    <n v="13321.183999999999"/>
    <n v="16869.914000000001"/>
    <n v="7.08"/>
    <n v="0"/>
    <n v="712.92"/>
    <m/>
    <m/>
    <x v="0"/>
    <s v="EGEMSA11005993GRUPO Nº1HI"/>
    <s v="Emp. de Generaci¢n El‚ctrica Machu Picchu S. A."/>
    <x v="27"/>
    <x v="27"/>
    <s v="C. H. Machupicchu"/>
    <x v="248"/>
    <s v="HI"/>
    <x v="5"/>
    <x v="340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6869.914000000001"/>
    <n v="16.869914000000001"/>
    <m/>
    <n v="2.5124999999999997"/>
    <n v="2.4413333333333331"/>
    <n v="0"/>
    <n v="0"/>
    <n v="36"/>
    <s v="BASE DE DATOS"/>
    <m/>
  </r>
  <r>
    <s v="24"/>
    <x v="3"/>
    <s v="EGEMSA"/>
    <s v="11005993"/>
    <s v="11005993"/>
    <x v="5"/>
    <s v="GRUPO Nº2"/>
    <s v="S"/>
    <n v="30.15"/>
    <n v="29.95"/>
    <n v="3138.1759999999999"/>
    <n v="12235.431"/>
    <n v="15373.607"/>
    <n v="4.67"/>
    <n v="0"/>
    <n v="715.33"/>
    <m/>
    <m/>
    <x v="0"/>
    <s v="EGEMSA11005993GRUPO Nº2HI"/>
    <s v="Emp. de Generaci¢n El‚ctrica Machu Picchu S. A."/>
    <x v="27"/>
    <x v="27"/>
    <s v="C. H. Machupicchu"/>
    <x v="248"/>
    <s v="HI"/>
    <x v="5"/>
    <x v="341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5373.607"/>
    <n v="15.373607"/>
    <m/>
    <n v="2.5124999999999997"/>
    <n v="2.4958333333333331"/>
    <n v="0"/>
    <n v="0"/>
    <n v="36"/>
    <s v="BASE DE DATOS"/>
    <m/>
  </r>
  <r>
    <s v="24"/>
    <x v="3"/>
    <s v="EGEMSA"/>
    <s v="11005993"/>
    <s v="11005993"/>
    <x v="5"/>
    <s v="GRUPO Nº3"/>
    <s v="S"/>
    <n v="30.15"/>
    <n v="29.553999999999998"/>
    <n v="3675.07"/>
    <n v="13854.81"/>
    <n v="17529.88"/>
    <n v="4.53"/>
    <n v="0"/>
    <n v="715.47"/>
    <m/>
    <m/>
    <x v="0"/>
    <s v="EGEMSA11005993GRUPO Nº3HI"/>
    <s v="Emp. de Generaci¢n El‚ctrica Machu Picchu S. A."/>
    <x v="27"/>
    <x v="27"/>
    <s v="C. H. Machupicchu"/>
    <x v="248"/>
    <s v="HI"/>
    <x v="5"/>
    <x v="342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7529.88"/>
    <n v="17.529880000000002"/>
    <m/>
    <n v="2.5124999999999997"/>
    <n v="2.4628333333333332"/>
    <n v="0"/>
    <n v="0"/>
    <n v="36"/>
    <s v="BASE DE DATOS"/>
    <m/>
  </r>
  <r>
    <s v="24"/>
    <x v="3"/>
    <s v="EGEMSA"/>
    <s v="11005993"/>
    <s v="11005993"/>
    <x v="5"/>
    <s v="GRUPO N°4"/>
    <s v="S"/>
    <n v="102"/>
    <n v="99.86"/>
    <n v="14361.151"/>
    <n v="53967.680999999997"/>
    <n v="68328.831999999995"/>
    <n v="17.16"/>
    <n v="0"/>
    <n v="702.84"/>
    <m/>
    <m/>
    <x v="0"/>
    <s v="EGEMSA11005993GRUPO N°4HI"/>
    <s v="Emp. de Generaci¢n El‚ctrica Machu Picchu S. A."/>
    <x v="27"/>
    <x v="27"/>
    <s v="C. H. Machupicchu"/>
    <x v="248"/>
    <s v="HI"/>
    <x v="5"/>
    <x v="343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68328.831999999995"/>
    <n v="68.328831999999991"/>
    <m/>
    <n v="8.5"/>
    <n v="8.3216666666666672"/>
    <n v="0"/>
    <n v="0"/>
    <n v="36"/>
    <s v="BASE DE DATOS"/>
    <m/>
  </r>
  <r>
    <s v="24"/>
    <x v="2"/>
    <s v="EGEHUA"/>
    <s v="11077497"/>
    <s v="11077497"/>
    <x v="5"/>
    <s v="Grupo N° 1"/>
    <s v="S"/>
    <n v="49.18"/>
    <n v="49.18"/>
    <n v="5075.8879999999999"/>
    <n v="23795.288"/>
    <n v="28871.175999999999"/>
    <n v="1.08"/>
    <n v="674.5"/>
    <n v="0"/>
    <m/>
    <m/>
    <x v="0"/>
    <s v="EGEHUA11077497Grupo N° 1HI"/>
    <s v="Empresa de Generaci¢n Huanza S.A."/>
    <x v="57"/>
    <x v="57"/>
    <s v="C.H. Huanza"/>
    <x v="215"/>
    <s v="HI"/>
    <x v="5"/>
    <x v="322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28871.175999999999"/>
    <n v="28.871175999999998"/>
    <m/>
    <n v="4.0983333333333336"/>
    <n v="4.0983333333333336"/>
    <n v="0"/>
    <n v="0"/>
    <n v="41"/>
    <s v="BASE DE DATOS"/>
    <m/>
  </r>
  <r>
    <s v="24"/>
    <x v="2"/>
    <s v="EGEHUA"/>
    <s v="11077497"/>
    <s v="11077497"/>
    <x v="5"/>
    <s v="Grupo N° 2"/>
    <s v="S"/>
    <n v="47.58"/>
    <n v="47.58"/>
    <n v="5094.5460000000003"/>
    <n v="24049.106"/>
    <n v="29143.651999999998"/>
    <n v="2.38"/>
    <n v="685.25"/>
    <n v="0"/>
    <m/>
    <m/>
    <x v="0"/>
    <s v="EGEHUA11077497Grupo N° 2HI"/>
    <s v="Empresa de Generaci¢n Huanza S.A."/>
    <x v="57"/>
    <x v="57"/>
    <s v="C.H. Huanza"/>
    <x v="215"/>
    <s v="HI"/>
    <x v="5"/>
    <x v="323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29143.651999999998"/>
    <n v="29.143651999999999"/>
    <m/>
    <n v="3.9649999999999999"/>
    <n v="3.9649999999999999"/>
    <n v="0"/>
    <n v="3.637978807091713E-12"/>
    <n v="41"/>
    <s v="BASE DE DATOS"/>
    <m/>
  </r>
  <r>
    <s v="24"/>
    <x v="3"/>
    <s v="EGEHUA"/>
    <s v="11077497"/>
    <s v="11077497"/>
    <x v="5"/>
    <s v="Grupo N° 1"/>
    <s v="S"/>
    <n v="49.18"/>
    <n v="49.18"/>
    <n v="6241.174"/>
    <n v="26967.669000000002"/>
    <n v="33208.843000000001"/>
    <n v="8.42"/>
    <n v="699.75"/>
    <n v="0"/>
    <m/>
    <m/>
    <x v="0"/>
    <s v="EGEHUA11077497Grupo N° 1HI"/>
    <s v="Empresa de Generaci¢n Huanza S.A."/>
    <x v="57"/>
    <x v="57"/>
    <s v="C.H. Huanza"/>
    <x v="215"/>
    <s v="HI"/>
    <x v="5"/>
    <x v="322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33208.843000000001"/>
    <n v="33.208843000000002"/>
    <m/>
    <n v="4.0983333333333336"/>
    <n v="4.0983333333333336"/>
    <n v="0"/>
    <n v="0"/>
    <n v="41"/>
    <s v="BASE DE DATOS"/>
    <m/>
  </r>
  <r>
    <s v="24"/>
    <x v="3"/>
    <s v="EGEHUA"/>
    <s v="11077497"/>
    <s v="11077497"/>
    <x v="5"/>
    <s v="Grupo N° 2"/>
    <s v="S"/>
    <n v="47.58"/>
    <n v="47.58"/>
    <n v="1641.279"/>
    <n v="6895.058"/>
    <n v="8536.3369999999995"/>
    <n v="532.98"/>
    <n v="196.5"/>
    <n v="0"/>
    <m/>
    <m/>
    <x v="0"/>
    <s v="EGEHUA11077497Grupo N° 2HI"/>
    <s v="Empresa de Generaci¢n Huanza S.A."/>
    <x v="57"/>
    <x v="57"/>
    <s v="C.H. Huanza"/>
    <x v="215"/>
    <s v="HI"/>
    <x v="5"/>
    <x v="323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8536.3369999999995"/>
    <n v="8.5363369999999996"/>
    <m/>
    <n v="3.9649999999999999"/>
    <n v="3.9649999999999999"/>
    <n v="0"/>
    <n v="0"/>
    <n v="41"/>
    <s v="BASE DE DATOS"/>
    <m/>
  </r>
  <r>
    <s v="24"/>
    <x v="2"/>
    <s v="ENEGEN"/>
    <s v="11002793"/>
    <s v="11002793"/>
    <x v="5"/>
    <s v="GR-1"/>
    <s v="S"/>
    <n v="64.599999999999994"/>
    <n v="69.53"/>
    <n v="9847.2109999999993"/>
    <n v="27469.440999999999"/>
    <n v="37316.652000000002"/>
    <n v="90.85"/>
    <n v="638.91999999999996"/>
    <n v="9.43"/>
    <m/>
    <m/>
    <x v="0"/>
    <s v="ENEGEN11002793GR-1HI"/>
    <s v="ENEL Generación Perú S.A.A."/>
    <x v="16"/>
    <x v="16"/>
    <s v="C. H. Huinco"/>
    <x v="193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37316.652000000002"/>
    <n v="37.316652000000005"/>
    <m/>
    <s v="-"/>
    <s v="-"/>
    <n v="0"/>
    <n v="0"/>
    <n v="46"/>
    <s v="BASE DE DATOS"/>
    <m/>
  </r>
  <r>
    <s v="24"/>
    <x v="2"/>
    <s v="ENEGEN"/>
    <s v="11002793"/>
    <s v="11002793"/>
    <x v="5"/>
    <s v="GR-2"/>
    <s v="S"/>
    <n v="64.599999999999994"/>
    <n v="69.11"/>
    <n v="9599.6910000000007"/>
    <n v="27263.879000000001"/>
    <n v="36863.57"/>
    <n v="53.05"/>
    <n v="640.70000000000005"/>
    <n v="47.37"/>
    <m/>
    <m/>
    <x v="0"/>
    <s v="ENEGEN11002793GR-2HI"/>
    <s v="ENEL Generación Perú S.A.A."/>
    <x v="16"/>
    <x v="16"/>
    <s v="C. H. Huinco"/>
    <x v="193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36863.57"/>
    <n v="36.863570000000003"/>
    <m/>
    <s v="-"/>
    <s v="-"/>
    <n v="0"/>
    <n v="0"/>
    <n v="46"/>
    <s v="BASE DE DATOS"/>
    <m/>
  </r>
  <r>
    <s v="24"/>
    <x v="2"/>
    <s v="ENEGEN"/>
    <s v="11002793"/>
    <s v="11002793"/>
    <x v="5"/>
    <s v="GR-3"/>
    <s v="S"/>
    <n v="64.599999999999994"/>
    <n v="69.914000000000001"/>
    <n v="10771.535"/>
    <n v="30275.655999999999"/>
    <n v="41047.190999999999"/>
    <n v="55.2"/>
    <n v="652.57000000000005"/>
    <n v="29.7"/>
    <m/>
    <m/>
    <x v="0"/>
    <s v="ENEGEN11002793GR-3HI"/>
    <s v="ENEL Generación Perú S.A.A."/>
    <x v="16"/>
    <x v="16"/>
    <s v="C. H. Huinco"/>
    <x v="193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41047.190999999999"/>
    <n v="41.047190999999998"/>
    <m/>
    <s v="-"/>
    <s v="-"/>
    <n v="0"/>
    <n v="0"/>
    <n v="46"/>
    <s v="BASE DE DATOS"/>
    <m/>
  </r>
  <r>
    <s v="24"/>
    <x v="2"/>
    <s v="ENEGEN"/>
    <s v="11002793"/>
    <s v="11002793"/>
    <x v="5"/>
    <s v="GR-4"/>
    <s v="S"/>
    <n v="64.599999999999994"/>
    <n v="69.346000000000004"/>
    <n v="10684.592000000001"/>
    <n v="30439.112000000001"/>
    <n v="41123.703999999998"/>
    <n v="54.69"/>
    <n v="647.5"/>
    <n v="24.7"/>
    <m/>
    <m/>
    <x v="0"/>
    <s v="ENEGEN11002793GR-4HI"/>
    <s v="ENEL Generación Perú S.A.A."/>
    <x v="16"/>
    <x v="16"/>
    <s v="C. H. Huinco"/>
    <x v="193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41123.703999999998"/>
    <n v="41.123703999999996"/>
    <m/>
    <s v="-"/>
    <s v="-"/>
    <n v="0"/>
    <n v="0"/>
    <n v="46"/>
    <s v="BASE DE DATOS"/>
    <m/>
  </r>
  <r>
    <s v="24"/>
    <x v="2"/>
    <s v="ENEGEN"/>
    <s v="11002393"/>
    <s v="11002393"/>
    <x v="5"/>
    <s v="GR-1"/>
    <s v="S"/>
    <n v="60"/>
    <n v="68.555999999999997"/>
    <n v="11896.941999999999"/>
    <n v="35252.014000000003"/>
    <n v="47148.955000000002"/>
    <n v="0"/>
    <n v="731.67"/>
    <n v="12.33"/>
    <m/>
    <m/>
    <x v="0"/>
    <s v="ENEGEN11002393GR-1HI"/>
    <s v="ENEL Generación Perú S.A.A."/>
    <x v="16"/>
    <x v="16"/>
    <s v="C. H. Matucana"/>
    <x v="194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47148.955000000002"/>
    <n v="47.148955000000001"/>
    <m/>
    <s v="-"/>
    <s v="-"/>
    <n v="0"/>
    <n v="1.0000000038417056E-3"/>
    <n v="46"/>
    <s v="BASE DE DATOS"/>
    <m/>
  </r>
  <r>
    <s v="24"/>
    <x v="2"/>
    <s v="ENEGEN"/>
    <s v="11002393"/>
    <s v="11002393"/>
    <x v="5"/>
    <s v="GR-2"/>
    <s v="S"/>
    <n v="60"/>
    <n v="68.465999999999994"/>
    <n v="11837.948"/>
    <n v="34335.19"/>
    <n v="46173.137999999999"/>
    <n v="0"/>
    <n v="735.67"/>
    <n v="8.33"/>
    <m/>
    <m/>
    <x v="0"/>
    <s v="ENEGEN11002393GR-2HI"/>
    <s v="ENEL Generación Perú S.A.A."/>
    <x v="16"/>
    <x v="16"/>
    <s v="C. H. Matucana"/>
    <x v="194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46173.137999999999"/>
    <n v="46.173138000000002"/>
    <m/>
    <s v="-"/>
    <s v="-"/>
    <n v="0"/>
    <n v="7.2759576141834259E-12"/>
    <n v="46"/>
    <s v="BASE DE DATOS"/>
    <m/>
  </r>
  <r>
    <s v="24"/>
    <x v="2"/>
    <s v="ENEGEN"/>
    <s v="11002693"/>
    <s v="11002693"/>
    <x v="5"/>
    <s v="GR-1"/>
    <s v="S"/>
    <n v="15.888999999999999"/>
    <n v="16.760000000000002"/>
    <n v="2878.165"/>
    <n v="8449.6479999999992"/>
    <n v="11327.813"/>
    <n v="0"/>
    <n v="730.73"/>
    <n v="13.27"/>
    <m/>
    <m/>
    <x v="0"/>
    <s v="ENEGEN11002693GR-1HI"/>
    <s v="ENEL Generación Perú S.A.A."/>
    <x v="16"/>
    <x v="16"/>
    <s v="C. H. Callahuanca"/>
    <x v="195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1327.813"/>
    <n v="11.327813000000001"/>
    <m/>
    <s v="-"/>
    <s v="-"/>
    <n v="0"/>
    <n v="-1.8189894035458565E-12"/>
    <n v="46"/>
    <s v="BASE DE DATOS"/>
    <m/>
  </r>
  <r>
    <s v="24"/>
    <x v="2"/>
    <s v="ENEGEN"/>
    <s v="11002693"/>
    <s v="11002693"/>
    <x v="5"/>
    <s v="GR-2"/>
    <s v="S"/>
    <n v="15.888999999999999"/>
    <n v="16.545000000000002"/>
    <n v="2903.0540000000001"/>
    <n v="8593.4230000000007"/>
    <n v="11496.477000000001"/>
    <n v="0"/>
    <n v="731.25"/>
    <n v="12.75"/>
    <m/>
    <m/>
    <x v="0"/>
    <s v="ENEGEN11002693GR-2HI"/>
    <s v="ENEL Generación Perú S.A.A."/>
    <x v="16"/>
    <x v="16"/>
    <s v="C. H. Callahuanca"/>
    <x v="195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1496.477000000001"/>
    <n v="11.496477000000001"/>
    <m/>
    <s v="-"/>
    <s v="-"/>
    <n v="0"/>
    <n v="0"/>
    <n v="46"/>
    <s v="BASE DE DATOS"/>
    <m/>
  </r>
  <r>
    <s v="24"/>
    <x v="2"/>
    <s v="ENEGEN"/>
    <s v="11002693"/>
    <s v="11002693"/>
    <x v="5"/>
    <s v="GR-3"/>
    <s v="S"/>
    <n v="15.888999999999999"/>
    <n v="16.587"/>
    <n v="2920.5949999999998"/>
    <n v="8528.3019999999997"/>
    <n v="11448.896000000001"/>
    <n v="8.25"/>
    <n v="726.27"/>
    <n v="9.48"/>
    <m/>
    <m/>
    <x v="0"/>
    <s v="ENEGEN11002693GR-3HI"/>
    <s v="ENEL Generación Perú S.A.A."/>
    <x v="16"/>
    <x v="16"/>
    <s v="C. H. Callahuanca"/>
    <x v="195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1448.896000000001"/>
    <n v="11.448896000000001"/>
    <m/>
    <s v="-"/>
    <s v="-"/>
    <n v="0"/>
    <n v="9.9999999838473741E-4"/>
    <n v="46"/>
    <s v="BASE DE DATOS"/>
    <m/>
  </r>
  <r>
    <s v="24"/>
    <x v="2"/>
    <s v="ENEGEN"/>
    <s v="11002693"/>
    <s v="11002693"/>
    <x v="5"/>
    <s v="GR-4"/>
    <s v="S"/>
    <n v="34.97"/>
    <n v="34.482999999999997"/>
    <n v="172.09200000000001"/>
    <n v="76.421999999999997"/>
    <n v="248.51400000000001"/>
    <n v="733.32"/>
    <n v="10.27"/>
    <n v="0"/>
    <m/>
    <m/>
    <x v="0"/>
    <s v="ENEGEN11002693GR-4HI"/>
    <s v="ENEL Generación Perú S.A.A."/>
    <x v="16"/>
    <x v="16"/>
    <s v="C. H. Callahuanca"/>
    <x v="195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248.51400000000001"/>
    <n v="0.24851400000000001"/>
    <m/>
    <s v="-"/>
    <s v="-"/>
    <n v="0"/>
    <n v="0"/>
    <n v="46"/>
    <s v="BASE DE DATOS"/>
    <m/>
  </r>
  <r>
    <s v="24"/>
    <x v="2"/>
    <s v="ENEGEN"/>
    <s v="11002593"/>
    <s v="11002593"/>
    <x v="5"/>
    <s v="GR-1"/>
    <s v="S"/>
    <n v="25.417000000000002"/>
    <n v="23.824000000000002"/>
    <n v="3803.8440000000001"/>
    <n v="11645.088"/>
    <n v="15448.932000000001"/>
    <n v="0"/>
    <n v="739.32"/>
    <n v="4.68"/>
    <m/>
    <m/>
    <x v="0"/>
    <s v="ENEGEN11002593GR-1HI"/>
    <s v="ENEL Generación Perú S.A.A."/>
    <x v="16"/>
    <x v="16"/>
    <s v="C. H. Moyopampa"/>
    <x v="196"/>
    <s v="HI"/>
    <x v="5"/>
    <x v="307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448.932000000001"/>
    <n v="15.448932000000001"/>
    <m/>
    <s v="-"/>
    <s v="-"/>
    <n v="0"/>
    <n v="0"/>
    <n v="46"/>
    <s v="BASE DE DATOS"/>
    <m/>
  </r>
  <r>
    <s v="24"/>
    <x v="2"/>
    <s v="ENEGEN"/>
    <s v="11002593"/>
    <s v="11002593"/>
    <x v="5"/>
    <s v="GR-2"/>
    <s v="S"/>
    <n v="25.417000000000002"/>
    <n v="22.574999999999999"/>
    <n v="4006.4050000000002"/>
    <n v="11461.674999999999"/>
    <n v="15468.08"/>
    <n v="0"/>
    <n v="726.2"/>
    <n v="17.8"/>
    <m/>
    <m/>
    <x v="0"/>
    <s v="ENEGEN11002593GR-2HI"/>
    <s v="ENEL Generación Perú S.A.A."/>
    <x v="16"/>
    <x v="16"/>
    <s v="C. H. Moyopampa"/>
    <x v="196"/>
    <s v="HI"/>
    <x v="5"/>
    <x v="308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468.08"/>
    <n v="15.46808"/>
    <m/>
    <s v="-"/>
    <s v="-"/>
    <n v="0"/>
    <n v="0"/>
    <n v="46"/>
    <s v="BASE DE DATOS"/>
    <m/>
  </r>
  <r>
    <s v="24"/>
    <x v="2"/>
    <s v="ENEGEN"/>
    <s v="11002593"/>
    <s v="11002593"/>
    <x v="5"/>
    <s v="GR-3"/>
    <s v="S"/>
    <n v="24.58"/>
    <n v="22.748999999999999"/>
    <n v="3888.1660000000002"/>
    <n v="11355.287"/>
    <n v="15243.453"/>
    <n v="0"/>
    <n v="737.43"/>
    <n v="6.57"/>
    <m/>
    <m/>
    <x v="0"/>
    <s v="ENEGEN11002593GR-3HI"/>
    <s v="ENEL Generación Perú S.A.A."/>
    <x v="16"/>
    <x v="16"/>
    <s v="C. H. Moyopampa"/>
    <x v="196"/>
    <s v="HI"/>
    <x v="5"/>
    <x v="309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243.453"/>
    <n v="15.243452999999999"/>
    <m/>
    <s v="-"/>
    <s v="-"/>
    <n v="0"/>
    <n v="1.8189894035458565E-12"/>
    <n v="46"/>
    <s v="BASE DE DATOS"/>
    <m/>
  </r>
  <r>
    <s v="24"/>
    <x v="2"/>
    <s v="ENEGEN"/>
    <s v="11002493"/>
    <s v="11002493"/>
    <x v="5"/>
    <s v="GR-1"/>
    <s v="S"/>
    <n v="15.7"/>
    <n v="15.615"/>
    <n v="1827.712"/>
    <n v="4584.0119999999997"/>
    <n v="6411.7240000000002"/>
    <n v="0"/>
    <n v="421.6"/>
    <n v="322.39999999999998"/>
    <m/>
    <m/>
    <x v="0"/>
    <s v="ENEGEN11002493GR-1HI"/>
    <s v="ENEL Generación Perú S.A.A."/>
    <x v="16"/>
    <x v="16"/>
    <s v="C. H. Huampaní"/>
    <x v="197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6411.7240000000002"/>
    <n v="6.4117240000000004"/>
    <m/>
    <s v="-"/>
    <s v="-"/>
    <n v="0"/>
    <n v="0"/>
    <n v="46"/>
    <s v="BASE DE DATOS"/>
    <m/>
  </r>
  <r>
    <s v="24"/>
    <x v="2"/>
    <s v="ENEGEN"/>
    <s v="11002493"/>
    <s v="11002493"/>
    <x v="5"/>
    <s v="GR-2"/>
    <s v="S"/>
    <n v="15.7"/>
    <n v="15.234999999999999"/>
    <n v="1782.3530000000001"/>
    <n v="4454.5360000000001"/>
    <n v="6236.8890000000001"/>
    <n v="0"/>
    <n v="420.7"/>
    <n v="323.3"/>
    <m/>
    <m/>
    <x v="0"/>
    <s v="ENEGEN11002493GR-2HI"/>
    <s v="ENEL Generación Perú S.A.A."/>
    <x v="16"/>
    <x v="16"/>
    <s v="C. H. Huampaní"/>
    <x v="197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6236.8890000000001"/>
    <n v="6.2368889999999997"/>
    <m/>
    <s v="-"/>
    <s v="-"/>
    <n v="0"/>
    <n v="0"/>
    <n v="46"/>
    <s v="BASE DE DATOS"/>
    <m/>
  </r>
  <r>
    <s v="24"/>
    <x v="2"/>
    <s v="ENEGEN"/>
    <s v="16379117"/>
    <s v="16379117"/>
    <x v="5"/>
    <s v="Circuito 1"/>
    <s v="S"/>
    <n v="14.096"/>
    <n v="14.096"/>
    <n v="34.039000000000001"/>
    <n v="3550.5509999999999"/>
    <n v="3584.5909999999999"/>
    <n v="0"/>
    <n v="0"/>
    <n v="0"/>
    <m/>
    <m/>
    <x v="0"/>
    <s v="ENEGEN16379117Circuito 1HI"/>
    <s v="ENEL Generación Perú S.A.A."/>
    <x v="16"/>
    <x v="16"/>
    <s v="C.S. Rubi"/>
    <x v="198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584.5909999999999"/>
    <n v="3.5845910000000001"/>
    <m/>
    <s v="-"/>
    <s v="-"/>
    <n v="0"/>
    <n v="-9.9999999974897946E-4"/>
    <n v="46"/>
    <s v="BASE DE DATOS"/>
    <m/>
  </r>
  <r>
    <s v="24"/>
    <x v="2"/>
    <s v="ENEGEN"/>
    <s v="16379117"/>
    <s v="16379117"/>
    <x v="5"/>
    <s v="Circuito 2"/>
    <s v="S"/>
    <n v="14.096"/>
    <n v="14.096"/>
    <n v="36.722000000000001"/>
    <n v="3675.6010000000001"/>
    <n v="3712.3229999999999"/>
    <n v="0"/>
    <n v="0"/>
    <n v="0"/>
    <m/>
    <m/>
    <x v="0"/>
    <s v="ENEGEN16379117Circuito 2HI"/>
    <s v="ENEL Generación Perú S.A.A."/>
    <x v="16"/>
    <x v="16"/>
    <s v="C.S. Rubi"/>
    <x v="198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12.3229999999999"/>
    <n v="3.712323"/>
    <m/>
    <s v="-"/>
    <s v="-"/>
    <n v="0"/>
    <n v="4.5474735088646412E-13"/>
    <n v="46"/>
    <s v="BASE DE DATOS"/>
    <m/>
  </r>
  <r>
    <s v="24"/>
    <x v="2"/>
    <s v="ENEGEN"/>
    <s v="16379117"/>
    <s v="16379117"/>
    <x v="5"/>
    <s v="Circuito 3"/>
    <s v="S"/>
    <n v="14.096"/>
    <n v="14.096"/>
    <n v="36.523000000000003"/>
    <n v="3688.0419999999999"/>
    <n v="3724.5650000000001"/>
    <n v="0"/>
    <n v="0"/>
    <n v="0"/>
    <m/>
    <m/>
    <x v="0"/>
    <s v="ENEGEN16379117Circuito 3HI"/>
    <s v="ENEL Generación Perú S.A.A."/>
    <x v="16"/>
    <x v="16"/>
    <s v="C.S. Rubi"/>
    <x v="198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24.5650000000001"/>
    <n v="3.7245650000000001"/>
    <m/>
    <s v="-"/>
    <s v="-"/>
    <n v="0"/>
    <n v="0"/>
    <n v="46"/>
    <s v="BASE DE DATOS"/>
    <m/>
  </r>
  <r>
    <s v="24"/>
    <x v="2"/>
    <s v="ENEGEN"/>
    <s v="16379117"/>
    <s v="16379117"/>
    <x v="5"/>
    <s v="Circuito 4"/>
    <s v="S"/>
    <n v="14.096"/>
    <n v="14.096"/>
    <n v="36.936"/>
    <n v="3695.6019999999999"/>
    <n v="3732.538"/>
    <n v="0"/>
    <n v="0"/>
    <n v="0"/>
    <m/>
    <m/>
    <x v="0"/>
    <s v="ENEGEN16379117Circuito 4HI"/>
    <s v="ENEL Generación Perú S.A.A."/>
    <x v="16"/>
    <x v="16"/>
    <s v="C.S. Rubi"/>
    <x v="198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32.538"/>
    <n v="3.7325379999999999"/>
    <m/>
    <s v="-"/>
    <s v="-"/>
    <n v="0"/>
    <n v="0"/>
    <n v="46"/>
    <s v="BASE DE DATOS"/>
    <m/>
  </r>
  <r>
    <s v="24"/>
    <x v="2"/>
    <s v="ENEGEN"/>
    <s v="16379117"/>
    <s v="16379117"/>
    <x v="5"/>
    <s v="Circuito 5"/>
    <s v="S"/>
    <n v="14.096"/>
    <n v="14.096"/>
    <n v="34.853000000000002"/>
    <n v="3669.6959999999999"/>
    <n v="3704.5479999999998"/>
    <n v="0"/>
    <n v="0"/>
    <n v="0"/>
    <m/>
    <m/>
    <x v="0"/>
    <s v="ENEGEN16379117Circuito 5HI"/>
    <s v="ENEL Generación Perú S.A.A."/>
    <x v="16"/>
    <x v="16"/>
    <s v="C.S. Rubi"/>
    <x v="198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04.5479999999998"/>
    <n v="3.704548"/>
    <m/>
    <s v="-"/>
    <s v="-"/>
    <n v="0"/>
    <n v="1.0000000002037268E-3"/>
    <n v="46"/>
    <s v="BASE DE DATOS"/>
    <m/>
  </r>
  <r>
    <s v="24"/>
    <x v="2"/>
    <s v="ENEGEN"/>
    <s v="16379117"/>
    <s v="16379117"/>
    <x v="5"/>
    <s v="Circuito 6"/>
    <s v="S"/>
    <n v="14.096"/>
    <n v="14.096"/>
    <n v="36.008000000000003"/>
    <n v="3679.3969999999999"/>
    <n v="3715.4050000000002"/>
    <n v="0"/>
    <n v="0"/>
    <n v="0"/>
    <m/>
    <m/>
    <x v="0"/>
    <s v="ENEGEN16379117Circuito 6HI"/>
    <s v="ENEL Generación Perú S.A.A."/>
    <x v="16"/>
    <x v="16"/>
    <s v="C.S. Rubi"/>
    <x v="198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15.4050000000002"/>
    <n v="3.7154050000000001"/>
    <m/>
    <s v="-"/>
    <s v="-"/>
    <n v="0"/>
    <n v="-4.5474735088646412E-13"/>
    <n v="46"/>
    <s v="BASE DE DATOS"/>
    <m/>
  </r>
  <r>
    <s v="24"/>
    <x v="2"/>
    <s v="ENEGEN"/>
    <s v="16379117"/>
    <s v="16379117"/>
    <x v="5"/>
    <s v="Circuito 7"/>
    <s v="S"/>
    <n v="14.096"/>
    <n v="14.096"/>
    <n v="33.371000000000002"/>
    <n v="3664.1970000000001"/>
    <n v="3697.567"/>
    <n v="0"/>
    <n v="0"/>
    <n v="0"/>
    <m/>
    <m/>
    <x v="0"/>
    <s v="ENEGEN16379117Circuito 7HI"/>
    <s v="ENEL Generación Perú S.A.A."/>
    <x v="16"/>
    <x v="16"/>
    <s v="C.S. Rubi"/>
    <x v="198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697.567"/>
    <n v="3.6975669999999998"/>
    <m/>
    <s v="-"/>
    <s v="-"/>
    <n v="0"/>
    <n v="1.0000000002037268E-3"/>
    <n v="46"/>
    <s v="BASE DE DATOS"/>
    <m/>
  </r>
  <r>
    <s v="24"/>
    <x v="2"/>
    <s v="ENEGEN"/>
    <s v="16379117"/>
    <s v="16379117"/>
    <x v="5"/>
    <s v="Circuito 8"/>
    <s v="S"/>
    <n v="14.096"/>
    <n v="14.096"/>
    <n v="34.695"/>
    <n v="3662.9050000000002"/>
    <n v="3697.6010000000001"/>
    <n v="0"/>
    <n v="0"/>
    <n v="0"/>
    <m/>
    <m/>
    <x v="0"/>
    <s v="ENEGEN16379117Circuito 8HI"/>
    <s v="ENEL Generación Perú S.A.A."/>
    <x v="16"/>
    <x v="16"/>
    <s v="C.S. Rubi"/>
    <x v="198"/>
    <s v="FV"/>
    <x v="6"/>
    <x v="318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697.6010000000001"/>
    <n v="3.6976010000000001"/>
    <m/>
    <s v="-"/>
    <s v="-"/>
    <n v="0"/>
    <n v="-9.9999999974897946E-4"/>
    <n v="46"/>
    <s v="BASE DE DATOS"/>
    <m/>
  </r>
  <r>
    <s v="24"/>
    <x v="2"/>
    <s v="ENEGEN"/>
    <s v="16379117"/>
    <s v="16379117"/>
    <x v="5"/>
    <s v="Circuito 9"/>
    <s v="S"/>
    <n v="17.62"/>
    <n v="17.62"/>
    <n v="40.829000000000001"/>
    <n v="4586.6790000000001"/>
    <n v="4627.509"/>
    <n v="0"/>
    <n v="0"/>
    <n v="0"/>
    <m/>
    <m/>
    <x v="0"/>
    <s v="ENEGEN16379117Circuito 9HI"/>
    <s v="ENEL Generación Perú S.A.A."/>
    <x v="16"/>
    <x v="16"/>
    <s v="C.S. Rubi"/>
    <x v="198"/>
    <s v="FV"/>
    <x v="6"/>
    <x v="319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627.509"/>
    <n v="4.6275089999999999"/>
    <m/>
    <s v="-"/>
    <s v="-"/>
    <n v="0"/>
    <n v="-1.0000000002037268E-3"/>
    <n v="46"/>
    <s v="BASE DE DATOS"/>
    <m/>
  </r>
  <r>
    <s v="24"/>
    <x v="2"/>
    <s v="ENEGEN"/>
    <s v="16379117"/>
    <s v="16379117"/>
    <x v="5"/>
    <s v="Circuito 10"/>
    <s v="S"/>
    <n v="14.096"/>
    <n v="14.096"/>
    <n v="34.078000000000003"/>
    <n v="3681.663"/>
    <n v="3715.741"/>
    <n v="0"/>
    <n v="0"/>
    <n v="0"/>
    <m/>
    <m/>
    <x v="0"/>
    <s v="ENEGEN16379117Circuito 10HI"/>
    <s v="ENEL Generación Perú S.A.A."/>
    <x v="16"/>
    <x v="16"/>
    <s v="C.S. Rubi"/>
    <x v="198"/>
    <s v="FV"/>
    <x v="6"/>
    <x v="320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15.741"/>
    <n v="3.715741"/>
    <m/>
    <s v="-"/>
    <s v="-"/>
    <n v="0"/>
    <n v="0"/>
    <n v="46"/>
    <s v="BASE DE DATOS"/>
    <m/>
  </r>
  <r>
    <s v="24"/>
    <x v="2"/>
    <s v="ENEGEN"/>
    <s v="17360815"/>
    <s v="17360815"/>
    <x v="5"/>
    <s v="Circuito 1"/>
    <s v="S"/>
    <n v="15.75"/>
    <n v="15.75"/>
    <n v="47.095999999999997"/>
    <n v="4304.8639999999996"/>
    <n v="4351.96"/>
    <n v="0"/>
    <n v="0"/>
    <n v="0"/>
    <m/>
    <m/>
    <x v="0"/>
    <s v="ENEGEN17360815Circuito 1HI"/>
    <s v="ENEL Generación Perú S.A.A."/>
    <x v="16"/>
    <x v="16"/>
    <s v="C.E. Wayra"/>
    <x v="199"/>
    <s v="TE"/>
    <x v="7"/>
    <x v="311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351.96"/>
    <n v="4.3519600000000001"/>
    <m/>
    <s v="-"/>
    <s v="-"/>
    <n v="0"/>
    <n v="-9.0949470177292824E-13"/>
    <n v="46"/>
    <s v="BASE DE DATOS"/>
    <m/>
  </r>
  <r>
    <s v="24"/>
    <x v="2"/>
    <s v="ENEGEN"/>
    <s v="17360815"/>
    <s v="17360815"/>
    <x v="5"/>
    <s v="Circuito 2"/>
    <s v="S"/>
    <n v="18.899999999999999"/>
    <n v="18.899999999999999"/>
    <n v="48.125"/>
    <n v="4399.2250000000004"/>
    <n v="4447.3490000000002"/>
    <n v="0"/>
    <n v="0"/>
    <n v="0"/>
    <m/>
    <m/>
    <x v="0"/>
    <s v="ENEGEN17360815Circuito 2HI"/>
    <s v="ENEL Generación Perú S.A.A."/>
    <x v="16"/>
    <x v="16"/>
    <s v="C.E. Wayra"/>
    <x v="199"/>
    <s v="TE"/>
    <x v="7"/>
    <x v="312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447.3490000000002"/>
    <n v="4.447349"/>
    <m/>
    <s v="-"/>
    <s v="-"/>
    <n v="0"/>
    <n v="1.0000000002037268E-3"/>
    <n v="46"/>
    <s v="BASE DE DATOS"/>
    <m/>
  </r>
  <r>
    <s v="24"/>
    <x v="2"/>
    <s v="ENEGEN"/>
    <s v="17360815"/>
    <s v="17360815"/>
    <x v="5"/>
    <s v="Circuito 3"/>
    <s v="S"/>
    <n v="18.899999999999999"/>
    <n v="18.899999999999999"/>
    <n v="49.448"/>
    <n v="4352.7340000000004"/>
    <n v="4402.1819999999998"/>
    <n v="0"/>
    <n v="0"/>
    <n v="0"/>
    <m/>
    <m/>
    <x v="0"/>
    <s v="ENEGEN17360815Circuito 3HI"/>
    <s v="ENEL Generación Perú S.A.A."/>
    <x v="16"/>
    <x v="16"/>
    <s v="C.E. Wayra"/>
    <x v="199"/>
    <s v="TE"/>
    <x v="7"/>
    <x v="313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402.1819999999998"/>
    <n v="4.4021819999999998"/>
    <m/>
    <s v="-"/>
    <s v="-"/>
    <n v="0"/>
    <n v="9.0949470177292824E-13"/>
    <n v="46"/>
    <s v="BASE DE DATOS"/>
    <m/>
  </r>
  <r>
    <s v="24"/>
    <x v="2"/>
    <s v="ENEGEN"/>
    <s v="17360815"/>
    <s v="17360815"/>
    <x v="5"/>
    <s v="Circuito 4"/>
    <s v="S"/>
    <n v="18.899999999999999"/>
    <n v="18.899999999999999"/>
    <n v="51.69"/>
    <n v="4437.6220000000003"/>
    <n v="4489.3119999999999"/>
    <n v="0"/>
    <n v="0"/>
    <n v="0"/>
    <m/>
    <m/>
    <x v="0"/>
    <s v="ENEGEN17360815Circuito 4HI"/>
    <s v="ENEL Generación Perú S.A.A."/>
    <x v="16"/>
    <x v="16"/>
    <s v="C.E. Wayra"/>
    <x v="199"/>
    <s v="TE"/>
    <x v="7"/>
    <x v="314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489.3119999999999"/>
    <n v="4.489312"/>
    <m/>
    <s v="-"/>
    <s v="-"/>
    <n v="0"/>
    <n v="0"/>
    <n v="46"/>
    <s v="BASE DE DATOS"/>
    <m/>
  </r>
  <r>
    <s v="24"/>
    <x v="2"/>
    <s v="ENEGEN"/>
    <s v="17360815"/>
    <s v="17360815"/>
    <x v="5"/>
    <s v="Circuito 5"/>
    <s v="S"/>
    <n v="22.05"/>
    <n v="22.05"/>
    <n v="50.481999999999999"/>
    <n v="4438.1310000000003"/>
    <n v="4488.6130000000003"/>
    <n v="0"/>
    <n v="0"/>
    <n v="0"/>
    <m/>
    <m/>
    <x v="0"/>
    <s v="ENEGEN17360815Circuito 5HI"/>
    <s v="ENEL Generación Perú S.A.A."/>
    <x v="16"/>
    <x v="16"/>
    <s v="C.E. Wayra"/>
    <x v="199"/>
    <s v="TE"/>
    <x v="7"/>
    <x v="315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488.6130000000003"/>
    <n v="4.488613"/>
    <m/>
    <s v="-"/>
    <s v="-"/>
    <n v="0"/>
    <n v="0"/>
    <n v="46"/>
    <s v="BASE DE DATOS"/>
    <m/>
  </r>
  <r>
    <s v="24"/>
    <x v="2"/>
    <s v="ENEGEN"/>
    <s v="17360815"/>
    <s v="17360815"/>
    <x v="5"/>
    <s v="Circuito 6"/>
    <s v="S"/>
    <n v="15.75"/>
    <n v="15.75"/>
    <n v="33.625"/>
    <n v="2959.69"/>
    <n v="2993.3150000000001"/>
    <n v="0"/>
    <n v="0"/>
    <n v="0"/>
    <m/>
    <m/>
    <x v="0"/>
    <s v="ENEGEN17360815Circuito 6HI"/>
    <s v="ENEL Generación Perú S.A.A."/>
    <x v="16"/>
    <x v="16"/>
    <s v="C.E. Wayra"/>
    <x v="199"/>
    <s v="TE"/>
    <x v="7"/>
    <x v="316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2993.3150000000001"/>
    <n v="2.9933149999999999"/>
    <m/>
    <s v="-"/>
    <s v="-"/>
    <n v="0"/>
    <n v="0"/>
    <n v="46"/>
    <s v="BASE DE DATOS"/>
    <m/>
  </r>
  <r>
    <s v="24"/>
    <x v="2"/>
    <s v="ENEGEN"/>
    <s v="17360815"/>
    <s v="17360815"/>
    <x v="5"/>
    <s v="Circuito 7"/>
    <s v="S"/>
    <n v="22.05"/>
    <n v="22.05"/>
    <n v="34.265000000000001"/>
    <n v="2997.6469999999999"/>
    <n v="3031.9119999999998"/>
    <n v="0"/>
    <n v="0"/>
    <n v="0"/>
    <m/>
    <m/>
    <x v="0"/>
    <s v="ENEGEN17360815Circuito 7HI"/>
    <s v="ENEL Generación Perú S.A.A."/>
    <x v="16"/>
    <x v="16"/>
    <s v="C.E. Wayra"/>
    <x v="199"/>
    <s v="TE"/>
    <x v="7"/>
    <x v="317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3031.9119999999998"/>
    <n v="3.0319119999999997"/>
    <m/>
    <s v="-"/>
    <s v="-"/>
    <n v="0"/>
    <n v="0"/>
    <n v="46"/>
    <s v="BASE DE DATOS"/>
    <m/>
  </r>
  <r>
    <s v="24"/>
    <x v="2"/>
    <s v="ENEGEN"/>
    <s v="11375016"/>
    <s v="11375016"/>
    <x v="5"/>
    <s v="GR-1"/>
    <s v="S"/>
    <n v="0.35"/>
    <n v="0.34100000000000003"/>
    <n v="38.713999999999999"/>
    <n v="91.668999999999997"/>
    <n v="130.38300000000001"/>
    <n v="0"/>
    <n v="403.38"/>
    <n v="340.62"/>
    <m/>
    <m/>
    <x v="0"/>
    <s v="ENEGEN11375016GR-1HI"/>
    <s v="ENEL Generación Perú S.A.A."/>
    <x v="16"/>
    <x v="16"/>
    <s v="C.H. HER1"/>
    <x v="200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130.38300000000001"/>
    <n v="0.130383"/>
    <m/>
    <s v="-"/>
    <s v="-"/>
    <n v="0"/>
    <n v="-2.8421709430404007E-14"/>
    <n v="46"/>
    <s v="BASE DE DATOS"/>
    <m/>
  </r>
  <r>
    <s v="24"/>
    <x v="2"/>
    <s v="ENEGEN"/>
    <s v="11375016"/>
    <s v="11375016"/>
    <x v="5"/>
    <s v="GR-2"/>
    <s v="S"/>
    <n v="0.35"/>
    <n v="0.33700000000000002"/>
    <n v="39.491"/>
    <n v="92.274000000000001"/>
    <n v="131.76499999999999"/>
    <n v="0"/>
    <n v="399.77"/>
    <n v="344.23"/>
    <m/>
    <m/>
    <x v="0"/>
    <s v="ENEGEN11375016GR-2HI"/>
    <s v="ENEL Generación Perú S.A.A."/>
    <x v="16"/>
    <x v="16"/>
    <s v="C.H. HER1"/>
    <x v="200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131.76499999999999"/>
    <n v="0.13176499999999999"/>
    <m/>
    <s v="-"/>
    <s v="-"/>
    <n v="0"/>
    <n v="0"/>
    <n v="46"/>
    <s v="BASE DE DATOS"/>
    <m/>
  </r>
  <r>
    <s v="24"/>
    <x v="2"/>
    <s v="ENEGEN"/>
    <s v="16393520"/>
    <s v="16393520"/>
    <x v="5"/>
    <s v="Circuito 1"/>
    <s v="S"/>
    <n v="18.146999999999998"/>
    <n v="18.146999999999998"/>
    <n v="2177.1770000000001"/>
    <n v="3333.047"/>
    <n v="5510.2240000000002"/>
    <n v="0"/>
    <n v="0"/>
    <n v="0"/>
    <m/>
    <m/>
    <x v="0"/>
    <s v="ENEGEN16393520Circuito 1HI"/>
    <s v="ENEL Generación Perú S.A.A."/>
    <x v="16"/>
    <x v="16"/>
    <s v="C.S Clemesi"/>
    <x v="201"/>
    <s v="FV"/>
    <x v="6"/>
    <x v="311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510.2240000000002"/>
    <n v="5.510224"/>
    <m/>
    <s v="-"/>
    <s v="-"/>
    <n v="0"/>
    <n v="0"/>
    <n v="46"/>
    <s v="BASE DE DATOS"/>
    <m/>
  </r>
  <r>
    <s v="24"/>
    <x v="2"/>
    <s v="ENEGEN"/>
    <s v="16393520"/>
    <s v="16393520"/>
    <x v="5"/>
    <s v="Circuito 2"/>
    <s v="S"/>
    <n v="18.146999999999998"/>
    <n v="18.146999999999998"/>
    <n v="2591.2890000000002"/>
    <n v="3912.2719999999999"/>
    <n v="6503.5609999999997"/>
    <n v="0"/>
    <n v="0"/>
    <n v="0"/>
    <m/>
    <m/>
    <x v="0"/>
    <s v="ENEGEN16393520Circuito 2HI"/>
    <s v="ENEL Generación Perú S.A.A."/>
    <x v="16"/>
    <x v="16"/>
    <s v="C.S Clemesi"/>
    <x v="201"/>
    <s v="FV"/>
    <x v="6"/>
    <x v="312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6503.5609999999997"/>
    <n v="6.5035609999999995"/>
    <m/>
    <s v="-"/>
    <s v="-"/>
    <n v="0"/>
    <n v="0"/>
    <n v="46"/>
    <s v="BASE DE DATOS"/>
    <m/>
  </r>
  <r>
    <s v="24"/>
    <x v="2"/>
    <s v="ENEGEN"/>
    <s v="16393520"/>
    <s v="16393520"/>
    <x v="5"/>
    <s v="Circuito 3"/>
    <s v="S"/>
    <n v="18.146999999999998"/>
    <n v="18.146999999999998"/>
    <n v="2413.433"/>
    <n v="3755.056"/>
    <n v="6168.4880000000003"/>
    <n v="0"/>
    <n v="0"/>
    <n v="0"/>
    <m/>
    <m/>
    <x v="0"/>
    <s v="ENEGEN16393520Circuito 3HI"/>
    <s v="ENEL Generación Perú S.A.A."/>
    <x v="16"/>
    <x v="16"/>
    <s v="C.S Clemesi"/>
    <x v="201"/>
    <s v="FV"/>
    <x v="6"/>
    <x v="313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6168.4880000000003"/>
    <n v="6.168488"/>
    <m/>
    <s v="-"/>
    <s v="-"/>
    <n v="0"/>
    <n v="9.9999999929423211E-4"/>
    <n v="46"/>
    <s v="BASE DE DATOS"/>
    <m/>
  </r>
  <r>
    <s v="24"/>
    <x v="2"/>
    <s v="ENEGEN"/>
    <s v="16393520"/>
    <s v="16393520"/>
    <x v="5"/>
    <s v="Circuito 4"/>
    <s v="S"/>
    <n v="18.146999999999998"/>
    <n v="18.146999999999998"/>
    <n v="2686.7930000000001"/>
    <n v="4119.076"/>
    <n v="6805.8689999999997"/>
    <n v="0"/>
    <n v="0"/>
    <n v="0"/>
    <m/>
    <m/>
    <x v="0"/>
    <s v="ENEGEN16393520Circuito 4HI"/>
    <s v="ENEL Generación Perú S.A.A."/>
    <x v="16"/>
    <x v="16"/>
    <s v="C.S Clemesi"/>
    <x v="201"/>
    <s v="FV"/>
    <x v="6"/>
    <x v="314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6805.8689999999997"/>
    <n v="6.8058689999999995"/>
    <m/>
    <s v="-"/>
    <s v="-"/>
    <n v="0"/>
    <n v="9.0949470177292824E-13"/>
    <n v="46"/>
    <s v="BASE DE DATOS"/>
    <m/>
  </r>
  <r>
    <s v="24"/>
    <x v="2"/>
    <s v="ENEGEN"/>
    <s v="16393520"/>
    <s v="16393520"/>
    <x v="5"/>
    <s v="Circuito 5"/>
    <s v="S"/>
    <n v="18.146999999999998"/>
    <n v="18.146999999999998"/>
    <n v="2993.0450000000001"/>
    <n v="4823.8379999999997"/>
    <n v="7816.884"/>
    <n v="0"/>
    <n v="0"/>
    <n v="0"/>
    <m/>
    <m/>
    <x v="0"/>
    <s v="ENEGEN16393520Circuito 5HI"/>
    <s v="ENEL Generación Perú S.A.A."/>
    <x v="16"/>
    <x v="16"/>
    <s v="C.S Clemesi"/>
    <x v="201"/>
    <s v="FV"/>
    <x v="6"/>
    <x v="315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7816.884"/>
    <n v="7.8168839999999999"/>
    <m/>
    <s v="-"/>
    <s v="-"/>
    <n v="0"/>
    <n v="-1.0000000002037268E-3"/>
    <n v="46"/>
    <s v="BASE DE DATOS"/>
    <m/>
  </r>
  <r>
    <s v="24"/>
    <x v="2"/>
    <s v="ENEGEN"/>
    <s v="16393520"/>
    <s v="16393520"/>
    <x v="5"/>
    <s v="Circuito 6"/>
    <s v="S"/>
    <n v="12.098000000000001"/>
    <n v="12.098000000000001"/>
    <n v="1922.5050000000001"/>
    <n v="3068.8490000000002"/>
    <n v="4991.3549999999996"/>
    <n v="0"/>
    <n v="0"/>
    <n v="0"/>
    <m/>
    <m/>
    <x v="0"/>
    <s v="ENEGEN16393520Circuito 6HI"/>
    <s v="ENEL Generación Perú S.A.A."/>
    <x v="16"/>
    <x v="16"/>
    <s v="C.S Clemesi"/>
    <x v="201"/>
    <s v="FV"/>
    <x v="6"/>
    <x v="316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991.3549999999996"/>
    <n v="4.9913549999999995"/>
    <m/>
    <s v="-"/>
    <s v="-"/>
    <n v="0"/>
    <n v="-9.9999999929423211E-4"/>
    <n v="46"/>
    <s v="BASE DE DATOS"/>
    <m/>
  </r>
  <r>
    <s v="24"/>
    <x v="2"/>
    <s v="ENEGEN"/>
    <s v="16393520"/>
    <s v="16393520"/>
    <x v="5"/>
    <s v="Circuito 7"/>
    <s v="S"/>
    <n v="12.098000000000001"/>
    <n v="12.098000000000001"/>
    <n v="2951.529"/>
    <n v="4947.5640000000003"/>
    <n v="7899.0929999999998"/>
    <n v="0"/>
    <n v="0"/>
    <n v="0"/>
    <m/>
    <m/>
    <x v="0"/>
    <s v="ENEGEN16393520Circuito 7HI"/>
    <s v="ENEL Generación Perú S.A.A."/>
    <x v="16"/>
    <x v="16"/>
    <s v="C.S Clemesi"/>
    <x v="201"/>
    <s v="FV"/>
    <x v="6"/>
    <x v="317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7899.0929999999998"/>
    <n v="7.8990929999999997"/>
    <m/>
    <s v="-"/>
    <s v="-"/>
    <n v="0"/>
    <n v="9.0949470177292824E-13"/>
    <n v="46"/>
    <s v="BASE DE DATOS"/>
    <m/>
  </r>
  <r>
    <s v="24"/>
    <x v="2"/>
    <s v="ENEGEN"/>
    <s v="17391920"/>
    <s v="17391920"/>
    <x v="5"/>
    <s v="Circuito 1"/>
    <s v="S"/>
    <n v="11.8"/>
    <n v="11.8"/>
    <n v="624.80799999999999"/>
    <n v="942.44200000000001"/>
    <n v="1567.25"/>
    <n v="0"/>
    <n v="0"/>
    <n v="0"/>
    <m/>
    <m/>
    <x v="0"/>
    <s v="ENEGEN17391920Circuito 1HI"/>
    <s v="ENEL Generación Perú S.A.A."/>
    <x v="16"/>
    <x v="16"/>
    <s v="C.E. Wayra Extensión"/>
    <x v="202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567.25"/>
    <n v="1.56725"/>
    <m/>
    <s v="-"/>
    <s v="-"/>
    <n v="0"/>
    <n v="0"/>
    <n v="46"/>
    <s v="BASE DE DATOS"/>
    <m/>
  </r>
  <r>
    <s v="24"/>
    <x v="2"/>
    <s v="ENEGEN"/>
    <s v="17391920"/>
    <s v="17391920"/>
    <x v="5"/>
    <s v="Circuito 2"/>
    <s v="S"/>
    <n v="17.7"/>
    <n v="17.7"/>
    <n v="1246.5119999999999"/>
    <n v="2185.9090000000001"/>
    <n v="3432.4209999999998"/>
    <n v="0"/>
    <n v="0"/>
    <n v="0"/>
    <m/>
    <m/>
    <x v="0"/>
    <s v="ENEGEN17391920Circuito 2HI"/>
    <s v="ENEL Generación Perú S.A.A."/>
    <x v="16"/>
    <x v="16"/>
    <s v="C.E. Wayra Extensión"/>
    <x v="202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432.4209999999998"/>
    <n v="3.4324209999999997"/>
    <m/>
    <s v="-"/>
    <s v="-"/>
    <n v="0"/>
    <n v="4.5474735088646412E-13"/>
    <n v="46"/>
    <s v="BASE DE DATOS"/>
    <m/>
  </r>
  <r>
    <s v="24"/>
    <x v="2"/>
    <s v="ENEGEN"/>
    <s v="17391920"/>
    <s v="17391920"/>
    <x v="5"/>
    <s v="Circuito 3"/>
    <s v="S"/>
    <n v="11.8"/>
    <n v="11.8"/>
    <n v="906.37800000000004"/>
    <n v="1551.201"/>
    <n v="2457.5790000000002"/>
    <n v="0"/>
    <n v="0"/>
    <n v="0"/>
    <m/>
    <m/>
    <x v="0"/>
    <s v="ENEGEN17391920Circuito 3HI"/>
    <s v="ENEL Generación Perú S.A.A."/>
    <x v="16"/>
    <x v="16"/>
    <s v="C.E. Wayra Extensión"/>
    <x v="202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457.5790000000002"/>
    <n v="2.457579"/>
    <m/>
    <s v="-"/>
    <s v="-"/>
    <n v="0"/>
    <n v="0"/>
    <n v="46"/>
    <s v="BASE DE DATOS"/>
    <m/>
  </r>
  <r>
    <s v="24"/>
    <x v="2"/>
    <s v="ENEGEN"/>
    <s v="17391920"/>
    <s v="17391920"/>
    <x v="5"/>
    <s v="Circuito 4"/>
    <s v="S"/>
    <n v="17.7"/>
    <n v="17.7"/>
    <n v="1216.337"/>
    <n v="2231.0189999999998"/>
    <n v="3447.3560000000002"/>
    <n v="0"/>
    <n v="0"/>
    <n v="0"/>
    <m/>
    <m/>
    <x v="0"/>
    <s v="ENEGEN17391920Circuito 4HI"/>
    <s v="ENEL Generación Perú S.A.A."/>
    <x v="16"/>
    <x v="16"/>
    <s v="C.E. Wayra Extensión"/>
    <x v="202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447.3560000000002"/>
    <n v="3.4473560000000001"/>
    <m/>
    <s v="-"/>
    <s v="-"/>
    <n v="0"/>
    <n v="-4.5474735088646412E-13"/>
    <n v="46"/>
    <s v="BASE DE DATOS"/>
    <m/>
  </r>
  <r>
    <s v="24"/>
    <x v="2"/>
    <s v="ENEGEN"/>
    <s v="17391920"/>
    <s v="17391920"/>
    <x v="5"/>
    <s v="Circuito 5"/>
    <s v="S"/>
    <n v="17.7"/>
    <n v="17.7"/>
    <n v="1390.356"/>
    <n v="2348.576"/>
    <n v="3738.931"/>
    <n v="0"/>
    <n v="0"/>
    <n v="0"/>
    <m/>
    <m/>
    <x v="0"/>
    <s v="ENEGEN17391920Circuito 5HI"/>
    <s v="ENEL Generación Perú S.A.A."/>
    <x v="16"/>
    <x v="16"/>
    <s v="C.E. Wayra Extensión"/>
    <x v="202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738.931"/>
    <n v="3.738931"/>
    <m/>
    <s v="-"/>
    <s v="-"/>
    <n v="0"/>
    <n v="9.9999999974897946E-4"/>
    <n v="46"/>
    <s v="BASE DE DATOS"/>
    <m/>
  </r>
  <r>
    <s v="24"/>
    <x v="2"/>
    <s v="ENEGEN"/>
    <s v="17391920"/>
    <s v="17391920"/>
    <x v="5"/>
    <s v="Circuito 6"/>
    <s v="S"/>
    <n v="17.7"/>
    <n v="17.7"/>
    <n v="547.19799999999998"/>
    <n v="1088.8510000000001"/>
    <n v="1636.049"/>
    <n v="0"/>
    <n v="0"/>
    <n v="0"/>
    <m/>
    <m/>
    <x v="0"/>
    <s v="ENEGEN17391920Circuito 6HI"/>
    <s v="ENEL Generación Perú S.A.A."/>
    <x v="16"/>
    <x v="16"/>
    <s v="C.E. Wayra Extensión"/>
    <x v="202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636.049"/>
    <n v="1.6360490000000001"/>
    <m/>
    <s v="-"/>
    <s v="-"/>
    <n v="0"/>
    <n v="0"/>
    <n v="46"/>
    <s v="BASE DE DATOS"/>
    <m/>
  </r>
  <r>
    <s v="24"/>
    <x v="2"/>
    <s v="ENEGEN"/>
    <s v="17391920"/>
    <s v="17391920"/>
    <x v="5"/>
    <s v="Circuito 7"/>
    <s v="S"/>
    <n v="11.8"/>
    <n v="11.8"/>
    <n v="1450.2840000000001"/>
    <n v="2165.098"/>
    <n v="3615.3820000000001"/>
    <n v="0"/>
    <n v="0"/>
    <n v="0"/>
    <m/>
    <m/>
    <x v="0"/>
    <s v="ENEGEN17391920Circuito 7HI"/>
    <s v="ENEL Generación Perú S.A.A."/>
    <x v="16"/>
    <x v="16"/>
    <s v="C.E. Wayra Extensión"/>
    <x v="202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615.3820000000001"/>
    <n v="3.6153819999999999"/>
    <m/>
    <s v="-"/>
    <s v="-"/>
    <n v="0"/>
    <n v="0"/>
    <n v="46"/>
    <s v="BASE DE DATOS"/>
    <m/>
  </r>
  <r>
    <s v="24"/>
    <x v="2"/>
    <s v="ENEGEN"/>
    <s v="17391920"/>
    <s v="17391920"/>
    <x v="5"/>
    <s v="Circuito 8"/>
    <s v="S"/>
    <n v="17.7"/>
    <n v="17.7"/>
    <n v="1586.693"/>
    <n v="2506.0770000000002"/>
    <n v="4092.77"/>
    <n v="0"/>
    <n v="0"/>
    <n v="0"/>
    <m/>
    <m/>
    <x v="0"/>
    <s v="ENEGEN17391920Circuito 8HI"/>
    <s v="ENEL Generación Perú S.A.A."/>
    <x v="16"/>
    <x v="16"/>
    <s v="C.E. Wayra Extensión"/>
    <x v="202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092.77"/>
    <n v="4.0927699999999998"/>
    <m/>
    <s v="-"/>
    <s v="-"/>
    <n v="0"/>
    <n v="4.5474735088646412E-13"/>
    <n v="46"/>
    <s v="BASE DE DATOS"/>
    <m/>
  </r>
  <r>
    <s v="24"/>
    <x v="2"/>
    <s v="ENEGEN"/>
    <s v="17391920"/>
    <s v="17391920"/>
    <x v="5"/>
    <s v="Circuito 9"/>
    <s v="S"/>
    <n v="17.7"/>
    <n v="17.7"/>
    <n v="659.03800000000001"/>
    <n v="886.26499999999999"/>
    <n v="1545.3030000000001"/>
    <n v="0"/>
    <n v="0"/>
    <n v="0"/>
    <m/>
    <m/>
    <x v="0"/>
    <s v="ENEGEN17391920Circuito 9HI"/>
    <s v="ENEL Generación Perú S.A.A."/>
    <x v="16"/>
    <x v="16"/>
    <s v="C.E. Wayra Extensión"/>
    <x v="202"/>
    <s v="TE"/>
    <x v="7"/>
    <x v="319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545.3030000000001"/>
    <n v="1.5453030000000001"/>
    <m/>
    <s v="-"/>
    <s v="-"/>
    <n v="0"/>
    <n v="-2.2737367544323206E-13"/>
    <n v="46"/>
    <s v="BASE DE DATOS"/>
    <m/>
  </r>
  <r>
    <s v="24"/>
    <x v="2"/>
    <s v="ENEGEN"/>
    <s v="17391920"/>
    <s v="17391920"/>
    <x v="5"/>
    <s v="Circuito 10"/>
    <s v="S"/>
    <n v="17.7"/>
    <n v="17.7"/>
    <n v="0"/>
    <n v="0"/>
    <n v="0"/>
    <n v="0"/>
    <n v="0"/>
    <n v="0"/>
    <m/>
    <m/>
    <x v="0"/>
    <s v="ENEGEN17391920Circuito 10HI"/>
    <s v="ENEL Generación Perú S.A.A."/>
    <x v="16"/>
    <x v="16"/>
    <s v="C.E. Wayra Extensión"/>
    <x v="202"/>
    <s v="TE"/>
    <x v="7"/>
    <x v="320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0"/>
    <n v="0"/>
    <m/>
    <s v="-"/>
    <s v="-"/>
    <n v="0"/>
    <n v="0"/>
    <n v="46"/>
    <s v="BASE DE DATOS"/>
    <m/>
  </r>
  <r>
    <s v="24"/>
    <x v="2"/>
    <s v="ENEGEN"/>
    <s v="17391920"/>
    <s v="17391920"/>
    <x v="5"/>
    <s v="Circuito 11"/>
    <s v="S"/>
    <n v="17.7"/>
    <n v="17.7"/>
    <n v="0"/>
    <n v="0"/>
    <n v="0"/>
    <n v="0"/>
    <n v="0"/>
    <n v="0"/>
    <m/>
    <m/>
    <x v="0"/>
    <s v="ENEGEN17391920Circuito 11HI"/>
    <s v="ENEL Generación Perú S.A.A."/>
    <x v="16"/>
    <x v="16"/>
    <s v="C.E. Wayra Extensión"/>
    <x v="202"/>
    <s v="TE"/>
    <x v="7"/>
    <x v="32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0"/>
    <n v="0"/>
    <m/>
    <s v="-"/>
    <s v="-"/>
    <n v="0"/>
    <n v="0"/>
    <n v="46"/>
    <s v="BASE DE DATOS"/>
    <m/>
  </r>
  <r>
    <s v="24"/>
    <x v="3"/>
    <s v="ENEGEN"/>
    <s v="11002793"/>
    <s v="11002793"/>
    <x v="5"/>
    <s v="GR-1"/>
    <s v="S"/>
    <n v="64.599999999999994"/>
    <n v="69.53"/>
    <n v="9211.6769999999997"/>
    <n v="23953.296999999999"/>
    <n v="33164.974000000002"/>
    <n v="0"/>
    <n v="627"/>
    <n v="3.22"/>
    <m/>
    <m/>
    <x v="0"/>
    <s v="ENEGEN11002793GR-1HI"/>
    <s v="ENEL Generación Perú S.A.A."/>
    <x v="16"/>
    <x v="16"/>
    <s v="C. H. Huinco"/>
    <x v="193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33164.974000000002"/>
    <n v="33.164974000000001"/>
    <m/>
    <s v="-"/>
    <s v="-"/>
    <n v="0"/>
    <n v="0"/>
    <n v="46"/>
    <s v="BASE DE DATOS"/>
    <m/>
  </r>
  <r>
    <s v="24"/>
    <x v="3"/>
    <s v="ENEGEN"/>
    <s v="11002793"/>
    <s v="11002793"/>
    <x v="5"/>
    <s v="GR-2"/>
    <s v="S"/>
    <n v="64.599999999999994"/>
    <n v="69.11"/>
    <n v="9049.3060000000005"/>
    <n v="24051.920999999998"/>
    <n v="33101.226999999999"/>
    <n v="7.33"/>
    <n v="663.55"/>
    <n v="6.02"/>
    <m/>
    <m/>
    <x v="0"/>
    <s v="ENEGEN11002793GR-2HI"/>
    <s v="ENEL Generación Perú S.A.A."/>
    <x v="16"/>
    <x v="16"/>
    <s v="C. H. Huinco"/>
    <x v="193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33101.226999999999"/>
    <n v="33.101227000000002"/>
    <m/>
    <s v="-"/>
    <s v="-"/>
    <n v="0"/>
    <n v="0"/>
    <n v="46"/>
    <s v="BASE DE DATOS"/>
    <m/>
  </r>
  <r>
    <s v="24"/>
    <x v="3"/>
    <s v="ENEGEN"/>
    <s v="11002793"/>
    <s v="11002793"/>
    <x v="5"/>
    <s v="GR-3"/>
    <s v="S"/>
    <n v="64.599999999999994"/>
    <n v="69.914000000000001"/>
    <n v="9475.0020000000004"/>
    <n v="24619.667000000001"/>
    <n v="34094.669000000002"/>
    <n v="19.25"/>
    <n v="664.95"/>
    <n v="2.37"/>
    <m/>
    <m/>
    <x v="0"/>
    <s v="ENEGEN11002793GR-3HI"/>
    <s v="ENEL Generación Perú S.A.A."/>
    <x v="16"/>
    <x v="16"/>
    <s v="C. H. Huinco"/>
    <x v="193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34094.669000000002"/>
    <n v="34.094669000000003"/>
    <m/>
    <s v="-"/>
    <s v="-"/>
    <n v="0"/>
    <n v="0"/>
    <n v="46"/>
    <s v="BASE DE DATOS"/>
    <m/>
  </r>
  <r>
    <s v="24"/>
    <x v="3"/>
    <s v="ENEGEN"/>
    <s v="11002793"/>
    <s v="11002793"/>
    <x v="5"/>
    <s v="GR-4"/>
    <s v="S"/>
    <n v="64.599999999999994"/>
    <n v="69.346000000000004"/>
    <n v="8689.5079999999998"/>
    <n v="23592.920999999998"/>
    <n v="32282.429"/>
    <n v="20.36"/>
    <n v="688.73"/>
    <n v="1.18"/>
    <m/>
    <m/>
    <x v="0"/>
    <s v="ENEGEN11002793GR-4HI"/>
    <s v="ENEL Generación Perú S.A.A."/>
    <x v="16"/>
    <x v="16"/>
    <s v="C. H. Huinco"/>
    <x v="193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32282.429"/>
    <n v="32.282429"/>
    <m/>
    <s v="-"/>
    <s v="-"/>
    <n v="0"/>
    <n v="-3.637978807091713E-12"/>
    <n v="46"/>
    <s v="BASE DE DATOS"/>
    <m/>
  </r>
  <r>
    <s v="24"/>
    <x v="3"/>
    <s v="ENEGEN"/>
    <s v="11002393"/>
    <s v="11002393"/>
    <x v="5"/>
    <s v="GR-1"/>
    <s v="S"/>
    <n v="60"/>
    <n v="68.555999999999997"/>
    <n v="11665.576999999999"/>
    <n v="35330.694000000003"/>
    <n v="46996.271000000001"/>
    <n v="0"/>
    <n v="717.37"/>
    <n v="2.63"/>
    <m/>
    <m/>
    <x v="0"/>
    <s v="ENEGEN11002393GR-1HI"/>
    <s v="ENEL Generación Perú S.A.A."/>
    <x v="16"/>
    <x v="16"/>
    <s v="C. H. Matucana"/>
    <x v="194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46996.271000000001"/>
    <n v="46.996271"/>
    <m/>
    <s v="-"/>
    <s v="-"/>
    <n v="0"/>
    <n v="0"/>
    <n v="46"/>
    <s v="BASE DE DATOS"/>
    <m/>
  </r>
  <r>
    <s v="24"/>
    <x v="3"/>
    <s v="ENEGEN"/>
    <s v="11002393"/>
    <s v="11002393"/>
    <x v="5"/>
    <s v="GR-2"/>
    <s v="S"/>
    <n v="60"/>
    <n v="68.465999999999994"/>
    <n v="10984.075000000001"/>
    <n v="32477.286"/>
    <n v="43461.360999999997"/>
    <n v="0"/>
    <n v="720"/>
    <n v="0"/>
    <m/>
    <m/>
    <x v="0"/>
    <s v="ENEGEN11002393GR-2HI"/>
    <s v="ENEL Generación Perú S.A.A."/>
    <x v="16"/>
    <x v="16"/>
    <s v="C. H. Matucana"/>
    <x v="194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43461.360999999997"/>
    <n v="43.461360999999997"/>
    <m/>
    <s v="-"/>
    <s v="-"/>
    <n v="0"/>
    <n v="7.2759576141834259E-12"/>
    <n v="46"/>
    <s v="BASE DE DATOS"/>
    <m/>
  </r>
  <r>
    <s v="24"/>
    <x v="3"/>
    <s v="ENEGEN"/>
    <s v="11002693"/>
    <s v="11002693"/>
    <x v="5"/>
    <s v="GR-1"/>
    <s v="S"/>
    <n v="15.888999999999999"/>
    <n v="16.760000000000002"/>
    <n v="2638.3679999999999"/>
    <n v="7429.402"/>
    <n v="10067.77"/>
    <n v="18.38"/>
    <n v="697.83"/>
    <n v="3.79"/>
    <m/>
    <m/>
    <x v="0"/>
    <s v="ENEGEN11002693GR-1HI"/>
    <s v="ENEL Generación Perú S.A.A."/>
    <x v="16"/>
    <x v="16"/>
    <s v="C. H. Callahuanca"/>
    <x v="195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0067.77"/>
    <n v="10.067770000000001"/>
    <m/>
    <s v="-"/>
    <s v="-"/>
    <n v="0"/>
    <n v="0"/>
    <n v="46"/>
    <s v="BASE DE DATOS"/>
    <m/>
  </r>
  <r>
    <s v="24"/>
    <x v="3"/>
    <s v="ENEGEN"/>
    <s v="11002693"/>
    <s v="11002693"/>
    <x v="5"/>
    <s v="GR-2"/>
    <s v="S"/>
    <n v="15.888999999999999"/>
    <n v="16.545000000000002"/>
    <n v="2559.3330000000001"/>
    <n v="7460.4939999999997"/>
    <n v="10019.826999999999"/>
    <n v="9.4499999999999993"/>
    <n v="709.45"/>
    <n v="1.1000000000000001"/>
    <m/>
    <m/>
    <x v="0"/>
    <s v="ENEGEN11002693GR-2HI"/>
    <s v="ENEL Generación Perú S.A.A."/>
    <x v="16"/>
    <x v="16"/>
    <s v="C. H. Callahuanca"/>
    <x v="195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0019.826999999999"/>
    <n v="10.019826999999999"/>
    <m/>
    <s v="-"/>
    <s v="-"/>
    <n v="0"/>
    <n v="0"/>
    <n v="46"/>
    <s v="BASE DE DATOS"/>
    <m/>
  </r>
  <r>
    <s v="24"/>
    <x v="3"/>
    <s v="ENEGEN"/>
    <s v="11002693"/>
    <s v="11002693"/>
    <x v="5"/>
    <s v="GR-3"/>
    <s v="S"/>
    <n v="15.888999999999999"/>
    <n v="16.587"/>
    <n v="2669.5479999999998"/>
    <n v="7757.6859999999997"/>
    <n v="10427.234"/>
    <n v="9.43"/>
    <n v="709.47"/>
    <n v="1.1000000000000001"/>
    <m/>
    <m/>
    <x v="0"/>
    <s v="ENEGEN11002693GR-3HI"/>
    <s v="ENEL Generación Perú S.A.A."/>
    <x v="16"/>
    <x v="16"/>
    <s v="C. H. Callahuanca"/>
    <x v="195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0427.234"/>
    <n v="10.427234"/>
    <m/>
    <s v="-"/>
    <s v="-"/>
    <n v="0"/>
    <n v="0"/>
    <n v="46"/>
    <s v="BASE DE DATOS"/>
    <m/>
  </r>
  <r>
    <s v="24"/>
    <x v="3"/>
    <s v="ENEGEN"/>
    <s v="11002693"/>
    <s v="11002693"/>
    <x v="5"/>
    <s v="GR-4"/>
    <s v="S"/>
    <n v="34.97"/>
    <n v="34.482999999999997"/>
    <n v="5570.6530000000002"/>
    <n v="15979.626"/>
    <n v="21550.278999999999"/>
    <n v="31.2"/>
    <n v="622.1"/>
    <n v="62.25"/>
    <m/>
    <m/>
    <x v="0"/>
    <s v="ENEGEN11002693GR-4HI"/>
    <s v="ENEL Generación Perú S.A.A."/>
    <x v="16"/>
    <x v="16"/>
    <s v="C. H. Callahuanca"/>
    <x v="195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21550.278999999999"/>
    <n v="21.550279"/>
    <m/>
    <s v="-"/>
    <s v="-"/>
    <n v="0"/>
    <n v="3.637978807091713E-12"/>
    <n v="46"/>
    <s v="BASE DE DATOS"/>
    <m/>
  </r>
  <r>
    <s v="24"/>
    <x v="3"/>
    <s v="ENEGEN"/>
    <s v="11002593"/>
    <s v="11002593"/>
    <x v="5"/>
    <s v="GR-1"/>
    <s v="S"/>
    <n v="25.417000000000002"/>
    <n v="23.824000000000002"/>
    <n v="3459.8130000000001"/>
    <n v="10695.003000000001"/>
    <n v="14154.816000000001"/>
    <n v="61.53"/>
    <n v="658.47"/>
    <n v="0"/>
    <m/>
    <m/>
    <x v="0"/>
    <s v="ENEGEN11002593GR-1HI"/>
    <s v="ENEL Generación Perú S.A.A."/>
    <x v="16"/>
    <x v="16"/>
    <s v="C. H. Moyopampa"/>
    <x v="196"/>
    <s v="HI"/>
    <x v="5"/>
    <x v="307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4154.816000000001"/>
    <n v="14.154816"/>
    <m/>
    <s v="-"/>
    <s v="-"/>
    <n v="0"/>
    <n v="0"/>
    <n v="46"/>
    <s v="BASE DE DATOS"/>
    <m/>
  </r>
  <r>
    <s v="24"/>
    <x v="3"/>
    <s v="ENEGEN"/>
    <s v="11002593"/>
    <s v="11002593"/>
    <x v="5"/>
    <s v="GR-2"/>
    <s v="S"/>
    <n v="25.417000000000002"/>
    <n v="22.574999999999999"/>
    <n v="4060.154"/>
    <n v="11961.947"/>
    <n v="16022.101000000001"/>
    <n v="0"/>
    <n v="720"/>
    <n v="0"/>
    <m/>
    <m/>
    <x v="0"/>
    <s v="ENEGEN11002593GR-2HI"/>
    <s v="ENEL Generación Perú S.A.A."/>
    <x v="16"/>
    <x v="16"/>
    <s v="C. H. Moyopampa"/>
    <x v="196"/>
    <s v="HI"/>
    <x v="5"/>
    <x v="308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6022.101000000001"/>
    <n v="16.022100999999999"/>
    <m/>
    <s v="-"/>
    <s v="-"/>
    <n v="0"/>
    <n v="0"/>
    <n v="46"/>
    <s v="BASE DE DATOS"/>
    <m/>
  </r>
  <r>
    <s v="24"/>
    <x v="3"/>
    <s v="ENEGEN"/>
    <s v="11002593"/>
    <s v="11002593"/>
    <x v="5"/>
    <s v="GR-3"/>
    <s v="S"/>
    <n v="24.58"/>
    <n v="22.748999999999999"/>
    <n v="3847.547"/>
    <n v="11186.901"/>
    <n v="15034.448"/>
    <n v="10"/>
    <n v="707.5"/>
    <n v="2.5"/>
    <m/>
    <m/>
    <x v="0"/>
    <s v="ENEGEN11002593GR-3HI"/>
    <s v="ENEL Generación Perú S.A.A."/>
    <x v="16"/>
    <x v="16"/>
    <s v="C. H. Moyopampa"/>
    <x v="196"/>
    <s v="HI"/>
    <x v="5"/>
    <x v="309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034.448"/>
    <n v="15.034448000000001"/>
    <m/>
    <s v="-"/>
    <s v="-"/>
    <n v="0"/>
    <n v="0"/>
    <n v="46"/>
    <s v="BASE DE DATOS"/>
    <m/>
  </r>
  <r>
    <s v="24"/>
    <x v="3"/>
    <s v="ENEGEN"/>
    <s v="11002493"/>
    <s v="11002493"/>
    <x v="5"/>
    <s v="GR-1"/>
    <s v="S"/>
    <n v="15.7"/>
    <n v="15.615"/>
    <n v="2741.2080000000001"/>
    <n v="8175.1570000000002"/>
    <n v="10916.366"/>
    <n v="0"/>
    <n v="717.27"/>
    <n v="2.74"/>
    <m/>
    <m/>
    <x v="0"/>
    <s v="ENEGEN11002493GR-1HI"/>
    <s v="ENEL Generación Perú S.A.A."/>
    <x v="16"/>
    <x v="16"/>
    <s v="C. H. Huampaní"/>
    <x v="197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916.366"/>
    <n v="10.916366"/>
    <m/>
    <s v="-"/>
    <s v="-"/>
    <n v="0"/>
    <n v="-1.0000000002037268E-3"/>
    <n v="46"/>
    <s v="BASE DE DATOS"/>
    <m/>
  </r>
  <r>
    <s v="24"/>
    <x v="3"/>
    <s v="ENEGEN"/>
    <s v="11002493"/>
    <s v="11002493"/>
    <x v="5"/>
    <s v="GR-2"/>
    <s v="S"/>
    <n v="15.7"/>
    <n v="15.234999999999999"/>
    <n v="2674.482"/>
    <n v="7964.1409999999996"/>
    <n v="10638.623"/>
    <n v="0"/>
    <n v="717.42"/>
    <n v="2.58"/>
    <m/>
    <m/>
    <x v="0"/>
    <s v="ENEGEN11002493GR-2HI"/>
    <s v="ENEL Generación Perú S.A.A."/>
    <x v="16"/>
    <x v="16"/>
    <s v="C. H. Huampaní"/>
    <x v="197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638.623"/>
    <n v="10.638622999999999"/>
    <m/>
    <s v="-"/>
    <s v="-"/>
    <n v="0"/>
    <n v="0"/>
    <n v="46"/>
    <s v="BASE DE DATOS"/>
    <m/>
  </r>
  <r>
    <s v="24"/>
    <x v="3"/>
    <s v="ENEGEN"/>
    <s v="16379117"/>
    <s v="16379117"/>
    <x v="5"/>
    <s v="Circuito 1"/>
    <s v="S"/>
    <n v="14.096"/>
    <n v="14.096"/>
    <n v="11.006"/>
    <n v="3390.85"/>
    <n v="3401.857"/>
    <n v="0"/>
    <n v="0"/>
    <n v="0"/>
    <m/>
    <m/>
    <x v="0"/>
    <s v="ENEGEN16379117Circuito 1HI"/>
    <s v="ENEL Generación Perú S.A.A."/>
    <x v="16"/>
    <x v="16"/>
    <s v="C.S. Rubi"/>
    <x v="198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401.857"/>
    <n v="3.4018570000000001"/>
    <m/>
    <s v="-"/>
    <s v="-"/>
    <n v="0"/>
    <n v="-1.0000000002037268E-3"/>
    <n v="46"/>
    <s v="BASE DE DATOS"/>
    <m/>
  </r>
  <r>
    <s v="24"/>
    <x v="3"/>
    <s v="ENEGEN"/>
    <s v="16379117"/>
    <s v="16379117"/>
    <x v="5"/>
    <s v="Circuito 2"/>
    <s v="S"/>
    <n v="14.096"/>
    <n v="14.096"/>
    <n v="10.493"/>
    <n v="3381.66"/>
    <n v="3392.1529999999998"/>
    <n v="0"/>
    <n v="0"/>
    <n v="0"/>
    <m/>
    <m/>
    <x v="0"/>
    <s v="ENEGEN16379117Circuito 2HI"/>
    <s v="ENEL Generación Perú S.A.A."/>
    <x v="16"/>
    <x v="16"/>
    <s v="C.S. Rubi"/>
    <x v="198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392.1529999999998"/>
    <n v="3.392153"/>
    <m/>
    <s v="-"/>
    <s v="-"/>
    <n v="0"/>
    <n v="0"/>
    <n v="46"/>
    <s v="BASE DE DATOS"/>
    <m/>
  </r>
  <r>
    <s v="24"/>
    <x v="3"/>
    <s v="ENEGEN"/>
    <s v="16379117"/>
    <s v="16379117"/>
    <x v="5"/>
    <s v="Circuito 3"/>
    <s v="S"/>
    <n v="14.096"/>
    <n v="14.096"/>
    <n v="10.423999999999999"/>
    <n v="3393.2739999999999"/>
    <n v="3403.6979999999999"/>
    <n v="0"/>
    <n v="0"/>
    <n v="0"/>
    <m/>
    <m/>
    <x v="0"/>
    <s v="ENEGEN16379117Circuito 3HI"/>
    <s v="ENEL Generación Perú S.A.A."/>
    <x v="16"/>
    <x v="16"/>
    <s v="C.S. Rubi"/>
    <x v="198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403.6979999999999"/>
    <n v="3.4036979999999999"/>
    <m/>
    <s v="-"/>
    <s v="-"/>
    <n v="0"/>
    <n v="0"/>
    <n v="46"/>
    <s v="BASE DE DATOS"/>
    <m/>
  </r>
  <r>
    <s v="24"/>
    <x v="3"/>
    <s v="ENEGEN"/>
    <s v="16379117"/>
    <s v="16379117"/>
    <x v="5"/>
    <s v="Circuito 4"/>
    <s v="S"/>
    <n v="14.096"/>
    <n v="14.096"/>
    <n v="10.61"/>
    <n v="3400.86"/>
    <n v="3411.471"/>
    <n v="0"/>
    <n v="0"/>
    <n v="0"/>
    <m/>
    <m/>
    <x v="0"/>
    <s v="ENEGEN16379117Circuito 4HI"/>
    <s v="ENEL Generación Perú S.A.A."/>
    <x v="16"/>
    <x v="16"/>
    <s v="C.S. Rubi"/>
    <x v="198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411.471"/>
    <n v="3.4114710000000001"/>
    <m/>
    <s v="-"/>
    <s v="-"/>
    <n v="0"/>
    <n v="-9.9999999974897946E-4"/>
    <n v="46"/>
    <s v="BASE DE DATOS"/>
    <m/>
  </r>
  <r>
    <s v="24"/>
    <x v="3"/>
    <s v="ENEGEN"/>
    <s v="16379117"/>
    <s v="16379117"/>
    <x v="5"/>
    <s v="Circuito 5"/>
    <s v="S"/>
    <n v="14.096"/>
    <n v="14.096"/>
    <n v="9.5549999999999997"/>
    <n v="3373.085"/>
    <n v="3382.64"/>
    <n v="0"/>
    <n v="0"/>
    <n v="0"/>
    <m/>
    <m/>
    <x v="0"/>
    <s v="ENEGEN16379117Circuito 5HI"/>
    <s v="ENEL Generación Perú S.A.A."/>
    <x v="16"/>
    <x v="16"/>
    <s v="C.S. Rubi"/>
    <x v="198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382.64"/>
    <n v="3.3826399999999999"/>
    <m/>
    <s v="-"/>
    <s v="-"/>
    <n v="0"/>
    <n v="0"/>
    <n v="46"/>
    <s v="BASE DE DATOS"/>
    <m/>
  </r>
  <r>
    <s v="24"/>
    <x v="3"/>
    <s v="ENEGEN"/>
    <s v="16379117"/>
    <s v="16379117"/>
    <x v="5"/>
    <s v="Circuito 6"/>
    <s v="S"/>
    <n v="14.096"/>
    <n v="14.096"/>
    <n v="10.204000000000001"/>
    <n v="3386.6419999999998"/>
    <n v="3396.846"/>
    <n v="0"/>
    <n v="0"/>
    <n v="0"/>
    <m/>
    <m/>
    <x v="0"/>
    <s v="ENEGEN16379117Circuito 6HI"/>
    <s v="ENEL Generación Perú S.A.A."/>
    <x v="16"/>
    <x v="16"/>
    <s v="C.S. Rubi"/>
    <x v="198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396.846"/>
    <n v="3.396846"/>
    <m/>
    <s v="-"/>
    <s v="-"/>
    <n v="0"/>
    <n v="0"/>
    <n v="46"/>
    <s v="BASE DE DATOS"/>
    <m/>
  </r>
  <r>
    <s v="24"/>
    <x v="3"/>
    <s v="ENEGEN"/>
    <s v="16379117"/>
    <s v="16379117"/>
    <x v="5"/>
    <s v="Circuito 7"/>
    <s v="S"/>
    <n v="14.096"/>
    <n v="14.096"/>
    <n v="8.9589999999999996"/>
    <n v="3349.2820000000002"/>
    <n v="3358.241"/>
    <n v="0"/>
    <n v="0"/>
    <n v="0"/>
    <m/>
    <m/>
    <x v="0"/>
    <s v="ENEGEN16379117Circuito 7HI"/>
    <s v="ENEL Generación Perú S.A.A."/>
    <x v="16"/>
    <x v="16"/>
    <s v="C.S. Rubi"/>
    <x v="198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358.241"/>
    <n v="3.358241"/>
    <m/>
    <s v="-"/>
    <s v="-"/>
    <n v="0"/>
    <n v="0"/>
    <n v="46"/>
    <s v="BASE DE DATOS"/>
    <m/>
  </r>
  <r>
    <s v="24"/>
    <x v="3"/>
    <s v="ENEGEN"/>
    <s v="16379117"/>
    <s v="16379117"/>
    <x v="5"/>
    <s v="Circuito 8"/>
    <s v="S"/>
    <n v="14.096"/>
    <n v="14.096"/>
    <n v="9.7799999999999994"/>
    <n v="3363.5070000000001"/>
    <n v="3373.2869999999998"/>
    <n v="0"/>
    <n v="0"/>
    <n v="0"/>
    <m/>
    <m/>
    <x v="0"/>
    <s v="ENEGEN16379117Circuito 8HI"/>
    <s v="ENEL Generación Perú S.A.A."/>
    <x v="16"/>
    <x v="16"/>
    <s v="C.S. Rubi"/>
    <x v="198"/>
    <s v="FV"/>
    <x v="6"/>
    <x v="318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373.2869999999998"/>
    <n v="3.3732869999999999"/>
    <m/>
    <s v="-"/>
    <s v="-"/>
    <n v="0"/>
    <n v="4.5474735088646412E-13"/>
    <n v="46"/>
    <s v="BASE DE DATOS"/>
    <m/>
  </r>
  <r>
    <s v="24"/>
    <x v="3"/>
    <s v="ENEGEN"/>
    <s v="16379117"/>
    <s v="16379117"/>
    <x v="5"/>
    <s v="Circuito 9"/>
    <s v="S"/>
    <n v="17.62"/>
    <n v="17.62"/>
    <n v="10.955"/>
    <n v="4178.1229999999996"/>
    <n v="4189.0780000000004"/>
    <n v="0"/>
    <n v="0"/>
    <n v="0"/>
    <m/>
    <m/>
    <x v="0"/>
    <s v="ENEGEN16379117Circuito 9HI"/>
    <s v="ENEL Generación Perú S.A.A."/>
    <x v="16"/>
    <x v="16"/>
    <s v="C.S. Rubi"/>
    <x v="198"/>
    <s v="FV"/>
    <x v="6"/>
    <x v="319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189.0780000000004"/>
    <n v="4.1890780000000003"/>
    <m/>
    <s v="-"/>
    <s v="-"/>
    <n v="0"/>
    <n v="-9.0949470177292824E-13"/>
    <n v="46"/>
    <s v="BASE DE DATOS"/>
    <m/>
  </r>
  <r>
    <s v="24"/>
    <x v="3"/>
    <s v="ENEGEN"/>
    <s v="16379117"/>
    <s v="16379117"/>
    <x v="5"/>
    <s v="Circuito 10"/>
    <s v="S"/>
    <n v="14.096"/>
    <n v="14.096"/>
    <n v="9.8369999999999997"/>
    <n v="3396.9059999999999"/>
    <n v="3406.7429999999999"/>
    <n v="0"/>
    <n v="0"/>
    <n v="0"/>
    <m/>
    <m/>
    <x v="0"/>
    <s v="ENEGEN16379117Circuito 10HI"/>
    <s v="ENEL Generación Perú S.A.A."/>
    <x v="16"/>
    <x v="16"/>
    <s v="C.S. Rubi"/>
    <x v="198"/>
    <s v="FV"/>
    <x v="6"/>
    <x v="320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406.7429999999999"/>
    <n v="3.4067430000000001"/>
    <m/>
    <s v="-"/>
    <s v="-"/>
    <n v="0"/>
    <n v="0"/>
    <n v="46"/>
    <s v="BASE DE DATOS"/>
    <m/>
  </r>
  <r>
    <s v="24"/>
    <x v="3"/>
    <s v="ENEGEN"/>
    <s v="17360815"/>
    <s v="17360815"/>
    <x v="5"/>
    <s v="Circuito 1"/>
    <s v="S"/>
    <n v="15.75"/>
    <n v="15.75"/>
    <n v="16.009"/>
    <n v="4053.81"/>
    <n v="4069.8180000000002"/>
    <n v="0"/>
    <n v="0"/>
    <n v="0"/>
    <m/>
    <m/>
    <x v="0"/>
    <s v="ENEGEN17360815Circuito 1HI"/>
    <s v="ENEL Generación Perú S.A.A."/>
    <x v="16"/>
    <x v="16"/>
    <s v="C.E. Wayra"/>
    <x v="199"/>
    <s v="TE"/>
    <x v="7"/>
    <x v="311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069.8180000000002"/>
    <n v="4.0698180000000006"/>
    <m/>
    <s v="-"/>
    <s v="-"/>
    <n v="0"/>
    <n v="9.9999999974897946E-4"/>
    <n v="46"/>
    <s v="BASE DE DATOS"/>
    <m/>
  </r>
  <r>
    <s v="24"/>
    <x v="3"/>
    <s v="ENEGEN"/>
    <s v="17360815"/>
    <s v="17360815"/>
    <x v="5"/>
    <s v="Circuito 2"/>
    <s v="S"/>
    <n v="18.899999999999999"/>
    <n v="18.899999999999999"/>
    <n v="15.679"/>
    <n v="4038.3539999999998"/>
    <n v="4054.0340000000001"/>
    <n v="0"/>
    <n v="0"/>
    <n v="0"/>
    <m/>
    <m/>
    <x v="0"/>
    <s v="ENEGEN17360815Circuito 2HI"/>
    <s v="ENEL Generación Perú S.A.A."/>
    <x v="16"/>
    <x v="16"/>
    <s v="C.E. Wayra"/>
    <x v="199"/>
    <s v="TE"/>
    <x v="7"/>
    <x v="312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054.0340000000001"/>
    <n v="4.0540339999999997"/>
    <m/>
    <s v="-"/>
    <s v="-"/>
    <n v="0"/>
    <n v="-1.0000000002037268E-3"/>
    <n v="46"/>
    <s v="BASE DE DATOS"/>
    <m/>
  </r>
  <r>
    <s v="24"/>
    <x v="3"/>
    <s v="ENEGEN"/>
    <s v="17360815"/>
    <s v="17360815"/>
    <x v="5"/>
    <s v="Circuito 3"/>
    <s v="S"/>
    <n v="18.899999999999999"/>
    <n v="18.899999999999999"/>
    <n v="16.396999999999998"/>
    <n v="3895.308"/>
    <n v="3911.7040000000002"/>
    <n v="0"/>
    <n v="0"/>
    <n v="0"/>
    <m/>
    <m/>
    <x v="0"/>
    <s v="ENEGEN17360815Circuito 3HI"/>
    <s v="ENEL Generación Perú S.A.A."/>
    <x v="16"/>
    <x v="16"/>
    <s v="C.E. Wayra"/>
    <x v="199"/>
    <s v="TE"/>
    <x v="7"/>
    <x v="313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3911.7040000000002"/>
    <n v="3.9117040000000003"/>
    <m/>
    <s v="-"/>
    <s v="-"/>
    <n v="0"/>
    <n v="9.9999999974897946E-4"/>
    <n v="46"/>
    <s v="BASE DE DATOS"/>
    <m/>
  </r>
  <r>
    <s v="24"/>
    <x v="3"/>
    <s v="ENEGEN"/>
    <s v="17360815"/>
    <s v="17360815"/>
    <x v="5"/>
    <s v="Circuito 4"/>
    <s v="S"/>
    <n v="18.899999999999999"/>
    <n v="18.899999999999999"/>
    <n v="17.742999999999999"/>
    <n v="4078.4479999999999"/>
    <n v="4096.192"/>
    <n v="0"/>
    <n v="0"/>
    <n v="0"/>
    <m/>
    <m/>
    <x v="0"/>
    <s v="ENEGEN17360815Circuito 4HI"/>
    <s v="ENEL Generación Perú S.A.A."/>
    <x v="16"/>
    <x v="16"/>
    <s v="C.E. Wayra"/>
    <x v="199"/>
    <s v="TE"/>
    <x v="7"/>
    <x v="314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096.192"/>
    <n v="4.0961920000000003"/>
    <m/>
    <s v="-"/>
    <s v="-"/>
    <n v="0"/>
    <n v="-1.0000000002037268E-3"/>
    <n v="46"/>
    <s v="BASE DE DATOS"/>
    <m/>
  </r>
  <r>
    <s v="24"/>
    <x v="3"/>
    <s v="ENEGEN"/>
    <s v="17360815"/>
    <s v="17360815"/>
    <x v="5"/>
    <s v="Circuito 5"/>
    <s v="S"/>
    <n v="22.05"/>
    <n v="22.05"/>
    <n v="15.92"/>
    <n v="4056.3739999999998"/>
    <n v="4072.2939999999999"/>
    <n v="0"/>
    <n v="0"/>
    <n v="0"/>
    <m/>
    <m/>
    <x v="0"/>
    <s v="ENEGEN17360815Circuito 5HI"/>
    <s v="ENEL Generación Perú S.A.A."/>
    <x v="16"/>
    <x v="16"/>
    <s v="C.E. Wayra"/>
    <x v="199"/>
    <s v="TE"/>
    <x v="7"/>
    <x v="315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072.2939999999999"/>
    <n v="4.0722940000000003"/>
    <m/>
    <s v="-"/>
    <s v="-"/>
    <n v="0"/>
    <n v="0"/>
    <n v="46"/>
    <s v="BASE DE DATOS"/>
    <m/>
  </r>
  <r>
    <s v="24"/>
    <x v="3"/>
    <s v="ENEGEN"/>
    <s v="17360815"/>
    <s v="17360815"/>
    <x v="5"/>
    <s v="Circuito 6"/>
    <s v="S"/>
    <n v="15.75"/>
    <n v="15.75"/>
    <n v="10.741"/>
    <n v="2717.8910000000001"/>
    <n v="2728.6320000000001"/>
    <n v="0"/>
    <n v="0"/>
    <n v="0"/>
    <m/>
    <m/>
    <x v="0"/>
    <s v="ENEGEN17360815Circuito 6HI"/>
    <s v="ENEL Generación Perú S.A.A."/>
    <x v="16"/>
    <x v="16"/>
    <s v="C.E. Wayra"/>
    <x v="199"/>
    <s v="TE"/>
    <x v="7"/>
    <x v="316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2728.6320000000001"/>
    <n v="2.7286320000000002"/>
    <m/>
    <s v="-"/>
    <s v="-"/>
    <n v="0"/>
    <n v="0"/>
    <n v="46"/>
    <s v="BASE DE DATOS"/>
    <m/>
  </r>
  <r>
    <s v="24"/>
    <x v="3"/>
    <s v="ENEGEN"/>
    <s v="17360815"/>
    <s v="17360815"/>
    <x v="5"/>
    <s v="Circuito 7"/>
    <s v="S"/>
    <n v="22.05"/>
    <n v="22.05"/>
    <n v="10.547000000000001"/>
    <n v="2751.703"/>
    <n v="2762.2489999999998"/>
    <n v="0"/>
    <n v="0"/>
    <n v="0"/>
    <m/>
    <m/>
    <x v="0"/>
    <s v="ENEGEN17360815Circuito 7HI"/>
    <s v="ENEL Generación Perú S.A.A."/>
    <x v="16"/>
    <x v="16"/>
    <s v="C.E. Wayra"/>
    <x v="199"/>
    <s v="TE"/>
    <x v="7"/>
    <x v="317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2762.2489999999998"/>
    <n v="2.7622489999999997"/>
    <m/>
    <s v="-"/>
    <s v="-"/>
    <n v="0"/>
    <n v="1.0000000002037268E-3"/>
    <n v="46"/>
    <s v="BASE DE DATOS"/>
    <m/>
  </r>
  <r>
    <s v="24"/>
    <x v="3"/>
    <s v="ENEGEN"/>
    <s v="11375016"/>
    <s v="11375016"/>
    <x v="5"/>
    <s v="GR-1"/>
    <s v="S"/>
    <n v="0.35"/>
    <n v="0.34100000000000003"/>
    <n v="57.691000000000003"/>
    <n v="169.315"/>
    <n v="227.005"/>
    <n v="0"/>
    <n v="705.93"/>
    <n v="14.07"/>
    <m/>
    <m/>
    <x v="0"/>
    <s v="ENEGEN11375016GR-1HI"/>
    <s v="ENEL Generación Perú S.A.A."/>
    <x v="16"/>
    <x v="16"/>
    <s v="C.H. HER1"/>
    <x v="200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27.005"/>
    <n v="0.22700499999999998"/>
    <m/>
    <s v="-"/>
    <s v="-"/>
    <n v="0"/>
    <n v="1.0000000000047748E-3"/>
    <n v="46"/>
    <s v="BASE DE DATOS"/>
    <m/>
  </r>
  <r>
    <s v="24"/>
    <x v="3"/>
    <s v="ENEGEN"/>
    <s v="11375016"/>
    <s v="11375016"/>
    <x v="5"/>
    <s v="GR-2"/>
    <s v="S"/>
    <n v="0.35"/>
    <n v="0.33700000000000002"/>
    <n v="58.726999999999997"/>
    <n v="170.99600000000001"/>
    <n v="229.72300000000001"/>
    <n v="0"/>
    <n v="702.32"/>
    <n v="17.690000000000001"/>
    <m/>
    <m/>
    <x v="0"/>
    <s v="ENEGEN11375016GR-2HI"/>
    <s v="ENEL Generación Perú S.A.A."/>
    <x v="16"/>
    <x v="16"/>
    <s v="C.H. HER1"/>
    <x v="200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29.72300000000001"/>
    <n v="0.22972300000000001"/>
    <m/>
    <s v="-"/>
    <s v="-"/>
    <n v="0"/>
    <n v="0"/>
    <n v="46"/>
    <s v="BASE DE DATOS"/>
    <m/>
  </r>
  <r>
    <s v="24"/>
    <x v="3"/>
    <s v="ENEGEN"/>
    <s v="16393520"/>
    <s v="16393520"/>
    <x v="5"/>
    <s v="Circuito 1"/>
    <s v="S"/>
    <n v="18.146999999999998"/>
    <n v="18.146999999999998"/>
    <n v="2120.8960000000002"/>
    <n v="3421.5230000000001"/>
    <n v="5542.4189999999999"/>
    <n v="0"/>
    <n v="0"/>
    <n v="0"/>
    <m/>
    <m/>
    <x v="0"/>
    <s v="ENEGEN16393520Circuito 1HI"/>
    <s v="ENEL Generación Perú S.A.A."/>
    <x v="16"/>
    <x v="16"/>
    <s v="C.S Clemesi"/>
    <x v="201"/>
    <s v="FV"/>
    <x v="6"/>
    <x v="311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542.4189999999999"/>
    <n v="5.5424189999999998"/>
    <m/>
    <s v="-"/>
    <s v="-"/>
    <n v="0"/>
    <n v="0"/>
    <n v="46"/>
    <s v="BASE DE DATOS"/>
    <m/>
  </r>
  <r>
    <s v="24"/>
    <x v="3"/>
    <s v="ENEGEN"/>
    <s v="16393520"/>
    <s v="16393520"/>
    <x v="5"/>
    <s v="Circuito 2"/>
    <s v="S"/>
    <n v="18.146999999999998"/>
    <n v="18.146999999999998"/>
    <n v="2399.3069999999998"/>
    <n v="3752.5360000000001"/>
    <n v="6151.8429999999998"/>
    <n v="0"/>
    <n v="0"/>
    <n v="0"/>
    <m/>
    <m/>
    <x v="0"/>
    <s v="ENEGEN16393520Circuito 2HI"/>
    <s v="ENEL Generación Perú S.A.A."/>
    <x v="16"/>
    <x v="16"/>
    <s v="C.S Clemesi"/>
    <x v="201"/>
    <s v="FV"/>
    <x v="6"/>
    <x v="312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6151.8429999999998"/>
    <n v="6.1518429999999995"/>
    <m/>
    <s v="-"/>
    <s v="-"/>
    <n v="0"/>
    <n v="0"/>
    <n v="46"/>
    <s v="BASE DE DATOS"/>
    <m/>
  </r>
  <r>
    <s v="24"/>
    <x v="3"/>
    <s v="ENEGEN"/>
    <s v="16393520"/>
    <s v="16393520"/>
    <x v="5"/>
    <s v="Circuito 3"/>
    <s v="S"/>
    <n v="18.146999999999998"/>
    <n v="18.146999999999998"/>
    <n v="2292.569"/>
    <n v="3898.239"/>
    <n v="6190.8069999999998"/>
    <n v="0"/>
    <n v="0"/>
    <n v="0"/>
    <m/>
    <m/>
    <x v="0"/>
    <s v="ENEGEN16393520Circuito 3HI"/>
    <s v="ENEL Generación Perú S.A.A."/>
    <x v="16"/>
    <x v="16"/>
    <s v="C.S Clemesi"/>
    <x v="201"/>
    <s v="FV"/>
    <x v="6"/>
    <x v="313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6190.8069999999998"/>
    <n v="6.1908069999999995"/>
    <m/>
    <s v="-"/>
    <s v="-"/>
    <n v="0"/>
    <n v="1.0000000002037268E-3"/>
    <n v="46"/>
    <s v="BASE DE DATOS"/>
    <m/>
  </r>
  <r>
    <s v="24"/>
    <x v="3"/>
    <s v="ENEGEN"/>
    <s v="16393520"/>
    <s v="16393520"/>
    <x v="5"/>
    <s v="Circuito 4"/>
    <s v="S"/>
    <n v="18.146999999999998"/>
    <n v="18.146999999999998"/>
    <n v="2410.8530000000001"/>
    <n v="3807.643"/>
    <n v="6218.4960000000001"/>
    <n v="0"/>
    <n v="0"/>
    <n v="0"/>
    <m/>
    <m/>
    <x v="0"/>
    <s v="ENEGEN16393520Circuito 4HI"/>
    <s v="ENEL Generación Perú S.A.A."/>
    <x v="16"/>
    <x v="16"/>
    <s v="C.S Clemesi"/>
    <x v="201"/>
    <s v="FV"/>
    <x v="6"/>
    <x v="314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6218.4960000000001"/>
    <n v="6.218496"/>
    <m/>
    <s v="-"/>
    <s v="-"/>
    <n v="0"/>
    <n v="0"/>
    <n v="46"/>
    <s v="BASE DE DATOS"/>
    <m/>
  </r>
  <r>
    <s v="24"/>
    <x v="3"/>
    <s v="ENEGEN"/>
    <s v="16393520"/>
    <s v="16393520"/>
    <x v="5"/>
    <s v="Circuito 5"/>
    <s v="S"/>
    <n v="18.146999999999998"/>
    <n v="18.146999999999998"/>
    <n v="2817.9949999999999"/>
    <n v="4683.4759999999997"/>
    <n v="7501.4709999999995"/>
    <n v="0"/>
    <n v="0"/>
    <n v="0"/>
    <m/>
    <m/>
    <x v="0"/>
    <s v="ENEGEN16393520Circuito 5HI"/>
    <s v="ENEL Generación Perú S.A.A."/>
    <x v="16"/>
    <x v="16"/>
    <s v="C.S Clemesi"/>
    <x v="201"/>
    <s v="FV"/>
    <x v="6"/>
    <x v="315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7501.4709999999995"/>
    <n v="7.5014709999999996"/>
    <m/>
    <s v="-"/>
    <s v="-"/>
    <n v="0"/>
    <n v="0"/>
    <n v="46"/>
    <s v="BASE DE DATOS"/>
    <m/>
  </r>
  <r>
    <s v="24"/>
    <x v="3"/>
    <s v="ENEGEN"/>
    <s v="16393520"/>
    <s v="16393520"/>
    <x v="5"/>
    <s v="Circuito 6"/>
    <s v="S"/>
    <n v="12.098000000000001"/>
    <n v="12.098000000000001"/>
    <n v="1771.047"/>
    <n v="2961.259"/>
    <n v="4732.3059999999996"/>
    <n v="0"/>
    <n v="0"/>
    <n v="0"/>
    <m/>
    <m/>
    <x v="0"/>
    <s v="ENEGEN16393520Circuito 6HI"/>
    <s v="ENEL Generación Perú S.A.A."/>
    <x v="16"/>
    <x v="16"/>
    <s v="C.S Clemesi"/>
    <x v="201"/>
    <s v="FV"/>
    <x v="6"/>
    <x v="316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732.3059999999996"/>
    <n v="4.7323059999999995"/>
    <m/>
    <s v="-"/>
    <s v="-"/>
    <n v="0"/>
    <n v="9.0949470177292824E-13"/>
    <n v="46"/>
    <s v="BASE DE DATOS"/>
    <m/>
  </r>
  <r>
    <s v="24"/>
    <x v="3"/>
    <s v="ENEGEN"/>
    <s v="16393520"/>
    <s v="16393520"/>
    <x v="5"/>
    <s v="Circuito 7"/>
    <s v="S"/>
    <n v="12.098000000000001"/>
    <n v="12.098000000000001"/>
    <n v="2864.5929999999998"/>
    <n v="4949.63"/>
    <n v="7814.223"/>
    <n v="0"/>
    <n v="0"/>
    <n v="0"/>
    <m/>
    <m/>
    <x v="0"/>
    <s v="ENEGEN16393520Circuito 7HI"/>
    <s v="ENEL Generación Perú S.A.A."/>
    <x v="16"/>
    <x v="16"/>
    <s v="C.S Clemesi"/>
    <x v="201"/>
    <s v="FV"/>
    <x v="6"/>
    <x v="317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7814.223"/>
    <n v="7.8142230000000001"/>
    <m/>
    <s v="-"/>
    <s v="-"/>
    <n v="0"/>
    <n v="0"/>
    <n v="46"/>
    <s v="BASE DE DATOS"/>
    <m/>
  </r>
  <r>
    <s v="24"/>
    <x v="3"/>
    <s v="ENEGEN"/>
    <s v="17391920"/>
    <s v="17391920"/>
    <x v="5"/>
    <s v="Circuito 1"/>
    <s v="S"/>
    <n v="11.8"/>
    <n v="11.8"/>
    <n v="651.59100000000001"/>
    <n v="1136.002"/>
    <n v="1787.5930000000001"/>
    <n v="0"/>
    <n v="0"/>
    <n v="0"/>
    <m/>
    <m/>
    <x v="0"/>
    <s v="ENEGEN17391920Circuito 1HI"/>
    <s v="ENEL Generación Perú S.A.A."/>
    <x v="16"/>
    <x v="16"/>
    <s v="C.E. Wayra Extensión"/>
    <x v="202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787.5930000000001"/>
    <n v="1.787593"/>
    <m/>
    <s v="-"/>
    <s v="-"/>
    <n v="0"/>
    <n v="-2.2737367544323206E-13"/>
    <n v="46"/>
    <s v="BASE DE DATOS"/>
    <m/>
  </r>
  <r>
    <s v="24"/>
    <x v="3"/>
    <s v="ENEGEN"/>
    <s v="17391920"/>
    <s v="17391920"/>
    <x v="5"/>
    <s v="Circuito 2"/>
    <s v="S"/>
    <n v="17.7"/>
    <n v="17.7"/>
    <n v="608.53800000000001"/>
    <n v="1178.8209999999999"/>
    <n v="1787.36"/>
    <n v="0"/>
    <n v="0"/>
    <n v="0"/>
    <m/>
    <m/>
    <x v="0"/>
    <s v="ENEGEN17391920Circuito 2HI"/>
    <s v="ENEL Generación Perú S.A.A."/>
    <x v="16"/>
    <x v="16"/>
    <s v="C.E. Wayra Extensión"/>
    <x v="202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787.36"/>
    <n v="1.7873599999999998"/>
    <m/>
    <s v="-"/>
    <s v="-"/>
    <n v="0"/>
    <n v="-9.9999999997635314E-4"/>
    <n v="46"/>
    <s v="BASE DE DATOS"/>
    <m/>
  </r>
  <r>
    <s v="24"/>
    <x v="3"/>
    <s v="ENEGEN"/>
    <s v="17391920"/>
    <s v="17391920"/>
    <x v="5"/>
    <s v="Circuito 3"/>
    <s v="S"/>
    <n v="11.8"/>
    <n v="11.8"/>
    <n v="744.81500000000005"/>
    <n v="1392.28"/>
    <n v="2137.096"/>
    <n v="0"/>
    <n v="0"/>
    <n v="0"/>
    <m/>
    <m/>
    <x v="0"/>
    <s v="ENEGEN17391920Circuito 3HI"/>
    <s v="ENEL Generación Perú S.A.A."/>
    <x v="16"/>
    <x v="16"/>
    <s v="C.E. Wayra Extensión"/>
    <x v="202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137.096"/>
    <n v="2.1370960000000001"/>
    <m/>
    <s v="-"/>
    <s v="-"/>
    <n v="0"/>
    <n v="-9.9999999974897946E-4"/>
    <n v="46"/>
    <s v="BASE DE DATOS"/>
    <m/>
  </r>
  <r>
    <s v="24"/>
    <x v="3"/>
    <s v="ENEGEN"/>
    <s v="17391920"/>
    <s v="17391920"/>
    <x v="5"/>
    <s v="Circuito 4"/>
    <s v="S"/>
    <n v="17.7"/>
    <n v="17.7"/>
    <n v="593.72799999999995"/>
    <n v="1202.876"/>
    <n v="1796.604"/>
    <n v="0"/>
    <n v="0"/>
    <n v="0"/>
    <m/>
    <m/>
    <x v="0"/>
    <s v="ENEGEN17391920Circuito 4HI"/>
    <s v="ENEL Generación Perú S.A.A."/>
    <x v="16"/>
    <x v="16"/>
    <s v="C.E. Wayra Extensión"/>
    <x v="202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796.604"/>
    <n v="1.7966040000000001"/>
    <m/>
    <s v="-"/>
    <s v="-"/>
    <n v="0"/>
    <n v="-2.2737367544323206E-13"/>
    <n v="46"/>
    <s v="BASE DE DATOS"/>
    <m/>
  </r>
  <r>
    <s v="24"/>
    <x v="3"/>
    <s v="ENEGEN"/>
    <s v="17391920"/>
    <s v="17391920"/>
    <x v="5"/>
    <s v="Circuito 5"/>
    <s v="S"/>
    <n v="17.7"/>
    <n v="17.7"/>
    <n v="912.81700000000001"/>
    <n v="1798.444"/>
    <n v="2711.26"/>
    <n v="0"/>
    <n v="0"/>
    <n v="0"/>
    <m/>
    <m/>
    <x v="0"/>
    <s v="ENEGEN17391920Circuito 5HI"/>
    <s v="ENEL Generación Perú S.A.A."/>
    <x v="16"/>
    <x v="16"/>
    <s v="C.E. Wayra Extensión"/>
    <x v="202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711.26"/>
    <n v="2.7112600000000002"/>
    <m/>
    <s v="-"/>
    <s v="-"/>
    <n v="0"/>
    <n v="9.9999999974897946E-4"/>
    <n v="46"/>
    <s v="BASE DE DATOS"/>
    <m/>
  </r>
  <r>
    <s v="24"/>
    <x v="3"/>
    <s v="ENEGEN"/>
    <s v="17391920"/>
    <s v="17391920"/>
    <x v="5"/>
    <s v="Circuito 6"/>
    <s v="S"/>
    <n v="17.7"/>
    <n v="17.7"/>
    <n v="1011.345"/>
    <n v="1941.5709999999999"/>
    <n v="2952.9160000000002"/>
    <n v="0"/>
    <n v="0"/>
    <n v="0"/>
    <m/>
    <m/>
    <x v="0"/>
    <s v="ENEGEN17391920Circuito 6HI"/>
    <s v="ENEL Generación Perú S.A.A."/>
    <x v="16"/>
    <x v="16"/>
    <s v="C.E. Wayra Extensión"/>
    <x v="202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952.9160000000002"/>
    <n v="2.9529160000000001"/>
    <m/>
    <s v="-"/>
    <s v="-"/>
    <n v="0"/>
    <n v="0"/>
    <n v="46"/>
    <s v="BASE DE DATOS"/>
    <m/>
  </r>
  <r>
    <s v="24"/>
    <x v="3"/>
    <s v="ENEGEN"/>
    <s v="17391920"/>
    <s v="17391920"/>
    <x v="5"/>
    <s v="Circuito 7"/>
    <s v="S"/>
    <n v="11.8"/>
    <n v="11.8"/>
    <n v="792.52599999999995"/>
    <n v="1354.104"/>
    <n v="2146.6289999999999"/>
    <n v="0"/>
    <n v="0"/>
    <n v="0"/>
    <m/>
    <m/>
    <x v="0"/>
    <s v="ENEGEN17391920Circuito 7HI"/>
    <s v="ENEL Generación Perú S.A.A."/>
    <x v="16"/>
    <x v="16"/>
    <s v="C.E. Wayra Extensión"/>
    <x v="202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146.6289999999999"/>
    <n v="2.1466289999999999"/>
    <m/>
    <s v="-"/>
    <s v="-"/>
    <n v="0"/>
    <n v="1.0000000002037268E-3"/>
    <n v="46"/>
    <s v="BASE DE DATOS"/>
    <m/>
  </r>
  <r>
    <s v="24"/>
    <x v="3"/>
    <s v="ENEGEN"/>
    <s v="17391920"/>
    <s v="17391920"/>
    <x v="5"/>
    <s v="Circuito 8"/>
    <s v="S"/>
    <n v="17.7"/>
    <n v="17.7"/>
    <n v="754.17700000000002"/>
    <n v="1405.702"/>
    <n v="2159.8780000000002"/>
    <n v="0"/>
    <n v="0"/>
    <n v="0"/>
    <m/>
    <m/>
    <x v="0"/>
    <s v="ENEGEN17391920Circuito 8HI"/>
    <s v="ENEL Generación Perú S.A.A."/>
    <x v="16"/>
    <x v="16"/>
    <s v="C.E. Wayra Extensión"/>
    <x v="202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159.8780000000002"/>
    <n v="2.159878"/>
    <m/>
    <s v="-"/>
    <s v="-"/>
    <n v="0"/>
    <n v="9.9999999974897946E-4"/>
    <n v="46"/>
    <s v="BASE DE DATOS"/>
    <m/>
  </r>
  <r>
    <s v="24"/>
    <x v="3"/>
    <s v="ENEGEN"/>
    <s v="17391920"/>
    <s v="17391920"/>
    <x v="5"/>
    <s v="Circuito 9"/>
    <s v="S"/>
    <n v="17.7"/>
    <n v="17.7"/>
    <n v="1189.912"/>
    <n v="2187.2429999999999"/>
    <n v="3377.1550000000002"/>
    <n v="0"/>
    <n v="0"/>
    <n v="0"/>
    <m/>
    <m/>
    <x v="0"/>
    <s v="ENEGEN17391920Circuito 9HI"/>
    <s v="ENEL Generación Perú S.A.A."/>
    <x v="16"/>
    <x v="16"/>
    <s v="C.E. Wayra Extensión"/>
    <x v="202"/>
    <s v="TE"/>
    <x v="7"/>
    <x v="319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377.1550000000002"/>
    <n v="3.3771550000000001"/>
    <m/>
    <s v="-"/>
    <s v="-"/>
    <n v="0"/>
    <n v="-4.5474735088646412E-13"/>
    <n v="46"/>
    <s v="BASE DE DATOS"/>
    <m/>
  </r>
  <r>
    <s v="24"/>
    <x v="3"/>
    <s v="ENEGEN"/>
    <s v="17391920"/>
    <s v="17391920"/>
    <x v="5"/>
    <s v="Circuito 10"/>
    <s v="S"/>
    <n v="17.7"/>
    <n v="17.7"/>
    <n v="1249.556"/>
    <n v="2215.511"/>
    <n v="3465.067"/>
    <n v="0"/>
    <n v="0"/>
    <n v="0"/>
    <m/>
    <m/>
    <x v="0"/>
    <s v="ENEGEN17391920Circuito 10HI"/>
    <s v="ENEL Generación Perú S.A.A."/>
    <x v="16"/>
    <x v="16"/>
    <s v="C.E. Wayra Extensión"/>
    <x v="202"/>
    <s v="TE"/>
    <x v="7"/>
    <x v="320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465.067"/>
    <n v="3.4650669999999999"/>
    <m/>
    <s v="-"/>
    <s v="-"/>
    <n v="0"/>
    <n v="0"/>
    <n v="46"/>
    <s v="BASE DE DATOS"/>
    <m/>
  </r>
  <r>
    <s v="24"/>
    <x v="3"/>
    <s v="ENEGEN"/>
    <s v="17391920"/>
    <s v="17391920"/>
    <x v="5"/>
    <s v="Circuito 11"/>
    <s v="S"/>
    <n v="17.7"/>
    <n v="17.7"/>
    <n v="661.40499999999997"/>
    <n v="1140.384"/>
    <n v="1801.789"/>
    <n v="0"/>
    <n v="0"/>
    <n v="0"/>
    <m/>
    <m/>
    <x v="0"/>
    <s v="ENEGEN17391920Circuito 11HI"/>
    <s v="ENEL Generación Perú S.A.A."/>
    <x v="16"/>
    <x v="16"/>
    <s v="C.E. Wayra Extensión"/>
    <x v="202"/>
    <s v="TE"/>
    <x v="7"/>
    <x v="32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801.789"/>
    <n v="1.8017890000000001"/>
    <m/>
    <s v="-"/>
    <s v="-"/>
    <n v="0"/>
    <n v="0"/>
    <n v="46"/>
    <s v="BASE DE DATOS"/>
    <m/>
  </r>
  <r>
    <s v="24"/>
    <x v="2"/>
    <s v="ENGIEP"/>
    <s v="11081297"/>
    <s v="11081297"/>
    <x v="5"/>
    <s v="G1"/>
    <s v="S"/>
    <n v="45.503999999999998"/>
    <n v="45.634"/>
    <n v="5401.9859999999999"/>
    <n v="15393.754999999999"/>
    <n v="20795.741000000002"/>
    <n v="258.48"/>
    <n v="480.28"/>
    <n v="0"/>
    <m/>
    <m/>
    <x v="0"/>
    <s v="ENGIEP11081297G1HI"/>
    <s v="ENGIE Energía Perú S.A."/>
    <x v="28"/>
    <x v="28"/>
    <s v="C. H. YUNCAN"/>
    <x v="249"/>
    <s v="HI"/>
    <x v="5"/>
    <x v="36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0795.741000000002"/>
    <n v="20.795741000000003"/>
    <m/>
    <n v="3.7919999999999998"/>
    <n v="3.8028333333333335"/>
    <n v="0"/>
    <n v="-3.637978807091713E-12"/>
    <n v="50"/>
    <s v="BASE DE DATOS"/>
    <m/>
  </r>
  <r>
    <s v="24"/>
    <x v="2"/>
    <s v="ENGIEP"/>
    <s v="11081297"/>
    <s v="11081297"/>
    <x v="5"/>
    <s v="G2"/>
    <s v="S"/>
    <n v="45.869"/>
    <n v="45.616"/>
    <n v="5505.87"/>
    <n v="15569.093000000001"/>
    <n v="21074.963"/>
    <n v="258.27999999999997"/>
    <n v="486.97"/>
    <n v="0"/>
    <m/>
    <m/>
    <x v="0"/>
    <s v="ENGIEP11081297G2HI"/>
    <s v="ENGIE Energía Perú S.A."/>
    <x v="28"/>
    <x v="28"/>
    <s v="C. H. YUNCAN"/>
    <x v="249"/>
    <s v="HI"/>
    <x v="5"/>
    <x v="37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1074.963"/>
    <n v="21.074963"/>
    <m/>
    <n v="3.8224166666666668"/>
    <n v="3.8013333333333335"/>
    <n v="0"/>
    <n v="0"/>
    <n v="50"/>
    <s v="BASE DE DATOS"/>
    <m/>
  </r>
  <r>
    <s v="24"/>
    <x v="2"/>
    <s v="ENGIEP"/>
    <s v="11081297"/>
    <s v="11081297"/>
    <x v="5"/>
    <s v="G3"/>
    <s v="S"/>
    <n v="45.386000000000003"/>
    <n v="45.442"/>
    <n v="5473.268"/>
    <n v="15576.677"/>
    <n v="21049.945"/>
    <n v="256.33"/>
    <n v="487.67"/>
    <n v="0"/>
    <m/>
    <m/>
    <x v="0"/>
    <s v="ENGIEP11081297G3HI"/>
    <s v="ENGIE Energía Perú S.A."/>
    <x v="28"/>
    <x v="28"/>
    <s v="C. H. YUNCAN"/>
    <x v="249"/>
    <s v="HI"/>
    <x v="5"/>
    <x v="258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1049.945"/>
    <n v="21.049945000000001"/>
    <m/>
    <n v="3.7821666666666669"/>
    <n v="3.7868333333333335"/>
    <n v="0"/>
    <n v="0"/>
    <n v="50"/>
    <s v="BASE DE DATOS"/>
    <m/>
  </r>
  <r>
    <s v="24"/>
    <x v="2"/>
    <s v="ENGIEP"/>
    <s v="16376016"/>
    <s v="16376016"/>
    <x v="5"/>
    <s v="INV123"/>
    <s v="S"/>
    <n v="14.821999999999999"/>
    <n v="14.821999999999999"/>
    <n v="21.655999999999999"/>
    <n v="2645.0039999999999"/>
    <n v="2666.66"/>
    <n v="0"/>
    <n v="341"/>
    <n v="0"/>
    <m/>
    <m/>
    <x v="0"/>
    <s v="ENGIEP16376016INV123HI"/>
    <s v="ENGIE Energía Perú S.A."/>
    <x v="28"/>
    <x v="28"/>
    <s v="C.S. INTIPAMPA"/>
    <x v="250"/>
    <s v="FV"/>
    <x v="6"/>
    <x v="34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666.66"/>
    <n v="2.6666599999999998"/>
    <m/>
    <n v="1.2351666666666665"/>
    <n v="1.2351666666666665"/>
    <n v="0"/>
    <n v="0"/>
    <n v="50"/>
    <s v="BASE DE DATOS"/>
    <m/>
  </r>
  <r>
    <s v="24"/>
    <x v="2"/>
    <s v="ENGIEP"/>
    <s v="16376016"/>
    <s v="16376016"/>
    <x v="5"/>
    <s v="INV456"/>
    <s v="S"/>
    <n v="14.86"/>
    <n v="14.86"/>
    <n v="21.64"/>
    <n v="2629.3820000000001"/>
    <n v="2651.0219999999999"/>
    <n v="0"/>
    <n v="341"/>
    <n v="0"/>
    <m/>
    <m/>
    <x v="0"/>
    <s v="ENGIEP16376016INV456HI"/>
    <s v="ENGIE Energía Perú S.A."/>
    <x v="28"/>
    <x v="28"/>
    <s v="C.S. INTIPAMPA"/>
    <x v="250"/>
    <s v="FV"/>
    <x v="6"/>
    <x v="34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651.0219999999999"/>
    <n v="2.6510219999999998"/>
    <m/>
    <n v="1.2383333333333333"/>
    <n v="1.2383333333333333"/>
    <n v="0"/>
    <n v="0"/>
    <n v="50"/>
    <s v="BASE DE DATOS"/>
    <m/>
  </r>
  <r>
    <s v="24"/>
    <x v="2"/>
    <s v="ENGIEP"/>
    <s v="16376016"/>
    <s v="16376016"/>
    <x v="5"/>
    <s v="INV789"/>
    <s v="S"/>
    <n v="14.859"/>
    <n v="14.859"/>
    <n v="20.571000000000002"/>
    <n v="2626.904"/>
    <n v="2647.4749999999999"/>
    <n v="0"/>
    <n v="341"/>
    <n v="0"/>
    <m/>
    <m/>
    <x v="0"/>
    <s v="ENGIEP16376016INV789HI"/>
    <s v="ENGIE Energía Perú S.A."/>
    <x v="28"/>
    <x v="28"/>
    <s v="C.S. INTIPAMPA"/>
    <x v="250"/>
    <s v="FV"/>
    <x v="6"/>
    <x v="34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647.4749999999999"/>
    <n v="2.647475"/>
    <m/>
    <n v="1.2382500000000001"/>
    <n v="1.2382500000000001"/>
    <n v="0"/>
    <n v="0"/>
    <n v="50"/>
    <s v="BASE DE DATOS"/>
    <m/>
  </r>
  <r>
    <s v="24"/>
    <x v="2"/>
    <s v="ENGIEP"/>
    <s v="11077297"/>
    <s v="11077297"/>
    <x v="5"/>
    <s v="G1 Q"/>
    <s v="S"/>
    <n v="55.5"/>
    <n v="58.948"/>
    <n v="5115.2520000000004"/>
    <n v="15569.237999999999"/>
    <n v="20684.490000000002"/>
    <n v="327"/>
    <n v="400.4"/>
    <n v="2.4"/>
    <m/>
    <m/>
    <x v="0"/>
    <s v="ENGIEP11077297G1 QHI"/>
    <s v="ENGIE Energía Perú S.A."/>
    <x v="28"/>
    <x v="28"/>
    <s v="C. H. QUITARACSA"/>
    <x v="251"/>
    <s v="HI"/>
    <x v="5"/>
    <x v="3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0684.490000000002"/>
    <n v="20.68449"/>
    <m/>
    <n v="4.625"/>
    <n v="4.9123333333333337"/>
    <n v="0"/>
    <n v="-3.637978807091713E-12"/>
    <n v="50"/>
    <s v="BASE DE DATOS"/>
    <m/>
  </r>
  <r>
    <s v="24"/>
    <x v="2"/>
    <s v="ENGIEP"/>
    <s v="11077297"/>
    <s v="11077297"/>
    <x v="5"/>
    <s v="G2 Q"/>
    <s v="S"/>
    <n v="55.5"/>
    <n v="58.832000000000001"/>
    <n v="10074.772000000001"/>
    <n v="28642.183000000001"/>
    <n v="38716.955000000002"/>
    <n v="14.1"/>
    <n v="724.1"/>
    <n v="0"/>
    <m/>
    <m/>
    <x v="0"/>
    <s v="ENGIEP11077297G2 QHI"/>
    <s v="ENGIE Energía Perú S.A."/>
    <x v="28"/>
    <x v="28"/>
    <s v="C. H. QUITARACSA"/>
    <x v="251"/>
    <s v="HI"/>
    <x v="5"/>
    <x v="3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38716.955000000002"/>
    <n v="38.716954999999999"/>
    <m/>
    <n v="4.625"/>
    <n v="4.9026666666666667"/>
    <n v="0"/>
    <n v="0"/>
    <n v="50"/>
    <s v="BASE DE DATOS"/>
    <m/>
  </r>
  <r>
    <s v="24"/>
    <x v="2"/>
    <s v="ENGIEP"/>
    <s v="17392820"/>
    <s v="17392820"/>
    <x v="5"/>
    <s v="BLOQUE1"/>
    <s v="S"/>
    <n v="130"/>
    <n v="130"/>
    <n v="9036.0130000000008"/>
    <n v="19645.451000000001"/>
    <n v="28681.464"/>
    <n v="0"/>
    <n v="744"/>
    <n v="0"/>
    <m/>
    <m/>
    <x v="0"/>
    <s v="ENGIEP17392820BLOQUE1HI"/>
    <s v="ENGIE Energía Perú S.A."/>
    <x v="28"/>
    <x v="28"/>
    <s v="C. E. PUNTA LOMITAS"/>
    <x v="252"/>
    <s v="TE"/>
    <x v="7"/>
    <x v="347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28681.464"/>
    <n v="28.681463999999998"/>
    <m/>
    <n v="10.833333333333334"/>
    <n v="10.833333333333334"/>
    <n v="0"/>
    <n v="0"/>
    <n v="50"/>
    <s v="BASE DE DATOS"/>
    <m/>
  </r>
  <r>
    <s v="24"/>
    <x v="2"/>
    <s v="ENGIEP"/>
    <s v="17392820"/>
    <s v="17392820"/>
    <x v="5"/>
    <s v="BLOQUE2"/>
    <s v="S"/>
    <n v="130"/>
    <n v="130"/>
    <n v="13383.031000000001"/>
    <n v="28743.563999999998"/>
    <n v="42126.595000000001"/>
    <n v="0"/>
    <n v="744"/>
    <n v="0"/>
    <m/>
    <m/>
    <x v="0"/>
    <s v="ENGIEP17392820BLOQUE2HI"/>
    <s v="ENGIE Energía Perú S.A."/>
    <x v="28"/>
    <x v="28"/>
    <s v="C. E. PUNTA LOMITAS"/>
    <x v="252"/>
    <s v="TE"/>
    <x v="7"/>
    <x v="348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2126.595000000001"/>
    <n v="42.126595000000002"/>
    <m/>
    <n v="10.833333333333334"/>
    <n v="10.833333333333334"/>
    <n v="0"/>
    <n v="0"/>
    <n v="50"/>
    <s v="BASE DE DATOS"/>
    <m/>
  </r>
  <r>
    <s v="24"/>
    <x v="2"/>
    <s v="ENGIEP"/>
    <s v="17392820"/>
    <s v="17392820"/>
    <x v="5"/>
    <s v="BLOQUE1EX"/>
    <s v="S"/>
    <n v="17"/>
    <n v="17"/>
    <n v="1505.335"/>
    <n v="3359.7820000000002"/>
    <n v="4865.1170000000002"/>
    <n v="0"/>
    <n v="744"/>
    <n v="0"/>
    <m/>
    <m/>
    <x v="0"/>
    <s v="ENGIEP17392820BLOQUE1EXHI"/>
    <s v="ENGIE Energía Perú S.A."/>
    <x v="28"/>
    <x v="28"/>
    <s v="C. E. PUNTA LOMITAS EXP"/>
    <x v="252"/>
    <s v="TE"/>
    <x v="7"/>
    <x v="349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865.1170000000002"/>
    <n v="4.8651170000000006"/>
    <m/>
    <n v="1.4166666666666667"/>
    <n v="1.4166666666666667"/>
    <n v="0"/>
    <n v="0"/>
    <n v="50"/>
    <s v="BASE DE DATOS"/>
    <m/>
  </r>
  <r>
    <s v="24"/>
    <x v="2"/>
    <s v="ENGIEP"/>
    <s v="17392820"/>
    <s v="17392820"/>
    <x v="5"/>
    <s v="BLOQUE2EX"/>
    <s v="S"/>
    <n v="17"/>
    <n v="17"/>
    <n v="999.10299999999995"/>
    <n v="2291.3780000000002"/>
    <n v="3290.4810000000002"/>
    <n v="0"/>
    <n v="744"/>
    <n v="0"/>
    <m/>
    <m/>
    <x v="0"/>
    <s v="ENGIEP17392820BLOQUE2EXHI"/>
    <s v="ENGIE Energía Perú S.A."/>
    <x v="28"/>
    <x v="28"/>
    <s v="C. E. PUNTA LOMITAS EXP"/>
    <x v="252"/>
    <s v="TE"/>
    <x v="7"/>
    <x v="350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3290.4810000000002"/>
    <n v="3.2904810000000002"/>
    <m/>
    <n v="1.4166666666666667"/>
    <n v="1.4166666666666667"/>
    <n v="0"/>
    <n v="0"/>
    <n v="50"/>
    <s v="BASE DE DATOS"/>
    <m/>
  </r>
  <r>
    <s v="24"/>
    <x v="2"/>
    <s v="HUANCH"/>
    <s v="11076797"/>
    <s v="11076797"/>
    <x v="5"/>
    <s v="Grupo 1"/>
    <s v="S"/>
    <n v="10"/>
    <n v="9.875"/>
    <n v="1101.5820000000001"/>
    <n v="5545.6080000000002"/>
    <n v="6647.19"/>
    <n v="14.48"/>
    <n v="727.5"/>
    <n v="2.02"/>
    <m/>
    <m/>
    <x v="0"/>
    <s v="HUANCH11076797Grupo 1HI"/>
    <s v="Hidroel‚ctrica Huanchor S.A.C."/>
    <x v="56"/>
    <x v="56"/>
    <s v="C. H. Huanchor"/>
    <x v="212"/>
    <s v="HI"/>
    <x v="5"/>
    <x v="16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647.19"/>
    <n v="6.6471899999999993"/>
    <m/>
    <n v="0.83333333333333337"/>
    <n v="0.82291666666666663"/>
    <n v="0"/>
    <n v="9.0949470177292824E-13"/>
    <n v="61"/>
    <s v="BASE DE DATOS"/>
    <m/>
  </r>
  <r>
    <s v="24"/>
    <x v="2"/>
    <s v="HUANCH"/>
    <s v="11076797"/>
    <s v="11076797"/>
    <x v="5"/>
    <s v="Grupo 2"/>
    <s v="S"/>
    <n v="10"/>
    <n v="9.8930000000000007"/>
    <n v="1106.674"/>
    <n v="5672.5209999999997"/>
    <n v="6779.1949999999997"/>
    <n v="0"/>
    <n v="740.63"/>
    <n v="3.37"/>
    <m/>
    <m/>
    <x v="0"/>
    <s v="HUANCH11076797Grupo 2HI"/>
    <s v="Hidroel‚ctrica Huanchor S.A.C."/>
    <x v="56"/>
    <x v="56"/>
    <s v="C. H. Huanchor"/>
    <x v="212"/>
    <s v="HI"/>
    <x v="5"/>
    <x v="17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779.1949999999997"/>
    <n v="6.7791949999999996"/>
    <m/>
    <n v="0.83333333333333337"/>
    <n v="0.82441666666666669"/>
    <n v="0"/>
    <n v="0"/>
    <n v="61"/>
    <s v="BASE DE DATOS"/>
    <m/>
  </r>
  <r>
    <s v="24"/>
    <x v="2"/>
    <s v="HUANCH"/>
    <s v="31009893"/>
    <s v="31009893"/>
    <x v="5"/>
    <s v="G-2"/>
    <s v="S"/>
    <n v="0.84"/>
    <n v="0.46"/>
    <n v="0"/>
    <n v="0"/>
    <n v="0"/>
    <n v="0"/>
    <n v="0"/>
    <n v="744"/>
    <m/>
    <m/>
    <x v="0"/>
    <s v="HUANCH31009893G-2HI"/>
    <s v="Hidroel‚ctrica Huanchor S.A.C."/>
    <x v="56"/>
    <x v="56"/>
    <s v="C. H. Tamboraque II"/>
    <x v="213"/>
    <s v="HI"/>
    <x v="5"/>
    <x v="29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6.9999999999999993E-2"/>
    <n v="3.8333333333333337E-2"/>
    <n v="0"/>
    <n v="0"/>
    <n v="61"/>
    <s v="BASE DE DATOS"/>
    <m/>
  </r>
  <r>
    <s v="24"/>
    <x v="2"/>
    <s v="HUANCH"/>
    <s v="41009793"/>
    <s v="41009793"/>
    <x v="5"/>
    <s v="G-1"/>
    <s v="S"/>
    <n v="0.46"/>
    <n v="0.45"/>
    <n v="0"/>
    <n v="0"/>
    <n v="0"/>
    <n v="0"/>
    <n v="0"/>
    <n v="744"/>
    <m/>
    <m/>
    <x v="0"/>
    <s v="HUANCH41009793G-1HI"/>
    <s v="Hidroel‚ctrica Huanchor S.A.C."/>
    <x v="56"/>
    <x v="56"/>
    <s v="C. H. Tamboraque I"/>
    <x v="214"/>
    <s v="HI"/>
    <x v="5"/>
    <x v="28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3.8333333333333337E-2"/>
    <n v="3.7499999999999999E-2"/>
    <n v="0"/>
    <n v="0"/>
    <n v="61"/>
    <s v="BASE DE DATOS"/>
    <m/>
  </r>
  <r>
    <s v="24"/>
    <x v="3"/>
    <s v="HUANCH"/>
    <s v="11076797"/>
    <s v="11076797"/>
    <x v="5"/>
    <s v="Grupo 1"/>
    <s v="S"/>
    <n v="10"/>
    <n v="9.875"/>
    <n v="1201.7049999999999"/>
    <n v="5426.0029999999997"/>
    <n v="6627.7070000000003"/>
    <n v="0"/>
    <n v="717.4"/>
    <n v="2.6"/>
    <m/>
    <m/>
    <x v="0"/>
    <s v="HUANCH11076797Grupo 1HI"/>
    <s v="Hidroel‚ctrica Huanchor S.A.C."/>
    <x v="56"/>
    <x v="56"/>
    <s v="C. H. Huanchor"/>
    <x v="212"/>
    <s v="HI"/>
    <x v="5"/>
    <x v="16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627.7070000000003"/>
    <n v="6.627707"/>
    <m/>
    <n v="0.83333333333333337"/>
    <n v="0.82291666666666663"/>
    <n v="0"/>
    <n v="9.9999999929423211E-4"/>
    <n v="61"/>
    <s v="BASE DE DATOS"/>
    <m/>
  </r>
  <r>
    <s v="24"/>
    <x v="3"/>
    <s v="HUANCH"/>
    <s v="11076797"/>
    <s v="11076797"/>
    <x v="5"/>
    <s v="Grupo 2"/>
    <s v="S"/>
    <n v="10"/>
    <n v="9.8930000000000007"/>
    <n v="1205.9380000000001"/>
    <n v="5444.8239999999996"/>
    <n v="6650.7619999999997"/>
    <n v="0"/>
    <n v="717.07"/>
    <n v="2.93"/>
    <m/>
    <m/>
    <x v="0"/>
    <s v="HUANCH11076797Grupo 2HI"/>
    <s v="Hidroel‚ctrica Huanchor S.A.C."/>
    <x v="56"/>
    <x v="56"/>
    <s v="C. H. Huanchor"/>
    <x v="212"/>
    <s v="HI"/>
    <x v="5"/>
    <x v="17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650.7619999999997"/>
    <n v="6.6507619999999994"/>
    <m/>
    <n v="0.83333333333333337"/>
    <n v="0.82441666666666669"/>
    <n v="0"/>
    <n v="0"/>
    <n v="61"/>
    <s v="BASE DE DATOS"/>
    <m/>
  </r>
  <r>
    <s v="24"/>
    <x v="3"/>
    <s v="HUANCH"/>
    <s v="31009893"/>
    <s v="31009893"/>
    <x v="5"/>
    <s v="G-2"/>
    <s v="S"/>
    <n v="0.84"/>
    <n v="0.46"/>
    <n v="0"/>
    <n v="0"/>
    <n v="0"/>
    <n v="0"/>
    <n v="0"/>
    <n v="720"/>
    <m/>
    <m/>
    <x v="0"/>
    <s v="HUANCH31009893G-2HI"/>
    <s v="Hidroel‚ctrica Huanchor S.A.C."/>
    <x v="56"/>
    <x v="56"/>
    <s v="C. H. Tamboraque II"/>
    <x v="213"/>
    <s v="HI"/>
    <x v="5"/>
    <x v="29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6.9999999999999993E-2"/>
    <n v="3.8333333333333337E-2"/>
    <n v="0"/>
    <n v="0"/>
    <n v="61"/>
    <s v="BASE DE DATOS"/>
    <m/>
  </r>
  <r>
    <s v="24"/>
    <x v="3"/>
    <s v="HUANCH"/>
    <s v="41009793"/>
    <s v="41009793"/>
    <x v="5"/>
    <s v="G-1"/>
    <s v="S"/>
    <n v="0.46"/>
    <n v="0.45"/>
    <n v="0"/>
    <n v="0"/>
    <n v="0"/>
    <n v="0"/>
    <n v="0"/>
    <n v="720"/>
    <m/>
    <m/>
    <x v="0"/>
    <s v="HUANCH41009793G-1HI"/>
    <s v="Hidroel‚ctrica Huanchor S.A.C."/>
    <x v="56"/>
    <x v="56"/>
    <s v="C. H. Tamboraque I"/>
    <x v="214"/>
    <s v="HI"/>
    <x v="5"/>
    <x v="28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3.8333333333333337E-2"/>
    <n v="3.7499999999999999E-2"/>
    <n v="0"/>
    <n v="0"/>
    <n v="61"/>
    <s v="BASE DE DATOS"/>
    <m/>
  </r>
  <r>
    <s v="24"/>
    <x v="2"/>
    <s v="INLAND"/>
    <s v="11275711"/>
    <s v="11275711"/>
    <x v="5"/>
    <s v="01"/>
    <s v="S"/>
    <n v="50"/>
    <n v="45.326000000000001"/>
    <n v="5325.3760000000002"/>
    <n v="27116.152999999998"/>
    <n v="32441.528999999999"/>
    <n v="5.05"/>
    <n v="723.75"/>
    <n v="0"/>
    <m/>
    <m/>
    <x v="0"/>
    <s v="INLAND1127571101HI"/>
    <s v="Inland Energy S.A.C."/>
    <x v="58"/>
    <x v="58"/>
    <s v="SANTA TERESA"/>
    <x v="216"/>
    <s v="HI"/>
    <x v="5"/>
    <x v="324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32441.528999999999"/>
    <n v="32.441528999999996"/>
    <m/>
    <n v="4.166666666666667"/>
    <n v="3.7771666666666666"/>
    <n v="0"/>
    <n v="0"/>
    <n v="65"/>
    <s v="BASE DE DATOS"/>
    <m/>
  </r>
  <r>
    <s v="24"/>
    <x v="2"/>
    <s v="INLAND"/>
    <s v="11275711"/>
    <s v="11275711"/>
    <x v="5"/>
    <s v="02"/>
    <s v="S"/>
    <n v="50"/>
    <n v="44.523000000000003"/>
    <n v="5253.1970000000001"/>
    <n v="26604.483"/>
    <n v="31857.68"/>
    <n v="0"/>
    <n v="719.5"/>
    <n v="13.57"/>
    <m/>
    <m/>
    <x v="0"/>
    <s v="INLAND1127571102HI"/>
    <s v="Inland Energy S.A.C."/>
    <x v="58"/>
    <x v="58"/>
    <s v="SANTA TERESA"/>
    <x v="216"/>
    <s v="HI"/>
    <x v="5"/>
    <x v="325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31857.68"/>
    <n v="31.857680000000002"/>
    <m/>
    <n v="4.166666666666667"/>
    <n v="3.7102500000000003"/>
    <n v="0"/>
    <n v="0"/>
    <n v="65"/>
    <s v="BASE DE DATOS"/>
    <m/>
  </r>
  <r>
    <s v="24"/>
    <x v="2"/>
    <s v="KALLPA"/>
    <s v="14331913"/>
    <s v="14331913"/>
    <x v="5"/>
    <s v="G-1"/>
    <s v="S"/>
    <n v="171.28"/>
    <n v="188.04900000000001"/>
    <n v="21719.897000000001"/>
    <n v="105235.058"/>
    <n v="126954.955"/>
    <n v="0"/>
    <n v="710.77"/>
    <n v="0"/>
    <m/>
    <m/>
    <x v="0"/>
    <s v="KALLPA14331913G-1HI"/>
    <s v="Kallpa Generaci¢n S.A."/>
    <x v="22"/>
    <x v="22"/>
    <s v="C.H. Cerro del Aguila"/>
    <x v="217"/>
    <s v="HI"/>
    <x v="5"/>
    <x v="28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26954.955"/>
    <n v="126.954955"/>
    <m/>
    <n v="14.273333333333333"/>
    <n v="15.807666666666668"/>
    <n v="0"/>
    <n v="0"/>
    <n v="66"/>
    <s v="BASE DE DATOS"/>
    <m/>
  </r>
  <r>
    <s v="24"/>
    <x v="2"/>
    <s v="KALLPA"/>
    <s v="14331913"/>
    <s v="14331913"/>
    <x v="5"/>
    <s v="G-2"/>
    <s v="S"/>
    <n v="171.28"/>
    <n v="188.679"/>
    <n v="23687.483"/>
    <n v="116343.094"/>
    <n v="140030.57699999999"/>
    <n v="0"/>
    <n v="710.65"/>
    <n v="0"/>
    <m/>
    <m/>
    <x v="0"/>
    <s v="KALLPA14331913G-2HI"/>
    <s v="Kallpa Generaci¢n S.A."/>
    <x v="22"/>
    <x v="22"/>
    <s v="C.H. Cerro del Aguila"/>
    <x v="217"/>
    <s v="HI"/>
    <x v="5"/>
    <x v="29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40030.57699999999"/>
    <n v="140.03057699999999"/>
    <m/>
    <n v="14.273333333333333"/>
    <n v="16.921083333333332"/>
    <n v="0"/>
    <n v="0"/>
    <n v="66"/>
    <s v="BASE DE DATOS"/>
    <m/>
  </r>
  <r>
    <s v="24"/>
    <x v="2"/>
    <s v="KALLPA"/>
    <s v="14331913"/>
    <s v="14331913"/>
    <x v="5"/>
    <s v="G-3"/>
    <s v="S"/>
    <n v="171.28"/>
    <n v="188.03800000000001"/>
    <n v="17252.963"/>
    <n v="89120.11"/>
    <n v="106373.073"/>
    <n v="59.93"/>
    <n v="587.65"/>
    <n v="63.02"/>
    <m/>
    <m/>
    <x v="0"/>
    <s v="KALLPA14331913G-3HI"/>
    <s v="Kallpa Generaci¢n S.A."/>
    <x v="22"/>
    <x v="22"/>
    <s v="C.H. Cerro del Aguila"/>
    <x v="217"/>
    <s v="HI"/>
    <x v="5"/>
    <x v="30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06373.073"/>
    <n v="106.37307300000001"/>
    <m/>
    <n v="14.273333333333333"/>
    <n v="15.813416666666667"/>
    <n v="0"/>
    <n v="0"/>
    <n v="66"/>
    <s v="BASE DE DATOS"/>
    <m/>
  </r>
  <r>
    <s v="24"/>
    <x v="2"/>
    <s v="KALLPA"/>
    <s v="14331913"/>
    <s v="14331913"/>
    <x v="5"/>
    <s v="G-4"/>
    <s v="S"/>
    <n v="10.427"/>
    <n v="10.427"/>
    <n v="1317.873"/>
    <n v="6208.0709999999999"/>
    <n v="7525.9440000000004"/>
    <n v="0"/>
    <n v="742.62"/>
    <n v="0"/>
    <m/>
    <m/>
    <x v="0"/>
    <s v="KALLPA14331913G-4HI"/>
    <s v="Kallpa Generaci¢n S.A."/>
    <x v="22"/>
    <x v="22"/>
    <s v="C.H. Cerro del Aguila"/>
    <x v="217"/>
    <s v="HI"/>
    <x v="5"/>
    <x v="31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7525.9440000000004"/>
    <n v="7.5259440000000009"/>
    <m/>
    <n v="0.89666666666666661"/>
    <n v="0.86891666666666667"/>
    <n v="0"/>
    <n v="-9.0949470177292824E-13"/>
    <n v="66"/>
    <s v="BASE DE DATOS"/>
    <m/>
  </r>
  <r>
    <s v="24"/>
    <x v="3"/>
    <s v="KALLPA"/>
    <s v="14331913"/>
    <s v="14331913"/>
    <x v="5"/>
    <s v="G-1"/>
    <s v="S"/>
    <n v="171.28"/>
    <n v="188.04900000000001"/>
    <n v="23614.156999999999"/>
    <n v="106956.319"/>
    <n v="130570.476"/>
    <n v="0"/>
    <n v="720"/>
    <n v="0"/>
    <m/>
    <m/>
    <x v="0"/>
    <s v="KALLPA14331913G-1HI"/>
    <s v="Kallpa Generaci¢n S.A."/>
    <x v="22"/>
    <x v="22"/>
    <s v="C.H. Cerro del Aguila"/>
    <x v="217"/>
    <s v="HI"/>
    <x v="5"/>
    <x v="28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30570.476"/>
    <n v="130.57047599999999"/>
    <m/>
    <n v="14.273333333333333"/>
    <n v="15.807666666666668"/>
    <n v="0"/>
    <n v="0"/>
    <n v="66"/>
    <s v="BASE DE DATOS"/>
    <m/>
  </r>
  <r>
    <s v="24"/>
    <x v="3"/>
    <s v="KALLPA"/>
    <s v="14331913"/>
    <s v="14331913"/>
    <x v="5"/>
    <s v="G-2"/>
    <s v="S"/>
    <n v="171.28"/>
    <n v="188.679"/>
    <n v="25657.580999999998"/>
    <n v="116157.664"/>
    <n v="141815.245"/>
    <n v="0"/>
    <n v="720"/>
    <n v="0"/>
    <m/>
    <m/>
    <x v="0"/>
    <s v="KALLPA14331913G-2HI"/>
    <s v="Kallpa Generaci¢n S.A."/>
    <x v="22"/>
    <x v="22"/>
    <s v="C.H. Cerro del Aguila"/>
    <x v="217"/>
    <s v="HI"/>
    <x v="5"/>
    <x v="29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41815.245"/>
    <n v="141.815245"/>
    <m/>
    <n v="14.273333333333333"/>
    <n v="16.921083333333332"/>
    <n v="0"/>
    <n v="0"/>
    <n v="66"/>
    <s v="BASE DE DATOS"/>
    <m/>
  </r>
  <r>
    <s v="24"/>
    <x v="3"/>
    <s v="KALLPA"/>
    <s v="14331913"/>
    <s v="14331913"/>
    <x v="5"/>
    <s v="G-3"/>
    <s v="S"/>
    <n v="171.28"/>
    <n v="188.03800000000001"/>
    <n v="23603.21"/>
    <n v="103999.82"/>
    <n v="127603.03"/>
    <n v="0"/>
    <n v="703.88"/>
    <n v="16.12"/>
    <m/>
    <m/>
    <x v="0"/>
    <s v="KALLPA14331913G-3HI"/>
    <s v="Kallpa Generaci¢n S.A."/>
    <x v="22"/>
    <x v="22"/>
    <s v="C.H. Cerro del Aguila"/>
    <x v="217"/>
    <s v="HI"/>
    <x v="5"/>
    <x v="30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27603.03"/>
    <n v="127.60303"/>
    <m/>
    <n v="14.273333333333333"/>
    <n v="15.813416666666667"/>
    <n v="0"/>
    <n v="0"/>
    <n v="66"/>
    <s v="BASE DE DATOS"/>
    <m/>
  </r>
  <r>
    <s v="24"/>
    <x v="3"/>
    <s v="KALLPA"/>
    <s v="14331913"/>
    <s v="14331913"/>
    <x v="5"/>
    <s v="G-4"/>
    <s v="S"/>
    <n v="10.427"/>
    <n v="10.427"/>
    <n v="441.71"/>
    <n v="1940.32"/>
    <n v="2382.0300000000002"/>
    <n v="483.07"/>
    <n v="236.83"/>
    <n v="0"/>
    <m/>
    <m/>
    <x v="0"/>
    <s v="KALLPA14331913G-4HI"/>
    <s v="Kallpa Generaci¢n S.A."/>
    <x v="22"/>
    <x v="22"/>
    <s v="C.H. Cerro del Aguila"/>
    <x v="217"/>
    <s v="HI"/>
    <x v="5"/>
    <x v="31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2382.0300000000002"/>
    <n v="2.3820300000000003"/>
    <m/>
    <n v="0.89666666666666661"/>
    <n v="0.86891666666666667"/>
    <n v="0"/>
    <n v="-4.5474735088646412E-13"/>
    <n v="66"/>
    <s v="BASE DE DATOS"/>
    <m/>
  </r>
  <r>
    <s v="24"/>
    <x v="2"/>
    <s v="VIRGEN"/>
    <s v="11137505"/>
    <s v="11137505"/>
    <x v="5"/>
    <s v="GE.U1"/>
    <s v="S"/>
    <n v="31.23"/>
    <n v="20.975999999999999"/>
    <n v="2797.6610000000001"/>
    <n v="13949.397999999999"/>
    <n v="16747.059000000001"/>
    <n v="9"/>
    <n v="670.72"/>
    <n v="0"/>
    <m/>
    <m/>
    <x v="0"/>
    <s v="VIRGEN11137505GE.U1HI"/>
    <s v="La Virgen S.A.C."/>
    <x v="59"/>
    <x v="59"/>
    <s v="C.H. La Virgen"/>
    <x v="218"/>
    <s v="HI"/>
    <x v="5"/>
    <x v="326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6747.059000000001"/>
    <n v="16.747059"/>
    <m/>
    <n v="2.6025"/>
    <n v="2.3272499999999998"/>
    <n v="0"/>
    <n v="0"/>
    <n v="68"/>
    <s v="BASE DE DATOS"/>
    <m/>
  </r>
  <r>
    <s v="24"/>
    <x v="2"/>
    <s v="VIRGEN"/>
    <s v="11137505"/>
    <s v="11137505"/>
    <x v="5"/>
    <s v="GE.U2"/>
    <s v="S"/>
    <n v="31.25"/>
    <n v="20.07"/>
    <n v="2805.558"/>
    <n v="13845.411"/>
    <n v="16650.969000000001"/>
    <n v="9.7799999999999994"/>
    <n v="656.72"/>
    <n v="0"/>
    <m/>
    <m/>
    <x v="0"/>
    <s v="VIRGEN11137505GE.U2HI"/>
    <s v="La Virgen S.A.C."/>
    <x v="59"/>
    <x v="59"/>
    <s v="C.H. La Virgen"/>
    <x v="218"/>
    <s v="HI"/>
    <x v="5"/>
    <x v="327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6650.969000000001"/>
    <n v="16.650969"/>
    <m/>
    <n v="2.6041666666666665"/>
    <n v="2.3507500000000001"/>
    <n v="0"/>
    <n v="0"/>
    <n v="68"/>
    <s v="BASE DE DATOS"/>
    <m/>
  </r>
  <r>
    <s v="24"/>
    <x v="2"/>
    <s v="VIRGEN"/>
    <s v="11137505"/>
    <s v="11137505"/>
    <x v="5"/>
    <s v="GE.U3"/>
    <s v="S"/>
    <n v="31.25"/>
    <n v="21.042000000000002"/>
    <n v="2657.087"/>
    <n v="13066.973"/>
    <n v="15724.06"/>
    <n v="5"/>
    <n v="596.08000000000004"/>
    <n v="0"/>
    <m/>
    <m/>
    <x v="0"/>
    <s v="VIRGEN11137505GE.U3HI"/>
    <s v="La Virgen S.A.C."/>
    <x v="59"/>
    <x v="59"/>
    <s v="C.H. La Virgen"/>
    <x v="218"/>
    <s v="HI"/>
    <x v="5"/>
    <x v="328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5724.06"/>
    <n v="15.72406"/>
    <m/>
    <n v="2.6041666666666665"/>
    <n v="2.3222499999999999"/>
    <n v="0"/>
    <n v="0"/>
    <n v="68"/>
    <s v="BASE DE DATOS"/>
    <m/>
  </r>
  <r>
    <s v="24"/>
    <x v="3"/>
    <s v="VIRGEN"/>
    <s v="11137505"/>
    <s v="11137505"/>
    <x v="5"/>
    <s v="GE.U1"/>
    <s v="S"/>
    <n v="31.23"/>
    <n v="20.975999999999999"/>
    <n v="2589.982"/>
    <n v="11642.601000000001"/>
    <n v="14232.583000000001"/>
    <n v="12.18"/>
    <n v="653.29999999999995"/>
    <n v="0"/>
    <m/>
    <m/>
    <x v="0"/>
    <s v="VIRGEN11137505GE.U1HI"/>
    <s v="La Virgen S.A.C."/>
    <x v="59"/>
    <x v="59"/>
    <s v="C.H. La Virgen"/>
    <x v="218"/>
    <s v="HI"/>
    <x v="5"/>
    <x v="326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4232.583000000001"/>
    <n v="14.232583"/>
    <m/>
    <n v="2.6025"/>
    <n v="2.3272499999999998"/>
    <n v="0"/>
    <n v="0"/>
    <n v="68"/>
    <s v="BASE DE DATOS"/>
    <m/>
  </r>
  <r>
    <s v="24"/>
    <x v="3"/>
    <s v="VIRGEN"/>
    <s v="11137505"/>
    <s v="11137505"/>
    <x v="5"/>
    <s v="GE.U2"/>
    <s v="S"/>
    <n v="31.25"/>
    <n v="20.07"/>
    <n v="2755.5279999999998"/>
    <n v="12563.895"/>
    <n v="15319.423000000001"/>
    <n v="12.1"/>
    <n v="705.8"/>
    <n v="0"/>
    <m/>
    <m/>
    <x v="0"/>
    <s v="VIRGEN11137505GE.U2HI"/>
    <s v="La Virgen S.A.C."/>
    <x v="59"/>
    <x v="59"/>
    <s v="C.H. La Virgen"/>
    <x v="218"/>
    <s v="HI"/>
    <x v="5"/>
    <x v="327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5319.423000000001"/>
    <n v="15.319423"/>
    <m/>
    <n v="2.6041666666666665"/>
    <n v="2.3507500000000001"/>
    <n v="0"/>
    <n v="0"/>
    <n v="68"/>
    <s v="BASE DE DATOS"/>
    <m/>
  </r>
  <r>
    <s v="24"/>
    <x v="3"/>
    <s v="VIRGEN"/>
    <s v="11137505"/>
    <s v="11137505"/>
    <x v="5"/>
    <s v="GE.U3"/>
    <s v="S"/>
    <n v="31.25"/>
    <n v="21.042000000000002"/>
    <n v="2620.0990000000002"/>
    <n v="11558.346"/>
    <n v="14178.445"/>
    <n v="12.12"/>
    <n v="625.29999999999995"/>
    <n v="3.57"/>
    <m/>
    <m/>
    <x v="0"/>
    <s v="VIRGEN11137505GE.U3HI"/>
    <s v="La Virgen S.A.C."/>
    <x v="59"/>
    <x v="59"/>
    <s v="C.H. La Virgen"/>
    <x v="218"/>
    <s v="HI"/>
    <x v="5"/>
    <x v="328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4178.445"/>
    <n v="14.178445"/>
    <m/>
    <n v="2.6041666666666665"/>
    <n v="2.3222499999999999"/>
    <n v="0"/>
    <n v="0"/>
    <n v="68"/>
    <s v="BASE DE DATOS"/>
    <m/>
  </r>
  <r>
    <s v="24"/>
    <x v="2"/>
    <s v="ORAENP"/>
    <s v="11014393"/>
    <s v="11014393"/>
    <x v="5"/>
    <s v="1"/>
    <s v="S"/>
    <n v="41.097000000000001"/>
    <n v="44.219000000000001"/>
    <n v="5426.24"/>
    <n v="25390.726999999999"/>
    <n v="30816.966"/>
    <n v="0"/>
    <n v="744"/>
    <n v="0"/>
    <m/>
    <m/>
    <x v="0"/>
    <s v="ORAENP110143931HI"/>
    <s v="Orazul Energy Per£ S.A."/>
    <x v="64"/>
    <x v="64"/>
    <s v="C.H.Cañón del Pato"/>
    <x v="223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30816.966"/>
    <n v="30.816966000000001"/>
    <m/>
    <n v="3.42475"/>
    <n v="3.6849166666666666"/>
    <n v="0"/>
    <n v="9.9999999656574801E-4"/>
    <n v="72"/>
    <s v="BASE DE DATOS"/>
    <m/>
  </r>
  <r>
    <s v="24"/>
    <x v="2"/>
    <s v="ORAENP"/>
    <s v="11014393"/>
    <s v="11014393"/>
    <x v="5"/>
    <s v="2"/>
    <s v="S"/>
    <n v="41.097000000000001"/>
    <n v="44.552999999999997"/>
    <n v="5114.4920000000002"/>
    <n v="23834.175999999999"/>
    <n v="28948.668000000001"/>
    <n v="0"/>
    <n v="744"/>
    <n v="0"/>
    <m/>
    <m/>
    <x v="0"/>
    <s v="ORAENP110143932HI"/>
    <s v="Orazul Energy Per£ S.A."/>
    <x v="64"/>
    <x v="64"/>
    <s v="C.H.Cañón del Pato"/>
    <x v="223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8948.668000000001"/>
    <n v="28.948668000000001"/>
    <m/>
    <n v="3.42475"/>
    <n v="3.7127499999999998"/>
    <n v="0"/>
    <n v="-3.637978807091713E-12"/>
    <n v="72"/>
    <s v="BASE DE DATOS"/>
    <m/>
  </r>
  <r>
    <s v="24"/>
    <x v="2"/>
    <s v="ORAENP"/>
    <s v="11014393"/>
    <s v="11014393"/>
    <x v="5"/>
    <s v="3"/>
    <s v="S"/>
    <n v="41.097000000000001"/>
    <n v="43.765000000000001"/>
    <n v="4521.7240000000002"/>
    <n v="20769.09"/>
    <n v="25290.813999999998"/>
    <n v="54.78"/>
    <n v="687.05"/>
    <n v="2.17"/>
    <m/>
    <m/>
    <x v="0"/>
    <s v="ORAENP110143933HI"/>
    <s v="Orazul Energy Per£ S.A."/>
    <x v="64"/>
    <x v="64"/>
    <s v="C.H.Cañón del Pato"/>
    <x v="223"/>
    <s v="HI"/>
    <x v="5"/>
    <x v="17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5290.813999999998"/>
    <n v="25.290813999999997"/>
    <m/>
    <n v="3.42475"/>
    <n v="3.6470833333333332"/>
    <n v="0"/>
    <n v="0"/>
    <n v="72"/>
    <s v="BASE DE DATOS"/>
    <m/>
  </r>
  <r>
    <s v="24"/>
    <x v="2"/>
    <s v="ORAENP"/>
    <s v="11014393"/>
    <s v="11014393"/>
    <x v="5"/>
    <s v="4"/>
    <s v="S"/>
    <n v="41.097000000000001"/>
    <n v="44.12"/>
    <n v="4821.558"/>
    <n v="22111.190999999999"/>
    <n v="26932.75"/>
    <n v="36.28"/>
    <n v="684.57"/>
    <n v="0"/>
    <m/>
    <m/>
    <x v="0"/>
    <s v="ORAENP110143934HI"/>
    <s v="Orazul Energy Per£ S.A."/>
    <x v="64"/>
    <x v="64"/>
    <s v="C.H.Cañón del Pato"/>
    <x v="223"/>
    <s v="HI"/>
    <x v="5"/>
    <x v="17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6932.75"/>
    <n v="26.932749999999999"/>
    <m/>
    <n v="3.42475"/>
    <n v="3.6766666666666663"/>
    <n v="0"/>
    <n v="-1.0000000002037268E-3"/>
    <n v="72"/>
    <s v="BASE DE DATOS"/>
    <m/>
  </r>
  <r>
    <s v="24"/>
    <x v="2"/>
    <s v="ORAENP"/>
    <s v="11014393"/>
    <s v="11014393"/>
    <x v="5"/>
    <s v="5"/>
    <s v="S"/>
    <n v="41.097000000000001"/>
    <n v="44.686999999999998"/>
    <n v="4163.3459999999995"/>
    <n v="20337.142"/>
    <n v="24500.488000000001"/>
    <n v="107.33"/>
    <n v="636.66999999999996"/>
    <n v="0"/>
    <m/>
    <m/>
    <x v="0"/>
    <s v="ORAENP110143935HI"/>
    <s v="Orazul Energy Per£ S.A."/>
    <x v="64"/>
    <x v="64"/>
    <s v="C.H.Cañón del Pato"/>
    <x v="223"/>
    <s v="HI"/>
    <x v="5"/>
    <x v="191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4500.488000000001"/>
    <n v="24.500488000000001"/>
    <m/>
    <n v="3.42475"/>
    <n v="3.7239166666666663"/>
    <n v="0"/>
    <n v="-3.637978807091713E-12"/>
    <n v="72"/>
    <s v="BASE DE DATOS"/>
    <m/>
  </r>
  <r>
    <s v="24"/>
    <x v="2"/>
    <s v="ORAENP"/>
    <s v="11014393"/>
    <s v="11014393"/>
    <x v="5"/>
    <s v="6"/>
    <s v="S"/>
    <n v="41.097000000000001"/>
    <n v="44.220999999999997"/>
    <n v="4185.2539999999999"/>
    <n v="19687.208999999999"/>
    <n v="23872.463"/>
    <n v="135.30000000000001"/>
    <n v="608.70000000000005"/>
    <n v="0"/>
    <m/>
    <m/>
    <x v="0"/>
    <s v="ORAENP110143936HI"/>
    <s v="Orazul Energy Per£ S.A."/>
    <x v="64"/>
    <x v="64"/>
    <s v="C.H.Cañón del Pato"/>
    <x v="223"/>
    <s v="HI"/>
    <x v="5"/>
    <x v="30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3872.463"/>
    <n v="23.872463"/>
    <m/>
    <n v="3.42475"/>
    <n v="3.685083333333333"/>
    <n v="0"/>
    <n v="0"/>
    <n v="72"/>
    <s v="BASE DE DATOS"/>
    <m/>
  </r>
  <r>
    <s v="24"/>
    <x v="2"/>
    <s v="ORAENP"/>
    <s v="11014593"/>
    <s v="11014593"/>
    <x v="5"/>
    <s v="1"/>
    <s v="S"/>
    <n v="32.619999999999997"/>
    <n v="31.593"/>
    <n v="3760.71"/>
    <n v="16716.042000000001"/>
    <n v="20476.751"/>
    <n v="2.3199999999999998"/>
    <n v="722.83"/>
    <n v="4.18"/>
    <m/>
    <m/>
    <x v="0"/>
    <s v="ORAENP110145931HI"/>
    <s v="Orazul Energy Per£ S.A."/>
    <x v="64"/>
    <x v="64"/>
    <s v="C.H.Carhuaquero"/>
    <x v="224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20476.751"/>
    <n v="20.476751"/>
    <m/>
    <n v="2.7183333333333333"/>
    <n v="2.6327500000000001"/>
    <n v="0"/>
    <n v="1.0000000002037268E-3"/>
    <n v="72"/>
    <s v="BASE DE DATOS"/>
    <m/>
  </r>
  <r>
    <s v="24"/>
    <x v="2"/>
    <s v="ORAENP"/>
    <s v="11014593"/>
    <s v="11014593"/>
    <x v="5"/>
    <s v="2"/>
    <s v="S"/>
    <n v="31.51"/>
    <n v="31.472000000000001"/>
    <n v="3688.6129999999998"/>
    <n v="17296.03"/>
    <n v="20984.643"/>
    <n v="3.03"/>
    <n v="737.52"/>
    <n v="3.45"/>
    <m/>
    <m/>
    <x v="0"/>
    <s v="ORAENP110145932HI"/>
    <s v="Orazul Energy Per£ S.A."/>
    <x v="64"/>
    <x v="64"/>
    <s v="C.H.Carhuaquero"/>
    <x v="224"/>
    <s v="HI"/>
    <x v="5"/>
    <x v="17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20984.643"/>
    <n v="20.984642999999998"/>
    <m/>
    <n v="2.6258333333333335"/>
    <n v="2.6226666666666669"/>
    <n v="0"/>
    <n v="0"/>
    <n v="72"/>
    <s v="BASE DE DATOS"/>
    <m/>
  </r>
  <r>
    <s v="24"/>
    <x v="2"/>
    <s v="ORAENP"/>
    <s v="11014593"/>
    <s v="11014593"/>
    <x v="5"/>
    <s v="3"/>
    <s v="S"/>
    <n v="30.98"/>
    <n v="31.466999999999999"/>
    <n v="3730.2750000000001"/>
    <n v="16669.858"/>
    <n v="20400.133000000002"/>
    <n v="2.82"/>
    <n v="736.93"/>
    <n v="0"/>
    <m/>
    <m/>
    <x v="0"/>
    <s v="ORAENP110145933HI"/>
    <s v="Orazul Energy Per£ S.A."/>
    <x v="64"/>
    <x v="64"/>
    <s v="C.H.Carhuaquero"/>
    <x v="224"/>
    <s v="HI"/>
    <x v="5"/>
    <x v="176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20400.133000000002"/>
    <n v="20.400133"/>
    <m/>
    <n v="2.5816666666666666"/>
    <n v="2.6222499999999997"/>
    <n v="0"/>
    <n v="0"/>
    <n v="72"/>
    <s v="BASE DE DATOS"/>
    <m/>
  </r>
  <r>
    <s v="24"/>
    <x v="2"/>
    <s v="ORAENP"/>
    <s v="11014593"/>
    <s v="11014593"/>
    <x v="5"/>
    <s v="4"/>
    <s v="S"/>
    <n v="10"/>
    <n v="9.9830000000000005"/>
    <n v="1289.165"/>
    <n v="6090.1440000000002"/>
    <n v="7379.3090000000002"/>
    <n v="0"/>
    <n v="744"/>
    <n v="0"/>
    <m/>
    <m/>
    <x v="0"/>
    <s v="ORAENP110145934HI"/>
    <s v="Orazul Energy Per£ S.A."/>
    <x v="64"/>
    <x v="64"/>
    <s v="C.H.Carhuaquero"/>
    <x v="225"/>
    <s v="HI"/>
    <x v="5"/>
    <x v="177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7379.3090000000002"/>
    <n v="7.3793090000000001"/>
    <m/>
    <n v="0.83333333333333337"/>
    <n v="0.83191666666666675"/>
    <n v="0"/>
    <n v="0"/>
    <n v="72"/>
    <s v="BASE DE DATOS"/>
    <m/>
  </r>
  <r>
    <s v="24"/>
    <x v="2"/>
    <s v="ORAENP"/>
    <s v="18166008"/>
    <s v="18166008"/>
    <x v="5"/>
    <s v="1"/>
    <s v="S"/>
    <n v="6"/>
    <n v="5.67"/>
    <n v="673.18299999999999"/>
    <n v="3128.3670000000002"/>
    <n v="3801.55"/>
    <n v="13.4"/>
    <n v="730.6"/>
    <n v="0"/>
    <m/>
    <m/>
    <x v="0"/>
    <s v="ORAENP181660081HI"/>
    <s v="Orazul Energy Per£ S.A."/>
    <x v="64"/>
    <x v="64"/>
    <s v="C.H.Caña Brava"/>
    <x v="226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3801.55"/>
    <n v="3.8015500000000002"/>
    <m/>
    <n v="0.5"/>
    <n v="0.47249999999999998"/>
    <n v="0"/>
    <n v="0"/>
    <n v="72"/>
    <s v="BASE DE DATOS"/>
    <m/>
  </r>
  <r>
    <s v="24"/>
    <x v="3"/>
    <s v="ORAENP"/>
    <s v="11014393"/>
    <s v="11014393"/>
    <x v="5"/>
    <s v="1"/>
    <s v="S"/>
    <n v="41.097000000000001"/>
    <n v="44.219000000000001"/>
    <n v="5422.9939999999997"/>
    <n v="24512.026999999998"/>
    <n v="29935.021000000001"/>
    <n v="0"/>
    <n v="717.32"/>
    <n v="0"/>
    <m/>
    <m/>
    <x v="0"/>
    <s v="ORAENP110143931HI"/>
    <s v="Orazul Energy Per£ S.A."/>
    <x v="64"/>
    <x v="64"/>
    <s v="C.H.Cañón del Pato"/>
    <x v="223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9935.021000000001"/>
    <n v="29.935020999999999"/>
    <m/>
    <n v="3.42475"/>
    <n v="3.6849166666666666"/>
    <n v="0"/>
    <n v="-3.637978807091713E-12"/>
    <n v="72"/>
    <s v="BASE DE DATOS"/>
    <m/>
  </r>
  <r>
    <s v="24"/>
    <x v="3"/>
    <s v="ORAENP"/>
    <s v="11014393"/>
    <s v="11014393"/>
    <x v="5"/>
    <s v="2"/>
    <s v="S"/>
    <n v="41.097000000000001"/>
    <n v="44.552999999999997"/>
    <n v="4655.8069999999998"/>
    <n v="20789.774000000001"/>
    <n v="25445.580999999998"/>
    <n v="10.33"/>
    <n v="709.67"/>
    <n v="0"/>
    <m/>
    <m/>
    <x v="0"/>
    <s v="ORAENP110143932HI"/>
    <s v="Orazul Energy Per£ S.A."/>
    <x v="64"/>
    <x v="64"/>
    <s v="C.H.Cañón del Pato"/>
    <x v="223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5445.580999999998"/>
    <n v="25.445580999999997"/>
    <m/>
    <n v="3.42475"/>
    <n v="3.7127499999999998"/>
    <n v="0"/>
    <n v="3.637978807091713E-12"/>
    <n v="72"/>
    <s v="BASE DE DATOS"/>
    <m/>
  </r>
  <r>
    <s v="24"/>
    <x v="3"/>
    <s v="ORAENP"/>
    <s v="11014393"/>
    <s v="11014393"/>
    <x v="5"/>
    <s v="3"/>
    <s v="S"/>
    <n v="41.097000000000001"/>
    <n v="43.765000000000001"/>
    <n v="4569.4489999999996"/>
    <n v="20202.606"/>
    <n v="24772.055"/>
    <n v="0"/>
    <n v="645.97"/>
    <n v="27.33"/>
    <m/>
    <m/>
    <x v="0"/>
    <s v="ORAENP110143933HI"/>
    <s v="Orazul Energy Per£ S.A."/>
    <x v="64"/>
    <x v="64"/>
    <s v="C.H.Cañón del Pato"/>
    <x v="223"/>
    <s v="HI"/>
    <x v="5"/>
    <x v="17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4772.055"/>
    <n v="24.772055000000002"/>
    <m/>
    <n v="3.42475"/>
    <n v="3.6470833333333332"/>
    <n v="0"/>
    <n v="0"/>
    <n v="72"/>
    <s v="BASE DE DATOS"/>
    <m/>
  </r>
  <r>
    <s v="24"/>
    <x v="3"/>
    <s v="ORAENP"/>
    <s v="11014393"/>
    <s v="11014393"/>
    <x v="5"/>
    <s v="4"/>
    <s v="S"/>
    <n v="41.097000000000001"/>
    <n v="44.12"/>
    <n v="5231.9520000000002"/>
    <n v="23022.505000000001"/>
    <n v="28254.456999999999"/>
    <n v="0"/>
    <n v="673.12"/>
    <n v="0"/>
    <m/>
    <m/>
    <x v="0"/>
    <s v="ORAENP110143934HI"/>
    <s v="Orazul Energy Per£ S.A."/>
    <x v="64"/>
    <x v="64"/>
    <s v="C.H.Cañón del Pato"/>
    <x v="223"/>
    <s v="HI"/>
    <x v="5"/>
    <x v="17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8254.456999999999"/>
    <n v="28.254456999999999"/>
    <m/>
    <n v="3.42475"/>
    <n v="3.6766666666666663"/>
    <n v="0"/>
    <n v="3.637978807091713E-12"/>
    <n v="72"/>
    <s v="BASE DE DATOS"/>
    <m/>
  </r>
  <r>
    <s v="24"/>
    <x v="3"/>
    <s v="ORAENP"/>
    <s v="11014393"/>
    <s v="11014393"/>
    <x v="5"/>
    <s v="5"/>
    <s v="S"/>
    <n v="41.097000000000001"/>
    <n v="44.686999999999998"/>
    <n v="5290.8159999999998"/>
    <n v="24052.031999999999"/>
    <n v="29342.848999999998"/>
    <n v="0"/>
    <n v="720"/>
    <n v="0"/>
    <m/>
    <m/>
    <x v="0"/>
    <s v="ORAENP110143935HI"/>
    <s v="Orazul Energy Per£ S.A."/>
    <x v="64"/>
    <x v="64"/>
    <s v="C.H.Cañón del Pato"/>
    <x v="223"/>
    <s v="HI"/>
    <x v="5"/>
    <x v="191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9342.848999999998"/>
    <n v="29.342848999999998"/>
    <m/>
    <n v="3.42475"/>
    <n v="3.7239166666666663"/>
    <n v="0"/>
    <n v="-1.0000000002037268E-3"/>
    <n v="72"/>
    <s v="BASE DE DATOS"/>
    <m/>
  </r>
  <r>
    <s v="24"/>
    <x v="3"/>
    <s v="ORAENP"/>
    <s v="11014393"/>
    <s v="11014393"/>
    <x v="5"/>
    <s v="6"/>
    <s v="S"/>
    <n v="41.097000000000001"/>
    <n v="44.220999999999997"/>
    <n v="4988.491"/>
    <n v="22132.988000000001"/>
    <n v="27121.478999999999"/>
    <n v="12.87"/>
    <n v="707.13"/>
    <n v="0"/>
    <m/>
    <m/>
    <x v="0"/>
    <s v="ORAENP110143936HI"/>
    <s v="Orazul Energy Per£ S.A."/>
    <x v="64"/>
    <x v="64"/>
    <s v="C.H.Cañón del Pato"/>
    <x v="223"/>
    <s v="HI"/>
    <x v="5"/>
    <x v="30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7121.478999999999"/>
    <n v="27.121479000000001"/>
    <m/>
    <n v="3.42475"/>
    <n v="3.685083333333333"/>
    <n v="0"/>
    <n v="0"/>
    <n v="72"/>
    <s v="BASE DE DATOS"/>
    <m/>
  </r>
  <r>
    <s v="24"/>
    <x v="3"/>
    <s v="ORAENP"/>
    <s v="11014593"/>
    <s v="11014593"/>
    <x v="5"/>
    <s v="1"/>
    <s v="S"/>
    <n v="32.619999999999997"/>
    <n v="31.593"/>
    <n v="3885.6729999999998"/>
    <n v="17135.839"/>
    <n v="21021.512999999999"/>
    <n v="5.8"/>
    <n v="709.4"/>
    <n v="4.8"/>
    <m/>
    <m/>
    <x v="0"/>
    <s v="ORAENP110145931HI"/>
    <s v="Orazul Energy Per£ S.A."/>
    <x v="64"/>
    <x v="64"/>
    <s v="C.H.Carhuaquero"/>
    <x v="224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21021.512999999999"/>
    <n v="21.021512999999999"/>
    <m/>
    <n v="2.7183333333333333"/>
    <n v="2.6327500000000001"/>
    <n v="0"/>
    <n v="-1.0000000002037268E-3"/>
    <n v="72"/>
    <s v="BASE DE DATOS"/>
    <m/>
  </r>
  <r>
    <s v="24"/>
    <x v="3"/>
    <s v="ORAENP"/>
    <s v="11014593"/>
    <s v="11014593"/>
    <x v="5"/>
    <s v="2"/>
    <s v="S"/>
    <n v="31.51"/>
    <n v="31.472000000000001"/>
    <n v="3884.1729999999998"/>
    <n v="16938.223999999998"/>
    <n v="20822.397000000001"/>
    <n v="11.85"/>
    <n v="703.23"/>
    <n v="4.92"/>
    <m/>
    <m/>
    <x v="0"/>
    <s v="ORAENP110145932HI"/>
    <s v="Orazul Energy Per£ S.A."/>
    <x v="64"/>
    <x v="64"/>
    <s v="C.H.Carhuaquero"/>
    <x v="224"/>
    <s v="HI"/>
    <x v="5"/>
    <x v="17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20822.397000000001"/>
    <n v="20.822397000000002"/>
    <m/>
    <n v="2.6258333333333335"/>
    <n v="2.6226666666666669"/>
    <n v="0"/>
    <n v="-3.637978807091713E-12"/>
    <n v="72"/>
    <s v="BASE DE DATOS"/>
    <m/>
  </r>
  <r>
    <s v="24"/>
    <x v="3"/>
    <s v="ORAENP"/>
    <s v="11014593"/>
    <s v="11014593"/>
    <x v="5"/>
    <s v="3"/>
    <s v="S"/>
    <n v="30.98"/>
    <n v="31.466999999999999"/>
    <n v="3895.125"/>
    <n v="17076.710999999999"/>
    <n v="20971.835999999999"/>
    <n v="8.3000000000000007"/>
    <n v="706.55"/>
    <n v="5.15"/>
    <m/>
    <m/>
    <x v="0"/>
    <s v="ORAENP110145933HI"/>
    <s v="Orazul Energy Per£ S.A."/>
    <x v="64"/>
    <x v="64"/>
    <s v="C.H.Carhuaquero"/>
    <x v="224"/>
    <s v="HI"/>
    <x v="5"/>
    <x v="176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20971.835999999999"/>
    <n v="20.971836"/>
    <m/>
    <n v="2.5816666666666666"/>
    <n v="2.6222499999999997"/>
    <n v="0"/>
    <n v="0"/>
    <n v="72"/>
    <s v="BASE DE DATOS"/>
    <m/>
  </r>
  <r>
    <s v="24"/>
    <x v="3"/>
    <s v="ORAENP"/>
    <s v="11014593"/>
    <s v="11014593"/>
    <x v="5"/>
    <s v="4"/>
    <s v="S"/>
    <n v="10"/>
    <n v="9.9830000000000005"/>
    <n v="1288.088"/>
    <n v="5785.07"/>
    <n v="7073.1580000000004"/>
    <n v="0"/>
    <n v="715.32"/>
    <n v="4.68"/>
    <m/>
    <m/>
    <x v="0"/>
    <s v="ORAENP110145934HI"/>
    <s v="Orazul Energy Per£ S.A."/>
    <x v="64"/>
    <x v="64"/>
    <s v="C.H.Carhuaquero"/>
    <x v="225"/>
    <s v="HI"/>
    <x v="5"/>
    <x v="177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7073.1580000000004"/>
    <n v="7.0731580000000003"/>
    <m/>
    <n v="0.83333333333333337"/>
    <n v="0.83191666666666675"/>
    <n v="0"/>
    <n v="-9.0949470177292824E-13"/>
    <n v="72"/>
    <s v="BASE DE DATOS"/>
    <m/>
  </r>
  <r>
    <s v="24"/>
    <x v="3"/>
    <s v="ORAENP"/>
    <s v="18166008"/>
    <s v="18166008"/>
    <x v="5"/>
    <s v="1"/>
    <s v="S"/>
    <n v="6"/>
    <n v="5.67"/>
    <n v="698.33600000000001"/>
    <n v="3101.0219999999999"/>
    <n v="3799.357"/>
    <n v="0"/>
    <n v="715.23"/>
    <n v="4.7699999999999996"/>
    <m/>
    <m/>
    <x v="0"/>
    <s v="ORAENP181660081HI"/>
    <s v="Orazul Energy Per£ S.A."/>
    <x v="64"/>
    <x v="64"/>
    <s v="C.H.Caña Brava"/>
    <x v="226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3799.357"/>
    <n v="3.7993570000000001"/>
    <m/>
    <n v="0.5"/>
    <n v="0.47249999999999998"/>
    <n v="0"/>
    <n v="1.0000000002037268E-3"/>
    <n v="72"/>
    <s v="BASE DE DATOS"/>
    <m/>
  </r>
  <r>
    <s v="24"/>
    <x v="3"/>
    <s v="EANDES"/>
    <s v="G1230715"/>
    <s v="G1230715"/>
    <x v="5"/>
    <s v="G1"/>
    <s v="S"/>
    <n v="86.24"/>
    <n v="86.24"/>
    <n v="10135.585999999999"/>
    <n v="42928.576000000001"/>
    <n v="53064.161999999997"/>
    <n v="0"/>
    <n v="720"/>
    <n v="0"/>
    <m/>
    <m/>
    <x v="0"/>
    <s v="EANDESG1230715G1HI"/>
    <s v="ELECTROANDES-Empresa de Electricidad de los Andes S.A."/>
    <x v="72"/>
    <x v="72"/>
    <s v="CH Cheves"/>
    <x v="235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53064.161999999997"/>
    <n v="53.064161999999996"/>
    <m/>
    <n v="7.1866666666666665"/>
    <n v="7.1866666666666665"/>
    <n v="0"/>
    <n v="0"/>
    <n v="89"/>
    <s v="BASE DE DATOS"/>
    <m/>
  </r>
  <r>
    <s v="24"/>
    <x v="3"/>
    <s v="EANDES"/>
    <s v="G1230715"/>
    <s v="G1230715"/>
    <x v="5"/>
    <s v="G2"/>
    <s v="S"/>
    <n v="85.44"/>
    <n v="85.44"/>
    <n v="10599.691999999999"/>
    <n v="44837.258000000002"/>
    <n v="55436.95"/>
    <n v="0"/>
    <n v="720"/>
    <n v="0"/>
    <m/>
    <m/>
    <x v="0"/>
    <s v="EANDESG1230715G2HI"/>
    <s v="ELECTROANDES-Empresa de Electricidad de los Andes S.A."/>
    <x v="72"/>
    <x v="72"/>
    <s v="CH Cheves"/>
    <x v="235"/>
    <s v="HI"/>
    <x v="5"/>
    <x v="37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55436.95"/>
    <n v="55.436949999999996"/>
    <m/>
    <n v="7.12"/>
    <n v="7.12"/>
    <n v="0"/>
    <n v="0"/>
    <n v="89"/>
    <s v="BASE DE DATOS"/>
    <m/>
  </r>
  <r>
    <s v="24"/>
    <x v="3"/>
    <s v="EANDES"/>
    <s v="PP104093"/>
    <s v="PP104093"/>
    <x v="5"/>
    <s v="G1"/>
    <s v="S"/>
    <n v="22.065000000000001"/>
    <n v="22.065000000000001"/>
    <n v="2752.5940000000001"/>
    <n v="12083.516"/>
    <n v="14836.11"/>
    <n v="0"/>
    <n v="720"/>
    <n v="0"/>
    <m/>
    <m/>
    <x v="0"/>
    <s v="EANDESPP104093G1HI"/>
    <s v="ELECTROANDES-Empresa de Electricidad de los Andes S.A."/>
    <x v="72"/>
    <x v="72"/>
    <s v="CH Yaupi"/>
    <x v="236"/>
    <s v="HI"/>
    <x v="5"/>
    <x v="36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4836.11"/>
    <n v="14.836110000000001"/>
    <m/>
    <n v="1.8387500000000001"/>
    <n v="1.8387500000000001"/>
    <n v="0"/>
    <n v="0"/>
    <n v="89"/>
    <s v="BASE DE DATOS"/>
    <m/>
  </r>
  <r>
    <s v="24"/>
    <x v="3"/>
    <s v="EANDES"/>
    <s v="PP104093"/>
    <s v="PP104093"/>
    <x v="5"/>
    <s v="G2"/>
    <s v="S"/>
    <n v="23.23"/>
    <n v="23.23"/>
    <n v="2823.8310000000001"/>
    <n v="12430.421"/>
    <n v="15254.252"/>
    <n v="0"/>
    <n v="720"/>
    <n v="0"/>
    <m/>
    <m/>
    <x v="0"/>
    <s v="EANDESPP104093G2HI"/>
    <s v="ELECTROANDES-Empresa de Electricidad de los Andes S.A."/>
    <x v="72"/>
    <x v="72"/>
    <s v="CH Yaupi"/>
    <x v="236"/>
    <s v="HI"/>
    <x v="5"/>
    <x v="37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5254.252"/>
    <n v="15.254252000000001"/>
    <m/>
    <n v="1.9358333333333333"/>
    <n v="1.9358333333333333"/>
    <n v="0"/>
    <n v="0"/>
    <n v="89"/>
    <s v="BASE DE DATOS"/>
    <m/>
  </r>
  <r>
    <s v="24"/>
    <x v="3"/>
    <s v="EANDES"/>
    <s v="PP104093"/>
    <s v="PP104093"/>
    <x v="5"/>
    <s v="G3"/>
    <s v="S"/>
    <n v="23.155000000000001"/>
    <n v="23.155000000000001"/>
    <n v="2755.2269999999999"/>
    <n v="12134.486000000001"/>
    <n v="14889.713"/>
    <n v="0"/>
    <n v="720"/>
    <n v="0"/>
    <m/>
    <m/>
    <x v="0"/>
    <s v="EANDESPP104093G3HI"/>
    <s v="ELECTROANDES-Empresa de Electricidad de los Andes S.A."/>
    <x v="72"/>
    <x v="72"/>
    <s v="CH Yaupi"/>
    <x v="236"/>
    <s v="HI"/>
    <x v="5"/>
    <x v="258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4889.713"/>
    <n v="14.889713"/>
    <m/>
    <n v="1.9295833333333334"/>
    <n v="1.9295833333333334"/>
    <n v="0"/>
    <n v="0"/>
    <n v="89"/>
    <s v="BASE DE DATOS"/>
    <m/>
  </r>
  <r>
    <s v="24"/>
    <x v="3"/>
    <s v="EANDES"/>
    <s v="PP104093"/>
    <s v="PP104093"/>
    <x v="5"/>
    <s v="G4"/>
    <s v="S"/>
    <n v="22.66"/>
    <n v="22.66"/>
    <n v="2742.2829999999999"/>
    <n v="12061.296"/>
    <n v="14803.579"/>
    <n v="0"/>
    <n v="720"/>
    <n v="0"/>
    <m/>
    <m/>
    <x v="0"/>
    <s v="EANDESPP104093G4HI"/>
    <s v="ELECTROANDES-Empresa de Electricidad de los Andes S.A."/>
    <x v="72"/>
    <x v="72"/>
    <s v="CH Yaupi"/>
    <x v="236"/>
    <s v="HI"/>
    <x v="5"/>
    <x v="332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4803.579"/>
    <n v="14.803578999999999"/>
    <m/>
    <n v="1.8883333333333334"/>
    <n v="1.8883333333333334"/>
    <n v="0"/>
    <n v="0"/>
    <n v="89"/>
    <s v="BASE DE DATOS"/>
    <m/>
  </r>
  <r>
    <s v="24"/>
    <x v="3"/>
    <s v="EANDES"/>
    <s v="PP104093"/>
    <s v="PP104093"/>
    <x v="5"/>
    <s v="G5"/>
    <s v="S"/>
    <n v="22.576000000000001"/>
    <n v="22.576000000000001"/>
    <n v="2749.7689999999998"/>
    <n v="12097.61"/>
    <n v="14847.379000000001"/>
    <n v="0"/>
    <n v="720"/>
    <n v="0"/>
    <m/>
    <m/>
    <x v="0"/>
    <s v="EANDESPP104093G5HI"/>
    <s v="ELECTROANDES-Empresa de Electricidad de los Andes S.A."/>
    <x v="72"/>
    <x v="72"/>
    <s v="CH Yaupi"/>
    <x v="236"/>
    <s v="HI"/>
    <x v="5"/>
    <x v="333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4847.379000000001"/>
    <n v="14.847379"/>
    <m/>
    <n v="1.8813333333333333"/>
    <n v="1.8813333333333333"/>
    <n v="0"/>
    <n v="0"/>
    <n v="89"/>
    <s v="BASE DE DATOS"/>
    <m/>
  </r>
  <r>
    <s v="24"/>
    <x v="3"/>
    <s v="EANDES"/>
    <s v="PP101093"/>
    <s v="PP101093"/>
    <x v="5"/>
    <s v="G1"/>
    <s v="S"/>
    <n v="13.6"/>
    <n v="12.082000000000001"/>
    <n v="1380.6030000000001"/>
    <n v="6163.777"/>
    <n v="7544.38"/>
    <n v="0"/>
    <n v="720"/>
    <n v="0"/>
    <m/>
    <m/>
    <x v="0"/>
    <s v="EANDESPP101093G1HI"/>
    <s v="ELECTROANDES-Empresa de Electricidad de los Andes S.A."/>
    <x v="72"/>
    <x v="72"/>
    <s v="CH Malpaso"/>
    <x v="237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7544.38"/>
    <n v="7.5443800000000003"/>
    <m/>
    <n v="1.1333333333333333"/>
    <n v="1.0068333333333335"/>
    <n v="0"/>
    <n v="0"/>
    <n v="89"/>
    <s v="BASE DE DATOS"/>
    <m/>
  </r>
  <r>
    <s v="24"/>
    <x v="3"/>
    <s v="EANDES"/>
    <s v="PP101093"/>
    <s v="PP101093"/>
    <x v="5"/>
    <s v="G2"/>
    <s v="S"/>
    <n v="13.6"/>
    <n v="12.779"/>
    <n v="1399.864"/>
    <n v="6238.3469999999998"/>
    <n v="7638.2110000000002"/>
    <n v="0"/>
    <n v="720"/>
    <n v="0"/>
    <m/>
    <m/>
    <x v="0"/>
    <s v="EANDESPP101093G2HI"/>
    <s v="ELECTROANDES-Empresa de Electricidad de los Andes S.A."/>
    <x v="72"/>
    <x v="72"/>
    <s v="CH Malpaso"/>
    <x v="237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7638.2110000000002"/>
    <n v="7.6382110000000001"/>
    <m/>
    <n v="1.1333333333333333"/>
    <n v="1.0649166666666667"/>
    <n v="0"/>
    <n v="-9.0949470177292824E-13"/>
    <n v="89"/>
    <s v="BASE DE DATOS"/>
    <m/>
  </r>
  <r>
    <s v="24"/>
    <x v="3"/>
    <s v="EANDES"/>
    <s v="PP101093"/>
    <s v="PP101093"/>
    <x v="5"/>
    <s v="G3"/>
    <s v="S"/>
    <n v="13.6"/>
    <n v="11.234"/>
    <n v="1321.124"/>
    <n v="5895.61"/>
    <n v="7216.7340000000004"/>
    <n v="0"/>
    <n v="720"/>
    <n v="0"/>
    <m/>
    <m/>
    <x v="0"/>
    <s v="EANDESPP101093G3HI"/>
    <s v="ELECTROANDES-Empresa de Electricidad de los Andes S.A."/>
    <x v="72"/>
    <x v="72"/>
    <s v="CH Malpaso"/>
    <x v="237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7216.7340000000004"/>
    <n v="7.2167340000000006"/>
    <m/>
    <n v="1.1333333333333333"/>
    <n v="0.9361666666666667"/>
    <n v="0"/>
    <n v="-9.0949470177292824E-13"/>
    <n v="89"/>
    <s v="BASE DE DATOS"/>
    <m/>
  </r>
  <r>
    <s v="24"/>
    <x v="3"/>
    <s v="EANDES"/>
    <s v="PP101093"/>
    <s v="PP101093"/>
    <x v="5"/>
    <s v="G4"/>
    <s v="S"/>
    <n v="13.6"/>
    <n v="11.926"/>
    <n v="1372.7650000000001"/>
    <n v="6129.5749999999998"/>
    <n v="7502.34"/>
    <n v="0"/>
    <n v="720"/>
    <n v="0"/>
    <m/>
    <m/>
    <x v="0"/>
    <s v="EANDESPP101093G4HI"/>
    <s v="ELECTROANDES-Empresa de Electricidad de los Andes S.A."/>
    <x v="72"/>
    <x v="72"/>
    <s v="CH Malpaso"/>
    <x v="237"/>
    <s v="HI"/>
    <x v="5"/>
    <x v="332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7502.34"/>
    <n v="7.5023400000000002"/>
    <m/>
    <n v="1.1333333333333333"/>
    <n v="0.99383333333333335"/>
    <n v="0"/>
    <n v="0"/>
    <n v="89"/>
    <s v="BASE DE DATOS"/>
    <m/>
  </r>
  <r>
    <s v="24"/>
    <x v="3"/>
    <s v="EANDES"/>
    <s v="PP102093"/>
    <s v="PP102093"/>
    <x v="5"/>
    <s v="G1"/>
    <s v="S"/>
    <n v="3"/>
    <n v="3.1429999999999998"/>
    <n v="213.12899999999999"/>
    <n v="923.14400000000001"/>
    <n v="1136.2729999999999"/>
    <n v="0"/>
    <n v="720"/>
    <n v="0"/>
    <m/>
    <m/>
    <x v="0"/>
    <s v="EANDESPP102093G1HI"/>
    <s v="ELECTROANDES-Empresa de Electricidad de los Andes S.A."/>
    <x v="72"/>
    <x v="72"/>
    <s v="CH Oroya"/>
    <x v="238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136.2729999999999"/>
    <n v="1.1362729999999999"/>
    <m/>
    <n v="0.25"/>
    <n v="0.26191666666666663"/>
    <n v="0"/>
    <n v="0"/>
    <n v="89"/>
    <s v="BASE DE DATOS"/>
    <m/>
  </r>
  <r>
    <s v="24"/>
    <x v="3"/>
    <s v="EANDES"/>
    <s v="PP102093"/>
    <s v="PP102093"/>
    <x v="5"/>
    <s v="G2"/>
    <s v="S"/>
    <n v="3"/>
    <n v="3.165"/>
    <n v="224.79900000000001"/>
    <n v="951.68299999999999"/>
    <n v="1176.482"/>
    <n v="0"/>
    <n v="720"/>
    <n v="0"/>
    <m/>
    <m/>
    <x v="0"/>
    <s v="EANDESPP102093G2HI"/>
    <s v="ELECTROANDES-Empresa de Electricidad de los Andes S.A."/>
    <x v="72"/>
    <x v="72"/>
    <s v="CH Oroya"/>
    <x v="238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176.482"/>
    <n v="1.176482"/>
    <m/>
    <n v="0.25"/>
    <n v="0.26374999999999998"/>
    <n v="0"/>
    <n v="0"/>
    <n v="89"/>
    <s v="BASE DE DATOS"/>
    <m/>
  </r>
  <r>
    <s v="24"/>
    <x v="3"/>
    <s v="EANDES"/>
    <s v="PP102093"/>
    <s v="PP102093"/>
    <x v="5"/>
    <s v="G3"/>
    <s v="S"/>
    <n v="3"/>
    <n v="3.1720000000000002"/>
    <n v="239.69200000000001"/>
    <n v="1025.701"/>
    <n v="1265.393"/>
    <n v="0"/>
    <n v="720"/>
    <n v="0"/>
    <m/>
    <m/>
    <x v="0"/>
    <s v="EANDESPP102093G3HI"/>
    <s v="ELECTROANDES-Empresa de Electricidad de los Andes S.A."/>
    <x v="72"/>
    <x v="72"/>
    <s v="CH Oroya"/>
    <x v="238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265.393"/>
    <n v="1.265393"/>
    <m/>
    <n v="0.25"/>
    <n v="0.26433333333333336"/>
    <n v="0"/>
    <n v="0"/>
    <n v="89"/>
    <s v="BASE DE DATOS"/>
    <m/>
  </r>
  <r>
    <s v="24"/>
    <x v="3"/>
    <s v="EANDES"/>
    <s v="PP103093"/>
    <s v="PP103093"/>
    <x v="5"/>
    <s v="G1"/>
    <s v="S"/>
    <n v="3"/>
    <n v="3.1859999999999999"/>
    <n v="337.39800000000002"/>
    <n v="1549.2650000000001"/>
    <n v="1886.663"/>
    <n v="0"/>
    <n v="720"/>
    <n v="0"/>
    <m/>
    <m/>
    <x v="0"/>
    <s v="EANDESPP103093G1HI"/>
    <s v="ELECTROANDES-Empresa de Electricidad de los Andes S.A."/>
    <x v="72"/>
    <x v="72"/>
    <s v="CH Pachachaca"/>
    <x v="239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886.663"/>
    <n v="1.886663"/>
    <m/>
    <n v="0.25"/>
    <n v="0.26550000000000001"/>
    <n v="0"/>
    <n v="0"/>
    <n v="89"/>
    <s v="BASE DE DATOS"/>
    <m/>
  </r>
  <r>
    <s v="24"/>
    <x v="3"/>
    <s v="EANDES"/>
    <s v="PP103093"/>
    <s v="PP103093"/>
    <x v="5"/>
    <s v="G2"/>
    <s v="S"/>
    <n v="3"/>
    <n v="3.31"/>
    <n v="338.35599999999999"/>
    <n v="1552.223"/>
    <n v="1890.579"/>
    <n v="0"/>
    <n v="720"/>
    <n v="0"/>
    <m/>
    <m/>
    <x v="0"/>
    <s v="EANDESPP103093G2HI"/>
    <s v="ELECTROANDES-Empresa de Electricidad de los Andes S.A."/>
    <x v="72"/>
    <x v="72"/>
    <s v="CH Pachachaca"/>
    <x v="239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890.579"/>
    <n v="1.890579"/>
    <m/>
    <n v="0.25"/>
    <n v="0.27583333333333332"/>
    <n v="0"/>
    <n v="0"/>
    <n v="89"/>
    <s v="BASE DE DATOS"/>
    <m/>
  </r>
  <r>
    <s v="24"/>
    <x v="3"/>
    <s v="EANDES"/>
    <s v="PP103093"/>
    <s v="PP103093"/>
    <x v="5"/>
    <s v="G3"/>
    <s v="S"/>
    <n v="3"/>
    <n v="3.1539999999999999"/>
    <n v="333.34399999999999"/>
    <n v="1531.204"/>
    <n v="1864.548"/>
    <n v="0"/>
    <n v="720"/>
    <n v="0"/>
    <m/>
    <m/>
    <x v="0"/>
    <s v="EANDESPP103093G3HI"/>
    <s v="ELECTROANDES-Empresa de Electricidad de los Andes S.A."/>
    <x v="72"/>
    <x v="72"/>
    <s v="CH Pachachaca"/>
    <x v="239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864.548"/>
    <n v="1.8645480000000001"/>
    <m/>
    <n v="0.25"/>
    <n v="0.26283333333333331"/>
    <n v="0"/>
    <n v="0"/>
    <n v="89"/>
    <s v="BASE DE DATOS"/>
    <m/>
  </r>
  <r>
    <s v="24"/>
    <x v="3"/>
    <s v="EANDES"/>
    <s v="11014493"/>
    <s v="11014493"/>
    <x v="5"/>
    <s v="1"/>
    <s v="S"/>
    <n v="19.8"/>
    <n v="21.434999999999999"/>
    <n v="2988.8159999999998"/>
    <n v="11890.816000000001"/>
    <n v="14879.632"/>
    <n v="0"/>
    <n v="720"/>
    <n v="0"/>
    <m/>
    <m/>
    <x v="0"/>
    <s v="EANDES110144931HI"/>
    <s v="ELECTROANDES-Empresa de Electricidad de los Andes S.A."/>
    <x v="72"/>
    <x v="72"/>
    <s v="CH Cahua"/>
    <x v="240"/>
    <s v="HI"/>
    <x v="5"/>
    <x v="16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4879.632"/>
    <n v="14.879631999999999"/>
    <m/>
    <n v="1.6500000000000001"/>
    <n v="1.7862499999999999"/>
    <n v="0"/>
    <n v="1.8189894035458565E-12"/>
    <n v="89"/>
    <s v="BASE DE DATOS"/>
    <m/>
  </r>
  <r>
    <s v="24"/>
    <x v="3"/>
    <s v="EANDES"/>
    <s v="11014493"/>
    <s v="11014493"/>
    <x v="5"/>
    <s v="2"/>
    <s v="S"/>
    <n v="19.8"/>
    <n v="21.678999999999998"/>
    <n v="2953.2719999999999"/>
    <n v="11707.653"/>
    <n v="14660.924999999999"/>
    <n v="0"/>
    <n v="720"/>
    <n v="0"/>
    <m/>
    <m/>
    <x v="0"/>
    <s v="EANDES110144932HI"/>
    <s v="ELECTROANDES-Empresa de Electricidad de los Andes S.A."/>
    <x v="72"/>
    <x v="72"/>
    <s v="CH Cahua"/>
    <x v="240"/>
    <s v="HI"/>
    <x v="5"/>
    <x v="17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4660.924999999999"/>
    <n v="14.660924999999999"/>
    <m/>
    <n v="1.6500000000000001"/>
    <n v="1.8065833333333332"/>
    <n v="0"/>
    <n v="0"/>
    <n v="89"/>
    <s v="BASE DE DATOS"/>
    <m/>
  </r>
  <r>
    <s v="24"/>
    <x v="3"/>
    <s v="EANDES"/>
    <s v="11051295"/>
    <s v="11051295"/>
    <x v="5"/>
    <s v="1"/>
    <s v="S"/>
    <n v="17"/>
    <n v="19.074000000000002"/>
    <n v="1361.481"/>
    <n v="4833.46"/>
    <n v="6194.9409999999998"/>
    <n v="0"/>
    <n v="720"/>
    <n v="0"/>
    <m/>
    <m/>
    <x v="0"/>
    <s v="EANDES110512951HI"/>
    <s v="ELECTROANDES-Empresa de Electricidad de los Andes S.A."/>
    <x v="72"/>
    <x v="72"/>
    <s v="CH Gallito Ciego"/>
    <x v="241"/>
    <s v="HI"/>
    <x v="5"/>
    <x v="16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6194.9409999999998"/>
    <n v="6.194941"/>
    <m/>
    <n v="1.4166666666666667"/>
    <n v="1.5895000000000001"/>
    <n v="0"/>
    <n v="0"/>
    <n v="89"/>
    <s v="BASE DE DATOS"/>
    <m/>
  </r>
  <r>
    <s v="24"/>
    <x v="3"/>
    <s v="EANDES"/>
    <s v="11051295"/>
    <s v="11051295"/>
    <x v="5"/>
    <s v="2"/>
    <s v="S"/>
    <n v="17"/>
    <n v="19.074000000000002"/>
    <n v="1388.5039999999999"/>
    <n v="3393.0970000000002"/>
    <n v="4781.6009999999997"/>
    <n v="0"/>
    <n v="720"/>
    <n v="0"/>
    <m/>
    <m/>
    <x v="0"/>
    <s v="EANDES110512952HI"/>
    <s v="ELECTROANDES-Empresa de Electricidad de los Andes S.A."/>
    <x v="72"/>
    <x v="72"/>
    <s v="CH Gallito Ciego"/>
    <x v="241"/>
    <s v="HI"/>
    <x v="5"/>
    <x v="17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4781.6009999999997"/>
    <n v="4.7816009999999993"/>
    <m/>
    <n v="1.4166666666666667"/>
    <n v="1.5895000000000001"/>
    <n v="0"/>
    <n v="9.0949470177292824E-13"/>
    <n v="89"/>
    <s v="BASE DE DATOS"/>
    <m/>
  </r>
  <r>
    <s v="24"/>
    <x v="3"/>
    <s v="EANDES"/>
    <s v="41097499"/>
    <s v="41097499"/>
    <x v="5"/>
    <s v="Pelton"/>
    <s v="S"/>
    <n v="0.28799999999999998"/>
    <n v="0.186"/>
    <n v="0"/>
    <n v="0"/>
    <n v="0"/>
    <n v="0"/>
    <n v="720"/>
    <n v="0"/>
    <m/>
    <m/>
    <x v="0"/>
    <s v="EANDES41097499PeltonHI"/>
    <s v="ELECTROANDES-Empresa de Electricidad de los Andes S.A."/>
    <x v="72"/>
    <x v="72"/>
    <s v="CH Huayllacho"/>
    <x v="242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2.3999999999999997E-2"/>
    <n v="1.55E-2"/>
    <n v="0"/>
    <n v="0"/>
    <n v="89"/>
    <s v="BASE DE DATOS"/>
    <m/>
  </r>
  <r>
    <s v="24"/>
    <x v="3"/>
    <s v="EANDES"/>
    <s v="31020193"/>
    <s v="31020193"/>
    <x v="5"/>
    <s v="Pelton"/>
    <s v="S"/>
    <n v="3.68"/>
    <n v="1.9330000000000001"/>
    <n v="400.476"/>
    <n v="1860.5550000000001"/>
    <n v="2261.0309999999999"/>
    <n v="0"/>
    <n v="720"/>
    <n v="0"/>
    <m/>
    <m/>
    <x v="0"/>
    <s v="EANDES31020193PeltonHI"/>
    <s v="ELECTROANDES-Empresa de Electricidad de los Andes S.A."/>
    <x v="72"/>
    <x v="72"/>
    <s v="CH Misapuquio"/>
    <x v="243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ONDESUYOS"/>
    <s v="CAYARANI"/>
    <n v="0"/>
    <x v="8"/>
    <n v="0"/>
    <x v="0"/>
    <x v="0"/>
    <x v="0"/>
    <s v="MWh"/>
    <n v="2261.0309999999999"/>
    <n v="2.261031"/>
    <m/>
    <n v="0.3066666666666667"/>
    <n v="0.16108333333333333"/>
    <n v="0"/>
    <n v="0"/>
    <n v="89"/>
    <s v="BASE DE DATOS"/>
    <m/>
  </r>
  <r>
    <s v="24"/>
    <x v="3"/>
    <s v="EANDES"/>
    <s v="33016493"/>
    <s v="33016493"/>
    <x v="5"/>
    <s v="Francis"/>
    <s v="S"/>
    <n v="0.624"/>
    <n v="0.57999999999999996"/>
    <n v="0"/>
    <n v="0"/>
    <n v="0"/>
    <n v="0"/>
    <n v="720"/>
    <n v="0"/>
    <m/>
    <m/>
    <x v="0"/>
    <s v="EANDES33016493FrancisHI"/>
    <s v="ELECTROANDES-Empresa de Electricidad de los Andes S.A."/>
    <x v="72"/>
    <x v="72"/>
    <s v="CH San Antonio"/>
    <x v="244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5.1999999999999998E-2"/>
    <n v="4.8333333333333332E-2"/>
    <n v="0"/>
    <n v="0"/>
    <n v="89"/>
    <s v="BASE DE DATOS"/>
    <m/>
  </r>
  <r>
    <s v="24"/>
    <x v="3"/>
    <s v="EANDES"/>
    <s v="41097599"/>
    <s v="41097599"/>
    <x v="5"/>
    <s v="Francis"/>
    <s v="S"/>
    <n v="0.52400000000000002"/>
    <n v="0.42199999999999999"/>
    <n v="0"/>
    <n v="0"/>
    <n v="0"/>
    <n v="0"/>
    <n v="720"/>
    <n v="0"/>
    <m/>
    <m/>
    <x v="0"/>
    <s v="EANDES41097599FrancisHI"/>
    <s v="ELECTROANDES-Empresa de Electricidad de los Andes S.A."/>
    <x v="72"/>
    <x v="72"/>
    <s v="CH San Ignacio"/>
    <x v="245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4.3666666666666666E-2"/>
    <n v="3.5166666666666666E-2"/>
    <n v="0"/>
    <n v="0"/>
    <n v="89"/>
    <s v="BASE DE DATOS"/>
    <m/>
  </r>
  <r>
    <s v="24"/>
    <x v="3"/>
    <s v="EANDES"/>
    <s v="1139028"/>
    <s v="1139028"/>
    <x v="5"/>
    <s v="CH2"/>
    <s v="S"/>
    <n v="0.44"/>
    <n v="0.45200000000000001"/>
    <n v="38.433"/>
    <n v="178.70400000000001"/>
    <n v="217.137"/>
    <n v="0"/>
    <n v="720"/>
    <n v="0"/>
    <m/>
    <m/>
    <x v="0"/>
    <s v="EANDES1139028CH2HI"/>
    <s v="ELECTROANDES-Empresa de Electricidad de los Andes S.A."/>
    <x v="72"/>
    <x v="72"/>
    <s v="CH Pariac"/>
    <x v="246"/>
    <s v="HI"/>
    <x v="5"/>
    <x v="334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217.137"/>
    <n v="0.217137"/>
    <m/>
    <n v="3.6666666666666667E-2"/>
    <n v="3.7666666666666668E-2"/>
    <n v="0"/>
    <n v="0"/>
    <n v="89"/>
    <s v="BASE DE DATOS"/>
    <m/>
  </r>
  <r>
    <s v="24"/>
    <x v="3"/>
    <s v="EANDES"/>
    <s v="1139028"/>
    <s v="1139028"/>
    <x v="5"/>
    <s v="CH2 G2"/>
    <s v="S"/>
    <n v="0.35499999999999998"/>
    <n v="0.34599999999999997"/>
    <n v="26.071999999999999"/>
    <n v="117.619"/>
    <n v="143.691"/>
    <n v="0"/>
    <n v="720"/>
    <n v="0"/>
    <m/>
    <m/>
    <x v="0"/>
    <s v="EANDES1139028CH2 G2HI"/>
    <s v="ELECTROANDES-Empresa de Electricidad de los Andes S.A."/>
    <x v="72"/>
    <x v="72"/>
    <s v="CH Pariac"/>
    <x v="246"/>
    <s v="HI"/>
    <x v="5"/>
    <x v="335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43.691"/>
    <n v="0.14369100000000001"/>
    <m/>
    <n v="2.9583333333333333E-2"/>
    <n v="2.8833333333333332E-2"/>
    <n v="0"/>
    <n v="0"/>
    <n v="89"/>
    <s v="BASE DE DATOS"/>
    <m/>
  </r>
  <r>
    <s v="24"/>
    <x v="3"/>
    <s v="EANDES"/>
    <s v="1139028"/>
    <s v="1139028"/>
    <x v="5"/>
    <s v="CH3 N"/>
    <s v="S"/>
    <n v="0.872"/>
    <n v="0.79600000000000004"/>
    <n v="81.423000000000002"/>
    <n v="372.226"/>
    <n v="453.649"/>
    <n v="0"/>
    <n v="720"/>
    <n v="0"/>
    <m/>
    <m/>
    <x v="0"/>
    <s v="EANDES1139028CH3 NHI"/>
    <s v="ELECTROANDES-Empresa de Electricidad de los Andes S.A."/>
    <x v="72"/>
    <x v="72"/>
    <s v="CH Pariac"/>
    <x v="246"/>
    <s v="HI"/>
    <x v="5"/>
    <x v="336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453.649"/>
    <n v="0.45364900000000002"/>
    <m/>
    <n v="7.2666666666666671E-2"/>
    <n v="6.6333333333333341E-2"/>
    <n v="0"/>
    <n v="0"/>
    <n v="89"/>
    <s v="BASE DE DATOS"/>
    <m/>
  </r>
  <r>
    <s v="24"/>
    <x v="3"/>
    <s v="EANDES"/>
    <s v="1139028"/>
    <s v="1139028"/>
    <x v="5"/>
    <s v="CH3 N G2"/>
    <s v="S"/>
    <n v="0.4"/>
    <n v="0.4"/>
    <n v="38.640999999999998"/>
    <n v="176.35"/>
    <n v="214.99100000000001"/>
    <n v="0"/>
    <n v="720"/>
    <n v="0"/>
    <m/>
    <m/>
    <x v="0"/>
    <s v="EANDES1139028CH3 N G2HI"/>
    <s v="ELECTROANDES-Empresa de Electricidad de los Andes S.A."/>
    <x v="72"/>
    <x v="72"/>
    <s v="CH Pariac"/>
    <x v="246"/>
    <s v="HI"/>
    <x v="5"/>
    <x v="337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214.99100000000001"/>
    <n v="0.21499100000000002"/>
    <m/>
    <n v="3.3333333333333333E-2"/>
    <n v="3.3333333333333333E-2"/>
    <n v="0"/>
    <n v="-2.8421709430404007E-14"/>
    <n v="89"/>
    <s v="BASE DE DATOS"/>
    <m/>
  </r>
  <r>
    <s v="24"/>
    <x v="3"/>
    <s v="EANDES"/>
    <s v="1139028"/>
    <s v="1139028"/>
    <x v="5"/>
    <s v="CH4 G-1"/>
    <s v="S"/>
    <n v="1.5"/>
    <n v="1.464"/>
    <n v="149.51"/>
    <n v="685.98900000000003"/>
    <n v="835.49900000000002"/>
    <n v="0"/>
    <n v="720"/>
    <n v="0"/>
    <m/>
    <m/>
    <x v="0"/>
    <s v="EANDES1139028CH4 G-1HI"/>
    <s v="ELECTROANDES-Empresa de Electricidad de los Andes S.A."/>
    <x v="72"/>
    <x v="72"/>
    <s v="CH Pariac"/>
    <x v="246"/>
    <s v="HI"/>
    <x v="5"/>
    <x v="338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835.49900000000002"/>
    <n v="0.83549899999999999"/>
    <m/>
    <n v="0.125"/>
    <n v="0.122"/>
    <n v="0"/>
    <n v="0"/>
    <n v="89"/>
    <s v="BASE DE DATOS"/>
    <m/>
  </r>
  <r>
    <s v="24"/>
    <x v="3"/>
    <s v="EANDES"/>
    <s v="1139028"/>
    <s v="1139028"/>
    <x v="5"/>
    <s v="CH4 G-2"/>
    <s v="S"/>
    <n v="1.5"/>
    <n v="1.492"/>
    <n v="155.69200000000001"/>
    <n v="704.89400000000001"/>
    <n v="860.58600000000001"/>
    <n v="0"/>
    <n v="720"/>
    <n v="0"/>
    <m/>
    <m/>
    <x v="0"/>
    <s v="EANDES1139028CH4 G-2HI"/>
    <s v="ELECTROANDES-Empresa de Electricidad de los Andes S.A."/>
    <x v="72"/>
    <x v="72"/>
    <s v="CH Pariac"/>
    <x v="246"/>
    <s v="HI"/>
    <x v="5"/>
    <x v="339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860.58600000000001"/>
    <n v="0.86058599999999996"/>
    <m/>
    <n v="0.125"/>
    <n v="0.12433333333333334"/>
    <n v="0"/>
    <n v="0"/>
    <n v="89"/>
    <s v="BASE DE DATOS"/>
    <m/>
  </r>
  <r>
    <s v="24"/>
    <x v="2"/>
    <s v="EANDES"/>
    <s v="G1230715"/>
    <s v="G1230715"/>
    <x v="5"/>
    <s v="G1"/>
    <s v="S"/>
    <n v="86.24"/>
    <n v="86.24"/>
    <n v="9661.7189999999991"/>
    <n v="47023.783000000003"/>
    <n v="56685.502"/>
    <n v="0"/>
    <n v="744"/>
    <n v="0"/>
    <m/>
    <m/>
    <x v="0"/>
    <s v="EANDESG1230715G1HI"/>
    <s v="ELECTROANDES-Empresa de Electricidad de los Andes S.A."/>
    <x v="72"/>
    <x v="72"/>
    <s v="CH Cheves"/>
    <x v="235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56685.502"/>
    <n v="56.685502"/>
    <m/>
    <n v="7.1866666666666665"/>
    <n v="7.1866666666666665"/>
    <n v="0"/>
    <n v="0"/>
    <n v="89"/>
    <s v="BASE DE DATOS"/>
    <m/>
  </r>
  <r>
    <s v="24"/>
    <x v="2"/>
    <s v="EANDES"/>
    <s v="G1230715"/>
    <s v="G1230715"/>
    <x v="5"/>
    <s v="G2"/>
    <s v="S"/>
    <n v="85.44"/>
    <n v="85.44"/>
    <n v="9805.02"/>
    <n v="47293.591999999997"/>
    <n v="57098.612000000001"/>
    <n v="0"/>
    <n v="744"/>
    <n v="0"/>
    <m/>
    <m/>
    <x v="0"/>
    <s v="EANDESG1230715G2HI"/>
    <s v="ELECTROANDES-Empresa de Electricidad de los Andes S.A."/>
    <x v="72"/>
    <x v="72"/>
    <s v="CH Cheves"/>
    <x v="235"/>
    <s v="HI"/>
    <x v="5"/>
    <x v="37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57098.612000000001"/>
    <n v="57.098612000000003"/>
    <m/>
    <n v="7.12"/>
    <n v="7.12"/>
    <n v="0"/>
    <n v="-7.2759576141834259E-12"/>
    <n v="89"/>
    <s v="BASE DE DATOS"/>
    <m/>
  </r>
  <r>
    <s v="24"/>
    <x v="2"/>
    <s v="EANDES"/>
    <s v="PP104093"/>
    <s v="PP104093"/>
    <x v="5"/>
    <s v="G1"/>
    <s v="S"/>
    <n v="22.065000000000001"/>
    <n v="22.065000000000001"/>
    <n v="2313.0509999999999"/>
    <n v="11341.743"/>
    <n v="13654.794"/>
    <n v="0"/>
    <n v="744"/>
    <n v="0"/>
    <m/>
    <m/>
    <x v="0"/>
    <s v="EANDESPP104093G1HI"/>
    <s v="ELECTROANDES-Empresa de Electricidad de los Andes S.A."/>
    <x v="72"/>
    <x v="72"/>
    <s v="CH Yaupi"/>
    <x v="236"/>
    <s v="HI"/>
    <x v="5"/>
    <x v="36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3654.794"/>
    <n v="13.654793999999999"/>
    <m/>
    <n v="1.8387500000000001"/>
    <n v="1.8387500000000001"/>
    <n v="0"/>
    <n v="0"/>
    <n v="89"/>
    <s v="BASE DE DATOS"/>
    <m/>
  </r>
  <r>
    <s v="24"/>
    <x v="2"/>
    <s v="EANDES"/>
    <s v="PP104093"/>
    <s v="PP104093"/>
    <x v="5"/>
    <s v="G2"/>
    <s v="S"/>
    <n v="23.23"/>
    <n v="23.23"/>
    <n v="2348.3429999999998"/>
    <n v="11518.072"/>
    <n v="13866.415000000001"/>
    <n v="0"/>
    <n v="744"/>
    <n v="0"/>
    <m/>
    <m/>
    <x v="0"/>
    <s v="EANDESPP104093G2HI"/>
    <s v="ELECTROANDES-Empresa de Electricidad de los Andes S.A."/>
    <x v="72"/>
    <x v="72"/>
    <s v="CH Yaupi"/>
    <x v="236"/>
    <s v="HI"/>
    <x v="5"/>
    <x v="37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3866.415000000001"/>
    <n v="13.866415000000002"/>
    <m/>
    <n v="1.9358333333333333"/>
    <n v="1.9358333333333333"/>
    <n v="0"/>
    <n v="0"/>
    <n v="89"/>
    <s v="BASE DE DATOS"/>
    <m/>
  </r>
  <r>
    <s v="24"/>
    <x v="2"/>
    <s v="EANDES"/>
    <s v="PP104093"/>
    <s v="PP104093"/>
    <x v="5"/>
    <s v="G3"/>
    <s v="S"/>
    <n v="23.155000000000001"/>
    <n v="23.155000000000001"/>
    <n v="2315.4470000000001"/>
    <n v="11385.623"/>
    <n v="13701.07"/>
    <n v="0"/>
    <n v="744"/>
    <n v="0"/>
    <m/>
    <m/>
    <x v="0"/>
    <s v="EANDESPP104093G3HI"/>
    <s v="ELECTROANDES-Empresa de Electricidad de los Andes S.A."/>
    <x v="72"/>
    <x v="72"/>
    <s v="CH Yaupi"/>
    <x v="236"/>
    <s v="HI"/>
    <x v="5"/>
    <x v="258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3701.07"/>
    <n v="13.70107"/>
    <m/>
    <n v="1.9295833333333334"/>
    <n v="1.9295833333333334"/>
    <n v="0"/>
    <n v="0"/>
    <n v="89"/>
    <s v="BASE DE DATOS"/>
    <m/>
  </r>
  <r>
    <s v="24"/>
    <x v="2"/>
    <s v="EANDES"/>
    <s v="PP104093"/>
    <s v="PP104093"/>
    <x v="5"/>
    <s v="G4"/>
    <s v="S"/>
    <n v="22.66"/>
    <n v="22.66"/>
    <n v="2287.2539999999999"/>
    <n v="11163.892"/>
    <n v="13451.146000000001"/>
    <n v="0"/>
    <n v="744"/>
    <n v="0"/>
    <m/>
    <m/>
    <x v="0"/>
    <s v="EANDESPP104093G4HI"/>
    <s v="ELECTROANDES-Empresa de Electricidad de los Andes S.A."/>
    <x v="72"/>
    <x v="72"/>
    <s v="CH Yaupi"/>
    <x v="236"/>
    <s v="HI"/>
    <x v="5"/>
    <x v="332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3451.146000000001"/>
    <n v="13.451146000000001"/>
    <m/>
    <n v="1.8883333333333334"/>
    <n v="1.8883333333333334"/>
    <n v="0"/>
    <n v="0"/>
    <n v="89"/>
    <s v="BASE DE DATOS"/>
    <m/>
  </r>
  <r>
    <s v="24"/>
    <x v="2"/>
    <s v="EANDES"/>
    <s v="PP104093"/>
    <s v="PP104093"/>
    <x v="5"/>
    <s v="G5"/>
    <s v="S"/>
    <n v="22.576000000000001"/>
    <n v="22.576000000000001"/>
    <n v="2268.674"/>
    <n v="11190.148999999999"/>
    <n v="13458.823"/>
    <n v="0"/>
    <n v="744"/>
    <n v="0"/>
    <m/>
    <m/>
    <x v="0"/>
    <s v="EANDESPP104093G5HI"/>
    <s v="ELECTROANDES-Empresa de Electricidad de los Andes S.A."/>
    <x v="72"/>
    <x v="72"/>
    <s v="CH Yaupi"/>
    <x v="236"/>
    <s v="HI"/>
    <x v="5"/>
    <x v="333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3458.823"/>
    <n v="13.458823000000001"/>
    <m/>
    <n v="1.8813333333333333"/>
    <n v="1.8813333333333333"/>
    <n v="0"/>
    <n v="0"/>
    <n v="89"/>
    <s v="BASE DE DATOS"/>
    <m/>
  </r>
  <r>
    <s v="24"/>
    <x v="2"/>
    <s v="EANDES"/>
    <s v="PP101093"/>
    <s v="PP101093"/>
    <x v="5"/>
    <s v="G1"/>
    <s v="S"/>
    <n v="13.6"/>
    <n v="12.082000000000001"/>
    <n v="1424.4359999999999"/>
    <n v="7045.1859999999997"/>
    <n v="8469.6219999999994"/>
    <n v="0"/>
    <n v="744"/>
    <n v="0"/>
    <m/>
    <m/>
    <x v="0"/>
    <s v="EANDESPP101093G1HI"/>
    <s v="ELECTROANDES-Empresa de Electricidad de los Andes S.A."/>
    <x v="72"/>
    <x v="72"/>
    <s v="CH Malpaso"/>
    <x v="237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8469.6219999999994"/>
    <n v="8.4696219999999993"/>
    <m/>
    <n v="1.1333333333333333"/>
    <n v="1.0068333333333335"/>
    <n v="0"/>
    <n v="0"/>
    <n v="89"/>
    <s v="BASE DE DATOS"/>
    <m/>
  </r>
  <r>
    <s v="24"/>
    <x v="2"/>
    <s v="EANDES"/>
    <s v="PP101093"/>
    <s v="PP101093"/>
    <x v="5"/>
    <s v="G2"/>
    <s v="S"/>
    <n v="13.6"/>
    <n v="12.779"/>
    <n v="1403.79"/>
    <n v="6934.3339999999998"/>
    <n v="8338.1239999999998"/>
    <n v="0"/>
    <n v="744"/>
    <n v="0"/>
    <m/>
    <m/>
    <x v="0"/>
    <s v="EANDESPP101093G2HI"/>
    <s v="ELECTROANDES-Empresa de Electricidad de los Andes S.A."/>
    <x v="72"/>
    <x v="72"/>
    <s v="CH Malpaso"/>
    <x v="237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8338.1239999999998"/>
    <n v="8.3381240000000005"/>
    <m/>
    <n v="1.1333333333333333"/>
    <n v="1.0649166666666667"/>
    <n v="0"/>
    <n v="0"/>
    <n v="89"/>
    <s v="BASE DE DATOS"/>
    <m/>
  </r>
  <r>
    <s v="24"/>
    <x v="2"/>
    <s v="EANDES"/>
    <s v="PP101093"/>
    <s v="PP101093"/>
    <x v="5"/>
    <s v="G3"/>
    <s v="S"/>
    <n v="13.6"/>
    <n v="11.234"/>
    <n v="1296.7090000000001"/>
    <n v="6339.3289999999997"/>
    <n v="7636.0379999999996"/>
    <n v="0"/>
    <n v="744"/>
    <n v="0"/>
    <m/>
    <m/>
    <x v="0"/>
    <s v="EANDESPP101093G3HI"/>
    <s v="ELECTROANDES-Empresa de Electricidad de los Andes S.A."/>
    <x v="72"/>
    <x v="72"/>
    <s v="CH Malpaso"/>
    <x v="237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7636.0379999999996"/>
    <n v="7.6360379999999992"/>
    <m/>
    <n v="1.1333333333333333"/>
    <n v="0.9361666666666667"/>
    <n v="0"/>
    <n v="0"/>
    <n v="89"/>
    <s v="BASE DE DATOS"/>
    <m/>
  </r>
  <r>
    <s v="24"/>
    <x v="2"/>
    <s v="EANDES"/>
    <s v="PP101093"/>
    <s v="PP101093"/>
    <x v="5"/>
    <s v="G4"/>
    <s v="S"/>
    <n v="13.6"/>
    <n v="11.926"/>
    <n v="1337.414"/>
    <n v="6651.5020000000004"/>
    <n v="7988.9160000000002"/>
    <n v="0"/>
    <n v="744"/>
    <n v="0"/>
    <m/>
    <m/>
    <x v="0"/>
    <s v="EANDESPP101093G4HI"/>
    <s v="ELECTROANDES-Empresa de Electricidad de los Andes S.A."/>
    <x v="72"/>
    <x v="72"/>
    <s v="CH Malpaso"/>
    <x v="237"/>
    <s v="HI"/>
    <x v="5"/>
    <x v="332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7988.9160000000002"/>
    <n v="7.9889160000000006"/>
    <m/>
    <n v="1.1333333333333333"/>
    <n v="0.99383333333333335"/>
    <n v="0"/>
    <n v="0"/>
    <n v="89"/>
    <s v="BASE DE DATOS"/>
    <m/>
  </r>
  <r>
    <s v="24"/>
    <x v="2"/>
    <s v="EANDES"/>
    <s v="PP102093"/>
    <s v="PP102093"/>
    <x v="5"/>
    <s v="G1"/>
    <s v="S"/>
    <n v="3"/>
    <n v="3.1429999999999998"/>
    <n v="104.33199999999999"/>
    <n v="321.44600000000003"/>
    <n v="425.77800000000002"/>
    <n v="0"/>
    <n v="744"/>
    <n v="0"/>
    <m/>
    <m/>
    <x v="0"/>
    <s v="EANDESPP102093G1HI"/>
    <s v="ELECTROANDES-Empresa de Electricidad de los Andes S.A."/>
    <x v="72"/>
    <x v="72"/>
    <s v="CH Oroya"/>
    <x v="238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425.77800000000002"/>
    <n v="0.42577800000000005"/>
    <m/>
    <n v="0.25"/>
    <n v="0.26191666666666663"/>
    <n v="0"/>
    <n v="0"/>
    <n v="89"/>
    <s v="BASE DE DATOS"/>
    <m/>
  </r>
  <r>
    <s v="24"/>
    <x v="2"/>
    <s v="EANDES"/>
    <s v="PP102093"/>
    <s v="PP102093"/>
    <x v="5"/>
    <s v="G2"/>
    <s v="S"/>
    <n v="3"/>
    <n v="3.165"/>
    <n v="104.105"/>
    <n v="307.84199999999998"/>
    <n v="411.947"/>
    <n v="0"/>
    <n v="744"/>
    <n v="0"/>
    <m/>
    <m/>
    <x v="0"/>
    <s v="EANDESPP102093G2HI"/>
    <s v="ELECTROANDES-Empresa de Electricidad de los Andes S.A."/>
    <x v="72"/>
    <x v="72"/>
    <s v="CH Oroya"/>
    <x v="238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411.947"/>
    <n v="0.41194700000000001"/>
    <m/>
    <n v="0.25"/>
    <n v="0.26374999999999998"/>
    <n v="0"/>
    <n v="0"/>
    <n v="89"/>
    <s v="BASE DE DATOS"/>
    <m/>
  </r>
  <r>
    <s v="24"/>
    <x v="2"/>
    <s v="EANDES"/>
    <s v="PP102093"/>
    <s v="PP102093"/>
    <x v="5"/>
    <s v="G3"/>
    <s v="S"/>
    <n v="3"/>
    <n v="3.1720000000000002"/>
    <n v="113.131"/>
    <n v="343.9"/>
    <n v="457.03100000000001"/>
    <n v="0"/>
    <n v="744"/>
    <n v="0"/>
    <m/>
    <m/>
    <x v="0"/>
    <s v="EANDESPP102093G3HI"/>
    <s v="ELECTROANDES-Empresa de Electricidad de los Andes S.A."/>
    <x v="72"/>
    <x v="72"/>
    <s v="CH Oroya"/>
    <x v="238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457.03100000000001"/>
    <n v="0.45703100000000002"/>
    <m/>
    <n v="0.25"/>
    <n v="0.26433333333333336"/>
    <n v="0"/>
    <n v="-5.6843418860808015E-14"/>
    <n v="89"/>
    <s v="BASE DE DATOS"/>
    <m/>
  </r>
  <r>
    <s v="24"/>
    <x v="2"/>
    <s v="EANDES"/>
    <s v="PP103093"/>
    <s v="PP103093"/>
    <x v="5"/>
    <s v="G1"/>
    <s v="S"/>
    <n v="3"/>
    <n v="3.1859999999999999"/>
    <n v="364.928"/>
    <n v="1806.4169999999999"/>
    <n v="2171.3449999999998"/>
    <n v="0"/>
    <n v="744"/>
    <n v="0"/>
    <m/>
    <m/>
    <x v="0"/>
    <s v="EANDESPP103093G1HI"/>
    <s v="ELECTROANDES-Empresa de Electricidad de los Andes S.A."/>
    <x v="72"/>
    <x v="72"/>
    <s v="CH Pachachaca"/>
    <x v="239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2171.3449999999998"/>
    <n v="2.1713449999999996"/>
    <m/>
    <n v="0.25"/>
    <n v="0.26550000000000001"/>
    <n v="0"/>
    <n v="0"/>
    <n v="89"/>
    <s v="BASE DE DATOS"/>
    <m/>
  </r>
  <r>
    <s v="24"/>
    <x v="2"/>
    <s v="EANDES"/>
    <s v="PP103093"/>
    <s v="PP103093"/>
    <x v="5"/>
    <s v="G2"/>
    <s v="S"/>
    <n v="3"/>
    <n v="3.31"/>
    <n v="363.53399999999999"/>
    <n v="1801.9590000000001"/>
    <n v="2165.4929999999999"/>
    <n v="0"/>
    <n v="744"/>
    <n v="0"/>
    <m/>
    <m/>
    <x v="0"/>
    <s v="EANDESPP103093G2HI"/>
    <s v="ELECTROANDES-Empresa de Electricidad de los Andes S.A."/>
    <x v="72"/>
    <x v="72"/>
    <s v="CH Pachachaca"/>
    <x v="239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2165.4929999999999"/>
    <n v="2.1654930000000001"/>
    <m/>
    <n v="0.25"/>
    <n v="0.27583333333333332"/>
    <n v="0"/>
    <n v="0"/>
    <n v="89"/>
    <s v="BASE DE DATOS"/>
    <m/>
  </r>
  <r>
    <s v="24"/>
    <x v="2"/>
    <s v="EANDES"/>
    <s v="PP103093"/>
    <s v="PP103093"/>
    <x v="5"/>
    <s v="G3"/>
    <s v="S"/>
    <n v="3"/>
    <n v="3.1539999999999999"/>
    <n v="358.08800000000002"/>
    <n v="1778.8530000000001"/>
    <n v="2136.9409999999998"/>
    <n v="0"/>
    <n v="744"/>
    <n v="0"/>
    <m/>
    <m/>
    <x v="0"/>
    <s v="EANDESPP103093G3HI"/>
    <s v="ELECTROANDES-Empresa de Electricidad de los Andes S.A."/>
    <x v="72"/>
    <x v="72"/>
    <s v="CH Pachachaca"/>
    <x v="239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2136.9409999999998"/>
    <n v="2.1369409999999998"/>
    <m/>
    <n v="0.25"/>
    <n v="0.26283333333333331"/>
    <n v="0"/>
    <n v="4.5474735088646412E-13"/>
    <n v="89"/>
    <s v="BASE DE DATOS"/>
    <m/>
  </r>
  <r>
    <s v="24"/>
    <x v="2"/>
    <s v="EANDES"/>
    <s v="11014493"/>
    <s v="11014493"/>
    <x v="5"/>
    <s v="1"/>
    <s v="S"/>
    <n v="19.8"/>
    <n v="21.434999999999999"/>
    <n v="847.32799999999997"/>
    <n v="3210.0259999999998"/>
    <n v="4057.3539999999998"/>
    <n v="0"/>
    <n v="744"/>
    <n v="0"/>
    <m/>
    <m/>
    <x v="0"/>
    <s v="EANDES110144931HI"/>
    <s v="ELECTROANDES-Empresa de Electricidad de los Andes S.A."/>
    <x v="72"/>
    <x v="72"/>
    <s v="CH Cahua"/>
    <x v="240"/>
    <s v="HI"/>
    <x v="5"/>
    <x v="16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4057.3539999999998"/>
    <n v="4.0573540000000001"/>
    <m/>
    <n v="1.6500000000000001"/>
    <n v="1.7862499999999999"/>
    <n v="0"/>
    <n v="0"/>
    <n v="89"/>
    <s v="BASE DE DATOS"/>
    <m/>
  </r>
  <r>
    <s v="24"/>
    <x v="2"/>
    <s v="EANDES"/>
    <s v="11014493"/>
    <s v="11014493"/>
    <x v="5"/>
    <s v="2"/>
    <s v="S"/>
    <n v="19.8"/>
    <n v="21.678999999999998"/>
    <n v="1492.076"/>
    <n v="6111.59"/>
    <n v="7603.6660000000002"/>
    <n v="0"/>
    <n v="744"/>
    <n v="0"/>
    <m/>
    <m/>
    <x v="0"/>
    <s v="EANDES110144932HI"/>
    <s v="ELECTROANDES-Empresa de Electricidad de los Andes S.A."/>
    <x v="72"/>
    <x v="72"/>
    <s v="CH Cahua"/>
    <x v="240"/>
    <s v="HI"/>
    <x v="5"/>
    <x v="17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7603.6660000000002"/>
    <n v="7.6036660000000005"/>
    <m/>
    <n v="1.6500000000000001"/>
    <n v="1.8065833333333332"/>
    <n v="0"/>
    <n v="0"/>
    <n v="89"/>
    <s v="BASE DE DATOS"/>
    <m/>
  </r>
  <r>
    <s v="24"/>
    <x v="2"/>
    <s v="EANDES"/>
    <s v="11051295"/>
    <s v="11051295"/>
    <x v="5"/>
    <s v="1"/>
    <s v="S"/>
    <n v="17"/>
    <n v="19.074000000000002"/>
    <n v="1976.124"/>
    <n v="9425.6209999999992"/>
    <n v="11401.745000000001"/>
    <n v="0"/>
    <n v="744"/>
    <n v="0"/>
    <m/>
    <m/>
    <x v="0"/>
    <s v="EANDES110512951HI"/>
    <s v="ELECTROANDES-Empresa de Electricidad de los Andes S.A."/>
    <x v="72"/>
    <x v="72"/>
    <s v="CH Gallito Ciego"/>
    <x v="241"/>
    <s v="HI"/>
    <x v="5"/>
    <x v="16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11401.745000000001"/>
    <n v="11.401745"/>
    <m/>
    <n v="1.4166666666666667"/>
    <n v="1.5895000000000001"/>
    <n v="0"/>
    <n v="-1.8189894035458565E-12"/>
    <n v="89"/>
    <s v="BASE DE DATOS"/>
    <m/>
  </r>
  <r>
    <s v="24"/>
    <x v="2"/>
    <s v="EANDES"/>
    <s v="11051295"/>
    <s v="11051295"/>
    <x v="5"/>
    <s v="2"/>
    <s v="S"/>
    <n v="17"/>
    <n v="19.074000000000002"/>
    <n v="1974.5519999999999"/>
    <n v="9404.3940000000002"/>
    <n v="11378.946"/>
    <n v="0"/>
    <n v="744"/>
    <n v="0"/>
    <m/>
    <m/>
    <x v="0"/>
    <s v="EANDES110512952HI"/>
    <s v="ELECTROANDES-Empresa de Electricidad de los Andes S.A."/>
    <x v="72"/>
    <x v="72"/>
    <s v="CH Gallito Ciego"/>
    <x v="241"/>
    <s v="HI"/>
    <x v="5"/>
    <x v="17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11378.946"/>
    <n v="11.378945999999999"/>
    <m/>
    <n v="1.4166666666666667"/>
    <n v="1.5895000000000001"/>
    <n v="0"/>
    <n v="0"/>
    <n v="89"/>
    <s v="BASE DE DATOS"/>
    <m/>
  </r>
  <r>
    <s v="24"/>
    <x v="2"/>
    <s v="EANDES"/>
    <s v="41097499"/>
    <s v="41097499"/>
    <x v="5"/>
    <s v="Pelton"/>
    <s v="S"/>
    <n v="0.28799999999999998"/>
    <n v="0.186"/>
    <n v="0"/>
    <n v="0"/>
    <n v="0"/>
    <n v="0"/>
    <n v="744"/>
    <n v="0"/>
    <m/>
    <m/>
    <x v="0"/>
    <s v="EANDES41097499PeltonHI"/>
    <s v="ELECTROANDES-Empresa de Electricidad de los Andes S.A."/>
    <x v="72"/>
    <x v="72"/>
    <s v="CH Huayllacho"/>
    <x v="242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2.3999999999999997E-2"/>
    <n v="1.55E-2"/>
    <n v="0"/>
    <n v="0"/>
    <n v="89"/>
    <s v="BASE DE DATOS"/>
    <m/>
  </r>
  <r>
    <s v="24"/>
    <x v="2"/>
    <s v="EANDES"/>
    <s v="31020193"/>
    <s v="31020193"/>
    <x v="5"/>
    <s v="Pelton"/>
    <s v="S"/>
    <n v="3.68"/>
    <n v="1.9330000000000001"/>
    <n v="450.46899999999999"/>
    <n v="2259.2600000000002"/>
    <n v="2709.7289999999998"/>
    <n v="0"/>
    <n v="744"/>
    <n v="0"/>
    <m/>
    <m/>
    <x v="0"/>
    <s v="EANDES31020193PeltonHI"/>
    <s v="ELECTROANDES-Empresa de Electricidad de los Andes S.A."/>
    <x v="72"/>
    <x v="72"/>
    <s v="CH Misapuquio"/>
    <x v="243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ONDESUYOS"/>
    <s v="CAYARANI"/>
    <n v="0"/>
    <x v="8"/>
    <n v="0"/>
    <x v="0"/>
    <x v="0"/>
    <x v="0"/>
    <s v="MWh"/>
    <n v="2709.7289999999998"/>
    <n v="2.7097289999999998"/>
    <m/>
    <n v="0.3066666666666667"/>
    <n v="0.16108333333333333"/>
    <n v="0"/>
    <n v="4.5474735088646412E-13"/>
    <n v="89"/>
    <s v="BASE DE DATOS"/>
    <m/>
  </r>
  <r>
    <s v="24"/>
    <x v="2"/>
    <s v="EANDES"/>
    <s v="33016493"/>
    <s v="33016493"/>
    <x v="5"/>
    <s v="Francis"/>
    <s v="S"/>
    <n v="0.624"/>
    <n v="0.57999999999999996"/>
    <n v="0"/>
    <n v="0"/>
    <n v="0"/>
    <n v="0"/>
    <n v="744"/>
    <n v="0"/>
    <m/>
    <m/>
    <x v="0"/>
    <s v="EANDES33016493FrancisHI"/>
    <s v="ELECTROANDES-Empresa de Electricidad de los Andes S.A."/>
    <x v="72"/>
    <x v="72"/>
    <s v="CH San Antonio"/>
    <x v="244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5.1999999999999998E-2"/>
    <n v="4.8333333333333332E-2"/>
    <n v="0"/>
    <n v="0"/>
    <n v="89"/>
    <s v="BASE DE DATOS"/>
    <m/>
  </r>
  <r>
    <s v="24"/>
    <x v="2"/>
    <s v="EANDES"/>
    <s v="41097599"/>
    <s v="41097599"/>
    <x v="5"/>
    <s v="Francis"/>
    <s v="S"/>
    <n v="0.52400000000000002"/>
    <n v="0.42199999999999999"/>
    <n v="0"/>
    <n v="0"/>
    <n v="0"/>
    <n v="0"/>
    <n v="744"/>
    <n v="0"/>
    <m/>
    <m/>
    <x v="0"/>
    <s v="EANDES41097599FrancisHI"/>
    <s v="ELECTROANDES-Empresa de Electricidad de los Andes S.A."/>
    <x v="72"/>
    <x v="72"/>
    <s v="CH San Ignacio"/>
    <x v="245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4.3666666666666666E-2"/>
    <n v="3.5166666666666666E-2"/>
    <n v="0"/>
    <n v="0"/>
    <n v="89"/>
    <s v="BASE DE DATOS"/>
    <m/>
  </r>
  <r>
    <s v="24"/>
    <x v="2"/>
    <s v="EANDES"/>
    <s v="1139028"/>
    <s v="1139028"/>
    <x v="5"/>
    <s v="CH2"/>
    <s v="S"/>
    <n v="0.44"/>
    <n v="0.45200000000000001"/>
    <n v="36.61"/>
    <n v="179.292"/>
    <n v="215.90199999999999"/>
    <n v="0"/>
    <n v="744"/>
    <n v="0"/>
    <m/>
    <m/>
    <x v="0"/>
    <s v="EANDES1139028CH2HI"/>
    <s v="ELECTROANDES-Empresa de Electricidad de los Andes S.A."/>
    <x v="72"/>
    <x v="72"/>
    <s v="CH Pariac"/>
    <x v="246"/>
    <s v="HI"/>
    <x v="5"/>
    <x v="334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215.90199999999999"/>
    <n v="0.21590199999999998"/>
    <m/>
    <n v="3.6666666666666667E-2"/>
    <n v="3.7666666666666668E-2"/>
    <n v="0"/>
    <n v="0"/>
    <n v="89"/>
    <s v="BASE DE DATOS"/>
    <m/>
  </r>
  <r>
    <s v="24"/>
    <x v="2"/>
    <s v="EANDES"/>
    <s v="1139028"/>
    <s v="1139028"/>
    <x v="5"/>
    <s v="CH2 G2"/>
    <s v="S"/>
    <n v="0.35499999999999998"/>
    <n v="0.34599999999999997"/>
    <n v="16.835999999999999"/>
    <n v="81.947000000000003"/>
    <n v="98.783000000000001"/>
    <n v="0"/>
    <n v="744"/>
    <n v="0"/>
    <m/>
    <m/>
    <x v="0"/>
    <s v="EANDES1139028CH2 G2HI"/>
    <s v="ELECTROANDES-Empresa de Electricidad de los Andes S.A."/>
    <x v="72"/>
    <x v="72"/>
    <s v="CH Pariac"/>
    <x v="246"/>
    <s v="HI"/>
    <x v="5"/>
    <x v="335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98.783000000000001"/>
    <n v="9.8782999999999996E-2"/>
    <m/>
    <n v="2.9583333333333333E-2"/>
    <n v="2.8833333333333332E-2"/>
    <n v="0"/>
    <n v="0"/>
    <n v="89"/>
    <s v="BASE DE DATOS"/>
    <m/>
  </r>
  <r>
    <s v="24"/>
    <x v="2"/>
    <s v="EANDES"/>
    <s v="1139028"/>
    <s v="1139028"/>
    <x v="5"/>
    <s v="CH3 N"/>
    <s v="S"/>
    <n v="0.872"/>
    <n v="0.79600000000000004"/>
    <n v="50.634"/>
    <n v="260.14100000000002"/>
    <n v="310.77499999999998"/>
    <n v="0"/>
    <n v="744"/>
    <n v="0"/>
    <m/>
    <m/>
    <x v="0"/>
    <s v="EANDES1139028CH3 NHI"/>
    <s v="ELECTROANDES-Empresa de Electricidad de los Andes S.A."/>
    <x v="72"/>
    <x v="72"/>
    <s v="CH Pariac"/>
    <x v="246"/>
    <s v="HI"/>
    <x v="5"/>
    <x v="336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310.77499999999998"/>
    <n v="0.31077499999999997"/>
    <m/>
    <n v="7.2666666666666671E-2"/>
    <n v="6.6333333333333341E-2"/>
    <n v="0"/>
    <n v="5.6843418860808015E-14"/>
    <n v="89"/>
    <s v="BASE DE DATOS"/>
    <m/>
  </r>
  <r>
    <s v="24"/>
    <x v="2"/>
    <s v="EANDES"/>
    <s v="1139028"/>
    <s v="1139028"/>
    <x v="5"/>
    <s v="CH3 N G2"/>
    <s v="S"/>
    <n v="0.4"/>
    <n v="0.4"/>
    <n v="39.951000000000001"/>
    <n v="200.35400000000001"/>
    <n v="240.30500000000001"/>
    <n v="0"/>
    <n v="744"/>
    <n v="0"/>
    <m/>
    <m/>
    <x v="0"/>
    <s v="EANDES1139028CH3 N G2HI"/>
    <s v="ELECTROANDES-Empresa de Electricidad de los Andes S.A."/>
    <x v="72"/>
    <x v="72"/>
    <s v="CH Pariac"/>
    <x v="246"/>
    <s v="HI"/>
    <x v="5"/>
    <x v="337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240.30500000000001"/>
    <n v="0.24030500000000002"/>
    <m/>
    <n v="3.3333333333333333E-2"/>
    <n v="3.3333333333333333E-2"/>
    <n v="0"/>
    <n v="0"/>
    <n v="89"/>
    <s v="BASE DE DATOS"/>
    <m/>
  </r>
  <r>
    <s v="24"/>
    <x v="2"/>
    <s v="EANDES"/>
    <s v="1139028"/>
    <s v="1139028"/>
    <x v="5"/>
    <s v="CH4 G-1"/>
    <s v="S"/>
    <n v="1.5"/>
    <n v="1.464"/>
    <n v="144.28100000000001"/>
    <n v="710.81100000000004"/>
    <n v="855.09199999999998"/>
    <n v="0"/>
    <n v="744"/>
    <n v="0"/>
    <m/>
    <m/>
    <x v="0"/>
    <s v="EANDES1139028CH4 G-1HI"/>
    <s v="ELECTROANDES-Empresa de Electricidad de los Andes S.A."/>
    <x v="72"/>
    <x v="72"/>
    <s v="CH Pariac"/>
    <x v="246"/>
    <s v="HI"/>
    <x v="5"/>
    <x v="338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855.09199999999998"/>
    <n v="0.85509199999999996"/>
    <m/>
    <n v="0.125"/>
    <n v="0.122"/>
    <n v="0"/>
    <n v="1.1368683772161603E-13"/>
    <n v="89"/>
    <s v="BASE DE DATOS"/>
    <m/>
  </r>
  <r>
    <s v="24"/>
    <x v="2"/>
    <s v="EANDES"/>
    <s v="1139028"/>
    <s v="1139028"/>
    <x v="5"/>
    <s v="CH4 G-2"/>
    <s v="S"/>
    <n v="1.5"/>
    <n v="1.492"/>
    <n v="155.04900000000001"/>
    <n v="781.57100000000003"/>
    <n v="936.62"/>
    <n v="0"/>
    <n v="744"/>
    <n v="0"/>
    <m/>
    <m/>
    <x v="0"/>
    <s v="EANDES1139028CH4 G-2HI"/>
    <s v="ELECTROANDES-Empresa de Electricidad de los Andes S.A."/>
    <x v="72"/>
    <x v="72"/>
    <s v="CH Pariac"/>
    <x v="246"/>
    <s v="HI"/>
    <x v="5"/>
    <x v="339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936.62"/>
    <n v="0.93662000000000001"/>
    <m/>
    <n v="0.125"/>
    <n v="0.12433333333333334"/>
    <n v="0"/>
    <n v="0"/>
    <n v="89"/>
    <s v="BASE DE DATOS"/>
    <m/>
  </r>
  <r>
    <s v="24"/>
    <x v="3"/>
    <s v="ATRIAE"/>
    <s v="00012009"/>
    <s v="00012009"/>
    <x v="5"/>
    <s v="G1"/>
    <s v="S"/>
    <n v="1.8"/>
    <n v="1.79"/>
    <n v="6.7249999999999996"/>
    <n v="66.983000000000004"/>
    <n v="73.707999999999998"/>
    <n v="0"/>
    <n v="179.5"/>
    <n v="0"/>
    <m/>
    <m/>
    <x v="0"/>
    <s v="ATRIAE00012009G1HI"/>
    <s v="Atria Energía S.A.C."/>
    <x v="73"/>
    <x v="73"/>
    <s v="C.H. Purmacana"/>
    <x v="247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2"/>
    <x v="0"/>
    <s v="MWh"/>
    <n v="73.707999999999998"/>
    <n v="7.3707999999999996E-2"/>
    <m/>
    <n v="0.15"/>
    <n v="0.14916666666666667"/>
    <n v="0"/>
    <n v="0"/>
    <n v="7"/>
    <s v="BASE DE DATOS"/>
    <m/>
  </r>
  <r>
    <s v="24"/>
    <x v="3"/>
    <s v="ASLCHA"/>
    <s v="0001021"/>
    <s v="0001021"/>
    <x v="5"/>
    <s v="G1"/>
    <s v="S"/>
    <n v="3"/>
    <n v="1.1499999999999999"/>
    <n v="133.69"/>
    <n v="569.40099999999995"/>
    <n v="703.09100000000001"/>
    <n v="0"/>
    <n v="718"/>
    <n v="2"/>
    <m/>
    <m/>
    <x v="0"/>
    <s v="ASLCHA0001021G1HI"/>
    <s v="Asociaci¢n Santa Lucia de Chacas"/>
    <x v="48"/>
    <x v="48"/>
    <s v="C.H. Huallin I"/>
    <x v="168"/>
    <s v="HI"/>
    <x v="5"/>
    <x v="36"/>
    <x v="2"/>
    <s v="Instalado"/>
    <s v="Operativo"/>
    <s v="Generadora"/>
    <x v="0"/>
    <x v="0"/>
    <x v="0"/>
    <x v="0"/>
    <s v="Privado"/>
    <s v="ANCASH"/>
    <s v="ANCASH"/>
    <s v="ASUNCIÓN"/>
    <s v="CHACAS"/>
    <s v="HUALLÍN"/>
    <x v="8"/>
    <n v="0"/>
    <x v="0"/>
    <x v="0"/>
    <x v="0"/>
    <s v="MWh"/>
    <n v="703.09100000000001"/>
    <n v="0.70309100000000002"/>
    <m/>
    <n v="0.25"/>
    <n v="0.16666666666666666"/>
    <n v="0"/>
    <n v="-1.1368683772161603E-13"/>
    <n v="6"/>
    <s v="BASE DE DATOS"/>
    <m/>
  </r>
  <r>
    <s v="24"/>
    <x v="0"/>
    <s v="ELNM"/>
    <s v="51023714"/>
    <s v="51023714"/>
    <x v="5"/>
    <s v="G-1"/>
    <s v="S"/>
    <n v="7.0000000000000007E-2"/>
    <n v="7.0000000000000007E-2"/>
    <n v="10.943"/>
    <n v="41.582000000000001"/>
    <n v="52.524000000000001"/>
    <n v="0"/>
    <n v="742.06"/>
    <n v="5"/>
    <m/>
    <m/>
    <x v="0"/>
    <s v="ELNM51023714G-1HI"/>
    <s v="Electro Norte Medio S. A. - Hidrandina"/>
    <x v="31"/>
    <x v="31"/>
    <s v="C. H. Catilluc"/>
    <x v="266"/>
    <s v="HI"/>
    <x v="5"/>
    <x v="28"/>
    <x v="2"/>
    <s v="Instalado"/>
    <s v="Operativo"/>
    <s v="Distribuidora"/>
    <x v="0"/>
    <x v="0"/>
    <x v="1"/>
    <x v="0"/>
    <s v="Estatal"/>
    <s v="CAJAMARCA"/>
    <s v="CAJAMARCA"/>
    <s v="SAN MIGUEL"/>
    <s v="CATILLUC"/>
    <n v="0"/>
    <x v="8"/>
    <n v="0"/>
    <x v="0"/>
    <x v="0"/>
    <x v="0"/>
    <s v="MWh"/>
    <n v="52.524000000000001"/>
    <n v="5.2524000000000001E-2"/>
    <m/>
    <n v="5.8333333333333336E-3"/>
    <n v="5.8333333333333336E-3"/>
    <n v="0"/>
    <n v="9.9999999999766942E-4"/>
    <n v="59"/>
    <s v="BASE DE DATOS"/>
    <m/>
  </r>
  <r>
    <s v="24"/>
    <x v="0"/>
    <s v="ELNM"/>
    <s v="51001796"/>
    <s v="51001796"/>
    <x v="5"/>
    <s v="Grupo 1"/>
    <s v="S"/>
    <n v="0.55000000000000004"/>
    <n v="0.52"/>
    <n v="64.143000000000001"/>
    <n v="243.74199999999999"/>
    <n v="307.88400000000001"/>
    <n v="0"/>
    <n v="744"/>
    <n v="0"/>
    <m/>
    <m/>
    <x v="0"/>
    <s v="ELNM51001796Grupo 1HI"/>
    <s v="Electro Norte Medio S. A. - Hidrandina"/>
    <x v="31"/>
    <x v="31"/>
    <s v="C. H. Celendin"/>
    <x v="267"/>
    <s v="HI"/>
    <x v="5"/>
    <x v="16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307.88400000000001"/>
    <n v="0.30788399999999999"/>
    <m/>
    <n v="4.5833333333333337E-2"/>
    <n v="4.3333333333333335E-2"/>
    <n v="0"/>
    <n v="9.9999999997635314E-4"/>
    <n v="59"/>
    <s v="BASE DE DATOS"/>
    <m/>
  </r>
  <r>
    <s v="24"/>
    <x v="0"/>
    <s v="ELNM"/>
    <s v="51001796"/>
    <s v="51001796"/>
    <x v="5"/>
    <s v="Grupo 2"/>
    <s v="S"/>
    <n v="0.55000000000000004"/>
    <n v="0.52"/>
    <n v="66.856999999999999"/>
    <n v="254.05799999999999"/>
    <n v="320.91500000000002"/>
    <n v="0"/>
    <n v="744"/>
    <n v="0"/>
    <m/>
    <m/>
    <x v="0"/>
    <s v="ELNM51001796Grupo 2HI"/>
    <s v="Electro Norte Medio S. A. - Hidrandina"/>
    <x v="31"/>
    <x v="31"/>
    <s v="C. H. Celendin"/>
    <x v="267"/>
    <s v="HI"/>
    <x v="5"/>
    <x v="17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320.91500000000002"/>
    <n v="0.32091500000000001"/>
    <m/>
    <n v="4.5833333333333337E-2"/>
    <n v="4.3333333333333335E-2"/>
    <n v="0"/>
    <n v="-5.6843418860808015E-14"/>
    <n v="59"/>
    <s v="BASE DE DATOS"/>
    <m/>
  </r>
  <r>
    <s v="24"/>
    <x v="0"/>
    <s v="ELNM"/>
    <s v="51001796"/>
    <s v="51001796"/>
    <x v="5"/>
    <s v="G-3"/>
    <s v="S"/>
    <n v="0.55000000000000004"/>
    <n v="0.52"/>
    <n v="68.706000000000003"/>
    <n v="261.084"/>
    <n v="329.79"/>
    <n v="0"/>
    <n v="744"/>
    <n v="0"/>
    <m/>
    <m/>
    <x v="0"/>
    <s v="ELNM51001796G-3HI"/>
    <s v="Electro Norte Medio S. A. - Hidrandina"/>
    <x v="31"/>
    <x v="31"/>
    <s v="C. H. Celendin"/>
    <x v="267"/>
    <s v="HI"/>
    <x v="5"/>
    <x v="176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329.79"/>
    <n v="0.32979000000000003"/>
    <m/>
    <n v="4.5833333333333337E-2"/>
    <n v="4.3333333333333335E-2"/>
    <n v="0"/>
    <n v="0"/>
    <n v="59"/>
    <s v="BASE DE DATOS"/>
    <m/>
  </r>
  <r>
    <s v="24"/>
    <x v="0"/>
    <s v="ELNM"/>
    <s v="31017393"/>
    <s v="31017393"/>
    <x v="5"/>
    <s v="Grupo U.Gen.1"/>
    <s v="S"/>
    <n v="0.31"/>
    <n v="0.26"/>
    <n v="37.61"/>
    <n v="142.916"/>
    <n v="180.52600000000001"/>
    <n v="0"/>
    <n v="743.25"/>
    <n v="4"/>
    <m/>
    <m/>
    <x v="0"/>
    <s v="ELNM31017393Grupo U.Gen.1HI"/>
    <s v="Electro Norte Medio S. A. - Hidrandina"/>
    <x v="31"/>
    <x v="31"/>
    <s v="C. H. Chicche"/>
    <x v="268"/>
    <s v="HI"/>
    <x v="5"/>
    <x v="352"/>
    <x v="2"/>
    <s v="Instalado"/>
    <s v="Operativo"/>
    <s v="Distribuidora"/>
    <x v="0"/>
    <x v="0"/>
    <x v="1"/>
    <x v="0"/>
    <s v="Estatal"/>
    <s v="CAJAMARCA"/>
    <s v="CAJAMARCA"/>
    <s v="CAJAMARCA"/>
    <s v="CAJAMARCA"/>
    <n v="0"/>
    <x v="8"/>
    <n v="0"/>
    <x v="0"/>
    <x v="0"/>
    <x v="0"/>
    <s v="MWh"/>
    <n v="180.52600000000001"/>
    <n v="0.18052600000000002"/>
    <m/>
    <n v="2.5833333333333333E-2"/>
    <n v="2.1666666666666667E-2"/>
    <n v="0"/>
    <n v="0"/>
    <n v="59"/>
    <s v="BASE DE DATOS"/>
    <m/>
  </r>
  <r>
    <s v="24"/>
    <x v="0"/>
    <s v="ELNM"/>
    <s v="31017493"/>
    <s v="31017493"/>
    <x v="5"/>
    <s v="GRUPO 1"/>
    <s v="S"/>
    <n v="1.54"/>
    <n v="1.4970000000000001"/>
    <n v="7.66"/>
    <n v="48.89"/>
    <n v="56.55"/>
    <n v="0"/>
    <n v="110.45"/>
    <n v="0"/>
    <m/>
    <m/>
    <x v="0"/>
    <s v="ELNM31017493GRUPO 1HI"/>
    <s v="Electro Norte Medio S. A. - Hidrandina"/>
    <x v="31"/>
    <x v="31"/>
    <s v="C. H. Huari(María Jiray)"/>
    <x v="269"/>
    <s v="HI"/>
    <x v="5"/>
    <x v="16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56.55"/>
    <n v="5.6549999999999996E-2"/>
    <m/>
    <n v="0.12833333333333333"/>
    <n v="0.12475000000000001"/>
    <n v="0"/>
    <n v="0"/>
    <n v="59"/>
    <s v="BASE DE DATOS"/>
    <m/>
  </r>
  <r>
    <s v="24"/>
    <x v="0"/>
    <s v="ELNM"/>
    <s v="31017493"/>
    <s v="31017493"/>
    <x v="5"/>
    <s v="Grupo 2"/>
    <s v="S"/>
    <n v="1.5"/>
    <n v="1.4"/>
    <n v="124.61"/>
    <n v="584.59"/>
    <n v="709.2"/>
    <n v="0"/>
    <n v="347"/>
    <n v="0"/>
    <m/>
    <m/>
    <x v="0"/>
    <s v="ELNM31017493Grupo 2HI"/>
    <s v="Electro Norte Medio S. A. - Hidrandina"/>
    <x v="31"/>
    <x v="31"/>
    <s v="C. H. Huari(María Jiray)"/>
    <x v="269"/>
    <s v="HI"/>
    <x v="5"/>
    <x v="17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709.2"/>
    <n v="0.70920000000000005"/>
    <m/>
    <n v="0.125"/>
    <n v="0.11666666666666665"/>
    <n v="0"/>
    <n v="0"/>
    <n v="59"/>
    <s v="BASE DE DATOS"/>
    <m/>
  </r>
  <r>
    <s v="24"/>
    <x v="0"/>
    <s v="ELNM"/>
    <s v="31016993"/>
    <s v="31016993"/>
    <x v="5"/>
    <s v="Grupo 1"/>
    <s v="S"/>
    <n v="0.26"/>
    <n v="0.26"/>
    <n v="63.936"/>
    <n v="242.95699999999999"/>
    <n v="306.89299999999997"/>
    <n v="0"/>
    <m/>
    <n v="18"/>
    <m/>
    <m/>
    <x v="0"/>
    <s v="ELNM31016993Grupo 1HI"/>
    <s v="Electro Norte Medio S. A. - Hidrandina"/>
    <x v="31"/>
    <x v="31"/>
    <s v="C. H. Huayunga"/>
    <x v="270"/>
    <s v="HI"/>
    <x v="5"/>
    <x v="165"/>
    <x v="2"/>
    <s v="Instalado"/>
    <s v="Operativo"/>
    <s v="Distribuidora"/>
    <x v="0"/>
    <x v="0"/>
    <x v="1"/>
    <x v="0"/>
    <s v="Estatal"/>
    <s v="CAJAMARCA"/>
    <s v="CAJAMARCA"/>
    <s v="CAJABAMBA"/>
    <s v="CAJABAMBA"/>
    <n v="0"/>
    <x v="8"/>
    <n v="0"/>
    <x v="0"/>
    <x v="0"/>
    <x v="0"/>
    <s v="MWh"/>
    <n v="306.89299999999997"/>
    <n v="0.30689299999999997"/>
    <m/>
    <n v="2.1666666666666667E-2"/>
    <n v="2.1666666666666667E-2"/>
    <n v="0"/>
    <n v="0"/>
    <n v="59"/>
    <s v="BASE DE DATOS"/>
    <m/>
  </r>
  <r>
    <s v="24"/>
    <x v="0"/>
    <s v="ELNM"/>
    <s v="41046294"/>
    <s v="41046294"/>
    <x v="5"/>
    <s v="Grupo 1"/>
    <s v="S"/>
    <n v="0.33"/>
    <n v="0.33"/>
    <n v="36.451000000000001"/>
    <n v="138.51599999999999"/>
    <n v="174.96700000000001"/>
    <n v="0"/>
    <n v="735.32"/>
    <n v="3"/>
    <m/>
    <m/>
    <x v="0"/>
    <s v="ELNM41046294Grupo 1HI"/>
    <s v="Electro Norte Medio S. A. - Hidrandina"/>
    <x v="31"/>
    <x v="31"/>
    <s v="C. H. Paucamarca (San Marcos)"/>
    <x v="271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MARCOS"/>
    <s v="CHOCAN"/>
    <n v="0"/>
    <x v="8"/>
    <n v="0"/>
    <x v="0"/>
    <x v="0"/>
    <x v="0"/>
    <s v="MWh"/>
    <n v="174.96700000000001"/>
    <n v="0.17496700000000001"/>
    <m/>
    <n v="2.75E-2"/>
    <n v="2.75E-2"/>
    <n v="0"/>
    <n v="-2.8421709430404007E-14"/>
    <n v="59"/>
    <s v="BASE DE DATOS"/>
    <m/>
  </r>
  <r>
    <s v="24"/>
    <x v="0"/>
    <s v="ELNM"/>
    <s v="31015193"/>
    <s v="31015193"/>
    <x v="5"/>
    <s v="Grupo U.Gen.2"/>
    <s v="S"/>
    <n v="0.74"/>
    <n v="0.72"/>
    <n v="48.93"/>
    <n v="230.55"/>
    <n v="279.48"/>
    <n v="0"/>
    <n v="570.45000000000005"/>
    <n v="0"/>
    <m/>
    <m/>
    <x v="0"/>
    <s v="ELNM31015193Grupo U.Gen.2HI"/>
    <s v="Electro Norte Medio S. A. - Hidrandina"/>
    <x v="31"/>
    <x v="31"/>
    <s v="C. H. Pomabamba"/>
    <x v="272"/>
    <s v="HI"/>
    <x v="5"/>
    <x v="353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279.48"/>
    <n v="0.27948000000000001"/>
    <m/>
    <n v="6.1666666666666668E-2"/>
    <n v="0.06"/>
    <n v="0"/>
    <n v="0"/>
    <n v="59"/>
    <s v="BASE DE DATOS"/>
    <m/>
  </r>
  <r>
    <s v="24"/>
    <x v="0"/>
    <s v="ELNM"/>
    <s v="31015193"/>
    <s v="31015193"/>
    <x v="5"/>
    <s v="Grupo U.Gen.3"/>
    <s v="S"/>
    <n v="0.55000000000000004"/>
    <n v="0.5"/>
    <n v="49.81"/>
    <n v="237.35"/>
    <n v="287.16000000000003"/>
    <n v="0"/>
    <n v="657.45"/>
    <n v="0"/>
    <m/>
    <m/>
    <x v="0"/>
    <s v="ELNM31015193Grupo U.Gen.3HI"/>
    <s v="Electro Norte Medio S. A. - Hidrandina"/>
    <x v="31"/>
    <x v="31"/>
    <s v="C. H. Pomabamba"/>
    <x v="272"/>
    <s v="HI"/>
    <x v="5"/>
    <x v="354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287.16000000000003"/>
    <n v="0.28716000000000003"/>
    <m/>
    <n v="4.5833333333333337E-2"/>
    <n v="4.1666666666666664E-2"/>
    <n v="0"/>
    <n v="-5.6843418860808015E-14"/>
    <n v="59"/>
    <s v="BASE DE DATOS"/>
    <m/>
  </r>
  <r>
    <s v="24"/>
    <x v="0"/>
    <s v="ELNM"/>
    <s v="31016893"/>
    <s v="31016893"/>
    <x v="5"/>
    <s v="Grupo U.Gen.1"/>
    <s v="S"/>
    <n v="0.28999999999999998"/>
    <n v="0.28999999999999998"/>
    <n v="0"/>
    <n v="0"/>
    <n v="0"/>
    <n v="0"/>
    <n v="0"/>
    <n v="0"/>
    <m/>
    <m/>
    <x v="0"/>
    <s v="ELNM31016893Grupo U.Gen.1HI"/>
    <s v="Electro Norte Medio S. A. - Hidrandina"/>
    <x v="31"/>
    <x v="31"/>
    <s v="C. H. Shipilco"/>
    <x v="273"/>
    <s v="HI"/>
    <x v="5"/>
    <x v="352"/>
    <x v="2"/>
    <s v="Instalado"/>
    <s v="Operativo"/>
    <s v="Distribuidora"/>
    <x v="0"/>
    <x v="0"/>
    <x v="1"/>
    <x v="0"/>
    <s v="Estatal"/>
    <s v="CAJAMARCA"/>
    <s v="CAJAMARCA"/>
    <s v="CELENDIN"/>
    <s v="CELENDIN"/>
    <n v="0"/>
    <x v="8"/>
    <n v="0"/>
    <x v="0"/>
    <x v="0"/>
    <x v="0"/>
    <s v="MWh"/>
    <n v="0"/>
    <n v="0"/>
    <m/>
    <n v="2.4166666666666666E-2"/>
    <n v="2.4166666666666666E-2"/>
    <n v="0"/>
    <n v="0"/>
    <n v="59"/>
    <s v="BASE DE DATOS"/>
    <m/>
  </r>
  <r>
    <s v="24"/>
    <x v="0"/>
    <s v="ELNM"/>
    <s v="41046094"/>
    <s v="41046094"/>
    <x v="5"/>
    <s v="Ansaldo 1"/>
    <s v="S"/>
    <n v="0.55000000000000004"/>
    <n v="0.5"/>
    <n v="26.998999999999999"/>
    <n v="107.995"/>
    <n v="134.994"/>
    <n v="0"/>
    <n v="313.04000000000002"/>
    <n v="0"/>
    <m/>
    <m/>
    <x v="0"/>
    <s v="ELNM41046094Ansaldo 1HI"/>
    <s v="Electro Norte Medio S. A. - Hidrandina"/>
    <x v="31"/>
    <x v="31"/>
    <s v="C. H. Tarabamba"/>
    <x v="274"/>
    <s v="HI"/>
    <x v="5"/>
    <x v="355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134.994"/>
    <n v="0.134994"/>
    <m/>
    <n v="4.5833333333333337E-2"/>
    <n v="4.1666666666666664E-2"/>
    <n v="0"/>
    <n v="0"/>
    <n v="59"/>
    <s v="BASE DE DATOS"/>
    <m/>
  </r>
  <r>
    <s v="24"/>
    <x v="0"/>
    <s v="ELNM"/>
    <s v="41046094"/>
    <s v="41046094"/>
    <x v="5"/>
    <s v="Ansaldo 2"/>
    <s v="S"/>
    <n v="0.55000000000000004"/>
    <n v="0.5"/>
    <n v="28.503"/>
    <n v="114.011"/>
    <n v="142.51400000000001"/>
    <n v="0"/>
    <n v="297.39"/>
    <n v="0"/>
    <m/>
    <m/>
    <x v="0"/>
    <s v="ELNM41046094Ansaldo 2HI"/>
    <s v="Electro Norte Medio S. A. - Hidrandina"/>
    <x v="31"/>
    <x v="31"/>
    <s v="C. H. Tarabamba"/>
    <x v="274"/>
    <s v="HI"/>
    <x v="5"/>
    <x v="356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142.51400000000001"/>
    <n v="0.142514"/>
    <m/>
    <n v="4.5833333333333337E-2"/>
    <n v="4.1666666666666664E-2"/>
    <n v="0"/>
    <n v="0"/>
    <n v="59"/>
    <s v="BASE DE DATOS"/>
    <m/>
  </r>
  <r>
    <s v="24"/>
    <x v="0"/>
    <s v="ELNM"/>
    <s v="41028394"/>
    <s v="41028394"/>
    <x v="5"/>
    <s v="Grupo 3"/>
    <s v="S"/>
    <n v="0.2"/>
    <n v="0.2"/>
    <n v="18.888000000000002"/>
    <n v="75.552000000000007"/>
    <n v="94.44"/>
    <n v="0"/>
    <n v="703.42"/>
    <n v="0"/>
    <m/>
    <m/>
    <x v="0"/>
    <s v="ELNM41028394Grupo 3HI"/>
    <s v="Electro Norte Medio S. A. - Hidrandina"/>
    <x v="31"/>
    <x v="31"/>
    <s v="C. H. Yamobamba"/>
    <x v="275"/>
    <s v="HI"/>
    <x v="5"/>
    <x v="176"/>
    <x v="2"/>
    <s v="Instalado"/>
    <s v="Operativo"/>
    <s v="Distribuidora"/>
    <x v="0"/>
    <x v="0"/>
    <x v="1"/>
    <x v="0"/>
    <s v="Estatal"/>
    <s v="LA LIBERTAD"/>
    <s v="LA LIBERTAD"/>
    <s v="SANCHEZ CARRION"/>
    <s v="HUAMACHUCO"/>
    <n v="0"/>
    <x v="8"/>
    <n v="0"/>
    <x v="0"/>
    <x v="0"/>
    <x v="0"/>
    <s v="MWh"/>
    <n v="94.44"/>
    <n v="9.4439999999999996E-2"/>
    <m/>
    <n v="1.6666666666666666E-2"/>
    <n v="1.6666666666666666E-2"/>
    <n v="0"/>
    <n v="1.4210854715202004E-14"/>
    <n v="59"/>
    <s v="BASE DE DATOS"/>
    <m/>
  </r>
  <r>
    <s v="24"/>
    <x v="0"/>
    <s v="ELNM"/>
    <s v="41046494"/>
    <s v="41046494"/>
    <x v="5"/>
    <s v="Sulzer 1"/>
    <s v="S"/>
    <n v="0.81"/>
    <n v="0.78"/>
    <n v="31.47"/>
    <n v="97.61"/>
    <n v="129.08000000000001"/>
    <n v="0"/>
    <n v="442.3"/>
    <n v="0"/>
    <m/>
    <m/>
    <x v="0"/>
    <s v="ELNM41046494Sulzer 1HI"/>
    <s v="Electro Norte Medio S. A. - Hidrandina"/>
    <x v="31"/>
    <x v="31"/>
    <s v="C. H. Chiquián"/>
    <x v="276"/>
    <s v="HI"/>
    <x v="5"/>
    <x v="21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129.08000000000001"/>
    <n v="0.12908"/>
    <m/>
    <n v="6.7500000000000004E-2"/>
    <n v="6.5000000000000002E-2"/>
    <n v="0"/>
    <n v="-2.8421709430404007E-14"/>
    <n v="59"/>
    <s v="BASE DE DATOS"/>
    <m/>
  </r>
  <r>
    <s v="24"/>
    <x v="0"/>
    <s v="ELNM"/>
    <s v="41046494"/>
    <s v="41046494"/>
    <x v="5"/>
    <s v="Grupo U.Gen 2"/>
    <s v="S"/>
    <n v="0.2"/>
    <n v="0.19500000000000001"/>
    <n v="0"/>
    <n v="0"/>
    <n v="0"/>
    <n v="0"/>
    <n v="0"/>
    <n v="0"/>
    <m/>
    <m/>
    <x v="0"/>
    <s v="ELNM41046494Grupo U.Gen 2HI"/>
    <s v="Electro Norte Medio S. A. - Hidrandina"/>
    <x v="31"/>
    <x v="31"/>
    <s v="C. H. Chiquián"/>
    <x v="276"/>
    <s v="HI"/>
    <x v="5"/>
    <x v="35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1.6666666666666666E-2"/>
    <n v="1.6250000000000001E-2"/>
    <n v="0"/>
    <n v="0"/>
    <n v="59"/>
    <s v="BASE DE DATOS"/>
    <m/>
  </r>
  <r>
    <s v="24"/>
    <x v="1"/>
    <s v="ELNM"/>
    <s v="51023714"/>
    <s v="51023714"/>
    <x v="5"/>
    <s v="G-1"/>
    <s v="S"/>
    <n v="7.0000000000000007E-2"/>
    <n v="7.0000000000000007E-2"/>
    <n v="12.948"/>
    <n v="49.201999999999998"/>
    <n v="62.15"/>
    <n v="0"/>
    <n v="945.63"/>
    <n v="11"/>
    <m/>
    <m/>
    <x v="0"/>
    <s v="ELNM51023714G-1HI"/>
    <s v="Electro Norte Medio S. A. - Hidrandina"/>
    <x v="31"/>
    <x v="31"/>
    <s v="C. H. Catilluc"/>
    <x v="266"/>
    <s v="HI"/>
    <x v="5"/>
    <x v="28"/>
    <x v="2"/>
    <s v="Instalado"/>
    <s v="Operativo"/>
    <s v="Distribuidora"/>
    <x v="0"/>
    <x v="0"/>
    <x v="1"/>
    <x v="0"/>
    <s v="Estatal"/>
    <s v="CAJAMARCA"/>
    <s v="CAJAMARCA"/>
    <s v="SAN MIGUEL"/>
    <s v="CATILLUC"/>
    <n v="0"/>
    <x v="8"/>
    <n v="0"/>
    <x v="0"/>
    <x v="0"/>
    <x v="0"/>
    <s v="MWh"/>
    <n v="62.15"/>
    <n v="6.2149999999999997E-2"/>
    <m/>
    <n v="5.8333333333333336E-3"/>
    <n v="5.8333333333333336E-3"/>
    <n v="0"/>
    <n v="0"/>
    <n v="59"/>
    <s v="BASE DE DATOS"/>
    <m/>
  </r>
  <r>
    <s v="24"/>
    <x v="1"/>
    <s v="ELNM"/>
    <s v="51001796"/>
    <s v="51001796"/>
    <x v="5"/>
    <s v="Grupo 1"/>
    <s v="S"/>
    <n v="0.55000000000000004"/>
    <n v="0.52"/>
    <n v="51.866"/>
    <n v="197.089"/>
    <n v="248.95500000000001"/>
    <n v="0"/>
    <n v="604"/>
    <n v="2"/>
    <m/>
    <m/>
    <x v="0"/>
    <s v="ELNM51001796Grupo 1HI"/>
    <s v="Electro Norte Medio S. A. - Hidrandina"/>
    <x v="31"/>
    <x v="31"/>
    <s v="C. H. Celendin"/>
    <x v="267"/>
    <s v="HI"/>
    <x v="5"/>
    <x v="16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48.95500000000001"/>
    <n v="0.24895500000000001"/>
    <m/>
    <n v="4.5833333333333337E-2"/>
    <n v="4.3333333333333335E-2"/>
    <n v="0"/>
    <n v="-2.8421709430404007E-14"/>
    <n v="59"/>
    <s v="BASE DE DATOS"/>
    <m/>
  </r>
  <r>
    <s v="24"/>
    <x v="1"/>
    <s v="ELNM"/>
    <s v="51001796"/>
    <s v="51001796"/>
    <x v="5"/>
    <s v="Grupo 2"/>
    <s v="S"/>
    <n v="0.55000000000000004"/>
    <n v="0.52"/>
    <n v="57.408000000000001"/>
    <n v="218.149"/>
    <n v="275.55599999999998"/>
    <n v="0"/>
    <n v="639.25"/>
    <n v="3"/>
    <m/>
    <m/>
    <x v="0"/>
    <s v="ELNM51001796Grupo 2HI"/>
    <s v="Electro Norte Medio S. A. - Hidrandina"/>
    <x v="31"/>
    <x v="31"/>
    <s v="C. H. Celendin"/>
    <x v="267"/>
    <s v="HI"/>
    <x v="5"/>
    <x v="17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75.55599999999998"/>
    <n v="0.27555599999999997"/>
    <m/>
    <n v="4.5833333333333337E-2"/>
    <n v="4.3333333333333335E-2"/>
    <n v="0"/>
    <n v="1.0000000000331966E-3"/>
    <n v="59"/>
    <s v="BASE DE DATOS"/>
    <m/>
  </r>
  <r>
    <s v="24"/>
    <x v="1"/>
    <s v="ELNM"/>
    <s v="51001796"/>
    <s v="51001796"/>
    <x v="5"/>
    <s v="G-3"/>
    <s v="S"/>
    <n v="0.55000000000000004"/>
    <n v="0.52"/>
    <n v="61.905000000000001"/>
    <n v="235.239"/>
    <n v="297.14400000000001"/>
    <n v="0"/>
    <n v="670.4"/>
    <n v="4"/>
    <m/>
    <m/>
    <x v="0"/>
    <s v="ELNM51001796G-3HI"/>
    <s v="Electro Norte Medio S. A. - Hidrandina"/>
    <x v="31"/>
    <x v="31"/>
    <s v="C. H. Celendin"/>
    <x v="267"/>
    <s v="HI"/>
    <x v="5"/>
    <x v="176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97.14400000000001"/>
    <n v="0.29714400000000002"/>
    <m/>
    <n v="4.5833333333333337E-2"/>
    <n v="4.3333333333333335E-2"/>
    <n v="0"/>
    <n v="0"/>
    <n v="59"/>
    <s v="BASE DE DATOS"/>
    <m/>
  </r>
  <r>
    <s v="24"/>
    <x v="1"/>
    <s v="ELNM"/>
    <s v="31017393"/>
    <s v="31017393"/>
    <x v="5"/>
    <s v="Grupo U.Gen.1"/>
    <s v="S"/>
    <n v="0.31"/>
    <n v="0.26"/>
    <n v="35.228999999999999"/>
    <n v="133.869"/>
    <n v="169.09800000000001"/>
    <n v="0"/>
    <n v="694.15"/>
    <n v="6"/>
    <m/>
    <m/>
    <x v="0"/>
    <s v="ELNM31017393Grupo U.Gen.1HI"/>
    <s v="Electro Norte Medio S. A. - Hidrandina"/>
    <x v="31"/>
    <x v="31"/>
    <s v="C. H. Chicche"/>
    <x v="268"/>
    <s v="HI"/>
    <x v="5"/>
    <x v="352"/>
    <x v="2"/>
    <s v="Instalado"/>
    <s v="Operativo"/>
    <s v="Distribuidora"/>
    <x v="0"/>
    <x v="0"/>
    <x v="1"/>
    <x v="0"/>
    <s v="Estatal"/>
    <s v="CAJAMARCA"/>
    <s v="CAJAMARCA"/>
    <s v="CAJAMARCA"/>
    <s v="CAJAMARCA"/>
    <n v="0"/>
    <x v="8"/>
    <n v="0"/>
    <x v="0"/>
    <x v="0"/>
    <x v="0"/>
    <s v="MWh"/>
    <n v="169.09800000000001"/>
    <n v="0.16909800000000003"/>
    <m/>
    <n v="2.5833333333333333E-2"/>
    <n v="2.1666666666666667E-2"/>
    <n v="0"/>
    <n v="0"/>
    <n v="59"/>
    <s v="BASE DE DATOS"/>
    <m/>
  </r>
  <r>
    <s v="24"/>
    <x v="1"/>
    <s v="ELNM"/>
    <s v="31017493"/>
    <s v="31017493"/>
    <x v="5"/>
    <s v="GRUPO 1"/>
    <s v="S"/>
    <n v="1.54"/>
    <n v="1.4970000000000001"/>
    <n v="0"/>
    <n v="0"/>
    <n v="0"/>
    <n v="0"/>
    <n v="0"/>
    <n v="0"/>
    <m/>
    <m/>
    <x v="0"/>
    <s v="ELNM31017493GRUPO 1HI"/>
    <s v="Electro Norte Medio S. A. - Hidrandina"/>
    <x v="31"/>
    <x v="31"/>
    <s v="C. H. Huari(María Jiray)"/>
    <x v="269"/>
    <s v="HI"/>
    <x v="5"/>
    <x v="16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0"/>
    <n v="0"/>
    <m/>
    <n v="0.12833333333333333"/>
    <n v="0.12475000000000001"/>
    <n v="0"/>
    <n v="0"/>
    <n v="59"/>
    <s v="BASE DE DATOS"/>
    <m/>
  </r>
  <r>
    <s v="24"/>
    <x v="1"/>
    <s v="ELNM"/>
    <s v="31017493"/>
    <s v="31017493"/>
    <x v="5"/>
    <s v="Grupo 2"/>
    <s v="S"/>
    <n v="1.5"/>
    <n v="1.4"/>
    <n v="171.28"/>
    <n v="819.59"/>
    <n v="990.87"/>
    <n v="0"/>
    <n v="347.45"/>
    <n v="0"/>
    <m/>
    <m/>
    <x v="0"/>
    <s v="ELNM31017493Grupo 2HI"/>
    <s v="Electro Norte Medio S. A. - Hidrandina"/>
    <x v="31"/>
    <x v="31"/>
    <s v="C. H. Huari(María Jiray)"/>
    <x v="269"/>
    <s v="HI"/>
    <x v="5"/>
    <x v="17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990.87"/>
    <n v="0.99087000000000003"/>
    <m/>
    <n v="0.125"/>
    <n v="0.11666666666666665"/>
    <n v="0"/>
    <n v="0"/>
    <n v="59"/>
    <s v="BASE DE DATOS"/>
    <m/>
  </r>
  <r>
    <s v="24"/>
    <x v="1"/>
    <s v="ELNM"/>
    <s v="31016993"/>
    <s v="31016993"/>
    <x v="5"/>
    <s v="Grupo 1"/>
    <s v="S"/>
    <n v="0.26"/>
    <n v="0.26"/>
    <n v="65.406999999999996"/>
    <n v="248.54499999999999"/>
    <n v="313.952"/>
    <n v="0"/>
    <m/>
    <n v="9"/>
    <m/>
    <m/>
    <x v="0"/>
    <s v="ELNM31016993Grupo 1HI"/>
    <s v="Electro Norte Medio S. A. - Hidrandina"/>
    <x v="31"/>
    <x v="31"/>
    <s v="C. H. Huayunga"/>
    <x v="270"/>
    <s v="HI"/>
    <x v="5"/>
    <x v="165"/>
    <x v="2"/>
    <s v="Instalado"/>
    <s v="Operativo"/>
    <s v="Distribuidora"/>
    <x v="0"/>
    <x v="0"/>
    <x v="1"/>
    <x v="0"/>
    <s v="Estatal"/>
    <s v="CAJAMARCA"/>
    <s v="CAJAMARCA"/>
    <s v="CAJABAMBA"/>
    <s v="CAJABAMBA"/>
    <n v="0"/>
    <x v="8"/>
    <n v="0"/>
    <x v="0"/>
    <x v="0"/>
    <x v="0"/>
    <s v="MWh"/>
    <n v="313.952"/>
    <n v="0.31395200000000001"/>
    <m/>
    <n v="2.1666666666666667E-2"/>
    <n v="2.1666666666666667E-2"/>
    <n v="0"/>
    <n v="0"/>
    <n v="59"/>
    <s v="BASE DE DATOS"/>
    <m/>
  </r>
  <r>
    <s v="24"/>
    <x v="1"/>
    <s v="ELNM"/>
    <s v="41046294"/>
    <s v="41046294"/>
    <x v="5"/>
    <s v="Grupo 1"/>
    <s v="S"/>
    <n v="0.33"/>
    <n v="0.33"/>
    <n v="34.011000000000003"/>
    <n v="129.24100000000001"/>
    <n v="163.25200000000001"/>
    <n v="0"/>
    <n v="683.48"/>
    <n v="4"/>
    <m/>
    <m/>
    <x v="0"/>
    <s v="ELNM41046294Grupo 1HI"/>
    <s v="Electro Norte Medio S. A. - Hidrandina"/>
    <x v="31"/>
    <x v="31"/>
    <s v="C. H. Paucamarca (San Marcos)"/>
    <x v="271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MARCOS"/>
    <s v="CHOCAN"/>
    <n v="0"/>
    <x v="8"/>
    <n v="0"/>
    <x v="0"/>
    <x v="0"/>
    <x v="0"/>
    <s v="MWh"/>
    <n v="163.25200000000001"/>
    <n v="0.16325200000000001"/>
    <m/>
    <n v="2.75E-2"/>
    <n v="2.75E-2"/>
    <n v="0"/>
    <n v="0"/>
    <n v="59"/>
    <s v="BASE DE DATOS"/>
    <m/>
  </r>
  <r>
    <s v="24"/>
    <x v="1"/>
    <s v="ELNM"/>
    <s v="31015193"/>
    <s v="31015193"/>
    <x v="5"/>
    <s v="Grupo U.Gen.2"/>
    <s v="S"/>
    <n v="0.74"/>
    <n v="0.72"/>
    <n v="54.92"/>
    <n v="252.32"/>
    <n v="307.24"/>
    <n v="0"/>
    <n v="570.45000000000005"/>
    <n v="0"/>
    <m/>
    <m/>
    <x v="0"/>
    <s v="ELNM31015193Grupo U.Gen.2HI"/>
    <s v="Electro Norte Medio S. A. - Hidrandina"/>
    <x v="31"/>
    <x v="31"/>
    <s v="C. H. Pomabamba"/>
    <x v="272"/>
    <s v="HI"/>
    <x v="5"/>
    <x v="353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307.24"/>
    <n v="0.30724000000000001"/>
    <m/>
    <n v="6.1666666666666668E-2"/>
    <n v="0.06"/>
    <n v="0"/>
    <n v="0"/>
    <n v="59"/>
    <s v="BASE DE DATOS"/>
    <m/>
  </r>
  <r>
    <s v="24"/>
    <x v="1"/>
    <s v="ELNM"/>
    <s v="31015193"/>
    <s v="31015193"/>
    <x v="5"/>
    <s v="Grupo U.Gen.3"/>
    <s v="S"/>
    <n v="0.55000000000000004"/>
    <n v="0.5"/>
    <n v="39.1"/>
    <n v="170.78"/>
    <n v="209.88"/>
    <n v="0"/>
    <n v="483.3"/>
    <n v="0"/>
    <m/>
    <m/>
    <x v="0"/>
    <s v="ELNM31015193Grupo U.Gen.3HI"/>
    <s v="Electro Norte Medio S. A. - Hidrandina"/>
    <x v="31"/>
    <x v="31"/>
    <s v="C. H. Pomabamba"/>
    <x v="272"/>
    <s v="HI"/>
    <x v="5"/>
    <x v="354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209.88"/>
    <n v="0.20987999999999998"/>
    <m/>
    <n v="4.5833333333333337E-2"/>
    <n v="4.1666666666666664E-2"/>
    <n v="0"/>
    <n v="0"/>
    <n v="59"/>
    <s v="BASE DE DATOS"/>
    <m/>
  </r>
  <r>
    <s v="24"/>
    <x v="1"/>
    <s v="ELNM"/>
    <s v="31016893"/>
    <s v="31016893"/>
    <x v="5"/>
    <s v="Grupo U.Gen.1"/>
    <s v="S"/>
    <n v="0.28999999999999998"/>
    <n v="0.28999999999999998"/>
    <n v="0"/>
    <n v="0"/>
    <n v="0"/>
    <n v="0"/>
    <n v="0"/>
    <n v="0"/>
    <m/>
    <m/>
    <x v="0"/>
    <s v="ELNM31016893Grupo U.Gen.1HI"/>
    <s v="Electro Norte Medio S. A. - Hidrandina"/>
    <x v="31"/>
    <x v="31"/>
    <s v="C. H. Shipilco"/>
    <x v="273"/>
    <s v="HI"/>
    <x v="5"/>
    <x v="352"/>
    <x v="2"/>
    <s v="Instalado"/>
    <s v="Operativo"/>
    <s v="Distribuidora"/>
    <x v="0"/>
    <x v="0"/>
    <x v="1"/>
    <x v="0"/>
    <s v="Estatal"/>
    <s v="CAJAMARCA"/>
    <s v="CAJAMARCA"/>
    <s v="CELENDIN"/>
    <s v="CELENDIN"/>
    <n v="0"/>
    <x v="8"/>
    <n v="0"/>
    <x v="0"/>
    <x v="0"/>
    <x v="0"/>
    <s v="MWh"/>
    <n v="0"/>
    <n v="0"/>
    <m/>
    <n v="2.4166666666666666E-2"/>
    <n v="2.4166666666666666E-2"/>
    <n v="0"/>
    <n v="0"/>
    <n v="59"/>
    <s v="BASE DE DATOS"/>
    <m/>
  </r>
  <r>
    <s v="24"/>
    <x v="1"/>
    <s v="ELNM"/>
    <s v="41046094"/>
    <s v="41046094"/>
    <x v="5"/>
    <s v="Ansaldo 1"/>
    <s v="S"/>
    <n v="0.55000000000000004"/>
    <n v="0.5"/>
    <n v="22.292000000000002"/>
    <n v="89.167000000000002"/>
    <n v="111.459"/>
    <n v="0"/>
    <n v="242.2"/>
    <n v="0"/>
    <m/>
    <m/>
    <x v="0"/>
    <s v="ELNM41046094Ansaldo 1HI"/>
    <s v="Electro Norte Medio S. A. - Hidrandina"/>
    <x v="31"/>
    <x v="31"/>
    <s v="C. H. Tarabamba"/>
    <x v="274"/>
    <s v="HI"/>
    <x v="5"/>
    <x v="355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111.459"/>
    <n v="0.111459"/>
    <m/>
    <n v="4.5833333333333337E-2"/>
    <n v="4.1666666666666664E-2"/>
    <n v="0"/>
    <n v="0"/>
    <n v="59"/>
    <s v="BASE DE DATOS"/>
    <m/>
  </r>
  <r>
    <s v="24"/>
    <x v="1"/>
    <s v="ELNM"/>
    <s v="41046094"/>
    <s v="41046094"/>
    <x v="5"/>
    <s v="Ansaldo 2"/>
    <s v="S"/>
    <n v="0.55000000000000004"/>
    <n v="0.5"/>
    <n v="35.104999999999997"/>
    <n v="140.41800000000001"/>
    <n v="175.523"/>
    <n v="0"/>
    <n v="351"/>
    <n v="0"/>
    <m/>
    <m/>
    <x v="0"/>
    <s v="ELNM41046094Ansaldo 2HI"/>
    <s v="Electro Norte Medio S. A. - Hidrandina"/>
    <x v="31"/>
    <x v="31"/>
    <s v="C. H. Tarabamba"/>
    <x v="274"/>
    <s v="HI"/>
    <x v="5"/>
    <x v="356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175.523"/>
    <n v="0.17552299999999998"/>
    <m/>
    <n v="4.5833333333333337E-2"/>
    <n v="4.1666666666666664E-2"/>
    <n v="0"/>
    <n v="0"/>
    <n v="59"/>
    <s v="BASE DE DATOS"/>
    <m/>
  </r>
  <r>
    <s v="24"/>
    <x v="1"/>
    <s v="ELNM"/>
    <s v="41028394"/>
    <s v="41028394"/>
    <x v="5"/>
    <s v="Grupo 3"/>
    <s v="S"/>
    <n v="0.2"/>
    <n v="0.2"/>
    <n v="9.7040000000000006"/>
    <n v="38.816000000000003"/>
    <n v="48.52"/>
    <n v="0"/>
    <n v="688.2"/>
    <n v="0"/>
    <m/>
    <m/>
    <x v="0"/>
    <s v="ELNM41028394Grupo 3HI"/>
    <s v="Electro Norte Medio S. A. - Hidrandina"/>
    <x v="31"/>
    <x v="31"/>
    <s v="C. H. Yamobamba"/>
    <x v="275"/>
    <s v="HI"/>
    <x v="5"/>
    <x v="176"/>
    <x v="2"/>
    <s v="Instalado"/>
    <s v="Operativo"/>
    <s v="Distribuidora"/>
    <x v="0"/>
    <x v="0"/>
    <x v="1"/>
    <x v="0"/>
    <s v="Estatal"/>
    <s v="LA LIBERTAD"/>
    <s v="LA LIBERTAD"/>
    <s v="SANCHEZ CARRION"/>
    <s v="HUAMACHUCO"/>
    <n v="0"/>
    <x v="8"/>
    <n v="0"/>
    <x v="0"/>
    <x v="0"/>
    <x v="0"/>
    <s v="MWh"/>
    <n v="48.52"/>
    <n v="4.8520000000000001E-2"/>
    <m/>
    <n v="1.6666666666666666E-2"/>
    <n v="1.6666666666666666E-2"/>
    <n v="0"/>
    <n v="0"/>
    <n v="59"/>
    <s v="BASE DE DATOS"/>
    <m/>
  </r>
  <r>
    <s v="24"/>
    <x v="1"/>
    <s v="ELNM"/>
    <s v="41046494"/>
    <s v="41046494"/>
    <x v="5"/>
    <s v="Sulzer 1"/>
    <s v="S"/>
    <n v="0.81"/>
    <n v="0.78"/>
    <n v="0"/>
    <n v="0"/>
    <n v="0"/>
    <n v="0"/>
    <n v="0"/>
    <n v="0"/>
    <m/>
    <m/>
    <x v="0"/>
    <s v="ELNM41046494Sulzer 1HI"/>
    <s v="Electro Norte Medio S. A. - Hidrandina"/>
    <x v="31"/>
    <x v="31"/>
    <s v="C. H. Chiquián"/>
    <x v="276"/>
    <s v="HI"/>
    <x v="5"/>
    <x v="21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6.7500000000000004E-2"/>
    <n v="6.5000000000000002E-2"/>
    <n v="0"/>
    <n v="0"/>
    <n v="59"/>
    <s v="BASE DE DATOS"/>
    <m/>
  </r>
  <r>
    <s v="24"/>
    <x v="1"/>
    <s v="ELNM"/>
    <s v="41046494"/>
    <s v="41046494"/>
    <x v="5"/>
    <s v="Grupo U.Gen 2"/>
    <s v="S"/>
    <n v="0.2"/>
    <n v="0.19500000000000001"/>
    <n v="0"/>
    <n v="0"/>
    <n v="0"/>
    <n v="0"/>
    <n v="0"/>
    <n v="0"/>
    <m/>
    <m/>
    <x v="0"/>
    <s v="ELNM41046494Grupo U.Gen 2HI"/>
    <s v="Electro Norte Medio S. A. - Hidrandina"/>
    <x v="31"/>
    <x v="31"/>
    <s v="C. H. Chiquián"/>
    <x v="276"/>
    <s v="HI"/>
    <x v="5"/>
    <x v="35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1.6666666666666666E-2"/>
    <n v="1.6250000000000001E-2"/>
    <n v="0"/>
    <n v="0"/>
    <n v="59"/>
    <s v="BASE DE DATOS"/>
    <m/>
  </r>
  <r>
    <s v="24"/>
    <x v="2"/>
    <s v="ELNM"/>
    <s v="51023714"/>
    <s v="51023714"/>
    <x v="5"/>
    <s v="G-1"/>
    <s v="S"/>
    <n v="7.0000000000000007E-2"/>
    <n v="7.0000000000000007E-2"/>
    <n v="22.794"/>
    <n v="86.616"/>
    <n v="109.41"/>
    <n v="0"/>
    <m/>
    <n v="16"/>
    <m/>
    <m/>
    <x v="0"/>
    <s v="ELNM51023714G-1HI"/>
    <s v="Electro Norte Medio S. A. - Hidrandina"/>
    <x v="31"/>
    <x v="31"/>
    <s v="C. H. Catilluc"/>
    <x v="266"/>
    <s v="HI"/>
    <x v="5"/>
    <x v="28"/>
    <x v="2"/>
    <s v="Instalado"/>
    <s v="Operativo"/>
    <s v="Distribuidora"/>
    <x v="0"/>
    <x v="0"/>
    <x v="1"/>
    <x v="0"/>
    <s v="Estatal"/>
    <s v="CAJAMARCA"/>
    <s v="CAJAMARCA"/>
    <s v="SAN MIGUEL"/>
    <s v="CATILLUC"/>
    <n v="0"/>
    <x v="8"/>
    <n v="0"/>
    <x v="0"/>
    <x v="0"/>
    <x v="0"/>
    <s v="MWh"/>
    <n v="109.41"/>
    <n v="0.10940999999999999"/>
    <m/>
    <n v="5.8333333333333336E-3"/>
    <n v="5.8333333333333336E-3"/>
    <n v="0"/>
    <n v="0"/>
    <n v="59"/>
    <s v="BASE DE DATOS"/>
    <m/>
  </r>
  <r>
    <s v="24"/>
    <x v="2"/>
    <s v="ELNM"/>
    <s v="51001796"/>
    <s v="51001796"/>
    <x v="5"/>
    <s v="Grupo 1"/>
    <s v="S"/>
    <n v="0.55000000000000004"/>
    <n v="0.52"/>
    <n v="44.244999999999997"/>
    <n v="168.13200000000001"/>
    <n v="212.37700000000001"/>
    <n v="0"/>
    <n v="509.2"/>
    <n v="8"/>
    <m/>
    <m/>
    <x v="0"/>
    <s v="ELNM51001796Grupo 1HI"/>
    <s v="Electro Norte Medio S. A. - Hidrandina"/>
    <x v="31"/>
    <x v="31"/>
    <s v="C. H. Celendin"/>
    <x v="267"/>
    <s v="HI"/>
    <x v="5"/>
    <x v="16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12.37700000000001"/>
    <n v="0.21237700000000001"/>
    <m/>
    <n v="4.5833333333333337E-2"/>
    <n v="4.3333333333333335E-2"/>
    <n v="0"/>
    <n v="0"/>
    <n v="59"/>
    <s v="BASE DE DATOS"/>
    <m/>
  </r>
  <r>
    <s v="24"/>
    <x v="2"/>
    <s v="ELNM"/>
    <s v="51001796"/>
    <s v="51001796"/>
    <x v="5"/>
    <s v="Grupo 2"/>
    <s v="S"/>
    <n v="0.55000000000000004"/>
    <n v="0.52"/>
    <n v="57.930999999999997"/>
    <n v="220.137"/>
    <n v="278.06799999999998"/>
    <n v="0"/>
    <n v="633.54999999999995"/>
    <n v="9"/>
    <m/>
    <m/>
    <x v="0"/>
    <s v="ELNM51001796Grupo 2HI"/>
    <s v="Electro Norte Medio S. A. - Hidrandina"/>
    <x v="31"/>
    <x v="31"/>
    <s v="C. H. Celendin"/>
    <x v="267"/>
    <s v="HI"/>
    <x v="5"/>
    <x v="17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78.06799999999998"/>
    <n v="0.27806799999999998"/>
    <m/>
    <n v="4.5833333333333337E-2"/>
    <n v="4.3333333333333335E-2"/>
    <n v="0"/>
    <n v="0"/>
    <n v="59"/>
    <s v="BASE DE DATOS"/>
    <m/>
  </r>
  <r>
    <s v="24"/>
    <x v="2"/>
    <s v="ELNM"/>
    <s v="51001796"/>
    <s v="51001796"/>
    <x v="5"/>
    <s v="G-3"/>
    <s v="S"/>
    <n v="0.55000000000000004"/>
    <n v="0.52"/>
    <n v="59.89"/>
    <n v="227.58099999999999"/>
    <n v="287.471"/>
    <n v="0"/>
    <n v="633.54999999999995"/>
    <n v="9"/>
    <m/>
    <m/>
    <x v="0"/>
    <s v="ELNM51001796G-3HI"/>
    <s v="Electro Norte Medio S. A. - Hidrandina"/>
    <x v="31"/>
    <x v="31"/>
    <s v="C. H. Celendin"/>
    <x v="267"/>
    <s v="HI"/>
    <x v="5"/>
    <x v="176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87.471"/>
    <n v="0.28747099999999998"/>
    <m/>
    <n v="4.5833333333333337E-2"/>
    <n v="4.3333333333333335E-2"/>
    <n v="0"/>
    <n v="0"/>
    <n v="59"/>
    <s v="BASE DE DATOS"/>
    <m/>
  </r>
  <r>
    <s v="24"/>
    <x v="2"/>
    <s v="ELNM"/>
    <s v="31017393"/>
    <s v="31017393"/>
    <x v="5"/>
    <s v="Grupo U.Gen.1"/>
    <s v="S"/>
    <n v="0.31"/>
    <n v="0.26"/>
    <n v="37.368000000000002"/>
    <n v="141.99799999999999"/>
    <n v="179.36600000000001"/>
    <n v="0"/>
    <n v="733.39"/>
    <n v="7"/>
    <m/>
    <m/>
    <x v="0"/>
    <s v="ELNM31017393Grupo U.Gen.1HI"/>
    <s v="Electro Norte Medio S. A. - Hidrandina"/>
    <x v="31"/>
    <x v="31"/>
    <s v="C. H. Chicche"/>
    <x v="268"/>
    <s v="HI"/>
    <x v="5"/>
    <x v="352"/>
    <x v="2"/>
    <s v="Instalado"/>
    <s v="Operativo"/>
    <s v="Distribuidora"/>
    <x v="0"/>
    <x v="0"/>
    <x v="1"/>
    <x v="0"/>
    <s v="Estatal"/>
    <s v="CAJAMARCA"/>
    <s v="CAJAMARCA"/>
    <s v="CAJAMARCA"/>
    <s v="CAJAMARCA"/>
    <n v="0"/>
    <x v="8"/>
    <n v="0"/>
    <x v="0"/>
    <x v="0"/>
    <x v="0"/>
    <s v="MWh"/>
    <n v="179.36600000000001"/>
    <n v="0.17936600000000003"/>
    <m/>
    <n v="2.5833333333333333E-2"/>
    <n v="2.1666666666666667E-2"/>
    <n v="0"/>
    <n v="-2.8421709430404007E-14"/>
    <n v="59"/>
    <s v="BASE DE DATOS"/>
    <m/>
  </r>
  <r>
    <s v="24"/>
    <x v="2"/>
    <s v="ELNM"/>
    <s v="31017493"/>
    <s v="31017493"/>
    <x v="5"/>
    <s v="GRUPO 1"/>
    <s v="S"/>
    <n v="1.54"/>
    <n v="1.4970000000000001"/>
    <n v="0"/>
    <n v="0"/>
    <n v="0"/>
    <n v="0"/>
    <n v="0"/>
    <n v="0"/>
    <m/>
    <m/>
    <x v="0"/>
    <s v="ELNM31017493GRUPO 1HI"/>
    <s v="Electro Norte Medio S. A. - Hidrandina"/>
    <x v="31"/>
    <x v="31"/>
    <s v="C. H. Huari(María Jiray)"/>
    <x v="269"/>
    <s v="HI"/>
    <x v="5"/>
    <x v="16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0"/>
    <n v="0"/>
    <m/>
    <n v="0.12833333333333333"/>
    <n v="0.12475000000000001"/>
    <n v="0"/>
    <n v="0"/>
    <n v="59"/>
    <s v="BASE DE DATOS"/>
    <m/>
  </r>
  <r>
    <s v="24"/>
    <x v="2"/>
    <s v="ELNM"/>
    <s v="31017493"/>
    <s v="31017493"/>
    <x v="5"/>
    <s v="Grupo 2"/>
    <s v="S"/>
    <n v="1.5"/>
    <n v="1.4"/>
    <n v="178.58"/>
    <n v="920.72"/>
    <n v="1099.3"/>
    <n v="0"/>
    <n v="347.45"/>
    <n v="0"/>
    <m/>
    <m/>
    <x v="0"/>
    <s v="ELNM31017493Grupo 2HI"/>
    <s v="Electro Norte Medio S. A. - Hidrandina"/>
    <x v="31"/>
    <x v="31"/>
    <s v="C. H. Huari(María Jiray)"/>
    <x v="269"/>
    <s v="HI"/>
    <x v="5"/>
    <x v="17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1099.3"/>
    <n v="1.0992999999999999"/>
    <m/>
    <n v="0.125"/>
    <n v="0.11666666666666665"/>
    <n v="0"/>
    <n v="0"/>
    <n v="59"/>
    <s v="BASE DE DATOS"/>
    <m/>
  </r>
  <r>
    <s v="24"/>
    <x v="2"/>
    <s v="ELNM"/>
    <s v="31016993"/>
    <s v="31016993"/>
    <x v="5"/>
    <s v="Grupo 1"/>
    <s v="S"/>
    <n v="0.26"/>
    <n v="0.26"/>
    <n v="75.558000000000007"/>
    <n v="287.12099999999998"/>
    <n v="362.67899999999997"/>
    <n v="0"/>
    <m/>
    <n v="6"/>
    <m/>
    <m/>
    <x v="0"/>
    <s v="ELNM31016993Grupo 1HI"/>
    <s v="Electro Norte Medio S. A. - Hidrandina"/>
    <x v="31"/>
    <x v="31"/>
    <s v="C. H. Huayunga"/>
    <x v="270"/>
    <s v="HI"/>
    <x v="5"/>
    <x v="165"/>
    <x v="2"/>
    <s v="Instalado"/>
    <s v="Operativo"/>
    <s v="Distribuidora"/>
    <x v="0"/>
    <x v="0"/>
    <x v="1"/>
    <x v="0"/>
    <s v="Estatal"/>
    <s v="CAJAMARCA"/>
    <s v="CAJAMARCA"/>
    <s v="CAJABAMBA"/>
    <s v="CAJABAMBA"/>
    <n v="0"/>
    <x v="8"/>
    <n v="0"/>
    <x v="0"/>
    <x v="0"/>
    <x v="0"/>
    <s v="MWh"/>
    <n v="362.67899999999997"/>
    <n v="0.36267899999999997"/>
    <m/>
    <n v="2.1666666666666667E-2"/>
    <n v="2.1666666666666667E-2"/>
    <n v="0"/>
    <n v="0"/>
    <n v="59"/>
    <s v="BASE DE DATOS"/>
    <m/>
  </r>
  <r>
    <s v="24"/>
    <x v="2"/>
    <s v="ELNM"/>
    <s v="41046294"/>
    <s v="41046294"/>
    <x v="5"/>
    <s v="Grupo 1"/>
    <s v="S"/>
    <n v="0.33"/>
    <n v="0.33"/>
    <n v="36.948"/>
    <n v="140.40299999999999"/>
    <n v="177.351"/>
    <n v="0"/>
    <n v="644.54"/>
    <n v="9"/>
    <m/>
    <m/>
    <x v="0"/>
    <s v="ELNM41046294Grupo 1HI"/>
    <s v="Electro Norte Medio S. A. - Hidrandina"/>
    <x v="31"/>
    <x v="31"/>
    <s v="C. H. Paucamarca (San Marcos)"/>
    <x v="271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MARCOS"/>
    <s v="CHOCAN"/>
    <n v="0"/>
    <x v="8"/>
    <n v="0"/>
    <x v="0"/>
    <x v="0"/>
    <x v="0"/>
    <s v="MWh"/>
    <n v="177.351"/>
    <n v="0.17735100000000001"/>
    <m/>
    <n v="2.75E-2"/>
    <n v="2.75E-2"/>
    <n v="0"/>
    <n v="0"/>
    <n v="59"/>
    <s v="BASE DE DATOS"/>
    <m/>
  </r>
  <r>
    <s v="24"/>
    <x v="2"/>
    <s v="ELNM"/>
    <s v="31015193"/>
    <s v="31015193"/>
    <x v="5"/>
    <s v="Grupo U.Gen.2"/>
    <s v="S"/>
    <n v="0.74"/>
    <n v="0.72"/>
    <n v="55.09"/>
    <n v="283.88"/>
    <n v="338.97"/>
    <n v="0"/>
    <n v="570.45000000000005"/>
    <n v="0"/>
    <m/>
    <m/>
    <x v="0"/>
    <s v="ELNM31015193Grupo U.Gen.2HI"/>
    <s v="Electro Norte Medio S. A. - Hidrandina"/>
    <x v="31"/>
    <x v="31"/>
    <s v="C. H. Pomabamba"/>
    <x v="272"/>
    <s v="HI"/>
    <x v="5"/>
    <x v="353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338.97"/>
    <n v="0.33897000000000005"/>
    <m/>
    <n v="6.1666666666666668E-2"/>
    <n v="0.06"/>
    <n v="0"/>
    <n v="0"/>
    <n v="59"/>
    <s v="BASE DE DATOS"/>
    <m/>
  </r>
  <r>
    <s v="24"/>
    <x v="2"/>
    <s v="ELNM"/>
    <s v="31015193"/>
    <s v="31015193"/>
    <x v="5"/>
    <s v="Grupo U.Gen.3"/>
    <s v="S"/>
    <n v="0.55000000000000004"/>
    <n v="0.5"/>
    <n v="54.61"/>
    <n v="284.87"/>
    <n v="339.48"/>
    <n v="0"/>
    <n v="690"/>
    <n v="0"/>
    <m/>
    <m/>
    <x v="0"/>
    <s v="ELNM31015193Grupo U.Gen.3HI"/>
    <s v="Electro Norte Medio S. A. - Hidrandina"/>
    <x v="31"/>
    <x v="31"/>
    <s v="C. H. Pomabamba"/>
    <x v="272"/>
    <s v="HI"/>
    <x v="5"/>
    <x v="354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339.48"/>
    <n v="0.33948"/>
    <m/>
    <n v="4.5833333333333337E-2"/>
    <n v="4.1666666666666664E-2"/>
    <n v="0"/>
    <n v="0"/>
    <n v="59"/>
    <s v="BASE DE DATOS"/>
    <m/>
  </r>
  <r>
    <s v="24"/>
    <x v="2"/>
    <s v="ELNM"/>
    <s v="31016893"/>
    <s v="31016893"/>
    <x v="5"/>
    <s v="Grupo U.Gen.1"/>
    <s v="S"/>
    <n v="0.28999999999999998"/>
    <n v="0.28999999999999998"/>
    <n v="0.70499999999999996"/>
    <n v="2.6789999999999998"/>
    <n v="3.3839999999999999"/>
    <n v="0"/>
    <n v="13.2"/>
    <n v="1"/>
    <m/>
    <m/>
    <x v="0"/>
    <s v="ELNM31016893Grupo U.Gen.1HI"/>
    <s v="Electro Norte Medio S. A. - Hidrandina"/>
    <x v="31"/>
    <x v="31"/>
    <s v="C. H. Shipilco"/>
    <x v="273"/>
    <s v="HI"/>
    <x v="5"/>
    <x v="352"/>
    <x v="2"/>
    <s v="Instalado"/>
    <s v="Operativo"/>
    <s v="Distribuidora"/>
    <x v="0"/>
    <x v="0"/>
    <x v="1"/>
    <x v="0"/>
    <s v="Estatal"/>
    <s v="CAJAMARCA"/>
    <s v="CAJAMARCA"/>
    <s v="CELENDIN"/>
    <s v="CELENDIN"/>
    <n v="0"/>
    <x v="8"/>
    <n v="0"/>
    <x v="0"/>
    <x v="0"/>
    <x v="0"/>
    <s v="MWh"/>
    <n v="3.3839999999999999"/>
    <n v="3.3839999999999999E-3"/>
    <m/>
    <n v="2.4166666666666666E-2"/>
    <n v="2.4166666666666666E-2"/>
    <n v="0"/>
    <n v="0"/>
    <n v="59"/>
    <s v="BASE DE DATOS"/>
    <m/>
  </r>
  <r>
    <s v="24"/>
    <x v="2"/>
    <s v="ELNM"/>
    <s v="41046094"/>
    <s v="41046094"/>
    <x v="5"/>
    <s v="Ansaldo 1"/>
    <s v="S"/>
    <n v="0.55000000000000004"/>
    <n v="0.5"/>
    <n v="0"/>
    <n v="0"/>
    <n v="0"/>
    <n v="0"/>
    <n v="0"/>
    <n v="0"/>
    <m/>
    <m/>
    <x v="0"/>
    <s v="ELNM41046094Ansaldo 1HI"/>
    <s v="Electro Norte Medio S. A. - Hidrandina"/>
    <x v="31"/>
    <x v="31"/>
    <s v="C. H. Tarabamba"/>
    <x v="274"/>
    <s v="HI"/>
    <x v="5"/>
    <x v="355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0"/>
    <n v="0"/>
    <m/>
    <n v="4.5833333333333337E-2"/>
    <n v="4.1666666666666664E-2"/>
    <n v="0"/>
    <n v="0"/>
    <n v="59"/>
    <s v="BASE DE DATOS"/>
    <m/>
  </r>
  <r>
    <s v="24"/>
    <x v="2"/>
    <s v="ELNM"/>
    <s v="41046094"/>
    <s v="41046094"/>
    <x v="5"/>
    <s v="Ansaldo 2"/>
    <s v="S"/>
    <n v="0.55000000000000004"/>
    <n v="0.5"/>
    <n v="59.442999999999998"/>
    <n v="237.774"/>
    <n v="297.21699999999998"/>
    <n v="0"/>
    <n v="597.45000000000005"/>
    <n v="0"/>
    <m/>
    <m/>
    <x v="0"/>
    <s v="ELNM41046094Ansaldo 2HI"/>
    <s v="Electro Norte Medio S. A. - Hidrandina"/>
    <x v="31"/>
    <x v="31"/>
    <s v="C. H. Tarabamba"/>
    <x v="274"/>
    <s v="HI"/>
    <x v="5"/>
    <x v="356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297.21699999999998"/>
    <n v="0.29721700000000001"/>
    <m/>
    <n v="4.5833333333333337E-2"/>
    <n v="4.1666666666666664E-2"/>
    <n v="0"/>
    <n v="0"/>
    <n v="59"/>
    <s v="BASE DE DATOS"/>
    <m/>
  </r>
  <r>
    <s v="24"/>
    <x v="2"/>
    <s v="ELNM"/>
    <s v="41028394"/>
    <s v="41028394"/>
    <x v="5"/>
    <s v="Grupo 3"/>
    <s v="S"/>
    <n v="0.2"/>
    <n v="0.2"/>
    <n v="10.246"/>
    <n v="40.984000000000002"/>
    <n v="51.23"/>
    <n v="0"/>
    <n v="727.39"/>
    <n v="0"/>
    <m/>
    <m/>
    <x v="0"/>
    <s v="ELNM41028394Grupo 3HI"/>
    <s v="Electro Norte Medio S. A. - Hidrandina"/>
    <x v="31"/>
    <x v="31"/>
    <s v="C. H. Yamobamba"/>
    <x v="275"/>
    <s v="HI"/>
    <x v="5"/>
    <x v="176"/>
    <x v="2"/>
    <s v="Instalado"/>
    <s v="Operativo"/>
    <s v="Distribuidora"/>
    <x v="0"/>
    <x v="0"/>
    <x v="1"/>
    <x v="0"/>
    <s v="Estatal"/>
    <s v="LA LIBERTAD"/>
    <s v="LA LIBERTAD"/>
    <s v="SANCHEZ CARRION"/>
    <s v="HUAMACHUCO"/>
    <n v="0"/>
    <x v="8"/>
    <n v="0"/>
    <x v="0"/>
    <x v="0"/>
    <x v="0"/>
    <s v="MWh"/>
    <n v="51.23"/>
    <n v="5.1229999999999998E-2"/>
    <m/>
    <n v="1.6666666666666666E-2"/>
    <n v="1.6666666666666666E-2"/>
    <n v="0"/>
    <n v="7.1054273576010019E-15"/>
    <n v="59"/>
    <s v="BASE DE DATOS"/>
    <m/>
  </r>
  <r>
    <s v="24"/>
    <x v="2"/>
    <s v="ELNM"/>
    <s v="41046494"/>
    <s v="41046494"/>
    <x v="5"/>
    <s v="Sulzer 1"/>
    <s v="S"/>
    <n v="0.81"/>
    <n v="0.78"/>
    <n v="0"/>
    <n v="0"/>
    <n v="0"/>
    <n v="0"/>
    <n v="0"/>
    <n v="0"/>
    <m/>
    <m/>
    <x v="0"/>
    <s v="ELNM41046494Sulzer 1HI"/>
    <s v="Electro Norte Medio S. A. - Hidrandina"/>
    <x v="31"/>
    <x v="31"/>
    <s v="C. H. Chiquián"/>
    <x v="276"/>
    <s v="HI"/>
    <x v="5"/>
    <x v="21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6.7500000000000004E-2"/>
    <n v="6.5000000000000002E-2"/>
    <n v="0"/>
    <n v="0"/>
    <n v="59"/>
    <s v="BASE DE DATOS"/>
    <m/>
  </r>
  <r>
    <s v="24"/>
    <x v="2"/>
    <s v="ELNM"/>
    <s v="41046494"/>
    <s v="41046494"/>
    <x v="5"/>
    <s v="Grupo U.Gen 2"/>
    <s v="S"/>
    <n v="0.2"/>
    <n v="0.19500000000000001"/>
    <n v="0"/>
    <n v="0"/>
    <n v="0"/>
    <n v="0"/>
    <n v="0"/>
    <n v="0"/>
    <m/>
    <m/>
    <x v="0"/>
    <s v="ELNM41046494Grupo U.Gen 2HI"/>
    <s v="Electro Norte Medio S. A. - Hidrandina"/>
    <x v="31"/>
    <x v="31"/>
    <s v="C. H. Chiquián"/>
    <x v="276"/>
    <s v="HI"/>
    <x v="5"/>
    <x v="35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1.6666666666666666E-2"/>
    <n v="1.6250000000000001E-2"/>
    <n v="0"/>
    <n v="0"/>
    <n v="59"/>
    <s v="BASE DE DATOS"/>
    <m/>
  </r>
  <r>
    <s v="24"/>
    <x v="3"/>
    <s v="ELCZAN"/>
    <s v="18302211"/>
    <s v="18302211"/>
    <x v="5"/>
    <s v="G1"/>
    <s v="S"/>
    <n v="6.6"/>
    <n v="6.5730000000000004"/>
    <n v="672.55100000000004"/>
    <n v="3496.9650000000001"/>
    <n v="4169.5159999999996"/>
    <n v="0"/>
    <n v="717.7"/>
    <n v="2.2999999999999998"/>
    <m/>
    <m/>
    <x v="0"/>
    <s v="ELCZAN18302211G1HI"/>
    <s v="Electro Zaña S.A.C."/>
    <x v="43"/>
    <x v="43"/>
    <s v="C.H. Zaña"/>
    <x v="121"/>
    <s v="HI"/>
    <x v="5"/>
    <x v="36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4169.5159999999996"/>
    <n v="4.1695159999999998"/>
    <m/>
    <n v="0.54999999999999993"/>
    <n v="0.54775000000000007"/>
    <n v="0"/>
    <n v="9.0949470177292824E-13"/>
    <n v="26"/>
    <s v="BASE DE DATOS"/>
    <m/>
  </r>
  <r>
    <s v="24"/>
    <x v="3"/>
    <s v="ELCZAN"/>
    <s v="18302211"/>
    <s v="18302211"/>
    <x v="5"/>
    <s v="G2"/>
    <s v="S"/>
    <n v="6.6"/>
    <n v="6.5940000000000003"/>
    <n v="672.226"/>
    <n v="3504.9180000000001"/>
    <n v="4177.1450000000004"/>
    <n v="0"/>
    <n v="716.26"/>
    <n v="3.74"/>
    <m/>
    <m/>
    <x v="0"/>
    <s v="ELCZAN18302211G2HI"/>
    <s v="Electro Zaña S.A.C."/>
    <x v="43"/>
    <x v="43"/>
    <s v="C.H. Zaña"/>
    <x v="121"/>
    <s v="HI"/>
    <x v="5"/>
    <x v="37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4177.1450000000004"/>
    <n v="4.1771450000000003"/>
    <m/>
    <n v="0.54999999999999993"/>
    <n v="0.54949999999999999"/>
    <n v="0"/>
    <n v="-1.0000000002037268E-3"/>
    <n v="26"/>
    <s v="BASE DE DATOS"/>
    <m/>
  </r>
  <r>
    <s v="24"/>
    <x v="2"/>
    <s v="ELCZAN"/>
    <s v="18302211"/>
    <s v="18302211"/>
    <x v="5"/>
    <s v="G1"/>
    <s v="S"/>
    <n v="6.6"/>
    <n v="6.5730000000000004"/>
    <n v="786.09400000000005"/>
    <n v="3862.328"/>
    <n v="4648.4219999999996"/>
    <n v="0"/>
    <n v="712.98"/>
    <n v="31.02"/>
    <m/>
    <m/>
    <x v="0"/>
    <s v="ELCZAN18302211G1HI"/>
    <s v="Electro Zaña S.A.C."/>
    <x v="43"/>
    <x v="43"/>
    <s v="C.H. Zaña"/>
    <x v="121"/>
    <s v="HI"/>
    <x v="5"/>
    <x v="36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4648.4219999999996"/>
    <n v="4.6484219999999992"/>
    <m/>
    <n v="0.54999999999999993"/>
    <n v="0.54775000000000007"/>
    <n v="0"/>
    <n v="9.0949470177292824E-13"/>
    <n v="26"/>
    <s v="BASE DE DATOS"/>
    <m/>
  </r>
  <r>
    <s v="24"/>
    <x v="2"/>
    <s v="ELCZAN"/>
    <s v="18302211"/>
    <s v="18302211"/>
    <x v="5"/>
    <s v="G2"/>
    <s v="S"/>
    <n v="6.6"/>
    <n v="6.5940000000000003"/>
    <n v="787.005"/>
    <n v="3860.7959999999998"/>
    <n v="4647.8019999999997"/>
    <n v="0"/>
    <n v="712.23"/>
    <n v="31.77"/>
    <m/>
    <m/>
    <x v="0"/>
    <s v="ELCZAN18302211G2HI"/>
    <s v="Electro Zaña S.A.C."/>
    <x v="43"/>
    <x v="43"/>
    <s v="C.H. Zaña"/>
    <x v="121"/>
    <s v="HI"/>
    <x v="5"/>
    <x v="37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4647.8019999999997"/>
    <n v="4.6478019999999995"/>
    <m/>
    <n v="0.54999999999999993"/>
    <n v="0.54949999999999999"/>
    <n v="0"/>
    <n v="-1.0000000002037268E-3"/>
    <n v="26"/>
    <s v="BASE DE DATOS"/>
    <m/>
  </r>
  <r>
    <s v="24"/>
    <x v="3"/>
    <s v="ENGIEP"/>
    <s v="11081297"/>
    <s v="11081297"/>
    <x v="5"/>
    <s v="G1"/>
    <s v="S"/>
    <n v="45.503999999999998"/>
    <n v="45.634"/>
    <n v="7687.3720000000003"/>
    <n v="22749.418000000001"/>
    <n v="30436.79"/>
    <n v="0"/>
    <n v="720"/>
    <n v="0"/>
    <m/>
    <m/>
    <x v="0"/>
    <s v="ENGIEP11081297G1HI"/>
    <s v="ENGIE Energía Perú S.A."/>
    <x v="28"/>
    <x v="28"/>
    <s v="C. H. YUNCAN"/>
    <x v="249"/>
    <s v="HI"/>
    <x v="5"/>
    <x v="36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30436.79"/>
    <n v="30.436790000000002"/>
    <m/>
    <n v="3.7919999999999998"/>
    <n v="3.8028333333333335"/>
    <n v="0"/>
    <n v="0"/>
    <n v="50"/>
    <s v="BASE DE DATOS"/>
    <m/>
  </r>
  <r>
    <s v="24"/>
    <x v="3"/>
    <s v="ENGIEP"/>
    <s v="11081297"/>
    <s v="11081297"/>
    <x v="5"/>
    <s v="G2"/>
    <s v="S"/>
    <n v="45.869"/>
    <n v="45.616"/>
    <n v="7672.2560000000003"/>
    <n v="22752.105"/>
    <n v="30424.361000000001"/>
    <n v="0"/>
    <n v="720"/>
    <n v="0"/>
    <m/>
    <m/>
    <x v="0"/>
    <s v="ENGIEP11081297G2HI"/>
    <s v="ENGIE Energía Perú S.A."/>
    <x v="28"/>
    <x v="28"/>
    <s v="C. H. YUNCAN"/>
    <x v="249"/>
    <s v="HI"/>
    <x v="5"/>
    <x v="37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30424.361000000001"/>
    <n v="30.424361000000001"/>
    <m/>
    <n v="3.8224166666666668"/>
    <n v="3.8013333333333335"/>
    <n v="0"/>
    <n v="0"/>
    <n v="50"/>
    <s v="BASE DE DATOS"/>
    <m/>
  </r>
  <r>
    <s v="24"/>
    <x v="3"/>
    <s v="ENGIEP"/>
    <s v="11081297"/>
    <s v="11081297"/>
    <x v="5"/>
    <s v="G3"/>
    <s v="S"/>
    <n v="45.386000000000003"/>
    <n v="45.442"/>
    <n v="7708.9520000000002"/>
    <n v="22971.9"/>
    <n v="30680.851999999999"/>
    <n v="0"/>
    <n v="720"/>
    <n v="0"/>
    <m/>
    <m/>
    <x v="0"/>
    <s v="ENGIEP11081297G3HI"/>
    <s v="ENGIE Energía Perú S.A."/>
    <x v="28"/>
    <x v="28"/>
    <s v="C. H. YUNCAN"/>
    <x v="249"/>
    <s v="HI"/>
    <x v="5"/>
    <x v="258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30680.851999999999"/>
    <n v="30.680851999999998"/>
    <m/>
    <n v="3.7821666666666669"/>
    <n v="3.7868333333333335"/>
    <n v="0"/>
    <n v="3.637978807091713E-12"/>
    <n v="50"/>
    <s v="BASE DE DATOS"/>
    <m/>
  </r>
  <r>
    <s v="24"/>
    <x v="3"/>
    <s v="ENGIEP"/>
    <s v="16376016"/>
    <s v="16376016"/>
    <x v="5"/>
    <s v="INV123"/>
    <s v="S"/>
    <n v="14.821999999999999"/>
    <n v="14.821999999999999"/>
    <n v="9.0399999999999991"/>
    <n v="2934.9989999999998"/>
    <n v="2944.0390000000002"/>
    <n v="0"/>
    <n v="330"/>
    <n v="0"/>
    <m/>
    <m/>
    <x v="0"/>
    <s v="ENGIEP16376016INV123HI"/>
    <s v="ENGIE Energía Perú S.A."/>
    <x v="28"/>
    <x v="28"/>
    <s v="C.S. INTIPAMPA"/>
    <x v="250"/>
    <s v="FV"/>
    <x v="6"/>
    <x v="34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944.0390000000002"/>
    <n v="2.9440390000000001"/>
    <m/>
    <n v="1.2351666666666665"/>
    <n v="1.2351666666666665"/>
    <n v="0"/>
    <n v="-4.5474735088646412E-13"/>
    <n v="50"/>
    <s v="BASE DE DATOS"/>
    <m/>
  </r>
  <r>
    <s v="24"/>
    <x v="3"/>
    <s v="ENGIEP"/>
    <s v="16376016"/>
    <s v="16376016"/>
    <x v="5"/>
    <s v="INV456"/>
    <s v="S"/>
    <n v="14.86"/>
    <n v="14.86"/>
    <n v="9.3740000000000006"/>
    <n v="2936.5610000000001"/>
    <n v="2945.9349999999999"/>
    <n v="0"/>
    <n v="330"/>
    <n v="0"/>
    <m/>
    <m/>
    <x v="0"/>
    <s v="ENGIEP16376016INV456HI"/>
    <s v="ENGIE Energía Perú S.A."/>
    <x v="28"/>
    <x v="28"/>
    <s v="C.S. INTIPAMPA"/>
    <x v="250"/>
    <s v="FV"/>
    <x v="6"/>
    <x v="34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945.9349999999999"/>
    <n v="2.945935"/>
    <m/>
    <n v="1.2383333333333333"/>
    <n v="1.2383333333333333"/>
    <n v="0"/>
    <n v="0"/>
    <n v="50"/>
    <s v="BASE DE DATOS"/>
    <m/>
  </r>
  <r>
    <s v="24"/>
    <x v="3"/>
    <s v="ENGIEP"/>
    <s v="16376016"/>
    <s v="16376016"/>
    <x v="5"/>
    <s v="INV789"/>
    <s v="S"/>
    <n v="14.859"/>
    <n v="14.859"/>
    <n v="8.423"/>
    <n v="2927.9560000000001"/>
    <n v="2936.3789999999999"/>
    <n v="0"/>
    <n v="330"/>
    <n v="0"/>
    <m/>
    <m/>
    <x v="0"/>
    <s v="ENGIEP16376016INV789HI"/>
    <s v="ENGIE Energía Perú S.A."/>
    <x v="28"/>
    <x v="28"/>
    <s v="C.S. INTIPAMPA"/>
    <x v="250"/>
    <s v="FV"/>
    <x v="6"/>
    <x v="34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936.3789999999999"/>
    <n v="2.9363790000000001"/>
    <m/>
    <n v="1.2382500000000001"/>
    <n v="1.2382500000000001"/>
    <n v="0"/>
    <n v="0"/>
    <n v="50"/>
    <s v="BASE DE DATOS"/>
    <m/>
  </r>
  <r>
    <s v="24"/>
    <x v="3"/>
    <s v="ENGIEP"/>
    <s v="11077297"/>
    <s v="11077297"/>
    <x v="5"/>
    <s v="G1 Q"/>
    <s v="S"/>
    <n v="55.5"/>
    <n v="58.948"/>
    <n v="9254.9519999999993"/>
    <n v="20210.832999999999"/>
    <n v="29465.785"/>
    <n v="15.2"/>
    <n v="580.5"/>
    <n v="0"/>
    <m/>
    <m/>
    <x v="0"/>
    <s v="ENGIEP11077297G1 QHI"/>
    <s v="ENGIE Energía Perú S.A."/>
    <x v="28"/>
    <x v="28"/>
    <s v="C. H. QUITARACSA"/>
    <x v="251"/>
    <s v="HI"/>
    <x v="5"/>
    <x v="3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9465.785"/>
    <n v="29.465785"/>
    <m/>
    <n v="4.625"/>
    <n v="4.9123333333333337"/>
    <n v="0"/>
    <n v="-3.637978807091713E-12"/>
    <n v="50"/>
    <s v="BASE DE DATOS"/>
    <m/>
  </r>
  <r>
    <s v="24"/>
    <x v="3"/>
    <s v="ENGIEP"/>
    <s v="11077297"/>
    <s v="11077297"/>
    <x v="5"/>
    <s v="G2 Q"/>
    <s v="S"/>
    <n v="55.5"/>
    <n v="58.832000000000001"/>
    <n v="9256.0769999999993"/>
    <n v="22649.234"/>
    <n v="31905.311000000002"/>
    <n v="14.7"/>
    <n v="693.1"/>
    <n v="0"/>
    <m/>
    <m/>
    <x v="0"/>
    <s v="ENGIEP11077297G2 QHI"/>
    <s v="ENGIE Energía Perú S.A."/>
    <x v="28"/>
    <x v="28"/>
    <s v="C. H. QUITARACSA"/>
    <x v="251"/>
    <s v="HI"/>
    <x v="5"/>
    <x v="3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31905.311000000002"/>
    <n v="31.905311000000001"/>
    <m/>
    <n v="4.625"/>
    <n v="4.9026666666666667"/>
    <n v="0"/>
    <n v="0"/>
    <n v="50"/>
    <s v="BASE DE DATOS"/>
    <m/>
  </r>
  <r>
    <s v="24"/>
    <x v="3"/>
    <s v="ENGIEP"/>
    <s v="17392820"/>
    <s v="17392820"/>
    <x v="5"/>
    <s v="BLOQUE1"/>
    <s v="S"/>
    <n v="130"/>
    <n v="130"/>
    <n v="7710.24"/>
    <n v="17827.259999999998"/>
    <n v="25537.5"/>
    <n v="0"/>
    <n v="720"/>
    <n v="0"/>
    <m/>
    <m/>
    <x v="0"/>
    <s v="ENGIEP17392820BLOQUE1HI"/>
    <s v="ENGIE Energía Perú S.A."/>
    <x v="28"/>
    <x v="28"/>
    <s v="C. E. PUNTA LOMITAS"/>
    <x v="252"/>
    <s v="TE"/>
    <x v="7"/>
    <x v="347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25537.5"/>
    <n v="25.537500000000001"/>
    <m/>
    <n v="10.833333333333334"/>
    <n v="10.833333333333334"/>
    <n v="0"/>
    <n v="0"/>
    <n v="50"/>
    <s v="BASE DE DATOS"/>
    <m/>
  </r>
  <r>
    <s v="24"/>
    <x v="3"/>
    <s v="ENGIEP"/>
    <s v="17392820"/>
    <s v="17392820"/>
    <x v="5"/>
    <s v="BLOQUE2"/>
    <s v="S"/>
    <n v="130"/>
    <n v="130"/>
    <n v="12484.478999999999"/>
    <n v="29626.053"/>
    <n v="42110.531999999999"/>
    <n v="0"/>
    <n v="720"/>
    <n v="0"/>
    <m/>
    <m/>
    <x v="0"/>
    <s v="ENGIEP17392820BLOQUE2HI"/>
    <s v="ENGIE Energía Perú S.A."/>
    <x v="28"/>
    <x v="28"/>
    <s v="C. E. PUNTA LOMITAS"/>
    <x v="252"/>
    <s v="TE"/>
    <x v="7"/>
    <x v="348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2110.531999999999"/>
    <n v="42.110531999999999"/>
    <m/>
    <n v="10.833333333333334"/>
    <n v="10.833333333333334"/>
    <n v="0"/>
    <n v="0"/>
    <n v="50"/>
    <s v="BASE DE DATOS"/>
    <m/>
  </r>
  <r>
    <s v="24"/>
    <x v="3"/>
    <s v="ENGIEP"/>
    <s v="17392820"/>
    <s v="17392820"/>
    <x v="5"/>
    <s v="BLOQUE1EX"/>
    <s v="S"/>
    <n v="17"/>
    <n v="17"/>
    <n v="1625.7739999999999"/>
    <n v="4032.6010000000001"/>
    <n v="5658.375"/>
    <n v="0"/>
    <n v="720"/>
    <n v="0"/>
    <m/>
    <m/>
    <x v="0"/>
    <s v="ENGIEP17392820BLOQUE1EXHI"/>
    <s v="ENGIE Energía Perú S.A."/>
    <x v="28"/>
    <x v="28"/>
    <s v="C. E. PUNTA LOMITAS EXP"/>
    <x v="252"/>
    <s v="TE"/>
    <x v="7"/>
    <x v="349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5658.375"/>
    <n v="5.6583750000000004"/>
    <m/>
    <n v="1.4166666666666667"/>
    <n v="1.4166666666666667"/>
    <n v="0"/>
    <n v="0"/>
    <n v="50"/>
    <s v="BASE DE DATOS"/>
    <m/>
  </r>
  <r>
    <s v="24"/>
    <x v="3"/>
    <s v="ENGIEP"/>
    <s v="17392820"/>
    <s v="17392820"/>
    <x v="5"/>
    <s v="BLOQUE2EX"/>
    <s v="S"/>
    <n v="17"/>
    <n v="17"/>
    <n v="928.71100000000001"/>
    <n v="2288.7399999999998"/>
    <n v="3217.451"/>
    <n v="0"/>
    <n v="720"/>
    <n v="0"/>
    <m/>
    <m/>
    <x v="0"/>
    <s v="ENGIEP17392820BLOQUE2EXHI"/>
    <s v="ENGIE Energía Perú S.A."/>
    <x v="28"/>
    <x v="28"/>
    <s v="C. E. PUNTA LOMITAS EXP"/>
    <x v="252"/>
    <s v="TE"/>
    <x v="7"/>
    <x v="350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3217.451"/>
    <n v="3.2174510000000001"/>
    <m/>
    <n v="1.4166666666666667"/>
    <n v="1.4166666666666667"/>
    <n v="0"/>
    <n v="0"/>
    <n v="50"/>
    <s v="BASE DE DATOS"/>
    <m/>
  </r>
  <r>
    <s v="24"/>
    <x v="3"/>
    <s v="ELSM"/>
    <s v="41030894"/>
    <s v="41030894"/>
    <x v="5"/>
    <s v="DRESS 1"/>
    <s v="N"/>
    <n v="0.11"/>
    <n v="0"/>
    <n v="0"/>
    <n v="0"/>
    <n v="0"/>
    <n v="0"/>
    <n v="0"/>
    <n v="0"/>
    <m/>
    <m/>
    <x v="0"/>
    <s v="ELSM41030894DRESS 1HI"/>
    <s v="Electro Sur Medio S. A."/>
    <x v="7"/>
    <x v="7"/>
    <s v="C. H. Laramate"/>
    <x v="156"/>
    <s v="HI"/>
    <x v="5"/>
    <x v="272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0"/>
    <n v="0"/>
    <m/>
    <n v="9.1666666666666667E-3"/>
    <n v="0"/>
    <n v="0"/>
    <n v="0"/>
    <n v="21"/>
    <s v="BASE DE DATOS"/>
    <m/>
  </r>
  <r>
    <s v="24"/>
    <x v="3"/>
    <s v="ELSM"/>
    <s v="41030894"/>
    <s v="41030894"/>
    <x v="5"/>
    <s v="DRESS 2"/>
    <s v="S"/>
    <n v="0.11"/>
    <n v="9.1999999999999998E-2"/>
    <n v="10.869"/>
    <n v="41.3"/>
    <n v="52.168999999999997"/>
    <n v="4"/>
    <n v="710"/>
    <n v="6"/>
    <m/>
    <m/>
    <x v="0"/>
    <s v="ELSM41030894DRESS 2HI"/>
    <s v="Electro Sur Medio S. A."/>
    <x v="7"/>
    <x v="7"/>
    <s v="C. H. Laramate"/>
    <x v="156"/>
    <s v="HI"/>
    <x v="5"/>
    <x v="273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52.168999999999997"/>
    <n v="5.2169E-2"/>
    <m/>
    <n v="9.1666666666666667E-3"/>
    <n v="7.6666666666666662E-3"/>
    <n v="0"/>
    <n v="0"/>
    <n v="21"/>
    <s v="BASE DE DATOS"/>
    <m/>
  </r>
  <r>
    <s v="24"/>
    <x v="4"/>
    <s v="ASLCHA"/>
    <s v="0001021"/>
    <s v="0001021"/>
    <x v="5"/>
    <s v="G1"/>
    <s v="S"/>
    <n v="3"/>
    <n v="2"/>
    <n v="239.858"/>
    <n v="1101.2660000000001"/>
    <n v="1341.124"/>
    <n v="57.75"/>
    <n v="650.25"/>
    <n v="12"/>
    <m/>
    <m/>
    <x v="0"/>
    <s v="ASLCHA0001021G1HI"/>
    <s v="Asociaci¢n Santa Lucia de Chacas"/>
    <x v="48"/>
    <x v="48"/>
    <s v="C.H. Huallin I"/>
    <x v="168"/>
    <s v="HI"/>
    <x v="5"/>
    <x v="36"/>
    <x v="2"/>
    <s v="Instalado"/>
    <s v="Operativo"/>
    <s v="Generadora"/>
    <x v="0"/>
    <x v="0"/>
    <x v="0"/>
    <x v="0"/>
    <s v="Privado"/>
    <s v="ANCASH"/>
    <s v="ANCASH"/>
    <s v="ASUNCIÓN"/>
    <s v="CHACAS"/>
    <s v="HUALLÍN"/>
    <x v="8"/>
    <n v="0"/>
    <x v="0"/>
    <x v="0"/>
    <x v="0"/>
    <s v="MWh"/>
    <n v="1341.124"/>
    <n v="1.341124"/>
    <m/>
    <n v="0.25"/>
    <n v="0.16666666666666666"/>
    <n v="0"/>
    <n v="0"/>
    <n v="6"/>
    <s v="BASE DE DATOS"/>
    <m/>
  </r>
  <r>
    <s v="24"/>
    <x v="4"/>
    <s v="CSTARO"/>
    <s v="31135704"/>
    <s v="31135704"/>
    <x v="5"/>
    <s v="G-1"/>
    <s v="S"/>
    <n v="1.2"/>
    <n v="1.014"/>
    <n v="126.459"/>
    <n v="591.81399999999996"/>
    <n v="718.27300000000002"/>
    <n v="0"/>
    <n v="744"/>
    <n v="0"/>
    <m/>
    <m/>
    <x v="0"/>
    <s v="CSTARO31135704G-1HI"/>
    <s v="Centrales Santa Rosa S.A.C."/>
    <x v="77"/>
    <x v="77"/>
    <s v="C. H. Sta. Rosa I"/>
    <x v="261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718.27300000000002"/>
    <n v="0.71827300000000005"/>
    <m/>
    <n v="9.9999999999999992E-2"/>
    <n v="8.4500000000000006E-2"/>
    <n v="0"/>
    <n v="-1.1368683772161603E-13"/>
    <n v="11"/>
    <s v="BASE DE DATOS"/>
    <m/>
  </r>
  <r>
    <s v="24"/>
    <x v="4"/>
    <s v="CSTARO"/>
    <s v="31116601"/>
    <s v="31116601"/>
    <x v="5"/>
    <s v="G-1"/>
    <s v="S"/>
    <n v="1.7"/>
    <n v="1.6279999999999999"/>
    <n v="207.61799999999999"/>
    <n v="934.41099999999994"/>
    <n v="1142.029"/>
    <n v="0"/>
    <n v="744"/>
    <n v="0"/>
    <m/>
    <m/>
    <x v="0"/>
    <s v="CSTARO31116601G-1HI"/>
    <s v="Centrales Santa Rosa S.A.C."/>
    <x v="77"/>
    <x v="77"/>
    <s v="C. H. Sta. Rosa II"/>
    <x v="262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1142.029"/>
    <n v="1.142029"/>
    <m/>
    <n v="0.14166666666666666"/>
    <n v="0.13566666666666666"/>
    <n v="0"/>
    <n v="0"/>
    <n v="11"/>
    <s v="BASE DE DATOS"/>
    <m/>
  </r>
  <r>
    <s v="24"/>
    <x v="4"/>
    <s v="ELCZAN"/>
    <s v="18302211"/>
    <s v="18302211"/>
    <x v="5"/>
    <s v="G1"/>
    <s v="S"/>
    <n v="6.6"/>
    <n v="6.5730000000000004"/>
    <n v="745.697"/>
    <n v="3893.3710000000001"/>
    <n v="4639.0690000000004"/>
    <n v="0"/>
    <n v="741.54"/>
    <n v="2.46"/>
    <m/>
    <m/>
    <x v="0"/>
    <s v="ELCZAN18302211G1HI"/>
    <s v="Electro Zaña S.A.C."/>
    <x v="43"/>
    <x v="43"/>
    <s v="C.H. Zaña"/>
    <x v="121"/>
    <s v="HI"/>
    <x v="5"/>
    <x v="36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4639.0690000000004"/>
    <n v="4.6390690000000001"/>
    <m/>
    <n v="0.54999999999999993"/>
    <n v="0.54775000000000007"/>
    <n v="0"/>
    <n v="-1.0000000002037268E-3"/>
    <n v="26"/>
    <s v="BASE DE DATOS"/>
    <m/>
  </r>
  <r>
    <s v="24"/>
    <x v="4"/>
    <s v="ELCZAN"/>
    <s v="18302211"/>
    <s v="18302211"/>
    <x v="5"/>
    <s v="G2"/>
    <s v="S"/>
    <n v="6.6"/>
    <n v="6.5940000000000003"/>
    <n v="728.35500000000002"/>
    <n v="3711.6149999999998"/>
    <n v="4439.97"/>
    <n v="0"/>
    <n v="741.62"/>
    <n v="2.38"/>
    <m/>
    <m/>
    <x v="0"/>
    <s v="ELCZAN18302211G2HI"/>
    <s v="Electro Zaña S.A.C."/>
    <x v="43"/>
    <x v="43"/>
    <s v="C.H. Zaña"/>
    <x v="121"/>
    <s v="HI"/>
    <x v="5"/>
    <x v="37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4439.97"/>
    <n v="4.4399700000000006"/>
    <m/>
    <n v="0.54999999999999993"/>
    <n v="0.54949999999999999"/>
    <n v="0"/>
    <n v="-9.0949470177292824E-13"/>
    <n v="26"/>
    <s v="BASE DE DATOS"/>
    <m/>
  </r>
  <r>
    <s v="24"/>
    <x v="4"/>
    <s v="CHTING"/>
    <s v="18169608"/>
    <s v="18169608"/>
    <x v="5"/>
    <s v="Allis Charner 1-4"/>
    <s v="S"/>
    <n v="1.65"/>
    <n v="1.2"/>
    <n v="95.756"/>
    <n v="440.15"/>
    <n v="535.90599999999995"/>
    <n v="7.41"/>
    <n v="711.21"/>
    <n v="1.38"/>
    <m/>
    <m/>
    <x v="0"/>
    <s v="CHTING18169608Allis Charner 1-4HI"/>
    <s v="Compa¤ia Hidroel‚ctrica Tingo SA"/>
    <x v="44"/>
    <x v="44"/>
    <s v="C.H. Tingo"/>
    <x v="122"/>
    <s v="HI"/>
    <x v="5"/>
    <x v="262"/>
    <x v="2"/>
    <s v="Instalado"/>
    <s v="Operativo"/>
    <s v="Generadora"/>
    <x v="0"/>
    <x v="0"/>
    <x v="1"/>
    <x v="0"/>
    <s v="Privado"/>
    <s v="LIMA"/>
    <s v="LIMA"/>
    <s v="HUARAL"/>
    <s v="SANTA CRUZ DE ANDAMARCA"/>
    <n v="0"/>
    <x v="8"/>
    <n v="0"/>
    <x v="0"/>
    <x v="0"/>
    <x v="0"/>
    <s v="MWh"/>
    <n v="535.90599999999995"/>
    <n v="0.53590599999999999"/>
    <m/>
    <n v="0.13749999999999998"/>
    <n v="9.9999999999999992E-2"/>
    <n v="0"/>
    <n v="0"/>
    <n v="17"/>
    <s v="BASE DE DATOS"/>
    <m/>
  </r>
  <r>
    <s v="24"/>
    <x v="4"/>
    <s v="VILLAC"/>
    <s v="00300344"/>
    <s v="00300344"/>
    <x v="5"/>
    <s v="G-1"/>
    <s v="S"/>
    <n v="1.67"/>
    <n v="1.484"/>
    <n v="77.099000000000004"/>
    <n v="337.245"/>
    <n v="414.34399999999999"/>
    <n v="415.82"/>
    <n v="303.85000000000002"/>
    <n v="0.33"/>
    <m/>
    <m/>
    <x v="0"/>
    <s v="VILLAC00300344G-1HI"/>
    <s v="COELVISA Consorcio El‚ctrico Villacur¡ S.A.C."/>
    <x v="18"/>
    <x v="18"/>
    <s v="C. H. Coelvihidro 1 - Quipico"/>
    <x v="205"/>
    <s v="HI"/>
    <x v="5"/>
    <x v="28"/>
    <x v="2"/>
    <s v="Instalado"/>
    <s v="Operativo"/>
    <s v="Distribuidora"/>
    <x v="0"/>
    <x v="0"/>
    <x v="1"/>
    <x v="0"/>
    <s v="Privado"/>
    <s v="LIMA"/>
    <s v="LIMA"/>
    <s v="HUAURA"/>
    <s v="SAYAN"/>
    <n v="0"/>
    <x v="8"/>
    <n v="0"/>
    <x v="0"/>
    <x v="0"/>
    <x v="0"/>
    <s v="MWh"/>
    <n v="414.34399999999999"/>
    <n v="0.41434399999999999"/>
    <m/>
    <n v="0.13916666666666666"/>
    <n v="0.11391666666666667"/>
    <n v="0"/>
    <n v="0"/>
    <n v="18"/>
    <s v="BASE DE DATOS"/>
    <m/>
  </r>
  <r>
    <s v="24"/>
    <x v="4"/>
    <s v="ELSM"/>
    <s v="41030894"/>
    <s v="41030894"/>
    <x v="5"/>
    <s v="DRESS 1"/>
    <s v="N"/>
    <n v="0.11"/>
    <n v="0"/>
    <n v="0"/>
    <n v="0"/>
    <n v="0"/>
    <n v="0"/>
    <n v="0"/>
    <n v="0"/>
    <m/>
    <m/>
    <x v="0"/>
    <s v="ELSM41030894DRESS 1HI"/>
    <s v="Electro Sur Medio S. A."/>
    <x v="7"/>
    <x v="7"/>
    <s v="C. H. Laramate"/>
    <x v="156"/>
    <s v="HI"/>
    <x v="5"/>
    <x v="272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0"/>
    <n v="0"/>
    <m/>
    <n v="9.1666666666666667E-3"/>
    <n v="0"/>
    <n v="0"/>
    <n v="0"/>
    <n v="21"/>
    <s v="BASE DE DATOS"/>
    <m/>
  </r>
  <r>
    <s v="24"/>
    <x v="4"/>
    <s v="ELSM"/>
    <s v="41030894"/>
    <s v="41030894"/>
    <x v="5"/>
    <s v="DRESS 2"/>
    <s v="S"/>
    <n v="0.11"/>
    <n v="9.1999999999999998E-2"/>
    <n v="13.659000000000001"/>
    <n v="51.905999999999999"/>
    <n v="65.564999999999998"/>
    <n v="0"/>
    <n v="733"/>
    <n v="11"/>
    <m/>
    <m/>
    <x v="0"/>
    <s v="ELSM41030894DRESS 2HI"/>
    <s v="Electro Sur Medio S. A."/>
    <x v="7"/>
    <x v="7"/>
    <s v="C. H. Laramate"/>
    <x v="156"/>
    <s v="HI"/>
    <x v="5"/>
    <x v="273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65.564999999999998"/>
    <n v="6.5564999999999998E-2"/>
    <m/>
    <n v="9.1666666666666667E-3"/>
    <n v="7.6666666666666662E-3"/>
    <n v="0"/>
    <n v="0"/>
    <n v="21"/>
    <s v="BASE DE DATOS"/>
    <m/>
  </r>
  <r>
    <s v="24"/>
    <x v="4"/>
    <s v="ELPU"/>
    <s v="51015199"/>
    <s v="51015199"/>
    <x v="5"/>
    <s v="BOVING 1"/>
    <s v="S"/>
    <n v="1.5"/>
    <n v="1.2"/>
    <n v="107.349"/>
    <n v="518.9"/>
    <n v="626.24900000000002"/>
    <n v="0"/>
    <n v="742.33"/>
    <n v="1.67"/>
    <m/>
    <m/>
    <x v="0"/>
    <s v="ELPU51015199BOVING 1HI"/>
    <s v="Electro Puno S.A.A."/>
    <x v="2"/>
    <x v="2"/>
    <s v="C. H. Sandia"/>
    <x v="123"/>
    <s v="HI"/>
    <x v="5"/>
    <x v="263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626.24900000000002"/>
    <n v="0.62624900000000006"/>
    <m/>
    <n v="0.125"/>
    <n v="9.9999999999999992E-2"/>
    <n v="0"/>
    <n v="0"/>
    <n v="23"/>
    <s v="BASE DE DATOS"/>
    <m/>
  </r>
  <r>
    <s v="24"/>
    <x v="4"/>
    <s v="ELPU"/>
    <s v="51015199"/>
    <s v="51015199"/>
    <x v="5"/>
    <s v="BOVING 2"/>
    <s v="S"/>
    <n v="1.5"/>
    <n v="1.2"/>
    <n v="99.447000000000003"/>
    <n v="486.423"/>
    <n v="585.87"/>
    <n v="0"/>
    <n v="725.73"/>
    <n v="18.27"/>
    <m/>
    <m/>
    <x v="0"/>
    <s v="ELPU51015199BOVING 2HI"/>
    <s v="Electro Puno S.A.A."/>
    <x v="2"/>
    <x v="2"/>
    <s v="C. H. Sandia"/>
    <x v="123"/>
    <s v="HI"/>
    <x v="5"/>
    <x v="264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585.87"/>
    <n v="0.58587"/>
    <m/>
    <n v="0.125"/>
    <n v="9.9999999999999992E-2"/>
    <n v="0"/>
    <n v="0"/>
    <n v="23"/>
    <s v="BASE DE DATOS"/>
    <m/>
  </r>
  <r>
    <s v="24"/>
    <x v="4"/>
    <s v="ELPU"/>
    <s v="51015199"/>
    <s v="51015199"/>
    <x v="5"/>
    <s v="HYHC"/>
    <s v="S"/>
    <n v="1.5"/>
    <n v="1.29"/>
    <n v="67.394000000000005"/>
    <n v="348.66699999999997"/>
    <n v="416.06099999999998"/>
    <n v="0"/>
    <n v="523.47"/>
    <n v="220.53"/>
    <m/>
    <m/>
    <x v="0"/>
    <s v="ELPU51015199HYHCHI"/>
    <s v="Electro Puno S.A.A."/>
    <x v="2"/>
    <x v="2"/>
    <s v="C. H. Sandia"/>
    <x v="123"/>
    <s v="HI"/>
    <x v="5"/>
    <x v="265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416.06099999999998"/>
    <n v="0.41606099999999996"/>
    <m/>
    <n v="0.125"/>
    <n v="0.1075"/>
    <n v="0"/>
    <n v="0"/>
    <n v="23"/>
    <s v="BASE DE DATOS"/>
    <m/>
  </r>
  <r>
    <s v="24"/>
    <x v="4"/>
    <s v="ELPU"/>
    <s v="51027522"/>
    <s v="51027522"/>
    <x v="5"/>
    <s v="PANELES SOLARES"/>
    <s v="S"/>
    <n v="0.27500000000000002"/>
    <n v="0.27"/>
    <n v="7.1440000000000001"/>
    <n v="12.298999999999999"/>
    <n v="19.443000000000001"/>
    <n v="0"/>
    <n v="0"/>
    <n v="0"/>
    <m/>
    <n v="0"/>
    <x v="0"/>
    <s v="ELPU51027522PANELES SOLARESHI"/>
    <s v="Electro Puno S.A.A."/>
    <x v="2"/>
    <x v="2"/>
    <s v="C.S. AMANTANÍ"/>
    <x v="124"/>
    <s v="FV"/>
    <x v="6"/>
    <x v="266"/>
    <x v="3"/>
    <s v="Instalado"/>
    <s v="Operativo"/>
    <s v="Distribuidora"/>
    <x v="0"/>
    <x v="0"/>
    <x v="1"/>
    <x v="0"/>
    <s v="Estatal"/>
    <s v="PUNO"/>
    <s v="PUNO"/>
    <s v="SANDIA"/>
    <s v="SANDIA"/>
    <n v="0"/>
    <x v="9"/>
    <n v="0"/>
    <x v="0"/>
    <x v="0"/>
    <x v="0"/>
    <s v="MWh"/>
    <n v="19.443000000000001"/>
    <n v="1.9443000000000002E-2"/>
    <m/>
    <n v="2.2916666666666669E-2"/>
    <n v="2.2500000000000003E-2"/>
    <n v="0"/>
    <n v="-3.5527136788005009E-15"/>
    <n v="23"/>
    <s v="BASE DE DATOS"/>
    <m/>
  </r>
  <r>
    <s v="24"/>
    <x v="4"/>
    <s v="ELOR"/>
    <s v="31024193"/>
    <s v="31024193"/>
    <x v="5"/>
    <s v="1"/>
    <s v="S"/>
    <n v="3.3"/>
    <n v="3.3"/>
    <n v="401.77800000000002"/>
    <n v="1234.434"/>
    <n v="1636.212"/>
    <n v="45.6"/>
    <n v="572.9"/>
    <n v="4.2300000000000004"/>
    <m/>
    <m/>
    <x v="0"/>
    <s v="ELOR310241931HI"/>
    <s v="Electro Oriente S. A."/>
    <x v="11"/>
    <x v="11"/>
    <s v="C. H. El Gera"/>
    <x v="175"/>
    <s v="HI"/>
    <x v="5"/>
    <x v="16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636.212"/>
    <n v="1.636212"/>
    <m/>
    <n v="0.27499999999999997"/>
    <n v="0.27499999999999997"/>
    <n v="0"/>
    <n v="0"/>
    <n v="22"/>
    <s v="BASE DE DATOS"/>
    <m/>
  </r>
  <r>
    <s v="24"/>
    <x v="4"/>
    <s v="ELOR"/>
    <s v="31024193"/>
    <s v="31024193"/>
    <x v="5"/>
    <s v="2"/>
    <s v="S"/>
    <n v="3.3"/>
    <n v="3.3"/>
    <n v="417.89600000000002"/>
    <n v="1249.913"/>
    <n v="1667.809"/>
    <n v="48.5"/>
    <n v="567.64"/>
    <n v="6.15"/>
    <m/>
    <m/>
    <x v="0"/>
    <s v="ELOR310241932HI"/>
    <s v="Electro Oriente S. A."/>
    <x v="11"/>
    <x v="11"/>
    <s v="C. H. El Gera"/>
    <x v="175"/>
    <s v="HI"/>
    <x v="5"/>
    <x v="17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667.809"/>
    <n v="1.6678089999999999"/>
    <m/>
    <n v="0.27499999999999997"/>
    <n v="0.27499999999999997"/>
    <n v="0"/>
    <n v="0"/>
    <n v="22"/>
    <s v="BASE DE DATOS"/>
    <m/>
  </r>
  <r>
    <s v="24"/>
    <x v="4"/>
    <s v="ELOR"/>
    <s v="31024193"/>
    <s v="31024193"/>
    <x v="5"/>
    <s v="3"/>
    <s v="S"/>
    <n v="2.5"/>
    <n v="2"/>
    <n v="221.739"/>
    <n v="627.89200000000005"/>
    <n v="849.63099999999997"/>
    <n v="23.3"/>
    <n v="641.09"/>
    <n v="2.48"/>
    <m/>
    <m/>
    <x v="0"/>
    <s v="ELOR310241933HI"/>
    <s v="Electro Oriente S. A."/>
    <x v="11"/>
    <x v="11"/>
    <s v="C. H. El Gera"/>
    <x v="175"/>
    <s v="HI"/>
    <x v="5"/>
    <x v="176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849.63099999999997"/>
    <n v="0.84963100000000003"/>
    <m/>
    <n v="0.20833333333333334"/>
    <n v="0.16666666666666666"/>
    <n v="0"/>
    <n v="1.1368683772161603E-13"/>
    <n v="22"/>
    <s v="BASE DE DATOS"/>
    <m/>
  </r>
  <r>
    <s v="24"/>
    <x v="4"/>
    <s v="ELOR"/>
    <s v="31024293"/>
    <s v="31024293"/>
    <x v="5"/>
    <s v="G1"/>
    <s v="N"/>
    <n v="0.4"/>
    <n v="0.25"/>
    <n v="0"/>
    <n v="0"/>
    <n v="0"/>
    <n v="0"/>
    <n v="0"/>
    <n v="0"/>
    <m/>
    <m/>
    <x v="0"/>
    <s v="ELOR31024293G1HI"/>
    <s v="Electro Oriente S. A."/>
    <x v="11"/>
    <x v="11"/>
    <s v="C.H. Shitarayacu"/>
    <x v="176"/>
    <s v="HI"/>
    <x v="5"/>
    <x v="36"/>
    <x v="2"/>
    <s v="Instalado"/>
    <s v="In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0"/>
    <n v="0"/>
    <m/>
    <n v="3.6363636363636369E-2"/>
    <n v="2.2727272727272728E-2"/>
    <n v="0"/>
    <n v="0"/>
    <n v="22"/>
    <s v="BASE DE DATOS"/>
    <m/>
  </r>
  <r>
    <s v="24"/>
    <x v="4"/>
    <s v="ELOR"/>
    <s v="31024293"/>
    <s v="31024293"/>
    <x v="5"/>
    <s v="G2"/>
    <s v="S"/>
    <n v="0.4"/>
    <n v="0.25"/>
    <n v="38.289000000000001"/>
    <n v="4.6459999999999999"/>
    <n v="42.935000000000002"/>
    <n v="23"/>
    <n v="296"/>
    <n v="12.4"/>
    <m/>
    <m/>
    <x v="0"/>
    <s v="ELOR31024293G2HI"/>
    <s v="Electro Oriente S. A."/>
    <x v="11"/>
    <x v="11"/>
    <s v="C.H. Shitarayacu"/>
    <x v="176"/>
    <s v="HI"/>
    <x v="5"/>
    <x v="37"/>
    <x v="2"/>
    <s v="Instalado"/>
    <s v="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42.935000000000002"/>
    <n v="4.2935000000000001E-2"/>
    <m/>
    <n v="3.6363636363636369E-2"/>
    <n v="2.2727272727272728E-2"/>
    <n v="0"/>
    <n v="0"/>
    <n v="22"/>
    <s v="BASE DE DATOS"/>
    <m/>
  </r>
  <r>
    <s v="24"/>
    <x v="4"/>
    <s v="ELOR"/>
    <s v="31077997"/>
    <s v="31077997"/>
    <x v="5"/>
    <s v="Turbina 1"/>
    <s v="S"/>
    <n v="1.2529999999999999"/>
    <n v="1.1499999999999999"/>
    <n v="102.583"/>
    <n v="482.89499999999998"/>
    <n v="585.47799999999995"/>
    <n v="89.92"/>
    <n v="654.08000000000004"/>
    <n v="0"/>
    <m/>
    <m/>
    <x v="0"/>
    <s v="ELOR31077997Turbina 1HI"/>
    <s v="Electro Oriente S. A."/>
    <x v="11"/>
    <x v="11"/>
    <s v="C. H. Caclic"/>
    <x v="177"/>
    <s v="HI"/>
    <x v="5"/>
    <x v="299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585.47799999999995"/>
    <n v="0.58547799999999994"/>
    <m/>
    <n v="0.10441666666666666"/>
    <n v="9.5833333333333326E-2"/>
    <n v="0"/>
    <n v="0"/>
    <n v="22"/>
    <s v="BASE DE DATOS"/>
    <m/>
  </r>
  <r>
    <s v="24"/>
    <x v="4"/>
    <s v="ELOR"/>
    <s v="31077997"/>
    <s v="31077997"/>
    <x v="5"/>
    <s v="Turbina 2"/>
    <s v="S"/>
    <n v="1.2529999999999999"/>
    <n v="1.1499999999999999"/>
    <n v="56.487000000000002"/>
    <n v="273.65499999999997"/>
    <n v="330.142"/>
    <n v="256.49"/>
    <n v="487.51"/>
    <n v="0"/>
    <m/>
    <m/>
    <x v="0"/>
    <s v="ELOR31077997Turbina 2HI"/>
    <s v="Electro Oriente S. A."/>
    <x v="11"/>
    <x v="11"/>
    <s v="C. H. Caclic"/>
    <x v="177"/>
    <s v="HI"/>
    <x v="5"/>
    <x v="300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330.142"/>
    <n v="0.33014199999999999"/>
    <m/>
    <n v="0.10441666666666666"/>
    <n v="9.5833333333333326E-2"/>
    <n v="0"/>
    <n v="0"/>
    <n v="22"/>
    <s v="BASE DE DATOS"/>
    <m/>
  </r>
  <r>
    <s v="24"/>
    <x v="4"/>
    <s v="ELOR"/>
    <s v="31077997"/>
    <s v="31077997"/>
    <x v="5"/>
    <s v="Turbina 3"/>
    <s v="S"/>
    <n v="1.2529999999999999"/>
    <n v="1.1499999999999999"/>
    <n v="81.555000000000007"/>
    <n v="368.84300000000002"/>
    <n v="450.39800000000002"/>
    <n v="107.99"/>
    <n v="636.01"/>
    <n v="0"/>
    <m/>
    <m/>
    <x v="0"/>
    <s v="ELOR31077997Turbina 3HI"/>
    <s v="Electro Oriente S. A."/>
    <x v="11"/>
    <x v="11"/>
    <s v="C. H. Caclic"/>
    <x v="177"/>
    <s v="HI"/>
    <x v="5"/>
    <x v="301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450.39800000000002"/>
    <n v="0.45039800000000002"/>
    <m/>
    <n v="0.10441666666666666"/>
    <n v="9.5833333333333326E-2"/>
    <n v="0"/>
    <n v="0"/>
    <n v="22"/>
    <s v="BASE DE DATOS"/>
    <m/>
  </r>
  <r>
    <s v="24"/>
    <x v="4"/>
    <s v="ELOR"/>
    <s v="31077997"/>
    <s v="31077997"/>
    <x v="5"/>
    <s v="Turbina 4"/>
    <s v="S"/>
    <n v="1.2529999999999999"/>
    <n v="1.1499999999999999"/>
    <n v="124.414"/>
    <n v="588.21500000000003"/>
    <n v="712.62900000000002"/>
    <n v="13.76"/>
    <n v="730.24"/>
    <n v="0"/>
    <m/>
    <m/>
    <x v="0"/>
    <s v="ELOR31077997Turbina 4HI"/>
    <s v="Electro Oriente S. A."/>
    <x v="11"/>
    <x v="11"/>
    <s v="C. H. Caclic"/>
    <x v="177"/>
    <s v="HI"/>
    <x v="5"/>
    <x v="302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712.62900000000002"/>
    <n v="0.71262900000000007"/>
    <m/>
    <n v="0.10441666666666666"/>
    <n v="9.5833333333333326E-2"/>
    <n v="0"/>
    <n v="0"/>
    <n v="22"/>
    <s v="BASE DE DATOS"/>
    <m/>
  </r>
  <r>
    <s v="24"/>
    <x v="4"/>
    <s v="ELOR"/>
    <s v="31078697"/>
    <s v="31078697"/>
    <x v="5"/>
    <s v="Turbina 1"/>
    <s v="S"/>
    <n v="2.8370000000000002"/>
    <n v="2.6"/>
    <n v="198.91900000000001"/>
    <n v="931.399"/>
    <n v="1130.318"/>
    <n v="4.42"/>
    <n v="739.58"/>
    <n v="0"/>
    <m/>
    <m/>
    <x v="0"/>
    <s v="ELOR31078697Turbina 1HI"/>
    <s v="Electro Oriente S. A."/>
    <x v="11"/>
    <x v="11"/>
    <s v="C. H. El Muyo"/>
    <x v="179"/>
    <s v="HI"/>
    <x v="5"/>
    <x v="299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130.318"/>
    <n v="1.1303179999999999"/>
    <m/>
    <n v="0.23641666666666669"/>
    <n v="0.21666666666666667"/>
    <n v="0"/>
    <n v="0"/>
    <n v="22"/>
    <s v="BASE DE DATOS"/>
    <m/>
  </r>
  <r>
    <s v="24"/>
    <x v="4"/>
    <s v="ELOR"/>
    <s v="31078697"/>
    <s v="31078697"/>
    <x v="5"/>
    <s v="Turbina 2"/>
    <s v="S"/>
    <n v="2.8370000000000002"/>
    <n v="2.6"/>
    <n v="195.87799999999999"/>
    <n v="916.30399999999997"/>
    <n v="1112.182"/>
    <n v="12.55"/>
    <n v="731.45"/>
    <n v="0"/>
    <m/>
    <m/>
    <x v="0"/>
    <s v="ELOR31078697Turbina 2HI"/>
    <s v="Electro Oriente S. A."/>
    <x v="11"/>
    <x v="11"/>
    <s v="C. H. El Muyo"/>
    <x v="179"/>
    <s v="HI"/>
    <x v="5"/>
    <x v="300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112.182"/>
    <n v="1.112182"/>
    <m/>
    <n v="0.23641666666666669"/>
    <n v="0.21666666666666667"/>
    <n v="0"/>
    <n v="0"/>
    <n v="22"/>
    <s v="BASE DE DATOS"/>
    <m/>
  </r>
  <r>
    <s v="24"/>
    <x v="4"/>
    <s v="ELOR"/>
    <s v="31078897"/>
    <s v="31078897"/>
    <x v="5"/>
    <s v="Turbina 1"/>
    <s v="S"/>
    <n v="1.59"/>
    <n v="1.45"/>
    <n v="118.06"/>
    <n v="537.29600000000005"/>
    <n v="655.35599999999999"/>
    <n v="0"/>
    <n v="692.69"/>
    <n v="51.31"/>
    <m/>
    <m/>
    <x v="0"/>
    <s v="ELOR31078897Turbina 1HI"/>
    <s v="Electro Oriente S. A."/>
    <x v="11"/>
    <x v="11"/>
    <s v="C. H. La Pelota"/>
    <x v="180"/>
    <s v="HI"/>
    <x v="5"/>
    <x v="299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655.35599999999999"/>
    <n v="0.65535600000000005"/>
    <m/>
    <n v="0.13250000000000001"/>
    <n v="0.12083333333333333"/>
    <n v="0"/>
    <n v="0"/>
    <n v="22"/>
    <s v="BASE DE DATOS"/>
    <m/>
  </r>
  <r>
    <s v="24"/>
    <x v="4"/>
    <s v="ELOR"/>
    <s v="31078897"/>
    <s v="31078897"/>
    <x v="5"/>
    <s v="Turbina 2"/>
    <s v="S"/>
    <n v="1.59"/>
    <n v="1.45"/>
    <n v="161.56399999999999"/>
    <n v="759.71100000000001"/>
    <n v="921.27499999999998"/>
    <n v="0"/>
    <n v="739.77"/>
    <n v="4.2300000000000004"/>
    <m/>
    <m/>
    <x v="0"/>
    <s v="ELOR31078897Turbina 2HI"/>
    <s v="Electro Oriente S. A."/>
    <x v="11"/>
    <x v="11"/>
    <s v="C. H. La Pelota"/>
    <x v="180"/>
    <s v="HI"/>
    <x v="5"/>
    <x v="300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921.27499999999998"/>
    <n v="0.92127499999999996"/>
    <m/>
    <n v="0.13250000000000001"/>
    <n v="0.12083333333333333"/>
    <n v="0"/>
    <n v="0"/>
    <n v="22"/>
    <s v="BASE DE DATOS"/>
    <m/>
  </r>
  <r>
    <s v="24"/>
    <x v="4"/>
    <s v="ELOR"/>
    <s v="43080597"/>
    <s v="43080597"/>
    <x v="5"/>
    <s v="Turbina 1"/>
    <s v="N"/>
    <n v="0.19"/>
    <n v="0"/>
    <n v="0"/>
    <n v="0"/>
    <n v="0"/>
    <n v="0"/>
    <n v="0"/>
    <n v="0"/>
    <m/>
    <m/>
    <x v="1"/>
    <s v="ELOR43080597Turbina 1HI"/>
    <s v="Electro Oriente S. A."/>
    <x v="11"/>
    <x v="11"/>
    <s v="C. H. Lonya Grande"/>
    <x v="182"/>
    <s v="HI"/>
    <x v="5"/>
    <x v="299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4"/>
    <s v="ELOR"/>
    <s v="43080597"/>
    <s v="43080597"/>
    <x v="5"/>
    <s v="Turbina 2"/>
    <s v="N"/>
    <n v="0.19"/>
    <n v="0"/>
    <n v="0"/>
    <n v="0"/>
    <n v="0"/>
    <n v="0"/>
    <n v="0"/>
    <n v="0"/>
    <m/>
    <m/>
    <x v="1"/>
    <s v="ELOR43080597Turbina 2HI"/>
    <s v="Electro Oriente S. A."/>
    <x v="11"/>
    <x v="11"/>
    <s v="C. H. Lonya Grande"/>
    <x v="182"/>
    <s v="HI"/>
    <x v="5"/>
    <x v="300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4"/>
    <s v="ELOR"/>
    <s v="64010914"/>
    <s v="64010914"/>
    <x v="5"/>
    <s v="Grupo 1"/>
    <s v="N"/>
    <n v="0.26200000000000001"/>
    <n v="0"/>
    <n v="0"/>
    <n v="0"/>
    <n v="0"/>
    <n v="0"/>
    <n v="0"/>
    <n v="0"/>
    <m/>
    <m/>
    <x v="1"/>
    <s v="ELOR64010914Grupo 1HI"/>
    <s v="Electro Oriente S. A."/>
    <x v="11"/>
    <x v="11"/>
    <s v="C. H. Nuevo Seasme"/>
    <x v="183"/>
    <s v="HI"/>
    <x v="5"/>
    <x v="16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4"/>
    <s v="ELOR"/>
    <s v="64010914"/>
    <s v="64010914"/>
    <x v="5"/>
    <s v="Grupo 2"/>
    <s v="N"/>
    <n v="0.26200000000000001"/>
    <n v="0"/>
    <n v="0"/>
    <n v="0"/>
    <n v="0"/>
    <n v="0"/>
    <n v="0"/>
    <n v="0"/>
    <m/>
    <m/>
    <x v="1"/>
    <s v="ELOR64010914Grupo 2HI"/>
    <s v="Electro Oriente S. A."/>
    <x v="11"/>
    <x v="11"/>
    <s v="C. H. Nuevo Seasme"/>
    <x v="183"/>
    <s v="HI"/>
    <x v="5"/>
    <x v="17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4"/>
    <s v="ELOR"/>
    <s v="20190900"/>
    <s v="20190900"/>
    <x v="5"/>
    <s v="Grupo 1"/>
    <s v="N"/>
    <n v="8.2000000000000003E-2"/>
    <n v="0"/>
    <n v="0"/>
    <n v="0"/>
    <n v="0"/>
    <n v="0"/>
    <n v="0"/>
    <n v="0"/>
    <m/>
    <m/>
    <x v="0"/>
    <s v="ELOR20190900Grupo 1HI"/>
    <s v="Electro Oriente S. A."/>
    <x v="11"/>
    <x v="11"/>
    <s v="C.H. Pizuquia"/>
    <x v="185"/>
    <s v="HI"/>
    <x v="5"/>
    <x v="165"/>
    <x v="2"/>
    <s v="Instalado"/>
    <s v="Inoperativo"/>
    <s v="Distribuidora"/>
    <x v="0"/>
    <x v="0"/>
    <x v="1"/>
    <x v="0"/>
    <s v="Estatal"/>
    <s v="AMAZONAS"/>
    <s v="AMAZONAS"/>
    <s v="LUYA"/>
    <s v="PISUQUIA"/>
    <n v="0"/>
    <x v="8"/>
    <n v="0"/>
    <x v="0"/>
    <x v="0"/>
    <x v="0"/>
    <s v="MWh"/>
    <n v="0"/>
    <n v="0"/>
    <m/>
    <n v="8.2000000000000007E-3"/>
    <n v="0"/>
    <n v="0"/>
    <n v="0"/>
    <n v="22"/>
    <s v="BASE DE DATOS"/>
    <m/>
  </r>
  <r>
    <s v="24"/>
    <x v="4"/>
    <s v="ELOR"/>
    <s v="41027493"/>
    <s v="41027493"/>
    <x v="5"/>
    <s v="T-1"/>
    <s v="N"/>
    <n v="0.16"/>
    <n v="0"/>
    <n v="0"/>
    <n v="0"/>
    <n v="0"/>
    <n v="0"/>
    <n v="0"/>
    <n v="0"/>
    <m/>
    <m/>
    <x v="0"/>
    <s v="ELOR41027493T-1HI"/>
    <s v="Electro Oriente S. A."/>
    <x v="11"/>
    <x v="11"/>
    <s v="C. H. Pomahuaca"/>
    <x v="184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POMACAHUA"/>
    <n v="0"/>
    <x v="8"/>
    <n v="0"/>
    <x v="0"/>
    <x v="0"/>
    <x v="0"/>
    <s v="MWh"/>
    <n v="0"/>
    <n v="0"/>
    <m/>
    <n v="1.3333333333333334E-2"/>
    <n v="0"/>
    <n v="0"/>
    <n v="0"/>
    <n v="22"/>
    <s v="BASE DE DATOS"/>
    <m/>
  </r>
  <r>
    <s v="24"/>
    <x v="4"/>
    <s v="ELOR"/>
    <s v="41027393"/>
    <s v="41027393"/>
    <x v="5"/>
    <s v="T-1"/>
    <s v="N"/>
    <n v="0.2"/>
    <n v="0"/>
    <n v="0"/>
    <n v="0"/>
    <n v="0"/>
    <n v="0"/>
    <n v="0"/>
    <n v="0"/>
    <m/>
    <m/>
    <x v="0"/>
    <s v="ELOR41027393T-1HI"/>
    <s v="Electro Oriente S. A."/>
    <x v="11"/>
    <x v="11"/>
    <s v="C. H. Pucara"/>
    <x v="178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4"/>
    <s v="ELOR"/>
    <s v="41027393"/>
    <s v="41027393"/>
    <x v="5"/>
    <s v="T-2"/>
    <s v="S"/>
    <n v="0.2"/>
    <n v="0.18"/>
    <n v="26.712"/>
    <n v="118.48699999999999"/>
    <n v="145.19900000000001"/>
    <n v="0"/>
    <n v="734.13"/>
    <n v="9.8699999999999992"/>
    <m/>
    <m/>
    <x v="0"/>
    <s v="ELOR41027393T-2HI"/>
    <s v="Electro Oriente S. A."/>
    <x v="11"/>
    <x v="11"/>
    <s v="C. H. Pucara"/>
    <x v="178"/>
    <s v="HI"/>
    <x v="5"/>
    <x v="304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145.19900000000001"/>
    <n v="0.14519900000000002"/>
    <m/>
    <n v="1.6666666666666666E-2"/>
    <n v="1.4999999999999999E-2"/>
    <n v="0"/>
    <n v="-2.8421709430404007E-14"/>
    <n v="22"/>
    <s v="BASE DE DATOS"/>
    <m/>
  </r>
  <r>
    <s v="24"/>
    <x v="4"/>
    <s v="ELOR"/>
    <s v="51017302"/>
    <s v="51017302"/>
    <x v="5"/>
    <s v="Turbina 1"/>
    <s v="S"/>
    <n v="1.4379999999999999"/>
    <n v="1.4"/>
    <n v="129.25800000000001"/>
    <n v="580.92600000000004"/>
    <n v="710.18399999999997"/>
    <n v="21.82"/>
    <n v="715.03"/>
    <n v="7.15"/>
    <m/>
    <m/>
    <x v="0"/>
    <s v="ELOR51017302Turbina 1HI"/>
    <s v="Electro Oriente S. A."/>
    <x v="11"/>
    <x v="11"/>
    <s v="C. H. Quanda"/>
    <x v="181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710.18399999999997"/>
    <n v="0.71018399999999993"/>
    <m/>
    <n v="0.11983333333333333"/>
    <n v="0.11666666666666665"/>
    <n v="0"/>
    <n v="1.1368683772161603E-13"/>
    <n v="22"/>
    <s v="BASE DE DATOS"/>
    <m/>
  </r>
  <r>
    <s v="24"/>
    <x v="4"/>
    <s v="ELOR"/>
    <s v="51017302"/>
    <s v="51017302"/>
    <x v="5"/>
    <s v="Turbina 2"/>
    <s v="N"/>
    <n v="1.4379999999999999"/>
    <n v="0"/>
    <n v="0"/>
    <n v="0"/>
    <n v="0"/>
    <n v="0"/>
    <n v="0"/>
    <n v="0"/>
    <m/>
    <m/>
    <x v="0"/>
    <s v="ELOR51017302Turbina 2HI"/>
    <s v="Electro Oriente S. A."/>
    <x v="11"/>
    <x v="11"/>
    <s v="C. H. Quanda"/>
    <x v="181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0"/>
    <n v="0"/>
    <m/>
    <n v="0.14379999999999998"/>
    <n v="0.13999999999999999"/>
    <n v="0"/>
    <n v="0"/>
    <n v="22"/>
    <s v="BASE DE DATOS"/>
    <m/>
  </r>
  <r>
    <s v="24"/>
    <x v="4"/>
    <s v="ELOR"/>
    <s v="41113900"/>
    <s v="41113900"/>
    <x v="5"/>
    <s v="Grupo 1"/>
    <s v="N"/>
    <n v="0.06"/>
    <n v="0"/>
    <n v="0"/>
    <n v="0"/>
    <n v="0"/>
    <n v="0"/>
    <n v="0"/>
    <n v="0"/>
    <m/>
    <m/>
    <x v="0"/>
    <s v="ELOR41113900Grupo 1HI"/>
    <s v="Electro Oriente S. A."/>
    <x v="11"/>
    <x v="11"/>
    <s v="C. H. Tabaconas"/>
    <x v="186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4"/>
    <s v="ELOR"/>
    <s v="41113900"/>
    <s v="41113900"/>
    <x v="5"/>
    <s v="Grupo 2"/>
    <s v="N"/>
    <n v="0.06"/>
    <n v="0"/>
    <n v="0"/>
    <n v="0"/>
    <n v="0"/>
    <n v="0"/>
    <n v="0"/>
    <n v="0"/>
    <m/>
    <m/>
    <x v="0"/>
    <s v="ELOR41113900Grupo 2HI"/>
    <s v="Electro Oriente S. A."/>
    <x v="11"/>
    <x v="11"/>
    <s v="C. H. Tabaconas"/>
    <x v="186"/>
    <s v="HI"/>
    <x v="5"/>
    <x v="17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4"/>
    <s v="ELSE"/>
    <s v="33006600"/>
    <s v="33006600"/>
    <x v="5"/>
    <s v="Grupo 1"/>
    <s v="S"/>
    <n v="0.16"/>
    <n v="0.14000000000000001"/>
    <n v="19.283999999999999"/>
    <n v="73.28"/>
    <n v="92.563999999999993"/>
    <n v="0"/>
    <n v="743"/>
    <n v="1"/>
    <m/>
    <m/>
    <x v="0"/>
    <s v="ELSE33006600Grupo 1HI"/>
    <s v="Electro Sur Este S. A."/>
    <x v="3"/>
    <x v="3"/>
    <s v="C. H. Huancaray"/>
    <x v="125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92.563999999999993"/>
    <n v="9.2563999999999994E-2"/>
    <m/>
    <n v="1.3333333333333334E-2"/>
    <n v="1.1250000000000001E-2"/>
    <n v="0"/>
    <n v="0"/>
    <n v="24"/>
    <s v="BASE DE DATOS"/>
    <m/>
  </r>
  <r>
    <s v="24"/>
    <x v="4"/>
    <s v="ELSE"/>
    <s v="33006600"/>
    <s v="33006600"/>
    <x v="5"/>
    <s v="Grupo 2"/>
    <s v="S"/>
    <n v="0.42"/>
    <n v="0.42"/>
    <n v="61.616999999999997"/>
    <n v="234.14599999999999"/>
    <n v="295.76299999999998"/>
    <n v="0"/>
    <n v="743.75"/>
    <n v="0.25"/>
    <m/>
    <m/>
    <x v="0"/>
    <s v="ELSE33006600Grupo 2HI"/>
    <s v="Electro Sur Este S. A."/>
    <x v="3"/>
    <x v="3"/>
    <s v="C. H. Huancaray"/>
    <x v="125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295.76299999999998"/>
    <n v="0.295763"/>
    <m/>
    <n v="3.4999999999999996E-2"/>
    <n v="3.4999999999999996E-2"/>
    <n v="0"/>
    <n v="0"/>
    <n v="24"/>
    <s v="BASE DE DATOS"/>
    <m/>
  </r>
  <r>
    <s v="24"/>
    <x v="4"/>
    <s v="ELSE"/>
    <s v="33007600"/>
    <s v="33007600"/>
    <x v="5"/>
    <s v="Grupo 1"/>
    <s v="S"/>
    <n v="0.96599999999999997"/>
    <n v="0.96"/>
    <n v="76.988"/>
    <n v="292.553"/>
    <n v="369.54"/>
    <n v="0"/>
    <n v="566"/>
    <n v="178"/>
    <m/>
    <m/>
    <x v="0"/>
    <s v="ELSE33007600Grupo 1HI"/>
    <s v="Electro Sur Este S. A."/>
    <x v="3"/>
    <x v="3"/>
    <s v="C. H. Chumbao"/>
    <x v="126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369.54"/>
    <n v="0.36954000000000004"/>
    <m/>
    <n v="8.0500000000000002E-2"/>
    <n v="0.08"/>
    <n v="0"/>
    <n v="9.9999999997635314E-4"/>
    <n v="24"/>
    <s v="BASE DE DATOS"/>
    <m/>
  </r>
  <r>
    <s v="24"/>
    <x v="4"/>
    <s v="ELSE"/>
    <s v="33007600"/>
    <s v="33007600"/>
    <x v="5"/>
    <s v="Grupo 2"/>
    <s v="S"/>
    <n v="0.96599999999999997"/>
    <n v="0.97"/>
    <n v="110.70699999999999"/>
    <n v="420.68599999999998"/>
    <n v="531.39300000000003"/>
    <n v="0"/>
    <n v="731"/>
    <n v="13"/>
    <m/>
    <m/>
    <x v="0"/>
    <s v="ELSE33007600Grupo 2HI"/>
    <s v="Electro Sur Este S. A."/>
    <x v="3"/>
    <x v="3"/>
    <s v="C. H. Chumbao"/>
    <x v="126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531.39300000000003"/>
    <n v="0.531393"/>
    <m/>
    <n v="8.0500000000000002E-2"/>
    <n v="8.0833333333333326E-2"/>
    <n v="0"/>
    <n v="0"/>
    <n v="24"/>
    <s v="BASE DE DATOS"/>
    <m/>
  </r>
  <r>
    <s v="24"/>
    <x v="4"/>
    <s v="ELSE"/>
    <s v="33008600"/>
    <s v="33008600"/>
    <x v="5"/>
    <s v="Grupo 1"/>
    <s v="S"/>
    <n v="0.59199999999999997"/>
    <n v="0.55000000000000004"/>
    <n v="82.46"/>
    <n v="313.346"/>
    <n v="395.80599999999998"/>
    <n v="23.75"/>
    <n v="719.5"/>
    <n v="0.75"/>
    <m/>
    <m/>
    <x v="0"/>
    <s v="ELSE33008600Grupo 1HI"/>
    <s v="Electro Sur Este S. A."/>
    <x v="3"/>
    <x v="3"/>
    <s v="C. H. Matará"/>
    <x v="127"/>
    <s v="HI"/>
    <x v="5"/>
    <x v="16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95.80599999999998"/>
    <n v="0.39580599999999999"/>
    <m/>
    <n v="4.9333333333333333E-2"/>
    <n v="4.5833333333333337E-2"/>
    <n v="0"/>
    <n v="0"/>
    <n v="24"/>
    <s v="BASE DE DATOS"/>
    <m/>
  </r>
  <r>
    <s v="24"/>
    <x v="4"/>
    <s v="ELSE"/>
    <s v="33008600"/>
    <s v="33008600"/>
    <x v="5"/>
    <s v="Grupo 2"/>
    <s v="S"/>
    <n v="0.59199999999999997"/>
    <n v="0.55000000000000004"/>
    <n v="83.376000000000005"/>
    <n v="316.83"/>
    <n v="400.20600000000002"/>
    <n v="16"/>
    <n v="726.25"/>
    <n v="1.75"/>
    <m/>
    <m/>
    <x v="0"/>
    <s v="ELSE33008600Grupo 2HI"/>
    <s v="Electro Sur Este S. A."/>
    <x v="3"/>
    <x v="3"/>
    <s v="C. H. Matará"/>
    <x v="127"/>
    <s v="HI"/>
    <x v="5"/>
    <x v="17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400.20600000000002"/>
    <n v="0.40020600000000001"/>
    <m/>
    <n v="4.9333333333333333E-2"/>
    <n v="4.5833333333333337E-2"/>
    <n v="0"/>
    <n v="0"/>
    <n v="24"/>
    <s v="BASE DE DATOS"/>
    <m/>
  </r>
  <r>
    <s v="24"/>
    <x v="4"/>
    <s v="ELSE"/>
    <s v="33008600"/>
    <s v="33008600"/>
    <x v="5"/>
    <s v="Grupo 3"/>
    <s v="S"/>
    <n v="0.42"/>
    <n v="0.42"/>
    <n v="59.53"/>
    <n v="226.21299999999999"/>
    <n v="285.74299999999999"/>
    <n v="16.5"/>
    <n v="727.25"/>
    <n v="0.25"/>
    <m/>
    <m/>
    <x v="0"/>
    <s v="ELSE33008600Grupo 3HI"/>
    <s v="Electro Sur Este S. A."/>
    <x v="3"/>
    <x v="3"/>
    <s v="C. H. Matará"/>
    <x v="127"/>
    <s v="HI"/>
    <x v="5"/>
    <x v="176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285.74299999999999"/>
    <n v="0.28574299999999997"/>
    <m/>
    <n v="3.4999999999999996E-2"/>
    <n v="3.4999999999999996E-2"/>
    <n v="0"/>
    <n v="0"/>
    <n v="24"/>
    <s v="BASE DE DATOS"/>
    <m/>
  </r>
  <r>
    <s v="24"/>
    <x v="4"/>
    <s v="ELSE"/>
    <s v="33009600"/>
    <s v="33009600"/>
    <x v="5"/>
    <s v="Francis I"/>
    <s v="S"/>
    <n v="0.2"/>
    <n v="0.2"/>
    <n v="27.748000000000001"/>
    <n v="105.44199999999999"/>
    <n v="133.18899999999999"/>
    <n v="29"/>
    <n v="714.5"/>
    <n v="0.5"/>
    <m/>
    <m/>
    <x v="0"/>
    <s v="ELSE33009600Francis IHI"/>
    <s v="Electro Sur Este S. A."/>
    <x v="3"/>
    <x v="3"/>
    <s v="C. H. Vilcabamba"/>
    <x v="128"/>
    <s v="HI"/>
    <x v="5"/>
    <x v="267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33.18899999999999"/>
    <n v="0.133189"/>
    <m/>
    <n v="1.6666666666666666E-2"/>
    <n v="1.6666666666666666E-2"/>
    <n v="0"/>
    <n v="1.0000000000047748E-3"/>
    <n v="24"/>
    <s v="BASE DE DATOS"/>
    <m/>
  </r>
  <r>
    <s v="24"/>
    <x v="4"/>
    <s v="ELSE"/>
    <s v="33009600"/>
    <s v="33009600"/>
    <x v="5"/>
    <s v="Francis II"/>
    <s v="S"/>
    <n v="0.2"/>
    <n v="0.2"/>
    <n v="27.515999999999998"/>
    <n v="104.56"/>
    <n v="132.07599999999999"/>
    <n v="28"/>
    <n v="715.75"/>
    <n v="0.25"/>
    <m/>
    <m/>
    <x v="0"/>
    <s v="ELSE33009600Francis IIHI"/>
    <s v="Electro Sur Este S. A."/>
    <x v="3"/>
    <x v="3"/>
    <s v="C. H. Vilcabamba"/>
    <x v="128"/>
    <s v="HI"/>
    <x v="5"/>
    <x v="268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32.07599999999999"/>
    <n v="0.132076"/>
    <m/>
    <n v="1.6666666666666666E-2"/>
    <n v="1.6666666666666666E-2"/>
    <n v="0"/>
    <n v="0"/>
    <n v="24"/>
    <s v="BASE DE DATOS"/>
    <m/>
  </r>
  <r>
    <s v="24"/>
    <x v="4"/>
    <s v="ELSE"/>
    <s v="33010600"/>
    <s v="33010600"/>
    <x v="5"/>
    <s v="Pelton"/>
    <s v="S"/>
    <n v="1.6"/>
    <n v="1.5"/>
    <n v="103.441"/>
    <n v="393.077"/>
    <n v="496.51799999999997"/>
    <n v="0"/>
    <n v="742"/>
    <n v="2"/>
    <m/>
    <m/>
    <x v="0"/>
    <s v="ELSE33010600PeltonHI"/>
    <s v="Electro Sur Este S. A."/>
    <x v="3"/>
    <x v="3"/>
    <s v="C. H. Mancahuara"/>
    <x v="129"/>
    <s v="HI"/>
    <x v="5"/>
    <x v="269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496.51799999999997"/>
    <n v="0.49651799999999996"/>
    <m/>
    <n v="0.13333333333333333"/>
    <n v="0.125"/>
    <n v="0"/>
    <n v="5.6843418860808015E-14"/>
    <n v="24"/>
    <s v="BASE DE DATOS"/>
    <m/>
  </r>
  <r>
    <s v="24"/>
    <x v="4"/>
    <s v="ELSE"/>
    <s v="33010600"/>
    <s v="33010600"/>
    <x v="5"/>
    <s v="Pelton 2"/>
    <s v="S"/>
    <n v="1.6"/>
    <n v="1.5"/>
    <n v="158.649"/>
    <n v="602.86599999999999"/>
    <n v="761.51499999999999"/>
    <n v="0"/>
    <n v="742.75"/>
    <n v="1.25"/>
    <m/>
    <m/>
    <x v="0"/>
    <s v="ELSE33010600Pelton 2HI"/>
    <s v="Electro Sur Este S. A."/>
    <x v="3"/>
    <x v="3"/>
    <s v="C. H. Mancahuara"/>
    <x v="129"/>
    <s v="HI"/>
    <x v="5"/>
    <x v="270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761.51499999999999"/>
    <n v="0.76151499999999994"/>
    <m/>
    <n v="0.13333333333333333"/>
    <n v="0.125"/>
    <n v="0"/>
    <n v="0"/>
    <n v="24"/>
    <s v="BASE DE DATOS"/>
    <m/>
  </r>
  <r>
    <s v="24"/>
    <x v="4"/>
    <s v="ELSE"/>
    <s v="00400000"/>
    <s v="00400000"/>
    <x v="5"/>
    <s v="Grupo 1"/>
    <s v="S"/>
    <n v="0.312"/>
    <n v="0.28999999999999998"/>
    <n v="44.954999999999998"/>
    <n v="170.82900000000001"/>
    <n v="215.785"/>
    <n v="0"/>
    <n v="744"/>
    <n v="0"/>
    <m/>
    <m/>
    <x v="0"/>
    <s v="ELSE00400000Grupo 1HI"/>
    <s v="Electro Sur Este S. A."/>
    <x v="3"/>
    <x v="3"/>
    <s v="C. H. Hercca"/>
    <x v="130"/>
    <s v="HI"/>
    <x v="5"/>
    <x v="16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15.785"/>
    <n v="0.215785"/>
    <m/>
    <n v="2.5999999999999999E-2"/>
    <n v="2.4166666666666666E-2"/>
    <n v="0"/>
    <n v="-1.0000000000047748E-3"/>
    <n v="24"/>
    <s v="BASE DE DATOS"/>
    <m/>
  </r>
  <r>
    <s v="24"/>
    <x v="4"/>
    <s v="ELSE"/>
    <s v="00400000"/>
    <s v="00400000"/>
    <x v="5"/>
    <s v="Grupo 2"/>
    <s v="S"/>
    <n v="0.312"/>
    <n v="0.28999999999999998"/>
    <n v="45.119"/>
    <n v="171.453"/>
    <n v="216.572"/>
    <n v="0"/>
    <n v="744"/>
    <n v="0"/>
    <m/>
    <m/>
    <x v="0"/>
    <s v="ELSE00400000Grupo 2HI"/>
    <s v="Electro Sur Este S. A."/>
    <x v="3"/>
    <x v="3"/>
    <s v="C. H. Hercca"/>
    <x v="130"/>
    <s v="HI"/>
    <x v="5"/>
    <x v="17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16.572"/>
    <n v="0.21657200000000001"/>
    <m/>
    <n v="2.5999999999999999E-2"/>
    <n v="2.4166666666666666E-2"/>
    <n v="0"/>
    <n v="0"/>
    <n v="24"/>
    <s v="BASE DE DATOS"/>
    <m/>
  </r>
  <r>
    <s v="24"/>
    <x v="4"/>
    <s v="ELSE"/>
    <s v="00400000"/>
    <s v="00400000"/>
    <x v="5"/>
    <s v="Grupo 3"/>
    <s v="S"/>
    <n v="0.41599999999999998"/>
    <n v="0.41"/>
    <n v="65.022999999999996"/>
    <n v="247.08600000000001"/>
    <n v="312.10899999999998"/>
    <n v="0"/>
    <n v="744"/>
    <n v="0"/>
    <m/>
    <m/>
    <x v="0"/>
    <s v="ELSE00400000Grupo 3HI"/>
    <s v="Electro Sur Este S. A."/>
    <x v="3"/>
    <x v="3"/>
    <s v="C. H. Hercca"/>
    <x v="130"/>
    <s v="HI"/>
    <x v="5"/>
    <x v="176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312.10899999999998"/>
    <n v="0.31210899999999997"/>
    <m/>
    <n v="3.4666666666666665E-2"/>
    <n v="3.4166666666666665E-2"/>
    <n v="0"/>
    <n v="5.6843418860808015E-14"/>
    <n v="24"/>
    <s v="BASE DE DATOS"/>
    <m/>
  </r>
  <r>
    <s v="24"/>
    <x v="4"/>
    <s v="ELSE"/>
    <s v="51013098"/>
    <s v="51013098"/>
    <x v="5"/>
    <s v="Grupo 1"/>
    <s v="S"/>
    <n v="0.5"/>
    <n v="0.5"/>
    <n v="59.381999999999998"/>
    <n v="225.65100000000001"/>
    <n v="285.03199999999998"/>
    <n v="51.5"/>
    <n v="678.25"/>
    <n v="14.25"/>
    <m/>
    <m/>
    <x v="0"/>
    <s v="ELSE51013098Grupo 1HI"/>
    <s v="Electro Sur Este S. A."/>
    <x v="3"/>
    <x v="3"/>
    <s v="C. H. Chuyapi"/>
    <x v="131"/>
    <s v="HI"/>
    <x v="5"/>
    <x v="16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285.03199999999998"/>
    <n v="0.28503200000000001"/>
    <m/>
    <n v="4.1666666666666664E-2"/>
    <n v="4.1666666666666664E-2"/>
    <n v="0"/>
    <n v="1.0000000000331966E-3"/>
    <n v="24"/>
    <s v="BASE DE DATOS"/>
    <m/>
  </r>
  <r>
    <s v="24"/>
    <x v="4"/>
    <s v="ELSE"/>
    <s v="51013098"/>
    <s v="51013098"/>
    <x v="5"/>
    <s v="Grupo 2"/>
    <s v="S"/>
    <n v="0.5"/>
    <n v="0.5"/>
    <n v="67.656000000000006"/>
    <n v="257.09300000000002"/>
    <n v="324.74799999999999"/>
    <n v="0"/>
    <n v="735.4"/>
    <n v="8.6"/>
    <m/>
    <m/>
    <x v="0"/>
    <s v="ELSE51013098Grupo 2HI"/>
    <s v="Electro Sur Este S. A."/>
    <x v="3"/>
    <x v="3"/>
    <s v="C. H. Chuyapi"/>
    <x v="131"/>
    <s v="HI"/>
    <x v="5"/>
    <x v="17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324.74799999999999"/>
    <n v="0.32474799999999998"/>
    <m/>
    <n v="4.1666666666666664E-2"/>
    <n v="4.1666666666666664E-2"/>
    <n v="0"/>
    <n v="1.0000000000331966E-3"/>
    <n v="24"/>
    <s v="BASE DE DATOS"/>
    <m/>
  </r>
  <r>
    <s v="24"/>
    <x v="4"/>
    <s v="ELSE"/>
    <s v="51013098"/>
    <s v="51013098"/>
    <x v="5"/>
    <s v="Grupo 3"/>
    <s v="S"/>
    <n v="0.5"/>
    <n v="0.4"/>
    <n v="37.305999999999997"/>
    <n v="141.76300000000001"/>
    <n v="179.06899999999999"/>
    <n v="0"/>
    <n v="692.75"/>
    <n v="51.25"/>
    <m/>
    <m/>
    <x v="0"/>
    <s v="ELSE51013098Grupo 3HI"/>
    <s v="Electro Sur Este S. A."/>
    <x v="3"/>
    <x v="3"/>
    <s v="C. H. Chuyapi"/>
    <x v="131"/>
    <s v="HI"/>
    <x v="5"/>
    <x v="176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179.06899999999999"/>
    <n v="0.17906899999999998"/>
    <m/>
    <n v="4.1666666666666664E-2"/>
    <n v="3.3333333333333333E-2"/>
    <n v="0"/>
    <n v="2.8421709430404007E-14"/>
    <n v="24"/>
    <s v="BASE DE DATOS"/>
    <m/>
  </r>
  <r>
    <s v="24"/>
    <x v="4"/>
    <s v="UCAYAL"/>
    <s v="33031200"/>
    <s v="33031200"/>
    <x v="5"/>
    <s v="Grupo 1"/>
    <s v="S"/>
    <n v="0.24"/>
    <n v="0.23"/>
    <n v="34.646000000000001"/>
    <n v="129.29"/>
    <n v="163.93600000000001"/>
    <n v="0"/>
    <n v="724"/>
    <n v="0"/>
    <m/>
    <m/>
    <x v="0"/>
    <s v="UCAYAL33031200Grupo 1HI"/>
    <s v="Electro Ucayali S.A."/>
    <x v="4"/>
    <x v="4"/>
    <s v="C.H. CANUJA"/>
    <x v="132"/>
    <s v="HI"/>
    <x v="5"/>
    <x v="16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163.93600000000001"/>
    <n v="0.163936"/>
    <m/>
    <n v="0.02"/>
    <n v="1.9166666666666669E-2"/>
    <n v="0"/>
    <n v="-2.8421709430404007E-14"/>
    <n v="25"/>
    <s v="BASE DE DATOS"/>
    <m/>
  </r>
  <r>
    <s v="24"/>
    <x v="4"/>
    <s v="UCAYAL"/>
    <s v="33031200"/>
    <s v="33031200"/>
    <x v="5"/>
    <s v="Grupo 2"/>
    <s v="S"/>
    <n v="0.13"/>
    <n v="0.12"/>
    <n v="0"/>
    <n v="0"/>
    <n v="0"/>
    <n v="0"/>
    <n v="0"/>
    <n v="0"/>
    <m/>
    <m/>
    <x v="0"/>
    <s v="UCAYAL33031200Grupo 2HI"/>
    <s v="Electro Ucayali S.A."/>
    <x v="4"/>
    <x v="4"/>
    <s v="C.H. CANUJA"/>
    <x v="132"/>
    <s v="HI"/>
    <x v="5"/>
    <x v="17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0"/>
    <n v="0"/>
    <m/>
    <n v="1.0833333333333334E-2"/>
    <n v="0.01"/>
    <n v="0"/>
    <n v="0"/>
    <n v="25"/>
    <s v="BASE DE DATOS"/>
    <m/>
  </r>
  <r>
    <s v="24"/>
    <x v="4"/>
    <s v="UCAYAL"/>
    <s v="33031200"/>
    <s v="33031200"/>
    <x v="5"/>
    <s v="Grupo 3"/>
    <s v="S"/>
    <n v="0.5"/>
    <n v="0.48"/>
    <n v="73.587000000000003"/>
    <n v="275.23200000000003"/>
    <n v="348.81900000000002"/>
    <n v="0"/>
    <n v="724"/>
    <n v="0"/>
    <m/>
    <m/>
    <x v="0"/>
    <s v="UCAYAL33031200Grupo 3HI"/>
    <s v="Electro Ucayali S.A."/>
    <x v="4"/>
    <x v="4"/>
    <s v="C.H. CANUJA"/>
    <x v="132"/>
    <s v="HI"/>
    <x v="5"/>
    <x v="176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348.81900000000002"/>
    <n v="0.34881899999999999"/>
    <m/>
    <n v="4.1666666666666664E-2"/>
    <n v="0.04"/>
    <n v="0"/>
    <n v="0"/>
    <n v="25"/>
    <s v="BASE DE DATOS"/>
    <m/>
  </r>
  <r>
    <s v="24"/>
    <x v="4"/>
    <s v="UCAYAL"/>
    <s v="51027119"/>
    <s v="51027119"/>
    <x v="5"/>
    <s v="690 PANELES FOTOVOL"/>
    <s v="S"/>
    <n v="0.01"/>
    <n v="0.01"/>
    <n v="2.06"/>
    <n v="4.109"/>
    <n v="6.1689999999999996"/>
    <n v="0"/>
    <n v="720"/>
    <n v="0"/>
    <m/>
    <m/>
    <x v="0"/>
    <s v="UCAYAL51027119690 PANELES FOTOVOLHI"/>
    <s v="Electro Ucayali S.A."/>
    <x v="4"/>
    <x v="4"/>
    <s v="C. S. PURUS"/>
    <x v="133"/>
    <s v="FV"/>
    <x v="6"/>
    <x v="271"/>
    <x v="3"/>
    <s v="Instalado"/>
    <s v="Operativo"/>
    <s v="Distribuidora"/>
    <x v="0"/>
    <x v="1"/>
    <x v="1"/>
    <x v="0"/>
    <s v="Estatal"/>
    <s v="UCAYALI"/>
    <s v="UCAYALI"/>
    <s v="PURUS"/>
    <s v="PURUS"/>
    <n v="0"/>
    <x v="9"/>
    <n v="0"/>
    <x v="0"/>
    <x v="0"/>
    <x v="0"/>
    <s v="MWh"/>
    <n v="6.1689999999999996"/>
    <n v="6.169E-3"/>
    <m/>
    <n v="8.3333333333333339E-4"/>
    <n v="8.3333333333333339E-4"/>
    <n v="0"/>
    <n v="8.8817841970012523E-16"/>
    <n v="25"/>
    <s v="BASE DE DATOS"/>
    <m/>
  </r>
  <r>
    <s v="24"/>
    <x v="4"/>
    <s v="ELNO"/>
    <s v="42037394"/>
    <s v="42037394"/>
    <x v="5"/>
    <s v="KUBOTTA-1"/>
    <s v="S"/>
    <n v="0"/>
    <n v="0"/>
    <n v="0"/>
    <n v="0"/>
    <n v="0"/>
    <n v="0"/>
    <n v="0"/>
    <n v="0"/>
    <m/>
    <m/>
    <x v="1"/>
    <s v="ELNO42037394KUBOTTA-1HI"/>
    <s v="Electro Nor Oeste S. A."/>
    <x v="10"/>
    <x v="10"/>
    <s v="C. H. Canchaque"/>
    <x v="169"/>
    <s v="HI"/>
    <x v="5"/>
    <x v="294"/>
    <x v="2"/>
    <s v="Retirado"/>
    <s v="Operativo"/>
    <s v="Distribuidora"/>
    <x v="0"/>
    <x v="0"/>
    <x v="1"/>
    <x v="0"/>
    <s v="Estatal"/>
    <s v="PIURA"/>
    <s v="PIURA"/>
    <s v="HUANCABAMBA"/>
    <s v="CANCHAQUE"/>
    <n v="0"/>
    <x v="8"/>
    <n v="0"/>
    <x v="0"/>
    <x v="0"/>
    <x v="0"/>
    <s v="MWh"/>
    <n v="0"/>
    <n v="0"/>
    <m/>
    <n v="0"/>
    <n v="0"/>
    <n v="0"/>
    <n v="0"/>
    <n v="28"/>
    <s v="BASE DE DATOS"/>
    <m/>
  </r>
  <r>
    <s v="24"/>
    <x v="4"/>
    <s v="ELNO"/>
    <s v="41037294"/>
    <s v="41037294"/>
    <x v="5"/>
    <s v="KUBOTTA-1"/>
    <s v="S"/>
    <n v="0.05"/>
    <n v="0"/>
    <n v="0"/>
    <n v="0"/>
    <n v="0"/>
    <n v="0"/>
    <n v="0"/>
    <n v="0"/>
    <m/>
    <m/>
    <x v="1"/>
    <s v="ELNO41037294KUBOTTA-1HI"/>
    <s v="Electro Nor Oeste S. A."/>
    <x v="10"/>
    <x v="10"/>
    <s v="C. H. Santo Domingo"/>
    <x v="170"/>
    <s v="HI"/>
    <x v="5"/>
    <x v="294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4"/>
    <s v="ELNO"/>
    <s v="41037294"/>
    <s v="41037294"/>
    <x v="5"/>
    <s v="KUBOTTA-2"/>
    <s v="S"/>
    <n v="0.05"/>
    <n v="0"/>
    <n v="0"/>
    <n v="0"/>
    <n v="0"/>
    <n v="0"/>
    <n v="0"/>
    <n v="0"/>
    <m/>
    <m/>
    <x v="1"/>
    <s v="ELNO41037294KUBOTTA-2HI"/>
    <s v="Electro Nor Oeste S. A."/>
    <x v="10"/>
    <x v="10"/>
    <s v="C. H. Santo Domingo"/>
    <x v="170"/>
    <s v="HI"/>
    <x v="5"/>
    <x v="295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4"/>
    <s v="ELNO"/>
    <s v="33034595"/>
    <s v="33034595"/>
    <x v="5"/>
    <s v="KUBOTTA-1"/>
    <s v="S"/>
    <n v="7.0000000000000007E-2"/>
    <n v="0"/>
    <n v="0"/>
    <n v="0"/>
    <n v="0"/>
    <n v="0"/>
    <n v="0"/>
    <n v="0"/>
    <m/>
    <m/>
    <x v="0"/>
    <s v="ELNO33034595KUBOTTA-1HI"/>
    <s v="Electro Nor Oeste S. A."/>
    <x v="10"/>
    <x v="10"/>
    <s v="C. H. Huancabamba"/>
    <x v="171"/>
    <s v="HI"/>
    <x v="5"/>
    <x v="294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4"/>
    <s v="ELNO"/>
    <s v="33034595"/>
    <s v="33034595"/>
    <x v="5"/>
    <s v="KUBOTTA-2"/>
    <s v="S"/>
    <n v="7.0000000000000007E-2"/>
    <n v="0"/>
    <n v="0"/>
    <n v="0"/>
    <n v="0"/>
    <n v="0"/>
    <n v="0"/>
    <n v="0"/>
    <m/>
    <m/>
    <x v="0"/>
    <s v="ELNO33034595KUBOTTA-2HI"/>
    <s v="Electro Nor Oeste S. A."/>
    <x v="10"/>
    <x v="10"/>
    <s v="C. H. Huancabamba"/>
    <x v="171"/>
    <s v="HI"/>
    <x v="5"/>
    <x v="295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4"/>
    <s v="ELNO"/>
    <s v="41037194"/>
    <s v="41037194"/>
    <x v="5"/>
    <s v="KUBOTTA-1"/>
    <s v="S"/>
    <n v="0.08"/>
    <n v="0"/>
    <n v="0"/>
    <n v="0"/>
    <n v="0"/>
    <n v="0"/>
    <n v="0"/>
    <n v="0"/>
    <m/>
    <m/>
    <x v="0"/>
    <s v="ELNO41037194KUBOTTA-1HI"/>
    <s v="Electro Nor Oeste S. A."/>
    <x v="10"/>
    <x v="10"/>
    <s v="C. H. Chalaco"/>
    <x v="172"/>
    <s v="HI"/>
    <x v="5"/>
    <x v="294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4"/>
    <s v="ELNO"/>
    <s v="41037194"/>
    <s v="41037194"/>
    <x v="5"/>
    <s v="KUBOTTA-2"/>
    <s v="S"/>
    <n v="0.08"/>
    <n v="0"/>
    <n v="0"/>
    <n v="0"/>
    <n v="0"/>
    <n v="0"/>
    <n v="0"/>
    <n v="0"/>
    <m/>
    <m/>
    <x v="0"/>
    <s v="ELNO41037194KUBOTTA-2HI"/>
    <s v="Electro Nor Oeste S. A."/>
    <x v="10"/>
    <x v="10"/>
    <s v="C. H. Chalaco"/>
    <x v="172"/>
    <s v="HI"/>
    <x v="5"/>
    <x v="295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4"/>
    <s v="ELNO"/>
    <s v="43038095"/>
    <s v="43038095"/>
    <x v="5"/>
    <s v="WEIRPUMP-1"/>
    <s v="S"/>
    <n v="0.83"/>
    <n v="0.8"/>
    <n v="52.773000000000003"/>
    <n v="233.37799999999999"/>
    <n v="286.15100000000001"/>
    <n v="0"/>
    <n v="0"/>
    <n v="0"/>
    <m/>
    <m/>
    <x v="0"/>
    <s v="ELNO43038095WEIRPUMP-1HI"/>
    <s v="Electro Nor Oeste S. A."/>
    <x v="10"/>
    <x v="10"/>
    <s v="C. H. Quiroz"/>
    <x v="173"/>
    <s v="HI"/>
    <x v="5"/>
    <x v="296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286.15100000000001"/>
    <n v="0.28615099999999999"/>
    <m/>
    <n v="6.9166666666666668E-2"/>
    <n v="6.6666666666666666E-2"/>
    <n v="0"/>
    <n v="0"/>
    <n v="28"/>
    <s v="BASE DE DATOS"/>
    <m/>
  </r>
  <r>
    <s v="24"/>
    <x v="4"/>
    <s v="ELNO"/>
    <s v="43038095"/>
    <s v="43038095"/>
    <x v="5"/>
    <s v="WEIRPUMP-2"/>
    <s v="S"/>
    <n v="0.83"/>
    <n v="0.8"/>
    <n v="50.189"/>
    <n v="233.708"/>
    <n v="283.89600000000002"/>
    <n v="0"/>
    <n v="0"/>
    <n v="0"/>
    <m/>
    <m/>
    <x v="0"/>
    <s v="ELNO43038095WEIRPUMP-2HI"/>
    <s v="Electro Nor Oeste S. A."/>
    <x v="10"/>
    <x v="10"/>
    <s v="C. H. Quiroz"/>
    <x v="173"/>
    <s v="HI"/>
    <x v="5"/>
    <x v="297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283.89600000000002"/>
    <n v="0.28389600000000004"/>
    <m/>
    <n v="6.9166666666666668E-2"/>
    <n v="6.6666666666666666E-2"/>
    <n v="0"/>
    <n v="9.9999999997635314E-4"/>
    <n v="28"/>
    <s v="BASE DE DATOS"/>
    <m/>
  </r>
  <r>
    <s v="24"/>
    <x v="4"/>
    <s v="ELNO"/>
    <s v="43038096"/>
    <s v="43038096"/>
    <x v="5"/>
    <s v="KUBOTA"/>
    <s v="S"/>
    <n v="0.26"/>
    <n v="0.2"/>
    <n v="13.327999999999999"/>
    <n v="60.078000000000003"/>
    <n v="73.406999999999996"/>
    <n v="0"/>
    <n v="0"/>
    <n v="0"/>
    <m/>
    <m/>
    <x v="0"/>
    <s v="ELNO43038096KUBOTAHI"/>
    <s v="Electro Nor Oeste S. A."/>
    <x v="10"/>
    <x v="10"/>
    <s v="C. H. Sicacate"/>
    <x v="174"/>
    <s v="HI"/>
    <x v="5"/>
    <x v="293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73.406999999999996"/>
    <n v="7.3407E-2"/>
    <m/>
    <n v="2.1666666666666667E-2"/>
    <n v="1.6666666666666666E-2"/>
    <n v="0"/>
    <n v="-9.9999999999056399E-4"/>
    <n v="28"/>
    <s v="BASE DE DATOS"/>
    <m/>
  </r>
  <r>
    <s v="24"/>
    <x v="4"/>
    <s v="ELNO"/>
    <s v="43038096"/>
    <s v="43038096"/>
    <x v="5"/>
    <s v="KUBOTA-1"/>
    <s v="S"/>
    <n v="0.246"/>
    <n v="0.2"/>
    <n v="21.93"/>
    <n v="100.973"/>
    <n v="122.902"/>
    <n v="0"/>
    <n v="0"/>
    <n v="0"/>
    <m/>
    <m/>
    <x v="0"/>
    <s v="ELNO43038096KUBOTA-1HI"/>
    <s v="Electro Nor Oeste S. A."/>
    <x v="10"/>
    <x v="10"/>
    <s v="C. H. Sicacate"/>
    <x v="174"/>
    <s v="HI"/>
    <x v="5"/>
    <x v="298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122.902"/>
    <n v="0.122902"/>
    <m/>
    <n v="2.0500000000000001E-2"/>
    <n v="1.6666666666666666E-2"/>
    <n v="0"/>
    <n v="9.9999999999056399E-4"/>
    <n v="28"/>
    <s v="BASE DE DATOS"/>
    <m/>
  </r>
  <r>
    <s v="24"/>
    <x v="4"/>
    <s v="ELC"/>
    <s v="31007793"/>
    <s v="31007793"/>
    <x v="5"/>
    <s v="G-1"/>
    <s v="S"/>
    <n v="0.63"/>
    <n v="0.56100000000000005"/>
    <n v="5.9589999999999996"/>
    <n v="21.669"/>
    <n v="27.628"/>
    <n v="0"/>
    <n v="158.58000000000001"/>
    <n v="0"/>
    <m/>
    <m/>
    <x v="0"/>
    <s v="ELC31007793G-1HI"/>
    <s v="Electro Centro S. A."/>
    <x v="5"/>
    <x v="5"/>
    <s v="C. H. Pichanaki"/>
    <x v="134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27.628"/>
    <n v="2.7628E-2"/>
    <m/>
    <n v="5.2499999999999998E-2"/>
    <n v="4.6750000000000007E-2"/>
    <n v="0"/>
    <n v="0"/>
    <n v="27"/>
    <s v="BASE DE DATOS"/>
    <m/>
  </r>
  <r>
    <s v="24"/>
    <x v="4"/>
    <s v="ELC"/>
    <s v="31007793"/>
    <s v="31007793"/>
    <x v="5"/>
    <s v="G-2"/>
    <s v="S"/>
    <n v="0.63"/>
    <n v="0.56100000000000005"/>
    <n v="57.247"/>
    <n v="214.441"/>
    <n v="271.68799999999999"/>
    <n v="0"/>
    <n v="707.78"/>
    <n v="0"/>
    <m/>
    <m/>
    <x v="0"/>
    <s v="ELC31007793G-2HI"/>
    <s v="Electro Centro S. A."/>
    <x v="5"/>
    <x v="5"/>
    <s v="C. H. Pichanaki"/>
    <x v="134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271.68799999999999"/>
    <n v="0.27168799999999999"/>
    <m/>
    <n v="5.2499999999999998E-2"/>
    <n v="4.6750000000000007E-2"/>
    <n v="0"/>
    <n v="0"/>
    <n v="27"/>
    <s v="BASE DE DATOS"/>
    <m/>
  </r>
  <r>
    <s v="24"/>
    <x v="4"/>
    <s v="ELC"/>
    <s v="31007893"/>
    <s v="31007893"/>
    <x v="5"/>
    <s v="G-1"/>
    <s v="S"/>
    <n v="0.52"/>
    <n v="0.46"/>
    <n v="43.744999999999997"/>
    <n v="171.69900000000001"/>
    <n v="215.44399999999999"/>
    <n v="0"/>
    <n v="668.27"/>
    <n v="0"/>
    <m/>
    <m/>
    <x v="0"/>
    <s v="ELC31007893G-1HI"/>
    <s v="Electro Centro S. A."/>
    <x v="5"/>
    <x v="5"/>
    <s v="C. H. Quicapata"/>
    <x v="135"/>
    <s v="HI"/>
    <x v="5"/>
    <x v="28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215.44399999999999"/>
    <n v="0.215444"/>
    <m/>
    <n v="4.3333333333333335E-2"/>
    <n v="3.8333333333333337E-2"/>
    <n v="0"/>
    <n v="2.8421709430404007E-14"/>
    <n v="27"/>
    <s v="BASE DE DATOS"/>
    <m/>
  </r>
  <r>
    <s v="24"/>
    <x v="4"/>
    <s v="ELC"/>
    <s v="31007893"/>
    <s v="31007893"/>
    <x v="5"/>
    <s v="G-2"/>
    <s v="S"/>
    <n v="0.52"/>
    <n v="0.46"/>
    <n v="60.54"/>
    <n v="229.47900000000001"/>
    <n v="290.01900000000001"/>
    <n v="0"/>
    <n v="716.65"/>
    <n v="0"/>
    <m/>
    <m/>
    <x v="0"/>
    <s v="ELC31007893G-2HI"/>
    <s v="Electro Centro S. A."/>
    <x v="5"/>
    <x v="5"/>
    <s v="C. H. Quicapata"/>
    <x v="135"/>
    <s v="HI"/>
    <x v="5"/>
    <x v="29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290.01900000000001"/>
    <n v="0.29001900000000003"/>
    <m/>
    <n v="4.3333333333333335E-2"/>
    <n v="3.8333333333333337E-2"/>
    <n v="0"/>
    <n v="0"/>
    <n v="27"/>
    <s v="BASE DE DATOS"/>
    <m/>
  </r>
  <r>
    <s v="24"/>
    <x v="4"/>
    <s v="ELC"/>
    <s v="31007993"/>
    <s v="31007993"/>
    <x v="5"/>
    <s v="G-1"/>
    <s v="S"/>
    <n v="0.25"/>
    <n v="0.25"/>
    <n v="21.010999999999999"/>
    <n v="80.260000000000005"/>
    <n v="101.271"/>
    <n v="0"/>
    <n v="726.42"/>
    <n v="0"/>
    <m/>
    <m/>
    <x v="0"/>
    <s v="ELC31007993G-1HI"/>
    <s v="Electro Centro S. A."/>
    <x v="5"/>
    <x v="5"/>
    <s v="C. H. Chamisería"/>
    <x v="136"/>
    <s v="HI"/>
    <x v="5"/>
    <x v="28"/>
    <x v="2"/>
    <s v="Instalado"/>
    <s v="Operativo"/>
    <s v="Distribuidora"/>
    <x v="0"/>
    <x v="0"/>
    <x v="1"/>
    <x v="0"/>
    <s v="Estatal"/>
    <s v="JUNIN"/>
    <s v="JUNIN"/>
    <s v="HUANCAYO "/>
    <s v="EL TAMBO"/>
    <n v="0"/>
    <x v="8"/>
    <n v="0"/>
    <x v="0"/>
    <x v="0"/>
    <x v="0"/>
    <s v="MWh"/>
    <n v="101.271"/>
    <n v="0.101271"/>
    <m/>
    <n v="2.0833333333333332E-2"/>
    <n v="2.0833333333333332E-2"/>
    <n v="0"/>
    <n v="0"/>
    <n v="27"/>
    <s v="BASE DE DATOS"/>
    <m/>
  </r>
  <r>
    <s v="24"/>
    <x v="4"/>
    <s v="ELC"/>
    <s v="31008493"/>
    <s v="31008493"/>
    <x v="5"/>
    <s v="G-1"/>
    <s v="S"/>
    <n v="1.92"/>
    <n v="1.675"/>
    <n v="111.566"/>
    <n v="426.05700000000002"/>
    <n v="537.62300000000005"/>
    <n v="0"/>
    <n v="743.55"/>
    <n v="0"/>
    <m/>
    <m/>
    <x v="0"/>
    <s v="ELC31008493G-1HI"/>
    <s v="Electro Centro S. A."/>
    <x v="5"/>
    <x v="5"/>
    <s v="C. H. Sicaya Huarisca"/>
    <x v="137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537.62300000000005"/>
    <n v="0.53762300000000007"/>
    <m/>
    <n v="0.16"/>
    <n v="0.13958333333333334"/>
    <n v="0"/>
    <n v="0"/>
    <n v="27"/>
    <s v="BASE DE DATOS"/>
    <m/>
  </r>
  <r>
    <s v="24"/>
    <x v="4"/>
    <s v="ELC"/>
    <s v="31008493"/>
    <s v="31008493"/>
    <x v="5"/>
    <s v="G-2"/>
    <s v="S"/>
    <n v="1.92"/>
    <n v="1.675"/>
    <n v="130.38399999999999"/>
    <n v="486.654"/>
    <n v="617.03800000000001"/>
    <n v="0"/>
    <n v="743.48"/>
    <n v="0"/>
    <m/>
    <m/>
    <x v="0"/>
    <s v="ELC31008493G-2HI"/>
    <s v="Electro Centro S. A."/>
    <x v="5"/>
    <x v="5"/>
    <s v="C. H. Sicaya Huarisca"/>
    <x v="137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617.03800000000001"/>
    <n v="0.61703799999999998"/>
    <m/>
    <n v="0.16"/>
    <n v="0.13958333333333334"/>
    <n v="0"/>
    <n v="0"/>
    <n v="27"/>
    <s v="BASE DE DATOS"/>
    <m/>
  </r>
  <r>
    <s v="24"/>
    <x v="4"/>
    <s v="ELC"/>
    <s v="31008893"/>
    <s v="31008893"/>
    <x v="5"/>
    <s v="G-1"/>
    <s v="S"/>
    <n v="1.46"/>
    <n v="1.34"/>
    <n v="91.54"/>
    <n v="343.07499999999999"/>
    <n v="434.61500000000001"/>
    <n v="0"/>
    <n v="734.7"/>
    <n v="0"/>
    <m/>
    <m/>
    <x v="0"/>
    <s v="ELC31008893G-1HI"/>
    <s v="Electro Centro S. A."/>
    <x v="5"/>
    <x v="5"/>
    <s v="C. H. Ingenio"/>
    <x v="138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INGENIO"/>
    <n v="0"/>
    <x v="8"/>
    <n v="0"/>
    <x v="0"/>
    <x v="0"/>
    <x v="0"/>
    <s v="MWh"/>
    <n v="434.61500000000001"/>
    <n v="0.43461500000000003"/>
    <m/>
    <n v="0.12166666666666666"/>
    <n v="0.11166666666666668"/>
    <n v="0"/>
    <n v="0"/>
    <n v="27"/>
    <s v="BASE DE DATOS"/>
    <m/>
  </r>
  <r>
    <s v="24"/>
    <x v="4"/>
    <s v="ELC"/>
    <s v="31009293"/>
    <s v="31009293"/>
    <x v="5"/>
    <s v="G-1"/>
    <s v="S"/>
    <n v="0.32"/>
    <n v="0.32"/>
    <n v="37.442"/>
    <n v="140.60400000000001"/>
    <n v="178.04599999999999"/>
    <n v="0"/>
    <n v="712"/>
    <n v="0"/>
    <m/>
    <m/>
    <x v="0"/>
    <s v="ELC31009293G-1HI"/>
    <s v="Electro Centro S. A."/>
    <x v="5"/>
    <x v="5"/>
    <s v="C. H. Chanchamayo"/>
    <x v="139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178.04599999999999"/>
    <n v="0.17804599999999998"/>
    <m/>
    <n v="2.6666666666666668E-2"/>
    <n v="2.6666666666666668E-2"/>
    <n v="0"/>
    <n v="2.8421709430404007E-14"/>
    <n v="27"/>
    <s v="BASE DE DATOS"/>
    <m/>
  </r>
  <r>
    <s v="24"/>
    <x v="4"/>
    <s v="ELC"/>
    <s v="31009293"/>
    <s v="31009293"/>
    <x v="5"/>
    <s v="G-2"/>
    <s v="N"/>
    <n v="0.28000000000000003"/>
    <n v="0"/>
    <n v="0"/>
    <n v="0"/>
    <n v="0"/>
    <n v="0"/>
    <n v="0"/>
    <n v="0"/>
    <m/>
    <m/>
    <x v="0"/>
    <s v="ELC31009293G-2HI"/>
    <s v="Electro Centro S. A."/>
    <x v="5"/>
    <x v="5"/>
    <s v="C. H. Chanchamayo"/>
    <x v="139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0"/>
    <n v="0"/>
    <m/>
    <n v="2.5454545454545455E-2"/>
    <n v="0"/>
    <n v="0"/>
    <n v="0"/>
    <n v="27"/>
    <s v="BASE DE DATOS"/>
    <m/>
  </r>
  <r>
    <s v="24"/>
    <x v="4"/>
    <s v="ELC"/>
    <s v="31009693"/>
    <s v="31009693"/>
    <x v="5"/>
    <s v="G-1"/>
    <s v="S"/>
    <n v="0.35"/>
    <n v="0.27500000000000002"/>
    <n v="0"/>
    <n v="0"/>
    <n v="0"/>
    <n v="0"/>
    <n v="0"/>
    <n v="0"/>
    <m/>
    <m/>
    <x v="0"/>
    <s v="ELC31009693G-1HI"/>
    <s v="Electro Centro S. A."/>
    <x v="5"/>
    <x v="5"/>
    <s v="C. H. Concepcion"/>
    <x v="140"/>
    <s v="HI"/>
    <x v="5"/>
    <x v="28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0"/>
    <n v="0"/>
    <m/>
    <n v="2.9166666666666664E-2"/>
    <n v="2.2916666666666669E-2"/>
    <n v="0"/>
    <n v="0"/>
    <n v="27"/>
    <s v="BASE DE DATOS"/>
    <m/>
  </r>
  <r>
    <s v="24"/>
    <x v="4"/>
    <s v="ELC"/>
    <s v="31009693"/>
    <s v="31009693"/>
    <x v="5"/>
    <s v="G-2"/>
    <s v="S"/>
    <n v="0.35"/>
    <n v="0.27500000000000002"/>
    <n v="16.843"/>
    <n v="78.387"/>
    <n v="95.23"/>
    <n v="0"/>
    <n v="430.88"/>
    <n v="0"/>
    <m/>
    <m/>
    <x v="0"/>
    <s v="ELC31009693G-2HI"/>
    <s v="Electro Centro S. A."/>
    <x v="5"/>
    <x v="5"/>
    <s v="C. H. Concepcion"/>
    <x v="140"/>
    <s v="HI"/>
    <x v="5"/>
    <x v="29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95.23"/>
    <n v="9.5230000000000009E-2"/>
    <m/>
    <n v="2.9166666666666664E-2"/>
    <n v="2.2916666666666669E-2"/>
    <n v="0"/>
    <n v="0"/>
    <n v="27"/>
    <s v="BASE DE DATOS"/>
    <m/>
  </r>
  <r>
    <s v="24"/>
    <x v="4"/>
    <s v="ELC"/>
    <s v="31036294"/>
    <s v="31036294"/>
    <x v="5"/>
    <s v="G-1"/>
    <s v="S"/>
    <n v="0.45"/>
    <n v="0.45"/>
    <n v="60.356000000000002"/>
    <n v="229.47499999999999"/>
    <n v="289.83100000000002"/>
    <n v="0"/>
    <n v="721.9"/>
    <n v="0"/>
    <m/>
    <m/>
    <x v="0"/>
    <s v="ELC31036294G-1HI"/>
    <s v="Electro Centro S. A."/>
    <x v="5"/>
    <x v="5"/>
    <s v="C. H. Machu"/>
    <x v="141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289.83100000000002"/>
    <n v="0.28983100000000001"/>
    <m/>
    <n v="3.7499999999999999E-2"/>
    <n v="3.7499999999999999E-2"/>
    <n v="0"/>
    <n v="0"/>
    <n v="27"/>
    <s v="BASE DE DATOS"/>
    <m/>
  </r>
  <r>
    <s v="24"/>
    <x v="4"/>
    <s v="ELC"/>
    <s v="31036294"/>
    <s v="31036294"/>
    <x v="5"/>
    <s v="G-2"/>
    <s v="S"/>
    <n v="0.45"/>
    <n v="0.45"/>
    <n v="62.353999999999999"/>
    <n v="235.43700000000001"/>
    <n v="297.791"/>
    <n v="0"/>
    <n v="741.15"/>
    <n v="0"/>
    <m/>
    <m/>
    <x v="0"/>
    <s v="ELC31036294G-2HI"/>
    <s v="Electro Centro S. A."/>
    <x v="5"/>
    <x v="5"/>
    <s v="C. H. Machu"/>
    <x v="141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297.791"/>
    <n v="0.29779099999999997"/>
    <m/>
    <n v="3.7499999999999999E-2"/>
    <n v="3.7499999999999999E-2"/>
    <n v="0"/>
    <n v="0"/>
    <n v="27"/>
    <s v="BASE DE DATOS"/>
    <m/>
  </r>
  <r>
    <s v="24"/>
    <x v="4"/>
    <s v="ELC"/>
    <s v="31036394"/>
    <s v="31036394"/>
    <x v="5"/>
    <s v="G-1"/>
    <s v="N"/>
    <n v="0.43"/>
    <n v="0"/>
    <n v="0"/>
    <n v="0"/>
    <n v="0"/>
    <n v="0"/>
    <n v="0"/>
    <n v="0"/>
    <m/>
    <m/>
    <x v="1"/>
    <s v="ELC31036394G-1HI"/>
    <s v="Electro Centro S. A."/>
    <x v="5"/>
    <x v="5"/>
    <s v="C. H. Pozuzo"/>
    <x v="142"/>
    <s v="HI"/>
    <x v="5"/>
    <x v="28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4"/>
    <s v="ELC"/>
    <s v="31036394"/>
    <s v="31036394"/>
    <x v="5"/>
    <s v="G-2"/>
    <s v="N"/>
    <n v="0.43"/>
    <n v="0"/>
    <n v="0"/>
    <n v="0"/>
    <n v="0"/>
    <n v="0"/>
    <n v="0"/>
    <n v="0"/>
    <m/>
    <m/>
    <x v="1"/>
    <s v="ELC31036394G-2HI"/>
    <s v="Electro Centro S. A."/>
    <x v="5"/>
    <x v="5"/>
    <s v="C. H. Pozuzo"/>
    <x v="142"/>
    <s v="HI"/>
    <x v="5"/>
    <x v="29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4"/>
    <s v="ELC"/>
    <s v="41109600"/>
    <s v="41109600"/>
    <x v="5"/>
    <s v="G-1"/>
    <s v="S"/>
    <n v="0.06"/>
    <n v="3.5000000000000003E-2"/>
    <n v="0"/>
    <n v="0"/>
    <n v="0"/>
    <n v="0"/>
    <n v="0"/>
    <n v="0"/>
    <m/>
    <m/>
    <x v="1"/>
    <s v="ELC41109600G-1HI"/>
    <s v="Electro Centro S. A."/>
    <x v="5"/>
    <x v="5"/>
    <s v="C. H. Acombabilla"/>
    <x v="143"/>
    <s v="HI"/>
    <x v="5"/>
    <x v="28"/>
    <x v="2"/>
    <s v="Instalado"/>
    <s v="Operativo"/>
    <s v="Distribuidora"/>
    <x v="0"/>
    <x v="1"/>
    <x v="1"/>
    <x v="0"/>
    <s v="Estatal"/>
    <s v="HUANCAVELICA"/>
    <s v="HUANCAVELICA"/>
    <s v="TAYACAJA"/>
    <s v="ACOBAMBILLA"/>
    <n v="0"/>
    <x v="8"/>
    <n v="0"/>
    <x v="0"/>
    <x v="0"/>
    <x v="0"/>
    <s v="MWh"/>
    <n v="0"/>
    <n v="0"/>
    <m/>
    <n v="5.0000000000000001E-3"/>
    <n v="2.9166666666666668E-3"/>
    <n v="0"/>
    <n v="0"/>
    <n v="27"/>
    <s v="BASE DE DATOS"/>
    <m/>
  </r>
  <r>
    <s v="24"/>
    <x v="4"/>
    <s v="ELC"/>
    <s v="41114801"/>
    <s v="41114801"/>
    <x v="5"/>
    <s v="G-1"/>
    <s v="S"/>
    <n v="0.09"/>
    <n v="5.7000000000000002E-2"/>
    <n v="12.414999999999999"/>
    <n v="47.174999999999997"/>
    <n v="59.59"/>
    <n v="0"/>
    <n v="743.9"/>
    <n v="0"/>
    <m/>
    <m/>
    <x v="0"/>
    <s v="ELC41114801G-1HI"/>
    <s v="Electro Centro S. A."/>
    <x v="5"/>
    <x v="5"/>
    <s v="C. H. San Balvín"/>
    <x v="144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9.59"/>
    <n v="5.9590000000000004E-2"/>
    <m/>
    <n v="7.4999999999999997E-3"/>
    <n v="4.7499999999999999E-3"/>
    <n v="0"/>
    <n v="-7.1054273576010019E-15"/>
    <n v="27"/>
    <s v="BASE DE DATOS"/>
    <m/>
  </r>
  <r>
    <s v="24"/>
    <x v="4"/>
    <s v="ELC"/>
    <s v="41114801"/>
    <s v="41114801"/>
    <x v="5"/>
    <s v="G-2"/>
    <s v="S"/>
    <n v="0.09"/>
    <n v="5.7000000000000002E-2"/>
    <n v="12.25"/>
    <n v="46.661000000000001"/>
    <n v="58.911000000000001"/>
    <n v="0"/>
    <n v="743.87"/>
    <n v="0"/>
    <m/>
    <m/>
    <x v="0"/>
    <s v="ELC41114801G-2HI"/>
    <s v="Electro Centro S. A."/>
    <x v="5"/>
    <x v="5"/>
    <s v="C. H. San Balvín"/>
    <x v="144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8.911000000000001"/>
    <n v="5.8910999999999998E-2"/>
    <m/>
    <n v="7.4999999999999997E-3"/>
    <n v="4.7499999999999999E-3"/>
    <n v="0"/>
    <n v="0"/>
    <n v="27"/>
    <s v="BASE DE DATOS"/>
    <m/>
  </r>
  <r>
    <s v="24"/>
    <x v="4"/>
    <s v="ELC"/>
    <s v="41114801"/>
    <s v="41114801"/>
    <x v="5"/>
    <s v="G-3"/>
    <s v="S"/>
    <n v="0.1"/>
    <n v="9.8000000000000004E-2"/>
    <n v="13.206"/>
    <n v="50.293999999999997"/>
    <n v="63.5"/>
    <n v="0"/>
    <n v="737.52"/>
    <n v="0"/>
    <m/>
    <m/>
    <x v="0"/>
    <s v="ELC41114801G-3HI"/>
    <s v="Electro Centro S. A."/>
    <x v="5"/>
    <x v="5"/>
    <s v="C. H. San Balvín"/>
    <x v="144"/>
    <s v="HI"/>
    <x v="5"/>
    <x v="30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63.5"/>
    <n v="6.3500000000000001E-2"/>
    <m/>
    <n v="8.3333333333333332E-3"/>
    <n v="8.1666666666666676E-3"/>
    <n v="0"/>
    <n v="0"/>
    <n v="27"/>
    <s v="BASE DE DATOS"/>
    <m/>
  </r>
  <r>
    <s v="24"/>
    <x v="4"/>
    <s v="ELC"/>
    <s v="51000996"/>
    <s v="51000996"/>
    <x v="5"/>
    <s v="G-1"/>
    <s v="S"/>
    <n v="0.85"/>
    <n v="0.79"/>
    <n v="44.363999999999997"/>
    <n v="168.88900000000001"/>
    <n v="213.25299999999999"/>
    <n v="0"/>
    <n v="744"/>
    <n v="0"/>
    <m/>
    <m/>
    <x v="0"/>
    <s v="ELC51000996G-1HI"/>
    <s v="Electro Centro S. A."/>
    <x v="5"/>
    <x v="5"/>
    <s v="C. H. Llusita"/>
    <x v="145"/>
    <s v="HI"/>
    <x v="5"/>
    <x v="28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213.25299999999999"/>
    <n v="0.213253"/>
    <m/>
    <n v="7.0833333333333331E-2"/>
    <n v="6.5833333333333341E-2"/>
    <n v="0"/>
    <n v="2.8421709430404007E-14"/>
    <n v="27"/>
    <s v="BASE DE DATOS"/>
    <m/>
  </r>
  <r>
    <s v="24"/>
    <x v="4"/>
    <s v="ELC"/>
    <s v="51000996"/>
    <s v="51000996"/>
    <x v="5"/>
    <s v="G-2"/>
    <s v="S"/>
    <n v="0.85"/>
    <n v="0.79"/>
    <n v="37.4"/>
    <n v="142.131"/>
    <n v="179.53100000000001"/>
    <n v="0"/>
    <n v="743.3"/>
    <n v="0"/>
    <m/>
    <m/>
    <x v="0"/>
    <s v="ELC51000996G-2HI"/>
    <s v="Electro Centro S. A."/>
    <x v="5"/>
    <x v="5"/>
    <s v="C. H. Llusita"/>
    <x v="145"/>
    <s v="HI"/>
    <x v="5"/>
    <x v="29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179.53100000000001"/>
    <n v="0.179531"/>
    <m/>
    <n v="7.0833333333333331E-2"/>
    <n v="6.5833333333333341E-2"/>
    <n v="0"/>
    <n v="0"/>
    <n v="27"/>
    <s v="BASE DE DATOS"/>
    <m/>
  </r>
  <r>
    <s v="24"/>
    <x v="4"/>
    <s v="ELC"/>
    <s v="51010097"/>
    <s v="51010097"/>
    <x v="5"/>
    <s v="G-1"/>
    <s v="S"/>
    <n v="1.6"/>
    <n v="1.6"/>
    <n v="245.21799999999999"/>
    <n v="905.077"/>
    <n v="1150.2950000000001"/>
    <n v="0"/>
    <n v="729.25"/>
    <n v="0"/>
    <m/>
    <m/>
    <x v="0"/>
    <s v="ELC51010097G-1HI"/>
    <s v="Electro Centro S. A."/>
    <x v="5"/>
    <x v="5"/>
    <s v="C. H. Chalhuamayo"/>
    <x v="146"/>
    <s v="HI"/>
    <x v="5"/>
    <x v="28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150.2950000000001"/>
    <n v="1.1502950000000001"/>
    <m/>
    <n v="0.13333333333333333"/>
    <n v="0.13333333333333333"/>
    <n v="0"/>
    <n v="0"/>
    <n v="27"/>
    <s v="BASE DE DATOS"/>
    <m/>
  </r>
  <r>
    <s v="24"/>
    <x v="4"/>
    <s v="ELC"/>
    <s v="51010097"/>
    <s v="51010097"/>
    <x v="5"/>
    <s v="G-2"/>
    <s v="S"/>
    <n v="1.6"/>
    <n v="1.6"/>
    <n v="240.25200000000001"/>
    <n v="890.553"/>
    <n v="1130.8050000000001"/>
    <n v="0"/>
    <n v="729.07"/>
    <n v="0"/>
    <m/>
    <m/>
    <x v="0"/>
    <s v="ELC51010097G-2HI"/>
    <s v="Electro Centro S. A."/>
    <x v="5"/>
    <x v="5"/>
    <s v="C. H. Chalhuamayo"/>
    <x v="146"/>
    <s v="HI"/>
    <x v="5"/>
    <x v="29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130.8050000000001"/>
    <n v="1.1308050000000001"/>
    <m/>
    <n v="0.13333333333333333"/>
    <n v="0.13333333333333333"/>
    <n v="0"/>
    <n v="0"/>
    <n v="27"/>
    <s v="BASE DE DATOS"/>
    <m/>
  </r>
  <r>
    <s v="24"/>
    <x v="4"/>
    <s v="ELC"/>
    <s v="51010097"/>
    <s v="51010097"/>
    <x v="5"/>
    <s v="G-3"/>
    <s v="S"/>
    <n v="2"/>
    <n v="2"/>
    <n v="274.87599999999998"/>
    <n v="1008.853"/>
    <n v="1283.729"/>
    <n v="0"/>
    <n v="693.7"/>
    <n v="0"/>
    <m/>
    <m/>
    <x v="0"/>
    <s v="ELC51010097G-3HI"/>
    <s v="Electro Centro S. A."/>
    <x v="5"/>
    <x v="5"/>
    <s v="C. H. Chalhuamayo"/>
    <x v="146"/>
    <s v="HI"/>
    <x v="5"/>
    <x v="30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283.729"/>
    <n v="1.2837290000000001"/>
    <m/>
    <n v="0.16666666666666666"/>
    <n v="0.16666666666666666"/>
    <n v="0"/>
    <n v="-2.2737367544323206E-13"/>
    <n v="27"/>
    <s v="BASE DE DATOS"/>
    <m/>
  </r>
  <r>
    <s v="24"/>
    <x v="4"/>
    <s v="ELC"/>
    <s v="51010097"/>
    <s v="51010097"/>
    <x v="5"/>
    <s v="G-4"/>
    <s v="S"/>
    <n v="2"/>
    <n v="2"/>
    <n v="53.77"/>
    <n v="184.042"/>
    <n v="237.81200000000001"/>
    <n v="0"/>
    <n v="703.98"/>
    <n v="0"/>
    <m/>
    <m/>
    <x v="0"/>
    <s v="ELC51010097G-4HI"/>
    <s v="Electro Centro S. A."/>
    <x v="5"/>
    <x v="5"/>
    <s v="C. H. Chalhuamayo"/>
    <x v="146"/>
    <s v="HI"/>
    <x v="5"/>
    <x v="31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237.81200000000001"/>
    <n v="0.23781200000000002"/>
    <m/>
    <n v="0.16666666666666666"/>
    <n v="0.16666666666666666"/>
    <n v="0"/>
    <n v="0"/>
    <n v="27"/>
    <s v="BASE DE DATOS"/>
    <m/>
  </r>
  <r>
    <s v="24"/>
    <x v="4"/>
    <s v="ELC"/>
    <s v="51010797"/>
    <s v="51010797"/>
    <x v="5"/>
    <s v="G-1"/>
    <s v="S"/>
    <n v="0.76800000000000002"/>
    <n v="0.59499999999999997"/>
    <n v="0"/>
    <n v="0"/>
    <n v="0"/>
    <n v="0"/>
    <n v="0"/>
    <n v="0"/>
    <m/>
    <m/>
    <x v="0"/>
    <s v="ELC51010797G-1HI"/>
    <s v="Electro Centro S. A."/>
    <x v="5"/>
    <x v="5"/>
    <s v="C. H. San Francisco"/>
    <x v="147"/>
    <s v="HI"/>
    <x v="5"/>
    <x v="28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0"/>
    <n v="0"/>
    <m/>
    <n v="6.4000000000000001E-2"/>
    <n v="4.9583333333333333E-2"/>
    <n v="0"/>
    <n v="0"/>
    <n v="27"/>
    <s v="BASE DE DATOS"/>
    <m/>
  </r>
  <r>
    <s v="24"/>
    <x v="4"/>
    <s v="ELC"/>
    <s v="51010797"/>
    <s v="51010797"/>
    <x v="5"/>
    <s v="G-2"/>
    <s v="S"/>
    <n v="0.76800000000000002"/>
    <n v="0.59499999999999997"/>
    <n v="0"/>
    <n v="0"/>
    <n v="0"/>
    <n v="0"/>
    <n v="0"/>
    <n v="0"/>
    <m/>
    <m/>
    <x v="0"/>
    <s v="ELC51010797G-2HI"/>
    <s v="Electro Centro S. A."/>
    <x v="5"/>
    <x v="5"/>
    <s v="C. H. San Francisco"/>
    <x v="147"/>
    <s v="HI"/>
    <x v="5"/>
    <x v="29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0"/>
    <n v="0"/>
    <m/>
    <n v="6.4000000000000001E-2"/>
    <n v="4.9583333333333333E-2"/>
    <n v="0"/>
    <n v="0"/>
    <n v="27"/>
    <s v="BASE DE DATOS"/>
    <m/>
  </r>
  <r>
    <s v="24"/>
    <x v="4"/>
    <s v="ELC"/>
    <s v="PP000194"/>
    <s v="PP000194"/>
    <x v="5"/>
    <s v="G-1"/>
    <s v="S"/>
    <n v="0.22"/>
    <n v="0.22"/>
    <n v="26.573"/>
    <n v="56.851999999999997"/>
    <n v="83.424999999999997"/>
    <n v="0"/>
    <n v="484.08"/>
    <n v="0"/>
    <m/>
    <m/>
    <x v="0"/>
    <s v="ELCPP000194G-1HI"/>
    <s v="Electro Centro S. A."/>
    <x v="5"/>
    <x v="5"/>
    <s v="C. H. Acobamba"/>
    <x v="148"/>
    <s v="HI"/>
    <x v="5"/>
    <x v="28"/>
    <x v="2"/>
    <s v="Instalado"/>
    <s v="Operativo"/>
    <s v="Distribuidora"/>
    <x v="0"/>
    <x v="0"/>
    <x v="1"/>
    <x v="0"/>
    <s v="Estatal"/>
    <s v="HUANCAVELICA"/>
    <s v="HUANCAVELICA"/>
    <s v="ACOBAMBA"/>
    <s v="ACOBAMBA"/>
    <n v="0"/>
    <x v="8"/>
    <n v="0"/>
    <x v="0"/>
    <x v="0"/>
    <x v="0"/>
    <s v="MWh"/>
    <n v="83.424999999999997"/>
    <n v="8.3424999999999999E-2"/>
    <m/>
    <n v="1.8333333333333333E-2"/>
    <n v="1.8333333333333333E-2"/>
    <n v="0"/>
    <n v="0"/>
    <n v="27"/>
    <s v="BASE DE DATOS"/>
    <m/>
  </r>
  <r>
    <s v="24"/>
    <x v="4"/>
    <s v="ELC"/>
    <s v="PP000694"/>
    <s v="PP000694"/>
    <x v="5"/>
    <s v="G-1"/>
    <s v="S"/>
    <n v="0.11"/>
    <n v="0.11"/>
    <n v="0"/>
    <n v="0"/>
    <n v="0"/>
    <n v="0"/>
    <n v="0"/>
    <n v="0"/>
    <m/>
    <m/>
    <x v="0"/>
    <s v="ELCPP000694G-1HI"/>
    <s v="Electro Centro S. A."/>
    <x v="5"/>
    <x v="5"/>
    <s v="C. H. Paccha"/>
    <x v="149"/>
    <s v="HI"/>
    <x v="5"/>
    <x v="28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0"/>
    <n v="0"/>
    <m/>
    <n v="9.1666666666666667E-3"/>
    <n v="9.1666666666666667E-3"/>
    <n v="0"/>
    <n v="0"/>
    <n v="27"/>
    <s v="BASE DE DATOS"/>
    <m/>
  </r>
  <r>
    <s v="24"/>
    <x v="4"/>
    <s v="ELC"/>
    <s v="PP000694"/>
    <s v="PP000694"/>
    <x v="5"/>
    <s v="G-2"/>
    <s v="S"/>
    <n v="0.11"/>
    <n v="0.11"/>
    <n v="12.419"/>
    <n v="26.398"/>
    <n v="38.817"/>
    <n v="0"/>
    <n v="436.68"/>
    <n v="0"/>
    <m/>
    <m/>
    <x v="0"/>
    <s v="ELCPP000694G-2HI"/>
    <s v="Electro Centro S. A."/>
    <x v="5"/>
    <x v="5"/>
    <s v="C. H. Paccha"/>
    <x v="149"/>
    <s v="HI"/>
    <x v="5"/>
    <x v="29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38.817"/>
    <n v="3.8816999999999997E-2"/>
    <m/>
    <n v="9.1666666666666667E-3"/>
    <n v="9.1666666666666667E-3"/>
    <n v="0"/>
    <n v="0"/>
    <n v="27"/>
    <s v="BASE DE DATOS"/>
    <m/>
  </r>
  <r>
    <s v="24"/>
    <x v="0"/>
    <s v="ELN"/>
    <s v="31019393"/>
    <s v="31019393"/>
    <x v="5"/>
    <s v="Turbina 1"/>
    <s v="S"/>
    <n v="0.4"/>
    <n v="0.4"/>
    <n v="39.515000000000001"/>
    <n v="147.49299999999999"/>
    <n v="187.00800000000001"/>
    <n v="0"/>
    <n v="481.75"/>
    <n v="0"/>
    <m/>
    <m/>
    <x v="0"/>
    <s v="ELN31019393Turbina 1HI"/>
    <s v="Electro Norte S. A."/>
    <x v="32"/>
    <x v="32"/>
    <s v="C. H. Guineamayo"/>
    <x v="277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187.00800000000001"/>
    <n v="0.18700800000000001"/>
    <m/>
    <n v="3.3333333333333333E-2"/>
    <n v="3.3333333333333333E-2"/>
    <n v="0"/>
    <n v="-2.8421709430404007E-14"/>
    <n v="29"/>
    <s v="BASE DE DATOS"/>
    <m/>
  </r>
  <r>
    <s v="24"/>
    <x v="0"/>
    <s v="ELN"/>
    <s v="31019393"/>
    <s v="31019393"/>
    <x v="5"/>
    <s v="Turbina 2"/>
    <s v="S"/>
    <n v="0.4"/>
    <n v="0.4"/>
    <n v="44.725000000000001"/>
    <n v="166.941"/>
    <n v="211.666"/>
    <n v="0"/>
    <n v="683"/>
    <n v="0"/>
    <m/>
    <m/>
    <x v="0"/>
    <s v="ELN31019393Turbina 2HI"/>
    <s v="Electro Norte S. A."/>
    <x v="32"/>
    <x v="32"/>
    <s v="C. H. Guineamayo"/>
    <x v="277"/>
    <s v="HI"/>
    <x v="5"/>
    <x v="300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11.666"/>
    <n v="0.21166599999999999"/>
    <m/>
    <n v="3.3333333333333333E-2"/>
    <n v="3.3333333333333333E-2"/>
    <n v="0"/>
    <n v="0"/>
    <n v="29"/>
    <s v="BASE DE DATOS"/>
    <m/>
  </r>
  <r>
    <s v="24"/>
    <x v="0"/>
    <s v="ELN"/>
    <s v="31019393"/>
    <s v="31019393"/>
    <x v="5"/>
    <s v="Turbina 3"/>
    <s v="S"/>
    <n v="0.5"/>
    <n v="0.4"/>
    <n v="62.902999999999999"/>
    <n v="234.791"/>
    <n v="297.69400000000002"/>
    <n v="0"/>
    <n v="733.5"/>
    <n v="0"/>
    <m/>
    <m/>
    <x v="0"/>
    <s v="ELN31019393Turbina 3HI"/>
    <s v="Electro Norte S. A."/>
    <x v="32"/>
    <x v="32"/>
    <s v="C. H. Guineamayo"/>
    <x v="277"/>
    <s v="HI"/>
    <x v="5"/>
    <x v="301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97.69400000000002"/>
    <n v="0.29769400000000001"/>
    <m/>
    <n v="4.1666666666666664E-2"/>
    <n v="3.3333333333333333E-2"/>
    <n v="0"/>
    <n v="0"/>
    <n v="29"/>
    <s v="BASE DE DATOS"/>
    <m/>
  </r>
  <r>
    <s v="24"/>
    <x v="0"/>
    <s v="ELN"/>
    <s v="31019493"/>
    <s v="31019493"/>
    <x v="5"/>
    <s v="Turbina 1"/>
    <s v="S"/>
    <n v="0.5"/>
    <n v="0.45"/>
    <n v="62.543999999999997"/>
    <n v="233.45400000000001"/>
    <n v="295.99799999999999"/>
    <n v="0"/>
    <n v="743.16"/>
    <n v="0"/>
    <m/>
    <m/>
    <x v="0"/>
    <s v="ELN31019493Turbina 1HI"/>
    <s v="Electro Norte S. A."/>
    <x v="32"/>
    <x v="32"/>
    <s v="C. H. Buenos Aires Niepos"/>
    <x v="278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295.99799999999999"/>
    <n v="0.29599799999999998"/>
    <m/>
    <n v="4.1666666666666664E-2"/>
    <n v="3.3333333333333333E-2"/>
    <n v="0"/>
    <n v="0"/>
    <n v="29"/>
    <s v="BASE DE DATOS"/>
    <m/>
  </r>
  <r>
    <s v="24"/>
    <x v="0"/>
    <s v="ELN"/>
    <s v="31019493"/>
    <s v="31019493"/>
    <x v="5"/>
    <s v="Turbina 2"/>
    <s v="S"/>
    <n v="0.5"/>
    <n v="0.45"/>
    <n v="60.491999999999997"/>
    <n v="220.215"/>
    <n v="280.70699999999999"/>
    <n v="0"/>
    <n v="671.54"/>
    <n v="0"/>
    <m/>
    <m/>
    <x v="0"/>
    <s v="ELN31019493Turbina 2HI"/>
    <s v="Electro Norte S. A."/>
    <x v="32"/>
    <x v="32"/>
    <s v="C. H. Buenos Aires Niepos"/>
    <x v="278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280.70699999999999"/>
    <n v="0.28070699999999998"/>
    <m/>
    <n v="4.1666666666666664E-2"/>
    <n v="3.3333333333333333E-2"/>
    <n v="0"/>
    <n v="0"/>
    <n v="29"/>
    <s v="BASE DE DATOS"/>
    <m/>
  </r>
  <r>
    <s v="24"/>
    <x v="0"/>
    <s v="ELN"/>
    <s v="41027893"/>
    <s v="41027893"/>
    <x v="5"/>
    <s v="T. Maier B"/>
    <s v="N"/>
    <n v="0"/>
    <n v="0"/>
    <n v="0"/>
    <n v="0"/>
    <n v="0"/>
    <n v="0"/>
    <n v="0"/>
    <n v="0"/>
    <m/>
    <m/>
    <x v="1"/>
    <s v="ELN41027893T. Maier BHI"/>
    <s v="Electro Norte S. A."/>
    <x v="32"/>
    <x v="32"/>
    <s v="C. H. Bambamarca"/>
    <x v="279"/>
    <s v="HI"/>
    <x v="5"/>
    <x v="358"/>
    <x v="2"/>
    <s v="Retirado"/>
    <s v="Inoperativo"/>
    <s v="Distribuidora"/>
    <x v="0"/>
    <x v="0"/>
    <x v="1"/>
    <x v="0"/>
    <s v="Estatal"/>
    <s v="CAJAMARCA"/>
    <s v="CAJAMARCA"/>
    <s v="HUALGAYOC"/>
    <s v="BAMBAMARCA"/>
    <n v="0"/>
    <x v="8"/>
    <n v="0"/>
    <x v="0"/>
    <x v="0"/>
    <x v="0"/>
    <s v="MWh"/>
    <n v="0"/>
    <n v="0"/>
    <m/>
    <n v="0"/>
    <n v="0"/>
    <n v="0"/>
    <n v="0"/>
    <n v="29"/>
    <s v="BASE DE DATOS"/>
    <m/>
  </r>
  <r>
    <s v="24"/>
    <x v="0"/>
    <s v="ELN"/>
    <s v="51009296"/>
    <s v="51009296"/>
    <x v="5"/>
    <s v="Turbina 1"/>
    <s v="S"/>
    <n v="1"/>
    <n v="0.8"/>
    <n v="0"/>
    <n v="0"/>
    <n v="0"/>
    <n v="0"/>
    <n v="0"/>
    <n v="0"/>
    <m/>
    <m/>
    <x v="0"/>
    <s v="ELN51009296Turbina 1HI"/>
    <s v="Electro Norte S. A."/>
    <x v="32"/>
    <x v="32"/>
    <s v="C. H. Chiriconga"/>
    <x v="280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0"/>
    <s v="ELN"/>
    <s v="51009296"/>
    <s v="51009296"/>
    <x v="5"/>
    <s v="Turbina 2"/>
    <s v="S"/>
    <n v="1"/>
    <n v="0.8"/>
    <n v="0"/>
    <n v="0"/>
    <n v="0"/>
    <n v="0"/>
    <n v="588.75"/>
    <n v="0"/>
    <m/>
    <m/>
    <x v="0"/>
    <s v="ELN51009296Turbina 2HI"/>
    <s v="Electro Norte S. A."/>
    <x v="32"/>
    <x v="32"/>
    <s v="C. H. Chiriconga"/>
    <x v="280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0"/>
    <s v="ELN"/>
    <s v="51015600"/>
    <s v="51015600"/>
    <x v="5"/>
    <s v="Turbina 1"/>
    <s v="S"/>
    <n v="0.34"/>
    <n v="0.28000000000000003"/>
    <n v="36.055999999999997"/>
    <n v="131.25899999999999"/>
    <n v="167.315"/>
    <n v="0"/>
    <n v="646.41999999999996"/>
    <n v="0"/>
    <m/>
    <m/>
    <x v="0"/>
    <s v="ELN51015600Turbina 1HI"/>
    <s v="Electro Norte S. A."/>
    <x v="32"/>
    <x v="32"/>
    <s v="C.H. Querocoto"/>
    <x v="281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167.315"/>
    <n v="0.16731499999999999"/>
    <m/>
    <n v="2.8333333333333335E-2"/>
    <n v="2.3333333333333334E-2"/>
    <n v="0"/>
    <n v="0"/>
    <n v="29"/>
    <s v="BASE DE DATOS"/>
    <m/>
  </r>
  <r>
    <s v="24"/>
    <x v="0"/>
    <s v="ELN"/>
    <s v="51015600"/>
    <s v="51015600"/>
    <x v="5"/>
    <s v="Turbina 2"/>
    <s v="N"/>
    <n v="0.4"/>
    <n v="0"/>
    <n v="0"/>
    <n v="0"/>
    <n v="0"/>
    <n v="0"/>
    <n v="0"/>
    <n v="0"/>
    <m/>
    <m/>
    <x v="0"/>
    <s v="ELN51015600Turbina 2HI"/>
    <s v="Electro Norte S. A."/>
    <x v="32"/>
    <x v="32"/>
    <s v="C.H. Querocoto"/>
    <x v="281"/>
    <s v="HI"/>
    <x v="5"/>
    <x v="300"/>
    <x v="2"/>
    <s v="Instalado"/>
    <s v="In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0"/>
    <n v="0"/>
    <m/>
    <n v="3.3333333333333333E-2"/>
    <n v="3.3333333333333333E-2"/>
    <n v="0"/>
    <n v="0"/>
    <n v="29"/>
    <s v="BASE DE DATOS"/>
    <m/>
  </r>
  <r>
    <s v="24"/>
    <x v="1"/>
    <s v="ELN"/>
    <s v="31019393"/>
    <s v="31019393"/>
    <x v="5"/>
    <s v="Turbina 1"/>
    <s v="S"/>
    <n v="0.4"/>
    <n v="0.4"/>
    <n v="44.033000000000001"/>
    <n v="164.35900000000001"/>
    <n v="208.392"/>
    <n v="0"/>
    <n v="528"/>
    <n v="0"/>
    <m/>
    <m/>
    <x v="0"/>
    <s v="ELN31019393Turbina 1HI"/>
    <s v="Electro Norte S. A."/>
    <x v="32"/>
    <x v="32"/>
    <s v="C. H. Guineamayo"/>
    <x v="277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08.392"/>
    <n v="0.20839199999999999"/>
    <m/>
    <n v="3.3333333333333333E-2"/>
    <n v="3.3333333333333333E-2"/>
    <n v="0"/>
    <n v="0"/>
    <n v="29"/>
    <s v="BASE DE DATOS"/>
    <m/>
  </r>
  <r>
    <s v="24"/>
    <x v="1"/>
    <s v="ELN"/>
    <s v="31019393"/>
    <s v="31019393"/>
    <x v="5"/>
    <s v="Turbina 2"/>
    <s v="S"/>
    <n v="0.4"/>
    <n v="0.4"/>
    <n v="12.746"/>
    <n v="47.578000000000003"/>
    <n v="60.323999999999998"/>
    <n v="0"/>
    <n v="199.5"/>
    <n v="0"/>
    <m/>
    <m/>
    <x v="0"/>
    <s v="ELN31019393Turbina 2HI"/>
    <s v="Electro Norte S. A."/>
    <x v="32"/>
    <x v="32"/>
    <s v="C. H. Guineamayo"/>
    <x v="277"/>
    <s v="HI"/>
    <x v="5"/>
    <x v="300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60.323999999999998"/>
    <n v="6.0323999999999996E-2"/>
    <m/>
    <n v="3.3333333333333333E-2"/>
    <n v="3.3333333333333333E-2"/>
    <n v="0"/>
    <n v="7.1054273576010019E-15"/>
    <n v="29"/>
    <s v="BASE DE DATOS"/>
    <m/>
  </r>
  <r>
    <s v="24"/>
    <x v="1"/>
    <s v="ELN"/>
    <s v="31019393"/>
    <s v="31019393"/>
    <x v="5"/>
    <s v="Turbina 3"/>
    <s v="S"/>
    <n v="0.5"/>
    <n v="0.4"/>
    <n v="57.786999999999999"/>
    <n v="215.69499999999999"/>
    <n v="273.48200000000003"/>
    <n v="0"/>
    <n v="674.25"/>
    <n v="0"/>
    <m/>
    <m/>
    <x v="0"/>
    <s v="ELN31019393Turbina 3HI"/>
    <s v="Electro Norte S. A."/>
    <x v="32"/>
    <x v="32"/>
    <s v="C. H. Guineamayo"/>
    <x v="277"/>
    <s v="HI"/>
    <x v="5"/>
    <x v="301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73.48200000000003"/>
    <n v="0.273482"/>
    <m/>
    <n v="4.1666666666666664E-2"/>
    <n v="3.3333333333333333E-2"/>
    <n v="0"/>
    <n v="-5.6843418860808015E-14"/>
    <n v="29"/>
    <s v="BASE DE DATOS"/>
    <m/>
  </r>
  <r>
    <s v="24"/>
    <x v="1"/>
    <s v="ELN"/>
    <s v="31019493"/>
    <s v="31019493"/>
    <x v="5"/>
    <s v="Turbina 1"/>
    <s v="S"/>
    <n v="0.5"/>
    <n v="0.4"/>
    <n v="57.36"/>
    <n v="214.102"/>
    <n v="271.46199999999999"/>
    <n v="0"/>
    <n v="653.52"/>
    <n v="0"/>
    <m/>
    <m/>
    <x v="0"/>
    <s v="ELN31019493Turbina 1HI"/>
    <s v="Electro Norte S. A."/>
    <x v="32"/>
    <x v="32"/>
    <s v="C. H. Buenos Aires Niepos"/>
    <x v="278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271.46199999999999"/>
    <n v="0.27146199999999998"/>
    <m/>
    <n v="4.1666666666666664E-2"/>
    <n v="3.3333333333333333E-2"/>
    <n v="0"/>
    <n v="0"/>
    <n v="29"/>
    <s v="BASE DE DATOS"/>
    <m/>
  </r>
  <r>
    <s v="24"/>
    <x v="1"/>
    <s v="ELN"/>
    <s v="31019493"/>
    <s v="31019493"/>
    <x v="5"/>
    <s v="Turbina 2"/>
    <s v="S"/>
    <n v="0.5"/>
    <n v="0.4"/>
    <n v="47.24"/>
    <n v="171.97"/>
    <n v="219.209"/>
    <n v="0"/>
    <n v="522.41999999999996"/>
    <n v="0"/>
    <m/>
    <m/>
    <x v="0"/>
    <s v="ELN31019493Turbina 2HI"/>
    <s v="Electro Norte S. A."/>
    <x v="32"/>
    <x v="32"/>
    <s v="C. H. Buenos Aires Niepos"/>
    <x v="278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219.209"/>
    <n v="0.21920900000000001"/>
    <m/>
    <n v="4.1666666666666664E-2"/>
    <n v="3.3333333333333333E-2"/>
    <n v="0"/>
    <n v="1.0000000000047748E-3"/>
    <n v="29"/>
    <s v="BASE DE DATOS"/>
    <m/>
  </r>
  <r>
    <s v="24"/>
    <x v="1"/>
    <s v="ELN"/>
    <s v="41027893"/>
    <s v="41027893"/>
    <x v="5"/>
    <s v="T. Maier B"/>
    <s v="N"/>
    <n v="0"/>
    <n v="0"/>
    <n v="0"/>
    <n v="0"/>
    <n v="0"/>
    <n v="0"/>
    <n v="0"/>
    <n v="0"/>
    <m/>
    <m/>
    <x v="1"/>
    <s v="ELN41027893T. Maier BHI"/>
    <s v="Electro Norte S. A."/>
    <x v="32"/>
    <x v="32"/>
    <s v="C. H. Bambamarca"/>
    <x v="279"/>
    <s v="HI"/>
    <x v="5"/>
    <x v="358"/>
    <x v="2"/>
    <s v="Retirado"/>
    <s v="Inoperativo"/>
    <s v="Distribuidora"/>
    <x v="0"/>
    <x v="0"/>
    <x v="1"/>
    <x v="0"/>
    <s v="Estatal"/>
    <s v="CAJAMARCA"/>
    <s v="CAJAMARCA"/>
    <s v="HUALGAYOC"/>
    <s v="BAMBAMARCA"/>
    <n v="0"/>
    <x v="8"/>
    <n v="0"/>
    <x v="0"/>
    <x v="0"/>
    <x v="0"/>
    <s v="MWh"/>
    <n v="0"/>
    <n v="0"/>
    <m/>
    <n v="0"/>
    <n v="0"/>
    <n v="0"/>
    <n v="0"/>
    <n v="29"/>
    <s v="BASE DE DATOS"/>
    <m/>
  </r>
  <r>
    <s v="24"/>
    <x v="1"/>
    <s v="ELN"/>
    <s v="51009296"/>
    <s v="51009296"/>
    <x v="5"/>
    <s v="Turbina 1"/>
    <s v="S"/>
    <n v="1"/>
    <n v="0.7"/>
    <n v="0"/>
    <n v="0"/>
    <n v="0"/>
    <n v="0"/>
    <n v="0"/>
    <n v="0"/>
    <m/>
    <m/>
    <x v="0"/>
    <s v="ELN51009296Turbina 1HI"/>
    <s v="Electro Norte S. A."/>
    <x v="32"/>
    <x v="32"/>
    <s v="C. H. Chiriconga"/>
    <x v="280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1"/>
    <s v="ELN"/>
    <s v="51009296"/>
    <s v="51009296"/>
    <x v="5"/>
    <s v="Turbina 2"/>
    <s v="S"/>
    <n v="1"/>
    <n v="0.7"/>
    <n v="0"/>
    <n v="0"/>
    <n v="0"/>
    <n v="0"/>
    <n v="0"/>
    <n v="0"/>
    <m/>
    <m/>
    <x v="0"/>
    <s v="ELN51009296Turbina 2HI"/>
    <s v="Electro Norte S. A."/>
    <x v="32"/>
    <x v="32"/>
    <s v="C. H. Chiriconga"/>
    <x v="280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1"/>
    <s v="ELN"/>
    <s v="51015600"/>
    <s v="51015600"/>
    <x v="5"/>
    <s v="Turbina 1"/>
    <s v="S"/>
    <n v="0.34"/>
    <n v="0.28000000000000003"/>
    <n v="37.299999999999997"/>
    <n v="135.785"/>
    <n v="173.08500000000001"/>
    <n v="0"/>
    <n v="683.22"/>
    <n v="0"/>
    <m/>
    <m/>
    <x v="0"/>
    <s v="ELN51015600Turbina 1HI"/>
    <s v="Electro Norte S. A."/>
    <x v="32"/>
    <x v="32"/>
    <s v="C.H. Querocoto"/>
    <x v="281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173.08500000000001"/>
    <n v="0.17308500000000002"/>
    <m/>
    <n v="2.8333333333333335E-2"/>
    <n v="2.3333333333333334E-2"/>
    <n v="0"/>
    <n v="-2.8421709430404007E-14"/>
    <n v="29"/>
    <s v="BASE DE DATOS"/>
    <m/>
  </r>
  <r>
    <s v="24"/>
    <x v="1"/>
    <s v="ELN"/>
    <s v="51015600"/>
    <s v="51015600"/>
    <x v="5"/>
    <s v="Turbina 2"/>
    <s v="N"/>
    <n v="0.4"/>
    <n v="0.4"/>
    <n v="0"/>
    <n v="0"/>
    <n v="0"/>
    <n v="0"/>
    <n v="0"/>
    <n v="0"/>
    <m/>
    <m/>
    <x v="0"/>
    <s v="ELN51015600Turbina 2HI"/>
    <s v="Electro Norte S. A."/>
    <x v="32"/>
    <x v="32"/>
    <s v="C.H. Querocoto"/>
    <x v="281"/>
    <s v="HI"/>
    <x v="5"/>
    <x v="300"/>
    <x v="2"/>
    <s v="Instalado"/>
    <s v="In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0"/>
    <n v="0"/>
    <m/>
    <n v="3.3333333333333333E-2"/>
    <n v="3.3333333333333333E-2"/>
    <n v="0"/>
    <n v="0"/>
    <n v="29"/>
    <s v="BASE DE DATOS"/>
    <m/>
  </r>
  <r>
    <s v="24"/>
    <x v="2"/>
    <s v="ELN"/>
    <s v="31019393"/>
    <s v="31019393"/>
    <x v="5"/>
    <s v="Turbina 1"/>
    <s v="S"/>
    <n v="0.4"/>
    <n v="0.4"/>
    <n v="41.073999999999998"/>
    <n v="153.315"/>
    <n v="194.38900000000001"/>
    <n v="0"/>
    <n v="499.5"/>
    <n v="0"/>
    <m/>
    <m/>
    <x v="0"/>
    <s v="ELN31019393Turbina 1HI"/>
    <s v="Electro Norte S. A."/>
    <x v="32"/>
    <x v="32"/>
    <s v="C. H. Guineamayo"/>
    <x v="277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194.38900000000001"/>
    <n v="0.19438900000000001"/>
    <m/>
    <n v="3.3333333333333333E-2"/>
    <n v="3.3333333333333333E-2"/>
    <n v="0"/>
    <n v="0"/>
    <n v="29"/>
    <s v="BASE DE DATOS"/>
    <m/>
  </r>
  <r>
    <s v="24"/>
    <x v="2"/>
    <s v="ELN"/>
    <s v="31019393"/>
    <s v="31019393"/>
    <x v="5"/>
    <s v="Turbina 2"/>
    <s v="S"/>
    <n v="0.4"/>
    <n v="0.4"/>
    <n v="47.4"/>
    <n v="176.92599999999999"/>
    <n v="224.32599999999999"/>
    <n v="0"/>
    <n v="737.25"/>
    <n v="0"/>
    <m/>
    <m/>
    <x v="0"/>
    <s v="ELN31019393Turbina 2HI"/>
    <s v="Electro Norte S. A."/>
    <x v="32"/>
    <x v="32"/>
    <s v="C. H. Guineamayo"/>
    <x v="277"/>
    <s v="HI"/>
    <x v="5"/>
    <x v="300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24.32599999999999"/>
    <n v="0.224326"/>
    <m/>
    <n v="3.3333333333333333E-2"/>
    <n v="3.3333333333333333E-2"/>
    <n v="0"/>
    <n v="0"/>
    <n v="29"/>
    <s v="BASE DE DATOS"/>
    <m/>
  </r>
  <r>
    <s v="24"/>
    <x v="2"/>
    <s v="ELN"/>
    <s v="31019393"/>
    <s v="31019393"/>
    <x v="5"/>
    <s v="Turbina 3"/>
    <s v="S"/>
    <n v="0.5"/>
    <n v="0.4"/>
    <n v="62.664000000000001"/>
    <n v="233.899"/>
    <n v="296.56200000000001"/>
    <n v="0"/>
    <n v="737.5"/>
    <n v="0"/>
    <m/>
    <m/>
    <x v="0"/>
    <s v="ELN31019393Turbina 3HI"/>
    <s v="Electro Norte S. A."/>
    <x v="32"/>
    <x v="32"/>
    <s v="C. H. Guineamayo"/>
    <x v="277"/>
    <s v="HI"/>
    <x v="5"/>
    <x v="301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96.56200000000001"/>
    <n v="0.29656199999999999"/>
    <m/>
    <n v="4.1666666666666664E-2"/>
    <n v="3.3333333333333333E-2"/>
    <n v="0"/>
    <n v="9.9999999997635314E-4"/>
    <n v="29"/>
    <s v="BASE DE DATOS"/>
    <m/>
  </r>
  <r>
    <s v="24"/>
    <x v="2"/>
    <s v="ELN"/>
    <s v="31019493"/>
    <s v="31019493"/>
    <x v="5"/>
    <s v="Turbina 1"/>
    <s v="S"/>
    <n v="0.5"/>
    <n v="0.4"/>
    <n v="65.873000000000005"/>
    <n v="245.87799999999999"/>
    <n v="311.75099999999998"/>
    <n v="0"/>
    <n v="743.3"/>
    <n v="0"/>
    <m/>
    <m/>
    <x v="0"/>
    <s v="ELN31019493Turbina 1HI"/>
    <s v="Electro Norte S. A."/>
    <x v="32"/>
    <x v="32"/>
    <s v="C. H. Buenos Aires Niepos"/>
    <x v="278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311.75099999999998"/>
    <n v="0.311751"/>
    <m/>
    <n v="4.1666666666666664E-2"/>
    <n v="3.3333333333333333E-2"/>
    <n v="0"/>
    <n v="0"/>
    <n v="29"/>
    <s v="BASE DE DATOS"/>
    <m/>
  </r>
  <r>
    <s v="24"/>
    <x v="2"/>
    <s v="ELN"/>
    <s v="31019493"/>
    <s v="31019493"/>
    <x v="5"/>
    <s v="Turbina 2"/>
    <s v="S"/>
    <n v="0.5"/>
    <n v="0.4"/>
    <n v="31.855"/>
    <n v="115.964"/>
    <n v="147.81800000000001"/>
    <n v="0"/>
    <n v="373.59"/>
    <n v="0"/>
    <m/>
    <m/>
    <x v="0"/>
    <s v="ELN31019493Turbina 2HI"/>
    <s v="Electro Norte S. A."/>
    <x v="32"/>
    <x v="32"/>
    <s v="C. H. Buenos Aires Niepos"/>
    <x v="278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147.81800000000001"/>
    <n v="0.147818"/>
    <m/>
    <n v="4.1666666666666664E-2"/>
    <n v="3.3333333333333333E-2"/>
    <n v="0"/>
    <n v="9.9999999997635314E-4"/>
    <n v="29"/>
    <s v="BASE DE DATOS"/>
    <m/>
  </r>
  <r>
    <s v="24"/>
    <x v="2"/>
    <s v="ELN"/>
    <s v="41027893"/>
    <s v="41027893"/>
    <x v="5"/>
    <s v="T. Maier B"/>
    <s v="N"/>
    <n v="0"/>
    <n v="0"/>
    <n v="0"/>
    <n v="0"/>
    <n v="0"/>
    <n v="0"/>
    <n v="0"/>
    <n v="0"/>
    <m/>
    <m/>
    <x v="1"/>
    <s v="ELN41027893T. Maier BHI"/>
    <s v="Electro Norte S. A."/>
    <x v="32"/>
    <x v="32"/>
    <s v="C. H. Bambamarca"/>
    <x v="279"/>
    <s v="HI"/>
    <x v="5"/>
    <x v="358"/>
    <x v="2"/>
    <s v="Retirado"/>
    <s v="Inoperativo"/>
    <s v="Distribuidora"/>
    <x v="0"/>
    <x v="0"/>
    <x v="1"/>
    <x v="0"/>
    <s v="Estatal"/>
    <s v="CAJAMARCA"/>
    <s v="CAJAMARCA"/>
    <s v="HUALGAYOC"/>
    <s v="BAMBAMARCA"/>
    <n v="0"/>
    <x v="8"/>
    <n v="0"/>
    <x v="0"/>
    <x v="0"/>
    <x v="0"/>
    <s v="MWh"/>
    <n v="0"/>
    <n v="0"/>
    <m/>
    <n v="0"/>
    <n v="0"/>
    <n v="0"/>
    <n v="0"/>
    <n v="29"/>
    <s v="BASE DE DATOS"/>
    <m/>
  </r>
  <r>
    <s v="24"/>
    <x v="2"/>
    <s v="ELN"/>
    <s v="51009296"/>
    <s v="51009296"/>
    <x v="5"/>
    <s v="Turbina 1"/>
    <s v="S"/>
    <n v="1"/>
    <n v="0.7"/>
    <n v="0"/>
    <n v="0"/>
    <n v="0"/>
    <n v="0"/>
    <n v="0"/>
    <n v="0"/>
    <m/>
    <m/>
    <x v="0"/>
    <s v="ELN51009296Turbina 1HI"/>
    <s v="Electro Norte S. A."/>
    <x v="32"/>
    <x v="32"/>
    <s v="C. H. Chiriconga"/>
    <x v="280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2"/>
    <s v="ELN"/>
    <s v="51009296"/>
    <s v="51009296"/>
    <x v="5"/>
    <s v="Turbina 2"/>
    <s v="S"/>
    <n v="1"/>
    <n v="0.7"/>
    <n v="0"/>
    <n v="0"/>
    <n v="0"/>
    <n v="0"/>
    <n v="0"/>
    <n v="0"/>
    <m/>
    <m/>
    <x v="0"/>
    <s v="ELN51009296Turbina 2HI"/>
    <s v="Electro Norte S. A."/>
    <x v="32"/>
    <x v="32"/>
    <s v="C. H. Chiriconga"/>
    <x v="280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2"/>
    <s v="ELN"/>
    <s v="51015600"/>
    <s v="51015600"/>
    <x v="5"/>
    <s v="Turbina 1"/>
    <s v="S"/>
    <n v="0.34"/>
    <n v="0.28000000000000003"/>
    <n v="40.185000000000002"/>
    <n v="146.28700000000001"/>
    <n v="186.471"/>
    <n v="0"/>
    <n v="743.83"/>
    <n v="0"/>
    <m/>
    <m/>
    <x v="0"/>
    <s v="ELN51015600Turbina 1HI"/>
    <s v="Electro Norte S. A."/>
    <x v="32"/>
    <x v="32"/>
    <s v="C.H. Querocoto"/>
    <x v="281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186.471"/>
    <n v="0.186471"/>
    <m/>
    <n v="2.8333333333333335E-2"/>
    <n v="2.3333333333333334E-2"/>
    <n v="0"/>
    <n v="1.0000000000047748E-3"/>
    <n v="29"/>
    <s v="BASE DE DATOS"/>
    <m/>
  </r>
  <r>
    <s v="24"/>
    <x v="2"/>
    <s v="ELN"/>
    <s v="51015600"/>
    <s v="51015600"/>
    <x v="5"/>
    <s v="Turbina 2"/>
    <s v="N"/>
    <n v="0.4"/>
    <n v="0"/>
    <n v="0"/>
    <n v="0"/>
    <n v="0"/>
    <n v="0"/>
    <n v="0"/>
    <n v="0"/>
    <m/>
    <m/>
    <x v="0"/>
    <s v="ELN51015600Turbina 2HI"/>
    <s v="Electro Norte S. A."/>
    <x v="32"/>
    <x v="32"/>
    <s v="C.H. Querocoto"/>
    <x v="281"/>
    <s v="HI"/>
    <x v="5"/>
    <x v="300"/>
    <x v="2"/>
    <s v="Instalado"/>
    <s v="In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0"/>
    <n v="0"/>
    <m/>
    <n v="3.3333333333333333E-2"/>
    <n v="3.3333333333333333E-2"/>
    <n v="0"/>
    <n v="0"/>
    <n v="29"/>
    <s v="BASE DE DATOS"/>
    <m/>
  </r>
  <r>
    <s v="24"/>
    <x v="3"/>
    <s v="ELN"/>
    <s v="31019393"/>
    <s v="31019393"/>
    <x v="5"/>
    <s v="Turbina 1"/>
    <s v="S"/>
    <n v="0.4"/>
    <n v="0.4"/>
    <n v="47.441000000000003"/>
    <n v="177.07900000000001"/>
    <n v="224.52099999999999"/>
    <n v="0"/>
    <n v="580.75"/>
    <n v="0"/>
    <m/>
    <m/>
    <x v="0"/>
    <s v="ELN31019393Turbina 1HI"/>
    <s v="Electro Norte S. A."/>
    <x v="32"/>
    <x v="32"/>
    <s v="C. H. Guineamayo"/>
    <x v="277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24.52099999999999"/>
    <n v="0.224521"/>
    <m/>
    <n v="3.3333333333333333E-2"/>
    <n v="3.3333333333333333E-2"/>
    <n v="0"/>
    <n v="-9.9999999997635314E-4"/>
    <n v="29"/>
    <s v="BASE DE DATOS"/>
    <m/>
  </r>
  <r>
    <s v="24"/>
    <x v="3"/>
    <s v="ELN"/>
    <s v="31019393"/>
    <s v="31019393"/>
    <x v="5"/>
    <s v="Turbina 2"/>
    <s v="S"/>
    <n v="0.4"/>
    <n v="0.4"/>
    <n v="39.438000000000002"/>
    <n v="147.20699999999999"/>
    <n v="186.64599999999999"/>
    <n v="0"/>
    <n v="644"/>
    <n v="0"/>
    <m/>
    <m/>
    <x v="0"/>
    <s v="ELN31019393Turbina 2HI"/>
    <s v="Electro Norte S. A."/>
    <x v="32"/>
    <x v="32"/>
    <s v="C. H. Guineamayo"/>
    <x v="277"/>
    <s v="HI"/>
    <x v="5"/>
    <x v="300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186.64599999999999"/>
    <n v="0.18664599999999998"/>
    <m/>
    <n v="3.3333333333333333E-2"/>
    <n v="3.3333333333333333E-2"/>
    <n v="0"/>
    <n v="-1.0000000000047748E-3"/>
    <n v="29"/>
    <s v="BASE DE DATOS"/>
    <m/>
  </r>
  <r>
    <s v="24"/>
    <x v="3"/>
    <s v="ELN"/>
    <s v="31019393"/>
    <s v="31019393"/>
    <x v="5"/>
    <s v="Turbina 3"/>
    <s v="S"/>
    <n v="0.5"/>
    <n v="0.4"/>
    <n v="54.671999999999997"/>
    <n v="204.07"/>
    <n v="258.74200000000002"/>
    <n v="0"/>
    <n v="657.25"/>
    <n v="0"/>
    <m/>
    <m/>
    <x v="0"/>
    <s v="ELN31019393Turbina 3HI"/>
    <s v="Electro Norte S. A."/>
    <x v="32"/>
    <x v="32"/>
    <s v="C. H. Guineamayo"/>
    <x v="277"/>
    <s v="HI"/>
    <x v="5"/>
    <x v="301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58.74200000000002"/>
    <n v="0.25874200000000003"/>
    <m/>
    <n v="4.1666666666666664E-2"/>
    <n v="3.3333333333333333E-2"/>
    <n v="0"/>
    <n v="-5.6843418860808015E-14"/>
    <n v="29"/>
    <s v="BASE DE DATOS"/>
    <m/>
  </r>
  <r>
    <s v="24"/>
    <x v="3"/>
    <s v="ELN"/>
    <s v="31019493"/>
    <s v="31019493"/>
    <x v="5"/>
    <s v="Turbina 1"/>
    <s v="S"/>
    <n v="0.5"/>
    <n v="0.4"/>
    <n v="63.177"/>
    <n v="235.81299999999999"/>
    <n v="298.99"/>
    <n v="0"/>
    <n v="719.12"/>
    <n v="0"/>
    <m/>
    <m/>
    <x v="0"/>
    <s v="ELN31019493Turbina 1HI"/>
    <s v="Electro Norte S. A."/>
    <x v="32"/>
    <x v="32"/>
    <s v="C. H. Buenos Aires Niepos"/>
    <x v="278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298.99"/>
    <n v="0.29899000000000003"/>
    <m/>
    <n v="4.1666666666666664E-2"/>
    <n v="3.3333333333333333E-2"/>
    <n v="0"/>
    <n v="0"/>
    <n v="29"/>
    <s v="BASE DE DATOS"/>
    <m/>
  </r>
  <r>
    <s v="24"/>
    <x v="3"/>
    <s v="ELN"/>
    <s v="31019493"/>
    <s v="31019493"/>
    <x v="5"/>
    <s v="Turbina 2"/>
    <s v="S"/>
    <n v="0.5"/>
    <n v="0.4"/>
    <n v="61.503"/>
    <n v="223.892"/>
    <n v="285.39499999999998"/>
    <n v="0"/>
    <n v="707"/>
    <n v="0"/>
    <m/>
    <m/>
    <x v="0"/>
    <s v="ELN31019493Turbina 2HI"/>
    <s v="Electro Norte S. A."/>
    <x v="32"/>
    <x v="32"/>
    <s v="C. H. Buenos Aires Niepos"/>
    <x v="278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285.39499999999998"/>
    <n v="0.28539499999999995"/>
    <m/>
    <n v="4.1666666666666664E-2"/>
    <n v="3.3333333333333333E-2"/>
    <n v="0"/>
    <n v="0"/>
    <n v="29"/>
    <s v="BASE DE DATOS"/>
    <m/>
  </r>
  <r>
    <s v="24"/>
    <x v="3"/>
    <s v="ELN"/>
    <s v="41027893"/>
    <s v="41027893"/>
    <x v="5"/>
    <s v="T. Maier B"/>
    <s v="N"/>
    <n v="0"/>
    <n v="0"/>
    <n v="0"/>
    <n v="0"/>
    <n v="0"/>
    <n v="0"/>
    <n v="0"/>
    <n v="0"/>
    <m/>
    <m/>
    <x v="1"/>
    <s v="ELN41027893T. Maier BHI"/>
    <s v="Electro Norte S. A."/>
    <x v="32"/>
    <x v="32"/>
    <s v="C. H. Bambamarca"/>
    <x v="279"/>
    <s v="HI"/>
    <x v="5"/>
    <x v="358"/>
    <x v="2"/>
    <s v="Retirado"/>
    <s v="Inoperativo"/>
    <s v="Distribuidora"/>
    <x v="0"/>
    <x v="0"/>
    <x v="1"/>
    <x v="0"/>
    <s v="Estatal"/>
    <s v="CAJAMARCA"/>
    <s v="CAJAMARCA"/>
    <s v="HUALGAYOC"/>
    <s v="BAMBAMARCA"/>
    <n v="0"/>
    <x v="8"/>
    <n v="0"/>
    <x v="0"/>
    <x v="0"/>
    <x v="0"/>
    <s v="MWh"/>
    <n v="0"/>
    <n v="0"/>
    <m/>
    <n v="0"/>
    <n v="0"/>
    <n v="0"/>
    <n v="0"/>
    <n v="29"/>
    <s v="BASE DE DATOS"/>
    <m/>
  </r>
  <r>
    <s v="24"/>
    <x v="3"/>
    <s v="ELN"/>
    <s v="51009296"/>
    <s v="51009296"/>
    <x v="5"/>
    <s v="Turbina 1"/>
    <s v="S"/>
    <n v="1"/>
    <n v="0.7"/>
    <n v="0"/>
    <n v="0"/>
    <n v="0"/>
    <n v="0"/>
    <n v="0"/>
    <n v="0"/>
    <m/>
    <m/>
    <x v="0"/>
    <s v="ELN51009296Turbina 1HI"/>
    <s v="Electro Norte S. A."/>
    <x v="32"/>
    <x v="32"/>
    <s v="C. H. Chiriconga"/>
    <x v="280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3"/>
    <s v="ELN"/>
    <s v="51009296"/>
    <s v="51009296"/>
    <x v="5"/>
    <s v="Turbina 2"/>
    <s v="S"/>
    <n v="1"/>
    <n v="0.7"/>
    <n v="0"/>
    <n v="0"/>
    <n v="0"/>
    <n v="0"/>
    <n v="0"/>
    <n v="0"/>
    <m/>
    <m/>
    <x v="0"/>
    <s v="ELN51009296Turbina 2HI"/>
    <s v="Electro Norte S. A."/>
    <x v="32"/>
    <x v="32"/>
    <s v="C. H. Chiriconga"/>
    <x v="280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3"/>
    <s v="ELN"/>
    <s v="51015600"/>
    <s v="51015600"/>
    <x v="5"/>
    <s v="Turbina 1"/>
    <s v="S"/>
    <n v="0.34"/>
    <n v="0.28000000000000003"/>
    <n v="35.151000000000003"/>
    <n v="127.962"/>
    <n v="163.113"/>
    <n v="0"/>
    <n v="651.25"/>
    <n v="0"/>
    <m/>
    <m/>
    <x v="0"/>
    <s v="ELN51015600Turbina 1HI"/>
    <s v="Electro Norte S. A."/>
    <x v="32"/>
    <x v="32"/>
    <s v="C.H. Querocoto"/>
    <x v="281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163.113"/>
    <n v="0.16311300000000001"/>
    <m/>
    <n v="2.8333333333333335E-2"/>
    <n v="2.3333333333333334E-2"/>
    <n v="0"/>
    <n v="0"/>
    <n v="29"/>
    <s v="BASE DE DATOS"/>
    <m/>
  </r>
  <r>
    <s v="24"/>
    <x v="3"/>
    <s v="ELN"/>
    <s v="51015600"/>
    <s v="51015600"/>
    <x v="5"/>
    <s v="Turbina 2"/>
    <s v="N"/>
    <n v="0.4"/>
    <n v="0"/>
    <n v="0"/>
    <n v="0"/>
    <n v="0"/>
    <n v="0"/>
    <n v="0"/>
    <n v="0"/>
    <m/>
    <m/>
    <x v="0"/>
    <s v="ELN51015600Turbina 2HI"/>
    <s v="Electro Norte S. A."/>
    <x v="32"/>
    <x v="32"/>
    <s v="C.H. Querocoto"/>
    <x v="281"/>
    <s v="HI"/>
    <x v="5"/>
    <x v="300"/>
    <x v="2"/>
    <s v="Instalado"/>
    <s v="In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0"/>
    <n v="0"/>
    <m/>
    <n v="3.3333333333333333E-2"/>
    <n v="3.3333333333333333E-2"/>
    <n v="0"/>
    <n v="0"/>
    <n v="29"/>
    <s v="BASE DE DATOS"/>
    <m/>
  </r>
  <r>
    <s v="24"/>
    <x v="4"/>
    <s v="ELN"/>
    <s v="31019393"/>
    <s v="31019393"/>
    <x v="5"/>
    <s v="Turbina 1"/>
    <s v="S"/>
    <n v="0.4"/>
    <n v="0.4"/>
    <n v="59.898000000000003"/>
    <n v="223.577"/>
    <n v="283.47500000000002"/>
    <n v="0"/>
    <n v="718.75"/>
    <n v="0"/>
    <m/>
    <m/>
    <x v="0"/>
    <s v="ELN31019393Turbina 1HI"/>
    <s v="Electro Norte S. A."/>
    <x v="32"/>
    <x v="32"/>
    <s v="C. H. Guineamayo"/>
    <x v="277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83.47500000000002"/>
    <n v="0.28347500000000003"/>
    <m/>
    <n v="3.3333333333333333E-2"/>
    <n v="3.3333333333333333E-2"/>
    <n v="0"/>
    <n v="0"/>
    <n v="29"/>
    <s v="BASE DE DATOS"/>
    <m/>
  </r>
  <r>
    <s v="24"/>
    <x v="4"/>
    <s v="ELN"/>
    <s v="31019393"/>
    <s v="31019393"/>
    <x v="5"/>
    <s v="Turbina 2"/>
    <s v="S"/>
    <n v="0.4"/>
    <n v="0.4"/>
    <n v="18.123000000000001"/>
    <n v="67.647000000000006"/>
    <n v="85.77"/>
    <n v="0"/>
    <n v="274"/>
    <n v="0"/>
    <m/>
    <m/>
    <x v="0"/>
    <s v="ELN31019393Turbina 2HI"/>
    <s v="Electro Norte S. A."/>
    <x v="32"/>
    <x v="32"/>
    <s v="C. H. Guineamayo"/>
    <x v="277"/>
    <s v="HI"/>
    <x v="5"/>
    <x v="300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85.77"/>
    <n v="8.5769999999999999E-2"/>
    <m/>
    <n v="3.3333333333333333E-2"/>
    <n v="3.3333333333333333E-2"/>
    <n v="0"/>
    <n v="1.4210854715202004E-14"/>
    <n v="29"/>
    <s v="BASE DE DATOS"/>
    <m/>
  </r>
  <r>
    <s v="24"/>
    <x v="4"/>
    <s v="ELN"/>
    <s v="31019393"/>
    <s v="31019393"/>
    <x v="5"/>
    <s v="Turbina 3"/>
    <s v="S"/>
    <n v="0.5"/>
    <n v="0.4"/>
    <n v="61.789000000000001"/>
    <n v="230.63399999999999"/>
    <n v="292.423"/>
    <n v="0"/>
    <n v="724.5"/>
    <n v="0"/>
    <m/>
    <m/>
    <x v="0"/>
    <s v="ELN31019393Turbina 3HI"/>
    <s v="Electro Norte S. A."/>
    <x v="32"/>
    <x v="32"/>
    <s v="C. H. Guineamayo"/>
    <x v="277"/>
    <s v="HI"/>
    <x v="5"/>
    <x v="301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92.423"/>
    <n v="0.29242299999999999"/>
    <m/>
    <n v="4.1666666666666664E-2"/>
    <n v="3.3333333333333333E-2"/>
    <n v="0"/>
    <n v="0"/>
    <n v="29"/>
    <s v="BASE DE DATOS"/>
    <m/>
  </r>
  <r>
    <s v="24"/>
    <x v="4"/>
    <s v="ELN"/>
    <s v="31019493"/>
    <s v="31019493"/>
    <x v="5"/>
    <s v="Turbina 1"/>
    <s v="S"/>
    <n v="0.5"/>
    <n v="0.4"/>
    <n v="63.613999999999997"/>
    <n v="237.446"/>
    <n v="301.06"/>
    <n v="0"/>
    <n v="699.59"/>
    <n v="0"/>
    <m/>
    <m/>
    <x v="0"/>
    <s v="ELN31019493Turbina 1HI"/>
    <s v="Electro Norte S. A."/>
    <x v="32"/>
    <x v="32"/>
    <s v="C. H. Buenos Aires Niepos"/>
    <x v="278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301.06"/>
    <n v="0.30105999999999999"/>
    <m/>
    <n v="4.1666666666666664E-2"/>
    <n v="3.3333333333333333E-2"/>
    <n v="0"/>
    <n v="0"/>
    <n v="29"/>
    <s v="BASE DE DATOS"/>
    <m/>
  </r>
  <r>
    <s v="24"/>
    <x v="4"/>
    <s v="ELN"/>
    <s v="31019493"/>
    <s v="31019493"/>
    <x v="5"/>
    <s v="Turbina 2"/>
    <s v="S"/>
    <n v="0.5"/>
    <n v="0.4"/>
    <n v="22.838999999999999"/>
    <n v="83.143000000000001"/>
    <n v="105.982"/>
    <n v="0"/>
    <n v="256.44"/>
    <n v="0"/>
    <m/>
    <m/>
    <x v="0"/>
    <s v="ELN31019493Turbina 2HI"/>
    <s v="Electro Norte S. A."/>
    <x v="32"/>
    <x v="32"/>
    <s v="C. H. Buenos Aires Niepos"/>
    <x v="278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105.982"/>
    <n v="0.10598199999999999"/>
    <m/>
    <n v="4.1666666666666664E-2"/>
    <n v="3.3333333333333333E-2"/>
    <n v="0"/>
    <n v="0"/>
    <n v="29"/>
    <s v="BASE DE DATOS"/>
    <m/>
  </r>
  <r>
    <s v="24"/>
    <x v="4"/>
    <s v="ELN"/>
    <s v="41027893"/>
    <s v="41027893"/>
    <x v="5"/>
    <s v="T. Maier B"/>
    <s v="N"/>
    <n v="0"/>
    <n v="0"/>
    <n v="0"/>
    <n v="0"/>
    <n v="0"/>
    <n v="0"/>
    <n v="0"/>
    <n v="0"/>
    <m/>
    <m/>
    <x v="1"/>
    <s v="ELN41027893T. Maier BHI"/>
    <s v="Electro Norte S. A."/>
    <x v="32"/>
    <x v="32"/>
    <s v="C. H. Bambamarca"/>
    <x v="279"/>
    <s v="HI"/>
    <x v="5"/>
    <x v="358"/>
    <x v="2"/>
    <s v="Retirado"/>
    <s v="Inoperativo"/>
    <s v="Distribuidora"/>
    <x v="0"/>
    <x v="0"/>
    <x v="1"/>
    <x v="0"/>
    <s v="Estatal"/>
    <s v="CAJAMARCA"/>
    <s v="CAJAMARCA"/>
    <s v="HUALGAYOC"/>
    <s v="BAMBAMARCA"/>
    <n v="0"/>
    <x v="8"/>
    <n v="0"/>
    <x v="0"/>
    <x v="0"/>
    <x v="0"/>
    <s v="MWh"/>
    <n v="0"/>
    <n v="0"/>
    <m/>
    <n v="0"/>
    <n v="0"/>
    <n v="0"/>
    <n v="0"/>
    <n v="29"/>
    <s v="BASE DE DATOS"/>
    <m/>
  </r>
  <r>
    <s v="24"/>
    <x v="4"/>
    <s v="ELN"/>
    <s v="51009296"/>
    <s v="51009296"/>
    <x v="5"/>
    <s v="Turbina 1"/>
    <s v="S"/>
    <n v="1"/>
    <n v="0.7"/>
    <n v="0"/>
    <n v="0"/>
    <n v="0"/>
    <n v="0"/>
    <n v="0"/>
    <n v="0"/>
    <m/>
    <m/>
    <x v="0"/>
    <s v="ELN51009296Turbina 1HI"/>
    <s v="Electro Norte S. A."/>
    <x v="32"/>
    <x v="32"/>
    <s v="C. H. Chiriconga"/>
    <x v="280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4"/>
    <s v="ELN"/>
    <s v="51009296"/>
    <s v="51009296"/>
    <x v="5"/>
    <s v="Turbina 2"/>
    <s v="S"/>
    <n v="1"/>
    <n v="0.7"/>
    <n v="0"/>
    <n v="0"/>
    <n v="0"/>
    <n v="0"/>
    <n v="0"/>
    <n v="0"/>
    <m/>
    <m/>
    <x v="0"/>
    <s v="ELN51009296Turbina 2HI"/>
    <s v="Electro Norte S. A."/>
    <x v="32"/>
    <x v="32"/>
    <s v="C. H. Chiriconga"/>
    <x v="280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4"/>
    <s v="ELN"/>
    <s v="51015600"/>
    <s v="51015600"/>
    <x v="5"/>
    <s v="Turbina 1"/>
    <s v="S"/>
    <n v="0.34"/>
    <n v="0.28000000000000003"/>
    <n v="38.930999999999997"/>
    <n v="141.721"/>
    <n v="180.65199999999999"/>
    <n v="0"/>
    <n v="721.6"/>
    <n v="0"/>
    <m/>
    <m/>
    <x v="0"/>
    <s v="ELN51015600Turbina 1HI"/>
    <s v="Electro Norte S. A."/>
    <x v="32"/>
    <x v="32"/>
    <s v="C.H. Querocoto"/>
    <x v="281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180.65199999999999"/>
    <n v="0.18065199999999998"/>
    <m/>
    <n v="2.8333333333333335E-2"/>
    <n v="2.3333333333333334E-2"/>
    <n v="0"/>
    <n v="0"/>
    <n v="29"/>
    <s v="BASE DE DATOS"/>
    <m/>
  </r>
  <r>
    <s v="24"/>
    <x v="4"/>
    <s v="ELN"/>
    <s v="51015600"/>
    <s v="51015600"/>
    <x v="5"/>
    <s v="Turbina 2"/>
    <s v="N"/>
    <n v="0.4"/>
    <n v="0"/>
    <n v="0"/>
    <n v="0"/>
    <n v="0"/>
    <n v="0"/>
    <n v="0"/>
    <n v="0"/>
    <m/>
    <m/>
    <x v="0"/>
    <s v="ELN51015600Turbina 2HI"/>
    <s v="Electro Norte S. A."/>
    <x v="32"/>
    <x v="32"/>
    <s v="C.H. Querocoto"/>
    <x v="281"/>
    <s v="HI"/>
    <x v="5"/>
    <x v="300"/>
    <x v="2"/>
    <s v="Instalado"/>
    <s v="In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0"/>
    <n v="0"/>
    <m/>
    <n v="3.3333333333333333E-2"/>
    <n v="3.3333333333333333E-2"/>
    <n v="0"/>
    <n v="0"/>
    <n v="29"/>
    <s v="BASE DE DATOS"/>
    <m/>
  </r>
  <r>
    <s v="24"/>
    <x v="4"/>
    <s v="ENEDIS"/>
    <s v="15004693"/>
    <s v="15004693"/>
    <x v="5"/>
    <s v="FRANCIS N║ 1"/>
    <s v="S"/>
    <n v="0.14000000000000001"/>
    <n v="0.14000000000000001"/>
    <n v="12.791"/>
    <n v="35.526000000000003"/>
    <n v="48.317"/>
    <n v="0"/>
    <n v="733.3"/>
    <n v="0"/>
    <m/>
    <m/>
    <x v="0"/>
    <s v="ENEDIS15004693FRANCIS N║ 1HI"/>
    <s v="ENEL Distribución Perú S.A.A."/>
    <x v="8"/>
    <x v="8"/>
    <s v="C.H. Acos"/>
    <x v="157"/>
    <s v="HI"/>
    <x v="5"/>
    <x v="274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48.317"/>
    <n v="4.8316999999999999E-2"/>
    <m/>
    <s v="-"/>
    <s v="-"/>
    <n v="0"/>
    <n v="7.1054273576010019E-15"/>
    <n v="45"/>
    <s v="BASE DE DATOS"/>
    <m/>
  </r>
  <r>
    <s v="24"/>
    <x v="4"/>
    <s v="ENEDIS"/>
    <s v="15004693"/>
    <s v="15004693"/>
    <x v="5"/>
    <s v="FRANCIS N║ 2"/>
    <s v="S"/>
    <n v="0.14000000000000001"/>
    <n v="0.14000000000000001"/>
    <n v="16.18"/>
    <n v="52.204999999999998"/>
    <n v="68.385000000000005"/>
    <n v="0"/>
    <n v="727"/>
    <n v="0"/>
    <m/>
    <m/>
    <x v="0"/>
    <s v="ENEDIS15004693FRANCIS N║ 2HI"/>
    <s v="ENEL Distribución Perú S.A.A."/>
    <x v="8"/>
    <x v="8"/>
    <s v="C.H. Acos"/>
    <x v="157"/>
    <s v="HI"/>
    <x v="5"/>
    <x v="275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68.385000000000005"/>
    <n v="6.8385000000000001E-2"/>
    <m/>
    <s v="-"/>
    <s v="-"/>
    <n v="0"/>
    <n v="-1.4210854715202004E-14"/>
    <n v="45"/>
    <s v="BASE DE DATOS"/>
    <m/>
  </r>
  <r>
    <s v="24"/>
    <x v="4"/>
    <s v="ENEDIS"/>
    <s v="15004893"/>
    <s v="15004893"/>
    <x v="5"/>
    <s v="FRANCIS 3"/>
    <s v="S"/>
    <n v="7.4999999999999997E-2"/>
    <n v="7.4999999999999997E-2"/>
    <n v="0"/>
    <n v="0"/>
    <n v="0"/>
    <n v="0"/>
    <n v="0"/>
    <n v="744"/>
    <m/>
    <m/>
    <x v="0"/>
    <s v="ENEDIS15004893FRANCIS 3HI"/>
    <s v="ENEL Distribución Perú S.A.A."/>
    <x v="8"/>
    <x v="8"/>
    <s v="C.H. Ravira-Pacaraos"/>
    <x v="158"/>
    <s v="HI"/>
    <x v="5"/>
    <x v="276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s v="-"/>
    <s v="-"/>
    <n v="0"/>
    <n v="0"/>
    <n v="45"/>
    <s v="BASE DE DATOS"/>
    <m/>
  </r>
  <r>
    <s v="24"/>
    <x v="4"/>
    <s v="ENEDIS"/>
    <s v="15004893"/>
    <s v="15004893"/>
    <x v="5"/>
    <s v="FRANCIS 4"/>
    <s v="S"/>
    <n v="7.4999999999999997E-2"/>
    <n v="7.4999999999999997E-2"/>
    <n v="0"/>
    <n v="0"/>
    <n v="0"/>
    <n v="0"/>
    <n v="0"/>
    <n v="744"/>
    <m/>
    <m/>
    <x v="0"/>
    <s v="ENEDIS15004893FRANCIS 4HI"/>
    <s v="ENEL Distribución Perú S.A.A."/>
    <x v="8"/>
    <x v="8"/>
    <s v="C.H. Ravira-Pacaraos"/>
    <x v="158"/>
    <s v="HI"/>
    <x v="5"/>
    <x v="277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s v="-"/>
    <s v="-"/>
    <n v="0"/>
    <n v="0"/>
    <n v="45"/>
    <s v="BASE DE DATOS"/>
    <m/>
  </r>
  <r>
    <s v="24"/>
    <x v="4"/>
    <s v="ENEDIS"/>
    <s v="51000495"/>
    <s v="51000495"/>
    <x v="5"/>
    <s v="Turgo N║ 1"/>
    <s v="S"/>
    <n v="0.25"/>
    <n v="0.25"/>
    <n v="6.3E-2"/>
    <n v="77.507000000000005"/>
    <n v="77.569999999999993"/>
    <n v="0"/>
    <n v="335.45"/>
    <n v="0"/>
    <m/>
    <m/>
    <x v="0"/>
    <s v="ENEDIS51000495Turgo N║ 1HI"/>
    <s v="ENEL Distribución Perú S.A.A."/>
    <x v="8"/>
    <x v="8"/>
    <s v="C. H. NAVA"/>
    <x v="159"/>
    <s v="HI"/>
    <x v="5"/>
    <x v="278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77.569999999999993"/>
    <n v="7.757E-2"/>
    <m/>
    <s v="-"/>
    <s v="-"/>
    <n v="0"/>
    <n v="1.4210854715202004E-14"/>
    <n v="45"/>
    <s v="BASE DE DATOS"/>
    <m/>
  </r>
  <r>
    <s v="24"/>
    <x v="4"/>
    <s v="ENEDIS"/>
    <s v="51000495"/>
    <s v="51000495"/>
    <x v="5"/>
    <s v="Turgo N║ 2"/>
    <s v="S"/>
    <n v="0.27700000000000002"/>
    <n v="0.25"/>
    <n v="7.24"/>
    <n v="20.163"/>
    <n v="27.402999999999999"/>
    <n v="0"/>
    <n v="741.15"/>
    <n v="0"/>
    <m/>
    <m/>
    <x v="0"/>
    <s v="ENEDIS51000495Turgo N║ 2HI"/>
    <s v="ENEL Distribución Perú S.A.A."/>
    <x v="8"/>
    <x v="8"/>
    <s v="C. H. NAVA"/>
    <x v="159"/>
    <s v="HI"/>
    <x v="5"/>
    <x v="279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27.402999999999999"/>
    <n v="2.7403E-2"/>
    <m/>
    <s v="-"/>
    <s v="-"/>
    <n v="0"/>
    <n v="0"/>
    <n v="45"/>
    <s v="BASE DE DATOS"/>
    <m/>
  </r>
  <r>
    <s v="24"/>
    <x v="4"/>
    <s v="ENEDIS"/>
    <s v="15004393"/>
    <s v="15004393"/>
    <x v="5"/>
    <s v="PELTON N║ 1"/>
    <s v="S"/>
    <n v="0.5"/>
    <n v="0.45"/>
    <n v="0"/>
    <n v="0"/>
    <n v="0"/>
    <n v="0"/>
    <n v="0"/>
    <n v="0"/>
    <m/>
    <m/>
    <x v="0"/>
    <s v="ENEDIS15004393PELTON N║ 1HI"/>
    <s v="ENEL Distribución Perú S.A.A."/>
    <x v="8"/>
    <x v="8"/>
    <s v="C.H. Canta"/>
    <x v="160"/>
    <s v="HI"/>
    <x v="5"/>
    <x v="280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0"/>
    <n v="0"/>
    <m/>
    <s v="-"/>
    <s v="-"/>
    <n v="0"/>
    <n v="0"/>
    <n v="45"/>
    <s v="BASE DE DATOS"/>
    <m/>
  </r>
  <r>
    <s v="24"/>
    <x v="4"/>
    <s v="ENEDIS"/>
    <s v="15004393"/>
    <s v="15004393"/>
    <x v="5"/>
    <s v="PELTON N║ 2"/>
    <s v="S"/>
    <n v="0.5"/>
    <n v="0.45"/>
    <n v="40.683"/>
    <n v="132.084"/>
    <n v="172.767"/>
    <n v="0"/>
    <n v="744"/>
    <n v="0"/>
    <m/>
    <m/>
    <x v="0"/>
    <s v="ENEDIS15004393PELTON N║ 2HI"/>
    <s v="ENEL Distribución Perú S.A.A."/>
    <x v="8"/>
    <x v="8"/>
    <s v="C.H. Canta"/>
    <x v="160"/>
    <s v="HI"/>
    <x v="5"/>
    <x v="281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172.767"/>
    <n v="0.172767"/>
    <m/>
    <s v="-"/>
    <s v="-"/>
    <n v="0"/>
    <n v="0"/>
    <n v="45"/>
    <s v="BASE DE DATOS"/>
    <m/>
  </r>
  <r>
    <s v="24"/>
    <x v="4"/>
    <s v="EGEPSA"/>
    <s v="41071696"/>
    <s v="41071696"/>
    <x v="5"/>
    <s v="Grupo 1"/>
    <s v="S"/>
    <n v="0.3"/>
    <n v="0.27900000000000003"/>
    <n v="33.255000000000003"/>
    <n v="151.32300000000001"/>
    <n v="184.578"/>
    <n v="1"/>
    <n v="723"/>
    <n v="0"/>
    <m/>
    <m/>
    <x v="0"/>
    <s v="EGEPSA41071696Grupo 1HI"/>
    <s v="Emp. Gen y Comercializadora de Serv Pub de Elec. Pangoa"/>
    <x v="45"/>
    <x v="45"/>
    <s v="C. H. Pangoa"/>
    <x v="150"/>
    <s v="HI"/>
    <x v="5"/>
    <x v="16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84.578"/>
    <n v="0.18457799999999999"/>
    <m/>
    <n v="2.4999999999999998E-2"/>
    <n v="2.2000000000000002E-2"/>
    <n v="0"/>
    <n v="0"/>
    <n v="33"/>
    <s v="BASE DE DATOS"/>
    <m/>
  </r>
  <r>
    <s v="24"/>
    <x v="4"/>
    <s v="EGEPSA"/>
    <s v="41071696"/>
    <s v="41071696"/>
    <x v="5"/>
    <s v="Grupo 2"/>
    <s v="S"/>
    <n v="0.3"/>
    <n v="0.251"/>
    <n v="28.56"/>
    <n v="130.768"/>
    <n v="159.328"/>
    <n v="1"/>
    <n v="723"/>
    <n v="0"/>
    <m/>
    <m/>
    <x v="0"/>
    <s v="EGEPSA41071696Grupo 2HI"/>
    <s v="Emp. Gen y Comercializadora de Serv Pub de Elec. Pangoa"/>
    <x v="45"/>
    <x v="45"/>
    <s v="C. H. Pangoa"/>
    <x v="150"/>
    <s v="HI"/>
    <x v="5"/>
    <x v="17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59.328"/>
    <n v="0.159328"/>
    <m/>
    <n v="2.4999999999999998E-2"/>
    <n v="2.1666666666666667E-2"/>
    <n v="0"/>
    <n v="0"/>
    <n v="33"/>
    <s v="BASE DE DATOS"/>
    <m/>
  </r>
  <r>
    <s v="24"/>
    <x v="4"/>
    <s v="HYPATA"/>
    <s v="1258596"/>
    <s v="1258596"/>
    <x v="5"/>
    <s v="Grupo 1"/>
    <s v="N"/>
    <n v="1"/>
    <n v="0"/>
    <n v="0"/>
    <n v="0"/>
    <n v="0"/>
    <n v="0"/>
    <n v="0"/>
    <n v="0"/>
    <m/>
    <m/>
    <x v="0"/>
    <s v="HYPATA1258596Grupo 1HI"/>
    <s v="Hidro Pátapo S.A.C."/>
    <x v="46"/>
    <x v="46"/>
    <s v="C.H Patapo"/>
    <x v="151"/>
    <s v="HI"/>
    <x v="5"/>
    <x v="36"/>
    <x v="2"/>
    <s v="Instalado"/>
    <s v="Operativo"/>
    <s v="Generadora"/>
    <x v="0"/>
    <x v="0"/>
    <x v="1"/>
    <x v="0"/>
    <s v="Privado"/>
    <s v="LAMBAYEQUE"/>
    <s v="LAMBAYEQUE"/>
    <s v="CHICLAYO"/>
    <s v="PATAPO"/>
    <n v="0"/>
    <x v="8"/>
    <n v="0"/>
    <x v="0"/>
    <x v="0"/>
    <x v="0"/>
    <s v="MWh"/>
    <n v="0"/>
    <n v="0"/>
    <m/>
    <n v="8.3333333333333329E-2"/>
    <n v="0"/>
    <n v="0"/>
    <n v="0"/>
    <n v="63"/>
    <s v="BASE DE DATOS"/>
    <m/>
  </r>
  <r>
    <s v="24"/>
    <x v="4"/>
    <s v="SINERS"/>
    <s v="11048994"/>
    <s v="11048994"/>
    <x v="5"/>
    <s v="G-1"/>
    <s v="S"/>
    <n v="6.3"/>
    <n v="6.3"/>
    <n v="269"/>
    <n v="1238"/>
    <n v="1507"/>
    <n v="0"/>
    <n v="429.42"/>
    <n v="314.58"/>
    <m/>
    <m/>
    <x v="0"/>
    <s v="SINERS11048994G-1HI"/>
    <s v="Sindicato Energ‚tico S.A."/>
    <x v="47"/>
    <x v="47"/>
    <s v="C.H.CURUMUY"/>
    <x v="152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1507"/>
    <n v="1.5069999999999999"/>
    <m/>
    <n v="0.52500000000000002"/>
    <n v="0.52500000000000002"/>
    <n v="0"/>
    <n v="0"/>
    <n v="86"/>
    <s v="BASE DE DATOS"/>
    <m/>
  </r>
  <r>
    <s v="24"/>
    <x v="4"/>
    <s v="SINERS"/>
    <s v="11048994"/>
    <s v="11048994"/>
    <x v="5"/>
    <s v="G-2"/>
    <s v="S"/>
    <n v="6.3"/>
    <n v="6.3"/>
    <n v="148"/>
    <n v="658"/>
    <n v="806"/>
    <n v="0"/>
    <n v="254.73"/>
    <n v="489.27"/>
    <m/>
    <m/>
    <x v="0"/>
    <s v="SINERS11048994G-2HI"/>
    <s v="Sindicato Energ‚tico S.A."/>
    <x v="47"/>
    <x v="47"/>
    <s v="C.H.CURUMUY"/>
    <x v="152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806"/>
    <n v="0.80600000000000005"/>
    <m/>
    <n v="0.52500000000000002"/>
    <n v="0.52500000000000002"/>
    <n v="0"/>
    <n v="0"/>
    <n v="86"/>
    <s v="BASE DE DATOS"/>
    <m/>
  </r>
  <r>
    <s v="24"/>
    <x v="4"/>
    <s v="SINERS"/>
    <s v="11048995"/>
    <s v="11048995"/>
    <x v="5"/>
    <s v="G-1"/>
    <s v="S"/>
    <n v="8.1999999999999993"/>
    <n v="8"/>
    <n v="733.17"/>
    <n v="1850.5"/>
    <n v="2583.67"/>
    <n v="14.22"/>
    <n v="336.95"/>
    <n v="392.83"/>
    <m/>
    <m/>
    <x v="0"/>
    <s v="SINERS11048995G-1HI"/>
    <s v="Sindicato Energ‚tico S.A."/>
    <x v="47"/>
    <x v="47"/>
    <s v="C.H. POECHOS I"/>
    <x v="153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2583.67"/>
    <n v="2.5836700000000001"/>
    <m/>
    <n v="0.68333333333333324"/>
    <n v="0.66666666666666663"/>
    <n v="0"/>
    <n v="0"/>
    <n v="86"/>
    <s v="BASE DE DATOS"/>
    <m/>
  </r>
  <r>
    <s v="24"/>
    <x v="4"/>
    <s v="SINERS"/>
    <s v="11048995"/>
    <s v="11048995"/>
    <x v="5"/>
    <s v="G-2"/>
    <s v="S"/>
    <n v="8.1999999999999993"/>
    <n v="8"/>
    <n v="722.23"/>
    <n v="1654.2"/>
    <n v="2376.4299999999998"/>
    <n v="2.0299999999999998"/>
    <n v="424.65"/>
    <n v="317.32"/>
    <m/>
    <m/>
    <x v="0"/>
    <s v="SINERS11048995G-2HI"/>
    <s v="Sindicato Energ‚tico S.A."/>
    <x v="47"/>
    <x v="47"/>
    <s v="C.H. POECHOS I"/>
    <x v="153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2376.4299999999998"/>
    <n v="2.37643"/>
    <m/>
    <n v="0.68333333333333324"/>
    <n v="0.66666666666666663"/>
    <n v="0"/>
    <n v="4.5474735088646412E-13"/>
    <n v="86"/>
    <s v="BASE DE DATOS"/>
    <m/>
  </r>
  <r>
    <s v="24"/>
    <x v="4"/>
    <s v="SINERS"/>
    <s v="11048996"/>
    <s v="11048996"/>
    <x v="5"/>
    <s v="G-1"/>
    <s v="S"/>
    <n v="5.0999999999999996"/>
    <n v="5"/>
    <n v="450"/>
    <n v="2176"/>
    <n v="2626"/>
    <n v="11.73"/>
    <n v="727.38"/>
    <n v="4.88"/>
    <m/>
    <m/>
    <x v="0"/>
    <s v="SINERS11048996G-1HI"/>
    <s v="Sindicato Energ‚tico S.A."/>
    <x v="47"/>
    <x v="47"/>
    <s v="C.H. POECHOS II"/>
    <x v="154"/>
    <s v="HI"/>
    <x v="5"/>
    <x v="28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2626"/>
    <n v="2.6259999999999999"/>
    <m/>
    <n v="0.42499999999999999"/>
    <n v="0.41666666666666669"/>
    <n v="0"/>
    <n v="0"/>
    <n v="86"/>
    <s v="BASE DE DATOS"/>
    <m/>
  </r>
  <r>
    <s v="24"/>
    <x v="4"/>
    <s v="SINERS"/>
    <s v="11048996"/>
    <s v="11048996"/>
    <x v="5"/>
    <s v="G-2"/>
    <s v="S"/>
    <n v="5.0999999999999996"/>
    <n v="5"/>
    <n v="273"/>
    <n v="1292"/>
    <n v="1565"/>
    <n v="27.98"/>
    <n v="455.57"/>
    <n v="260.45"/>
    <m/>
    <m/>
    <x v="0"/>
    <s v="SINERS11048996G-2HI"/>
    <s v="Sindicato Energ‚tico S.A."/>
    <x v="47"/>
    <x v="47"/>
    <s v="C.H. POECHOS II"/>
    <x v="154"/>
    <s v="HI"/>
    <x v="5"/>
    <x v="29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1565"/>
    <n v="1.5649999999999999"/>
    <m/>
    <n v="0.42499999999999999"/>
    <n v="0.41666666666666669"/>
    <n v="0"/>
    <n v="0"/>
    <n v="86"/>
    <s v="BASE DE DATOS"/>
    <m/>
  </r>
  <r>
    <s v="24"/>
    <x v="4"/>
    <s v="SINERS"/>
    <s v="11048997"/>
    <s v="11048997"/>
    <x v="5"/>
    <s v="G-1"/>
    <s v="S"/>
    <n v="10"/>
    <n v="10"/>
    <n v="1579.5920000000001"/>
    <n v="5684.8"/>
    <n v="7264.3919999999998"/>
    <n v="0"/>
    <n v="744"/>
    <n v="0"/>
    <m/>
    <m/>
    <x v="0"/>
    <s v="SINERS11048997G-1HI"/>
    <s v="Sindicato Energ‚tico S.A."/>
    <x v="47"/>
    <x v="47"/>
    <s v="C.H.CHANCAY"/>
    <x v="155"/>
    <s v="HI"/>
    <x v="5"/>
    <x v="28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7264.3919999999998"/>
    <n v="7.264392"/>
    <m/>
    <n v="0.83333333333333337"/>
    <n v="0.83333333333333337"/>
    <n v="0"/>
    <n v="0"/>
    <n v="86"/>
    <s v="BASE DE DATOS"/>
    <m/>
  </r>
  <r>
    <s v="24"/>
    <x v="4"/>
    <s v="SINERS"/>
    <s v="11048997"/>
    <s v="11048997"/>
    <x v="5"/>
    <s v="G-2"/>
    <s v="S"/>
    <n v="10"/>
    <n v="10"/>
    <n v="1575.181"/>
    <n v="5668.9690000000001"/>
    <n v="7244.15"/>
    <n v="0"/>
    <n v="744"/>
    <n v="0"/>
    <m/>
    <m/>
    <x v="0"/>
    <s v="SINERS11048997G-2HI"/>
    <s v="Sindicato Energ‚tico S.A."/>
    <x v="47"/>
    <x v="47"/>
    <s v="C.H.CHANCAY"/>
    <x v="155"/>
    <s v="HI"/>
    <x v="5"/>
    <x v="29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7244.15"/>
    <n v="7.2441499999999994"/>
    <m/>
    <n v="0.83333333333333337"/>
    <n v="0.83333333333333337"/>
    <n v="0"/>
    <n v="0"/>
    <n v="86"/>
    <s v="BASE DE DATOS"/>
    <m/>
  </r>
  <r>
    <s v="24"/>
    <x v="4"/>
    <s v="SEAL"/>
    <s v="31012793"/>
    <s v="31012793"/>
    <x v="5"/>
    <s v="Leffel"/>
    <s v="N"/>
    <n v="0.6"/>
    <n v="0"/>
    <n v="0"/>
    <n v="0"/>
    <n v="0"/>
    <n v="0"/>
    <n v="0"/>
    <n v="0"/>
    <m/>
    <m/>
    <x v="0"/>
    <s v="SEAL31012793LeffelHI"/>
    <s v="SEAL - Sociedad El‚ctrica del Sur Oeste S. A."/>
    <x v="9"/>
    <x v="9"/>
    <s v="C. H. San Gregorio"/>
    <x v="161"/>
    <s v="HI"/>
    <x v="5"/>
    <x v="282"/>
    <x v="2"/>
    <s v="Instalado"/>
    <s v="Inoperativo"/>
    <s v="Distribuidora"/>
    <x v="0"/>
    <x v="0"/>
    <x v="1"/>
    <x v="0"/>
    <s v="Estatal"/>
    <s v="AREQUIPA"/>
    <s v="AREQUIPA"/>
    <s v="CAMANA"/>
    <s v="NICOLAS DE PIEROLA"/>
    <n v="0"/>
    <x v="8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4"/>
    <s v="SEAL"/>
    <s v="33013880"/>
    <s v="33013880"/>
    <x v="5"/>
    <s v="JMW-1"/>
    <s v="N"/>
    <n v="9.5000000000000001E-2"/>
    <n v="0"/>
    <n v="0"/>
    <n v="0"/>
    <n v="0"/>
    <n v="0"/>
    <n v="0"/>
    <n v="0"/>
    <m/>
    <m/>
    <x v="0"/>
    <s v="SEAL33013880JMW-1HI"/>
    <s v="SEAL - Sociedad El‚ctrica del Sur Oeste S. A."/>
    <x v="9"/>
    <x v="9"/>
    <s v="C. H. Caravelí"/>
    <x v="162"/>
    <s v="HI"/>
    <x v="5"/>
    <x v="283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9166666666666673E-3"/>
    <n v="0"/>
    <n v="0"/>
    <n v="0"/>
    <n v="87"/>
    <s v="BASE DE DATOS"/>
    <m/>
  </r>
  <r>
    <s v="24"/>
    <x v="4"/>
    <s v="SEAL"/>
    <s v="33013880"/>
    <s v="33013880"/>
    <x v="5"/>
    <s v="JMW-2"/>
    <s v="N"/>
    <n v="0.09"/>
    <n v="0"/>
    <n v="0"/>
    <n v="0"/>
    <n v="0"/>
    <n v="0"/>
    <n v="0"/>
    <n v="0"/>
    <m/>
    <m/>
    <x v="0"/>
    <s v="SEAL33013880JMW-2HI"/>
    <s v="SEAL - Sociedad El‚ctrica del Sur Oeste S. A."/>
    <x v="9"/>
    <x v="9"/>
    <s v="C. H. Caravelí"/>
    <x v="162"/>
    <s v="HI"/>
    <x v="5"/>
    <x v="284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4999999999999997E-3"/>
    <n v="0"/>
    <n v="0"/>
    <n v="0"/>
    <n v="87"/>
    <s v="BASE DE DATOS"/>
    <m/>
  </r>
  <r>
    <s v="24"/>
    <x v="4"/>
    <s v="SEAL"/>
    <s v="31013193"/>
    <s v="31013193"/>
    <x v="5"/>
    <s v="FRANCIS"/>
    <s v="N"/>
    <n v="0.5"/>
    <n v="0"/>
    <n v="0"/>
    <n v="0"/>
    <n v="0"/>
    <n v="0"/>
    <n v="0"/>
    <n v="0"/>
    <m/>
    <m/>
    <x v="0"/>
    <s v="SEAL31013193FRANCISHI"/>
    <s v="SEAL - Sociedad El‚ctrica del Sur Oeste S. A."/>
    <x v="9"/>
    <x v="9"/>
    <s v="C. H. Ongoro"/>
    <x v="163"/>
    <s v="HI"/>
    <x v="5"/>
    <x v="285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4"/>
    <s v="SEAL"/>
    <s v="31013193"/>
    <s v="31013193"/>
    <x v="5"/>
    <s v="TURBAL"/>
    <s v="N"/>
    <n v="0.53500000000000003"/>
    <n v="0"/>
    <n v="0"/>
    <n v="0"/>
    <n v="0"/>
    <n v="0"/>
    <n v="0"/>
    <n v="0"/>
    <m/>
    <m/>
    <x v="0"/>
    <s v="SEAL31013193TURBALHI"/>
    <s v="SEAL - Sociedad El‚ctrica del Sur Oeste S. A."/>
    <x v="9"/>
    <x v="9"/>
    <s v="C. H. Ongoro"/>
    <x v="163"/>
    <s v="HI"/>
    <x v="5"/>
    <x v="286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4583333333333336E-2"/>
    <n v="0"/>
    <n v="0"/>
    <n v="0"/>
    <n v="87"/>
    <s v="BASE DE DATOS"/>
    <m/>
  </r>
  <r>
    <s v="24"/>
    <x v="4"/>
    <s v="SEAL"/>
    <s v="51010397"/>
    <s v="51010397"/>
    <x v="5"/>
    <s v="Kubota 1"/>
    <s v="N"/>
    <n v="0.33600000000000002"/>
    <n v="0"/>
    <n v="0"/>
    <n v="0"/>
    <n v="0"/>
    <n v="0"/>
    <n v="0"/>
    <n v="0"/>
    <m/>
    <m/>
    <x v="0"/>
    <s v="SEAL51010397Kubota 1HI"/>
    <s v="SEAL - Sociedad El‚ctrica del Sur Oeste S. A."/>
    <x v="9"/>
    <x v="9"/>
    <s v="C. H. Chococo"/>
    <x v="164"/>
    <s v="HI"/>
    <x v="5"/>
    <x v="287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4"/>
    <s v="SEAL"/>
    <s v="51010397"/>
    <s v="51010397"/>
    <x v="5"/>
    <s v="Kubota 2"/>
    <s v="N"/>
    <n v="0.33600000000000002"/>
    <n v="0"/>
    <n v="0"/>
    <n v="0"/>
    <n v="0"/>
    <n v="0"/>
    <n v="0"/>
    <n v="0"/>
    <m/>
    <m/>
    <x v="0"/>
    <s v="SEAL51010397Kubota 2HI"/>
    <s v="SEAL - Sociedad El‚ctrica del Sur Oeste S. A."/>
    <x v="9"/>
    <x v="9"/>
    <s v="C. H. Chococo"/>
    <x v="164"/>
    <s v="HI"/>
    <x v="5"/>
    <x v="288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4"/>
    <s v="SEAL"/>
    <s v="33014030"/>
    <s v="33014030"/>
    <x v="5"/>
    <s v="ESCHER WYSS 1"/>
    <s v="N"/>
    <n v="0.1"/>
    <n v="0"/>
    <n v="0"/>
    <n v="0"/>
    <n v="0"/>
    <n v="0"/>
    <n v="0"/>
    <n v="0"/>
    <m/>
    <m/>
    <x v="0"/>
    <s v="SEAL33014030ESCHER WYSS 1HI"/>
    <s v="SEAL - Sociedad El‚ctrica del Sur Oeste S. A."/>
    <x v="9"/>
    <x v="9"/>
    <s v="C. H. Chuquibamba"/>
    <x v="165"/>
    <s v="HI"/>
    <x v="5"/>
    <x v="289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4"/>
    <s v="SEAL"/>
    <s v="33014030"/>
    <s v="33014030"/>
    <x v="5"/>
    <s v="ESCHER WYSS 2"/>
    <s v="N"/>
    <n v="0.1"/>
    <n v="0"/>
    <n v="0"/>
    <n v="0"/>
    <n v="0"/>
    <n v="0"/>
    <n v="0"/>
    <n v="0"/>
    <m/>
    <m/>
    <x v="0"/>
    <s v="SEAL33014030ESCHER WYSS 2HI"/>
    <s v="SEAL - Sociedad El‚ctrica del Sur Oeste S. A."/>
    <x v="9"/>
    <x v="9"/>
    <s v="C. H. Chuquibamba"/>
    <x v="165"/>
    <s v="HI"/>
    <x v="5"/>
    <x v="290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4"/>
    <s v="SEAL"/>
    <s v="31013910"/>
    <s v="31013910"/>
    <x v="5"/>
    <s v="WKV"/>
    <s v="N"/>
    <n v="0.25"/>
    <n v="0"/>
    <n v="0"/>
    <n v="0"/>
    <n v="0"/>
    <n v="0"/>
    <n v="0"/>
    <n v="0"/>
    <m/>
    <m/>
    <x v="1"/>
    <s v="SEAL31013910WKVHI"/>
    <s v="SEAL - Sociedad El‚ctrica del Sur Oeste S. A."/>
    <x v="9"/>
    <x v="9"/>
    <s v="C. H. Orcopampa"/>
    <x v="166"/>
    <s v="HI"/>
    <x v="5"/>
    <x v="291"/>
    <x v="2"/>
    <s v="Instalado"/>
    <s v="Inoperativo"/>
    <s v="Distribuidora"/>
    <x v="0"/>
    <x v="0"/>
    <x v="1"/>
    <x v="0"/>
    <s v="Estatal"/>
    <s v="AREQUIPA"/>
    <s v="AREQUIPA"/>
    <s v="CASTILLA"/>
    <s v="ORCOPAMPA"/>
    <n v="0"/>
    <x v="8"/>
    <n v="0"/>
    <x v="0"/>
    <x v="0"/>
    <x v="0"/>
    <s v="MWh"/>
    <n v="0"/>
    <n v="0"/>
    <m/>
    <n v="2.0833333333333332E-2"/>
    <n v="0"/>
    <n v="0"/>
    <n v="0"/>
    <n v="87"/>
    <s v="BASE DE DATOS"/>
    <m/>
  </r>
  <r>
    <s v="24"/>
    <x v="4"/>
    <s v="SEAL"/>
    <s v="31013530"/>
    <s v="31013530"/>
    <x v="5"/>
    <s v="Hydraulic"/>
    <s v="N"/>
    <n v="6.4000000000000001E-2"/>
    <n v="0"/>
    <n v="0"/>
    <n v="0"/>
    <n v="0"/>
    <n v="0"/>
    <n v="0"/>
    <n v="0"/>
    <m/>
    <m/>
    <x v="0"/>
    <s v="SEAL31013530HydraulicHI"/>
    <s v="SEAL - Sociedad El‚ctrica del Sur Oeste S. A."/>
    <x v="9"/>
    <x v="9"/>
    <s v="C. H. Huanca"/>
    <x v="167"/>
    <s v="HI"/>
    <x v="5"/>
    <x v="292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5.3333333333333332E-3"/>
    <n v="0"/>
    <n v="0"/>
    <n v="0"/>
    <n v="87"/>
    <s v="BASE DE DATOS"/>
    <m/>
  </r>
  <r>
    <s v="24"/>
    <x v="4"/>
    <s v="SEAL"/>
    <s v="31013530"/>
    <s v="31013530"/>
    <x v="5"/>
    <s v="Kubota"/>
    <s v="N"/>
    <n v="0.1"/>
    <n v="0"/>
    <n v="0"/>
    <n v="0"/>
    <n v="0"/>
    <n v="0"/>
    <n v="0"/>
    <n v="0"/>
    <m/>
    <m/>
    <x v="0"/>
    <s v="SEAL31013530KubotaHI"/>
    <s v="SEAL - Sociedad El‚ctrica del Sur Oeste S. A."/>
    <x v="9"/>
    <x v="9"/>
    <s v="C. H. Huanca"/>
    <x v="167"/>
    <s v="HI"/>
    <x v="5"/>
    <x v="293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4"/>
    <s v="CHINAN"/>
    <s v="11068096"/>
    <s v="11068096"/>
    <x v="5"/>
    <s v="GR-1"/>
    <s v="S"/>
    <n v="42.3"/>
    <n v="43.113999999999997"/>
    <n v="4804.96"/>
    <n v="15822.803"/>
    <n v="20627.762999999999"/>
    <n v="0"/>
    <n v="744"/>
    <n v="0"/>
    <m/>
    <m/>
    <x v="0"/>
    <s v="CHINAN11068096GR-1HI"/>
    <s v="Chinango S.A.C"/>
    <x v="51"/>
    <x v="51"/>
    <s v="C. H. Yanango"/>
    <x v="203"/>
    <s v="HI"/>
    <x v="5"/>
    <x v="307"/>
    <x v="2"/>
    <s v="Instalado"/>
    <s v="Operativo"/>
    <s v="Generadora"/>
    <x v="0"/>
    <x v="0"/>
    <x v="0"/>
    <x v="0"/>
    <s v="Privado"/>
    <s v="JUNIN"/>
    <s v="JUNIN"/>
    <s v="CHANCHAMAYO"/>
    <s v="SAN RAMÓN"/>
    <n v="0"/>
    <x v="8"/>
    <n v="0"/>
    <x v="0"/>
    <x v="0"/>
    <x v="0"/>
    <s v="MWh"/>
    <n v="20627.762999999999"/>
    <n v="20.627762999999998"/>
    <m/>
    <n v="3.5249999999999999"/>
    <n v="3.5928333333333331"/>
    <n v="0"/>
    <n v="0"/>
    <n v="12"/>
    <s v="BASE DE DATOS"/>
    <m/>
  </r>
  <r>
    <s v="24"/>
    <x v="4"/>
    <s v="CHINAN"/>
    <s v="11082197"/>
    <s v="11082197"/>
    <x v="5"/>
    <s v="GR-1"/>
    <s v="S"/>
    <n v="76.5"/>
    <n v="77.643000000000001"/>
    <n v="9277.0249999999996"/>
    <n v="17256.212"/>
    <n v="26533.237000000001"/>
    <n v="75.77"/>
    <n v="377.61"/>
    <n v="75.77"/>
    <m/>
    <m/>
    <x v="0"/>
    <s v="CHINAN11082197GR-1HI"/>
    <s v="Chinango S.A.C"/>
    <x v="51"/>
    <x v="51"/>
    <s v="C. H. Chimay"/>
    <x v="204"/>
    <s v="HI"/>
    <x v="5"/>
    <x v="307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26533.237000000001"/>
    <n v="26.533237"/>
    <m/>
    <n v="6.375"/>
    <n v="6.4702500000000001"/>
    <n v="0"/>
    <n v="0"/>
    <n v="12"/>
    <s v="BASE DE DATOS"/>
    <m/>
  </r>
  <r>
    <s v="24"/>
    <x v="4"/>
    <s v="CHINAN"/>
    <s v="11082197"/>
    <s v="11082197"/>
    <x v="5"/>
    <s v="GR-2"/>
    <s v="S"/>
    <n v="76.5"/>
    <n v="74.698999999999998"/>
    <n v="9829.9069999999992"/>
    <n v="26052.152999999998"/>
    <n v="35882.06"/>
    <n v="49.2"/>
    <n v="581.59"/>
    <n v="70.83"/>
    <m/>
    <m/>
    <x v="0"/>
    <s v="CHINAN11082197GR-2HI"/>
    <s v="Chinango S.A.C"/>
    <x v="51"/>
    <x v="51"/>
    <s v="C. H. Chimay"/>
    <x v="204"/>
    <s v="HI"/>
    <x v="5"/>
    <x v="308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35882.06"/>
    <n v="35.882059999999996"/>
    <m/>
    <n v="6.375"/>
    <n v="6.2249166666666662"/>
    <n v="0"/>
    <n v="0"/>
    <n v="12"/>
    <s v="BASE DE DATOS"/>
    <m/>
  </r>
  <r>
    <s v="24"/>
    <x v="4"/>
    <s v="ENEGEN"/>
    <s v="11002793"/>
    <s v="11002793"/>
    <x v="5"/>
    <s v="GR-1"/>
    <s v="S"/>
    <n v="64.599999999999994"/>
    <n v="69.53"/>
    <n v="5664.3710000000001"/>
    <n v="11196.24"/>
    <n v="16860.61"/>
    <n v="4.82"/>
    <n v="491.78"/>
    <n v="21.15"/>
    <m/>
    <m/>
    <x v="0"/>
    <s v="ENEGEN11002793GR-1HI"/>
    <s v="ENEL Generación Perú S.A.A."/>
    <x v="16"/>
    <x v="16"/>
    <s v="C. H. Huinco"/>
    <x v="193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16860.61"/>
    <n v="16.860610000000001"/>
    <m/>
    <s v="-"/>
    <s v="-"/>
    <n v="0"/>
    <n v="1.0000000002037268E-3"/>
    <n v="46"/>
    <s v="BASE DE DATOS"/>
    <m/>
  </r>
  <r>
    <s v="24"/>
    <x v="4"/>
    <s v="ENEGEN"/>
    <s v="11002793"/>
    <s v="11002793"/>
    <x v="5"/>
    <s v="GR-2"/>
    <s v="S"/>
    <n v="64.599999999999994"/>
    <n v="69.11"/>
    <n v="5207.9009999999998"/>
    <n v="13927.289000000001"/>
    <n v="19135.188999999998"/>
    <n v="15.24"/>
    <n v="613.98"/>
    <n v="34.22"/>
    <m/>
    <m/>
    <x v="0"/>
    <s v="ENEGEN11002793GR-2HI"/>
    <s v="ENEL Generación Perú S.A.A."/>
    <x v="16"/>
    <x v="16"/>
    <s v="C. H. Huinco"/>
    <x v="193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19135.188999999998"/>
    <n v="19.135188999999997"/>
    <m/>
    <s v="-"/>
    <s v="-"/>
    <n v="0"/>
    <n v="1.0000000038417056E-3"/>
    <n v="46"/>
    <s v="BASE DE DATOS"/>
    <m/>
  </r>
  <r>
    <s v="24"/>
    <x v="4"/>
    <s v="ENEGEN"/>
    <s v="11002793"/>
    <s v="11002793"/>
    <x v="5"/>
    <s v="GR-3"/>
    <s v="S"/>
    <n v="64.599999999999994"/>
    <n v="69.914000000000001"/>
    <n v="6390.4719999999998"/>
    <n v="14514.833000000001"/>
    <n v="20905.305"/>
    <n v="4.62"/>
    <n v="548.91"/>
    <n v="0"/>
    <m/>
    <m/>
    <x v="0"/>
    <s v="ENEGEN11002793GR-3HI"/>
    <s v="ENEL Generación Perú S.A.A."/>
    <x v="16"/>
    <x v="16"/>
    <s v="C. H. Huinco"/>
    <x v="193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0905.305"/>
    <n v="20.905305000000002"/>
    <m/>
    <s v="-"/>
    <s v="-"/>
    <n v="0"/>
    <n v="0"/>
    <n v="46"/>
    <s v="BASE DE DATOS"/>
    <m/>
  </r>
  <r>
    <s v="24"/>
    <x v="4"/>
    <s v="ENEGEN"/>
    <s v="11002793"/>
    <s v="11002793"/>
    <x v="5"/>
    <s v="GR-4"/>
    <s v="S"/>
    <n v="64.599999999999994"/>
    <n v="69.346000000000004"/>
    <n v="5196.9709999999995"/>
    <n v="11267.867"/>
    <n v="16464.838"/>
    <n v="4.7699999999999996"/>
    <n v="484.23"/>
    <n v="7.13"/>
    <m/>
    <m/>
    <x v="0"/>
    <s v="ENEGEN11002793GR-4HI"/>
    <s v="ENEL Generación Perú S.A.A."/>
    <x v="16"/>
    <x v="16"/>
    <s v="C. H. Huinco"/>
    <x v="193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16464.838"/>
    <n v="16.464838"/>
    <m/>
    <s v="-"/>
    <s v="-"/>
    <n v="0"/>
    <n v="0"/>
    <n v="46"/>
    <s v="BASE DE DATOS"/>
    <m/>
  </r>
  <r>
    <s v="24"/>
    <x v="4"/>
    <s v="ENEGEN"/>
    <s v="11002393"/>
    <s v="11002393"/>
    <x v="5"/>
    <s v="GR-1"/>
    <s v="S"/>
    <n v="60"/>
    <n v="68.555999999999997"/>
    <n v="10914.138999999999"/>
    <n v="31613.238000000001"/>
    <n v="42527.377"/>
    <n v="64.75"/>
    <n v="672.84"/>
    <n v="6.41"/>
    <m/>
    <m/>
    <x v="0"/>
    <s v="ENEGEN11002393GR-1HI"/>
    <s v="ENEL Generación Perú S.A.A."/>
    <x v="16"/>
    <x v="16"/>
    <s v="C. H. Matucana"/>
    <x v="194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42527.377"/>
    <n v="42.527377000000001"/>
    <m/>
    <s v="-"/>
    <s v="-"/>
    <n v="0"/>
    <n v="0"/>
    <n v="46"/>
    <s v="BASE DE DATOS"/>
    <m/>
  </r>
  <r>
    <s v="24"/>
    <x v="4"/>
    <s v="ENEGEN"/>
    <s v="11002393"/>
    <s v="11002393"/>
    <x v="5"/>
    <s v="GR-2"/>
    <s v="S"/>
    <n v="60"/>
    <n v="68.465999999999994"/>
    <n v="10003.772999999999"/>
    <n v="29099.235000000001"/>
    <n v="39103.008000000002"/>
    <n v="11.42"/>
    <n v="724.23"/>
    <n v="8.35"/>
    <m/>
    <m/>
    <x v="0"/>
    <s v="ENEGEN11002393GR-2HI"/>
    <s v="ENEL Generación Perú S.A.A."/>
    <x v="16"/>
    <x v="16"/>
    <s v="C. H. Matucana"/>
    <x v="194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39103.008000000002"/>
    <n v="39.103008000000003"/>
    <m/>
    <s v="-"/>
    <s v="-"/>
    <n v="0"/>
    <n v="0"/>
    <n v="46"/>
    <s v="BASE DE DATOS"/>
    <m/>
  </r>
  <r>
    <s v="24"/>
    <x v="4"/>
    <s v="ENEGEN"/>
    <s v="11002693"/>
    <s v="11002693"/>
    <x v="5"/>
    <s v="GR-1"/>
    <s v="S"/>
    <n v="15.888999999999999"/>
    <n v="16.760000000000002"/>
    <n v="2595.8510000000001"/>
    <n v="7826.2470000000003"/>
    <n v="10422.098"/>
    <n v="0"/>
    <n v="744"/>
    <n v="0"/>
    <m/>
    <m/>
    <x v="0"/>
    <s v="ENEGEN11002693GR-1HI"/>
    <s v="ENEL Generación Perú S.A.A."/>
    <x v="16"/>
    <x v="16"/>
    <s v="C. H. Callahuanca"/>
    <x v="195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0422.098"/>
    <n v="10.422098"/>
    <m/>
    <s v="-"/>
    <s v="-"/>
    <n v="0"/>
    <n v="0"/>
    <n v="46"/>
    <s v="BASE DE DATOS"/>
    <m/>
  </r>
  <r>
    <s v="24"/>
    <x v="4"/>
    <s v="ENEGEN"/>
    <s v="11002693"/>
    <s v="11002693"/>
    <x v="5"/>
    <s v="GR-2"/>
    <s v="S"/>
    <n v="15.888999999999999"/>
    <n v="16.545000000000002"/>
    <n v="2540.7979999999998"/>
    <n v="7506.6549999999997"/>
    <n v="10047.453"/>
    <n v="0"/>
    <n v="735.28"/>
    <n v="8.7200000000000006"/>
    <m/>
    <m/>
    <x v="0"/>
    <s v="ENEGEN11002693GR-2HI"/>
    <s v="ENEL Generación Perú S.A.A."/>
    <x v="16"/>
    <x v="16"/>
    <s v="C. H. Callahuanca"/>
    <x v="195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0047.453"/>
    <n v="10.047452999999999"/>
    <m/>
    <s v="-"/>
    <s v="-"/>
    <n v="0"/>
    <n v="0"/>
    <n v="46"/>
    <s v="BASE DE DATOS"/>
    <m/>
  </r>
  <r>
    <s v="24"/>
    <x v="4"/>
    <s v="ENEGEN"/>
    <s v="11002693"/>
    <s v="11002693"/>
    <x v="5"/>
    <s v="GR-3"/>
    <s v="S"/>
    <n v="15.888999999999999"/>
    <n v="16.587"/>
    <n v="2562.904"/>
    <n v="7709.31"/>
    <n v="10272.215"/>
    <n v="0"/>
    <n v="728.48"/>
    <n v="15.52"/>
    <m/>
    <m/>
    <x v="0"/>
    <s v="ENEGEN11002693GR-3HI"/>
    <s v="ENEL Generación Perú S.A.A."/>
    <x v="16"/>
    <x v="16"/>
    <s v="C. H. Callahuanca"/>
    <x v="195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0272.215"/>
    <n v="10.272215000000001"/>
    <m/>
    <s v="-"/>
    <s v="-"/>
    <n v="0"/>
    <n v="-1.0000000002037268E-3"/>
    <n v="46"/>
    <s v="BASE DE DATOS"/>
    <m/>
  </r>
  <r>
    <s v="24"/>
    <x v="4"/>
    <s v="ENEGEN"/>
    <s v="11002693"/>
    <s v="11002693"/>
    <x v="5"/>
    <s v="GR-4"/>
    <s v="S"/>
    <n v="34.97"/>
    <n v="34.482999999999997"/>
    <n v="6111.6760000000004"/>
    <n v="17898.923999999999"/>
    <n v="24010.600999999999"/>
    <n v="11.33"/>
    <n v="732.67"/>
    <n v="0"/>
    <m/>
    <m/>
    <x v="0"/>
    <s v="ENEGEN11002693GR-4HI"/>
    <s v="ENEL Generación Perú S.A.A."/>
    <x v="16"/>
    <x v="16"/>
    <s v="C. H. Callahuanca"/>
    <x v="195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24010.600999999999"/>
    <n v="24.010600999999998"/>
    <m/>
    <s v="-"/>
    <s v="-"/>
    <n v="0"/>
    <n v="-1.0000000002037268E-3"/>
    <n v="46"/>
    <s v="BASE DE DATOS"/>
    <m/>
  </r>
  <r>
    <s v="24"/>
    <x v="4"/>
    <s v="ENEGEN"/>
    <s v="11002593"/>
    <s v="11002593"/>
    <x v="5"/>
    <s v="GR-1"/>
    <s v="S"/>
    <n v="25.417000000000002"/>
    <n v="23.824000000000002"/>
    <n v="4013.9070000000002"/>
    <n v="11811.285"/>
    <n v="15825.191999999999"/>
    <n v="41.55"/>
    <n v="702.45"/>
    <n v="0"/>
    <m/>
    <m/>
    <x v="0"/>
    <s v="ENEGEN11002593GR-1HI"/>
    <s v="ENEL Generación Perú S.A.A."/>
    <x v="16"/>
    <x v="16"/>
    <s v="C. H. Moyopampa"/>
    <x v="196"/>
    <s v="HI"/>
    <x v="5"/>
    <x v="307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825.191999999999"/>
    <n v="15.825191999999999"/>
    <m/>
    <s v="-"/>
    <s v="-"/>
    <n v="0"/>
    <n v="0"/>
    <n v="46"/>
    <s v="BASE DE DATOS"/>
    <m/>
  </r>
  <r>
    <s v="24"/>
    <x v="4"/>
    <s v="ENEGEN"/>
    <s v="11002593"/>
    <s v="11002593"/>
    <x v="5"/>
    <s v="GR-2"/>
    <s v="S"/>
    <n v="25.417000000000002"/>
    <n v="22.574999999999999"/>
    <n v="3750.364"/>
    <n v="11018.293"/>
    <n v="14768.656000000001"/>
    <n v="77.3"/>
    <n v="661.75"/>
    <n v="4.4800000000000004"/>
    <m/>
    <m/>
    <x v="0"/>
    <s v="ENEGEN11002593GR-2HI"/>
    <s v="ENEL Generación Perú S.A.A."/>
    <x v="16"/>
    <x v="16"/>
    <s v="C. H. Moyopampa"/>
    <x v="196"/>
    <s v="HI"/>
    <x v="5"/>
    <x v="308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4768.656000000001"/>
    <n v="14.768656"/>
    <m/>
    <s v="-"/>
    <s v="-"/>
    <n v="0"/>
    <n v="9.9999999838473741E-4"/>
    <n v="46"/>
    <s v="BASE DE DATOS"/>
    <m/>
  </r>
  <r>
    <s v="24"/>
    <x v="4"/>
    <s v="ENEGEN"/>
    <s v="11002593"/>
    <s v="11002593"/>
    <x v="5"/>
    <s v="GR-3"/>
    <s v="S"/>
    <n v="24.58"/>
    <n v="22.748999999999999"/>
    <n v="3187.0540000000001"/>
    <n v="9356.7759999999998"/>
    <n v="12543.83"/>
    <n v="151.33000000000001"/>
    <n v="589.74"/>
    <n v="2.93"/>
    <m/>
    <m/>
    <x v="0"/>
    <s v="ENEGEN11002593GR-3HI"/>
    <s v="ENEL Generación Perú S.A.A."/>
    <x v="16"/>
    <x v="16"/>
    <s v="C. H. Moyopampa"/>
    <x v="196"/>
    <s v="HI"/>
    <x v="5"/>
    <x v="309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2543.83"/>
    <n v="12.54383"/>
    <m/>
    <s v="-"/>
    <s v="-"/>
    <n v="0"/>
    <n v="0"/>
    <n v="46"/>
    <s v="BASE DE DATOS"/>
    <m/>
  </r>
  <r>
    <s v="24"/>
    <x v="4"/>
    <s v="ENEGEN"/>
    <s v="11002493"/>
    <s v="11002493"/>
    <x v="5"/>
    <s v="GR-1"/>
    <s v="S"/>
    <n v="15.7"/>
    <n v="15.615"/>
    <n v="2821.2550000000001"/>
    <n v="8092.1750000000002"/>
    <n v="10913.431"/>
    <n v="14.23"/>
    <n v="721.03"/>
    <n v="3.12"/>
    <m/>
    <m/>
    <x v="0"/>
    <s v="ENEGEN11002493GR-1HI"/>
    <s v="ENEL Generación Perú S.A.A."/>
    <x v="16"/>
    <x v="16"/>
    <s v="C. H. Huampaní"/>
    <x v="197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913.431"/>
    <n v="10.913431000000001"/>
    <m/>
    <s v="-"/>
    <s v="-"/>
    <n v="0"/>
    <n v="-1.0000000002037268E-3"/>
    <n v="46"/>
    <s v="BASE DE DATOS"/>
    <m/>
  </r>
  <r>
    <s v="24"/>
    <x v="4"/>
    <s v="ENEGEN"/>
    <s v="11002493"/>
    <s v="11002493"/>
    <x v="5"/>
    <s v="GR-2"/>
    <s v="S"/>
    <n v="15.7"/>
    <n v="15.234999999999999"/>
    <n v="2745.8919999999998"/>
    <n v="7885.3239999999996"/>
    <n v="10631.216"/>
    <n v="19.28"/>
    <n v="721.04"/>
    <n v="2.33"/>
    <m/>
    <m/>
    <x v="0"/>
    <s v="ENEGEN11002493GR-2HI"/>
    <s v="ENEL Generación Perú S.A.A."/>
    <x v="16"/>
    <x v="16"/>
    <s v="C. H. Huampaní"/>
    <x v="197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631.216"/>
    <n v="10.631216"/>
    <m/>
    <s v="-"/>
    <s v="-"/>
    <n v="0"/>
    <n v="0"/>
    <n v="46"/>
    <s v="BASE DE DATOS"/>
    <m/>
  </r>
  <r>
    <s v="24"/>
    <x v="4"/>
    <s v="ENEGEN"/>
    <s v="16379117"/>
    <s v="16379117"/>
    <x v="5"/>
    <s v="Circuito 1"/>
    <s v="S"/>
    <n v="14.096"/>
    <n v="14.096"/>
    <n v="2.6970000000000001"/>
    <n v="3261.3739999999998"/>
    <n v="3264.07"/>
    <n v="0"/>
    <n v="0"/>
    <n v="0"/>
    <m/>
    <m/>
    <x v="0"/>
    <s v="ENEGEN16379117Circuito 1HI"/>
    <s v="ENEL Generación Perú S.A.A."/>
    <x v="16"/>
    <x v="16"/>
    <s v="C.S. Rubi"/>
    <x v="198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64.07"/>
    <n v="3.2640700000000002"/>
    <m/>
    <s v="-"/>
    <s v="-"/>
    <n v="0"/>
    <n v="9.9999999974897946E-4"/>
    <n v="46"/>
    <s v="BASE DE DATOS"/>
    <m/>
  </r>
  <r>
    <s v="24"/>
    <x v="4"/>
    <s v="ENEGEN"/>
    <s v="16379117"/>
    <s v="16379117"/>
    <x v="5"/>
    <s v="Circuito 2"/>
    <s v="S"/>
    <n v="14.096"/>
    <n v="14.096"/>
    <n v="2.4929999999999999"/>
    <n v="3235.953"/>
    <n v="3238.4459999999999"/>
    <n v="0"/>
    <n v="0"/>
    <n v="0"/>
    <m/>
    <m/>
    <x v="0"/>
    <s v="ENEGEN16379117Circuito 2HI"/>
    <s v="ENEL Generación Perú S.A.A."/>
    <x v="16"/>
    <x v="16"/>
    <s v="C.S. Rubi"/>
    <x v="198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38.4459999999999"/>
    <n v="3.2384459999999997"/>
    <m/>
    <s v="-"/>
    <s v="-"/>
    <n v="0"/>
    <n v="0"/>
    <n v="46"/>
    <s v="BASE DE DATOS"/>
    <m/>
  </r>
  <r>
    <s v="24"/>
    <x v="4"/>
    <s v="ENEGEN"/>
    <s v="16379117"/>
    <s v="16379117"/>
    <x v="5"/>
    <s v="Circuito 3"/>
    <s v="S"/>
    <n v="14.096"/>
    <n v="14.096"/>
    <n v="2.4289999999999998"/>
    <n v="3244.54"/>
    <n v="3246.97"/>
    <n v="0"/>
    <n v="0"/>
    <n v="0"/>
    <m/>
    <m/>
    <x v="0"/>
    <s v="ENEGEN16379117Circuito 3HI"/>
    <s v="ENEL Generación Perú S.A.A."/>
    <x v="16"/>
    <x v="16"/>
    <s v="C.S. Rubi"/>
    <x v="198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46.97"/>
    <n v="3.2469699999999997"/>
    <m/>
    <s v="-"/>
    <s v="-"/>
    <n v="0"/>
    <n v="-9.9999999974897946E-4"/>
    <n v="46"/>
    <s v="BASE DE DATOS"/>
    <m/>
  </r>
  <r>
    <s v="24"/>
    <x v="4"/>
    <s v="ENEGEN"/>
    <s v="16379117"/>
    <s v="16379117"/>
    <x v="5"/>
    <s v="Circuito 4"/>
    <s v="S"/>
    <n v="14.096"/>
    <n v="14.096"/>
    <n v="2.5430000000000001"/>
    <n v="3262.672"/>
    <n v="3265.2150000000001"/>
    <n v="0"/>
    <n v="0"/>
    <n v="0"/>
    <m/>
    <m/>
    <x v="0"/>
    <s v="ENEGEN16379117Circuito 4HI"/>
    <s v="ENEL Generación Perú S.A.A."/>
    <x v="16"/>
    <x v="16"/>
    <s v="C.S. Rubi"/>
    <x v="198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65.2150000000001"/>
    <n v="3.265215"/>
    <m/>
    <s v="-"/>
    <s v="-"/>
    <n v="0"/>
    <n v="0"/>
    <n v="46"/>
    <s v="BASE DE DATOS"/>
    <m/>
  </r>
  <r>
    <s v="24"/>
    <x v="4"/>
    <s v="ENEGEN"/>
    <s v="16379117"/>
    <s v="16379117"/>
    <x v="5"/>
    <s v="Circuito 5"/>
    <s v="S"/>
    <n v="14.096"/>
    <n v="14.096"/>
    <n v="2.113"/>
    <n v="3216.4690000000001"/>
    <n v="3218.5819999999999"/>
    <n v="0"/>
    <n v="0"/>
    <n v="0"/>
    <m/>
    <m/>
    <x v="0"/>
    <s v="ENEGEN16379117Circuito 5HI"/>
    <s v="ENEL Generación Perú S.A.A."/>
    <x v="16"/>
    <x v="16"/>
    <s v="C.S. Rubi"/>
    <x v="198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18.5819999999999"/>
    <n v="3.2185820000000001"/>
    <m/>
    <s v="-"/>
    <s v="-"/>
    <n v="0"/>
    <n v="0"/>
    <n v="46"/>
    <s v="BASE DE DATOS"/>
    <m/>
  </r>
  <r>
    <s v="24"/>
    <x v="4"/>
    <s v="ENEGEN"/>
    <s v="16379117"/>
    <s v="16379117"/>
    <x v="5"/>
    <s v="Circuito 6"/>
    <s v="S"/>
    <n v="14.096"/>
    <n v="14.096"/>
    <n v="2.3639999999999999"/>
    <n v="3257.61"/>
    <n v="3259.9740000000002"/>
    <n v="0"/>
    <n v="0"/>
    <n v="0"/>
    <m/>
    <m/>
    <x v="0"/>
    <s v="ENEGEN16379117Circuito 6HI"/>
    <s v="ENEL Generación Perú S.A.A."/>
    <x v="16"/>
    <x v="16"/>
    <s v="C.S. Rubi"/>
    <x v="198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59.9740000000002"/>
    <n v="3.2599740000000001"/>
    <m/>
    <s v="-"/>
    <s v="-"/>
    <n v="0"/>
    <n v="0"/>
    <n v="46"/>
    <s v="BASE DE DATOS"/>
    <m/>
  </r>
  <r>
    <s v="24"/>
    <x v="4"/>
    <s v="ENEGEN"/>
    <s v="16379117"/>
    <s v="16379117"/>
    <x v="5"/>
    <s v="Circuito 7"/>
    <s v="S"/>
    <n v="14.096"/>
    <n v="14.096"/>
    <n v="1.881"/>
    <n v="3189.2109999999998"/>
    <n v="3191.0920000000001"/>
    <n v="0"/>
    <n v="0"/>
    <n v="0"/>
    <m/>
    <m/>
    <x v="0"/>
    <s v="ENEGEN16379117Circuito 7HI"/>
    <s v="ENEL Generación Perú S.A.A."/>
    <x v="16"/>
    <x v="16"/>
    <s v="C.S. Rubi"/>
    <x v="198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191.0920000000001"/>
    <n v="3.1910920000000003"/>
    <m/>
    <s v="-"/>
    <s v="-"/>
    <n v="0"/>
    <n v="-4.5474735088646412E-13"/>
    <n v="46"/>
    <s v="BASE DE DATOS"/>
    <m/>
  </r>
  <r>
    <s v="24"/>
    <x v="4"/>
    <s v="ENEGEN"/>
    <s v="16379117"/>
    <s v="16379117"/>
    <x v="5"/>
    <s v="Circuito 8"/>
    <s v="S"/>
    <n v="14.096"/>
    <n v="14.096"/>
    <n v="2.2429999999999999"/>
    <n v="3224.5549999999998"/>
    <n v="3226.7979999999998"/>
    <n v="0"/>
    <n v="0"/>
    <n v="0"/>
    <m/>
    <m/>
    <x v="0"/>
    <s v="ENEGEN16379117Circuito 8HI"/>
    <s v="ENEL Generación Perú S.A.A."/>
    <x v="16"/>
    <x v="16"/>
    <s v="C.S. Rubi"/>
    <x v="198"/>
    <s v="FV"/>
    <x v="6"/>
    <x v="318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26.7979999999998"/>
    <n v="3.2267979999999996"/>
    <m/>
    <s v="-"/>
    <s v="-"/>
    <n v="0"/>
    <n v="0"/>
    <n v="46"/>
    <s v="BASE DE DATOS"/>
    <m/>
  </r>
  <r>
    <s v="24"/>
    <x v="4"/>
    <s v="ENEGEN"/>
    <s v="16379117"/>
    <s v="16379117"/>
    <x v="5"/>
    <s v="Circuito 9"/>
    <s v="S"/>
    <n v="17.62"/>
    <n v="17.62"/>
    <n v="2.4180000000000001"/>
    <n v="3977.23"/>
    <n v="3979.6489999999999"/>
    <n v="0"/>
    <n v="0"/>
    <n v="0"/>
    <m/>
    <m/>
    <x v="0"/>
    <s v="ENEGEN16379117Circuito 9HI"/>
    <s v="ENEL Generación Perú S.A.A."/>
    <x v="16"/>
    <x v="16"/>
    <s v="C.S. Rubi"/>
    <x v="198"/>
    <s v="FV"/>
    <x v="6"/>
    <x v="319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979.6489999999999"/>
    <n v="3.9796489999999998"/>
    <m/>
    <s v="-"/>
    <s v="-"/>
    <n v="0"/>
    <n v="-9.9999999974897946E-4"/>
    <n v="46"/>
    <s v="BASE DE DATOS"/>
    <m/>
  </r>
  <r>
    <s v="24"/>
    <x v="4"/>
    <s v="ENEGEN"/>
    <s v="16379117"/>
    <s v="16379117"/>
    <x v="5"/>
    <s v="Circuito 10"/>
    <s v="S"/>
    <n v="14.096"/>
    <n v="14.096"/>
    <n v="2.407"/>
    <n v="3285.9430000000002"/>
    <n v="3288.35"/>
    <n v="0"/>
    <n v="0"/>
    <n v="0"/>
    <m/>
    <m/>
    <x v="0"/>
    <s v="ENEGEN16379117Circuito 10HI"/>
    <s v="ENEL Generación Perú S.A.A."/>
    <x v="16"/>
    <x v="16"/>
    <s v="C.S. Rubi"/>
    <x v="198"/>
    <s v="FV"/>
    <x v="6"/>
    <x v="320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88.35"/>
    <n v="3.2883499999999999"/>
    <m/>
    <s v="-"/>
    <s v="-"/>
    <n v="0"/>
    <n v="4.5474735088646412E-13"/>
    <n v="46"/>
    <s v="BASE DE DATOS"/>
    <m/>
  </r>
  <r>
    <s v="24"/>
    <x v="4"/>
    <s v="ENEGEN"/>
    <s v="17360815"/>
    <s v="17360815"/>
    <x v="5"/>
    <s v="Circuito 1"/>
    <s v="S"/>
    <n v="15.75"/>
    <n v="15.75"/>
    <n v="2188.116"/>
    <n v="4570.7520000000004"/>
    <n v="6758.8670000000002"/>
    <n v="0"/>
    <n v="0"/>
    <n v="0"/>
    <m/>
    <m/>
    <x v="0"/>
    <s v="ENEGEN17360815Circuito 1HI"/>
    <s v="ENEL Generación Perú S.A.A."/>
    <x v="16"/>
    <x v="16"/>
    <s v="C.E. Wayra"/>
    <x v="199"/>
    <s v="TE"/>
    <x v="7"/>
    <x v="311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758.8670000000002"/>
    <n v="6.7588670000000004"/>
    <m/>
    <s v="-"/>
    <s v="-"/>
    <n v="0"/>
    <n v="1.0000000002037268E-3"/>
    <n v="46"/>
    <s v="BASE DE DATOS"/>
    <m/>
  </r>
  <r>
    <s v="24"/>
    <x v="4"/>
    <s v="ENEGEN"/>
    <s v="17360815"/>
    <s v="17360815"/>
    <x v="5"/>
    <s v="Circuito 2"/>
    <s v="S"/>
    <n v="18.899999999999999"/>
    <n v="18.899999999999999"/>
    <n v="2439.3620000000001"/>
    <n v="4991.7420000000002"/>
    <n v="7431.1040000000003"/>
    <n v="0"/>
    <n v="0"/>
    <n v="0"/>
    <m/>
    <m/>
    <x v="0"/>
    <s v="ENEGEN17360815Circuito 2HI"/>
    <s v="ENEL Generación Perú S.A.A."/>
    <x v="16"/>
    <x v="16"/>
    <s v="C.E. Wayra"/>
    <x v="199"/>
    <s v="TE"/>
    <x v="7"/>
    <x v="312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7431.1040000000003"/>
    <n v="7.4311040000000004"/>
    <m/>
    <s v="-"/>
    <s v="-"/>
    <n v="0"/>
    <n v="0"/>
    <n v="46"/>
    <s v="BASE DE DATOS"/>
    <m/>
  </r>
  <r>
    <s v="24"/>
    <x v="4"/>
    <s v="ENEGEN"/>
    <s v="17360815"/>
    <s v="17360815"/>
    <x v="5"/>
    <s v="Circuito 3"/>
    <s v="S"/>
    <n v="18.899999999999999"/>
    <n v="18.899999999999999"/>
    <n v="2336.1660000000002"/>
    <n v="5212.6610000000001"/>
    <n v="7548.8270000000002"/>
    <n v="0"/>
    <n v="0"/>
    <n v="0"/>
    <m/>
    <m/>
    <x v="0"/>
    <s v="ENEGEN17360815Circuito 3HI"/>
    <s v="ENEL Generación Perú S.A.A."/>
    <x v="16"/>
    <x v="16"/>
    <s v="C.E. Wayra"/>
    <x v="199"/>
    <s v="TE"/>
    <x v="7"/>
    <x v="313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7548.8270000000002"/>
    <n v="7.5488270000000002"/>
    <m/>
    <s v="-"/>
    <s v="-"/>
    <n v="0"/>
    <n v="0"/>
    <n v="46"/>
    <s v="BASE DE DATOS"/>
    <m/>
  </r>
  <r>
    <s v="24"/>
    <x v="4"/>
    <s v="ENEGEN"/>
    <s v="17360815"/>
    <s v="17360815"/>
    <x v="5"/>
    <s v="Circuito 4"/>
    <s v="S"/>
    <n v="18.899999999999999"/>
    <n v="18.899999999999999"/>
    <n v="2422.7199999999998"/>
    <n v="5034.3270000000002"/>
    <n v="7457.0469999999996"/>
    <n v="0"/>
    <n v="0"/>
    <n v="0"/>
    <m/>
    <m/>
    <x v="0"/>
    <s v="ENEGEN17360815Circuito 4HI"/>
    <s v="ENEL Generación Perú S.A.A."/>
    <x v="16"/>
    <x v="16"/>
    <s v="C.E. Wayra"/>
    <x v="199"/>
    <s v="TE"/>
    <x v="7"/>
    <x v="314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7457.0469999999996"/>
    <n v="7.4570469999999993"/>
    <m/>
    <s v="-"/>
    <s v="-"/>
    <n v="0"/>
    <n v="9.0949470177292824E-13"/>
    <n v="46"/>
    <s v="BASE DE DATOS"/>
    <m/>
  </r>
  <r>
    <s v="24"/>
    <x v="4"/>
    <s v="ENEGEN"/>
    <s v="17360815"/>
    <s v="17360815"/>
    <x v="5"/>
    <s v="Circuito 5"/>
    <s v="S"/>
    <n v="22.05"/>
    <n v="22.05"/>
    <n v="2925.8359999999998"/>
    <n v="6305.0209999999997"/>
    <n v="9230.857"/>
    <n v="0"/>
    <n v="0"/>
    <n v="0"/>
    <m/>
    <m/>
    <x v="0"/>
    <s v="ENEGEN17360815Circuito 5HI"/>
    <s v="ENEL Generación Perú S.A.A."/>
    <x v="16"/>
    <x v="16"/>
    <s v="C.E. Wayra"/>
    <x v="199"/>
    <s v="TE"/>
    <x v="7"/>
    <x v="315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9230.857"/>
    <n v="9.2308570000000003"/>
    <m/>
    <s v="-"/>
    <s v="-"/>
    <n v="0"/>
    <n v="0"/>
    <n v="46"/>
    <s v="BASE DE DATOS"/>
    <m/>
  </r>
  <r>
    <s v="24"/>
    <x v="4"/>
    <s v="ENEGEN"/>
    <s v="17360815"/>
    <s v="17360815"/>
    <x v="5"/>
    <s v="Circuito 6"/>
    <s v="S"/>
    <n v="15.75"/>
    <n v="15.75"/>
    <n v="2004.6980000000001"/>
    <n v="4542.1040000000003"/>
    <n v="6546.8019999999997"/>
    <n v="0"/>
    <n v="0"/>
    <n v="0"/>
    <m/>
    <m/>
    <x v="0"/>
    <s v="ENEGEN17360815Circuito 6HI"/>
    <s v="ENEL Generación Perú S.A.A."/>
    <x v="16"/>
    <x v="16"/>
    <s v="C.E. Wayra"/>
    <x v="199"/>
    <s v="TE"/>
    <x v="7"/>
    <x v="316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546.8019999999997"/>
    <n v="6.5468019999999996"/>
    <m/>
    <s v="-"/>
    <s v="-"/>
    <n v="0"/>
    <n v="9.0949470177292824E-13"/>
    <n v="46"/>
    <s v="BASE DE DATOS"/>
    <m/>
  </r>
  <r>
    <s v="24"/>
    <x v="4"/>
    <s v="ENEGEN"/>
    <s v="17360815"/>
    <s v="17360815"/>
    <x v="5"/>
    <s v="Circuito 7"/>
    <s v="S"/>
    <n v="22.05"/>
    <n v="22.05"/>
    <n v="3250.8760000000002"/>
    <n v="7098.7640000000001"/>
    <n v="10349.638999999999"/>
    <n v="0"/>
    <n v="0"/>
    <n v="0"/>
    <m/>
    <m/>
    <x v="0"/>
    <s v="ENEGEN17360815Circuito 7HI"/>
    <s v="ENEL Generación Perú S.A.A."/>
    <x v="16"/>
    <x v="16"/>
    <s v="C.E. Wayra"/>
    <x v="199"/>
    <s v="TE"/>
    <x v="7"/>
    <x v="317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10349.638999999999"/>
    <n v="10.349639"/>
    <m/>
    <s v="-"/>
    <s v="-"/>
    <n v="0"/>
    <n v="1.0000000002037268E-3"/>
    <n v="46"/>
    <s v="BASE DE DATOS"/>
    <m/>
  </r>
  <r>
    <s v="24"/>
    <x v="4"/>
    <s v="ENEGEN"/>
    <s v="11375016"/>
    <s v="11375016"/>
    <x v="5"/>
    <s v="GR-1"/>
    <s v="S"/>
    <n v="0.35"/>
    <n v="0.34100000000000003"/>
    <n v="58.972999999999999"/>
    <n v="170.25399999999999"/>
    <n v="229.227"/>
    <n v="14.68"/>
    <n v="705.17"/>
    <n v="8.8000000000000007"/>
    <m/>
    <m/>
    <x v="0"/>
    <s v="ENEGEN11375016GR-1HI"/>
    <s v="ENEL Generación Perú S.A.A."/>
    <x v="16"/>
    <x v="16"/>
    <s v="C.H. HER1"/>
    <x v="200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29.227"/>
    <n v="0.22922700000000001"/>
    <m/>
    <s v="-"/>
    <s v="-"/>
    <n v="0"/>
    <n v="-2.8421709430404007E-14"/>
    <n v="46"/>
    <s v="BASE DE DATOS"/>
    <m/>
  </r>
  <r>
    <s v="24"/>
    <x v="4"/>
    <s v="ENEGEN"/>
    <s v="11375016"/>
    <s v="11375016"/>
    <x v="5"/>
    <s v="GR-2"/>
    <s v="S"/>
    <n v="0.35"/>
    <n v="0.33700000000000002"/>
    <n v="59.807000000000002"/>
    <n v="171.01300000000001"/>
    <n v="230.82"/>
    <n v="18.55"/>
    <n v="701.82"/>
    <n v="5.21"/>
    <m/>
    <m/>
    <x v="0"/>
    <s v="ENEGEN11375016GR-2HI"/>
    <s v="ENEL Generación Perú S.A.A."/>
    <x v="16"/>
    <x v="16"/>
    <s v="C.H. HER1"/>
    <x v="200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30.82"/>
    <n v="0.23082"/>
    <m/>
    <s v="-"/>
    <s v="-"/>
    <n v="0"/>
    <n v="0"/>
    <n v="46"/>
    <s v="BASE DE DATOS"/>
    <m/>
  </r>
  <r>
    <s v="24"/>
    <x v="4"/>
    <s v="ENEGEN"/>
    <s v="16393520"/>
    <s v="16393520"/>
    <x v="5"/>
    <s v="Circuito 1"/>
    <s v="S"/>
    <n v="18.146999999999998"/>
    <n v="18.146999999999998"/>
    <n v="4.6109999999999998"/>
    <n v="3943.5070000000001"/>
    <n v="3948.1190000000001"/>
    <n v="0"/>
    <n v="0"/>
    <n v="0"/>
    <m/>
    <m/>
    <x v="0"/>
    <s v="ENEGEN16393520Circuito 1HI"/>
    <s v="ENEL Generación Perú S.A.A."/>
    <x v="16"/>
    <x v="16"/>
    <s v="C.S Clemesi"/>
    <x v="201"/>
    <s v="FV"/>
    <x v="6"/>
    <x v="311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948.1190000000001"/>
    <n v="3.9481190000000002"/>
    <m/>
    <s v="-"/>
    <s v="-"/>
    <n v="0"/>
    <n v="-1.0000000002037268E-3"/>
    <n v="46"/>
    <s v="BASE DE DATOS"/>
    <m/>
  </r>
  <r>
    <s v="24"/>
    <x v="4"/>
    <s v="ENEGEN"/>
    <s v="16393520"/>
    <s v="16393520"/>
    <x v="5"/>
    <s v="Circuito 2"/>
    <s v="S"/>
    <n v="18.146999999999998"/>
    <n v="18.146999999999998"/>
    <n v="4.2359999999999998"/>
    <n v="3890.9560000000001"/>
    <n v="3895.192"/>
    <n v="0"/>
    <n v="0"/>
    <n v="0"/>
    <m/>
    <m/>
    <x v="0"/>
    <s v="ENEGEN16393520Circuito 2HI"/>
    <s v="ENEL Generación Perú S.A.A."/>
    <x v="16"/>
    <x v="16"/>
    <s v="C.S Clemesi"/>
    <x v="201"/>
    <s v="FV"/>
    <x v="6"/>
    <x v="312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895.192"/>
    <n v="3.8951920000000002"/>
    <m/>
    <s v="-"/>
    <s v="-"/>
    <n v="0"/>
    <n v="0"/>
    <n v="46"/>
    <s v="BASE DE DATOS"/>
    <m/>
  </r>
  <r>
    <s v="24"/>
    <x v="4"/>
    <s v="ENEGEN"/>
    <s v="16393520"/>
    <s v="16393520"/>
    <x v="5"/>
    <s v="Circuito 3"/>
    <s v="S"/>
    <n v="18.146999999999998"/>
    <n v="18.146999999999998"/>
    <n v="4.9889999999999999"/>
    <n v="3973.9169999999999"/>
    <n v="3978.9070000000002"/>
    <n v="0"/>
    <n v="0"/>
    <n v="0"/>
    <m/>
    <m/>
    <x v="0"/>
    <s v="ENEGEN16393520Circuito 3HI"/>
    <s v="ENEL Generación Perú S.A.A."/>
    <x v="16"/>
    <x v="16"/>
    <s v="C.S Clemesi"/>
    <x v="201"/>
    <s v="FV"/>
    <x v="6"/>
    <x v="313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978.9070000000002"/>
    <n v="3.978907"/>
    <m/>
    <s v="-"/>
    <s v="-"/>
    <n v="0"/>
    <n v="-1.0000000002037268E-3"/>
    <n v="46"/>
    <s v="BASE DE DATOS"/>
    <m/>
  </r>
  <r>
    <s v="24"/>
    <x v="4"/>
    <s v="ENEGEN"/>
    <s v="16393520"/>
    <s v="16393520"/>
    <x v="5"/>
    <s v="Circuito 4"/>
    <s v="S"/>
    <n v="18.146999999999998"/>
    <n v="18.146999999999998"/>
    <n v="5.8129999999999997"/>
    <n v="3980.9569999999999"/>
    <n v="3986.7689999999998"/>
    <n v="0"/>
    <n v="0"/>
    <n v="0"/>
    <m/>
    <m/>
    <x v="0"/>
    <s v="ENEGEN16393520Circuito 4HI"/>
    <s v="ENEL Generación Perú S.A.A."/>
    <x v="16"/>
    <x v="16"/>
    <s v="C.S Clemesi"/>
    <x v="201"/>
    <s v="FV"/>
    <x v="6"/>
    <x v="314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986.7689999999998"/>
    <n v="3.9867689999999998"/>
    <m/>
    <s v="-"/>
    <s v="-"/>
    <n v="0"/>
    <n v="1.0000000002037268E-3"/>
    <n v="46"/>
    <s v="BASE DE DATOS"/>
    <m/>
  </r>
  <r>
    <s v="24"/>
    <x v="4"/>
    <s v="ENEGEN"/>
    <s v="16393520"/>
    <s v="16393520"/>
    <x v="5"/>
    <s v="Circuito 5"/>
    <s v="S"/>
    <n v="18.146999999999998"/>
    <n v="18.146999999999998"/>
    <n v="4.4379999999999997"/>
    <n v="3929.34"/>
    <n v="3933.7779999999998"/>
    <n v="0"/>
    <n v="0"/>
    <n v="0"/>
    <m/>
    <m/>
    <x v="0"/>
    <s v="ENEGEN16393520Circuito 5HI"/>
    <s v="ENEL Generación Perú S.A.A."/>
    <x v="16"/>
    <x v="16"/>
    <s v="C.S Clemesi"/>
    <x v="201"/>
    <s v="FV"/>
    <x v="6"/>
    <x v="315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933.7779999999998"/>
    <n v="3.9337779999999998"/>
    <m/>
    <s v="-"/>
    <s v="-"/>
    <n v="0"/>
    <n v="4.5474735088646412E-13"/>
    <n v="46"/>
    <s v="BASE DE DATOS"/>
    <m/>
  </r>
  <r>
    <s v="24"/>
    <x v="4"/>
    <s v="ENEGEN"/>
    <s v="16393520"/>
    <s v="16393520"/>
    <x v="5"/>
    <s v="Circuito 6"/>
    <s v="S"/>
    <n v="12.098000000000001"/>
    <n v="12.098000000000001"/>
    <n v="3.0710000000000002"/>
    <n v="2635.2640000000001"/>
    <n v="2638.335"/>
    <n v="0"/>
    <n v="0"/>
    <n v="0"/>
    <m/>
    <m/>
    <x v="0"/>
    <s v="ENEGEN16393520Circuito 6HI"/>
    <s v="ENEL Generación Perú S.A.A."/>
    <x v="16"/>
    <x v="16"/>
    <s v="C.S Clemesi"/>
    <x v="201"/>
    <s v="FV"/>
    <x v="6"/>
    <x v="316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2638.335"/>
    <n v="2.6383350000000001"/>
    <m/>
    <s v="-"/>
    <s v="-"/>
    <n v="0"/>
    <n v="0"/>
    <n v="46"/>
    <s v="BASE DE DATOS"/>
    <m/>
  </r>
  <r>
    <s v="24"/>
    <x v="4"/>
    <s v="ENEGEN"/>
    <s v="16393520"/>
    <s v="16393520"/>
    <x v="5"/>
    <s v="Circuito 7"/>
    <s v="S"/>
    <n v="12.098000000000001"/>
    <n v="12.098000000000001"/>
    <n v="2.9809999999999999"/>
    <n v="2674.4780000000001"/>
    <n v="2677.46"/>
    <n v="0"/>
    <n v="0"/>
    <n v="0"/>
    <m/>
    <m/>
    <x v="0"/>
    <s v="ENEGEN16393520Circuito 7HI"/>
    <s v="ENEL Generación Perú S.A.A."/>
    <x v="16"/>
    <x v="16"/>
    <s v="C.S Clemesi"/>
    <x v="201"/>
    <s v="FV"/>
    <x v="6"/>
    <x v="317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2677.46"/>
    <n v="2.67746"/>
    <m/>
    <s v="-"/>
    <s v="-"/>
    <n v="0"/>
    <n v="-9.9999999974897946E-4"/>
    <n v="46"/>
    <s v="BASE DE DATOS"/>
    <m/>
  </r>
  <r>
    <s v="24"/>
    <x v="4"/>
    <s v="ENEGEN"/>
    <s v="17391920"/>
    <s v="17391920"/>
    <x v="5"/>
    <s v="Circuito 1"/>
    <s v="S"/>
    <n v="11.8"/>
    <n v="11.8"/>
    <n v="295.81700000000001"/>
    <n v="804.37900000000002"/>
    <n v="1100.1959999999999"/>
    <n v="0"/>
    <n v="0"/>
    <n v="0"/>
    <m/>
    <m/>
    <x v="0"/>
    <s v="ENEGEN17391920Circuito 1HI"/>
    <s v="ENEL Generación Perú S.A.A."/>
    <x v="16"/>
    <x v="16"/>
    <s v="C.E. Wayra Extensión"/>
    <x v="202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100.1959999999999"/>
    <n v="1.100196"/>
    <m/>
    <s v="-"/>
    <s v="-"/>
    <n v="0"/>
    <n v="0"/>
    <n v="46"/>
    <s v="BASE DE DATOS"/>
    <m/>
  </r>
  <r>
    <s v="24"/>
    <x v="4"/>
    <s v="ENEGEN"/>
    <s v="17391920"/>
    <s v="17391920"/>
    <x v="5"/>
    <s v="Circuito 2"/>
    <s v="S"/>
    <n v="17.7"/>
    <n v="17.7"/>
    <n v="502.13200000000001"/>
    <n v="1460.377"/>
    <n v="1962.509"/>
    <n v="0"/>
    <n v="0"/>
    <n v="0"/>
    <m/>
    <m/>
    <x v="0"/>
    <s v="ENEGEN17391920Circuito 2HI"/>
    <s v="ENEL Generación Perú S.A.A."/>
    <x v="16"/>
    <x v="16"/>
    <s v="C.E. Wayra Extensión"/>
    <x v="202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962.509"/>
    <n v="1.9625090000000001"/>
    <m/>
    <s v="-"/>
    <s v="-"/>
    <n v="0"/>
    <n v="0"/>
    <n v="46"/>
    <s v="BASE DE DATOS"/>
    <m/>
  </r>
  <r>
    <s v="24"/>
    <x v="4"/>
    <s v="ENEGEN"/>
    <s v="17391920"/>
    <s v="17391920"/>
    <x v="5"/>
    <s v="Circuito 3"/>
    <s v="S"/>
    <n v="11.8"/>
    <n v="11.8"/>
    <n v="491.60899999999998"/>
    <n v="1023.239"/>
    <n v="1514.848"/>
    <n v="0"/>
    <n v="0"/>
    <n v="0"/>
    <m/>
    <m/>
    <x v="0"/>
    <s v="ENEGEN17391920Circuito 3HI"/>
    <s v="ENEL Generación Perú S.A.A."/>
    <x v="16"/>
    <x v="16"/>
    <s v="C.E. Wayra Extensión"/>
    <x v="202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514.848"/>
    <n v="1.514848"/>
    <m/>
    <s v="-"/>
    <s v="-"/>
    <n v="0"/>
    <n v="0"/>
    <n v="46"/>
    <s v="BASE DE DATOS"/>
    <m/>
  </r>
  <r>
    <s v="24"/>
    <x v="4"/>
    <s v="ENEGEN"/>
    <s v="17391920"/>
    <s v="17391920"/>
    <x v="5"/>
    <s v="Circuito 4"/>
    <s v="S"/>
    <n v="17.7"/>
    <n v="17.7"/>
    <n v="624.12"/>
    <n v="1578.6510000000001"/>
    <n v="2202.77"/>
    <n v="0"/>
    <n v="0"/>
    <n v="0"/>
    <m/>
    <m/>
    <x v="0"/>
    <s v="ENEGEN17391920Circuito 4HI"/>
    <s v="ENEL Generación Perú S.A.A."/>
    <x v="16"/>
    <x v="16"/>
    <s v="C.E. Wayra Extensión"/>
    <x v="202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202.77"/>
    <n v="2.2027700000000001"/>
    <m/>
    <s v="-"/>
    <s v="-"/>
    <n v="0"/>
    <n v="1.0000000002037268E-3"/>
    <n v="46"/>
    <s v="BASE DE DATOS"/>
    <m/>
  </r>
  <r>
    <s v="24"/>
    <x v="4"/>
    <s v="ENEGEN"/>
    <s v="17391920"/>
    <s v="17391920"/>
    <x v="5"/>
    <s v="Circuito 5"/>
    <s v="S"/>
    <n v="17.7"/>
    <n v="17.7"/>
    <n v="760.48"/>
    <n v="1758.1980000000001"/>
    <n v="2518.6779999999999"/>
    <n v="0"/>
    <n v="0"/>
    <n v="0"/>
    <m/>
    <m/>
    <x v="0"/>
    <s v="ENEGEN17391920Circuito 5HI"/>
    <s v="ENEL Generación Perú S.A.A."/>
    <x v="16"/>
    <x v="16"/>
    <s v="C.E. Wayra Extensión"/>
    <x v="202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518.6779999999999"/>
    <n v="2.518678"/>
    <m/>
    <s v="-"/>
    <s v="-"/>
    <n v="0"/>
    <n v="0"/>
    <n v="46"/>
    <s v="BASE DE DATOS"/>
    <m/>
  </r>
  <r>
    <s v="24"/>
    <x v="4"/>
    <s v="ENEGEN"/>
    <s v="17391920"/>
    <s v="17391920"/>
    <x v="5"/>
    <s v="Circuito 6"/>
    <s v="S"/>
    <n v="17.7"/>
    <n v="17.7"/>
    <n v="568.80499999999995"/>
    <n v="1408.5229999999999"/>
    <n v="1977.327"/>
    <n v="0"/>
    <n v="0"/>
    <n v="0"/>
    <m/>
    <m/>
    <x v="0"/>
    <s v="ENEGEN17391920Circuito 6HI"/>
    <s v="ENEL Generación Perú S.A.A."/>
    <x v="16"/>
    <x v="16"/>
    <s v="C.E. Wayra Extensión"/>
    <x v="202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977.327"/>
    <n v="1.9773270000000001"/>
    <m/>
    <s v="-"/>
    <s v="-"/>
    <n v="0"/>
    <n v="9.9999999997635314E-4"/>
    <n v="46"/>
    <s v="BASE DE DATOS"/>
    <m/>
  </r>
  <r>
    <s v="24"/>
    <x v="4"/>
    <s v="ENEGEN"/>
    <s v="17391920"/>
    <s v="17391920"/>
    <x v="5"/>
    <s v="Circuito 7"/>
    <s v="S"/>
    <n v="11.8"/>
    <n v="11.8"/>
    <n v="660.11599999999999"/>
    <n v="1291.3309999999999"/>
    <n v="1951.4469999999999"/>
    <n v="0"/>
    <n v="0"/>
    <n v="0"/>
    <m/>
    <m/>
    <x v="0"/>
    <s v="ENEGEN17391920Circuito 7HI"/>
    <s v="ENEL Generación Perú S.A.A."/>
    <x v="16"/>
    <x v="16"/>
    <s v="C.E. Wayra Extensión"/>
    <x v="202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951.4469999999999"/>
    <n v="1.9514469999999999"/>
    <m/>
    <s v="-"/>
    <s v="-"/>
    <n v="0"/>
    <n v="0"/>
    <n v="46"/>
    <s v="BASE DE DATOS"/>
    <m/>
  </r>
  <r>
    <s v="24"/>
    <x v="4"/>
    <s v="ENEGEN"/>
    <s v="17391920"/>
    <s v="17391920"/>
    <x v="5"/>
    <s v="Circuito 8"/>
    <s v="S"/>
    <n v="17.7"/>
    <n v="17.7"/>
    <n v="932.01599999999996"/>
    <n v="1805.5360000000001"/>
    <n v="2737.5520000000001"/>
    <n v="0"/>
    <n v="0"/>
    <n v="0"/>
    <m/>
    <m/>
    <x v="0"/>
    <s v="ENEGEN17391920Circuito 8HI"/>
    <s v="ENEL Generación Perú S.A.A."/>
    <x v="16"/>
    <x v="16"/>
    <s v="C.E. Wayra Extensión"/>
    <x v="202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737.5520000000001"/>
    <n v="2.737552"/>
    <m/>
    <s v="-"/>
    <s v="-"/>
    <n v="0"/>
    <n v="0"/>
    <n v="46"/>
    <s v="BASE DE DATOS"/>
    <m/>
  </r>
  <r>
    <s v="24"/>
    <x v="4"/>
    <s v="ENEGEN"/>
    <s v="17391920"/>
    <s v="17391920"/>
    <x v="5"/>
    <s v="Circuito 9"/>
    <s v="S"/>
    <n v="17.7"/>
    <n v="17.7"/>
    <n v="1152.646"/>
    <n v="2331.7820000000002"/>
    <n v="3484.4279999999999"/>
    <n v="0"/>
    <n v="0"/>
    <n v="0"/>
    <m/>
    <m/>
    <x v="0"/>
    <s v="ENEGEN17391920Circuito 9HI"/>
    <s v="ENEL Generación Perú S.A.A."/>
    <x v="16"/>
    <x v="16"/>
    <s v="C.E. Wayra Extensión"/>
    <x v="202"/>
    <s v="TE"/>
    <x v="7"/>
    <x v="319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484.4279999999999"/>
    <n v="3.4844279999999999"/>
    <m/>
    <s v="-"/>
    <s v="-"/>
    <n v="0"/>
    <n v="0"/>
    <n v="46"/>
    <s v="BASE DE DATOS"/>
    <m/>
  </r>
  <r>
    <s v="24"/>
    <x v="4"/>
    <s v="ENEGEN"/>
    <s v="17391920"/>
    <s v="17391920"/>
    <x v="5"/>
    <s v="Circuito 10"/>
    <s v="S"/>
    <n v="17.7"/>
    <n v="17.7"/>
    <n v="1137.9290000000001"/>
    <n v="2252.701"/>
    <n v="3390.63"/>
    <n v="0"/>
    <n v="0"/>
    <n v="0"/>
    <m/>
    <m/>
    <x v="0"/>
    <s v="ENEGEN17391920Circuito 10HI"/>
    <s v="ENEL Generación Perú S.A.A."/>
    <x v="16"/>
    <x v="16"/>
    <s v="C.E. Wayra Extensión"/>
    <x v="202"/>
    <s v="TE"/>
    <x v="7"/>
    <x v="320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390.63"/>
    <n v="3.3906300000000003"/>
    <m/>
    <s v="-"/>
    <s v="-"/>
    <n v="0"/>
    <n v="0"/>
    <n v="46"/>
    <s v="BASE DE DATOS"/>
    <m/>
  </r>
  <r>
    <s v="24"/>
    <x v="4"/>
    <s v="ENEGEN"/>
    <s v="17391920"/>
    <s v="17391920"/>
    <x v="5"/>
    <s v="Circuito 11"/>
    <s v="S"/>
    <n v="17.7"/>
    <n v="17.7"/>
    <n v="1183.829"/>
    <n v="2211.9720000000002"/>
    <n v="3395.8009999999999"/>
    <n v="0"/>
    <n v="0"/>
    <n v="0"/>
    <m/>
    <m/>
    <x v="0"/>
    <s v="ENEGEN17391920Circuito 11HI"/>
    <s v="ENEL Generación Perú S.A.A."/>
    <x v="16"/>
    <x v="16"/>
    <s v="C.E. Wayra Extensión"/>
    <x v="202"/>
    <s v="TE"/>
    <x v="7"/>
    <x v="32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395.8009999999999"/>
    <n v="3.3958010000000001"/>
    <m/>
    <s v="-"/>
    <s v="-"/>
    <n v="0"/>
    <n v="4.5474735088646412E-13"/>
    <n v="46"/>
    <s v="BASE DE DATOS"/>
    <m/>
  </r>
  <r>
    <s v="24"/>
    <x v="3"/>
    <s v="CELEPS"/>
    <s v="11091298"/>
    <s v="11091298"/>
    <x v="5"/>
    <s v="PELTON 1"/>
    <s v="S"/>
    <n v="110"/>
    <n v="110"/>
    <n v="12266.016"/>
    <n v="54270.665999999997"/>
    <n v="66536.682000000001"/>
    <n v="0"/>
    <n v="720"/>
    <n v="0"/>
    <m/>
    <m/>
    <x v="0"/>
    <s v="CELEPS11091298PELTON 1HI"/>
    <s v="Compa¤ia El‚ctrica El Platanal S.A."/>
    <x v="79"/>
    <x v="79"/>
    <s v="C.H. El Platanal"/>
    <x v="265"/>
    <s v="HI"/>
    <x v="5"/>
    <x v="351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66536.682000000001"/>
    <n v="66.536681999999999"/>
    <m/>
    <n v="9.1666666666666661"/>
    <n v="9.1666666666666661"/>
    <n v="0"/>
    <n v="0"/>
    <n v="16"/>
    <s v="BASE DE DATOS"/>
    <m/>
  </r>
  <r>
    <s v="24"/>
    <x v="3"/>
    <s v="CELEPS"/>
    <s v="11091298"/>
    <s v="11091298"/>
    <x v="5"/>
    <s v="PELTON 2"/>
    <s v="S"/>
    <n v="110"/>
    <n v="110"/>
    <n v="14292.289000000001"/>
    <n v="59012.843999999997"/>
    <n v="73305.133000000002"/>
    <n v="35.619999999999997"/>
    <n v="678.7"/>
    <n v="5.68"/>
    <m/>
    <m/>
    <x v="0"/>
    <s v="CELEPS11091298PELTON 2HI"/>
    <s v="Compa¤ia El‚ctrica El Platanal S.A."/>
    <x v="79"/>
    <x v="79"/>
    <s v="C.H. El Platanal"/>
    <x v="265"/>
    <s v="HI"/>
    <x v="5"/>
    <x v="270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73305.133000000002"/>
    <n v="73.305132999999998"/>
    <m/>
    <n v="9.1666666666666661"/>
    <n v="9.1666666666666661"/>
    <n v="0"/>
    <n v="0"/>
    <n v="16"/>
    <s v="BASE DE DATOS"/>
    <m/>
  </r>
  <r>
    <s v="24"/>
    <x v="4"/>
    <s v="ELP"/>
    <s v="11014093"/>
    <s v="11014093"/>
    <x v="5"/>
    <s v="1"/>
    <s v="S"/>
    <n v="70.12"/>
    <n v="73.144999999999996"/>
    <n v="9144.357"/>
    <n v="41859.141000000003"/>
    <n v="51003.498"/>
    <n v="17.78"/>
    <n v="724.7"/>
    <n v="1.17"/>
    <m/>
    <m/>
    <x v="0"/>
    <s v="ELP110140931HI"/>
    <s v="Electroper£ S. A."/>
    <x v="15"/>
    <x v="15"/>
    <s v="C. H. Restitución"/>
    <x v="191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1003.498"/>
    <n v="51.003498"/>
    <m/>
    <n v="5.8433333333333337"/>
    <n v="6.095416666666666"/>
    <n v="0"/>
    <n v="7.2759576141834259E-12"/>
    <n v="30"/>
    <s v="BASE DE DATOS"/>
    <m/>
  </r>
  <r>
    <s v="24"/>
    <x v="4"/>
    <s v="ELP"/>
    <s v="11014093"/>
    <s v="11014093"/>
    <x v="5"/>
    <s v="2"/>
    <s v="S"/>
    <n v="70.12"/>
    <n v="73.144999999999996"/>
    <n v="9331.027"/>
    <n v="42514.610999999997"/>
    <n v="51845.637999999999"/>
    <n v="9.3699999999999992"/>
    <n v="734.38"/>
    <n v="0"/>
    <m/>
    <m/>
    <x v="0"/>
    <s v="ELP110140932HI"/>
    <s v="Electroper£ S. A."/>
    <x v="15"/>
    <x v="15"/>
    <s v="C. H. Restitución"/>
    <x v="191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1845.637999999999"/>
    <n v="51.845638000000001"/>
    <m/>
    <n v="5.8433333333333337"/>
    <n v="6.095416666666666"/>
    <n v="0"/>
    <n v="0"/>
    <n v="30"/>
    <s v="BASE DE DATOS"/>
    <m/>
  </r>
  <r>
    <s v="24"/>
    <x v="4"/>
    <s v="ELP"/>
    <s v="11014093"/>
    <s v="11014093"/>
    <x v="5"/>
    <s v="3"/>
    <s v="S"/>
    <n v="70.12"/>
    <n v="73.146000000000001"/>
    <n v="9312.9779999999992"/>
    <n v="42495.612000000001"/>
    <n v="51808.59"/>
    <n v="9.8000000000000007"/>
    <n v="734.03"/>
    <n v="0"/>
    <m/>
    <m/>
    <x v="0"/>
    <s v="ELP110140933HI"/>
    <s v="Electroper£ S. A."/>
    <x v="15"/>
    <x v="15"/>
    <s v="C. H. Restitución"/>
    <x v="191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1808.59"/>
    <n v="51.808589999999995"/>
    <m/>
    <n v="5.8433333333333337"/>
    <n v="6.0955000000000004"/>
    <n v="0"/>
    <n v="0"/>
    <n v="30"/>
    <s v="BASE DE DATOS"/>
    <m/>
  </r>
  <r>
    <s v="24"/>
    <x v="4"/>
    <s v="ELP"/>
    <s v="11014293"/>
    <s v="11014293"/>
    <x v="5"/>
    <s v="1"/>
    <s v="S"/>
    <n v="114"/>
    <n v="96.959000000000003"/>
    <n v="13048.847"/>
    <n v="61280.485000000001"/>
    <n v="74329.331999999995"/>
    <n v="0"/>
    <n v="744"/>
    <n v="0"/>
    <m/>
    <m/>
    <x v="0"/>
    <s v="ELP110142931HI"/>
    <s v="Electroper£ S. A."/>
    <x v="15"/>
    <x v="15"/>
    <s v="C.H.Antúnez de Mayolo(Mantaro)"/>
    <x v="192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74329.331999999995"/>
    <n v="74.329331999999994"/>
    <m/>
    <n v="9.5"/>
    <n v="8.0799166666666675"/>
    <n v="0"/>
    <n v="0"/>
    <n v="30"/>
    <s v="BASE DE DATOS"/>
    <m/>
  </r>
  <r>
    <s v="24"/>
    <x v="4"/>
    <s v="ELP"/>
    <s v="11014293"/>
    <s v="11014293"/>
    <x v="5"/>
    <s v="2"/>
    <s v="S"/>
    <n v="114"/>
    <n v="96.959000000000003"/>
    <n v="12069.67"/>
    <n v="54835.883000000002"/>
    <n v="66905.553"/>
    <n v="71.95"/>
    <n v="668.23"/>
    <n v="3.68"/>
    <m/>
    <m/>
    <x v="0"/>
    <s v="ELP110142932HI"/>
    <s v="Electroper£ S. A."/>
    <x v="15"/>
    <x v="15"/>
    <s v="C.H.Antúnez de Mayolo(Mantaro)"/>
    <x v="192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6905.553"/>
    <n v="66.905552999999998"/>
    <m/>
    <n v="9.5"/>
    <n v="8.0799166666666675"/>
    <n v="0"/>
    <n v="0"/>
    <n v="30"/>
    <s v="BASE DE DATOS"/>
    <m/>
  </r>
  <r>
    <s v="24"/>
    <x v="4"/>
    <s v="ELP"/>
    <s v="11014293"/>
    <s v="11014293"/>
    <x v="5"/>
    <s v="3"/>
    <s v="S"/>
    <n v="114"/>
    <n v="96.959000000000003"/>
    <n v="10998.146000000001"/>
    <n v="47343.909"/>
    <n v="58342.055"/>
    <n v="90.73"/>
    <n v="586.42999999999995"/>
    <n v="66.37"/>
    <m/>
    <m/>
    <x v="0"/>
    <s v="ELP110142933HI"/>
    <s v="Electroper£ S. A."/>
    <x v="15"/>
    <x v="15"/>
    <s v="C.H.Antúnez de Mayolo(Mantaro)"/>
    <x v="192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8342.055"/>
    <n v="58.342055000000002"/>
    <m/>
    <n v="9.5"/>
    <n v="8.0799166666666675"/>
    <n v="0"/>
    <n v="0"/>
    <n v="30"/>
    <s v="BASE DE DATOS"/>
    <m/>
  </r>
  <r>
    <s v="24"/>
    <x v="4"/>
    <s v="ELP"/>
    <s v="11014293"/>
    <s v="11014293"/>
    <x v="5"/>
    <s v="4"/>
    <s v="S"/>
    <n v="114"/>
    <n v="96.959000000000003"/>
    <n v="13051.627"/>
    <n v="60343.544000000002"/>
    <n v="73395.171000000002"/>
    <n v="10.3"/>
    <n v="733.6"/>
    <n v="0"/>
    <m/>
    <m/>
    <x v="0"/>
    <s v="ELP110142934HI"/>
    <s v="Electroper£ S. A."/>
    <x v="15"/>
    <x v="15"/>
    <s v="C.H.Antúnez de Mayolo(Mantaro)"/>
    <x v="192"/>
    <s v="HI"/>
    <x v="5"/>
    <x v="177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73395.171000000002"/>
    <n v="73.395171000000005"/>
    <m/>
    <n v="9.5"/>
    <n v="8.0799166666666675"/>
    <n v="0"/>
    <n v="0"/>
    <n v="30"/>
    <s v="BASE DE DATOS"/>
    <m/>
  </r>
  <r>
    <s v="24"/>
    <x v="4"/>
    <s v="ELP"/>
    <s v="11014293"/>
    <s v="11014293"/>
    <x v="5"/>
    <s v="5"/>
    <s v="S"/>
    <n v="114"/>
    <n v="96.959000000000003"/>
    <n v="11512.504999999999"/>
    <n v="54633.760999999999"/>
    <n v="66146.266000000003"/>
    <n v="10.119999999999999"/>
    <n v="733.7"/>
    <n v="0"/>
    <m/>
    <m/>
    <x v="0"/>
    <s v="ELP110142935HI"/>
    <s v="Electroper£ S. A."/>
    <x v="15"/>
    <x v="15"/>
    <s v="C.H.Antúnez de Mayolo(Mantaro)"/>
    <x v="192"/>
    <s v="HI"/>
    <x v="5"/>
    <x v="191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6146.266000000003"/>
    <n v="66.146265999999997"/>
    <m/>
    <n v="9.5"/>
    <n v="8.0799166666666675"/>
    <n v="0"/>
    <n v="0"/>
    <n v="30"/>
    <s v="BASE DE DATOS"/>
    <m/>
  </r>
  <r>
    <s v="24"/>
    <x v="4"/>
    <s v="ELP"/>
    <s v="11014293"/>
    <s v="11014293"/>
    <x v="5"/>
    <s v="6"/>
    <s v="S"/>
    <n v="114"/>
    <n v="96.959000000000003"/>
    <n v="11487.837"/>
    <n v="54671.745999999999"/>
    <n v="66159.582999999999"/>
    <n v="8.8699999999999992"/>
    <n v="734.97"/>
    <n v="0"/>
    <m/>
    <m/>
    <x v="0"/>
    <s v="ELP110142936HI"/>
    <s v="Electroper£ S. A."/>
    <x v="15"/>
    <x v="15"/>
    <s v="C.H.Antúnez de Mayolo(Mantaro)"/>
    <x v="192"/>
    <s v="HI"/>
    <x v="5"/>
    <x v="30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6159.582999999999"/>
    <n v="66.159582999999998"/>
    <m/>
    <n v="9.5"/>
    <n v="8.0799166666666675"/>
    <n v="0"/>
    <n v="0"/>
    <n v="30"/>
    <s v="BASE DE DATOS"/>
    <m/>
  </r>
  <r>
    <s v="24"/>
    <x v="4"/>
    <s v="ELP"/>
    <s v="11014293"/>
    <s v="11014293"/>
    <x v="5"/>
    <s v="7"/>
    <s v="S"/>
    <n v="114"/>
    <n v="96.96"/>
    <n v="11419.771000000001"/>
    <n v="55302.044000000002"/>
    <n v="66721.815000000002"/>
    <n v="0"/>
    <n v="744"/>
    <n v="0"/>
    <m/>
    <m/>
    <x v="0"/>
    <s v="ELP110142937HI"/>
    <s v="Electroper£ S. A."/>
    <x v="15"/>
    <x v="15"/>
    <s v="C.H.Antúnez de Mayolo(Mantaro)"/>
    <x v="192"/>
    <s v="HI"/>
    <x v="5"/>
    <x v="30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6721.815000000002"/>
    <n v="66.721815000000007"/>
    <m/>
    <n v="9.5"/>
    <n v="8.08"/>
    <n v="0"/>
    <n v="0"/>
    <n v="30"/>
    <s v="BASE DE DATOS"/>
    <m/>
  </r>
  <r>
    <s v="24"/>
    <x v="4"/>
    <s v="SUR"/>
    <s v="11019593"/>
    <s v="11019593"/>
    <x v="5"/>
    <s v="Grupo 1"/>
    <s v="S"/>
    <n v="11.9"/>
    <n v="11.09"/>
    <n v="365.5"/>
    <n v="1336.51"/>
    <n v="1702.01"/>
    <n v="15.33"/>
    <n v="716.95"/>
    <n v="11.72"/>
    <m/>
    <m/>
    <x v="0"/>
    <s v="SUR11019593Grupo 1HI"/>
    <s v="Emp. de Generaci¢n El‚ctrica del Sur S. A."/>
    <x v="14"/>
    <x v="14"/>
    <s v="C.H. Aricota 1"/>
    <x v="189"/>
    <s v="HI"/>
    <x v="5"/>
    <x v="16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1702.01"/>
    <n v="1.70201"/>
    <m/>
    <n v="0.9916666666666667"/>
    <n v="0.9242499999999999"/>
    <n v="0"/>
    <n v="0"/>
    <n v="32"/>
    <s v="BASE DE DATOS"/>
    <m/>
  </r>
  <r>
    <s v="24"/>
    <x v="4"/>
    <s v="SUR"/>
    <s v="11019593"/>
    <s v="11019593"/>
    <x v="5"/>
    <s v="Grupo 2"/>
    <s v="S"/>
    <n v="11.9"/>
    <n v="11"/>
    <n v="660.53"/>
    <n v="2420"/>
    <n v="3080.53"/>
    <n v="14.17"/>
    <n v="717.87"/>
    <n v="11.97"/>
    <m/>
    <m/>
    <x v="0"/>
    <s v="SUR11019593Grupo 2HI"/>
    <s v="Emp. de Generaci¢n El‚ctrica del Sur S. A."/>
    <x v="14"/>
    <x v="14"/>
    <s v="C.H. Aricota 1"/>
    <x v="189"/>
    <s v="HI"/>
    <x v="5"/>
    <x v="17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3080.53"/>
    <n v="3.08053"/>
    <m/>
    <n v="0.9916666666666667"/>
    <n v="0.91683333333333339"/>
    <n v="0"/>
    <n v="-4.5474735088646412E-13"/>
    <n v="32"/>
    <s v="BASE DE DATOS"/>
    <m/>
  </r>
  <r>
    <s v="24"/>
    <x v="4"/>
    <s v="SUR"/>
    <s v="11015393"/>
    <s v="11015393"/>
    <x v="5"/>
    <s v="Grupo 3"/>
    <s v="S"/>
    <n v="11.9"/>
    <n v="0"/>
    <n v="0"/>
    <n v="0"/>
    <n v="0"/>
    <n v="0"/>
    <n v="0"/>
    <n v="0"/>
    <m/>
    <m/>
    <x v="0"/>
    <s v="SUR11015393Grupo 3HI"/>
    <s v="Emp. de Generaci¢n El‚ctrica del Sur S. A."/>
    <x v="14"/>
    <x v="14"/>
    <s v="C.H. Aricota 2"/>
    <x v="190"/>
    <s v="HI"/>
    <x v="5"/>
    <x v="176"/>
    <x v="2"/>
    <s v="Instalado"/>
    <s v="Operativo"/>
    <s v="Generadora"/>
    <x v="0"/>
    <x v="0"/>
    <x v="1"/>
    <x v="0"/>
    <s v="Estatal"/>
    <s v="TACNA"/>
    <s v="TACNA"/>
    <s v="CANDARAVE"/>
    <s v="CURIBAYA"/>
    <n v="0"/>
    <x v="8"/>
    <n v="0"/>
    <x v="0"/>
    <x v="0"/>
    <x v="0"/>
    <s v="MWh"/>
    <n v="0"/>
    <n v="0"/>
    <m/>
    <n v="0.9916666666666667"/>
    <n v="0"/>
    <n v="0"/>
    <n v="0"/>
    <n v="32"/>
    <s v="BASE DE DATOS"/>
    <m/>
  </r>
  <r>
    <s v="24"/>
    <x v="4"/>
    <s v="EGEMSA"/>
    <s v="11005993"/>
    <s v="11005993"/>
    <x v="5"/>
    <s v="GRUPO Nº1"/>
    <s v="S"/>
    <n v="30.15"/>
    <n v="29.295999999999999"/>
    <n v="3843.085"/>
    <n v="14554.737999999999"/>
    <n v="18397.823"/>
    <n v="2.91"/>
    <n v="718.88"/>
    <n v="2.21"/>
    <m/>
    <m/>
    <x v="0"/>
    <s v="EGEMSA11005993GRUPO Nº1HI"/>
    <s v="Emp. de Generaci¢n El‚ctrica Machu Picchu S. A."/>
    <x v="27"/>
    <x v="27"/>
    <s v="C. H. Machupicchu"/>
    <x v="248"/>
    <s v="HI"/>
    <x v="5"/>
    <x v="340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8397.823"/>
    <n v="18.397822999999999"/>
    <m/>
    <n v="2.5124999999999997"/>
    <n v="2.4413333333333331"/>
    <n v="0"/>
    <n v="0"/>
    <n v="36"/>
    <s v="BASE DE DATOS"/>
    <m/>
  </r>
  <r>
    <s v="24"/>
    <x v="4"/>
    <s v="EGEMSA"/>
    <s v="11005993"/>
    <s v="11005993"/>
    <x v="5"/>
    <s v="GRUPO Nº2"/>
    <s v="S"/>
    <n v="30.15"/>
    <n v="29.95"/>
    <n v="3005.0909999999999"/>
    <n v="11623.4"/>
    <n v="14628.491"/>
    <n v="5.0199999999999996"/>
    <n v="718.98"/>
    <n v="0"/>
    <m/>
    <m/>
    <x v="0"/>
    <s v="EGEMSA11005993GRUPO Nº2HI"/>
    <s v="Emp. de Generaci¢n El‚ctrica Machu Picchu S. A."/>
    <x v="27"/>
    <x v="27"/>
    <s v="C. H. Machupicchu"/>
    <x v="248"/>
    <s v="HI"/>
    <x v="5"/>
    <x v="341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4628.491"/>
    <n v="14.628491"/>
    <m/>
    <n v="2.5124999999999997"/>
    <n v="2.4958333333333331"/>
    <n v="0"/>
    <n v="0"/>
    <n v="36"/>
    <s v="BASE DE DATOS"/>
    <m/>
  </r>
  <r>
    <s v="24"/>
    <x v="4"/>
    <s v="EGEMSA"/>
    <s v="11005993"/>
    <s v="11005993"/>
    <x v="5"/>
    <s v="GRUPO Nº3"/>
    <s v="S"/>
    <n v="30.15"/>
    <n v="29.553999999999998"/>
    <n v="3677.14"/>
    <n v="14015.213"/>
    <n v="17692.352999999999"/>
    <n v="2"/>
    <n v="722"/>
    <n v="0"/>
    <m/>
    <m/>
    <x v="0"/>
    <s v="EGEMSA11005993GRUPO Nº3HI"/>
    <s v="Emp. de Generaci¢n El‚ctrica Machu Picchu S. A."/>
    <x v="27"/>
    <x v="27"/>
    <s v="C. H. Machupicchu"/>
    <x v="248"/>
    <s v="HI"/>
    <x v="5"/>
    <x v="342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7692.352999999999"/>
    <n v="17.692353000000001"/>
    <m/>
    <n v="2.5124999999999997"/>
    <n v="2.4628333333333332"/>
    <n v="0"/>
    <n v="0"/>
    <n v="36"/>
    <s v="BASE DE DATOS"/>
    <m/>
  </r>
  <r>
    <s v="24"/>
    <x v="4"/>
    <s v="EGEMSA"/>
    <s v="11005993"/>
    <s v="11005993"/>
    <x v="5"/>
    <s v="GRUPO N°4"/>
    <s v="S"/>
    <n v="102"/>
    <n v="99.86"/>
    <n v="15048.995000000001"/>
    <n v="56220.59"/>
    <n v="71269.585000000006"/>
    <n v="8.6300000000000008"/>
    <n v="715.37"/>
    <n v="0"/>
    <m/>
    <m/>
    <x v="0"/>
    <s v="EGEMSA11005993GRUPO N°4HI"/>
    <s v="Emp. de Generaci¢n El‚ctrica Machu Picchu S. A."/>
    <x v="27"/>
    <x v="27"/>
    <s v="C. H. Machupicchu"/>
    <x v="248"/>
    <s v="HI"/>
    <x v="5"/>
    <x v="343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71269.585000000006"/>
    <n v="71.269585000000006"/>
    <m/>
    <n v="8.5"/>
    <n v="8.3216666666666672"/>
    <n v="0"/>
    <n v="-1.4551915228366852E-11"/>
    <n v="36"/>
    <s v="BASE DE DATOS"/>
    <m/>
  </r>
  <r>
    <s v="24"/>
    <x v="5"/>
    <s v="EGEMSA"/>
    <s v="11005993"/>
    <s v="11005993"/>
    <x v="5"/>
    <s v="GRUPO Nº1"/>
    <s v="S"/>
    <n v="30.15"/>
    <n v="29.295999999999999"/>
    <n v="2220.0810000000001"/>
    <n v="8385.9449999999997"/>
    <n v="10606.026"/>
    <n v="0"/>
    <n v="520.52"/>
    <n v="199.48"/>
    <m/>
    <m/>
    <x v="0"/>
    <s v="EGEMSA11005993GRUPO Nº1HI"/>
    <s v="Emp. de Generaci¢n El‚ctrica Machu Picchu S. A."/>
    <x v="27"/>
    <x v="27"/>
    <s v="C. H. Machupicchu"/>
    <x v="248"/>
    <s v="HI"/>
    <x v="5"/>
    <x v="340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0606.026"/>
    <n v="10.606026"/>
    <m/>
    <n v="2.5124999999999997"/>
    <n v="2.4413333333333331"/>
    <n v="0"/>
    <n v="0"/>
    <n v="36"/>
    <s v="BASE DE DATOS"/>
    <m/>
  </r>
  <r>
    <s v="24"/>
    <x v="5"/>
    <s v="EGEMSA"/>
    <s v="11005993"/>
    <s v="11005993"/>
    <x v="5"/>
    <s v="GRUPO Nº2"/>
    <s v="S"/>
    <n v="30.15"/>
    <n v="29.95"/>
    <n v="1868.3789999999999"/>
    <n v="7988.34"/>
    <n v="9856.7189999999991"/>
    <n v="0"/>
    <n v="574.21"/>
    <n v="145.79"/>
    <m/>
    <m/>
    <x v="0"/>
    <s v="EGEMSA11005993GRUPO Nº2HI"/>
    <s v="Emp. de Generaci¢n El‚ctrica Machu Picchu S. A."/>
    <x v="27"/>
    <x v="27"/>
    <s v="C. H. Machupicchu"/>
    <x v="248"/>
    <s v="HI"/>
    <x v="5"/>
    <x v="341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9856.7189999999991"/>
    <n v="9.856719"/>
    <m/>
    <n v="2.5124999999999997"/>
    <n v="2.4958333333333331"/>
    <n v="0"/>
    <n v="1.8189894035458565E-12"/>
    <n v="36"/>
    <s v="BASE DE DATOS"/>
    <m/>
  </r>
  <r>
    <s v="24"/>
    <x v="5"/>
    <s v="EGEMSA"/>
    <s v="11005993"/>
    <s v="11005993"/>
    <x v="5"/>
    <s v="GRUPO N°4"/>
    <s v="S"/>
    <n v="102"/>
    <n v="99.86"/>
    <n v="14235.395"/>
    <n v="53342.038"/>
    <n v="67577.433000000005"/>
    <n v="5.33"/>
    <n v="714.67"/>
    <n v="0"/>
    <m/>
    <m/>
    <x v="0"/>
    <s v="EGEMSA11005993GRUPO N°4HI"/>
    <s v="Emp. de Generaci¢n El‚ctrica Machu Picchu S. A."/>
    <x v="27"/>
    <x v="27"/>
    <s v="C. H. Machupicchu"/>
    <x v="248"/>
    <s v="HI"/>
    <x v="5"/>
    <x v="343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67577.433000000005"/>
    <n v="67.577432999999999"/>
    <m/>
    <n v="8.5"/>
    <n v="8.3216666666666672"/>
    <n v="0"/>
    <n v="0"/>
    <n v="36"/>
    <s v="BASE DE DATOS"/>
    <m/>
  </r>
  <r>
    <s v="24"/>
    <x v="5"/>
    <s v="EGEMSA"/>
    <s v="11005993"/>
    <s v="11005993"/>
    <x v="5"/>
    <s v="GRUPO Nº3"/>
    <s v="S"/>
    <n v="30.15"/>
    <n v="29.553999999999998"/>
    <n v="1823.921"/>
    <n v="7078.9939999999997"/>
    <n v="8902.9150000000009"/>
    <n v="0"/>
    <n v="481.96"/>
    <n v="238.04"/>
    <m/>
    <m/>
    <x v="0"/>
    <s v="EGEMSA11005993GRUPO Nº3HI"/>
    <s v="Emp. de Generaci¢n El‚ctrica Machu Picchu S. A."/>
    <x v="27"/>
    <x v="27"/>
    <s v="C. H. Machupicchu"/>
    <x v="248"/>
    <s v="HI"/>
    <x v="5"/>
    <x v="342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8902.9150000000009"/>
    <n v="8.9029150000000001"/>
    <m/>
    <n v="2.5124999999999997"/>
    <n v="2.4628333333333332"/>
    <n v="0"/>
    <n v="-1.8189894035458565E-12"/>
    <n v="36"/>
    <s v="BASE DE DATOS"/>
    <m/>
  </r>
  <r>
    <s v="24"/>
    <x v="4"/>
    <s v="EGEHUA"/>
    <s v="11077497"/>
    <s v="11077497"/>
    <x v="5"/>
    <s v="Grupo N° 1"/>
    <s v="S"/>
    <n v="49.18"/>
    <n v="49.18"/>
    <n v="4455.0039999999999"/>
    <n v="17043.335999999999"/>
    <n v="21498.34"/>
    <n v="182.85"/>
    <n v="539.75"/>
    <n v="0"/>
    <m/>
    <m/>
    <x v="0"/>
    <s v="EGEHUA11077497Grupo N° 1HI"/>
    <s v="Empresa de Generaci¢n Huanza S.A."/>
    <x v="57"/>
    <x v="57"/>
    <s v="C.H. Huanza"/>
    <x v="215"/>
    <s v="HI"/>
    <x v="5"/>
    <x v="322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21498.34"/>
    <n v="21.498339999999999"/>
    <m/>
    <n v="4.0983333333333336"/>
    <n v="4.0983333333333336"/>
    <n v="0"/>
    <n v="0"/>
    <n v="41"/>
    <s v="BASE DE DATOS"/>
    <m/>
  </r>
  <r>
    <s v="24"/>
    <x v="4"/>
    <s v="EGEHUA"/>
    <s v="11077497"/>
    <s v="11077497"/>
    <x v="5"/>
    <s v="Grupo N° 2"/>
    <s v="S"/>
    <n v="47.58"/>
    <n v="47.58"/>
    <n v="0"/>
    <n v="0"/>
    <n v="0"/>
    <n v="734.85"/>
    <n v="0"/>
    <n v="0"/>
    <m/>
    <m/>
    <x v="0"/>
    <s v="EGEHUA11077497Grupo N° 2HI"/>
    <s v="Empresa de Generaci¢n Huanza S.A."/>
    <x v="57"/>
    <x v="57"/>
    <s v="C.H. Huanza"/>
    <x v="215"/>
    <s v="HI"/>
    <x v="5"/>
    <x v="323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0"/>
    <n v="0"/>
    <m/>
    <n v="3.9649999999999999"/>
    <n v="3.9649999999999999"/>
    <n v="0"/>
    <n v="0"/>
    <n v="41"/>
    <s v="BASE DE DATOS"/>
    <m/>
  </r>
  <r>
    <s v="24"/>
    <x v="4"/>
    <s v="HUANCH"/>
    <s v="11076797"/>
    <s v="11076797"/>
    <x v="5"/>
    <s v="Grupo 1"/>
    <s v="S"/>
    <n v="10"/>
    <n v="9.875"/>
    <n v="1145.3130000000001"/>
    <n v="5428.71"/>
    <n v="6574.0219999999999"/>
    <n v="0"/>
    <n v="744"/>
    <n v="0"/>
    <m/>
    <m/>
    <x v="0"/>
    <s v="HUANCH11076797Grupo 1HI"/>
    <s v="Hidroel‚ctrica Huanchor S.A.C."/>
    <x v="56"/>
    <x v="56"/>
    <s v="C. H. Huanchor"/>
    <x v="212"/>
    <s v="HI"/>
    <x v="5"/>
    <x v="16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574.0219999999999"/>
    <n v="6.5740220000000003"/>
    <m/>
    <n v="0.83333333333333337"/>
    <n v="0.82291666666666663"/>
    <n v="0"/>
    <n v="1.0000000002037268E-3"/>
    <n v="61"/>
    <s v="BASE DE DATOS"/>
    <m/>
  </r>
  <r>
    <s v="24"/>
    <x v="4"/>
    <s v="HUANCH"/>
    <s v="11076797"/>
    <s v="11076797"/>
    <x v="5"/>
    <s v="Grupo 2"/>
    <s v="S"/>
    <n v="10"/>
    <n v="9.8930000000000007"/>
    <n v="1193.6849999999999"/>
    <n v="5638.7120000000004"/>
    <n v="6832.3969999999999"/>
    <n v="0"/>
    <n v="744"/>
    <n v="0"/>
    <m/>
    <m/>
    <x v="0"/>
    <s v="HUANCH11076797Grupo 2HI"/>
    <s v="Hidroel‚ctrica Huanchor S.A.C."/>
    <x v="56"/>
    <x v="56"/>
    <s v="C. H. Huanchor"/>
    <x v="212"/>
    <s v="HI"/>
    <x v="5"/>
    <x v="17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832.3969999999999"/>
    <n v="6.8323970000000003"/>
    <m/>
    <n v="0.83333333333333337"/>
    <n v="0.82441666666666669"/>
    <n v="0"/>
    <n v="9.0949470177292824E-13"/>
    <n v="61"/>
    <s v="BASE DE DATOS"/>
    <m/>
  </r>
  <r>
    <s v="24"/>
    <x v="4"/>
    <s v="HUANCH"/>
    <s v="31009893"/>
    <s v="31009893"/>
    <x v="5"/>
    <s v="G-2"/>
    <s v="S"/>
    <n v="0.84"/>
    <n v="0.46"/>
    <n v="0"/>
    <n v="0"/>
    <n v="0"/>
    <n v="0"/>
    <n v="0"/>
    <n v="744"/>
    <m/>
    <m/>
    <x v="0"/>
    <s v="HUANCH31009893G-2HI"/>
    <s v="Hidroel‚ctrica Huanchor S.A.C."/>
    <x v="56"/>
    <x v="56"/>
    <s v="C. H. Tamboraque II"/>
    <x v="213"/>
    <s v="HI"/>
    <x v="5"/>
    <x v="29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6.9999999999999993E-2"/>
    <n v="3.8333333333333337E-2"/>
    <n v="0"/>
    <n v="0"/>
    <n v="61"/>
    <s v="BASE DE DATOS"/>
    <m/>
  </r>
  <r>
    <s v="24"/>
    <x v="4"/>
    <s v="HUANCH"/>
    <s v="41009793"/>
    <s v="41009793"/>
    <x v="5"/>
    <s v="G-1"/>
    <s v="S"/>
    <n v="0.46"/>
    <n v="0.45"/>
    <n v="0"/>
    <n v="0"/>
    <n v="0"/>
    <n v="0"/>
    <n v="0"/>
    <n v="744"/>
    <m/>
    <m/>
    <x v="0"/>
    <s v="HUANCH41009793G-1HI"/>
    <s v="Hidroel‚ctrica Huanchor S.A.C."/>
    <x v="56"/>
    <x v="56"/>
    <s v="C. H. Tamboraque I"/>
    <x v="214"/>
    <s v="HI"/>
    <x v="5"/>
    <x v="28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3.8333333333333337E-2"/>
    <n v="3.7499999999999999E-2"/>
    <n v="0"/>
    <n v="0"/>
    <n v="61"/>
    <s v="BASE DE DATOS"/>
    <m/>
  </r>
  <r>
    <s v="24"/>
    <x v="4"/>
    <s v="INLAND"/>
    <s v="11275711"/>
    <s v="11275711"/>
    <x v="5"/>
    <s v="01"/>
    <s v="S"/>
    <n v="50"/>
    <n v="45.326000000000001"/>
    <n v="3960.328"/>
    <n v="19899.252"/>
    <n v="23859.58"/>
    <n v="203.43"/>
    <n v="539"/>
    <n v="0"/>
    <m/>
    <m/>
    <x v="0"/>
    <s v="INLAND1127571101HI"/>
    <s v="Inland Energy S.A.C."/>
    <x v="58"/>
    <x v="58"/>
    <s v="SANTA TERESA"/>
    <x v="216"/>
    <s v="HI"/>
    <x v="5"/>
    <x v="324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23859.58"/>
    <n v="23.859580000000001"/>
    <m/>
    <n v="4.166666666666667"/>
    <n v="3.7771666666666666"/>
    <n v="0"/>
    <n v="0"/>
    <n v="65"/>
    <s v="BASE DE DATOS"/>
    <m/>
  </r>
  <r>
    <s v="24"/>
    <x v="4"/>
    <s v="INLAND"/>
    <s v="11275711"/>
    <s v="11275711"/>
    <x v="5"/>
    <s v="02"/>
    <s v="S"/>
    <n v="50"/>
    <n v="44.523000000000003"/>
    <n v="3964.7629999999999"/>
    <n v="19632.303"/>
    <n v="23597.065999999999"/>
    <n v="203.52"/>
    <n v="533.5"/>
    <n v="0"/>
    <m/>
    <m/>
    <x v="0"/>
    <s v="INLAND1127571102HI"/>
    <s v="Inland Energy S.A.C."/>
    <x v="58"/>
    <x v="58"/>
    <s v="SANTA TERESA"/>
    <x v="216"/>
    <s v="HI"/>
    <x v="5"/>
    <x v="325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23597.065999999999"/>
    <n v="23.597065999999998"/>
    <m/>
    <n v="4.166666666666667"/>
    <n v="3.7102500000000003"/>
    <n v="0"/>
    <n v="0"/>
    <n v="65"/>
    <s v="BASE DE DATOS"/>
    <m/>
  </r>
  <r>
    <s v="24"/>
    <x v="4"/>
    <s v="KALLPA"/>
    <s v="14331913"/>
    <s v="14331913"/>
    <x v="5"/>
    <s v="G-1"/>
    <s v="S"/>
    <n v="171.28"/>
    <n v="189.69200000000001"/>
    <n v="18984.844000000001"/>
    <n v="64247.624000000003"/>
    <n v="83232.468999999997"/>
    <n v="0"/>
    <n v="599.5"/>
    <n v="0"/>
    <m/>
    <m/>
    <x v="0"/>
    <s v="KALLPA14331913G-1HI"/>
    <s v="Kallpa Generaci¢n S.A."/>
    <x v="22"/>
    <x v="22"/>
    <s v="C.H. Cerro del Aguila"/>
    <x v="217"/>
    <s v="HI"/>
    <x v="5"/>
    <x v="28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83232.468999999997"/>
    <n v="83.232468999999995"/>
    <m/>
    <n v="14.273333333333333"/>
    <n v="15.807666666666668"/>
    <n v="0"/>
    <n v="-9.9999998928979039E-4"/>
    <n v="66"/>
    <s v="BASE DE DATOS"/>
    <m/>
  </r>
  <r>
    <s v="24"/>
    <x v="4"/>
    <s v="KALLPA"/>
    <s v="14331913"/>
    <s v="14331913"/>
    <x v="5"/>
    <s v="G-2"/>
    <s v="S"/>
    <n v="171.28"/>
    <n v="203.053"/>
    <n v="24637.826000000001"/>
    <n v="86206.991999999998"/>
    <n v="110844.818"/>
    <n v="0"/>
    <n v="677.4"/>
    <n v="0"/>
    <m/>
    <m/>
    <x v="0"/>
    <s v="KALLPA14331913G-2HI"/>
    <s v="Kallpa Generaci¢n S.A."/>
    <x v="22"/>
    <x v="22"/>
    <s v="C.H. Cerro del Aguila"/>
    <x v="217"/>
    <s v="HI"/>
    <x v="5"/>
    <x v="29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10844.818"/>
    <n v="110.844818"/>
    <m/>
    <n v="14.273333333333333"/>
    <n v="16.921083333333332"/>
    <n v="0"/>
    <n v="0"/>
    <n v="66"/>
    <s v="BASE DE DATOS"/>
    <m/>
  </r>
  <r>
    <s v="24"/>
    <x v="4"/>
    <s v="KALLPA"/>
    <s v="14331913"/>
    <s v="14331913"/>
    <x v="5"/>
    <s v="G-3"/>
    <s v="S"/>
    <n v="171.28"/>
    <n v="189.761"/>
    <n v="21898.552"/>
    <n v="77055.222999999998"/>
    <n v="98953.774999999994"/>
    <n v="0"/>
    <n v="699.1"/>
    <n v="0"/>
    <m/>
    <m/>
    <x v="0"/>
    <s v="KALLPA14331913G-3HI"/>
    <s v="Kallpa Generaci¢n S.A."/>
    <x v="22"/>
    <x v="22"/>
    <s v="C.H. Cerro del Aguila"/>
    <x v="217"/>
    <s v="HI"/>
    <x v="5"/>
    <x v="30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98953.774999999994"/>
    <n v="98.953774999999993"/>
    <m/>
    <n v="14.273333333333333"/>
    <n v="15.813416666666667"/>
    <n v="0"/>
    <n v="0"/>
    <n v="66"/>
    <s v="BASE DE DATOS"/>
    <m/>
  </r>
  <r>
    <s v="24"/>
    <x v="4"/>
    <s v="KALLPA"/>
    <s v="14331913"/>
    <s v="14331913"/>
    <x v="5"/>
    <s v="G-4"/>
    <s v="S"/>
    <n v="10.76"/>
    <n v="10.427"/>
    <n v="718.43200000000002"/>
    <n v="3237.529"/>
    <n v="3955.9609999999998"/>
    <n v="0"/>
    <n v="744"/>
    <n v="0"/>
    <m/>
    <m/>
    <x v="0"/>
    <s v="KALLPA14331913G-4HI"/>
    <s v="Kallpa Generaci¢n S.A."/>
    <x v="22"/>
    <x v="22"/>
    <s v="C.H. Cerro del Aguila"/>
    <x v="217"/>
    <s v="HI"/>
    <x v="5"/>
    <x v="31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3955.9609999999998"/>
    <n v="3.9559609999999998"/>
    <m/>
    <n v="0.89666666666666661"/>
    <n v="0.86891666666666667"/>
    <n v="0"/>
    <n v="4.5474735088646412E-13"/>
    <n v="66"/>
    <s v="BASE DE DATOS"/>
    <m/>
  </r>
  <r>
    <s v="24"/>
    <x v="4"/>
    <s v="VIRGEN"/>
    <s v="11137505"/>
    <s v="11137505"/>
    <x v="5"/>
    <s v="GE.U1"/>
    <s v="S"/>
    <n v="31.23"/>
    <n v="27.927"/>
    <n v="722.625"/>
    <n v="3933.9050000000002"/>
    <n v="4656.53"/>
    <n v="57.6"/>
    <n v="248.63"/>
    <n v="7.75"/>
    <m/>
    <m/>
    <x v="0"/>
    <s v="VIRGEN11137505GE.U1HI"/>
    <s v="La Virgen S.A.C."/>
    <x v="59"/>
    <x v="59"/>
    <s v="C.H. La Virgen"/>
    <x v="218"/>
    <s v="HI"/>
    <x v="5"/>
    <x v="326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4656.53"/>
    <n v="4.6565300000000001"/>
    <m/>
    <n v="2.6025"/>
    <n v="2.3272499999999998"/>
    <n v="0"/>
    <n v="9.0949470177292824E-13"/>
    <n v="68"/>
    <s v="BASE DE DATOS"/>
    <m/>
  </r>
  <r>
    <s v="24"/>
    <x v="4"/>
    <s v="VIRGEN"/>
    <s v="11137505"/>
    <s v="11137505"/>
    <x v="5"/>
    <s v="GE.U2"/>
    <s v="S"/>
    <n v="31.25"/>
    <n v="28.209"/>
    <n v="1909.0150000000001"/>
    <n v="10173.691999999999"/>
    <n v="12082.707"/>
    <n v="0"/>
    <n v="604.52"/>
    <n v="7.9"/>
    <m/>
    <m/>
    <x v="0"/>
    <s v="VIRGEN11137505GE.U2HI"/>
    <s v="La Virgen S.A.C."/>
    <x v="59"/>
    <x v="59"/>
    <s v="C.H. La Virgen"/>
    <x v="218"/>
    <s v="HI"/>
    <x v="5"/>
    <x v="327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2082.707"/>
    <n v="12.082707000000001"/>
    <m/>
    <n v="2.6041666666666665"/>
    <n v="2.3507500000000001"/>
    <n v="0"/>
    <n v="-1.8189894035458565E-12"/>
    <n v="68"/>
    <s v="BASE DE DATOS"/>
    <m/>
  </r>
  <r>
    <s v="24"/>
    <x v="4"/>
    <s v="VIRGEN"/>
    <s v="11137505"/>
    <s v="11137505"/>
    <x v="5"/>
    <s v="GE.U3"/>
    <s v="S"/>
    <n v="31.25"/>
    <n v="27.867000000000001"/>
    <n v="2406.5320000000002"/>
    <n v="11849.288"/>
    <n v="14255.82"/>
    <n v="0"/>
    <n v="663.33"/>
    <n v="46.12"/>
    <m/>
    <m/>
    <x v="0"/>
    <s v="VIRGEN11137505GE.U3HI"/>
    <s v="La Virgen S.A.C."/>
    <x v="59"/>
    <x v="59"/>
    <s v="C.H. La Virgen"/>
    <x v="218"/>
    <s v="HI"/>
    <x v="5"/>
    <x v="328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4255.82"/>
    <n v="14.25582"/>
    <m/>
    <n v="2.6041666666666665"/>
    <n v="2.3222499999999999"/>
    <n v="0"/>
    <n v="0"/>
    <n v="68"/>
    <s v="BASE DE DATOS"/>
    <m/>
  </r>
  <r>
    <s v="24"/>
    <x v="4"/>
    <s v="ORAENP"/>
    <s v="11014393"/>
    <s v="11014393"/>
    <x v="5"/>
    <s v="1"/>
    <s v="S"/>
    <n v="41.097000000000001"/>
    <n v="44.219000000000001"/>
    <n v="4444.5749999999998"/>
    <n v="21202.772000000001"/>
    <n v="25647.347000000002"/>
    <n v="13.82"/>
    <n v="730.18"/>
    <n v="0"/>
    <m/>
    <m/>
    <x v="0"/>
    <s v="ORAENP110143931HI"/>
    <s v="Orazul Energy Per£ S.A."/>
    <x v="64"/>
    <x v="64"/>
    <s v="C.H.Cañón del Pato"/>
    <x v="223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5647.347000000002"/>
    <n v="25.647347"/>
    <m/>
    <n v="3.42475"/>
    <n v="3.6849166666666666"/>
    <n v="0"/>
    <n v="0"/>
    <n v="72"/>
    <s v="BASE DE DATOS"/>
    <m/>
  </r>
  <r>
    <s v="24"/>
    <x v="4"/>
    <s v="ORAENP"/>
    <s v="11014393"/>
    <s v="11014393"/>
    <x v="5"/>
    <s v="2"/>
    <s v="S"/>
    <n v="41.097000000000001"/>
    <n v="44.552999999999997"/>
    <n v="4889.1559999999999"/>
    <n v="21954.289000000001"/>
    <n v="26843.445"/>
    <n v="0"/>
    <n v="744"/>
    <n v="0"/>
    <m/>
    <m/>
    <x v="0"/>
    <s v="ORAENP110143932HI"/>
    <s v="Orazul Energy Per£ S.A."/>
    <x v="64"/>
    <x v="64"/>
    <s v="C.H.Cañón del Pato"/>
    <x v="223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6843.445"/>
    <n v="26.843444999999999"/>
    <m/>
    <n v="3.42475"/>
    <n v="3.7127499999999998"/>
    <n v="0"/>
    <n v="0"/>
    <n v="72"/>
    <s v="BASE DE DATOS"/>
    <m/>
  </r>
  <r>
    <s v="24"/>
    <x v="4"/>
    <s v="ORAENP"/>
    <s v="11014393"/>
    <s v="11014393"/>
    <x v="5"/>
    <s v="3"/>
    <s v="S"/>
    <n v="41.097000000000001"/>
    <n v="43.765000000000001"/>
    <n v="4351.5320000000002"/>
    <n v="21044.42"/>
    <n v="25395.952000000001"/>
    <n v="0"/>
    <n v="744"/>
    <n v="0"/>
    <m/>
    <m/>
    <x v="0"/>
    <s v="ORAENP110143933HI"/>
    <s v="Orazul Energy Per£ S.A."/>
    <x v="64"/>
    <x v="64"/>
    <s v="C.H.Cañón del Pato"/>
    <x v="223"/>
    <s v="HI"/>
    <x v="5"/>
    <x v="17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5395.952000000001"/>
    <n v="25.395952000000001"/>
    <m/>
    <n v="3.42475"/>
    <n v="3.6470833333333332"/>
    <n v="0"/>
    <n v="-3.637978807091713E-12"/>
    <n v="72"/>
    <s v="BASE DE DATOS"/>
    <m/>
  </r>
  <r>
    <s v="24"/>
    <x v="4"/>
    <s v="ORAENP"/>
    <s v="11014393"/>
    <s v="11014393"/>
    <x v="5"/>
    <s v="4"/>
    <s v="S"/>
    <n v="41.097000000000001"/>
    <n v="44.12"/>
    <n v="4344.5029999999997"/>
    <n v="21052.083999999999"/>
    <n v="25396.587"/>
    <n v="0"/>
    <n v="744"/>
    <n v="0"/>
    <m/>
    <m/>
    <x v="0"/>
    <s v="ORAENP110143934HI"/>
    <s v="Orazul Energy Per£ S.A."/>
    <x v="64"/>
    <x v="64"/>
    <s v="C.H.Cañón del Pato"/>
    <x v="223"/>
    <s v="HI"/>
    <x v="5"/>
    <x v="17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5396.587"/>
    <n v="25.396587"/>
    <m/>
    <n v="3.42475"/>
    <n v="3.6766666666666663"/>
    <n v="0"/>
    <n v="0"/>
    <n v="72"/>
    <s v="BASE DE DATOS"/>
    <m/>
  </r>
  <r>
    <s v="24"/>
    <x v="4"/>
    <s v="ORAENP"/>
    <s v="11014393"/>
    <s v="11014393"/>
    <x v="5"/>
    <s v="5"/>
    <s v="S"/>
    <n v="41.097000000000001"/>
    <n v="44.686999999999998"/>
    <n v="4643.7879999999996"/>
    <n v="21983.342000000001"/>
    <n v="26627.13"/>
    <n v="0"/>
    <n v="744"/>
    <n v="0"/>
    <m/>
    <m/>
    <x v="0"/>
    <s v="ORAENP110143935HI"/>
    <s v="Orazul Energy Per£ S.A."/>
    <x v="64"/>
    <x v="64"/>
    <s v="C.H.Cañón del Pato"/>
    <x v="223"/>
    <s v="HI"/>
    <x v="5"/>
    <x v="191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6627.13"/>
    <n v="26.627130000000001"/>
    <m/>
    <n v="3.42475"/>
    <n v="3.7239166666666663"/>
    <n v="0"/>
    <n v="0"/>
    <n v="72"/>
    <s v="BASE DE DATOS"/>
    <m/>
  </r>
  <r>
    <s v="24"/>
    <x v="4"/>
    <s v="ORAENP"/>
    <s v="11014393"/>
    <s v="11014393"/>
    <x v="5"/>
    <s v="6"/>
    <s v="S"/>
    <n v="41.097000000000001"/>
    <n v="44.220999999999997"/>
    <n v="4736.59"/>
    <n v="22265.594000000001"/>
    <n v="27002.184000000001"/>
    <n v="0"/>
    <n v="734.67"/>
    <n v="9.33"/>
    <m/>
    <m/>
    <x v="0"/>
    <s v="ORAENP110143936HI"/>
    <s v="Orazul Energy Per£ S.A."/>
    <x v="64"/>
    <x v="64"/>
    <s v="C.H.Cañón del Pato"/>
    <x v="223"/>
    <s v="HI"/>
    <x v="5"/>
    <x v="30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7002.184000000001"/>
    <n v="27.002184"/>
    <m/>
    <n v="3.42475"/>
    <n v="3.685083333333333"/>
    <n v="0"/>
    <n v="0"/>
    <n v="72"/>
    <s v="BASE DE DATOS"/>
    <m/>
  </r>
  <r>
    <s v="24"/>
    <x v="4"/>
    <s v="ORAENP"/>
    <s v="11014593"/>
    <s v="11014593"/>
    <x v="5"/>
    <s v="1"/>
    <s v="S"/>
    <n v="32.619999999999997"/>
    <n v="31.593"/>
    <n v="3997.1570000000002"/>
    <n v="18027.293000000001"/>
    <n v="22024.45"/>
    <n v="2.83"/>
    <n v="737.07"/>
    <n v="4.0999999999999996"/>
    <m/>
    <m/>
    <x v="0"/>
    <s v="ORAENP110145931HI"/>
    <s v="Orazul Energy Per£ S.A."/>
    <x v="64"/>
    <x v="64"/>
    <s v="C.H.Carhuaquero"/>
    <x v="224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22024.45"/>
    <n v="22.024450000000002"/>
    <m/>
    <n v="2.7183333333333333"/>
    <n v="2.6327500000000001"/>
    <n v="0"/>
    <n v="0"/>
    <n v="72"/>
    <s v="BASE DE DATOS"/>
    <m/>
  </r>
  <r>
    <s v="24"/>
    <x v="4"/>
    <s v="ORAENP"/>
    <s v="11014593"/>
    <s v="11014593"/>
    <x v="5"/>
    <s v="2"/>
    <s v="S"/>
    <n v="31.51"/>
    <n v="31.472000000000001"/>
    <n v="4000.8620000000001"/>
    <n v="17974.199000000001"/>
    <n v="21975.061000000002"/>
    <n v="3.5"/>
    <n v="734.25"/>
    <n v="6.25"/>
    <m/>
    <m/>
    <x v="0"/>
    <s v="ORAENP110145932HI"/>
    <s v="Orazul Energy Per£ S.A."/>
    <x v="64"/>
    <x v="64"/>
    <s v="C.H.Carhuaquero"/>
    <x v="224"/>
    <s v="HI"/>
    <x v="5"/>
    <x v="17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21975.061000000002"/>
    <n v="21.975061"/>
    <m/>
    <n v="2.6258333333333335"/>
    <n v="2.6226666666666669"/>
    <n v="0"/>
    <n v="0"/>
    <n v="72"/>
    <s v="BASE DE DATOS"/>
    <m/>
  </r>
  <r>
    <s v="24"/>
    <x v="4"/>
    <s v="ORAENP"/>
    <s v="11014593"/>
    <s v="11014593"/>
    <x v="5"/>
    <s v="3"/>
    <s v="S"/>
    <n v="30.98"/>
    <n v="31.466999999999999"/>
    <n v="4013.3"/>
    <n v="18045.875"/>
    <n v="22059.175999999999"/>
    <n v="2.93"/>
    <n v="737.22"/>
    <n v="3.85"/>
    <m/>
    <m/>
    <x v="0"/>
    <s v="ORAENP110145933HI"/>
    <s v="Orazul Energy Per£ S.A."/>
    <x v="64"/>
    <x v="64"/>
    <s v="C.H.Carhuaquero"/>
    <x v="224"/>
    <s v="HI"/>
    <x v="5"/>
    <x v="176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22059.175999999999"/>
    <n v="22.059176000000001"/>
    <m/>
    <n v="2.5816666666666666"/>
    <n v="2.6222499999999997"/>
    <n v="0"/>
    <n v="-1.0000000002037268E-3"/>
    <n v="72"/>
    <s v="BASE DE DATOS"/>
    <m/>
  </r>
  <r>
    <s v="24"/>
    <x v="4"/>
    <s v="ORAENP"/>
    <s v="11014593"/>
    <s v="11014593"/>
    <x v="5"/>
    <s v="4"/>
    <s v="S"/>
    <n v="10"/>
    <n v="9.9830000000000005"/>
    <n v="1128.2329999999999"/>
    <n v="4928.9089999999997"/>
    <n v="6057.1419999999998"/>
    <n v="129.66999999999999"/>
    <n v="610.54999999999995"/>
    <n v="3.78"/>
    <m/>
    <m/>
    <x v="0"/>
    <s v="ORAENP110145934HI"/>
    <s v="Orazul Energy Per£ S.A."/>
    <x v="64"/>
    <x v="64"/>
    <s v="C.H.Carhuaquero"/>
    <x v="225"/>
    <s v="HI"/>
    <x v="5"/>
    <x v="177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6057.1419999999998"/>
    <n v="6.0571419999999998"/>
    <m/>
    <n v="0.83333333333333337"/>
    <n v="0.83191666666666675"/>
    <n v="0"/>
    <n v="0"/>
    <n v="72"/>
    <s v="BASE DE DATOS"/>
    <m/>
  </r>
  <r>
    <s v="24"/>
    <x v="4"/>
    <s v="ORAENP"/>
    <s v="18166008"/>
    <s v="18166008"/>
    <x v="5"/>
    <s v="1"/>
    <s v="S"/>
    <n v="6"/>
    <n v="5.67"/>
    <n v="629.56200000000001"/>
    <n v="2820.5790000000002"/>
    <n v="3450.1410000000001"/>
    <n v="85.28"/>
    <n v="653.52"/>
    <n v="5.2"/>
    <m/>
    <m/>
    <x v="0"/>
    <s v="ORAENP181660081HI"/>
    <s v="Orazul Energy Per£ S.A."/>
    <x v="64"/>
    <x v="64"/>
    <s v="C.H.Caña Brava"/>
    <x v="226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3450.1410000000001"/>
    <n v="3.4501409999999999"/>
    <m/>
    <n v="0.5"/>
    <n v="0.47249999999999998"/>
    <n v="0"/>
    <n v="0"/>
    <n v="72"/>
    <s v="BASE DE DATOS"/>
    <m/>
  </r>
  <r>
    <s v="24"/>
    <x v="3"/>
    <s v="KONDUS"/>
    <s v="000775"/>
    <s v="000775"/>
    <x v="5"/>
    <s v="G1"/>
    <s v="S"/>
    <n v="0.56499999999999995"/>
    <n v="0.55000000000000004"/>
    <n v="1E-3"/>
    <n v="13.12"/>
    <n v="13.121"/>
    <n v="0"/>
    <n v="11.88"/>
    <n v="0"/>
    <m/>
    <m/>
    <x v="0"/>
    <s v="KONDUS000775G1HI"/>
    <s v="KONDU S.A.C."/>
    <x v="80"/>
    <x v="80"/>
    <s v="C. S. Carhuaquero"/>
    <x v="282"/>
    <s v="FV"/>
    <x v="6"/>
    <x v="359"/>
    <x v="3"/>
    <s v="Instalado"/>
    <s v="Operativo"/>
    <s v="Generadora"/>
    <x v="0"/>
    <x v="0"/>
    <x v="0"/>
    <x v="0"/>
    <s v="Estatal"/>
    <s v="CAJAMARCA"/>
    <s v="CAJAMARCA"/>
    <s v="CHOTA Y SANTA CRUZ"/>
    <s v="LLAMA Y CATACHE"/>
    <n v="0"/>
    <x v="9"/>
    <n v="0"/>
    <x v="0"/>
    <x v="0"/>
    <x v="0"/>
    <s v="MWh"/>
    <n v="13.121"/>
    <n v="1.3121000000000001E-2"/>
    <m/>
    <n v="5.1363636363636361E-2"/>
    <n v="5.1363636363636361E-2"/>
    <n v="0"/>
    <n v="-1.7763568394002505E-15"/>
    <n v="67"/>
    <s v="BASE DE DATOS"/>
    <m/>
  </r>
  <r>
    <s v="24"/>
    <x v="4"/>
    <s v="KONDUS"/>
    <s v="000775"/>
    <s v="000775"/>
    <x v="5"/>
    <s v="G1"/>
    <s v="S"/>
    <n v="0.56499999999999995"/>
    <n v="0.55000000000000004"/>
    <n v="0"/>
    <n v="69.539000000000001"/>
    <n v="69.539000000000001"/>
    <n v="0"/>
    <n v="321.43"/>
    <n v="88"/>
    <m/>
    <m/>
    <x v="0"/>
    <s v="KONDUS000775G1HI"/>
    <s v="KONDU S.A.C."/>
    <x v="80"/>
    <x v="80"/>
    <s v="C. S. Carhuaquero"/>
    <x v="282"/>
    <s v="FV"/>
    <x v="6"/>
    <x v="359"/>
    <x v="3"/>
    <s v="Instalado"/>
    <s v="Operativo"/>
    <s v="Generadora"/>
    <x v="0"/>
    <x v="0"/>
    <x v="0"/>
    <x v="0"/>
    <s v="Estatal"/>
    <s v="CAJAMARCA"/>
    <s v="CAJAMARCA"/>
    <s v="CHOTA Y SANTA CRUZ"/>
    <s v="LLAMA Y CATACHE"/>
    <n v="0"/>
    <x v="9"/>
    <n v="0"/>
    <x v="0"/>
    <x v="0"/>
    <x v="0"/>
    <s v="MWh"/>
    <n v="69.539000000000001"/>
    <n v="6.9539000000000004E-2"/>
    <m/>
    <n v="5.1363636363636361E-2"/>
    <n v="5.1363636363636361E-2"/>
    <n v="0"/>
    <n v="0"/>
    <n v="67"/>
    <s v="BASE DE DATOS"/>
    <m/>
  </r>
  <r>
    <s v="24"/>
    <x v="4"/>
    <s v="HILARI"/>
    <s v="51201106"/>
    <s v="51201106"/>
    <x v="5"/>
    <s v="G1"/>
    <s v="S"/>
    <n v="0.6"/>
    <n v="0.5"/>
    <n v="2.262"/>
    <n v="23.152000000000001"/>
    <n v="25.414000000000001"/>
    <n v="163"/>
    <n v="561"/>
    <n v="0"/>
    <m/>
    <m/>
    <x v="0"/>
    <s v="HILARI51201106G1HI"/>
    <s v="C¡a. Hidroel‚ctrica San Hilari¢n S.A."/>
    <x v="81"/>
    <x v="81"/>
    <s v="C.H. San Hilarion N°4"/>
    <x v="283"/>
    <s v="HI"/>
    <x v="5"/>
    <x v="36"/>
    <x v="2"/>
    <s v="Instalado"/>
    <s v="Operativo"/>
    <s v="Generadora"/>
    <x v="0"/>
    <x v="1"/>
    <x v="1"/>
    <x v="0"/>
    <s v="Privado"/>
    <s v="LIMA"/>
    <s v="LIMA"/>
    <s v="HUAURA"/>
    <s v="SAYAN"/>
    <n v="0"/>
    <x v="8"/>
    <n v="0"/>
    <x v="0"/>
    <x v="0"/>
    <x v="0"/>
    <s v="MWh"/>
    <n v="25.414000000000001"/>
    <n v="2.5414000000000003E-2"/>
    <m/>
    <n v="0.06"/>
    <n v="0.05"/>
    <n v="0"/>
    <n v="0"/>
    <n v="13"/>
    <s v="BASE DE DATOS"/>
    <m/>
  </r>
  <r>
    <s v="24"/>
    <x v="3"/>
    <s v="HILARI"/>
    <s v="51201106"/>
    <s v="51201106"/>
    <x v="5"/>
    <s v="G1"/>
    <s v="S"/>
    <n v="0.6"/>
    <n v="0.5"/>
    <n v="0"/>
    <n v="0"/>
    <n v="0"/>
    <n v="724"/>
    <n v="0"/>
    <n v="0"/>
    <m/>
    <m/>
    <x v="0"/>
    <s v="HILARI51201106G1HI"/>
    <s v="C¡a. Hidroel‚ctrica San Hilari¢n S.A."/>
    <x v="81"/>
    <x v="81"/>
    <s v="C.H. San Hilarion N°4"/>
    <x v="283"/>
    <s v="HI"/>
    <x v="5"/>
    <x v="36"/>
    <x v="2"/>
    <s v="Instalado"/>
    <s v="Operativo"/>
    <s v="Generadora"/>
    <x v="0"/>
    <x v="1"/>
    <x v="1"/>
    <x v="0"/>
    <s v="Privado"/>
    <s v="LIMA"/>
    <s v="LIMA"/>
    <s v="HUAURA"/>
    <s v="SAYAN"/>
    <n v="0"/>
    <x v="8"/>
    <n v="0"/>
    <x v="0"/>
    <x v="0"/>
    <x v="0"/>
    <s v="MWh"/>
    <n v="0"/>
    <n v="0"/>
    <m/>
    <n v="0.06"/>
    <n v="0.05"/>
    <n v="0"/>
    <n v="0"/>
    <n v="13"/>
    <s v="BASE DE DATOS"/>
    <m/>
  </r>
  <r>
    <s v="24"/>
    <x v="2"/>
    <s v="HILARI"/>
    <s v="51201106"/>
    <s v="51201106"/>
    <x v="5"/>
    <s v="G1"/>
    <s v="S"/>
    <n v="0.6"/>
    <n v="0.5"/>
    <n v="0"/>
    <n v="0"/>
    <n v="0"/>
    <n v="724"/>
    <n v="0"/>
    <n v="0"/>
    <m/>
    <m/>
    <x v="0"/>
    <s v="HILARI51201106G1HI"/>
    <s v="C¡a. Hidroel‚ctrica San Hilari¢n S.A."/>
    <x v="81"/>
    <x v="81"/>
    <s v="C.H. San Hilarion N°4"/>
    <x v="283"/>
    <s v="HI"/>
    <x v="5"/>
    <x v="36"/>
    <x v="2"/>
    <s v="Instalado"/>
    <s v="Operativo"/>
    <s v="Generadora"/>
    <x v="0"/>
    <x v="1"/>
    <x v="1"/>
    <x v="0"/>
    <s v="Privado"/>
    <s v="LIMA"/>
    <s v="LIMA"/>
    <s v="HUAURA"/>
    <s v="SAYAN"/>
    <n v="0"/>
    <x v="8"/>
    <n v="0"/>
    <x v="0"/>
    <x v="0"/>
    <x v="0"/>
    <s v="MWh"/>
    <n v="0"/>
    <n v="0"/>
    <m/>
    <n v="0.06"/>
    <n v="0.05"/>
    <n v="0"/>
    <n v="0"/>
    <n v="13"/>
    <s v="BASE DE DATOS"/>
    <m/>
  </r>
  <r>
    <s v="24"/>
    <x v="4"/>
    <s v="LANGUI"/>
    <s v="31437845"/>
    <s v="31437845"/>
    <x v="5"/>
    <s v="Grupo 1"/>
    <s v="S"/>
    <n v="0.77"/>
    <n v="0.69"/>
    <n v="0"/>
    <n v="0"/>
    <n v="0"/>
    <n v="0"/>
    <n v="0"/>
    <n v="744"/>
    <m/>
    <m/>
    <x v="0"/>
    <s v="LANGUI31437845Grupo 1HI"/>
    <s v="Central Hidroel‚ctrica Langui S.A."/>
    <x v="42"/>
    <x v="42"/>
    <s v="C. H. Langui"/>
    <x v="120"/>
    <s v="HI"/>
    <x v="5"/>
    <x v="16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0"/>
    <n v="0"/>
    <m/>
    <n v="6.4166666666666664E-2"/>
    <n v="5.7499999999999996E-2"/>
    <n v="0"/>
    <n v="0"/>
    <n v="10"/>
    <s v="BASE DE DATOS"/>
    <m/>
  </r>
  <r>
    <s v="24"/>
    <x v="4"/>
    <s v="LANGUI"/>
    <s v="31437845"/>
    <s v="31437845"/>
    <x v="5"/>
    <s v="Grupo 2"/>
    <s v="S"/>
    <n v="2.5"/>
    <n v="2.25"/>
    <n v="216.03100000000001"/>
    <n v="829.73"/>
    <n v="1045.761"/>
    <n v="0"/>
    <n v="744"/>
    <n v="0"/>
    <m/>
    <m/>
    <x v="0"/>
    <s v="LANGUI31437845Grupo 2HI"/>
    <s v="Central Hidroel‚ctrica Langui S.A."/>
    <x v="42"/>
    <x v="42"/>
    <s v="C. H. Langui"/>
    <x v="120"/>
    <s v="HI"/>
    <x v="5"/>
    <x v="17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045.761"/>
    <n v="1.0457609999999999"/>
    <m/>
    <n v="0.20833333333333334"/>
    <n v="0.1875"/>
    <n v="0"/>
    <n v="0"/>
    <n v="10"/>
    <s v="BASE DE DATOS"/>
    <m/>
  </r>
  <r>
    <s v="24"/>
    <x v="4"/>
    <s v="LANGUI"/>
    <s v="31437845"/>
    <s v="31437845"/>
    <x v="5"/>
    <s v="Grupo 3"/>
    <s v="S"/>
    <n v="3.15"/>
    <n v="3"/>
    <n v="376.22399999999999"/>
    <n v="1445"/>
    <n v="1821.2239999999999"/>
    <n v="0"/>
    <n v="744"/>
    <n v="0"/>
    <m/>
    <m/>
    <x v="0"/>
    <s v="LANGUI31437845Grupo 3HI"/>
    <s v="Central Hidroel‚ctrica Langui S.A."/>
    <x v="42"/>
    <x v="42"/>
    <s v="C. H. Langui"/>
    <x v="120"/>
    <s v="HI"/>
    <x v="5"/>
    <x v="176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821.2239999999999"/>
    <n v="1.821224"/>
    <m/>
    <n v="0.26250000000000001"/>
    <n v="0.25"/>
    <n v="0"/>
    <n v="0"/>
    <n v="10"/>
    <s v="BASE DE DATOS"/>
    <m/>
  </r>
  <r>
    <s v="24"/>
    <x v="5"/>
    <s v="ASLCHA"/>
    <s v="0001021"/>
    <s v="0001021"/>
    <x v="5"/>
    <s v="G1"/>
    <s v="S"/>
    <n v="3"/>
    <n v="2"/>
    <n v="209.63399999999999"/>
    <n v="1083.0070000000001"/>
    <n v="1292.6410000000001"/>
    <n v="0"/>
    <n v="719.5"/>
    <n v="0.5"/>
    <m/>
    <m/>
    <x v="0"/>
    <s v="ASLCHA0001021G1HI"/>
    <s v="Asociaci¢n Santa Lucia de Chacas"/>
    <x v="48"/>
    <x v="48"/>
    <s v="C.H. Huallin I"/>
    <x v="168"/>
    <s v="HI"/>
    <x v="5"/>
    <x v="36"/>
    <x v="2"/>
    <s v="Instalado"/>
    <s v="Operativo"/>
    <s v="Generadora"/>
    <x v="0"/>
    <x v="0"/>
    <x v="0"/>
    <x v="0"/>
    <s v="Privado"/>
    <s v="ANCASH"/>
    <s v="ANCASH"/>
    <s v="ASUNCIÓN"/>
    <s v="CHACAS"/>
    <s v="HUALLÍN"/>
    <x v="8"/>
    <n v="0"/>
    <x v="0"/>
    <x v="0"/>
    <x v="0"/>
    <s v="MWh"/>
    <n v="1292.6410000000001"/>
    <n v="1.2926410000000002"/>
    <m/>
    <n v="0.25"/>
    <n v="0.16666666666666666"/>
    <n v="0"/>
    <n v="0"/>
    <n v="6"/>
    <s v="BASE DE DATOS"/>
    <m/>
  </r>
  <r>
    <s v="24"/>
    <x v="5"/>
    <s v="LANGUI"/>
    <s v="31437845"/>
    <s v="31437845"/>
    <x v="5"/>
    <s v="Grupo 1"/>
    <s v="S"/>
    <n v="0.77"/>
    <n v="0.69"/>
    <n v="24.495999999999999"/>
    <n v="94.024000000000001"/>
    <n v="118.52"/>
    <n v="0"/>
    <n v="279.60000000000002"/>
    <n v="440.4"/>
    <m/>
    <m/>
    <x v="0"/>
    <s v="LANGUI31437845Grupo 1HI"/>
    <s v="Central Hidroel‚ctrica Langui S.A."/>
    <x v="42"/>
    <x v="42"/>
    <s v="C. H. Langui"/>
    <x v="120"/>
    <s v="HI"/>
    <x v="5"/>
    <x v="16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18.52"/>
    <n v="0.11852"/>
    <m/>
    <n v="6.4166666666666664E-2"/>
    <n v="5.7499999999999996E-2"/>
    <n v="0"/>
    <n v="0"/>
    <n v="10"/>
    <s v="BASE DE DATOS"/>
    <m/>
  </r>
  <r>
    <s v="24"/>
    <x v="5"/>
    <s v="LANGUI"/>
    <s v="31437845"/>
    <s v="31437845"/>
    <x v="5"/>
    <s v="Grupo 2"/>
    <s v="S"/>
    <n v="2.5"/>
    <n v="2.25"/>
    <n v="69.819999999999993"/>
    <n v="267.99700000000001"/>
    <n v="337.81700000000001"/>
    <n v="0"/>
    <n v="322.67"/>
    <n v="397.33"/>
    <m/>
    <m/>
    <x v="0"/>
    <s v="LANGUI31437845Grupo 2HI"/>
    <s v="Central Hidroel‚ctrica Langui S.A."/>
    <x v="42"/>
    <x v="42"/>
    <s v="C. H. Langui"/>
    <x v="120"/>
    <s v="HI"/>
    <x v="5"/>
    <x v="17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337.81700000000001"/>
    <n v="0.33781700000000003"/>
    <m/>
    <n v="0.20833333333333334"/>
    <n v="0.1875"/>
    <n v="0"/>
    <n v="0"/>
    <n v="10"/>
    <s v="BASE DE DATOS"/>
    <m/>
  </r>
  <r>
    <s v="24"/>
    <x v="5"/>
    <s v="LANGUI"/>
    <s v="31437845"/>
    <s v="31437845"/>
    <x v="5"/>
    <s v="Grupo 3"/>
    <s v="S"/>
    <n v="3.15"/>
    <n v="3"/>
    <n v="322.50400000000002"/>
    <n v="1237.8889999999999"/>
    <n v="1560.393"/>
    <n v="1"/>
    <n v="719"/>
    <n v="0"/>
    <m/>
    <m/>
    <x v="0"/>
    <s v="LANGUI31437845Grupo 3HI"/>
    <s v="Central Hidroel‚ctrica Langui S.A."/>
    <x v="42"/>
    <x v="42"/>
    <s v="C. H. Langui"/>
    <x v="120"/>
    <s v="HI"/>
    <x v="5"/>
    <x v="176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560.393"/>
    <n v="1.5603929999999999"/>
    <m/>
    <n v="0.26250000000000001"/>
    <n v="0.25"/>
    <n v="0"/>
    <n v="0"/>
    <n v="10"/>
    <s v="BASE DE DATOS"/>
    <m/>
  </r>
  <r>
    <s v="24"/>
    <x v="5"/>
    <s v="CHTING"/>
    <s v="18169608"/>
    <s v="18169608"/>
    <x v="5"/>
    <s v="Allis Charner 1-4"/>
    <s v="S"/>
    <n v="1.65"/>
    <n v="1.2"/>
    <n v="96.373999999999995"/>
    <n v="469.03300000000002"/>
    <n v="565.40700000000004"/>
    <n v="7.41"/>
    <n v="711.21"/>
    <n v="1.38"/>
    <m/>
    <m/>
    <x v="0"/>
    <s v="CHTING18169608Allis Charner 1-4HI"/>
    <s v="Compa¤ia Hidroel‚ctrica Tingo SA"/>
    <x v="44"/>
    <x v="44"/>
    <s v="C.H. Tingo"/>
    <x v="122"/>
    <s v="HI"/>
    <x v="5"/>
    <x v="262"/>
    <x v="2"/>
    <s v="Instalado"/>
    <s v="Operativo"/>
    <s v="Generadora"/>
    <x v="0"/>
    <x v="0"/>
    <x v="1"/>
    <x v="0"/>
    <s v="Privado"/>
    <s v="LIMA"/>
    <s v="LIMA"/>
    <s v="HUARAL"/>
    <s v="SANTA CRUZ DE ANDAMARCA"/>
    <n v="0"/>
    <x v="8"/>
    <n v="0"/>
    <x v="0"/>
    <x v="0"/>
    <x v="0"/>
    <s v="MWh"/>
    <n v="565.40700000000004"/>
    <n v="0.56540699999999999"/>
    <m/>
    <n v="0.13749999999999998"/>
    <n v="9.9999999999999992E-2"/>
    <n v="0"/>
    <n v="0"/>
    <n v="17"/>
    <s v="BASE DE DATOS"/>
    <m/>
  </r>
  <r>
    <s v="24"/>
    <x v="5"/>
    <s v="VILLAC"/>
    <s v="00300344"/>
    <s v="00300344"/>
    <x v="5"/>
    <s v="G-1"/>
    <s v="S"/>
    <n v="1.67"/>
    <n v="1.044"/>
    <n v="116.723"/>
    <n v="617.96400000000006"/>
    <n v="734.68700000000001"/>
    <n v="20.67"/>
    <n v="699.33"/>
    <n v="0"/>
    <m/>
    <m/>
    <x v="0"/>
    <s v="VILLAC00300344G-1HI"/>
    <s v="COELVISA Consorcio El‚ctrico Villacur¡ S.A.C."/>
    <x v="18"/>
    <x v="18"/>
    <s v="C. H. Coelvihidro 1 - Quipico"/>
    <x v="205"/>
    <s v="HI"/>
    <x v="5"/>
    <x v="28"/>
    <x v="2"/>
    <s v="Instalado"/>
    <s v="Operativo"/>
    <s v="Distribuidora"/>
    <x v="0"/>
    <x v="0"/>
    <x v="1"/>
    <x v="0"/>
    <s v="Privado"/>
    <s v="LIMA"/>
    <s v="LIMA"/>
    <s v="HUAURA"/>
    <s v="SAYAN"/>
    <n v="0"/>
    <x v="8"/>
    <n v="0"/>
    <x v="0"/>
    <x v="0"/>
    <x v="0"/>
    <s v="MWh"/>
    <n v="734.68700000000001"/>
    <n v="0.73468699999999998"/>
    <m/>
    <n v="0.13916666666666666"/>
    <n v="0.11391666666666667"/>
    <n v="0"/>
    <n v="0"/>
    <n v="18"/>
    <s v="BASE DE DATOS"/>
    <m/>
  </r>
  <r>
    <s v="24"/>
    <x v="5"/>
    <s v="ELSM"/>
    <s v="41030894"/>
    <s v="41030894"/>
    <x v="5"/>
    <s v="DRESS 1"/>
    <s v="N"/>
    <n v="0.11"/>
    <n v="0"/>
    <n v="0"/>
    <n v="0"/>
    <n v="0"/>
    <n v="0"/>
    <n v="0"/>
    <n v="0"/>
    <m/>
    <m/>
    <x v="0"/>
    <s v="ELSM41030894DRESS 1HI"/>
    <s v="Electro Sur Medio S. A."/>
    <x v="7"/>
    <x v="7"/>
    <s v="C. H. Laramate"/>
    <x v="156"/>
    <s v="HI"/>
    <x v="5"/>
    <x v="272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0"/>
    <n v="0"/>
    <m/>
    <n v="9.1666666666666667E-3"/>
    <n v="0"/>
    <n v="0"/>
    <n v="0"/>
    <n v="21"/>
    <s v="BASE DE DATOS"/>
    <m/>
  </r>
  <r>
    <s v="24"/>
    <x v="5"/>
    <s v="ELSM"/>
    <s v="41030894"/>
    <s v="41030894"/>
    <x v="5"/>
    <s v="DRESS 2"/>
    <s v="S"/>
    <n v="0.11"/>
    <n v="9.1999999999999998E-2"/>
    <n v="13.954000000000001"/>
    <n v="53.023000000000003"/>
    <n v="66.977000000000004"/>
    <n v="4"/>
    <n v="716"/>
    <n v="0"/>
    <m/>
    <m/>
    <x v="0"/>
    <s v="ELSM41030894DRESS 2HI"/>
    <s v="Electro Sur Medio S. A."/>
    <x v="7"/>
    <x v="7"/>
    <s v="C. H. Laramate"/>
    <x v="156"/>
    <s v="HI"/>
    <x v="5"/>
    <x v="273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66.977000000000004"/>
    <n v="6.6977000000000009E-2"/>
    <m/>
    <n v="9.1666666666666667E-3"/>
    <n v="7.6666666666666662E-3"/>
    <n v="0"/>
    <n v="0"/>
    <n v="21"/>
    <s v="BASE DE DATOS"/>
    <m/>
  </r>
  <r>
    <s v="24"/>
    <x v="5"/>
    <s v="ELPU"/>
    <s v="51015199"/>
    <s v="51015199"/>
    <x v="5"/>
    <s v="BOVING 1"/>
    <s v="S"/>
    <n v="1.5"/>
    <n v="1.2"/>
    <n v="69.051000000000002"/>
    <n v="328.54599999999999"/>
    <n v="397.59699999999998"/>
    <n v="0"/>
    <n v="715.22"/>
    <n v="4.78"/>
    <m/>
    <m/>
    <x v="0"/>
    <s v="ELPU51015199BOVING 1HI"/>
    <s v="Electro Puno S.A.A."/>
    <x v="2"/>
    <x v="2"/>
    <s v="C. H. Sandia"/>
    <x v="123"/>
    <s v="HI"/>
    <x v="5"/>
    <x v="263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397.59699999999998"/>
    <n v="0.39759699999999998"/>
    <m/>
    <n v="0.125"/>
    <n v="9.9999999999999992E-2"/>
    <n v="0"/>
    <n v="0"/>
    <n v="23"/>
    <s v="BASE DE DATOS"/>
    <m/>
  </r>
  <r>
    <s v="24"/>
    <x v="5"/>
    <s v="ELPU"/>
    <s v="51015199"/>
    <s v="51015199"/>
    <x v="5"/>
    <s v="BOVING 2"/>
    <s v="S"/>
    <n v="1.5"/>
    <n v="1.2"/>
    <n v="81.344999999999999"/>
    <n v="389.09899999999999"/>
    <n v="470.44400000000002"/>
    <n v="0"/>
    <n v="717.57"/>
    <n v="2.4300000000000002"/>
    <m/>
    <m/>
    <x v="0"/>
    <s v="ELPU51015199BOVING 2HI"/>
    <s v="Electro Puno S.A.A."/>
    <x v="2"/>
    <x v="2"/>
    <s v="C. H. Sandia"/>
    <x v="123"/>
    <s v="HI"/>
    <x v="5"/>
    <x v="264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470.44400000000002"/>
    <n v="0.47044400000000003"/>
    <m/>
    <n v="0.125"/>
    <n v="9.9999999999999992E-2"/>
    <n v="0"/>
    <n v="-5.6843418860808015E-14"/>
    <n v="23"/>
    <s v="BASE DE DATOS"/>
    <m/>
  </r>
  <r>
    <s v="24"/>
    <x v="5"/>
    <s v="ELPU"/>
    <s v="51015199"/>
    <s v="51015199"/>
    <x v="5"/>
    <s v="HYHC"/>
    <s v="S"/>
    <n v="1.5"/>
    <n v="1.29"/>
    <n v="0"/>
    <n v="0"/>
    <n v="0"/>
    <n v="0"/>
    <n v="0"/>
    <n v="720"/>
    <m/>
    <m/>
    <x v="0"/>
    <s v="ELPU51015199HYHCHI"/>
    <s v="Electro Puno S.A.A."/>
    <x v="2"/>
    <x v="2"/>
    <s v="C. H. Sandia"/>
    <x v="123"/>
    <s v="HI"/>
    <x v="5"/>
    <x v="265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0"/>
    <n v="0"/>
    <m/>
    <n v="0.125"/>
    <n v="0.1075"/>
    <n v="0"/>
    <n v="0"/>
    <n v="23"/>
    <s v="BASE DE DATOS"/>
    <m/>
  </r>
  <r>
    <s v="24"/>
    <x v="5"/>
    <s v="ELPU"/>
    <s v="51027522"/>
    <s v="51027522"/>
    <x v="5"/>
    <s v="PANELES SOLARES"/>
    <s v="S"/>
    <n v="0.27500000000000002"/>
    <n v="0.27"/>
    <n v="0"/>
    <n v="18.733000000000001"/>
    <n v="18.733000000000001"/>
    <n v="0"/>
    <n v="0"/>
    <n v="0"/>
    <m/>
    <m/>
    <x v="0"/>
    <s v="ELPU51027522PANELES SOLARESHI"/>
    <s v="Electro Puno S.A.A."/>
    <x v="2"/>
    <x v="2"/>
    <s v="C.S. AMANTANÍ"/>
    <x v="124"/>
    <s v="FV"/>
    <x v="6"/>
    <x v="266"/>
    <x v="3"/>
    <s v="Instalado"/>
    <s v="Operativo"/>
    <s v="Distribuidora"/>
    <x v="0"/>
    <x v="0"/>
    <x v="1"/>
    <x v="0"/>
    <s v="Estatal"/>
    <s v="PUNO"/>
    <s v="PUNO"/>
    <s v="SANDIA"/>
    <s v="SANDIA"/>
    <n v="0"/>
    <x v="9"/>
    <n v="0"/>
    <x v="0"/>
    <x v="0"/>
    <x v="0"/>
    <s v="MWh"/>
    <n v="18.733000000000001"/>
    <n v="1.8733E-2"/>
    <m/>
    <n v="2.2916666666666669E-2"/>
    <n v="2.2500000000000003E-2"/>
    <n v="0"/>
    <n v="0"/>
    <n v="23"/>
    <s v="BASE DE DATOS"/>
    <m/>
  </r>
  <r>
    <s v="24"/>
    <x v="5"/>
    <s v="ELOR"/>
    <s v="31024193"/>
    <s v="31024193"/>
    <x v="5"/>
    <s v="1"/>
    <s v="S"/>
    <n v="3.3"/>
    <n v="3.3"/>
    <n v="299.17599999999999"/>
    <n v="381.62900000000002"/>
    <n v="680.80499999999995"/>
    <n v="40.6"/>
    <n v="238.86"/>
    <n v="4.01"/>
    <m/>
    <m/>
    <x v="0"/>
    <s v="ELOR310241931HI"/>
    <s v="Electro Oriente S. A."/>
    <x v="11"/>
    <x v="11"/>
    <s v="C. H. El Gera"/>
    <x v="175"/>
    <s v="HI"/>
    <x v="5"/>
    <x v="16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680.80499999999995"/>
    <n v="0.68080499999999999"/>
    <m/>
    <n v="0.27499999999999997"/>
    <n v="0.27499999999999997"/>
    <n v="0"/>
    <n v="1.1368683772161603E-13"/>
    <n v="22"/>
    <s v="BASE DE DATOS"/>
    <m/>
  </r>
  <r>
    <s v="24"/>
    <x v="5"/>
    <s v="ELOR"/>
    <s v="31024193"/>
    <s v="31024193"/>
    <x v="5"/>
    <s v="2"/>
    <s v="S"/>
    <n v="3.3"/>
    <n v="3.3"/>
    <n v="310.928"/>
    <n v="358.50900000000001"/>
    <n v="669.43700000000001"/>
    <n v="38.64"/>
    <n v="230.16"/>
    <n v="3.98"/>
    <m/>
    <m/>
    <x v="0"/>
    <s v="ELOR310241932HI"/>
    <s v="Electro Oriente S. A."/>
    <x v="11"/>
    <x v="11"/>
    <s v="C. H. El Gera"/>
    <x v="175"/>
    <s v="HI"/>
    <x v="5"/>
    <x v="17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669.43700000000001"/>
    <n v="0.66943700000000006"/>
    <m/>
    <n v="0.27499999999999997"/>
    <n v="0.27499999999999997"/>
    <n v="0"/>
    <n v="0"/>
    <n v="22"/>
    <s v="BASE DE DATOS"/>
    <m/>
  </r>
  <r>
    <s v="24"/>
    <x v="5"/>
    <s v="ELOR"/>
    <s v="31024193"/>
    <s v="31024193"/>
    <x v="5"/>
    <s v="3"/>
    <s v="S"/>
    <n v="2.5"/>
    <n v="2"/>
    <n v="166.453"/>
    <n v="153.27099999999999"/>
    <n v="319.72399999999999"/>
    <n v="18.239999999999998"/>
    <n v="299.25"/>
    <n v="2.19"/>
    <m/>
    <m/>
    <x v="0"/>
    <s v="ELOR310241933HI"/>
    <s v="Electro Oriente S. A."/>
    <x v="11"/>
    <x v="11"/>
    <s v="C. H. El Gera"/>
    <x v="175"/>
    <s v="HI"/>
    <x v="5"/>
    <x v="176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319.72399999999999"/>
    <n v="0.31972400000000001"/>
    <m/>
    <n v="0.20833333333333334"/>
    <n v="0.16666666666666666"/>
    <n v="0"/>
    <n v="0"/>
    <n v="22"/>
    <s v="BASE DE DATOS"/>
    <m/>
  </r>
  <r>
    <s v="24"/>
    <x v="5"/>
    <s v="ELOR"/>
    <s v="31024293"/>
    <s v="31024293"/>
    <x v="5"/>
    <s v="G1"/>
    <s v="N"/>
    <n v="0.4"/>
    <n v="0.25"/>
    <n v="0"/>
    <n v="0"/>
    <n v="0"/>
    <n v="0"/>
    <n v="0"/>
    <n v="0"/>
    <m/>
    <m/>
    <x v="0"/>
    <s v="ELOR31024293G1HI"/>
    <s v="Electro Oriente S. A."/>
    <x v="11"/>
    <x v="11"/>
    <s v="C.H. Shitarayacu"/>
    <x v="176"/>
    <s v="HI"/>
    <x v="5"/>
    <x v="36"/>
    <x v="2"/>
    <s v="Instalado"/>
    <s v="In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0"/>
    <n v="0"/>
    <m/>
    <n v="3.6363636363636369E-2"/>
    <n v="2.2727272727272728E-2"/>
    <n v="0"/>
    <n v="0"/>
    <n v="22"/>
    <s v="BASE DE DATOS"/>
    <m/>
  </r>
  <r>
    <s v="24"/>
    <x v="5"/>
    <s v="ELOR"/>
    <s v="31024293"/>
    <s v="31024293"/>
    <x v="5"/>
    <s v="G2"/>
    <s v="S"/>
    <n v="0.4"/>
    <n v="0.25"/>
    <n v="25.535"/>
    <n v="5"/>
    <n v="30.535"/>
    <n v="26"/>
    <n v="214"/>
    <n v="8.69"/>
    <m/>
    <m/>
    <x v="0"/>
    <s v="ELOR31024293G2HI"/>
    <s v="Electro Oriente S. A."/>
    <x v="11"/>
    <x v="11"/>
    <s v="C.H. Shitarayacu"/>
    <x v="176"/>
    <s v="HI"/>
    <x v="5"/>
    <x v="37"/>
    <x v="2"/>
    <s v="Instalado"/>
    <s v="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30.535"/>
    <n v="3.0535E-2"/>
    <m/>
    <n v="3.6363636363636369E-2"/>
    <n v="2.2727272727272728E-2"/>
    <n v="0"/>
    <n v="0"/>
    <n v="22"/>
    <s v="BASE DE DATOS"/>
    <m/>
  </r>
  <r>
    <s v="24"/>
    <x v="5"/>
    <s v="ELOR"/>
    <s v="31077997"/>
    <s v="31077997"/>
    <x v="5"/>
    <s v="Turbina 1"/>
    <s v="S"/>
    <n v="1.2529999999999999"/>
    <n v="1.1499999999999999"/>
    <n v="106.08799999999999"/>
    <n v="551.83199999999999"/>
    <n v="657.92"/>
    <n v="0"/>
    <n v="718.78"/>
    <n v="1.22"/>
    <m/>
    <m/>
    <x v="0"/>
    <s v="ELOR31077997Turbina 1HI"/>
    <s v="Electro Oriente S. A."/>
    <x v="11"/>
    <x v="11"/>
    <s v="C. H. Caclic"/>
    <x v="177"/>
    <s v="HI"/>
    <x v="5"/>
    <x v="299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657.92"/>
    <n v="0.65791999999999995"/>
    <m/>
    <n v="0.10441666666666666"/>
    <n v="9.5833333333333326E-2"/>
    <n v="0"/>
    <n v="0"/>
    <n v="22"/>
    <s v="BASE DE DATOS"/>
    <m/>
  </r>
  <r>
    <s v="24"/>
    <x v="5"/>
    <s v="ELOR"/>
    <s v="31077997"/>
    <s v="31077997"/>
    <x v="5"/>
    <s v="Turbina 2"/>
    <s v="S"/>
    <n v="1.2529999999999999"/>
    <n v="1.1499999999999999"/>
    <n v="68.131"/>
    <n v="336.43299999999999"/>
    <n v="404.56400000000002"/>
    <n v="79.959999999999994"/>
    <n v="638.82000000000005"/>
    <n v="1.22"/>
    <m/>
    <m/>
    <x v="0"/>
    <s v="ELOR31077997Turbina 2HI"/>
    <s v="Electro Oriente S. A."/>
    <x v="11"/>
    <x v="11"/>
    <s v="C. H. Caclic"/>
    <x v="177"/>
    <s v="HI"/>
    <x v="5"/>
    <x v="300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404.56400000000002"/>
    <n v="0.40456400000000003"/>
    <m/>
    <n v="0.10441666666666666"/>
    <n v="9.5833333333333326E-2"/>
    <n v="0"/>
    <n v="-5.6843418860808015E-14"/>
    <n v="22"/>
    <s v="BASE DE DATOS"/>
    <m/>
  </r>
  <r>
    <s v="24"/>
    <x v="5"/>
    <s v="ELOR"/>
    <s v="31077997"/>
    <s v="31077997"/>
    <x v="5"/>
    <s v="Turbina 3"/>
    <s v="S"/>
    <n v="1.2529999999999999"/>
    <n v="1.1499999999999999"/>
    <n v="41.222000000000001"/>
    <n v="210.17599999999999"/>
    <n v="251.398"/>
    <n v="0"/>
    <n v="366.59"/>
    <n v="0"/>
    <m/>
    <m/>
    <x v="0"/>
    <s v="ELOR31077997Turbina 3HI"/>
    <s v="Electro Oriente S. A."/>
    <x v="11"/>
    <x v="11"/>
    <s v="C. H. Caclic"/>
    <x v="177"/>
    <s v="HI"/>
    <x v="5"/>
    <x v="301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251.398"/>
    <n v="0.25139800000000001"/>
    <m/>
    <n v="0.10441666666666666"/>
    <n v="9.5833333333333326E-2"/>
    <n v="0"/>
    <n v="0"/>
    <n v="22"/>
    <s v="BASE DE DATOS"/>
    <m/>
  </r>
  <r>
    <s v="24"/>
    <x v="5"/>
    <s v="ELOR"/>
    <s v="31077997"/>
    <s v="31077997"/>
    <x v="5"/>
    <s v="Turbina 4"/>
    <s v="S"/>
    <n v="1.2529999999999999"/>
    <n v="1.1499999999999999"/>
    <n v="103.827"/>
    <n v="545.76"/>
    <n v="649.58699999999999"/>
    <n v="2.57"/>
    <n v="717"/>
    <n v="1.22"/>
    <m/>
    <m/>
    <x v="0"/>
    <s v="ELOR31077997Turbina 4HI"/>
    <s v="Electro Oriente S. A."/>
    <x v="11"/>
    <x v="11"/>
    <s v="C. H. Caclic"/>
    <x v="177"/>
    <s v="HI"/>
    <x v="5"/>
    <x v="302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649.58699999999999"/>
    <n v="0.64958700000000003"/>
    <m/>
    <n v="0.10441666666666666"/>
    <n v="9.5833333333333326E-2"/>
    <n v="0"/>
    <n v="0"/>
    <n v="22"/>
    <s v="BASE DE DATOS"/>
    <m/>
  </r>
  <r>
    <s v="24"/>
    <x v="5"/>
    <s v="ELOR"/>
    <s v="31078697"/>
    <s v="31078697"/>
    <x v="5"/>
    <s v="Turbina 1"/>
    <s v="S"/>
    <n v="2.8370000000000002"/>
    <n v="2.6"/>
    <n v="168.02799999999999"/>
    <n v="896.45500000000004"/>
    <n v="1064.4829999999999"/>
    <n v="4.42"/>
    <n v="705.48"/>
    <n v="14.52"/>
    <m/>
    <m/>
    <x v="0"/>
    <s v="ELOR31078697Turbina 1HI"/>
    <s v="Electro Oriente S. A."/>
    <x v="11"/>
    <x v="11"/>
    <s v="C. H. El Muyo"/>
    <x v="179"/>
    <s v="HI"/>
    <x v="5"/>
    <x v="299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064.4829999999999"/>
    <n v="1.0644829999999998"/>
    <m/>
    <n v="0.23641666666666669"/>
    <n v="0.21666666666666667"/>
    <n v="0"/>
    <n v="0"/>
    <n v="22"/>
    <s v="BASE DE DATOS"/>
    <m/>
  </r>
  <r>
    <s v="24"/>
    <x v="5"/>
    <s v="ELOR"/>
    <s v="31078697"/>
    <s v="31078697"/>
    <x v="5"/>
    <s v="Turbina 2"/>
    <s v="S"/>
    <n v="2.8370000000000002"/>
    <n v="2.6"/>
    <n v="168.20400000000001"/>
    <n v="882.53"/>
    <n v="1050.7339999999999"/>
    <n v="12.55"/>
    <n v="699.01"/>
    <n v="14.44"/>
    <m/>
    <m/>
    <x v="0"/>
    <s v="ELOR31078697Turbina 2HI"/>
    <s v="Electro Oriente S. A."/>
    <x v="11"/>
    <x v="11"/>
    <s v="C. H. El Muyo"/>
    <x v="179"/>
    <s v="HI"/>
    <x v="5"/>
    <x v="300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050.7339999999999"/>
    <n v="1.0507339999999998"/>
    <m/>
    <n v="0.23641666666666669"/>
    <n v="0.21666666666666667"/>
    <n v="0"/>
    <n v="0"/>
    <n v="22"/>
    <s v="BASE DE DATOS"/>
    <m/>
  </r>
  <r>
    <s v="24"/>
    <x v="5"/>
    <s v="ELOR"/>
    <s v="31078897"/>
    <s v="31078897"/>
    <x v="5"/>
    <s v="Turbina 1"/>
    <s v="S"/>
    <n v="1.59"/>
    <n v="1.45"/>
    <n v="107.57899999999999"/>
    <n v="547.86099999999999"/>
    <n v="655.44"/>
    <n v="11.47"/>
    <n v="702.46"/>
    <n v="6.07"/>
    <m/>
    <m/>
    <x v="0"/>
    <s v="ELOR31078897Turbina 1HI"/>
    <s v="Electro Oriente S. A."/>
    <x v="11"/>
    <x v="11"/>
    <s v="C. H. La Pelota"/>
    <x v="180"/>
    <s v="HI"/>
    <x v="5"/>
    <x v="299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655.44"/>
    <n v="0.65544000000000002"/>
    <m/>
    <n v="0.13250000000000001"/>
    <n v="0.12083333333333333"/>
    <n v="0"/>
    <n v="-1.1368683772161603E-13"/>
    <n v="22"/>
    <s v="BASE DE DATOS"/>
    <m/>
  </r>
  <r>
    <s v="24"/>
    <x v="5"/>
    <s v="ELOR"/>
    <s v="31078897"/>
    <s v="31078897"/>
    <x v="5"/>
    <s v="Turbina 2"/>
    <s v="S"/>
    <n v="1.59"/>
    <n v="1.45"/>
    <n v="142.44300000000001"/>
    <n v="723.303"/>
    <n v="865.74599999999998"/>
    <n v="11.42"/>
    <n v="702.6"/>
    <n v="5.98"/>
    <m/>
    <m/>
    <x v="0"/>
    <s v="ELOR31078897Turbina 2HI"/>
    <s v="Electro Oriente S. A."/>
    <x v="11"/>
    <x v="11"/>
    <s v="C. H. La Pelota"/>
    <x v="180"/>
    <s v="HI"/>
    <x v="5"/>
    <x v="300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865.74599999999998"/>
    <n v="0.86574600000000002"/>
    <m/>
    <n v="0.13250000000000001"/>
    <n v="0.12083333333333333"/>
    <n v="0"/>
    <n v="0"/>
    <n v="22"/>
    <s v="BASE DE DATOS"/>
    <m/>
  </r>
  <r>
    <s v="24"/>
    <x v="5"/>
    <s v="ELOR"/>
    <s v="43080597"/>
    <s v="43080597"/>
    <x v="5"/>
    <s v="Turbina 1"/>
    <s v="N"/>
    <n v="0.19"/>
    <n v="0"/>
    <n v="0"/>
    <n v="0"/>
    <n v="0"/>
    <n v="0"/>
    <n v="0"/>
    <n v="0"/>
    <m/>
    <m/>
    <x v="1"/>
    <s v="ELOR43080597Turbina 1HI"/>
    <s v="Electro Oriente S. A."/>
    <x v="11"/>
    <x v="11"/>
    <s v="C. H. Lonya Grande"/>
    <x v="182"/>
    <s v="HI"/>
    <x v="5"/>
    <x v="299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5"/>
    <s v="ELOR"/>
    <s v="43080597"/>
    <s v="43080597"/>
    <x v="5"/>
    <s v="Turbina 2"/>
    <s v="N"/>
    <n v="0.19"/>
    <n v="0"/>
    <n v="0"/>
    <n v="0"/>
    <n v="0"/>
    <n v="0"/>
    <n v="0"/>
    <n v="0"/>
    <m/>
    <m/>
    <x v="1"/>
    <s v="ELOR43080597Turbina 2HI"/>
    <s v="Electro Oriente S. A."/>
    <x v="11"/>
    <x v="11"/>
    <s v="C. H. Lonya Grande"/>
    <x v="182"/>
    <s v="HI"/>
    <x v="5"/>
    <x v="300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5"/>
    <s v="ELOR"/>
    <s v="64010914"/>
    <s v="64010914"/>
    <x v="5"/>
    <s v="Grupo 1"/>
    <s v="N"/>
    <n v="0.26200000000000001"/>
    <n v="0"/>
    <n v="0"/>
    <n v="0"/>
    <n v="0"/>
    <n v="0"/>
    <n v="0"/>
    <n v="0"/>
    <m/>
    <m/>
    <x v="1"/>
    <s v="ELOR64010914Grupo 1HI"/>
    <s v="Electro Oriente S. A."/>
    <x v="11"/>
    <x v="11"/>
    <s v="C. H. Nuevo Seasme"/>
    <x v="183"/>
    <s v="HI"/>
    <x v="5"/>
    <x v="16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5"/>
    <s v="ELOR"/>
    <s v="64010914"/>
    <s v="64010914"/>
    <x v="5"/>
    <s v="Grupo 2"/>
    <s v="N"/>
    <n v="0.26200000000000001"/>
    <n v="0"/>
    <n v="0"/>
    <n v="0"/>
    <n v="0"/>
    <n v="0"/>
    <n v="0"/>
    <n v="0"/>
    <m/>
    <m/>
    <x v="1"/>
    <s v="ELOR64010914Grupo 2HI"/>
    <s v="Electro Oriente S. A."/>
    <x v="11"/>
    <x v="11"/>
    <s v="C. H. Nuevo Seasme"/>
    <x v="183"/>
    <s v="HI"/>
    <x v="5"/>
    <x v="17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5"/>
    <s v="ELOR"/>
    <s v="41027493"/>
    <s v="41027493"/>
    <x v="5"/>
    <s v="T-1"/>
    <s v="N"/>
    <n v="0.16"/>
    <n v="0"/>
    <n v="0"/>
    <n v="0"/>
    <n v="0"/>
    <n v="0"/>
    <n v="0"/>
    <n v="0"/>
    <m/>
    <m/>
    <x v="0"/>
    <s v="ELOR41027493T-1HI"/>
    <s v="Electro Oriente S. A."/>
    <x v="11"/>
    <x v="11"/>
    <s v="C. H. Pomahuaca"/>
    <x v="184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POMACAHUA"/>
    <n v="0"/>
    <x v="8"/>
    <n v="0"/>
    <x v="0"/>
    <x v="0"/>
    <x v="0"/>
    <s v="MWh"/>
    <n v="0"/>
    <n v="0"/>
    <m/>
    <n v="1.3333333333333334E-2"/>
    <n v="0"/>
    <n v="0"/>
    <n v="0"/>
    <n v="22"/>
    <s v="BASE DE DATOS"/>
    <m/>
  </r>
  <r>
    <s v="24"/>
    <x v="5"/>
    <s v="ELOR"/>
    <s v="41027393"/>
    <s v="41027393"/>
    <x v="5"/>
    <s v="T-1"/>
    <s v="N"/>
    <n v="0.2"/>
    <n v="0"/>
    <n v="0"/>
    <n v="0"/>
    <n v="0"/>
    <n v="0"/>
    <n v="0"/>
    <n v="0"/>
    <m/>
    <m/>
    <x v="0"/>
    <s v="ELOR41027393T-1HI"/>
    <s v="Electro Oriente S. A."/>
    <x v="11"/>
    <x v="11"/>
    <s v="C. H. Pucara"/>
    <x v="178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5"/>
    <s v="ELOR"/>
    <s v="41027393"/>
    <s v="41027393"/>
    <x v="5"/>
    <s v="T-2"/>
    <s v="S"/>
    <n v="0.2"/>
    <n v="0.18"/>
    <n v="22.398"/>
    <n v="112.066"/>
    <n v="134.464"/>
    <n v="0"/>
    <n v="683.89"/>
    <n v="36.11"/>
    <m/>
    <m/>
    <x v="0"/>
    <s v="ELOR41027393T-2HI"/>
    <s v="Electro Oriente S. A."/>
    <x v="11"/>
    <x v="11"/>
    <s v="C. H. Pucara"/>
    <x v="178"/>
    <s v="HI"/>
    <x v="5"/>
    <x v="304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134.464"/>
    <n v="0.134464"/>
    <m/>
    <n v="1.6666666666666666E-2"/>
    <n v="1.4999999999999999E-2"/>
    <n v="0"/>
    <n v="0"/>
    <n v="22"/>
    <s v="BASE DE DATOS"/>
    <m/>
  </r>
  <r>
    <s v="24"/>
    <x v="5"/>
    <s v="ELOR"/>
    <s v="51017302"/>
    <s v="51017302"/>
    <x v="5"/>
    <s v="Turbina 1"/>
    <s v="S"/>
    <n v="1.4379999999999999"/>
    <n v="1.4"/>
    <n v="114.10599999999999"/>
    <n v="566.36300000000006"/>
    <n v="680.46900000000005"/>
    <n v="0"/>
    <n v="686.25"/>
    <n v="33.75"/>
    <m/>
    <m/>
    <x v="0"/>
    <s v="ELOR51017302Turbina 1HI"/>
    <s v="Electro Oriente S. A."/>
    <x v="11"/>
    <x v="11"/>
    <s v="C. H. Quanda"/>
    <x v="181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680.46900000000005"/>
    <n v="0.6804690000000001"/>
    <m/>
    <n v="0.11983333333333333"/>
    <n v="0.11666666666666665"/>
    <n v="0"/>
    <n v="0"/>
    <n v="22"/>
    <s v="BASE DE DATOS"/>
    <m/>
  </r>
  <r>
    <s v="24"/>
    <x v="5"/>
    <s v="ELOR"/>
    <s v="51017302"/>
    <s v="51017302"/>
    <x v="5"/>
    <s v="Turbina 2"/>
    <s v="S"/>
    <n v="1.4379999999999999"/>
    <n v="1.4"/>
    <n v="23.815999999999999"/>
    <n v="97.555999999999997"/>
    <n v="121.372"/>
    <n v="40"/>
    <n v="228"/>
    <n v="0"/>
    <m/>
    <m/>
    <x v="0"/>
    <s v="ELOR51017302Turbina 2HI"/>
    <s v="Electro Oriente S. A."/>
    <x v="11"/>
    <x v="11"/>
    <s v="C. H. Quanda"/>
    <x v="181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121.372"/>
    <n v="0.12137199999999999"/>
    <m/>
    <n v="0.14379999999999998"/>
    <n v="0.13999999999999999"/>
    <n v="0"/>
    <n v="0"/>
    <n v="22"/>
    <s v="BASE DE DATOS"/>
    <m/>
  </r>
  <r>
    <s v="24"/>
    <x v="5"/>
    <s v="ELOR"/>
    <s v="41113900"/>
    <s v="41113900"/>
    <x v="5"/>
    <s v="Grupo 1"/>
    <s v="N"/>
    <n v="0.06"/>
    <n v="0"/>
    <n v="0"/>
    <n v="0"/>
    <n v="0"/>
    <n v="0"/>
    <n v="0"/>
    <n v="0"/>
    <m/>
    <m/>
    <x v="0"/>
    <s v="ELOR41113900Grupo 1HI"/>
    <s v="Electro Oriente S. A."/>
    <x v="11"/>
    <x v="11"/>
    <s v="C. H. Tabaconas"/>
    <x v="186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5"/>
    <s v="ELOR"/>
    <s v="41113900"/>
    <s v="41113900"/>
    <x v="5"/>
    <s v="Grupo 2"/>
    <s v="N"/>
    <n v="0.06"/>
    <n v="0"/>
    <n v="0"/>
    <n v="0"/>
    <n v="0"/>
    <n v="0"/>
    <n v="0"/>
    <n v="0"/>
    <m/>
    <m/>
    <x v="0"/>
    <s v="ELOR41113900Grupo 2HI"/>
    <s v="Electro Oriente S. A."/>
    <x v="11"/>
    <x v="11"/>
    <s v="C. H. Tabaconas"/>
    <x v="186"/>
    <s v="HI"/>
    <x v="5"/>
    <x v="17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5"/>
    <s v="UCAYAL"/>
    <s v="33031200"/>
    <s v="33031200"/>
    <x v="5"/>
    <s v="Grupo 1"/>
    <s v="S"/>
    <n v="0.24"/>
    <n v="0.23"/>
    <n v="29.908000000000001"/>
    <n v="112.476"/>
    <n v="142.38399999999999"/>
    <n v="0"/>
    <n v="693"/>
    <n v="0"/>
    <m/>
    <m/>
    <x v="0"/>
    <s v="UCAYAL33031200Grupo 1HI"/>
    <s v="Electro Ucayali S.A."/>
    <x v="4"/>
    <x v="4"/>
    <s v="C.H. CANUJA"/>
    <x v="132"/>
    <s v="HI"/>
    <x v="5"/>
    <x v="16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142.38399999999999"/>
    <n v="0.14238399999999998"/>
    <m/>
    <n v="0.02"/>
    <n v="1.9166666666666669E-2"/>
    <n v="0"/>
    <n v="2.8421709430404007E-14"/>
    <n v="25"/>
    <s v="BASE DE DATOS"/>
    <m/>
  </r>
  <r>
    <s v="24"/>
    <x v="5"/>
    <s v="UCAYAL"/>
    <s v="33031200"/>
    <s v="33031200"/>
    <x v="5"/>
    <s v="Grupo 2"/>
    <s v="S"/>
    <n v="0.13"/>
    <n v="0.12"/>
    <n v="0"/>
    <n v="0"/>
    <n v="0"/>
    <n v="0"/>
    <n v="0"/>
    <n v="0"/>
    <m/>
    <m/>
    <x v="0"/>
    <s v="UCAYAL33031200Grupo 2HI"/>
    <s v="Electro Ucayali S.A."/>
    <x v="4"/>
    <x v="4"/>
    <s v="C.H. CANUJA"/>
    <x v="132"/>
    <s v="HI"/>
    <x v="5"/>
    <x v="17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0"/>
    <n v="0"/>
    <m/>
    <n v="1.0833333333333334E-2"/>
    <n v="0.01"/>
    <n v="0"/>
    <n v="0"/>
    <n v="25"/>
    <s v="BASE DE DATOS"/>
    <m/>
  </r>
  <r>
    <s v="24"/>
    <x v="5"/>
    <s v="UCAYAL"/>
    <s v="33031200"/>
    <s v="33031200"/>
    <x v="5"/>
    <s v="Grupo 3"/>
    <s v="S"/>
    <n v="0.5"/>
    <n v="0.48"/>
    <n v="51.436999999999998"/>
    <n v="190.62899999999999"/>
    <n v="242.066"/>
    <n v="0"/>
    <n v="516"/>
    <n v="0"/>
    <m/>
    <m/>
    <x v="0"/>
    <s v="UCAYAL33031200Grupo 3HI"/>
    <s v="Electro Ucayali S.A."/>
    <x v="4"/>
    <x v="4"/>
    <s v="C.H. CANUJA"/>
    <x v="132"/>
    <s v="HI"/>
    <x v="5"/>
    <x v="176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242.066"/>
    <n v="0.242066"/>
    <m/>
    <n v="4.1666666666666664E-2"/>
    <n v="0.04"/>
    <n v="0"/>
    <n v="-2.8421709430404007E-14"/>
    <n v="25"/>
    <s v="BASE DE DATOS"/>
    <m/>
  </r>
  <r>
    <s v="24"/>
    <x v="5"/>
    <s v="UCAYAL"/>
    <s v="51027119"/>
    <s v="51027119"/>
    <x v="5"/>
    <s v="690 PANELES FOTOVOL"/>
    <s v="S"/>
    <n v="0.01"/>
    <n v="0.01"/>
    <n v="2.06"/>
    <n v="4.109"/>
    <n v="6.1689999999999996"/>
    <n v="0"/>
    <n v="720"/>
    <n v="0"/>
    <m/>
    <m/>
    <x v="0"/>
    <s v="UCAYAL51027119690 PANELES FOTOVOLHI"/>
    <s v="Electro Ucayali S.A."/>
    <x v="4"/>
    <x v="4"/>
    <s v="C. S. PURUS"/>
    <x v="133"/>
    <s v="FV"/>
    <x v="6"/>
    <x v="271"/>
    <x v="3"/>
    <s v="Instalado"/>
    <s v="Operativo"/>
    <s v="Distribuidora"/>
    <x v="0"/>
    <x v="1"/>
    <x v="1"/>
    <x v="0"/>
    <s v="Estatal"/>
    <s v="UCAYALI"/>
    <s v="UCAYALI"/>
    <s v="PURUS"/>
    <s v="PURUS"/>
    <n v="0"/>
    <x v="9"/>
    <n v="0"/>
    <x v="0"/>
    <x v="0"/>
    <x v="0"/>
    <s v="MWh"/>
    <n v="6.1689999999999996"/>
    <n v="6.169E-3"/>
    <m/>
    <n v="8.3333333333333339E-4"/>
    <n v="8.3333333333333339E-4"/>
    <n v="0"/>
    <n v="8.8817841970012523E-16"/>
    <n v="25"/>
    <s v="BASE DE DATOS"/>
    <m/>
  </r>
  <r>
    <s v="24"/>
    <x v="5"/>
    <s v="ELSE"/>
    <s v="33006600"/>
    <s v="33006600"/>
    <x v="5"/>
    <s v="Grupo 1"/>
    <s v="S"/>
    <n v="0.16"/>
    <n v="0.14000000000000001"/>
    <n v="17.347999999999999"/>
    <n v="65.921999999999997"/>
    <n v="83.27"/>
    <n v="43"/>
    <n v="677"/>
    <n v="0"/>
    <m/>
    <m/>
    <x v="0"/>
    <s v="ELSE33006600Grupo 1HI"/>
    <s v="Electro Sur Este S. A."/>
    <x v="3"/>
    <x v="3"/>
    <s v="C. H. Huancaray"/>
    <x v="125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83.27"/>
    <n v="8.3269999999999997E-2"/>
    <m/>
    <n v="1.3333333333333334E-2"/>
    <n v="1.1250000000000001E-2"/>
    <n v="0"/>
    <n v="0"/>
    <n v="24"/>
    <s v="BASE DE DATOS"/>
    <m/>
  </r>
  <r>
    <s v="24"/>
    <x v="5"/>
    <s v="ELSE"/>
    <s v="33006600"/>
    <s v="33006600"/>
    <x v="5"/>
    <s v="Grupo 2"/>
    <s v="S"/>
    <n v="0.42"/>
    <n v="0.42"/>
    <n v="55.834000000000003"/>
    <n v="212.17"/>
    <n v="268.005"/>
    <n v="38.75"/>
    <n v="680.5"/>
    <n v="0.75"/>
    <m/>
    <m/>
    <x v="0"/>
    <s v="ELSE33006600Grupo 2HI"/>
    <s v="Electro Sur Este S. A."/>
    <x v="3"/>
    <x v="3"/>
    <s v="C. H. Huancaray"/>
    <x v="125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268.005"/>
    <n v="0.26800499999999999"/>
    <m/>
    <n v="3.4999999999999996E-2"/>
    <n v="3.4999999999999996E-2"/>
    <n v="0"/>
    <n v="-9.9999999997635314E-4"/>
    <n v="24"/>
    <s v="BASE DE DATOS"/>
    <m/>
  </r>
  <r>
    <s v="24"/>
    <x v="5"/>
    <s v="ELSE"/>
    <s v="33007600"/>
    <s v="33007600"/>
    <x v="5"/>
    <s v="Grupo 1"/>
    <s v="S"/>
    <n v="0.96599999999999997"/>
    <n v="0.96"/>
    <n v="21.931999999999999"/>
    <n v="83.341999999999999"/>
    <n v="105.274"/>
    <n v="0"/>
    <n v="151"/>
    <n v="569"/>
    <m/>
    <m/>
    <x v="0"/>
    <s v="ELSE33007600Grupo 1HI"/>
    <s v="Electro Sur Este S. A."/>
    <x v="3"/>
    <x v="3"/>
    <s v="C. H. Chumbao"/>
    <x v="126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105.274"/>
    <n v="0.10527400000000001"/>
    <m/>
    <n v="8.0500000000000002E-2"/>
    <n v="0.08"/>
    <n v="0"/>
    <n v="0"/>
    <n v="24"/>
    <s v="BASE DE DATOS"/>
    <m/>
  </r>
  <r>
    <s v="24"/>
    <x v="5"/>
    <s v="ELSE"/>
    <s v="33007600"/>
    <s v="33007600"/>
    <x v="5"/>
    <s v="Grupo 2"/>
    <s v="S"/>
    <n v="0.96599999999999997"/>
    <n v="0.97"/>
    <n v="67.263999999999996"/>
    <n v="255.60300000000001"/>
    <n v="322.86700000000002"/>
    <n v="0"/>
    <n v="690"/>
    <n v="30"/>
    <m/>
    <m/>
    <x v="0"/>
    <s v="ELSE33007600Grupo 2HI"/>
    <s v="Electro Sur Este S. A."/>
    <x v="3"/>
    <x v="3"/>
    <s v="C. H. Chumbao"/>
    <x v="126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322.86700000000002"/>
    <n v="0.32286700000000002"/>
    <m/>
    <n v="8.0500000000000002E-2"/>
    <n v="8.0833333333333326E-2"/>
    <n v="0"/>
    <n v="0"/>
    <n v="24"/>
    <s v="BASE DE DATOS"/>
    <m/>
  </r>
  <r>
    <s v="24"/>
    <x v="5"/>
    <s v="ELSE"/>
    <s v="33008600"/>
    <s v="33008600"/>
    <x v="5"/>
    <s v="Grupo 1"/>
    <s v="S"/>
    <n v="0.59199999999999997"/>
    <n v="0.55000000000000004"/>
    <n v="81.786000000000001"/>
    <n v="310.786"/>
    <n v="392.572"/>
    <n v="4.5"/>
    <n v="712.75"/>
    <n v="2.75"/>
    <m/>
    <m/>
    <x v="0"/>
    <s v="ELSE33008600Grupo 1HI"/>
    <s v="Electro Sur Este S. A."/>
    <x v="3"/>
    <x v="3"/>
    <s v="C. H. Matará"/>
    <x v="127"/>
    <s v="HI"/>
    <x v="5"/>
    <x v="16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92.572"/>
    <n v="0.39257199999999998"/>
    <m/>
    <n v="4.9333333333333333E-2"/>
    <n v="4.5833333333333337E-2"/>
    <n v="0"/>
    <n v="0"/>
    <n v="24"/>
    <s v="BASE DE DATOS"/>
    <m/>
  </r>
  <r>
    <s v="24"/>
    <x v="5"/>
    <s v="ELSE"/>
    <s v="33008600"/>
    <s v="33008600"/>
    <x v="5"/>
    <s v="Grupo 2"/>
    <s v="S"/>
    <n v="0.59199999999999997"/>
    <n v="0.55000000000000004"/>
    <n v="82.713999999999999"/>
    <n v="314.31200000000001"/>
    <n v="397.02499999999998"/>
    <n v="0"/>
    <n v="718.25"/>
    <n v="1.75"/>
    <m/>
    <m/>
    <x v="0"/>
    <s v="ELSE33008600Grupo 2HI"/>
    <s v="Electro Sur Este S. A."/>
    <x v="3"/>
    <x v="3"/>
    <s v="C. H. Matará"/>
    <x v="127"/>
    <s v="HI"/>
    <x v="5"/>
    <x v="17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97.02499999999998"/>
    <n v="0.39702499999999996"/>
    <m/>
    <n v="4.9333333333333333E-2"/>
    <n v="4.5833333333333337E-2"/>
    <n v="0"/>
    <n v="1.0000000000331966E-3"/>
    <n v="24"/>
    <s v="BASE DE DATOS"/>
    <m/>
  </r>
  <r>
    <s v="24"/>
    <x v="5"/>
    <s v="ELSE"/>
    <s v="33008600"/>
    <s v="33008600"/>
    <x v="5"/>
    <s v="Grupo 3"/>
    <s v="S"/>
    <n v="0.42"/>
    <n v="0.42"/>
    <n v="58.31"/>
    <n v="221.577"/>
    <n v="279.88600000000002"/>
    <n v="5.75"/>
    <n v="713"/>
    <n v="1.25"/>
    <m/>
    <m/>
    <x v="0"/>
    <s v="ELSE33008600Grupo 3HI"/>
    <s v="Electro Sur Este S. A."/>
    <x v="3"/>
    <x v="3"/>
    <s v="C. H. Matará"/>
    <x v="127"/>
    <s v="HI"/>
    <x v="5"/>
    <x v="176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279.88600000000002"/>
    <n v="0.27988600000000002"/>
    <m/>
    <n v="3.4999999999999996E-2"/>
    <n v="3.4999999999999996E-2"/>
    <n v="0"/>
    <n v="9.9999999997635314E-4"/>
    <n v="24"/>
    <s v="BASE DE DATOS"/>
    <m/>
  </r>
  <r>
    <s v="24"/>
    <x v="5"/>
    <s v="ELSE"/>
    <s v="33009600"/>
    <s v="33009600"/>
    <x v="5"/>
    <s v="Francis I"/>
    <s v="S"/>
    <n v="0.2"/>
    <n v="0.2"/>
    <n v="27.933"/>
    <n v="106.14700000000001"/>
    <n v="134.08000000000001"/>
    <n v="0"/>
    <n v="717.25"/>
    <n v="2.75"/>
    <m/>
    <m/>
    <x v="0"/>
    <s v="ELSE33009600Francis IHI"/>
    <s v="Electro Sur Este S. A."/>
    <x v="3"/>
    <x v="3"/>
    <s v="C. H. Vilcabamba"/>
    <x v="128"/>
    <s v="HI"/>
    <x v="5"/>
    <x v="267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34.08000000000001"/>
    <n v="0.13408"/>
    <m/>
    <n v="1.6666666666666666E-2"/>
    <n v="1.6666666666666666E-2"/>
    <n v="0"/>
    <n v="0"/>
    <n v="24"/>
    <s v="BASE DE DATOS"/>
    <m/>
  </r>
  <r>
    <s v="24"/>
    <x v="5"/>
    <s v="ELSE"/>
    <s v="33009600"/>
    <s v="33009600"/>
    <x v="5"/>
    <s v="Francis II"/>
    <s v="S"/>
    <n v="0.2"/>
    <n v="0.2"/>
    <n v="27.710999999999999"/>
    <n v="105.301"/>
    <n v="133.012"/>
    <n v="0"/>
    <n v="717.25"/>
    <n v="2.75"/>
    <m/>
    <m/>
    <x v="0"/>
    <s v="ELSE33009600Francis IIHI"/>
    <s v="Electro Sur Este S. A."/>
    <x v="3"/>
    <x v="3"/>
    <s v="C. H. Vilcabamba"/>
    <x v="128"/>
    <s v="HI"/>
    <x v="5"/>
    <x v="268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33.012"/>
    <n v="0.13301199999999999"/>
    <m/>
    <n v="1.6666666666666666E-2"/>
    <n v="1.6666666666666666E-2"/>
    <n v="0"/>
    <n v="0"/>
    <n v="24"/>
    <s v="BASE DE DATOS"/>
    <m/>
  </r>
  <r>
    <s v="24"/>
    <x v="5"/>
    <s v="ELSE"/>
    <s v="33010600"/>
    <s v="33010600"/>
    <x v="5"/>
    <s v="Pelton"/>
    <s v="S"/>
    <n v="1.6"/>
    <n v="1.5"/>
    <n v="3.22"/>
    <n v="12.236000000000001"/>
    <n v="15.455"/>
    <n v="0"/>
    <n v="32.549999999999997"/>
    <n v="687.45"/>
    <m/>
    <m/>
    <x v="0"/>
    <s v="ELSE33010600PeltonHI"/>
    <s v="Electro Sur Este S. A."/>
    <x v="3"/>
    <x v="3"/>
    <s v="C. H. Mancahuara"/>
    <x v="129"/>
    <s v="HI"/>
    <x v="5"/>
    <x v="269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15.455"/>
    <n v="1.5455E-2"/>
    <m/>
    <n v="0.13333333333333333"/>
    <n v="0.125"/>
    <n v="0"/>
    <n v="1.0000000000012221E-3"/>
    <n v="24"/>
    <s v="BASE DE DATOS"/>
    <m/>
  </r>
  <r>
    <s v="24"/>
    <x v="5"/>
    <s v="ELSE"/>
    <s v="33010600"/>
    <s v="33010600"/>
    <x v="5"/>
    <s v="Pelton 2"/>
    <s v="S"/>
    <n v="1.6"/>
    <n v="1.5"/>
    <n v="180.63"/>
    <n v="686.39300000000003"/>
    <n v="867.02300000000002"/>
    <n v="0"/>
    <n v="719.55"/>
    <n v="0.45"/>
    <m/>
    <m/>
    <x v="0"/>
    <s v="ELSE33010600Pelton 2HI"/>
    <s v="Electro Sur Este S. A."/>
    <x v="3"/>
    <x v="3"/>
    <s v="C. H. Mancahuara"/>
    <x v="129"/>
    <s v="HI"/>
    <x v="5"/>
    <x v="270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867.02300000000002"/>
    <n v="0.86702299999999999"/>
    <m/>
    <n v="0.13333333333333333"/>
    <n v="0.125"/>
    <n v="0"/>
    <n v="0"/>
    <n v="24"/>
    <s v="BASE DE DATOS"/>
    <m/>
  </r>
  <r>
    <s v="24"/>
    <x v="5"/>
    <s v="ELSE"/>
    <s v="00400000"/>
    <s v="00400000"/>
    <x v="5"/>
    <s v="Grupo 1"/>
    <s v="S"/>
    <n v="0.312"/>
    <n v="0.28999999999999998"/>
    <n v="42.267000000000003"/>
    <n v="160.61500000000001"/>
    <n v="202.88200000000001"/>
    <n v="19"/>
    <n v="700.75"/>
    <n v="0.25"/>
    <m/>
    <m/>
    <x v="0"/>
    <s v="ELSE00400000Grupo 1HI"/>
    <s v="Electro Sur Este S. A."/>
    <x v="3"/>
    <x v="3"/>
    <s v="C. H. Hercca"/>
    <x v="130"/>
    <s v="HI"/>
    <x v="5"/>
    <x v="16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02.88200000000001"/>
    <n v="0.20288200000000001"/>
    <m/>
    <n v="2.5999999999999999E-2"/>
    <n v="2.4166666666666666E-2"/>
    <n v="0"/>
    <n v="0"/>
    <n v="24"/>
    <s v="BASE DE DATOS"/>
    <m/>
  </r>
  <r>
    <s v="24"/>
    <x v="5"/>
    <s v="ELSE"/>
    <s v="00400000"/>
    <s v="00400000"/>
    <x v="5"/>
    <s v="Grupo 2"/>
    <s v="S"/>
    <n v="0.312"/>
    <n v="0.28999999999999998"/>
    <n v="42.374000000000002"/>
    <n v="161.02099999999999"/>
    <n v="203.39500000000001"/>
    <n v="19.25"/>
    <n v="700.25"/>
    <n v="0.5"/>
    <m/>
    <m/>
    <x v="0"/>
    <s v="ELSE00400000Grupo 2HI"/>
    <s v="Electro Sur Este S. A."/>
    <x v="3"/>
    <x v="3"/>
    <s v="C. H. Hercca"/>
    <x v="130"/>
    <s v="HI"/>
    <x v="5"/>
    <x v="17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03.39500000000001"/>
    <n v="0.20339500000000002"/>
    <m/>
    <n v="2.5999999999999999E-2"/>
    <n v="2.4166666666666666E-2"/>
    <n v="0"/>
    <n v="-2.8421709430404007E-14"/>
    <n v="24"/>
    <s v="BASE DE DATOS"/>
    <m/>
  </r>
  <r>
    <s v="24"/>
    <x v="5"/>
    <s v="ELSE"/>
    <s v="00400000"/>
    <s v="00400000"/>
    <x v="5"/>
    <s v="Grupo 3"/>
    <s v="S"/>
    <n v="0.41599999999999998"/>
    <n v="0.41"/>
    <n v="61.137999999999998"/>
    <n v="232.32400000000001"/>
    <n v="293.46199999999999"/>
    <n v="19"/>
    <n v="700"/>
    <n v="1"/>
    <m/>
    <m/>
    <x v="0"/>
    <s v="ELSE00400000Grupo 3HI"/>
    <s v="Electro Sur Este S. A."/>
    <x v="3"/>
    <x v="3"/>
    <s v="C. H. Hercca"/>
    <x v="130"/>
    <s v="HI"/>
    <x v="5"/>
    <x v="176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93.46199999999999"/>
    <n v="0.293462"/>
    <m/>
    <n v="3.4666666666666665E-2"/>
    <n v="3.4166666666666665E-2"/>
    <n v="0"/>
    <n v="0"/>
    <n v="24"/>
    <s v="BASE DE DATOS"/>
    <m/>
  </r>
  <r>
    <s v="24"/>
    <x v="5"/>
    <s v="ELSE"/>
    <s v="51013098"/>
    <s v="51013098"/>
    <x v="5"/>
    <s v="Grupo 1"/>
    <s v="S"/>
    <n v="0.5"/>
    <n v="0.5"/>
    <n v="63.475000000000001"/>
    <n v="241.20599999999999"/>
    <n v="304.68200000000002"/>
    <n v="35.75"/>
    <n v="683.95"/>
    <n v="0.3"/>
    <m/>
    <m/>
    <x v="0"/>
    <s v="ELSE51013098Grupo 1HI"/>
    <s v="Electro Sur Este S. A."/>
    <x v="3"/>
    <x v="3"/>
    <s v="C. H. Chuyapi"/>
    <x v="131"/>
    <s v="HI"/>
    <x v="5"/>
    <x v="16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304.68200000000002"/>
    <n v="0.30468200000000001"/>
    <m/>
    <n v="4.1666666666666664E-2"/>
    <n v="4.1666666666666664E-2"/>
    <n v="0"/>
    <n v="-1.0000000000331966E-3"/>
    <n v="24"/>
    <s v="BASE DE DATOS"/>
    <m/>
  </r>
  <r>
    <s v="24"/>
    <x v="5"/>
    <s v="ELSE"/>
    <s v="51013098"/>
    <s v="51013098"/>
    <x v="5"/>
    <s v="Grupo 2"/>
    <s v="S"/>
    <n v="0.5"/>
    <n v="0.5"/>
    <n v="64.013999999999996"/>
    <n v="243.25399999999999"/>
    <n v="307.26799999999997"/>
    <n v="27"/>
    <n v="668.55"/>
    <n v="24.45"/>
    <m/>
    <m/>
    <x v="0"/>
    <s v="ELSE51013098Grupo 2HI"/>
    <s v="Electro Sur Este S. A."/>
    <x v="3"/>
    <x v="3"/>
    <s v="C. H. Chuyapi"/>
    <x v="131"/>
    <s v="HI"/>
    <x v="5"/>
    <x v="17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307.26799999999997"/>
    <n v="0.30726799999999999"/>
    <m/>
    <n v="4.1666666666666664E-2"/>
    <n v="4.1666666666666664E-2"/>
    <n v="0"/>
    <n v="0"/>
    <n v="24"/>
    <s v="BASE DE DATOS"/>
    <m/>
  </r>
  <r>
    <s v="24"/>
    <x v="5"/>
    <s v="ELSE"/>
    <s v="51013098"/>
    <s v="51013098"/>
    <x v="5"/>
    <s v="Grupo 3"/>
    <s v="S"/>
    <n v="0.5"/>
    <n v="0.4"/>
    <n v="33.098999999999997"/>
    <n v="125.777"/>
    <n v="158.876"/>
    <n v="13.45"/>
    <n v="647.4"/>
    <n v="59.15"/>
    <m/>
    <m/>
    <x v="0"/>
    <s v="ELSE51013098Grupo 3HI"/>
    <s v="Electro Sur Este S. A."/>
    <x v="3"/>
    <x v="3"/>
    <s v="C. H. Chuyapi"/>
    <x v="131"/>
    <s v="HI"/>
    <x v="5"/>
    <x v="176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158.876"/>
    <n v="0.15887600000000002"/>
    <m/>
    <n v="4.1666666666666664E-2"/>
    <n v="3.3333333333333333E-2"/>
    <n v="0"/>
    <n v="0"/>
    <n v="24"/>
    <s v="BASE DE DATOS"/>
    <m/>
  </r>
  <r>
    <s v="24"/>
    <x v="5"/>
    <s v="ELC"/>
    <s v="31007793"/>
    <s v="31007793"/>
    <x v="5"/>
    <s v="G-1"/>
    <s v="S"/>
    <n v="0.63"/>
    <n v="0.56100000000000005"/>
    <n v="25.625"/>
    <n v="93.602000000000004"/>
    <n v="119.227"/>
    <n v="0"/>
    <n v="582.83000000000004"/>
    <n v="0"/>
    <m/>
    <m/>
    <x v="0"/>
    <s v="ELC31007793G-1HI"/>
    <s v="Electro Centro S. A."/>
    <x v="5"/>
    <x v="5"/>
    <s v="C. H. Pichanaki"/>
    <x v="134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119.227"/>
    <n v="0.119227"/>
    <m/>
    <n v="5.2499999999999998E-2"/>
    <n v="4.6750000000000007E-2"/>
    <n v="0"/>
    <n v="0"/>
    <n v="27"/>
    <s v="BASE DE DATOS"/>
    <m/>
  </r>
  <r>
    <s v="24"/>
    <x v="5"/>
    <s v="ELC"/>
    <s v="31007793"/>
    <s v="31007793"/>
    <x v="5"/>
    <s v="G-2"/>
    <s v="S"/>
    <n v="0.63"/>
    <n v="0.56100000000000005"/>
    <n v="50.978000000000002"/>
    <n v="193.82599999999999"/>
    <n v="244.804"/>
    <n v="0"/>
    <n v="713.73"/>
    <n v="0"/>
    <m/>
    <m/>
    <x v="0"/>
    <s v="ELC31007793G-2HI"/>
    <s v="Electro Centro S. A."/>
    <x v="5"/>
    <x v="5"/>
    <s v="C. H. Pichanaki"/>
    <x v="134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244.804"/>
    <n v="0.24480399999999999"/>
    <m/>
    <n v="5.2499999999999998E-2"/>
    <n v="4.6750000000000007E-2"/>
    <n v="0"/>
    <n v="0"/>
    <n v="27"/>
    <s v="BASE DE DATOS"/>
    <m/>
  </r>
  <r>
    <s v="24"/>
    <x v="5"/>
    <s v="ELC"/>
    <s v="31007893"/>
    <s v="31007893"/>
    <x v="5"/>
    <s v="G-1"/>
    <s v="S"/>
    <n v="0.52"/>
    <n v="0.46"/>
    <n v="0"/>
    <n v="0"/>
    <n v="0"/>
    <n v="0"/>
    <n v="0"/>
    <n v="0"/>
    <m/>
    <m/>
    <x v="0"/>
    <s v="ELC31007893G-1HI"/>
    <s v="Electro Centro S. A."/>
    <x v="5"/>
    <x v="5"/>
    <s v="C. H. Quicapata"/>
    <x v="135"/>
    <s v="HI"/>
    <x v="5"/>
    <x v="28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0"/>
    <n v="0"/>
    <m/>
    <n v="4.3333333333333335E-2"/>
    <n v="3.8333333333333337E-2"/>
    <n v="0"/>
    <n v="0"/>
    <n v="27"/>
    <s v="BASE DE DATOS"/>
    <m/>
  </r>
  <r>
    <s v="24"/>
    <x v="5"/>
    <s v="ELC"/>
    <s v="31007893"/>
    <s v="31007893"/>
    <x v="5"/>
    <s v="G-2"/>
    <s v="S"/>
    <n v="0.52"/>
    <n v="0.46"/>
    <n v="61.026000000000003"/>
    <n v="229.75"/>
    <n v="290.77600000000001"/>
    <n v="0"/>
    <n v="717.95"/>
    <n v="0"/>
    <m/>
    <m/>
    <x v="0"/>
    <s v="ELC31007893G-2HI"/>
    <s v="Electro Centro S. A."/>
    <x v="5"/>
    <x v="5"/>
    <s v="C. H. Quicapata"/>
    <x v="135"/>
    <s v="HI"/>
    <x v="5"/>
    <x v="29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290.77600000000001"/>
    <n v="0.29077600000000003"/>
    <m/>
    <n v="4.3333333333333335E-2"/>
    <n v="3.8333333333333337E-2"/>
    <n v="0"/>
    <n v="0"/>
    <n v="27"/>
    <s v="BASE DE DATOS"/>
    <m/>
  </r>
  <r>
    <s v="24"/>
    <x v="5"/>
    <s v="ELC"/>
    <s v="31007993"/>
    <s v="31007993"/>
    <x v="5"/>
    <s v="G-1"/>
    <s v="S"/>
    <n v="0.25"/>
    <n v="0.25"/>
    <n v="13.491"/>
    <n v="49.921999999999997"/>
    <n v="63.412999999999997"/>
    <n v="0"/>
    <n v="701.17"/>
    <n v="0"/>
    <m/>
    <m/>
    <x v="0"/>
    <s v="ELC31007993G-1HI"/>
    <s v="Electro Centro S. A."/>
    <x v="5"/>
    <x v="5"/>
    <s v="C. H. Chamisería"/>
    <x v="136"/>
    <s v="HI"/>
    <x v="5"/>
    <x v="28"/>
    <x v="2"/>
    <s v="Instalado"/>
    <s v="Operativo"/>
    <s v="Distribuidora"/>
    <x v="0"/>
    <x v="0"/>
    <x v="1"/>
    <x v="0"/>
    <s v="Estatal"/>
    <s v="JUNIN"/>
    <s v="JUNIN"/>
    <s v="HUANCAYO "/>
    <s v="EL TAMBO"/>
    <n v="0"/>
    <x v="8"/>
    <n v="0"/>
    <x v="0"/>
    <x v="0"/>
    <x v="0"/>
    <s v="MWh"/>
    <n v="63.412999999999997"/>
    <n v="6.3412999999999997E-2"/>
    <m/>
    <n v="2.0833333333333332E-2"/>
    <n v="2.0833333333333332E-2"/>
    <n v="0"/>
    <n v="0"/>
    <n v="27"/>
    <s v="BASE DE DATOS"/>
    <m/>
  </r>
  <r>
    <s v="24"/>
    <x v="5"/>
    <s v="ELC"/>
    <s v="31008493"/>
    <s v="31008493"/>
    <x v="5"/>
    <s v="G-1"/>
    <s v="S"/>
    <n v="1.92"/>
    <n v="1.675"/>
    <n v="104.72199999999999"/>
    <n v="391.46800000000002"/>
    <n v="496.19"/>
    <n v="0"/>
    <n v="718.52"/>
    <n v="0"/>
    <m/>
    <m/>
    <x v="0"/>
    <s v="ELC31008493G-1HI"/>
    <s v="Electro Centro S. A."/>
    <x v="5"/>
    <x v="5"/>
    <s v="C. H. Sicaya Huarisca"/>
    <x v="137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496.19"/>
    <n v="0.49619000000000002"/>
    <m/>
    <n v="0.16"/>
    <n v="0.13958333333333334"/>
    <n v="0"/>
    <n v="0"/>
    <n v="27"/>
    <s v="BASE DE DATOS"/>
    <m/>
  </r>
  <r>
    <s v="24"/>
    <x v="5"/>
    <s v="ELC"/>
    <s v="31008493"/>
    <s v="31008493"/>
    <x v="5"/>
    <s v="G-2"/>
    <s v="S"/>
    <n v="1.92"/>
    <n v="1.675"/>
    <n v="109.27800000000001"/>
    <n v="404.029"/>
    <n v="513.30700000000002"/>
    <n v="0"/>
    <n v="707.15"/>
    <n v="0"/>
    <m/>
    <m/>
    <x v="0"/>
    <s v="ELC31008493G-2HI"/>
    <s v="Electro Centro S. A."/>
    <x v="5"/>
    <x v="5"/>
    <s v="C. H. Sicaya Huarisca"/>
    <x v="137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513.30700000000002"/>
    <n v="0.51330700000000007"/>
    <m/>
    <n v="0.16"/>
    <n v="0.13958333333333334"/>
    <n v="0"/>
    <n v="0"/>
    <n v="27"/>
    <s v="BASE DE DATOS"/>
    <m/>
  </r>
  <r>
    <s v="24"/>
    <x v="5"/>
    <s v="ELC"/>
    <s v="31008893"/>
    <s v="31008893"/>
    <x v="5"/>
    <s v="G-1"/>
    <s v="S"/>
    <n v="1.46"/>
    <n v="1.34"/>
    <n v="96.363"/>
    <n v="364.327"/>
    <n v="460.69"/>
    <n v="0"/>
    <n v="718.3"/>
    <n v="0"/>
    <m/>
    <m/>
    <x v="0"/>
    <s v="ELC31008893G-1HI"/>
    <s v="Electro Centro S. A."/>
    <x v="5"/>
    <x v="5"/>
    <s v="C. H. Ingenio"/>
    <x v="138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INGENIO"/>
    <n v="0"/>
    <x v="8"/>
    <n v="0"/>
    <x v="0"/>
    <x v="0"/>
    <x v="0"/>
    <s v="MWh"/>
    <n v="460.69"/>
    <n v="0.46068999999999999"/>
    <m/>
    <n v="0.12166666666666666"/>
    <n v="0.11166666666666668"/>
    <n v="0"/>
    <n v="0"/>
    <n v="27"/>
    <s v="BASE DE DATOS"/>
    <m/>
  </r>
  <r>
    <s v="24"/>
    <x v="5"/>
    <s v="ELC"/>
    <s v="31009293"/>
    <s v="31009293"/>
    <x v="5"/>
    <s v="G-1"/>
    <s v="S"/>
    <n v="0.32"/>
    <n v="0.32"/>
    <n v="37.228000000000002"/>
    <n v="138.035"/>
    <n v="175.26300000000001"/>
    <n v="0"/>
    <n v="706"/>
    <n v="0"/>
    <m/>
    <m/>
    <x v="0"/>
    <s v="ELC31009293G-1HI"/>
    <s v="Electro Centro S. A."/>
    <x v="5"/>
    <x v="5"/>
    <s v="C. H. Chanchamayo"/>
    <x v="139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175.26300000000001"/>
    <n v="0.175263"/>
    <m/>
    <n v="2.6666666666666668E-2"/>
    <n v="2.6666666666666668E-2"/>
    <n v="0"/>
    <n v="0"/>
    <n v="27"/>
    <s v="BASE DE DATOS"/>
    <m/>
  </r>
  <r>
    <s v="24"/>
    <x v="5"/>
    <s v="ELC"/>
    <s v="31009693"/>
    <s v="31009693"/>
    <x v="5"/>
    <s v="G-1"/>
    <s v="S"/>
    <n v="0.35"/>
    <n v="0.27500000000000002"/>
    <n v="0"/>
    <n v="0"/>
    <n v="0"/>
    <n v="0"/>
    <n v="0"/>
    <n v="0"/>
    <m/>
    <m/>
    <x v="0"/>
    <s v="ELC31009693G-1HI"/>
    <s v="Electro Centro S. A."/>
    <x v="5"/>
    <x v="5"/>
    <s v="C. H. Concepcion"/>
    <x v="140"/>
    <s v="HI"/>
    <x v="5"/>
    <x v="28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0"/>
    <n v="0"/>
    <m/>
    <n v="2.9166666666666664E-2"/>
    <n v="2.2916666666666669E-2"/>
    <n v="0"/>
    <n v="0"/>
    <n v="27"/>
    <s v="BASE DE DATOS"/>
    <m/>
  </r>
  <r>
    <s v="24"/>
    <x v="5"/>
    <s v="ELC"/>
    <s v="31009693"/>
    <s v="31009693"/>
    <x v="5"/>
    <s v="G-2"/>
    <s v="S"/>
    <n v="0.35"/>
    <n v="0.27500000000000002"/>
    <n v="0"/>
    <n v="0"/>
    <n v="0"/>
    <n v="0"/>
    <n v="0"/>
    <n v="0"/>
    <m/>
    <m/>
    <x v="0"/>
    <s v="ELC31009693G-2HI"/>
    <s v="Electro Centro S. A."/>
    <x v="5"/>
    <x v="5"/>
    <s v="C. H. Concepcion"/>
    <x v="140"/>
    <s v="HI"/>
    <x v="5"/>
    <x v="29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0"/>
    <n v="0"/>
    <m/>
    <n v="2.9166666666666664E-2"/>
    <n v="2.2916666666666669E-2"/>
    <n v="0"/>
    <n v="0"/>
    <n v="27"/>
    <s v="BASE DE DATOS"/>
    <m/>
  </r>
  <r>
    <s v="24"/>
    <x v="5"/>
    <s v="ELC"/>
    <s v="31036294"/>
    <s v="31036294"/>
    <x v="5"/>
    <s v="G-1"/>
    <s v="S"/>
    <n v="0.45"/>
    <n v="0.45"/>
    <n v="40.453000000000003"/>
    <n v="150.91399999999999"/>
    <n v="191.36699999999999"/>
    <n v="0"/>
    <n v="708.27"/>
    <n v="0"/>
    <m/>
    <m/>
    <x v="0"/>
    <s v="ELC31036294G-1HI"/>
    <s v="Electro Centro S. A."/>
    <x v="5"/>
    <x v="5"/>
    <s v="C. H. Machu"/>
    <x v="141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191.36699999999999"/>
    <n v="0.19136699999999998"/>
    <m/>
    <n v="3.7499999999999999E-2"/>
    <n v="3.7499999999999999E-2"/>
    <n v="0"/>
    <n v="0"/>
    <n v="27"/>
    <s v="BASE DE DATOS"/>
    <m/>
  </r>
  <r>
    <s v="24"/>
    <x v="5"/>
    <s v="ELC"/>
    <s v="31036294"/>
    <s v="31036294"/>
    <x v="5"/>
    <s v="G-2"/>
    <s v="S"/>
    <n v="0.45"/>
    <n v="0.45"/>
    <n v="38.463999999999999"/>
    <n v="144.977"/>
    <n v="183.441"/>
    <n v="0"/>
    <n v="665.83"/>
    <n v="0"/>
    <m/>
    <m/>
    <x v="0"/>
    <s v="ELC31036294G-2HI"/>
    <s v="Electro Centro S. A."/>
    <x v="5"/>
    <x v="5"/>
    <s v="C. H. Machu"/>
    <x v="141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183.441"/>
    <n v="0.18344099999999999"/>
    <m/>
    <n v="3.7499999999999999E-2"/>
    <n v="3.7499999999999999E-2"/>
    <n v="0"/>
    <n v="0"/>
    <n v="27"/>
    <s v="BASE DE DATOS"/>
    <m/>
  </r>
  <r>
    <s v="24"/>
    <x v="5"/>
    <s v="ELC"/>
    <s v="31036394"/>
    <s v="31036394"/>
    <x v="5"/>
    <s v="G-1"/>
    <s v="N"/>
    <n v="0.43"/>
    <n v="0"/>
    <n v="0"/>
    <n v="0"/>
    <n v="0"/>
    <n v="0"/>
    <n v="0"/>
    <n v="0"/>
    <m/>
    <m/>
    <x v="1"/>
    <s v="ELC31036394G-1HI"/>
    <s v="Electro Centro S. A."/>
    <x v="5"/>
    <x v="5"/>
    <s v="C. H. Pozuzo"/>
    <x v="142"/>
    <s v="HI"/>
    <x v="5"/>
    <x v="28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5"/>
    <s v="ELC"/>
    <s v="31036394"/>
    <s v="31036394"/>
    <x v="5"/>
    <s v="G-2"/>
    <s v="N"/>
    <n v="0.43"/>
    <n v="0"/>
    <n v="0"/>
    <n v="0"/>
    <n v="0"/>
    <n v="0"/>
    <n v="0"/>
    <n v="0"/>
    <m/>
    <m/>
    <x v="1"/>
    <s v="ELC31036394G-2HI"/>
    <s v="Electro Centro S. A."/>
    <x v="5"/>
    <x v="5"/>
    <s v="C. H. Pozuzo"/>
    <x v="142"/>
    <s v="HI"/>
    <x v="5"/>
    <x v="29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5"/>
    <s v="ELC"/>
    <s v="41109600"/>
    <s v="41109600"/>
    <x v="5"/>
    <s v="G-1"/>
    <s v="S"/>
    <n v="0.06"/>
    <n v="3.5000000000000003E-2"/>
    <n v="0"/>
    <n v="0"/>
    <n v="0"/>
    <n v="0"/>
    <n v="0"/>
    <n v="0"/>
    <m/>
    <m/>
    <x v="1"/>
    <s v="ELC41109600G-1HI"/>
    <s v="Electro Centro S. A."/>
    <x v="5"/>
    <x v="5"/>
    <s v="C. H. Acombabilla"/>
    <x v="143"/>
    <s v="HI"/>
    <x v="5"/>
    <x v="28"/>
    <x v="2"/>
    <s v="Instalado"/>
    <s v="Operativo"/>
    <s v="Distribuidora"/>
    <x v="0"/>
    <x v="1"/>
    <x v="1"/>
    <x v="0"/>
    <s v="Estatal"/>
    <s v="HUANCAVELICA"/>
    <s v="HUANCAVELICA"/>
    <s v="TAYACAJA"/>
    <s v="ACOBAMBILLA"/>
    <n v="0"/>
    <x v="8"/>
    <n v="0"/>
    <x v="0"/>
    <x v="0"/>
    <x v="0"/>
    <s v="MWh"/>
    <n v="0"/>
    <n v="0"/>
    <m/>
    <n v="5.0000000000000001E-3"/>
    <n v="2.9166666666666668E-3"/>
    <n v="0"/>
    <n v="0"/>
    <n v="27"/>
    <s v="BASE DE DATOS"/>
    <m/>
  </r>
  <r>
    <s v="24"/>
    <x v="5"/>
    <s v="ELC"/>
    <s v="41114801"/>
    <s v="41114801"/>
    <x v="5"/>
    <s v="G-1"/>
    <s v="S"/>
    <n v="0.09"/>
    <n v="5.7000000000000002E-2"/>
    <n v="11.856"/>
    <n v="45.064"/>
    <n v="56.92"/>
    <n v="0"/>
    <n v="708.45"/>
    <n v="0"/>
    <m/>
    <m/>
    <x v="0"/>
    <s v="ELC41114801G-1HI"/>
    <s v="Electro Centro S. A."/>
    <x v="5"/>
    <x v="5"/>
    <s v="C. H. San Balvín"/>
    <x v="144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6.92"/>
    <n v="5.6919999999999998E-2"/>
    <m/>
    <n v="7.4999999999999997E-3"/>
    <n v="4.7499999999999999E-3"/>
    <n v="0"/>
    <n v="0"/>
    <n v="27"/>
    <s v="BASE DE DATOS"/>
    <m/>
  </r>
  <r>
    <s v="24"/>
    <x v="5"/>
    <s v="ELC"/>
    <s v="41114801"/>
    <s v="41114801"/>
    <x v="5"/>
    <s v="G-2"/>
    <s v="S"/>
    <n v="0.09"/>
    <n v="5.7000000000000002E-2"/>
    <n v="11.898999999999999"/>
    <n v="45.011000000000003"/>
    <n v="56.91"/>
    <n v="0"/>
    <n v="716.88"/>
    <n v="0"/>
    <m/>
    <m/>
    <x v="0"/>
    <s v="ELC41114801G-2HI"/>
    <s v="Electro Centro S. A."/>
    <x v="5"/>
    <x v="5"/>
    <s v="C. H. San Balvín"/>
    <x v="144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6.91"/>
    <n v="5.6909999999999995E-2"/>
    <m/>
    <n v="7.4999999999999997E-3"/>
    <n v="4.7499999999999999E-3"/>
    <n v="0"/>
    <n v="7.1054273576010019E-15"/>
    <n v="27"/>
    <s v="BASE DE DATOS"/>
    <m/>
  </r>
  <r>
    <s v="24"/>
    <x v="5"/>
    <s v="ELC"/>
    <s v="41114801"/>
    <s v="41114801"/>
    <x v="5"/>
    <s v="G-3"/>
    <s v="S"/>
    <n v="0.1"/>
    <n v="9.8000000000000004E-2"/>
    <n v="1.1639999999999999"/>
    <n v="4.2859999999999996"/>
    <n v="5.45"/>
    <n v="0"/>
    <n v="70.42"/>
    <n v="0"/>
    <m/>
    <m/>
    <x v="0"/>
    <s v="ELC41114801G-3HI"/>
    <s v="Electro Centro S. A."/>
    <x v="5"/>
    <x v="5"/>
    <s v="C. H. San Balvín"/>
    <x v="144"/>
    <s v="HI"/>
    <x v="5"/>
    <x v="30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.45"/>
    <n v="5.45E-3"/>
    <m/>
    <n v="8.3333333333333332E-3"/>
    <n v="8.1666666666666676E-3"/>
    <n v="0"/>
    <n v="-8.8817841970012523E-16"/>
    <n v="27"/>
    <s v="BASE DE DATOS"/>
    <m/>
  </r>
  <r>
    <s v="24"/>
    <x v="5"/>
    <s v="ELC"/>
    <s v="51000996"/>
    <s v="51000996"/>
    <x v="5"/>
    <s v="G-1"/>
    <s v="S"/>
    <n v="0.85"/>
    <n v="0.79"/>
    <n v="55.465000000000003"/>
    <n v="212.827"/>
    <n v="268.29199999999997"/>
    <n v="0"/>
    <n v="705.38"/>
    <n v="0"/>
    <m/>
    <m/>
    <x v="0"/>
    <s v="ELC51000996G-1HI"/>
    <s v="Electro Centro S. A."/>
    <x v="5"/>
    <x v="5"/>
    <s v="C. H. Llusita"/>
    <x v="145"/>
    <s v="HI"/>
    <x v="5"/>
    <x v="28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268.29199999999997"/>
    <n v="0.26829199999999997"/>
    <m/>
    <n v="7.0833333333333331E-2"/>
    <n v="6.5833333333333341E-2"/>
    <n v="0"/>
    <n v="5.6843418860808015E-14"/>
    <n v="27"/>
    <s v="BASE DE DATOS"/>
    <m/>
  </r>
  <r>
    <s v="24"/>
    <x v="5"/>
    <s v="ELC"/>
    <s v="51000996"/>
    <s v="51000996"/>
    <x v="5"/>
    <s v="G-2"/>
    <s v="S"/>
    <n v="0.85"/>
    <n v="0.79"/>
    <n v="21.207000000000001"/>
    <n v="82.453000000000003"/>
    <n v="103.66"/>
    <n v="0"/>
    <n v="415.52"/>
    <n v="0"/>
    <m/>
    <m/>
    <x v="0"/>
    <s v="ELC51000996G-2HI"/>
    <s v="Electro Centro S. A."/>
    <x v="5"/>
    <x v="5"/>
    <s v="C. H. Llusita"/>
    <x v="145"/>
    <s v="HI"/>
    <x v="5"/>
    <x v="29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103.66"/>
    <n v="0.10366"/>
    <m/>
    <n v="7.0833333333333331E-2"/>
    <n v="6.5833333333333341E-2"/>
    <n v="0"/>
    <n v="0"/>
    <n v="27"/>
    <s v="BASE DE DATOS"/>
    <m/>
  </r>
  <r>
    <s v="24"/>
    <x v="5"/>
    <s v="ELC"/>
    <s v="51010097"/>
    <s v="51010097"/>
    <x v="5"/>
    <s v="G-1"/>
    <s v="S"/>
    <n v="1.6"/>
    <n v="1.6"/>
    <n v="228.76"/>
    <n v="865.08"/>
    <n v="1093.8399999999999"/>
    <n v="0"/>
    <n v="719.56"/>
    <n v="0"/>
    <m/>
    <m/>
    <x v="0"/>
    <s v="ELC51010097G-1HI"/>
    <s v="Electro Centro S. A."/>
    <x v="5"/>
    <x v="5"/>
    <s v="C. H. Chalhuamayo"/>
    <x v="146"/>
    <s v="HI"/>
    <x v="5"/>
    <x v="28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093.8399999999999"/>
    <n v="1.0938399999999999"/>
    <m/>
    <n v="0.13333333333333333"/>
    <n v="0.13333333333333333"/>
    <n v="0"/>
    <n v="2.2737367544323206E-13"/>
    <n v="27"/>
    <s v="BASE DE DATOS"/>
    <m/>
  </r>
  <r>
    <s v="24"/>
    <x v="5"/>
    <s v="ELC"/>
    <s v="51010097"/>
    <s v="51010097"/>
    <x v="5"/>
    <s v="G-2"/>
    <s v="S"/>
    <n v="1.6"/>
    <n v="1.6"/>
    <n v="226.041"/>
    <n v="860.68499999999995"/>
    <n v="1086.7260000000001"/>
    <n v="0"/>
    <n v="718.73"/>
    <n v="0"/>
    <m/>
    <m/>
    <x v="0"/>
    <s v="ELC51010097G-2HI"/>
    <s v="Electro Centro S. A."/>
    <x v="5"/>
    <x v="5"/>
    <s v="C. H. Chalhuamayo"/>
    <x v="146"/>
    <s v="HI"/>
    <x v="5"/>
    <x v="29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086.7260000000001"/>
    <n v="1.0867260000000001"/>
    <m/>
    <n v="0.13333333333333333"/>
    <n v="0.13333333333333333"/>
    <n v="0"/>
    <n v="-2.2737367544323206E-13"/>
    <n v="27"/>
    <s v="BASE DE DATOS"/>
    <m/>
  </r>
  <r>
    <s v="24"/>
    <x v="5"/>
    <s v="ELC"/>
    <s v="51010097"/>
    <s v="51010097"/>
    <x v="5"/>
    <s v="G-3"/>
    <s v="S"/>
    <n v="2"/>
    <n v="2"/>
    <n v="271.77300000000002"/>
    <n v="1023.074"/>
    <n v="1294.847"/>
    <n v="0"/>
    <n v="715.22"/>
    <n v="0"/>
    <m/>
    <m/>
    <x v="0"/>
    <s v="ELC51010097G-3HI"/>
    <s v="Electro Centro S. A."/>
    <x v="5"/>
    <x v="5"/>
    <s v="C. H. Chalhuamayo"/>
    <x v="146"/>
    <s v="HI"/>
    <x v="5"/>
    <x v="30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294.847"/>
    <n v="1.2948470000000001"/>
    <m/>
    <n v="0.16666666666666666"/>
    <n v="0.16666666666666666"/>
    <n v="0"/>
    <n v="0"/>
    <n v="27"/>
    <s v="BASE DE DATOS"/>
    <m/>
  </r>
  <r>
    <s v="24"/>
    <x v="5"/>
    <s v="ELC"/>
    <s v="51010097"/>
    <s v="51010097"/>
    <x v="5"/>
    <s v="G-4"/>
    <s v="S"/>
    <n v="2"/>
    <n v="2"/>
    <n v="78.757999999999996"/>
    <n v="292.26900000000001"/>
    <n v="371.02699999999999"/>
    <n v="0"/>
    <n v="610.62"/>
    <n v="0"/>
    <m/>
    <m/>
    <x v="0"/>
    <s v="ELC51010097G-4HI"/>
    <s v="Electro Centro S. A."/>
    <x v="5"/>
    <x v="5"/>
    <s v="C. H. Chalhuamayo"/>
    <x v="146"/>
    <s v="HI"/>
    <x v="5"/>
    <x v="31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371.02699999999999"/>
    <n v="0.371027"/>
    <m/>
    <n v="0.16666666666666666"/>
    <n v="0.16666666666666666"/>
    <n v="0"/>
    <n v="0"/>
    <n v="27"/>
    <s v="BASE DE DATOS"/>
    <m/>
  </r>
  <r>
    <s v="24"/>
    <x v="5"/>
    <s v="ELC"/>
    <s v="51010797"/>
    <s v="51010797"/>
    <x v="5"/>
    <s v="G-1"/>
    <s v="S"/>
    <n v="0.76800000000000002"/>
    <n v="0.59499999999999997"/>
    <n v="0"/>
    <n v="0"/>
    <n v="0"/>
    <n v="0"/>
    <n v="0"/>
    <n v="0"/>
    <m/>
    <m/>
    <x v="0"/>
    <s v="ELC51010797G-1HI"/>
    <s v="Electro Centro S. A."/>
    <x v="5"/>
    <x v="5"/>
    <s v="C. H. San Francisco"/>
    <x v="147"/>
    <s v="HI"/>
    <x v="5"/>
    <x v="28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0"/>
    <n v="0"/>
    <m/>
    <n v="6.4000000000000001E-2"/>
    <n v="4.9583333333333333E-2"/>
    <n v="0"/>
    <n v="0"/>
    <n v="27"/>
    <s v="BASE DE DATOS"/>
    <m/>
  </r>
  <r>
    <s v="24"/>
    <x v="5"/>
    <s v="ELC"/>
    <s v="51010797"/>
    <s v="51010797"/>
    <x v="5"/>
    <s v="G-2"/>
    <s v="S"/>
    <n v="0.76800000000000002"/>
    <n v="0.59499999999999997"/>
    <n v="0"/>
    <n v="0"/>
    <n v="0"/>
    <n v="0"/>
    <n v="0"/>
    <n v="0"/>
    <m/>
    <m/>
    <x v="0"/>
    <s v="ELC51010797G-2HI"/>
    <s v="Electro Centro S. A."/>
    <x v="5"/>
    <x v="5"/>
    <s v="C. H. San Francisco"/>
    <x v="147"/>
    <s v="HI"/>
    <x v="5"/>
    <x v="29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0"/>
    <n v="0"/>
    <m/>
    <n v="6.4000000000000001E-2"/>
    <n v="4.9583333333333333E-2"/>
    <n v="0"/>
    <n v="0"/>
    <n v="27"/>
    <s v="BASE DE DATOS"/>
    <m/>
  </r>
  <r>
    <s v="24"/>
    <x v="5"/>
    <s v="ELC"/>
    <s v="PP000194"/>
    <s v="PP000194"/>
    <x v="5"/>
    <s v="G-1"/>
    <s v="S"/>
    <n v="0.22"/>
    <n v="0.22"/>
    <n v="23.811"/>
    <n v="52.975000000000001"/>
    <n v="76.786000000000001"/>
    <n v="0"/>
    <n v="465.78"/>
    <n v="0"/>
    <m/>
    <m/>
    <x v="0"/>
    <s v="ELCPP000194G-1HI"/>
    <s v="Electro Centro S. A."/>
    <x v="5"/>
    <x v="5"/>
    <s v="C. H. Acobamba"/>
    <x v="148"/>
    <s v="HI"/>
    <x v="5"/>
    <x v="28"/>
    <x v="2"/>
    <s v="Instalado"/>
    <s v="Operativo"/>
    <s v="Distribuidora"/>
    <x v="0"/>
    <x v="0"/>
    <x v="1"/>
    <x v="0"/>
    <s v="Estatal"/>
    <s v="HUANCAVELICA"/>
    <s v="HUANCAVELICA"/>
    <s v="ACOBAMBA"/>
    <s v="ACOBAMBA"/>
    <n v="0"/>
    <x v="8"/>
    <n v="0"/>
    <x v="0"/>
    <x v="0"/>
    <x v="0"/>
    <s v="MWh"/>
    <n v="76.786000000000001"/>
    <n v="7.6786000000000007E-2"/>
    <m/>
    <n v="1.8333333333333333E-2"/>
    <n v="1.8333333333333333E-2"/>
    <n v="0"/>
    <n v="0"/>
    <n v="27"/>
    <s v="BASE DE DATOS"/>
    <m/>
  </r>
  <r>
    <s v="24"/>
    <x v="5"/>
    <s v="ELC"/>
    <s v="PP000694"/>
    <s v="PP000694"/>
    <x v="5"/>
    <s v="G-1"/>
    <s v="S"/>
    <n v="0.11"/>
    <n v="0.11"/>
    <n v="11.074999999999999"/>
    <n v="21.928000000000001"/>
    <n v="33.003"/>
    <n v="0"/>
    <n v="367.28"/>
    <n v="0"/>
    <m/>
    <m/>
    <x v="0"/>
    <s v="ELCPP000694G-1HI"/>
    <s v="Electro Centro S. A."/>
    <x v="5"/>
    <x v="5"/>
    <s v="C. H. Paccha"/>
    <x v="149"/>
    <s v="HI"/>
    <x v="5"/>
    <x v="28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33.003"/>
    <n v="3.3002999999999998E-2"/>
    <m/>
    <n v="9.1666666666666667E-3"/>
    <n v="9.1666666666666667E-3"/>
    <n v="0"/>
    <n v="0"/>
    <n v="27"/>
    <s v="BASE DE DATOS"/>
    <m/>
  </r>
  <r>
    <s v="24"/>
    <x v="5"/>
    <s v="ELC"/>
    <s v="PP000694"/>
    <s v="PP000694"/>
    <x v="5"/>
    <s v="G-2"/>
    <s v="S"/>
    <n v="0.11"/>
    <n v="0.11"/>
    <n v="12.920999999999999"/>
    <n v="27.158000000000001"/>
    <n v="40.079000000000001"/>
    <n v="0"/>
    <n v="453.38"/>
    <n v="0"/>
    <m/>
    <m/>
    <x v="0"/>
    <s v="ELCPP000694G-2HI"/>
    <s v="Electro Centro S. A."/>
    <x v="5"/>
    <x v="5"/>
    <s v="C. H. Paccha"/>
    <x v="149"/>
    <s v="HI"/>
    <x v="5"/>
    <x v="29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40.079000000000001"/>
    <n v="4.0079000000000004E-2"/>
    <m/>
    <n v="9.1666666666666667E-3"/>
    <n v="9.1666666666666667E-3"/>
    <n v="0"/>
    <n v="0"/>
    <n v="27"/>
    <s v="BASE DE DATOS"/>
    <m/>
  </r>
  <r>
    <s v="24"/>
    <x v="5"/>
    <s v="ELC"/>
    <s v="31009293"/>
    <s v="31009293"/>
    <x v="5"/>
    <s v="G-2"/>
    <s v="N"/>
    <n v="0.28000000000000003"/>
    <n v="0"/>
    <n v="0"/>
    <n v="0"/>
    <n v="0"/>
    <n v="0"/>
    <n v="0"/>
    <n v="0"/>
    <m/>
    <m/>
    <x v="0"/>
    <s v="ELC31009293G-2HI"/>
    <s v="Electro Centro S. A."/>
    <x v="5"/>
    <x v="5"/>
    <s v="C. H. Chanchamayo"/>
    <x v="139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0"/>
    <n v="0"/>
    <m/>
    <n v="2.5454545454545455E-2"/>
    <n v="0"/>
    <n v="0"/>
    <n v="0"/>
    <n v="27"/>
    <s v="BASE DE DATOS"/>
    <m/>
  </r>
  <r>
    <s v="24"/>
    <x v="5"/>
    <s v="ELNO"/>
    <s v="42037394"/>
    <s v="42037394"/>
    <x v="5"/>
    <s v="KUBOTTA-1"/>
    <s v="S"/>
    <n v="0"/>
    <n v="0"/>
    <n v="0"/>
    <n v="0"/>
    <n v="0"/>
    <n v="0"/>
    <n v="0"/>
    <n v="0"/>
    <m/>
    <m/>
    <x v="1"/>
    <s v="ELNO42037394KUBOTTA-1HI"/>
    <s v="Electro Nor Oeste S. A."/>
    <x v="10"/>
    <x v="10"/>
    <s v="C. H. Canchaque"/>
    <x v="169"/>
    <s v="HI"/>
    <x v="5"/>
    <x v="294"/>
    <x v="2"/>
    <s v="Retirado"/>
    <s v="Operativo"/>
    <s v="Distribuidora"/>
    <x v="0"/>
    <x v="0"/>
    <x v="1"/>
    <x v="0"/>
    <s v="Estatal"/>
    <s v="PIURA"/>
    <s v="PIURA"/>
    <s v="HUANCABAMBA"/>
    <s v="CANCHAQUE"/>
    <n v="0"/>
    <x v="8"/>
    <n v="0"/>
    <x v="0"/>
    <x v="0"/>
    <x v="0"/>
    <s v="MWh"/>
    <n v="0"/>
    <n v="0"/>
    <m/>
    <n v="0"/>
    <n v="0"/>
    <n v="0"/>
    <n v="0"/>
    <n v="28"/>
    <s v="BASE DE DATOS"/>
    <m/>
  </r>
  <r>
    <s v="24"/>
    <x v="5"/>
    <s v="ELNO"/>
    <s v="41037294"/>
    <s v="41037294"/>
    <x v="5"/>
    <s v="KUBOTTA-1"/>
    <s v="S"/>
    <n v="0.05"/>
    <n v="0"/>
    <n v="0"/>
    <n v="0"/>
    <n v="0"/>
    <n v="0"/>
    <n v="0"/>
    <n v="0"/>
    <m/>
    <m/>
    <x v="1"/>
    <s v="ELNO41037294KUBOTTA-1HI"/>
    <s v="Electro Nor Oeste S. A."/>
    <x v="10"/>
    <x v="10"/>
    <s v="C. H. Santo Domingo"/>
    <x v="170"/>
    <s v="HI"/>
    <x v="5"/>
    <x v="294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5"/>
    <s v="ELNO"/>
    <s v="41037294"/>
    <s v="41037294"/>
    <x v="5"/>
    <s v="KUBOTTA-2"/>
    <s v="S"/>
    <n v="0.05"/>
    <n v="0"/>
    <n v="0"/>
    <n v="0"/>
    <n v="0"/>
    <n v="0"/>
    <n v="0"/>
    <n v="0"/>
    <m/>
    <m/>
    <x v="1"/>
    <s v="ELNO41037294KUBOTTA-2HI"/>
    <s v="Electro Nor Oeste S. A."/>
    <x v="10"/>
    <x v="10"/>
    <s v="C. H. Santo Domingo"/>
    <x v="170"/>
    <s v="HI"/>
    <x v="5"/>
    <x v="295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5"/>
    <s v="ELNO"/>
    <s v="33034595"/>
    <s v="33034595"/>
    <x v="5"/>
    <s v="KUBOTTA-1"/>
    <s v="S"/>
    <n v="7.0000000000000007E-2"/>
    <n v="0"/>
    <n v="0"/>
    <n v="0"/>
    <n v="0"/>
    <n v="0"/>
    <n v="0"/>
    <n v="0"/>
    <m/>
    <m/>
    <x v="0"/>
    <s v="ELNO33034595KUBOTTA-1HI"/>
    <s v="Electro Nor Oeste S. A."/>
    <x v="10"/>
    <x v="10"/>
    <s v="C. H. Huancabamba"/>
    <x v="171"/>
    <s v="HI"/>
    <x v="5"/>
    <x v="294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5"/>
    <s v="ELNO"/>
    <s v="33034595"/>
    <s v="33034595"/>
    <x v="5"/>
    <s v="KUBOTTA-2"/>
    <s v="S"/>
    <n v="7.0000000000000007E-2"/>
    <n v="0"/>
    <n v="0"/>
    <n v="0"/>
    <n v="0"/>
    <n v="0"/>
    <n v="0"/>
    <n v="0"/>
    <m/>
    <m/>
    <x v="0"/>
    <s v="ELNO33034595KUBOTTA-2HI"/>
    <s v="Electro Nor Oeste S. A."/>
    <x v="10"/>
    <x v="10"/>
    <s v="C. H. Huancabamba"/>
    <x v="171"/>
    <s v="HI"/>
    <x v="5"/>
    <x v="295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5"/>
    <s v="ELNO"/>
    <s v="41037194"/>
    <s v="41037194"/>
    <x v="5"/>
    <s v="KUBOTTA-1"/>
    <s v="S"/>
    <n v="0.08"/>
    <n v="0"/>
    <n v="0"/>
    <n v="0"/>
    <n v="0"/>
    <n v="0"/>
    <n v="0"/>
    <n v="0"/>
    <m/>
    <m/>
    <x v="0"/>
    <s v="ELNO41037194KUBOTTA-1HI"/>
    <s v="Electro Nor Oeste S. A."/>
    <x v="10"/>
    <x v="10"/>
    <s v="C. H. Chalaco"/>
    <x v="172"/>
    <s v="HI"/>
    <x v="5"/>
    <x v="294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5"/>
    <s v="ELNO"/>
    <s v="41037194"/>
    <s v="41037194"/>
    <x v="5"/>
    <s v="KUBOTTA-2"/>
    <s v="S"/>
    <n v="0.08"/>
    <n v="0"/>
    <n v="0"/>
    <n v="0"/>
    <n v="0"/>
    <n v="0"/>
    <n v="0"/>
    <n v="0"/>
    <m/>
    <m/>
    <x v="0"/>
    <s v="ELNO41037194KUBOTTA-2HI"/>
    <s v="Electro Nor Oeste S. A."/>
    <x v="10"/>
    <x v="10"/>
    <s v="C. H. Chalaco"/>
    <x v="172"/>
    <s v="HI"/>
    <x v="5"/>
    <x v="295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5"/>
    <s v="ELNO"/>
    <s v="43038095"/>
    <s v="43038095"/>
    <x v="5"/>
    <s v="WEIRPUMP-1"/>
    <s v="S"/>
    <n v="0.83"/>
    <n v="0.8"/>
    <n v="64.132000000000005"/>
    <n v="297.57900000000001"/>
    <n v="361.71100000000001"/>
    <n v="0"/>
    <n v="0"/>
    <n v="0"/>
    <m/>
    <m/>
    <x v="0"/>
    <s v="ELNO43038095WEIRPUMP-1HI"/>
    <s v="Electro Nor Oeste S. A."/>
    <x v="10"/>
    <x v="10"/>
    <s v="C. H. Quiroz"/>
    <x v="173"/>
    <s v="HI"/>
    <x v="5"/>
    <x v="296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361.71100000000001"/>
    <n v="0.361711"/>
    <m/>
    <n v="6.9166666666666668E-2"/>
    <n v="6.6666666666666666E-2"/>
    <n v="0"/>
    <n v="0"/>
    <n v="28"/>
    <s v="BASE DE DATOS"/>
    <m/>
  </r>
  <r>
    <s v="24"/>
    <x v="5"/>
    <s v="ELNO"/>
    <s v="43038095"/>
    <s v="43038095"/>
    <x v="5"/>
    <s v="WEIRPUMP-2"/>
    <s v="S"/>
    <n v="0.83"/>
    <n v="0.8"/>
    <n v="60.991999999999997"/>
    <n v="298"/>
    <n v="358.99200000000002"/>
    <n v="0"/>
    <n v="0"/>
    <n v="0"/>
    <m/>
    <m/>
    <x v="0"/>
    <s v="ELNO43038095WEIRPUMP-2HI"/>
    <s v="Electro Nor Oeste S. A."/>
    <x v="10"/>
    <x v="10"/>
    <s v="C. H. Quiroz"/>
    <x v="173"/>
    <s v="HI"/>
    <x v="5"/>
    <x v="297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358.99200000000002"/>
    <n v="0.35899200000000003"/>
    <m/>
    <n v="6.9166666666666668E-2"/>
    <n v="6.6666666666666666E-2"/>
    <n v="0"/>
    <n v="0"/>
    <n v="28"/>
    <s v="BASE DE DATOS"/>
    <m/>
  </r>
  <r>
    <s v="24"/>
    <x v="5"/>
    <s v="ELNO"/>
    <s v="43038096"/>
    <s v="43038096"/>
    <x v="5"/>
    <s v="KUBOTA"/>
    <s v="S"/>
    <n v="0.26"/>
    <n v="0.2"/>
    <n v="12.757999999999999"/>
    <n v="64.980999999999995"/>
    <n v="77.739000000000004"/>
    <n v="0"/>
    <n v="0"/>
    <n v="0"/>
    <m/>
    <m/>
    <x v="0"/>
    <s v="ELNO43038096KUBOTAHI"/>
    <s v="Electro Nor Oeste S. A."/>
    <x v="10"/>
    <x v="10"/>
    <s v="C. H. Sicacate"/>
    <x v="174"/>
    <s v="HI"/>
    <x v="5"/>
    <x v="293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77.739000000000004"/>
    <n v="7.7739000000000003E-2"/>
    <m/>
    <n v="2.1666666666666667E-2"/>
    <n v="1.6666666666666666E-2"/>
    <n v="0"/>
    <n v="-1.4210854715202004E-14"/>
    <n v="28"/>
    <s v="BASE DE DATOS"/>
    <m/>
  </r>
  <r>
    <s v="24"/>
    <x v="5"/>
    <s v="ELNO"/>
    <s v="43038096"/>
    <s v="43038096"/>
    <x v="5"/>
    <s v="KUBOTA-1"/>
    <s v="S"/>
    <n v="0.246"/>
    <n v="0.2"/>
    <n v="20.991"/>
    <n v="109.212"/>
    <n v="130.20400000000001"/>
    <n v="0"/>
    <n v="0"/>
    <n v="0"/>
    <m/>
    <m/>
    <x v="0"/>
    <s v="ELNO43038096KUBOTA-1HI"/>
    <s v="Electro Nor Oeste S. A."/>
    <x v="10"/>
    <x v="10"/>
    <s v="C. H. Sicacate"/>
    <x v="174"/>
    <s v="HI"/>
    <x v="5"/>
    <x v="298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130.20400000000001"/>
    <n v="0.13020400000000001"/>
    <m/>
    <n v="2.0500000000000001E-2"/>
    <n v="1.6666666666666666E-2"/>
    <n v="0"/>
    <n v="-1.0000000000047748E-3"/>
    <n v="28"/>
    <s v="BASE DE DATOS"/>
    <m/>
  </r>
  <r>
    <s v="24"/>
    <x v="5"/>
    <s v="EILHIC"/>
    <s v="53200504"/>
    <s v="53200504"/>
    <x v="5"/>
    <s v="G1"/>
    <s v="S"/>
    <n v="0.73399999999999999"/>
    <n v="0.308"/>
    <n v="41.088999999999999"/>
    <n v="181.012"/>
    <n v="222.101"/>
    <n v="0"/>
    <n v="720"/>
    <n v="0"/>
    <m/>
    <m/>
    <x v="0"/>
    <s v="EILHIC53200504G1HI"/>
    <s v="EILHICHA S.A."/>
    <x v="78"/>
    <x v="78"/>
    <s v="C.H. COLLO"/>
    <x v="263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222.101"/>
    <n v="0.22210099999999999"/>
    <m/>
    <n v="6.1166666666666668E-2"/>
    <n v="2.2416666666666668E-2"/>
    <n v="0"/>
    <n v="0"/>
    <n v="42"/>
    <s v="BASE DE DATOS"/>
    <m/>
  </r>
  <r>
    <s v="24"/>
    <x v="5"/>
    <s v="EILHIC"/>
    <s v="53200604"/>
    <s v="53200604"/>
    <x v="5"/>
    <s v="G1"/>
    <s v="S"/>
    <n v="0.85"/>
    <n v="0.30499999999999999"/>
    <n v="39.72"/>
    <n v="21.581"/>
    <n v="61.301000000000002"/>
    <n v="0"/>
    <n v="201.25"/>
    <n v="0"/>
    <m/>
    <m/>
    <x v="0"/>
    <s v="EILHIC53200604G1HI"/>
    <s v="EILHICHA S.A."/>
    <x v="78"/>
    <x v="78"/>
    <s v="C.H. JAMBON"/>
    <x v="264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61.301000000000002"/>
    <n v="6.1301000000000001E-2"/>
    <m/>
    <n v="7.0833333333333331E-2"/>
    <n v="2.4749999999999998E-2"/>
    <n v="0"/>
    <n v="0"/>
    <n v="42"/>
    <s v="BASE DE DATOS"/>
    <m/>
  </r>
  <r>
    <s v="24"/>
    <x v="5"/>
    <s v="EILHIC"/>
    <s v="53200604"/>
    <s v="53200604"/>
    <x v="5"/>
    <s v="G2"/>
    <s v="S"/>
    <n v="0.32"/>
    <n v="0.18099999999999999"/>
    <n v="8.5000000000000006E-2"/>
    <n v="93.55"/>
    <n v="93.635000000000005"/>
    <n v="0"/>
    <n v="517.5"/>
    <n v="0"/>
    <m/>
    <m/>
    <x v="0"/>
    <s v="EILHIC53200604G2HI"/>
    <s v="EILHICHA S.A."/>
    <x v="78"/>
    <x v="78"/>
    <s v="C.H. JAMBON"/>
    <x v="264"/>
    <s v="HI"/>
    <x v="5"/>
    <x v="37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93.635000000000005"/>
    <n v="9.363500000000001E-2"/>
    <m/>
    <n v="2.6666666666666668E-2"/>
    <n v="1.7083333333333336E-2"/>
    <n v="0"/>
    <n v="-1.4210854715202004E-14"/>
    <n v="42"/>
    <s v="BASE DE DATOS"/>
    <m/>
  </r>
  <r>
    <s v="24"/>
    <x v="5"/>
    <s v="EGEPSA"/>
    <s v="41071696"/>
    <s v="41071696"/>
    <x v="5"/>
    <s v="Grupo 1"/>
    <s v="S"/>
    <n v="0.3"/>
    <n v="0.24299999999999999"/>
    <n v="29.204999999999998"/>
    <n v="144.40299999999999"/>
    <n v="173.608"/>
    <n v="0"/>
    <n v="724"/>
    <n v="0"/>
    <m/>
    <m/>
    <x v="0"/>
    <s v="EGEPSA41071696Grupo 1HI"/>
    <s v="Emp. Gen y Comercializadora de Serv Pub de Elec. Pangoa"/>
    <x v="45"/>
    <x v="45"/>
    <s v="C. H. Pangoa"/>
    <x v="150"/>
    <s v="HI"/>
    <x v="5"/>
    <x v="16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73.608"/>
    <n v="0.17360800000000001"/>
    <m/>
    <n v="2.4999999999999998E-2"/>
    <n v="2.2000000000000002E-2"/>
    <n v="0"/>
    <n v="0"/>
    <n v="33"/>
    <s v="BASE DE DATOS"/>
    <m/>
  </r>
  <r>
    <s v="24"/>
    <x v="5"/>
    <s v="EGEPSA"/>
    <s v="41071696"/>
    <s v="41071696"/>
    <x v="5"/>
    <s v="Grupo 2"/>
    <s v="S"/>
    <n v="0.3"/>
    <n v="0.124"/>
    <n v="16.175999999999998"/>
    <n v="81.069000000000003"/>
    <n v="97.245000000000005"/>
    <n v="0"/>
    <n v="724"/>
    <n v="0"/>
    <m/>
    <m/>
    <x v="0"/>
    <s v="EGEPSA41071696Grupo 2HI"/>
    <s v="Emp. Gen y Comercializadora de Serv Pub de Elec. Pangoa"/>
    <x v="45"/>
    <x v="45"/>
    <s v="C. H. Pangoa"/>
    <x v="150"/>
    <s v="HI"/>
    <x v="5"/>
    <x v="17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97.245000000000005"/>
    <n v="9.7244999999999998E-2"/>
    <m/>
    <n v="2.4999999999999998E-2"/>
    <n v="2.1666666666666667E-2"/>
    <n v="0"/>
    <n v="0"/>
    <n v="33"/>
    <s v="BASE DE DATOS"/>
    <m/>
  </r>
  <r>
    <s v="24"/>
    <x v="5"/>
    <s v="ENEDIS"/>
    <s v="15004693"/>
    <s v="15004693"/>
    <x v="5"/>
    <s v="FRANCIS N║ 1"/>
    <s v="S"/>
    <n v="0.14000000000000001"/>
    <n v="0.14000000000000001"/>
    <n v="10.365"/>
    <n v="31.666"/>
    <n v="42.03"/>
    <n v="0"/>
    <n v="710.3"/>
    <n v="0"/>
    <m/>
    <m/>
    <x v="0"/>
    <s v="ENEDIS15004693FRANCIS N║ 1HI"/>
    <s v="ENEL Distribución Perú S.A.A."/>
    <x v="8"/>
    <x v="8"/>
    <s v="C.H. Acos"/>
    <x v="157"/>
    <s v="HI"/>
    <x v="5"/>
    <x v="274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42.03"/>
    <n v="4.2029999999999998E-2"/>
    <m/>
    <s v="-"/>
    <s v="-"/>
    <n v="0"/>
    <n v="9.9999999999766942E-4"/>
    <n v="45"/>
    <s v="BASE DE DATOS"/>
    <m/>
  </r>
  <r>
    <s v="24"/>
    <x v="5"/>
    <s v="ENEDIS"/>
    <s v="15004693"/>
    <s v="15004693"/>
    <x v="5"/>
    <s v="FRANCIS N║ 2"/>
    <s v="S"/>
    <n v="0.14000000000000001"/>
    <n v="0.14000000000000001"/>
    <n v="13.747999999999999"/>
    <n v="51.527999999999999"/>
    <n v="65.277000000000001"/>
    <n v="0"/>
    <n v="709"/>
    <n v="0"/>
    <m/>
    <m/>
    <x v="0"/>
    <s v="ENEDIS15004693FRANCIS N║ 2HI"/>
    <s v="ENEL Distribución Perú S.A.A."/>
    <x v="8"/>
    <x v="8"/>
    <s v="C.H. Acos"/>
    <x v="157"/>
    <s v="HI"/>
    <x v="5"/>
    <x v="275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65.277000000000001"/>
    <n v="6.5277000000000002E-2"/>
    <m/>
    <s v="-"/>
    <s v="-"/>
    <n v="0"/>
    <n v="-1.0000000000047748E-3"/>
    <n v="45"/>
    <s v="BASE DE DATOS"/>
    <m/>
  </r>
  <r>
    <s v="24"/>
    <x v="5"/>
    <s v="ENEDIS"/>
    <s v="15004893"/>
    <s v="15004893"/>
    <x v="5"/>
    <s v="FRANCIS 3"/>
    <s v="S"/>
    <n v="7.4999999999999997E-2"/>
    <n v="7.4999999999999997E-2"/>
    <n v="1.2729999999999999"/>
    <n v="4.9960000000000004"/>
    <n v="6.2690000000000001"/>
    <n v="0"/>
    <n v="229"/>
    <n v="0"/>
    <m/>
    <m/>
    <x v="0"/>
    <s v="ENEDIS15004893FRANCIS 3HI"/>
    <s v="ENEL Distribución Perú S.A.A."/>
    <x v="8"/>
    <x v="8"/>
    <s v="C.H. Ravira-Pacaraos"/>
    <x v="158"/>
    <s v="HI"/>
    <x v="5"/>
    <x v="276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6.2690000000000001"/>
    <n v="6.2690000000000003E-3"/>
    <m/>
    <s v="-"/>
    <s v="-"/>
    <n v="0"/>
    <n v="0"/>
    <n v="45"/>
    <s v="BASE DE DATOS"/>
    <m/>
  </r>
  <r>
    <s v="24"/>
    <x v="5"/>
    <s v="ENEDIS"/>
    <s v="15004893"/>
    <s v="15004893"/>
    <x v="5"/>
    <s v="FRANCIS 4"/>
    <s v="S"/>
    <n v="7.4999999999999997E-2"/>
    <n v="7.4999999999999997E-2"/>
    <n v="1.248"/>
    <n v="4.47"/>
    <n v="5.7169999999999996"/>
    <n v="0"/>
    <n v="227.3"/>
    <n v="0"/>
    <m/>
    <m/>
    <x v="0"/>
    <s v="ENEDIS15004893FRANCIS 4HI"/>
    <s v="ENEL Distribución Perú S.A.A."/>
    <x v="8"/>
    <x v="8"/>
    <s v="C.H. Ravira-Pacaraos"/>
    <x v="158"/>
    <s v="HI"/>
    <x v="5"/>
    <x v="277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5.7169999999999996"/>
    <n v="5.7169999999999999E-3"/>
    <m/>
    <s v="-"/>
    <s v="-"/>
    <n v="0"/>
    <n v="1.000000000000334E-3"/>
    <n v="45"/>
    <s v="BASE DE DATOS"/>
    <m/>
  </r>
  <r>
    <s v="24"/>
    <x v="5"/>
    <s v="ENEDIS"/>
    <s v="51000495"/>
    <s v="51000495"/>
    <x v="5"/>
    <s v="Turgo N║ 1"/>
    <s v="S"/>
    <n v="0.25"/>
    <n v="0.25"/>
    <n v="0"/>
    <n v="101.639"/>
    <n v="101.639"/>
    <n v="0"/>
    <n v="446.45"/>
    <n v="0"/>
    <m/>
    <m/>
    <x v="0"/>
    <s v="ENEDIS51000495Turgo N║ 1HI"/>
    <s v="ENEL Distribución Perú S.A.A."/>
    <x v="8"/>
    <x v="8"/>
    <s v="C. H. NAVA"/>
    <x v="159"/>
    <s v="HI"/>
    <x v="5"/>
    <x v="278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101.639"/>
    <n v="0.10163899999999999"/>
    <m/>
    <s v="-"/>
    <s v="-"/>
    <n v="0"/>
    <n v="0"/>
    <n v="45"/>
    <s v="BASE DE DATOS"/>
    <m/>
  </r>
  <r>
    <s v="24"/>
    <x v="5"/>
    <s v="ENEDIS"/>
    <s v="51000495"/>
    <s v="51000495"/>
    <x v="5"/>
    <s v="Turgo N║ 2"/>
    <s v="S"/>
    <n v="0.27700000000000002"/>
    <n v="0.25"/>
    <n v="6.5490000000000004"/>
    <n v="20.763999999999999"/>
    <n v="27.312999999999999"/>
    <n v="0"/>
    <n v="718.15"/>
    <n v="0"/>
    <m/>
    <m/>
    <x v="0"/>
    <s v="ENEDIS51000495Turgo N║ 2HI"/>
    <s v="ENEL Distribución Perú S.A.A."/>
    <x v="8"/>
    <x v="8"/>
    <s v="C. H. NAVA"/>
    <x v="159"/>
    <s v="HI"/>
    <x v="5"/>
    <x v="279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27.312999999999999"/>
    <n v="2.7313E-2"/>
    <m/>
    <s v="-"/>
    <s v="-"/>
    <n v="0"/>
    <n v="0"/>
    <n v="45"/>
    <s v="BASE DE DATOS"/>
    <m/>
  </r>
  <r>
    <s v="24"/>
    <x v="5"/>
    <s v="ENEDIS"/>
    <s v="15004393"/>
    <s v="15004393"/>
    <x v="5"/>
    <s v="PELTON N║ 1"/>
    <s v="S"/>
    <n v="0.5"/>
    <n v="0.45"/>
    <n v="7.7370000000000001"/>
    <n v="30.02"/>
    <n v="37.756"/>
    <n v="0"/>
    <n v="161.30000000000001"/>
    <n v="0"/>
    <m/>
    <m/>
    <x v="0"/>
    <s v="ENEDIS15004393PELTON N║ 1HI"/>
    <s v="ENEL Distribución Perú S.A.A."/>
    <x v="8"/>
    <x v="8"/>
    <s v="C.H. Canta"/>
    <x v="160"/>
    <s v="HI"/>
    <x v="5"/>
    <x v="280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37.756"/>
    <n v="3.7755999999999998E-2"/>
    <m/>
    <s v="-"/>
    <s v="-"/>
    <n v="0"/>
    <n v="9.9999999999766942E-4"/>
    <n v="45"/>
    <s v="BASE DE DATOS"/>
    <m/>
  </r>
  <r>
    <s v="24"/>
    <x v="5"/>
    <s v="ENEDIS"/>
    <s v="15004393"/>
    <s v="15004393"/>
    <x v="5"/>
    <s v="PELTON N║ 2"/>
    <s v="S"/>
    <n v="0.5"/>
    <n v="0.45"/>
    <n v="27.373999999999999"/>
    <n v="97.355000000000004"/>
    <n v="124.729"/>
    <n v="0"/>
    <n v="548.45000000000005"/>
    <n v="0"/>
    <m/>
    <m/>
    <x v="0"/>
    <s v="ENEDIS15004393PELTON N║ 2HI"/>
    <s v="ENEL Distribución Perú S.A.A."/>
    <x v="8"/>
    <x v="8"/>
    <s v="C.H. Canta"/>
    <x v="160"/>
    <s v="HI"/>
    <x v="5"/>
    <x v="281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124.729"/>
    <n v="0.12472899999999999"/>
    <m/>
    <s v="-"/>
    <s v="-"/>
    <n v="0"/>
    <n v="0"/>
    <n v="45"/>
    <s v="BASE DE DATOS"/>
    <m/>
  </r>
  <r>
    <s v="24"/>
    <x v="5"/>
    <s v="HYPATA"/>
    <s v="1258596"/>
    <s v="1258596"/>
    <x v="5"/>
    <s v="Grupo 1"/>
    <s v="N"/>
    <n v="1"/>
    <n v="0"/>
    <n v="0"/>
    <n v="0"/>
    <n v="0"/>
    <n v="0"/>
    <n v="0"/>
    <n v="0"/>
    <m/>
    <m/>
    <x v="0"/>
    <s v="HYPATA1258596Grupo 1HI"/>
    <s v="Hidro Pátapo S.A.C."/>
    <x v="46"/>
    <x v="46"/>
    <s v="C.H Patapo"/>
    <x v="151"/>
    <s v="HI"/>
    <x v="5"/>
    <x v="36"/>
    <x v="2"/>
    <s v="Instalado"/>
    <s v="Operativo"/>
    <s v="Generadora"/>
    <x v="0"/>
    <x v="0"/>
    <x v="1"/>
    <x v="0"/>
    <s v="Privado"/>
    <s v="LAMBAYEQUE"/>
    <s v="LAMBAYEQUE"/>
    <s v="CHICLAYO"/>
    <s v="PATAPO"/>
    <n v="0"/>
    <x v="8"/>
    <n v="0"/>
    <x v="0"/>
    <x v="0"/>
    <x v="0"/>
    <s v="MWh"/>
    <n v="0"/>
    <n v="0"/>
    <m/>
    <n v="8.3333333333333329E-2"/>
    <n v="0"/>
    <n v="0"/>
    <n v="0"/>
    <n v="63"/>
    <s v="BASE DE DATOS"/>
    <m/>
  </r>
  <r>
    <s v="24"/>
    <x v="5"/>
    <s v="SINERS"/>
    <s v="11048994"/>
    <s v="11048994"/>
    <x v="5"/>
    <s v="G-1"/>
    <s v="S"/>
    <n v="6.3"/>
    <n v="6.3"/>
    <n v="7"/>
    <n v="82"/>
    <n v="89"/>
    <n v="0"/>
    <n v="38.36"/>
    <n v="681.64"/>
    <m/>
    <m/>
    <x v="0"/>
    <s v="SINERS11048994G-1HI"/>
    <s v="Sindicato Energ‚tico S.A."/>
    <x v="47"/>
    <x v="47"/>
    <s v="C.H.CURUMUY"/>
    <x v="152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89"/>
    <n v="8.8999999999999996E-2"/>
    <m/>
    <n v="0.52500000000000002"/>
    <n v="0.52500000000000002"/>
    <n v="0"/>
    <n v="0"/>
    <n v="86"/>
    <s v="BASE DE DATOS"/>
    <m/>
  </r>
  <r>
    <s v="24"/>
    <x v="5"/>
    <s v="SINERS"/>
    <s v="11048994"/>
    <s v="11048994"/>
    <x v="5"/>
    <s v="G-2"/>
    <s v="S"/>
    <n v="6.3"/>
    <n v="6.3"/>
    <n v="157"/>
    <n v="632"/>
    <n v="789"/>
    <n v="0"/>
    <n v="315.60000000000002"/>
    <n v="404.4"/>
    <m/>
    <m/>
    <x v="0"/>
    <s v="SINERS11048994G-2HI"/>
    <s v="Sindicato Energ‚tico S.A."/>
    <x v="47"/>
    <x v="47"/>
    <s v="C.H.CURUMUY"/>
    <x v="152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789"/>
    <n v="0.78900000000000003"/>
    <m/>
    <n v="0.52500000000000002"/>
    <n v="0.52500000000000002"/>
    <n v="0"/>
    <n v="0"/>
    <n v="86"/>
    <s v="BASE DE DATOS"/>
    <m/>
  </r>
  <r>
    <s v="24"/>
    <x v="5"/>
    <s v="SINERS"/>
    <s v="11048995"/>
    <s v="11048995"/>
    <x v="5"/>
    <s v="G-1"/>
    <s v="S"/>
    <n v="8.1999999999999993"/>
    <n v="8"/>
    <n v="565.72"/>
    <n v="1474.2"/>
    <n v="2039.92"/>
    <n v="0"/>
    <n v="144.25"/>
    <n v="575.75"/>
    <m/>
    <m/>
    <x v="0"/>
    <s v="SINERS11048995G-1HI"/>
    <s v="Sindicato Energ‚tico S.A."/>
    <x v="47"/>
    <x v="47"/>
    <s v="C.H. POECHOS I"/>
    <x v="153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2039.92"/>
    <n v="2.03992"/>
    <m/>
    <n v="0.68333333333333324"/>
    <n v="0.66666666666666663"/>
    <n v="0"/>
    <n v="0"/>
    <n v="86"/>
    <s v="BASE DE DATOS"/>
    <m/>
  </r>
  <r>
    <s v="24"/>
    <x v="5"/>
    <s v="SINERS"/>
    <s v="11048995"/>
    <s v="11048995"/>
    <x v="5"/>
    <s v="G-2"/>
    <s v="S"/>
    <n v="8.1999999999999993"/>
    <n v="8"/>
    <n v="574.47"/>
    <n v="1241"/>
    <n v="1815.47"/>
    <n v="0"/>
    <n v="144.82"/>
    <n v="575.17999999999995"/>
    <m/>
    <m/>
    <x v="0"/>
    <s v="SINERS11048995G-2HI"/>
    <s v="Sindicato Energ‚tico S.A."/>
    <x v="47"/>
    <x v="47"/>
    <s v="C.H. POECHOS I"/>
    <x v="153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1815.47"/>
    <n v="1.8154699999999999"/>
    <m/>
    <n v="0.68333333333333324"/>
    <n v="0.66666666666666663"/>
    <n v="0"/>
    <n v="0"/>
    <n v="86"/>
    <s v="BASE DE DATOS"/>
    <m/>
  </r>
  <r>
    <s v="24"/>
    <x v="5"/>
    <s v="SINERS"/>
    <s v="11048996"/>
    <s v="11048996"/>
    <x v="5"/>
    <s v="G-1"/>
    <s v="S"/>
    <n v="5.0999999999999996"/>
    <n v="5"/>
    <n v="320"/>
    <n v="1424"/>
    <n v="1744"/>
    <n v="0.18"/>
    <n v="545.38"/>
    <n v="174.43"/>
    <m/>
    <m/>
    <x v="0"/>
    <s v="SINERS11048996G-1HI"/>
    <s v="Sindicato Energ‚tico S.A."/>
    <x v="47"/>
    <x v="47"/>
    <s v="C.H. POECHOS II"/>
    <x v="154"/>
    <s v="HI"/>
    <x v="5"/>
    <x v="28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1744"/>
    <n v="1.744"/>
    <m/>
    <n v="0.42499999999999999"/>
    <n v="0.41666666666666669"/>
    <n v="0"/>
    <n v="0"/>
    <n v="86"/>
    <s v="BASE DE DATOS"/>
    <m/>
  </r>
  <r>
    <s v="24"/>
    <x v="5"/>
    <s v="SINERS"/>
    <s v="11048996"/>
    <s v="11048996"/>
    <x v="5"/>
    <s v="G-2"/>
    <s v="S"/>
    <n v="5.0999999999999996"/>
    <n v="5"/>
    <n v="179"/>
    <n v="783"/>
    <n v="962"/>
    <n v="0"/>
    <n v="705.17"/>
    <n v="14.83"/>
    <m/>
    <m/>
    <x v="0"/>
    <s v="SINERS11048996G-2HI"/>
    <s v="Sindicato Energ‚tico S.A."/>
    <x v="47"/>
    <x v="47"/>
    <s v="C.H. POECHOS II"/>
    <x v="154"/>
    <s v="HI"/>
    <x v="5"/>
    <x v="29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962"/>
    <n v="0.96199999999999997"/>
    <m/>
    <n v="0.42499999999999999"/>
    <n v="0.41666666666666669"/>
    <n v="0"/>
    <n v="0"/>
    <n v="86"/>
    <s v="BASE DE DATOS"/>
    <m/>
  </r>
  <r>
    <s v="24"/>
    <x v="5"/>
    <s v="SINERS"/>
    <s v="11048997"/>
    <s v="11048997"/>
    <x v="5"/>
    <s v="G-1"/>
    <s v="S"/>
    <n v="10"/>
    <n v="10"/>
    <n v="1243.4839999999999"/>
    <n v="4899.3289999999997"/>
    <n v="6142.8130000000001"/>
    <n v="9.64"/>
    <n v="710.36"/>
    <n v="0"/>
    <m/>
    <m/>
    <x v="0"/>
    <s v="SINERS11048997G-1HI"/>
    <s v="Sindicato Energ‚tico S.A."/>
    <x v="47"/>
    <x v="47"/>
    <s v="C.H.CHANCAY"/>
    <x v="155"/>
    <s v="HI"/>
    <x v="5"/>
    <x v="28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6142.8130000000001"/>
    <n v="6.1428130000000003"/>
    <m/>
    <n v="0.83333333333333337"/>
    <n v="0.83333333333333337"/>
    <n v="0"/>
    <n v="0"/>
    <n v="86"/>
    <s v="BASE DE DATOS"/>
    <m/>
  </r>
  <r>
    <s v="24"/>
    <x v="5"/>
    <s v="SINERS"/>
    <s v="11048997"/>
    <s v="11048997"/>
    <x v="5"/>
    <s v="G-2"/>
    <s v="S"/>
    <n v="10"/>
    <n v="10"/>
    <n v="1237.4659999999999"/>
    <n v="4772.96"/>
    <n v="6010.4260000000004"/>
    <n v="22.8"/>
    <n v="697.2"/>
    <n v="0"/>
    <m/>
    <m/>
    <x v="0"/>
    <s v="SINERS11048997G-2HI"/>
    <s v="Sindicato Energ‚tico S.A."/>
    <x v="47"/>
    <x v="47"/>
    <s v="C.H.CHANCAY"/>
    <x v="155"/>
    <s v="HI"/>
    <x v="5"/>
    <x v="29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6010.4260000000004"/>
    <n v="6.0104260000000007"/>
    <m/>
    <n v="0.83333333333333337"/>
    <n v="0.83333333333333337"/>
    <n v="0"/>
    <n v="-9.0949470177292824E-13"/>
    <n v="86"/>
    <s v="BASE DE DATOS"/>
    <m/>
  </r>
  <r>
    <s v="24"/>
    <x v="5"/>
    <s v="SEAL"/>
    <s v="31012793"/>
    <s v="31012793"/>
    <x v="5"/>
    <s v="Leffel"/>
    <s v="N"/>
    <n v="0.6"/>
    <n v="0"/>
    <n v="0"/>
    <n v="0"/>
    <n v="0"/>
    <n v="0"/>
    <n v="0"/>
    <n v="0"/>
    <m/>
    <m/>
    <x v="0"/>
    <s v="SEAL31012793LeffelHI"/>
    <s v="SEAL - Sociedad El‚ctrica del Sur Oeste S. A."/>
    <x v="9"/>
    <x v="9"/>
    <s v="C. H. San Gregorio"/>
    <x v="161"/>
    <s v="HI"/>
    <x v="5"/>
    <x v="282"/>
    <x v="2"/>
    <s v="Instalado"/>
    <s v="Inoperativo"/>
    <s v="Distribuidora"/>
    <x v="0"/>
    <x v="0"/>
    <x v="1"/>
    <x v="0"/>
    <s v="Estatal"/>
    <s v="AREQUIPA"/>
    <s v="AREQUIPA"/>
    <s v="CAMANA"/>
    <s v="NICOLAS DE PIEROLA"/>
    <n v="0"/>
    <x v="8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5"/>
    <s v="SEAL"/>
    <s v="33013880"/>
    <s v="33013880"/>
    <x v="5"/>
    <s v="JMW-1"/>
    <s v="N"/>
    <n v="9.5000000000000001E-2"/>
    <n v="0"/>
    <n v="0"/>
    <n v="0"/>
    <n v="0"/>
    <n v="0"/>
    <n v="0"/>
    <n v="0"/>
    <m/>
    <m/>
    <x v="0"/>
    <s v="SEAL33013880JMW-1HI"/>
    <s v="SEAL - Sociedad El‚ctrica del Sur Oeste S. A."/>
    <x v="9"/>
    <x v="9"/>
    <s v="C. H. Caravelí"/>
    <x v="162"/>
    <s v="HI"/>
    <x v="5"/>
    <x v="283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9166666666666673E-3"/>
    <n v="0"/>
    <n v="0"/>
    <n v="0"/>
    <n v="87"/>
    <s v="BASE DE DATOS"/>
    <m/>
  </r>
  <r>
    <s v="24"/>
    <x v="5"/>
    <s v="SEAL"/>
    <s v="33013880"/>
    <s v="33013880"/>
    <x v="5"/>
    <s v="JMW-2"/>
    <s v="N"/>
    <n v="0.09"/>
    <n v="0"/>
    <n v="0"/>
    <n v="0"/>
    <n v="0"/>
    <n v="0"/>
    <n v="0"/>
    <n v="0"/>
    <m/>
    <m/>
    <x v="0"/>
    <s v="SEAL33013880JMW-2HI"/>
    <s v="SEAL - Sociedad El‚ctrica del Sur Oeste S. A."/>
    <x v="9"/>
    <x v="9"/>
    <s v="C. H. Caravelí"/>
    <x v="162"/>
    <s v="HI"/>
    <x v="5"/>
    <x v="284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4999999999999997E-3"/>
    <n v="0"/>
    <n v="0"/>
    <n v="0"/>
    <n v="87"/>
    <s v="BASE DE DATOS"/>
    <m/>
  </r>
  <r>
    <s v="24"/>
    <x v="5"/>
    <s v="SEAL"/>
    <s v="31013193"/>
    <s v="31013193"/>
    <x v="5"/>
    <s v="FRANCIS"/>
    <s v="N"/>
    <n v="0.5"/>
    <n v="0"/>
    <n v="0"/>
    <n v="0"/>
    <n v="0"/>
    <n v="0"/>
    <n v="0"/>
    <n v="0"/>
    <m/>
    <m/>
    <x v="0"/>
    <s v="SEAL31013193FRANCISHI"/>
    <s v="SEAL - Sociedad El‚ctrica del Sur Oeste S. A."/>
    <x v="9"/>
    <x v="9"/>
    <s v="C. H. Ongoro"/>
    <x v="163"/>
    <s v="HI"/>
    <x v="5"/>
    <x v="285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5"/>
    <s v="SEAL"/>
    <s v="31013193"/>
    <s v="31013193"/>
    <x v="5"/>
    <s v="TURBAL"/>
    <s v="N"/>
    <n v="0.53500000000000003"/>
    <n v="0"/>
    <n v="0"/>
    <n v="0"/>
    <n v="0"/>
    <n v="0"/>
    <n v="0"/>
    <n v="0"/>
    <m/>
    <m/>
    <x v="0"/>
    <s v="SEAL31013193TURBALHI"/>
    <s v="SEAL - Sociedad El‚ctrica del Sur Oeste S. A."/>
    <x v="9"/>
    <x v="9"/>
    <s v="C. H. Ongoro"/>
    <x v="163"/>
    <s v="HI"/>
    <x v="5"/>
    <x v="286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4583333333333336E-2"/>
    <n v="0"/>
    <n v="0"/>
    <n v="0"/>
    <n v="87"/>
    <s v="BASE DE DATOS"/>
    <m/>
  </r>
  <r>
    <s v="24"/>
    <x v="5"/>
    <s v="SEAL"/>
    <s v="51010397"/>
    <s v="51010397"/>
    <x v="5"/>
    <s v="Kubota 1"/>
    <s v="N"/>
    <n v="0.33600000000000002"/>
    <n v="0"/>
    <n v="0"/>
    <n v="0"/>
    <n v="0"/>
    <n v="0"/>
    <n v="0"/>
    <n v="0"/>
    <m/>
    <m/>
    <x v="0"/>
    <s v="SEAL51010397Kubota 1HI"/>
    <s v="SEAL - Sociedad El‚ctrica del Sur Oeste S. A."/>
    <x v="9"/>
    <x v="9"/>
    <s v="C. H. Chococo"/>
    <x v="164"/>
    <s v="HI"/>
    <x v="5"/>
    <x v="287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5"/>
    <s v="SEAL"/>
    <s v="51010397"/>
    <s v="51010397"/>
    <x v="5"/>
    <s v="Kubota 2"/>
    <s v="N"/>
    <n v="0.33600000000000002"/>
    <n v="0"/>
    <n v="0"/>
    <n v="0"/>
    <n v="0"/>
    <n v="0"/>
    <n v="0"/>
    <n v="0"/>
    <m/>
    <m/>
    <x v="0"/>
    <s v="SEAL51010397Kubota 2HI"/>
    <s v="SEAL - Sociedad El‚ctrica del Sur Oeste S. A."/>
    <x v="9"/>
    <x v="9"/>
    <s v="C. H. Chococo"/>
    <x v="164"/>
    <s v="HI"/>
    <x v="5"/>
    <x v="288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5"/>
    <s v="SEAL"/>
    <s v="33014030"/>
    <s v="33014030"/>
    <x v="5"/>
    <s v="ESCHER WYSS 1"/>
    <s v="N"/>
    <n v="0.1"/>
    <n v="0"/>
    <n v="0"/>
    <n v="0"/>
    <n v="0"/>
    <n v="0"/>
    <n v="0"/>
    <n v="0"/>
    <m/>
    <m/>
    <x v="0"/>
    <s v="SEAL33014030ESCHER WYSS 1HI"/>
    <s v="SEAL - Sociedad El‚ctrica del Sur Oeste S. A."/>
    <x v="9"/>
    <x v="9"/>
    <s v="C. H. Chuquibamba"/>
    <x v="165"/>
    <s v="HI"/>
    <x v="5"/>
    <x v="289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5"/>
    <s v="SEAL"/>
    <s v="33014030"/>
    <s v="33014030"/>
    <x v="5"/>
    <s v="ESCHER WYSS 2"/>
    <s v="N"/>
    <n v="0.1"/>
    <n v="0"/>
    <n v="0"/>
    <n v="0"/>
    <n v="0"/>
    <n v="0"/>
    <n v="0"/>
    <n v="0"/>
    <m/>
    <m/>
    <x v="0"/>
    <s v="SEAL33014030ESCHER WYSS 2HI"/>
    <s v="SEAL - Sociedad El‚ctrica del Sur Oeste S. A."/>
    <x v="9"/>
    <x v="9"/>
    <s v="C. H. Chuquibamba"/>
    <x v="165"/>
    <s v="HI"/>
    <x v="5"/>
    <x v="290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5"/>
    <s v="SEAL"/>
    <s v="31013910"/>
    <s v="31013910"/>
    <x v="5"/>
    <s v="WKV"/>
    <s v="N"/>
    <n v="0.25"/>
    <n v="0"/>
    <n v="0"/>
    <n v="0"/>
    <n v="0"/>
    <n v="0"/>
    <n v="0"/>
    <n v="0"/>
    <m/>
    <m/>
    <x v="1"/>
    <s v="SEAL31013910WKVHI"/>
    <s v="SEAL - Sociedad El‚ctrica del Sur Oeste S. A."/>
    <x v="9"/>
    <x v="9"/>
    <s v="C. H. Orcopampa"/>
    <x v="166"/>
    <s v="HI"/>
    <x v="5"/>
    <x v="291"/>
    <x v="2"/>
    <s v="Instalado"/>
    <s v="Inoperativo"/>
    <s v="Distribuidora"/>
    <x v="0"/>
    <x v="0"/>
    <x v="1"/>
    <x v="0"/>
    <s v="Estatal"/>
    <s v="AREQUIPA"/>
    <s v="AREQUIPA"/>
    <s v="CASTILLA"/>
    <s v="ORCOPAMPA"/>
    <n v="0"/>
    <x v="8"/>
    <n v="0"/>
    <x v="0"/>
    <x v="0"/>
    <x v="0"/>
    <s v="MWh"/>
    <n v="0"/>
    <n v="0"/>
    <m/>
    <n v="2.0833333333333332E-2"/>
    <n v="0"/>
    <n v="0"/>
    <n v="0"/>
    <n v="87"/>
    <s v="BASE DE DATOS"/>
    <m/>
  </r>
  <r>
    <s v="24"/>
    <x v="5"/>
    <s v="SEAL"/>
    <s v="31013530"/>
    <s v="31013530"/>
    <x v="5"/>
    <s v="Hydraulic"/>
    <s v="N"/>
    <n v="6.4000000000000001E-2"/>
    <n v="0"/>
    <n v="0"/>
    <n v="0"/>
    <n v="0"/>
    <n v="0"/>
    <n v="0"/>
    <n v="0"/>
    <m/>
    <m/>
    <x v="0"/>
    <s v="SEAL31013530HydraulicHI"/>
    <s v="SEAL - Sociedad El‚ctrica del Sur Oeste S. A."/>
    <x v="9"/>
    <x v="9"/>
    <s v="C. H. Huanca"/>
    <x v="167"/>
    <s v="HI"/>
    <x v="5"/>
    <x v="292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5.3333333333333332E-3"/>
    <n v="0"/>
    <n v="0"/>
    <n v="0"/>
    <n v="87"/>
    <s v="BASE DE DATOS"/>
    <m/>
  </r>
  <r>
    <s v="24"/>
    <x v="5"/>
    <s v="SEAL"/>
    <s v="31013530"/>
    <s v="31013530"/>
    <x v="5"/>
    <s v="Kubota"/>
    <s v="N"/>
    <n v="0.1"/>
    <n v="0"/>
    <n v="0"/>
    <n v="0"/>
    <n v="0"/>
    <n v="0"/>
    <n v="0"/>
    <n v="0"/>
    <m/>
    <m/>
    <x v="0"/>
    <s v="SEAL31013530KubotaHI"/>
    <s v="SEAL - Sociedad El‚ctrica del Sur Oeste S. A."/>
    <x v="9"/>
    <x v="9"/>
    <s v="C. H. Huanca"/>
    <x v="167"/>
    <s v="HI"/>
    <x v="5"/>
    <x v="293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5"/>
    <s v="ELCZAN"/>
    <s v="18302211"/>
    <s v="18302211"/>
    <x v="5"/>
    <s v="G1"/>
    <s v="S"/>
    <n v="6.6"/>
    <n v="6.5730000000000004"/>
    <n v="725.95600000000002"/>
    <n v="3654.498"/>
    <n v="4380.4539999999997"/>
    <n v="0"/>
    <n v="711.9"/>
    <n v="8.1"/>
    <m/>
    <m/>
    <x v="0"/>
    <s v="ELCZAN18302211G1HI"/>
    <s v="Electro Zaña S.A.C."/>
    <x v="43"/>
    <x v="43"/>
    <s v="C.H. Zaña"/>
    <x v="121"/>
    <s v="HI"/>
    <x v="5"/>
    <x v="36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4380.4539999999997"/>
    <n v="4.3804539999999994"/>
    <m/>
    <n v="0.54999999999999993"/>
    <n v="0.54775000000000007"/>
    <n v="0"/>
    <n v="0"/>
    <n v="26"/>
    <s v="BASE DE DATOS"/>
    <m/>
  </r>
  <r>
    <s v="24"/>
    <x v="5"/>
    <s v="ELCZAN"/>
    <s v="18302211"/>
    <s v="18302211"/>
    <x v="5"/>
    <s v="G2"/>
    <s v="S"/>
    <n v="6.6"/>
    <n v="6.5940000000000003"/>
    <n v="726.37900000000002"/>
    <n v="3658.5230000000001"/>
    <n v="4384.4539999999997"/>
    <n v="0"/>
    <n v="711.72"/>
    <n v="8.2799999999999994"/>
    <m/>
    <m/>
    <x v="0"/>
    <s v="ELCZAN18302211G2HI"/>
    <s v="Electro Zaña S.A.C."/>
    <x v="43"/>
    <x v="43"/>
    <s v="C.H. Zaña"/>
    <x v="121"/>
    <s v="HI"/>
    <x v="5"/>
    <x v="37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4384.4539999999997"/>
    <n v="4.3844539999999999"/>
    <m/>
    <n v="0.54999999999999993"/>
    <n v="0.54949999999999999"/>
    <n v="0"/>
    <n v="0.44800000000032014"/>
    <n v="26"/>
    <s v="BASE DE DATOS"/>
    <m/>
  </r>
  <r>
    <s v="24"/>
    <x v="5"/>
    <s v="CSTARO"/>
    <s v="31135704"/>
    <s v="31135704"/>
    <x v="5"/>
    <s v="G-1"/>
    <s v="S"/>
    <n v="1.2"/>
    <n v="1.014"/>
    <n v="90.010999999999996"/>
    <n v="412.45800000000003"/>
    <n v="502.46899999999999"/>
    <n v="9.0299999999999994"/>
    <n v="671.53"/>
    <n v="39.44"/>
    <m/>
    <m/>
    <x v="0"/>
    <s v="CSTARO31135704G-1HI"/>
    <s v="Centrales Santa Rosa S.A.C."/>
    <x v="77"/>
    <x v="77"/>
    <s v="C. H. Sta. Rosa I"/>
    <x v="261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502.46899999999999"/>
    <n v="0.50246899999999994"/>
    <m/>
    <n v="9.9999999999999992E-2"/>
    <n v="8.4500000000000006E-2"/>
    <n v="0"/>
    <n v="5.6843418860808015E-14"/>
    <n v="11"/>
    <s v="BASE DE DATOS"/>
    <m/>
  </r>
  <r>
    <s v="24"/>
    <x v="5"/>
    <s v="CSTARO"/>
    <s v="31116601"/>
    <s v="31116601"/>
    <x v="5"/>
    <s v="G-1"/>
    <s v="S"/>
    <n v="1.7"/>
    <n v="1.6279999999999999"/>
    <n v="157.447"/>
    <n v="709.29899999999998"/>
    <n v="866.74599999999998"/>
    <n v="9.08"/>
    <n v="669.85"/>
    <n v="41.07"/>
    <m/>
    <m/>
    <x v="0"/>
    <s v="CSTARO31116601G-1HI"/>
    <s v="Centrales Santa Rosa S.A.C."/>
    <x v="77"/>
    <x v="77"/>
    <s v="C. H. Sta. Rosa II"/>
    <x v="262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866.74599999999998"/>
    <n v="0.86674600000000002"/>
    <m/>
    <n v="0.14166666666666666"/>
    <n v="0.13566666666666666"/>
    <n v="0"/>
    <n v="0"/>
    <n v="11"/>
    <s v="BASE DE DATOS"/>
    <m/>
  </r>
  <r>
    <s v="24"/>
    <x v="5"/>
    <s v="ELP"/>
    <s v="11014093"/>
    <s v="11014093"/>
    <x v="5"/>
    <s v="1"/>
    <s v="S"/>
    <n v="70.12"/>
    <n v="73.144999999999996"/>
    <n v="8050.3440000000001"/>
    <n v="41081.993000000002"/>
    <n v="49132.337"/>
    <n v="0"/>
    <n v="720"/>
    <n v="0"/>
    <m/>
    <m/>
    <x v="0"/>
    <s v="ELP110140931HI"/>
    <s v="Electroper£ S. A."/>
    <x v="15"/>
    <x v="15"/>
    <s v="C. H. Restitución"/>
    <x v="191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9132.337"/>
    <n v="49.132337"/>
    <m/>
    <n v="5.8433333333333337"/>
    <n v="6.095416666666666"/>
    <n v="0"/>
    <n v="0"/>
    <n v="30"/>
    <s v="BASE DE DATOS"/>
    <m/>
  </r>
  <r>
    <s v="24"/>
    <x v="5"/>
    <s v="ELP"/>
    <s v="11014093"/>
    <s v="11014093"/>
    <x v="5"/>
    <s v="2"/>
    <s v="S"/>
    <n v="70.12"/>
    <n v="73.144999999999996"/>
    <n v="7801.4920000000002"/>
    <n v="40133.633999999998"/>
    <n v="47935.125999999997"/>
    <n v="13.08"/>
    <n v="706.75"/>
    <n v="0"/>
    <m/>
    <m/>
    <x v="0"/>
    <s v="ELP110140932HI"/>
    <s v="Electroper£ S. A."/>
    <x v="15"/>
    <x v="15"/>
    <s v="C. H. Restitución"/>
    <x v="191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7935.125999999997"/>
    <n v="47.935125999999997"/>
    <m/>
    <n v="5.8433333333333337"/>
    <n v="6.095416666666666"/>
    <n v="0"/>
    <n v="0"/>
    <n v="30"/>
    <s v="BASE DE DATOS"/>
    <m/>
  </r>
  <r>
    <s v="24"/>
    <x v="5"/>
    <s v="ELP"/>
    <s v="11014093"/>
    <s v="11014093"/>
    <x v="5"/>
    <s v="3"/>
    <s v="S"/>
    <n v="70.12"/>
    <n v="73.146000000000001"/>
    <n v="8022.9939999999997"/>
    <n v="40392.055"/>
    <n v="48415.048999999999"/>
    <n v="0"/>
    <n v="720"/>
    <n v="0"/>
    <m/>
    <m/>
    <x v="0"/>
    <s v="ELP110140933HI"/>
    <s v="Electroper£ S. A."/>
    <x v="15"/>
    <x v="15"/>
    <s v="C. H. Restitución"/>
    <x v="191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8415.048999999999"/>
    <n v="48.415048999999996"/>
    <m/>
    <n v="5.8433333333333337"/>
    <n v="6.0955000000000004"/>
    <n v="0"/>
    <n v="0"/>
    <n v="30"/>
    <s v="BASE DE DATOS"/>
    <m/>
  </r>
  <r>
    <s v="24"/>
    <x v="5"/>
    <s v="ELP"/>
    <s v="11014293"/>
    <s v="11014293"/>
    <x v="5"/>
    <s v="1"/>
    <s v="S"/>
    <n v="114"/>
    <n v="96.959000000000003"/>
    <n v="11182.858"/>
    <n v="54734.928"/>
    <n v="65917.785999999993"/>
    <n v="23.78"/>
    <n v="696.07"/>
    <n v="0"/>
    <m/>
    <m/>
    <x v="0"/>
    <s v="ELP110142931HI"/>
    <s v="Electroper£ S. A."/>
    <x v="15"/>
    <x v="15"/>
    <s v="C.H.Antúnez de Mayolo(Mantaro)"/>
    <x v="192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5917.785999999993"/>
    <n v="65.917785999999992"/>
    <m/>
    <n v="9.5"/>
    <n v="8.0799166666666675"/>
    <n v="0"/>
    <n v="0"/>
    <n v="30"/>
    <s v="BASE DE DATOS"/>
    <m/>
  </r>
  <r>
    <s v="24"/>
    <x v="5"/>
    <s v="ELP"/>
    <s v="11014293"/>
    <s v="11014293"/>
    <x v="5"/>
    <s v="2"/>
    <s v="S"/>
    <n v="114"/>
    <n v="96.959000000000003"/>
    <n v="11118.864"/>
    <n v="56590.597999999998"/>
    <n v="67709.462"/>
    <n v="0"/>
    <n v="720"/>
    <n v="0"/>
    <m/>
    <m/>
    <x v="0"/>
    <s v="ELP110142932HI"/>
    <s v="Electroper£ S. A."/>
    <x v="15"/>
    <x v="15"/>
    <s v="C.H.Antúnez de Mayolo(Mantaro)"/>
    <x v="192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7709.462"/>
    <n v="67.709462000000002"/>
    <m/>
    <n v="9.5"/>
    <n v="8.0799166666666675"/>
    <n v="0"/>
    <n v="0"/>
    <n v="30"/>
    <s v="BASE DE DATOS"/>
    <m/>
  </r>
  <r>
    <s v="24"/>
    <x v="5"/>
    <s v="ELP"/>
    <s v="11014293"/>
    <s v="11014293"/>
    <x v="5"/>
    <s v="3"/>
    <s v="S"/>
    <n v="114"/>
    <n v="96.959000000000003"/>
    <n v="10881.825999999999"/>
    <n v="56693.906999999999"/>
    <n v="67575.732999999993"/>
    <n v="0.52"/>
    <n v="714.1"/>
    <n v="5"/>
    <m/>
    <m/>
    <x v="0"/>
    <s v="ELP110142933HI"/>
    <s v="Electroper£ S. A."/>
    <x v="15"/>
    <x v="15"/>
    <s v="C.H.Antúnez de Mayolo(Mantaro)"/>
    <x v="192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7575.732999999993"/>
    <n v="67.575733"/>
    <m/>
    <n v="9.5"/>
    <n v="8.0799166666666675"/>
    <n v="0"/>
    <n v="0"/>
    <n v="30"/>
    <s v="BASE DE DATOS"/>
    <m/>
  </r>
  <r>
    <s v="24"/>
    <x v="5"/>
    <s v="ELP"/>
    <s v="11014293"/>
    <s v="11014293"/>
    <x v="5"/>
    <s v="4"/>
    <s v="S"/>
    <n v="114"/>
    <n v="96.959000000000003"/>
    <n v="11227.459000000001"/>
    <n v="56559.517"/>
    <n v="67786.975999999995"/>
    <n v="8.1999999999999993"/>
    <n v="711.63"/>
    <n v="0"/>
    <m/>
    <m/>
    <x v="0"/>
    <s v="ELP110142934HI"/>
    <s v="Electroper£ S. A."/>
    <x v="15"/>
    <x v="15"/>
    <s v="C.H.Antúnez de Mayolo(Mantaro)"/>
    <x v="192"/>
    <s v="HI"/>
    <x v="5"/>
    <x v="177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7786.975999999995"/>
    <n v="67.786975999999996"/>
    <m/>
    <n v="9.5"/>
    <n v="8.0799166666666675"/>
    <n v="0"/>
    <n v="0"/>
    <n v="30"/>
    <s v="BASE DE DATOS"/>
    <m/>
  </r>
  <r>
    <s v="24"/>
    <x v="5"/>
    <s v="ELP"/>
    <s v="11014293"/>
    <s v="11014293"/>
    <x v="5"/>
    <s v="5"/>
    <s v="S"/>
    <n v="114"/>
    <n v="96.959000000000003"/>
    <n v="8827.8529999999992"/>
    <n v="45106.862000000001"/>
    <n v="53934.714999999997"/>
    <n v="47.85"/>
    <n v="672.07"/>
    <n v="0"/>
    <m/>
    <m/>
    <x v="0"/>
    <s v="ELP110142935HI"/>
    <s v="Electroper£ S. A."/>
    <x v="15"/>
    <x v="15"/>
    <s v="C.H.Antúnez de Mayolo(Mantaro)"/>
    <x v="192"/>
    <s v="HI"/>
    <x v="5"/>
    <x v="191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3934.714999999997"/>
    <n v="53.934714999999997"/>
    <m/>
    <n v="9.5"/>
    <n v="8.0799166666666675"/>
    <n v="0"/>
    <n v="0"/>
    <n v="30"/>
    <s v="BASE DE DATOS"/>
    <m/>
  </r>
  <r>
    <s v="24"/>
    <x v="5"/>
    <s v="ELP"/>
    <s v="11014293"/>
    <s v="11014293"/>
    <x v="5"/>
    <s v="6"/>
    <s v="S"/>
    <n v="114"/>
    <n v="96.959000000000003"/>
    <n v="9565.6949999999997"/>
    <n v="49494.38"/>
    <n v="59060.074999999997"/>
    <n v="9.23"/>
    <n v="709.68"/>
    <n v="0.75"/>
    <m/>
    <m/>
    <x v="0"/>
    <s v="ELP110142936HI"/>
    <s v="Electroper£ S. A."/>
    <x v="15"/>
    <x v="15"/>
    <s v="C.H.Antúnez de Mayolo(Mantaro)"/>
    <x v="192"/>
    <s v="HI"/>
    <x v="5"/>
    <x v="30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9060.074999999997"/>
    <n v="59.060074999999998"/>
    <m/>
    <n v="9.5"/>
    <n v="8.0799166666666675"/>
    <n v="0"/>
    <n v="0"/>
    <n v="30"/>
    <s v="BASE DE DATOS"/>
    <m/>
  </r>
  <r>
    <s v="24"/>
    <x v="5"/>
    <s v="ELP"/>
    <s v="11014293"/>
    <s v="11014293"/>
    <x v="5"/>
    <s v="7"/>
    <s v="S"/>
    <n v="114"/>
    <n v="96.96"/>
    <n v="9469.1020000000008"/>
    <n v="48893.474999999999"/>
    <n v="58362.576999999997"/>
    <n v="10.38"/>
    <n v="708.68"/>
    <n v="0.87"/>
    <m/>
    <m/>
    <x v="0"/>
    <s v="ELP110142937HI"/>
    <s v="Electroper£ S. A."/>
    <x v="15"/>
    <x v="15"/>
    <s v="C.H.Antúnez de Mayolo(Mantaro)"/>
    <x v="192"/>
    <s v="HI"/>
    <x v="5"/>
    <x v="30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8362.576999999997"/>
    <n v="58.362576999999995"/>
    <m/>
    <n v="9.5"/>
    <n v="8.08"/>
    <n v="0"/>
    <n v="0"/>
    <n v="30"/>
    <s v="BASE DE DATOS"/>
    <m/>
  </r>
  <r>
    <s v="24"/>
    <x v="5"/>
    <s v="SUR"/>
    <s v="11019593"/>
    <s v="11019593"/>
    <x v="5"/>
    <s v="Grupo 1"/>
    <s v="S"/>
    <n v="11.9"/>
    <n v="11.090999999999999"/>
    <n v="359.14600000000002"/>
    <n v="1334.9490000000001"/>
    <n v="1694.095"/>
    <n v="8.0299999999999994"/>
    <n v="711.97"/>
    <n v="0"/>
    <m/>
    <m/>
    <x v="0"/>
    <s v="SUR11019593Grupo 1HI"/>
    <s v="Emp. de Generaci¢n El‚ctrica del Sur S. A."/>
    <x v="14"/>
    <x v="14"/>
    <s v="C.H. Aricota 1"/>
    <x v="189"/>
    <s v="HI"/>
    <x v="5"/>
    <x v="16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1694.095"/>
    <n v="1.6940950000000001"/>
    <m/>
    <n v="0.9916666666666667"/>
    <n v="0.9242499999999999"/>
    <n v="0"/>
    <n v="0"/>
    <n v="32"/>
    <s v="BASE DE DATOS"/>
    <m/>
  </r>
  <r>
    <s v="24"/>
    <x v="5"/>
    <s v="SUR"/>
    <s v="11019593"/>
    <s v="11019593"/>
    <x v="5"/>
    <s v="Grupo 2"/>
    <s v="S"/>
    <n v="11.9"/>
    <n v="11.002000000000001"/>
    <n v="657.976"/>
    <n v="2462.652"/>
    <n v="3120.6280000000002"/>
    <n v="7.35"/>
    <n v="712.65"/>
    <n v="0"/>
    <m/>
    <m/>
    <x v="0"/>
    <s v="SUR11019593Grupo 2HI"/>
    <s v="Emp. de Generaci¢n El‚ctrica del Sur S. A."/>
    <x v="14"/>
    <x v="14"/>
    <s v="C.H. Aricota 1"/>
    <x v="189"/>
    <s v="HI"/>
    <x v="5"/>
    <x v="17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3120.6280000000002"/>
    <n v="3.120628"/>
    <m/>
    <n v="0.9916666666666667"/>
    <n v="0.91683333333333339"/>
    <n v="0"/>
    <n v="0"/>
    <n v="32"/>
    <s v="BASE DE DATOS"/>
    <m/>
  </r>
  <r>
    <s v="24"/>
    <x v="5"/>
    <s v="SUR"/>
    <s v="11015393"/>
    <s v="11015393"/>
    <x v="5"/>
    <s v="Grupo 3"/>
    <s v="S"/>
    <n v="11.9"/>
    <n v="0"/>
    <n v="0"/>
    <n v="0"/>
    <n v="0"/>
    <n v="0"/>
    <n v="0"/>
    <n v="0"/>
    <m/>
    <m/>
    <x v="0"/>
    <s v="SUR11015393Grupo 3HI"/>
    <s v="Emp. de Generaci¢n El‚ctrica del Sur S. A."/>
    <x v="14"/>
    <x v="14"/>
    <s v="C.H. Aricota 2"/>
    <x v="190"/>
    <s v="HI"/>
    <x v="5"/>
    <x v="176"/>
    <x v="2"/>
    <s v="Instalado"/>
    <s v="Operativo"/>
    <s v="Generadora"/>
    <x v="0"/>
    <x v="0"/>
    <x v="1"/>
    <x v="0"/>
    <s v="Estatal"/>
    <s v="TACNA"/>
    <s v="TACNA"/>
    <s v="CANDARAVE"/>
    <s v="CURIBAYA"/>
    <n v="0"/>
    <x v="8"/>
    <n v="0"/>
    <x v="0"/>
    <x v="0"/>
    <x v="0"/>
    <s v="MWh"/>
    <n v="0"/>
    <n v="0"/>
    <m/>
    <n v="0.9916666666666667"/>
    <n v="0"/>
    <n v="0"/>
    <n v="0"/>
    <n v="32"/>
    <s v="BASE DE DATOS"/>
    <m/>
  </r>
  <r>
    <s v="24"/>
    <x v="5"/>
    <s v="EGEHUA"/>
    <s v="11077497"/>
    <s v="11077497"/>
    <x v="5"/>
    <s v="Grupo N° 1"/>
    <s v="S"/>
    <n v="49.18"/>
    <n v="49.18"/>
    <n v="3313.0790000000002"/>
    <n v="10050.906999999999"/>
    <n v="13363.986000000001"/>
    <n v="6.05"/>
    <n v="443"/>
    <n v="0"/>
    <m/>
    <m/>
    <x v="0"/>
    <s v="EGEHUA11077497Grupo N° 1HI"/>
    <s v="Empresa de Generaci¢n Huanza S.A."/>
    <x v="57"/>
    <x v="57"/>
    <s v="C.H. Huanza"/>
    <x v="215"/>
    <s v="HI"/>
    <x v="5"/>
    <x v="322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13363.986000000001"/>
    <n v="13.363986000000001"/>
    <m/>
    <n v="4.0983333333333336"/>
    <n v="4.0983333333333336"/>
    <n v="0"/>
    <n v="-1.8189894035458565E-12"/>
    <n v="41"/>
    <s v="BASE DE DATOS"/>
    <m/>
  </r>
  <r>
    <s v="24"/>
    <x v="5"/>
    <s v="EGEHUA"/>
    <s v="11077497"/>
    <s v="11077497"/>
    <x v="5"/>
    <s v="Grupo N° 2"/>
    <s v="S"/>
    <n v="47.58"/>
    <n v="47.58"/>
    <n v="3202.538"/>
    <n v="14833.28"/>
    <n v="18035.817999999999"/>
    <n v="166.4"/>
    <n v="544.25"/>
    <n v="0"/>
    <m/>
    <m/>
    <x v="0"/>
    <s v="EGEHUA11077497Grupo N° 2HI"/>
    <s v="Empresa de Generaci¢n Huanza S.A."/>
    <x v="57"/>
    <x v="57"/>
    <s v="C.H. Huanza"/>
    <x v="215"/>
    <s v="HI"/>
    <x v="5"/>
    <x v="323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18035.817999999999"/>
    <n v="18.035817999999999"/>
    <m/>
    <n v="3.9649999999999999"/>
    <n v="3.9649999999999999"/>
    <n v="0"/>
    <n v="0"/>
    <n v="41"/>
    <s v="BASE DE DATOS"/>
    <m/>
  </r>
  <r>
    <s v="24"/>
    <x v="4"/>
    <s v="ENGIEP"/>
    <s v="11081297"/>
    <s v="11081297"/>
    <x v="5"/>
    <s v="G1"/>
    <s v="S"/>
    <n v="45.503999999999998"/>
    <n v="45.634"/>
    <n v="5963.1040000000003"/>
    <n v="16922.825000000001"/>
    <n v="22885.929"/>
    <n v="0"/>
    <n v="720"/>
    <n v="0"/>
    <m/>
    <m/>
    <x v="0"/>
    <s v="ENGIEP11081297G1HI"/>
    <s v="ENGIE Energía Perú S.A."/>
    <x v="28"/>
    <x v="28"/>
    <s v="C. H. YUNCAN"/>
    <x v="249"/>
    <s v="HI"/>
    <x v="5"/>
    <x v="36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2885.929"/>
    <n v="22.885929000000001"/>
    <m/>
    <n v="3.7919999999999998"/>
    <n v="3.8028333333333335"/>
    <n v="0"/>
    <n v="0"/>
    <n v="50"/>
    <s v="BASE DE DATOS"/>
    <m/>
  </r>
  <r>
    <s v="24"/>
    <x v="4"/>
    <s v="ENGIEP"/>
    <s v="11081297"/>
    <s v="11081297"/>
    <x v="5"/>
    <s v="G2"/>
    <s v="S"/>
    <n v="45.869"/>
    <n v="45.616"/>
    <n v="5187.4369999999999"/>
    <n v="14939.262000000001"/>
    <n v="20126.699000000001"/>
    <n v="0"/>
    <n v="720"/>
    <n v="0"/>
    <m/>
    <m/>
    <x v="0"/>
    <s v="ENGIEP11081297G2HI"/>
    <s v="ENGIE Energía Perú S.A."/>
    <x v="28"/>
    <x v="28"/>
    <s v="C. H. YUNCAN"/>
    <x v="249"/>
    <s v="HI"/>
    <x v="5"/>
    <x v="37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0126.699000000001"/>
    <n v="20.126699000000002"/>
    <m/>
    <n v="3.8224166666666668"/>
    <n v="3.8013333333333335"/>
    <n v="0"/>
    <n v="0"/>
    <n v="50"/>
    <s v="BASE DE DATOS"/>
    <m/>
  </r>
  <r>
    <s v="24"/>
    <x v="4"/>
    <s v="ENGIEP"/>
    <s v="11081297"/>
    <s v="11081297"/>
    <x v="5"/>
    <s v="G3"/>
    <s v="S"/>
    <n v="45.386000000000003"/>
    <n v="45.442"/>
    <n v="5919.951"/>
    <n v="17202.492999999999"/>
    <n v="23122.444"/>
    <n v="0"/>
    <n v="720"/>
    <n v="0"/>
    <m/>
    <m/>
    <x v="0"/>
    <s v="ENGIEP11081297G3HI"/>
    <s v="ENGIE Energía Perú S.A."/>
    <x v="28"/>
    <x v="28"/>
    <s v="C. H. YUNCAN"/>
    <x v="249"/>
    <s v="HI"/>
    <x v="5"/>
    <x v="258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3122.444"/>
    <n v="23.122443999999998"/>
    <m/>
    <n v="3.7821666666666669"/>
    <n v="3.7868333333333335"/>
    <n v="0"/>
    <n v="0"/>
    <n v="50"/>
    <s v="BASE DE DATOS"/>
    <m/>
  </r>
  <r>
    <s v="24"/>
    <x v="4"/>
    <s v="ENGIEP"/>
    <s v="16376016"/>
    <s v="16376016"/>
    <x v="5"/>
    <s v="INV123"/>
    <s v="S"/>
    <n v="14.821999999999999"/>
    <n v="14.821999999999999"/>
    <n v="2.0150000000000001"/>
    <n v="2737.663"/>
    <n v="2739.6779999999999"/>
    <n v="0"/>
    <n v="341"/>
    <n v="0"/>
    <m/>
    <m/>
    <x v="0"/>
    <s v="ENGIEP16376016INV123HI"/>
    <s v="ENGIE Energía Perú S.A."/>
    <x v="28"/>
    <x v="28"/>
    <s v="C.S. INTIPAMPA"/>
    <x v="250"/>
    <s v="FV"/>
    <x v="6"/>
    <x v="34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739.6779999999999"/>
    <n v="2.7396780000000001"/>
    <m/>
    <n v="1.2351666666666665"/>
    <n v="1.2351666666666665"/>
    <n v="0"/>
    <n v="0"/>
    <n v="50"/>
    <s v="BASE DE DATOS"/>
    <m/>
  </r>
  <r>
    <s v="24"/>
    <x v="4"/>
    <s v="ENGIEP"/>
    <s v="16376016"/>
    <s v="16376016"/>
    <x v="5"/>
    <s v="INV456"/>
    <s v="S"/>
    <n v="14.86"/>
    <n v="14.86"/>
    <n v="2.319"/>
    <n v="2752.7860000000001"/>
    <n v="2755.105"/>
    <n v="0"/>
    <n v="341"/>
    <n v="0"/>
    <m/>
    <m/>
    <x v="0"/>
    <s v="ENGIEP16376016INV456HI"/>
    <s v="ENGIE Energía Perú S.A."/>
    <x v="28"/>
    <x v="28"/>
    <s v="C.S. INTIPAMPA"/>
    <x v="250"/>
    <s v="FV"/>
    <x v="6"/>
    <x v="34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755.105"/>
    <n v="2.7551049999999999"/>
    <m/>
    <n v="1.2383333333333333"/>
    <n v="1.2383333333333333"/>
    <n v="0"/>
    <n v="0"/>
    <n v="50"/>
    <s v="BASE DE DATOS"/>
    <m/>
  </r>
  <r>
    <s v="24"/>
    <x v="4"/>
    <s v="ENGIEP"/>
    <s v="16376016"/>
    <s v="16376016"/>
    <x v="5"/>
    <s v="INV789"/>
    <s v="S"/>
    <n v="14.859"/>
    <n v="14.859"/>
    <n v="1.7370000000000001"/>
    <n v="2726.8420000000001"/>
    <n v="2728.5790000000002"/>
    <n v="0"/>
    <n v="341"/>
    <n v="0"/>
    <m/>
    <m/>
    <x v="0"/>
    <s v="ENGIEP16376016INV789HI"/>
    <s v="ENGIE Energía Perú S.A."/>
    <x v="28"/>
    <x v="28"/>
    <s v="C.S. INTIPAMPA"/>
    <x v="250"/>
    <s v="FV"/>
    <x v="6"/>
    <x v="34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728.5790000000002"/>
    <n v="2.7285790000000003"/>
    <m/>
    <n v="1.2382500000000001"/>
    <n v="1.2382500000000001"/>
    <n v="0"/>
    <n v="0"/>
    <n v="50"/>
    <s v="BASE DE DATOS"/>
    <m/>
  </r>
  <r>
    <s v="24"/>
    <x v="4"/>
    <s v="ENGIEP"/>
    <s v="11077297"/>
    <s v="11077297"/>
    <x v="5"/>
    <s v="G1 Q"/>
    <s v="S"/>
    <n v="55.5"/>
    <n v="58.948"/>
    <n v="6605.7790000000005"/>
    <n v="12061.427"/>
    <n v="18667.205999999998"/>
    <n v="15.2"/>
    <n v="580.5"/>
    <n v="0"/>
    <m/>
    <m/>
    <x v="0"/>
    <s v="ENGIEP11077297G1 QHI"/>
    <s v="ENGIE Energía Perú S.A."/>
    <x v="28"/>
    <x v="28"/>
    <s v="C. H. QUITARACSA"/>
    <x v="251"/>
    <s v="HI"/>
    <x v="5"/>
    <x v="3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8667.205999999998"/>
    <n v="18.667205999999997"/>
    <m/>
    <n v="4.625"/>
    <n v="4.9123333333333337"/>
    <n v="0"/>
    <n v="0"/>
    <n v="50"/>
    <s v="BASE DE DATOS"/>
    <m/>
  </r>
  <r>
    <s v="24"/>
    <x v="4"/>
    <s v="ENGIEP"/>
    <s v="11077297"/>
    <s v="11077297"/>
    <x v="5"/>
    <s v="G2 Q"/>
    <s v="S"/>
    <n v="55.5"/>
    <n v="58.832000000000001"/>
    <n v="7304.2150000000001"/>
    <n v="16193.448"/>
    <n v="23497.663"/>
    <n v="14.7"/>
    <n v="693.1"/>
    <n v="0"/>
    <m/>
    <m/>
    <x v="0"/>
    <s v="ENGIEP11077297G2 QHI"/>
    <s v="ENGIE Energía Perú S.A."/>
    <x v="28"/>
    <x v="28"/>
    <s v="C. H. QUITARACSA"/>
    <x v="251"/>
    <s v="HI"/>
    <x v="5"/>
    <x v="3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3497.663"/>
    <n v="23.497662999999999"/>
    <m/>
    <n v="4.625"/>
    <n v="4.9026666666666667"/>
    <n v="0"/>
    <n v="0"/>
    <n v="50"/>
    <s v="BASE DE DATOS"/>
    <m/>
  </r>
  <r>
    <s v="24"/>
    <x v="4"/>
    <s v="ENGIEP"/>
    <s v="17392820"/>
    <s v="17392820"/>
    <x v="5"/>
    <s v="BLOQUE1"/>
    <s v="S"/>
    <n v="130"/>
    <n v="130"/>
    <n v="10900.272999999999"/>
    <n v="25972.776999999998"/>
    <n v="36873.050000000003"/>
    <n v="0"/>
    <n v="744"/>
    <n v="0"/>
    <m/>
    <m/>
    <x v="0"/>
    <s v="ENGIEP17392820BLOQUE1HI"/>
    <s v="ENGIE Energía Perú S.A."/>
    <x v="28"/>
    <x v="28"/>
    <s v="C. E. PUNTA LOMITAS"/>
    <x v="252"/>
    <s v="TE"/>
    <x v="7"/>
    <x v="347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36873.050000000003"/>
    <n v="36.873050000000006"/>
    <m/>
    <n v="10.833333333333334"/>
    <n v="10.833333333333334"/>
    <n v="0"/>
    <n v="-7.2759576141834259E-12"/>
    <n v="50"/>
    <s v="BASE DE DATOS"/>
    <m/>
  </r>
  <r>
    <s v="24"/>
    <x v="4"/>
    <s v="ENGIEP"/>
    <s v="17392820"/>
    <s v="17392820"/>
    <x v="5"/>
    <s v="BLOQUE2"/>
    <s v="S"/>
    <n v="130"/>
    <n v="130"/>
    <n v="13552.395"/>
    <n v="33656.769"/>
    <n v="47209.163999999997"/>
    <n v="0"/>
    <n v="744"/>
    <n v="0"/>
    <m/>
    <m/>
    <x v="0"/>
    <s v="ENGIEP17392820BLOQUE2HI"/>
    <s v="ENGIE Energía Perú S.A."/>
    <x v="28"/>
    <x v="28"/>
    <s v="C. E. PUNTA LOMITAS"/>
    <x v="252"/>
    <s v="TE"/>
    <x v="7"/>
    <x v="348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7209.163999999997"/>
    <n v="47.209163999999994"/>
    <m/>
    <n v="10.833333333333334"/>
    <n v="10.833333333333334"/>
    <n v="0"/>
    <n v="7.2759576141834259E-12"/>
    <n v="50"/>
    <s v="BASE DE DATOS"/>
    <m/>
  </r>
  <r>
    <s v="24"/>
    <x v="4"/>
    <s v="ENGIEP"/>
    <s v="17392820"/>
    <s v="17392820"/>
    <x v="5"/>
    <s v="BLOQUE1EX"/>
    <s v="S"/>
    <n v="17"/>
    <n v="17"/>
    <n v="1758.0260000000001"/>
    <n v="4479.0969999999998"/>
    <n v="6237.1229999999996"/>
    <n v="0"/>
    <n v="744"/>
    <n v="0"/>
    <m/>
    <m/>
    <x v="0"/>
    <s v="ENGIEP17392820BLOQUE1EXHI"/>
    <s v="ENGIE Energía Perú S.A."/>
    <x v="28"/>
    <x v="28"/>
    <s v="C. E. PUNTA LOMITAS EXP"/>
    <x v="252"/>
    <s v="TE"/>
    <x v="7"/>
    <x v="349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6237.1229999999996"/>
    <n v="6.2371229999999995"/>
    <m/>
    <n v="1.4166666666666667"/>
    <n v="1.4166666666666667"/>
    <n v="0"/>
    <n v="0"/>
    <n v="50"/>
    <s v="BASE DE DATOS"/>
    <m/>
  </r>
  <r>
    <s v="24"/>
    <x v="4"/>
    <s v="ENGIEP"/>
    <s v="17392820"/>
    <s v="17392820"/>
    <x v="5"/>
    <s v="BLOQUE2EX"/>
    <s v="S"/>
    <n v="17"/>
    <n v="17"/>
    <n v="1141.2729999999999"/>
    <n v="3152.44"/>
    <n v="4293.7129999999997"/>
    <n v="0"/>
    <n v="744"/>
    <n v="0"/>
    <m/>
    <m/>
    <x v="0"/>
    <s v="ENGIEP17392820BLOQUE2EXHI"/>
    <s v="ENGIE Energía Perú S.A."/>
    <x v="28"/>
    <x v="28"/>
    <s v="C. E. PUNTA LOMITAS EXP"/>
    <x v="252"/>
    <s v="TE"/>
    <x v="7"/>
    <x v="350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293.7129999999997"/>
    <n v="4.2937129999999994"/>
    <m/>
    <n v="1.4166666666666667"/>
    <n v="1.4166666666666667"/>
    <n v="0"/>
    <n v="0"/>
    <n v="50"/>
    <s v="BASE DE DATOS"/>
    <m/>
  </r>
  <r>
    <s v="24"/>
    <x v="5"/>
    <s v="HUANCH"/>
    <s v="11076797"/>
    <s v="11076797"/>
    <x v="5"/>
    <s v="Grupo 1"/>
    <s v="S"/>
    <n v="10"/>
    <n v="9.875"/>
    <n v="989.56600000000003"/>
    <n v="5212.88"/>
    <n v="6202.4459999999999"/>
    <n v="0"/>
    <n v="720"/>
    <n v="0"/>
    <m/>
    <m/>
    <x v="0"/>
    <s v="HUANCH11076797Grupo 1HI"/>
    <s v="Hidroel‚ctrica Huanchor S.A.C."/>
    <x v="56"/>
    <x v="56"/>
    <s v="C. H. Huanchor"/>
    <x v="212"/>
    <s v="HI"/>
    <x v="5"/>
    <x v="16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202.4459999999999"/>
    <n v="6.2024460000000001"/>
    <m/>
    <n v="0.83333333333333337"/>
    <n v="0.82291666666666663"/>
    <n v="0"/>
    <n v="0"/>
    <n v="61"/>
    <s v="BASE DE DATOS"/>
    <m/>
  </r>
  <r>
    <s v="24"/>
    <x v="5"/>
    <s v="HUANCH"/>
    <s v="11076797"/>
    <s v="11076797"/>
    <x v="5"/>
    <s v="Grupo 2"/>
    <s v="S"/>
    <n v="10"/>
    <n v="9.8930000000000007"/>
    <n v="1062.1310000000001"/>
    <n v="5583.0720000000001"/>
    <n v="6645.2030000000004"/>
    <n v="0"/>
    <n v="720"/>
    <n v="0"/>
    <m/>
    <m/>
    <x v="0"/>
    <s v="HUANCH11076797Grupo 2HI"/>
    <s v="Hidroel‚ctrica Huanchor S.A.C."/>
    <x v="56"/>
    <x v="56"/>
    <s v="C. H. Huanchor"/>
    <x v="212"/>
    <s v="HI"/>
    <x v="5"/>
    <x v="17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645.2030000000004"/>
    <n v="6.6452030000000004"/>
    <m/>
    <n v="0.83333333333333337"/>
    <n v="0.82441666666666669"/>
    <n v="0"/>
    <n v="0"/>
    <n v="61"/>
    <s v="BASE DE DATOS"/>
    <m/>
  </r>
  <r>
    <s v="24"/>
    <x v="5"/>
    <s v="HUANCH"/>
    <s v="31009893"/>
    <s v="31009893"/>
    <x v="5"/>
    <s v="G-2"/>
    <s v="S"/>
    <n v="0.84"/>
    <n v="0.46"/>
    <n v="0"/>
    <n v="0"/>
    <n v="0"/>
    <n v="0"/>
    <n v="0"/>
    <n v="720"/>
    <m/>
    <m/>
    <x v="0"/>
    <s v="HUANCH31009893G-2HI"/>
    <s v="Hidroel‚ctrica Huanchor S.A.C."/>
    <x v="56"/>
    <x v="56"/>
    <s v="C. H. Tamboraque II"/>
    <x v="213"/>
    <s v="HI"/>
    <x v="5"/>
    <x v="29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6.9999999999999993E-2"/>
    <n v="3.8333333333333337E-2"/>
    <n v="0"/>
    <n v="0"/>
    <n v="61"/>
    <s v="BASE DE DATOS"/>
    <m/>
  </r>
  <r>
    <s v="24"/>
    <x v="5"/>
    <s v="HUANCH"/>
    <s v="41009793"/>
    <s v="41009793"/>
    <x v="5"/>
    <s v="G-1"/>
    <s v="S"/>
    <n v="0.46"/>
    <n v="0.45"/>
    <n v="0"/>
    <n v="0"/>
    <n v="0"/>
    <n v="0"/>
    <n v="0"/>
    <n v="720"/>
    <m/>
    <m/>
    <x v="0"/>
    <s v="HUANCH41009793G-1HI"/>
    <s v="Hidroel‚ctrica Huanchor S.A.C."/>
    <x v="56"/>
    <x v="56"/>
    <s v="C. H. Tamboraque I"/>
    <x v="214"/>
    <s v="HI"/>
    <x v="5"/>
    <x v="28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3.8333333333333337E-2"/>
    <n v="3.7499999999999999E-2"/>
    <n v="0"/>
    <n v="0"/>
    <n v="61"/>
    <s v="BASE DE DATOS"/>
    <m/>
  </r>
  <r>
    <s v="24"/>
    <x v="5"/>
    <s v="INLAND"/>
    <s v="11275711"/>
    <s v="11275711"/>
    <x v="5"/>
    <s v="01"/>
    <s v="S"/>
    <n v="50"/>
    <n v="45.326000000000001"/>
    <n v="5043.4679999999998"/>
    <n v="26170.154999999999"/>
    <n v="31213.623"/>
    <n v="1.17"/>
    <n v="717.25"/>
    <n v="0"/>
    <m/>
    <m/>
    <x v="0"/>
    <s v="INLAND1127571101HI"/>
    <s v="Inland Energy S.A.C."/>
    <x v="58"/>
    <x v="58"/>
    <s v="SANTA TERESA"/>
    <x v="216"/>
    <s v="HI"/>
    <x v="5"/>
    <x v="324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31213.623"/>
    <n v="31.213622999999998"/>
    <m/>
    <n v="4.166666666666667"/>
    <n v="3.7771666666666666"/>
    <n v="0"/>
    <n v="0"/>
    <n v="65"/>
    <s v="BASE DE DATOS"/>
    <m/>
  </r>
  <r>
    <s v="24"/>
    <x v="5"/>
    <s v="INLAND"/>
    <s v="11275711"/>
    <s v="11275711"/>
    <x v="5"/>
    <s v="02"/>
    <s v="S"/>
    <n v="50"/>
    <n v="44.523000000000003"/>
    <n v="3034.0360000000001"/>
    <n v="16218.972"/>
    <n v="19253.008000000002"/>
    <n v="2.89"/>
    <n v="717.5"/>
    <n v="0"/>
    <m/>
    <m/>
    <x v="0"/>
    <s v="INLAND1127571102HI"/>
    <s v="Inland Energy S.A.C."/>
    <x v="58"/>
    <x v="58"/>
    <s v="SANTA TERESA"/>
    <x v="216"/>
    <s v="HI"/>
    <x v="5"/>
    <x v="325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19253.008000000002"/>
    <n v="19.253008000000001"/>
    <m/>
    <n v="4.166666666666667"/>
    <n v="3.7102500000000003"/>
    <n v="0"/>
    <n v="0"/>
    <n v="65"/>
    <s v="BASE DE DATOS"/>
    <m/>
  </r>
  <r>
    <s v="24"/>
    <x v="5"/>
    <s v="KALLPA"/>
    <s v="14331913"/>
    <s v="14331913"/>
    <x v="5"/>
    <s v="G-1"/>
    <s v="S"/>
    <n v="171.28"/>
    <n v="189.69200000000001"/>
    <n v="16364.018"/>
    <n v="50605.987999999998"/>
    <n v="66970.005999999994"/>
    <n v="68.48"/>
    <n v="504.57"/>
    <n v="0"/>
    <m/>
    <m/>
    <x v="0"/>
    <s v="KALLPA14331913G-1HI"/>
    <s v="Kallpa Generaci¢n S.A."/>
    <x v="22"/>
    <x v="22"/>
    <s v="C.H. Cerro del Aguila"/>
    <x v="217"/>
    <s v="HI"/>
    <x v="5"/>
    <x v="28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66970.005999999994"/>
    <n v="66.970005999999998"/>
    <m/>
    <n v="14.273333333333333"/>
    <n v="15.807666666666668"/>
    <n v="0"/>
    <n v="0"/>
    <n v="66"/>
    <s v="BASE DE DATOS"/>
    <m/>
  </r>
  <r>
    <s v="24"/>
    <x v="5"/>
    <s v="KALLPA"/>
    <s v="14331913"/>
    <s v="14331913"/>
    <x v="5"/>
    <s v="G-2"/>
    <s v="S"/>
    <n v="171.28"/>
    <n v="203.053"/>
    <n v="15653.325999999999"/>
    <n v="58473.432000000001"/>
    <n v="74126.758000000002"/>
    <n v="89.33"/>
    <n v="507.77"/>
    <n v="0"/>
    <m/>
    <m/>
    <x v="0"/>
    <s v="KALLPA14331913G-2HI"/>
    <s v="Kallpa Generaci¢n S.A."/>
    <x v="22"/>
    <x v="22"/>
    <s v="C.H. Cerro del Aguila"/>
    <x v="217"/>
    <s v="HI"/>
    <x v="5"/>
    <x v="29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74126.758000000002"/>
    <n v="74.126757999999995"/>
    <m/>
    <n v="14.273333333333333"/>
    <n v="16.921083333333332"/>
    <n v="0"/>
    <n v="0"/>
    <n v="66"/>
    <s v="BASE DE DATOS"/>
    <m/>
  </r>
  <r>
    <s v="24"/>
    <x v="5"/>
    <s v="KALLPA"/>
    <s v="14331913"/>
    <s v="14331913"/>
    <x v="5"/>
    <s v="G-3"/>
    <s v="S"/>
    <n v="171.28"/>
    <n v="189.761"/>
    <n v="14308.102999999999"/>
    <n v="48468.642"/>
    <n v="62776.745000000003"/>
    <n v="162"/>
    <n v="481.1"/>
    <n v="0"/>
    <m/>
    <m/>
    <x v="0"/>
    <s v="KALLPA14331913G-3HI"/>
    <s v="Kallpa Generaci¢n S.A."/>
    <x v="22"/>
    <x v="22"/>
    <s v="C.H. Cerro del Aguila"/>
    <x v="217"/>
    <s v="HI"/>
    <x v="5"/>
    <x v="30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62776.745000000003"/>
    <n v="62.776745000000005"/>
    <m/>
    <n v="14.273333333333333"/>
    <n v="15.813416666666667"/>
    <n v="0"/>
    <n v="-7.2759576141834259E-12"/>
    <n v="66"/>
    <s v="BASE DE DATOS"/>
    <m/>
  </r>
  <r>
    <s v="24"/>
    <x v="5"/>
    <s v="KALLPA"/>
    <s v="14331913"/>
    <s v="14331913"/>
    <x v="5"/>
    <s v="G-4"/>
    <s v="S"/>
    <n v="10.76"/>
    <n v="10.427"/>
    <n v="550.13699999999994"/>
    <n v="2424.377"/>
    <n v="2974.5140000000001"/>
    <n v="15.8"/>
    <n v="647.47"/>
    <n v="0"/>
    <m/>
    <m/>
    <x v="0"/>
    <s v="KALLPA14331913G-4HI"/>
    <s v="Kallpa Generaci¢n S.A."/>
    <x v="22"/>
    <x v="22"/>
    <s v="C.H. Cerro del Aguila"/>
    <x v="217"/>
    <s v="HI"/>
    <x v="5"/>
    <x v="31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2974.5140000000001"/>
    <n v="2.9745140000000001"/>
    <m/>
    <n v="0.89666666666666661"/>
    <n v="0.86891666666666667"/>
    <n v="0"/>
    <n v="0"/>
    <n v="66"/>
    <s v="BASE DE DATOS"/>
    <m/>
  </r>
  <r>
    <s v="24"/>
    <x v="5"/>
    <s v="KONDUS"/>
    <s v="000775"/>
    <s v="000775"/>
    <x v="5"/>
    <s v="G1"/>
    <s v="S"/>
    <n v="0.56499999999999995"/>
    <n v="0.55000000000000004"/>
    <n v="1.4E-2"/>
    <n v="75.293000000000006"/>
    <n v="75.307000000000002"/>
    <n v="0"/>
    <n v="353.25"/>
    <n v="0"/>
    <m/>
    <m/>
    <x v="0"/>
    <s v="KONDUS000775G1HI"/>
    <s v="KONDU S.A.C."/>
    <x v="80"/>
    <x v="80"/>
    <s v="C. S. Carhuaquero"/>
    <x v="282"/>
    <s v="FV"/>
    <x v="6"/>
    <x v="359"/>
    <x v="3"/>
    <s v="Instalado"/>
    <s v="Operativo"/>
    <s v="Generadora"/>
    <x v="0"/>
    <x v="0"/>
    <x v="0"/>
    <x v="0"/>
    <s v="Estatal"/>
    <s v="CAJAMARCA"/>
    <s v="CAJAMARCA"/>
    <s v="CHOTA Y SANTA CRUZ"/>
    <s v="LLAMA Y CATACHE"/>
    <n v="0"/>
    <x v="9"/>
    <n v="0"/>
    <x v="0"/>
    <x v="0"/>
    <x v="0"/>
    <s v="MWh"/>
    <n v="75.307000000000002"/>
    <n v="7.5306999999999999E-2"/>
    <m/>
    <n v="5.1363636363636361E-2"/>
    <n v="5.1363636363636361E-2"/>
    <n v="0"/>
    <n v="0"/>
    <n v="67"/>
    <s v="BASE DE DATOS"/>
    <m/>
  </r>
  <r>
    <s v="24"/>
    <x v="5"/>
    <s v="VIRGEN"/>
    <s v="11137505"/>
    <s v="11137505"/>
    <x v="5"/>
    <s v="GE.U1"/>
    <s v="S"/>
    <n v="31.23"/>
    <n v="27.927"/>
    <n v="1275.222"/>
    <n v="7107.7470000000003"/>
    <n v="8382.9689999999991"/>
    <n v="0"/>
    <n v="589.66999999999996"/>
    <n v="0"/>
    <m/>
    <m/>
    <x v="0"/>
    <s v="VIRGEN11137505GE.U1HI"/>
    <s v="La Virgen S.A.C."/>
    <x v="59"/>
    <x v="59"/>
    <s v="C.H. La Virgen"/>
    <x v="218"/>
    <s v="HI"/>
    <x v="5"/>
    <x v="326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8382.9689999999991"/>
    <n v="8.3829689999999992"/>
    <m/>
    <n v="2.6025"/>
    <n v="2.3272499999999998"/>
    <n v="0"/>
    <n v="1.8189894035458565E-12"/>
    <n v="68"/>
    <s v="BASE DE DATOS"/>
    <m/>
  </r>
  <r>
    <s v="24"/>
    <x v="5"/>
    <s v="VIRGEN"/>
    <s v="11137505"/>
    <s v="11137505"/>
    <x v="5"/>
    <s v="GE.U2"/>
    <s v="S"/>
    <n v="31.25"/>
    <n v="28.209"/>
    <n v="1144.7819999999999"/>
    <n v="6944.3329999999996"/>
    <n v="8089.1149999999998"/>
    <n v="0"/>
    <n v="531.32000000000005"/>
    <n v="0"/>
    <m/>
    <m/>
    <x v="0"/>
    <s v="VIRGEN11137505GE.U2HI"/>
    <s v="La Virgen S.A.C."/>
    <x v="59"/>
    <x v="59"/>
    <s v="C.H. La Virgen"/>
    <x v="218"/>
    <s v="HI"/>
    <x v="5"/>
    <x v="327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8089.1149999999998"/>
    <n v="8.0891149999999996"/>
    <m/>
    <n v="2.6041666666666665"/>
    <n v="2.3507500000000001"/>
    <n v="0"/>
    <n v="0"/>
    <n v="68"/>
    <s v="BASE DE DATOS"/>
    <m/>
  </r>
  <r>
    <s v="24"/>
    <x v="5"/>
    <s v="VIRGEN"/>
    <s v="11137505"/>
    <s v="11137505"/>
    <x v="5"/>
    <s v="GE.U3"/>
    <s v="S"/>
    <n v="31.25"/>
    <n v="27.867000000000001"/>
    <n v="672.74699999999996"/>
    <n v="3796.9630000000002"/>
    <n v="4469.71"/>
    <n v="0"/>
    <n v="323.55"/>
    <n v="0"/>
    <m/>
    <m/>
    <x v="0"/>
    <s v="VIRGEN11137505GE.U3HI"/>
    <s v="La Virgen S.A.C."/>
    <x v="59"/>
    <x v="59"/>
    <s v="C.H. La Virgen"/>
    <x v="218"/>
    <s v="HI"/>
    <x v="5"/>
    <x v="328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4469.71"/>
    <n v="4.4697100000000001"/>
    <m/>
    <n v="2.6041666666666665"/>
    <n v="2.3222499999999999"/>
    <n v="0"/>
    <n v="0"/>
    <n v="68"/>
    <s v="BASE DE DATOS"/>
    <m/>
  </r>
  <r>
    <s v="24"/>
    <x v="5"/>
    <s v="ORAENP"/>
    <s v="11014393"/>
    <s v="11014393"/>
    <x v="5"/>
    <s v="1"/>
    <s v="S"/>
    <n v="41.097000000000001"/>
    <n v="44.219000000000001"/>
    <n v="1880.2719999999999"/>
    <n v="10420.504999999999"/>
    <n v="12300.777"/>
    <n v="229.65"/>
    <n v="406.05"/>
    <n v="2.0299999999999998"/>
    <m/>
    <m/>
    <x v="0"/>
    <s v="ORAENP110143931HI"/>
    <s v="Orazul Energy Per£ S.A."/>
    <x v="64"/>
    <x v="64"/>
    <s v="C.H.Cañón del Pato"/>
    <x v="223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2300.777"/>
    <n v="12.300777"/>
    <m/>
    <n v="3.42475"/>
    <n v="3.6849166666666666"/>
    <n v="0"/>
    <n v="-1.8189894035458565E-12"/>
    <n v="72"/>
    <s v="BASE DE DATOS"/>
    <m/>
  </r>
  <r>
    <s v="24"/>
    <x v="5"/>
    <s v="ORAENP"/>
    <s v="11014393"/>
    <s v="11014393"/>
    <x v="5"/>
    <s v="2"/>
    <s v="S"/>
    <n v="41.097000000000001"/>
    <n v="44.552999999999997"/>
    <n v="544.625"/>
    <n v="3797.5259999999998"/>
    <n v="4342.1509999999998"/>
    <n v="230.25"/>
    <n v="121.97"/>
    <n v="2.0299999999999998"/>
    <m/>
    <m/>
    <x v="0"/>
    <s v="ORAENP110143932HI"/>
    <s v="Orazul Energy Per£ S.A."/>
    <x v="64"/>
    <x v="64"/>
    <s v="C.H.Cañón del Pato"/>
    <x v="223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4342.1509999999998"/>
    <n v="4.3421509999999994"/>
    <m/>
    <n v="3.42475"/>
    <n v="3.7127499999999998"/>
    <n v="0"/>
    <n v="0"/>
    <n v="72"/>
    <s v="BASE DE DATOS"/>
    <m/>
  </r>
  <r>
    <s v="24"/>
    <x v="5"/>
    <s v="ORAENP"/>
    <s v="11014393"/>
    <s v="11014393"/>
    <x v="5"/>
    <s v="3"/>
    <s v="S"/>
    <n v="41.097000000000001"/>
    <n v="43.765000000000001"/>
    <n v="3635.8969999999999"/>
    <n v="17983.823"/>
    <n v="21619.72"/>
    <n v="11.67"/>
    <n v="707.35"/>
    <n v="0"/>
    <m/>
    <m/>
    <x v="0"/>
    <s v="ORAENP110143933HI"/>
    <s v="Orazul Energy Per£ S.A."/>
    <x v="64"/>
    <x v="64"/>
    <s v="C.H.Cañón del Pato"/>
    <x v="223"/>
    <s v="HI"/>
    <x v="5"/>
    <x v="17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1619.72"/>
    <n v="21.619720000000001"/>
    <m/>
    <n v="3.42475"/>
    <n v="3.6470833333333332"/>
    <n v="0"/>
    <n v="0"/>
    <n v="72"/>
    <s v="BASE DE DATOS"/>
    <m/>
  </r>
  <r>
    <s v="24"/>
    <x v="5"/>
    <s v="ORAENP"/>
    <s v="11014393"/>
    <s v="11014393"/>
    <x v="5"/>
    <s v="4"/>
    <s v="S"/>
    <n v="41.097000000000001"/>
    <n v="44.12"/>
    <n v="3119.2530000000002"/>
    <n v="16182.766"/>
    <n v="19302.019"/>
    <n v="11.2"/>
    <n v="620.95000000000005"/>
    <n v="0"/>
    <m/>
    <m/>
    <x v="0"/>
    <s v="ORAENP110143934HI"/>
    <s v="Orazul Energy Per£ S.A."/>
    <x v="64"/>
    <x v="64"/>
    <s v="C.H.Cañón del Pato"/>
    <x v="223"/>
    <s v="HI"/>
    <x v="5"/>
    <x v="17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9302.019"/>
    <n v="19.302019000000001"/>
    <m/>
    <n v="3.42475"/>
    <n v="3.6766666666666663"/>
    <n v="0"/>
    <n v="0"/>
    <n v="72"/>
    <s v="BASE DE DATOS"/>
    <m/>
  </r>
  <r>
    <s v="24"/>
    <x v="5"/>
    <s v="ORAENP"/>
    <s v="11014393"/>
    <s v="11014393"/>
    <x v="5"/>
    <s v="5"/>
    <s v="S"/>
    <n v="41.097000000000001"/>
    <n v="44.686999999999998"/>
    <n v="3183.38"/>
    <n v="15131.644"/>
    <n v="18315.024000000001"/>
    <n v="12.75"/>
    <n v="609.79999999999995"/>
    <n v="2.0299999999999998"/>
    <m/>
    <m/>
    <x v="0"/>
    <s v="ORAENP110143935HI"/>
    <s v="Orazul Energy Per£ S.A."/>
    <x v="64"/>
    <x v="64"/>
    <s v="C.H.Cañón del Pato"/>
    <x v="223"/>
    <s v="HI"/>
    <x v="5"/>
    <x v="191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8315.024000000001"/>
    <n v="18.315024000000001"/>
    <m/>
    <n v="3.42475"/>
    <n v="3.7239166666666663"/>
    <n v="0"/>
    <n v="0"/>
    <n v="72"/>
    <s v="BASE DE DATOS"/>
    <m/>
  </r>
  <r>
    <s v="24"/>
    <x v="5"/>
    <s v="ORAENP"/>
    <s v="11014393"/>
    <s v="11014393"/>
    <x v="5"/>
    <s v="6"/>
    <s v="S"/>
    <n v="41.097000000000001"/>
    <n v="44.220999999999997"/>
    <n v="2552.2759999999998"/>
    <n v="12590.099"/>
    <n v="15142.375"/>
    <n v="14.87"/>
    <n v="508.4"/>
    <n v="0"/>
    <m/>
    <m/>
    <x v="0"/>
    <s v="ORAENP110143936HI"/>
    <s v="Orazul Energy Per£ S.A."/>
    <x v="64"/>
    <x v="64"/>
    <s v="C.H.Cañón del Pato"/>
    <x v="223"/>
    <s v="HI"/>
    <x v="5"/>
    <x v="30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5142.375"/>
    <n v="15.142374999999999"/>
    <m/>
    <n v="3.42475"/>
    <n v="3.685083333333333"/>
    <n v="0"/>
    <n v="0"/>
    <n v="72"/>
    <s v="BASE DE DATOS"/>
    <m/>
  </r>
  <r>
    <s v="24"/>
    <x v="5"/>
    <s v="ORAENP"/>
    <s v="11014593"/>
    <s v="11014593"/>
    <x v="5"/>
    <s v="1"/>
    <s v="S"/>
    <n v="32.619999999999997"/>
    <n v="31.593"/>
    <n v="2532.973"/>
    <n v="11901.492"/>
    <n v="14434.465"/>
    <n v="11.05"/>
    <n v="628.9"/>
    <n v="0.83"/>
    <m/>
    <m/>
    <x v="0"/>
    <s v="ORAENP110145931HI"/>
    <s v="Orazul Energy Per£ S.A."/>
    <x v="64"/>
    <x v="64"/>
    <s v="C.H.Carhuaquero"/>
    <x v="224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14434.465"/>
    <n v="14.434464999999999"/>
    <m/>
    <n v="2.7183333333333333"/>
    <n v="2.6327500000000001"/>
    <n v="0"/>
    <n v="0"/>
    <n v="72"/>
    <s v="BASE DE DATOS"/>
    <m/>
  </r>
  <r>
    <s v="24"/>
    <x v="5"/>
    <s v="ORAENP"/>
    <s v="11014593"/>
    <s v="11014593"/>
    <x v="5"/>
    <s v="2"/>
    <s v="S"/>
    <n v="31.51"/>
    <n v="31.472000000000001"/>
    <n v="3007.6990000000001"/>
    <n v="13454.468000000001"/>
    <n v="16462.167000000001"/>
    <n v="5.38"/>
    <n v="701.98"/>
    <n v="0"/>
    <m/>
    <m/>
    <x v="0"/>
    <s v="ORAENP110145932HI"/>
    <s v="Orazul Energy Per£ S.A."/>
    <x v="64"/>
    <x v="64"/>
    <s v="C.H.Carhuaquero"/>
    <x v="224"/>
    <s v="HI"/>
    <x v="5"/>
    <x v="17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16462.167000000001"/>
    <n v="16.462167000000001"/>
    <m/>
    <n v="2.6258333333333335"/>
    <n v="2.6226666666666669"/>
    <n v="0"/>
    <n v="0"/>
    <n v="72"/>
    <s v="BASE DE DATOS"/>
    <m/>
  </r>
  <r>
    <s v="24"/>
    <x v="5"/>
    <s v="ORAENP"/>
    <s v="11014593"/>
    <s v="11014593"/>
    <x v="5"/>
    <s v="3"/>
    <s v="S"/>
    <n v="30.98"/>
    <n v="31.466999999999999"/>
    <n v="2469.8240000000001"/>
    <n v="11792.028"/>
    <n v="14261.852000000001"/>
    <n v="4.8"/>
    <n v="625.85"/>
    <n v="0"/>
    <m/>
    <m/>
    <x v="0"/>
    <s v="ORAENP110145933HI"/>
    <s v="Orazul Energy Per£ S.A."/>
    <x v="64"/>
    <x v="64"/>
    <s v="C.H.Carhuaquero"/>
    <x v="224"/>
    <s v="HI"/>
    <x v="5"/>
    <x v="176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14261.852000000001"/>
    <n v="14.261852000000001"/>
    <m/>
    <n v="2.5816666666666666"/>
    <n v="2.6222499999999997"/>
    <n v="0"/>
    <n v="0"/>
    <n v="72"/>
    <s v="BASE DE DATOS"/>
    <m/>
  </r>
  <r>
    <s v="24"/>
    <x v="5"/>
    <s v="ORAENP"/>
    <s v="11014593"/>
    <s v="11014593"/>
    <x v="5"/>
    <s v="4"/>
    <s v="S"/>
    <n v="10"/>
    <n v="9.9830000000000005"/>
    <n v="1240.1369999999999"/>
    <n v="5904.1409999999996"/>
    <n v="7144.2780000000002"/>
    <n v="0"/>
    <n v="720"/>
    <n v="0"/>
    <m/>
    <m/>
    <x v="0"/>
    <s v="ORAENP110145934HI"/>
    <s v="Orazul Energy Per£ S.A."/>
    <x v="64"/>
    <x v="64"/>
    <s v="C.H.Carhuaquero"/>
    <x v="225"/>
    <s v="HI"/>
    <x v="5"/>
    <x v="177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7144.2780000000002"/>
    <n v="7.1442779999999999"/>
    <m/>
    <n v="0.83333333333333337"/>
    <n v="0.83191666666666675"/>
    <n v="0"/>
    <n v="-9.0949470177292824E-13"/>
    <n v="72"/>
    <s v="BASE DE DATOS"/>
    <m/>
  </r>
  <r>
    <s v="24"/>
    <x v="5"/>
    <s v="ORAENP"/>
    <s v="18166008"/>
    <s v="18166008"/>
    <x v="5"/>
    <s v="1"/>
    <s v="S"/>
    <n v="6"/>
    <n v="5.67"/>
    <n v="584.39099999999996"/>
    <n v="2650.384"/>
    <n v="3234.7750000000001"/>
    <n v="0"/>
    <n v="718.32"/>
    <n v="1.52"/>
    <m/>
    <m/>
    <x v="0"/>
    <s v="ORAENP181660081HI"/>
    <s v="Orazul Energy Per£ S.A."/>
    <x v="64"/>
    <x v="64"/>
    <s v="C.H.Caña Brava"/>
    <x v="226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3234.7750000000001"/>
    <n v="3.234775"/>
    <m/>
    <n v="0.5"/>
    <n v="0.47249999999999998"/>
    <n v="0"/>
    <n v="0"/>
    <n v="72"/>
    <s v="BASE DE DATOS"/>
    <m/>
  </r>
  <r>
    <s v="24"/>
    <x v="4"/>
    <s v="EANDES"/>
    <s v="G1230715"/>
    <s v="G1230715"/>
    <x v="5"/>
    <s v="G1"/>
    <s v="S"/>
    <n v="86.24"/>
    <n v="86.24"/>
    <n v="6042.5429999999997"/>
    <n v="26372.638999999999"/>
    <n v="32415.182000000001"/>
    <n v="0"/>
    <n v="744"/>
    <n v="0"/>
    <m/>
    <m/>
    <x v="0"/>
    <s v="EANDESG1230715G1HI"/>
    <s v="ELECTROANDES-Empresa de Electricidad de los Andes S.A."/>
    <x v="72"/>
    <x v="72"/>
    <s v="CH Cheves"/>
    <x v="235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32415.182000000001"/>
    <n v="32.415182000000001"/>
    <m/>
    <n v="7.1866666666666665"/>
    <n v="7.1866666666666665"/>
    <n v="0"/>
    <n v="0"/>
    <n v="89"/>
    <s v="BASE DE DATOS"/>
    <m/>
  </r>
  <r>
    <s v="24"/>
    <x v="4"/>
    <s v="EANDES"/>
    <s v="G1230715"/>
    <s v="G1230715"/>
    <x v="5"/>
    <s v="G2"/>
    <s v="S"/>
    <n v="85.44"/>
    <n v="85.44"/>
    <n v="7047.6610000000001"/>
    <n v="27414.792000000001"/>
    <n v="34462.453000000001"/>
    <n v="0"/>
    <n v="744"/>
    <n v="0"/>
    <m/>
    <m/>
    <x v="0"/>
    <s v="EANDESG1230715G2HI"/>
    <s v="ELECTROANDES-Empresa de Electricidad de los Andes S.A."/>
    <x v="72"/>
    <x v="72"/>
    <s v="CH Cheves"/>
    <x v="235"/>
    <s v="HI"/>
    <x v="5"/>
    <x v="37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34462.453000000001"/>
    <n v="34.462453000000004"/>
    <m/>
    <n v="7.12"/>
    <n v="7.12"/>
    <n v="0"/>
    <n v="0"/>
    <n v="89"/>
    <s v="BASE DE DATOS"/>
    <m/>
  </r>
  <r>
    <s v="24"/>
    <x v="4"/>
    <s v="EANDES"/>
    <s v="PP104093"/>
    <s v="PP104093"/>
    <x v="5"/>
    <s v="G1"/>
    <s v="S"/>
    <n v="22.065000000000001"/>
    <n v="22.065000000000001"/>
    <n v="2706.1039999999998"/>
    <n v="12585.093999999999"/>
    <n v="15291.198"/>
    <n v="0"/>
    <n v="744"/>
    <n v="0"/>
    <m/>
    <m/>
    <x v="0"/>
    <s v="EANDESPP104093G1HI"/>
    <s v="ELECTROANDES-Empresa de Electricidad de los Andes S.A."/>
    <x v="72"/>
    <x v="72"/>
    <s v="CH Yaupi"/>
    <x v="236"/>
    <s v="HI"/>
    <x v="5"/>
    <x v="36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5291.198"/>
    <n v="15.291198"/>
    <m/>
    <n v="1.8387500000000001"/>
    <n v="1.8387500000000001"/>
    <n v="0"/>
    <n v="-1.8189894035458565E-12"/>
    <n v="89"/>
    <s v="BASE DE DATOS"/>
    <m/>
  </r>
  <r>
    <s v="24"/>
    <x v="4"/>
    <s v="EANDES"/>
    <s v="PP104093"/>
    <s v="PP104093"/>
    <x v="5"/>
    <s v="G2"/>
    <s v="S"/>
    <n v="23.23"/>
    <n v="23.23"/>
    <n v="2721.1210000000001"/>
    <n v="12618.611000000001"/>
    <n v="15339.732"/>
    <n v="0"/>
    <n v="744"/>
    <n v="0"/>
    <m/>
    <m/>
    <x v="0"/>
    <s v="EANDESPP104093G2HI"/>
    <s v="ELECTROANDES-Empresa de Electricidad de los Andes S.A."/>
    <x v="72"/>
    <x v="72"/>
    <s v="CH Yaupi"/>
    <x v="236"/>
    <s v="HI"/>
    <x v="5"/>
    <x v="37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5339.732"/>
    <n v="15.339732"/>
    <m/>
    <n v="1.9358333333333333"/>
    <n v="1.9358333333333333"/>
    <n v="0"/>
    <n v="0"/>
    <n v="89"/>
    <s v="BASE DE DATOS"/>
    <m/>
  </r>
  <r>
    <s v="24"/>
    <x v="4"/>
    <s v="EANDES"/>
    <s v="PP104093"/>
    <s v="PP104093"/>
    <x v="5"/>
    <s v="G3"/>
    <s v="S"/>
    <n v="23.155000000000001"/>
    <n v="23.155000000000001"/>
    <n v="2684.64"/>
    <n v="12462.171"/>
    <n v="15146.811"/>
    <n v="0"/>
    <n v="744"/>
    <n v="0"/>
    <m/>
    <m/>
    <x v="0"/>
    <s v="EANDESPP104093G3HI"/>
    <s v="ELECTROANDES-Empresa de Electricidad de los Andes S.A."/>
    <x v="72"/>
    <x v="72"/>
    <s v="CH Yaupi"/>
    <x v="236"/>
    <s v="HI"/>
    <x v="5"/>
    <x v="258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5146.811"/>
    <n v="15.146811"/>
    <m/>
    <n v="1.9295833333333334"/>
    <n v="1.9295833333333334"/>
    <n v="0"/>
    <n v="0"/>
    <n v="89"/>
    <s v="BASE DE DATOS"/>
    <m/>
  </r>
  <r>
    <s v="24"/>
    <x v="4"/>
    <s v="EANDES"/>
    <s v="PP104093"/>
    <s v="PP104093"/>
    <x v="5"/>
    <s v="G4"/>
    <s v="S"/>
    <n v="22.66"/>
    <n v="22.66"/>
    <n v="2668.9810000000002"/>
    <n v="12416.316999999999"/>
    <n v="15085.298000000001"/>
    <n v="0"/>
    <n v="744"/>
    <n v="0"/>
    <m/>
    <m/>
    <x v="0"/>
    <s v="EANDESPP104093G4HI"/>
    <s v="ELECTROANDES-Empresa de Electricidad de los Andes S.A."/>
    <x v="72"/>
    <x v="72"/>
    <s v="CH Yaupi"/>
    <x v="236"/>
    <s v="HI"/>
    <x v="5"/>
    <x v="332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5085.298000000001"/>
    <n v="15.085298"/>
    <m/>
    <n v="1.8883333333333334"/>
    <n v="1.8883333333333334"/>
    <n v="0"/>
    <n v="-1.8189894035458565E-12"/>
    <n v="89"/>
    <s v="BASE DE DATOS"/>
    <m/>
  </r>
  <r>
    <s v="24"/>
    <x v="4"/>
    <s v="EANDES"/>
    <s v="PP104093"/>
    <s v="PP104093"/>
    <x v="5"/>
    <s v="G5"/>
    <s v="S"/>
    <n v="22.576000000000001"/>
    <n v="22.576000000000001"/>
    <n v="2669.5059999999999"/>
    <n v="12446.066999999999"/>
    <n v="15115.573"/>
    <n v="0"/>
    <n v="744"/>
    <n v="0"/>
    <m/>
    <m/>
    <x v="0"/>
    <s v="EANDESPP104093G5HI"/>
    <s v="ELECTROANDES-Empresa de Electricidad de los Andes S.A."/>
    <x v="72"/>
    <x v="72"/>
    <s v="CH Yaupi"/>
    <x v="236"/>
    <s v="HI"/>
    <x v="5"/>
    <x v="333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5115.573"/>
    <n v="15.115572999999999"/>
    <m/>
    <n v="1.8813333333333333"/>
    <n v="1.8813333333333333"/>
    <n v="0"/>
    <n v="-1.8189894035458565E-12"/>
    <n v="89"/>
    <s v="BASE DE DATOS"/>
    <m/>
  </r>
  <r>
    <s v="24"/>
    <x v="4"/>
    <s v="EANDES"/>
    <s v="PP101093"/>
    <s v="PP101093"/>
    <x v="5"/>
    <s v="G1"/>
    <s v="S"/>
    <n v="13.6"/>
    <n v="12.082000000000001"/>
    <n v="619.22400000000005"/>
    <n v="2234.6759999999999"/>
    <n v="2853.9"/>
    <n v="0"/>
    <n v="744"/>
    <n v="0"/>
    <m/>
    <m/>
    <x v="0"/>
    <s v="EANDESPP101093G1HI"/>
    <s v="ELECTROANDES-Empresa de Electricidad de los Andes S.A."/>
    <x v="72"/>
    <x v="72"/>
    <s v="CH Malpaso"/>
    <x v="237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2853.9"/>
    <n v="2.8538999999999999"/>
    <m/>
    <n v="1.1333333333333333"/>
    <n v="1.0068333333333335"/>
    <n v="0"/>
    <n v="0"/>
    <n v="89"/>
    <s v="BASE DE DATOS"/>
    <m/>
  </r>
  <r>
    <s v="24"/>
    <x v="4"/>
    <s v="EANDES"/>
    <s v="PP101093"/>
    <s v="PP101093"/>
    <x v="5"/>
    <s v="G2"/>
    <s v="S"/>
    <n v="13.6"/>
    <n v="12.779"/>
    <n v="623.495"/>
    <n v="2280.6509999999998"/>
    <n v="2904.1460000000002"/>
    <n v="0"/>
    <n v="744"/>
    <n v="0"/>
    <m/>
    <m/>
    <x v="0"/>
    <s v="EANDESPP101093G2HI"/>
    <s v="ELECTROANDES-Empresa de Electricidad de los Andes S.A."/>
    <x v="72"/>
    <x v="72"/>
    <s v="CH Malpaso"/>
    <x v="237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2904.1460000000002"/>
    <n v="2.9041460000000003"/>
    <m/>
    <n v="1.1333333333333333"/>
    <n v="1.0649166666666667"/>
    <n v="0"/>
    <n v="-4.5474735088646412E-13"/>
    <n v="89"/>
    <s v="BASE DE DATOS"/>
    <m/>
  </r>
  <r>
    <s v="24"/>
    <x v="4"/>
    <s v="EANDES"/>
    <s v="PP101093"/>
    <s v="PP101093"/>
    <x v="5"/>
    <s v="G3"/>
    <s v="S"/>
    <n v="13.6"/>
    <n v="11.234"/>
    <n v="619.01700000000005"/>
    <n v="2208.7280000000001"/>
    <n v="2827.7449999999999"/>
    <n v="0"/>
    <n v="744"/>
    <n v="0"/>
    <m/>
    <m/>
    <x v="0"/>
    <s v="EANDESPP101093G3HI"/>
    <s v="ELECTROANDES-Empresa de Electricidad de los Andes S.A."/>
    <x v="72"/>
    <x v="72"/>
    <s v="CH Malpaso"/>
    <x v="237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2827.7449999999999"/>
    <n v="2.8277449999999997"/>
    <m/>
    <n v="1.1333333333333333"/>
    <n v="0.9361666666666667"/>
    <n v="0"/>
    <n v="0"/>
    <n v="89"/>
    <s v="BASE DE DATOS"/>
    <m/>
  </r>
  <r>
    <s v="24"/>
    <x v="4"/>
    <s v="EANDES"/>
    <s v="PP101093"/>
    <s v="PP101093"/>
    <x v="5"/>
    <s v="G4"/>
    <s v="S"/>
    <n v="13.6"/>
    <n v="11.926"/>
    <n v="621.846"/>
    <n v="2233.6280000000002"/>
    <n v="2855.4740000000002"/>
    <n v="0"/>
    <n v="744"/>
    <n v="0"/>
    <m/>
    <m/>
    <x v="0"/>
    <s v="EANDESPP101093G4HI"/>
    <s v="ELECTROANDES-Empresa de Electricidad de los Andes S.A."/>
    <x v="72"/>
    <x v="72"/>
    <s v="CH Malpaso"/>
    <x v="237"/>
    <s v="HI"/>
    <x v="5"/>
    <x v="332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2855.4740000000002"/>
    <n v="2.8554740000000001"/>
    <m/>
    <n v="1.1333333333333333"/>
    <n v="0.99383333333333335"/>
    <n v="0"/>
    <n v="0"/>
    <n v="89"/>
    <s v="BASE DE DATOS"/>
    <m/>
  </r>
  <r>
    <s v="24"/>
    <x v="4"/>
    <s v="EANDES"/>
    <s v="PP102093"/>
    <s v="PP102093"/>
    <x v="5"/>
    <s v="G1"/>
    <s v="S"/>
    <n v="3"/>
    <n v="3.1429999999999998"/>
    <n v="285.26299999999998"/>
    <n v="1374.84"/>
    <n v="1660.1030000000001"/>
    <n v="0"/>
    <n v="744"/>
    <n v="0"/>
    <m/>
    <m/>
    <x v="0"/>
    <s v="EANDESPP102093G1HI"/>
    <s v="ELECTROANDES-Empresa de Electricidad de los Andes S.A."/>
    <x v="72"/>
    <x v="72"/>
    <s v="CH Oroya"/>
    <x v="238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660.1030000000001"/>
    <n v="1.6601030000000001"/>
    <m/>
    <n v="0.25"/>
    <n v="0.26191666666666663"/>
    <n v="0"/>
    <n v="-2.2737367544323206E-13"/>
    <n v="89"/>
    <s v="BASE DE DATOS"/>
    <m/>
  </r>
  <r>
    <s v="24"/>
    <x v="4"/>
    <s v="EANDES"/>
    <s v="PP102093"/>
    <s v="PP102093"/>
    <x v="5"/>
    <s v="G2"/>
    <s v="S"/>
    <n v="3"/>
    <n v="3.165"/>
    <n v="295.55700000000002"/>
    <n v="1413.57"/>
    <n v="1709.127"/>
    <n v="0"/>
    <n v="744"/>
    <n v="0"/>
    <m/>
    <m/>
    <x v="0"/>
    <s v="EANDESPP102093G2HI"/>
    <s v="ELECTROANDES-Empresa de Electricidad de los Andes S.A."/>
    <x v="72"/>
    <x v="72"/>
    <s v="CH Oroya"/>
    <x v="238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709.127"/>
    <n v="1.7091270000000001"/>
    <m/>
    <n v="0.25"/>
    <n v="0.26374999999999998"/>
    <n v="0"/>
    <n v="0"/>
    <n v="89"/>
    <s v="BASE DE DATOS"/>
    <m/>
  </r>
  <r>
    <s v="24"/>
    <x v="4"/>
    <s v="EANDES"/>
    <s v="PP102093"/>
    <s v="PP102093"/>
    <x v="5"/>
    <s v="G3"/>
    <s v="S"/>
    <n v="3"/>
    <n v="3.1720000000000002"/>
    <n v="326.25"/>
    <n v="1573.518"/>
    <n v="1899.768"/>
    <n v="0"/>
    <n v="744"/>
    <n v="0"/>
    <m/>
    <m/>
    <x v="0"/>
    <s v="EANDESPP102093G3HI"/>
    <s v="ELECTROANDES-Empresa de Electricidad de los Andes S.A."/>
    <x v="72"/>
    <x v="72"/>
    <s v="CH Oroya"/>
    <x v="238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899.768"/>
    <n v="1.8997680000000001"/>
    <m/>
    <n v="0.25"/>
    <n v="0.26433333333333336"/>
    <n v="0"/>
    <n v="0"/>
    <n v="89"/>
    <s v="BASE DE DATOS"/>
    <m/>
  </r>
  <r>
    <s v="24"/>
    <x v="4"/>
    <s v="EANDES"/>
    <s v="PP103093"/>
    <s v="PP103093"/>
    <x v="5"/>
    <s v="G1"/>
    <s v="S"/>
    <n v="3"/>
    <n v="3.1859999999999999"/>
    <n v="41.941000000000003"/>
    <n v="286.363"/>
    <n v="328.30399999999997"/>
    <n v="0"/>
    <n v="744"/>
    <n v="0"/>
    <m/>
    <m/>
    <x v="0"/>
    <s v="EANDESPP103093G1HI"/>
    <s v="ELECTROANDES-Empresa de Electricidad de los Andes S.A."/>
    <x v="72"/>
    <x v="72"/>
    <s v="CH Pachachaca"/>
    <x v="239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328.30399999999997"/>
    <n v="0.32830399999999998"/>
    <m/>
    <n v="0.25"/>
    <n v="0.26550000000000001"/>
    <n v="0"/>
    <n v="0"/>
    <n v="89"/>
    <s v="BASE DE DATOS"/>
    <m/>
  </r>
  <r>
    <s v="24"/>
    <x v="4"/>
    <s v="EANDES"/>
    <s v="PP103093"/>
    <s v="PP103093"/>
    <x v="5"/>
    <s v="G2"/>
    <s v="S"/>
    <n v="3"/>
    <n v="3.31"/>
    <n v="65.117999999999995"/>
    <n v="371.815"/>
    <n v="436.93299999999999"/>
    <n v="0"/>
    <n v="744"/>
    <n v="0"/>
    <m/>
    <m/>
    <x v="0"/>
    <s v="EANDESPP103093G2HI"/>
    <s v="ELECTROANDES-Empresa de Electricidad de los Andes S.A."/>
    <x v="72"/>
    <x v="72"/>
    <s v="CH Pachachaca"/>
    <x v="239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436.93299999999999"/>
    <n v="0.43693300000000002"/>
    <m/>
    <n v="0.25"/>
    <n v="0.27583333333333332"/>
    <n v="0"/>
    <n v="0"/>
    <n v="89"/>
    <s v="BASE DE DATOS"/>
    <m/>
  </r>
  <r>
    <s v="24"/>
    <x v="4"/>
    <s v="EANDES"/>
    <s v="PP103093"/>
    <s v="PP103093"/>
    <x v="5"/>
    <s v="G3"/>
    <s v="S"/>
    <n v="3"/>
    <n v="3.1539999999999999"/>
    <n v="192.149"/>
    <n v="903.31799999999998"/>
    <n v="1095.4670000000001"/>
    <n v="0"/>
    <n v="744"/>
    <n v="0"/>
    <m/>
    <m/>
    <x v="0"/>
    <s v="EANDESPP103093G3HI"/>
    <s v="ELECTROANDES-Empresa de Electricidad de los Andes S.A."/>
    <x v="72"/>
    <x v="72"/>
    <s v="CH Pachachaca"/>
    <x v="239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095.4670000000001"/>
    <n v="1.0954670000000002"/>
    <m/>
    <n v="0.25"/>
    <n v="0.26283333333333331"/>
    <n v="0"/>
    <n v="0"/>
    <n v="89"/>
    <s v="BASE DE DATOS"/>
    <m/>
  </r>
  <r>
    <s v="24"/>
    <x v="4"/>
    <s v="EANDES"/>
    <s v="11014493"/>
    <s v="11014493"/>
    <x v="5"/>
    <s v="1"/>
    <s v="S"/>
    <n v="19.8"/>
    <n v="21.434999999999999"/>
    <n v="2987.835"/>
    <n v="14201.601000000001"/>
    <n v="17189.436000000002"/>
    <n v="0"/>
    <n v="744"/>
    <n v="0"/>
    <m/>
    <m/>
    <x v="0"/>
    <s v="EANDES110144931HI"/>
    <s v="ELECTROANDES-Empresa de Electricidad de los Andes S.A."/>
    <x v="72"/>
    <x v="72"/>
    <s v="CH Cahua"/>
    <x v="240"/>
    <s v="HI"/>
    <x v="5"/>
    <x v="16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7189.436000000002"/>
    <n v="17.189436000000001"/>
    <m/>
    <n v="1.6500000000000001"/>
    <n v="1.7862499999999999"/>
    <n v="0"/>
    <n v="0"/>
    <n v="89"/>
    <s v="BASE DE DATOS"/>
    <m/>
  </r>
  <r>
    <s v="24"/>
    <x v="4"/>
    <s v="EANDES"/>
    <s v="11014493"/>
    <s v="11014493"/>
    <x v="5"/>
    <s v="2"/>
    <s v="S"/>
    <n v="19.8"/>
    <n v="21.678999999999998"/>
    <n v="3003.07"/>
    <n v="14266.397999999999"/>
    <n v="17269.468000000001"/>
    <n v="0"/>
    <n v="744"/>
    <n v="0"/>
    <m/>
    <m/>
    <x v="0"/>
    <s v="EANDES110144932HI"/>
    <s v="ELECTROANDES-Empresa de Electricidad de los Andes S.A."/>
    <x v="72"/>
    <x v="72"/>
    <s v="CH Cahua"/>
    <x v="240"/>
    <s v="HI"/>
    <x v="5"/>
    <x v="17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7269.468000000001"/>
    <n v="17.269468"/>
    <m/>
    <n v="1.6500000000000001"/>
    <n v="1.8065833333333332"/>
    <n v="0"/>
    <n v="0"/>
    <n v="89"/>
    <s v="BASE DE DATOS"/>
    <m/>
  </r>
  <r>
    <s v="24"/>
    <x v="4"/>
    <s v="EANDES"/>
    <s v="11051295"/>
    <s v="11051295"/>
    <x v="5"/>
    <s v="1"/>
    <s v="S"/>
    <n v="17"/>
    <n v="19.074000000000002"/>
    <n v="1622.8109999999999"/>
    <n v="2686.4"/>
    <n v="4309.2110000000002"/>
    <n v="0"/>
    <n v="744"/>
    <n v="0"/>
    <m/>
    <m/>
    <x v="0"/>
    <s v="EANDES110512951HI"/>
    <s v="ELECTROANDES-Empresa de Electricidad de los Andes S.A."/>
    <x v="72"/>
    <x v="72"/>
    <s v="CH Gallito Ciego"/>
    <x v="241"/>
    <s v="HI"/>
    <x v="5"/>
    <x v="16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4309.2110000000002"/>
    <n v="4.3092110000000003"/>
    <m/>
    <n v="1.4166666666666667"/>
    <n v="1.5895000000000001"/>
    <n v="0"/>
    <n v="0"/>
    <n v="89"/>
    <s v="BASE DE DATOS"/>
    <m/>
  </r>
  <r>
    <s v="24"/>
    <x v="4"/>
    <s v="EANDES"/>
    <s v="11051295"/>
    <s v="11051295"/>
    <x v="5"/>
    <s v="2"/>
    <s v="S"/>
    <n v="17"/>
    <n v="19.074000000000002"/>
    <n v="1001.473"/>
    <n v="915.35400000000004"/>
    <n v="1916.827"/>
    <n v="0"/>
    <n v="744"/>
    <n v="0"/>
    <m/>
    <m/>
    <x v="0"/>
    <s v="EANDES110512952HI"/>
    <s v="ELECTROANDES-Empresa de Electricidad de los Andes S.A."/>
    <x v="72"/>
    <x v="72"/>
    <s v="CH Gallito Ciego"/>
    <x v="241"/>
    <s v="HI"/>
    <x v="5"/>
    <x v="17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1916.827"/>
    <n v="1.9168270000000001"/>
    <m/>
    <n v="1.4166666666666667"/>
    <n v="1.5895000000000001"/>
    <n v="0"/>
    <n v="0"/>
    <n v="89"/>
    <s v="BASE DE DATOS"/>
    <m/>
  </r>
  <r>
    <s v="24"/>
    <x v="4"/>
    <s v="EANDES"/>
    <s v="41097499"/>
    <s v="41097499"/>
    <x v="5"/>
    <s v="Pelton"/>
    <s v="S"/>
    <n v="0.28799999999999998"/>
    <n v="0.186"/>
    <n v="0"/>
    <n v="0"/>
    <n v="0"/>
    <n v="0"/>
    <n v="744"/>
    <n v="0"/>
    <m/>
    <m/>
    <x v="0"/>
    <s v="EANDES41097499PeltonHI"/>
    <s v="ELECTROANDES-Empresa de Electricidad de los Andes S.A."/>
    <x v="72"/>
    <x v="72"/>
    <s v="CH Huayllacho"/>
    <x v="242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2.3999999999999997E-2"/>
    <n v="1.55E-2"/>
    <n v="0"/>
    <n v="0"/>
    <n v="89"/>
    <s v="BASE DE DATOS"/>
    <m/>
  </r>
  <r>
    <s v="24"/>
    <x v="4"/>
    <s v="EANDES"/>
    <s v="31020193"/>
    <s v="31020193"/>
    <x v="5"/>
    <s v="Pelton"/>
    <s v="S"/>
    <n v="3.68"/>
    <n v="1.9330000000000001"/>
    <n v="441.60700000000003"/>
    <n v="2080.3200000000002"/>
    <n v="2521.9270000000001"/>
    <n v="0"/>
    <n v="744"/>
    <n v="0"/>
    <m/>
    <m/>
    <x v="0"/>
    <s v="EANDES31020193PeltonHI"/>
    <s v="ELECTROANDES-Empresa de Electricidad de los Andes S.A."/>
    <x v="72"/>
    <x v="72"/>
    <s v="CH Misapuquio"/>
    <x v="243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ONDESUYOS"/>
    <s v="CAYARANI"/>
    <n v="0"/>
    <x v="8"/>
    <n v="0"/>
    <x v="0"/>
    <x v="0"/>
    <x v="0"/>
    <s v="MWh"/>
    <n v="2521.9270000000001"/>
    <n v="2.5219270000000003"/>
    <m/>
    <n v="0.3066666666666667"/>
    <n v="0.16108333333333333"/>
    <n v="0"/>
    <n v="0"/>
    <n v="89"/>
    <s v="BASE DE DATOS"/>
    <m/>
  </r>
  <r>
    <s v="24"/>
    <x v="4"/>
    <s v="EANDES"/>
    <s v="33016493"/>
    <s v="33016493"/>
    <x v="5"/>
    <s v="Francis"/>
    <s v="S"/>
    <n v="0.624"/>
    <n v="0.57999999999999996"/>
    <n v="0"/>
    <n v="0"/>
    <n v="0"/>
    <n v="0"/>
    <n v="744"/>
    <n v="0"/>
    <m/>
    <m/>
    <x v="0"/>
    <s v="EANDES33016493FrancisHI"/>
    <s v="ELECTROANDES-Empresa de Electricidad de los Andes S.A."/>
    <x v="72"/>
    <x v="72"/>
    <s v="CH San Antonio"/>
    <x v="244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5.1999999999999998E-2"/>
    <n v="4.8333333333333332E-2"/>
    <n v="0"/>
    <n v="0"/>
    <n v="89"/>
    <s v="BASE DE DATOS"/>
    <m/>
  </r>
  <r>
    <s v="24"/>
    <x v="4"/>
    <s v="EANDES"/>
    <s v="41097599"/>
    <s v="41097599"/>
    <x v="5"/>
    <s v="Francis"/>
    <s v="S"/>
    <n v="0.52400000000000002"/>
    <n v="0.42199999999999999"/>
    <n v="0"/>
    <n v="0"/>
    <n v="0"/>
    <n v="0"/>
    <n v="744"/>
    <n v="0"/>
    <m/>
    <m/>
    <x v="0"/>
    <s v="EANDES41097599FrancisHI"/>
    <s v="ELECTROANDES-Empresa de Electricidad de los Andes S.A."/>
    <x v="72"/>
    <x v="72"/>
    <s v="CH San Ignacio"/>
    <x v="245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4.3666666666666666E-2"/>
    <n v="3.5166666666666666E-2"/>
    <n v="0"/>
    <n v="0"/>
    <n v="89"/>
    <s v="BASE DE DATOS"/>
    <m/>
  </r>
  <r>
    <s v="24"/>
    <x v="4"/>
    <s v="EANDES"/>
    <s v="1139028"/>
    <s v="1139028"/>
    <x v="5"/>
    <s v="CH2"/>
    <s v="S"/>
    <n v="0.44"/>
    <n v="0.45200000000000001"/>
    <n v="28.344000000000001"/>
    <n v="134.95699999999999"/>
    <n v="163.30099999999999"/>
    <n v="0"/>
    <n v="744"/>
    <n v="0"/>
    <m/>
    <m/>
    <x v="0"/>
    <s v="EANDES1139028CH2HI"/>
    <s v="ELECTROANDES-Empresa de Electricidad de los Andes S.A."/>
    <x v="72"/>
    <x v="72"/>
    <s v="CH Pariac"/>
    <x v="246"/>
    <s v="HI"/>
    <x v="5"/>
    <x v="334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63.30099999999999"/>
    <n v="0.16330099999999997"/>
    <m/>
    <n v="3.6666666666666667E-2"/>
    <n v="3.7666666666666668E-2"/>
    <n v="0"/>
    <n v="0"/>
    <n v="89"/>
    <s v="BASE DE DATOS"/>
    <m/>
  </r>
  <r>
    <s v="24"/>
    <x v="4"/>
    <s v="EANDES"/>
    <s v="1139028"/>
    <s v="1139028"/>
    <x v="5"/>
    <s v="CH2 G2"/>
    <s v="S"/>
    <n v="0.35499999999999998"/>
    <n v="0.34599999999999997"/>
    <n v="18.042999999999999"/>
    <n v="91.641999999999996"/>
    <n v="109.685"/>
    <n v="0"/>
    <n v="744"/>
    <n v="0"/>
    <m/>
    <m/>
    <x v="0"/>
    <s v="EANDES1139028CH2 G2HI"/>
    <s v="ELECTROANDES-Empresa de Electricidad de los Andes S.A."/>
    <x v="72"/>
    <x v="72"/>
    <s v="CH Pariac"/>
    <x v="246"/>
    <s v="HI"/>
    <x v="5"/>
    <x v="335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09.685"/>
    <n v="0.109685"/>
    <m/>
    <n v="2.9583333333333333E-2"/>
    <n v="2.8833333333333332E-2"/>
    <n v="0"/>
    <n v="0"/>
    <n v="89"/>
    <s v="BASE DE DATOS"/>
    <m/>
  </r>
  <r>
    <s v="24"/>
    <x v="4"/>
    <s v="EANDES"/>
    <s v="1139028"/>
    <s v="1139028"/>
    <x v="5"/>
    <s v="CH3 N"/>
    <s v="S"/>
    <n v="0.872"/>
    <n v="0.79600000000000004"/>
    <n v="52.023000000000003"/>
    <n v="254.64"/>
    <n v="306.66300000000001"/>
    <n v="0"/>
    <n v="744"/>
    <n v="0"/>
    <m/>
    <m/>
    <x v="0"/>
    <s v="EANDES1139028CH3 NHI"/>
    <s v="ELECTROANDES-Empresa de Electricidad de los Andes S.A."/>
    <x v="72"/>
    <x v="72"/>
    <s v="CH Pariac"/>
    <x v="246"/>
    <s v="HI"/>
    <x v="5"/>
    <x v="336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306.66300000000001"/>
    <n v="0.30666300000000002"/>
    <m/>
    <n v="7.2666666666666671E-2"/>
    <n v="6.6333333333333341E-2"/>
    <n v="0"/>
    <n v="0"/>
    <n v="89"/>
    <s v="BASE DE DATOS"/>
    <m/>
  </r>
  <r>
    <s v="24"/>
    <x v="4"/>
    <s v="EANDES"/>
    <s v="1139028"/>
    <s v="1139028"/>
    <x v="5"/>
    <s v="CH3 N G2"/>
    <s v="S"/>
    <n v="0.4"/>
    <n v="0.4"/>
    <n v="22.172999999999998"/>
    <n v="113.881"/>
    <n v="136.054"/>
    <n v="0"/>
    <n v="744"/>
    <n v="0"/>
    <m/>
    <m/>
    <x v="0"/>
    <s v="EANDES1139028CH3 N G2HI"/>
    <s v="ELECTROANDES-Empresa de Electricidad de los Andes S.A."/>
    <x v="72"/>
    <x v="72"/>
    <s v="CH Pariac"/>
    <x v="246"/>
    <s v="HI"/>
    <x v="5"/>
    <x v="337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36.054"/>
    <n v="0.13605400000000001"/>
    <m/>
    <n v="3.3333333333333333E-2"/>
    <n v="3.3333333333333333E-2"/>
    <n v="0"/>
    <n v="0"/>
    <n v="89"/>
    <s v="BASE DE DATOS"/>
    <m/>
  </r>
  <r>
    <s v="24"/>
    <x v="4"/>
    <s v="EANDES"/>
    <s v="1139028"/>
    <s v="1139028"/>
    <x v="5"/>
    <s v="CH4 G-1"/>
    <s v="S"/>
    <n v="1.5"/>
    <n v="1.464"/>
    <n v="109.97"/>
    <n v="518.82399999999996"/>
    <n v="628.79399999999998"/>
    <n v="0"/>
    <n v="744"/>
    <n v="0"/>
    <m/>
    <m/>
    <x v="0"/>
    <s v="EANDES1139028CH4 G-1HI"/>
    <s v="ELECTROANDES-Empresa de Electricidad de los Andes S.A."/>
    <x v="72"/>
    <x v="72"/>
    <s v="CH Pariac"/>
    <x v="246"/>
    <s v="HI"/>
    <x v="5"/>
    <x v="338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628.79399999999998"/>
    <n v="0.62879399999999996"/>
    <m/>
    <n v="0.125"/>
    <n v="0.122"/>
    <n v="0"/>
    <n v="0"/>
    <n v="89"/>
    <s v="BASE DE DATOS"/>
    <m/>
  </r>
  <r>
    <s v="24"/>
    <x v="4"/>
    <s v="EANDES"/>
    <s v="1139028"/>
    <s v="1139028"/>
    <x v="5"/>
    <s v="CH4 G-2"/>
    <s v="S"/>
    <n v="1.5"/>
    <n v="1.492"/>
    <n v="129.595"/>
    <n v="607.80499999999995"/>
    <n v="737.4"/>
    <n v="0"/>
    <n v="744"/>
    <n v="0"/>
    <m/>
    <m/>
    <x v="0"/>
    <s v="EANDES1139028CH4 G-2HI"/>
    <s v="ELECTROANDES-Empresa de Electricidad de los Andes S.A."/>
    <x v="72"/>
    <x v="72"/>
    <s v="CH Pariac"/>
    <x v="246"/>
    <s v="HI"/>
    <x v="5"/>
    <x v="339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737.4"/>
    <n v="0.73739999999999994"/>
    <m/>
    <n v="0.125"/>
    <n v="0.12433333333333334"/>
    <n v="0"/>
    <n v="0"/>
    <n v="89"/>
    <s v="BASE DE DATOS"/>
    <m/>
  </r>
  <r>
    <s v="24"/>
    <x v="5"/>
    <s v="EANDES"/>
    <s v="G1230715"/>
    <s v="G1230715"/>
    <x v="5"/>
    <s v="G1"/>
    <s v="S"/>
    <n v="86.24"/>
    <n v="86.24"/>
    <n v="3774.6750000000002"/>
    <n v="14681.478999999999"/>
    <n v="18456.153999999999"/>
    <n v="0"/>
    <n v="720"/>
    <n v="0"/>
    <m/>
    <m/>
    <x v="0"/>
    <s v="EANDESG1230715G1HI"/>
    <s v="ELECTROANDES-Empresa de Electricidad de los Andes S.A."/>
    <x v="72"/>
    <x v="72"/>
    <s v="CH Cheves"/>
    <x v="235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18456.153999999999"/>
    <n v="18.456153999999998"/>
    <m/>
    <n v="7.1866666666666665"/>
    <n v="7.1866666666666665"/>
    <n v="0"/>
    <n v="0"/>
    <n v="89"/>
    <s v="BASE DE DATOS"/>
    <m/>
  </r>
  <r>
    <s v="24"/>
    <x v="5"/>
    <s v="EANDES"/>
    <s v="G1230715"/>
    <s v="G1230715"/>
    <x v="5"/>
    <s v="G2"/>
    <s v="S"/>
    <n v="85.44"/>
    <n v="85.44"/>
    <n v="5520.1620000000003"/>
    <n v="21709.469000000001"/>
    <n v="27229.631000000001"/>
    <n v="0"/>
    <n v="720"/>
    <n v="0"/>
    <m/>
    <m/>
    <x v="0"/>
    <s v="EANDESG1230715G2HI"/>
    <s v="ELECTROANDES-Empresa de Electricidad de los Andes S.A."/>
    <x v="72"/>
    <x v="72"/>
    <s v="CH Cheves"/>
    <x v="235"/>
    <s v="HI"/>
    <x v="5"/>
    <x v="37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27229.631000000001"/>
    <n v="27.229631000000001"/>
    <m/>
    <n v="7.12"/>
    <n v="7.12"/>
    <n v="0"/>
    <n v="0"/>
    <n v="89"/>
    <s v="BASE DE DATOS"/>
    <m/>
  </r>
  <r>
    <s v="24"/>
    <x v="5"/>
    <s v="EANDES"/>
    <s v="PP104093"/>
    <s v="PP104093"/>
    <x v="5"/>
    <s v="G1"/>
    <s v="S"/>
    <n v="22.065000000000001"/>
    <n v="22.065000000000001"/>
    <n v="2156.9920000000002"/>
    <n v="9089.7659999999996"/>
    <n v="11246.758"/>
    <n v="0"/>
    <n v="720"/>
    <n v="0"/>
    <m/>
    <m/>
    <x v="0"/>
    <s v="EANDESPP104093G1HI"/>
    <s v="ELECTROANDES-Empresa de Electricidad de los Andes S.A."/>
    <x v="72"/>
    <x v="72"/>
    <s v="CH Yaupi"/>
    <x v="236"/>
    <s v="HI"/>
    <x v="5"/>
    <x v="36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1246.758"/>
    <n v="11.246758"/>
    <m/>
    <n v="1.8387500000000001"/>
    <n v="1.8387500000000001"/>
    <n v="0"/>
    <n v="0"/>
    <n v="89"/>
    <s v="BASE DE DATOS"/>
    <m/>
  </r>
  <r>
    <s v="24"/>
    <x v="5"/>
    <s v="EANDES"/>
    <s v="PP104093"/>
    <s v="PP104093"/>
    <x v="5"/>
    <s v="G2"/>
    <s v="S"/>
    <n v="23.23"/>
    <n v="23.23"/>
    <n v="2145.7570000000001"/>
    <n v="9479.2720000000008"/>
    <n v="11625.029"/>
    <n v="0"/>
    <n v="720"/>
    <n v="0"/>
    <m/>
    <m/>
    <x v="0"/>
    <s v="EANDESPP104093G2HI"/>
    <s v="ELECTROANDES-Empresa de Electricidad de los Andes S.A."/>
    <x v="72"/>
    <x v="72"/>
    <s v="CH Yaupi"/>
    <x v="236"/>
    <s v="HI"/>
    <x v="5"/>
    <x v="37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1625.029"/>
    <n v="11.625029"/>
    <m/>
    <n v="1.9358333333333333"/>
    <n v="1.9358333333333333"/>
    <n v="0"/>
    <n v="0"/>
    <n v="89"/>
    <s v="BASE DE DATOS"/>
    <m/>
  </r>
  <r>
    <s v="24"/>
    <x v="5"/>
    <s v="EANDES"/>
    <s v="PP104093"/>
    <s v="PP104093"/>
    <x v="5"/>
    <s v="G3"/>
    <s v="S"/>
    <n v="23.155000000000001"/>
    <n v="23.155000000000001"/>
    <n v="2128.0039999999999"/>
    <n v="9371.5580000000009"/>
    <n v="11499.562"/>
    <n v="0"/>
    <n v="720"/>
    <n v="0"/>
    <m/>
    <m/>
    <x v="0"/>
    <s v="EANDESPP104093G3HI"/>
    <s v="ELECTROANDES-Empresa de Electricidad de los Andes S.A."/>
    <x v="72"/>
    <x v="72"/>
    <s v="CH Yaupi"/>
    <x v="236"/>
    <s v="HI"/>
    <x v="5"/>
    <x v="258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1499.562"/>
    <n v="11.499561999999999"/>
    <m/>
    <n v="1.9295833333333334"/>
    <n v="1.9295833333333334"/>
    <n v="0"/>
    <n v="1.8189894035458565E-12"/>
    <n v="89"/>
    <s v="BASE DE DATOS"/>
    <m/>
  </r>
  <r>
    <s v="24"/>
    <x v="5"/>
    <s v="EANDES"/>
    <s v="PP104093"/>
    <s v="PP104093"/>
    <x v="5"/>
    <s v="G4"/>
    <s v="S"/>
    <n v="22.66"/>
    <n v="22.66"/>
    <n v="2005.1949999999999"/>
    <n v="9170.2849999999999"/>
    <n v="11175.48"/>
    <n v="0"/>
    <n v="720"/>
    <n v="0"/>
    <m/>
    <m/>
    <x v="0"/>
    <s v="EANDESPP104093G4HI"/>
    <s v="ELECTROANDES-Empresa de Electricidad de los Andes S.A."/>
    <x v="72"/>
    <x v="72"/>
    <s v="CH Yaupi"/>
    <x v="236"/>
    <s v="HI"/>
    <x v="5"/>
    <x v="332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1175.48"/>
    <n v="11.17548"/>
    <m/>
    <n v="1.8883333333333334"/>
    <n v="1.8883333333333334"/>
    <n v="0"/>
    <n v="0"/>
    <n v="89"/>
    <s v="BASE DE DATOS"/>
    <m/>
  </r>
  <r>
    <s v="24"/>
    <x v="5"/>
    <s v="EANDES"/>
    <s v="PP104093"/>
    <s v="PP104093"/>
    <x v="5"/>
    <s v="G5"/>
    <s v="S"/>
    <n v="22.576000000000001"/>
    <n v="22.576000000000001"/>
    <n v="1916.029"/>
    <n v="8617.1260000000002"/>
    <n v="10533.155000000001"/>
    <n v="0"/>
    <n v="720"/>
    <n v="0"/>
    <m/>
    <m/>
    <x v="0"/>
    <s v="EANDESPP104093G5HI"/>
    <s v="ELECTROANDES-Empresa de Electricidad de los Andes S.A."/>
    <x v="72"/>
    <x v="72"/>
    <s v="CH Yaupi"/>
    <x v="236"/>
    <s v="HI"/>
    <x v="5"/>
    <x v="333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0533.155000000001"/>
    <n v="10.533155000000001"/>
    <m/>
    <n v="1.8813333333333333"/>
    <n v="1.8813333333333333"/>
    <n v="0"/>
    <n v="0"/>
    <n v="89"/>
    <s v="BASE DE DATOS"/>
    <m/>
  </r>
  <r>
    <s v="24"/>
    <x v="5"/>
    <s v="EANDES"/>
    <s v="PP101093"/>
    <s v="PP101093"/>
    <x v="5"/>
    <s v="G1"/>
    <s v="S"/>
    <n v="13.6"/>
    <n v="12.082000000000001"/>
    <n v="859.43600000000004"/>
    <n v="3305.8290000000002"/>
    <n v="4165.2650000000003"/>
    <n v="0"/>
    <n v="720"/>
    <n v="0"/>
    <m/>
    <m/>
    <x v="0"/>
    <s v="EANDESPP101093G1HI"/>
    <s v="ELECTROANDES-Empresa de Electricidad de los Andes S.A."/>
    <x v="72"/>
    <x v="72"/>
    <s v="CH Malpaso"/>
    <x v="237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4165.2650000000003"/>
    <n v="4.1652650000000007"/>
    <m/>
    <n v="1.1333333333333333"/>
    <n v="1.0068333333333335"/>
    <n v="0"/>
    <n v="0"/>
    <n v="89"/>
    <s v="BASE DE DATOS"/>
    <m/>
  </r>
  <r>
    <s v="24"/>
    <x v="5"/>
    <s v="EANDES"/>
    <s v="PP101093"/>
    <s v="PP101093"/>
    <x v="5"/>
    <s v="G2"/>
    <s v="S"/>
    <n v="13.6"/>
    <n v="12.779"/>
    <n v="843.52099999999996"/>
    <n v="3317.8910000000001"/>
    <n v="4161.4120000000003"/>
    <n v="0"/>
    <n v="720"/>
    <n v="0"/>
    <m/>
    <m/>
    <x v="0"/>
    <s v="EANDESPP101093G2HI"/>
    <s v="ELECTROANDES-Empresa de Electricidad de los Andes S.A."/>
    <x v="72"/>
    <x v="72"/>
    <s v="CH Malpaso"/>
    <x v="237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4161.4120000000003"/>
    <n v="4.1614120000000003"/>
    <m/>
    <n v="1.1333333333333333"/>
    <n v="1.0649166666666667"/>
    <n v="0"/>
    <n v="0"/>
    <n v="89"/>
    <s v="BASE DE DATOS"/>
    <m/>
  </r>
  <r>
    <s v="24"/>
    <x v="5"/>
    <s v="EANDES"/>
    <s v="PP101093"/>
    <s v="PP101093"/>
    <x v="5"/>
    <s v="G3"/>
    <s v="S"/>
    <n v="13.6"/>
    <n v="11.234"/>
    <n v="841.04300000000001"/>
    <n v="3283.8690000000001"/>
    <n v="4124.9120000000003"/>
    <n v="0"/>
    <n v="720"/>
    <n v="0"/>
    <m/>
    <m/>
    <x v="0"/>
    <s v="EANDESPP101093G3HI"/>
    <s v="ELECTROANDES-Empresa de Electricidad de los Andes S.A."/>
    <x v="72"/>
    <x v="72"/>
    <s v="CH Malpaso"/>
    <x v="237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4124.9120000000003"/>
    <n v="4.1249120000000001"/>
    <m/>
    <n v="1.1333333333333333"/>
    <n v="0.9361666666666667"/>
    <n v="0"/>
    <n v="0"/>
    <n v="89"/>
    <s v="BASE DE DATOS"/>
    <m/>
  </r>
  <r>
    <s v="24"/>
    <x v="5"/>
    <s v="EANDES"/>
    <s v="PP101093"/>
    <s v="PP101093"/>
    <x v="5"/>
    <s v="G4"/>
    <s v="S"/>
    <n v="13.6"/>
    <n v="11.926"/>
    <n v="844.81500000000005"/>
    <n v="3300.07"/>
    <n v="4144.8850000000002"/>
    <n v="0"/>
    <n v="720"/>
    <n v="0"/>
    <m/>
    <m/>
    <x v="0"/>
    <s v="EANDESPP101093G4HI"/>
    <s v="ELECTROANDES-Empresa de Electricidad de los Andes S.A."/>
    <x v="72"/>
    <x v="72"/>
    <s v="CH Malpaso"/>
    <x v="237"/>
    <s v="HI"/>
    <x v="5"/>
    <x v="332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4144.8850000000002"/>
    <n v="4.1448850000000004"/>
    <m/>
    <n v="1.1333333333333333"/>
    <n v="0.99383333333333335"/>
    <n v="0"/>
    <n v="0"/>
    <n v="89"/>
    <s v="BASE DE DATOS"/>
    <m/>
  </r>
  <r>
    <s v="24"/>
    <x v="5"/>
    <s v="EANDES"/>
    <s v="PP102093"/>
    <s v="PP102093"/>
    <x v="5"/>
    <s v="G1"/>
    <s v="S"/>
    <n v="3"/>
    <n v="3.1429999999999998"/>
    <n v="230.50299999999999"/>
    <n v="1179.066"/>
    <n v="1409.569"/>
    <n v="0"/>
    <n v="720"/>
    <n v="0"/>
    <m/>
    <m/>
    <x v="0"/>
    <s v="EANDESPP102093G1HI"/>
    <s v="ELECTROANDES-Empresa de Electricidad de los Andes S.A."/>
    <x v="72"/>
    <x v="72"/>
    <s v="CH Oroya"/>
    <x v="238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409.569"/>
    <n v="1.4095689999999998"/>
    <m/>
    <n v="0.25"/>
    <n v="0.26191666666666663"/>
    <n v="0"/>
    <n v="0"/>
    <n v="89"/>
    <s v="BASE DE DATOS"/>
    <m/>
  </r>
  <r>
    <s v="24"/>
    <x v="5"/>
    <s v="EANDES"/>
    <s v="PP102093"/>
    <s v="PP102093"/>
    <x v="5"/>
    <s v="G2"/>
    <s v="S"/>
    <n v="3"/>
    <n v="3.165"/>
    <n v="273.72199999999998"/>
    <n v="1379.672"/>
    <n v="1653.394"/>
    <n v="0"/>
    <n v="720"/>
    <n v="0"/>
    <m/>
    <m/>
    <x v="0"/>
    <s v="EANDESPP102093G2HI"/>
    <s v="ELECTROANDES-Empresa de Electricidad de los Andes S.A."/>
    <x v="72"/>
    <x v="72"/>
    <s v="CH Oroya"/>
    <x v="238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653.394"/>
    <n v="1.653394"/>
    <m/>
    <n v="0.25"/>
    <n v="0.26374999999999998"/>
    <n v="0"/>
    <n v="0"/>
    <n v="89"/>
    <s v="BASE DE DATOS"/>
    <m/>
  </r>
  <r>
    <s v="24"/>
    <x v="5"/>
    <s v="EANDES"/>
    <s v="PP102093"/>
    <s v="PP102093"/>
    <x v="5"/>
    <s v="G3"/>
    <s v="S"/>
    <n v="3"/>
    <n v="3.1720000000000002"/>
    <n v="279.50900000000001"/>
    <n v="1438.049"/>
    <n v="1717.558"/>
    <n v="0"/>
    <n v="720"/>
    <n v="0"/>
    <m/>
    <m/>
    <x v="0"/>
    <s v="EANDESPP102093G3HI"/>
    <s v="ELECTROANDES-Empresa de Electricidad de los Andes S.A."/>
    <x v="72"/>
    <x v="72"/>
    <s v="CH Oroya"/>
    <x v="238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717.558"/>
    <n v="1.7175579999999999"/>
    <m/>
    <n v="0.25"/>
    <n v="0.26433333333333336"/>
    <n v="0"/>
    <n v="0"/>
    <n v="89"/>
    <s v="BASE DE DATOS"/>
    <m/>
  </r>
  <r>
    <s v="24"/>
    <x v="5"/>
    <s v="EANDES"/>
    <s v="PP103093"/>
    <s v="PP103093"/>
    <x v="5"/>
    <s v="G1"/>
    <s v="S"/>
    <n v="3"/>
    <n v="3.1859999999999999"/>
    <n v="0"/>
    <n v="0"/>
    <n v="0"/>
    <n v="0"/>
    <n v="720"/>
    <n v="0"/>
    <m/>
    <m/>
    <x v="0"/>
    <s v="EANDESPP103093G1HI"/>
    <s v="ELECTROANDES-Empresa de Electricidad de los Andes S.A."/>
    <x v="72"/>
    <x v="72"/>
    <s v="CH Pachachaca"/>
    <x v="239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0"/>
    <n v="0"/>
    <m/>
    <n v="0.25"/>
    <n v="0.26550000000000001"/>
    <n v="0"/>
    <n v="0"/>
    <n v="89"/>
    <s v="BASE DE DATOS"/>
    <m/>
  </r>
  <r>
    <s v="24"/>
    <x v="5"/>
    <s v="EANDES"/>
    <s v="PP103093"/>
    <s v="PP103093"/>
    <x v="5"/>
    <s v="G2"/>
    <s v="S"/>
    <n v="3"/>
    <n v="3.31"/>
    <n v="153.202"/>
    <n v="747.72799999999995"/>
    <n v="900.93"/>
    <n v="0"/>
    <n v="720"/>
    <n v="0"/>
    <m/>
    <m/>
    <x v="0"/>
    <s v="EANDESPP103093G2HI"/>
    <s v="ELECTROANDES-Empresa de Electricidad de los Andes S.A."/>
    <x v="72"/>
    <x v="72"/>
    <s v="CH Pachachaca"/>
    <x v="239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900.93"/>
    <n v="0.9009299999999999"/>
    <m/>
    <n v="0.25"/>
    <n v="0.27583333333333332"/>
    <n v="0"/>
    <n v="0"/>
    <n v="89"/>
    <s v="BASE DE DATOS"/>
    <m/>
  </r>
  <r>
    <s v="24"/>
    <x v="5"/>
    <s v="EANDES"/>
    <s v="PP103093"/>
    <s v="PP103093"/>
    <x v="5"/>
    <s v="G3"/>
    <s v="S"/>
    <n v="3"/>
    <n v="3.1539999999999999"/>
    <n v="173.80799999999999"/>
    <n v="882.75699999999995"/>
    <n v="1056.5650000000001"/>
    <n v="0"/>
    <n v="720"/>
    <n v="0"/>
    <m/>
    <m/>
    <x v="0"/>
    <s v="EANDESPP103093G3HI"/>
    <s v="ELECTROANDES-Empresa de Electricidad de los Andes S.A."/>
    <x v="72"/>
    <x v="72"/>
    <s v="CH Pachachaca"/>
    <x v="239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056.5650000000001"/>
    <n v="1.056565"/>
    <m/>
    <n v="0.25"/>
    <n v="0.26283333333333331"/>
    <n v="0"/>
    <n v="0"/>
    <n v="89"/>
    <s v="BASE DE DATOS"/>
    <m/>
  </r>
  <r>
    <s v="24"/>
    <x v="5"/>
    <s v="EANDES"/>
    <s v="11014493"/>
    <s v="11014493"/>
    <x v="5"/>
    <s v="1"/>
    <s v="S"/>
    <n v="19.8"/>
    <n v="21.434999999999999"/>
    <n v="1910.48"/>
    <n v="9588.8109999999997"/>
    <n v="11499.290999999999"/>
    <n v="0"/>
    <n v="720"/>
    <n v="0"/>
    <m/>
    <m/>
    <x v="0"/>
    <s v="EANDES110144931HI"/>
    <s v="ELECTROANDES-Empresa de Electricidad de los Andes S.A."/>
    <x v="72"/>
    <x v="72"/>
    <s v="CH Cahua"/>
    <x v="240"/>
    <s v="HI"/>
    <x v="5"/>
    <x v="16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1499.290999999999"/>
    <n v="11.499290999999999"/>
    <m/>
    <n v="1.6500000000000001"/>
    <n v="1.7862499999999999"/>
    <n v="0"/>
    <n v="0"/>
    <n v="89"/>
    <s v="BASE DE DATOS"/>
    <m/>
  </r>
  <r>
    <s v="24"/>
    <x v="5"/>
    <s v="EANDES"/>
    <s v="11014493"/>
    <s v="11014493"/>
    <x v="5"/>
    <s v="2"/>
    <s v="S"/>
    <n v="19.8"/>
    <n v="21.678999999999998"/>
    <n v="1766.481"/>
    <n v="9145.42"/>
    <n v="10911.901"/>
    <n v="0"/>
    <n v="720"/>
    <n v="0"/>
    <m/>
    <m/>
    <x v="0"/>
    <s v="EANDES110144932HI"/>
    <s v="ELECTROANDES-Empresa de Electricidad de los Andes S.A."/>
    <x v="72"/>
    <x v="72"/>
    <s v="CH Cahua"/>
    <x v="240"/>
    <s v="HI"/>
    <x v="5"/>
    <x v="17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0911.901"/>
    <n v="10.911901"/>
    <m/>
    <n v="1.6500000000000001"/>
    <n v="1.8065833333333332"/>
    <n v="0"/>
    <n v="0"/>
    <n v="89"/>
    <s v="BASE DE DATOS"/>
    <m/>
  </r>
  <r>
    <s v="24"/>
    <x v="5"/>
    <s v="EANDES"/>
    <s v="11051295"/>
    <s v="11051295"/>
    <x v="5"/>
    <s v="1"/>
    <s v="S"/>
    <n v="17"/>
    <n v="19.074000000000002"/>
    <n v="787.476"/>
    <n v="525.20600000000002"/>
    <n v="1312.682"/>
    <n v="0"/>
    <n v="720"/>
    <n v="0"/>
    <m/>
    <m/>
    <x v="0"/>
    <s v="EANDES110512951HI"/>
    <s v="ELECTROANDES-Empresa de Electricidad de los Andes S.A."/>
    <x v="72"/>
    <x v="72"/>
    <s v="CH Gallito Ciego"/>
    <x v="241"/>
    <s v="HI"/>
    <x v="5"/>
    <x v="16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1312.682"/>
    <n v="1.3126820000000001"/>
    <m/>
    <n v="1.4166666666666667"/>
    <n v="1.5895000000000001"/>
    <n v="0"/>
    <n v="0"/>
    <n v="89"/>
    <s v="BASE DE DATOS"/>
    <m/>
  </r>
  <r>
    <s v="24"/>
    <x v="5"/>
    <s v="EANDES"/>
    <s v="11051295"/>
    <s v="11051295"/>
    <x v="5"/>
    <s v="2"/>
    <s v="S"/>
    <n v="17"/>
    <n v="19.074000000000002"/>
    <n v="1517.2070000000001"/>
    <n v="2970.5729999999999"/>
    <n v="4487.78"/>
    <n v="0"/>
    <n v="720"/>
    <n v="0"/>
    <m/>
    <m/>
    <x v="0"/>
    <s v="EANDES110512952HI"/>
    <s v="ELECTROANDES-Empresa de Electricidad de los Andes S.A."/>
    <x v="72"/>
    <x v="72"/>
    <s v="CH Gallito Ciego"/>
    <x v="241"/>
    <s v="HI"/>
    <x v="5"/>
    <x v="17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4487.78"/>
    <n v="4.4877799999999999"/>
    <m/>
    <n v="1.4166666666666667"/>
    <n v="1.5895000000000001"/>
    <n v="0"/>
    <n v="0"/>
    <n v="89"/>
    <s v="BASE DE DATOS"/>
    <m/>
  </r>
  <r>
    <s v="24"/>
    <x v="5"/>
    <s v="EANDES"/>
    <s v="41097499"/>
    <s v="41097499"/>
    <x v="5"/>
    <s v="Pelton"/>
    <s v="S"/>
    <n v="0.28799999999999998"/>
    <n v="0.186"/>
    <n v="0"/>
    <n v="0"/>
    <n v="0"/>
    <n v="0"/>
    <n v="720"/>
    <n v="0"/>
    <m/>
    <m/>
    <x v="0"/>
    <s v="EANDES41097499PeltonHI"/>
    <s v="ELECTROANDES-Empresa de Electricidad de los Andes S.A."/>
    <x v="72"/>
    <x v="72"/>
    <s v="CH Huayllacho"/>
    <x v="242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2.3999999999999997E-2"/>
    <n v="1.55E-2"/>
    <n v="0"/>
    <n v="0"/>
    <n v="89"/>
    <s v="BASE DE DATOS"/>
    <m/>
  </r>
  <r>
    <s v="24"/>
    <x v="5"/>
    <s v="EANDES"/>
    <s v="31020193"/>
    <s v="31020193"/>
    <x v="5"/>
    <s v="Pelton"/>
    <s v="S"/>
    <n v="3.68"/>
    <n v="1.9330000000000001"/>
    <n v="402.1"/>
    <n v="2004.7860000000001"/>
    <n v="2406.886"/>
    <n v="0"/>
    <n v="720"/>
    <n v="0"/>
    <m/>
    <m/>
    <x v="0"/>
    <s v="EANDES31020193PeltonHI"/>
    <s v="ELECTROANDES-Empresa de Electricidad de los Andes S.A."/>
    <x v="72"/>
    <x v="72"/>
    <s v="CH Misapuquio"/>
    <x v="243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ONDESUYOS"/>
    <s v="CAYARANI"/>
    <n v="0"/>
    <x v="8"/>
    <n v="0"/>
    <x v="0"/>
    <x v="0"/>
    <x v="0"/>
    <s v="MWh"/>
    <n v="2406.886"/>
    <n v="2.4068860000000001"/>
    <m/>
    <n v="0.3066666666666667"/>
    <n v="0.16108333333333333"/>
    <n v="0"/>
    <n v="0"/>
    <n v="89"/>
    <s v="BASE DE DATOS"/>
    <m/>
  </r>
  <r>
    <s v="24"/>
    <x v="5"/>
    <s v="EANDES"/>
    <s v="33016493"/>
    <s v="33016493"/>
    <x v="5"/>
    <s v="Francis"/>
    <s v="S"/>
    <n v="0.624"/>
    <n v="0.57999999999999996"/>
    <n v="0"/>
    <n v="0"/>
    <n v="0"/>
    <n v="0"/>
    <n v="720"/>
    <n v="0"/>
    <m/>
    <m/>
    <x v="0"/>
    <s v="EANDES33016493FrancisHI"/>
    <s v="ELECTROANDES-Empresa de Electricidad de los Andes S.A."/>
    <x v="72"/>
    <x v="72"/>
    <s v="CH San Antonio"/>
    <x v="244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5.1999999999999998E-2"/>
    <n v="4.8333333333333332E-2"/>
    <n v="0"/>
    <n v="0"/>
    <n v="89"/>
    <s v="BASE DE DATOS"/>
    <m/>
  </r>
  <r>
    <s v="24"/>
    <x v="5"/>
    <s v="EANDES"/>
    <s v="41097599"/>
    <s v="41097599"/>
    <x v="5"/>
    <s v="Francis"/>
    <s v="S"/>
    <n v="0.52400000000000002"/>
    <n v="0.42199999999999999"/>
    <n v="0"/>
    <n v="0"/>
    <n v="0"/>
    <n v="0"/>
    <n v="720"/>
    <n v="0"/>
    <m/>
    <m/>
    <x v="0"/>
    <s v="EANDES41097599FrancisHI"/>
    <s v="ELECTROANDES-Empresa de Electricidad de los Andes S.A."/>
    <x v="72"/>
    <x v="72"/>
    <s v="CH San Ignacio"/>
    <x v="245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4.3666666666666666E-2"/>
    <n v="3.5166666666666666E-2"/>
    <n v="0"/>
    <n v="0"/>
    <n v="89"/>
    <s v="BASE DE DATOS"/>
    <m/>
  </r>
  <r>
    <s v="24"/>
    <x v="5"/>
    <s v="EANDES"/>
    <s v="1139028"/>
    <s v="1139028"/>
    <x v="5"/>
    <s v="CH2"/>
    <s v="S"/>
    <n v="0.44"/>
    <n v="0.45200000000000001"/>
    <n v="18.960999999999999"/>
    <n v="86.323999999999998"/>
    <n v="105.285"/>
    <n v="0"/>
    <n v="720"/>
    <n v="0"/>
    <m/>
    <m/>
    <x v="0"/>
    <s v="EANDES1139028CH2HI"/>
    <s v="ELECTROANDES-Empresa de Electricidad de los Andes S.A."/>
    <x v="72"/>
    <x v="72"/>
    <s v="CH Pariac"/>
    <x v="246"/>
    <s v="HI"/>
    <x v="5"/>
    <x v="334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05.285"/>
    <n v="0.10528499999999999"/>
    <m/>
    <n v="3.6666666666666667E-2"/>
    <n v="3.7666666666666668E-2"/>
    <n v="0"/>
    <n v="0"/>
    <n v="89"/>
    <s v="BASE DE DATOS"/>
    <m/>
  </r>
  <r>
    <s v="24"/>
    <x v="5"/>
    <s v="EANDES"/>
    <s v="1139028"/>
    <s v="1139028"/>
    <x v="5"/>
    <s v="CH2 G2"/>
    <s v="S"/>
    <n v="0.35499999999999998"/>
    <n v="0.34599999999999997"/>
    <n v="17.841000000000001"/>
    <n v="82.682000000000002"/>
    <n v="100.523"/>
    <n v="0"/>
    <n v="720"/>
    <n v="0"/>
    <m/>
    <m/>
    <x v="0"/>
    <s v="EANDES1139028CH2 G2HI"/>
    <s v="ELECTROANDES-Empresa de Electricidad de los Andes S.A."/>
    <x v="72"/>
    <x v="72"/>
    <s v="CH Pariac"/>
    <x v="246"/>
    <s v="HI"/>
    <x v="5"/>
    <x v="335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00.523"/>
    <n v="0.100523"/>
    <m/>
    <n v="2.9583333333333333E-2"/>
    <n v="2.8833333333333332E-2"/>
    <n v="0"/>
    <n v="0"/>
    <n v="89"/>
    <s v="BASE DE DATOS"/>
    <m/>
  </r>
  <r>
    <s v="24"/>
    <x v="5"/>
    <s v="EANDES"/>
    <s v="1139028"/>
    <s v="1139028"/>
    <x v="5"/>
    <s v="CH3 N"/>
    <s v="S"/>
    <n v="0.872"/>
    <n v="0.79600000000000004"/>
    <n v="43.927"/>
    <n v="198.01499999999999"/>
    <n v="241.94200000000001"/>
    <n v="0"/>
    <n v="720"/>
    <n v="0"/>
    <m/>
    <m/>
    <x v="0"/>
    <s v="EANDES1139028CH3 NHI"/>
    <s v="ELECTROANDES-Empresa de Electricidad de los Andes S.A."/>
    <x v="72"/>
    <x v="72"/>
    <s v="CH Pariac"/>
    <x v="246"/>
    <s v="HI"/>
    <x v="5"/>
    <x v="336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241.94200000000001"/>
    <n v="0.24194200000000002"/>
    <m/>
    <n v="7.2666666666666671E-2"/>
    <n v="6.6333333333333341E-2"/>
    <n v="0"/>
    <n v="-2.8421709430404007E-14"/>
    <n v="89"/>
    <s v="BASE DE DATOS"/>
    <m/>
  </r>
  <r>
    <s v="24"/>
    <x v="5"/>
    <s v="EANDES"/>
    <s v="1139028"/>
    <s v="1139028"/>
    <x v="5"/>
    <s v="CH3 N G2"/>
    <s v="S"/>
    <n v="0.4"/>
    <n v="0.4"/>
    <n v="13.861000000000001"/>
    <n v="59.88"/>
    <n v="73.741"/>
    <n v="0"/>
    <n v="720"/>
    <n v="0"/>
    <m/>
    <m/>
    <x v="0"/>
    <s v="EANDES1139028CH3 N G2HI"/>
    <s v="ELECTROANDES-Empresa de Electricidad de los Andes S.A."/>
    <x v="72"/>
    <x v="72"/>
    <s v="CH Pariac"/>
    <x v="246"/>
    <s v="HI"/>
    <x v="5"/>
    <x v="337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73.741"/>
    <n v="7.3741000000000001E-2"/>
    <m/>
    <n v="3.3333333333333333E-2"/>
    <n v="3.3333333333333333E-2"/>
    <n v="0"/>
    <n v="0"/>
    <n v="89"/>
    <s v="BASE DE DATOS"/>
    <m/>
  </r>
  <r>
    <s v="24"/>
    <x v="5"/>
    <s v="EANDES"/>
    <s v="1139028"/>
    <s v="1139028"/>
    <x v="5"/>
    <s v="CH4 G-1"/>
    <s v="S"/>
    <n v="1.5"/>
    <n v="1.464"/>
    <n v="112.01300000000001"/>
    <n v="536.505"/>
    <n v="648.51800000000003"/>
    <n v="0"/>
    <n v="720"/>
    <n v="0"/>
    <m/>
    <m/>
    <x v="0"/>
    <s v="EANDES1139028CH4 G-1HI"/>
    <s v="ELECTROANDES-Empresa de Electricidad de los Andes S.A."/>
    <x v="72"/>
    <x v="72"/>
    <s v="CH Pariac"/>
    <x v="246"/>
    <s v="HI"/>
    <x v="5"/>
    <x v="338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648.51800000000003"/>
    <n v="0.64851800000000004"/>
    <m/>
    <n v="0.125"/>
    <n v="0.122"/>
    <n v="0"/>
    <n v="0"/>
    <n v="89"/>
    <s v="BASE DE DATOS"/>
    <m/>
  </r>
  <r>
    <s v="24"/>
    <x v="5"/>
    <s v="EANDES"/>
    <s v="1139028"/>
    <s v="1139028"/>
    <x v="5"/>
    <s v="CH4 G-2"/>
    <s v="S"/>
    <n v="1.5"/>
    <n v="1.492"/>
    <n v="120.11499999999999"/>
    <n v="587.18100000000004"/>
    <n v="707.29600000000005"/>
    <n v="0"/>
    <n v="720"/>
    <n v="0"/>
    <m/>
    <m/>
    <x v="0"/>
    <s v="EANDES1139028CH4 G-2HI"/>
    <s v="ELECTROANDES-Empresa de Electricidad de los Andes S.A."/>
    <x v="72"/>
    <x v="72"/>
    <s v="CH Pariac"/>
    <x v="246"/>
    <s v="HI"/>
    <x v="5"/>
    <x v="339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707.29600000000005"/>
    <n v="0.70729600000000004"/>
    <m/>
    <n v="0.125"/>
    <n v="0.12433333333333334"/>
    <n v="0"/>
    <n v="0"/>
    <n v="89"/>
    <s v="BASE DE DATOS"/>
    <m/>
  </r>
  <r>
    <s v="24"/>
    <x v="4"/>
    <s v="ATRIAE"/>
    <s v="00012009"/>
    <s v="00012009"/>
    <x v="5"/>
    <s v="G1"/>
    <s v="S"/>
    <n v="1.8"/>
    <n v="1.79"/>
    <n v="15.006"/>
    <n v="121.459"/>
    <n v="136.465"/>
    <n v="0"/>
    <n v="271.25"/>
    <n v="0"/>
    <m/>
    <m/>
    <x v="0"/>
    <s v="ATRIAE00012009G1HI"/>
    <s v="Atria Energía S.A.C."/>
    <x v="73"/>
    <x v="73"/>
    <s v="C.H. Purmacana"/>
    <x v="247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2"/>
    <x v="0"/>
    <s v="MWh"/>
    <n v="136.465"/>
    <n v="0.136465"/>
    <m/>
    <n v="0.15"/>
    <n v="0.14916666666666667"/>
    <n v="0"/>
    <n v="0"/>
    <n v="7"/>
    <s v="BASE DE DATOS"/>
    <m/>
  </r>
  <r>
    <s v="24"/>
    <x v="5"/>
    <s v="ATRIAE"/>
    <s v="00012009"/>
    <s v="00012009"/>
    <x v="5"/>
    <s v="G1"/>
    <s v="S"/>
    <n v="1.8"/>
    <n v="1.79"/>
    <n v="11.433"/>
    <n v="73.921999999999997"/>
    <n v="85.353999999999999"/>
    <n v="0"/>
    <n v="190.5"/>
    <n v="0"/>
    <m/>
    <m/>
    <x v="0"/>
    <s v="ATRIAE00012009G1HI"/>
    <s v="Atria Energía S.A.C."/>
    <x v="73"/>
    <x v="73"/>
    <s v="C.H. Purmacana"/>
    <x v="247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2"/>
    <x v="0"/>
    <s v="MWh"/>
    <n v="85.353999999999999"/>
    <n v="8.5353999999999999E-2"/>
    <m/>
    <n v="0.15"/>
    <n v="0.14916666666666667"/>
    <n v="0"/>
    <n v="9.9999999999056399E-4"/>
    <n v="7"/>
    <s v="BASE DE DATOS"/>
    <m/>
  </r>
  <r>
    <s v="24"/>
    <x v="4"/>
    <s v="EILHIC"/>
    <s v="53200504"/>
    <s v="53200504"/>
    <x v="5"/>
    <s v="G1"/>
    <s v="S"/>
    <n v="0.73399999999999999"/>
    <n v="0.30599999999999999"/>
    <n v="43.548000000000002"/>
    <n v="180.37700000000001"/>
    <n v="223.92500000000001"/>
    <n v="0"/>
    <n v="732"/>
    <n v="0"/>
    <m/>
    <m/>
    <x v="0"/>
    <s v="EILHIC53200504G1HI"/>
    <s v="EILHICHA S.A."/>
    <x v="78"/>
    <x v="78"/>
    <s v="C.H. COLLO"/>
    <x v="263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223.92500000000001"/>
    <n v="0.22392500000000001"/>
    <m/>
    <n v="6.1166666666666668E-2"/>
    <n v="2.2416666666666668E-2"/>
    <n v="0"/>
    <n v="0"/>
    <n v="42"/>
    <s v="BASE DE DATOS"/>
    <m/>
  </r>
  <r>
    <s v="24"/>
    <x v="4"/>
    <s v="EILHIC"/>
    <s v="53200604"/>
    <s v="53200604"/>
    <x v="5"/>
    <s v="G1"/>
    <s v="S"/>
    <n v="0.85"/>
    <n v="0.312"/>
    <n v="43.798000000000002"/>
    <n v="25.350999999999999"/>
    <n v="69.149000000000001"/>
    <n v="0"/>
    <n v="221.5"/>
    <n v="0"/>
    <m/>
    <m/>
    <x v="0"/>
    <s v="EILHIC53200604G1HI"/>
    <s v="EILHICHA S.A."/>
    <x v="78"/>
    <x v="78"/>
    <s v="C.H. JAMBON"/>
    <x v="264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69.149000000000001"/>
    <n v="6.9149000000000002E-2"/>
    <m/>
    <n v="7.0833333333333331E-2"/>
    <n v="2.4749999999999998E-2"/>
    <n v="0"/>
    <n v="0"/>
    <n v="42"/>
    <s v="BASE DE DATOS"/>
    <m/>
  </r>
  <r>
    <s v="24"/>
    <x v="4"/>
    <s v="EILHIC"/>
    <s v="53200604"/>
    <s v="53200604"/>
    <x v="5"/>
    <s v="G2"/>
    <s v="S"/>
    <n v="0.32"/>
    <n v="0.20100000000000001"/>
    <n v="0.42499999999999999"/>
    <n v="110.083"/>
    <n v="110.508"/>
    <n v="0"/>
    <n v="549.5"/>
    <n v="0"/>
    <m/>
    <m/>
    <x v="0"/>
    <s v="EILHIC53200604G2HI"/>
    <s v="EILHICHA S.A."/>
    <x v="78"/>
    <x v="78"/>
    <s v="C.H. JAMBON"/>
    <x v="264"/>
    <s v="HI"/>
    <x v="5"/>
    <x v="37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110.508"/>
    <n v="0.110508"/>
    <m/>
    <n v="2.6666666666666668E-2"/>
    <n v="1.7083333333333336E-2"/>
    <n v="0"/>
    <n v="0"/>
    <n v="42"/>
    <s v="BASE DE DATOS"/>
    <m/>
  </r>
  <r>
    <s v="24"/>
    <x v="7"/>
    <s v="ASLCHA"/>
    <s v="0001021"/>
    <s v="0001021"/>
    <x v="5"/>
    <s v="G1"/>
    <s v="S"/>
    <n v="3"/>
    <n v="2"/>
    <n v="220.72"/>
    <n v="947.40599999999995"/>
    <n v="1168.126"/>
    <n v="0"/>
    <n v="716"/>
    <n v="4"/>
    <m/>
    <m/>
    <x v="0"/>
    <s v="ASLCHA0001021G1HI"/>
    <s v="Asociaci¢n Santa Lucia de Chacas"/>
    <x v="48"/>
    <x v="48"/>
    <s v="C.H. Huallin I"/>
    <x v="168"/>
    <s v="HI"/>
    <x v="5"/>
    <x v="36"/>
    <x v="2"/>
    <s v="Instalado"/>
    <s v="Operativo"/>
    <s v="Generadora"/>
    <x v="0"/>
    <x v="0"/>
    <x v="0"/>
    <x v="0"/>
    <s v="Privado"/>
    <s v="ANCASH"/>
    <s v="ANCASH"/>
    <s v="ASUNCIÓN"/>
    <s v="CHACAS"/>
    <s v="HUALLÍN"/>
    <x v="8"/>
    <n v="0"/>
    <x v="0"/>
    <x v="0"/>
    <x v="0"/>
    <s v="MWh"/>
    <n v="1168.126"/>
    <n v="1.168126"/>
    <m/>
    <n v="0.25"/>
    <n v="0.16666666666666666"/>
    <n v="0"/>
    <n v="0"/>
    <n v="6"/>
    <s v="BASE DE DATOS"/>
    <m/>
  </r>
  <r>
    <s v="24"/>
    <x v="6"/>
    <s v="ASLCHA"/>
    <s v="0001021"/>
    <s v="0001021"/>
    <x v="5"/>
    <s v="G1"/>
    <s v="S"/>
    <n v="3"/>
    <n v="2"/>
    <n v="242.029"/>
    <n v="1064.605"/>
    <n v="1306.634"/>
    <n v="0"/>
    <n v="711.25"/>
    <n v="8.75"/>
    <m/>
    <m/>
    <x v="0"/>
    <s v="ASLCHA0001021G1HI"/>
    <s v="Asociaci¢n Santa Lucia de Chacas"/>
    <x v="48"/>
    <x v="48"/>
    <s v="C.H. Huallin I"/>
    <x v="168"/>
    <s v="HI"/>
    <x v="5"/>
    <x v="36"/>
    <x v="2"/>
    <s v="Instalado"/>
    <s v="Operativo"/>
    <s v="Generadora"/>
    <x v="0"/>
    <x v="0"/>
    <x v="0"/>
    <x v="0"/>
    <s v="Privado"/>
    <s v="ANCASH"/>
    <s v="ANCASH"/>
    <s v="ASUNCIÓN"/>
    <s v="CHACAS"/>
    <s v="HUALLÍN"/>
    <x v="8"/>
    <n v="0"/>
    <x v="0"/>
    <x v="0"/>
    <x v="0"/>
    <s v="MWh"/>
    <n v="1306.634"/>
    <n v="1.3066340000000001"/>
    <m/>
    <n v="0.25"/>
    <n v="0.16666666666666666"/>
    <n v="0"/>
    <n v="0"/>
    <n v="6"/>
    <s v="BASE DE DATOS"/>
    <m/>
  </r>
  <r>
    <s v="24"/>
    <x v="7"/>
    <s v="LANGUI"/>
    <s v="31437845"/>
    <s v="31437845"/>
    <x v="5"/>
    <s v="Grupo 1"/>
    <s v="S"/>
    <n v="0.77"/>
    <n v="0.69"/>
    <n v="9.57"/>
    <n v="0"/>
    <n v="9.57"/>
    <n v="0"/>
    <n v="15.33"/>
    <n v="728.67"/>
    <m/>
    <m/>
    <x v="0"/>
    <s v="LANGUI31437845Grupo 1HI"/>
    <s v="Central Hidroel‚ctrica Langui S.A."/>
    <x v="42"/>
    <x v="42"/>
    <s v="C. H. Langui"/>
    <x v="120"/>
    <s v="HI"/>
    <x v="5"/>
    <x v="16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9.57"/>
    <n v="9.5700000000000004E-3"/>
    <m/>
    <n v="6.4166666666666664E-2"/>
    <n v="5.7499999999999996E-2"/>
    <n v="0"/>
    <n v="0"/>
    <n v="10"/>
    <s v="BASE DE DATOS"/>
    <m/>
  </r>
  <r>
    <s v="24"/>
    <x v="7"/>
    <s v="LANGUI"/>
    <s v="31437845"/>
    <s v="31437845"/>
    <x v="5"/>
    <s v="Grupo 2"/>
    <s v="S"/>
    <n v="2.5"/>
    <n v="2.25"/>
    <n v="0"/>
    <n v="0"/>
    <n v="0"/>
    <n v="0"/>
    <n v="0"/>
    <n v="744"/>
    <m/>
    <m/>
    <x v="0"/>
    <s v="LANGUI31437845Grupo 2HI"/>
    <s v="Central Hidroel‚ctrica Langui S.A."/>
    <x v="42"/>
    <x v="42"/>
    <s v="C. H. Langui"/>
    <x v="120"/>
    <s v="HI"/>
    <x v="5"/>
    <x v="17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0"/>
    <n v="0"/>
    <m/>
    <n v="0.20833333333333334"/>
    <n v="0.1875"/>
    <n v="0"/>
    <n v="0"/>
    <n v="10"/>
    <s v="BASE DE DATOS"/>
    <m/>
  </r>
  <r>
    <s v="24"/>
    <x v="7"/>
    <s v="LANGUI"/>
    <s v="31437845"/>
    <s v="31437845"/>
    <x v="5"/>
    <s v="Grupo 3"/>
    <s v="S"/>
    <n v="3.15"/>
    <n v="3"/>
    <n v="345.01600000000002"/>
    <n v="1224.0899999999999"/>
    <n v="1569.106"/>
    <n v="0"/>
    <n v="741.88"/>
    <n v="2.12"/>
    <m/>
    <m/>
    <x v="0"/>
    <s v="LANGUI31437845Grupo 3HI"/>
    <s v="Central Hidroel‚ctrica Langui S.A."/>
    <x v="42"/>
    <x v="42"/>
    <s v="C. H. Langui"/>
    <x v="120"/>
    <s v="HI"/>
    <x v="5"/>
    <x v="176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569.106"/>
    <n v="1.5691059999999999"/>
    <m/>
    <n v="0.26250000000000001"/>
    <n v="0.25"/>
    <n v="0"/>
    <n v="0"/>
    <n v="10"/>
    <s v="BASE DE DATOS"/>
    <m/>
  </r>
  <r>
    <s v="24"/>
    <x v="6"/>
    <s v="LANGUI"/>
    <s v="31437845"/>
    <s v="31437845"/>
    <x v="5"/>
    <s v="Grupo 1"/>
    <s v="S"/>
    <n v="0.77"/>
    <n v="0.69"/>
    <n v="0"/>
    <n v="0"/>
    <n v="0"/>
    <n v="0"/>
    <n v="0"/>
    <n v="744"/>
    <m/>
    <m/>
    <x v="0"/>
    <s v="LANGUI31437845Grupo 1HI"/>
    <s v="Central Hidroel‚ctrica Langui S.A."/>
    <x v="42"/>
    <x v="42"/>
    <s v="C. H. Langui"/>
    <x v="120"/>
    <s v="HI"/>
    <x v="5"/>
    <x v="16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0"/>
    <n v="0"/>
    <m/>
    <n v="6.4166666666666664E-2"/>
    <n v="5.7499999999999996E-2"/>
    <n v="0"/>
    <n v="0"/>
    <n v="10"/>
    <s v="BASE DE DATOS"/>
    <m/>
  </r>
  <r>
    <s v="24"/>
    <x v="6"/>
    <s v="LANGUI"/>
    <s v="31437845"/>
    <s v="31437845"/>
    <x v="5"/>
    <s v="Grupo 2"/>
    <s v="S"/>
    <n v="2.5"/>
    <n v="2.25"/>
    <n v="0"/>
    <n v="0"/>
    <n v="0"/>
    <n v="0"/>
    <n v="0"/>
    <n v="744"/>
    <m/>
    <m/>
    <x v="0"/>
    <s v="LANGUI31437845Grupo 2HI"/>
    <s v="Central Hidroel‚ctrica Langui S.A."/>
    <x v="42"/>
    <x v="42"/>
    <s v="C. H. Langui"/>
    <x v="120"/>
    <s v="HI"/>
    <x v="5"/>
    <x v="17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0"/>
    <n v="0"/>
    <m/>
    <n v="0.20833333333333334"/>
    <n v="0.1875"/>
    <n v="0"/>
    <n v="0"/>
    <n v="10"/>
    <s v="BASE DE DATOS"/>
    <m/>
  </r>
  <r>
    <s v="24"/>
    <x v="6"/>
    <s v="LANGUI"/>
    <s v="31437845"/>
    <s v="31437845"/>
    <x v="5"/>
    <s v="Grupo 3"/>
    <s v="S"/>
    <n v="3.15"/>
    <n v="3"/>
    <n v="320.7"/>
    <n v="921.11300000000006"/>
    <n v="1241.8130000000001"/>
    <n v="0"/>
    <n v="741.83"/>
    <n v="2.17"/>
    <m/>
    <m/>
    <x v="0"/>
    <s v="LANGUI31437845Grupo 3HI"/>
    <s v="Central Hidroel‚ctrica Langui S.A."/>
    <x v="42"/>
    <x v="42"/>
    <s v="C. H. Langui"/>
    <x v="120"/>
    <s v="HI"/>
    <x v="5"/>
    <x v="176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241.8130000000001"/>
    <n v="1.2418130000000001"/>
    <m/>
    <n v="0.26250000000000001"/>
    <n v="0.25"/>
    <n v="0"/>
    <n v="0"/>
    <n v="10"/>
    <s v="BASE DE DATOS"/>
    <m/>
  </r>
  <r>
    <s v="24"/>
    <x v="6"/>
    <s v="CSTARO"/>
    <s v="31135704"/>
    <s v="31135704"/>
    <x v="5"/>
    <s v="G-1"/>
    <s v="S"/>
    <n v="1.2"/>
    <n v="1.014"/>
    <n v="70.552000000000007"/>
    <n v="349.42"/>
    <n v="419.97199999999998"/>
    <n v="0"/>
    <n v="744"/>
    <n v="0"/>
    <m/>
    <m/>
    <x v="0"/>
    <s v="CSTARO31135704G-1HI"/>
    <s v="Centrales Santa Rosa S.A.C."/>
    <x v="77"/>
    <x v="77"/>
    <s v="C. H. Sta. Rosa I"/>
    <x v="261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419.97199999999998"/>
    <n v="0.41997199999999996"/>
    <m/>
    <n v="9.9999999999999992E-2"/>
    <n v="8.4500000000000006E-2"/>
    <n v="0"/>
    <n v="5.6843418860808015E-14"/>
    <n v="11"/>
    <s v="BASE DE DATOS"/>
    <m/>
  </r>
  <r>
    <s v="24"/>
    <x v="6"/>
    <s v="CSTARO"/>
    <s v="31116601"/>
    <s v="31116601"/>
    <x v="5"/>
    <s v="G-1"/>
    <s v="S"/>
    <n v="1.7"/>
    <n v="1.6279999999999999"/>
    <n v="96.299000000000007"/>
    <n v="482.00200000000001"/>
    <n v="578.30100000000004"/>
    <n v="0"/>
    <n v="581.77"/>
    <n v="162.22999999999999"/>
    <m/>
    <m/>
    <x v="0"/>
    <s v="CSTARO31116601G-1HI"/>
    <s v="Centrales Santa Rosa S.A.C."/>
    <x v="77"/>
    <x v="77"/>
    <s v="C. H. Sta. Rosa II"/>
    <x v="262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578.30100000000004"/>
    <n v="0.57830100000000006"/>
    <m/>
    <n v="0.14166666666666666"/>
    <n v="0.13566666666666666"/>
    <n v="0"/>
    <n v="0"/>
    <n v="11"/>
    <s v="BASE DE DATOS"/>
    <m/>
  </r>
  <r>
    <s v="24"/>
    <x v="7"/>
    <s v="CSTARO"/>
    <s v="31135704"/>
    <s v="31135704"/>
    <x v="5"/>
    <s v="G-1"/>
    <s v="S"/>
    <n v="1.2"/>
    <n v="1.014"/>
    <n v="57.851999999999997"/>
    <n v="255.483"/>
    <n v="313.33499999999998"/>
    <n v="0"/>
    <n v="675.15"/>
    <n v="68.849999999999994"/>
    <m/>
    <m/>
    <x v="0"/>
    <s v="CSTARO31135704G-1HI"/>
    <s v="Centrales Santa Rosa S.A.C."/>
    <x v="77"/>
    <x v="77"/>
    <s v="C. H. Sta. Rosa I"/>
    <x v="261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313.33499999999998"/>
    <n v="0.31333499999999997"/>
    <m/>
    <n v="9.9999999999999992E-2"/>
    <n v="8.4500000000000006E-2"/>
    <n v="0"/>
    <n v="0"/>
    <n v="11"/>
    <s v="BASE DE DATOS"/>
    <m/>
  </r>
  <r>
    <s v="24"/>
    <x v="7"/>
    <s v="CSTARO"/>
    <s v="31116601"/>
    <s v="31116601"/>
    <x v="5"/>
    <s v="G-1"/>
    <s v="S"/>
    <n v="1.7"/>
    <n v="1.6279999999999999"/>
    <n v="109.108"/>
    <n v="487.53699999999998"/>
    <n v="596.64499999999998"/>
    <n v="0"/>
    <n v="674.23"/>
    <n v="69.77"/>
    <m/>
    <m/>
    <x v="0"/>
    <s v="CSTARO31116601G-1HI"/>
    <s v="Centrales Santa Rosa S.A.C."/>
    <x v="77"/>
    <x v="77"/>
    <s v="C. H. Sta. Rosa II"/>
    <x v="262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596.64499999999998"/>
    <n v="0.59664499999999998"/>
    <m/>
    <n v="0.14166666666666666"/>
    <n v="0.13566666666666666"/>
    <n v="0"/>
    <n v="0"/>
    <n v="11"/>
    <s v="BASE DE DATOS"/>
    <m/>
  </r>
  <r>
    <s v="24"/>
    <x v="6"/>
    <s v="ELCZAN"/>
    <s v="18302211"/>
    <s v="18302211"/>
    <x v="5"/>
    <s v="G1"/>
    <s v="S"/>
    <n v="6.6"/>
    <n v="6.5730000000000004"/>
    <n v="353.12299999999999"/>
    <n v="1843.2670000000001"/>
    <n v="2196.39"/>
    <n v="0"/>
    <n v="395.08"/>
    <n v="348.92"/>
    <m/>
    <m/>
    <x v="0"/>
    <s v="ELCZAN18302211G1HI"/>
    <s v="Electro Zaña S.A.C."/>
    <x v="43"/>
    <x v="43"/>
    <s v="C.H. Zaña"/>
    <x v="121"/>
    <s v="HI"/>
    <x v="5"/>
    <x v="36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2196.39"/>
    <n v="2.1963900000000001"/>
    <m/>
    <n v="0.54999999999999993"/>
    <n v="0.54775000000000007"/>
    <n v="0"/>
    <n v="0"/>
    <n v="26"/>
    <s v="BASE DE DATOS"/>
    <m/>
  </r>
  <r>
    <s v="24"/>
    <x v="6"/>
    <s v="ELCZAN"/>
    <s v="18302211"/>
    <s v="18302211"/>
    <x v="5"/>
    <s v="G2"/>
    <s v="S"/>
    <n v="6.6"/>
    <n v="6.5940000000000003"/>
    <n v="374.291"/>
    <n v="1639.431"/>
    <n v="2013.722"/>
    <n v="0"/>
    <n v="348.63"/>
    <n v="395.37"/>
    <m/>
    <m/>
    <x v="0"/>
    <s v="ELCZAN18302211G2HI"/>
    <s v="Electro Zaña S.A.C."/>
    <x v="43"/>
    <x v="43"/>
    <s v="C.H. Zaña"/>
    <x v="121"/>
    <s v="HI"/>
    <x v="5"/>
    <x v="37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2013.722"/>
    <n v="2.013722"/>
    <m/>
    <n v="0.54999999999999993"/>
    <n v="0.54949999999999999"/>
    <n v="0"/>
    <n v="0"/>
    <n v="26"/>
    <s v="BASE DE DATOS"/>
    <m/>
  </r>
  <r>
    <s v="24"/>
    <x v="7"/>
    <s v="ELCZAN"/>
    <s v="18302211"/>
    <s v="18302211"/>
    <x v="5"/>
    <s v="G1"/>
    <s v="S"/>
    <n v="6.6"/>
    <n v="6.5730000000000004"/>
    <n v="514.77800000000002"/>
    <n v="2367.7570000000001"/>
    <n v="2882.5349999999999"/>
    <n v="0"/>
    <n v="574.20000000000005"/>
    <n v="169.8"/>
    <m/>
    <m/>
    <x v="0"/>
    <s v="ELCZAN18302211G1HI"/>
    <s v="Electro Zaña S.A.C."/>
    <x v="43"/>
    <x v="43"/>
    <s v="C.H. Zaña"/>
    <x v="121"/>
    <s v="HI"/>
    <x v="5"/>
    <x v="36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2882.5349999999999"/>
    <n v="2.8825349999999998"/>
    <m/>
    <n v="0.54999999999999993"/>
    <n v="0.54775000000000007"/>
    <n v="0"/>
    <n v="0"/>
    <n v="26"/>
    <s v="BASE DE DATOS"/>
    <m/>
  </r>
  <r>
    <s v="24"/>
    <x v="7"/>
    <s v="ELCZAN"/>
    <s v="18302211"/>
    <s v="18302211"/>
    <x v="5"/>
    <s v="G2"/>
    <s v="S"/>
    <n v="6.6"/>
    <n v="6.5940000000000003"/>
    <n v="509.548"/>
    <n v="2517.7080000000001"/>
    <n v="3027.2559999999999"/>
    <n v="0"/>
    <n v="585.13"/>
    <n v="158.87"/>
    <m/>
    <m/>
    <x v="0"/>
    <s v="ELCZAN18302211G2HI"/>
    <s v="Electro Zaña S.A.C."/>
    <x v="43"/>
    <x v="43"/>
    <s v="C.H. Zaña"/>
    <x v="121"/>
    <s v="HI"/>
    <x v="5"/>
    <x v="37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3027.2559999999999"/>
    <n v="3.0272559999999999"/>
    <m/>
    <n v="0.54999999999999993"/>
    <n v="0.54949999999999999"/>
    <n v="0"/>
    <n v="4.5474735088646412E-13"/>
    <n v="26"/>
    <s v="BASE DE DATOS"/>
    <m/>
  </r>
  <r>
    <s v="24"/>
    <x v="7"/>
    <s v="CHTING"/>
    <s v="18169608"/>
    <s v="18169608"/>
    <x v="5"/>
    <s v="Allis Charner 1-4"/>
    <s v="S"/>
    <n v="1.65"/>
    <n v="1.2"/>
    <n v="100.056"/>
    <n v="482.733"/>
    <n v="582.78800000000001"/>
    <n v="7.41"/>
    <n v="711.21"/>
    <n v="1.38"/>
    <m/>
    <m/>
    <x v="0"/>
    <s v="CHTING18169608Allis Charner 1-4HI"/>
    <s v="Compa¤ia Hidroel‚ctrica Tingo SA"/>
    <x v="44"/>
    <x v="44"/>
    <s v="C.H. Tingo"/>
    <x v="122"/>
    <s v="HI"/>
    <x v="5"/>
    <x v="262"/>
    <x v="2"/>
    <s v="Instalado"/>
    <s v="Operativo"/>
    <s v="Generadora"/>
    <x v="0"/>
    <x v="0"/>
    <x v="1"/>
    <x v="0"/>
    <s v="Privado"/>
    <s v="LIMA"/>
    <s v="LIMA"/>
    <s v="HUARAL"/>
    <s v="SANTA CRUZ DE ANDAMARCA"/>
    <n v="0"/>
    <x v="8"/>
    <n v="0"/>
    <x v="0"/>
    <x v="0"/>
    <x v="0"/>
    <s v="MWh"/>
    <n v="582.78800000000001"/>
    <n v="0.58278799999999997"/>
    <m/>
    <n v="0.13749999999999998"/>
    <n v="9.9999999999999992E-2"/>
    <n v="0"/>
    <n v="9.9999999997635314E-4"/>
    <n v="17"/>
    <s v="BASE DE DATOS"/>
    <m/>
  </r>
  <r>
    <s v="24"/>
    <x v="6"/>
    <s v="CHTING"/>
    <s v="18169608"/>
    <s v="18169608"/>
    <x v="5"/>
    <s v="Allis Charner 1-4"/>
    <s v="S"/>
    <n v="1.65"/>
    <n v="1.2"/>
    <n v="97.652000000000001"/>
    <n v="472.83600000000001"/>
    <n v="570.48800000000006"/>
    <n v="7.41"/>
    <n v="711.21"/>
    <n v="1.38"/>
    <m/>
    <m/>
    <x v="0"/>
    <s v="CHTING18169608Allis Charner 1-4HI"/>
    <s v="Compa¤ia Hidroel‚ctrica Tingo SA"/>
    <x v="44"/>
    <x v="44"/>
    <s v="C.H. Tingo"/>
    <x v="122"/>
    <s v="HI"/>
    <x v="5"/>
    <x v="262"/>
    <x v="2"/>
    <s v="Instalado"/>
    <s v="Operativo"/>
    <s v="Generadora"/>
    <x v="0"/>
    <x v="0"/>
    <x v="1"/>
    <x v="0"/>
    <s v="Privado"/>
    <s v="LIMA"/>
    <s v="LIMA"/>
    <s v="HUARAL"/>
    <s v="SANTA CRUZ DE ANDAMARCA"/>
    <n v="0"/>
    <x v="8"/>
    <n v="0"/>
    <x v="0"/>
    <x v="0"/>
    <x v="0"/>
    <s v="MWh"/>
    <n v="570.48800000000006"/>
    <n v="0.57048800000000011"/>
    <m/>
    <n v="0.13749999999999998"/>
    <n v="9.9999999999999992E-2"/>
    <n v="0"/>
    <n v="0"/>
    <n v="17"/>
    <s v="BASE DE DATOS"/>
    <m/>
  </r>
  <r>
    <s v="24"/>
    <x v="7"/>
    <s v="VILLAC"/>
    <s v="00300344"/>
    <s v="00300344"/>
    <x v="5"/>
    <s v="G-1"/>
    <s v="S"/>
    <n v="1.67"/>
    <n v="0.74299999999999999"/>
    <n v="108.084"/>
    <n v="508.858"/>
    <n v="616.94200000000001"/>
    <n v="10.68"/>
    <n v="709.32"/>
    <n v="0"/>
    <m/>
    <m/>
    <x v="0"/>
    <s v="VILLAC00300344G-1HI"/>
    <s v="COELVISA Consorcio El‚ctrico Villacur¡ S.A.C."/>
    <x v="18"/>
    <x v="18"/>
    <s v="C. H. Coelvihidro 1 - Quipico"/>
    <x v="205"/>
    <s v="HI"/>
    <x v="5"/>
    <x v="28"/>
    <x v="2"/>
    <s v="Instalado"/>
    <s v="Operativo"/>
    <s v="Distribuidora"/>
    <x v="0"/>
    <x v="0"/>
    <x v="1"/>
    <x v="0"/>
    <s v="Privado"/>
    <s v="LIMA"/>
    <s v="LIMA"/>
    <s v="HUAURA"/>
    <s v="SAYAN"/>
    <n v="0"/>
    <x v="8"/>
    <n v="0"/>
    <x v="0"/>
    <x v="0"/>
    <x v="0"/>
    <s v="MWh"/>
    <n v="616.94200000000001"/>
    <n v="0.61694199999999999"/>
    <m/>
    <n v="0.13916666666666666"/>
    <n v="0.11391666666666667"/>
    <n v="0"/>
    <n v="0"/>
    <n v="18"/>
    <s v="BASE DE DATOS"/>
    <m/>
  </r>
  <r>
    <s v="24"/>
    <x v="6"/>
    <s v="VILLAC"/>
    <s v="00300344"/>
    <s v="00300344"/>
    <x v="5"/>
    <s v="G-1"/>
    <s v="S"/>
    <n v="1.67"/>
    <n v="1.1339999999999999"/>
    <n v="100.739"/>
    <n v="469.74299999999999"/>
    <n v="570.48199999999997"/>
    <n v="9.07"/>
    <n v="695.77"/>
    <n v="15.17"/>
    <m/>
    <m/>
    <x v="0"/>
    <s v="VILLAC00300344G-1HI"/>
    <s v="COELVISA Consorcio El‚ctrico Villacur¡ S.A.C."/>
    <x v="18"/>
    <x v="18"/>
    <s v="C. H. Coelvihidro 1 - Quipico"/>
    <x v="205"/>
    <s v="HI"/>
    <x v="5"/>
    <x v="28"/>
    <x v="2"/>
    <s v="Instalado"/>
    <s v="Operativo"/>
    <s v="Distribuidora"/>
    <x v="0"/>
    <x v="0"/>
    <x v="1"/>
    <x v="0"/>
    <s v="Privado"/>
    <s v="LIMA"/>
    <s v="LIMA"/>
    <s v="HUAURA"/>
    <s v="SAYAN"/>
    <n v="0"/>
    <x v="8"/>
    <n v="0"/>
    <x v="0"/>
    <x v="0"/>
    <x v="0"/>
    <s v="MWh"/>
    <n v="570.48199999999997"/>
    <n v="0.57048199999999993"/>
    <m/>
    <n v="0.13916666666666666"/>
    <n v="0.11391666666666667"/>
    <n v="0"/>
    <n v="0"/>
    <n v="18"/>
    <s v="BASE DE DATOS"/>
    <m/>
  </r>
  <r>
    <s v="24"/>
    <x v="7"/>
    <s v="ELSM"/>
    <s v="41030894"/>
    <s v="41030894"/>
    <x v="5"/>
    <s v="DRESS 1"/>
    <s v="N"/>
    <n v="0.11"/>
    <n v="0"/>
    <n v="0"/>
    <n v="0"/>
    <n v="0"/>
    <n v="0"/>
    <n v="0"/>
    <n v="0"/>
    <m/>
    <m/>
    <x v="0"/>
    <s v="ELSM41030894DRESS 1HI"/>
    <s v="Electro Sur Medio S. A."/>
    <x v="7"/>
    <x v="7"/>
    <s v="C. H. Laramate"/>
    <x v="156"/>
    <s v="HI"/>
    <x v="5"/>
    <x v="272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0"/>
    <n v="0"/>
    <m/>
    <n v="9.1666666666666667E-3"/>
    <n v="0"/>
    <n v="0"/>
    <n v="0"/>
    <n v="21"/>
    <s v="BASE DE DATOS"/>
    <m/>
  </r>
  <r>
    <s v="24"/>
    <x v="7"/>
    <s v="ELSM"/>
    <s v="41030894"/>
    <s v="41030894"/>
    <x v="5"/>
    <s v="DRESS 2"/>
    <s v="S"/>
    <n v="0.11"/>
    <n v="9.1999999999999998E-2"/>
    <n v="13.577"/>
    <n v="51.593000000000004"/>
    <n v="65.17"/>
    <n v="4"/>
    <n v="740"/>
    <n v="0"/>
    <m/>
    <m/>
    <x v="0"/>
    <s v="ELSM41030894DRESS 2HI"/>
    <s v="Electro Sur Medio S. A."/>
    <x v="7"/>
    <x v="7"/>
    <s v="C. H. Laramate"/>
    <x v="156"/>
    <s v="HI"/>
    <x v="5"/>
    <x v="273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65.17"/>
    <n v="6.5170000000000006E-2"/>
    <m/>
    <n v="9.1666666666666667E-3"/>
    <n v="7.6666666666666662E-3"/>
    <n v="0"/>
    <n v="0"/>
    <n v="21"/>
    <s v="BASE DE DATOS"/>
    <m/>
  </r>
  <r>
    <s v="24"/>
    <x v="6"/>
    <s v="ELSM"/>
    <s v="41030894"/>
    <s v="41030894"/>
    <x v="5"/>
    <s v="DRESS 1"/>
    <s v="N"/>
    <n v="0.11"/>
    <n v="0"/>
    <n v="0"/>
    <n v="0"/>
    <n v="0"/>
    <n v="0"/>
    <n v="0"/>
    <n v="0"/>
    <m/>
    <m/>
    <x v="0"/>
    <s v="ELSM41030894DRESS 1HI"/>
    <s v="Electro Sur Medio S. A."/>
    <x v="7"/>
    <x v="7"/>
    <s v="C. H. Laramate"/>
    <x v="156"/>
    <s v="HI"/>
    <x v="5"/>
    <x v="272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0"/>
    <n v="0"/>
    <m/>
    <n v="9.1666666666666667E-3"/>
    <n v="0"/>
    <n v="0"/>
    <n v="0"/>
    <n v="21"/>
    <s v="BASE DE DATOS"/>
    <m/>
  </r>
  <r>
    <s v="24"/>
    <x v="6"/>
    <s v="ELSM"/>
    <s v="41030894"/>
    <s v="41030894"/>
    <x v="5"/>
    <s v="DRESS 2"/>
    <s v="S"/>
    <n v="0.11"/>
    <n v="9.1999999999999998E-2"/>
    <n v="15.24"/>
    <n v="57.911999999999999"/>
    <n v="73.152000000000001"/>
    <n v="4"/>
    <n v="740"/>
    <n v="0"/>
    <m/>
    <m/>
    <x v="0"/>
    <s v="ELSM41030894DRESS 2HI"/>
    <s v="Electro Sur Medio S. A."/>
    <x v="7"/>
    <x v="7"/>
    <s v="C. H. Laramate"/>
    <x v="156"/>
    <s v="HI"/>
    <x v="5"/>
    <x v="273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73.152000000000001"/>
    <n v="7.3151999999999995E-2"/>
    <m/>
    <n v="9.1666666666666667E-3"/>
    <n v="7.6666666666666662E-3"/>
    <n v="0"/>
    <n v="0"/>
    <n v="21"/>
    <s v="BASE DE DATOS"/>
    <m/>
  </r>
  <r>
    <s v="24"/>
    <x v="7"/>
    <s v="ELOR"/>
    <s v="31024193"/>
    <s v="31024193"/>
    <x v="5"/>
    <s v="1"/>
    <s v="S"/>
    <n v="3.3"/>
    <n v="3.3"/>
    <n v="260.24200000000002"/>
    <n v="144.56200000000001"/>
    <n v="404.80399999999997"/>
    <n v="26.54"/>
    <n v="148.97999999999999"/>
    <n v="3.76"/>
    <m/>
    <m/>
    <x v="0"/>
    <s v="ELOR310241931HI"/>
    <s v="Electro Oriente S. A."/>
    <x v="11"/>
    <x v="11"/>
    <s v="C. H. El Gera"/>
    <x v="175"/>
    <s v="HI"/>
    <x v="5"/>
    <x v="16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404.80399999999997"/>
    <n v="0.404804"/>
    <m/>
    <n v="0.27499999999999997"/>
    <n v="0.27499999999999997"/>
    <n v="0"/>
    <n v="5.6843418860808015E-14"/>
    <n v="22"/>
    <s v="BASE DE DATOS"/>
    <m/>
  </r>
  <r>
    <s v="24"/>
    <x v="7"/>
    <s v="ELOR"/>
    <s v="31024193"/>
    <s v="31024193"/>
    <x v="5"/>
    <s v="2"/>
    <s v="S"/>
    <n v="3.3"/>
    <n v="3.3"/>
    <n v="241.4"/>
    <n v="112.792"/>
    <n v="354.19200000000001"/>
    <n v="21.39"/>
    <n v="144.16"/>
    <n v="3.64"/>
    <m/>
    <m/>
    <x v="0"/>
    <s v="ELOR310241932HI"/>
    <s v="Electro Oriente S. A."/>
    <x v="11"/>
    <x v="11"/>
    <s v="C. H. El Gera"/>
    <x v="175"/>
    <s v="HI"/>
    <x v="5"/>
    <x v="17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354.19200000000001"/>
    <n v="0.35419200000000001"/>
    <m/>
    <n v="0.27499999999999997"/>
    <n v="0.27499999999999997"/>
    <n v="0"/>
    <n v="0"/>
    <n v="22"/>
    <s v="BASE DE DATOS"/>
    <m/>
  </r>
  <r>
    <s v="24"/>
    <x v="7"/>
    <s v="ELOR"/>
    <s v="31024193"/>
    <s v="31024193"/>
    <x v="5"/>
    <s v="3"/>
    <s v="S"/>
    <n v="2.5"/>
    <n v="2"/>
    <n v="123.85599999999999"/>
    <n v="51.088000000000001"/>
    <n v="174.94399999999999"/>
    <n v="16.53"/>
    <n v="170.99"/>
    <n v="2.19"/>
    <m/>
    <m/>
    <x v="0"/>
    <s v="ELOR310241933HI"/>
    <s v="Electro Oriente S. A."/>
    <x v="11"/>
    <x v="11"/>
    <s v="C. H. El Gera"/>
    <x v="175"/>
    <s v="HI"/>
    <x v="5"/>
    <x v="176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74.94399999999999"/>
    <n v="0.17494399999999999"/>
    <m/>
    <n v="0.20833333333333334"/>
    <n v="0.16666666666666666"/>
    <n v="0"/>
    <n v="0"/>
    <n v="22"/>
    <s v="BASE DE DATOS"/>
    <m/>
  </r>
  <r>
    <s v="24"/>
    <x v="7"/>
    <s v="ELOR"/>
    <s v="31024293"/>
    <s v="31024293"/>
    <x v="5"/>
    <s v="G1"/>
    <s v="N"/>
    <n v="0.4"/>
    <n v="0.25"/>
    <n v="0"/>
    <n v="0"/>
    <n v="0"/>
    <n v="0"/>
    <n v="0"/>
    <n v="0"/>
    <m/>
    <m/>
    <x v="0"/>
    <s v="ELOR31024293G1HI"/>
    <s v="Electro Oriente S. A."/>
    <x v="11"/>
    <x v="11"/>
    <s v="C.H. Shitarayacu"/>
    <x v="176"/>
    <s v="HI"/>
    <x v="5"/>
    <x v="36"/>
    <x v="2"/>
    <s v="Instalado"/>
    <s v="In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0"/>
    <n v="0"/>
    <m/>
    <n v="3.6363636363636369E-2"/>
    <n v="2.2727272727272728E-2"/>
    <n v="0"/>
    <n v="0"/>
    <n v="22"/>
    <s v="BASE DE DATOS"/>
    <m/>
  </r>
  <r>
    <s v="24"/>
    <x v="7"/>
    <s v="ELOR"/>
    <s v="31024293"/>
    <s v="31024293"/>
    <x v="5"/>
    <s v="G2"/>
    <s v="S"/>
    <n v="0.4"/>
    <n v="0.25"/>
    <n v="14.446"/>
    <n v="1.778"/>
    <n v="16.224"/>
    <n v="20"/>
    <n v="128"/>
    <n v="5.21"/>
    <m/>
    <m/>
    <x v="0"/>
    <s v="ELOR31024293G2HI"/>
    <s v="Electro Oriente S. A."/>
    <x v="11"/>
    <x v="11"/>
    <s v="C.H. Shitarayacu"/>
    <x v="176"/>
    <s v="HI"/>
    <x v="5"/>
    <x v="37"/>
    <x v="2"/>
    <s v="Instalado"/>
    <s v="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16.224"/>
    <n v="1.6223999999999999E-2"/>
    <m/>
    <n v="3.6363636363636369E-2"/>
    <n v="2.2727272727272728E-2"/>
    <n v="0"/>
    <n v="0"/>
    <n v="22"/>
    <s v="BASE DE DATOS"/>
    <m/>
  </r>
  <r>
    <s v="24"/>
    <x v="7"/>
    <s v="ELOR"/>
    <s v="31077997"/>
    <s v="31077997"/>
    <x v="5"/>
    <s v="Turbina 1"/>
    <s v="S"/>
    <n v="1.2529999999999999"/>
    <n v="1.1499999999999999"/>
    <n v="103.279"/>
    <n v="478.238"/>
    <n v="581.51700000000005"/>
    <n v="38.11"/>
    <n v="705.89"/>
    <n v="0"/>
    <m/>
    <m/>
    <x v="0"/>
    <s v="ELOR31077997Turbina 1HI"/>
    <s v="Electro Oriente S. A."/>
    <x v="11"/>
    <x v="11"/>
    <s v="C. H. Caclic"/>
    <x v="177"/>
    <s v="HI"/>
    <x v="5"/>
    <x v="299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581.51700000000005"/>
    <n v="0.58151700000000006"/>
    <m/>
    <n v="0.10441666666666666"/>
    <n v="9.5833333333333326E-2"/>
    <n v="0"/>
    <n v="0"/>
    <n v="22"/>
    <s v="BASE DE DATOS"/>
    <m/>
  </r>
  <r>
    <s v="24"/>
    <x v="7"/>
    <s v="ELOR"/>
    <s v="31077997"/>
    <s v="31077997"/>
    <x v="5"/>
    <s v="Turbina 2"/>
    <s v="S"/>
    <n v="1.2529999999999999"/>
    <n v="1.1499999999999999"/>
    <n v="76.709999999999994"/>
    <n v="365.608"/>
    <n v="442.31799999999998"/>
    <n v="57.25"/>
    <n v="662.75"/>
    <n v="0"/>
    <m/>
    <m/>
    <x v="0"/>
    <s v="ELOR31077997Turbina 2HI"/>
    <s v="Electro Oriente S. A."/>
    <x v="11"/>
    <x v="11"/>
    <s v="C. H. Caclic"/>
    <x v="177"/>
    <s v="HI"/>
    <x v="5"/>
    <x v="300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442.31799999999998"/>
    <n v="0.44231799999999999"/>
    <m/>
    <n v="0.10441666666666666"/>
    <n v="9.5833333333333326E-2"/>
    <n v="0"/>
    <n v="0"/>
    <n v="22"/>
    <s v="BASE DE DATOS"/>
    <m/>
  </r>
  <r>
    <s v="24"/>
    <x v="7"/>
    <s v="ELOR"/>
    <s v="31077997"/>
    <s v="31077997"/>
    <x v="5"/>
    <s v="Turbina 3"/>
    <s v="N"/>
    <n v="1.2529999999999999"/>
    <n v="0"/>
    <n v="0"/>
    <n v="0"/>
    <n v="0"/>
    <n v="0"/>
    <n v="0"/>
    <n v="0"/>
    <m/>
    <m/>
    <x v="0"/>
    <s v="ELOR31077997Turbina 3HI"/>
    <s v="Electro Oriente S. A."/>
    <x v="11"/>
    <x v="11"/>
    <s v="C. H. Caclic"/>
    <x v="177"/>
    <s v="HI"/>
    <x v="5"/>
    <x v="301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0"/>
    <n v="0"/>
    <m/>
    <n v="0.10441666666666666"/>
    <n v="9.5833333333333326E-2"/>
    <n v="0"/>
    <n v="0"/>
    <n v="22"/>
    <s v="BASE DE DATOS"/>
    <m/>
  </r>
  <r>
    <s v="24"/>
    <x v="7"/>
    <s v="ELOR"/>
    <s v="31077997"/>
    <s v="31077997"/>
    <x v="5"/>
    <s v="Turbina 4"/>
    <s v="S"/>
    <n v="1.2529999999999999"/>
    <n v="1.1499999999999999"/>
    <n v="113.232"/>
    <n v="528.94299999999998"/>
    <n v="642.17499999999995"/>
    <n v="0"/>
    <n v="744"/>
    <n v="0"/>
    <m/>
    <m/>
    <x v="0"/>
    <s v="ELOR31077997Turbina 4HI"/>
    <s v="Electro Oriente S. A."/>
    <x v="11"/>
    <x v="11"/>
    <s v="C. H. Caclic"/>
    <x v="177"/>
    <s v="HI"/>
    <x v="5"/>
    <x v="302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642.17499999999995"/>
    <n v="0.64217499999999994"/>
    <m/>
    <n v="0.10441666666666666"/>
    <n v="9.5833333333333326E-2"/>
    <n v="0"/>
    <n v="0"/>
    <n v="22"/>
    <s v="BASE DE DATOS"/>
    <m/>
  </r>
  <r>
    <s v="24"/>
    <x v="7"/>
    <s v="ELOR"/>
    <s v="31078697"/>
    <s v="31078697"/>
    <x v="5"/>
    <s v="Turbina 1"/>
    <s v="S"/>
    <n v="2.8370000000000002"/>
    <n v="2.6"/>
    <n v="199.63"/>
    <n v="922.42499999999995"/>
    <n v="1122.0550000000001"/>
    <n v="3.88"/>
    <n v="738.59"/>
    <n v="1.53"/>
    <m/>
    <m/>
    <x v="0"/>
    <s v="ELOR31078697Turbina 1HI"/>
    <s v="Electro Oriente S. A."/>
    <x v="11"/>
    <x v="11"/>
    <s v="C. H. El Muyo"/>
    <x v="179"/>
    <s v="HI"/>
    <x v="5"/>
    <x v="299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122.0550000000001"/>
    <n v="1.122055"/>
    <m/>
    <n v="0.23641666666666669"/>
    <n v="0.21666666666666667"/>
    <n v="0"/>
    <n v="-2.2737367544323206E-13"/>
    <n v="22"/>
    <s v="BASE DE DATOS"/>
    <m/>
  </r>
  <r>
    <s v="24"/>
    <x v="7"/>
    <s v="ELOR"/>
    <s v="31078697"/>
    <s v="31078697"/>
    <x v="5"/>
    <s v="Turbina 2"/>
    <s v="S"/>
    <n v="2.8370000000000002"/>
    <n v="2.6"/>
    <n v="197.46299999999999"/>
    <n v="885.51099999999997"/>
    <n v="1082.9739999999999"/>
    <n v="27.6"/>
    <n v="715.39"/>
    <n v="1.01"/>
    <m/>
    <m/>
    <x v="0"/>
    <s v="ELOR31078697Turbina 2HI"/>
    <s v="Electro Oriente S. A."/>
    <x v="11"/>
    <x v="11"/>
    <s v="C. H. El Muyo"/>
    <x v="179"/>
    <s v="HI"/>
    <x v="5"/>
    <x v="300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082.9739999999999"/>
    <n v="1.0829739999999999"/>
    <m/>
    <n v="0.23641666666666669"/>
    <n v="0.21666666666666667"/>
    <n v="0"/>
    <n v="0"/>
    <n v="22"/>
    <s v="BASE DE DATOS"/>
    <m/>
  </r>
  <r>
    <s v="24"/>
    <x v="7"/>
    <s v="ELOR"/>
    <s v="31078897"/>
    <s v="31078897"/>
    <x v="5"/>
    <s v="Turbina 1"/>
    <s v="S"/>
    <n v="1.59"/>
    <n v="1.45"/>
    <n v="121.76"/>
    <n v="567.37300000000005"/>
    <n v="689.13300000000004"/>
    <n v="0"/>
    <n v="735.63"/>
    <n v="8.3699999999999992"/>
    <m/>
    <m/>
    <x v="0"/>
    <s v="ELOR31078897Turbina 1HI"/>
    <s v="Electro Oriente S. A."/>
    <x v="11"/>
    <x v="11"/>
    <s v="C. H. La Pelota"/>
    <x v="180"/>
    <s v="HI"/>
    <x v="5"/>
    <x v="299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689.13300000000004"/>
    <n v="0.689133"/>
    <m/>
    <n v="0.13250000000000001"/>
    <n v="0.12083333333333333"/>
    <n v="0"/>
    <n v="0"/>
    <n v="22"/>
    <s v="BASE DE DATOS"/>
    <m/>
  </r>
  <r>
    <s v="24"/>
    <x v="7"/>
    <s v="ELOR"/>
    <s v="31078897"/>
    <s v="31078897"/>
    <x v="5"/>
    <s v="Turbina 2"/>
    <s v="S"/>
    <n v="1.59"/>
    <n v="1.45"/>
    <n v="162.155"/>
    <n v="756.27499999999998"/>
    <n v="918.43"/>
    <n v="0"/>
    <n v="735.98"/>
    <n v="8.02"/>
    <m/>
    <m/>
    <x v="0"/>
    <s v="ELOR31078897Turbina 2HI"/>
    <s v="Electro Oriente S. A."/>
    <x v="11"/>
    <x v="11"/>
    <s v="C. H. La Pelota"/>
    <x v="180"/>
    <s v="HI"/>
    <x v="5"/>
    <x v="300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918.43"/>
    <n v="0.91842999999999997"/>
    <m/>
    <n v="0.13250000000000001"/>
    <n v="0.12083333333333333"/>
    <n v="0"/>
    <n v="0"/>
    <n v="22"/>
    <s v="BASE DE DATOS"/>
    <m/>
  </r>
  <r>
    <s v="24"/>
    <x v="7"/>
    <s v="ELOR"/>
    <s v="43080597"/>
    <s v="43080597"/>
    <x v="5"/>
    <s v="Turbina 1"/>
    <s v="N"/>
    <n v="0.19"/>
    <n v="0"/>
    <n v="0"/>
    <n v="0"/>
    <n v="0"/>
    <n v="0"/>
    <n v="0"/>
    <n v="0"/>
    <m/>
    <m/>
    <x v="1"/>
    <s v="ELOR43080597Turbina 1HI"/>
    <s v="Electro Oriente S. A."/>
    <x v="11"/>
    <x v="11"/>
    <s v="C. H. Lonya Grande"/>
    <x v="182"/>
    <s v="HI"/>
    <x v="5"/>
    <x v="299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7"/>
    <s v="ELOR"/>
    <s v="43080597"/>
    <s v="43080597"/>
    <x v="5"/>
    <s v="Turbina 2"/>
    <s v="N"/>
    <n v="0.19"/>
    <n v="0"/>
    <n v="0"/>
    <n v="0"/>
    <n v="0"/>
    <n v="0"/>
    <n v="0"/>
    <n v="0"/>
    <m/>
    <m/>
    <x v="1"/>
    <s v="ELOR43080597Turbina 2HI"/>
    <s v="Electro Oriente S. A."/>
    <x v="11"/>
    <x v="11"/>
    <s v="C. H. Lonya Grande"/>
    <x v="182"/>
    <s v="HI"/>
    <x v="5"/>
    <x v="300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7"/>
    <s v="ELOR"/>
    <s v="64010914"/>
    <s v="64010914"/>
    <x v="5"/>
    <s v="Grupo 1"/>
    <s v="N"/>
    <n v="0.26200000000000001"/>
    <n v="0"/>
    <n v="0"/>
    <n v="0"/>
    <n v="0"/>
    <n v="0"/>
    <n v="0"/>
    <n v="0"/>
    <m/>
    <m/>
    <x v="1"/>
    <s v="ELOR64010914Grupo 1HI"/>
    <s v="Electro Oriente S. A."/>
    <x v="11"/>
    <x v="11"/>
    <s v="C. H. Nuevo Seasme"/>
    <x v="183"/>
    <s v="HI"/>
    <x v="5"/>
    <x v="16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7"/>
    <s v="ELOR"/>
    <s v="64010914"/>
    <s v="64010914"/>
    <x v="5"/>
    <s v="Grupo 2"/>
    <s v="N"/>
    <n v="0.26200000000000001"/>
    <n v="0"/>
    <n v="0"/>
    <n v="0"/>
    <n v="0"/>
    <n v="0"/>
    <n v="0"/>
    <n v="0"/>
    <m/>
    <m/>
    <x v="1"/>
    <s v="ELOR64010914Grupo 2HI"/>
    <s v="Electro Oriente S. A."/>
    <x v="11"/>
    <x v="11"/>
    <s v="C. H. Nuevo Seasme"/>
    <x v="183"/>
    <s v="HI"/>
    <x v="5"/>
    <x v="17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7"/>
    <s v="ELOR"/>
    <s v="20190900"/>
    <s v="20190900"/>
    <x v="5"/>
    <s v="Grupo 1"/>
    <s v="N"/>
    <n v="8.2000000000000003E-2"/>
    <n v="0"/>
    <n v="0"/>
    <n v="0"/>
    <n v="0"/>
    <n v="0"/>
    <n v="0"/>
    <n v="0"/>
    <m/>
    <m/>
    <x v="0"/>
    <s v="ELOR20190900Grupo 1HI"/>
    <s v="Electro Oriente S. A."/>
    <x v="11"/>
    <x v="11"/>
    <s v="C.H. Pizuquia"/>
    <x v="185"/>
    <s v="HI"/>
    <x v="5"/>
    <x v="165"/>
    <x v="2"/>
    <s v="Instalado"/>
    <s v="Inoperativo"/>
    <s v="Distribuidora"/>
    <x v="0"/>
    <x v="0"/>
    <x v="1"/>
    <x v="0"/>
    <s v="Estatal"/>
    <s v="AMAZONAS"/>
    <s v="AMAZONAS"/>
    <s v="LUYA"/>
    <s v="PISUQUIA"/>
    <n v="0"/>
    <x v="8"/>
    <n v="0"/>
    <x v="0"/>
    <x v="0"/>
    <x v="0"/>
    <s v="MWh"/>
    <n v="0"/>
    <n v="0"/>
    <m/>
    <n v="8.2000000000000007E-3"/>
    <n v="0"/>
    <n v="0"/>
    <n v="0"/>
    <n v="22"/>
    <s v="BASE DE DATOS"/>
    <m/>
  </r>
  <r>
    <s v="24"/>
    <x v="7"/>
    <s v="ELOR"/>
    <s v="41027493"/>
    <s v="41027493"/>
    <x v="5"/>
    <s v="T-1"/>
    <s v="N"/>
    <n v="0.16"/>
    <n v="0"/>
    <n v="0"/>
    <n v="0"/>
    <n v="0"/>
    <n v="0"/>
    <n v="0"/>
    <n v="0"/>
    <m/>
    <m/>
    <x v="0"/>
    <s v="ELOR41027493T-1HI"/>
    <s v="Electro Oriente S. A."/>
    <x v="11"/>
    <x v="11"/>
    <s v="C. H. Pomahuaca"/>
    <x v="184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POMACAHUA"/>
    <n v="0"/>
    <x v="8"/>
    <n v="0"/>
    <x v="0"/>
    <x v="0"/>
    <x v="0"/>
    <s v="MWh"/>
    <n v="0"/>
    <n v="0"/>
    <m/>
    <n v="1.3333333333333334E-2"/>
    <n v="0"/>
    <n v="0"/>
    <n v="0"/>
    <n v="22"/>
    <s v="BASE DE DATOS"/>
    <m/>
  </r>
  <r>
    <s v="24"/>
    <x v="7"/>
    <s v="ELOR"/>
    <s v="41027393"/>
    <s v="41027393"/>
    <x v="5"/>
    <s v="T-1"/>
    <s v="N"/>
    <n v="0.2"/>
    <n v="0"/>
    <n v="0"/>
    <n v="0"/>
    <n v="0"/>
    <n v="0"/>
    <n v="0"/>
    <n v="0"/>
    <m/>
    <m/>
    <x v="0"/>
    <s v="ELOR41027393T-1HI"/>
    <s v="Electro Oriente S. A."/>
    <x v="11"/>
    <x v="11"/>
    <s v="C. H. Pucara"/>
    <x v="178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7"/>
    <s v="ELOR"/>
    <s v="41027393"/>
    <s v="41027393"/>
    <x v="5"/>
    <s v="T-2"/>
    <s v="S"/>
    <n v="0.2"/>
    <n v="0.18"/>
    <n v="25.72"/>
    <n v="118.807"/>
    <n v="144.52699999999999"/>
    <n v="0"/>
    <n v="716.33"/>
    <n v="27.67"/>
    <m/>
    <m/>
    <x v="0"/>
    <s v="ELOR41027393T-2HI"/>
    <s v="Electro Oriente S. A."/>
    <x v="11"/>
    <x v="11"/>
    <s v="C. H. Pucara"/>
    <x v="178"/>
    <s v="HI"/>
    <x v="5"/>
    <x v="304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144.52699999999999"/>
    <n v="0.14452699999999999"/>
    <m/>
    <n v="1.6666666666666666E-2"/>
    <n v="1.4999999999999999E-2"/>
    <n v="0"/>
    <n v="0"/>
    <n v="22"/>
    <s v="BASE DE DATOS"/>
    <m/>
  </r>
  <r>
    <s v="24"/>
    <x v="7"/>
    <s v="ELOR"/>
    <s v="51017302"/>
    <s v="51017302"/>
    <x v="5"/>
    <s v="Turbina 1"/>
    <s v="S"/>
    <n v="1.4379999999999999"/>
    <n v="1.4"/>
    <n v="117.15300000000001"/>
    <n v="491.63400000000001"/>
    <n v="608.78700000000003"/>
    <n v="96.97"/>
    <n v="625.97"/>
    <n v="21.06"/>
    <m/>
    <m/>
    <x v="0"/>
    <s v="ELOR51017302Turbina 1HI"/>
    <s v="Electro Oriente S. A."/>
    <x v="11"/>
    <x v="11"/>
    <s v="C. H. Quanda"/>
    <x v="181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608.78700000000003"/>
    <n v="0.60878700000000008"/>
    <m/>
    <n v="0.11983333333333333"/>
    <n v="0.11666666666666665"/>
    <n v="0"/>
    <n v="0"/>
    <n v="22"/>
    <s v="BASE DE DATOS"/>
    <m/>
  </r>
  <r>
    <s v="24"/>
    <x v="7"/>
    <s v="ELOR"/>
    <s v="51017302"/>
    <s v="51017302"/>
    <x v="5"/>
    <s v="Turbina 2"/>
    <s v="N"/>
    <n v="1.4379999999999999"/>
    <n v="0"/>
    <n v="0"/>
    <n v="0"/>
    <n v="0"/>
    <n v="0"/>
    <n v="0"/>
    <n v="0"/>
    <m/>
    <m/>
    <x v="0"/>
    <s v="ELOR51017302Turbina 2HI"/>
    <s v="Electro Oriente S. A."/>
    <x v="11"/>
    <x v="11"/>
    <s v="C. H. Quanda"/>
    <x v="181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0"/>
    <n v="0"/>
    <m/>
    <n v="0.14379999999999998"/>
    <n v="0.13999999999999999"/>
    <n v="0"/>
    <n v="0"/>
    <n v="22"/>
    <s v="BASE DE DATOS"/>
    <m/>
  </r>
  <r>
    <s v="24"/>
    <x v="7"/>
    <s v="ELOR"/>
    <s v="41113900"/>
    <s v="41113900"/>
    <x v="5"/>
    <s v="Grupo 1"/>
    <s v="N"/>
    <n v="0.06"/>
    <n v="0"/>
    <n v="0"/>
    <n v="0"/>
    <n v="0"/>
    <n v="0"/>
    <n v="0"/>
    <n v="0"/>
    <m/>
    <m/>
    <x v="0"/>
    <s v="ELOR41113900Grupo 1HI"/>
    <s v="Electro Oriente S. A."/>
    <x v="11"/>
    <x v="11"/>
    <s v="C. H. Tabaconas"/>
    <x v="186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7"/>
    <s v="ELOR"/>
    <s v="41113900"/>
    <s v="41113900"/>
    <x v="5"/>
    <s v="Grupo 2"/>
    <s v="N"/>
    <n v="0.06"/>
    <n v="0"/>
    <n v="0"/>
    <n v="0"/>
    <n v="0"/>
    <n v="0"/>
    <n v="0"/>
    <n v="0"/>
    <m/>
    <m/>
    <x v="0"/>
    <s v="ELOR41113900Grupo 2HI"/>
    <s v="Electro Oriente S. A."/>
    <x v="11"/>
    <x v="11"/>
    <s v="C. H. Tabaconas"/>
    <x v="186"/>
    <s v="HI"/>
    <x v="5"/>
    <x v="17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6"/>
    <s v="ELOR"/>
    <s v="31024193"/>
    <s v="31024193"/>
    <x v="5"/>
    <s v="1"/>
    <s v="S"/>
    <n v="3.3"/>
    <n v="3.3"/>
    <n v="151.946"/>
    <n v="109.761"/>
    <n v="261.70699999999999"/>
    <n v="23"/>
    <n v="104.17"/>
    <n v="2.68"/>
    <m/>
    <m/>
    <x v="0"/>
    <s v="ELOR310241931HI"/>
    <s v="Electro Oriente S. A."/>
    <x v="11"/>
    <x v="11"/>
    <s v="C. H. El Gera"/>
    <x v="175"/>
    <s v="HI"/>
    <x v="5"/>
    <x v="16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261.70699999999999"/>
    <n v="0.26170699999999997"/>
    <m/>
    <n v="0.27499999999999997"/>
    <n v="0.27499999999999997"/>
    <n v="0"/>
    <n v="0"/>
    <n v="22"/>
    <s v="BASE DE DATOS"/>
    <m/>
  </r>
  <r>
    <s v="24"/>
    <x v="6"/>
    <s v="ELOR"/>
    <s v="31024193"/>
    <s v="31024193"/>
    <x v="5"/>
    <s v="2"/>
    <s v="S"/>
    <n v="3.3"/>
    <n v="3.3"/>
    <n v="175.74600000000001"/>
    <n v="75.772999999999996"/>
    <n v="251.51900000000001"/>
    <n v="20"/>
    <n v="97.31"/>
    <n v="2.31"/>
    <m/>
    <m/>
    <x v="0"/>
    <s v="ELOR310241932HI"/>
    <s v="Electro Oriente S. A."/>
    <x v="11"/>
    <x v="11"/>
    <s v="C. H. El Gera"/>
    <x v="175"/>
    <s v="HI"/>
    <x v="5"/>
    <x v="17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251.51900000000001"/>
    <n v="0.25151899999999999"/>
    <m/>
    <n v="0.27499999999999997"/>
    <n v="0.27499999999999997"/>
    <n v="0"/>
    <n v="0"/>
    <n v="22"/>
    <s v="BASE DE DATOS"/>
    <m/>
  </r>
  <r>
    <s v="24"/>
    <x v="6"/>
    <s v="ELOR"/>
    <s v="31024193"/>
    <s v="31024193"/>
    <x v="5"/>
    <s v="3"/>
    <s v="S"/>
    <n v="2.5"/>
    <n v="2"/>
    <n v="69.134"/>
    <n v="34.414999999999999"/>
    <n v="103.54900000000001"/>
    <n v="16"/>
    <n v="157.38"/>
    <n v="1.54"/>
    <m/>
    <m/>
    <x v="0"/>
    <s v="ELOR310241933HI"/>
    <s v="Electro Oriente S. A."/>
    <x v="11"/>
    <x v="11"/>
    <s v="C. H. El Gera"/>
    <x v="175"/>
    <s v="HI"/>
    <x v="5"/>
    <x v="176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03.54900000000001"/>
    <n v="0.103549"/>
    <m/>
    <n v="0.20833333333333334"/>
    <n v="0.16666666666666666"/>
    <n v="0"/>
    <n v="0"/>
    <n v="22"/>
    <s v="BASE DE DATOS"/>
    <m/>
  </r>
  <r>
    <s v="24"/>
    <x v="6"/>
    <s v="ELOR"/>
    <s v="31024293"/>
    <s v="31024293"/>
    <x v="5"/>
    <s v="G1"/>
    <s v="N"/>
    <n v="0.4"/>
    <n v="0.25"/>
    <n v="0"/>
    <n v="0"/>
    <n v="0"/>
    <n v="0"/>
    <n v="0"/>
    <n v="0"/>
    <m/>
    <m/>
    <x v="0"/>
    <s v="ELOR31024293G1HI"/>
    <s v="Electro Oriente S. A."/>
    <x v="11"/>
    <x v="11"/>
    <s v="C.H. Shitarayacu"/>
    <x v="176"/>
    <s v="HI"/>
    <x v="5"/>
    <x v="36"/>
    <x v="2"/>
    <s v="Instalado"/>
    <s v="In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0"/>
    <n v="0"/>
    <m/>
    <n v="3.6363636363636369E-2"/>
    <n v="2.2727272727272728E-2"/>
    <n v="0"/>
    <n v="0"/>
    <n v="22"/>
    <s v="BASE DE DATOS"/>
    <m/>
  </r>
  <r>
    <s v="24"/>
    <x v="6"/>
    <s v="ELOR"/>
    <s v="31024293"/>
    <s v="31024293"/>
    <x v="5"/>
    <s v="G2"/>
    <s v="S"/>
    <n v="0.4"/>
    <n v="0.25"/>
    <n v="8.125"/>
    <n v="0.58099999999999996"/>
    <n v="8.7059999999999995"/>
    <n v="20"/>
    <n v="128"/>
    <n v="5.21"/>
    <m/>
    <m/>
    <x v="0"/>
    <s v="ELOR31024293G2HI"/>
    <s v="Electro Oriente S. A."/>
    <x v="11"/>
    <x v="11"/>
    <s v="C.H. Shitarayacu"/>
    <x v="176"/>
    <s v="HI"/>
    <x v="5"/>
    <x v="37"/>
    <x v="2"/>
    <s v="Instalado"/>
    <s v="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8.7059999999999995"/>
    <n v="8.7060000000000002E-3"/>
    <m/>
    <n v="3.6363636363636369E-2"/>
    <n v="2.2727272727272728E-2"/>
    <n v="0"/>
    <n v="0"/>
    <n v="22"/>
    <s v="BASE DE DATOS"/>
    <m/>
  </r>
  <r>
    <s v="24"/>
    <x v="6"/>
    <s v="ELOR"/>
    <s v="31077997"/>
    <s v="31077997"/>
    <x v="5"/>
    <s v="Turbina 1"/>
    <s v="S"/>
    <n v="1.2529999999999999"/>
    <n v="1.1499999999999999"/>
    <n v="108.53"/>
    <n v="535.52099999999996"/>
    <n v="644.05100000000004"/>
    <n v="0"/>
    <n v="743.89"/>
    <n v="0.11"/>
    <m/>
    <m/>
    <x v="0"/>
    <s v="ELOR31077997Turbina 1HI"/>
    <s v="Electro Oriente S. A."/>
    <x v="11"/>
    <x v="11"/>
    <s v="C. H. Caclic"/>
    <x v="177"/>
    <s v="HI"/>
    <x v="5"/>
    <x v="299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644.05100000000004"/>
    <n v="0.64405100000000004"/>
    <m/>
    <n v="0.10441666666666666"/>
    <n v="9.5833333333333326E-2"/>
    <n v="0"/>
    <n v="-1.1368683772161603E-13"/>
    <n v="22"/>
    <s v="BASE DE DATOS"/>
    <m/>
  </r>
  <r>
    <s v="24"/>
    <x v="6"/>
    <s v="ELOR"/>
    <s v="31077997"/>
    <s v="31077997"/>
    <x v="5"/>
    <s v="Turbina 2"/>
    <s v="S"/>
    <n v="1.2529999999999999"/>
    <n v="1.1499999999999999"/>
    <n v="73.632999999999996"/>
    <n v="341.45"/>
    <n v="415.08300000000003"/>
    <n v="87.28"/>
    <n v="565.72"/>
    <n v="0"/>
    <m/>
    <m/>
    <x v="0"/>
    <s v="ELOR31077997Turbina 2HI"/>
    <s v="Electro Oriente S. A."/>
    <x v="11"/>
    <x v="11"/>
    <s v="C. H. Caclic"/>
    <x v="177"/>
    <s v="HI"/>
    <x v="5"/>
    <x v="300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415.08300000000003"/>
    <n v="0.41508300000000004"/>
    <m/>
    <n v="0.10441666666666666"/>
    <n v="9.5833333333333326E-2"/>
    <n v="0"/>
    <n v="-5.6843418860808015E-14"/>
    <n v="22"/>
    <s v="BASE DE DATOS"/>
    <m/>
  </r>
  <r>
    <s v="24"/>
    <x v="6"/>
    <s v="ELOR"/>
    <s v="31077997"/>
    <s v="31077997"/>
    <x v="5"/>
    <s v="Turbina 3"/>
    <s v="S"/>
    <n v="1.2529999999999999"/>
    <n v="1.1499999999999999"/>
    <n v="0"/>
    <n v="0"/>
    <n v="0"/>
    <n v="0"/>
    <n v="0"/>
    <n v="0"/>
    <m/>
    <m/>
    <x v="0"/>
    <s v="ELOR31077997Turbina 3HI"/>
    <s v="Electro Oriente S. A."/>
    <x v="11"/>
    <x v="11"/>
    <s v="C. H. Caclic"/>
    <x v="177"/>
    <s v="HI"/>
    <x v="5"/>
    <x v="301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0"/>
    <n v="0"/>
    <m/>
    <n v="0.10441666666666666"/>
    <n v="9.5833333333333326E-2"/>
    <n v="0"/>
    <n v="0"/>
    <n v="22"/>
    <s v="BASE DE DATOS"/>
    <m/>
  </r>
  <r>
    <s v="24"/>
    <x v="6"/>
    <s v="ELOR"/>
    <s v="31077997"/>
    <s v="31077997"/>
    <x v="5"/>
    <s v="Turbina 4"/>
    <s v="S"/>
    <n v="1.2529999999999999"/>
    <n v="1.1499999999999999"/>
    <n v="106.602"/>
    <n v="526.32299999999998"/>
    <n v="632.92499999999995"/>
    <n v="0"/>
    <n v="742.16"/>
    <n v="1.84"/>
    <m/>
    <m/>
    <x v="0"/>
    <s v="ELOR31077997Turbina 4HI"/>
    <s v="Electro Oriente S. A."/>
    <x v="11"/>
    <x v="11"/>
    <s v="C. H. Caclic"/>
    <x v="177"/>
    <s v="HI"/>
    <x v="5"/>
    <x v="302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632.92499999999995"/>
    <n v="0.63292499999999996"/>
    <m/>
    <n v="0.10441666666666666"/>
    <n v="9.5833333333333326E-2"/>
    <n v="0"/>
    <n v="0"/>
    <n v="22"/>
    <s v="BASE DE DATOS"/>
    <m/>
  </r>
  <r>
    <s v="24"/>
    <x v="6"/>
    <s v="ELOR"/>
    <s v="31078697"/>
    <s v="31078697"/>
    <x v="5"/>
    <s v="Turbina 1"/>
    <s v="S"/>
    <n v="2.8370000000000002"/>
    <n v="2.6"/>
    <n v="185.54"/>
    <n v="917.72900000000004"/>
    <n v="1103.269"/>
    <n v="0"/>
    <n v="743.93"/>
    <n v="7.0000000000000007E-2"/>
    <m/>
    <m/>
    <x v="0"/>
    <s v="ELOR31078697Turbina 1HI"/>
    <s v="Electro Oriente S. A."/>
    <x v="11"/>
    <x v="11"/>
    <s v="C. H. El Muyo"/>
    <x v="179"/>
    <s v="HI"/>
    <x v="5"/>
    <x v="299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103.269"/>
    <n v="1.1032690000000001"/>
    <m/>
    <n v="0.23641666666666669"/>
    <n v="0.21666666666666667"/>
    <n v="0"/>
    <n v="0"/>
    <n v="22"/>
    <s v="BASE DE DATOS"/>
    <m/>
  </r>
  <r>
    <s v="24"/>
    <x v="6"/>
    <s v="ELOR"/>
    <s v="31078697"/>
    <s v="31078697"/>
    <x v="5"/>
    <s v="Turbina 2"/>
    <s v="S"/>
    <n v="2.8370000000000002"/>
    <n v="2.6"/>
    <n v="185.32400000000001"/>
    <n v="915.36599999999999"/>
    <n v="1100.69"/>
    <n v="0"/>
    <n v="743.95"/>
    <n v="0.05"/>
    <m/>
    <m/>
    <x v="0"/>
    <s v="ELOR31078697Turbina 2HI"/>
    <s v="Electro Oriente S. A."/>
    <x v="11"/>
    <x v="11"/>
    <s v="C. H. El Muyo"/>
    <x v="179"/>
    <s v="HI"/>
    <x v="5"/>
    <x v="300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100.69"/>
    <n v="1.1006899999999999"/>
    <m/>
    <n v="0.23641666666666669"/>
    <n v="0.21666666666666667"/>
    <n v="0"/>
    <n v="0"/>
    <n v="22"/>
    <s v="BASE DE DATOS"/>
    <m/>
  </r>
  <r>
    <s v="24"/>
    <x v="6"/>
    <s v="ELOR"/>
    <s v="31078897"/>
    <s v="31078897"/>
    <x v="5"/>
    <s v="Turbina 1"/>
    <s v="S"/>
    <n v="1.59"/>
    <n v="1.45"/>
    <n v="113.721"/>
    <n v="564.50400000000002"/>
    <n v="678.22500000000002"/>
    <n v="0"/>
    <n v="744"/>
    <n v="0"/>
    <m/>
    <m/>
    <x v="0"/>
    <s v="ELOR31078897Turbina 1HI"/>
    <s v="Electro Oriente S. A."/>
    <x v="11"/>
    <x v="11"/>
    <s v="C. H. La Pelota"/>
    <x v="180"/>
    <s v="HI"/>
    <x v="5"/>
    <x v="299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678.22500000000002"/>
    <n v="0.67822500000000008"/>
    <m/>
    <n v="0.13250000000000001"/>
    <n v="0.12083333333333333"/>
    <n v="0"/>
    <n v="0"/>
    <n v="22"/>
    <s v="BASE DE DATOS"/>
    <m/>
  </r>
  <r>
    <s v="24"/>
    <x v="6"/>
    <s v="ELOR"/>
    <s v="31078897"/>
    <s v="31078897"/>
    <x v="5"/>
    <s v="Turbina 2"/>
    <s v="S"/>
    <n v="1.59"/>
    <n v="1.45"/>
    <n v="148.58799999999999"/>
    <n v="741.38499999999999"/>
    <n v="889.97299999999996"/>
    <n v="0"/>
    <n v="744"/>
    <n v="0"/>
    <m/>
    <m/>
    <x v="0"/>
    <s v="ELOR31078897Turbina 2HI"/>
    <s v="Electro Oriente S. A."/>
    <x v="11"/>
    <x v="11"/>
    <s v="C. H. La Pelota"/>
    <x v="180"/>
    <s v="HI"/>
    <x v="5"/>
    <x v="300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889.97299999999996"/>
    <n v="0.8899729999999999"/>
    <m/>
    <n v="0.13250000000000001"/>
    <n v="0.12083333333333333"/>
    <n v="0"/>
    <n v="0"/>
    <n v="22"/>
    <s v="BASE DE DATOS"/>
    <m/>
  </r>
  <r>
    <s v="24"/>
    <x v="6"/>
    <s v="ELOR"/>
    <s v="43080597"/>
    <s v="43080597"/>
    <x v="5"/>
    <s v="Turbina 1"/>
    <s v="N"/>
    <n v="0.19"/>
    <n v="0"/>
    <n v="0"/>
    <n v="0"/>
    <n v="0"/>
    <n v="0"/>
    <n v="0"/>
    <n v="0"/>
    <m/>
    <m/>
    <x v="1"/>
    <s v="ELOR43080597Turbina 1HI"/>
    <s v="Electro Oriente S. A."/>
    <x v="11"/>
    <x v="11"/>
    <s v="C. H. Lonya Grande"/>
    <x v="182"/>
    <s v="HI"/>
    <x v="5"/>
    <x v="299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6"/>
    <s v="ELOR"/>
    <s v="43080597"/>
    <s v="43080597"/>
    <x v="5"/>
    <s v="Turbina 2"/>
    <s v="N"/>
    <n v="0.19"/>
    <n v="0"/>
    <n v="0"/>
    <n v="0"/>
    <n v="0"/>
    <n v="0"/>
    <n v="0"/>
    <n v="0"/>
    <m/>
    <m/>
    <x v="1"/>
    <s v="ELOR43080597Turbina 2HI"/>
    <s v="Electro Oriente S. A."/>
    <x v="11"/>
    <x v="11"/>
    <s v="C. H. Lonya Grande"/>
    <x v="182"/>
    <s v="HI"/>
    <x v="5"/>
    <x v="300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6"/>
    <s v="ELOR"/>
    <s v="64010914"/>
    <s v="64010914"/>
    <x v="5"/>
    <s v="Grupo 1"/>
    <s v="N"/>
    <n v="0.26200000000000001"/>
    <n v="0"/>
    <n v="0"/>
    <n v="0"/>
    <n v="0"/>
    <n v="0"/>
    <n v="0"/>
    <n v="0"/>
    <m/>
    <m/>
    <x v="1"/>
    <s v="ELOR64010914Grupo 1HI"/>
    <s v="Electro Oriente S. A."/>
    <x v="11"/>
    <x v="11"/>
    <s v="C. H. Nuevo Seasme"/>
    <x v="183"/>
    <s v="HI"/>
    <x v="5"/>
    <x v="16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6"/>
    <s v="ELOR"/>
    <s v="64010914"/>
    <s v="64010914"/>
    <x v="5"/>
    <s v="Grupo 2"/>
    <s v="N"/>
    <n v="0.26200000000000001"/>
    <n v="0"/>
    <n v="0"/>
    <n v="0"/>
    <n v="0"/>
    <n v="0"/>
    <n v="0"/>
    <n v="0"/>
    <m/>
    <m/>
    <x v="1"/>
    <s v="ELOR64010914Grupo 2HI"/>
    <s v="Electro Oriente S. A."/>
    <x v="11"/>
    <x v="11"/>
    <s v="C. H. Nuevo Seasme"/>
    <x v="183"/>
    <s v="HI"/>
    <x v="5"/>
    <x v="17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6"/>
    <s v="ELOR"/>
    <s v="20190900"/>
    <s v="20190900"/>
    <x v="5"/>
    <s v="Grupo 1"/>
    <s v="N"/>
    <n v="8.2000000000000003E-2"/>
    <n v="0"/>
    <n v="0"/>
    <n v="0"/>
    <n v="0"/>
    <n v="0"/>
    <n v="0"/>
    <n v="0"/>
    <m/>
    <m/>
    <x v="0"/>
    <s v="ELOR20190900Grupo 1HI"/>
    <s v="Electro Oriente S. A."/>
    <x v="11"/>
    <x v="11"/>
    <s v="C.H. Pizuquia"/>
    <x v="185"/>
    <s v="HI"/>
    <x v="5"/>
    <x v="165"/>
    <x v="2"/>
    <s v="Instalado"/>
    <s v="Inoperativo"/>
    <s v="Distribuidora"/>
    <x v="0"/>
    <x v="0"/>
    <x v="1"/>
    <x v="0"/>
    <s v="Estatal"/>
    <s v="AMAZONAS"/>
    <s v="AMAZONAS"/>
    <s v="LUYA"/>
    <s v="PISUQUIA"/>
    <n v="0"/>
    <x v="8"/>
    <n v="0"/>
    <x v="0"/>
    <x v="0"/>
    <x v="0"/>
    <s v="MWh"/>
    <n v="0"/>
    <n v="0"/>
    <m/>
    <n v="8.2000000000000007E-3"/>
    <n v="0"/>
    <n v="0"/>
    <n v="0"/>
    <n v="22"/>
    <s v="BASE DE DATOS"/>
    <m/>
  </r>
  <r>
    <s v="24"/>
    <x v="6"/>
    <s v="ELOR"/>
    <s v="41027493"/>
    <s v="41027493"/>
    <x v="5"/>
    <s v="T-1"/>
    <s v="N"/>
    <n v="0.16"/>
    <n v="0"/>
    <n v="0"/>
    <n v="0"/>
    <n v="0"/>
    <n v="0"/>
    <n v="0"/>
    <n v="0"/>
    <m/>
    <m/>
    <x v="0"/>
    <s v="ELOR41027493T-1HI"/>
    <s v="Electro Oriente S. A."/>
    <x v="11"/>
    <x v="11"/>
    <s v="C. H. Pomahuaca"/>
    <x v="184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POMACAHUA"/>
    <n v="0"/>
    <x v="8"/>
    <n v="0"/>
    <x v="0"/>
    <x v="0"/>
    <x v="0"/>
    <s v="MWh"/>
    <n v="0"/>
    <n v="0"/>
    <m/>
    <n v="1.3333333333333334E-2"/>
    <n v="0"/>
    <n v="0"/>
    <n v="0"/>
    <n v="22"/>
    <s v="BASE DE DATOS"/>
    <m/>
  </r>
  <r>
    <s v="24"/>
    <x v="6"/>
    <s v="ELOR"/>
    <s v="41027393"/>
    <s v="41027393"/>
    <x v="5"/>
    <s v="T-1"/>
    <s v="N"/>
    <n v="0.2"/>
    <n v="0"/>
    <n v="0"/>
    <n v="0"/>
    <n v="0"/>
    <n v="0"/>
    <n v="0"/>
    <n v="0"/>
    <m/>
    <m/>
    <x v="0"/>
    <s v="ELOR41027393T-1HI"/>
    <s v="Electro Oriente S. A."/>
    <x v="11"/>
    <x v="11"/>
    <s v="C. H. Pucara"/>
    <x v="178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6"/>
    <s v="ELOR"/>
    <s v="41027393"/>
    <s v="41027393"/>
    <x v="5"/>
    <s v="T-2"/>
    <s v="S"/>
    <n v="0.2"/>
    <n v="0.2"/>
    <n v="23.545000000000002"/>
    <n v="114.367"/>
    <n v="137.91200000000001"/>
    <n v="0"/>
    <n v="704.02"/>
    <n v="39.979999999999997"/>
    <m/>
    <m/>
    <x v="0"/>
    <s v="ELOR41027393T-2HI"/>
    <s v="Electro Oriente S. A."/>
    <x v="11"/>
    <x v="11"/>
    <s v="C. H. Pucara"/>
    <x v="178"/>
    <s v="HI"/>
    <x v="5"/>
    <x v="304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137.91200000000001"/>
    <n v="0.13791200000000001"/>
    <m/>
    <n v="1.6666666666666666E-2"/>
    <n v="1.4999999999999999E-2"/>
    <n v="0"/>
    <n v="0"/>
    <n v="22"/>
    <s v="BASE DE DATOS"/>
    <m/>
  </r>
  <r>
    <s v="24"/>
    <x v="6"/>
    <s v="ELOR"/>
    <s v="51017302"/>
    <s v="51017302"/>
    <x v="5"/>
    <s v="Turbina 1"/>
    <s v="S"/>
    <n v="1.4379999999999999"/>
    <n v="1.4"/>
    <n v="122.348"/>
    <n v="605.48900000000003"/>
    <n v="727.83699999999999"/>
    <n v="0"/>
    <n v="735.6"/>
    <n v="8.4"/>
    <m/>
    <m/>
    <x v="0"/>
    <s v="ELOR51017302Turbina 1HI"/>
    <s v="Electro Oriente S. A."/>
    <x v="11"/>
    <x v="11"/>
    <s v="C. H. Quanda"/>
    <x v="181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727.83699999999999"/>
    <n v="0.72783699999999996"/>
    <m/>
    <n v="0.11983333333333333"/>
    <n v="0.11666666666666665"/>
    <n v="0"/>
    <n v="0"/>
    <n v="22"/>
    <s v="BASE DE DATOS"/>
    <m/>
  </r>
  <r>
    <s v="24"/>
    <x v="6"/>
    <s v="ELOR"/>
    <s v="51017302"/>
    <s v="51017302"/>
    <x v="5"/>
    <s v="Turbina 2"/>
    <s v="N"/>
    <n v="1.4379999999999999"/>
    <n v="0"/>
    <n v="0"/>
    <n v="0"/>
    <n v="0"/>
    <n v="0"/>
    <n v="0"/>
    <n v="0"/>
    <m/>
    <m/>
    <x v="0"/>
    <s v="ELOR51017302Turbina 2HI"/>
    <s v="Electro Oriente S. A."/>
    <x v="11"/>
    <x v="11"/>
    <s v="C. H. Quanda"/>
    <x v="181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0"/>
    <n v="0"/>
    <m/>
    <n v="0.14379999999999998"/>
    <n v="0.13999999999999999"/>
    <n v="0"/>
    <n v="0"/>
    <n v="22"/>
    <s v="BASE DE DATOS"/>
    <m/>
  </r>
  <r>
    <s v="24"/>
    <x v="6"/>
    <s v="ELOR"/>
    <s v="41113900"/>
    <s v="41113900"/>
    <x v="5"/>
    <s v="Grupo 1"/>
    <s v="N"/>
    <n v="0.06"/>
    <n v="0"/>
    <n v="0"/>
    <n v="0"/>
    <n v="0"/>
    <n v="0"/>
    <n v="0"/>
    <n v="0"/>
    <m/>
    <m/>
    <x v="0"/>
    <s v="ELOR41113900Grupo 1HI"/>
    <s v="Electro Oriente S. A."/>
    <x v="11"/>
    <x v="11"/>
    <s v="C. H. Tabaconas"/>
    <x v="186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6"/>
    <s v="ELOR"/>
    <s v="41113900"/>
    <s v="41113900"/>
    <x v="5"/>
    <s v="Grupo 2"/>
    <s v="N"/>
    <n v="0.06"/>
    <n v="0"/>
    <n v="0"/>
    <n v="0"/>
    <n v="0"/>
    <n v="0"/>
    <n v="0"/>
    <n v="0"/>
    <m/>
    <m/>
    <x v="0"/>
    <s v="ELOR41113900Grupo 2HI"/>
    <s v="Electro Oriente S. A."/>
    <x v="11"/>
    <x v="11"/>
    <s v="C. H. Tabaconas"/>
    <x v="186"/>
    <s v="HI"/>
    <x v="5"/>
    <x v="17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7"/>
    <s v="ELPU"/>
    <s v="51015199"/>
    <s v="51015199"/>
    <x v="5"/>
    <s v="BOVING 1"/>
    <s v="S"/>
    <n v="1.5"/>
    <n v="1.2"/>
    <n v="55.15"/>
    <n v="259.42"/>
    <n v="314.57"/>
    <n v="0"/>
    <n v="731.78"/>
    <n v="12.22"/>
    <m/>
    <m/>
    <x v="0"/>
    <s v="ELPU51015199BOVING 1HI"/>
    <s v="Electro Puno S.A.A."/>
    <x v="2"/>
    <x v="2"/>
    <s v="C. H. Sandia"/>
    <x v="123"/>
    <s v="HI"/>
    <x v="5"/>
    <x v="263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314.57"/>
    <n v="0.31457000000000002"/>
    <m/>
    <n v="0.125"/>
    <n v="9.9999999999999992E-2"/>
    <n v="0"/>
    <n v="0"/>
    <n v="23"/>
    <s v="BASE DE DATOS"/>
    <m/>
  </r>
  <r>
    <s v="24"/>
    <x v="7"/>
    <s v="ELPU"/>
    <s v="51015199"/>
    <s v="51015199"/>
    <x v="5"/>
    <s v="BOVING 2"/>
    <s v="S"/>
    <n v="1.5"/>
    <n v="1.2"/>
    <n v="64.209999999999994"/>
    <n v="298.41000000000003"/>
    <n v="362.62"/>
    <n v="0"/>
    <n v="736.8"/>
    <n v="7.2"/>
    <m/>
    <m/>
    <x v="0"/>
    <s v="ELPU51015199BOVING 2HI"/>
    <s v="Electro Puno S.A.A."/>
    <x v="2"/>
    <x v="2"/>
    <s v="C. H. Sandia"/>
    <x v="123"/>
    <s v="HI"/>
    <x v="5"/>
    <x v="264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362.62"/>
    <n v="0.36262"/>
    <m/>
    <n v="0.125"/>
    <n v="9.9999999999999992E-2"/>
    <n v="0"/>
    <n v="0"/>
    <n v="23"/>
    <s v="BASE DE DATOS"/>
    <m/>
  </r>
  <r>
    <s v="24"/>
    <x v="7"/>
    <s v="ELPU"/>
    <s v="51015199"/>
    <s v="51015199"/>
    <x v="5"/>
    <s v="HYHC"/>
    <s v="S"/>
    <n v="1.5"/>
    <n v="1.29"/>
    <n v="0"/>
    <n v="0"/>
    <n v="0"/>
    <n v="0"/>
    <n v="0"/>
    <n v="744"/>
    <m/>
    <m/>
    <x v="0"/>
    <s v="ELPU51015199HYHCHI"/>
    <s v="Electro Puno S.A.A."/>
    <x v="2"/>
    <x v="2"/>
    <s v="C. H. Sandia"/>
    <x v="123"/>
    <s v="HI"/>
    <x v="5"/>
    <x v="265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0"/>
    <n v="0"/>
    <m/>
    <n v="0.125"/>
    <n v="0.1075"/>
    <n v="0"/>
    <n v="0"/>
    <n v="23"/>
    <s v="BASE DE DATOS"/>
    <m/>
  </r>
  <r>
    <s v="24"/>
    <x v="7"/>
    <s v="ELPU"/>
    <s v="51027522"/>
    <s v="51027522"/>
    <x v="5"/>
    <s v="PANELES SOLARES"/>
    <s v="S"/>
    <n v="0.27500000000000002"/>
    <n v="0.27"/>
    <n v="0"/>
    <n v="18.692"/>
    <n v="18.692"/>
    <n v="0"/>
    <n v="0"/>
    <n v="0"/>
    <m/>
    <m/>
    <x v="0"/>
    <s v="ELPU51027522PANELES SOLARESHI"/>
    <s v="Electro Puno S.A.A."/>
    <x v="2"/>
    <x v="2"/>
    <s v="C.S. AMANTANÍ"/>
    <x v="124"/>
    <s v="FV"/>
    <x v="6"/>
    <x v="266"/>
    <x v="3"/>
    <s v="Instalado"/>
    <s v="Operativo"/>
    <s v="Distribuidora"/>
    <x v="0"/>
    <x v="0"/>
    <x v="1"/>
    <x v="0"/>
    <s v="Estatal"/>
    <s v="PUNO"/>
    <s v="PUNO"/>
    <s v="SANDIA"/>
    <s v="SANDIA"/>
    <n v="0"/>
    <x v="9"/>
    <n v="0"/>
    <x v="0"/>
    <x v="0"/>
    <x v="0"/>
    <s v="MWh"/>
    <n v="18.692"/>
    <n v="1.8692E-2"/>
    <m/>
    <n v="2.2916666666666669E-2"/>
    <n v="2.2500000000000003E-2"/>
    <n v="0"/>
    <n v="0"/>
    <n v="23"/>
    <s v="BASE DE DATOS"/>
    <m/>
  </r>
  <r>
    <s v="24"/>
    <x v="7"/>
    <s v="ELSE"/>
    <s v="33006600"/>
    <s v="33006600"/>
    <x v="5"/>
    <s v="Grupo 1"/>
    <s v="S"/>
    <n v="0.16"/>
    <n v="0.14000000000000001"/>
    <n v="20.001999999999999"/>
    <n v="76.009"/>
    <n v="96.010999999999996"/>
    <n v="0"/>
    <n v="744"/>
    <n v="0"/>
    <m/>
    <m/>
    <x v="0"/>
    <s v="ELSE33006600Grupo 1HI"/>
    <s v="Electro Sur Este S. A."/>
    <x v="3"/>
    <x v="3"/>
    <s v="C. H. Huancaray"/>
    <x v="125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96.010999999999996"/>
    <n v="9.6010999999999999E-2"/>
    <m/>
    <n v="1.3333333333333334E-2"/>
    <n v="1.1250000000000001E-2"/>
    <n v="0"/>
    <n v="0"/>
    <n v="24"/>
    <s v="BASE DE DATOS"/>
    <m/>
  </r>
  <r>
    <s v="24"/>
    <x v="7"/>
    <s v="ELSE"/>
    <s v="33006600"/>
    <s v="33006600"/>
    <x v="5"/>
    <s v="Grupo 2"/>
    <s v="S"/>
    <n v="0.42"/>
    <n v="0.42"/>
    <n v="60.548000000000002"/>
    <n v="230.08099999999999"/>
    <n v="290.62799999999999"/>
    <n v="0"/>
    <n v="744"/>
    <n v="0"/>
    <m/>
    <m/>
    <x v="0"/>
    <s v="ELSE33006600Grupo 2HI"/>
    <s v="Electro Sur Este S. A."/>
    <x v="3"/>
    <x v="3"/>
    <s v="C. H. Huancaray"/>
    <x v="125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290.62799999999999"/>
    <n v="0.290628"/>
    <m/>
    <n v="3.4999999999999996E-2"/>
    <n v="3.4999999999999996E-2"/>
    <n v="0"/>
    <n v="1.0000000000331966E-3"/>
    <n v="24"/>
    <s v="BASE DE DATOS"/>
    <m/>
  </r>
  <r>
    <s v="24"/>
    <x v="7"/>
    <s v="ELSE"/>
    <s v="33007600"/>
    <s v="33007600"/>
    <x v="5"/>
    <s v="Grupo 1"/>
    <s v="S"/>
    <n v="0.96599999999999997"/>
    <n v="0.96"/>
    <n v="91.295000000000002"/>
    <n v="346.92200000000003"/>
    <n v="438.21699999999998"/>
    <n v="0"/>
    <n v="744"/>
    <n v="0"/>
    <m/>
    <m/>
    <x v="0"/>
    <s v="ELSE33007600Grupo 1HI"/>
    <s v="Electro Sur Este S. A."/>
    <x v="3"/>
    <x v="3"/>
    <s v="C. H. Chumbao"/>
    <x v="126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438.21699999999998"/>
    <n v="0.43821699999999997"/>
    <m/>
    <n v="8.0500000000000002E-2"/>
    <n v="0.08"/>
    <n v="0"/>
    <n v="5.6843418860808015E-14"/>
    <n v="24"/>
    <s v="BASE DE DATOS"/>
    <m/>
  </r>
  <r>
    <s v="24"/>
    <x v="7"/>
    <s v="ELSE"/>
    <s v="33007600"/>
    <s v="33007600"/>
    <x v="5"/>
    <s v="Grupo 2"/>
    <s v="S"/>
    <n v="0.96599999999999997"/>
    <n v="0.97"/>
    <n v="23.248000000000001"/>
    <n v="88.340999999999994"/>
    <n v="111.589"/>
    <n v="0"/>
    <n v="744"/>
    <n v="0"/>
    <m/>
    <m/>
    <x v="0"/>
    <s v="ELSE33007600Grupo 2HI"/>
    <s v="Electro Sur Este S. A."/>
    <x v="3"/>
    <x v="3"/>
    <s v="C. H. Chumbao"/>
    <x v="126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111.589"/>
    <n v="0.11158899999999999"/>
    <m/>
    <n v="8.0500000000000002E-2"/>
    <n v="8.0833333333333326E-2"/>
    <n v="0"/>
    <n v="0"/>
    <n v="24"/>
    <s v="BASE DE DATOS"/>
    <m/>
  </r>
  <r>
    <s v="24"/>
    <x v="7"/>
    <s v="ELSE"/>
    <s v="33008600"/>
    <s v="33008600"/>
    <x v="5"/>
    <s v="Grupo 1"/>
    <s v="S"/>
    <n v="0.59199999999999997"/>
    <n v="0.55000000000000004"/>
    <n v="81.911000000000001"/>
    <n v="311.26100000000002"/>
    <n v="393.17200000000003"/>
    <n v="0"/>
    <n v="744"/>
    <n v="0"/>
    <m/>
    <m/>
    <x v="0"/>
    <s v="ELSE33008600Grupo 1HI"/>
    <s v="Electro Sur Este S. A."/>
    <x v="3"/>
    <x v="3"/>
    <s v="C. H. Matará"/>
    <x v="127"/>
    <s v="HI"/>
    <x v="5"/>
    <x v="16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93.17200000000003"/>
    <n v="0.39317200000000002"/>
    <m/>
    <n v="4.9333333333333333E-2"/>
    <n v="4.5833333333333337E-2"/>
    <n v="0"/>
    <n v="0"/>
    <n v="24"/>
    <s v="BASE DE DATOS"/>
    <m/>
  </r>
  <r>
    <s v="24"/>
    <x v="7"/>
    <s v="ELSE"/>
    <s v="33008600"/>
    <s v="33008600"/>
    <x v="5"/>
    <s v="Grupo 2"/>
    <s v="S"/>
    <n v="0.59199999999999997"/>
    <n v="0.55000000000000004"/>
    <n v="83.031000000000006"/>
    <n v="315.51799999999997"/>
    <n v="398.54899999999998"/>
    <n v="0"/>
    <n v="744"/>
    <n v="0"/>
    <m/>
    <m/>
    <x v="0"/>
    <s v="ELSE33008600Grupo 2HI"/>
    <s v="Electro Sur Este S. A."/>
    <x v="3"/>
    <x v="3"/>
    <s v="C. H. Matará"/>
    <x v="127"/>
    <s v="HI"/>
    <x v="5"/>
    <x v="17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98.54899999999998"/>
    <n v="0.39854899999999999"/>
    <m/>
    <n v="4.9333333333333333E-2"/>
    <n v="4.5833333333333337E-2"/>
    <n v="0"/>
    <n v="0"/>
    <n v="24"/>
    <s v="BASE DE DATOS"/>
    <m/>
  </r>
  <r>
    <s v="24"/>
    <x v="7"/>
    <s v="ELSE"/>
    <s v="33008600"/>
    <s v="33008600"/>
    <x v="5"/>
    <s v="Grupo 3"/>
    <s v="S"/>
    <n v="0.42"/>
    <n v="0.42"/>
    <n v="59.03"/>
    <n v="224.31299999999999"/>
    <n v="283.34300000000002"/>
    <n v="0"/>
    <n v="744"/>
    <n v="0"/>
    <m/>
    <m/>
    <x v="0"/>
    <s v="ELSE33008600Grupo 3HI"/>
    <s v="Electro Sur Este S. A."/>
    <x v="3"/>
    <x v="3"/>
    <s v="C. H. Matará"/>
    <x v="127"/>
    <s v="HI"/>
    <x v="5"/>
    <x v="176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283.34300000000002"/>
    <n v="0.28334300000000001"/>
    <m/>
    <n v="3.4999999999999996E-2"/>
    <n v="3.4999999999999996E-2"/>
    <n v="0"/>
    <n v="-5.6843418860808015E-14"/>
    <n v="24"/>
    <s v="BASE DE DATOS"/>
    <m/>
  </r>
  <r>
    <s v="24"/>
    <x v="7"/>
    <s v="ELSE"/>
    <s v="33009600"/>
    <s v="33009600"/>
    <x v="5"/>
    <s v="Francis I"/>
    <s v="S"/>
    <n v="0.2"/>
    <n v="0.2"/>
    <n v="28.952999999999999"/>
    <n v="110.023"/>
    <n v="138.976"/>
    <n v="0"/>
    <n v="744"/>
    <n v="0"/>
    <m/>
    <m/>
    <x v="0"/>
    <s v="ELSE33009600Francis IHI"/>
    <s v="Electro Sur Este S. A."/>
    <x v="3"/>
    <x v="3"/>
    <s v="C. H. Vilcabamba"/>
    <x v="128"/>
    <s v="HI"/>
    <x v="5"/>
    <x v="267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38.976"/>
    <n v="0.13897599999999999"/>
    <m/>
    <n v="1.6666666666666666E-2"/>
    <n v="1.6666666666666666E-2"/>
    <n v="0"/>
    <n v="0"/>
    <n v="24"/>
    <s v="BASE DE DATOS"/>
    <m/>
  </r>
  <r>
    <s v="24"/>
    <x v="7"/>
    <s v="ELSE"/>
    <s v="33009600"/>
    <s v="33009600"/>
    <x v="5"/>
    <s v="Francis II"/>
    <s v="S"/>
    <n v="0.2"/>
    <n v="0.2"/>
    <n v="28.635000000000002"/>
    <n v="108.81399999999999"/>
    <n v="137.44900000000001"/>
    <n v="0"/>
    <n v="744"/>
    <n v="0"/>
    <m/>
    <m/>
    <x v="0"/>
    <s v="ELSE33009600Francis IIHI"/>
    <s v="Electro Sur Este S. A."/>
    <x v="3"/>
    <x v="3"/>
    <s v="C. H. Vilcabamba"/>
    <x v="128"/>
    <s v="HI"/>
    <x v="5"/>
    <x v="268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37.44900000000001"/>
    <n v="0.13744900000000002"/>
    <m/>
    <n v="1.6666666666666666E-2"/>
    <n v="1.6666666666666666E-2"/>
    <n v="0"/>
    <n v="-2.8421709430404007E-14"/>
    <n v="24"/>
    <s v="BASE DE DATOS"/>
    <m/>
  </r>
  <r>
    <s v="24"/>
    <x v="7"/>
    <s v="ELSE"/>
    <s v="33010600"/>
    <s v="33010600"/>
    <x v="5"/>
    <s v="Pelton"/>
    <s v="S"/>
    <n v="1.6"/>
    <n v="1.5"/>
    <n v="39.784999999999997"/>
    <n v="151.18100000000001"/>
    <n v="190.96600000000001"/>
    <n v="0"/>
    <n v="744"/>
    <n v="0"/>
    <m/>
    <m/>
    <x v="0"/>
    <s v="ELSE33010600PeltonHI"/>
    <s v="Electro Sur Este S. A."/>
    <x v="3"/>
    <x v="3"/>
    <s v="C. H. Mancahuara"/>
    <x v="129"/>
    <s v="HI"/>
    <x v="5"/>
    <x v="269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190.96600000000001"/>
    <n v="0.190966"/>
    <m/>
    <n v="0.13333333333333333"/>
    <n v="0.125"/>
    <n v="0"/>
    <n v="0"/>
    <n v="24"/>
    <s v="BASE DE DATOS"/>
    <m/>
  </r>
  <r>
    <s v="24"/>
    <x v="7"/>
    <s v="ELSE"/>
    <s v="33010600"/>
    <s v="33010600"/>
    <x v="5"/>
    <s v="Pelton 2"/>
    <s v="S"/>
    <n v="1.6"/>
    <n v="1.5"/>
    <n v="76.304000000000002"/>
    <n v="289.95699999999999"/>
    <n v="366.26100000000002"/>
    <n v="0"/>
    <n v="744"/>
    <n v="0"/>
    <m/>
    <m/>
    <x v="0"/>
    <s v="ELSE33010600Pelton 2HI"/>
    <s v="Electro Sur Este S. A."/>
    <x v="3"/>
    <x v="3"/>
    <s v="C. H. Mancahuara"/>
    <x v="129"/>
    <s v="HI"/>
    <x v="5"/>
    <x v="270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366.26100000000002"/>
    <n v="0.366261"/>
    <m/>
    <n v="0.13333333333333333"/>
    <n v="0.125"/>
    <n v="0"/>
    <n v="-5.6843418860808015E-14"/>
    <n v="24"/>
    <s v="BASE DE DATOS"/>
    <m/>
  </r>
  <r>
    <s v="24"/>
    <x v="7"/>
    <s v="ELSE"/>
    <s v="00400000"/>
    <s v="00400000"/>
    <x v="5"/>
    <s v="Grupo 1"/>
    <s v="S"/>
    <n v="0.312"/>
    <n v="0.28999999999999998"/>
    <n v="43.372999999999998"/>
    <n v="164.81899999999999"/>
    <n v="208.19200000000001"/>
    <n v="0"/>
    <n v="744"/>
    <n v="0"/>
    <m/>
    <m/>
    <x v="0"/>
    <s v="ELSE00400000Grupo 1HI"/>
    <s v="Electro Sur Este S. A."/>
    <x v="3"/>
    <x v="3"/>
    <s v="C. H. Hercca"/>
    <x v="130"/>
    <s v="HI"/>
    <x v="5"/>
    <x v="16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08.19200000000001"/>
    <n v="0.20819200000000002"/>
    <m/>
    <n v="2.5999999999999999E-2"/>
    <n v="2.4166666666666666E-2"/>
    <n v="0"/>
    <n v="-2.8421709430404007E-14"/>
    <n v="24"/>
    <s v="BASE DE DATOS"/>
    <m/>
  </r>
  <r>
    <s v="24"/>
    <x v="7"/>
    <s v="ELSE"/>
    <s v="00400000"/>
    <s v="00400000"/>
    <x v="5"/>
    <s v="Grupo 2"/>
    <s v="S"/>
    <n v="0.312"/>
    <n v="0.28999999999999998"/>
    <n v="40.110999999999997"/>
    <n v="152.41999999999999"/>
    <n v="192.53100000000001"/>
    <n v="0"/>
    <n v="744"/>
    <n v="0"/>
    <m/>
    <m/>
    <x v="0"/>
    <s v="ELSE00400000Grupo 2HI"/>
    <s v="Electro Sur Este S. A."/>
    <x v="3"/>
    <x v="3"/>
    <s v="C. H. Hercca"/>
    <x v="130"/>
    <s v="HI"/>
    <x v="5"/>
    <x v="17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192.53100000000001"/>
    <n v="0.19253100000000001"/>
    <m/>
    <n v="2.5999999999999999E-2"/>
    <n v="2.4166666666666666E-2"/>
    <n v="0"/>
    <n v="-2.8421709430404007E-14"/>
    <n v="24"/>
    <s v="BASE DE DATOS"/>
    <m/>
  </r>
  <r>
    <s v="24"/>
    <x v="7"/>
    <s v="ELSE"/>
    <s v="00400000"/>
    <s v="00400000"/>
    <x v="5"/>
    <s v="Grupo 3"/>
    <s v="S"/>
    <n v="0.41599999999999998"/>
    <n v="0.41"/>
    <n v="64.727999999999994"/>
    <n v="245.96799999999999"/>
    <n v="310.69600000000003"/>
    <n v="0"/>
    <n v="744"/>
    <n v="0"/>
    <m/>
    <m/>
    <x v="0"/>
    <s v="ELSE00400000Grupo 3HI"/>
    <s v="Electro Sur Este S. A."/>
    <x v="3"/>
    <x v="3"/>
    <s v="C. H. Hercca"/>
    <x v="130"/>
    <s v="HI"/>
    <x v="5"/>
    <x v="176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310.69600000000003"/>
    <n v="0.31069600000000003"/>
    <m/>
    <n v="3.4666666666666665E-2"/>
    <n v="3.4166666666666665E-2"/>
    <n v="0"/>
    <n v="-5.6843418860808015E-14"/>
    <n v="24"/>
    <s v="BASE DE DATOS"/>
    <m/>
  </r>
  <r>
    <s v="24"/>
    <x v="7"/>
    <s v="ELSE"/>
    <s v="51013098"/>
    <s v="51013098"/>
    <x v="5"/>
    <s v="Grupo 1"/>
    <s v="S"/>
    <n v="0.5"/>
    <n v="0.5"/>
    <n v="68.14"/>
    <n v="258.93200000000002"/>
    <n v="327.072"/>
    <n v="0"/>
    <n v="744"/>
    <n v="0"/>
    <m/>
    <m/>
    <x v="0"/>
    <s v="ELSE51013098Grupo 1HI"/>
    <s v="Electro Sur Este S. A."/>
    <x v="3"/>
    <x v="3"/>
    <s v="C. H. Chuyapi"/>
    <x v="131"/>
    <s v="HI"/>
    <x v="5"/>
    <x v="16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327.072"/>
    <n v="0.32707200000000003"/>
    <m/>
    <n v="4.1666666666666664E-2"/>
    <n v="4.1666666666666664E-2"/>
    <n v="0"/>
    <n v="0"/>
    <n v="24"/>
    <s v="BASE DE DATOS"/>
    <m/>
  </r>
  <r>
    <s v="24"/>
    <x v="7"/>
    <s v="ELSE"/>
    <s v="51013098"/>
    <s v="51013098"/>
    <x v="5"/>
    <s v="Grupo 2"/>
    <s v="S"/>
    <n v="0.5"/>
    <n v="0.5"/>
    <n v="63.798000000000002"/>
    <n v="242.43299999999999"/>
    <n v="306.23099999999999"/>
    <n v="0"/>
    <n v="744"/>
    <n v="0"/>
    <m/>
    <m/>
    <x v="0"/>
    <s v="ELSE51013098Grupo 2HI"/>
    <s v="Electro Sur Este S. A."/>
    <x v="3"/>
    <x v="3"/>
    <s v="C. H. Chuyapi"/>
    <x v="131"/>
    <s v="HI"/>
    <x v="5"/>
    <x v="17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306.23099999999999"/>
    <n v="0.30623099999999998"/>
    <m/>
    <n v="4.1666666666666664E-2"/>
    <n v="4.1666666666666664E-2"/>
    <n v="0"/>
    <n v="0"/>
    <n v="24"/>
    <s v="BASE DE DATOS"/>
    <m/>
  </r>
  <r>
    <s v="24"/>
    <x v="7"/>
    <s v="ELSE"/>
    <s v="51013098"/>
    <s v="51013098"/>
    <x v="5"/>
    <s v="Grupo 3"/>
    <s v="S"/>
    <n v="0.5"/>
    <n v="0.4"/>
    <n v="21.76"/>
    <n v="82.69"/>
    <n v="104.45"/>
    <n v="0"/>
    <n v="744"/>
    <n v="0"/>
    <m/>
    <m/>
    <x v="0"/>
    <s v="ELSE51013098Grupo 3HI"/>
    <s v="Electro Sur Este S. A."/>
    <x v="3"/>
    <x v="3"/>
    <s v="C. H. Chuyapi"/>
    <x v="131"/>
    <s v="HI"/>
    <x v="5"/>
    <x v="176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104.45"/>
    <n v="0.10445"/>
    <m/>
    <n v="4.1666666666666664E-2"/>
    <n v="3.3333333333333333E-2"/>
    <n v="0"/>
    <n v="0"/>
    <n v="24"/>
    <s v="BASE DE DATOS"/>
    <m/>
  </r>
  <r>
    <s v="24"/>
    <x v="6"/>
    <s v="ELSE"/>
    <s v="33006600"/>
    <s v="33006600"/>
    <x v="5"/>
    <s v="Grupo 1"/>
    <s v="S"/>
    <n v="0.16"/>
    <n v="0.14000000000000001"/>
    <n v="19.815999999999999"/>
    <n v="75.302000000000007"/>
    <n v="95.119"/>
    <n v="0"/>
    <n v="735"/>
    <n v="9"/>
    <m/>
    <m/>
    <x v="0"/>
    <s v="ELSE33006600Grupo 1HI"/>
    <s v="Electro Sur Este S. A."/>
    <x v="3"/>
    <x v="3"/>
    <s v="C. H. Huancaray"/>
    <x v="125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95.119"/>
    <n v="9.5118999999999995E-2"/>
    <m/>
    <n v="1.3333333333333334E-2"/>
    <n v="1.1250000000000001E-2"/>
    <n v="0"/>
    <n v="-9.9999999999056399E-4"/>
    <n v="24"/>
    <s v="BASE DE DATOS"/>
    <m/>
  </r>
  <r>
    <s v="24"/>
    <x v="6"/>
    <s v="ELSE"/>
    <s v="33006600"/>
    <s v="33006600"/>
    <x v="5"/>
    <s v="Grupo 2"/>
    <s v="S"/>
    <n v="0.42"/>
    <n v="0.42"/>
    <n v="48.197000000000003"/>
    <n v="183.149"/>
    <n v="231.346"/>
    <n v="0"/>
    <n v="733"/>
    <n v="11"/>
    <m/>
    <m/>
    <x v="0"/>
    <s v="ELSE33006600Grupo 2HI"/>
    <s v="Electro Sur Este S. A."/>
    <x v="3"/>
    <x v="3"/>
    <s v="C. H. Huancaray"/>
    <x v="125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231.346"/>
    <n v="0.231346"/>
    <m/>
    <n v="3.4999999999999996E-2"/>
    <n v="3.4999999999999996E-2"/>
    <n v="0"/>
    <n v="0"/>
    <n v="24"/>
    <s v="BASE DE DATOS"/>
    <m/>
  </r>
  <r>
    <s v="24"/>
    <x v="6"/>
    <s v="ELSE"/>
    <s v="33007600"/>
    <s v="33007600"/>
    <x v="5"/>
    <s v="Grupo 1"/>
    <s v="S"/>
    <n v="0.96599999999999997"/>
    <n v="0.96"/>
    <n v="53.7"/>
    <n v="204.06200000000001"/>
    <n v="257.762"/>
    <n v="0"/>
    <n v="481"/>
    <n v="263"/>
    <m/>
    <m/>
    <x v="0"/>
    <s v="ELSE33007600Grupo 1HI"/>
    <s v="Electro Sur Este S. A."/>
    <x v="3"/>
    <x v="3"/>
    <s v="C. H. Chumbao"/>
    <x v="126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257.762"/>
    <n v="0.25776199999999999"/>
    <m/>
    <n v="8.0500000000000002E-2"/>
    <n v="0.08"/>
    <n v="0"/>
    <n v="0"/>
    <n v="24"/>
    <s v="BASE DE DATOS"/>
    <m/>
  </r>
  <r>
    <s v="24"/>
    <x v="6"/>
    <s v="ELSE"/>
    <s v="33007600"/>
    <s v="33007600"/>
    <x v="5"/>
    <s v="Grupo 2"/>
    <s v="S"/>
    <n v="0.96599999999999997"/>
    <n v="0.97"/>
    <n v="82.585999999999999"/>
    <n v="313.82600000000002"/>
    <n v="396.41199999999998"/>
    <n v="0"/>
    <n v="706"/>
    <n v="38"/>
    <m/>
    <m/>
    <x v="0"/>
    <s v="ELSE33007600Grupo 2HI"/>
    <s v="Electro Sur Este S. A."/>
    <x v="3"/>
    <x v="3"/>
    <s v="C. H. Chumbao"/>
    <x v="126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396.41199999999998"/>
    <n v="0.39641199999999999"/>
    <m/>
    <n v="8.0500000000000002E-2"/>
    <n v="8.0833333333333326E-2"/>
    <n v="0"/>
    <n v="5.6843418860808015E-14"/>
    <n v="24"/>
    <s v="BASE DE DATOS"/>
    <m/>
  </r>
  <r>
    <s v="24"/>
    <x v="6"/>
    <s v="ELSE"/>
    <s v="33008600"/>
    <s v="33008600"/>
    <x v="5"/>
    <s v="Grupo 1"/>
    <s v="S"/>
    <n v="0.59199999999999997"/>
    <n v="0.55000000000000004"/>
    <n v="79.031999999999996"/>
    <n v="300.32100000000003"/>
    <n v="379.35300000000001"/>
    <n v="0"/>
    <n v="742.75"/>
    <n v="1.25"/>
    <m/>
    <m/>
    <x v="0"/>
    <s v="ELSE33008600Grupo 1HI"/>
    <s v="Electro Sur Este S. A."/>
    <x v="3"/>
    <x v="3"/>
    <s v="C. H. Matará"/>
    <x v="127"/>
    <s v="HI"/>
    <x v="5"/>
    <x v="16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79.35300000000001"/>
    <n v="0.379353"/>
    <m/>
    <n v="4.9333333333333333E-2"/>
    <n v="4.5833333333333337E-2"/>
    <n v="0"/>
    <n v="0"/>
    <n v="24"/>
    <s v="BASE DE DATOS"/>
    <m/>
  </r>
  <r>
    <s v="24"/>
    <x v="6"/>
    <s v="ELSE"/>
    <s v="33008600"/>
    <s v="33008600"/>
    <x v="5"/>
    <s v="Grupo 2"/>
    <s v="S"/>
    <n v="0.59199999999999997"/>
    <n v="0.55000000000000004"/>
    <n v="79.185000000000002"/>
    <n v="300.90199999999999"/>
    <n v="380.08699999999999"/>
    <n v="0"/>
    <n v="744"/>
    <n v="0"/>
    <m/>
    <m/>
    <x v="0"/>
    <s v="ELSE33008600Grupo 2HI"/>
    <s v="Electro Sur Este S. A."/>
    <x v="3"/>
    <x v="3"/>
    <s v="C. H. Matará"/>
    <x v="127"/>
    <s v="HI"/>
    <x v="5"/>
    <x v="17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80.08699999999999"/>
    <n v="0.38008700000000001"/>
    <m/>
    <n v="4.9333333333333333E-2"/>
    <n v="4.5833333333333337E-2"/>
    <n v="0"/>
    <n v="0"/>
    <n v="24"/>
    <s v="BASE DE DATOS"/>
    <m/>
  </r>
  <r>
    <s v="24"/>
    <x v="6"/>
    <s v="ELSE"/>
    <s v="33008600"/>
    <s v="33008600"/>
    <x v="5"/>
    <s v="Grupo 3"/>
    <s v="S"/>
    <n v="0.42"/>
    <n v="0.42"/>
    <n v="60.838000000000001"/>
    <n v="231.184"/>
    <n v="292.02199999999999"/>
    <n v="0"/>
    <n v="744"/>
    <n v="0"/>
    <m/>
    <m/>
    <x v="0"/>
    <s v="ELSE33008600Grupo 3HI"/>
    <s v="Electro Sur Este S. A."/>
    <x v="3"/>
    <x v="3"/>
    <s v="C. H. Matará"/>
    <x v="127"/>
    <s v="HI"/>
    <x v="5"/>
    <x v="176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292.02199999999999"/>
    <n v="0.292022"/>
    <m/>
    <n v="3.4999999999999996E-2"/>
    <n v="3.4999999999999996E-2"/>
    <n v="0"/>
    <n v="0"/>
    <n v="24"/>
    <s v="BASE DE DATOS"/>
    <m/>
  </r>
  <r>
    <s v="24"/>
    <x v="6"/>
    <s v="ELSE"/>
    <s v="33009600"/>
    <s v="33009600"/>
    <x v="5"/>
    <s v="Francis I"/>
    <s v="S"/>
    <n v="0.2"/>
    <n v="0.2"/>
    <n v="28.315000000000001"/>
    <n v="107.59699999999999"/>
    <n v="135.91200000000001"/>
    <n v="18.25"/>
    <n v="725.75"/>
    <n v="0"/>
    <m/>
    <m/>
    <x v="0"/>
    <s v="ELSE33009600Francis IHI"/>
    <s v="Electro Sur Este S. A."/>
    <x v="3"/>
    <x v="3"/>
    <s v="C. H. Vilcabamba"/>
    <x v="128"/>
    <s v="HI"/>
    <x v="5"/>
    <x v="267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35.91200000000001"/>
    <n v="0.13591200000000001"/>
    <m/>
    <n v="1.6666666666666666E-2"/>
    <n v="1.6666666666666666E-2"/>
    <n v="0"/>
    <n v="0"/>
    <n v="24"/>
    <s v="BASE DE DATOS"/>
    <m/>
  </r>
  <r>
    <s v="24"/>
    <x v="6"/>
    <s v="ELSE"/>
    <s v="33009600"/>
    <s v="33009600"/>
    <x v="5"/>
    <s v="Francis II"/>
    <s v="S"/>
    <n v="0.2"/>
    <n v="0.2"/>
    <n v="27.850999999999999"/>
    <n v="105.834"/>
    <n v="133.68600000000001"/>
    <n v="18.25"/>
    <n v="725.75"/>
    <n v="0"/>
    <m/>
    <m/>
    <x v="0"/>
    <s v="ELSE33009600Francis IIHI"/>
    <s v="Electro Sur Este S. A."/>
    <x v="3"/>
    <x v="3"/>
    <s v="C. H. Vilcabamba"/>
    <x v="128"/>
    <s v="HI"/>
    <x v="5"/>
    <x v="268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33.68600000000001"/>
    <n v="0.133686"/>
    <m/>
    <n v="1.6666666666666666E-2"/>
    <n v="1.6666666666666666E-2"/>
    <n v="0"/>
    <n v="-1.0000000000047748E-3"/>
    <n v="24"/>
    <s v="BASE DE DATOS"/>
    <m/>
  </r>
  <r>
    <s v="24"/>
    <x v="6"/>
    <s v="ELSE"/>
    <s v="33010600"/>
    <s v="33010600"/>
    <x v="5"/>
    <s v="Pelton"/>
    <s v="S"/>
    <n v="1.6"/>
    <n v="1.5"/>
    <n v="79.33"/>
    <n v="301.45299999999997"/>
    <n v="380.78300000000002"/>
    <n v="0"/>
    <n v="742.25"/>
    <n v="1.75"/>
    <m/>
    <m/>
    <x v="0"/>
    <s v="ELSE33010600PeltonHI"/>
    <s v="Electro Sur Este S. A."/>
    <x v="3"/>
    <x v="3"/>
    <s v="C. H. Mancahuara"/>
    <x v="129"/>
    <s v="HI"/>
    <x v="5"/>
    <x v="269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380.78300000000002"/>
    <n v="0.38078300000000004"/>
    <m/>
    <n v="0.13333333333333333"/>
    <n v="0.125"/>
    <n v="0"/>
    <n v="-5.6843418860808015E-14"/>
    <n v="24"/>
    <s v="BASE DE DATOS"/>
    <m/>
  </r>
  <r>
    <s v="24"/>
    <x v="6"/>
    <s v="ELSE"/>
    <s v="33010600"/>
    <s v="33010600"/>
    <x v="5"/>
    <s v="Pelton 2"/>
    <s v="S"/>
    <n v="1.6"/>
    <n v="1.5"/>
    <n v="0"/>
    <n v="0"/>
    <n v="0"/>
    <n v="0"/>
    <n v="0"/>
    <n v="744"/>
    <m/>
    <m/>
    <x v="0"/>
    <s v="ELSE33010600Pelton 2HI"/>
    <s v="Electro Sur Este S. A."/>
    <x v="3"/>
    <x v="3"/>
    <s v="C. H. Mancahuara"/>
    <x v="129"/>
    <s v="HI"/>
    <x v="5"/>
    <x v="270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0"/>
    <n v="0"/>
    <m/>
    <n v="0.13333333333333333"/>
    <n v="0.125"/>
    <n v="0"/>
    <n v="0"/>
    <n v="24"/>
    <s v="BASE DE DATOS"/>
    <m/>
  </r>
  <r>
    <s v="24"/>
    <x v="6"/>
    <s v="ELSE"/>
    <s v="00400000"/>
    <s v="00400000"/>
    <x v="5"/>
    <s v="Grupo 1"/>
    <s v="S"/>
    <n v="0.312"/>
    <n v="0.28999999999999998"/>
    <n v="37.622999999999998"/>
    <n v="142.96600000000001"/>
    <n v="180.58799999999999"/>
    <n v="0"/>
    <n v="744"/>
    <n v="0"/>
    <m/>
    <m/>
    <x v="0"/>
    <s v="ELSE00400000Grupo 1HI"/>
    <s v="Electro Sur Este S. A."/>
    <x v="3"/>
    <x v="3"/>
    <s v="C. H. Hercca"/>
    <x v="130"/>
    <s v="HI"/>
    <x v="5"/>
    <x v="16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180.58799999999999"/>
    <n v="0.180588"/>
    <m/>
    <n v="2.5999999999999999E-2"/>
    <n v="2.4166666666666666E-2"/>
    <n v="0"/>
    <n v="1.0000000000047748E-3"/>
    <n v="24"/>
    <s v="BASE DE DATOS"/>
    <m/>
  </r>
  <r>
    <s v="24"/>
    <x v="6"/>
    <s v="ELSE"/>
    <s v="00400000"/>
    <s v="00400000"/>
    <x v="5"/>
    <s v="Grupo 2"/>
    <s v="S"/>
    <n v="0.312"/>
    <n v="0.28999999999999998"/>
    <n v="37.335999999999999"/>
    <n v="141.87799999999999"/>
    <n v="179.215"/>
    <n v="0"/>
    <n v="744"/>
    <n v="0"/>
    <m/>
    <m/>
    <x v="0"/>
    <s v="ELSE00400000Grupo 2HI"/>
    <s v="Electro Sur Este S. A."/>
    <x v="3"/>
    <x v="3"/>
    <s v="C. H. Hercca"/>
    <x v="130"/>
    <s v="HI"/>
    <x v="5"/>
    <x v="17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179.215"/>
    <n v="0.17921500000000001"/>
    <m/>
    <n v="2.5999999999999999E-2"/>
    <n v="2.4166666666666666E-2"/>
    <n v="0"/>
    <n v="-1.0000000000047748E-3"/>
    <n v="24"/>
    <s v="BASE DE DATOS"/>
    <m/>
  </r>
  <r>
    <s v="24"/>
    <x v="6"/>
    <s v="ELSE"/>
    <s v="00400000"/>
    <s v="00400000"/>
    <x v="5"/>
    <s v="Grupo 3"/>
    <s v="S"/>
    <n v="0.41599999999999998"/>
    <n v="0.41"/>
    <n v="64.81"/>
    <n v="246.279"/>
    <n v="311.08999999999997"/>
    <n v="0"/>
    <n v="744"/>
    <n v="0"/>
    <m/>
    <m/>
    <x v="0"/>
    <s v="ELSE00400000Grupo 3HI"/>
    <s v="Electro Sur Este S. A."/>
    <x v="3"/>
    <x v="3"/>
    <s v="C. H. Hercca"/>
    <x v="130"/>
    <s v="HI"/>
    <x v="5"/>
    <x v="176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311.08999999999997"/>
    <n v="0.31108999999999998"/>
    <m/>
    <n v="3.4666666666666665E-2"/>
    <n v="3.4166666666666665E-2"/>
    <n v="0"/>
    <n v="-9.9999999997635314E-4"/>
    <n v="24"/>
    <s v="BASE DE DATOS"/>
    <m/>
  </r>
  <r>
    <s v="24"/>
    <x v="6"/>
    <s v="ELSE"/>
    <s v="51013098"/>
    <s v="51013098"/>
    <x v="5"/>
    <s v="Grupo 1"/>
    <s v="S"/>
    <n v="0.5"/>
    <n v="0.5"/>
    <n v="40.295000000000002"/>
    <n v="153.12299999999999"/>
    <n v="193.41800000000001"/>
    <n v="0"/>
    <n v="548.25"/>
    <n v="195.75"/>
    <m/>
    <m/>
    <x v="0"/>
    <s v="ELSE51013098Grupo 1HI"/>
    <s v="Electro Sur Este S. A."/>
    <x v="3"/>
    <x v="3"/>
    <s v="C. H. Chuyapi"/>
    <x v="131"/>
    <s v="HI"/>
    <x v="5"/>
    <x v="16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193.41800000000001"/>
    <n v="0.19341800000000001"/>
    <m/>
    <n v="4.1666666666666664E-2"/>
    <n v="4.1666666666666664E-2"/>
    <n v="0"/>
    <n v="0"/>
    <n v="24"/>
    <s v="BASE DE DATOS"/>
    <m/>
  </r>
  <r>
    <s v="24"/>
    <x v="6"/>
    <s v="ELSE"/>
    <s v="51013098"/>
    <s v="51013098"/>
    <x v="5"/>
    <s v="Grupo 2"/>
    <s v="S"/>
    <n v="0.5"/>
    <n v="0.5"/>
    <n v="49.945"/>
    <n v="189.792"/>
    <n v="239.73699999999999"/>
    <n v="0"/>
    <n v="744"/>
    <n v="0"/>
    <m/>
    <m/>
    <x v="0"/>
    <s v="ELSE51013098Grupo 2HI"/>
    <s v="Electro Sur Este S. A."/>
    <x v="3"/>
    <x v="3"/>
    <s v="C. H. Chuyapi"/>
    <x v="131"/>
    <s v="HI"/>
    <x v="5"/>
    <x v="17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239.73699999999999"/>
    <n v="0.23973700000000001"/>
    <m/>
    <n v="4.1666666666666664E-2"/>
    <n v="4.1666666666666664E-2"/>
    <n v="0"/>
    <n v="0"/>
    <n v="24"/>
    <s v="BASE DE DATOS"/>
    <m/>
  </r>
  <r>
    <s v="24"/>
    <x v="6"/>
    <s v="ELSE"/>
    <s v="51013098"/>
    <s v="51013098"/>
    <x v="5"/>
    <s v="Grupo 3"/>
    <s v="S"/>
    <n v="0.5"/>
    <n v="0.4"/>
    <n v="9.8710000000000004"/>
    <n v="37.509"/>
    <n v="47.38"/>
    <n v="0"/>
    <n v="196"/>
    <n v="548"/>
    <m/>
    <m/>
    <x v="0"/>
    <s v="ELSE51013098Grupo 3HI"/>
    <s v="Electro Sur Este S. A."/>
    <x v="3"/>
    <x v="3"/>
    <s v="C. H. Chuyapi"/>
    <x v="131"/>
    <s v="HI"/>
    <x v="5"/>
    <x v="176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47.38"/>
    <n v="4.7380000000000005E-2"/>
    <m/>
    <n v="4.1666666666666664E-2"/>
    <n v="3.3333333333333333E-2"/>
    <n v="0"/>
    <n v="0"/>
    <n v="24"/>
    <s v="BASE DE DATOS"/>
    <m/>
  </r>
  <r>
    <s v="24"/>
    <x v="7"/>
    <s v="UCAYAL"/>
    <s v="33031200"/>
    <s v="33031200"/>
    <x v="5"/>
    <s v="Grupo 1"/>
    <s v="S"/>
    <n v="0.24"/>
    <n v="0.23"/>
    <n v="1.86"/>
    <n v="7.6849999999999996"/>
    <n v="9.5449999999999999"/>
    <n v="0"/>
    <n v="69"/>
    <n v="0"/>
    <m/>
    <m/>
    <x v="0"/>
    <s v="UCAYAL33031200Grupo 1HI"/>
    <s v="Electro Ucayali S.A."/>
    <x v="4"/>
    <x v="4"/>
    <s v="C.H. CANUJA"/>
    <x v="132"/>
    <s v="HI"/>
    <x v="5"/>
    <x v="16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9.5449999999999999"/>
    <n v="9.5449999999999997E-3"/>
    <m/>
    <n v="0.02"/>
    <n v="1.9166666666666669E-2"/>
    <n v="0"/>
    <n v="0"/>
    <n v="25"/>
    <s v="BASE DE DATOS"/>
    <m/>
  </r>
  <r>
    <s v="24"/>
    <x v="7"/>
    <s v="UCAYAL"/>
    <s v="33031200"/>
    <s v="33031200"/>
    <x v="5"/>
    <s v="Grupo 2"/>
    <s v="S"/>
    <n v="0.13"/>
    <n v="0.12"/>
    <n v="0"/>
    <n v="0"/>
    <n v="0"/>
    <n v="0"/>
    <n v="0"/>
    <n v="0"/>
    <m/>
    <m/>
    <x v="0"/>
    <s v="UCAYAL33031200Grupo 2HI"/>
    <s v="Electro Ucayali S.A."/>
    <x v="4"/>
    <x v="4"/>
    <s v="C.H. CANUJA"/>
    <x v="132"/>
    <s v="HI"/>
    <x v="5"/>
    <x v="17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0"/>
    <n v="0"/>
    <m/>
    <n v="1.0833333333333334E-2"/>
    <n v="0.01"/>
    <n v="0"/>
    <n v="0"/>
    <n v="25"/>
    <s v="BASE DE DATOS"/>
    <m/>
  </r>
  <r>
    <s v="24"/>
    <x v="7"/>
    <s v="UCAYAL"/>
    <s v="33031200"/>
    <s v="33031200"/>
    <x v="5"/>
    <s v="Grupo 3"/>
    <s v="S"/>
    <n v="0.5"/>
    <n v="0.48"/>
    <n v="73.587999999999994"/>
    <n v="277.29500000000002"/>
    <n v="350.88299999999998"/>
    <n v="0"/>
    <n v="724"/>
    <n v="0"/>
    <m/>
    <m/>
    <x v="0"/>
    <s v="UCAYAL33031200Grupo 3HI"/>
    <s v="Electro Ucayali S.A."/>
    <x v="4"/>
    <x v="4"/>
    <s v="C.H. CANUJA"/>
    <x v="132"/>
    <s v="HI"/>
    <x v="5"/>
    <x v="176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350.88299999999998"/>
    <n v="0.350883"/>
    <m/>
    <n v="4.1666666666666664E-2"/>
    <n v="0.04"/>
    <n v="0"/>
    <n v="5.6843418860808015E-14"/>
    <n v="25"/>
    <s v="BASE DE DATOS"/>
    <m/>
  </r>
  <r>
    <s v="24"/>
    <x v="7"/>
    <s v="UCAYAL"/>
    <s v="51027119"/>
    <s v="51027119"/>
    <x v="5"/>
    <s v="690 PANELES FOTOVOL"/>
    <s v="S"/>
    <n v="0.01"/>
    <n v="0.01"/>
    <n v="2.06"/>
    <n v="4.109"/>
    <n v="6.1689999999999996"/>
    <n v="0"/>
    <n v="720"/>
    <n v="0"/>
    <m/>
    <m/>
    <x v="0"/>
    <s v="UCAYAL51027119690 PANELES FOTOVOLHI"/>
    <s v="Electro Ucayali S.A."/>
    <x v="4"/>
    <x v="4"/>
    <s v="C. S. PURUS"/>
    <x v="133"/>
    <s v="FV"/>
    <x v="6"/>
    <x v="271"/>
    <x v="3"/>
    <s v="Instalado"/>
    <s v="Operativo"/>
    <s v="Distribuidora"/>
    <x v="0"/>
    <x v="1"/>
    <x v="1"/>
    <x v="0"/>
    <s v="Estatal"/>
    <s v="UCAYALI"/>
    <s v="UCAYALI"/>
    <s v="PURUS"/>
    <s v="PURUS"/>
    <n v="0"/>
    <x v="9"/>
    <n v="0"/>
    <x v="0"/>
    <x v="0"/>
    <x v="0"/>
    <s v="MWh"/>
    <n v="6.1689999999999996"/>
    <n v="6.169E-3"/>
    <m/>
    <n v="8.3333333333333339E-4"/>
    <n v="8.3333333333333339E-4"/>
    <n v="0"/>
    <n v="8.8817841970012523E-16"/>
    <n v="25"/>
    <s v="BASE DE DATOS"/>
    <m/>
  </r>
  <r>
    <s v="24"/>
    <x v="6"/>
    <s v="UCAYAL"/>
    <s v="33031200"/>
    <s v="33031200"/>
    <x v="5"/>
    <s v="Grupo 1"/>
    <s v="S"/>
    <n v="0.24"/>
    <n v="0.23"/>
    <n v="4.4999999999999998E-2"/>
    <n v="1.0049999999999999"/>
    <n v="1.05"/>
    <n v="0"/>
    <n v="3"/>
    <n v="0"/>
    <m/>
    <m/>
    <x v="0"/>
    <s v="UCAYAL33031200Grupo 1HI"/>
    <s v="Electro Ucayali S.A."/>
    <x v="4"/>
    <x v="4"/>
    <s v="C.H. CANUJA"/>
    <x v="132"/>
    <s v="HI"/>
    <x v="5"/>
    <x v="16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1.05"/>
    <n v="1.0500000000000002E-3"/>
    <m/>
    <n v="0.02"/>
    <n v="1.9166666666666669E-2"/>
    <n v="0"/>
    <n v="-2.2204460492503131E-16"/>
    <n v="25"/>
    <s v="BASE DE DATOS"/>
    <m/>
  </r>
  <r>
    <s v="24"/>
    <x v="6"/>
    <s v="UCAYAL"/>
    <s v="33031200"/>
    <s v="33031200"/>
    <x v="5"/>
    <s v="Grupo 2"/>
    <s v="S"/>
    <n v="0.13"/>
    <n v="0.12"/>
    <n v="0"/>
    <n v="0"/>
    <n v="0"/>
    <n v="0"/>
    <n v="0"/>
    <n v="0"/>
    <m/>
    <m/>
    <x v="0"/>
    <s v="UCAYAL33031200Grupo 2HI"/>
    <s v="Electro Ucayali S.A."/>
    <x v="4"/>
    <x v="4"/>
    <s v="C.H. CANUJA"/>
    <x v="132"/>
    <s v="HI"/>
    <x v="5"/>
    <x v="17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0"/>
    <n v="0"/>
    <m/>
    <n v="1.0833333333333334E-2"/>
    <n v="0.01"/>
    <n v="0"/>
    <n v="0"/>
    <n v="25"/>
    <s v="BASE DE DATOS"/>
    <m/>
  </r>
  <r>
    <s v="24"/>
    <x v="6"/>
    <s v="UCAYAL"/>
    <s v="33031200"/>
    <s v="33031200"/>
    <x v="5"/>
    <s v="Grupo 3"/>
    <s v="S"/>
    <n v="0.5"/>
    <n v="0.48"/>
    <n v="67.153000000000006"/>
    <n v="244.79300000000001"/>
    <n v="311.94600000000003"/>
    <n v="0"/>
    <n v="700"/>
    <n v="0"/>
    <m/>
    <m/>
    <x v="0"/>
    <s v="UCAYAL33031200Grupo 3HI"/>
    <s v="Electro Ucayali S.A."/>
    <x v="4"/>
    <x v="4"/>
    <s v="C.H. CANUJA"/>
    <x v="132"/>
    <s v="HI"/>
    <x v="5"/>
    <x v="176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311.94600000000003"/>
    <n v="0.311946"/>
    <m/>
    <n v="4.1666666666666664E-2"/>
    <n v="0.04"/>
    <n v="0"/>
    <n v="0"/>
    <n v="25"/>
    <s v="BASE DE DATOS"/>
    <m/>
  </r>
  <r>
    <s v="24"/>
    <x v="6"/>
    <s v="UCAYAL"/>
    <s v="51027119"/>
    <s v="51027119"/>
    <x v="5"/>
    <s v="690 PANELES FOTOVOL"/>
    <s v="S"/>
    <n v="0.01"/>
    <n v="0.01"/>
    <n v="2.06"/>
    <n v="4.109"/>
    <n v="6.1689999999999996"/>
    <n v="0"/>
    <n v="720"/>
    <n v="0"/>
    <m/>
    <m/>
    <x v="0"/>
    <s v="UCAYAL51027119690 PANELES FOTOVOLHI"/>
    <s v="Electro Ucayali S.A."/>
    <x v="4"/>
    <x v="4"/>
    <s v="C. S. PURUS"/>
    <x v="133"/>
    <s v="FV"/>
    <x v="6"/>
    <x v="271"/>
    <x v="3"/>
    <s v="Instalado"/>
    <s v="Operativo"/>
    <s v="Distribuidora"/>
    <x v="0"/>
    <x v="1"/>
    <x v="1"/>
    <x v="0"/>
    <s v="Estatal"/>
    <s v="UCAYALI"/>
    <s v="UCAYALI"/>
    <s v="PURUS"/>
    <s v="PURUS"/>
    <n v="0"/>
    <x v="9"/>
    <n v="0"/>
    <x v="0"/>
    <x v="0"/>
    <x v="0"/>
    <s v="MWh"/>
    <n v="6.1689999999999996"/>
    <n v="6.169E-3"/>
    <m/>
    <n v="8.3333333333333339E-4"/>
    <n v="8.3333333333333339E-4"/>
    <n v="0"/>
    <n v="8.8817841970012523E-16"/>
    <n v="25"/>
    <s v="BASE DE DATOS"/>
    <m/>
  </r>
  <r>
    <s v="24"/>
    <x v="7"/>
    <s v="ELC"/>
    <s v="31007793"/>
    <s v="31007793"/>
    <x v="5"/>
    <s v="G-1"/>
    <s v="S"/>
    <n v="0.63"/>
    <n v="0.56100000000000005"/>
    <n v="39.801000000000002"/>
    <n v="152.25800000000001"/>
    <n v="192.059"/>
    <n v="0"/>
    <n v="743.73"/>
    <n v="0"/>
    <m/>
    <m/>
    <x v="0"/>
    <s v="ELC31007793G-1HI"/>
    <s v="Electro Centro S. A."/>
    <x v="5"/>
    <x v="5"/>
    <s v="C. H. Pichanaki"/>
    <x v="134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192.059"/>
    <n v="0.19205900000000001"/>
    <m/>
    <n v="5.2499999999999998E-2"/>
    <n v="4.6750000000000007E-2"/>
    <n v="0"/>
    <n v="2.8421709430404007E-14"/>
    <n v="27"/>
    <s v="BASE DE DATOS"/>
    <m/>
  </r>
  <r>
    <s v="24"/>
    <x v="7"/>
    <s v="ELC"/>
    <s v="31007793"/>
    <s v="31007793"/>
    <x v="5"/>
    <s v="G-2"/>
    <s v="S"/>
    <n v="0.63"/>
    <n v="0.56100000000000005"/>
    <n v="34.729999999999997"/>
    <n v="130.672"/>
    <n v="165.40199999999999"/>
    <n v="0"/>
    <n v="592.75"/>
    <n v="0"/>
    <m/>
    <m/>
    <x v="0"/>
    <s v="ELC31007793G-2HI"/>
    <s v="Electro Centro S. A."/>
    <x v="5"/>
    <x v="5"/>
    <s v="C. H. Pichanaki"/>
    <x v="134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165.40199999999999"/>
    <n v="0.16540199999999999"/>
    <m/>
    <n v="5.2499999999999998E-2"/>
    <n v="4.6750000000000007E-2"/>
    <n v="0"/>
    <n v="0"/>
    <n v="27"/>
    <s v="BASE DE DATOS"/>
    <m/>
  </r>
  <r>
    <s v="24"/>
    <x v="7"/>
    <s v="ELC"/>
    <s v="31007893"/>
    <s v="31007893"/>
    <x v="5"/>
    <s v="G-1"/>
    <s v="S"/>
    <n v="0.52"/>
    <n v="0.46"/>
    <n v="0"/>
    <n v="0"/>
    <n v="0"/>
    <n v="0"/>
    <n v="0"/>
    <n v="0"/>
    <m/>
    <m/>
    <x v="0"/>
    <s v="ELC31007893G-1HI"/>
    <s v="Electro Centro S. A."/>
    <x v="5"/>
    <x v="5"/>
    <s v="C. H. Quicapata"/>
    <x v="135"/>
    <s v="HI"/>
    <x v="5"/>
    <x v="28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0"/>
    <n v="0"/>
    <m/>
    <n v="4.3333333333333335E-2"/>
    <n v="3.8333333333333337E-2"/>
    <n v="0"/>
    <n v="0"/>
    <n v="27"/>
    <s v="BASE DE DATOS"/>
    <m/>
  </r>
  <r>
    <s v="24"/>
    <x v="7"/>
    <s v="ELC"/>
    <s v="31007893"/>
    <s v="31007893"/>
    <x v="5"/>
    <s v="G-2"/>
    <s v="S"/>
    <n v="0.52"/>
    <n v="0.46"/>
    <n v="62.662999999999997"/>
    <n v="232.58500000000001"/>
    <n v="295.24799999999999"/>
    <n v="0"/>
    <n v="727.52"/>
    <n v="0"/>
    <m/>
    <m/>
    <x v="0"/>
    <s v="ELC31007893G-2HI"/>
    <s v="Electro Centro S. A."/>
    <x v="5"/>
    <x v="5"/>
    <s v="C. H. Quicapata"/>
    <x v="135"/>
    <s v="HI"/>
    <x v="5"/>
    <x v="29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295.24799999999999"/>
    <n v="0.29524800000000001"/>
    <m/>
    <n v="4.3333333333333335E-2"/>
    <n v="3.8333333333333337E-2"/>
    <n v="0"/>
    <n v="0"/>
    <n v="27"/>
    <s v="BASE DE DATOS"/>
    <m/>
  </r>
  <r>
    <s v="24"/>
    <x v="7"/>
    <s v="ELC"/>
    <s v="31007993"/>
    <s v="31007993"/>
    <x v="5"/>
    <s v="G-1"/>
    <s v="S"/>
    <n v="0.25"/>
    <n v="0.25"/>
    <n v="11.404"/>
    <n v="42.976999999999997"/>
    <n v="54.381"/>
    <n v="0"/>
    <n v="741.25"/>
    <n v="0"/>
    <m/>
    <m/>
    <x v="0"/>
    <s v="ELC31007993G-1HI"/>
    <s v="Electro Centro S. A."/>
    <x v="5"/>
    <x v="5"/>
    <s v="C. H. Chamisería"/>
    <x v="136"/>
    <s v="HI"/>
    <x v="5"/>
    <x v="28"/>
    <x v="2"/>
    <s v="Instalado"/>
    <s v="Operativo"/>
    <s v="Distribuidora"/>
    <x v="0"/>
    <x v="0"/>
    <x v="1"/>
    <x v="0"/>
    <s v="Estatal"/>
    <s v="JUNIN"/>
    <s v="JUNIN"/>
    <s v="HUANCAYO "/>
    <s v="EL TAMBO"/>
    <n v="0"/>
    <x v="8"/>
    <n v="0"/>
    <x v="0"/>
    <x v="0"/>
    <x v="0"/>
    <s v="MWh"/>
    <n v="54.381"/>
    <n v="5.4380999999999999E-2"/>
    <m/>
    <n v="2.0833333333333332E-2"/>
    <n v="2.0833333333333332E-2"/>
    <n v="0"/>
    <n v="0"/>
    <n v="27"/>
    <s v="BASE DE DATOS"/>
    <m/>
  </r>
  <r>
    <s v="24"/>
    <x v="7"/>
    <s v="ELC"/>
    <s v="31008493"/>
    <s v="31008493"/>
    <x v="5"/>
    <s v="G-1"/>
    <s v="S"/>
    <n v="1.92"/>
    <n v="1.675"/>
    <n v="159.333"/>
    <n v="591.90700000000004"/>
    <n v="751.24"/>
    <n v="0"/>
    <n v="723.17"/>
    <n v="0"/>
    <m/>
    <m/>
    <x v="0"/>
    <s v="ELC31008493G-1HI"/>
    <s v="Electro Centro S. A."/>
    <x v="5"/>
    <x v="5"/>
    <s v="C. H. Sicaya Huarisca"/>
    <x v="137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751.24"/>
    <n v="0.75124000000000002"/>
    <m/>
    <n v="0.16"/>
    <n v="0.13958333333333334"/>
    <n v="0"/>
    <n v="0"/>
    <n v="27"/>
    <s v="BASE DE DATOS"/>
    <m/>
  </r>
  <r>
    <s v="24"/>
    <x v="7"/>
    <s v="ELC"/>
    <s v="31008493"/>
    <s v="31008493"/>
    <x v="5"/>
    <s v="G-2"/>
    <s v="S"/>
    <n v="1.92"/>
    <n v="1.675"/>
    <n v="23.003"/>
    <n v="90.085999999999999"/>
    <n v="113.089"/>
    <n v="0"/>
    <n v="176.78"/>
    <n v="0"/>
    <m/>
    <m/>
    <x v="0"/>
    <s v="ELC31008493G-2HI"/>
    <s v="Electro Centro S. A."/>
    <x v="5"/>
    <x v="5"/>
    <s v="C. H. Sicaya Huarisca"/>
    <x v="137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113.089"/>
    <n v="0.113089"/>
    <m/>
    <n v="0.16"/>
    <n v="0.13958333333333334"/>
    <n v="0"/>
    <n v="0"/>
    <n v="27"/>
    <s v="BASE DE DATOS"/>
    <m/>
  </r>
  <r>
    <s v="24"/>
    <x v="7"/>
    <s v="ELC"/>
    <s v="31008893"/>
    <s v="31008893"/>
    <x v="5"/>
    <s v="G-1"/>
    <s v="S"/>
    <n v="1.46"/>
    <n v="1.34"/>
    <n v="40.314999999999998"/>
    <n v="153.202"/>
    <n v="193.517"/>
    <n v="0"/>
    <n v="335.9"/>
    <n v="0"/>
    <m/>
    <m/>
    <x v="0"/>
    <s v="ELC31008893G-1HI"/>
    <s v="Electro Centro S. A."/>
    <x v="5"/>
    <x v="5"/>
    <s v="C. H. Ingenio"/>
    <x v="138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INGENIO"/>
    <n v="0"/>
    <x v="8"/>
    <n v="0"/>
    <x v="0"/>
    <x v="0"/>
    <x v="0"/>
    <s v="MWh"/>
    <n v="193.517"/>
    <n v="0.19351699999999999"/>
    <m/>
    <n v="0.12166666666666666"/>
    <n v="0.11166666666666668"/>
    <n v="0"/>
    <n v="0"/>
    <n v="27"/>
    <s v="BASE DE DATOS"/>
    <m/>
  </r>
  <r>
    <s v="24"/>
    <x v="7"/>
    <s v="ELC"/>
    <s v="31009293"/>
    <s v="31009293"/>
    <x v="5"/>
    <s v="G-1"/>
    <s v="S"/>
    <n v="0.32"/>
    <n v="0.32"/>
    <n v="9.3789999999999996"/>
    <n v="35.017000000000003"/>
    <n v="44.396000000000001"/>
    <n v="0"/>
    <n v="184"/>
    <n v="0"/>
    <m/>
    <m/>
    <x v="0"/>
    <s v="ELC31009293G-1HI"/>
    <s v="Electro Centro S. A."/>
    <x v="5"/>
    <x v="5"/>
    <s v="C. H. Chanchamayo"/>
    <x v="139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44.396000000000001"/>
    <n v="4.4395999999999998E-2"/>
    <m/>
    <n v="2.6666666666666668E-2"/>
    <n v="2.6666666666666668E-2"/>
    <n v="0"/>
    <n v="0"/>
    <n v="27"/>
    <s v="BASE DE DATOS"/>
    <m/>
  </r>
  <r>
    <s v="24"/>
    <x v="7"/>
    <s v="ELC"/>
    <s v="31009293"/>
    <s v="31009293"/>
    <x v="5"/>
    <s v="G-2"/>
    <s v="N"/>
    <n v="0.28000000000000003"/>
    <n v="0"/>
    <n v="0"/>
    <n v="0"/>
    <n v="0"/>
    <n v="0"/>
    <n v="0"/>
    <n v="0"/>
    <m/>
    <m/>
    <x v="0"/>
    <s v="ELC31009293G-2HI"/>
    <s v="Electro Centro S. A."/>
    <x v="5"/>
    <x v="5"/>
    <s v="C. H. Chanchamayo"/>
    <x v="139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0"/>
    <n v="0"/>
    <m/>
    <n v="2.5454545454545455E-2"/>
    <n v="0"/>
    <n v="0"/>
    <n v="0"/>
    <n v="27"/>
    <s v="BASE DE DATOS"/>
    <m/>
  </r>
  <r>
    <s v="24"/>
    <x v="7"/>
    <s v="ELC"/>
    <s v="31009693"/>
    <s v="31009693"/>
    <x v="5"/>
    <s v="G-1"/>
    <s v="S"/>
    <n v="0.35"/>
    <n v="0.27500000000000002"/>
    <n v="0"/>
    <n v="0"/>
    <n v="0"/>
    <n v="0"/>
    <n v="0"/>
    <n v="0"/>
    <m/>
    <m/>
    <x v="0"/>
    <s v="ELC31009693G-1HI"/>
    <s v="Electro Centro S. A."/>
    <x v="5"/>
    <x v="5"/>
    <s v="C. H. Concepcion"/>
    <x v="140"/>
    <s v="HI"/>
    <x v="5"/>
    <x v="28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0"/>
    <n v="0"/>
    <m/>
    <n v="2.9166666666666664E-2"/>
    <n v="2.2916666666666669E-2"/>
    <n v="0"/>
    <n v="0"/>
    <n v="27"/>
    <s v="BASE DE DATOS"/>
    <m/>
  </r>
  <r>
    <s v="24"/>
    <x v="7"/>
    <s v="ELC"/>
    <s v="31009693"/>
    <s v="31009693"/>
    <x v="5"/>
    <s v="G-2"/>
    <s v="S"/>
    <n v="0.35"/>
    <n v="0.27500000000000002"/>
    <n v="0"/>
    <n v="0"/>
    <n v="0"/>
    <n v="0"/>
    <n v="0"/>
    <n v="0"/>
    <m/>
    <m/>
    <x v="0"/>
    <s v="ELC31009693G-2HI"/>
    <s v="Electro Centro S. A."/>
    <x v="5"/>
    <x v="5"/>
    <s v="C. H. Concepcion"/>
    <x v="140"/>
    <s v="HI"/>
    <x v="5"/>
    <x v="29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0"/>
    <n v="0"/>
    <m/>
    <n v="2.9166666666666664E-2"/>
    <n v="2.2916666666666669E-2"/>
    <n v="0"/>
    <n v="0"/>
    <n v="27"/>
    <s v="BASE DE DATOS"/>
    <m/>
  </r>
  <r>
    <s v="24"/>
    <x v="7"/>
    <s v="ELC"/>
    <s v="31036294"/>
    <s v="31036294"/>
    <x v="5"/>
    <s v="G-1"/>
    <s v="S"/>
    <n v="0.45"/>
    <n v="0.45"/>
    <n v="63.417000000000002"/>
    <n v="236.964"/>
    <n v="300.38099999999997"/>
    <n v="0"/>
    <n v="739.82"/>
    <n v="0"/>
    <m/>
    <m/>
    <x v="0"/>
    <s v="ELC31036294G-1HI"/>
    <s v="Electro Centro S. A."/>
    <x v="5"/>
    <x v="5"/>
    <s v="C. H. Machu"/>
    <x v="141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300.38099999999997"/>
    <n v="0.30038099999999995"/>
    <m/>
    <n v="3.7499999999999999E-2"/>
    <n v="3.7499999999999999E-2"/>
    <n v="0"/>
    <n v="0"/>
    <n v="27"/>
    <s v="BASE DE DATOS"/>
    <m/>
  </r>
  <r>
    <s v="24"/>
    <x v="7"/>
    <s v="ELC"/>
    <s v="31036294"/>
    <s v="31036294"/>
    <x v="5"/>
    <s v="G-2"/>
    <s v="S"/>
    <n v="0.45"/>
    <n v="0.45"/>
    <n v="9.484"/>
    <n v="31.093"/>
    <n v="40.576999999999998"/>
    <n v="0"/>
    <n v="103.03"/>
    <n v="0"/>
    <m/>
    <m/>
    <x v="0"/>
    <s v="ELC31036294G-2HI"/>
    <s v="Electro Centro S. A."/>
    <x v="5"/>
    <x v="5"/>
    <s v="C. H. Machu"/>
    <x v="141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40.576999999999998"/>
    <n v="4.0576999999999995E-2"/>
    <m/>
    <n v="3.7499999999999999E-2"/>
    <n v="3.7499999999999999E-2"/>
    <n v="0"/>
    <n v="0"/>
    <n v="27"/>
    <s v="BASE DE DATOS"/>
    <m/>
  </r>
  <r>
    <s v="24"/>
    <x v="7"/>
    <s v="ELC"/>
    <s v="31036394"/>
    <s v="31036394"/>
    <x v="5"/>
    <s v="G-1"/>
    <s v="N"/>
    <n v="0.43"/>
    <n v="0"/>
    <n v="0"/>
    <n v="0"/>
    <n v="0"/>
    <n v="0"/>
    <n v="0"/>
    <n v="0"/>
    <m/>
    <m/>
    <x v="1"/>
    <s v="ELC31036394G-1HI"/>
    <s v="Electro Centro S. A."/>
    <x v="5"/>
    <x v="5"/>
    <s v="C. H. Pozuzo"/>
    <x v="142"/>
    <s v="HI"/>
    <x v="5"/>
    <x v="28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7"/>
    <s v="ELC"/>
    <s v="31036394"/>
    <s v="31036394"/>
    <x v="5"/>
    <s v="G-2"/>
    <s v="N"/>
    <n v="0.43"/>
    <n v="0"/>
    <n v="0"/>
    <n v="0"/>
    <n v="0"/>
    <n v="0"/>
    <n v="0"/>
    <n v="0"/>
    <m/>
    <m/>
    <x v="1"/>
    <s v="ELC31036394G-2HI"/>
    <s v="Electro Centro S. A."/>
    <x v="5"/>
    <x v="5"/>
    <s v="C. H. Pozuzo"/>
    <x v="142"/>
    <s v="HI"/>
    <x v="5"/>
    <x v="29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7"/>
    <s v="ELC"/>
    <s v="41109600"/>
    <s v="41109600"/>
    <x v="5"/>
    <s v="G-1"/>
    <s v="S"/>
    <n v="0.06"/>
    <n v="3.5000000000000003E-2"/>
    <n v="0"/>
    <n v="0"/>
    <n v="0"/>
    <n v="0"/>
    <n v="0"/>
    <n v="0"/>
    <m/>
    <m/>
    <x v="1"/>
    <s v="ELC41109600G-1HI"/>
    <s v="Electro Centro S. A."/>
    <x v="5"/>
    <x v="5"/>
    <s v="C. H. Acombabilla"/>
    <x v="143"/>
    <s v="HI"/>
    <x v="5"/>
    <x v="28"/>
    <x v="2"/>
    <s v="Instalado"/>
    <s v="Operativo"/>
    <s v="Distribuidora"/>
    <x v="0"/>
    <x v="1"/>
    <x v="1"/>
    <x v="0"/>
    <s v="Estatal"/>
    <s v="HUANCAVELICA"/>
    <s v="HUANCAVELICA"/>
    <s v="TAYACAJA"/>
    <s v="ACOBAMBILLA"/>
    <n v="0"/>
    <x v="8"/>
    <n v="0"/>
    <x v="0"/>
    <x v="0"/>
    <x v="0"/>
    <s v="MWh"/>
    <n v="0"/>
    <n v="0"/>
    <m/>
    <n v="5.0000000000000001E-3"/>
    <n v="2.9166666666666668E-3"/>
    <n v="0"/>
    <n v="0"/>
    <n v="27"/>
    <s v="BASE DE DATOS"/>
    <m/>
  </r>
  <r>
    <s v="24"/>
    <x v="7"/>
    <s v="ELC"/>
    <s v="41114801"/>
    <s v="41114801"/>
    <x v="5"/>
    <s v="G-1"/>
    <s v="S"/>
    <n v="0.09"/>
    <n v="5.7000000000000002E-2"/>
    <n v="12.516"/>
    <n v="46.834000000000003"/>
    <n v="59.35"/>
    <n v="0"/>
    <n v="735.65"/>
    <n v="0"/>
    <m/>
    <m/>
    <x v="0"/>
    <s v="ELC41114801G-1HI"/>
    <s v="Electro Centro S. A."/>
    <x v="5"/>
    <x v="5"/>
    <s v="C. H. San Balvín"/>
    <x v="144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9.35"/>
    <n v="5.935E-2"/>
    <m/>
    <n v="7.4999999999999997E-3"/>
    <n v="4.7499999999999999E-3"/>
    <n v="0"/>
    <n v="0"/>
    <n v="27"/>
    <s v="BASE DE DATOS"/>
    <m/>
  </r>
  <r>
    <s v="24"/>
    <x v="7"/>
    <s v="ELC"/>
    <s v="41114801"/>
    <s v="41114801"/>
    <x v="5"/>
    <s v="G-2"/>
    <s v="S"/>
    <n v="0.09"/>
    <n v="5.7000000000000002E-2"/>
    <n v="12.507"/>
    <n v="47.023000000000003"/>
    <n v="59.53"/>
    <n v="0"/>
    <n v="739.3"/>
    <n v="0"/>
    <m/>
    <m/>
    <x v="0"/>
    <s v="ELC41114801G-2HI"/>
    <s v="Electro Centro S. A."/>
    <x v="5"/>
    <x v="5"/>
    <s v="C. H. San Balvín"/>
    <x v="144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9.53"/>
    <n v="5.953E-2"/>
    <m/>
    <n v="7.4999999999999997E-3"/>
    <n v="4.7499999999999999E-3"/>
    <n v="0"/>
    <n v="0"/>
    <n v="27"/>
    <s v="BASE DE DATOS"/>
    <m/>
  </r>
  <r>
    <s v="24"/>
    <x v="7"/>
    <s v="ELC"/>
    <s v="41114801"/>
    <s v="41114801"/>
    <x v="5"/>
    <s v="G-3"/>
    <s v="S"/>
    <n v="0.1"/>
    <n v="9.8000000000000004E-2"/>
    <n v="0"/>
    <n v="0"/>
    <n v="0"/>
    <n v="0"/>
    <n v="0"/>
    <n v="0"/>
    <m/>
    <m/>
    <x v="0"/>
    <s v="ELC41114801G-3HI"/>
    <s v="Electro Centro S. A."/>
    <x v="5"/>
    <x v="5"/>
    <s v="C. H. San Balvín"/>
    <x v="144"/>
    <s v="HI"/>
    <x v="5"/>
    <x v="30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0"/>
    <n v="0"/>
    <m/>
    <n v="8.3333333333333332E-3"/>
    <n v="8.1666666666666676E-3"/>
    <n v="0"/>
    <n v="0"/>
    <n v="27"/>
    <s v="BASE DE DATOS"/>
    <m/>
  </r>
  <r>
    <s v="24"/>
    <x v="7"/>
    <s v="ELC"/>
    <s v="51000996"/>
    <s v="51000996"/>
    <x v="5"/>
    <s v="G-1"/>
    <s v="S"/>
    <n v="0.85"/>
    <n v="0.79"/>
    <n v="26.619"/>
    <n v="99.108000000000004"/>
    <n v="125.727"/>
    <n v="0"/>
    <n v="370.55"/>
    <n v="0"/>
    <m/>
    <m/>
    <x v="0"/>
    <s v="ELC51000996G-1HI"/>
    <s v="Electro Centro S. A."/>
    <x v="5"/>
    <x v="5"/>
    <s v="C. H. Llusita"/>
    <x v="145"/>
    <s v="HI"/>
    <x v="5"/>
    <x v="28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125.727"/>
    <n v="0.12572700000000001"/>
    <m/>
    <n v="7.0833333333333331E-2"/>
    <n v="6.5833333333333341E-2"/>
    <n v="0"/>
    <n v="0"/>
    <n v="27"/>
    <s v="BASE DE DATOS"/>
    <m/>
  </r>
  <r>
    <s v="24"/>
    <x v="7"/>
    <s v="ELC"/>
    <s v="51000996"/>
    <s v="51000996"/>
    <x v="5"/>
    <s v="G-2"/>
    <s v="S"/>
    <n v="0.85"/>
    <n v="0.79"/>
    <n v="43.856999999999999"/>
    <n v="160.303"/>
    <n v="204.16"/>
    <n v="0"/>
    <n v="586.87"/>
    <n v="0"/>
    <m/>
    <m/>
    <x v="0"/>
    <s v="ELC51000996G-2HI"/>
    <s v="Electro Centro S. A."/>
    <x v="5"/>
    <x v="5"/>
    <s v="C. H. Llusita"/>
    <x v="145"/>
    <s v="HI"/>
    <x v="5"/>
    <x v="29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204.16"/>
    <n v="0.20416000000000001"/>
    <m/>
    <n v="7.0833333333333331E-2"/>
    <n v="6.5833333333333341E-2"/>
    <n v="0"/>
    <n v="0"/>
    <n v="27"/>
    <s v="BASE DE DATOS"/>
    <m/>
  </r>
  <r>
    <s v="24"/>
    <x v="7"/>
    <s v="ELC"/>
    <s v="51010097"/>
    <s v="51010097"/>
    <x v="5"/>
    <s v="G-1"/>
    <s v="S"/>
    <n v="1.6"/>
    <n v="1.6"/>
    <n v="229.773"/>
    <n v="866.14400000000001"/>
    <n v="1095.9169999999999"/>
    <n v="0"/>
    <n v="744"/>
    <n v="0"/>
    <m/>
    <m/>
    <x v="0"/>
    <s v="ELC51010097G-1HI"/>
    <s v="Electro Centro S. A."/>
    <x v="5"/>
    <x v="5"/>
    <s v="C. H. Chalhuamayo"/>
    <x v="146"/>
    <s v="HI"/>
    <x v="5"/>
    <x v="28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095.9169999999999"/>
    <n v="1.0959169999999998"/>
    <m/>
    <n v="0.13333333333333333"/>
    <n v="0.13333333333333333"/>
    <n v="0"/>
    <n v="0"/>
    <n v="27"/>
    <s v="BASE DE DATOS"/>
    <m/>
  </r>
  <r>
    <s v="24"/>
    <x v="7"/>
    <s v="ELC"/>
    <s v="51010097"/>
    <s v="51010097"/>
    <x v="5"/>
    <s v="G-2"/>
    <s v="S"/>
    <n v="1.6"/>
    <n v="1.6"/>
    <n v="227.625"/>
    <n v="873.053"/>
    <n v="1100.6780000000001"/>
    <n v="0"/>
    <n v="744"/>
    <n v="0"/>
    <m/>
    <m/>
    <x v="0"/>
    <s v="ELC51010097G-2HI"/>
    <s v="Electro Centro S. A."/>
    <x v="5"/>
    <x v="5"/>
    <s v="C. H. Chalhuamayo"/>
    <x v="146"/>
    <s v="HI"/>
    <x v="5"/>
    <x v="29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100.6780000000001"/>
    <n v="1.100678"/>
    <m/>
    <n v="0.13333333333333333"/>
    <n v="0.13333333333333333"/>
    <n v="0"/>
    <n v="-2.2737367544323206E-13"/>
    <n v="27"/>
    <s v="BASE DE DATOS"/>
    <m/>
  </r>
  <r>
    <s v="24"/>
    <x v="7"/>
    <s v="ELC"/>
    <s v="51010097"/>
    <s v="51010097"/>
    <x v="5"/>
    <s v="G-3"/>
    <s v="S"/>
    <n v="2"/>
    <n v="2"/>
    <n v="138.16200000000001"/>
    <n v="537.476"/>
    <n v="675.63800000000003"/>
    <n v="0"/>
    <n v="420.15"/>
    <n v="0"/>
    <m/>
    <m/>
    <x v="0"/>
    <s v="ELC51010097G-3HI"/>
    <s v="Electro Centro S. A."/>
    <x v="5"/>
    <x v="5"/>
    <s v="C. H. Chalhuamayo"/>
    <x v="146"/>
    <s v="HI"/>
    <x v="5"/>
    <x v="30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675.63800000000003"/>
    <n v="0.67563800000000007"/>
    <m/>
    <n v="0.16666666666666666"/>
    <n v="0.16666666666666666"/>
    <n v="0"/>
    <n v="0"/>
    <n v="27"/>
    <s v="BASE DE DATOS"/>
    <m/>
  </r>
  <r>
    <s v="24"/>
    <x v="7"/>
    <s v="ELC"/>
    <s v="51010097"/>
    <s v="51010097"/>
    <x v="5"/>
    <s v="G-4"/>
    <s v="S"/>
    <n v="2"/>
    <n v="2"/>
    <n v="106.765"/>
    <n v="397.32499999999999"/>
    <n v="504.09"/>
    <n v="0"/>
    <n v="735.88"/>
    <n v="0"/>
    <m/>
    <m/>
    <x v="0"/>
    <s v="ELC51010097G-4HI"/>
    <s v="Electro Centro S. A."/>
    <x v="5"/>
    <x v="5"/>
    <s v="C. H. Chalhuamayo"/>
    <x v="146"/>
    <s v="HI"/>
    <x v="5"/>
    <x v="31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504.09"/>
    <n v="0.50408999999999993"/>
    <m/>
    <n v="0.16666666666666666"/>
    <n v="0.16666666666666666"/>
    <n v="0"/>
    <n v="0"/>
    <n v="27"/>
    <s v="BASE DE DATOS"/>
    <m/>
  </r>
  <r>
    <s v="24"/>
    <x v="7"/>
    <s v="ELC"/>
    <s v="51010797"/>
    <s v="51010797"/>
    <x v="5"/>
    <s v="G-1"/>
    <s v="S"/>
    <n v="0.76800000000000002"/>
    <n v="0.59499999999999997"/>
    <n v="0"/>
    <n v="0"/>
    <n v="0"/>
    <n v="0"/>
    <n v="0"/>
    <n v="0"/>
    <m/>
    <m/>
    <x v="0"/>
    <s v="ELC51010797G-1HI"/>
    <s v="Electro Centro S. A."/>
    <x v="5"/>
    <x v="5"/>
    <s v="C. H. San Francisco"/>
    <x v="147"/>
    <s v="HI"/>
    <x v="5"/>
    <x v="28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0"/>
    <n v="0"/>
    <m/>
    <n v="6.4000000000000001E-2"/>
    <n v="4.9583333333333333E-2"/>
    <n v="0"/>
    <n v="0"/>
    <n v="27"/>
    <s v="BASE DE DATOS"/>
    <m/>
  </r>
  <r>
    <s v="24"/>
    <x v="7"/>
    <s v="ELC"/>
    <s v="51010797"/>
    <s v="51010797"/>
    <x v="5"/>
    <s v="G-2"/>
    <s v="S"/>
    <n v="0.76800000000000002"/>
    <n v="0.59499999999999997"/>
    <n v="0"/>
    <n v="0"/>
    <n v="0"/>
    <n v="0"/>
    <n v="0"/>
    <n v="0"/>
    <m/>
    <m/>
    <x v="0"/>
    <s v="ELC51010797G-2HI"/>
    <s v="Electro Centro S. A."/>
    <x v="5"/>
    <x v="5"/>
    <s v="C. H. San Francisco"/>
    <x v="147"/>
    <s v="HI"/>
    <x v="5"/>
    <x v="29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0"/>
    <n v="0"/>
    <m/>
    <n v="6.4000000000000001E-2"/>
    <n v="4.9583333333333333E-2"/>
    <n v="0"/>
    <n v="0"/>
    <n v="27"/>
    <s v="BASE DE DATOS"/>
    <m/>
  </r>
  <r>
    <s v="24"/>
    <x v="7"/>
    <s v="ELC"/>
    <s v="PP000194"/>
    <s v="PP000194"/>
    <x v="5"/>
    <s v="G-1"/>
    <s v="S"/>
    <n v="0.22"/>
    <n v="0.22"/>
    <n v="23.42"/>
    <n v="52.156999999999996"/>
    <n v="75.576999999999998"/>
    <n v="0"/>
    <n v="463.37"/>
    <n v="0"/>
    <m/>
    <m/>
    <x v="0"/>
    <s v="ELCPP000194G-1HI"/>
    <s v="Electro Centro S. A."/>
    <x v="5"/>
    <x v="5"/>
    <s v="C. H. Acobamba"/>
    <x v="148"/>
    <s v="HI"/>
    <x v="5"/>
    <x v="28"/>
    <x v="2"/>
    <s v="Instalado"/>
    <s v="Operativo"/>
    <s v="Distribuidora"/>
    <x v="0"/>
    <x v="0"/>
    <x v="1"/>
    <x v="0"/>
    <s v="Estatal"/>
    <s v="HUANCAVELICA"/>
    <s v="HUANCAVELICA"/>
    <s v="ACOBAMBA"/>
    <s v="ACOBAMBA"/>
    <n v="0"/>
    <x v="8"/>
    <n v="0"/>
    <x v="0"/>
    <x v="0"/>
    <x v="0"/>
    <s v="MWh"/>
    <n v="75.576999999999998"/>
    <n v="7.5576999999999991E-2"/>
    <m/>
    <n v="1.8333333333333333E-2"/>
    <n v="1.8333333333333333E-2"/>
    <n v="0"/>
    <n v="0"/>
    <n v="27"/>
    <s v="BASE DE DATOS"/>
    <m/>
  </r>
  <r>
    <s v="24"/>
    <x v="7"/>
    <s v="ELC"/>
    <s v="PP000694"/>
    <s v="PP000694"/>
    <x v="5"/>
    <s v="G-1"/>
    <s v="S"/>
    <n v="0.11"/>
    <n v="0.11"/>
    <n v="13.08"/>
    <n v="26.748999999999999"/>
    <n v="39.829000000000001"/>
    <n v="0"/>
    <n v="444.35"/>
    <n v="0"/>
    <m/>
    <m/>
    <x v="0"/>
    <s v="ELCPP000694G-1HI"/>
    <s v="Electro Centro S. A."/>
    <x v="5"/>
    <x v="5"/>
    <s v="C. H. Paccha"/>
    <x v="149"/>
    <s v="HI"/>
    <x v="5"/>
    <x v="28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39.829000000000001"/>
    <n v="3.9829000000000003E-2"/>
    <m/>
    <n v="9.1666666666666667E-3"/>
    <n v="9.1666666666666667E-3"/>
    <n v="0"/>
    <n v="0"/>
    <n v="27"/>
    <s v="BASE DE DATOS"/>
    <m/>
  </r>
  <r>
    <s v="24"/>
    <x v="7"/>
    <s v="ELC"/>
    <s v="PP000694"/>
    <s v="PP000694"/>
    <x v="5"/>
    <s v="G-2"/>
    <s v="S"/>
    <n v="0.11"/>
    <n v="0.11"/>
    <n v="12.547000000000001"/>
    <n v="24.957000000000001"/>
    <n v="37.503999999999998"/>
    <n v="0"/>
    <n v="425.57"/>
    <n v="0"/>
    <m/>
    <m/>
    <x v="0"/>
    <s v="ELCPP000694G-2HI"/>
    <s v="Electro Centro S. A."/>
    <x v="5"/>
    <x v="5"/>
    <s v="C. H. Paccha"/>
    <x v="149"/>
    <s v="HI"/>
    <x v="5"/>
    <x v="29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37.503999999999998"/>
    <n v="3.7503999999999996E-2"/>
    <m/>
    <n v="9.1666666666666667E-3"/>
    <n v="9.1666666666666667E-3"/>
    <n v="0"/>
    <n v="7.1054273576010019E-15"/>
    <n v="27"/>
    <s v="BASE DE DATOS"/>
    <m/>
  </r>
  <r>
    <s v="24"/>
    <x v="6"/>
    <s v="ELC"/>
    <s v="31007793"/>
    <s v="31007793"/>
    <x v="5"/>
    <s v="G-1"/>
    <s v="S"/>
    <n v="0.63"/>
    <n v="0.56100000000000005"/>
    <n v="43.863999999999997"/>
    <n v="166.006"/>
    <n v="209.87"/>
    <n v="0"/>
    <n v="739.38"/>
    <n v="0"/>
    <m/>
    <m/>
    <x v="0"/>
    <s v="ELC31007793G-1HI"/>
    <s v="Electro Centro S. A."/>
    <x v="5"/>
    <x v="5"/>
    <s v="C. H. Pichanaki"/>
    <x v="134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209.87"/>
    <n v="0.20987"/>
    <m/>
    <n v="5.2499999999999998E-2"/>
    <n v="4.6750000000000007E-2"/>
    <n v="0"/>
    <n v="0"/>
    <n v="27"/>
    <s v="BASE DE DATOS"/>
    <m/>
  </r>
  <r>
    <s v="24"/>
    <x v="6"/>
    <s v="ELC"/>
    <s v="31007793"/>
    <s v="31007793"/>
    <x v="5"/>
    <s v="G-2"/>
    <s v="S"/>
    <n v="0.63"/>
    <n v="0.56100000000000005"/>
    <n v="43.183999999999997"/>
    <n v="163.44399999999999"/>
    <n v="206.62799999999999"/>
    <n v="0"/>
    <n v="738.6"/>
    <n v="0"/>
    <m/>
    <m/>
    <x v="0"/>
    <s v="ELC31007793G-2HI"/>
    <s v="Electro Centro S. A."/>
    <x v="5"/>
    <x v="5"/>
    <s v="C. H. Pichanaki"/>
    <x v="134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206.62799999999999"/>
    <n v="0.20662799999999998"/>
    <m/>
    <n v="5.2499999999999998E-2"/>
    <n v="4.6750000000000007E-2"/>
    <n v="0"/>
    <n v="0"/>
    <n v="27"/>
    <s v="BASE DE DATOS"/>
    <m/>
  </r>
  <r>
    <s v="24"/>
    <x v="6"/>
    <s v="ELC"/>
    <s v="31007893"/>
    <s v="31007893"/>
    <x v="5"/>
    <s v="G-1"/>
    <s v="S"/>
    <n v="0.52"/>
    <n v="0.46"/>
    <n v="0"/>
    <n v="0"/>
    <n v="0"/>
    <n v="0"/>
    <n v="0"/>
    <n v="0"/>
    <m/>
    <m/>
    <x v="0"/>
    <s v="ELC31007893G-1HI"/>
    <s v="Electro Centro S. A."/>
    <x v="5"/>
    <x v="5"/>
    <s v="C. H. Quicapata"/>
    <x v="135"/>
    <s v="HI"/>
    <x v="5"/>
    <x v="28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0"/>
    <n v="0"/>
    <m/>
    <n v="4.3333333333333335E-2"/>
    <n v="3.8333333333333337E-2"/>
    <n v="0"/>
    <n v="0"/>
    <n v="27"/>
    <s v="BASE DE DATOS"/>
    <m/>
  </r>
  <r>
    <s v="24"/>
    <x v="6"/>
    <s v="ELC"/>
    <s v="31007893"/>
    <s v="31007893"/>
    <x v="5"/>
    <s v="G-2"/>
    <s v="S"/>
    <n v="0.52"/>
    <n v="0.46"/>
    <n v="63.295999999999999"/>
    <n v="232.46799999999999"/>
    <n v="295.76400000000001"/>
    <n v="0"/>
    <n v="727.17"/>
    <n v="0"/>
    <m/>
    <m/>
    <x v="0"/>
    <s v="ELC31007893G-2HI"/>
    <s v="Electro Centro S. A."/>
    <x v="5"/>
    <x v="5"/>
    <s v="C. H. Quicapata"/>
    <x v="135"/>
    <s v="HI"/>
    <x v="5"/>
    <x v="29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295.76400000000001"/>
    <n v="0.29576400000000003"/>
    <m/>
    <n v="4.3333333333333335E-2"/>
    <n v="3.8333333333333337E-2"/>
    <n v="0"/>
    <n v="0"/>
    <n v="27"/>
    <s v="BASE DE DATOS"/>
    <m/>
  </r>
  <r>
    <s v="24"/>
    <x v="6"/>
    <s v="ELC"/>
    <s v="31007993"/>
    <s v="31007993"/>
    <x v="5"/>
    <s v="G-1"/>
    <s v="S"/>
    <n v="0.25"/>
    <n v="0.25"/>
    <n v="11.48"/>
    <n v="42.83"/>
    <n v="54.31"/>
    <n v="0"/>
    <n v="725.52"/>
    <n v="0"/>
    <m/>
    <m/>
    <x v="0"/>
    <s v="ELC31007993G-1HI"/>
    <s v="Electro Centro S. A."/>
    <x v="5"/>
    <x v="5"/>
    <s v="C. H. Chamisería"/>
    <x v="136"/>
    <s v="HI"/>
    <x v="5"/>
    <x v="28"/>
    <x v="2"/>
    <s v="Instalado"/>
    <s v="Operativo"/>
    <s v="Distribuidora"/>
    <x v="0"/>
    <x v="0"/>
    <x v="1"/>
    <x v="0"/>
    <s v="Estatal"/>
    <s v="JUNIN"/>
    <s v="JUNIN"/>
    <s v="HUANCAYO "/>
    <s v="EL TAMBO"/>
    <n v="0"/>
    <x v="8"/>
    <n v="0"/>
    <x v="0"/>
    <x v="0"/>
    <x v="0"/>
    <s v="MWh"/>
    <n v="54.31"/>
    <n v="5.4310000000000004E-2"/>
    <m/>
    <n v="2.0833333333333332E-2"/>
    <n v="2.0833333333333332E-2"/>
    <n v="0"/>
    <n v="0"/>
    <n v="27"/>
    <s v="BASE DE DATOS"/>
    <m/>
  </r>
  <r>
    <s v="24"/>
    <x v="6"/>
    <s v="ELC"/>
    <s v="31008493"/>
    <s v="31008493"/>
    <x v="5"/>
    <s v="G-1"/>
    <s v="S"/>
    <n v="1.92"/>
    <n v="1.675"/>
    <n v="189.67500000000001"/>
    <n v="721.15599999999995"/>
    <n v="910.83100000000002"/>
    <n v="0"/>
    <n v="744"/>
    <n v="0"/>
    <m/>
    <m/>
    <x v="0"/>
    <s v="ELC31008493G-1HI"/>
    <s v="Electro Centro S. A."/>
    <x v="5"/>
    <x v="5"/>
    <s v="C. H. Sicaya Huarisca"/>
    <x v="137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910.83100000000002"/>
    <n v="0.91083100000000006"/>
    <m/>
    <n v="0.16"/>
    <n v="0.13958333333333334"/>
    <n v="0"/>
    <n v="-1.1368683772161603E-13"/>
    <n v="27"/>
    <s v="BASE DE DATOS"/>
    <m/>
  </r>
  <r>
    <s v="24"/>
    <x v="6"/>
    <s v="ELC"/>
    <s v="31008893"/>
    <s v="31008893"/>
    <x v="5"/>
    <s v="G-1"/>
    <s v="S"/>
    <n v="1.46"/>
    <n v="1.34"/>
    <n v="0"/>
    <n v="0"/>
    <n v="0"/>
    <n v="0"/>
    <n v="0"/>
    <n v="0"/>
    <m/>
    <m/>
    <x v="0"/>
    <s v="ELC31008893G-1HI"/>
    <s v="Electro Centro S. A."/>
    <x v="5"/>
    <x v="5"/>
    <s v="C. H. Ingenio"/>
    <x v="138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INGENIO"/>
    <n v="0"/>
    <x v="8"/>
    <n v="0"/>
    <x v="0"/>
    <x v="0"/>
    <x v="0"/>
    <s v="MWh"/>
    <n v="0"/>
    <n v="0"/>
    <m/>
    <n v="0.12166666666666666"/>
    <n v="0.11166666666666668"/>
    <n v="0"/>
    <n v="0"/>
    <n v="27"/>
    <s v="BASE DE DATOS"/>
    <m/>
  </r>
  <r>
    <s v="24"/>
    <x v="6"/>
    <s v="ELC"/>
    <s v="31009293"/>
    <s v="31009293"/>
    <x v="5"/>
    <s v="G-1"/>
    <s v="S"/>
    <n v="0.32"/>
    <n v="0.32"/>
    <n v="22.506"/>
    <n v="78.45"/>
    <n v="100.956"/>
    <n v="0"/>
    <n v="409"/>
    <n v="0"/>
    <m/>
    <m/>
    <x v="0"/>
    <s v="ELC31009293G-1HI"/>
    <s v="Electro Centro S. A."/>
    <x v="5"/>
    <x v="5"/>
    <s v="C. H. Chanchamayo"/>
    <x v="139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100.956"/>
    <n v="0.100956"/>
    <m/>
    <n v="2.6666666666666668E-2"/>
    <n v="2.6666666666666668E-2"/>
    <n v="0"/>
    <n v="0"/>
    <n v="27"/>
    <s v="BASE DE DATOS"/>
    <m/>
  </r>
  <r>
    <s v="24"/>
    <x v="6"/>
    <s v="ELC"/>
    <s v="31009293"/>
    <s v="31009293"/>
    <x v="5"/>
    <s v="G-2"/>
    <s v="N"/>
    <n v="0.28000000000000003"/>
    <n v="0"/>
    <n v="0"/>
    <n v="0"/>
    <n v="0"/>
    <n v="0"/>
    <n v="0"/>
    <n v="0"/>
    <m/>
    <m/>
    <x v="0"/>
    <s v="ELC31009293G-2HI"/>
    <s v="Electro Centro S. A."/>
    <x v="5"/>
    <x v="5"/>
    <s v="C. H. Chanchamayo"/>
    <x v="139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0"/>
    <n v="0"/>
    <m/>
    <n v="2.5454545454545455E-2"/>
    <n v="0"/>
    <n v="0"/>
    <n v="0"/>
    <n v="27"/>
    <s v="BASE DE DATOS"/>
    <m/>
  </r>
  <r>
    <s v="24"/>
    <x v="6"/>
    <s v="ELC"/>
    <s v="31009693"/>
    <s v="31009693"/>
    <x v="5"/>
    <s v="G-1"/>
    <s v="S"/>
    <n v="0.35"/>
    <n v="0.27500000000000002"/>
    <n v="0"/>
    <n v="0"/>
    <n v="0"/>
    <n v="0"/>
    <n v="0"/>
    <n v="0"/>
    <m/>
    <m/>
    <x v="0"/>
    <s v="ELC31009693G-1HI"/>
    <s v="Electro Centro S. A."/>
    <x v="5"/>
    <x v="5"/>
    <s v="C. H. Concepcion"/>
    <x v="140"/>
    <s v="HI"/>
    <x v="5"/>
    <x v="28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0"/>
    <n v="0"/>
    <m/>
    <n v="2.9166666666666664E-2"/>
    <n v="2.2916666666666669E-2"/>
    <n v="0"/>
    <n v="0"/>
    <n v="27"/>
    <s v="BASE DE DATOS"/>
    <m/>
  </r>
  <r>
    <s v="24"/>
    <x v="6"/>
    <s v="ELC"/>
    <s v="31009693"/>
    <s v="31009693"/>
    <x v="5"/>
    <s v="G-2"/>
    <s v="S"/>
    <n v="0.35"/>
    <n v="0.27500000000000002"/>
    <n v="0"/>
    <n v="0"/>
    <n v="0"/>
    <n v="0"/>
    <n v="0"/>
    <n v="0"/>
    <m/>
    <m/>
    <x v="0"/>
    <s v="ELC31009693G-2HI"/>
    <s v="Electro Centro S. A."/>
    <x v="5"/>
    <x v="5"/>
    <s v="C. H. Concepcion"/>
    <x v="140"/>
    <s v="HI"/>
    <x v="5"/>
    <x v="29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0"/>
    <n v="0"/>
    <m/>
    <n v="2.9166666666666664E-2"/>
    <n v="2.2916666666666669E-2"/>
    <n v="0"/>
    <n v="0"/>
    <n v="27"/>
    <s v="BASE DE DATOS"/>
    <m/>
  </r>
  <r>
    <s v="24"/>
    <x v="6"/>
    <s v="ELC"/>
    <s v="31036294"/>
    <s v="31036294"/>
    <x v="5"/>
    <s v="G-1"/>
    <s v="S"/>
    <n v="0.45"/>
    <n v="0.45"/>
    <n v="61.609000000000002"/>
    <n v="232.23599999999999"/>
    <n v="293.84500000000003"/>
    <n v="0"/>
    <n v="695.35"/>
    <n v="0"/>
    <m/>
    <m/>
    <x v="0"/>
    <s v="ELC31036294G-1HI"/>
    <s v="Electro Centro S. A."/>
    <x v="5"/>
    <x v="5"/>
    <s v="C. H. Machu"/>
    <x v="141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293.84500000000003"/>
    <n v="0.29384500000000002"/>
    <m/>
    <n v="3.7499999999999999E-2"/>
    <n v="3.7499999999999999E-2"/>
    <n v="0"/>
    <n v="-5.6843418860808015E-14"/>
    <n v="27"/>
    <s v="BASE DE DATOS"/>
    <m/>
  </r>
  <r>
    <s v="24"/>
    <x v="6"/>
    <s v="ELC"/>
    <s v="31036294"/>
    <s v="31036294"/>
    <x v="5"/>
    <s v="G-2"/>
    <s v="S"/>
    <n v="0.45"/>
    <n v="0.45"/>
    <n v="64.975999999999999"/>
    <n v="240.51900000000001"/>
    <n v="305.495"/>
    <n v="0"/>
    <n v="729.52"/>
    <n v="0"/>
    <m/>
    <m/>
    <x v="0"/>
    <s v="ELC31036294G-2HI"/>
    <s v="Electro Centro S. A."/>
    <x v="5"/>
    <x v="5"/>
    <s v="C. H. Machu"/>
    <x v="141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305.495"/>
    <n v="0.30549500000000002"/>
    <m/>
    <n v="3.7499999999999999E-2"/>
    <n v="3.7499999999999999E-2"/>
    <n v="0"/>
    <n v="0"/>
    <n v="27"/>
    <s v="BASE DE DATOS"/>
    <m/>
  </r>
  <r>
    <s v="24"/>
    <x v="6"/>
    <s v="ELC"/>
    <s v="31036394"/>
    <s v="31036394"/>
    <x v="5"/>
    <s v="G-1"/>
    <s v="N"/>
    <n v="0.43"/>
    <n v="0"/>
    <n v="0"/>
    <n v="0"/>
    <n v="0"/>
    <n v="0"/>
    <n v="0"/>
    <n v="0"/>
    <m/>
    <m/>
    <x v="1"/>
    <s v="ELC31036394G-1HI"/>
    <s v="Electro Centro S. A."/>
    <x v="5"/>
    <x v="5"/>
    <s v="C. H. Pozuzo"/>
    <x v="142"/>
    <s v="HI"/>
    <x v="5"/>
    <x v="28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6"/>
    <s v="ELC"/>
    <s v="31036394"/>
    <s v="31036394"/>
    <x v="5"/>
    <s v="G-2"/>
    <s v="N"/>
    <n v="0.43"/>
    <n v="0"/>
    <n v="0"/>
    <n v="0"/>
    <n v="0"/>
    <n v="0"/>
    <n v="0"/>
    <n v="0"/>
    <m/>
    <m/>
    <x v="1"/>
    <s v="ELC31036394G-2HI"/>
    <s v="Electro Centro S. A."/>
    <x v="5"/>
    <x v="5"/>
    <s v="C. H. Pozuzo"/>
    <x v="142"/>
    <s v="HI"/>
    <x v="5"/>
    <x v="29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6"/>
    <s v="ELC"/>
    <s v="41109600"/>
    <s v="41109600"/>
    <x v="5"/>
    <s v="G-1"/>
    <s v="S"/>
    <n v="0.06"/>
    <n v="3.5000000000000003E-2"/>
    <n v="0"/>
    <n v="0"/>
    <n v="0"/>
    <n v="0"/>
    <n v="0"/>
    <n v="0"/>
    <m/>
    <m/>
    <x v="1"/>
    <s v="ELC41109600G-1HI"/>
    <s v="Electro Centro S. A."/>
    <x v="5"/>
    <x v="5"/>
    <s v="C. H. Acombabilla"/>
    <x v="143"/>
    <s v="HI"/>
    <x v="5"/>
    <x v="28"/>
    <x v="2"/>
    <s v="Instalado"/>
    <s v="Operativo"/>
    <s v="Distribuidora"/>
    <x v="0"/>
    <x v="1"/>
    <x v="1"/>
    <x v="0"/>
    <s v="Estatal"/>
    <s v="HUANCAVELICA"/>
    <s v="HUANCAVELICA"/>
    <s v="TAYACAJA"/>
    <s v="ACOBAMBILLA"/>
    <n v="0"/>
    <x v="8"/>
    <n v="0"/>
    <x v="0"/>
    <x v="0"/>
    <x v="0"/>
    <s v="MWh"/>
    <n v="0"/>
    <n v="0"/>
    <m/>
    <n v="5.0000000000000001E-3"/>
    <n v="2.9166666666666668E-3"/>
    <n v="0"/>
    <n v="0"/>
    <n v="27"/>
    <s v="BASE DE DATOS"/>
    <m/>
  </r>
  <r>
    <s v="24"/>
    <x v="6"/>
    <s v="ELC"/>
    <s v="41114801"/>
    <s v="41114801"/>
    <x v="5"/>
    <s v="G-1"/>
    <s v="S"/>
    <n v="0.09"/>
    <n v="5.7000000000000002E-2"/>
    <n v="12.456"/>
    <n v="47.334000000000003"/>
    <n v="59.79"/>
    <n v="0"/>
    <n v="744"/>
    <n v="0"/>
    <m/>
    <m/>
    <x v="0"/>
    <s v="ELC41114801G-1HI"/>
    <s v="Electro Centro S. A."/>
    <x v="5"/>
    <x v="5"/>
    <s v="C. H. San Balvín"/>
    <x v="144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9.79"/>
    <n v="5.9789999999999996E-2"/>
    <m/>
    <n v="7.4999999999999997E-3"/>
    <n v="4.7499999999999999E-3"/>
    <n v="0"/>
    <n v="7.1054273576010019E-15"/>
    <n v="27"/>
    <s v="BASE DE DATOS"/>
    <m/>
  </r>
  <r>
    <s v="24"/>
    <x v="6"/>
    <s v="ELC"/>
    <s v="41114801"/>
    <s v="41114801"/>
    <x v="5"/>
    <s v="G-2"/>
    <s v="S"/>
    <n v="0.09"/>
    <n v="5.7000000000000002E-2"/>
    <n v="12.477"/>
    <n v="47.412999999999997"/>
    <n v="59.89"/>
    <n v="0"/>
    <n v="744"/>
    <n v="0"/>
    <m/>
    <m/>
    <x v="0"/>
    <s v="ELC41114801G-2HI"/>
    <s v="Electro Centro S. A."/>
    <x v="5"/>
    <x v="5"/>
    <s v="C. H. San Balvín"/>
    <x v="144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9.89"/>
    <n v="5.9889999999999999E-2"/>
    <m/>
    <n v="7.4999999999999997E-3"/>
    <n v="4.7499999999999999E-3"/>
    <n v="0"/>
    <n v="0"/>
    <n v="27"/>
    <s v="BASE DE DATOS"/>
    <m/>
  </r>
  <r>
    <s v="24"/>
    <x v="6"/>
    <s v="ELC"/>
    <s v="41114801"/>
    <s v="41114801"/>
    <x v="5"/>
    <s v="G-3"/>
    <s v="S"/>
    <n v="0.1"/>
    <n v="9.8000000000000004E-2"/>
    <n v="0"/>
    <n v="0"/>
    <n v="0"/>
    <n v="0"/>
    <n v="0"/>
    <n v="0"/>
    <m/>
    <m/>
    <x v="0"/>
    <s v="ELC41114801G-3HI"/>
    <s v="Electro Centro S. A."/>
    <x v="5"/>
    <x v="5"/>
    <s v="C. H. San Balvín"/>
    <x v="144"/>
    <s v="HI"/>
    <x v="5"/>
    <x v="30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0"/>
    <n v="0"/>
    <m/>
    <n v="8.3333333333333332E-3"/>
    <n v="8.1666666666666676E-3"/>
    <n v="0"/>
    <n v="0"/>
    <n v="27"/>
    <s v="BASE DE DATOS"/>
    <m/>
  </r>
  <r>
    <s v="24"/>
    <x v="6"/>
    <s v="ELC"/>
    <s v="51000996"/>
    <s v="51000996"/>
    <x v="5"/>
    <s v="G-1"/>
    <s v="S"/>
    <n v="0.85"/>
    <n v="0.79"/>
    <n v="24.32"/>
    <n v="95.784999999999997"/>
    <n v="120.105"/>
    <n v="0"/>
    <n v="371.17"/>
    <n v="0"/>
    <m/>
    <m/>
    <x v="0"/>
    <s v="ELC51000996G-1HI"/>
    <s v="Electro Centro S. A."/>
    <x v="5"/>
    <x v="5"/>
    <s v="C. H. Llusita"/>
    <x v="145"/>
    <s v="HI"/>
    <x v="5"/>
    <x v="28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120.105"/>
    <n v="0.120105"/>
    <m/>
    <n v="7.0833333333333331E-2"/>
    <n v="6.5833333333333341E-2"/>
    <n v="0"/>
    <n v="-1.4210854715202004E-14"/>
    <n v="27"/>
    <s v="BASE DE DATOS"/>
    <m/>
  </r>
  <r>
    <s v="24"/>
    <x v="6"/>
    <s v="ELC"/>
    <s v="51000996"/>
    <s v="51000996"/>
    <x v="5"/>
    <s v="G-2"/>
    <s v="S"/>
    <n v="0.85"/>
    <n v="0.79"/>
    <n v="56.988"/>
    <n v="213.25700000000001"/>
    <n v="270.245"/>
    <n v="0"/>
    <n v="741.72"/>
    <n v="0"/>
    <m/>
    <m/>
    <x v="0"/>
    <s v="ELC51000996G-2HI"/>
    <s v="Electro Centro S. A."/>
    <x v="5"/>
    <x v="5"/>
    <s v="C. H. Llusita"/>
    <x v="145"/>
    <s v="HI"/>
    <x v="5"/>
    <x v="29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270.245"/>
    <n v="0.27024500000000001"/>
    <m/>
    <n v="7.0833333333333331E-2"/>
    <n v="6.5833333333333341E-2"/>
    <n v="0"/>
    <n v="0"/>
    <n v="27"/>
    <s v="BASE DE DATOS"/>
    <m/>
  </r>
  <r>
    <s v="24"/>
    <x v="6"/>
    <s v="ELC"/>
    <s v="51010097"/>
    <s v="51010097"/>
    <x v="5"/>
    <s v="G-1"/>
    <s v="S"/>
    <n v="1.6"/>
    <n v="1.6"/>
    <n v="229.74"/>
    <n v="819.99199999999996"/>
    <n v="1049.732"/>
    <n v="0"/>
    <n v="743.12"/>
    <n v="0"/>
    <m/>
    <m/>
    <x v="0"/>
    <s v="ELC51010097G-1HI"/>
    <s v="Electro Centro S. A."/>
    <x v="5"/>
    <x v="5"/>
    <s v="C. H. Chalhuamayo"/>
    <x v="146"/>
    <s v="HI"/>
    <x v="5"/>
    <x v="28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049.732"/>
    <n v="1.0497319999999999"/>
    <m/>
    <n v="0.13333333333333333"/>
    <n v="0.13333333333333333"/>
    <n v="0"/>
    <n v="0"/>
    <n v="27"/>
    <s v="BASE DE DATOS"/>
    <m/>
  </r>
  <r>
    <s v="24"/>
    <x v="6"/>
    <s v="ELC"/>
    <s v="51010097"/>
    <s v="51010097"/>
    <x v="5"/>
    <s v="G-2"/>
    <s v="S"/>
    <n v="1.6"/>
    <n v="1.6"/>
    <n v="226.53399999999999"/>
    <n v="821.13099999999997"/>
    <n v="1047.665"/>
    <n v="0"/>
    <n v="742.95"/>
    <n v="0"/>
    <m/>
    <m/>
    <x v="0"/>
    <s v="ELC51010097G-2HI"/>
    <s v="Electro Centro S. A."/>
    <x v="5"/>
    <x v="5"/>
    <s v="C. H. Chalhuamayo"/>
    <x v="146"/>
    <s v="HI"/>
    <x v="5"/>
    <x v="29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047.665"/>
    <n v="1.0476650000000001"/>
    <m/>
    <n v="0.13333333333333333"/>
    <n v="0.13333333333333333"/>
    <n v="0"/>
    <n v="0"/>
    <n v="27"/>
    <s v="BASE DE DATOS"/>
    <m/>
  </r>
  <r>
    <s v="24"/>
    <x v="6"/>
    <s v="ELC"/>
    <s v="51010097"/>
    <s v="51010097"/>
    <x v="5"/>
    <s v="G-3"/>
    <s v="S"/>
    <n v="2"/>
    <n v="2"/>
    <n v="223.75299999999999"/>
    <n v="774.77800000000002"/>
    <n v="998.53099999999995"/>
    <n v="0"/>
    <n v="731.73"/>
    <n v="0"/>
    <m/>
    <m/>
    <x v="0"/>
    <s v="ELC51010097G-3HI"/>
    <s v="Electro Centro S. A."/>
    <x v="5"/>
    <x v="5"/>
    <s v="C. H. Chalhuamayo"/>
    <x v="146"/>
    <s v="HI"/>
    <x v="5"/>
    <x v="30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998.53099999999995"/>
    <n v="0.99853099999999995"/>
    <m/>
    <n v="0.16666666666666666"/>
    <n v="0.16666666666666666"/>
    <n v="0"/>
    <n v="0"/>
    <n v="27"/>
    <s v="BASE DE DATOS"/>
    <m/>
  </r>
  <r>
    <s v="24"/>
    <x v="6"/>
    <s v="ELC"/>
    <s v="51010097"/>
    <s v="51010097"/>
    <x v="5"/>
    <s v="G-4"/>
    <s v="S"/>
    <n v="2"/>
    <n v="2"/>
    <n v="93.799000000000007"/>
    <n v="357.935"/>
    <n v="451.73399999999998"/>
    <n v="0"/>
    <n v="742.15"/>
    <n v="0"/>
    <m/>
    <m/>
    <x v="0"/>
    <s v="ELC51010097G-4HI"/>
    <s v="Electro Centro S. A."/>
    <x v="5"/>
    <x v="5"/>
    <s v="C. H. Chalhuamayo"/>
    <x v="146"/>
    <s v="HI"/>
    <x v="5"/>
    <x v="31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451.73399999999998"/>
    <n v="0.45173399999999997"/>
    <m/>
    <n v="0.16666666666666666"/>
    <n v="0.16666666666666666"/>
    <n v="0"/>
    <n v="5.6843418860808015E-14"/>
    <n v="27"/>
    <s v="BASE DE DATOS"/>
    <m/>
  </r>
  <r>
    <s v="24"/>
    <x v="6"/>
    <s v="ELC"/>
    <s v="51010797"/>
    <s v="51010797"/>
    <x v="5"/>
    <s v="G-1"/>
    <s v="S"/>
    <n v="0.76800000000000002"/>
    <n v="0.59499999999999997"/>
    <n v="0"/>
    <n v="0"/>
    <n v="0"/>
    <n v="0"/>
    <n v="0"/>
    <n v="0"/>
    <m/>
    <m/>
    <x v="0"/>
    <s v="ELC51010797G-1HI"/>
    <s v="Electro Centro S. A."/>
    <x v="5"/>
    <x v="5"/>
    <s v="C. H. San Francisco"/>
    <x v="147"/>
    <s v="HI"/>
    <x v="5"/>
    <x v="28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0"/>
    <n v="0"/>
    <m/>
    <n v="6.4000000000000001E-2"/>
    <n v="4.9583333333333333E-2"/>
    <n v="0"/>
    <n v="0"/>
    <n v="27"/>
    <s v="BASE DE DATOS"/>
    <m/>
  </r>
  <r>
    <s v="24"/>
    <x v="6"/>
    <s v="ELC"/>
    <s v="51010797"/>
    <s v="51010797"/>
    <x v="5"/>
    <s v="G-2"/>
    <s v="S"/>
    <n v="0.76800000000000002"/>
    <n v="0.59499999999999997"/>
    <n v="0"/>
    <n v="0"/>
    <n v="0"/>
    <n v="0"/>
    <n v="0"/>
    <n v="0"/>
    <m/>
    <m/>
    <x v="0"/>
    <s v="ELC51010797G-2HI"/>
    <s v="Electro Centro S. A."/>
    <x v="5"/>
    <x v="5"/>
    <s v="C. H. San Francisco"/>
    <x v="147"/>
    <s v="HI"/>
    <x v="5"/>
    <x v="29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0"/>
    <n v="0"/>
    <m/>
    <n v="6.4000000000000001E-2"/>
    <n v="4.9583333333333333E-2"/>
    <n v="0"/>
    <n v="0"/>
    <n v="27"/>
    <s v="BASE DE DATOS"/>
    <m/>
  </r>
  <r>
    <s v="24"/>
    <x v="6"/>
    <s v="ELC"/>
    <s v="PP000194"/>
    <s v="PP000194"/>
    <x v="5"/>
    <s v="G-1"/>
    <s v="S"/>
    <n v="0.22"/>
    <n v="0.22"/>
    <n v="24.181999999999999"/>
    <n v="54.173000000000002"/>
    <n v="78.355000000000004"/>
    <n v="0"/>
    <n v="464.93"/>
    <n v="0"/>
    <m/>
    <m/>
    <x v="0"/>
    <s v="ELCPP000194G-1HI"/>
    <s v="Electro Centro S. A."/>
    <x v="5"/>
    <x v="5"/>
    <s v="C. H. Acobamba"/>
    <x v="148"/>
    <s v="HI"/>
    <x v="5"/>
    <x v="28"/>
    <x v="2"/>
    <s v="Instalado"/>
    <s v="Operativo"/>
    <s v="Distribuidora"/>
    <x v="0"/>
    <x v="0"/>
    <x v="1"/>
    <x v="0"/>
    <s v="Estatal"/>
    <s v="HUANCAVELICA"/>
    <s v="HUANCAVELICA"/>
    <s v="ACOBAMBA"/>
    <s v="ACOBAMBA"/>
    <n v="0"/>
    <x v="8"/>
    <n v="0"/>
    <x v="0"/>
    <x v="0"/>
    <x v="0"/>
    <s v="MWh"/>
    <n v="78.355000000000004"/>
    <n v="7.8355000000000008E-2"/>
    <m/>
    <n v="1.8333333333333333E-2"/>
    <n v="1.8333333333333333E-2"/>
    <n v="0"/>
    <n v="0"/>
    <n v="27"/>
    <s v="BASE DE DATOS"/>
    <m/>
  </r>
  <r>
    <s v="24"/>
    <x v="6"/>
    <s v="ELC"/>
    <s v="PP000694"/>
    <s v="PP000694"/>
    <x v="5"/>
    <s v="G-1"/>
    <s v="S"/>
    <n v="0.11"/>
    <n v="0.11"/>
    <n v="13.787000000000001"/>
    <n v="27.943000000000001"/>
    <n v="41.73"/>
    <n v="0"/>
    <n v="464.62"/>
    <n v="0"/>
    <m/>
    <m/>
    <x v="0"/>
    <s v="ELCPP000694G-1HI"/>
    <s v="Electro Centro S. A."/>
    <x v="5"/>
    <x v="5"/>
    <s v="C. H. Paccha"/>
    <x v="149"/>
    <s v="HI"/>
    <x v="5"/>
    <x v="28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41.73"/>
    <n v="4.1729999999999996E-2"/>
    <m/>
    <n v="9.1666666666666667E-3"/>
    <n v="9.1666666666666667E-3"/>
    <n v="0"/>
    <n v="7.1054273576010019E-15"/>
    <n v="27"/>
    <s v="BASE DE DATOS"/>
    <m/>
  </r>
  <r>
    <s v="24"/>
    <x v="6"/>
    <s v="ELC"/>
    <s v="PP000694"/>
    <s v="PP000694"/>
    <x v="5"/>
    <s v="G-2"/>
    <s v="S"/>
    <n v="0.11"/>
    <n v="0.11"/>
    <n v="13.500999999999999"/>
    <n v="26.027999999999999"/>
    <n v="39.529000000000003"/>
    <n v="0"/>
    <n v="449.6"/>
    <n v="0"/>
    <m/>
    <m/>
    <x v="0"/>
    <s v="ELCPP000694G-2HI"/>
    <s v="Electro Centro S. A."/>
    <x v="5"/>
    <x v="5"/>
    <s v="C. H. Paccha"/>
    <x v="149"/>
    <s v="HI"/>
    <x v="5"/>
    <x v="29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39.529000000000003"/>
    <n v="3.9529000000000002E-2"/>
    <m/>
    <n v="9.1666666666666667E-3"/>
    <n v="9.1666666666666667E-3"/>
    <n v="0"/>
    <n v="-7.1054273576010019E-15"/>
    <n v="27"/>
    <s v="BASE DE DATOS"/>
    <m/>
  </r>
  <r>
    <s v="24"/>
    <x v="6"/>
    <s v="ELC"/>
    <s v="31008493"/>
    <s v="31008493"/>
    <x v="5"/>
    <s v="G-2"/>
    <s v="S"/>
    <n v="1.92"/>
    <n v="1.675"/>
    <n v="0"/>
    <n v="0"/>
    <n v="0"/>
    <n v="0"/>
    <n v="0"/>
    <n v="0"/>
    <m/>
    <m/>
    <x v="0"/>
    <s v="ELC31008493G-2HI"/>
    <s v="Electro Centro S. A."/>
    <x v="5"/>
    <x v="5"/>
    <s v="C. H. Sicaya Huarisca"/>
    <x v="137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0"/>
    <n v="0"/>
    <m/>
    <n v="0.16"/>
    <n v="0.13958333333333334"/>
    <n v="0"/>
    <n v="0"/>
    <n v="27"/>
    <s v="BASE DE DATOS"/>
    <m/>
  </r>
  <r>
    <s v="24"/>
    <x v="7"/>
    <s v="ELNO"/>
    <s v="42037394"/>
    <s v="42037394"/>
    <x v="5"/>
    <s v="KUBOTTA-1"/>
    <s v="S"/>
    <n v="0"/>
    <n v="0"/>
    <n v="0"/>
    <n v="0"/>
    <n v="0"/>
    <n v="0"/>
    <n v="0"/>
    <n v="0"/>
    <m/>
    <m/>
    <x v="1"/>
    <s v="ELNO42037394KUBOTTA-1HI"/>
    <s v="Electro Nor Oeste S. A."/>
    <x v="10"/>
    <x v="10"/>
    <s v="C. H. Canchaque"/>
    <x v="169"/>
    <s v="HI"/>
    <x v="5"/>
    <x v="294"/>
    <x v="2"/>
    <s v="Retirado"/>
    <s v="Operativo"/>
    <s v="Distribuidora"/>
    <x v="0"/>
    <x v="0"/>
    <x v="1"/>
    <x v="0"/>
    <s v="Estatal"/>
    <s v="PIURA"/>
    <s v="PIURA"/>
    <s v="HUANCABAMBA"/>
    <s v="CANCHAQUE"/>
    <n v="0"/>
    <x v="8"/>
    <n v="0"/>
    <x v="0"/>
    <x v="0"/>
    <x v="0"/>
    <s v="MWh"/>
    <n v="0"/>
    <n v="0"/>
    <m/>
    <n v="0"/>
    <n v="0"/>
    <n v="0"/>
    <n v="0"/>
    <n v="28"/>
    <s v="BASE DE DATOS"/>
    <m/>
  </r>
  <r>
    <s v="24"/>
    <x v="7"/>
    <s v="ELNO"/>
    <s v="41037294"/>
    <s v="41037294"/>
    <x v="5"/>
    <s v="KUBOTTA-1"/>
    <s v="S"/>
    <n v="0.05"/>
    <n v="0"/>
    <n v="0"/>
    <n v="0"/>
    <n v="0"/>
    <n v="0"/>
    <n v="0"/>
    <n v="0"/>
    <m/>
    <m/>
    <x v="1"/>
    <s v="ELNO41037294KUBOTTA-1HI"/>
    <s v="Electro Nor Oeste S. A."/>
    <x v="10"/>
    <x v="10"/>
    <s v="C. H. Santo Domingo"/>
    <x v="170"/>
    <s v="HI"/>
    <x v="5"/>
    <x v="294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7"/>
    <s v="ELNO"/>
    <s v="41037294"/>
    <s v="41037294"/>
    <x v="5"/>
    <s v="KUBOTTA-2"/>
    <s v="S"/>
    <n v="0.05"/>
    <n v="0"/>
    <n v="0"/>
    <n v="0"/>
    <n v="0"/>
    <n v="0"/>
    <n v="0"/>
    <n v="0"/>
    <m/>
    <m/>
    <x v="1"/>
    <s v="ELNO41037294KUBOTTA-2HI"/>
    <s v="Electro Nor Oeste S. A."/>
    <x v="10"/>
    <x v="10"/>
    <s v="C. H. Santo Domingo"/>
    <x v="170"/>
    <s v="HI"/>
    <x v="5"/>
    <x v="295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7"/>
    <s v="ELNO"/>
    <s v="33034595"/>
    <s v="33034595"/>
    <x v="5"/>
    <s v="KUBOTTA-1"/>
    <s v="S"/>
    <n v="7.0000000000000007E-2"/>
    <n v="0"/>
    <n v="0"/>
    <n v="0"/>
    <n v="0"/>
    <n v="0"/>
    <n v="0"/>
    <n v="0"/>
    <m/>
    <m/>
    <x v="0"/>
    <s v="ELNO33034595KUBOTTA-1HI"/>
    <s v="Electro Nor Oeste S. A."/>
    <x v="10"/>
    <x v="10"/>
    <s v="C. H. Huancabamba"/>
    <x v="171"/>
    <s v="HI"/>
    <x v="5"/>
    <x v="294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7"/>
    <s v="ELNO"/>
    <s v="33034595"/>
    <s v="33034595"/>
    <x v="5"/>
    <s v="KUBOTTA-2"/>
    <s v="S"/>
    <n v="7.0000000000000007E-2"/>
    <n v="0"/>
    <n v="0"/>
    <n v="0"/>
    <n v="0"/>
    <n v="0"/>
    <n v="0"/>
    <n v="0"/>
    <m/>
    <m/>
    <x v="0"/>
    <s v="ELNO33034595KUBOTTA-2HI"/>
    <s v="Electro Nor Oeste S. A."/>
    <x v="10"/>
    <x v="10"/>
    <s v="C. H. Huancabamba"/>
    <x v="171"/>
    <s v="HI"/>
    <x v="5"/>
    <x v="295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7"/>
    <s v="ELNO"/>
    <s v="41037194"/>
    <s v="41037194"/>
    <x v="5"/>
    <s v="KUBOTTA-1"/>
    <s v="S"/>
    <n v="0.08"/>
    <n v="0"/>
    <n v="0"/>
    <n v="0"/>
    <n v="0"/>
    <n v="0"/>
    <n v="0"/>
    <n v="0"/>
    <m/>
    <m/>
    <x v="0"/>
    <s v="ELNO41037194KUBOTTA-1HI"/>
    <s v="Electro Nor Oeste S. A."/>
    <x v="10"/>
    <x v="10"/>
    <s v="C. H. Chalaco"/>
    <x v="172"/>
    <s v="HI"/>
    <x v="5"/>
    <x v="294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7"/>
    <s v="ELNO"/>
    <s v="41037194"/>
    <s v="41037194"/>
    <x v="5"/>
    <s v="KUBOTTA-2"/>
    <s v="S"/>
    <n v="0.08"/>
    <n v="0"/>
    <n v="0"/>
    <n v="0"/>
    <n v="0"/>
    <n v="0"/>
    <n v="0"/>
    <n v="0"/>
    <m/>
    <m/>
    <x v="0"/>
    <s v="ELNO41037194KUBOTTA-2HI"/>
    <s v="Electro Nor Oeste S. A."/>
    <x v="10"/>
    <x v="10"/>
    <s v="C. H. Chalaco"/>
    <x v="172"/>
    <s v="HI"/>
    <x v="5"/>
    <x v="295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7"/>
    <s v="ELNO"/>
    <s v="43038095"/>
    <s v="43038095"/>
    <x v="5"/>
    <s v="WEIRPUMP-1"/>
    <s v="S"/>
    <n v="0.83"/>
    <n v="0.8"/>
    <n v="86.578999999999994"/>
    <n v="385.64800000000002"/>
    <n v="472.22699999999998"/>
    <n v="0"/>
    <n v="0"/>
    <n v="0"/>
    <m/>
    <m/>
    <x v="0"/>
    <s v="ELNO43038095WEIRPUMP-1HI"/>
    <s v="Electro Nor Oeste S. A."/>
    <x v="10"/>
    <x v="10"/>
    <s v="C. H. Quiroz"/>
    <x v="173"/>
    <s v="HI"/>
    <x v="5"/>
    <x v="296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472.22699999999998"/>
    <n v="0.47222699999999995"/>
    <m/>
    <n v="6.9166666666666668E-2"/>
    <n v="6.6666666666666666E-2"/>
    <n v="0"/>
    <n v="5.6843418860808015E-14"/>
    <n v="28"/>
    <s v="BASE DE DATOS"/>
    <m/>
  </r>
  <r>
    <s v="24"/>
    <x v="7"/>
    <s v="ELNO"/>
    <s v="43038095"/>
    <s v="43038095"/>
    <x v="5"/>
    <s v="WEIRPUMP-2"/>
    <s v="S"/>
    <n v="0.83"/>
    <n v="0.8"/>
    <n v="82.34"/>
    <n v="386.19299999999998"/>
    <n v="468.53199999999998"/>
    <n v="0"/>
    <n v="0"/>
    <n v="0"/>
    <m/>
    <m/>
    <x v="0"/>
    <s v="ELNO43038095WEIRPUMP-2HI"/>
    <s v="Electro Nor Oeste S. A."/>
    <x v="10"/>
    <x v="10"/>
    <s v="C. H. Quiroz"/>
    <x v="173"/>
    <s v="HI"/>
    <x v="5"/>
    <x v="297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468.53199999999998"/>
    <n v="0.468532"/>
    <m/>
    <n v="6.9166666666666668E-2"/>
    <n v="6.6666666666666666E-2"/>
    <n v="0"/>
    <n v="1.0000000000331966E-3"/>
    <n v="28"/>
    <s v="BASE DE DATOS"/>
    <m/>
  </r>
  <r>
    <s v="24"/>
    <x v="7"/>
    <s v="ELNO"/>
    <s v="43038096"/>
    <s v="43038096"/>
    <x v="5"/>
    <s v="KUBOTA"/>
    <s v="S"/>
    <n v="0.26"/>
    <n v="0.2"/>
    <n v="2.9089999999999998"/>
    <n v="13.260999999999999"/>
    <n v="16.170000000000002"/>
    <n v="0"/>
    <n v="0"/>
    <n v="0"/>
    <m/>
    <m/>
    <x v="0"/>
    <s v="ELNO43038096KUBOTAHI"/>
    <s v="Electro Nor Oeste S. A."/>
    <x v="10"/>
    <x v="10"/>
    <s v="C. H. Sicacate"/>
    <x v="174"/>
    <s v="HI"/>
    <x v="5"/>
    <x v="293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16.170000000000002"/>
    <n v="1.617E-2"/>
    <m/>
    <n v="2.1666666666666667E-2"/>
    <n v="1.6666666666666666E-2"/>
    <n v="0"/>
    <n v="-3.5527136788005009E-15"/>
    <n v="28"/>
    <s v="BASE DE DATOS"/>
    <m/>
  </r>
  <r>
    <s v="24"/>
    <x v="7"/>
    <s v="ELNO"/>
    <s v="43038096"/>
    <s v="43038096"/>
    <x v="5"/>
    <s v="KUBOTA-1"/>
    <s v="S"/>
    <n v="0.246"/>
    <n v="0.2"/>
    <n v="4.7859999999999996"/>
    <n v="22.286999999999999"/>
    <n v="27.073"/>
    <n v="0"/>
    <n v="0"/>
    <n v="0"/>
    <m/>
    <m/>
    <x v="0"/>
    <s v="ELNO43038096KUBOTA-1HI"/>
    <s v="Electro Nor Oeste S. A."/>
    <x v="10"/>
    <x v="10"/>
    <s v="C. H. Sicacate"/>
    <x v="174"/>
    <s v="HI"/>
    <x v="5"/>
    <x v="298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27.073"/>
    <n v="2.7073E-2"/>
    <m/>
    <n v="2.0500000000000001E-2"/>
    <n v="1.6666666666666666E-2"/>
    <n v="0"/>
    <n v="0"/>
    <n v="28"/>
    <s v="BASE DE DATOS"/>
    <m/>
  </r>
  <r>
    <s v="24"/>
    <x v="6"/>
    <s v="ELNO"/>
    <s v="42037394"/>
    <s v="42037394"/>
    <x v="5"/>
    <s v="KUBOTTA-1"/>
    <s v="S"/>
    <n v="0"/>
    <n v="0"/>
    <n v="0"/>
    <n v="0"/>
    <n v="0"/>
    <n v="0"/>
    <n v="0"/>
    <n v="0"/>
    <m/>
    <m/>
    <x v="1"/>
    <s v="ELNO42037394KUBOTTA-1HI"/>
    <s v="Electro Nor Oeste S. A."/>
    <x v="10"/>
    <x v="10"/>
    <s v="C. H. Canchaque"/>
    <x v="169"/>
    <s v="HI"/>
    <x v="5"/>
    <x v="294"/>
    <x v="2"/>
    <s v="Retirado"/>
    <s v="Operativo"/>
    <s v="Distribuidora"/>
    <x v="0"/>
    <x v="0"/>
    <x v="1"/>
    <x v="0"/>
    <s v="Estatal"/>
    <s v="PIURA"/>
    <s v="PIURA"/>
    <s v="HUANCABAMBA"/>
    <s v="CANCHAQUE"/>
    <n v="0"/>
    <x v="8"/>
    <n v="0"/>
    <x v="0"/>
    <x v="0"/>
    <x v="0"/>
    <s v="MWh"/>
    <n v="0"/>
    <n v="0"/>
    <m/>
    <n v="0"/>
    <n v="0"/>
    <n v="0"/>
    <n v="0"/>
    <n v="28"/>
    <s v="BASE DE DATOS"/>
    <m/>
  </r>
  <r>
    <s v="24"/>
    <x v="6"/>
    <s v="ELNO"/>
    <s v="41037294"/>
    <s v="41037294"/>
    <x v="5"/>
    <s v="KUBOTTA-1"/>
    <s v="S"/>
    <n v="0.05"/>
    <n v="0"/>
    <n v="0"/>
    <n v="0"/>
    <n v="0"/>
    <n v="0"/>
    <n v="0"/>
    <n v="0"/>
    <m/>
    <m/>
    <x v="1"/>
    <s v="ELNO41037294KUBOTTA-1HI"/>
    <s v="Electro Nor Oeste S. A."/>
    <x v="10"/>
    <x v="10"/>
    <s v="C. H. Santo Domingo"/>
    <x v="170"/>
    <s v="HI"/>
    <x v="5"/>
    <x v="294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6"/>
    <s v="ELNO"/>
    <s v="41037294"/>
    <s v="41037294"/>
    <x v="5"/>
    <s v="KUBOTTA-2"/>
    <s v="S"/>
    <n v="0.05"/>
    <n v="0"/>
    <n v="0"/>
    <n v="0"/>
    <n v="0"/>
    <n v="0"/>
    <n v="0"/>
    <n v="0"/>
    <m/>
    <m/>
    <x v="1"/>
    <s v="ELNO41037294KUBOTTA-2HI"/>
    <s v="Electro Nor Oeste S. A."/>
    <x v="10"/>
    <x v="10"/>
    <s v="C. H. Santo Domingo"/>
    <x v="170"/>
    <s v="HI"/>
    <x v="5"/>
    <x v="295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6"/>
    <s v="ELNO"/>
    <s v="33034595"/>
    <s v="33034595"/>
    <x v="5"/>
    <s v="KUBOTTA-1"/>
    <s v="S"/>
    <n v="7.0000000000000007E-2"/>
    <n v="0"/>
    <n v="0"/>
    <n v="0"/>
    <n v="0"/>
    <n v="0"/>
    <n v="0"/>
    <n v="0"/>
    <m/>
    <m/>
    <x v="0"/>
    <s v="ELNO33034595KUBOTTA-1HI"/>
    <s v="Electro Nor Oeste S. A."/>
    <x v="10"/>
    <x v="10"/>
    <s v="C. H. Huancabamba"/>
    <x v="171"/>
    <s v="HI"/>
    <x v="5"/>
    <x v="294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6"/>
    <s v="ELNO"/>
    <s v="33034595"/>
    <s v="33034595"/>
    <x v="5"/>
    <s v="KUBOTTA-2"/>
    <s v="S"/>
    <n v="7.0000000000000007E-2"/>
    <n v="0"/>
    <n v="0"/>
    <n v="0"/>
    <n v="0"/>
    <n v="0"/>
    <n v="0"/>
    <n v="0"/>
    <m/>
    <m/>
    <x v="0"/>
    <s v="ELNO33034595KUBOTTA-2HI"/>
    <s v="Electro Nor Oeste S. A."/>
    <x v="10"/>
    <x v="10"/>
    <s v="C. H. Huancabamba"/>
    <x v="171"/>
    <s v="HI"/>
    <x v="5"/>
    <x v="295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6"/>
    <s v="ELNO"/>
    <s v="41037194"/>
    <s v="41037194"/>
    <x v="5"/>
    <s v="KUBOTTA-1"/>
    <s v="S"/>
    <n v="0.08"/>
    <n v="0"/>
    <n v="0"/>
    <n v="0"/>
    <n v="0"/>
    <n v="0"/>
    <n v="0"/>
    <n v="0"/>
    <m/>
    <m/>
    <x v="0"/>
    <s v="ELNO41037194KUBOTTA-1HI"/>
    <s v="Electro Nor Oeste S. A."/>
    <x v="10"/>
    <x v="10"/>
    <s v="C. H. Chalaco"/>
    <x v="172"/>
    <s v="HI"/>
    <x v="5"/>
    <x v="294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6"/>
    <s v="ELNO"/>
    <s v="41037194"/>
    <s v="41037194"/>
    <x v="5"/>
    <s v="KUBOTTA-2"/>
    <s v="S"/>
    <n v="0.08"/>
    <n v="0"/>
    <n v="0"/>
    <n v="0"/>
    <n v="0"/>
    <n v="0"/>
    <n v="0"/>
    <n v="0"/>
    <m/>
    <m/>
    <x v="0"/>
    <s v="ELNO41037194KUBOTTA-2HI"/>
    <s v="Electro Nor Oeste S. A."/>
    <x v="10"/>
    <x v="10"/>
    <s v="C. H. Chalaco"/>
    <x v="172"/>
    <s v="HI"/>
    <x v="5"/>
    <x v="295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6"/>
    <s v="ELNO"/>
    <s v="43038095"/>
    <s v="43038095"/>
    <x v="5"/>
    <s v="WEIRPUMP-1"/>
    <s v="S"/>
    <n v="0.83"/>
    <n v="0.8"/>
    <n v="78.680000000000007"/>
    <n v="363.05399999999997"/>
    <n v="441.73399999999998"/>
    <n v="0"/>
    <n v="0"/>
    <n v="0"/>
    <m/>
    <m/>
    <x v="0"/>
    <s v="ELNO43038095WEIRPUMP-1HI"/>
    <s v="Electro Nor Oeste S. A."/>
    <x v="10"/>
    <x v="10"/>
    <s v="C. H. Quiroz"/>
    <x v="173"/>
    <s v="HI"/>
    <x v="5"/>
    <x v="296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441.73399999999998"/>
    <n v="0.44173399999999996"/>
    <m/>
    <n v="6.9166666666666668E-2"/>
    <n v="6.6666666666666666E-2"/>
    <n v="0"/>
    <n v="0"/>
    <n v="28"/>
    <s v="BASE DE DATOS"/>
    <m/>
  </r>
  <r>
    <s v="24"/>
    <x v="6"/>
    <s v="ELNO"/>
    <s v="43038095"/>
    <s v="43038095"/>
    <x v="5"/>
    <s v="WEIRPUMP-2"/>
    <s v="S"/>
    <n v="0.83"/>
    <n v="0.8"/>
    <n v="74.828000000000003"/>
    <n v="363.56700000000001"/>
    <n v="438.39499999999998"/>
    <n v="0"/>
    <n v="0"/>
    <n v="0"/>
    <m/>
    <m/>
    <x v="0"/>
    <s v="ELNO43038095WEIRPUMP-2HI"/>
    <s v="Electro Nor Oeste S. A."/>
    <x v="10"/>
    <x v="10"/>
    <s v="C. H. Quiroz"/>
    <x v="173"/>
    <s v="HI"/>
    <x v="5"/>
    <x v="297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438.39499999999998"/>
    <n v="0.43839499999999998"/>
    <m/>
    <n v="6.9166666666666668E-2"/>
    <n v="6.6666666666666666E-2"/>
    <n v="0"/>
    <n v="0"/>
    <n v="28"/>
    <s v="BASE DE DATOS"/>
    <m/>
  </r>
  <r>
    <s v="24"/>
    <x v="6"/>
    <s v="ELNO"/>
    <s v="43038096"/>
    <s v="43038096"/>
    <x v="5"/>
    <s v="KUBOTA"/>
    <s v="S"/>
    <n v="0.26"/>
    <n v="0.2"/>
    <n v="8.5399999999999991"/>
    <n v="39.834000000000003"/>
    <n v="48.372999999999998"/>
    <n v="0"/>
    <n v="0"/>
    <n v="0"/>
    <m/>
    <m/>
    <x v="0"/>
    <s v="ELNO43038096KUBOTAHI"/>
    <s v="Electro Nor Oeste S. A."/>
    <x v="10"/>
    <x v="10"/>
    <s v="C. H. Sicacate"/>
    <x v="174"/>
    <s v="HI"/>
    <x v="5"/>
    <x v="293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48.372999999999998"/>
    <n v="4.8372999999999999E-2"/>
    <m/>
    <n v="2.1666666666666667E-2"/>
    <n v="1.6666666666666666E-2"/>
    <n v="0"/>
    <n v="1.0000000000047748E-3"/>
    <n v="28"/>
    <s v="BASE DE DATOS"/>
    <m/>
  </r>
  <r>
    <s v="24"/>
    <x v="6"/>
    <s v="ELNO"/>
    <s v="43038096"/>
    <s v="43038096"/>
    <x v="5"/>
    <s v="KUBOTA-1"/>
    <s v="S"/>
    <n v="0.246"/>
    <n v="0.2"/>
    <n v="14.051"/>
    <n v="66.947000000000003"/>
    <n v="80.998999999999995"/>
    <n v="0"/>
    <n v="0"/>
    <n v="0"/>
    <m/>
    <m/>
    <x v="0"/>
    <s v="ELNO43038096KUBOTA-1HI"/>
    <s v="Electro Nor Oeste S. A."/>
    <x v="10"/>
    <x v="10"/>
    <s v="C. H. Sicacate"/>
    <x v="174"/>
    <s v="HI"/>
    <x v="5"/>
    <x v="298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80.998999999999995"/>
    <n v="8.0999000000000002E-2"/>
    <m/>
    <n v="2.0500000000000001E-2"/>
    <n v="1.6666666666666666E-2"/>
    <n v="0"/>
    <n v="-9.9999999999056399E-4"/>
    <n v="28"/>
    <s v="BASE DE DATOS"/>
    <m/>
  </r>
  <r>
    <s v="24"/>
    <x v="6"/>
    <s v="EILHIC"/>
    <s v="53200504"/>
    <s v="53200504"/>
    <x v="5"/>
    <s v="G1"/>
    <s v="S"/>
    <n v="0.73399999999999999"/>
    <n v="0.30499999999999999"/>
    <n v="43.542000000000002"/>
    <n v="182.00899999999999"/>
    <n v="225.55099999999999"/>
    <n v="0"/>
    <n v="740.25"/>
    <n v="0"/>
    <m/>
    <m/>
    <x v="0"/>
    <s v="EILHIC53200504G1HI"/>
    <s v="EILHICHA S.A."/>
    <x v="78"/>
    <x v="78"/>
    <s v="C.H. COLLO"/>
    <x v="263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225.55099999999999"/>
    <n v="0.225551"/>
    <m/>
    <n v="6.1166666666666668E-2"/>
    <n v="2.2416666666666668E-2"/>
    <n v="0"/>
    <n v="0"/>
    <n v="42"/>
    <s v="BASE DE DATOS"/>
    <m/>
  </r>
  <r>
    <s v="24"/>
    <x v="6"/>
    <s v="EILHIC"/>
    <s v="53200604"/>
    <s v="53200604"/>
    <x v="5"/>
    <s v="G1"/>
    <s v="S"/>
    <n v="0.85"/>
    <n v="0.29199999999999998"/>
    <n v="44.536999999999999"/>
    <n v="36.595999999999997"/>
    <n v="81.132999999999996"/>
    <n v="0"/>
    <n v="277.5"/>
    <n v="0"/>
    <m/>
    <m/>
    <x v="0"/>
    <s v="EILHIC53200604G1HI"/>
    <s v="EILHICHA S.A."/>
    <x v="78"/>
    <x v="78"/>
    <s v="C.H. JAMBON"/>
    <x v="264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81.132999999999996"/>
    <n v="8.1132999999999997E-2"/>
    <m/>
    <n v="7.0833333333333331E-2"/>
    <n v="2.4749999999999998E-2"/>
    <n v="0"/>
    <n v="0"/>
    <n v="42"/>
    <s v="BASE DE DATOS"/>
    <m/>
  </r>
  <r>
    <s v="24"/>
    <x v="6"/>
    <s v="EILHIC"/>
    <s v="53200604"/>
    <s v="53200604"/>
    <x v="5"/>
    <s v="G2"/>
    <s v="S"/>
    <n v="0.32"/>
    <n v="0.188"/>
    <n v="0.192"/>
    <n v="91.903999999999996"/>
    <n v="92.096000000000004"/>
    <n v="0"/>
    <n v="489.25"/>
    <n v="0"/>
    <m/>
    <m/>
    <x v="0"/>
    <s v="EILHIC53200604G2HI"/>
    <s v="EILHICHA S.A."/>
    <x v="78"/>
    <x v="78"/>
    <s v="C.H. JAMBON"/>
    <x v="264"/>
    <s v="HI"/>
    <x v="5"/>
    <x v="37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92.096000000000004"/>
    <n v="9.2095999999999997E-2"/>
    <m/>
    <n v="2.6666666666666668E-2"/>
    <n v="1.7083333333333336E-2"/>
    <n v="0"/>
    <n v="-1.4210854715202004E-14"/>
    <n v="42"/>
    <s v="BASE DE DATOS"/>
    <m/>
  </r>
  <r>
    <s v="24"/>
    <x v="7"/>
    <s v="EILHIC"/>
    <s v="53200504"/>
    <s v="53200504"/>
    <x v="5"/>
    <s v="G1"/>
    <s v="S"/>
    <n v="0.73399999999999999"/>
    <n v="0.30599999999999999"/>
    <n v="41.01"/>
    <n v="186.30600000000001"/>
    <n v="227.316"/>
    <n v="0"/>
    <n v="743.75"/>
    <n v="0"/>
    <m/>
    <m/>
    <x v="0"/>
    <s v="EILHIC53200504G1HI"/>
    <s v="EILHICHA S.A."/>
    <x v="78"/>
    <x v="78"/>
    <s v="C.H. COLLO"/>
    <x v="263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227.316"/>
    <n v="0.22731599999999999"/>
    <m/>
    <n v="6.1166666666666668E-2"/>
    <n v="2.2416666666666668E-2"/>
    <n v="0"/>
    <n v="0"/>
    <n v="42"/>
    <s v="BASE DE DATOS"/>
    <m/>
  </r>
  <r>
    <s v="24"/>
    <x v="7"/>
    <s v="EILHIC"/>
    <s v="53200604"/>
    <s v="53200604"/>
    <x v="5"/>
    <s v="G1"/>
    <s v="S"/>
    <n v="0.85"/>
    <n v="0.30399999999999999"/>
    <n v="42.408999999999999"/>
    <n v="18.114000000000001"/>
    <n v="60.523000000000003"/>
    <n v="0"/>
    <n v="199"/>
    <n v="0"/>
    <m/>
    <m/>
    <x v="0"/>
    <s v="EILHIC53200604G1HI"/>
    <s v="EILHICHA S.A."/>
    <x v="78"/>
    <x v="78"/>
    <s v="C.H. JAMBON"/>
    <x v="264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60.523000000000003"/>
    <n v="6.0523E-2"/>
    <m/>
    <n v="7.0833333333333331E-2"/>
    <n v="2.4749999999999998E-2"/>
    <n v="0"/>
    <n v="-7.1054273576010019E-15"/>
    <n v="42"/>
    <s v="BASE DE DATOS"/>
    <m/>
  </r>
  <r>
    <s v="24"/>
    <x v="7"/>
    <s v="EILHIC"/>
    <s v="53200604"/>
    <s v="53200604"/>
    <x v="5"/>
    <s v="G2"/>
    <s v="S"/>
    <n v="0.32"/>
    <n v="0.186"/>
    <n v="7.8E-2"/>
    <n v="106.004"/>
    <n v="106.08199999999999"/>
    <n v="0"/>
    <n v="569"/>
    <n v="0"/>
    <m/>
    <m/>
    <x v="0"/>
    <s v="EILHIC53200604G2HI"/>
    <s v="EILHICHA S.A."/>
    <x v="78"/>
    <x v="78"/>
    <s v="C.H. JAMBON"/>
    <x v="264"/>
    <s v="HI"/>
    <x v="5"/>
    <x v="37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106.08199999999999"/>
    <n v="0.106082"/>
    <m/>
    <n v="2.6666666666666668E-2"/>
    <n v="1.7083333333333336E-2"/>
    <n v="0"/>
    <n v="1.4210854715202004E-14"/>
    <n v="42"/>
    <s v="BASE DE DATOS"/>
    <m/>
  </r>
  <r>
    <s v="24"/>
    <x v="7"/>
    <s v="EGEPSA"/>
    <s v="41071696"/>
    <s v="41071696"/>
    <x v="5"/>
    <s v="Grupo 1"/>
    <s v="S"/>
    <n v="0.3"/>
    <n v="0.23100000000000001"/>
    <n v="30.195"/>
    <n v="139.655"/>
    <n v="169.85"/>
    <n v="1"/>
    <n v="723"/>
    <n v="0"/>
    <m/>
    <m/>
    <x v="0"/>
    <s v="EGEPSA41071696Grupo 1HI"/>
    <s v="Emp. Gen y Comercializadora de Serv Pub de Elec. Pangoa"/>
    <x v="45"/>
    <x v="45"/>
    <s v="C. H. Pangoa"/>
    <x v="150"/>
    <s v="HI"/>
    <x v="5"/>
    <x v="16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69.85"/>
    <n v="0.16985"/>
    <m/>
    <n v="2.4999999999999998E-2"/>
    <n v="2.2000000000000002E-2"/>
    <n v="0"/>
    <n v="0"/>
    <n v="33"/>
    <s v="BASE DE DATOS"/>
    <m/>
  </r>
  <r>
    <s v="24"/>
    <x v="7"/>
    <s v="EGEPSA"/>
    <s v="41071696"/>
    <s v="41071696"/>
    <x v="5"/>
    <s v="Grupo 2"/>
    <s v="S"/>
    <n v="0.3"/>
    <n v="0.123"/>
    <n v="17.808"/>
    <n v="85.483999999999995"/>
    <n v="103.292"/>
    <n v="1"/>
    <n v="723"/>
    <n v="0"/>
    <m/>
    <m/>
    <x v="0"/>
    <s v="EGEPSA41071696Grupo 2HI"/>
    <s v="Emp. Gen y Comercializadora de Serv Pub de Elec. Pangoa"/>
    <x v="45"/>
    <x v="45"/>
    <s v="C. H. Pangoa"/>
    <x v="150"/>
    <s v="HI"/>
    <x v="5"/>
    <x v="17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03.292"/>
    <n v="0.10329199999999999"/>
    <m/>
    <n v="2.4999999999999998E-2"/>
    <n v="2.1666666666666667E-2"/>
    <n v="0"/>
    <n v="0"/>
    <n v="33"/>
    <s v="BASE DE DATOS"/>
    <m/>
  </r>
  <r>
    <s v="24"/>
    <x v="6"/>
    <s v="EGEPSA"/>
    <s v="41071696"/>
    <s v="41071696"/>
    <x v="5"/>
    <s v="Grupo 1"/>
    <s v="S"/>
    <n v="0.3"/>
    <n v="0.28000000000000003"/>
    <n v="28.484999999999999"/>
    <n v="135.55199999999999"/>
    <n v="164.03700000000001"/>
    <n v="0"/>
    <n v="724"/>
    <n v="0"/>
    <m/>
    <m/>
    <x v="0"/>
    <s v="EGEPSA41071696Grupo 1HI"/>
    <s v="Emp. Gen y Comercializadora de Serv Pub de Elec. Pangoa"/>
    <x v="45"/>
    <x v="45"/>
    <s v="C. H. Pangoa"/>
    <x v="150"/>
    <s v="HI"/>
    <x v="5"/>
    <x v="16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64.03700000000001"/>
    <n v="0.16403700000000002"/>
    <m/>
    <n v="2.4999999999999998E-2"/>
    <n v="2.2000000000000002E-2"/>
    <n v="0"/>
    <n v="-2.8421709430404007E-14"/>
    <n v="33"/>
    <s v="BASE DE DATOS"/>
    <m/>
  </r>
  <r>
    <s v="24"/>
    <x v="6"/>
    <s v="EGEPSA"/>
    <s v="41071696"/>
    <s v="41071696"/>
    <x v="5"/>
    <s v="Grupo 2"/>
    <s v="S"/>
    <n v="0.3"/>
    <n v="0.11"/>
    <n v="11.952"/>
    <n v="58.578000000000003"/>
    <n v="70.53"/>
    <n v="0"/>
    <n v="599"/>
    <n v="0"/>
    <m/>
    <m/>
    <x v="0"/>
    <s v="EGEPSA41071696Grupo 2HI"/>
    <s v="Emp. Gen y Comercializadora de Serv Pub de Elec. Pangoa"/>
    <x v="45"/>
    <x v="45"/>
    <s v="C. H. Pangoa"/>
    <x v="150"/>
    <s v="HI"/>
    <x v="5"/>
    <x v="17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70.53"/>
    <n v="7.0529999999999995E-2"/>
    <m/>
    <n v="2.4999999999999998E-2"/>
    <n v="2.1666666666666667E-2"/>
    <n v="0"/>
    <n v="0"/>
    <n v="33"/>
    <s v="BASE DE DATOS"/>
    <m/>
  </r>
  <r>
    <s v="24"/>
    <x v="7"/>
    <s v="ENEDIS"/>
    <s v="15004693"/>
    <s v="15004693"/>
    <x v="5"/>
    <s v="FRANCIS N║ 1"/>
    <s v="S"/>
    <n v="0.14000000000000001"/>
    <n v="0.14000000000000001"/>
    <n v="9.359"/>
    <n v="31.806000000000001"/>
    <n v="41.164999999999999"/>
    <n v="0"/>
    <n v="743.3"/>
    <n v="0"/>
    <m/>
    <m/>
    <x v="0"/>
    <s v="ENEDIS15004693FRANCIS N║ 1HI"/>
    <s v="ENEL Distribución Perú S.A.A."/>
    <x v="8"/>
    <x v="8"/>
    <s v="C.H. Acos"/>
    <x v="157"/>
    <s v="HI"/>
    <x v="5"/>
    <x v="274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41.164999999999999"/>
    <n v="4.1165E-2"/>
    <m/>
    <s v="-"/>
    <s v="-"/>
    <n v="0"/>
    <n v="0"/>
    <n v="45"/>
    <s v="BASE DE DATOS"/>
    <m/>
  </r>
  <r>
    <s v="24"/>
    <x v="7"/>
    <s v="ENEDIS"/>
    <s v="15004693"/>
    <s v="15004693"/>
    <x v="5"/>
    <s v="FRANCIS N║ 2"/>
    <s v="S"/>
    <n v="0.14000000000000001"/>
    <n v="0.14000000000000001"/>
    <n v="12.398999999999999"/>
    <n v="52.118000000000002"/>
    <n v="64.516000000000005"/>
    <n v="0"/>
    <n v="723.3"/>
    <n v="0"/>
    <m/>
    <m/>
    <x v="0"/>
    <s v="ENEDIS15004693FRANCIS N║ 2HI"/>
    <s v="ENEL Distribución Perú S.A.A."/>
    <x v="8"/>
    <x v="8"/>
    <s v="C.H. Acos"/>
    <x v="157"/>
    <s v="HI"/>
    <x v="5"/>
    <x v="275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64.516000000000005"/>
    <n v="6.4516000000000004E-2"/>
    <m/>
    <s v="-"/>
    <s v="-"/>
    <n v="0"/>
    <n v="9.9999999999056399E-4"/>
    <n v="45"/>
    <s v="BASE DE DATOS"/>
    <m/>
  </r>
  <r>
    <s v="24"/>
    <x v="7"/>
    <s v="ENEDIS"/>
    <s v="15004893"/>
    <s v="15004893"/>
    <x v="5"/>
    <s v="FRANCIS 3"/>
    <s v="S"/>
    <n v="7.4999999999999997E-2"/>
    <n v="7.4999999999999997E-2"/>
    <n v="5.5620000000000003"/>
    <n v="18.521999999999998"/>
    <n v="24.084"/>
    <n v="0"/>
    <n v="738.15"/>
    <n v="0"/>
    <m/>
    <m/>
    <x v="0"/>
    <s v="ENEDIS15004893FRANCIS 3HI"/>
    <s v="ENEL Distribución Perú S.A.A."/>
    <x v="8"/>
    <x v="8"/>
    <s v="C.H. Ravira-Pacaraos"/>
    <x v="158"/>
    <s v="HI"/>
    <x v="5"/>
    <x v="276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24.084"/>
    <n v="2.4084000000000001E-2"/>
    <m/>
    <s v="-"/>
    <s v="-"/>
    <n v="0"/>
    <n v="0"/>
    <n v="45"/>
    <s v="BASE DE DATOS"/>
    <m/>
  </r>
  <r>
    <s v="24"/>
    <x v="7"/>
    <s v="ENEDIS"/>
    <s v="15004893"/>
    <s v="15004893"/>
    <x v="5"/>
    <s v="FRANCIS 4"/>
    <s v="S"/>
    <n v="7.4999999999999997E-2"/>
    <n v="7.4999999999999997E-2"/>
    <n v="4.17"/>
    <n v="14.179"/>
    <n v="18.349"/>
    <n v="0"/>
    <n v="739"/>
    <n v="0"/>
    <m/>
    <m/>
    <x v="0"/>
    <s v="ENEDIS15004893FRANCIS 4HI"/>
    <s v="ENEL Distribución Perú S.A.A."/>
    <x v="8"/>
    <x v="8"/>
    <s v="C.H. Ravira-Pacaraos"/>
    <x v="158"/>
    <s v="HI"/>
    <x v="5"/>
    <x v="277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18.349"/>
    <n v="1.8349000000000001E-2"/>
    <m/>
    <s v="-"/>
    <s v="-"/>
    <n v="0"/>
    <n v="0"/>
    <n v="45"/>
    <s v="BASE DE DATOS"/>
    <m/>
  </r>
  <r>
    <s v="24"/>
    <x v="7"/>
    <s v="ENEDIS"/>
    <s v="51000495"/>
    <s v="51000495"/>
    <x v="5"/>
    <s v="Turgo N║ 1"/>
    <s v="S"/>
    <n v="0.25"/>
    <n v="0.25"/>
    <n v="0"/>
    <n v="83.328999999999994"/>
    <n v="83.328999999999994"/>
    <n v="0"/>
    <n v="359"/>
    <n v="0"/>
    <m/>
    <m/>
    <x v="0"/>
    <s v="ENEDIS51000495Turgo N║ 1HI"/>
    <s v="ENEL Distribución Perú S.A.A."/>
    <x v="8"/>
    <x v="8"/>
    <s v="C. H. NAVA"/>
    <x v="159"/>
    <s v="HI"/>
    <x v="5"/>
    <x v="278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83.328999999999994"/>
    <n v="8.3329E-2"/>
    <m/>
    <s v="-"/>
    <s v="-"/>
    <n v="0"/>
    <n v="0"/>
    <n v="45"/>
    <s v="BASE DE DATOS"/>
    <m/>
  </r>
  <r>
    <s v="24"/>
    <x v="7"/>
    <s v="ENEDIS"/>
    <s v="51000495"/>
    <s v="51000495"/>
    <x v="5"/>
    <s v="Turgo N║ 2"/>
    <s v="S"/>
    <n v="0.27700000000000002"/>
    <n v="0.25"/>
    <n v="7.2969999999999997"/>
    <n v="21.547000000000001"/>
    <n v="28.844000000000001"/>
    <n v="0"/>
    <n v="733.15"/>
    <n v="0"/>
    <m/>
    <m/>
    <x v="0"/>
    <s v="ENEDIS51000495Turgo N║ 2HI"/>
    <s v="ENEL Distribución Perú S.A.A."/>
    <x v="8"/>
    <x v="8"/>
    <s v="C. H. NAVA"/>
    <x v="159"/>
    <s v="HI"/>
    <x v="5"/>
    <x v="279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28.844000000000001"/>
    <n v="2.8844000000000002E-2"/>
    <m/>
    <s v="-"/>
    <s v="-"/>
    <n v="0"/>
    <n v="0"/>
    <n v="45"/>
    <s v="BASE DE DATOS"/>
    <m/>
  </r>
  <r>
    <s v="24"/>
    <x v="7"/>
    <s v="ENEDIS"/>
    <s v="15004393"/>
    <s v="15004393"/>
    <x v="5"/>
    <s v="PELTON N║ 1"/>
    <s v="S"/>
    <n v="0.5"/>
    <n v="0.45"/>
    <n v="1.133"/>
    <n v="5.9870000000000001"/>
    <n v="7.12"/>
    <n v="0"/>
    <n v="79"/>
    <n v="0"/>
    <m/>
    <m/>
    <x v="0"/>
    <s v="ENEDIS15004393PELTON N║ 1HI"/>
    <s v="ENEL Distribución Perú S.A.A."/>
    <x v="8"/>
    <x v="8"/>
    <s v="C.H. Canta"/>
    <x v="160"/>
    <s v="HI"/>
    <x v="5"/>
    <x v="280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7.12"/>
    <n v="7.1200000000000005E-3"/>
    <m/>
    <s v="-"/>
    <s v="-"/>
    <n v="0"/>
    <n v="0"/>
    <n v="45"/>
    <s v="BASE DE DATOS"/>
    <m/>
  </r>
  <r>
    <s v="24"/>
    <x v="7"/>
    <s v="ENEDIS"/>
    <s v="15004393"/>
    <s v="15004393"/>
    <x v="5"/>
    <s v="PELTON N║ 2"/>
    <s v="S"/>
    <n v="0.5"/>
    <n v="0.45"/>
    <n v="40.040999999999997"/>
    <n v="143.018"/>
    <n v="183.059"/>
    <n v="0"/>
    <n v="744"/>
    <n v="0"/>
    <m/>
    <m/>
    <x v="0"/>
    <s v="ENEDIS15004393PELTON N║ 2HI"/>
    <s v="ENEL Distribución Perú S.A.A."/>
    <x v="8"/>
    <x v="8"/>
    <s v="C.H. Canta"/>
    <x v="160"/>
    <s v="HI"/>
    <x v="5"/>
    <x v="281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183.059"/>
    <n v="0.183059"/>
    <m/>
    <s v="-"/>
    <s v="-"/>
    <n v="0"/>
    <n v="0"/>
    <n v="45"/>
    <s v="BASE DE DATOS"/>
    <m/>
  </r>
  <r>
    <s v="24"/>
    <x v="6"/>
    <s v="PLUZEP"/>
    <s v="15004693"/>
    <s v="15004693"/>
    <x v="5"/>
    <s v="FRANCIS N║ 1"/>
    <s v="S"/>
    <n v="0.14000000000000001"/>
    <n v="0.14000000000000001"/>
    <n v="7.7619999999999996"/>
    <n v="24.73"/>
    <n v="32.491999999999997"/>
    <n v="0"/>
    <n v="742.15"/>
    <n v="0"/>
    <m/>
    <m/>
    <x v="0"/>
    <s v="PLUZEP15004693FRANCIS N║ 1HI"/>
    <s v="Pluz Energía Perú S.A.A."/>
    <x v="35"/>
    <x v="35"/>
    <s v="C.H. Acos"/>
    <x v="157"/>
    <s v="HI"/>
    <x v="5"/>
    <x v="274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32.491999999999997"/>
    <n v="3.2492E-2"/>
    <m/>
    <n v="2.8000000000000004E-2"/>
    <n v="2.8000000000000004E-2"/>
    <n v="0"/>
    <n v="0"/>
    <n v="80"/>
    <s v="BASE DE DATOS"/>
    <m/>
  </r>
  <r>
    <s v="24"/>
    <x v="6"/>
    <s v="PLUZEP"/>
    <s v="15004693"/>
    <s v="15004693"/>
    <x v="5"/>
    <s v="FRANCIS N║ 2"/>
    <s v="S"/>
    <n v="0.14000000000000001"/>
    <n v="0.14000000000000001"/>
    <n v="12.836"/>
    <n v="51.914999999999999"/>
    <n v="64.751000000000005"/>
    <n v="0"/>
    <n v="741.3"/>
    <n v="0"/>
    <m/>
    <m/>
    <x v="0"/>
    <s v="PLUZEP15004693FRANCIS N║ 2HI"/>
    <s v="Pluz Energía Perú S.A.A."/>
    <x v="35"/>
    <x v="35"/>
    <s v="C.H. Acos"/>
    <x v="157"/>
    <s v="HI"/>
    <x v="5"/>
    <x v="275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64.751000000000005"/>
    <n v="6.4751000000000003E-2"/>
    <m/>
    <n v="2.8000000000000004E-2"/>
    <n v="2.8000000000000004E-2"/>
    <n v="0"/>
    <n v="0"/>
    <n v="80"/>
    <s v="BASE DE DATOS"/>
    <m/>
  </r>
  <r>
    <s v="24"/>
    <x v="6"/>
    <s v="PLUZEP"/>
    <s v="15004893"/>
    <s v="15004893"/>
    <x v="5"/>
    <s v="FRANCIS 3"/>
    <s v="S"/>
    <n v="7.4999999999999997E-2"/>
    <n v="7.4999999999999997E-2"/>
    <n v="5.3559999999999999"/>
    <n v="18.073"/>
    <n v="23.428999999999998"/>
    <n v="0"/>
    <n v="744"/>
    <n v="0"/>
    <m/>
    <m/>
    <x v="0"/>
    <s v="PLUZEP15004893FRANCIS 3HI"/>
    <s v="Pluz Energía Perú S.A.A."/>
    <x v="35"/>
    <x v="35"/>
    <s v="C.H. Ravira-Pacaraos"/>
    <x v="158"/>
    <s v="HI"/>
    <x v="5"/>
    <x v="276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23.428999999999998"/>
    <n v="2.3428999999999998E-2"/>
    <m/>
    <n v="1.4999999999999999E-2"/>
    <n v="1.4999999999999999E-2"/>
    <n v="0"/>
    <n v="3.5527136788005009E-15"/>
    <n v="80"/>
    <s v="BASE DE DATOS"/>
    <m/>
  </r>
  <r>
    <s v="24"/>
    <x v="6"/>
    <s v="PLUZEP"/>
    <s v="15004893"/>
    <s v="15004893"/>
    <x v="5"/>
    <s v="FRANCIS 4"/>
    <s v="S"/>
    <n v="7.4999999999999997E-2"/>
    <n v="7.4999999999999997E-2"/>
    <n v="4.7489999999999997"/>
    <n v="15.079000000000001"/>
    <n v="19.827999999999999"/>
    <n v="0"/>
    <n v="744"/>
    <n v="0"/>
    <m/>
    <m/>
    <x v="0"/>
    <s v="PLUZEP15004893FRANCIS 4HI"/>
    <s v="Pluz Energía Perú S.A.A."/>
    <x v="35"/>
    <x v="35"/>
    <s v="C.H. Ravira-Pacaraos"/>
    <x v="158"/>
    <s v="HI"/>
    <x v="5"/>
    <x v="277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19.827999999999999"/>
    <n v="1.9827999999999998E-2"/>
    <m/>
    <n v="1.4999999999999999E-2"/>
    <n v="1.4999999999999999E-2"/>
    <n v="0"/>
    <n v="0"/>
    <n v="80"/>
    <s v="BASE DE DATOS"/>
    <m/>
  </r>
  <r>
    <s v="24"/>
    <x v="6"/>
    <s v="PLUZEP"/>
    <s v="51000495"/>
    <s v="51000495"/>
    <x v="5"/>
    <s v="Turgo N║ 1"/>
    <s v="S"/>
    <n v="0.25"/>
    <n v="0.25"/>
    <n v="0"/>
    <n v="71.831000000000003"/>
    <n v="71.831000000000003"/>
    <n v="0"/>
    <n v="311.45"/>
    <n v="0"/>
    <m/>
    <m/>
    <x v="0"/>
    <s v="PLUZEP51000495Turgo N║ 1HI"/>
    <s v="Pluz Energía Perú S.A.A."/>
    <x v="35"/>
    <x v="35"/>
    <s v="C. H. NAVA"/>
    <x v="159"/>
    <s v="HI"/>
    <x v="5"/>
    <x v="360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71.831000000000003"/>
    <n v="7.1831000000000006E-2"/>
    <m/>
    <n v="0.05"/>
    <n v="0.05"/>
    <n v="0"/>
    <n v="0"/>
    <n v="80"/>
    <s v="BASE DE DATOS"/>
    <m/>
  </r>
  <r>
    <s v="24"/>
    <x v="6"/>
    <s v="PLUZEP"/>
    <s v="51000495"/>
    <s v="51000495"/>
    <x v="5"/>
    <s v="Turgo N║ 2"/>
    <s v="S"/>
    <n v="0.27700000000000002"/>
    <n v="0.25"/>
    <n v="7.1829999999999998"/>
    <n v="21.062999999999999"/>
    <n v="28.245999999999999"/>
    <n v="0"/>
    <n v="743"/>
    <n v="0"/>
    <m/>
    <m/>
    <x v="0"/>
    <s v="PLUZEP51000495Turgo N║ 2HI"/>
    <s v="Pluz Energía Perú S.A.A."/>
    <x v="35"/>
    <x v="35"/>
    <s v="C. H. NAVA"/>
    <x v="159"/>
    <s v="HI"/>
    <x v="5"/>
    <x v="361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28.245999999999999"/>
    <n v="2.8246E-2"/>
    <m/>
    <n v="5.5400000000000005E-2"/>
    <n v="0.05"/>
    <n v="0"/>
    <n v="0"/>
    <n v="80"/>
    <s v="BASE DE DATOS"/>
    <m/>
  </r>
  <r>
    <s v="24"/>
    <x v="6"/>
    <s v="PLUZEP"/>
    <s v="15004393"/>
    <s v="15004393"/>
    <x v="5"/>
    <s v="PELTON N║ 1"/>
    <s v="S"/>
    <n v="0.5"/>
    <n v="0.45"/>
    <n v="0"/>
    <n v="0"/>
    <n v="0"/>
    <n v="0"/>
    <n v="0"/>
    <n v="0"/>
    <m/>
    <m/>
    <x v="0"/>
    <s v="PLUZEP15004393PELTON N║ 1HI"/>
    <s v="Pluz Energía Perú S.A.A."/>
    <x v="35"/>
    <x v="35"/>
    <s v="C.H. Canta"/>
    <x v="160"/>
    <s v="HI"/>
    <x v="5"/>
    <x v="362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0"/>
    <n v="0"/>
    <m/>
    <n v="0.1"/>
    <n v="0.09"/>
    <n v="0"/>
    <n v="0"/>
    <n v="80"/>
    <s v="BASE DE DATOS"/>
    <m/>
  </r>
  <r>
    <s v="24"/>
    <x v="6"/>
    <s v="PLUZEP"/>
    <s v="15004393"/>
    <s v="15004393"/>
    <x v="5"/>
    <s v="PELTON N║ 2"/>
    <s v="S"/>
    <n v="0.5"/>
    <n v="0.45"/>
    <n v="40.179000000000002"/>
    <n v="140.72800000000001"/>
    <n v="180.90700000000001"/>
    <n v="0"/>
    <n v="744"/>
    <n v="0"/>
    <m/>
    <m/>
    <x v="0"/>
    <s v="PLUZEP15004393PELTON N║ 2HI"/>
    <s v="Pluz Energía Perú S.A.A."/>
    <x v="35"/>
    <x v="35"/>
    <s v="C.H. Canta"/>
    <x v="160"/>
    <s v="HI"/>
    <x v="5"/>
    <x v="363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180.90700000000001"/>
    <n v="0.18090700000000001"/>
    <m/>
    <n v="0.1"/>
    <n v="0.09"/>
    <n v="0"/>
    <n v="0"/>
    <n v="80"/>
    <s v="BASE DE DATOS"/>
    <m/>
  </r>
  <r>
    <s v="24"/>
    <x v="7"/>
    <s v="HYPATA"/>
    <s v="1258596"/>
    <s v="1258596"/>
    <x v="5"/>
    <s v="Grupo 1"/>
    <s v="N"/>
    <n v="1"/>
    <n v="0"/>
    <n v="0"/>
    <n v="0"/>
    <n v="0"/>
    <n v="0"/>
    <n v="0"/>
    <n v="0"/>
    <m/>
    <m/>
    <x v="0"/>
    <s v="HYPATA1258596Grupo 1HI"/>
    <s v="Hidro Pátapo S.A.C."/>
    <x v="46"/>
    <x v="46"/>
    <s v="C.H Patapo"/>
    <x v="151"/>
    <s v="HI"/>
    <x v="5"/>
    <x v="36"/>
    <x v="2"/>
    <s v="Instalado"/>
    <s v="Operativo"/>
    <s v="Generadora"/>
    <x v="0"/>
    <x v="0"/>
    <x v="1"/>
    <x v="0"/>
    <s v="Privado"/>
    <s v="LAMBAYEQUE"/>
    <s v="LAMBAYEQUE"/>
    <s v="CHICLAYO"/>
    <s v="PATAPO"/>
    <n v="0"/>
    <x v="8"/>
    <n v="0"/>
    <x v="0"/>
    <x v="0"/>
    <x v="0"/>
    <s v="MWh"/>
    <n v="0"/>
    <n v="0"/>
    <m/>
    <n v="8.3333333333333329E-2"/>
    <n v="0"/>
    <n v="0"/>
    <n v="0"/>
    <n v="63"/>
    <s v="BASE DE DATOS"/>
    <m/>
  </r>
  <r>
    <s v="24"/>
    <x v="6"/>
    <s v="HYPATA"/>
    <s v="1258596"/>
    <s v="1258596"/>
    <x v="5"/>
    <s v="Grupo 1"/>
    <s v="N"/>
    <n v="1"/>
    <n v="0"/>
    <n v="0"/>
    <n v="0"/>
    <n v="0"/>
    <n v="0"/>
    <n v="0"/>
    <n v="0"/>
    <m/>
    <m/>
    <x v="0"/>
    <s v="HYPATA1258596Grupo 1HI"/>
    <s v="Hidro Pátapo S.A.C."/>
    <x v="46"/>
    <x v="46"/>
    <s v="C.H Patapo"/>
    <x v="151"/>
    <s v="HI"/>
    <x v="5"/>
    <x v="36"/>
    <x v="2"/>
    <s v="Instalado"/>
    <s v="Operativo"/>
    <s v="Generadora"/>
    <x v="0"/>
    <x v="0"/>
    <x v="1"/>
    <x v="0"/>
    <s v="Privado"/>
    <s v="LAMBAYEQUE"/>
    <s v="LAMBAYEQUE"/>
    <s v="CHICLAYO"/>
    <s v="PATAPO"/>
    <n v="0"/>
    <x v="8"/>
    <n v="0"/>
    <x v="0"/>
    <x v="0"/>
    <x v="0"/>
    <s v="MWh"/>
    <n v="0"/>
    <n v="0"/>
    <m/>
    <n v="8.3333333333333329E-2"/>
    <n v="0"/>
    <n v="0"/>
    <n v="0"/>
    <n v="63"/>
    <s v="BASE DE DATOS"/>
    <m/>
  </r>
  <r>
    <s v="24"/>
    <x v="7"/>
    <s v="SINERS"/>
    <s v="11048994"/>
    <s v="11048994"/>
    <x v="5"/>
    <s v="G-1"/>
    <s v="S"/>
    <n v="6.3"/>
    <n v="6.3"/>
    <n v="445"/>
    <n v="2059"/>
    <n v="2504"/>
    <n v="0"/>
    <n v="682.43"/>
    <n v="61.57"/>
    <m/>
    <m/>
    <x v="0"/>
    <s v="SINERS11048994G-1HI"/>
    <s v="Sindicato Energ‚tico S.A."/>
    <x v="47"/>
    <x v="47"/>
    <s v="C.H.CURUMUY"/>
    <x v="152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2504"/>
    <n v="2.504"/>
    <m/>
    <n v="0.52500000000000002"/>
    <n v="0.52500000000000002"/>
    <n v="0"/>
    <n v="0"/>
    <n v="86"/>
    <s v="BASE DE DATOS"/>
    <m/>
  </r>
  <r>
    <s v="24"/>
    <x v="7"/>
    <s v="SINERS"/>
    <s v="11048994"/>
    <s v="11048994"/>
    <x v="5"/>
    <s v="G-2"/>
    <s v="S"/>
    <n v="6.3"/>
    <n v="6.3"/>
    <n v="83"/>
    <n v="381"/>
    <n v="464"/>
    <n v="0"/>
    <n v="97.9"/>
    <n v="646.1"/>
    <m/>
    <m/>
    <x v="0"/>
    <s v="SINERS11048994G-2HI"/>
    <s v="Sindicato Energ‚tico S.A."/>
    <x v="47"/>
    <x v="47"/>
    <s v="C.H.CURUMUY"/>
    <x v="152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464"/>
    <n v="0.46400000000000002"/>
    <m/>
    <n v="0.52500000000000002"/>
    <n v="0.52500000000000002"/>
    <n v="0"/>
    <n v="0"/>
    <n v="86"/>
    <s v="BASE DE DATOS"/>
    <m/>
  </r>
  <r>
    <s v="24"/>
    <x v="7"/>
    <s v="SINERS"/>
    <s v="11048995"/>
    <s v="11048995"/>
    <x v="5"/>
    <s v="G-1"/>
    <s v="S"/>
    <n v="8.1999999999999993"/>
    <n v="8"/>
    <n v="868"/>
    <n v="1607.54"/>
    <n v="2475.54"/>
    <n v="10.72"/>
    <n v="407.77"/>
    <n v="325.52"/>
    <m/>
    <m/>
    <x v="0"/>
    <s v="SINERS11048995G-1HI"/>
    <s v="Sindicato Energ‚tico S.A."/>
    <x v="47"/>
    <x v="47"/>
    <s v="C.H. POECHOS I"/>
    <x v="153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2475.54"/>
    <n v="2.4755400000000001"/>
    <m/>
    <n v="0.68333333333333324"/>
    <n v="0.66666666666666663"/>
    <n v="0"/>
    <n v="0"/>
    <n v="86"/>
    <s v="BASE DE DATOS"/>
    <m/>
  </r>
  <r>
    <s v="24"/>
    <x v="7"/>
    <s v="SINERS"/>
    <s v="11048995"/>
    <s v="11048995"/>
    <x v="5"/>
    <s v="G-2"/>
    <s v="S"/>
    <n v="8.1999999999999993"/>
    <n v="8"/>
    <n v="834.33"/>
    <n v="1620.72"/>
    <n v="2455.0500000000002"/>
    <n v="0"/>
    <n v="456.35"/>
    <n v="287.64999999999998"/>
    <m/>
    <m/>
    <x v="0"/>
    <s v="SINERS11048995G-2HI"/>
    <s v="Sindicato Energ‚tico S.A."/>
    <x v="47"/>
    <x v="47"/>
    <s v="C.H. POECHOS I"/>
    <x v="153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2455.0500000000002"/>
    <n v="2.4550500000000004"/>
    <m/>
    <n v="0.68333333333333324"/>
    <n v="0.66666666666666663"/>
    <n v="0"/>
    <n v="0"/>
    <n v="86"/>
    <s v="BASE DE DATOS"/>
    <m/>
  </r>
  <r>
    <s v="24"/>
    <x v="7"/>
    <s v="SINERS"/>
    <s v="11048996"/>
    <s v="11048996"/>
    <x v="5"/>
    <s v="G-1"/>
    <s v="S"/>
    <n v="5.0999999999999996"/>
    <n v="5"/>
    <n v="391"/>
    <n v="1893"/>
    <n v="2284"/>
    <n v="0"/>
    <n v="727.9"/>
    <n v="16.100000000000001"/>
    <m/>
    <m/>
    <x v="0"/>
    <s v="SINERS11048996G-1HI"/>
    <s v="Sindicato Energ‚tico S.A."/>
    <x v="47"/>
    <x v="47"/>
    <s v="C.H. POECHOS II"/>
    <x v="154"/>
    <s v="HI"/>
    <x v="5"/>
    <x v="28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2284"/>
    <n v="2.2839999999999998"/>
    <m/>
    <n v="0.42499999999999999"/>
    <n v="0.41666666666666669"/>
    <n v="0"/>
    <n v="0"/>
    <n v="86"/>
    <s v="BASE DE DATOS"/>
    <m/>
  </r>
  <r>
    <s v="24"/>
    <x v="7"/>
    <s v="SINERS"/>
    <s v="11048996"/>
    <s v="11048996"/>
    <x v="5"/>
    <s v="G-2"/>
    <s v="S"/>
    <n v="5.0999999999999996"/>
    <n v="5"/>
    <n v="402"/>
    <n v="1956"/>
    <n v="2358"/>
    <n v="0"/>
    <n v="728.53"/>
    <n v="15.47"/>
    <m/>
    <m/>
    <x v="0"/>
    <s v="SINERS11048996G-2HI"/>
    <s v="Sindicato Energ‚tico S.A."/>
    <x v="47"/>
    <x v="47"/>
    <s v="C.H. POECHOS II"/>
    <x v="154"/>
    <s v="HI"/>
    <x v="5"/>
    <x v="29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2358"/>
    <n v="2.3580000000000001"/>
    <m/>
    <n v="0.42499999999999999"/>
    <n v="0.41666666666666669"/>
    <n v="0"/>
    <n v="0"/>
    <n v="86"/>
    <s v="BASE DE DATOS"/>
    <m/>
  </r>
  <r>
    <s v="24"/>
    <x v="7"/>
    <s v="SINERS"/>
    <s v="11048997"/>
    <s v="11048997"/>
    <x v="5"/>
    <s v="G-1"/>
    <s v="S"/>
    <n v="10"/>
    <n v="10"/>
    <n v="1450.7049999999999"/>
    <n v="5223.3239999999996"/>
    <n v="6674.0290000000005"/>
    <n v="0"/>
    <n v="744"/>
    <n v="0"/>
    <m/>
    <m/>
    <x v="0"/>
    <s v="SINERS11048997G-1HI"/>
    <s v="Sindicato Energ‚tico S.A."/>
    <x v="47"/>
    <x v="47"/>
    <s v="C.H.CHANCAY"/>
    <x v="155"/>
    <s v="HI"/>
    <x v="5"/>
    <x v="28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6674.0290000000005"/>
    <n v="6.6740290000000009"/>
    <m/>
    <n v="0.83333333333333337"/>
    <n v="0.83333333333333337"/>
    <n v="0"/>
    <n v="-9.0949470177292824E-13"/>
    <n v="86"/>
    <s v="BASE DE DATOS"/>
    <m/>
  </r>
  <r>
    <s v="24"/>
    <x v="7"/>
    <s v="SINERS"/>
    <s v="11048997"/>
    <s v="11048997"/>
    <x v="5"/>
    <s v="G-2"/>
    <s v="S"/>
    <n v="10"/>
    <n v="10"/>
    <n v="1469.5239999999999"/>
    <n v="5285.2150000000001"/>
    <n v="6754.7389999999996"/>
    <n v="0"/>
    <n v="744"/>
    <n v="0"/>
    <m/>
    <m/>
    <x v="0"/>
    <s v="SINERS11048997G-2HI"/>
    <s v="Sindicato Energ‚tico S.A."/>
    <x v="47"/>
    <x v="47"/>
    <s v="C.H.CHANCAY"/>
    <x v="155"/>
    <s v="HI"/>
    <x v="5"/>
    <x v="29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6754.7389999999996"/>
    <n v="6.7547389999999998"/>
    <m/>
    <n v="0.83333333333333337"/>
    <n v="0.83333333333333337"/>
    <n v="0"/>
    <n v="0"/>
    <n v="86"/>
    <s v="BASE DE DATOS"/>
    <m/>
  </r>
  <r>
    <s v="24"/>
    <x v="6"/>
    <s v="SINERS"/>
    <s v="11048994"/>
    <s v="11048994"/>
    <x v="5"/>
    <s v="G-1"/>
    <s v="S"/>
    <n v="6.3"/>
    <n v="6.3"/>
    <n v="263"/>
    <n v="1071"/>
    <n v="1334"/>
    <n v="0"/>
    <n v="355.6"/>
    <n v="0"/>
    <m/>
    <m/>
    <x v="0"/>
    <s v="SINERS11048994G-1HI"/>
    <s v="Sindicato Energ‚tico S.A."/>
    <x v="47"/>
    <x v="47"/>
    <s v="C.H.CURUMUY"/>
    <x v="152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1334"/>
    <n v="1.3340000000000001"/>
    <m/>
    <n v="0.52500000000000002"/>
    <n v="0.52500000000000002"/>
    <n v="0"/>
    <n v="0"/>
    <n v="86"/>
    <s v="BASE DE DATOS"/>
    <m/>
  </r>
  <r>
    <s v="24"/>
    <x v="6"/>
    <s v="SINERS"/>
    <s v="11048994"/>
    <s v="11048994"/>
    <x v="5"/>
    <s v="G-2"/>
    <s v="S"/>
    <n v="6.3"/>
    <n v="6.3"/>
    <n v="324"/>
    <n v="1589"/>
    <n v="1913"/>
    <n v="0"/>
    <n v="468.9"/>
    <n v="0"/>
    <m/>
    <m/>
    <x v="0"/>
    <s v="SINERS11048994G-2HI"/>
    <s v="Sindicato Energ‚tico S.A."/>
    <x v="47"/>
    <x v="47"/>
    <s v="C.H.CURUMUY"/>
    <x v="152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1913"/>
    <n v="1.913"/>
    <m/>
    <n v="0.52500000000000002"/>
    <n v="0.52500000000000002"/>
    <n v="0"/>
    <n v="0"/>
    <n v="86"/>
    <s v="BASE DE DATOS"/>
    <m/>
  </r>
  <r>
    <s v="24"/>
    <x v="6"/>
    <s v="SINERS"/>
    <s v="11048995"/>
    <s v="11048995"/>
    <x v="5"/>
    <s v="G-1"/>
    <s v="S"/>
    <n v="8.1999999999999993"/>
    <n v="8"/>
    <n v="808.3"/>
    <n v="1233.8399999999999"/>
    <n v="2042.14"/>
    <n v="47.97"/>
    <n v="359.97"/>
    <n v="0"/>
    <m/>
    <m/>
    <x v="0"/>
    <s v="SINERS11048995G-1HI"/>
    <s v="Sindicato Energ‚tico S.A."/>
    <x v="47"/>
    <x v="47"/>
    <s v="C.H. POECHOS I"/>
    <x v="153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2042.14"/>
    <n v="2.0421400000000003"/>
    <m/>
    <n v="0.68333333333333324"/>
    <n v="0.66666666666666663"/>
    <n v="0"/>
    <n v="-2.2737367544323206E-13"/>
    <n v="86"/>
    <s v="BASE DE DATOS"/>
    <m/>
  </r>
  <r>
    <s v="24"/>
    <x v="6"/>
    <s v="SINERS"/>
    <s v="11048995"/>
    <s v="11048995"/>
    <x v="5"/>
    <s v="G-2"/>
    <s v="S"/>
    <n v="8.1999999999999993"/>
    <n v="8"/>
    <n v="906.9"/>
    <n v="1644.76"/>
    <n v="2551.66"/>
    <n v="47.97"/>
    <n v="389.15"/>
    <n v="0"/>
    <m/>
    <m/>
    <x v="0"/>
    <s v="SINERS11048995G-2HI"/>
    <s v="Sindicato Energ‚tico S.A."/>
    <x v="47"/>
    <x v="47"/>
    <s v="C.H. POECHOS I"/>
    <x v="153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2551.66"/>
    <n v="2.55166"/>
    <m/>
    <n v="0.68333333333333324"/>
    <n v="0.66666666666666663"/>
    <n v="0"/>
    <n v="0"/>
    <n v="86"/>
    <s v="BASE DE DATOS"/>
    <m/>
  </r>
  <r>
    <s v="24"/>
    <x v="6"/>
    <s v="SINERS"/>
    <s v="11048996"/>
    <s v="11048996"/>
    <x v="5"/>
    <s v="G-1"/>
    <s v="S"/>
    <n v="5.0999999999999996"/>
    <n v="5"/>
    <n v="373"/>
    <n v="1665"/>
    <n v="2038"/>
    <n v="0"/>
    <n v="700"/>
    <n v="0"/>
    <m/>
    <m/>
    <x v="0"/>
    <s v="SINERS11048996G-1HI"/>
    <s v="Sindicato Energ‚tico S.A."/>
    <x v="47"/>
    <x v="47"/>
    <s v="C.H. POECHOS II"/>
    <x v="154"/>
    <s v="HI"/>
    <x v="5"/>
    <x v="28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2038"/>
    <n v="2.0379999999999998"/>
    <m/>
    <n v="0.42499999999999999"/>
    <n v="0.41666666666666669"/>
    <n v="0"/>
    <n v="0"/>
    <n v="86"/>
    <s v="BASE DE DATOS"/>
    <m/>
  </r>
  <r>
    <s v="24"/>
    <x v="6"/>
    <s v="SINERS"/>
    <s v="11048996"/>
    <s v="11048996"/>
    <x v="5"/>
    <s v="G-2"/>
    <s v="S"/>
    <n v="5.0999999999999996"/>
    <n v="5"/>
    <n v="479"/>
    <n v="1724"/>
    <n v="2203"/>
    <n v="0"/>
    <n v="700"/>
    <n v="0"/>
    <m/>
    <m/>
    <x v="0"/>
    <s v="SINERS11048996G-2HI"/>
    <s v="Sindicato Energ‚tico S.A."/>
    <x v="47"/>
    <x v="47"/>
    <s v="C.H. POECHOS II"/>
    <x v="154"/>
    <s v="HI"/>
    <x v="5"/>
    <x v="29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2203"/>
    <n v="2.2029999999999998"/>
    <m/>
    <n v="0.42499999999999999"/>
    <n v="0.41666666666666669"/>
    <n v="0"/>
    <n v="0"/>
    <n v="86"/>
    <s v="BASE DE DATOS"/>
    <m/>
  </r>
  <r>
    <s v="24"/>
    <x v="6"/>
    <s v="SINERS"/>
    <s v="11048997"/>
    <s v="11048997"/>
    <x v="5"/>
    <s v="G-1"/>
    <s v="S"/>
    <n v="10"/>
    <n v="10"/>
    <n v="1286.6479999999999"/>
    <n v="4658.4679999999998"/>
    <n v="5945.116"/>
    <n v="0"/>
    <n v="700"/>
    <n v="0"/>
    <m/>
    <m/>
    <x v="0"/>
    <s v="SINERS11048997G-1HI"/>
    <s v="Sindicato Energ‚tico S.A."/>
    <x v="47"/>
    <x v="47"/>
    <s v="C.H.CHANCAY"/>
    <x v="155"/>
    <s v="HI"/>
    <x v="5"/>
    <x v="28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5945.116"/>
    <n v="5.9451159999999996"/>
    <m/>
    <n v="0.83333333333333337"/>
    <n v="0.83333333333333337"/>
    <n v="0"/>
    <n v="0"/>
    <n v="86"/>
    <s v="BASE DE DATOS"/>
    <m/>
  </r>
  <r>
    <s v="24"/>
    <x v="6"/>
    <s v="SINERS"/>
    <s v="11048997"/>
    <s v="11048997"/>
    <x v="5"/>
    <s v="G-2"/>
    <s v="S"/>
    <n v="10"/>
    <n v="10"/>
    <n v="1304.028"/>
    <n v="4701.5429999999997"/>
    <n v="6005.5709999999999"/>
    <n v="0"/>
    <n v="700"/>
    <n v="0"/>
    <m/>
    <m/>
    <x v="0"/>
    <s v="SINERS11048997G-2HI"/>
    <s v="Sindicato Energ‚tico S.A."/>
    <x v="47"/>
    <x v="47"/>
    <s v="C.H.CHANCAY"/>
    <x v="155"/>
    <s v="HI"/>
    <x v="5"/>
    <x v="29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6005.5709999999999"/>
    <n v="6.0055709999999998"/>
    <m/>
    <n v="0.83333333333333337"/>
    <n v="0.83333333333333337"/>
    <n v="0"/>
    <n v="0"/>
    <n v="86"/>
    <s v="BASE DE DATOS"/>
    <m/>
  </r>
  <r>
    <s v="24"/>
    <x v="7"/>
    <s v="SEAL"/>
    <s v="31012793"/>
    <s v="31012793"/>
    <x v="5"/>
    <s v="Leffel"/>
    <s v="N"/>
    <n v="0.6"/>
    <n v="0"/>
    <n v="0"/>
    <n v="0"/>
    <n v="0"/>
    <n v="0"/>
    <n v="0"/>
    <n v="0"/>
    <m/>
    <m/>
    <x v="0"/>
    <s v="SEAL31012793LeffelHI"/>
    <s v="SEAL - Sociedad El‚ctrica del Sur Oeste S. A."/>
    <x v="9"/>
    <x v="9"/>
    <s v="C. H. San Gregorio"/>
    <x v="161"/>
    <s v="HI"/>
    <x v="5"/>
    <x v="282"/>
    <x v="2"/>
    <s v="Instalado"/>
    <s v="Inoperativo"/>
    <s v="Distribuidora"/>
    <x v="0"/>
    <x v="0"/>
    <x v="1"/>
    <x v="0"/>
    <s v="Estatal"/>
    <s v="AREQUIPA"/>
    <s v="AREQUIPA"/>
    <s v="CAMANA"/>
    <s v="NICOLAS DE PIEROLA"/>
    <n v="0"/>
    <x v="8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7"/>
    <s v="SEAL"/>
    <s v="33013880"/>
    <s v="33013880"/>
    <x v="5"/>
    <s v="JMW-1"/>
    <s v="N"/>
    <n v="9.5000000000000001E-2"/>
    <n v="0"/>
    <n v="0"/>
    <n v="0"/>
    <n v="0"/>
    <n v="0"/>
    <n v="0"/>
    <n v="0"/>
    <m/>
    <m/>
    <x v="0"/>
    <s v="SEAL33013880JMW-1HI"/>
    <s v="SEAL - Sociedad El‚ctrica del Sur Oeste S. A."/>
    <x v="9"/>
    <x v="9"/>
    <s v="C. H. Caravelí"/>
    <x v="162"/>
    <s v="HI"/>
    <x v="5"/>
    <x v="283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9166666666666673E-3"/>
    <n v="0"/>
    <n v="0"/>
    <n v="0"/>
    <n v="87"/>
    <s v="BASE DE DATOS"/>
    <m/>
  </r>
  <r>
    <s v="24"/>
    <x v="7"/>
    <s v="SEAL"/>
    <s v="33013880"/>
    <s v="33013880"/>
    <x v="5"/>
    <s v="JMW-2"/>
    <s v="N"/>
    <n v="0.09"/>
    <n v="0"/>
    <n v="0"/>
    <n v="0"/>
    <n v="0"/>
    <n v="0"/>
    <n v="0"/>
    <n v="0"/>
    <m/>
    <m/>
    <x v="0"/>
    <s v="SEAL33013880JMW-2HI"/>
    <s v="SEAL - Sociedad El‚ctrica del Sur Oeste S. A."/>
    <x v="9"/>
    <x v="9"/>
    <s v="C. H. Caravelí"/>
    <x v="162"/>
    <s v="HI"/>
    <x v="5"/>
    <x v="284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4999999999999997E-3"/>
    <n v="0"/>
    <n v="0"/>
    <n v="0"/>
    <n v="87"/>
    <s v="BASE DE DATOS"/>
    <m/>
  </r>
  <r>
    <s v="24"/>
    <x v="7"/>
    <s v="SEAL"/>
    <s v="31013193"/>
    <s v="31013193"/>
    <x v="5"/>
    <s v="FRANCIS"/>
    <s v="N"/>
    <n v="0.5"/>
    <n v="0"/>
    <n v="0"/>
    <n v="0"/>
    <n v="0"/>
    <n v="0"/>
    <n v="0"/>
    <n v="0"/>
    <m/>
    <m/>
    <x v="0"/>
    <s v="SEAL31013193FRANCISHI"/>
    <s v="SEAL - Sociedad El‚ctrica del Sur Oeste S. A."/>
    <x v="9"/>
    <x v="9"/>
    <s v="C. H. Ongoro"/>
    <x v="163"/>
    <s v="HI"/>
    <x v="5"/>
    <x v="285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7"/>
    <s v="SEAL"/>
    <s v="31013193"/>
    <s v="31013193"/>
    <x v="5"/>
    <s v="TURBAL"/>
    <s v="N"/>
    <n v="0.53500000000000003"/>
    <n v="0"/>
    <n v="0"/>
    <n v="0"/>
    <n v="0"/>
    <n v="0"/>
    <n v="0"/>
    <n v="0"/>
    <m/>
    <m/>
    <x v="0"/>
    <s v="SEAL31013193TURBALHI"/>
    <s v="SEAL - Sociedad El‚ctrica del Sur Oeste S. A."/>
    <x v="9"/>
    <x v="9"/>
    <s v="C. H. Ongoro"/>
    <x v="163"/>
    <s v="HI"/>
    <x v="5"/>
    <x v="286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4583333333333336E-2"/>
    <n v="0"/>
    <n v="0"/>
    <n v="0"/>
    <n v="87"/>
    <s v="BASE DE DATOS"/>
    <m/>
  </r>
  <r>
    <s v="24"/>
    <x v="7"/>
    <s v="SEAL"/>
    <s v="51010397"/>
    <s v="51010397"/>
    <x v="5"/>
    <s v="Kubota 1"/>
    <s v="N"/>
    <n v="0.33600000000000002"/>
    <n v="0"/>
    <n v="0"/>
    <n v="0"/>
    <n v="0"/>
    <n v="0"/>
    <n v="0"/>
    <n v="0"/>
    <m/>
    <m/>
    <x v="0"/>
    <s v="SEAL51010397Kubota 1HI"/>
    <s v="SEAL - Sociedad El‚ctrica del Sur Oeste S. A."/>
    <x v="9"/>
    <x v="9"/>
    <s v="C. H. Chococo"/>
    <x v="164"/>
    <s v="HI"/>
    <x v="5"/>
    <x v="287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7"/>
    <s v="SEAL"/>
    <s v="51010397"/>
    <s v="51010397"/>
    <x v="5"/>
    <s v="Kubota 2"/>
    <s v="N"/>
    <n v="0.33600000000000002"/>
    <n v="0"/>
    <n v="0"/>
    <n v="0"/>
    <n v="0"/>
    <n v="0"/>
    <n v="0"/>
    <n v="0"/>
    <m/>
    <m/>
    <x v="0"/>
    <s v="SEAL51010397Kubota 2HI"/>
    <s v="SEAL - Sociedad El‚ctrica del Sur Oeste S. A."/>
    <x v="9"/>
    <x v="9"/>
    <s v="C. H. Chococo"/>
    <x v="164"/>
    <s v="HI"/>
    <x v="5"/>
    <x v="288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7"/>
    <s v="SEAL"/>
    <s v="33014030"/>
    <s v="33014030"/>
    <x v="5"/>
    <s v="ESCHER WYSS 1"/>
    <s v="N"/>
    <n v="0.1"/>
    <n v="0"/>
    <n v="0"/>
    <n v="0"/>
    <n v="0"/>
    <n v="0"/>
    <n v="0"/>
    <n v="0"/>
    <m/>
    <m/>
    <x v="0"/>
    <s v="SEAL33014030ESCHER WYSS 1HI"/>
    <s v="SEAL - Sociedad El‚ctrica del Sur Oeste S. A."/>
    <x v="9"/>
    <x v="9"/>
    <s v="C. H. Chuquibamba"/>
    <x v="165"/>
    <s v="HI"/>
    <x v="5"/>
    <x v="289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7"/>
    <s v="SEAL"/>
    <s v="33014030"/>
    <s v="33014030"/>
    <x v="5"/>
    <s v="ESCHER WYSS 2"/>
    <s v="N"/>
    <n v="0.1"/>
    <n v="0"/>
    <n v="0"/>
    <n v="0"/>
    <n v="0"/>
    <n v="0"/>
    <n v="0"/>
    <n v="0"/>
    <m/>
    <m/>
    <x v="0"/>
    <s v="SEAL33014030ESCHER WYSS 2HI"/>
    <s v="SEAL - Sociedad El‚ctrica del Sur Oeste S. A."/>
    <x v="9"/>
    <x v="9"/>
    <s v="C. H. Chuquibamba"/>
    <x v="165"/>
    <s v="HI"/>
    <x v="5"/>
    <x v="290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7"/>
    <s v="SEAL"/>
    <s v="31013910"/>
    <s v="31013910"/>
    <x v="5"/>
    <s v="WKV"/>
    <s v="N"/>
    <n v="0.25"/>
    <n v="0"/>
    <n v="0"/>
    <n v="0"/>
    <n v="0"/>
    <n v="0"/>
    <n v="0"/>
    <n v="0"/>
    <m/>
    <m/>
    <x v="1"/>
    <s v="SEAL31013910WKVHI"/>
    <s v="SEAL - Sociedad El‚ctrica del Sur Oeste S. A."/>
    <x v="9"/>
    <x v="9"/>
    <s v="C. H. Orcopampa"/>
    <x v="166"/>
    <s v="HI"/>
    <x v="5"/>
    <x v="291"/>
    <x v="2"/>
    <s v="Instalado"/>
    <s v="Inoperativo"/>
    <s v="Distribuidora"/>
    <x v="0"/>
    <x v="0"/>
    <x v="1"/>
    <x v="0"/>
    <s v="Estatal"/>
    <s v="AREQUIPA"/>
    <s v="AREQUIPA"/>
    <s v="CASTILLA"/>
    <s v="ORCOPAMPA"/>
    <n v="0"/>
    <x v="8"/>
    <n v="0"/>
    <x v="0"/>
    <x v="0"/>
    <x v="0"/>
    <s v="MWh"/>
    <n v="0"/>
    <n v="0"/>
    <m/>
    <n v="2.0833333333333332E-2"/>
    <n v="0"/>
    <n v="0"/>
    <n v="0"/>
    <n v="87"/>
    <s v="BASE DE DATOS"/>
    <m/>
  </r>
  <r>
    <s v="24"/>
    <x v="7"/>
    <s v="SEAL"/>
    <s v="31013530"/>
    <s v="31013530"/>
    <x v="5"/>
    <s v="Hydraulic"/>
    <s v="N"/>
    <n v="6.4000000000000001E-2"/>
    <n v="0"/>
    <n v="0"/>
    <n v="0"/>
    <n v="0"/>
    <n v="0"/>
    <n v="0"/>
    <n v="0"/>
    <m/>
    <m/>
    <x v="0"/>
    <s v="SEAL31013530HydraulicHI"/>
    <s v="SEAL - Sociedad El‚ctrica del Sur Oeste S. A."/>
    <x v="9"/>
    <x v="9"/>
    <s v="C. H. Huanca"/>
    <x v="167"/>
    <s v="HI"/>
    <x v="5"/>
    <x v="292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5.3333333333333332E-3"/>
    <n v="0"/>
    <n v="0"/>
    <n v="0"/>
    <n v="87"/>
    <s v="BASE DE DATOS"/>
    <m/>
  </r>
  <r>
    <s v="24"/>
    <x v="7"/>
    <s v="SEAL"/>
    <s v="31013530"/>
    <s v="31013530"/>
    <x v="5"/>
    <s v="Kubota"/>
    <s v="N"/>
    <n v="0.1"/>
    <n v="0"/>
    <n v="0"/>
    <n v="0"/>
    <n v="0"/>
    <n v="0"/>
    <n v="0"/>
    <n v="0"/>
    <m/>
    <m/>
    <x v="0"/>
    <s v="SEAL31013530KubotaHI"/>
    <s v="SEAL - Sociedad El‚ctrica del Sur Oeste S. A."/>
    <x v="9"/>
    <x v="9"/>
    <s v="C. H. Huanca"/>
    <x v="167"/>
    <s v="HI"/>
    <x v="5"/>
    <x v="293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4"/>
    <s v="CELEPS"/>
    <s v="11091298"/>
    <s v="11091298"/>
    <x v="5"/>
    <s v="PELTON 1"/>
    <s v="S"/>
    <n v="110"/>
    <n v="110"/>
    <n v="11122.1"/>
    <n v="42013.377999999997"/>
    <n v="53135.478000000003"/>
    <n v="0"/>
    <n v="625.85"/>
    <n v="118.15"/>
    <m/>
    <m/>
    <x v="0"/>
    <s v="CELEPS11091298PELTON 1HI"/>
    <s v="Compa¤ia El‚ctrica El Platanal S.A."/>
    <x v="79"/>
    <x v="79"/>
    <s v="C.H. El Platanal"/>
    <x v="265"/>
    <s v="HI"/>
    <x v="5"/>
    <x v="351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53135.478000000003"/>
    <n v="53.135478000000006"/>
    <m/>
    <n v="9.1666666666666661"/>
    <n v="9.1666666666666661"/>
    <n v="0"/>
    <n v="-7.2759576141834259E-12"/>
    <n v="16"/>
    <s v="BASE DE DATOS"/>
    <m/>
  </r>
  <r>
    <s v="24"/>
    <x v="4"/>
    <s v="CELEPS"/>
    <s v="11091298"/>
    <s v="11091298"/>
    <x v="5"/>
    <s v="PELTON 2"/>
    <s v="S"/>
    <n v="110"/>
    <n v="110"/>
    <n v="11403.236999999999"/>
    <n v="51807.563999999998"/>
    <n v="63210.800999999999"/>
    <n v="0"/>
    <n v="734.83"/>
    <n v="9.17"/>
    <m/>
    <m/>
    <x v="0"/>
    <s v="CELEPS11091298PELTON 2HI"/>
    <s v="Compa¤ia El‚ctrica El Platanal S.A."/>
    <x v="79"/>
    <x v="79"/>
    <s v="C.H. El Platanal"/>
    <x v="265"/>
    <s v="HI"/>
    <x v="5"/>
    <x v="270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63210.800999999999"/>
    <n v="63.210800999999996"/>
    <m/>
    <n v="9.1666666666666661"/>
    <n v="9.1666666666666661"/>
    <n v="0"/>
    <n v="0"/>
    <n v="16"/>
    <s v="BASE DE DATOS"/>
    <m/>
  </r>
  <r>
    <s v="24"/>
    <x v="5"/>
    <s v="CELEPS"/>
    <s v="11091298"/>
    <s v="11091298"/>
    <x v="5"/>
    <s v="PELTON 1"/>
    <s v="S"/>
    <n v="110"/>
    <n v="110"/>
    <n v="7600.4560000000001"/>
    <n v="31110.464"/>
    <n v="38710.92"/>
    <n v="210.82"/>
    <n v="493.31"/>
    <n v="15.87"/>
    <m/>
    <m/>
    <x v="0"/>
    <s v="CELEPS11091298PELTON 1HI"/>
    <s v="Compa¤ia El‚ctrica El Platanal S.A."/>
    <x v="79"/>
    <x v="79"/>
    <s v="C.H. El Platanal"/>
    <x v="265"/>
    <s v="HI"/>
    <x v="5"/>
    <x v="351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38710.92"/>
    <n v="38.710920000000002"/>
    <m/>
    <n v="9.1666666666666661"/>
    <n v="9.1666666666666661"/>
    <n v="0"/>
    <n v="0"/>
    <n v="16"/>
    <s v="BASE DE DATOS"/>
    <m/>
  </r>
  <r>
    <s v="24"/>
    <x v="5"/>
    <s v="CELEPS"/>
    <s v="11091298"/>
    <s v="11091298"/>
    <x v="5"/>
    <s v="PELTON 2"/>
    <s v="S"/>
    <n v="110"/>
    <n v="110"/>
    <n v="3549.1660000000002"/>
    <n v="15689.099"/>
    <n v="19238.264999999999"/>
    <n v="1.5"/>
    <n v="293.48"/>
    <n v="425.02"/>
    <m/>
    <m/>
    <x v="0"/>
    <s v="CELEPS11091298PELTON 2HI"/>
    <s v="Compa¤ia El‚ctrica El Platanal S.A."/>
    <x v="79"/>
    <x v="79"/>
    <s v="C.H. El Platanal"/>
    <x v="265"/>
    <s v="HI"/>
    <x v="5"/>
    <x v="270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19238.264999999999"/>
    <n v="19.238264999999998"/>
    <m/>
    <n v="9.1666666666666661"/>
    <n v="9.1666666666666661"/>
    <n v="0"/>
    <n v="0"/>
    <n v="16"/>
    <s v="BASE DE DATOS"/>
    <m/>
  </r>
  <r>
    <s v="24"/>
    <x v="7"/>
    <s v="CELEPS"/>
    <s v="11091298"/>
    <s v="11091298"/>
    <x v="5"/>
    <s v="PELTON 1"/>
    <s v="S"/>
    <n v="110"/>
    <n v="110"/>
    <n v="10958.978999999999"/>
    <n v="42214.14"/>
    <n v="53173.118999999999"/>
    <n v="1.88"/>
    <n v="734.15"/>
    <n v="7.97"/>
    <m/>
    <m/>
    <x v="0"/>
    <s v="CELEPS11091298PELTON 1HI"/>
    <s v="Compa¤ia El‚ctrica El Platanal S.A."/>
    <x v="79"/>
    <x v="79"/>
    <s v="C.H. El Platanal"/>
    <x v="265"/>
    <s v="HI"/>
    <x v="5"/>
    <x v="351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53173.118999999999"/>
    <n v="53.173119"/>
    <m/>
    <n v="9.1666666666666661"/>
    <n v="9.1666666666666661"/>
    <n v="0"/>
    <n v="0"/>
    <n v="16"/>
    <s v="BASE DE DATOS"/>
    <m/>
  </r>
  <r>
    <s v="24"/>
    <x v="7"/>
    <s v="CELEPS"/>
    <s v="11091298"/>
    <s v="11091298"/>
    <x v="5"/>
    <s v="PELTON 2"/>
    <s v="S"/>
    <n v="110"/>
    <n v="110"/>
    <n v="4385.67"/>
    <n v="4736.3999999999996"/>
    <n v="9122.07"/>
    <n v="5.92"/>
    <n v="195.19"/>
    <n v="542.89"/>
    <m/>
    <m/>
    <x v="0"/>
    <s v="CELEPS11091298PELTON 2HI"/>
    <s v="Compa¤ia El‚ctrica El Platanal S.A."/>
    <x v="79"/>
    <x v="79"/>
    <s v="C.H. El Platanal"/>
    <x v="265"/>
    <s v="HI"/>
    <x v="5"/>
    <x v="270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9122.07"/>
    <n v="9.122069999999999"/>
    <m/>
    <n v="9.1666666666666661"/>
    <n v="9.1666666666666661"/>
    <n v="0"/>
    <n v="0"/>
    <n v="16"/>
    <s v="BASE DE DATOS"/>
    <m/>
  </r>
  <r>
    <s v="24"/>
    <x v="6"/>
    <s v="ELP"/>
    <s v="11014093"/>
    <s v="11014093"/>
    <x v="5"/>
    <s v="1"/>
    <s v="S"/>
    <n v="70.12"/>
    <n v="73.144999999999996"/>
    <n v="8884.3719999999994"/>
    <n v="43400.574000000001"/>
    <n v="52284.946000000004"/>
    <n v="0"/>
    <n v="744"/>
    <n v="0"/>
    <m/>
    <m/>
    <x v="0"/>
    <s v="ELP110140931HI"/>
    <s v="Electroper£ S. A."/>
    <x v="15"/>
    <x v="15"/>
    <s v="C. H. Restitución"/>
    <x v="191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2284.946000000004"/>
    <n v="52.284946000000005"/>
    <m/>
    <n v="5.8433333333333337"/>
    <n v="6.095416666666666"/>
    <n v="0"/>
    <n v="-7.2759576141834259E-12"/>
    <n v="30"/>
    <s v="BASE DE DATOS"/>
    <m/>
  </r>
  <r>
    <s v="24"/>
    <x v="6"/>
    <s v="ELP"/>
    <s v="11014093"/>
    <s v="11014093"/>
    <x v="5"/>
    <s v="2"/>
    <s v="S"/>
    <n v="70.12"/>
    <n v="73.144999999999996"/>
    <n v="8888.4279999999999"/>
    <n v="42643.63"/>
    <n v="51532.057999999997"/>
    <n v="10.37"/>
    <n v="733.38"/>
    <n v="0"/>
    <m/>
    <m/>
    <x v="0"/>
    <s v="ELP110140932HI"/>
    <s v="Electroper£ S. A."/>
    <x v="15"/>
    <x v="15"/>
    <s v="C. H. Restitución"/>
    <x v="191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1532.057999999997"/>
    <n v="51.532057999999999"/>
    <m/>
    <n v="5.8433333333333337"/>
    <n v="6.095416666666666"/>
    <n v="0"/>
    <n v="0"/>
    <n v="30"/>
    <s v="BASE DE DATOS"/>
    <m/>
  </r>
  <r>
    <s v="24"/>
    <x v="6"/>
    <s v="ELP"/>
    <s v="11014093"/>
    <s v="11014093"/>
    <x v="5"/>
    <s v="3"/>
    <s v="S"/>
    <n v="70.12"/>
    <n v="73.146000000000001"/>
    <n v="8850.34"/>
    <n v="43040.576999999997"/>
    <n v="51890.917000000001"/>
    <n v="0"/>
    <n v="744"/>
    <n v="0"/>
    <m/>
    <m/>
    <x v="0"/>
    <s v="ELP110140933HI"/>
    <s v="Electroper£ S. A."/>
    <x v="15"/>
    <x v="15"/>
    <s v="C. H. Restitución"/>
    <x v="191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1890.917000000001"/>
    <n v="51.890917000000002"/>
    <m/>
    <n v="5.8433333333333337"/>
    <n v="6.0955000000000004"/>
    <n v="0"/>
    <n v="0"/>
    <n v="30"/>
    <s v="BASE DE DATOS"/>
    <m/>
  </r>
  <r>
    <s v="24"/>
    <x v="6"/>
    <s v="ELP"/>
    <s v="11014293"/>
    <s v="11014293"/>
    <x v="5"/>
    <s v="1"/>
    <s v="S"/>
    <n v="114"/>
    <n v="96.959000000000003"/>
    <n v="12427.494000000001"/>
    <n v="60115.279000000002"/>
    <n v="72542.773000000001"/>
    <n v="10.38"/>
    <n v="733.47"/>
    <n v="0"/>
    <m/>
    <m/>
    <x v="0"/>
    <s v="ELP110142931HI"/>
    <s v="Electroper£ S. A."/>
    <x v="15"/>
    <x v="15"/>
    <s v="C.H.Antúnez de Mayolo(Mantaro)"/>
    <x v="192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72542.773000000001"/>
    <n v="72.542772999999997"/>
    <m/>
    <n v="9.5"/>
    <n v="8.0799166666666675"/>
    <n v="0"/>
    <n v="0"/>
    <n v="30"/>
    <s v="BASE DE DATOS"/>
    <m/>
  </r>
  <r>
    <s v="24"/>
    <x v="6"/>
    <s v="ELP"/>
    <s v="11014293"/>
    <s v="11014293"/>
    <x v="5"/>
    <s v="2"/>
    <s v="S"/>
    <n v="114"/>
    <n v="96.959000000000003"/>
    <n v="12463.523999999999"/>
    <n v="60191.752999999997"/>
    <n v="72655.277000000002"/>
    <n v="9.6300000000000008"/>
    <n v="734.07"/>
    <n v="0"/>
    <m/>
    <m/>
    <x v="0"/>
    <s v="ELP110142932HI"/>
    <s v="Electroper£ S. A."/>
    <x v="15"/>
    <x v="15"/>
    <s v="C.H.Antúnez de Mayolo(Mantaro)"/>
    <x v="192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72655.277000000002"/>
    <n v="72.655276999999998"/>
    <m/>
    <n v="9.5"/>
    <n v="8.0799166666666675"/>
    <n v="0"/>
    <n v="0"/>
    <n v="30"/>
    <s v="BASE DE DATOS"/>
    <m/>
  </r>
  <r>
    <s v="24"/>
    <x v="6"/>
    <s v="ELP"/>
    <s v="11014293"/>
    <s v="11014293"/>
    <x v="5"/>
    <s v="3"/>
    <s v="S"/>
    <n v="114"/>
    <n v="96.959000000000003"/>
    <n v="12497.674999999999"/>
    <n v="57357.436999999998"/>
    <n v="69855.111999999994"/>
    <n v="10.37"/>
    <n v="703.05"/>
    <n v="30.42"/>
    <m/>
    <m/>
    <x v="0"/>
    <s v="ELP110142933HI"/>
    <s v="Electroper£ S. A."/>
    <x v="15"/>
    <x v="15"/>
    <s v="C.H.Antúnez de Mayolo(Mantaro)"/>
    <x v="192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9855.111999999994"/>
    <n v="69.855111999999991"/>
    <m/>
    <n v="9.5"/>
    <n v="8.0799166666666675"/>
    <n v="0"/>
    <n v="0"/>
    <n v="30"/>
    <s v="BASE DE DATOS"/>
    <m/>
  </r>
  <r>
    <s v="24"/>
    <x v="6"/>
    <s v="ELP"/>
    <s v="11014293"/>
    <s v="11014293"/>
    <x v="5"/>
    <s v="4"/>
    <s v="S"/>
    <n v="114"/>
    <n v="96.959000000000003"/>
    <n v="9965.5789999999997"/>
    <n v="49043.961000000003"/>
    <n v="59009.54"/>
    <n v="147.68"/>
    <n v="596.15"/>
    <n v="0"/>
    <m/>
    <m/>
    <x v="0"/>
    <s v="ELP110142934HI"/>
    <s v="Electroper£ S. A."/>
    <x v="15"/>
    <x v="15"/>
    <s v="C.H.Antúnez de Mayolo(Mantaro)"/>
    <x v="192"/>
    <s v="HI"/>
    <x v="5"/>
    <x v="177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9009.54"/>
    <n v="59.009540000000001"/>
    <m/>
    <n v="9.5"/>
    <n v="8.0799166666666675"/>
    <n v="0"/>
    <n v="0"/>
    <n v="30"/>
    <s v="BASE DE DATOS"/>
    <m/>
  </r>
  <r>
    <s v="24"/>
    <x v="6"/>
    <s v="ELP"/>
    <s v="11014293"/>
    <s v="11014293"/>
    <x v="5"/>
    <s v="5"/>
    <s v="S"/>
    <n v="114"/>
    <n v="96.959000000000003"/>
    <n v="10382.708000000001"/>
    <n v="52217.552000000003"/>
    <n v="62600.26"/>
    <n v="9.1300000000000008"/>
    <n v="709.95"/>
    <n v="24.67"/>
    <m/>
    <m/>
    <x v="0"/>
    <s v="ELP110142935HI"/>
    <s v="Electroper£ S. A."/>
    <x v="15"/>
    <x v="15"/>
    <s v="C.H.Antúnez de Mayolo(Mantaro)"/>
    <x v="192"/>
    <s v="HI"/>
    <x v="5"/>
    <x v="191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2600.26"/>
    <n v="62.600259999999999"/>
    <m/>
    <n v="9.5"/>
    <n v="8.0799166666666675"/>
    <n v="0"/>
    <n v="0"/>
    <n v="30"/>
    <s v="BASE DE DATOS"/>
    <m/>
  </r>
  <r>
    <s v="24"/>
    <x v="6"/>
    <s v="ELP"/>
    <s v="11014293"/>
    <s v="11014293"/>
    <x v="5"/>
    <s v="6"/>
    <s v="S"/>
    <n v="114"/>
    <n v="96.959000000000003"/>
    <n v="10877.034"/>
    <n v="54534.152999999998"/>
    <n v="65411.186999999998"/>
    <n v="5.78"/>
    <n v="738.12"/>
    <n v="0"/>
    <m/>
    <m/>
    <x v="0"/>
    <s v="ELP110142936HI"/>
    <s v="Electroper£ S. A."/>
    <x v="15"/>
    <x v="15"/>
    <s v="C.H.Antúnez de Mayolo(Mantaro)"/>
    <x v="192"/>
    <s v="HI"/>
    <x v="5"/>
    <x v="30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5411.186999999998"/>
    <n v="65.411186999999998"/>
    <m/>
    <n v="9.5"/>
    <n v="8.0799166666666675"/>
    <n v="0"/>
    <n v="0"/>
    <n v="30"/>
    <s v="BASE DE DATOS"/>
    <m/>
  </r>
  <r>
    <s v="24"/>
    <x v="6"/>
    <s v="ELP"/>
    <s v="11014293"/>
    <s v="11014293"/>
    <x v="5"/>
    <s v="7"/>
    <s v="S"/>
    <n v="114"/>
    <n v="96.96"/>
    <n v="10458.01"/>
    <n v="51168.932999999997"/>
    <n v="61626.942999999999"/>
    <n v="47.93"/>
    <n v="696.07"/>
    <n v="0"/>
    <m/>
    <m/>
    <x v="0"/>
    <s v="ELP110142937HI"/>
    <s v="Electroper£ S. A."/>
    <x v="15"/>
    <x v="15"/>
    <s v="C.H.Antúnez de Mayolo(Mantaro)"/>
    <x v="192"/>
    <s v="HI"/>
    <x v="5"/>
    <x v="30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1626.942999999999"/>
    <n v="61.626942999999997"/>
    <m/>
    <n v="9.5"/>
    <n v="8.08"/>
    <n v="0"/>
    <n v="0"/>
    <n v="30"/>
    <s v="BASE DE DATOS"/>
    <m/>
  </r>
  <r>
    <s v="24"/>
    <x v="7"/>
    <s v="ELP"/>
    <s v="11014093"/>
    <s v="11014093"/>
    <x v="5"/>
    <s v="1"/>
    <s v="S"/>
    <n v="70.12"/>
    <n v="73.144999999999996"/>
    <n v="8843.1669999999995"/>
    <n v="41993.415999999997"/>
    <n v="50836.582999999999"/>
    <n v="8.4700000000000006"/>
    <n v="735.35"/>
    <n v="0"/>
    <m/>
    <m/>
    <x v="0"/>
    <s v="ELP110140931HI"/>
    <s v="Electroper£ S. A."/>
    <x v="15"/>
    <x v="15"/>
    <s v="C. H. Restitución"/>
    <x v="191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0836.582999999999"/>
    <n v="50.836582999999997"/>
    <m/>
    <n v="5.8433333333333337"/>
    <n v="6.095416666666666"/>
    <n v="0"/>
    <n v="0"/>
    <n v="30"/>
    <s v="BASE DE DATOS"/>
    <m/>
  </r>
  <r>
    <s v="24"/>
    <x v="7"/>
    <s v="ELP"/>
    <s v="11014093"/>
    <s v="11014093"/>
    <x v="5"/>
    <s v="2"/>
    <s v="S"/>
    <n v="70.12"/>
    <n v="73.144999999999996"/>
    <n v="8835.3449999999993"/>
    <n v="42499.040999999997"/>
    <n v="51334.385999999999"/>
    <n v="0"/>
    <n v="744"/>
    <n v="0"/>
    <m/>
    <m/>
    <x v="0"/>
    <s v="ELP110140932HI"/>
    <s v="Electroper£ S. A."/>
    <x v="15"/>
    <x v="15"/>
    <s v="C. H. Restitución"/>
    <x v="191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1334.385999999999"/>
    <n v="51.334386000000002"/>
    <m/>
    <n v="5.8433333333333337"/>
    <n v="6.095416666666666"/>
    <n v="0"/>
    <n v="0"/>
    <n v="30"/>
    <s v="BASE DE DATOS"/>
    <m/>
  </r>
  <r>
    <s v="24"/>
    <x v="7"/>
    <s v="ELP"/>
    <s v="11014093"/>
    <s v="11014093"/>
    <x v="5"/>
    <s v="3"/>
    <s v="S"/>
    <n v="70.12"/>
    <n v="73.146000000000001"/>
    <n v="8926.9079999999994"/>
    <n v="42210.637999999999"/>
    <n v="51137.546000000002"/>
    <n v="8.8699999999999992"/>
    <n v="734.92"/>
    <n v="0"/>
    <m/>
    <m/>
    <x v="0"/>
    <s v="ELP110140933HI"/>
    <s v="Electroper£ S. A."/>
    <x v="15"/>
    <x v="15"/>
    <s v="C. H. Restitución"/>
    <x v="191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1137.546000000002"/>
    <n v="51.137546"/>
    <m/>
    <n v="5.8433333333333337"/>
    <n v="6.0955000000000004"/>
    <n v="0"/>
    <n v="0"/>
    <n v="30"/>
    <s v="BASE DE DATOS"/>
    <m/>
  </r>
  <r>
    <s v="24"/>
    <x v="7"/>
    <s v="ELP"/>
    <s v="11014293"/>
    <s v="11014293"/>
    <x v="5"/>
    <s v="1"/>
    <s v="S"/>
    <n v="114"/>
    <n v="96.959000000000003"/>
    <n v="12064.424000000001"/>
    <n v="57603.050999999999"/>
    <n v="69667.475000000006"/>
    <n v="8.77"/>
    <n v="735.07"/>
    <n v="0"/>
    <m/>
    <m/>
    <x v="0"/>
    <s v="ELP110142931HI"/>
    <s v="Electroper£ S. A."/>
    <x v="15"/>
    <x v="15"/>
    <s v="C.H.Antúnez de Mayolo(Mantaro)"/>
    <x v="192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9667.475000000006"/>
    <n v="69.66747500000001"/>
    <m/>
    <n v="9.5"/>
    <n v="8.0799166666666675"/>
    <n v="0"/>
    <n v="0"/>
    <n v="30"/>
    <s v="BASE DE DATOS"/>
    <m/>
  </r>
  <r>
    <s v="24"/>
    <x v="7"/>
    <s v="ELP"/>
    <s v="11014293"/>
    <s v="11014293"/>
    <x v="5"/>
    <s v="2"/>
    <s v="S"/>
    <n v="114"/>
    <n v="96.959000000000003"/>
    <n v="12042.35"/>
    <n v="57393.625"/>
    <n v="69435.975000000006"/>
    <n v="8.8800000000000008"/>
    <n v="734.97"/>
    <n v="0"/>
    <m/>
    <m/>
    <x v="0"/>
    <s v="ELP110142932HI"/>
    <s v="Electroper£ S. A."/>
    <x v="15"/>
    <x v="15"/>
    <s v="C.H.Antúnez de Mayolo(Mantaro)"/>
    <x v="192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9435.975000000006"/>
    <n v="69.435974999999999"/>
    <m/>
    <n v="9.5"/>
    <n v="8.0799166666666675"/>
    <n v="0"/>
    <n v="0"/>
    <n v="30"/>
    <s v="BASE DE DATOS"/>
    <m/>
  </r>
  <r>
    <s v="24"/>
    <x v="7"/>
    <s v="ELP"/>
    <s v="11014293"/>
    <s v="11014293"/>
    <x v="5"/>
    <s v="3"/>
    <s v="S"/>
    <n v="114"/>
    <n v="96.959000000000003"/>
    <n v="12064.171"/>
    <n v="56677.616000000002"/>
    <n v="68741.786999999997"/>
    <n v="18.18"/>
    <n v="725.63"/>
    <n v="0"/>
    <m/>
    <m/>
    <x v="0"/>
    <s v="ELP110142933HI"/>
    <s v="Electroper£ S. A."/>
    <x v="15"/>
    <x v="15"/>
    <s v="C.H.Antúnez de Mayolo(Mantaro)"/>
    <x v="192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8741.786999999997"/>
    <n v="68.741787000000002"/>
    <m/>
    <n v="9.5"/>
    <n v="8.0799166666666675"/>
    <n v="0"/>
    <n v="0"/>
    <n v="30"/>
    <s v="BASE DE DATOS"/>
    <m/>
  </r>
  <r>
    <s v="24"/>
    <x v="7"/>
    <s v="ELP"/>
    <s v="11014293"/>
    <s v="11014293"/>
    <x v="5"/>
    <s v="4"/>
    <s v="S"/>
    <n v="114"/>
    <n v="96.959000000000003"/>
    <n v="12069.710999999999"/>
    <n v="57524.326000000001"/>
    <n v="69594.036999999997"/>
    <n v="9.15"/>
    <n v="734.68"/>
    <n v="0"/>
    <m/>
    <m/>
    <x v="0"/>
    <s v="ELP110142934HI"/>
    <s v="Electroper£ S. A."/>
    <x v="15"/>
    <x v="15"/>
    <s v="C.H.Antúnez de Mayolo(Mantaro)"/>
    <x v="192"/>
    <s v="HI"/>
    <x v="5"/>
    <x v="177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9594.036999999997"/>
    <n v="69.594037"/>
    <m/>
    <n v="9.5"/>
    <n v="8.0799166666666675"/>
    <n v="0"/>
    <n v="0"/>
    <n v="30"/>
    <s v="BASE DE DATOS"/>
    <m/>
  </r>
  <r>
    <s v="24"/>
    <x v="7"/>
    <s v="ELP"/>
    <s v="11014293"/>
    <s v="11014293"/>
    <x v="5"/>
    <s v="5"/>
    <s v="S"/>
    <n v="114"/>
    <n v="96.959000000000003"/>
    <n v="10313.661"/>
    <n v="51535.402000000002"/>
    <n v="61849.063000000002"/>
    <n v="7.95"/>
    <n v="736"/>
    <n v="0"/>
    <m/>
    <m/>
    <x v="0"/>
    <s v="ELP110142935HI"/>
    <s v="Electroper£ S. A."/>
    <x v="15"/>
    <x v="15"/>
    <s v="C.H.Antúnez de Mayolo(Mantaro)"/>
    <x v="192"/>
    <s v="HI"/>
    <x v="5"/>
    <x v="191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1849.063000000002"/>
    <n v="61.849063000000001"/>
    <m/>
    <n v="9.5"/>
    <n v="8.0799166666666675"/>
    <n v="0"/>
    <n v="0"/>
    <n v="30"/>
    <s v="BASE DE DATOS"/>
    <m/>
  </r>
  <r>
    <s v="24"/>
    <x v="7"/>
    <s v="ELP"/>
    <s v="11014293"/>
    <s v="11014293"/>
    <x v="5"/>
    <s v="6"/>
    <s v="S"/>
    <n v="114"/>
    <n v="96.959000000000003"/>
    <n v="10318.962"/>
    <n v="47367.624000000003"/>
    <n v="57686.586000000003"/>
    <n v="51.15"/>
    <n v="692.6"/>
    <n v="0"/>
    <m/>
    <m/>
    <x v="0"/>
    <s v="ELP110142936HI"/>
    <s v="Electroper£ S. A."/>
    <x v="15"/>
    <x v="15"/>
    <s v="C.H.Antúnez de Mayolo(Mantaro)"/>
    <x v="192"/>
    <s v="HI"/>
    <x v="5"/>
    <x v="30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7686.586000000003"/>
    <n v="57.686586000000005"/>
    <m/>
    <n v="9.5"/>
    <n v="8.0799166666666675"/>
    <n v="0"/>
    <n v="0"/>
    <n v="30"/>
    <s v="BASE DE DATOS"/>
    <m/>
  </r>
  <r>
    <s v="24"/>
    <x v="7"/>
    <s v="ELP"/>
    <s v="11014293"/>
    <s v="11014293"/>
    <x v="5"/>
    <s v="7"/>
    <s v="S"/>
    <n v="114"/>
    <n v="96.96"/>
    <n v="10340.075000000001"/>
    <n v="51443.686999999998"/>
    <n v="61783.762000000002"/>
    <n v="9.5299999999999994"/>
    <n v="734.3"/>
    <n v="0"/>
    <m/>
    <m/>
    <x v="0"/>
    <s v="ELP110142937HI"/>
    <s v="Electroper£ S. A."/>
    <x v="15"/>
    <x v="15"/>
    <s v="C.H.Antúnez de Mayolo(Mantaro)"/>
    <x v="192"/>
    <s v="HI"/>
    <x v="5"/>
    <x v="30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1783.762000000002"/>
    <n v="61.783762000000003"/>
    <m/>
    <n v="9.5"/>
    <n v="8.08"/>
    <n v="0"/>
    <n v="0"/>
    <n v="30"/>
    <s v="BASE DE DATOS"/>
    <m/>
  </r>
  <r>
    <s v="24"/>
    <x v="7"/>
    <s v="SUR"/>
    <s v="11019593"/>
    <s v="11019593"/>
    <x v="5"/>
    <s v="Grupo 1"/>
    <s v="S"/>
    <n v="11.9"/>
    <n v="11.090999999999999"/>
    <n v="471.71499999999997"/>
    <n v="1733.9549999999999"/>
    <n v="2205.67"/>
    <n v="103.98"/>
    <n v="634.95000000000005"/>
    <n v="5.07"/>
    <m/>
    <m/>
    <x v="0"/>
    <s v="SUR11019593Grupo 1HI"/>
    <s v="Emp. de Generaci¢n El‚ctrica del Sur S. A."/>
    <x v="14"/>
    <x v="14"/>
    <s v="C.H. Aricota 1"/>
    <x v="189"/>
    <s v="HI"/>
    <x v="5"/>
    <x v="16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2205.67"/>
    <n v="2.20567"/>
    <m/>
    <n v="0.9916666666666667"/>
    <n v="0.9242499999999999"/>
    <n v="0"/>
    <n v="0"/>
    <n v="32"/>
    <s v="BASE DE DATOS"/>
    <m/>
  </r>
  <r>
    <s v="24"/>
    <x v="7"/>
    <s v="SUR"/>
    <s v="11019593"/>
    <s v="11019593"/>
    <x v="5"/>
    <s v="Grupo 2"/>
    <s v="S"/>
    <n v="11.9"/>
    <n v="11.002000000000001"/>
    <n v="514.98500000000001"/>
    <n v="1936.5809999999999"/>
    <n v="2451.5659999999998"/>
    <n v="100.68"/>
    <n v="643.32000000000005"/>
    <n v="0"/>
    <m/>
    <m/>
    <x v="0"/>
    <s v="SUR11019593Grupo 2HI"/>
    <s v="Emp. de Generaci¢n El‚ctrica del Sur S. A."/>
    <x v="14"/>
    <x v="14"/>
    <s v="C.H. Aricota 1"/>
    <x v="189"/>
    <s v="HI"/>
    <x v="5"/>
    <x v="17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2451.5659999999998"/>
    <n v="2.4515659999999997"/>
    <m/>
    <n v="0.9916666666666667"/>
    <n v="0.91683333333333339"/>
    <n v="0"/>
    <n v="0"/>
    <n v="32"/>
    <s v="BASE DE DATOS"/>
    <m/>
  </r>
  <r>
    <s v="24"/>
    <x v="7"/>
    <s v="SUR"/>
    <s v="11015393"/>
    <s v="11015393"/>
    <x v="5"/>
    <s v="Grupo 3"/>
    <s v="S"/>
    <n v="11.9"/>
    <n v="0"/>
    <n v="0"/>
    <n v="0"/>
    <n v="0"/>
    <n v="0"/>
    <n v="0"/>
    <n v="0"/>
    <m/>
    <m/>
    <x v="0"/>
    <s v="SUR11015393Grupo 3HI"/>
    <s v="Emp. de Generaci¢n El‚ctrica del Sur S. A."/>
    <x v="14"/>
    <x v="14"/>
    <s v="C.H. Aricota 2"/>
    <x v="190"/>
    <s v="HI"/>
    <x v="5"/>
    <x v="176"/>
    <x v="2"/>
    <s v="Instalado"/>
    <s v="Operativo"/>
    <s v="Generadora"/>
    <x v="0"/>
    <x v="0"/>
    <x v="1"/>
    <x v="0"/>
    <s v="Estatal"/>
    <s v="TACNA"/>
    <s v="TACNA"/>
    <s v="CANDARAVE"/>
    <s v="CURIBAYA"/>
    <n v="0"/>
    <x v="8"/>
    <n v="0"/>
    <x v="0"/>
    <x v="0"/>
    <x v="0"/>
    <s v="MWh"/>
    <n v="0"/>
    <n v="0"/>
    <m/>
    <n v="0.9916666666666667"/>
    <n v="0"/>
    <n v="0"/>
    <n v="0"/>
    <n v="32"/>
    <s v="BASE DE DATOS"/>
    <m/>
  </r>
  <r>
    <s v="24"/>
    <x v="6"/>
    <s v="SUR"/>
    <s v="11019593"/>
    <s v="11019593"/>
    <x v="5"/>
    <s v="Grupo 1"/>
    <s v="S"/>
    <n v="11.9"/>
    <n v="11.090999999999999"/>
    <n v="531.75800000000004"/>
    <n v="2026.684"/>
    <n v="2558.442"/>
    <n v="5.0199999999999996"/>
    <n v="738.98"/>
    <n v="0"/>
    <m/>
    <m/>
    <x v="0"/>
    <s v="SUR11019593Grupo 1HI"/>
    <s v="Emp. de Generaci¢n El‚ctrica del Sur S. A."/>
    <x v="14"/>
    <x v="14"/>
    <s v="C.H. Aricota 1"/>
    <x v="189"/>
    <s v="HI"/>
    <x v="5"/>
    <x v="16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2558.442"/>
    <n v="2.5584419999999999"/>
    <m/>
    <n v="0.9916666666666667"/>
    <n v="0.9242499999999999"/>
    <n v="0"/>
    <n v="0"/>
    <n v="32"/>
    <s v="BASE DE DATOS"/>
    <m/>
  </r>
  <r>
    <s v="24"/>
    <x v="6"/>
    <s v="SUR"/>
    <s v="11019593"/>
    <s v="11019593"/>
    <x v="5"/>
    <s v="Grupo 2"/>
    <s v="S"/>
    <n v="11.9"/>
    <n v="11.002000000000001"/>
    <n v="547.90800000000002"/>
    <n v="2072.9549999999999"/>
    <n v="2620.8629999999998"/>
    <n v="3.68"/>
    <n v="740.32"/>
    <n v="0"/>
    <m/>
    <m/>
    <x v="0"/>
    <s v="SUR11019593Grupo 2HI"/>
    <s v="Emp. de Generaci¢n El‚ctrica del Sur S. A."/>
    <x v="14"/>
    <x v="14"/>
    <s v="C.H. Aricota 1"/>
    <x v="189"/>
    <s v="HI"/>
    <x v="5"/>
    <x v="17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2620.8629999999998"/>
    <n v="2.6208629999999999"/>
    <m/>
    <n v="0.9916666666666667"/>
    <n v="0.91683333333333339"/>
    <n v="0"/>
    <n v="0"/>
    <n v="32"/>
    <s v="BASE DE DATOS"/>
    <m/>
  </r>
  <r>
    <s v="24"/>
    <x v="6"/>
    <s v="SUR"/>
    <s v="11015393"/>
    <s v="11015393"/>
    <x v="5"/>
    <s v="Grupo 3"/>
    <s v="S"/>
    <n v="11.9"/>
    <n v="0"/>
    <n v="0"/>
    <n v="0"/>
    <n v="0"/>
    <n v="0"/>
    <n v="0"/>
    <n v="744"/>
    <m/>
    <m/>
    <x v="0"/>
    <s v="SUR11015393Grupo 3HI"/>
    <s v="Emp. de Generaci¢n El‚ctrica del Sur S. A."/>
    <x v="14"/>
    <x v="14"/>
    <s v="C.H. Aricota 2"/>
    <x v="190"/>
    <s v="HI"/>
    <x v="5"/>
    <x v="176"/>
    <x v="2"/>
    <s v="Instalado"/>
    <s v="Operativo"/>
    <s v="Generadora"/>
    <x v="0"/>
    <x v="0"/>
    <x v="1"/>
    <x v="0"/>
    <s v="Estatal"/>
    <s v="TACNA"/>
    <s v="TACNA"/>
    <s v="CANDARAVE"/>
    <s v="CURIBAYA"/>
    <n v="0"/>
    <x v="8"/>
    <n v="0"/>
    <x v="0"/>
    <x v="0"/>
    <x v="0"/>
    <s v="MWh"/>
    <n v="0"/>
    <n v="0"/>
    <m/>
    <n v="0.9916666666666667"/>
    <n v="0"/>
    <n v="0"/>
    <n v="0"/>
    <n v="32"/>
    <s v="BASE DE DATOS"/>
    <m/>
  </r>
  <r>
    <s v="24"/>
    <x v="7"/>
    <s v="EGEMSA"/>
    <s v="11005993"/>
    <s v="11005993"/>
    <x v="5"/>
    <s v="GRUPO Nº1"/>
    <s v="S"/>
    <n v="30.15"/>
    <n v="29.295999999999999"/>
    <n v="415.39600000000002"/>
    <n v="1774.4369999999999"/>
    <n v="2189.8330000000001"/>
    <n v="2.5"/>
    <n v="184.36"/>
    <n v="537.14"/>
    <m/>
    <m/>
    <x v="0"/>
    <s v="EGEMSA11005993GRUPO Nº1HI"/>
    <s v="Emp. de Generaci¢n El‚ctrica Machu Picchu S. A."/>
    <x v="27"/>
    <x v="27"/>
    <s v="C. H. Machupicchu"/>
    <x v="248"/>
    <s v="HI"/>
    <x v="5"/>
    <x v="340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2189.8330000000001"/>
    <n v="2.1898330000000001"/>
    <m/>
    <n v="2.5124999999999997"/>
    <n v="2.4413333333333331"/>
    <n v="0"/>
    <n v="0"/>
    <n v="36"/>
    <s v="BASE DE DATOS"/>
    <m/>
  </r>
  <r>
    <s v="24"/>
    <x v="7"/>
    <s v="EGEMSA"/>
    <s v="11005993"/>
    <s v="11005993"/>
    <x v="5"/>
    <s v="GRUPO Nº2"/>
    <s v="S"/>
    <n v="30.15"/>
    <n v="29.95"/>
    <n v="738.56399999999996"/>
    <n v="3046.6210000000001"/>
    <n v="3785.1849999999999"/>
    <n v="2.25"/>
    <n v="262.14"/>
    <n v="459.61"/>
    <m/>
    <m/>
    <x v="0"/>
    <s v="EGEMSA11005993GRUPO Nº2HI"/>
    <s v="Emp. de Generaci¢n El‚ctrica Machu Picchu S. A."/>
    <x v="27"/>
    <x v="27"/>
    <s v="C. H. Machupicchu"/>
    <x v="248"/>
    <s v="HI"/>
    <x v="5"/>
    <x v="341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3785.1849999999999"/>
    <n v="3.7851849999999998"/>
    <m/>
    <n v="2.5124999999999997"/>
    <n v="2.4958333333333331"/>
    <n v="0"/>
    <n v="0"/>
    <n v="36"/>
    <s v="BASE DE DATOS"/>
    <m/>
  </r>
  <r>
    <s v="24"/>
    <x v="7"/>
    <s v="EGEMSA"/>
    <s v="11005993"/>
    <s v="11005993"/>
    <x v="5"/>
    <s v="GRUPO Nº3"/>
    <s v="S"/>
    <n v="30.15"/>
    <n v="29.553999999999998"/>
    <n v="891.81700000000001"/>
    <n v="4261.8249999999998"/>
    <n v="5153.6419999999998"/>
    <n v="2.23"/>
    <n v="301.70999999999998"/>
    <n v="420.06"/>
    <m/>
    <m/>
    <x v="0"/>
    <s v="EGEMSA11005993GRUPO Nº3HI"/>
    <s v="Emp. de Generaci¢n El‚ctrica Machu Picchu S. A."/>
    <x v="27"/>
    <x v="27"/>
    <s v="C. H. Machupicchu"/>
    <x v="248"/>
    <s v="HI"/>
    <x v="5"/>
    <x v="342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5153.6419999999998"/>
    <n v="5.1536419999999996"/>
    <m/>
    <n v="2.5124999999999997"/>
    <n v="2.4628333333333332"/>
    <n v="0"/>
    <n v="0"/>
    <n v="36"/>
    <s v="BASE DE DATOS"/>
    <m/>
  </r>
  <r>
    <s v="24"/>
    <x v="7"/>
    <s v="EGEMSA"/>
    <s v="11005993"/>
    <s v="11005993"/>
    <x v="5"/>
    <s v="GRUPO N°4"/>
    <s v="S"/>
    <n v="102"/>
    <n v="99.86"/>
    <n v="13915.300999999999"/>
    <n v="51847.995999999999"/>
    <n v="65763.297000000006"/>
    <n v="8.7100000000000009"/>
    <n v="715.29"/>
    <n v="0"/>
    <m/>
    <m/>
    <x v="0"/>
    <s v="EGEMSA11005993GRUPO N°4HI"/>
    <s v="Emp. de Generaci¢n El‚ctrica Machu Picchu S. A."/>
    <x v="27"/>
    <x v="27"/>
    <s v="C. H. Machupicchu"/>
    <x v="248"/>
    <s v="HI"/>
    <x v="5"/>
    <x v="343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65763.297000000006"/>
    <n v="65.763297000000009"/>
    <m/>
    <n v="8.5"/>
    <n v="8.3216666666666672"/>
    <n v="0"/>
    <n v="-1.4551915228366852E-11"/>
    <n v="36"/>
    <s v="BASE DE DATOS"/>
    <m/>
  </r>
  <r>
    <s v="24"/>
    <x v="6"/>
    <s v="EGEMSA"/>
    <s v="11005993"/>
    <s v="11005993"/>
    <x v="5"/>
    <s v="GRUPO Nº1"/>
    <s v="S"/>
    <n v="30.15"/>
    <n v="29.295999999999999"/>
    <n v="472.29899999999998"/>
    <n v="1255.739"/>
    <n v="1728.038"/>
    <n v="9"/>
    <n v="97.35"/>
    <n v="617.65"/>
    <m/>
    <m/>
    <x v="0"/>
    <s v="EGEMSA11005993GRUPO Nº1HI"/>
    <s v="Emp. de Generaci¢n El‚ctrica Machu Picchu S. A."/>
    <x v="27"/>
    <x v="27"/>
    <s v="C. H. Machupicchu"/>
    <x v="248"/>
    <s v="HI"/>
    <x v="5"/>
    <x v="340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728.038"/>
    <n v="1.728038"/>
    <m/>
    <n v="2.5124999999999997"/>
    <n v="2.4413333333333331"/>
    <n v="0"/>
    <n v="0"/>
    <n v="36"/>
    <s v="BASE DE DATOS"/>
    <m/>
  </r>
  <r>
    <s v="24"/>
    <x v="6"/>
    <s v="EGEMSA"/>
    <s v="11005993"/>
    <s v="11005993"/>
    <x v="5"/>
    <s v="GRUPO Nº2"/>
    <s v="S"/>
    <n v="30.15"/>
    <n v="29.95"/>
    <n v="1311.3869999999999"/>
    <n v="5326.98"/>
    <n v="6638.3670000000002"/>
    <n v="0"/>
    <n v="480.09"/>
    <n v="243.91"/>
    <m/>
    <m/>
    <x v="0"/>
    <s v="EGEMSA11005993GRUPO Nº2HI"/>
    <s v="Emp. de Generaci¢n El‚ctrica Machu Picchu S. A."/>
    <x v="27"/>
    <x v="27"/>
    <s v="C. H. Machupicchu"/>
    <x v="248"/>
    <s v="HI"/>
    <x v="5"/>
    <x v="341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6638.3670000000002"/>
    <n v="6.6383670000000006"/>
    <m/>
    <n v="2.5124999999999997"/>
    <n v="2.4958333333333331"/>
    <n v="0"/>
    <n v="-9.0949470177292824E-13"/>
    <n v="36"/>
    <s v="BASE DE DATOS"/>
    <m/>
  </r>
  <r>
    <s v="24"/>
    <x v="6"/>
    <s v="EGEMSA"/>
    <s v="11005993"/>
    <s v="11005993"/>
    <x v="5"/>
    <s v="GRUPO Nº3"/>
    <s v="S"/>
    <n v="30.15"/>
    <n v="29.553999999999998"/>
    <n v="435.46600000000001"/>
    <n v="1555.4"/>
    <n v="1990.866"/>
    <n v="0"/>
    <n v="162.52000000000001"/>
    <n v="561.48"/>
    <m/>
    <m/>
    <x v="0"/>
    <s v="EGEMSA11005993GRUPO Nº3HI"/>
    <s v="Emp. de Generaci¢n El‚ctrica Machu Picchu S. A."/>
    <x v="27"/>
    <x v="27"/>
    <s v="C. H. Machupicchu"/>
    <x v="248"/>
    <s v="HI"/>
    <x v="5"/>
    <x v="342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990.866"/>
    <n v="1.990866"/>
    <m/>
    <n v="2.5124999999999997"/>
    <n v="2.4628333333333332"/>
    <n v="0"/>
    <n v="0"/>
    <n v="36"/>
    <s v="BASE DE DATOS"/>
    <m/>
  </r>
  <r>
    <s v="24"/>
    <x v="6"/>
    <s v="EGEMSA"/>
    <s v="11005993"/>
    <s v="11005993"/>
    <x v="5"/>
    <s v="GRUPO N°4"/>
    <s v="S"/>
    <n v="102"/>
    <n v="99.86"/>
    <n v="13753.450999999999"/>
    <n v="52944.872000000003"/>
    <n v="66698.323000000004"/>
    <n v="16.329999999999998"/>
    <n v="707.67"/>
    <n v="0"/>
    <m/>
    <m/>
    <x v="0"/>
    <s v="EGEMSA11005993GRUPO N°4HI"/>
    <s v="Emp. de Generaci¢n El‚ctrica Machu Picchu S. A."/>
    <x v="27"/>
    <x v="27"/>
    <s v="C. H. Machupicchu"/>
    <x v="248"/>
    <s v="HI"/>
    <x v="5"/>
    <x v="343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66698.323000000004"/>
    <n v="66.698323000000002"/>
    <m/>
    <n v="8.5"/>
    <n v="8.3216666666666672"/>
    <n v="0"/>
    <n v="0"/>
    <n v="36"/>
    <s v="BASE DE DATOS"/>
    <m/>
  </r>
  <r>
    <s v="24"/>
    <x v="7"/>
    <s v="EGEHUA"/>
    <s v="11077497"/>
    <s v="11077497"/>
    <x v="5"/>
    <s v="Grupo N° 1"/>
    <s v="S"/>
    <n v="49.18"/>
    <n v="49.18"/>
    <n v="3037.9740000000002"/>
    <n v="8936.1219999999994"/>
    <n v="11974.096"/>
    <n v="207.42"/>
    <n v="400.25"/>
    <n v="0"/>
    <m/>
    <m/>
    <x v="0"/>
    <s v="EGEHUA11077497Grupo N° 1HI"/>
    <s v="Empresa de Generaci¢n Huanza S.A."/>
    <x v="57"/>
    <x v="57"/>
    <s v="C.H. Huanza"/>
    <x v="215"/>
    <s v="HI"/>
    <x v="5"/>
    <x v="322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11974.096"/>
    <n v="11.974095999999999"/>
    <m/>
    <n v="4.0983333333333336"/>
    <n v="4.0983333333333336"/>
    <n v="0"/>
    <n v="0"/>
    <n v="41"/>
    <s v="BASE DE DATOS"/>
    <m/>
  </r>
  <r>
    <s v="24"/>
    <x v="7"/>
    <s v="EGEHUA"/>
    <s v="11077497"/>
    <s v="11077497"/>
    <x v="5"/>
    <s v="Grupo N° 2"/>
    <s v="S"/>
    <n v="47.58"/>
    <n v="47.58"/>
    <n v="4273.9399999999996"/>
    <n v="17690.653999999999"/>
    <n v="21964.594000000001"/>
    <n v="16.22"/>
    <n v="649.25"/>
    <n v="0"/>
    <m/>
    <m/>
    <x v="0"/>
    <s v="EGEHUA11077497Grupo N° 2HI"/>
    <s v="Empresa de Generaci¢n Huanza S.A."/>
    <x v="57"/>
    <x v="57"/>
    <s v="C.H. Huanza"/>
    <x v="215"/>
    <s v="HI"/>
    <x v="5"/>
    <x v="323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21964.594000000001"/>
    <n v="21.964594000000002"/>
    <m/>
    <n v="3.9649999999999999"/>
    <n v="3.9649999999999999"/>
    <n v="0"/>
    <n v="-3.637978807091713E-12"/>
    <n v="41"/>
    <s v="BASE DE DATOS"/>
    <m/>
  </r>
  <r>
    <s v="24"/>
    <x v="6"/>
    <s v="EGEHUA"/>
    <s v="11077497"/>
    <s v="11077497"/>
    <x v="5"/>
    <s v="Grupo N° 1"/>
    <s v="S"/>
    <n v="49.18"/>
    <n v="49.18"/>
    <n v="4536.8829999999998"/>
    <n v="14337.898999999999"/>
    <n v="18874.781999999999"/>
    <n v="0"/>
    <n v="612.75"/>
    <n v="0"/>
    <m/>
    <m/>
    <x v="0"/>
    <s v="EGEHUA11077497Grupo N° 1HI"/>
    <s v="Empresa de Generaci¢n Huanza S.A."/>
    <x v="57"/>
    <x v="57"/>
    <s v="C.H. Huanza"/>
    <x v="215"/>
    <s v="HI"/>
    <x v="5"/>
    <x v="322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18874.781999999999"/>
    <n v="18.874782"/>
    <m/>
    <n v="4.0983333333333336"/>
    <n v="4.0983333333333336"/>
    <n v="0"/>
    <n v="0"/>
    <n v="41"/>
    <s v="BASE DE DATOS"/>
    <m/>
  </r>
  <r>
    <s v="24"/>
    <x v="6"/>
    <s v="EGEHUA"/>
    <s v="11077497"/>
    <s v="11077497"/>
    <x v="5"/>
    <s v="Grupo N° 2"/>
    <s v="S"/>
    <n v="47.58"/>
    <n v="47.58"/>
    <n v="3915.41"/>
    <n v="12176.632"/>
    <n v="16092.041999999999"/>
    <n v="0"/>
    <n v="578"/>
    <n v="0"/>
    <m/>
    <m/>
    <x v="0"/>
    <s v="EGEHUA11077497Grupo N° 2HI"/>
    <s v="Empresa de Generaci¢n Huanza S.A."/>
    <x v="57"/>
    <x v="57"/>
    <s v="C.H. Huanza"/>
    <x v="215"/>
    <s v="HI"/>
    <x v="5"/>
    <x v="323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16092.041999999999"/>
    <n v="16.092041999999999"/>
    <m/>
    <n v="3.9649999999999999"/>
    <n v="3.9649999999999999"/>
    <n v="0"/>
    <n v="0"/>
    <n v="41"/>
    <s v="BASE DE DATOS"/>
    <m/>
  </r>
  <r>
    <s v="24"/>
    <x v="7"/>
    <s v="HUANCH"/>
    <s v="11076797"/>
    <s v="11076797"/>
    <x v="5"/>
    <s v="Grupo 1"/>
    <s v="S"/>
    <n v="10"/>
    <n v="9.875"/>
    <n v="1069.4100000000001"/>
    <n v="5210.866"/>
    <n v="6280.2759999999998"/>
    <n v="10.83"/>
    <n v="733.17"/>
    <n v="0"/>
    <m/>
    <m/>
    <x v="0"/>
    <s v="HUANCH11076797Grupo 1HI"/>
    <s v="Hidroel‚ctrica Huanchor S.A.C."/>
    <x v="56"/>
    <x v="56"/>
    <s v="C. H. Huanchor"/>
    <x v="212"/>
    <s v="HI"/>
    <x v="5"/>
    <x v="16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280.2759999999998"/>
    <n v="6.2802759999999997"/>
    <m/>
    <n v="0.83333333333333337"/>
    <n v="0.82291666666666663"/>
    <n v="0"/>
    <n v="0"/>
    <n v="61"/>
    <s v="BASE DE DATOS"/>
    <m/>
  </r>
  <r>
    <s v="24"/>
    <x v="7"/>
    <s v="HUANCH"/>
    <s v="11076797"/>
    <s v="11076797"/>
    <x v="5"/>
    <s v="Grupo 2"/>
    <s v="S"/>
    <n v="10"/>
    <n v="9.8930000000000007"/>
    <n v="1161.7750000000001"/>
    <n v="5659.4769999999999"/>
    <n v="6821.2520000000004"/>
    <n v="9.32"/>
    <n v="734.68"/>
    <n v="0"/>
    <m/>
    <m/>
    <x v="0"/>
    <s v="HUANCH11076797Grupo 2HI"/>
    <s v="Hidroel‚ctrica Huanchor S.A.C."/>
    <x v="56"/>
    <x v="56"/>
    <s v="C. H. Huanchor"/>
    <x v="212"/>
    <s v="HI"/>
    <x v="5"/>
    <x v="17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821.2520000000004"/>
    <n v="6.8212520000000003"/>
    <m/>
    <n v="0.83333333333333337"/>
    <n v="0.82441666666666669"/>
    <n v="0"/>
    <n v="0"/>
    <n v="61"/>
    <s v="BASE DE DATOS"/>
    <m/>
  </r>
  <r>
    <s v="24"/>
    <x v="7"/>
    <s v="HUANCH"/>
    <s v="31009893"/>
    <s v="31009893"/>
    <x v="5"/>
    <s v="G-2"/>
    <s v="S"/>
    <n v="0.84"/>
    <n v="0.46"/>
    <n v="0"/>
    <n v="0"/>
    <n v="0"/>
    <n v="0"/>
    <n v="0"/>
    <n v="744"/>
    <m/>
    <m/>
    <x v="0"/>
    <s v="HUANCH31009893G-2HI"/>
    <s v="Hidroel‚ctrica Huanchor S.A.C."/>
    <x v="56"/>
    <x v="56"/>
    <s v="C. H. Tamboraque II"/>
    <x v="213"/>
    <s v="HI"/>
    <x v="5"/>
    <x v="29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6.9999999999999993E-2"/>
    <n v="3.8333333333333337E-2"/>
    <n v="0"/>
    <n v="0"/>
    <n v="61"/>
    <s v="BASE DE DATOS"/>
    <m/>
  </r>
  <r>
    <s v="24"/>
    <x v="7"/>
    <s v="HUANCH"/>
    <s v="41009793"/>
    <s v="41009793"/>
    <x v="5"/>
    <s v="G-1"/>
    <s v="S"/>
    <n v="0.46"/>
    <n v="0.45"/>
    <n v="0"/>
    <n v="0"/>
    <n v="0"/>
    <n v="0"/>
    <n v="0"/>
    <n v="744"/>
    <m/>
    <m/>
    <x v="0"/>
    <s v="HUANCH41009793G-1HI"/>
    <s v="Hidroel‚ctrica Huanchor S.A.C."/>
    <x v="56"/>
    <x v="56"/>
    <s v="C. H. Tamboraque I"/>
    <x v="214"/>
    <s v="HI"/>
    <x v="5"/>
    <x v="28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3.8333333333333337E-2"/>
    <n v="3.7499999999999999E-2"/>
    <n v="0"/>
    <n v="0"/>
    <n v="61"/>
    <s v="BASE DE DATOS"/>
    <m/>
  </r>
  <r>
    <s v="24"/>
    <x v="6"/>
    <s v="HUANCH"/>
    <s v="11076797"/>
    <s v="11076797"/>
    <x v="5"/>
    <s v="Grupo 1"/>
    <s v="S"/>
    <n v="10"/>
    <n v="9.875"/>
    <n v="1135.9190000000001"/>
    <n v="5623.2240000000002"/>
    <n v="6759.1419999999998"/>
    <n v="0"/>
    <n v="744"/>
    <n v="0"/>
    <m/>
    <m/>
    <x v="0"/>
    <s v="HUANCH11076797Grupo 1HI"/>
    <s v="Hidroel‚ctrica Huanchor S.A.C."/>
    <x v="56"/>
    <x v="56"/>
    <s v="C. H. Huanchor"/>
    <x v="212"/>
    <s v="HI"/>
    <x v="5"/>
    <x v="16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759.1419999999998"/>
    <n v="6.7591419999999998"/>
    <m/>
    <n v="0.83333333333333337"/>
    <n v="0.82291666666666663"/>
    <n v="0"/>
    <n v="1.0000000002037268E-3"/>
    <n v="61"/>
    <s v="BASE DE DATOS"/>
    <m/>
  </r>
  <r>
    <s v="24"/>
    <x v="6"/>
    <s v="HUANCH"/>
    <s v="11076797"/>
    <s v="11076797"/>
    <x v="5"/>
    <s v="Grupo 2"/>
    <s v="S"/>
    <n v="10"/>
    <n v="9.8930000000000007"/>
    <n v="1150.318"/>
    <n v="5708.2389999999996"/>
    <n v="6858.5569999999998"/>
    <n v="0"/>
    <n v="744"/>
    <n v="0"/>
    <m/>
    <m/>
    <x v="0"/>
    <s v="HUANCH11076797Grupo 2HI"/>
    <s v="Hidroel‚ctrica Huanchor S.A.C."/>
    <x v="56"/>
    <x v="56"/>
    <s v="C. H. Huanchor"/>
    <x v="212"/>
    <s v="HI"/>
    <x v="5"/>
    <x v="17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858.5569999999998"/>
    <n v="6.8585569999999993"/>
    <m/>
    <n v="0.83333333333333337"/>
    <n v="0.82441666666666669"/>
    <n v="0"/>
    <n v="0"/>
    <n v="61"/>
    <s v="BASE DE DATOS"/>
    <m/>
  </r>
  <r>
    <s v="24"/>
    <x v="6"/>
    <s v="HUANCH"/>
    <s v="31009893"/>
    <s v="31009893"/>
    <x v="5"/>
    <s v="G-2"/>
    <s v="S"/>
    <n v="0.84"/>
    <n v="0.46"/>
    <n v="0"/>
    <n v="0"/>
    <n v="0"/>
    <n v="0"/>
    <n v="0"/>
    <n v="744"/>
    <m/>
    <m/>
    <x v="0"/>
    <s v="HUANCH31009893G-2HI"/>
    <s v="Hidroel‚ctrica Huanchor S.A.C."/>
    <x v="56"/>
    <x v="56"/>
    <s v="C. H. Tamboraque II"/>
    <x v="213"/>
    <s v="HI"/>
    <x v="5"/>
    <x v="29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6.9999999999999993E-2"/>
    <n v="3.8333333333333337E-2"/>
    <n v="0"/>
    <n v="0"/>
    <n v="61"/>
    <s v="BASE DE DATOS"/>
    <m/>
  </r>
  <r>
    <s v="24"/>
    <x v="6"/>
    <s v="HUANCH"/>
    <s v="41009793"/>
    <s v="41009793"/>
    <x v="5"/>
    <s v="G-1"/>
    <s v="S"/>
    <n v="0.46"/>
    <n v="0.45"/>
    <n v="0"/>
    <n v="0"/>
    <n v="0"/>
    <n v="0"/>
    <n v="0"/>
    <n v="744"/>
    <m/>
    <m/>
    <x v="0"/>
    <s v="HUANCH41009793G-1HI"/>
    <s v="Hidroel‚ctrica Huanchor S.A.C."/>
    <x v="56"/>
    <x v="56"/>
    <s v="C. H. Tamboraque I"/>
    <x v="214"/>
    <s v="HI"/>
    <x v="5"/>
    <x v="28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3.8333333333333337E-2"/>
    <n v="3.7499999999999999E-2"/>
    <n v="0"/>
    <n v="0"/>
    <n v="61"/>
    <s v="BASE DE DATOS"/>
    <m/>
  </r>
  <r>
    <s v="24"/>
    <x v="7"/>
    <s v="INLAND"/>
    <s v="11275711"/>
    <s v="11275711"/>
    <x v="5"/>
    <s v="01"/>
    <s v="S"/>
    <n v="50"/>
    <n v="45.326000000000001"/>
    <n v="2915.8090000000002"/>
    <n v="12757.114"/>
    <n v="15672.923000000001"/>
    <n v="4.62"/>
    <n v="319.5"/>
    <n v="0"/>
    <m/>
    <m/>
    <x v="0"/>
    <s v="INLAND1127571101HI"/>
    <s v="Inland Energy S.A.C."/>
    <x v="58"/>
    <x v="58"/>
    <s v="SANTA TERESA"/>
    <x v="216"/>
    <s v="HI"/>
    <x v="5"/>
    <x v="324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15672.923000000001"/>
    <n v="15.672923000000001"/>
    <m/>
    <n v="4.166666666666667"/>
    <n v="3.7771666666666666"/>
    <n v="0"/>
    <n v="-1.8189894035458565E-12"/>
    <n v="65"/>
    <s v="BASE DE DATOS"/>
    <m/>
  </r>
  <r>
    <s v="24"/>
    <x v="7"/>
    <s v="INLAND"/>
    <s v="11275711"/>
    <s v="11275711"/>
    <x v="5"/>
    <s v="02"/>
    <s v="S"/>
    <n v="50"/>
    <n v="44.523000000000003"/>
    <n v="3856.94"/>
    <n v="20694.64"/>
    <n v="24551.58"/>
    <n v="4.08"/>
    <n v="552.5"/>
    <n v="0"/>
    <m/>
    <m/>
    <x v="0"/>
    <s v="INLAND1127571102HI"/>
    <s v="Inland Energy S.A.C."/>
    <x v="58"/>
    <x v="58"/>
    <s v="SANTA TERESA"/>
    <x v="216"/>
    <s v="HI"/>
    <x v="5"/>
    <x v="325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24551.58"/>
    <n v="24.551580000000001"/>
    <m/>
    <n v="4.166666666666667"/>
    <n v="3.7102500000000003"/>
    <n v="0"/>
    <n v="-3.637978807091713E-12"/>
    <n v="65"/>
    <s v="BASE DE DATOS"/>
    <m/>
  </r>
  <r>
    <s v="24"/>
    <x v="6"/>
    <s v="INLAND"/>
    <s v="11275711"/>
    <s v="11275711"/>
    <x v="5"/>
    <s v="01"/>
    <s v="S"/>
    <n v="50"/>
    <n v="45.326000000000001"/>
    <n v="4665.0990000000002"/>
    <n v="22238.316999999999"/>
    <n v="26903.416000000001"/>
    <n v="2.27"/>
    <n v="491.75"/>
    <n v="0"/>
    <m/>
    <m/>
    <x v="0"/>
    <s v="INLAND1127571101HI"/>
    <s v="Inland Energy S.A.C."/>
    <x v="58"/>
    <x v="58"/>
    <s v="SANTA TERESA"/>
    <x v="216"/>
    <s v="HI"/>
    <x v="5"/>
    <x v="324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26903.416000000001"/>
    <n v="26.903416"/>
    <m/>
    <n v="4.166666666666667"/>
    <n v="3.7771666666666666"/>
    <n v="0"/>
    <n v="-3.637978807091713E-12"/>
    <n v="65"/>
    <s v="BASE DE DATOS"/>
    <m/>
  </r>
  <r>
    <s v="24"/>
    <x v="6"/>
    <s v="INLAND"/>
    <s v="11275711"/>
    <s v="11275711"/>
    <x v="5"/>
    <s v="02"/>
    <s v="S"/>
    <n v="50"/>
    <n v="44.523000000000003"/>
    <n v="2144.0729999999999"/>
    <n v="11457.678"/>
    <n v="13601.751"/>
    <n v="376.45"/>
    <n v="251"/>
    <n v="0"/>
    <m/>
    <m/>
    <x v="0"/>
    <s v="INLAND1127571102HI"/>
    <s v="Inland Energy S.A.C."/>
    <x v="58"/>
    <x v="58"/>
    <s v="SANTA TERESA"/>
    <x v="216"/>
    <s v="HI"/>
    <x v="5"/>
    <x v="325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13601.751"/>
    <n v="13.601751"/>
    <m/>
    <n v="4.166666666666667"/>
    <n v="3.7102500000000003"/>
    <n v="0"/>
    <n v="0"/>
    <n v="65"/>
    <s v="BASE DE DATOS"/>
    <m/>
  </r>
  <r>
    <s v="24"/>
    <x v="7"/>
    <s v="KALLPA"/>
    <s v="14331913"/>
    <s v="14331913"/>
    <x v="5"/>
    <s v="G-1"/>
    <s v="S"/>
    <n v="171.28"/>
    <n v="189.69200000000001"/>
    <n v="10734.587"/>
    <n v="25922.625"/>
    <n v="36657.212"/>
    <n v="0"/>
    <n v="327"/>
    <n v="0"/>
    <m/>
    <m/>
    <x v="0"/>
    <s v="KALLPA14331913G-1HI"/>
    <s v="Kallpa Generaci¢n S.A."/>
    <x v="22"/>
    <x v="22"/>
    <s v="C.H. Cerro del Aguila"/>
    <x v="217"/>
    <s v="HI"/>
    <x v="5"/>
    <x v="28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36657.212"/>
    <n v="36.657212000000001"/>
    <m/>
    <n v="14.273333333333333"/>
    <n v="15.807666666666668"/>
    <n v="0"/>
    <n v="0"/>
    <n v="66"/>
    <s v="BASE DE DATOS"/>
    <m/>
  </r>
  <r>
    <s v="24"/>
    <x v="7"/>
    <s v="KALLPA"/>
    <s v="14331913"/>
    <s v="14331913"/>
    <x v="5"/>
    <s v="G-2"/>
    <s v="S"/>
    <n v="171.28"/>
    <n v="203.053"/>
    <n v="15804.703"/>
    <n v="61126.408000000003"/>
    <n v="76931.111000000004"/>
    <n v="0"/>
    <n v="590.04999999999995"/>
    <n v="0"/>
    <m/>
    <m/>
    <x v="0"/>
    <s v="KALLPA14331913G-2HI"/>
    <s v="Kallpa Generaci¢n S.A."/>
    <x v="22"/>
    <x v="22"/>
    <s v="C.H. Cerro del Aguila"/>
    <x v="217"/>
    <s v="HI"/>
    <x v="5"/>
    <x v="29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76931.111000000004"/>
    <n v="76.931111000000001"/>
    <m/>
    <n v="14.273333333333333"/>
    <n v="16.921083333333332"/>
    <n v="0"/>
    <n v="0"/>
    <n v="66"/>
    <s v="BASE DE DATOS"/>
    <m/>
  </r>
  <r>
    <s v="24"/>
    <x v="7"/>
    <s v="KALLPA"/>
    <s v="14331913"/>
    <s v="14331913"/>
    <x v="5"/>
    <s v="G-3"/>
    <s v="S"/>
    <n v="171.28"/>
    <n v="189.761"/>
    <n v="18019.433000000001"/>
    <n v="61923.642999999996"/>
    <n v="79943.076000000001"/>
    <n v="0"/>
    <n v="701.62"/>
    <n v="0"/>
    <m/>
    <m/>
    <x v="0"/>
    <s v="KALLPA14331913G-3HI"/>
    <s v="Kallpa Generaci¢n S.A."/>
    <x v="22"/>
    <x v="22"/>
    <s v="C.H. Cerro del Aguila"/>
    <x v="217"/>
    <s v="HI"/>
    <x v="5"/>
    <x v="30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79943.076000000001"/>
    <n v="79.943076000000005"/>
    <m/>
    <n v="14.273333333333333"/>
    <n v="15.813416666666667"/>
    <n v="0"/>
    <n v="0"/>
    <n v="66"/>
    <s v="BASE DE DATOS"/>
    <m/>
  </r>
  <r>
    <s v="24"/>
    <x v="7"/>
    <s v="KALLPA"/>
    <s v="14331913"/>
    <s v="14331913"/>
    <x v="5"/>
    <s v="G-4"/>
    <s v="S"/>
    <n v="10.76"/>
    <n v="10.427"/>
    <n v="576.87099999999998"/>
    <n v="2584.5569999999998"/>
    <n v="3161.4279999999999"/>
    <n v="0"/>
    <n v="742.02"/>
    <n v="0"/>
    <m/>
    <m/>
    <x v="0"/>
    <s v="KALLPA14331913G-4HI"/>
    <s v="Kallpa Generaci¢n S.A."/>
    <x v="22"/>
    <x v="22"/>
    <s v="C.H. Cerro del Aguila"/>
    <x v="217"/>
    <s v="HI"/>
    <x v="5"/>
    <x v="31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3161.4279999999999"/>
    <n v="3.1614279999999999"/>
    <m/>
    <n v="0.89666666666666661"/>
    <n v="0.86891666666666667"/>
    <n v="0"/>
    <n v="0"/>
    <n v="66"/>
    <s v="BASE DE DATOS"/>
    <m/>
  </r>
  <r>
    <s v="24"/>
    <x v="6"/>
    <s v="KALLPA"/>
    <s v="14331913"/>
    <s v="14331913"/>
    <x v="5"/>
    <s v="G-1"/>
    <s v="S"/>
    <n v="171.28"/>
    <n v="189.69200000000001"/>
    <n v="14776.174000000001"/>
    <n v="58151.514000000003"/>
    <n v="72927.687999999995"/>
    <n v="11.35"/>
    <n v="571.07000000000005"/>
    <n v="0"/>
    <m/>
    <m/>
    <x v="0"/>
    <s v="KALLPA14331913G-1HI"/>
    <s v="Kallpa Generaci¢n S.A."/>
    <x v="22"/>
    <x v="22"/>
    <s v="C.H. Cerro del Aguila"/>
    <x v="217"/>
    <s v="HI"/>
    <x v="5"/>
    <x v="28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72927.687999999995"/>
    <n v="72.927687999999989"/>
    <m/>
    <n v="14.273333333333333"/>
    <n v="15.807666666666668"/>
    <n v="0"/>
    <n v="1.4551915228366852E-11"/>
    <n v="66"/>
    <s v="BASE DE DATOS"/>
    <m/>
  </r>
  <r>
    <s v="24"/>
    <x v="6"/>
    <s v="KALLPA"/>
    <s v="14331913"/>
    <s v="14331913"/>
    <x v="5"/>
    <s v="G-2"/>
    <s v="S"/>
    <n v="171.28"/>
    <n v="203.053"/>
    <n v="16390.382000000001"/>
    <n v="48663.489000000001"/>
    <n v="65053.870999999999"/>
    <n v="12.43"/>
    <n v="508.15"/>
    <n v="0"/>
    <m/>
    <m/>
    <x v="0"/>
    <s v="KALLPA14331913G-2HI"/>
    <s v="Kallpa Generaci¢n S.A."/>
    <x v="22"/>
    <x v="22"/>
    <s v="C.H. Cerro del Aguila"/>
    <x v="217"/>
    <s v="HI"/>
    <x v="5"/>
    <x v="29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65053.870999999999"/>
    <n v="65.053871000000001"/>
    <m/>
    <n v="14.273333333333333"/>
    <n v="16.921083333333332"/>
    <n v="0"/>
    <n v="0"/>
    <n v="66"/>
    <s v="BASE DE DATOS"/>
    <m/>
  </r>
  <r>
    <s v="24"/>
    <x v="6"/>
    <s v="KALLPA"/>
    <s v="14331913"/>
    <s v="14331913"/>
    <x v="5"/>
    <s v="G-3"/>
    <s v="S"/>
    <n v="171.28"/>
    <n v="189.761"/>
    <n v="13773.200999999999"/>
    <n v="37601.33"/>
    <n v="51374.531000000003"/>
    <n v="18.8"/>
    <n v="440.35"/>
    <n v="0"/>
    <m/>
    <m/>
    <x v="0"/>
    <s v="KALLPA14331913G-3HI"/>
    <s v="Kallpa Generaci¢n S.A."/>
    <x v="22"/>
    <x v="22"/>
    <s v="C.H. Cerro del Aguila"/>
    <x v="217"/>
    <s v="HI"/>
    <x v="5"/>
    <x v="30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51374.531000000003"/>
    <n v="51.374531000000005"/>
    <m/>
    <n v="14.273333333333333"/>
    <n v="15.813416666666667"/>
    <n v="0"/>
    <n v="0"/>
    <n v="66"/>
    <s v="BASE DE DATOS"/>
    <m/>
  </r>
  <r>
    <s v="24"/>
    <x v="6"/>
    <s v="KALLPA"/>
    <s v="14331913"/>
    <s v="14331913"/>
    <x v="5"/>
    <s v="G-4"/>
    <s v="S"/>
    <n v="10.76"/>
    <n v="10.427"/>
    <n v="320.72800000000001"/>
    <n v="1483.269"/>
    <n v="1803.9970000000001"/>
    <n v="5.32"/>
    <n v="640.07000000000005"/>
    <n v="0"/>
    <m/>
    <m/>
    <x v="0"/>
    <s v="KALLPA14331913G-4HI"/>
    <s v="Kallpa Generaci¢n S.A."/>
    <x v="22"/>
    <x v="22"/>
    <s v="C.H. Cerro del Aguila"/>
    <x v="217"/>
    <s v="HI"/>
    <x v="5"/>
    <x v="31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803.9970000000001"/>
    <n v="1.8039970000000001"/>
    <m/>
    <n v="0.89666666666666661"/>
    <n v="0.86891666666666667"/>
    <n v="0"/>
    <n v="0"/>
    <n v="66"/>
    <s v="BASE DE DATOS"/>
    <m/>
  </r>
  <r>
    <s v="24"/>
    <x v="7"/>
    <s v="KONDUS"/>
    <s v="000775"/>
    <s v="000775"/>
    <x v="5"/>
    <s v="G1"/>
    <s v="S"/>
    <n v="0.56499999999999995"/>
    <n v="3.0000000000000001E-3"/>
    <n v="2.8000000000000001E-2"/>
    <n v="77.114999999999995"/>
    <n v="77.143000000000001"/>
    <n v="102.87"/>
    <n v="319.87"/>
    <n v="0"/>
    <m/>
    <m/>
    <x v="0"/>
    <s v="KONDUS000775G1HI"/>
    <s v="KONDU S.A.C."/>
    <x v="80"/>
    <x v="80"/>
    <s v="C. S. Carhuaquero"/>
    <x v="282"/>
    <s v="FV"/>
    <x v="6"/>
    <x v="359"/>
    <x v="3"/>
    <s v="Instalado"/>
    <s v="Operativo"/>
    <s v="Generadora"/>
    <x v="0"/>
    <x v="0"/>
    <x v="0"/>
    <x v="0"/>
    <s v="Estatal"/>
    <s v="CAJAMARCA"/>
    <s v="CAJAMARCA"/>
    <s v="CHOTA Y SANTA CRUZ"/>
    <s v="LLAMA Y CATACHE"/>
    <n v="0"/>
    <x v="9"/>
    <n v="0"/>
    <x v="0"/>
    <x v="0"/>
    <x v="0"/>
    <s v="MWh"/>
    <n v="77.143000000000001"/>
    <n v="7.7143000000000003E-2"/>
    <m/>
    <n v="5.1363636363636361E-2"/>
    <n v="5.1363636363636361E-2"/>
    <n v="0"/>
    <n v="0"/>
    <n v="67"/>
    <s v="BASE DE DATOS"/>
    <m/>
  </r>
  <r>
    <s v="24"/>
    <x v="6"/>
    <s v="KONDUS"/>
    <s v="000775"/>
    <s v="000775"/>
    <x v="5"/>
    <s v="G1"/>
    <s v="S"/>
    <n v="0.56499999999999995"/>
    <n v="4.0000000000000001E-3"/>
    <n v="4.5999999999999999E-2"/>
    <n v="90.064999999999998"/>
    <n v="90.111000000000004"/>
    <n v="0"/>
    <n v="370.15"/>
    <n v="0"/>
    <m/>
    <m/>
    <x v="0"/>
    <s v="KONDUS000775G1HI"/>
    <s v="KONDU S.A.C."/>
    <x v="80"/>
    <x v="80"/>
    <s v="C. S. Carhuaquero"/>
    <x v="282"/>
    <s v="FV"/>
    <x v="6"/>
    <x v="359"/>
    <x v="3"/>
    <s v="Instalado"/>
    <s v="Operativo"/>
    <s v="Generadora"/>
    <x v="0"/>
    <x v="0"/>
    <x v="0"/>
    <x v="0"/>
    <s v="Estatal"/>
    <s v="CAJAMARCA"/>
    <s v="CAJAMARCA"/>
    <s v="CHOTA Y SANTA CRUZ"/>
    <s v="LLAMA Y CATACHE"/>
    <n v="0"/>
    <x v="9"/>
    <n v="0"/>
    <x v="0"/>
    <x v="0"/>
    <x v="0"/>
    <s v="MWh"/>
    <n v="90.111000000000004"/>
    <n v="9.0111000000000011E-2"/>
    <m/>
    <n v="5.1363636363636361E-2"/>
    <n v="5.1363636363636361E-2"/>
    <n v="0"/>
    <n v="0"/>
    <n v="67"/>
    <s v="BASE DE DATOS"/>
    <m/>
  </r>
  <r>
    <s v="24"/>
    <x v="7"/>
    <s v="VIRGEN"/>
    <s v="11137505"/>
    <s v="11137505"/>
    <x v="5"/>
    <s v="GE.U1"/>
    <s v="S"/>
    <n v="31.23"/>
    <n v="27.927"/>
    <n v="810.53899999999999"/>
    <n v="4438.9560000000001"/>
    <n v="5249.4949999999999"/>
    <n v="0"/>
    <n v="435.48"/>
    <n v="0"/>
    <m/>
    <m/>
    <x v="0"/>
    <s v="VIRGEN11137505GE.U1HI"/>
    <s v="La Virgen S.A.C."/>
    <x v="59"/>
    <x v="59"/>
    <s v="C.H. La Virgen"/>
    <x v="218"/>
    <s v="HI"/>
    <x v="5"/>
    <x v="326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5249.4949999999999"/>
    <n v="5.2494949999999996"/>
    <m/>
    <n v="2.6025"/>
    <n v="2.3272499999999998"/>
    <n v="0"/>
    <n v="0"/>
    <n v="68"/>
    <s v="BASE DE DATOS"/>
    <m/>
  </r>
  <r>
    <s v="24"/>
    <x v="7"/>
    <s v="VIRGEN"/>
    <s v="11137505"/>
    <s v="11137505"/>
    <x v="5"/>
    <s v="GE.U2"/>
    <s v="S"/>
    <n v="31.25"/>
    <n v="28.209"/>
    <n v="502.18"/>
    <n v="2734.2939999999999"/>
    <n v="3236.4740000000002"/>
    <n v="0"/>
    <n v="257.32"/>
    <n v="0"/>
    <m/>
    <m/>
    <x v="0"/>
    <s v="VIRGEN11137505GE.U2HI"/>
    <s v="La Virgen S.A.C."/>
    <x v="59"/>
    <x v="59"/>
    <s v="C.H. La Virgen"/>
    <x v="218"/>
    <s v="HI"/>
    <x v="5"/>
    <x v="327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3236.4740000000002"/>
    <n v="3.2364740000000003"/>
    <m/>
    <n v="2.6041666666666665"/>
    <n v="2.3507500000000001"/>
    <n v="0"/>
    <n v="-4.5474735088646412E-13"/>
    <n v="68"/>
    <s v="BASE DE DATOS"/>
    <m/>
  </r>
  <r>
    <s v="24"/>
    <x v="7"/>
    <s v="VIRGEN"/>
    <s v="11137505"/>
    <s v="11137505"/>
    <x v="5"/>
    <s v="GE.U3"/>
    <s v="S"/>
    <n v="31.25"/>
    <n v="27.867000000000001"/>
    <n v="1121.384"/>
    <n v="6431.68"/>
    <n v="7553.0640000000003"/>
    <n v="0"/>
    <n v="656.2"/>
    <n v="0"/>
    <m/>
    <m/>
    <x v="0"/>
    <s v="VIRGEN11137505GE.U3HI"/>
    <s v="La Virgen S.A.C."/>
    <x v="59"/>
    <x v="59"/>
    <s v="C.H. La Virgen"/>
    <x v="218"/>
    <s v="HI"/>
    <x v="5"/>
    <x v="328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7553.0640000000003"/>
    <n v="7.553064"/>
    <m/>
    <n v="2.6041666666666665"/>
    <n v="2.3222499999999999"/>
    <n v="0"/>
    <n v="0"/>
    <n v="68"/>
    <s v="BASE DE DATOS"/>
    <m/>
  </r>
  <r>
    <s v="24"/>
    <x v="6"/>
    <s v="VIRGEN"/>
    <s v="11137505"/>
    <s v="11137505"/>
    <x v="5"/>
    <s v="GE.U1"/>
    <s v="S"/>
    <n v="31.23"/>
    <n v="27.927"/>
    <n v="1039.25"/>
    <n v="6567.402"/>
    <n v="7606.652"/>
    <n v="0"/>
    <n v="453.72"/>
    <n v="1.07"/>
    <m/>
    <m/>
    <x v="0"/>
    <s v="VIRGEN11137505GE.U1HI"/>
    <s v="La Virgen S.A.C."/>
    <x v="59"/>
    <x v="59"/>
    <s v="C.H. La Virgen"/>
    <x v="218"/>
    <s v="HI"/>
    <x v="5"/>
    <x v="326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7606.652"/>
    <n v="7.6066520000000004"/>
    <m/>
    <n v="2.6025"/>
    <n v="2.3272499999999998"/>
    <n v="0"/>
    <n v="0"/>
    <n v="68"/>
    <s v="BASE DE DATOS"/>
    <m/>
  </r>
  <r>
    <s v="24"/>
    <x v="6"/>
    <s v="VIRGEN"/>
    <s v="11137505"/>
    <s v="11137505"/>
    <x v="5"/>
    <s v="GE.U2"/>
    <s v="S"/>
    <n v="31.25"/>
    <n v="28.209"/>
    <n v="610.04100000000005"/>
    <n v="3060.2939999999999"/>
    <n v="3670.335"/>
    <n v="0"/>
    <n v="276.12"/>
    <n v="0"/>
    <m/>
    <m/>
    <x v="0"/>
    <s v="VIRGEN11137505GE.U2HI"/>
    <s v="La Virgen S.A.C."/>
    <x v="59"/>
    <x v="59"/>
    <s v="C.H. La Virgen"/>
    <x v="218"/>
    <s v="HI"/>
    <x v="5"/>
    <x v="327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3670.335"/>
    <n v="3.6703350000000001"/>
    <m/>
    <n v="2.6041666666666665"/>
    <n v="2.3507500000000001"/>
    <n v="0"/>
    <n v="0"/>
    <n v="68"/>
    <s v="BASE DE DATOS"/>
    <m/>
  </r>
  <r>
    <s v="24"/>
    <x v="6"/>
    <s v="VIRGEN"/>
    <s v="11137505"/>
    <s v="11137505"/>
    <x v="5"/>
    <s v="GE.U3"/>
    <s v="S"/>
    <n v="31.25"/>
    <n v="27.867000000000001"/>
    <n v="328.90800000000002"/>
    <n v="1673.682"/>
    <n v="2002.59"/>
    <n v="0"/>
    <n v="165.63"/>
    <n v="0"/>
    <m/>
    <m/>
    <x v="0"/>
    <s v="VIRGEN11137505GE.U3HI"/>
    <s v="La Virgen S.A.C."/>
    <x v="59"/>
    <x v="59"/>
    <s v="C.H. La Virgen"/>
    <x v="218"/>
    <s v="HI"/>
    <x v="5"/>
    <x v="328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2002.59"/>
    <n v="2.0025900000000001"/>
    <m/>
    <n v="2.6041666666666665"/>
    <n v="2.3222499999999999"/>
    <n v="0"/>
    <n v="2.2737367544323206E-13"/>
    <n v="68"/>
    <s v="BASE DE DATOS"/>
    <m/>
  </r>
  <r>
    <s v="24"/>
    <x v="7"/>
    <s v="ORAENP"/>
    <s v="11014393"/>
    <s v="11014393"/>
    <x v="5"/>
    <s v="1"/>
    <s v="S"/>
    <n v="41.097000000000001"/>
    <n v="44.219000000000001"/>
    <n v="4414.8980000000001"/>
    <n v="21189.91"/>
    <n v="25604.808000000001"/>
    <n v="0"/>
    <n v="744"/>
    <n v="0"/>
    <m/>
    <m/>
    <x v="0"/>
    <s v="ORAENP110143931HI"/>
    <s v="Orazul Energy Per£ S.A."/>
    <x v="64"/>
    <x v="64"/>
    <s v="C.H.Cañón del Pato"/>
    <x v="223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5604.808000000001"/>
    <n v="25.604808000000002"/>
    <m/>
    <n v="3.42475"/>
    <n v="3.6849166666666666"/>
    <n v="0"/>
    <n v="0"/>
    <n v="72"/>
    <s v="BASE DE DATOS"/>
    <m/>
  </r>
  <r>
    <s v="24"/>
    <x v="7"/>
    <s v="ORAENP"/>
    <s v="11014393"/>
    <s v="11014393"/>
    <x v="5"/>
    <s v="2"/>
    <s v="S"/>
    <n v="41.097000000000001"/>
    <n v="44.552999999999997"/>
    <n v="985.56299999999999"/>
    <n v="4463.1450000000004"/>
    <n v="5448.7079999999996"/>
    <n v="0"/>
    <n v="157.12"/>
    <n v="0"/>
    <m/>
    <m/>
    <x v="0"/>
    <s v="ORAENP110143932HI"/>
    <s v="Orazul Energy Per£ S.A."/>
    <x v="64"/>
    <x v="64"/>
    <s v="C.H.Cañón del Pato"/>
    <x v="223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5448.7079999999996"/>
    <n v="5.4487079999999999"/>
    <m/>
    <n v="3.42475"/>
    <n v="3.7127499999999998"/>
    <n v="0"/>
    <n v="9.0949470177292824E-13"/>
    <n v="72"/>
    <s v="BASE DE DATOS"/>
    <m/>
  </r>
  <r>
    <s v="24"/>
    <x v="7"/>
    <s v="ORAENP"/>
    <s v="11014393"/>
    <s v="11014393"/>
    <x v="5"/>
    <s v="3"/>
    <s v="S"/>
    <n v="41.097000000000001"/>
    <n v="43.765000000000001"/>
    <n v="2346.0329999999999"/>
    <n v="11811.808999999999"/>
    <n v="14157.842000000001"/>
    <n v="108.22"/>
    <n v="407.93"/>
    <n v="0"/>
    <m/>
    <m/>
    <x v="0"/>
    <s v="ORAENP110143933HI"/>
    <s v="Orazul Energy Per£ S.A."/>
    <x v="64"/>
    <x v="64"/>
    <s v="C.H.Cañón del Pato"/>
    <x v="223"/>
    <s v="HI"/>
    <x v="5"/>
    <x v="17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4157.842000000001"/>
    <n v="14.157842"/>
    <m/>
    <n v="3.42475"/>
    <n v="3.6470833333333332"/>
    <n v="0"/>
    <n v="-1.8189894035458565E-12"/>
    <n v="72"/>
    <s v="BASE DE DATOS"/>
    <m/>
  </r>
  <r>
    <s v="24"/>
    <x v="7"/>
    <s v="ORAENP"/>
    <s v="11014393"/>
    <s v="11014393"/>
    <x v="5"/>
    <s v="4"/>
    <s v="S"/>
    <n v="41.097000000000001"/>
    <n v="44.12"/>
    <n v="3415.6579999999999"/>
    <n v="16766.563999999998"/>
    <n v="20182.222000000002"/>
    <n v="108.22"/>
    <n v="592.16999999999996"/>
    <n v="0"/>
    <m/>
    <m/>
    <x v="0"/>
    <s v="ORAENP110143934HI"/>
    <s v="Orazul Energy Per£ S.A."/>
    <x v="64"/>
    <x v="64"/>
    <s v="C.H.Cañón del Pato"/>
    <x v="223"/>
    <s v="HI"/>
    <x v="5"/>
    <x v="17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0182.222000000002"/>
    <n v="20.182222000000003"/>
    <m/>
    <n v="3.42475"/>
    <n v="3.6766666666666663"/>
    <n v="0"/>
    <n v="-3.637978807091713E-12"/>
    <n v="72"/>
    <s v="BASE DE DATOS"/>
    <m/>
  </r>
  <r>
    <s v="24"/>
    <x v="7"/>
    <s v="ORAENP"/>
    <s v="11014393"/>
    <s v="11014393"/>
    <x v="5"/>
    <s v="5"/>
    <s v="S"/>
    <n v="41.097000000000001"/>
    <n v="44.686999999999998"/>
    <n v="1079.2539999999999"/>
    <n v="4737.5010000000002"/>
    <n v="5816.7550000000001"/>
    <n v="384.43"/>
    <n v="179.88"/>
    <n v="0"/>
    <m/>
    <m/>
    <x v="0"/>
    <s v="ORAENP110143935HI"/>
    <s v="Orazul Energy Per£ S.A."/>
    <x v="64"/>
    <x v="64"/>
    <s v="C.H.Cañón del Pato"/>
    <x v="223"/>
    <s v="HI"/>
    <x v="5"/>
    <x v="191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5816.7550000000001"/>
    <n v="5.8167549999999997"/>
    <m/>
    <n v="3.42475"/>
    <n v="3.7239166666666663"/>
    <n v="0"/>
    <n v="0"/>
    <n v="72"/>
    <s v="BASE DE DATOS"/>
    <m/>
  </r>
  <r>
    <s v="24"/>
    <x v="7"/>
    <s v="ORAENP"/>
    <s v="11014393"/>
    <s v="11014393"/>
    <x v="5"/>
    <s v="6"/>
    <s v="S"/>
    <n v="41.097000000000001"/>
    <n v="44.220999999999997"/>
    <n v="1031.1980000000001"/>
    <n v="4422.8639999999996"/>
    <n v="5454.0619999999999"/>
    <n v="384.43"/>
    <n v="151.63"/>
    <n v="0"/>
    <m/>
    <m/>
    <x v="0"/>
    <s v="ORAENP110143936HI"/>
    <s v="Orazul Energy Per£ S.A."/>
    <x v="64"/>
    <x v="64"/>
    <s v="C.H.Cañón del Pato"/>
    <x v="223"/>
    <s v="HI"/>
    <x v="5"/>
    <x v="30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5454.0619999999999"/>
    <n v="5.4540619999999995"/>
    <m/>
    <n v="3.42475"/>
    <n v="3.685083333333333"/>
    <n v="0"/>
    <n v="0"/>
    <n v="72"/>
    <s v="BASE DE DATOS"/>
    <m/>
  </r>
  <r>
    <s v="24"/>
    <x v="7"/>
    <s v="ORAENP"/>
    <s v="11014593"/>
    <s v="11014593"/>
    <x v="5"/>
    <s v="1"/>
    <s v="S"/>
    <n v="32.619999999999997"/>
    <n v="31.593"/>
    <n v="1206.3409999999999"/>
    <n v="3613.2449999999999"/>
    <n v="4819.5860000000002"/>
    <n v="0"/>
    <n v="254.53"/>
    <n v="1.25"/>
    <m/>
    <m/>
    <x v="0"/>
    <s v="ORAENP110145931HI"/>
    <s v="Orazul Energy Per£ S.A."/>
    <x v="64"/>
    <x v="64"/>
    <s v="C.H.Carhuaquero"/>
    <x v="224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4819.5860000000002"/>
    <n v="4.8195860000000001"/>
    <m/>
    <n v="2.7183333333333333"/>
    <n v="2.6327500000000001"/>
    <n v="0"/>
    <n v="-9.0949470177292824E-13"/>
    <n v="72"/>
    <s v="BASE DE DATOS"/>
    <m/>
  </r>
  <r>
    <s v="24"/>
    <x v="7"/>
    <s v="ORAENP"/>
    <s v="11014593"/>
    <s v="11014593"/>
    <x v="5"/>
    <s v="2"/>
    <s v="S"/>
    <n v="31.51"/>
    <n v="31.472000000000001"/>
    <n v="2156.1"/>
    <n v="7277.0290000000005"/>
    <n v="9433.1290000000008"/>
    <n v="0"/>
    <n v="532.87"/>
    <n v="0"/>
    <m/>
    <m/>
    <x v="0"/>
    <s v="ORAENP110145932HI"/>
    <s v="Orazul Energy Per£ S.A."/>
    <x v="64"/>
    <x v="64"/>
    <s v="C.H.Carhuaquero"/>
    <x v="224"/>
    <s v="HI"/>
    <x v="5"/>
    <x v="17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9433.1290000000008"/>
    <n v="9.433129000000001"/>
    <m/>
    <n v="2.6258333333333335"/>
    <n v="2.6226666666666669"/>
    <n v="0"/>
    <n v="0"/>
    <n v="72"/>
    <s v="BASE DE DATOS"/>
    <m/>
  </r>
  <r>
    <s v="24"/>
    <x v="7"/>
    <s v="ORAENP"/>
    <s v="11014593"/>
    <s v="11014593"/>
    <x v="5"/>
    <s v="3"/>
    <s v="S"/>
    <n v="30.98"/>
    <n v="31.466999999999999"/>
    <n v="1834.087"/>
    <n v="6098.973"/>
    <n v="7933.06"/>
    <n v="0"/>
    <n v="438.88"/>
    <n v="0"/>
    <m/>
    <m/>
    <x v="0"/>
    <s v="ORAENP110145933HI"/>
    <s v="Orazul Energy Per£ S.A."/>
    <x v="64"/>
    <x v="64"/>
    <s v="C.H.Carhuaquero"/>
    <x v="224"/>
    <s v="HI"/>
    <x v="5"/>
    <x v="176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7933.06"/>
    <n v="7.9330600000000002"/>
    <m/>
    <n v="2.5816666666666666"/>
    <n v="2.6222499999999997"/>
    <n v="0"/>
    <n v="-9.0949470177292824E-13"/>
    <n v="72"/>
    <s v="BASE DE DATOS"/>
    <m/>
  </r>
  <r>
    <s v="24"/>
    <x v="7"/>
    <s v="ORAENP"/>
    <s v="11014593"/>
    <s v="11014593"/>
    <x v="5"/>
    <s v="4"/>
    <s v="S"/>
    <n v="10"/>
    <n v="9.9830000000000005"/>
    <n v="1141.213"/>
    <n v="4642.0320000000002"/>
    <n v="5783.2449999999999"/>
    <n v="128.5"/>
    <n v="582.13"/>
    <n v="0"/>
    <m/>
    <m/>
    <x v="0"/>
    <s v="ORAENP110145934HI"/>
    <s v="Orazul Energy Per£ S.A."/>
    <x v="64"/>
    <x v="64"/>
    <s v="C.H.Carhuaquero"/>
    <x v="225"/>
    <s v="HI"/>
    <x v="5"/>
    <x v="177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5783.2449999999999"/>
    <n v="5.783245"/>
    <m/>
    <n v="0.83333333333333337"/>
    <n v="0.83191666666666675"/>
    <n v="0"/>
    <n v="0"/>
    <n v="72"/>
    <s v="BASE DE DATOS"/>
    <m/>
  </r>
  <r>
    <s v="24"/>
    <x v="7"/>
    <s v="ORAENP"/>
    <s v="18166008"/>
    <s v="18166008"/>
    <x v="5"/>
    <s v="1"/>
    <s v="S"/>
    <n v="6"/>
    <n v="5.67"/>
    <n v="264.83999999999997"/>
    <n v="989.31799999999998"/>
    <n v="1254.1579999999999"/>
    <n v="236.18"/>
    <n v="495.53"/>
    <n v="1.82"/>
    <m/>
    <m/>
    <x v="0"/>
    <s v="ORAENP181660081HI"/>
    <s v="Orazul Energy Per£ S.A."/>
    <x v="64"/>
    <x v="64"/>
    <s v="C.H.Caña Brava"/>
    <x v="226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1254.1579999999999"/>
    <n v="1.2541579999999999"/>
    <m/>
    <n v="0.5"/>
    <n v="0.47249999999999998"/>
    <n v="0"/>
    <n v="0"/>
    <n v="72"/>
    <s v="BASE DE DATOS"/>
    <m/>
  </r>
  <r>
    <s v="24"/>
    <x v="6"/>
    <s v="ORAENP"/>
    <s v="11014393"/>
    <s v="11014393"/>
    <x v="5"/>
    <s v="1"/>
    <s v="S"/>
    <n v="41.097000000000001"/>
    <n v="44.219000000000001"/>
    <n v="3103.4769999999999"/>
    <n v="14699.773999999999"/>
    <n v="17803.251"/>
    <n v="23.12"/>
    <n v="622.17999999999995"/>
    <n v="0"/>
    <m/>
    <m/>
    <x v="0"/>
    <s v="ORAENP110143931HI"/>
    <s v="Orazul Energy Per£ S.A."/>
    <x v="64"/>
    <x v="64"/>
    <s v="C.H.Cañón del Pato"/>
    <x v="223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7803.251"/>
    <n v="17.803250999999999"/>
    <m/>
    <n v="3.42475"/>
    <n v="3.6849166666666666"/>
    <n v="0"/>
    <n v="0"/>
    <n v="72"/>
    <s v="BASE DE DATOS"/>
    <m/>
  </r>
  <r>
    <s v="24"/>
    <x v="6"/>
    <s v="ORAENP"/>
    <s v="11014393"/>
    <s v="11014393"/>
    <x v="5"/>
    <s v="2"/>
    <s v="S"/>
    <n v="41.097000000000001"/>
    <n v="44.552999999999997"/>
    <n v="3253.24"/>
    <n v="16117.803"/>
    <n v="19371.043000000001"/>
    <n v="31.72"/>
    <n v="671.17"/>
    <n v="0"/>
    <m/>
    <m/>
    <x v="0"/>
    <s v="ORAENP110143932HI"/>
    <s v="Orazul Energy Per£ S.A."/>
    <x v="64"/>
    <x v="64"/>
    <s v="C.H.Cañón del Pato"/>
    <x v="223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9371.043000000001"/>
    <n v="19.371043"/>
    <m/>
    <n v="3.42475"/>
    <n v="3.7127499999999998"/>
    <n v="0"/>
    <n v="-3.637978807091713E-12"/>
    <n v="72"/>
    <s v="BASE DE DATOS"/>
    <m/>
  </r>
  <r>
    <s v="24"/>
    <x v="6"/>
    <s v="ORAENP"/>
    <s v="11014393"/>
    <s v="11014393"/>
    <x v="5"/>
    <s v="3"/>
    <s v="S"/>
    <n v="41.097000000000001"/>
    <n v="43.765000000000001"/>
    <n v="2025.595"/>
    <n v="10254.069"/>
    <n v="12279.664000000001"/>
    <n v="19.23"/>
    <n v="475.93"/>
    <n v="0"/>
    <m/>
    <m/>
    <x v="0"/>
    <s v="ORAENP110143933HI"/>
    <s v="Orazul Energy Per£ S.A."/>
    <x v="64"/>
    <x v="64"/>
    <s v="C.H.Cañón del Pato"/>
    <x v="223"/>
    <s v="HI"/>
    <x v="5"/>
    <x v="17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2279.664000000001"/>
    <n v="12.279664"/>
    <m/>
    <n v="3.42475"/>
    <n v="3.6470833333333332"/>
    <n v="0"/>
    <n v="-1.8189894035458565E-12"/>
    <n v="72"/>
    <s v="BASE DE DATOS"/>
    <m/>
  </r>
  <r>
    <s v="24"/>
    <x v="6"/>
    <s v="ORAENP"/>
    <s v="11014393"/>
    <s v="11014393"/>
    <x v="5"/>
    <s v="4"/>
    <s v="S"/>
    <n v="41.097000000000001"/>
    <n v="44.12"/>
    <n v="2491.951"/>
    <n v="12460.208000000001"/>
    <n v="14952.159"/>
    <n v="9.7200000000000006"/>
    <n v="541.08000000000004"/>
    <n v="0"/>
    <m/>
    <m/>
    <x v="0"/>
    <s v="ORAENP110143934HI"/>
    <s v="Orazul Energy Per£ S.A."/>
    <x v="64"/>
    <x v="64"/>
    <s v="C.H.Cañón del Pato"/>
    <x v="223"/>
    <s v="HI"/>
    <x v="5"/>
    <x v="17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4952.159"/>
    <n v="14.952159"/>
    <m/>
    <n v="3.42475"/>
    <n v="3.6766666666666663"/>
    <n v="0"/>
    <n v="0"/>
    <n v="72"/>
    <s v="BASE DE DATOS"/>
    <m/>
  </r>
  <r>
    <s v="24"/>
    <x v="6"/>
    <s v="ORAENP"/>
    <s v="11014393"/>
    <s v="11014393"/>
    <x v="5"/>
    <s v="5"/>
    <s v="S"/>
    <n v="41.097000000000001"/>
    <n v="44.686999999999998"/>
    <n v="745.95899999999995"/>
    <n v="2688.32"/>
    <n v="3434.279"/>
    <n v="25.33"/>
    <n v="134.55000000000001"/>
    <n v="0"/>
    <m/>
    <m/>
    <x v="0"/>
    <s v="ORAENP110143935HI"/>
    <s v="Orazul Energy Per£ S.A."/>
    <x v="64"/>
    <x v="64"/>
    <s v="C.H.Cañón del Pato"/>
    <x v="223"/>
    <s v="HI"/>
    <x v="5"/>
    <x v="191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3434.279"/>
    <n v="3.4342790000000001"/>
    <m/>
    <n v="3.42475"/>
    <n v="3.7239166666666663"/>
    <n v="0"/>
    <n v="0"/>
    <n v="72"/>
    <s v="BASE DE DATOS"/>
    <m/>
  </r>
  <r>
    <s v="24"/>
    <x v="6"/>
    <s v="ORAENP"/>
    <s v="11014393"/>
    <s v="11014393"/>
    <x v="5"/>
    <s v="6"/>
    <s v="S"/>
    <n v="41.097000000000001"/>
    <n v="44.220999999999997"/>
    <n v="2275.884"/>
    <n v="10868.16"/>
    <n v="13144.044"/>
    <n v="14.7"/>
    <n v="452.6"/>
    <n v="0"/>
    <m/>
    <m/>
    <x v="0"/>
    <s v="ORAENP110143936HI"/>
    <s v="Orazul Energy Per£ S.A."/>
    <x v="64"/>
    <x v="64"/>
    <s v="C.H.Cañón del Pato"/>
    <x v="223"/>
    <s v="HI"/>
    <x v="5"/>
    <x v="30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3144.044"/>
    <n v="13.144043999999999"/>
    <m/>
    <n v="3.42475"/>
    <n v="3.685083333333333"/>
    <n v="0"/>
    <n v="0"/>
    <n v="72"/>
    <s v="BASE DE DATOS"/>
    <m/>
  </r>
  <r>
    <s v="24"/>
    <x v="6"/>
    <s v="ORAENP"/>
    <s v="11014593"/>
    <s v="11014593"/>
    <x v="5"/>
    <s v="1"/>
    <s v="S"/>
    <n v="32.619999999999997"/>
    <n v="31.593"/>
    <n v="1556.2650000000001"/>
    <n v="3606.0419999999999"/>
    <n v="5162.3069999999998"/>
    <n v="0"/>
    <n v="357.68"/>
    <n v="0"/>
    <m/>
    <m/>
    <x v="0"/>
    <s v="ORAENP110145931HI"/>
    <s v="Orazul Energy Per£ S.A."/>
    <x v="64"/>
    <x v="64"/>
    <s v="C.H.Carhuaquero"/>
    <x v="224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5162.3069999999998"/>
    <n v="5.1623070000000002"/>
    <m/>
    <n v="2.7183333333333333"/>
    <n v="2.6327500000000001"/>
    <n v="0"/>
    <n v="0"/>
    <n v="72"/>
    <s v="BASE DE DATOS"/>
    <m/>
  </r>
  <r>
    <s v="24"/>
    <x v="6"/>
    <s v="ORAENP"/>
    <s v="11014593"/>
    <s v="11014593"/>
    <x v="5"/>
    <s v="2"/>
    <s v="S"/>
    <n v="31.51"/>
    <n v="31.472000000000001"/>
    <n v="794.10500000000002"/>
    <n v="1641.615"/>
    <n v="2435.7199999999998"/>
    <n v="0"/>
    <n v="147.77000000000001"/>
    <n v="0"/>
    <m/>
    <m/>
    <x v="0"/>
    <s v="ORAENP110145932HI"/>
    <s v="Orazul Energy Per£ S.A."/>
    <x v="64"/>
    <x v="64"/>
    <s v="C.H.Carhuaquero"/>
    <x v="224"/>
    <s v="HI"/>
    <x v="5"/>
    <x v="17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2435.7199999999998"/>
    <n v="2.4357199999999999"/>
    <m/>
    <n v="2.6258333333333335"/>
    <n v="2.6226666666666669"/>
    <n v="0"/>
    <n v="4.5474735088646412E-13"/>
    <n v="72"/>
    <s v="BASE DE DATOS"/>
    <m/>
  </r>
  <r>
    <s v="24"/>
    <x v="6"/>
    <s v="ORAENP"/>
    <s v="11014593"/>
    <s v="11014593"/>
    <x v="5"/>
    <s v="3"/>
    <s v="S"/>
    <n v="30.98"/>
    <n v="31.466999999999999"/>
    <n v="245.334"/>
    <n v="1404.78"/>
    <n v="1650.114"/>
    <n v="271.68"/>
    <n v="122.33"/>
    <n v="0"/>
    <m/>
    <m/>
    <x v="0"/>
    <s v="ORAENP110145933HI"/>
    <s v="Orazul Energy Per£ S.A."/>
    <x v="64"/>
    <x v="64"/>
    <s v="C.H.Carhuaquero"/>
    <x v="224"/>
    <s v="HI"/>
    <x v="5"/>
    <x v="176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1650.114"/>
    <n v="1.6501140000000001"/>
    <m/>
    <n v="2.5816666666666666"/>
    <n v="2.6222499999999997"/>
    <n v="0"/>
    <n v="0"/>
    <n v="72"/>
    <s v="BASE DE DATOS"/>
    <m/>
  </r>
  <r>
    <s v="24"/>
    <x v="6"/>
    <s v="ORAENP"/>
    <s v="11014593"/>
    <s v="11014593"/>
    <x v="5"/>
    <s v="4"/>
    <s v="S"/>
    <n v="10"/>
    <n v="9.9830000000000005"/>
    <n v="1291.3599999999999"/>
    <n v="4348.1220000000003"/>
    <n v="5639.482"/>
    <n v="0"/>
    <n v="570.79999999999995"/>
    <n v="0"/>
    <m/>
    <m/>
    <x v="0"/>
    <s v="ORAENP110145934HI"/>
    <s v="Orazul Energy Per£ S.A."/>
    <x v="64"/>
    <x v="64"/>
    <s v="C.H.Carhuaquero"/>
    <x v="225"/>
    <s v="HI"/>
    <x v="5"/>
    <x v="177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5639.482"/>
    <n v="5.6394820000000001"/>
    <m/>
    <n v="0.83333333333333337"/>
    <n v="0.83191666666666675"/>
    <n v="0"/>
    <n v="0"/>
    <n v="72"/>
    <s v="BASE DE DATOS"/>
    <m/>
  </r>
  <r>
    <s v="24"/>
    <x v="6"/>
    <s v="ORAENP"/>
    <s v="18166008"/>
    <s v="18166008"/>
    <x v="5"/>
    <s v="1"/>
    <s v="S"/>
    <n v="6"/>
    <n v="5.67"/>
    <n v="225.57300000000001"/>
    <n v="566.06600000000003"/>
    <n v="791.63900000000001"/>
    <n v="0"/>
    <n v="541.54999999999995"/>
    <n v="0"/>
    <m/>
    <m/>
    <x v="0"/>
    <s v="ORAENP181660081HI"/>
    <s v="Orazul Energy Per£ S.A."/>
    <x v="64"/>
    <x v="64"/>
    <s v="C.H.Caña Brava"/>
    <x v="226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791.63900000000001"/>
    <n v="0.79163899999999998"/>
    <m/>
    <n v="0.5"/>
    <n v="0.47249999999999998"/>
    <n v="0"/>
    <n v="0"/>
    <n v="72"/>
    <s v="BASE DE DATOS"/>
    <m/>
  </r>
  <r>
    <s v="24"/>
    <x v="5"/>
    <s v="CHINAN"/>
    <s v="11068096"/>
    <s v="11068096"/>
    <x v="5"/>
    <s v="GR-1"/>
    <s v="S"/>
    <n v="42.3"/>
    <n v="43.113999999999997"/>
    <n v="2973.6170000000002"/>
    <n v="10111.286"/>
    <n v="13084.903"/>
    <n v="9.8800000000000008"/>
    <n v="710.12"/>
    <n v="0"/>
    <m/>
    <m/>
    <x v="0"/>
    <s v="CHINAN11068096GR-1HI"/>
    <s v="Chinango S.A.C"/>
    <x v="51"/>
    <x v="51"/>
    <s v="C. H. Yanango"/>
    <x v="203"/>
    <s v="HI"/>
    <x v="5"/>
    <x v="307"/>
    <x v="2"/>
    <s v="Instalado"/>
    <s v="Operativo"/>
    <s v="Generadora"/>
    <x v="0"/>
    <x v="0"/>
    <x v="0"/>
    <x v="0"/>
    <s v="Privado"/>
    <s v="JUNIN"/>
    <s v="JUNIN"/>
    <s v="CHANCHAMAYO"/>
    <s v="SAN RAMÓN"/>
    <n v="0"/>
    <x v="8"/>
    <n v="0"/>
    <x v="0"/>
    <x v="0"/>
    <x v="0"/>
    <s v="MWh"/>
    <n v="13084.903"/>
    <n v="13.084903000000001"/>
    <m/>
    <n v="3.5249999999999999"/>
    <n v="3.5928333333333331"/>
    <n v="0"/>
    <n v="0"/>
    <n v="12"/>
    <s v="BASE DE DATOS"/>
    <m/>
  </r>
  <r>
    <s v="24"/>
    <x v="5"/>
    <s v="CHINAN"/>
    <s v="11082197"/>
    <s v="11082197"/>
    <x v="5"/>
    <s v="GR-1"/>
    <s v="S"/>
    <n v="76.5"/>
    <n v="77.643000000000001"/>
    <n v="4593.09"/>
    <n v="6216.6379999999999"/>
    <n v="10809.727999999999"/>
    <n v="0"/>
    <n v="152.07"/>
    <n v="0"/>
    <m/>
    <m/>
    <x v="0"/>
    <s v="CHINAN11082197GR-1HI"/>
    <s v="Chinango S.A.C"/>
    <x v="51"/>
    <x v="51"/>
    <s v="C. H. Chimay"/>
    <x v="204"/>
    <s v="HI"/>
    <x v="5"/>
    <x v="307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10809.727999999999"/>
    <n v="10.809728"/>
    <m/>
    <n v="6.375"/>
    <n v="6.4702500000000001"/>
    <n v="0"/>
    <n v="0"/>
    <n v="12"/>
    <s v="BASE DE DATOS"/>
    <m/>
  </r>
  <r>
    <s v="24"/>
    <x v="5"/>
    <s v="CHINAN"/>
    <s v="11082197"/>
    <s v="11082197"/>
    <x v="5"/>
    <s v="GR-2"/>
    <s v="S"/>
    <n v="76.5"/>
    <n v="74.698999999999998"/>
    <n v="10677.431"/>
    <n v="19784.394"/>
    <n v="30461.825000000001"/>
    <n v="0"/>
    <n v="507.57"/>
    <n v="10.35"/>
    <m/>
    <m/>
    <x v="0"/>
    <s v="CHINAN11082197GR-2HI"/>
    <s v="Chinango S.A.C"/>
    <x v="51"/>
    <x v="51"/>
    <s v="C. H. Chimay"/>
    <x v="204"/>
    <s v="HI"/>
    <x v="5"/>
    <x v="308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30461.825000000001"/>
    <n v="30.461825000000001"/>
    <m/>
    <n v="6.375"/>
    <n v="6.2249166666666662"/>
    <n v="0"/>
    <n v="0"/>
    <n v="12"/>
    <s v="BASE DE DATOS"/>
    <m/>
  </r>
  <r>
    <s v="24"/>
    <x v="7"/>
    <s v="CHINAN"/>
    <s v="11068096"/>
    <s v="11068096"/>
    <x v="5"/>
    <s v="GR-1"/>
    <s v="S"/>
    <n v="42.3"/>
    <n v="43.113999999999997"/>
    <n v="2187.7649999999999"/>
    <n v="7978.38"/>
    <n v="10166.145"/>
    <n v="0"/>
    <n v="744"/>
    <n v="0"/>
    <m/>
    <m/>
    <x v="0"/>
    <s v="CHINAN11068096GR-1HI"/>
    <s v="Chinango S.A.C"/>
    <x v="51"/>
    <x v="51"/>
    <s v="C. H. Yanango"/>
    <x v="203"/>
    <s v="HI"/>
    <x v="5"/>
    <x v="307"/>
    <x v="2"/>
    <s v="Instalado"/>
    <s v="Operativo"/>
    <s v="Generadora"/>
    <x v="0"/>
    <x v="0"/>
    <x v="0"/>
    <x v="0"/>
    <s v="Privado"/>
    <s v="JUNIN"/>
    <s v="JUNIN"/>
    <s v="CHANCHAMAYO"/>
    <s v="SAN RAMÓN"/>
    <n v="0"/>
    <x v="8"/>
    <n v="0"/>
    <x v="0"/>
    <x v="0"/>
    <x v="0"/>
    <s v="MWh"/>
    <n v="10166.145"/>
    <n v="10.166145"/>
    <m/>
    <n v="3.5249999999999999"/>
    <n v="3.5928333333333331"/>
    <n v="0"/>
    <n v="0"/>
    <n v="12"/>
    <s v="BASE DE DATOS"/>
    <m/>
  </r>
  <r>
    <s v="24"/>
    <x v="7"/>
    <s v="CHINAN"/>
    <s v="11082197"/>
    <s v="11082197"/>
    <x v="5"/>
    <s v="GR-1"/>
    <s v="S"/>
    <n v="76.5"/>
    <n v="77.643000000000001"/>
    <n v="2620.5410000000002"/>
    <n v="2094.2330000000002"/>
    <n v="4714.7740000000003"/>
    <n v="6.72"/>
    <n v="65.8"/>
    <n v="6.72"/>
    <m/>
    <m/>
    <x v="0"/>
    <s v="CHINAN11082197GR-1HI"/>
    <s v="Chinango S.A.C"/>
    <x v="51"/>
    <x v="51"/>
    <s v="C. H. Chimay"/>
    <x v="204"/>
    <s v="HI"/>
    <x v="5"/>
    <x v="307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4714.7740000000003"/>
    <n v="4.7147740000000002"/>
    <m/>
    <n v="6.375"/>
    <n v="6.4702500000000001"/>
    <n v="0"/>
    <n v="0"/>
    <n v="12"/>
    <s v="BASE DE DATOS"/>
    <m/>
  </r>
  <r>
    <s v="24"/>
    <x v="7"/>
    <s v="CHINAN"/>
    <s v="11082197"/>
    <s v="11082197"/>
    <x v="5"/>
    <s v="GR-2"/>
    <s v="S"/>
    <n v="76.5"/>
    <n v="74.698999999999998"/>
    <n v="10380.698"/>
    <n v="14725.271000000001"/>
    <n v="25105.969000000001"/>
    <n v="10.65"/>
    <n v="438.38"/>
    <n v="8.7200000000000006"/>
    <m/>
    <m/>
    <x v="0"/>
    <s v="CHINAN11082197GR-2HI"/>
    <s v="Chinango S.A.C"/>
    <x v="51"/>
    <x v="51"/>
    <s v="C. H. Chimay"/>
    <x v="204"/>
    <s v="HI"/>
    <x v="5"/>
    <x v="308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25105.969000000001"/>
    <n v="25.105969000000002"/>
    <m/>
    <n v="6.375"/>
    <n v="6.2249166666666662"/>
    <n v="0"/>
    <n v="0"/>
    <n v="12"/>
    <s v="BASE DE DATOS"/>
    <m/>
  </r>
  <r>
    <s v="24"/>
    <x v="5"/>
    <s v="ENEGEN"/>
    <s v="11002793"/>
    <s v="11002793"/>
    <x v="5"/>
    <s v="GR-1"/>
    <s v="S"/>
    <n v="64.599999999999994"/>
    <n v="69.53"/>
    <n v="5518.4319999999998"/>
    <n v="12189.102999999999"/>
    <n v="17707.535"/>
    <n v="115"/>
    <n v="485.93"/>
    <n v="16.329999999999998"/>
    <m/>
    <m/>
    <x v="0"/>
    <s v="ENEGEN11002793GR-1HI"/>
    <s v="ENEL Generación Perú S.A.A."/>
    <x v="16"/>
    <x v="16"/>
    <s v="C. H. Huinco"/>
    <x v="193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17707.535"/>
    <n v="17.707535"/>
    <m/>
    <s v="-"/>
    <s v="-"/>
    <n v="0"/>
    <n v="0"/>
    <n v="46"/>
    <s v="BASE DE DATOS"/>
    <m/>
  </r>
  <r>
    <s v="24"/>
    <x v="5"/>
    <s v="ENEGEN"/>
    <s v="11002793"/>
    <s v="11002793"/>
    <x v="5"/>
    <s v="GR-2"/>
    <s v="S"/>
    <n v="64.599999999999994"/>
    <n v="69.11"/>
    <n v="4955.5450000000001"/>
    <n v="10446.764999999999"/>
    <n v="15402.31"/>
    <n v="105.73"/>
    <n v="451.04"/>
    <n v="6.88"/>
    <m/>
    <m/>
    <x v="0"/>
    <s v="ENEGEN11002793GR-2HI"/>
    <s v="ENEL Generación Perú S.A.A."/>
    <x v="16"/>
    <x v="16"/>
    <s v="C. H. Huinco"/>
    <x v="193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15402.31"/>
    <n v="15.40231"/>
    <m/>
    <s v="-"/>
    <s v="-"/>
    <n v="0"/>
    <n v="0"/>
    <n v="46"/>
    <s v="BASE DE DATOS"/>
    <m/>
  </r>
  <r>
    <s v="24"/>
    <x v="5"/>
    <s v="ENEGEN"/>
    <s v="11002793"/>
    <s v="11002793"/>
    <x v="5"/>
    <s v="GR-3"/>
    <s v="S"/>
    <n v="64.599999999999994"/>
    <n v="69.914000000000001"/>
    <n v="7062.3029999999999"/>
    <n v="15240.862999999999"/>
    <n v="22303.165000000001"/>
    <n v="10"/>
    <n v="590.91"/>
    <n v="37.909999999999997"/>
    <m/>
    <m/>
    <x v="0"/>
    <s v="ENEGEN11002793GR-3HI"/>
    <s v="ENEL Generación Perú S.A.A."/>
    <x v="16"/>
    <x v="16"/>
    <s v="C. H. Huinco"/>
    <x v="193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2303.165000000001"/>
    <n v="22.303165"/>
    <m/>
    <s v="-"/>
    <s v="-"/>
    <n v="0"/>
    <n v="9.9999999656574801E-4"/>
    <n v="46"/>
    <s v="BASE DE DATOS"/>
    <m/>
  </r>
  <r>
    <s v="24"/>
    <x v="5"/>
    <s v="ENEGEN"/>
    <s v="11002793"/>
    <s v="11002793"/>
    <x v="5"/>
    <s v="GR-4"/>
    <s v="S"/>
    <n v="64.599999999999994"/>
    <n v="69.346000000000004"/>
    <n v="5394.835"/>
    <n v="12704.316000000001"/>
    <n v="18099.151000000002"/>
    <n v="0"/>
    <n v="553.41999999999996"/>
    <n v="0"/>
    <m/>
    <m/>
    <x v="0"/>
    <s v="ENEGEN11002793GR-4HI"/>
    <s v="ENEL Generación Perú S.A.A."/>
    <x v="16"/>
    <x v="16"/>
    <s v="C. H. Huinco"/>
    <x v="193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18099.151000000002"/>
    <n v="18.099151000000003"/>
    <m/>
    <s v="-"/>
    <s v="-"/>
    <n v="0"/>
    <n v="0"/>
    <n v="46"/>
    <s v="BASE DE DATOS"/>
    <m/>
  </r>
  <r>
    <s v="24"/>
    <x v="5"/>
    <s v="ENEGEN"/>
    <s v="11002393"/>
    <s v="11002393"/>
    <x v="5"/>
    <s v="GR-1"/>
    <s v="S"/>
    <n v="60"/>
    <n v="68.555999999999997"/>
    <n v="6897.0820000000003"/>
    <n v="19879.741999999998"/>
    <n v="26776.824000000001"/>
    <n v="131"/>
    <n v="588.1"/>
    <n v="0.9"/>
    <m/>
    <m/>
    <x v="0"/>
    <s v="ENEGEN11002393GR-1HI"/>
    <s v="ENEL Generación Perú S.A.A."/>
    <x v="16"/>
    <x v="16"/>
    <s v="C. H. Matucana"/>
    <x v="194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26776.824000000001"/>
    <n v="26.776824000000001"/>
    <m/>
    <s v="-"/>
    <s v="-"/>
    <n v="0"/>
    <n v="0"/>
    <n v="46"/>
    <s v="BASE DE DATOS"/>
    <m/>
  </r>
  <r>
    <s v="24"/>
    <x v="5"/>
    <s v="ENEGEN"/>
    <s v="11002393"/>
    <s v="11002393"/>
    <x v="5"/>
    <s v="GR-2"/>
    <s v="S"/>
    <n v="60"/>
    <n v="68.465999999999994"/>
    <n v="8444.8850000000002"/>
    <n v="25399.851999999999"/>
    <n v="33844.737000000001"/>
    <n v="38.07"/>
    <n v="680.07"/>
    <n v="1.87"/>
    <m/>
    <m/>
    <x v="0"/>
    <s v="ENEGEN11002393GR-2HI"/>
    <s v="ENEL Generación Perú S.A.A."/>
    <x v="16"/>
    <x v="16"/>
    <s v="C. H. Matucana"/>
    <x v="194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33844.737000000001"/>
    <n v="33.844737000000002"/>
    <m/>
    <s v="-"/>
    <s v="-"/>
    <n v="0"/>
    <n v="0"/>
    <n v="46"/>
    <s v="BASE DE DATOS"/>
    <m/>
  </r>
  <r>
    <s v="24"/>
    <x v="5"/>
    <s v="ENEGEN"/>
    <s v="11002693"/>
    <s v="11002693"/>
    <x v="5"/>
    <s v="GR-1"/>
    <s v="S"/>
    <n v="15.888999999999999"/>
    <n v="16.760000000000002"/>
    <n v="2344.413"/>
    <n v="6986.5159999999996"/>
    <n v="9330.93"/>
    <n v="0"/>
    <n v="720"/>
    <n v="0"/>
    <m/>
    <m/>
    <x v="0"/>
    <s v="ENEGEN11002693GR-1HI"/>
    <s v="ENEL Generación Perú S.A.A."/>
    <x v="16"/>
    <x v="16"/>
    <s v="C. H. Callahuanca"/>
    <x v="195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9330.93"/>
    <n v="9.3309300000000004"/>
    <m/>
    <s v="-"/>
    <s v="-"/>
    <n v="0"/>
    <n v="-1.0000000002037268E-3"/>
    <n v="46"/>
    <s v="BASE DE DATOS"/>
    <m/>
  </r>
  <r>
    <s v="24"/>
    <x v="5"/>
    <s v="ENEGEN"/>
    <s v="11002693"/>
    <s v="11002693"/>
    <x v="5"/>
    <s v="GR-2"/>
    <s v="S"/>
    <n v="15.888999999999999"/>
    <n v="16.545000000000002"/>
    <n v="2340.038"/>
    <n v="6867.7889999999998"/>
    <n v="9207.8259999999991"/>
    <n v="9.4"/>
    <n v="710.6"/>
    <n v="0"/>
    <m/>
    <m/>
    <x v="0"/>
    <s v="ENEGEN11002693GR-2HI"/>
    <s v="ENEL Generación Perú S.A.A."/>
    <x v="16"/>
    <x v="16"/>
    <s v="C. H. Callahuanca"/>
    <x v="195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9207.8259999999991"/>
    <n v="9.207825999999999"/>
    <m/>
    <s v="-"/>
    <s v="-"/>
    <n v="0"/>
    <n v="1.0000000002037268E-3"/>
    <n v="46"/>
    <s v="BASE DE DATOS"/>
    <m/>
  </r>
  <r>
    <s v="24"/>
    <x v="5"/>
    <s v="ENEGEN"/>
    <s v="11002693"/>
    <s v="11002693"/>
    <x v="5"/>
    <s v="GR-3"/>
    <s v="S"/>
    <n v="15.888999999999999"/>
    <n v="16.587"/>
    <n v="2249.7049999999999"/>
    <n v="6498.6080000000002"/>
    <n v="8748.3130000000001"/>
    <n v="37.6"/>
    <n v="682.4"/>
    <n v="0"/>
    <m/>
    <m/>
    <x v="0"/>
    <s v="ENEGEN11002693GR-3HI"/>
    <s v="ENEL Generación Perú S.A.A."/>
    <x v="16"/>
    <x v="16"/>
    <s v="C. H. Callahuanca"/>
    <x v="195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8748.3130000000001"/>
    <n v="8.7483129999999996"/>
    <m/>
    <s v="-"/>
    <s v="-"/>
    <n v="0"/>
    <n v="0"/>
    <n v="46"/>
    <s v="BASE DE DATOS"/>
    <m/>
  </r>
  <r>
    <s v="24"/>
    <x v="5"/>
    <s v="ENEGEN"/>
    <s v="11002693"/>
    <s v="11002693"/>
    <x v="5"/>
    <s v="GR-4"/>
    <s v="S"/>
    <n v="34.97"/>
    <n v="34.482999999999997"/>
    <n v="5596.3860000000004"/>
    <n v="16577.225999999999"/>
    <n v="22173.612000000001"/>
    <n v="0"/>
    <n v="720"/>
    <n v="0"/>
    <m/>
    <m/>
    <x v="0"/>
    <s v="ENEGEN11002693GR-4HI"/>
    <s v="ENEL Generación Perú S.A.A."/>
    <x v="16"/>
    <x v="16"/>
    <s v="C. H. Callahuanca"/>
    <x v="195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22173.612000000001"/>
    <n v="22.173612000000002"/>
    <m/>
    <s v="-"/>
    <s v="-"/>
    <n v="0"/>
    <n v="0"/>
    <n v="46"/>
    <s v="BASE DE DATOS"/>
    <m/>
  </r>
  <r>
    <s v="24"/>
    <x v="5"/>
    <s v="ENEGEN"/>
    <s v="11002593"/>
    <s v="11002593"/>
    <x v="5"/>
    <s v="GR-1"/>
    <s v="S"/>
    <n v="25.417000000000002"/>
    <n v="23.824000000000002"/>
    <n v="3932.2440000000001"/>
    <n v="11742.652"/>
    <n v="15674.896000000001"/>
    <n v="0"/>
    <n v="720"/>
    <n v="0"/>
    <m/>
    <m/>
    <x v="0"/>
    <s v="ENEGEN11002593GR-1HI"/>
    <s v="ENEL Generación Perú S.A.A."/>
    <x v="16"/>
    <x v="16"/>
    <s v="C. H. Moyopampa"/>
    <x v="196"/>
    <s v="HI"/>
    <x v="5"/>
    <x v="307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674.896000000001"/>
    <n v="15.674896"/>
    <m/>
    <s v="-"/>
    <s v="-"/>
    <n v="0"/>
    <n v="0"/>
    <n v="46"/>
    <s v="BASE DE DATOS"/>
    <m/>
  </r>
  <r>
    <s v="24"/>
    <x v="5"/>
    <s v="ENEGEN"/>
    <s v="11002593"/>
    <s v="11002593"/>
    <x v="5"/>
    <s v="GR-2"/>
    <s v="S"/>
    <n v="25.417000000000002"/>
    <n v="22.574999999999999"/>
    <n v="3849.386"/>
    <n v="11550.692999999999"/>
    <n v="15400.079"/>
    <n v="0"/>
    <n v="720"/>
    <n v="0"/>
    <m/>
    <m/>
    <x v="0"/>
    <s v="ENEGEN11002593GR-2HI"/>
    <s v="ENEL Generación Perú S.A.A."/>
    <x v="16"/>
    <x v="16"/>
    <s v="C. H. Moyopampa"/>
    <x v="196"/>
    <s v="HI"/>
    <x v="5"/>
    <x v="308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400.079"/>
    <n v="15.400079"/>
    <m/>
    <s v="-"/>
    <s v="-"/>
    <n v="0"/>
    <n v="0"/>
    <n v="46"/>
    <s v="BASE DE DATOS"/>
    <m/>
  </r>
  <r>
    <s v="24"/>
    <x v="5"/>
    <s v="ENEGEN"/>
    <s v="11002593"/>
    <s v="11002593"/>
    <x v="5"/>
    <s v="GR-3"/>
    <s v="S"/>
    <n v="24.58"/>
    <n v="22.748999999999999"/>
    <n v="3787.1680000000001"/>
    <n v="11301.647000000001"/>
    <n v="15088.815000000001"/>
    <n v="0"/>
    <n v="720"/>
    <n v="0"/>
    <m/>
    <m/>
    <x v="0"/>
    <s v="ENEGEN11002593GR-3HI"/>
    <s v="ENEL Generación Perú S.A.A."/>
    <x v="16"/>
    <x v="16"/>
    <s v="C. H. Moyopampa"/>
    <x v="196"/>
    <s v="HI"/>
    <x v="5"/>
    <x v="309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088.815000000001"/>
    <n v="15.088815"/>
    <m/>
    <s v="-"/>
    <s v="-"/>
    <n v="0"/>
    <n v="0"/>
    <n v="46"/>
    <s v="BASE DE DATOS"/>
    <m/>
  </r>
  <r>
    <s v="24"/>
    <x v="5"/>
    <s v="ENEGEN"/>
    <s v="11002493"/>
    <s v="11002493"/>
    <x v="5"/>
    <s v="GR-1"/>
    <s v="S"/>
    <n v="15.7"/>
    <n v="15.615"/>
    <n v="2701.3589999999999"/>
    <n v="7961.2110000000002"/>
    <n v="10662.569"/>
    <n v="2.93"/>
    <n v="717.07"/>
    <n v="0"/>
    <m/>
    <m/>
    <x v="0"/>
    <s v="ENEGEN11002493GR-1HI"/>
    <s v="ENEL Generación Perú S.A.A."/>
    <x v="16"/>
    <x v="16"/>
    <s v="C. H. Huampaní"/>
    <x v="197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662.569"/>
    <n v="10.662569"/>
    <m/>
    <s v="-"/>
    <s v="-"/>
    <n v="0"/>
    <n v="1.0000000002037268E-3"/>
    <n v="46"/>
    <s v="BASE DE DATOS"/>
    <m/>
  </r>
  <r>
    <s v="24"/>
    <x v="5"/>
    <s v="ENEGEN"/>
    <s v="11002493"/>
    <s v="11002493"/>
    <x v="5"/>
    <s v="GR-2"/>
    <s v="S"/>
    <n v="15.7"/>
    <n v="15.234999999999999"/>
    <n v="2589.39"/>
    <n v="7724.451"/>
    <n v="10313.841"/>
    <n v="2.2999999999999998"/>
    <n v="717.7"/>
    <n v="0"/>
    <m/>
    <m/>
    <x v="0"/>
    <s v="ENEGEN11002493GR-2HI"/>
    <s v="ENEL Generación Perú S.A.A."/>
    <x v="16"/>
    <x v="16"/>
    <s v="C. H. Huampaní"/>
    <x v="197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313.841"/>
    <n v="10.313841"/>
    <m/>
    <s v="-"/>
    <s v="-"/>
    <n v="0"/>
    <n v="0"/>
    <n v="46"/>
    <s v="BASE DE DATOS"/>
    <m/>
  </r>
  <r>
    <s v="24"/>
    <x v="5"/>
    <s v="ENEGEN"/>
    <s v="16379117"/>
    <s v="16379117"/>
    <x v="5"/>
    <s v="Circuito 1"/>
    <s v="S"/>
    <n v="14.096"/>
    <n v="14.096"/>
    <n v="1.9430000000000001"/>
    <n v="2898.6469999999999"/>
    <n v="2900.59"/>
    <n v="0"/>
    <n v="0"/>
    <n v="0"/>
    <m/>
    <m/>
    <x v="0"/>
    <s v="ENEGEN16379117Circuito 1HI"/>
    <s v="ENEL Generación Perú S.A.A."/>
    <x v="16"/>
    <x v="16"/>
    <s v="C.S. Rubi"/>
    <x v="198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900.59"/>
    <n v="2.9005900000000002"/>
    <m/>
    <s v="-"/>
    <s v="-"/>
    <n v="0"/>
    <n v="0"/>
    <n v="46"/>
    <s v="BASE DE DATOS"/>
    <m/>
  </r>
  <r>
    <s v="24"/>
    <x v="5"/>
    <s v="ENEGEN"/>
    <s v="16379117"/>
    <s v="16379117"/>
    <x v="5"/>
    <s v="Circuito 2"/>
    <s v="S"/>
    <n v="14.096"/>
    <n v="14.096"/>
    <n v="1.82"/>
    <n v="2883.3040000000001"/>
    <n v="2885.125"/>
    <n v="0"/>
    <n v="0"/>
    <n v="0"/>
    <m/>
    <m/>
    <x v="0"/>
    <s v="ENEGEN16379117Circuito 2HI"/>
    <s v="ENEL Generación Perú S.A.A."/>
    <x v="16"/>
    <x v="16"/>
    <s v="C.S. Rubi"/>
    <x v="198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885.125"/>
    <n v="2.8851249999999999"/>
    <m/>
    <s v="-"/>
    <s v="-"/>
    <n v="0"/>
    <n v="-9.9999999974897946E-4"/>
    <n v="46"/>
    <s v="BASE DE DATOS"/>
    <m/>
  </r>
  <r>
    <s v="24"/>
    <x v="5"/>
    <s v="ENEGEN"/>
    <s v="16379117"/>
    <s v="16379117"/>
    <x v="5"/>
    <s v="Circuito 3"/>
    <s v="S"/>
    <n v="14.096"/>
    <n v="14.096"/>
    <n v="1.744"/>
    <n v="2878.1170000000002"/>
    <n v="2879.8609999999999"/>
    <n v="0"/>
    <n v="0"/>
    <n v="0"/>
    <m/>
    <m/>
    <x v="0"/>
    <s v="ENEGEN16379117Circuito 3HI"/>
    <s v="ENEL Generación Perú S.A.A."/>
    <x v="16"/>
    <x v="16"/>
    <s v="C.S. Rubi"/>
    <x v="198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879.8609999999999"/>
    <n v="2.879861"/>
    <m/>
    <s v="-"/>
    <s v="-"/>
    <n v="0"/>
    <n v="4.5474735088646412E-13"/>
    <n v="46"/>
    <s v="BASE DE DATOS"/>
    <m/>
  </r>
  <r>
    <s v="24"/>
    <x v="5"/>
    <s v="ENEGEN"/>
    <s v="16379117"/>
    <s v="16379117"/>
    <x v="5"/>
    <s v="Circuito 4"/>
    <s v="S"/>
    <n v="14.096"/>
    <n v="14.096"/>
    <n v="1.827"/>
    <n v="2913.9409999999998"/>
    <n v="2915.768"/>
    <n v="0"/>
    <n v="0"/>
    <n v="0"/>
    <m/>
    <m/>
    <x v="0"/>
    <s v="ENEGEN16379117Circuito 4HI"/>
    <s v="ENEL Generación Perú S.A.A."/>
    <x v="16"/>
    <x v="16"/>
    <s v="C.S. Rubi"/>
    <x v="198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915.768"/>
    <n v="2.9157679999999999"/>
    <m/>
    <s v="-"/>
    <s v="-"/>
    <n v="0"/>
    <n v="0"/>
    <n v="46"/>
    <s v="BASE DE DATOS"/>
    <m/>
  </r>
  <r>
    <s v="24"/>
    <x v="5"/>
    <s v="ENEGEN"/>
    <s v="16379117"/>
    <s v="16379117"/>
    <x v="5"/>
    <s v="Circuito 5"/>
    <s v="S"/>
    <n v="14.096"/>
    <n v="14.096"/>
    <n v="1.5620000000000001"/>
    <n v="2862.0210000000002"/>
    <n v="2863.5830000000001"/>
    <n v="0"/>
    <n v="0"/>
    <n v="0"/>
    <m/>
    <m/>
    <x v="0"/>
    <s v="ENEGEN16379117Circuito 5HI"/>
    <s v="ENEL Generación Perú S.A.A."/>
    <x v="16"/>
    <x v="16"/>
    <s v="C.S. Rubi"/>
    <x v="198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863.5830000000001"/>
    <n v="2.8635830000000002"/>
    <m/>
    <s v="-"/>
    <s v="-"/>
    <n v="0"/>
    <n v="0"/>
    <n v="46"/>
    <s v="BASE DE DATOS"/>
    <m/>
  </r>
  <r>
    <s v="24"/>
    <x v="5"/>
    <s v="ENEGEN"/>
    <s v="16379117"/>
    <s v="16379117"/>
    <x v="5"/>
    <s v="Circuito 6"/>
    <s v="S"/>
    <n v="14.096"/>
    <n v="14.096"/>
    <n v="1.7370000000000001"/>
    <n v="2907.011"/>
    <n v="2908.748"/>
    <n v="0"/>
    <n v="0"/>
    <n v="0"/>
    <m/>
    <m/>
    <x v="0"/>
    <s v="ENEGEN16379117Circuito 6HI"/>
    <s v="ENEL Generación Perú S.A.A."/>
    <x v="16"/>
    <x v="16"/>
    <s v="C.S. Rubi"/>
    <x v="198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908.748"/>
    <n v="2.9087480000000001"/>
    <m/>
    <s v="-"/>
    <s v="-"/>
    <n v="0"/>
    <n v="0"/>
    <n v="46"/>
    <s v="BASE DE DATOS"/>
    <m/>
  </r>
  <r>
    <s v="24"/>
    <x v="5"/>
    <s v="ENEGEN"/>
    <s v="16379117"/>
    <s v="16379117"/>
    <x v="5"/>
    <s v="Circuito 7"/>
    <s v="S"/>
    <n v="14.096"/>
    <n v="14.096"/>
    <n v="1.365"/>
    <n v="2839.2660000000001"/>
    <n v="2840.63"/>
    <n v="0"/>
    <n v="0"/>
    <n v="0"/>
    <m/>
    <m/>
    <x v="0"/>
    <s v="ENEGEN16379117Circuito 7HI"/>
    <s v="ENEL Generación Perú S.A.A."/>
    <x v="16"/>
    <x v="16"/>
    <s v="C.S. Rubi"/>
    <x v="198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840.63"/>
    <n v="2.84063"/>
    <m/>
    <s v="-"/>
    <s v="-"/>
    <n v="0"/>
    <n v="9.9999999974897946E-4"/>
    <n v="46"/>
    <s v="BASE DE DATOS"/>
    <m/>
  </r>
  <r>
    <s v="24"/>
    <x v="5"/>
    <s v="ENEGEN"/>
    <s v="16379117"/>
    <s v="16379117"/>
    <x v="5"/>
    <s v="Circuito 8"/>
    <s v="S"/>
    <n v="14.096"/>
    <n v="14.096"/>
    <n v="1.5980000000000001"/>
    <n v="2862.6239999999998"/>
    <n v="2864.2220000000002"/>
    <n v="0"/>
    <n v="0"/>
    <n v="0"/>
    <m/>
    <m/>
    <x v="0"/>
    <s v="ENEGEN16379117Circuito 8HI"/>
    <s v="ENEL Generación Perú S.A.A."/>
    <x v="16"/>
    <x v="16"/>
    <s v="C.S. Rubi"/>
    <x v="198"/>
    <s v="FV"/>
    <x v="6"/>
    <x v="318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864.2220000000002"/>
    <n v="2.8642220000000003"/>
    <m/>
    <s v="-"/>
    <s v="-"/>
    <n v="0"/>
    <n v="-4.5474735088646412E-13"/>
    <n v="46"/>
    <s v="BASE DE DATOS"/>
    <m/>
  </r>
  <r>
    <s v="24"/>
    <x v="5"/>
    <s v="ENEGEN"/>
    <s v="16379117"/>
    <s v="16379117"/>
    <x v="5"/>
    <s v="Circuito 9"/>
    <s v="S"/>
    <n v="17.62"/>
    <n v="17.62"/>
    <n v="1.7090000000000001"/>
    <n v="3527.5329999999999"/>
    <n v="3529.241"/>
    <n v="0"/>
    <n v="0"/>
    <n v="0"/>
    <m/>
    <m/>
    <x v="0"/>
    <s v="ENEGEN16379117Circuito 9HI"/>
    <s v="ENEL Generación Perú S.A.A."/>
    <x v="16"/>
    <x v="16"/>
    <s v="C.S. Rubi"/>
    <x v="198"/>
    <s v="FV"/>
    <x v="6"/>
    <x v="319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529.241"/>
    <n v="3.5292409999999999"/>
    <m/>
    <s v="-"/>
    <s v="-"/>
    <n v="0"/>
    <n v="9.9999999974897946E-4"/>
    <n v="46"/>
    <s v="BASE DE DATOS"/>
    <m/>
  </r>
  <r>
    <s v="24"/>
    <x v="5"/>
    <s v="ENEGEN"/>
    <s v="16379117"/>
    <s v="16379117"/>
    <x v="5"/>
    <s v="Circuito 10"/>
    <s v="S"/>
    <n v="14.096"/>
    <n v="14.096"/>
    <n v="1.746"/>
    <n v="2937.5120000000002"/>
    <n v="2939.2579999999998"/>
    <n v="0"/>
    <n v="0"/>
    <n v="0"/>
    <m/>
    <m/>
    <x v="0"/>
    <s v="ENEGEN16379117Circuito 10HI"/>
    <s v="ENEL Generación Perú S.A.A."/>
    <x v="16"/>
    <x v="16"/>
    <s v="C.S. Rubi"/>
    <x v="198"/>
    <s v="FV"/>
    <x v="6"/>
    <x v="320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939.2579999999998"/>
    <n v="2.9392579999999997"/>
    <m/>
    <s v="-"/>
    <s v="-"/>
    <n v="0"/>
    <n v="4.5474735088646412E-13"/>
    <n v="46"/>
    <s v="BASE DE DATOS"/>
    <m/>
  </r>
  <r>
    <s v="24"/>
    <x v="5"/>
    <s v="ENEGEN"/>
    <s v="17360815"/>
    <s v="17360815"/>
    <x v="5"/>
    <s v="Circuito 1"/>
    <s v="S"/>
    <n v="15.75"/>
    <n v="15.75"/>
    <n v="1679.732"/>
    <n v="2943.2669999999998"/>
    <n v="4622.9979999999996"/>
    <n v="0"/>
    <n v="0"/>
    <n v="0"/>
    <m/>
    <m/>
    <x v="0"/>
    <s v="ENEGEN17360815Circuito 1HI"/>
    <s v="ENEL Generación Perú S.A.A."/>
    <x v="16"/>
    <x v="16"/>
    <s v="C.E. Wayra"/>
    <x v="199"/>
    <s v="TE"/>
    <x v="7"/>
    <x v="311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622.9979999999996"/>
    <n v="4.6229979999999999"/>
    <m/>
    <s v="-"/>
    <s v="-"/>
    <n v="0"/>
    <n v="1.0000000002037268E-3"/>
    <n v="46"/>
    <s v="BASE DE DATOS"/>
    <m/>
  </r>
  <r>
    <s v="24"/>
    <x v="5"/>
    <s v="ENEGEN"/>
    <s v="17360815"/>
    <s v="17360815"/>
    <x v="5"/>
    <s v="Circuito 2"/>
    <s v="S"/>
    <n v="18.899999999999999"/>
    <n v="18.899999999999999"/>
    <n v="1407.384"/>
    <n v="2402.4740000000002"/>
    <n v="3809.8589999999999"/>
    <n v="0"/>
    <n v="0"/>
    <n v="0"/>
    <m/>
    <m/>
    <x v="0"/>
    <s v="ENEGEN17360815Circuito 2HI"/>
    <s v="ENEL Generación Perú S.A.A."/>
    <x v="16"/>
    <x v="16"/>
    <s v="C.E. Wayra"/>
    <x v="199"/>
    <s v="TE"/>
    <x v="7"/>
    <x v="312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3809.8589999999999"/>
    <n v="3.8098589999999999"/>
    <m/>
    <s v="-"/>
    <s v="-"/>
    <n v="0"/>
    <n v="-9.9999999974897946E-4"/>
    <n v="46"/>
    <s v="BASE DE DATOS"/>
    <m/>
  </r>
  <r>
    <s v="24"/>
    <x v="5"/>
    <s v="ENEGEN"/>
    <s v="17360815"/>
    <s v="17360815"/>
    <x v="5"/>
    <s v="Circuito 3"/>
    <s v="S"/>
    <n v="18.899999999999999"/>
    <n v="18.899999999999999"/>
    <n v="1698.0340000000001"/>
    <n v="3317.4119999999998"/>
    <n v="5015.4459999999999"/>
    <n v="0"/>
    <n v="0"/>
    <n v="0"/>
    <m/>
    <m/>
    <x v="0"/>
    <s v="ENEGEN17360815Circuito 3HI"/>
    <s v="ENEL Generación Perú S.A.A."/>
    <x v="16"/>
    <x v="16"/>
    <s v="C.E. Wayra"/>
    <x v="199"/>
    <s v="TE"/>
    <x v="7"/>
    <x v="313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5015.4459999999999"/>
    <n v="5.0154459999999998"/>
    <m/>
    <s v="-"/>
    <s v="-"/>
    <n v="0"/>
    <n v="0"/>
    <n v="46"/>
    <s v="BASE DE DATOS"/>
    <m/>
  </r>
  <r>
    <s v="24"/>
    <x v="5"/>
    <s v="ENEGEN"/>
    <s v="17360815"/>
    <s v="17360815"/>
    <x v="5"/>
    <s v="Circuito 4"/>
    <s v="S"/>
    <n v="18.899999999999999"/>
    <n v="18.899999999999999"/>
    <n v="1734.79"/>
    <n v="3034.6570000000002"/>
    <n v="4769.4470000000001"/>
    <n v="0"/>
    <n v="0"/>
    <n v="0"/>
    <m/>
    <m/>
    <x v="0"/>
    <s v="ENEGEN17360815Circuito 4HI"/>
    <s v="ENEL Generación Perú S.A.A."/>
    <x v="16"/>
    <x v="16"/>
    <s v="C.E. Wayra"/>
    <x v="199"/>
    <s v="TE"/>
    <x v="7"/>
    <x v="314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769.4470000000001"/>
    <n v="4.7694470000000004"/>
    <m/>
    <s v="-"/>
    <s v="-"/>
    <n v="0"/>
    <n v="0"/>
    <n v="46"/>
    <s v="BASE DE DATOS"/>
    <m/>
  </r>
  <r>
    <s v="24"/>
    <x v="5"/>
    <s v="ENEGEN"/>
    <s v="17360815"/>
    <s v="17360815"/>
    <x v="5"/>
    <s v="Circuito 5"/>
    <s v="S"/>
    <n v="22.05"/>
    <n v="22.05"/>
    <n v="2017.327"/>
    <n v="3660.6320000000001"/>
    <n v="5677.96"/>
    <n v="0"/>
    <n v="0"/>
    <n v="0"/>
    <m/>
    <m/>
    <x v="0"/>
    <s v="ENEGEN17360815Circuito 5HI"/>
    <s v="ENEL Generación Perú S.A.A."/>
    <x v="16"/>
    <x v="16"/>
    <s v="C.E. Wayra"/>
    <x v="199"/>
    <s v="TE"/>
    <x v="7"/>
    <x v="315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5677.96"/>
    <n v="5.6779599999999997"/>
    <m/>
    <s v="-"/>
    <s v="-"/>
    <n v="0"/>
    <n v="-1.0000000002037268E-3"/>
    <n v="46"/>
    <s v="BASE DE DATOS"/>
    <m/>
  </r>
  <r>
    <s v="24"/>
    <x v="5"/>
    <s v="ENEGEN"/>
    <s v="17360815"/>
    <s v="17360815"/>
    <x v="5"/>
    <s v="Circuito 6"/>
    <s v="S"/>
    <n v="15.75"/>
    <n v="15.75"/>
    <n v="1396.537"/>
    <n v="2675.7370000000001"/>
    <n v="4072.2739999999999"/>
    <n v="0"/>
    <n v="0"/>
    <n v="0"/>
    <m/>
    <m/>
    <x v="0"/>
    <s v="ENEGEN17360815Circuito 6HI"/>
    <s v="ENEL Generación Perú S.A.A."/>
    <x v="16"/>
    <x v="16"/>
    <s v="C.E. Wayra"/>
    <x v="199"/>
    <s v="TE"/>
    <x v="7"/>
    <x v="316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4072.2739999999999"/>
    <n v="4.0722740000000002"/>
    <m/>
    <s v="-"/>
    <s v="-"/>
    <n v="0"/>
    <n v="4.5474735088646412E-13"/>
    <n v="46"/>
    <s v="BASE DE DATOS"/>
    <m/>
  </r>
  <r>
    <s v="24"/>
    <x v="5"/>
    <s v="ENEGEN"/>
    <s v="17360815"/>
    <s v="17360815"/>
    <x v="5"/>
    <s v="Circuito 7"/>
    <s v="S"/>
    <n v="22.05"/>
    <n v="22.05"/>
    <n v="2431.8339999999998"/>
    <n v="4547.8019999999997"/>
    <n v="6979.6369999999997"/>
    <n v="0"/>
    <n v="0"/>
    <n v="0"/>
    <m/>
    <m/>
    <x v="0"/>
    <s v="ENEGEN17360815Circuito 7HI"/>
    <s v="ENEL Generación Perú S.A.A."/>
    <x v="16"/>
    <x v="16"/>
    <s v="C.E. Wayra"/>
    <x v="199"/>
    <s v="TE"/>
    <x v="7"/>
    <x v="317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979.6369999999997"/>
    <n v="6.9796369999999994"/>
    <m/>
    <s v="-"/>
    <s v="-"/>
    <n v="0"/>
    <n v="-1.0000000002037268E-3"/>
    <n v="46"/>
    <s v="BASE DE DATOS"/>
    <m/>
  </r>
  <r>
    <s v="24"/>
    <x v="5"/>
    <s v="ENEGEN"/>
    <s v="11375016"/>
    <s v="11375016"/>
    <x v="5"/>
    <s v="GR-1"/>
    <s v="S"/>
    <n v="0.35"/>
    <n v="0.34100000000000003"/>
    <n v="58.249000000000002"/>
    <n v="175.10300000000001"/>
    <n v="233.352"/>
    <n v="0"/>
    <n v="720"/>
    <n v="0"/>
    <m/>
    <m/>
    <x v="0"/>
    <s v="ENEGEN11375016GR-1HI"/>
    <s v="ENEL Generación Perú S.A.A."/>
    <x v="16"/>
    <x v="16"/>
    <s v="C.H. HER1"/>
    <x v="200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33.352"/>
    <n v="0.233352"/>
    <m/>
    <s v="-"/>
    <s v="-"/>
    <n v="0"/>
    <n v="0"/>
    <n v="46"/>
    <s v="BASE DE DATOS"/>
    <m/>
  </r>
  <r>
    <s v="24"/>
    <x v="5"/>
    <s v="ENEGEN"/>
    <s v="11375016"/>
    <s v="11375016"/>
    <x v="5"/>
    <s v="GR-2"/>
    <s v="S"/>
    <n v="0.35"/>
    <n v="0.33700000000000002"/>
    <n v="59.792999999999999"/>
    <n v="175.554"/>
    <n v="235.34700000000001"/>
    <n v="0"/>
    <n v="715.23"/>
    <n v="0"/>
    <m/>
    <m/>
    <x v="0"/>
    <s v="ENEGEN11375016GR-2HI"/>
    <s v="ENEL Generación Perú S.A.A."/>
    <x v="16"/>
    <x v="16"/>
    <s v="C.H. HER1"/>
    <x v="200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35.34700000000001"/>
    <n v="0.235347"/>
    <m/>
    <s v="-"/>
    <s v="-"/>
    <n v="0"/>
    <n v="0"/>
    <n v="46"/>
    <s v="BASE DE DATOS"/>
    <m/>
  </r>
  <r>
    <s v="24"/>
    <x v="5"/>
    <s v="ENEGEN"/>
    <s v="16393520"/>
    <s v="16393520"/>
    <x v="5"/>
    <s v="Circuito 1"/>
    <s v="S"/>
    <n v="18.146999999999998"/>
    <n v="18.146999999999998"/>
    <n v="3.4460000000000002"/>
    <n v="3515.6570000000002"/>
    <n v="3519.1039999999998"/>
    <n v="0"/>
    <n v="0"/>
    <n v="0"/>
    <m/>
    <m/>
    <x v="0"/>
    <s v="ENEGEN16393520Circuito 1HI"/>
    <s v="ENEL Generación Perú S.A.A."/>
    <x v="16"/>
    <x v="16"/>
    <s v="C.S Clemesi"/>
    <x v="201"/>
    <s v="FV"/>
    <x v="6"/>
    <x v="311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519.1039999999998"/>
    <n v="3.519104"/>
    <m/>
    <s v="-"/>
    <s v="-"/>
    <n v="0"/>
    <n v="-9.9999999974897946E-4"/>
    <n v="46"/>
    <s v="BASE DE DATOS"/>
    <m/>
  </r>
  <r>
    <s v="24"/>
    <x v="5"/>
    <s v="ENEGEN"/>
    <s v="16393520"/>
    <s v="16393520"/>
    <x v="5"/>
    <s v="Circuito 2"/>
    <s v="S"/>
    <n v="18.146999999999998"/>
    <n v="18.146999999999998"/>
    <n v="3.0459999999999998"/>
    <n v="3471.4920000000002"/>
    <n v="3474.538"/>
    <n v="0"/>
    <n v="0"/>
    <n v="0"/>
    <m/>
    <m/>
    <x v="0"/>
    <s v="ENEGEN16393520Circuito 2HI"/>
    <s v="ENEL Generación Perú S.A.A."/>
    <x v="16"/>
    <x v="16"/>
    <s v="C.S Clemesi"/>
    <x v="201"/>
    <s v="FV"/>
    <x v="6"/>
    <x v="312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474.538"/>
    <n v="3.4745379999999999"/>
    <m/>
    <s v="-"/>
    <s v="-"/>
    <n v="0"/>
    <n v="0"/>
    <n v="46"/>
    <s v="BASE DE DATOS"/>
    <m/>
  </r>
  <r>
    <s v="24"/>
    <x v="5"/>
    <s v="ENEGEN"/>
    <s v="16393520"/>
    <s v="16393520"/>
    <x v="5"/>
    <s v="Circuito 3"/>
    <s v="S"/>
    <n v="18.146999999999998"/>
    <n v="18.146999999999998"/>
    <n v="3.58"/>
    <n v="3559.5140000000001"/>
    <n v="3563.0940000000001"/>
    <n v="0"/>
    <n v="0"/>
    <n v="0"/>
    <m/>
    <m/>
    <x v="0"/>
    <s v="ENEGEN16393520Circuito 3HI"/>
    <s v="ENEL Generación Perú S.A.A."/>
    <x v="16"/>
    <x v="16"/>
    <s v="C.S Clemesi"/>
    <x v="201"/>
    <s v="FV"/>
    <x v="6"/>
    <x v="313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563.0940000000001"/>
    <n v="3.563094"/>
    <m/>
    <s v="-"/>
    <s v="-"/>
    <n v="0"/>
    <n v="0"/>
    <n v="46"/>
    <s v="BASE DE DATOS"/>
    <m/>
  </r>
  <r>
    <s v="24"/>
    <x v="5"/>
    <s v="ENEGEN"/>
    <s v="16393520"/>
    <s v="16393520"/>
    <x v="5"/>
    <s v="Circuito 4"/>
    <s v="S"/>
    <n v="18.146999999999998"/>
    <n v="18.146999999999998"/>
    <n v="4.2850000000000001"/>
    <n v="3533.413"/>
    <n v="3537.6979999999999"/>
    <n v="0"/>
    <n v="0"/>
    <n v="0"/>
    <m/>
    <m/>
    <x v="0"/>
    <s v="ENEGEN16393520Circuito 4HI"/>
    <s v="ENEL Generación Perú S.A.A."/>
    <x v="16"/>
    <x v="16"/>
    <s v="C.S Clemesi"/>
    <x v="201"/>
    <s v="FV"/>
    <x v="6"/>
    <x v="314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537.6979999999999"/>
    <n v="3.5376979999999998"/>
    <m/>
    <s v="-"/>
    <s v="-"/>
    <n v="0"/>
    <n v="0"/>
    <n v="46"/>
    <s v="BASE DE DATOS"/>
    <m/>
  </r>
  <r>
    <s v="24"/>
    <x v="5"/>
    <s v="ENEGEN"/>
    <s v="16393520"/>
    <s v="16393520"/>
    <x v="5"/>
    <s v="Circuito 5"/>
    <s v="S"/>
    <n v="18.146999999999998"/>
    <n v="18.146999999999998"/>
    <n v="3.3029999999999999"/>
    <n v="3507.3910000000001"/>
    <n v="3510.694"/>
    <n v="0"/>
    <n v="0"/>
    <n v="0"/>
    <m/>
    <m/>
    <x v="0"/>
    <s v="ENEGEN16393520Circuito 5HI"/>
    <s v="ENEL Generación Perú S.A.A."/>
    <x v="16"/>
    <x v="16"/>
    <s v="C.S Clemesi"/>
    <x v="201"/>
    <s v="FV"/>
    <x v="6"/>
    <x v="315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510.694"/>
    <n v="3.510694"/>
    <m/>
    <s v="-"/>
    <s v="-"/>
    <n v="0"/>
    <n v="0"/>
    <n v="46"/>
    <s v="BASE DE DATOS"/>
    <m/>
  </r>
  <r>
    <s v="24"/>
    <x v="5"/>
    <s v="ENEGEN"/>
    <s v="16393520"/>
    <s v="16393520"/>
    <x v="5"/>
    <s v="Circuito 6"/>
    <s v="S"/>
    <n v="12.098000000000001"/>
    <n v="12.098000000000001"/>
    <n v="2.238"/>
    <n v="2350.4569999999999"/>
    <n v="2352.6950000000002"/>
    <n v="0"/>
    <n v="0"/>
    <n v="0"/>
    <m/>
    <m/>
    <x v="0"/>
    <s v="ENEGEN16393520Circuito 6HI"/>
    <s v="ENEL Generación Perú S.A.A."/>
    <x v="16"/>
    <x v="16"/>
    <s v="C.S Clemesi"/>
    <x v="201"/>
    <s v="FV"/>
    <x v="6"/>
    <x v="316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2352.6950000000002"/>
    <n v="2.3526950000000002"/>
    <m/>
    <s v="-"/>
    <s v="-"/>
    <n v="0"/>
    <n v="-4.5474735088646412E-13"/>
    <n v="46"/>
    <s v="BASE DE DATOS"/>
    <m/>
  </r>
  <r>
    <s v="24"/>
    <x v="5"/>
    <s v="ENEGEN"/>
    <s v="16393520"/>
    <s v="16393520"/>
    <x v="5"/>
    <s v="Circuito 7"/>
    <s v="S"/>
    <n v="12.098000000000001"/>
    <n v="12.098000000000001"/>
    <n v="2.169"/>
    <n v="2371.1640000000002"/>
    <n v="2373.3319999999999"/>
    <n v="0"/>
    <n v="0"/>
    <n v="0"/>
    <m/>
    <m/>
    <x v="0"/>
    <s v="ENEGEN16393520Circuito 7HI"/>
    <s v="ENEL Generación Perú S.A.A."/>
    <x v="16"/>
    <x v="16"/>
    <s v="C.S Clemesi"/>
    <x v="201"/>
    <s v="FV"/>
    <x v="6"/>
    <x v="317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2373.3319999999999"/>
    <n v="2.373332"/>
    <m/>
    <s v="-"/>
    <s v="-"/>
    <n v="0"/>
    <n v="1.0000000002037268E-3"/>
    <n v="46"/>
    <s v="BASE DE DATOS"/>
    <m/>
  </r>
  <r>
    <s v="24"/>
    <x v="5"/>
    <s v="ENEGEN"/>
    <s v="17391920"/>
    <s v="17391920"/>
    <x v="5"/>
    <s v="Circuito 1"/>
    <s v="S"/>
    <n v="11.8"/>
    <n v="11.8"/>
    <n v="362.791"/>
    <n v="1020.591"/>
    <n v="1383.3820000000001"/>
    <n v="0"/>
    <n v="0"/>
    <n v="0"/>
    <m/>
    <m/>
    <x v="0"/>
    <s v="ENEGEN17391920Circuito 1HI"/>
    <s v="ENEL Generación Perú S.A.A."/>
    <x v="16"/>
    <x v="16"/>
    <s v="C.E. Wayra Extensión"/>
    <x v="202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383.3820000000001"/>
    <n v="1.3833820000000001"/>
    <m/>
    <s v="-"/>
    <s v="-"/>
    <n v="0"/>
    <n v="0"/>
    <n v="46"/>
    <s v="BASE DE DATOS"/>
    <m/>
  </r>
  <r>
    <s v="24"/>
    <x v="5"/>
    <s v="ENEGEN"/>
    <s v="17391920"/>
    <s v="17391920"/>
    <x v="5"/>
    <s v="Circuito 2"/>
    <s v="S"/>
    <n v="17.7"/>
    <n v="17.7"/>
    <n v="787.21299999999997"/>
    <n v="2037.491"/>
    <n v="2824.7040000000002"/>
    <n v="0"/>
    <n v="0"/>
    <n v="0"/>
    <m/>
    <m/>
    <x v="0"/>
    <s v="ENEGEN17391920Circuito 2HI"/>
    <s v="ENEL Generación Perú S.A.A."/>
    <x v="16"/>
    <x v="16"/>
    <s v="C.E. Wayra Extensión"/>
    <x v="202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824.7040000000002"/>
    <n v="2.8247040000000001"/>
    <m/>
    <s v="-"/>
    <s v="-"/>
    <n v="0"/>
    <n v="-4.5474735088646412E-13"/>
    <n v="46"/>
    <s v="BASE DE DATOS"/>
    <m/>
  </r>
  <r>
    <s v="24"/>
    <x v="5"/>
    <s v="ENEGEN"/>
    <s v="17391920"/>
    <s v="17391920"/>
    <x v="5"/>
    <s v="Circuito 3"/>
    <s v="S"/>
    <n v="11.8"/>
    <n v="11.8"/>
    <n v="947.03499999999997"/>
    <n v="1700.5709999999999"/>
    <n v="2647.6060000000002"/>
    <n v="0"/>
    <n v="0"/>
    <n v="0"/>
    <m/>
    <m/>
    <x v="0"/>
    <s v="ENEGEN17391920Circuito 3HI"/>
    <s v="ENEL Generación Perú S.A.A."/>
    <x v="16"/>
    <x v="16"/>
    <s v="C.E. Wayra Extensión"/>
    <x v="202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647.6060000000002"/>
    <n v="2.6476060000000001"/>
    <m/>
    <s v="-"/>
    <s v="-"/>
    <n v="0"/>
    <n v="-4.5474735088646412E-13"/>
    <n v="46"/>
    <s v="BASE DE DATOS"/>
    <m/>
  </r>
  <r>
    <s v="24"/>
    <x v="5"/>
    <s v="ENEGEN"/>
    <s v="17391920"/>
    <s v="17391920"/>
    <x v="5"/>
    <s v="Circuito 4"/>
    <s v="S"/>
    <n v="17.7"/>
    <n v="17.7"/>
    <n v="808.96799999999996"/>
    <n v="2004.6130000000001"/>
    <n v="2813.5810000000001"/>
    <n v="0"/>
    <n v="0"/>
    <n v="0"/>
    <m/>
    <m/>
    <x v="0"/>
    <s v="ENEGEN17391920Circuito 4HI"/>
    <s v="ENEL Generación Perú S.A.A."/>
    <x v="16"/>
    <x v="16"/>
    <s v="C.E. Wayra Extensión"/>
    <x v="202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813.5810000000001"/>
    <n v="2.8135810000000001"/>
    <m/>
    <s v="-"/>
    <s v="-"/>
    <n v="0"/>
    <n v="0"/>
    <n v="46"/>
    <s v="BASE DE DATOS"/>
    <m/>
  </r>
  <r>
    <s v="24"/>
    <x v="5"/>
    <s v="ENEGEN"/>
    <s v="17391920"/>
    <s v="17391920"/>
    <x v="5"/>
    <s v="Circuito 5"/>
    <s v="S"/>
    <n v="17.7"/>
    <n v="17.7"/>
    <n v="1137.6369999999999"/>
    <n v="2423.3389999999999"/>
    <n v="3560.9749999999999"/>
    <n v="0"/>
    <n v="0"/>
    <n v="0"/>
    <m/>
    <m/>
    <x v="0"/>
    <s v="ENEGEN17391920Circuito 5HI"/>
    <s v="ENEL Generación Perú S.A.A."/>
    <x v="16"/>
    <x v="16"/>
    <s v="C.E. Wayra Extensión"/>
    <x v="202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560.9749999999999"/>
    <n v="3.560975"/>
    <m/>
    <s v="-"/>
    <s v="-"/>
    <n v="0"/>
    <n v="9.9999999974897946E-4"/>
    <n v="46"/>
    <s v="BASE DE DATOS"/>
    <m/>
  </r>
  <r>
    <s v="24"/>
    <x v="5"/>
    <s v="ENEGEN"/>
    <s v="17391920"/>
    <s v="17391920"/>
    <x v="5"/>
    <s v="Circuito 6"/>
    <s v="S"/>
    <n v="17.7"/>
    <n v="17.7"/>
    <n v="271.46899999999999"/>
    <n v="607.37699999999995"/>
    <n v="878.846"/>
    <n v="0"/>
    <n v="0"/>
    <n v="0"/>
    <m/>
    <m/>
    <x v="0"/>
    <s v="ENEGEN17391920Circuito 6HI"/>
    <s v="ENEL Generación Perú S.A.A."/>
    <x v="16"/>
    <x v="16"/>
    <s v="C.E. Wayra Extensión"/>
    <x v="202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878.846"/>
    <n v="0.87884600000000002"/>
    <m/>
    <s v="-"/>
    <s v="-"/>
    <n v="0"/>
    <n v="0"/>
    <n v="46"/>
    <s v="BASE DE DATOS"/>
    <m/>
  </r>
  <r>
    <s v="24"/>
    <x v="5"/>
    <s v="ENEGEN"/>
    <s v="17391920"/>
    <s v="17391920"/>
    <x v="5"/>
    <s v="Circuito 7"/>
    <s v="S"/>
    <n v="11.8"/>
    <n v="11.8"/>
    <n v="1064.0719999999999"/>
    <n v="1830.9639999999999"/>
    <n v="2895.0360000000001"/>
    <n v="0"/>
    <n v="0"/>
    <n v="0"/>
    <m/>
    <m/>
    <x v="0"/>
    <s v="ENEGEN17391920Circuito 7HI"/>
    <s v="ENEL Generación Perú S.A.A."/>
    <x v="16"/>
    <x v="16"/>
    <s v="C.E. Wayra Extensión"/>
    <x v="202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895.0360000000001"/>
    <n v="2.8950360000000002"/>
    <m/>
    <s v="-"/>
    <s v="-"/>
    <n v="0"/>
    <n v="0"/>
    <n v="46"/>
    <s v="BASE DE DATOS"/>
    <m/>
  </r>
  <r>
    <s v="24"/>
    <x v="5"/>
    <s v="ENEGEN"/>
    <s v="17391920"/>
    <s v="17391920"/>
    <x v="5"/>
    <s v="Circuito 8"/>
    <s v="S"/>
    <n v="17.7"/>
    <n v="17.7"/>
    <n v="1200.021"/>
    <n v="2213.2649999999999"/>
    <n v="3413.2860000000001"/>
    <n v="0"/>
    <n v="0"/>
    <n v="0"/>
    <m/>
    <m/>
    <x v="0"/>
    <s v="ENEGEN17391920Circuito 8HI"/>
    <s v="ENEL Generación Perú S.A.A."/>
    <x v="16"/>
    <x v="16"/>
    <s v="C.E. Wayra Extensión"/>
    <x v="202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413.2860000000001"/>
    <n v="3.4132860000000003"/>
    <m/>
    <s v="-"/>
    <s v="-"/>
    <n v="0"/>
    <n v="0"/>
    <n v="46"/>
    <s v="BASE DE DATOS"/>
    <m/>
  </r>
  <r>
    <s v="24"/>
    <x v="5"/>
    <s v="ENEGEN"/>
    <s v="17391920"/>
    <s v="17391920"/>
    <x v="5"/>
    <s v="Circuito 9"/>
    <s v="S"/>
    <n v="17.7"/>
    <n v="17.7"/>
    <n v="1679.5419999999999"/>
    <n v="2866.3589999999999"/>
    <n v="4545.9009999999998"/>
    <n v="0"/>
    <n v="0"/>
    <n v="0"/>
    <m/>
    <m/>
    <x v="0"/>
    <s v="ENEGEN17391920Circuito 9HI"/>
    <s v="ENEL Generación Perú S.A.A."/>
    <x v="16"/>
    <x v="16"/>
    <s v="C.E. Wayra Extensión"/>
    <x v="202"/>
    <s v="TE"/>
    <x v="7"/>
    <x v="319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545.9009999999998"/>
    <n v="4.5459009999999997"/>
    <m/>
    <s v="-"/>
    <s v="-"/>
    <n v="0"/>
    <n v="0"/>
    <n v="46"/>
    <s v="BASE DE DATOS"/>
    <m/>
  </r>
  <r>
    <s v="24"/>
    <x v="5"/>
    <s v="ENEGEN"/>
    <s v="17391920"/>
    <s v="17391920"/>
    <x v="5"/>
    <s v="Circuito 10"/>
    <s v="S"/>
    <n v="17.7"/>
    <n v="17.7"/>
    <n v="1782.309"/>
    <n v="3072.3130000000001"/>
    <n v="4854.6210000000001"/>
    <n v="0"/>
    <n v="0"/>
    <n v="0"/>
    <m/>
    <m/>
    <x v="0"/>
    <s v="ENEGEN17391920Circuito 10HI"/>
    <s v="ENEL Generación Perú S.A.A."/>
    <x v="16"/>
    <x v="16"/>
    <s v="C.E. Wayra Extensión"/>
    <x v="202"/>
    <s v="TE"/>
    <x v="7"/>
    <x v="320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854.6210000000001"/>
    <n v="4.8546209999999999"/>
    <m/>
    <s v="-"/>
    <s v="-"/>
    <n v="0"/>
    <n v="1.0000000002037268E-3"/>
    <n v="46"/>
    <s v="BASE DE DATOS"/>
    <m/>
  </r>
  <r>
    <s v="24"/>
    <x v="5"/>
    <s v="ENEGEN"/>
    <s v="17391920"/>
    <s v="17391920"/>
    <x v="5"/>
    <s v="Circuito 11"/>
    <s v="S"/>
    <n v="17.7"/>
    <n v="17.7"/>
    <n v="1624.701"/>
    <n v="2636.31"/>
    <n v="4261.0110000000004"/>
    <n v="0"/>
    <n v="0"/>
    <n v="0"/>
    <m/>
    <m/>
    <x v="0"/>
    <s v="ENEGEN17391920Circuito 11HI"/>
    <s v="ENEL Generación Perú S.A.A."/>
    <x v="16"/>
    <x v="16"/>
    <s v="C.E. Wayra Extensión"/>
    <x v="202"/>
    <s v="TE"/>
    <x v="7"/>
    <x v="32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261.0110000000004"/>
    <n v="4.2610110000000008"/>
    <m/>
    <s v="-"/>
    <s v="-"/>
    <n v="0"/>
    <n v="0"/>
    <n v="46"/>
    <s v="BASE DE DATOS"/>
    <m/>
  </r>
  <r>
    <s v="24"/>
    <x v="7"/>
    <s v="ENEGEN"/>
    <s v="11002793"/>
    <s v="11002793"/>
    <x v="5"/>
    <s v="GR-1"/>
    <s v="S"/>
    <n v="64.599999999999994"/>
    <n v="69.53"/>
    <n v="6868.5839999999998"/>
    <n v="15910.214"/>
    <n v="22778.797999999999"/>
    <n v="0"/>
    <n v="618.98"/>
    <n v="0"/>
    <m/>
    <m/>
    <x v="0"/>
    <s v="ENEGEN11002793GR-1HI"/>
    <s v="ENEL Generación Perú S.A.A."/>
    <x v="16"/>
    <x v="16"/>
    <s v="C. H. Huinco"/>
    <x v="193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2778.797999999999"/>
    <n v="22.778797999999998"/>
    <m/>
    <s v="-"/>
    <s v="-"/>
    <n v="0"/>
    <n v="0"/>
    <n v="46"/>
    <s v="BASE DE DATOS"/>
    <m/>
  </r>
  <r>
    <s v="24"/>
    <x v="7"/>
    <s v="ENEGEN"/>
    <s v="11002793"/>
    <s v="11002793"/>
    <x v="5"/>
    <s v="GR-2"/>
    <s v="S"/>
    <n v="64.599999999999994"/>
    <n v="69.11"/>
    <n v="5424.5860000000002"/>
    <n v="8830.2690000000002"/>
    <n v="14254.855"/>
    <n v="0"/>
    <n v="388.37"/>
    <n v="0"/>
    <m/>
    <m/>
    <x v="0"/>
    <s v="ENEGEN11002793GR-2HI"/>
    <s v="ENEL Generación Perú S.A.A."/>
    <x v="16"/>
    <x v="16"/>
    <s v="C. H. Huinco"/>
    <x v="193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14254.855"/>
    <n v="14.254854999999999"/>
    <m/>
    <s v="-"/>
    <s v="-"/>
    <n v="0"/>
    <n v="0"/>
    <n v="46"/>
    <s v="BASE DE DATOS"/>
    <m/>
  </r>
  <r>
    <s v="24"/>
    <x v="7"/>
    <s v="ENEGEN"/>
    <s v="11002793"/>
    <s v="11002793"/>
    <x v="5"/>
    <s v="GR-3"/>
    <s v="S"/>
    <n v="64.599999999999994"/>
    <n v="69.914000000000001"/>
    <n v="7429.6390000000001"/>
    <n v="22301.886999999999"/>
    <n v="29731.526000000002"/>
    <n v="0"/>
    <n v="744"/>
    <n v="0"/>
    <m/>
    <m/>
    <x v="0"/>
    <s v="ENEGEN11002793GR-3HI"/>
    <s v="ENEL Generación Perú S.A.A."/>
    <x v="16"/>
    <x v="16"/>
    <s v="C. H. Huinco"/>
    <x v="193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9731.526000000002"/>
    <n v="29.731526000000002"/>
    <m/>
    <s v="-"/>
    <s v="-"/>
    <n v="0"/>
    <n v="-3.637978807091713E-12"/>
    <n v="46"/>
    <s v="BASE DE DATOS"/>
    <m/>
  </r>
  <r>
    <s v="24"/>
    <x v="7"/>
    <s v="ENEGEN"/>
    <s v="11002793"/>
    <s v="11002793"/>
    <x v="5"/>
    <s v="GR-4"/>
    <s v="S"/>
    <n v="64.599999999999994"/>
    <n v="69.346000000000004"/>
    <n v="5287.8040000000001"/>
    <n v="12152.205"/>
    <n v="17440.008999999998"/>
    <n v="0"/>
    <n v="510.53"/>
    <n v="0"/>
    <m/>
    <m/>
    <x v="0"/>
    <s v="ENEGEN11002793GR-4HI"/>
    <s v="ENEL Generación Perú S.A.A."/>
    <x v="16"/>
    <x v="16"/>
    <s v="C. H. Huinco"/>
    <x v="193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17440.008999999998"/>
    <n v="17.440009"/>
    <m/>
    <s v="-"/>
    <s v="-"/>
    <n v="0"/>
    <n v="0"/>
    <n v="46"/>
    <s v="BASE DE DATOS"/>
    <m/>
  </r>
  <r>
    <s v="24"/>
    <x v="7"/>
    <s v="ENEGEN"/>
    <s v="11002393"/>
    <s v="11002393"/>
    <x v="5"/>
    <s v="GR-1"/>
    <s v="S"/>
    <n v="60"/>
    <n v="68.555999999999997"/>
    <n v="8289.2960000000003"/>
    <n v="24686.167000000001"/>
    <n v="32975.464"/>
    <n v="0"/>
    <n v="744"/>
    <n v="0"/>
    <m/>
    <m/>
    <x v="0"/>
    <s v="ENEGEN11002393GR-1HI"/>
    <s v="ENEL Generación Perú S.A.A."/>
    <x v="16"/>
    <x v="16"/>
    <s v="C. H. Matucana"/>
    <x v="194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32975.464"/>
    <n v="32.975464000000002"/>
    <m/>
    <s v="-"/>
    <s v="-"/>
    <n v="0"/>
    <n v="-9.9999999656574801E-4"/>
    <n v="46"/>
    <s v="BASE DE DATOS"/>
    <m/>
  </r>
  <r>
    <s v="24"/>
    <x v="7"/>
    <s v="ENEGEN"/>
    <s v="11002393"/>
    <s v="11002393"/>
    <x v="5"/>
    <s v="GR-2"/>
    <s v="S"/>
    <n v="60"/>
    <n v="68.465999999999994"/>
    <n v="8541.027"/>
    <n v="24993.001"/>
    <n v="33534.027999999998"/>
    <n v="0"/>
    <n v="744"/>
    <n v="0"/>
    <m/>
    <m/>
    <x v="0"/>
    <s v="ENEGEN11002393GR-2HI"/>
    <s v="ENEL Generación Perú S.A.A."/>
    <x v="16"/>
    <x v="16"/>
    <s v="C. H. Matucana"/>
    <x v="194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33534.027999999998"/>
    <n v="33.534027999999999"/>
    <m/>
    <s v="-"/>
    <s v="-"/>
    <n v="0"/>
    <n v="0"/>
    <n v="46"/>
    <s v="BASE DE DATOS"/>
    <m/>
  </r>
  <r>
    <s v="24"/>
    <x v="7"/>
    <s v="ENEGEN"/>
    <s v="11002693"/>
    <s v="11002693"/>
    <x v="5"/>
    <s v="GR-1"/>
    <s v="S"/>
    <n v="15.888999999999999"/>
    <n v="16.760000000000002"/>
    <n v="2246.6129999999998"/>
    <n v="6886.7280000000001"/>
    <n v="9133.34"/>
    <n v="57.95"/>
    <n v="686.05"/>
    <n v="0"/>
    <m/>
    <m/>
    <x v="0"/>
    <s v="ENEGEN11002693GR-1HI"/>
    <s v="ENEL Generación Perú S.A.A."/>
    <x v="16"/>
    <x v="16"/>
    <s v="C. H. Callahuanca"/>
    <x v="195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9133.34"/>
    <n v="9.1333400000000005"/>
    <m/>
    <s v="-"/>
    <s v="-"/>
    <n v="0"/>
    <n v="1.0000000002037268E-3"/>
    <n v="46"/>
    <s v="BASE DE DATOS"/>
    <m/>
  </r>
  <r>
    <s v="24"/>
    <x v="7"/>
    <s v="ENEGEN"/>
    <s v="11002693"/>
    <s v="11002693"/>
    <x v="5"/>
    <s v="GR-2"/>
    <s v="S"/>
    <n v="15.888999999999999"/>
    <n v="16.545000000000002"/>
    <n v="2399.165"/>
    <n v="7025.0069999999996"/>
    <n v="9424.1720000000005"/>
    <n v="34.89"/>
    <n v="704.61"/>
    <n v="4.5"/>
    <m/>
    <m/>
    <x v="0"/>
    <s v="ENEGEN11002693GR-2HI"/>
    <s v="ENEL Generación Perú S.A.A."/>
    <x v="16"/>
    <x v="16"/>
    <s v="C. H. Callahuanca"/>
    <x v="195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9424.1720000000005"/>
    <n v="9.4241720000000004"/>
    <m/>
    <s v="-"/>
    <s v="-"/>
    <n v="0"/>
    <n v="-1.8189894035458565E-12"/>
    <n v="46"/>
    <s v="BASE DE DATOS"/>
    <m/>
  </r>
  <r>
    <s v="24"/>
    <x v="7"/>
    <s v="ENEGEN"/>
    <s v="11002693"/>
    <s v="11002693"/>
    <x v="5"/>
    <s v="GR-3"/>
    <s v="S"/>
    <n v="15.888999999999999"/>
    <n v="16.587"/>
    <n v="2368.627"/>
    <n v="7102.14"/>
    <n v="9470.7669999999998"/>
    <n v="40.32"/>
    <n v="703.68"/>
    <n v="0"/>
    <m/>
    <m/>
    <x v="0"/>
    <s v="ENEGEN11002693GR-3HI"/>
    <s v="ENEL Generación Perú S.A.A."/>
    <x v="16"/>
    <x v="16"/>
    <s v="C. H. Callahuanca"/>
    <x v="195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9470.7669999999998"/>
    <n v="9.4707670000000004"/>
    <m/>
    <s v="-"/>
    <s v="-"/>
    <n v="0"/>
    <n v="0"/>
    <n v="46"/>
    <s v="BASE DE DATOS"/>
    <m/>
  </r>
  <r>
    <s v="24"/>
    <x v="7"/>
    <s v="ENEGEN"/>
    <s v="11002693"/>
    <s v="11002693"/>
    <x v="5"/>
    <s v="GR-4"/>
    <s v="S"/>
    <n v="34.97"/>
    <n v="34.482999999999997"/>
    <n v="5806.1890000000003"/>
    <n v="17150.22"/>
    <n v="22956.409"/>
    <n v="10.23"/>
    <n v="728.65"/>
    <n v="5.12"/>
    <m/>
    <m/>
    <x v="0"/>
    <s v="ENEGEN11002693GR-4HI"/>
    <s v="ENEL Generación Perú S.A.A."/>
    <x v="16"/>
    <x v="16"/>
    <s v="C. H. Callahuanca"/>
    <x v="195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22956.409"/>
    <n v="22.956409000000001"/>
    <m/>
    <s v="-"/>
    <s v="-"/>
    <n v="0"/>
    <n v="0"/>
    <n v="46"/>
    <s v="BASE DE DATOS"/>
    <m/>
  </r>
  <r>
    <s v="24"/>
    <x v="7"/>
    <s v="ENEGEN"/>
    <s v="11002593"/>
    <s v="11002593"/>
    <x v="5"/>
    <s v="GR-1"/>
    <s v="S"/>
    <n v="25.417000000000002"/>
    <n v="23.824000000000002"/>
    <n v="4033.973"/>
    <n v="11808.036"/>
    <n v="15842.009"/>
    <n v="12.47"/>
    <n v="731.53"/>
    <n v="0"/>
    <m/>
    <m/>
    <x v="0"/>
    <s v="ENEGEN11002593GR-1HI"/>
    <s v="ENEL Generación Perú S.A.A."/>
    <x v="16"/>
    <x v="16"/>
    <s v="C. H. Moyopampa"/>
    <x v="196"/>
    <s v="HI"/>
    <x v="5"/>
    <x v="307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842.009"/>
    <n v="15.842009000000001"/>
    <m/>
    <s v="-"/>
    <s v="-"/>
    <n v="0"/>
    <n v="0"/>
    <n v="46"/>
    <s v="BASE DE DATOS"/>
    <m/>
  </r>
  <r>
    <s v="24"/>
    <x v="7"/>
    <s v="ENEGEN"/>
    <s v="11002593"/>
    <s v="11002593"/>
    <x v="5"/>
    <s v="GR-2"/>
    <s v="S"/>
    <n v="25.417000000000002"/>
    <n v="22.574999999999999"/>
    <n v="3898.3939999999998"/>
    <n v="11660.918"/>
    <n v="15559.312"/>
    <n v="12.83"/>
    <n v="728.08"/>
    <n v="3.09"/>
    <m/>
    <m/>
    <x v="0"/>
    <s v="ENEGEN11002593GR-2HI"/>
    <s v="ENEL Generación Perú S.A.A."/>
    <x v="16"/>
    <x v="16"/>
    <s v="C. H. Moyopampa"/>
    <x v="196"/>
    <s v="HI"/>
    <x v="5"/>
    <x v="308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559.312"/>
    <n v="15.559312"/>
    <m/>
    <s v="-"/>
    <s v="-"/>
    <n v="0"/>
    <n v="0"/>
    <n v="46"/>
    <s v="BASE DE DATOS"/>
    <m/>
  </r>
  <r>
    <s v="24"/>
    <x v="7"/>
    <s v="ENEGEN"/>
    <s v="11002593"/>
    <s v="11002593"/>
    <x v="5"/>
    <s v="GR-3"/>
    <s v="S"/>
    <n v="24.58"/>
    <n v="22.748999999999999"/>
    <n v="3891.4479999999999"/>
    <n v="11307.111000000001"/>
    <n v="15198.56"/>
    <n v="12.62"/>
    <n v="728.91"/>
    <n v="2.4700000000000002"/>
    <m/>
    <m/>
    <x v="0"/>
    <s v="ENEGEN11002593GR-3HI"/>
    <s v="ENEL Generación Perú S.A.A."/>
    <x v="16"/>
    <x v="16"/>
    <s v="C. H. Moyopampa"/>
    <x v="196"/>
    <s v="HI"/>
    <x v="5"/>
    <x v="309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198.56"/>
    <n v="15.198559999999999"/>
    <m/>
    <s v="-"/>
    <s v="-"/>
    <n v="0"/>
    <n v="-9.9999999838473741E-4"/>
    <n v="46"/>
    <s v="BASE DE DATOS"/>
    <m/>
  </r>
  <r>
    <s v="24"/>
    <x v="7"/>
    <s v="ENEGEN"/>
    <s v="11002493"/>
    <s v="11002493"/>
    <x v="5"/>
    <s v="GR-1"/>
    <s v="S"/>
    <n v="15.7"/>
    <n v="15.615"/>
    <n v="2694.2660000000001"/>
    <n v="8178.0039999999999"/>
    <n v="10872.269"/>
    <n v="17.03"/>
    <n v="726.97"/>
    <n v="0"/>
    <m/>
    <m/>
    <x v="0"/>
    <s v="ENEGEN11002493GR-1HI"/>
    <s v="ENEL Generación Perú S.A.A."/>
    <x v="16"/>
    <x v="16"/>
    <s v="C. H. Huampaní"/>
    <x v="197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872.269"/>
    <n v="10.872269000000001"/>
    <m/>
    <s v="-"/>
    <s v="-"/>
    <n v="0"/>
    <n v="1.0000000002037268E-3"/>
    <n v="46"/>
    <s v="BASE DE DATOS"/>
    <m/>
  </r>
  <r>
    <s v="24"/>
    <x v="7"/>
    <s v="ENEGEN"/>
    <s v="11002493"/>
    <s v="11002493"/>
    <x v="5"/>
    <s v="GR-2"/>
    <s v="S"/>
    <n v="15.7"/>
    <n v="15.234999999999999"/>
    <n v="2691.5"/>
    <n v="8111.7650000000003"/>
    <n v="10803.264999999999"/>
    <n v="0"/>
    <n v="744"/>
    <n v="0"/>
    <m/>
    <m/>
    <x v="0"/>
    <s v="ENEGEN11002493GR-2HI"/>
    <s v="ENEL Generación Perú S.A.A."/>
    <x v="16"/>
    <x v="16"/>
    <s v="C. H. Huampaní"/>
    <x v="197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803.264999999999"/>
    <n v="10.803265"/>
    <m/>
    <s v="-"/>
    <s v="-"/>
    <n v="0"/>
    <n v="0"/>
    <n v="46"/>
    <s v="BASE DE DATOS"/>
    <m/>
  </r>
  <r>
    <s v="24"/>
    <x v="7"/>
    <s v="ENEGEN"/>
    <s v="16379117"/>
    <s v="16379117"/>
    <x v="5"/>
    <s v="Circuito 1"/>
    <s v="S"/>
    <n v="14.096"/>
    <n v="14.096"/>
    <n v="6.4249999999999998"/>
    <n v="3297.9810000000002"/>
    <n v="3304.4059999999999"/>
    <n v="0"/>
    <n v="0"/>
    <n v="0"/>
    <m/>
    <m/>
    <x v="0"/>
    <s v="ENEGEN16379117Circuito 1HI"/>
    <s v="ENEL Generación Perú S.A.A."/>
    <x v="16"/>
    <x v="16"/>
    <s v="C.S. Rubi"/>
    <x v="198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304.4059999999999"/>
    <n v="3.3044059999999997"/>
    <m/>
    <s v="-"/>
    <s v="-"/>
    <n v="0"/>
    <n v="4.5474735088646412E-13"/>
    <n v="46"/>
    <s v="BASE DE DATOS"/>
    <m/>
  </r>
  <r>
    <s v="24"/>
    <x v="7"/>
    <s v="ENEGEN"/>
    <s v="16379117"/>
    <s v="16379117"/>
    <x v="5"/>
    <s v="Circuito 2"/>
    <s v="S"/>
    <n v="14.096"/>
    <n v="14.096"/>
    <n v="6.0289999999999999"/>
    <n v="3304.808"/>
    <n v="3310.837"/>
    <n v="0"/>
    <n v="0"/>
    <n v="0"/>
    <m/>
    <m/>
    <x v="0"/>
    <s v="ENEGEN16379117Circuito 2HI"/>
    <s v="ENEL Generación Perú S.A.A."/>
    <x v="16"/>
    <x v="16"/>
    <s v="C.S. Rubi"/>
    <x v="198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310.837"/>
    <n v="3.3108369999999998"/>
    <m/>
    <s v="-"/>
    <s v="-"/>
    <n v="0"/>
    <n v="0"/>
    <n v="46"/>
    <s v="BASE DE DATOS"/>
    <m/>
  </r>
  <r>
    <s v="24"/>
    <x v="7"/>
    <s v="ENEGEN"/>
    <s v="16379117"/>
    <s v="16379117"/>
    <x v="5"/>
    <s v="Circuito 3"/>
    <s v="S"/>
    <n v="14.096"/>
    <n v="14.096"/>
    <n v="5.8079999999999998"/>
    <n v="3291.09"/>
    <n v="3296.8980000000001"/>
    <n v="0"/>
    <n v="0"/>
    <n v="0"/>
    <m/>
    <m/>
    <x v="0"/>
    <s v="ENEGEN16379117Circuito 3HI"/>
    <s v="ENEL Generación Perú S.A.A."/>
    <x v="16"/>
    <x v="16"/>
    <s v="C.S. Rubi"/>
    <x v="198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96.8980000000001"/>
    <n v="3.2968980000000001"/>
    <m/>
    <s v="-"/>
    <s v="-"/>
    <n v="0"/>
    <n v="0"/>
    <n v="46"/>
    <s v="BASE DE DATOS"/>
    <m/>
  </r>
  <r>
    <s v="24"/>
    <x v="7"/>
    <s v="ENEGEN"/>
    <s v="16379117"/>
    <s v="16379117"/>
    <x v="5"/>
    <s v="Circuito 4"/>
    <s v="S"/>
    <n v="14.096"/>
    <n v="14.096"/>
    <n v="6.117"/>
    <n v="3310.2220000000002"/>
    <n v="3316.3380000000002"/>
    <n v="0"/>
    <n v="0"/>
    <n v="0"/>
    <m/>
    <m/>
    <x v="0"/>
    <s v="ENEGEN16379117Circuito 4HI"/>
    <s v="ENEL Generación Perú S.A.A."/>
    <x v="16"/>
    <x v="16"/>
    <s v="C.S. Rubi"/>
    <x v="198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316.3380000000002"/>
    <n v="3.316338"/>
    <m/>
    <s v="-"/>
    <s v="-"/>
    <n v="0"/>
    <n v="1.0000000002037268E-3"/>
    <n v="46"/>
    <s v="BASE DE DATOS"/>
    <m/>
  </r>
  <r>
    <s v="24"/>
    <x v="7"/>
    <s v="ENEGEN"/>
    <s v="16379117"/>
    <s v="16379117"/>
    <x v="5"/>
    <s v="Circuito 5"/>
    <s v="S"/>
    <n v="14.096"/>
    <n v="14.096"/>
    <n v="5.0629999999999997"/>
    <n v="3279.136"/>
    <n v="3284.1990000000001"/>
    <n v="0"/>
    <n v="0"/>
    <n v="0"/>
    <m/>
    <m/>
    <x v="0"/>
    <s v="ENEGEN16379117Circuito 5HI"/>
    <s v="ENEL Generación Perú S.A.A."/>
    <x v="16"/>
    <x v="16"/>
    <s v="C.S. Rubi"/>
    <x v="198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84.1990000000001"/>
    <n v="3.2841990000000001"/>
    <m/>
    <s v="-"/>
    <s v="-"/>
    <n v="0"/>
    <n v="0"/>
    <n v="46"/>
    <s v="BASE DE DATOS"/>
    <m/>
  </r>
  <r>
    <s v="24"/>
    <x v="7"/>
    <s v="ENEGEN"/>
    <s v="16379117"/>
    <s v="16379117"/>
    <x v="5"/>
    <s v="Circuito 6"/>
    <s v="S"/>
    <n v="14.096"/>
    <n v="14.096"/>
    <n v="5.7649999999999997"/>
    <n v="3291.2049999999999"/>
    <n v="3296.971"/>
    <n v="0"/>
    <n v="0"/>
    <n v="0"/>
    <m/>
    <m/>
    <x v="0"/>
    <s v="ENEGEN16379117Circuito 6HI"/>
    <s v="ENEL Generación Perú S.A.A."/>
    <x v="16"/>
    <x v="16"/>
    <s v="C.S. Rubi"/>
    <x v="198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96.971"/>
    <n v="3.2969710000000001"/>
    <m/>
    <s v="-"/>
    <s v="-"/>
    <n v="0"/>
    <n v="-1.0000000002037268E-3"/>
    <n v="46"/>
    <s v="BASE DE DATOS"/>
    <m/>
  </r>
  <r>
    <s v="24"/>
    <x v="7"/>
    <s v="ENEGEN"/>
    <s v="16379117"/>
    <s v="16379117"/>
    <x v="5"/>
    <s v="Circuito 7"/>
    <s v="S"/>
    <n v="14.096"/>
    <n v="14.096"/>
    <n v="4.5629999999999997"/>
    <n v="3239.6370000000002"/>
    <n v="3244.201"/>
    <n v="0"/>
    <n v="0"/>
    <n v="0"/>
    <m/>
    <m/>
    <x v="0"/>
    <s v="ENEGEN16379117Circuito 7HI"/>
    <s v="ENEL Generación Perú S.A.A."/>
    <x v="16"/>
    <x v="16"/>
    <s v="C.S. Rubi"/>
    <x v="198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44.201"/>
    <n v="3.2442009999999999"/>
    <m/>
    <s v="-"/>
    <s v="-"/>
    <n v="0"/>
    <n v="-9.9999999974897946E-4"/>
    <n v="46"/>
    <s v="BASE DE DATOS"/>
    <m/>
  </r>
  <r>
    <s v="24"/>
    <x v="7"/>
    <s v="ENEGEN"/>
    <s v="16379117"/>
    <s v="16379117"/>
    <x v="5"/>
    <s v="Circuito 8"/>
    <s v="S"/>
    <n v="14.096"/>
    <n v="14.096"/>
    <n v="5.2809999999999997"/>
    <n v="3254.7260000000001"/>
    <n v="3260.0070000000001"/>
    <n v="0"/>
    <n v="0"/>
    <n v="0"/>
    <m/>
    <m/>
    <x v="0"/>
    <s v="ENEGEN16379117Circuito 8HI"/>
    <s v="ENEL Generación Perú S.A.A."/>
    <x v="16"/>
    <x v="16"/>
    <s v="C.S. Rubi"/>
    <x v="198"/>
    <s v="FV"/>
    <x v="6"/>
    <x v="318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60.0070000000001"/>
    <n v="3.2600069999999999"/>
    <m/>
    <s v="-"/>
    <s v="-"/>
    <n v="0"/>
    <n v="0"/>
    <n v="46"/>
    <s v="BASE DE DATOS"/>
    <m/>
  </r>
  <r>
    <s v="24"/>
    <x v="7"/>
    <s v="ENEGEN"/>
    <s v="16379117"/>
    <s v="16379117"/>
    <x v="5"/>
    <s v="Circuito 9"/>
    <s v="S"/>
    <n v="17.62"/>
    <n v="17.62"/>
    <n v="5.444"/>
    <n v="4001.8020000000001"/>
    <n v="4007.2469999999998"/>
    <n v="0"/>
    <n v="0"/>
    <n v="0"/>
    <m/>
    <m/>
    <x v="0"/>
    <s v="ENEGEN16379117Circuito 9HI"/>
    <s v="ENEL Generación Perú S.A.A."/>
    <x v="16"/>
    <x v="16"/>
    <s v="C.S. Rubi"/>
    <x v="198"/>
    <s v="FV"/>
    <x v="6"/>
    <x v="319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007.2469999999998"/>
    <n v="4.0072469999999996"/>
    <m/>
    <s v="-"/>
    <s v="-"/>
    <n v="0"/>
    <n v="-9.9999999974897946E-4"/>
    <n v="46"/>
    <s v="BASE DE DATOS"/>
    <m/>
  </r>
  <r>
    <s v="24"/>
    <x v="7"/>
    <s v="ENEGEN"/>
    <s v="16379117"/>
    <s v="16379117"/>
    <x v="5"/>
    <s v="Circuito 10"/>
    <s v="S"/>
    <n v="14.096"/>
    <n v="14.096"/>
    <n v="5.8289999999999997"/>
    <n v="3310.4059999999999"/>
    <n v="3316.2350000000001"/>
    <n v="0"/>
    <n v="0"/>
    <n v="0"/>
    <m/>
    <m/>
    <x v="0"/>
    <s v="ENEGEN16379117Circuito 10HI"/>
    <s v="ENEL Generación Perú S.A.A."/>
    <x v="16"/>
    <x v="16"/>
    <s v="C.S. Rubi"/>
    <x v="198"/>
    <s v="FV"/>
    <x v="6"/>
    <x v="320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316.2350000000001"/>
    <n v="3.3162350000000003"/>
    <m/>
    <s v="-"/>
    <s v="-"/>
    <n v="0"/>
    <n v="0"/>
    <n v="46"/>
    <s v="BASE DE DATOS"/>
    <m/>
  </r>
  <r>
    <s v="24"/>
    <x v="7"/>
    <s v="ENEGEN"/>
    <s v="17360815"/>
    <s v="17360815"/>
    <x v="5"/>
    <s v="Circuito 1"/>
    <s v="S"/>
    <n v="15.75"/>
    <n v="15.75"/>
    <n v="2240.5439999999999"/>
    <n v="4298.2830000000004"/>
    <n v="6538.8270000000002"/>
    <n v="0"/>
    <n v="0"/>
    <n v="0"/>
    <m/>
    <m/>
    <x v="0"/>
    <s v="ENEGEN17360815Circuito 1HI"/>
    <s v="ENEL Generación Perú S.A.A."/>
    <x v="16"/>
    <x v="16"/>
    <s v="C.E. Wayra"/>
    <x v="199"/>
    <s v="TE"/>
    <x v="7"/>
    <x v="311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538.8270000000002"/>
    <n v="6.5388270000000004"/>
    <m/>
    <s v="-"/>
    <s v="-"/>
    <n v="0"/>
    <n v="0"/>
    <n v="46"/>
    <s v="BASE DE DATOS"/>
    <m/>
  </r>
  <r>
    <s v="24"/>
    <x v="7"/>
    <s v="ENEGEN"/>
    <s v="17360815"/>
    <s v="17360815"/>
    <x v="5"/>
    <s v="Circuito 2"/>
    <s v="S"/>
    <n v="18.899999999999999"/>
    <n v="18.899999999999999"/>
    <n v="2410.4169999999999"/>
    <n v="4488.7560000000003"/>
    <n v="6899.1729999999998"/>
    <n v="0"/>
    <n v="0"/>
    <n v="0"/>
    <m/>
    <m/>
    <x v="0"/>
    <s v="ENEGEN17360815Circuito 2HI"/>
    <s v="ENEL Generación Perú S.A.A."/>
    <x v="16"/>
    <x v="16"/>
    <s v="C.E. Wayra"/>
    <x v="199"/>
    <s v="TE"/>
    <x v="7"/>
    <x v="312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899.1729999999998"/>
    <n v="6.8991729999999993"/>
    <m/>
    <s v="-"/>
    <s v="-"/>
    <n v="0"/>
    <n v="9.0949470177292824E-13"/>
    <n v="46"/>
    <s v="BASE DE DATOS"/>
    <m/>
  </r>
  <r>
    <s v="24"/>
    <x v="7"/>
    <s v="ENEGEN"/>
    <s v="17360815"/>
    <s v="17360815"/>
    <x v="5"/>
    <s v="Circuito 3"/>
    <s v="S"/>
    <n v="18.899999999999999"/>
    <n v="18.899999999999999"/>
    <n v="2324.1570000000002"/>
    <n v="4814.473"/>
    <n v="7138.63"/>
    <n v="0"/>
    <n v="0"/>
    <n v="0"/>
    <m/>
    <m/>
    <x v="0"/>
    <s v="ENEGEN17360815Circuito 3HI"/>
    <s v="ENEL Generación Perú S.A.A."/>
    <x v="16"/>
    <x v="16"/>
    <s v="C.E. Wayra"/>
    <x v="199"/>
    <s v="TE"/>
    <x v="7"/>
    <x v="313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7138.63"/>
    <n v="7.13863"/>
    <m/>
    <s v="-"/>
    <s v="-"/>
    <n v="0"/>
    <n v="0"/>
    <n v="46"/>
    <s v="BASE DE DATOS"/>
    <m/>
  </r>
  <r>
    <s v="24"/>
    <x v="7"/>
    <s v="ENEGEN"/>
    <s v="17360815"/>
    <s v="17360815"/>
    <x v="5"/>
    <s v="Circuito 4"/>
    <s v="S"/>
    <n v="18.899999999999999"/>
    <n v="18.899999999999999"/>
    <n v="1860.49"/>
    <n v="3642.83"/>
    <n v="5503.3190000000004"/>
    <n v="0"/>
    <n v="0"/>
    <n v="0"/>
    <m/>
    <m/>
    <x v="0"/>
    <s v="ENEGEN17360815Circuito 4HI"/>
    <s v="ENEL Generación Perú S.A.A."/>
    <x v="16"/>
    <x v="16"/>
    <s v="C.E. Wayra"/>
    <x v="199"/>
    <s v="TE"/>
    <x v="7"/>
    <x v="314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5503.3190000000004"/>
    <n v="5.5033190000000003"/>
    <m/>
    <s v="-"/>
    <s v="-"/>
    <n v="0"/>
    <n v="9.9999999929423211E-4"/>
    <n v="46"/>
    <s v="BASE DE DATOS"/>
    <m/>
  </r>
  <r>
    <s v="24"/>
    <x v="7"/>
    <s v="ENEGEN"/>
    <s v="17360815"/>
    <s v="17360815"/>
    <x v="5"/>
    <s v="Circuito 5"/>
    <s v="S"/>
    <n v="22.05"/>
    <n v="22.05"/>
    <n v="2661.8069999999998"/>
    <n v="5002.0209999999997"/>
    <n v="7663.8280000000004"/>
    <n v="0"/>
    <n v="0"/>
    <n v="0"/>
    <m/>
    <m/>
    <x v="0"/>
    <s v="ENEGEN17360815Circuito 5HI"/>
    <s v="ENEL Generación Perú S.A.A."/>
    <x v="16"/>
    <x v="16"/>
    <s v="C.E. Wayra"/>
    <x v="199"/>
    <s v="TE"/>
    <x v="7"/>
    <x v="315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7663.8280000000004"/>
    <n v="7.6638280000000005"/>
    <m/>
    <s v="-"/>
    <s v="-"/>
    <n v="0"/>
    <n v="-9.0949470177292824E-13"/>
    <n v="46"/>
    <s v="BASE DE DATOS"/>
    <m/>
  </r>
  <r>
    <s v="24"/>
    <x v="7"/>
    <s v="ENEGEN"/>
    <s v="17360815"/>
    <s v="17360815"/>
    <x v="5"/>
    <s v="Circuito 6"/>
    <s v="S"/>
    <n v="15.75"/>
    <n v="15.75"/>
    <n v="1966.6220000000001"/>
    <n v="3922.2759999999998"/>
    <n v="5888.8980000000001"/>
    <n v="0"/>
    <n v="0"/>
    <n v="0"/>
    <m/>
    <m/>
    <x v="0"/>
    <s v="ENEGEN17360815Circuito 6HI"/>
    <s v="ENEL Generación Perú S.A.A."/>
    <x v="16"/>
    <x v="16"/>
    <s v="C.E. Wayra"/>
    <x v="199"/>
    <s v="TE"/>
    <x v="7"/>
    <x v="316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5888.8980000000001"/>
    <n v="5.8888980000000002"/>
    <m/>
    <s v="-"/>
    <s v="-"/>
    <n v="0"/>
    <n v="0"/>
    <n v="46"/>
    <s v="BASE DE DATOS"/>
    <m/>
  </r>
  <r>
    <s v="24"/>
    <x v="7"/>
    <s v="ENEGEN"/>
    <s v="17360815"/>
    <s v="17360815"/>
    <x v="5"/>
    <s v="Circuito 7"/>
    <s v="S"/>
    <n v="22.05"/>
    <n v="22.05"/>
    <n v="3214.0940000000001"/>
    <n v="6420.41"/>
    <n v="9634.5040000000008"/>
    <n v="0"/>
    <n v="0"/>
    <n v="0"/>
    <m/>
    <m/>
    <x v="0"/>
    <s v="ENEGEN17360815Circuito 7HI"/>
    <s v="ENEL Generación Perú S.A.A."/>
    <x v="16"/>
    <x v="16"/>
    <s v="C.E. Wayra"/>
    <x v="199"/>
    <s v="TE"/>
    <x v="7"/>
    <x v="317"/>
    <x v="4"/>
    <s v="Transferi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9634.5040000000008"/>
    <n v="9.6345040000000015"/>
    <m/>
    <s v="-"/>
    <s v="-"/>
    <n v="0"/>
    <n v="0"/>
    <n v="46"/>
    <s v="BASE DE DATOS"/>
    <m/>
  </r>
  <r>
    <s v="24"/>
    <x v="7"/>
    <s v="ENEGEN"/>
    <s v="11375016"/>
    <s v="11375016"/>
    <x v="5"/>
    <s v="GR-1"/>
    <s v="S"/>
    <n v="0.35"/>
    <n v="0.34100000000000003"/>
    <n v="60.341000000000001"/>
    <n v="179.2"/>
    <n v="239.541"/>
    <n v="0"/>
    <n v="740.72"/>
    <n v="3.28"/>
    <m/>
    <m/>
    <x v="0"/>
    <s v="ENEGEN11375016GR-1HI"/>
    <s v="ENEL Generación Perú S.A.A."/>
    <x v="16"/>
    <x v="16"/>
    <s v="C.H. HER1"/>
    <x v="200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39.541"/>
    <n v="0.239541"/>
    <m/>
    <s v="-"/>
    <s v="-"/>
    <n v="0"/>
    <n v="0"/>
    <n v="46"/>
    <s v="BASE DE DATOS"/>
    <m/>
  </r>
  <r>
    <s v="24"/>
    <x v="7"/>
    <s v="ENEGEN"/>
    <s v="11375016"/>
    <s v="11375016"/>
    <x v="5"/>
    <s v="GR-2"/>
    <s v="S"/>
    <n v="0.35"/>
    <n v="0.33700000000000002"/>
    <n v="58.661999999999999"/>
    <n v="178.983"/>
    <n v="237.64400000000001"/>
    <n v="0"/>
    <n v="710.05"/>
    <n v="18.89"/>
    <m/>
    <m/>
    <x v="0"/>
    <s v="ENEGEN11375016GR-2HI"/>
    <s v="ENEL Generación Perú S.A.A."/>
    <x v="16"/>
    <x v="16"/>
    <s v="C.H. HER1"/>
    <x v="200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37.64400000000001"/>
    <n v="0.23764399999999999"/>
    <m/>
    <s v="-"/>
    <s v="-"/>
    <n v="0"/>
    <n v="1.0000000000047748E-3"/>
    <n v="46"/>
    <s v="BASE DE DATOS"/>
    <m/>
  </r>
  <r>
    <s v="24"/>
    <x v="7"/>
    <s v="ENEGEN"/>
    <s v="16393520"/>
    <s v="16393520"/>
    <x v="5"/>
    <s v="Circuito 1"/>
    <s v="S"/>
    <n v="18.146999999999998"/>
    <n v="18.146999999999998"/>
    <n v="10.718"/>
    <n v="3991.1610000000001"/>
    <n v="4001.88"/>
    <n v="0"/>
    <n v="0"/>
    <n v="0"/>
    <m/>
    <m/>
    <x v="0"/>
    <s v="ENEGEN16393520Circuito 1HI"/>
    <s v="ENEL Generación Perú S.A.A."/>
    <x v="16"/>
    <x v="16"/>
    <s v="C.S Clemesi"/>
    <x v="201"/>
    <s v="FV"/>
    <x v="6"/>
    <x v="311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001.88"/>
    <n v="4.0018799999999999"/>
    <m/>
    <s v="-"/>
    <s v="-"/>
    <n v="0"/>
    <n v="-1.0000000002037268E-3"/>
    <n v="46"/>
    <s v="BASE DE DATOS"/>
    <m/>
  </r>
  <r>
    <s v="24"/>
    <x v="7"/>
    <s v="ENEGEN"/>
    <s v="16393520"/>
    <s v="16393520"/>
    <x v="5"/>
    <s v="Circuito 2"/>
    <s v="S"/>
    <n v="18.146999999999998"/>
    <n v="18.146999999999998"/>
    <n v="9.74"/>
    <n v="3965.9830000000002"/>
    <n v="3975.7220000000002"/>
    <n v="0"/>
    <n v="0"/>
    <n v="0"/>
    <m/>
    <m/>
    <x v="0"/>
    <s v="ENEGEN16393520Circuito 2HI"/>
    <s v="ENEL Generación Perú S.A.A."/>
    <x v="16"/>
    <x v="16"/>
    <s v="C.S Clemesi"/>
    <x v="201"/>
    <s v="FV"/>
    <x v="6"/>
    <x v="312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975.7220000000002"/>
    <n v="3.9757220000000002"/>
    <m/>
    <s v="-"/>
    <s v="-"/>
    <n v="0"/>
    <n v="9.9999999974897946E-4"/>
    <n v="46"/>
    <s v="BASE DE DATOS"/>
    <m/>
  </r>
  <r>
    <s v="24"/>
    <x v="7"/>
    <s v="ENEGEN"/>
    <s v="16393520"/>
    <s v="16393520"/>
    <x v="5"/>
    <s v="Circuito 3"/>
    <s v="S"/>
    <n v="18.146999999999998"/>
    <n v="18.146999999999998"/>
    <n v="11.492000000000001"/>
    <n v="4058.931"/>
    <n v="4070.4229999999998"/>
    <n v="0"/>
    <n v="0"/>
    <n v="0"/>
    <m/>
    <m/>
    <x v="0"/>
    <s v="ENEGEN16393520Circuito 3HI"/>
    <s v="ENEL Generación Perú S.A.A."/>
    <x v="16"/>
    <x v="16"/>
    <s v="C.S Clemesi"/>
    <x v="201"/>
    <s v="FV"/>
    <x v="6"/>
    <x v="313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070.4229999999998"/>
    <n v="4.0704229999999999"/>
    <m/>
    <s v="-"/>
    <s v="-"/>
    <n v="0"/>
    <n v="4.5474735088646412E-13"/>
    <n v="46"/>
    <s v="BASE DE DATOS"/>
    <m/>
  </r>
  <r>
    <s v="24"/>
    <x v="7"/>
    <s v="ENEGEN"/>
    <s v="16393520"/>
    <s v="16393520"/>
    <x v="5"/>
    <s v="Circuito 4"/>
    <s v="S"/>
    <n v="18.146999999999998"/>
    <n v="18.146999999999998"/>
    <n v="13.351000000000001"/>
    <n v="4050.4520000000002"/>
    <n v="4063.8020000000001"/>
    <n v="0"/>
    <n v="0"/>
    <n v="0"/>
    <m/>
    <m/>
    <x v="0"/>
    <s v="ENEGEN16393520Circuito 4HI"/>
    <s v="ENEL Generación Perú S.A.A."/>
    <x v="16"/>
    <x v="16"/>
    <s v="C.S Clemesi"/>
    <x v="201"/>
    <s v="FV"/>
    <x v="6"/>
    <x v="314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063.8020000000001"/>
    <n v="4.0638019999999999"/>
    <m/>
    <s v="-"/>
    <s v="-"/>
    <n v="0"/>
    <n v="1.0000000002037268E-3"/>
    <n v="46"/>
    <s v="BASE DE DATOS"/>
    <m/>
  </r>
  <r>
    <s v="24"/>
    <x v="7"/>
    <s v="ENEGEN"/>
    <s v="16393520"/>
    <s v="16393520"/>
    <x v="5"/>
    <s v="Circuito 5"/>
    <s v="S"/>
    <n v="18.146999999999998"/>
    <n v="18.146999999999998"/>
    <n v="10.263"/>
    <n v="4005.14"/>
    <n v="4015.4029999999998"/>
    <n v="0"/>
    <n v="0"/>
    <n v="0"/>
    <m/>
    <m/>
    <x v="0"/>
    <s v="ENEGEN16393520Circuito 5HI"/>
    <s v="ENEL Generación Perú S.A.A."/>
    <x v="16"/>
    <x v="16"/>
    <s v="C.S Clemesi"/>
    <x v="201"/>
    <s v="FV"/>
    <x v="6"/>
    <x v="315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015.4029999999998"/>
    <n v="4.0154030000000001"/>
    <m/>
    <s v="-"/>
    <s v="-"/>
    <n v="0"/>
    <n v="0"/>
    <n v="46"/>
    <s v="BASE DE DATOS"/>
    <m/>
  </r>
  <r>
    <s v="24"/>
    <x v="7"/>
    <s v="ENEGEN"/>
    <s v="16393520"/>
    <s v="16393520"/>
    <x v="5"/>
    <s v="Circuito 6"/>
    <s v="S"/>
    <n v="12.098000000000001"/>
    <n v="12.098000000000001"/>
    <n v="7.1680000000000001"/>
    <n v="2683.0970000000002"/>
    <n v="2690.2649999999999"/>
    <n v="0"/>
    <n v="0"/>
    <n v="0"/>
    <m/>
    <m/>
    <x v="0"/>
    <s v="ENEGEN16393520Circuito 6HI"/>
    <s v="ENEL Generación Perú S.A.A."/>
    <x v="16"/>
    <x v="16"/>
    <s v="C.S Clemesi"/>
    <x v="201"/>
    <s v="FV"/>
    <x v="6"/>
    <x v="316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2690.2649999999999"/>
    <n v="2.6902649999999997"/>
    <m/>
    <s v="-"/>
    <s v="-"/>
    <n v="0"/>
    <n v="4.5474735088646412E-13"/>
    <n v="46"/>
    <s v="BASE DE DATOS"/>
    <m/>
  </r>
  <r>
    <s v="24"/>
    <x v="7"/>
    <s v="ENEGEN"/>
    <s v="16393520"/>
    <s v="16393520"/>
    <x v="5"/>
    <s v="Circuito 7"/>
    <s v="S"/>
    <n v="12.098000000000001"/>
    <n v="12.098000000000001"/>
    <n v="6.8719999999999999"/>
    <n v="2708.6669999999999"/>
    <n v="2715.5390000000002"/>
    <n v="0"/>
    <n v="0"/>
    <n v="0"/>
    <m/>
    <m/>
    <x v="0"/>
    <s v="ENEGEN16393520Circuito 7HI"/>
    <s v="ENEL Generación Perú S.A.A."/>
    <x v="16"/>
    <x v="16"/>
    <s v="C.S Clemesi"/>
    <x v="201"/>
    <s v="FV"/>
    <x v="6"/>
    <x v="317"/>
    <x v="3"/>
    <s v="Transferi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2715.5390000000002"/>
    <n v="2.7155390000000001"/>
    <m/>
    <s v="-"/>
    <s v="-"/>
    <n v="0"/>
    <n v="-4.5474735088646412E-13"/>
    <n v="46"/>
    <s v="BASE DE DATOS"/>
    <m/>
  </r>
  <r>
    <s v="24"/>
    <x v="7"/>
    <s v="ENEGEN"/>
    <s v="17391920"/>
    <s v="17391920"/>
    <x v="5"/>
    <s v="Circuito 1"/>
    <s v="S"/>
    <n v="11.8"/>
    <n v="11.8"/>
    <n v="318.34300000000002"/>
    <n v="841.78"/>
    <n v="1160.1220000000001"/>
    <n v="0"/>
    <n v="0"/>
    <n v="0"/>
    <m/>
    <m/>
    <x v="0"/>
    <s v="ENEGEN17391920Circuito 1HI"/>
    <s v="ENEL Generación Perú S.A.A."/>
    <x v="16"/>
    <x v="16"/>
    <s v="C.E. Wayra Extensión"/>
    <x v="202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160.1220000000001"/>
    <n v="1.1601220000000001"/>
    <m/>
    <s v="-"/>
    <s v="-"/>
    <n v="0"/>
    <n v="9.9999999997635314E-4"/>
    <n v="46"/>
    <s v="BASE DE DATOS"/>
    <m/>
  </r>
  <r>
    <s v="24"/>
    <x v="7"/>
    <s v="ENEGEN"/>
    <s v="17391920"/>
    <s v="17391920"/>
    <x v="5"/>
    <s v="Circuito 2"/>
    <s v="S"/>
    <n v="17.7"/>
    <n v="17.7"/>
    <n v="990.68200000000002"/>
    <n v="2398.511"/>
    <n v="3389.1930000000002"/>
    <n v="0"/>
    <n v="0"/>
    <n v="0"/>
    <m/>
    <m/>
    <x v="0"/>
    <s v="ENEGEN17391920Circuito 2HI"/>
    <s v="ENEL Generación Perú S.A.A."/>
    <x v="16"/>
    <x v="16"/>
    <s v="C.E. Wayra Extensión"/>
    <x v="202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389.1930000000002"/>
    <n v="3.3891930000000001"/>
    <m/>
    <s v="-"/>
    <s v="-"/>
    <n v="0"/>
    <n v="0"/>
    <n v="46"/>
    <s v="BASE DE DATOS"/>
    <m/>
  </r>
  <r>
    <s v="24"/>
    <x v="7"/>
    <s v="ENEGEN"/>
    <s v="17391920"/>
    <s v="17391920"/>
    <x v="5"/>
    <s v="Circuito 3"/>
    <s v="S"/>
    <n v="11.8"/>
    <n v="11.8"/>
    <n v="1370.799"/>
    <n v="2697.4859999999999"/>
    <n v="4068.2849999999999"/>
    <n v="0"/>
    <n v="0"/>
    <n v="0"/>
    <m/>
    <m/>
    <x v="0"/>
    <s v="ENEGEN17391920Circuito 3HI"/>
    <s v="ENEL Generación Perú S.A.A."/>
    <x v="16"/>
    <x v="16"/>
    <s v="C.E. Wayra Extensión"/>
    <x v="202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068.2849999999999"/>
    <n v="4.0682849999999995"/>
    <m/>
    <s v="-"/>
    <s v="-"/>
    <n v="0"/>
    <n v="0"/>
    <n v="46"/>
    <s v="BASE DE DATOS"/>
    <m/>
  </r>
  <r>
    <s v="24"/>
    <x v="7"/>
    <s v="ENEGEN"/>
    <s v="17391920"/>
    <s v="17391920"/>
    <x v="5"/>
    <s v="Circuito 4"/>
    <s v="S"/>
    <n v="17.7"/>
    <n v="17.7"/>
    <n v="1234.144"/>
    <n v="2904.1570000000002"/>
    <n v="4138.3010000000004"/>
    <n v="0"/>
    <n v="0"/>
    <n v="0"/>
    <m/>
    <m/>
    <x v="0"/>
    <s v="ENEGEN17391920Circuito 4HI"/>
    <s v="ENEL Generación Perú S.A.A."/>
    <x v="16"/>
    <x v="16"/>
    <s v="C.E. Wayra Extensión"/>
    <x v="202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138.3010000000004"/>
    <n v="4.1383010000000002"/>
    <m/>
    <s v="-"/>
    <s v="-"/>
    <n v="0"/>
    <n v="0"/>
    <n v="46"/>
    <s v="BASE DE DATOS"/>
    <m/>
  </r>
  <r>
    <s v="24"/>
    <x v="7"/>
    <s v="ENEGEN"/>
    <s v="17391920"/>
    <s v="17391920"/>
    <x v="5"/>
    <s v="Circuito 5"/>
    <s v="S"/>
    <n v="17.7"/>
    <n v="17.7"/>
    <n v="1690.521"/>
    <n v="3660.1060000000002"/>
    <n v="5350.6270000000004"/>
    <n v="0"/>
    <n v="0"/>
    <n v="0"/>
    <m/>
    <m/>
    <x v="0"/>
    <s v="ENEGEN17391920Circuito 5HI"/>
    <s v="ENEL Generación Perú S.A.A."/>
    <x v="16"/>
    <x v="16"/>
    <s v="C.E. Wayra Extensión"/>
    <x v="202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350.6270000000004"/>
    <n v="5.3506270000000002"/>
    <m/>
    <s v="-"/>
    <s v="-"/>
    <n v="0"/>
    <n v="0"/>
    <n v="46"/>
    <s v="BASE DE DATOS"/>
    <m/>
  </r>
  <r>
    <s v="24"/>
    <x v="7"/>
    <s v="ENEGEN"/>
    <s v="17391920"/>
    <s v="17391920"/>
    <x v="5"/>
    <s v="Circuito 6"/>
    <s v="S"/>
    <n v="17.7"/>
    <n v="17.7"/>
    <n v="929.40300000000002"/>
    <n v="2051.306"/>
    <n v="2980.7089999999998"/>
    <n v="0"/>
    <n v="0"/>
    <n v="0"/>
    <m/>
    <m/>
    <x v="0"/>
    <s v="ENEGEN17391920Circuito 6HI"/>
    <s v="ENEL Generación Perú S.A.A."/>
    <x v="16"/>
    <x v="16"/>
    <s v="C.E. Wayra Extensión"/>
    <x v="202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980.7089999999998"/>
    <n v="2.9807090000000001"/>
    <m/>
    <s v="-"/>
    <s v="-"/>
    <n v="0"/>
    <n v="0"/>
    <n v="46"/>
    <s v="BASE DE DATOS"/>
    <m/>
  </r>
  <r>
    <s v="24"/>
    <x v="7"/>
    <s v="ENEGEN"/>
    <s v="17391920"/>
    <s v="17391920"/>
    <x v="5"/>
    <s v="Circuito 7"/>
    <s v="S"/>
    <n v="11.8"/>
    <n v="11.8"/>
    <n v="1430.8389999999999"/>
    <n v="2653.1370000000002"/>
    <n v="4083.9760000000001"/>
    <n v="0"/>
    <n v="0"/>
    <n v="0"/>
    <m/>
    <m/>
    <x v="0"/>
    <s v="ENEGEN17391920Circuito 7HI"/>
    <s v="ENEL Generación Perú S.A.A."/>
    <x v="16"/>
    <x v="16"/>
    <s v="C.E. Wayra Extensión"/>
    <x v="202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083.9760000000001"/>
    <n v="4.0839759999999998"/>
    <m/>
    <s v="-"/>
    <s v="-"/>
    <n v="0"/>
    <n v="0"/>
    <n v="46"/>
    <s v="BASE DE DATOS"/>
    <m/>
  </r>
  <r>
    <s v="24"/>
    <x v="7"/>
    <s v="ENEGEN"/>
    <s v="17391920"/>
    <s v="17391920"/>
    <x v="5"/>
    <s v="Circuito 8"/>
    <s v="S"/>
    <n v="17.7"/>
    <n v="17.7"/>
    <n v="1891.0889999999999"/>
    <n v="3909.0149999999999"/>
    <n v="5800.1040000000003"/>
    <n v="0"/>
    <n v="0"/>
    <n v="0"/>
    <m/>
    <m/>
    <x v="0"/>
    <s v="ENEGEN17391920Circuito 8HI"/>
    <s v="ENEL Generación Perú S.A.A."/>
    <x v="16"/>
    <x v="16"/>
    <s v="C.E. Wayra Extensión"/>
    <x v="202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800.1040000000003"/>
    <n v="5.8001040000000001"/>
    <m/>
    <s v="-"/>
    <s v="-"/>
    <n v="0"/>
    <n v="-9.0949470177292824E-13"/>
    <n v="46"/>
    <s v="BASE DE DATOS"/>
    <m/>
  </r>
  <r>
    <s v="24"/>
    <x v="7"/>
    <s v="ENEGEN"/>
    <s v="17391920"/>
    <s v="17391920"/>
    <x v="5"/>
    <s v="Circuito 9"/>
    <s v="S"/>
    <n v="17.7"/>
    <n v="17.7"/>
    <n v="1601.634"/>
    <n v="3070.9189999999999"/>
    <n v="4672.5529999999999"/>
    <n v="0"/>
    <n v="0"/>
    <n v="0"/>
    <m/>
    <m/>
    <x v="0"/>
    <s v="ENEGEN17391920Circuito 9HI"/>
    <s v="ENEL Generación Perú S.A.A."/>
    <x v="16"/>
    <x v="16"/>
    <s v="C.E. Wayra Extensión"/>
    <x v="202"/>
    <s v="TE"/>
    <x v="7"/>
    <x v="319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672.5529999999999"/>
    <n v="4.6725529999999997"/>
    <m/>
    <s v="-"/>
    <s v="-"/>
    <n v="0"/>
    <n v="0"/>
    <n v="46"/>
    <s v="BASE DE DATOS"/>
    <m/>
  </r>
  <r>
    <s v="24"/>
    <x v="7"/>
    <s v="ENEGEN"/>
    <s v="17391920"/>
    <s v="17391920"/>
    <x v="5"/>
    <s v="Circuito 10"/>
    <s v="S"/>
    <n v="17.7"/>
    <n v="17.7"/>
    <n v="2243.4630000000002"/>
    <n v="4312.6719999999996"/>
    <n v="6556.1350000000002"/>
    <n v="0"/>
    <n v="0"/>
    <n v="0"/>
    <m/>
    <m/>
    <x v="0"/>
    <s v="ENEGEN17391920Circuito 10HI"/>
    <s v="ENEL Generación Perú S.A.A."/>
    <x v="16"/>
    <x v="16"/>
    <s v="C.E. Wayra Extensión"/>
    <x v="202"/>
    <s v="TE"/>
    <x v="7"/>
    <x v="320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556.1350000000002"/>
    <n v="6.5561350000000003"/>
    <m/>
    <s v="-"/>
    <s v="-"/>
    <n v="0"/>
    <n v="0"/>
    <n v="46"/>
    <s v="BASE DE DATOS"/>
    <m/>
  </r>
  <r>
    <s v="24"/>
    <x v="7"/>
    <s v="ENEGEN"/>
    <s v="17391920"/>
    <s v="17391920"/>
    <x v="5"/>
    <s v="Circuito 11"/>
    <s v="S"/>
    <n v="17.7"/>
    <n v="17.7"/>
    <n v="2097.6379999999999"/>
    <n v="3847.8690000000001"/>
    <n v="5945.5069999999996"/>
    <n v="0"/>
    <n v="0"/>
    <n v="0"/>
    <m/>
    <m/>
    <x v="0"/>
    <s v="ENEGEN17391920Circuito 11HI"/>
    <s v="ENEL Generación Perú S.A.A."/>
    <x v="16"/>
    <x v="16"/>
    <s v="C.E. Wayra Extensión"/>
    <x v="202"/>
    <s v="TE"/>
    <x v="7"/>
    <x v="32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945.5069999999996"/>
    <n v="5.9455069999999992"/>
    <m/>
    <s v="-"/>
    <s v="-"/>
    <n v="0"/>
    <n v="0"/>
    <n v="46"/>
    <s v="BASE DE DATOS"/>
    <m/>
  </r>
  <r>
    <s v="24"/>
    <x v="7"/>
    <s v="ENGIEP"/>
    <s v="11081297"/>
    <s v="11081297"/>
    <x v="5"/>
    <s v="G1"/>
    <s v="S"/>
    <n v="45.503999999999998"/>
    <n v="45.634"/>
    <n v="1905.1969999999999"/>
    <n v="2421.4929999999999"/>
    <n v="4326.6899999999996"/>
    <n v="0"/>
    <n v="170.03"/>
    <n v="0"/>
    <m/>
    <m/>
    <x v="0"/>
    <s v="ENGIEP11081297G1HI"/>
    <s v="ENGIE Energía Perú S.A."/>
    <x v="28"/>
    <x v="28"/>
    <s v="C. H. YUNCAN"/>
    <x v="249"/>
    <s v="HI"/>
    <x v="5"/>
    <x v="36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4326.6899999999996"/>
    <n v="4.3266899999999993"/>
    <m/>
    <n v="3.7919999999999998"/>
    <n v="3.8028333333333335"/>
    <n v="0"/>
    <n v="0"/>
    <n v="50"/>
    <s v="BASE DE DATOS"/>
    <m/>
  </r>
  <r>
    <s v="24"/>
    <x v="7"/>
    <s v="ENGIEP"/>
    <s v="11081297"/>
    <s v="11081297"/>
    <x v="5"/>
    <s v="G2"/>
    <s v="S"/>
    <n v="45.869"/>
    <n v="45.616"/>
    <n v="3570.902"/>
    <n v="6377.4179999999997"/>
    <n v="9948.32"/>
    <n v="0"/>
    <n v="335.51"/>
    <n v="0"/>
    <m/>
    <m/>
    <x v="0"/>
    <s v="ENGIEP11081297G2HI"/>
    <s v="ENGIE Energía Perú S.A."/>
    <x v="28"/>
    <x v="28"/>
    <s v="C. H. YUNCAN"/>
    <x v="249"/>
    <s v="HI"/>
    <x v="5"/>
    <x v="37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9948.32"/>
    <n v="9.9483199999999989"/>
    <m/>
    <n v="3.8224166666666668"/>
    <n v="3.8013333333333335"/>
    <n v="0"/>
    <n v="0"/>
    <n v="50"/>
    <s v="BASE DE DATOS"/>
    <m/>
  </r>
  <r>
    <s v="24"/>
    <x v="7"/>
    <s v="ENGIEP"/>
    <s v="11081297"/>
    <s v="11081297"/>
    <x v="5"/>
    <s v="G3"/>
    <s v="S"/>
    <n v="45.386000000000003"/>
    <n v="45.442"/>
    <n v="6332.3289999999997"/>
    <n v="16067.298000000001"/>
    <n v="22399.627"/>
    <n v="0"/>
    <n v="744"/>
    <n v="0"/>
    <m/>
    <m/>
    <x v="0"/>
    <s v="ENGIEP11081297G3HI"/>
    <s v="ENGIE Energía Perú S.A."/>
    <x v="28"/>
    <x v="28"/>
    <s v="C. H. YUNCAN"/>
    <x v="249"/>
    <s v="HI"/>
    <x v="5"/>
    <x v="258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2399.627"/>
    <n v="22.399626999999999"/>
    <m/>
    <n v="3.7821666666666669"/>
    <n v="3.7868333333333335"/>
    <n v="0"/>
    <n v="0"/>
    <n v="50"/>
    <s v="BASE DE DATOS"/>
    <m/>
  </r>
  <r>
    <s v="24"/>
    <x v="7"/>
    <s v="ENGIEP"/>
    <s v="16376016"/>
    <s v="16376016"/>
    <x v="5"/>
    <s v="INV123"/>
    <s v="S"/>
    <n v="14.821999999999999"/>
    <n v="14.821999999999999"/>
    <n v="5.048"/>
    <n v="2766.6329999999998"/>
    <n v="2771.681"/>
    <n v="0"/>
    <n v="341"/>
    <n v="0"/>
    <m/>
    <m/>
    <x v="0"/>
    <s v="ENGIEP16376016INV123HI"/>
    <s v="ENGIE Energía Perú S.A."/>
    <x v="28"/>
    <x v="28"/>
    <s v="C.S. INTIPAMPA"/>
    <x v="250"/>
    <s v="FV"/>
    <x v="6"/>
    <x v="34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771.681"/>
    <n v="2.7716810000000001"/>
    <m/>
    <n v="1.2351666666666665"/>
    <n v="1.2351666666666665"/>
    <n v="0"/>
    <n v="-4.5474735088646412E-13"/>
    <n v="50"/>
    <s v="BASE DE DATOS"/>
    <m/>
  </r>
  <r>
    <s v="24"/>
    <x v="7"/>
    <s v="ENGIEP"/>
    <s v="16376016"/>
    <s v="16376016"/>
    <x v="5"/>
    <s v="INV456"/>
    <s v="S"/>
    <n v="14.86"/>
    <n v="14.86"/>
    <n v="5.9429999999999996"/>
    <n v="2789.6089999999999"/>
    <n v="2795.5520000000001"/>
    <n v="0"/>
    <n v="341"/>
    <n v="0"/>
    <m/>
    <m/>
    <x v="0"/>
    <s v="ENGIEP16376016INV456HI"/>
    <s v="ENGIE Energía Perú S.A."/>
    <x v="28"/>
    <x v="28"/>
    <s v="C.S. INTIPAMPA"/>
    <x v="250"/>
    <s v="FV"/>
    <x v="6"/>
    <x v="34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795.5520000000001"/>
    <n v="2.7955520000000003"/>
    <m/>
    <n v="1.2383333333333333"/>
    <n v="1.2383333333333333"/>
    <n v="0"/>
    <n v="0"/>
    <n v="50"/>
    <s v="BASE DE DATOS"/>
    <m/>
  </r>
  <r>
    <s v="24"/>
    <x v="7"/>
    <s v="ENGIEP"/>
    <s v="16376016"/>
    <s v="16376016"/>
    <x v="5"/>
    <s v="INV789"/>
    <s v="S"/>
    <n v="14.859"/>
    <n v="14.859"/>
    <n v="4.5419999999999998"/>
    <n v="2759.1030000000001"/>
    <n v="2763.645"/>
    <n v="0"/>
    <n v="341"/>
    <n v="0"/>
    <m/>
    <m/>
    <x v="0"/>
    <s v="ENGIEP16376016INV789HI"/>
    <s v="ENGIE Energía Perú S.A."/>
    <x v="28"/>
    <x v="28"/>
    <s v="C.S. INTIPAMPA"/>
    <x v="250"/>
    <s v="FV"/>
    <x v="6"/>
    <x v="34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763.645"/>
    <n v="2.7636449999999999"/>
    <m/>
    <n v="1.2382500000000001"/>
    <n v="1.2382500000000001"/>
    <n v="0"/>
    <n v="0"/>
    <n v="50"/>
    <s v="BASE DE DATOS"/>
    <m/>
  </r>
  <r>
    <s v="24"/>
    <x v="7"/>
    <s v="ENGIEP"/>
    <s v="11077297"/>
    <s v="11077297"/>
    <x v="5"/>
    <s v="G1 Q"/>
    <s v="S"/>
    <n v="55.5"/>
    <n v="58.948"/>
    <n v="6747.6760000000004"/>
    <n v="13019.187"/>
    <n v="19766.863000000001"/>
    <n v="10.3"/>
    <n v="712.6"/>
    <n v="0"/>
    <m/>
    <m/>
    <x v="0"/>
    <s v="ENGIEP11077297G1 QHI"/>
    <s v="ENGIE Energía Perú S.A."/>
    <x v="28"/>
    <x v="28"/>
    <s v="C. H. QUITARACSA"/>
    <x v="251"/>
    <s v="HI"/>
    <x v="5"/>
    <x v="3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9766.863000000001"/>
    <n v="19.766863000000001"/>
    <m/>
    <n v="4.625"/>
    <n v="4.9123333333333337"/>
    <n v="0"/>
    <n v="0"/>
    <n v="50"/>
    <s v="BASE DE DATOS"/>
    <m/>
  </r>
  <r>
    <s v="24"/>
    <x v="7"/>
    <s v="ENGIEP"/>
    <s v="11077297"/>
    <s v="11077297"/>
    <x v="5"/>
    <s v="G2 Q"/>
    <s v="S"/>
    <n v="55.5"/>
    <n v="58.832000000000001"/>
    <n v="2850.4360000000001"/>
    <n v="1750.21"/>
    <n v="4600.6459999999997"/>
    <n v="88.4"/>
    <n v="138.69999999999999"/>
    <n v="0"/>
    <m/>
    <m/>
    <x v="0"/>
    <s v="ENGIEP11077297G2 QHI"/>
    <s v="ENGIE Energía Perú S.A."/>
    <x v="28"/>
    <x v="28"/>
    <s v="C. H. QUITARACSA"/>
    <x v="251"/>
    <s v="HI"/>
    <x v="5"/>
    <x v="3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4600.6459999999997"/>
    <n v="4.6006459999999993"/>
    <m/>
    <n v="4.625"/>
    <n v="4.9026666666666667"/>
    <n v="0"/>
    <n v="9.0949470177292824E-13"/>
    <n v="50"/>
    <s v="BASE DE DATOS"/>
    <m/>
  </r>
  <r>
    <s v="24"/>
    <x v="7"/>
    <s v="ENGIEP"/>
    <s v="17392820"/>
    <s v="17392820"/>
    <x v="5"/>
    <s v="BLOQUE1"/>
    <s v="S"/>
    <n v="130"/>
    <n v="130"/>
    <n v="11925.88"/>
    <n v="29369.991000000002"/>
    <n v="41295.870999999999"/>
    <n v="0"/>
    <n v="744"/>
    <n v="0"/>
    <m/>
    <m/>
    <x v="0"/>
    <s v="ENGIEP17392820BLOQUE1HI"/>
    <s v="ENGIE Energía Perú S.A."/>
    <x v="28"/>
    <x v="28"/>
    <s v="C. E. PUNTA LOMITAS"/>
    <x v="252"/>
    <s v="TE"/>
    <x v="7"/>
    <x v="347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1295.870999999999"/>
    <n v="41.295870999999998"/>
    <m/>
    <n v="10.833333333333334"/>
    <n v="10.833333333333334"/>
    <n v="0"/>
    <n v="0"/>
    <n v="50"/>
    <s v="BASE DE DATOS"/>
    <m/>
  </r>
  <r>
    <s v="24"/>
    <x v="7"/>
    <s v="ENGIEP"/>
    <s v="17392820"/>
    <s v="17392820"/>
    <x v="5"/>
    <s v="BLOQUE2"/>
    <s v="S"/>
    <n v="130"/>
    <n v="130"/>
    <n v="12510.196"/>
    <n v="30603.09"/>
    <n v="43113.286"/>
    <n v="0"/>
    <n v="744"/>
    <n v="0"/>
    <m/>
    <m/>
    <x v="0"/>
    <s v="ENGIEP17392820BLOQUE2HI"/>
    <s v="ENGIE Energía Perú S.A."/>
    <x v="28"/>
    <x v="28"/>
    <s v="C. E. PUNTA LOMITAS"/>
    <x v="252"/>
    <s v="TE"/>
    <x v="7"/>
    <x v="348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3113.286"/>
    <n v="43.113286000000002"/>
    <m/>
    <n v="10.833333333333334"/>
    <n v="10.833333333333334"/>
    <n v="0"/>
    <n v="0"/>
    <n v="50"/>
    <s v="BASE DE DATOS"/>
    <m/>
  </r>
  <r>
    <s v="24"/>
    <x v="7"/>
    <s v="ENGIEP"/>
    <s v="17392820"/>
    <s v="17392820"/>
    <x v="5"/>
    <s v="BLOQUE1EX"/>
    <s v="S"/>
    <n v="17"/>
    <n v="17"/>
    <n v="1517.9960000000001"/>
    <n v="3722.06"/>
    <n v="5240.0559999999996"/>
    <n v="0"/>
    <n v="744"/>
    <n v="0"/>
    <m/>
    <m/>
    <x v="0"/>
    <s v="ENGIEP17392820BLOQUE1EXHI"/>
    <s v="ENGIE Energía Perú S.A."/>
    <x v="28"/>
    <x v="28"/>
    <s v="C. E. PUNTA LOMITAS EXP"/>
    <x v="252"/>
    <s v="TE"/>
    <x v="7"/>
    <x v="349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5240.0559999999996"/>
    <n v="5.2400559999999992"/>
    <m/>
    <n v="1.4166666666666667"/>
    <n v="1.4166666666666667"/>
    <n v="0"/>
    <n v="9.0949470177292824E-13"/>
    <n v="50"/>
    <s v="BASE DE DATOS"/>
    <m/>
  </r>
  <r>
    <s v="24"/>
    <x v="7"/>
    <s v="ENGIEP"/>
    <s v="17392820"/>
    <s v="17392820"/>
    <x v="5"/>
    <s v="BLOQUE2EX"/>
    <s v="S"/>
    <n v="17"/>
    <n v="17"/>
    <n v="1265.9570000000001"/>
    <n v="3341.5419999999999"/>
    <n v="4607.4989999999998"/>
    <n v="0"/>
    <n v="744"/>
    <n v="0"/>
    <m/>
    <m/>
    <x v="0"/>
    <s v="ENGIEP17392820BLOQUE2EXHI"/>
    <s v="ENGIE Energía Perú S.A."/>
    <x v="28"/>
    <x v="28"/>
    <s v="C. E. PUNTA LOMITAS EXP"/>
    <x v="252"/>
    <s v="TE"/>
    <x v="7"/>
    <x v="350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607.4989999999998"/>
    <n v="4.6074989999999998"/>
    <m/>
    <n v="1.4166666666666667"/>
    <n v="1.4166666666666667"/>
    <n v="0"/>
    <n v="0"/>
    <n v="50"/>
    <s v="BASE DE DATOS"/>
    <m/>
  </r>
  <r>
    <s v="24"/>
    <x v="6"/>
    <s v="ENGIEP"/>
    <s v="11081297"/>
    <s v="11081297"/>
    <x v="5"/>
    <s v="G1"/>
    <s v="S"/>
    <n v="45.503999999999998"/>
    <n v="45.634"/>
    <n v="4631.7209999999995"/>
    <n v="10654.156000000001"/>
    <n v="15285.877"/>
    <n v="0"/>
    <n v="512.04999999999995"/>
    <n v="0"/>
    <m/>
    <m/>
    <x v="0"/>
    <s v="ENGIEP11081297G1HI"/>
    <s v="ENGIE Energía Perú S.A."/>
    <x v="28"/>
    <x v="28"/>
    <s v="C. H. YUNCAN"/>
    <x v="249"/>
    <s v="HI"/>
    <x v="5"/>
    <x v="36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15285.877"/>
    <n v="15.285877000000001"/>
    <m/>
    <n v="3.7919999999999998"/>
    <n v="3.8028333333333335"/>
    <n v="0"/>
    <n v="0"/>
    <n v="50"/>
    <s v="BASE DE DATOS"/>
    <m/>
  </r>
  <r>
    <s v="24"/>
    <x v="6"/>
    <s v="ENGIEP"/>
    <s v="11081297"/>
    <s v="11081297"/>
    <x v="5"/>
    <s v="G2"/>
    <s v="S"/>
    <n v="45.869"/>
    <n v="45.616"/>
    <n v="2621.4679999999998"/>
    <n v="4906"/>
    <n v="7527.4679999999998"/>
    <n v="176.7"/>
    <n v="262.5"/>
    <n v="0"/>
    <m/>
    <m/>
    <x v="0"/>
    <s v="ENGIEP11081297G2HI"/>
    <s v="ENGIE Energía Perú S.A."/>
    <x v="28"/>
    <x v="28"/>
    <s v="C. H. YUNCAN"/>
    <x v="249"/>
    <s v="HI"/>
    <x v="5"/>
    <x v="37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7527.4679999999998"/>
    <n v="7.5274679999999998"/>
    <m/>
    <n v="3.8224166666666668"/>
    <n v="3.8013333333333335"/>
    <n v="0"/>
    <n v="0"/>
    <n v="50"/>
    <s v="BASE DE DATOS"/>
    <m/>
  </r>
  <r>
    <s v="24"/>
    <x v="6"/>
    <s v="ENGIEP"/>
    <s v="11081297"/>
    <s v="11081297"/>
    <x v="5"/>
    <s v="G3"/>
    <s v="S"/>
    <n v="45.386000000000003"/>
    <n v="45.442"/>
    <n v="6300.3789999999999"/>
    <n v="17729.704000000002"/>
    <n v="24030.082999999999"/>
    <n v="0"/>
    <n v="744"/>
    <n v="0"/>
    <m/>
    <m/>
    <x v="0"/>
    <s v="ENGIEP11081297G3HI"/>
    <s v="ENGIE Energía Perú S.A."/>
    <x v="28"/>
    <x v="28"/>
    <s v="C. H. YUNCAN"/>
    <x v="249"/>
    <s v="HI"/>
    <x v="5"/>
    <x v="258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4030.082999999999"/>
    <n v="24.030082999999998"/>
    <m/>
    <n v="3.7821666666666669"/>
    <n v="3.7868333333333335"/>
    <n v="0"/>
    <n v="3.637978807091713E-12"/>
    <n v="50"/>
    <s v="BASE DE DATOS"/>
    <m/>
  </r>
  <r>
    <s v="24"/>
    <x v="6"/>
    <s v="ENGIEP"/>
    <s v="16376016"/>
    <s v="16376016"/>
    <x v="5"/>
    <s v="INV123"/>
    <s v="S"/>
    <n v="14.821999999999999"/>
    <n v="14.821999999999999"/>
    <n v="13.134"/>
    <n v="3138.8589999999999"/>
    <n v="3151.9929999999999"/>
    <n v="0"/>
    <n v="341"/>
    <n v="0"/>
    <m/>
    <m/>
    <x v="0"/>
    <s v="ENGIEP16376016INV123HI"/>
    <s v="ENGIE Energía Perú S.A."/>
    <x v="28"/>
    <x v="28"/>
    <s v="C.S. INTIPAMPA"/>
    <x v="250"/>
    <s v="FV"/>
    <x v="6"/>
    <x v="34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151.9929999999999"/>
    <n v="3.151993"/>
    <m/>
    <n v="1.2351666666666665"/>
    <n v="1.2351666666666665"/>
    <n v="0"/>
    <n v="0"/>
    <n v="50"/>
    <s v="BASE DE DATOS"/>
    <m/>
  </r>
  <r>
    <s v="24"/>
    <x v="6"/>
    <s v="ENGIEP"/>
    <s v="16376016"/>
    <s v="16376016"/>
    <x v="5"/>
    <s v="INV456"/>
    <s v="S"/>
    <n v="14.86"/>
    <n v="14.86"/>
    <n v="14.539"/>
    <n v="3157.4929999999999"/>
    <n v="3172.0320000000002"/>
    <n v="0"/>
    <n v="341"/>
    <n v="0"/>
    <m/>
    <m/>
    <x v="0"/>
    <s v="ENGIEP16376016INV456HI"/>
    <s v="ENGIE Energía Perú S.A."/>
    <x v="28"/>
    <x v="28"/>
    <s v="C.S. INTIPAMPA"/>
    <x v="250"/>
    <s v="FV"/>
    <x v="6"/>
    <x v="34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172.0320000000002"/>
    <n v="3.1720320000000002"/>
    <m/>
    <n v="1.2383333333333333"/>
    <n v="1.2383333333333333"/>
    <n v="0"/>
    <n v="0"/>
    <n v="50"/>
    <s v="BASE DE DATOS"/>
    <m/>
  </r>
  <r>
    <s v="24"/>
    <x v="6"/>
    <s v="ENGIEP"/>
    <s v="16376016"/>
    <s v="16376016"/>
    <x v="5"/>
    <s v="INV789"/>
    <s v="S"/>
    <n v="14.859"/>
    <n v="14.859"/>
    <n v="12.111000000000001"/>
    <n v="3131.2089999999998"/>
    <n v="3143.32"/>
    <n v="0"/>
    <n v="341"/>
    <n v="0"/>
    <m/>
    <m/>
    <x v="0"/>
    <s v="ENGIEP16376016INV789HI"/>
    <s v="ENGIE Energía Perú S.A."/>
    <x v="28"/>
    <x v="28"/>
    <s v="C.S. INTIPAMPA"/>
    <x v="250"/>
    <s v="FV"/>
    <x v="6"/>
    <x v="34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143.32"/>
    <n v="3.1433200000000001"/>
    <m/>
    <n v="1.2382500000000001"/>
    <n v="1.2382500000000001"/>
    <n v="0"/>
    <n v="-4.5474735088646412E-13"/>
    <n v="50"/>
    <s v="BASE DE DATOS"/>
    <m/>
  </r>
  <r>
    <s v="24"/>
    <x v="6"/>
    <s v="ENGIEP"/>
    <s v="11077297"/>
    <s v="11077297"/>
    <x v="5"/>
    <s v="G1 Q"/>
    <s v="S"/>
    <n v="55.5"/>
    <n v="58.948"/>
    <n v="5048.768"/>
    <n v="8708.6740000000009"/>
    <n v="13757.441999999999"/>
    <n v="17.899999999999999"/>
    <n v="491.4"/>
    <n v="0"/>
    <m/>
    <m/>
    <x v="0"/>
    <s v="ENGIEP11077297G1 QHI"/>
    <s v="ENGIE Energía Perú S.A."/>
    <x v="28"/>
    <x v="28"/>
    <s v="C. H. QUITARACSA"/>
    <x v="251"/>
    <s v="HI"/>
    <x v="5"/>
    <x v="3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3757.441999999999"/>
    <n v="13.757441999999999"/>
    <m/>
    <n v="4.625"/>
    <n v="4.9123333333333337"/>
    <n v="0"/>
    <n v="1.8189894035458565E-12"/>
    <n v="50"/>
    <s v="BASE DE DATOS"/>
    <m/>
  </r>
  <r>
    <s v="24"/>
    <x v="6"/>
    <s v="ENGIEP"/>
    <s v="11077297"/>
    <s v="11077297"/>
    <x v="5"/>
    <s v="G2 Q"/>
    <s v="S"/>
    <n v="55.5"/>
    <n v="58.832000000000001"/>
    <n v="4235.2060000000001"/>
    <n v="5943.22"/>
    <n v="10178.425999999999"/>
    <n v="16.600000000000001"/>
    <n v="349.4"/>
    <n v="0"/>
    <m/>
    <m/>
    <x v="0"/>
    <s v="ENGIEP11077297G2 QHI"/>
    <s v="ENGIE Energía Perú S.A."/>
    <x v="28"/>
    <x v="28"/>
    <s v="C. H. QUITARACSA"/>
    <x v="251"/>
    <s v="HI"/>
    <x v="5"/>
    <x v="3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0178.425999999999"/>
    <n v="10.178426"/>
    <m/>
    <n v="4.625"/>
    <n v="4.9026666666666667"/>
    <n v="0"/>
    <n v="0"/>
    <n v="50"/>
    <s v="BASE DE DATOS"/>
    <m/>
  </r>
  <r>
    <s v="24"/>
    <x v="6"/>
    <s v="ENGIEP"/>
    <s v="17392820"/>
    <s v="17392820"/>
    <x v="5"/>
    <s v="BLOQUE1"/>
    <s v="S"/>
    <n v="130"/>
    <n v="130"/>
    <n v="14172.016"/>
    <n v="37870.438999999998"/>
    <n v="52042.455000000002"/>
    <n v="0"/>
    <n v="744"/>
    <n v="0"/>
    <m/>
    <m/>
    <x v="0"/>
    <s v="ENGIEP17392820BLOQUE1HI"/>
    <s v="ENGIE Energía Perú S.A."/>
    <x v="28"/>
    <x v="28"/>
    <s v="C. E. PUNTA LOMITAS"/>
    <x v="252"/>
    <s v="TE"/>
    <x v="7"/>
    <x v="347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52042.455000000002"/>
    <n v="52.042455000000004"/>
    <m/>
    <n v="10.833333333333334"/>
    <n v="10.833333333333334"/>
    <n v="0"/>
    <n v="0"/>
    <n v="50"/>
    <s v="BASE DE DATOS"/>
    <m/>
  </r>
  <r>
    <s v="24"/>
    <x v="6"/>
    <s v="ENGIEP"/>
    <s v="17392820"/>
    <s v="17392820"/>
    <x v="5"/>
    <s v="BLOQUE2"/>
    <s v="S"/>
    <n v="130"/>
    <n v="130"/>
    <n v="14243.375"/>
    <n v="37559.660000000003"/>
    <n v="51803.035000000003"/>
    <n v="0"/>
    <n v="744"/>
    <n v="0"/>
    <m/>
    <m/>
    <x v="0"/>
    <s v="ENGIEP17392820BLOQUE2HI"/>
    <s v="ENGIE Energía Perú S.A."/>
    <x v="28"/>
    <x v="28"/>
    <s v="C. E. PUNTA LOMITAS"/>
    <x v="252"/>
    <s v="TE"/>
    <x v="7"/>
    <x v="348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51803.035000000003"/>
    <n v="51.803035000000001"/>
    <m/>
    <n v="10.833333333333334"/>
    <n v="10.833333333333334"/>
    <n v="0"/>
    <n v="0"/>
    <n v="50"/>
    <s v="BASE DE DATOS"/>
    <m/>
  </r>
  <r>
    <s v="24"/>
    <x v="6"/>
    <s v="ENGIEP"/>
    <s v="17392820"/>
    <s v="17392820"/>
    <x v="5"/>
    <s v="BLOQUE1EX"/>
    <s v="S"/>
    <n v="17"/>
    <n v="17"/>
    <n v="1608.232"/>
    <n v="4175.1940000000004"/>
    <n v="5783.4260000000004"/>
    <n v="0"/>
    <n v="744"/>
    <n v="0"/>
    <m/>
    <m/>
    <x v="0"/>
    <s v="ENGIEP17392820BLOQUE1EXHI"/>
    <s v="ENGIE Energía Perú S.A."/>
    <x v="28"/>
    <x v="28"/>
    <s v="C. E. PUNTA LOMITAS EXP"/>
    <x v="252"/>
    <s v="TE"/>
    <x v="7"/>
    <x v="349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5783.4260000000004"/>
    <n v="5.7834260000000004"/>
    <m/>
    <n v="1.4166666666666667"/>
    <n v="1.4166666666666667"/>
    <n v="0"/>
    <n v="0"/>
    <n v="50"/>
    <s v="BASE DE DATOS"/>
    <m/>
  </r>
  <r>
    <s v="24"/>
    <x v="6"/>
    <s v="ENGIEP"/>
    <s v="17392820"/>
    <s v="17392820"/>
    <x v="5"/>
    <s v="BLOQUE2EX"/>
    <s v="S"/>
    <n v="17"/>
    <n v="17"/>
    <n v="1335.143"/>
    <n v="3314.9209999999998"/>
    <n v="4650.0640000000003"/>
    <n v="0"/>
    <n v="744"/>
    <n v="0"/>
    <m/>
    <m/>
    <x v="0"/>
    <s v="ENGIEP17392820BLOQUE2EXHI"/>
    <s v="ENGIE Energía Perú S.A."/>
    <x v="28"/>
    <x v="28"/>
    <s v="C. E. PUNTA LOMITAS EXP"/>
    <x v="252"/>
    <s v="TE"/>
    <x v="7"/>
    <x v="350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650.0640000000003"/>
    <n v="4.6500640000000004"/>
    <m/>
    <n v="1.4166666666666667"/>
    <n v="1.4166666666666667"/>
    <n v="0"/>
    <n v="0"/>
    <n v="50"/>
    <s v="BASE DE DATOS"/>
    <m/>
  </r>
  <r>
    <s v="24"/>
    <x v="5"/>
    <s v="ENGIEP"/>
    <s v="11081297"/>
    <s v="11081297"/>
    <x v="5"/>
    <s v="G1"/>
    <s v="S"/>
    <n v="45.503999999999998"/>
    <n v="45.634"/>
    <n v="2435.8719999999998"/>
    <n v="5846.0450000000001"/>
    <n v="8281.9169999999995"/>
    <n v="0"/>
    <n v="270.8"/>
    <n v="0"/>
    <m/>
    <m/>
    <x v="0"/>
    <s v="ENGIEP11081297G1HI"/>
    <s v="ENGIE Energía Perú S.A."/>
    <x v="28"/>
    <x v="28"/>
    <s v="C. H. YUNCAN"/>
    <x v="249"/>
    <s v="HI"/>
    <x v="5"/>
    <x v="36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8281.9169999999995"/>
    <n v="8.281917"/>
    <m/>
    <n v="3.7919999999999998"/>
    <n v="3.8028333333333335"/>
    <n v="0"/>
    <n v="0"/>
    <n v="50"/>
    <s v="BASE DE DATOS"/>
    <m/>
  </r>
  <r>
    <s v="24"/>
    <x v="5"/>
    <s v="ENGIEP"/>
    <s v="11081297"/>
    <s v="11081297"/>
    <x v="5"/>
    <s v="G2"/>
    <s v="S"/>
    <n v="45.869"/>
    <n v="45.616"/>
    <n v="3042.0819999999999"/>
    <n v="6557.9629999999997"/>
    <n v="9600.0450000000001"/>
    <n v="0"/>
    <n v="440"/>
    <n v="0"/>
    <m/>
    <m/>
    <x v="0"/>
    <s v="ENGIEP11081297G2HI"/>
    <s v="ENGIE Energía Perú S.A."/>
    <x v="28"/>
    <x v="28"/>
    <s v="C. H. YUNCAN"/>
    <x v="249"/>
    <s v="HI"/>
    <x v="5"/>
    <x v="37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9600.0450000000001"/>
    <n v="9.6000449999999997"/>
    <m/>
    <n v="3.8224166666666668"/>
    <n v="3.8013333333333335"/>
    <n v="0"/>
    <n v="0"/>
    <n v="50"/>
    <s v="BASE DE DATOS"/>
    <m/>
  </r>
  <r>
    <s v="24"/>
    <x v="5"/>
    <s v="ENGIEP"/>
    <s v="11081297"/>
    <s v="11081297"/>
    <x v="5"/>
    <s v="G3"/>
    <s v="S"/>
    <n v="45.386000000000003"/>
    <n v="45.442"/>
    <n v="6136.3869999999997"/>
    <n v="16009.135"/>
    <n v="22145.522000000001"/>
    <n v="0"/>
    <n v="720"/>
    <n v="0"/>
    <m/>
    <m/>
    <x v="0"/>
    <s v="ENGIEP11081297G3HI"/>
    <s v="ENGIE Energía Perú S.A."/>
    <x v="28"/>
    <x v="28"/>
    <s v="C. H. YUNCAN"/>
    <x v="249"/>
    <s v="HI"/>
    <x v="5"/>
    <x v="258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2145.522000000001"/>
    <n v="22.145522"/>
    <m/>
    <n v="3.7821666666666669"/>
    <n v="3.7868333333333335"/>
    <n v="0"/>
    <n v="0"/>
    <n v="50"/>
    <s v="BASE DE DATOS"/>
    <m/>
  </r>
  <r>
    <s v="24"/>
    <x v="5"/>
    <s v="ENGIEP"/>
    <s v="16376016"/>
    <s v="16376016"/>
    <x v="5"/>
    <s v="INV123"/>
    <s v="S"/>
    <n v="14.821999999999999"/>
    <n v="14.821999999999999"/>
    <n v="1.25"/>
    <n v="2427.2550000000001"/>
    <n v="2428.5050000000001"/>
    <n v="0"/>
    <n v="330"/>
    <n v="0"/>
    <m/>
    <m/>
    <x v="0"/>
    <s v="ENGIEP16376016INV123HI"/>
    <s v="ENGIE Energía Perú S.A."/>
    <x v="28"/>
    <x v="28"/>
    <s v="C.S. INTIPAMPA"/>
    <x v="250"/>
    <s v="FV"/>
    <x v="6"/>
    <x v="34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428.5050000000001"/>
    <n v="2.4285049999999999"/>
    <m/>
    <n v="1.2351666666666665"/>
    <n v="1.2351666666666665"/>
    <n v="0"/>
    <n v="0"/>
    <n v="50"/>
    <s v="BASE DE DATOS"/>
    <m/>
  </r>
  <r>
    <s v="24"/>
    <x v="5"/>
    <s v="ENGIEP"/>
    <s v="16376016"/>
    <s v="16376016"/>
    <x v="5"/>
    <s v="INV456"/>
    <s v="S"/>
    <n v="14.86"/>
    <n v="14.86"/>
    <n v="1.4890000000000001"/>
    <n v="2440.25"/>
    <n v="2441.739"/>
    <n v="0"/>
    <n v="330"/>
    <n v="0"/>
    <m/>
    <m/>
    <x v="0"/>
    <s v="ENGIEP16376016INV456HI"/>
    <s v="ENGIE Energía Perú S.A."/>
    <x v="28"/>
    <x v="28"/>
    <s v="C.S. INTIPAMPA"/>
    <x v="250"/>
    <s v="FV"/>
    <x v="6"/>
    <x v="34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441.739"/>
    <n v="2.4417390000000001"/>
    <m/>
    <n v="1.2383333333333333"/>
    <n v="1.2383333333333333"/>
    <n v="0"/>
    <n v="0"/>
    <n v="50"/>
    <s v="BASE DE DATOS"/>
    <m/>
  </r>
  <r>
    <s v="24"/>
    <x v="5"/>
    <s v="ENGIEP"/>
    <s v="16376016"/>
    <s v="16376016"/>
    <x v="5"/>
    <s v="INV789"/>
    <s v="S"/>
    <n v="14.859"/>
    <n v="14.859"/>
    <n v="1.0760000000000001"/>
    <n v="2414.7539999999999"/>
    <n v="2415.83"/>
    <n v="0"/>
    <n v="330"/>
    <n v="0"/>
    <m/>
    <m/>
    <x v="0"/>
    <s v="ENGIEP16376016INV789HI"/>
    <s v="ENGIE Energía Perú S.A."/>
    <x v="28"/>
    <x v="28"/>
    <s v="C.S. INTIPAMPA"/>
    <x v="250"/>
    <s v="FV"/>
    <x v="6"/>
    <x v="34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2415.83"/>
    <n v="2.4158300000000001"/>
    <m/>
    <n v="1.2382500000000001"/>
    <n v="1.2382500000000001"/>
    <n v="0"/>
    <n v="0"/>
    <n v="50"/>
    <s v="BASE DE DATOS"/>
    <m/>
  </r>
  <r>
    <s v="24"/>
    <x v="5"/>
    <s v="ENGIEP"/>
    <s v="11077297"/>
    <s v="11077297"/>
    <x v="5"/>
    <s v="G1 Q"/>
    <s v="S"/>
    <n v="55.5"/>
    <n v="58.948"/>
    <n v="6723.692"/>
    <n v="11119.235000000001"/>
    <n v="17842.927"/>
    <n v="0"/>
    <n v="557.29999999999995"/>
    <n v="0"/>
    <m/>
    <m/>
    <x v="0"/>
    <s v="ENGIEP11077297G1 QHI"/>
    <s v="ENGIE Energía Perú S.A."/>
    <x v="28"/>
    <x v="28"/>
    <s v="C. H. QUITARACSA"/>
    <x v="251"/>
    <s v="HI"/>
    <x v="5"/>
    <x v="3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7842.927"/>
    <n v="17.842927"/>
    <m/>
    <n v="4.625"/>
    <n v="4.9123333333333337"/>
    <n v="0"/>
    <n v="0"/>
    <n v="50"/>
    <s v="BASE DE DATOS"/>
    <m/>
  </r>
  <r>
    <s v="24"/>
    <x v="5"/>
    <s v="ENGIEP"/>
    <s v="11077297"/>
    <s v="11077297"/>
    <x v="5"/>
    <s v="G2 Q"/>
    <s v="S"/>
    <n v="55.5"/>
    <n v="58.832000000000001"/>
    <n v="3784.7139999999999"/>
    <n v="3555.1350000000002"/>
    <n v="7339.8490000000002"/>
    <n v="0"/>
    <n v="208.78"/>
    <n v="0"/>
    <m/>
    <m/>
    <x v="0"/>
    <s v="ENGIEP11077297G2 QHI"/>
    <s v="ENGIE Energía Perú S.A."/>
    <x v="28"/>
    <x v="28"/>
    <s v="C. H. QUITARACSA"/>
    <x v="251"/>
    <s v="HI"/>
    <x v="5"/>
    <x v="3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7339.8490000000002"/>
    <n v="7.3398490000000001"/>
    <m/>
    <n v="4.625"/>
    <n v="4.9026666666666667"/>
    <n v="0"/>
    <n v="0"/>
    <n v="50"/>
    <s v="BASE DE DATOS"/>
    <m/>
  </r>
  <r>
    <s v="24"/>
    <x v="5"/>
    <s v="ENGIEP"/>
    <s v="17392820"/>
    <s v="17392820"/>
    <x v="5"/>
    <s v="BLOQUE1"/>
    <s v="S"/>
    <n v="130"/>
    <n v="130"/>
    <n v="8538.1039999999994"/>
    <n v="19344.337"/>
    <n v="27882.440999999999"/>
    <n v="0"/>
    <n v="720"/>
    <n v="0"/>
    <m/>
    <m/>
    <x v="0"/>
    <s v="ENGIEP17392820BLOQUE1HI"/>
    <s v="ENGIE Energía Perú S.A."/>
    <x v="28"/>
    <x v="28"/>
    <s v="C. E. PUNTA LOMITAS"/>
    <x v="252"/>
    <s v="TE"/>
    <x v="7"/>
    <x v="347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27882.440999999999"/>
    <n v="27.882441"/>
    <m/>
    <n v="10.833333333333334"/>
    <n v="10.833333333333334"/>
    <n v="0"/>
    <n v="0"/>
    <n v="50"/>
    <s v="BASE DE DATOS"/>
    <m/>
  </r>
  <r>
    <s v="24"/>
    <x v="5"/>
    <s v="ENGIEP"/>
    <s v="17392820"/>
    <s v="17392820"/>
    <x v="5"/>
    <s v="BLOQUE2"/>
    <s v="S"/>
    <n v="130"/>
    <n v="130"/>
    <n v="10166.966"/>
    <n v="22400.754000000001"/>
    <n v="32567.72"/>
    <n v="0"/>
    <n v="720"/>
    <n v="0"/>
    <m/>
    <m/>
    <x v="0"/>
    <s v="ENGIEP17392820BLOQUE2HI"/>
    <s v="ENGIE Energía Perú S.A."/>
    <x v="28"/>
    <x v="28"/>
    <s v="C. E. PUNTA LOMITAS"/>
    <x v="252"/>
    <s v="TE"/>
    <x v="7"/>
    <x v="348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32567.72"/>
    <n v="32.567720000000001"/>
    <m/>
    <n v="10.833333333333334"/>
    <n v="10.833333333333334"/>
    <n v="0"/>
    <n v="0"/>
    <n v="50"/>
    <s v="BASE DE DATOS"/>
    <m/>
  </r>
  <r>
    <s v="24"/>
    <x v="5"/>
    <s v="ENGIEP"/>
    <s v="17392820"/>
    <s v="17392820"/>
    <x v="5"/>
    <s v="BLOQUE1EX"/>
    <s v="S"/>
    <n v="17"/>
    <n v="17"/>
    <n v="1003.124"/>
    <n v="2385.9209999999998"/>
    <n v="3389.0450000000001"/>
    <n v="0"/>
    <n v="720"/>
    <n v="0"/>
    <m/>
    <m/>
    <x v="0"/>
    <s v="ENGIEP17392820BLOQUE1EXHI"/>
    <s v="ENGIE Energía Perú S.A."/>
    <x v="28"/>
    <x v="28"/>
    <s v="C. E. PUNTA LOMITAS EXP"/>
    <x v="252"/>
    <s v="TE"/>
    <x v="7"/>
    <x v="349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3389.0450000000001"/>
    <n v="3.3890449999999999"/>
    <m/>
    <n v="1.4166666666666667"/>
    <n v="1.4166666666666667"/>
    <n v="0"/>
    <n v="0"/>
    <n v="50"/>
    <s v="BASE DE DATOS"/>
    <m/>
  </r>
  <r>
    <s v="24"/>
    <x v="5"/>
    <s v="ENGIEP"/>
    <s v="17392820"/>
    <s v="17392820"/>
    <x v="5"/>
    <s v="BLOQUE2EX"/>
    <s v="S"/>
    <n v="17"/>
    <n v="17"/>
    <n v="785.39599999999996"/>
    <n v="2221.6460000000002"/>
    <n v="3007.0419999999999"/>
    <n v="0"/>
    <n v="720"/>
    <n v="0"/>
    <m/>
    <m/>
    <x v="0"/>
    <s v="ENGIEP17392820BLOQUE2EXHI"/>
    <s v="ENGIE Energía Perú S.A."/>
    <x v="28"/>
    <x v="28"/>
    <s v="C. E. PUNTA LOMITAS EXP"/>
    <x v="252"/>
    <s v="TE"/>
    <x v="7"/>
    <x v="350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3007.0419999999999"/>
    <n v="3.0070419999999998"/>
    <m/>
    <n v="1.4166666666666667"/>
    <n v="1.4166666666666667"/>
    <n v="0"/>
    <n v="4.5474735088646412E-13"/>
    <n v="50"/>
    <s v="BASE DE DATOS"/>
    <m/>
  </r>
  <r>
    <s v="24"/>
    <x v="6"/>
    <s v="EANDES"/>
    <s v="G1230715"/>
    <s v="G1230715"/>
    <x v="5"/>
    <s v="G1"/>
    <s v="S"/>
    <n v="86.24"/>
    <n v="86.24"/>
    <n v="5164.5069999999996"/>
    <n v="18688.175999999999"/>
    <n v="23852.683000000001"/>
    <n v="0"/>
    <n v="744"/>
    <n v="0"/>
    <m/>
    <m/>
    <x v="0"/>
    <s v="EANDESG1230715G1HI"/>
    <s v="ELECTROANDES-Empresa de Electricidad de los Andes S.A."/>
    <x v="72"/>
    <x v="72"/>
    <s v="CH Cheves"/>
    <x v="235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23852.683000000001"/>
    <n v="23.852683000000003"/>
    <m/>
    <n v="7.1866666666666665"/>
    <n v="7.1866666666666665"/>
    <n v="0"/>
    <n v="-3.637978807091713E-12"/>
    <n v="89"/>
    <s v="BASE DE DATOS"/>
    <m/>
  </r>
  <r>
    <s v="24"/>
    <x v="6"/>
    <s v="EANDES"/>
    <s v="G1230715"/>
    <s v="G1230715"/>
    <x v="5"/>
    <s v="G2"/>
    <s v="S"/>
    <n v="85.44"/>
    <n v="85.44"/>
    <n v="3598.8890000000001"/>
    <n v="13256.787"/>
    <n v="16855.675999999999"/>
    <n v="0"/>
    <n v="744"/>
    <n v="0"/>
    <m/>
    <m/>
    <x v="0"/>
    <s v="EANDESG1230715G2HI"/>
    <s v="ELECTROANDES-Empresa de Electricidad de los Andes S.A."/>
    <x v="72"/>
    <x v="72"/>
    <s v="CH Cheves"/>
    <x v="235"/>
    <s v="HI"/>
    <x v="5"/>
    <x v="37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16855.675999999999"/>
    <n v="16.855675999999999"/>
    <m/>
    <n v="7.12"/>
    <n v="7.12"/>
    <n v="0"/>
    <n v="0"/>
    <n v="89"/>
    <s v="BASE DE DATOS"/>
    <m/>
  </r>
  <r>
    <s v="24"/>
    <x v="6"/>
    <s v="EANDES"/>
    <s v="PP104093"/>
    <s v="PP104093"/>
    <x v="5"/>
    <s v="G1"/>
    <s v="S"/>
    <n v="22.065000000000001"/>
    <n v="22.065000000000001"/>
    <n v="2247.5230000000001"/>
    <n v="9259.0220000000008"/>
    <n v="11506.545"/>
    <n v="0"/>
    <n v="744"/>
    <n v="0"/>
    <m/>
    <m/>
    <x v="0"/>
    <s v="EANDESPP104093G1HI"/>
    <s v="ELECTROANDES-Empresa de Electricidad de los Andes S.A."/>
    <x v="72"/>
    <x v="72"/>
    <s v="CH Yaupi"/>
    <x v="236"/>
    <s v="HI"/>
    <x v="5"/>
    <x v="36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1506.545"/>
    <n v="11.506545000000001"/>
    <m/>
    <n v="1.8387500000000001"/>
    <n v="1.8387500000000001"/>
    <n v="0"/>
    <n v="1.8189894035458565E-12"/>
    <n v="89"/>
    <s v="BASE DE DATOS"/>
    <m/>
  </r>
  <r>
    <s v="24"/>
    <x v="6"/>
    <s v="EANDES"/>
    <s v="PP104093"/>
    <s v="PP104093"/>
    <x v="5"/>
    <s v="G2"/>
    <s v="S"/>
    <n v="23.23"/>
    <n v="23.23"/>
    <n v="2270.886"/>
    <n v="9332.0879999999997"/>
    <n v="11602.974"/>
    <n v="0"/>
    <n v="744"/>
    <n v="0"/>
    <m/>
    <m/>
    <x v="0"/>
    <s v="EANDESPP104093G2HI"/>
    <s v="ELECTROANDES-Empresa de Electricidad de los Andes S.A."/>
    <x v="72"/>
    <x v="72"/>
    <s v="CH Yaupi"/>
    <x v="236"/>
    <s v="HI"/>
    <x v="5"/>
    <x v="37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1602.974"/>
    <n v="11.602974"/>
    <m/>
    <n v="1.9358333333333333"/>
    <n v="1.9358333333333333"/>
    <n v="0"/>
    <n v="0"/>
    <n v="89"/>
    <s v="BASE DE DATOS"/>
    <m/>
  </r>
  <r>
    <s v="24"/>
    <x v="6"/>
    <s v="EANDES"/>
    <s v="PP104093"/>
    <s v="PP104093"/>
    <x v="5"/>
    <s v="G3"/>
    <s v="S"/>
    <n v="23.155000000000001"/>
    <n v="23.155000000000001"/>
    <n v="2259.2370000000001"/>
    <n v="9369.1049999999996"/>
    <n v="11628.342000000001"/>
    <n v="0"/>
    <n v="744"/>
    <n v="0"/>
    <m/>
    <m/>
    <x v="0"/>
    <s v="EANDESPP104093G3HI"/>
    <s v="ELECTROANDES-Empresa de Electricidad de los Andes S.A."/>
    <x v="72"/>
    <x v="72"/>
    <s v="CH Yaupi"/>
    <x v="236"/>
    <s v="HI"/>
    <x v="5"/>
    <x v="258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1628.342000000001"/>
    <n v="11.628342"/>
    <m/>
    <n v="1.9295833333333334"/>
    <n v="1.9295833333333334"/>
    <n v="0"/>
    <n v="0"/>
    <n v="89"/>
    <s v="BASE DE DATOS"/>
    <m/>
  </r>
  <r>
    <s v="24"/>
    <x v="6"/>
    <s v="EANDES"/>
    <s v="PP104093"/>
    <s v="PP104093"/>
    <x v="5"/>
    <s v="G4"/>
    <s v="S"/>
    <n v="22.66"/>
    <n v="22.66"/>
    <n v="2052.8449999999998"/>
    <n v="8264.5619999999999"/>
    <n v="10317.406999999999"/>
    <n v="0"/>
    <n v="744"/>
    <n v="0"/>
    <m/>
    <m/>
    <x v="0"/>
    <s v="EANDESPP104093G4HI"/>
    <s v="ELECTROANDES-Empresa de Electricidad de los Andes S.A."/>
    <x v="72"/>
    <x v="72"/>
    <s v="CH Yaupi"/>
    <x v="236"/>
    <s v="HI"/>
    <x v="5"/>
    <x v="332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0317.406999999999"/>
    <n v="10.317406999999999"/>
    <m/>
    <n v="1.8883333333333334"/>
    <n v="1.8883333333333334"/>
    <n v="0"/>
    <n v="0"/>
    <n v="89"/>
    <s v="BASE DE DATOS"/>
    <m/>
  </r>
  <r>
    <s v="24"/>
    <x v="6"/>
    <s v="EANDES"/>
    <s v="PP104093"/>
    <s v="PP104093"/>
    <x v="5"/>
    <s v="G5"/>
    <s v="S"/>
    <n v="22.576000000000001"/>
    <n v="22.576000000000001"/>
    <n v="2187.1280000000002"/>
    <n v="8970.6880000000001"/>
    <n v="11157.816000000001"/>
    <n v="0"/>
    <n v="744"/>
    <n v="0"/>
    <m/>
    <m/>
    <x v="0"/>
    <s v="EANDESPP104093G5HI"/>
    <s v="ELECTROANDES-Empresa de Electricidad de los Andes S.A."/>
    <x v="72"/>
    <x v="72"/>
    <s v="CH Yaupi"/>
    <x v="236"/>
    <s v="HI"/>
    <x v="5"/>
    <x v="333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1157.816000000001"/>
    <n v="11.157816"/>
    <m/>
    <n v="1.8813333333333333"/>
    <n v="1.8813333333333333"/>
    <n v="0"/>
    <n v="0"/>
    <n v="89"/>
    <s v="BASE DE DATOS"/>
    <m/>
  </r>
  <r>
    <s v="24"/>
    <x v="6"/>
    <s v="EANDES"/>
    <s v="PP101093"/>
    <s v="PP101093"/>
    <x v="5"/>
    <s v="G1"/>
    <s v="S"/>
    <n v="13.6"/>
    <n v="12.082000000000001"/>
    <n v="605.18600000000004"/>
    <n v="3322.279"/>
    <n v="3927.4650000000001"/>
    <n v="0"/>
    <n v="744"/>
    <n v="0"/>
    <m/>
    <m/>
    <x v="0"/>
    <s v="EANDESPP101093G1HI"/>
    <s v="ELECTROANDES-Empresa de Electricidad de los Andes S.A."/>
    <x v="72"/>
    <x v="72"/>
    <s v="CH Malpaso"/>
    <x v="237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3927.4650000000001"/>
    <n v="3.9274650000000002"/>
    <m/>
    <n v="1.1333333333333333"/>
    <n v="1.0068333333333335"/>
    <n v="0"/>
    <n v="0"/>
    <n v="89"/>
    <s v="BASE DE DATOS"/>
    <m/>
  </r>
  <r>
    <s v="24"/>
    <x v="6"/>
    <s v="EANDES"/>
    <s v="PP101093"/>
    <s v="PP101093"/>
    <x v="5"/>
    <s v="G2"/>
    <s v="S"/>
    <n v="13.6"/>
    <n v="12.779"/>
    <n v="596.76199999999994"/>
    <n v="3316.433"/>
    <n v="3913.1950000000002"/>
    <n v="0"/>
    <n v="744"/>
    <n v="0"/>
    <m/>
    <m/>
    <x v="0"/>
    <s v="EANDESPP101093G2HI"/>
    <s v="ELECTROANDES-Empresa de Electricidad de los Andes S.A."/>
    <x v="72"/>
    <x v="72"/>
    <s v="CH Malpaso"/>
    <x v="237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3913.1950000000002"/>
    <n v="3.913195"/>
    <m/>
    <n v="1.1333333333333333"/>
    <n v="1.0649166666666667"/>
    <n v="0"/>
    <n v="-4.5474735088646412E-13"/>
    <n v="89"/>
    <s v="BASE DE DATOS"/>
    <m/>
  </r>
  <r>
    <s v="24"/>
    <x v="6"/>
    <s v="EANDES"/>
    <s v="PP101093"/>
    <s v="PP101093"/>
    <x v="5"/>
    <s v="G3"/>
    <s v="S"/>
    <n v="13.6"/>
    <n v="11.234"/>
    <n v="472.31599999999997"/>
    <n v="2931.6109999999999"/>
    <n v="3403.9270000000001"/>
    <n v="0"/>
    <n v="744"/>
    <n v="0"/>
    <m/>
    <m/>
    <x v="0"/>
    <s v="EANDESPP101093G3HI"/>
    <s v="ELECTROANDES-Empresa de Electricidad de los Andes S.A."/>
    <x v="72"/>
    <x v="72"/>
    <s v="CH Malpaso"/>
    <x v="237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3403.9270000000001"/>
    <n v="3.4039269999999999"/>
    <m/>
    <n v="1.1333333333333333"/>
    <n v="0.9361666666666667"/>
    <n v="0"/>
    <n v="-4.5474735088646412E-13"/>
    <n v="89"/>
    <s v="BASE DE DATOS"/>
    <m/>
  </r>
  <r>
    <s v="24"/>
    <x v="6"/>
    <s v="EANDES"/>
    <s v="PP101093"/>
    <s v="PP101093"/>
    <x v="5"/>
    <s v="G4"/>
    <s v="S"/>
    <n v="13.6"/>
    <n v="11.926"/>
    <n v="487.11900000000003"/>
    <n v="3043.7020000000002"/>
    <n v="3530.8209999999999"/>
    <n v="0"/>
    <n v="744"/>
    <n v="0"/>
    <m/>
    <m/>
    <x v="0"/>
    <s v="EANDESPP101093G4HI"/>
    <s v="ELECTROANDES-Empresa de Electricidad de los Andes S.A."/>
    <x v="72"/>
    <x v="72"/>
    <s v="CH Malpaso"/>
    <x v="237"/>
    <s v="HI"/>
    <x v="5"/>
    <x v="332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3530.8209999999999"/>
    <n v="3.530821"/>
    <m/>
    <n v="1.1333333333333333"/>
    <n v="0.99383333333333335"/>
    <n v="0"/>
    <n v="4.5474735088646412E-13"/>
    <n v="89"/>
    <s v="BASE DE DATOS"/>
    <m/>
  </r>
  <r>
    <s v="24"/>
    <x v="6"/>
    <s v="EANDES"/>
    <s v="PP102093"/>
    <s v="PP102093"/>
    <x v="5"/>
    <s v="G1"/>
    <s v="S"/>
    <n v="3"/>
    <n v="3.1429999999999998"/>
    <n v="320.66300000000001"/>
    <n v="1496.3"/>
    <n v="1816.963"/>
    <n v="0"/>
    <n v="744"/>
    <n v="0"/>
    <m/>
    <m/>
    <x v="0"/>
    <s v="EANDESPP102093G1HI"/>
    <s v="ELECTROANDES-Empresa de Electricidad de los Andes S.A."/>
    <x v="72"/>
    <x v="72"/>
    <s v="CH Oroya"/>
    <x v="238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816.963"/>
    <n v="1.8169629999999999"/>
    <m/>
    <n v="0.25"/>
    <n v="0.26191666666666663"/>
    <n v="0"/>
    <n v="0"/>
    <n v="89"/>
    <s v="BASE DE DATOS"/>
    <m/>
  </r>
  <r>
    <s v="24"/>
    <x v="6"/>
    <s v="EANDES"/>
    <s v="PP102093"/>
    <s v="PP102093"/>
    <x v="5"/>
    <s v="G2"/>
    <s v="S"/>
    <n v="3"/>
    <n v="3.165"/>
    <n v="368.36200000000002"/>
    <n v="1739.5050000000001"/>
    <n v="2107.8670000000002"/>
    <n v="0"/>
    <n v="744"/>
    <n v="0"/>
    <m/>
    <m/>
    <x v="0"/>
    <s v="EANDESPP102093G2HI"/>
    <s v="ELECTROANDES-Empresa de Electricidad de los Andes S.A."/>
    <x v="72"/>
    <x v="72"/>
    <s v="CH Oroya"/>
    <x v="238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2107.8670000000002"/>
    <n v="2.1078670000000002"/>
    <m/>
    <n v="0.25"/>
    <n v="0.26374999999999998"/>
    <n v="0"/>
    <n v="0"/>
    <n v="89"/>
    <s v="BASE DE DATOS"/>
    <m/>
  </r>
  <r>
    <s v="24"/>
    <x v="6"/>
    <s v="EANDES"/>
    <s v="PP102093"/>
    <s v="PP102093"/>
    <x v="5"/>
    <s v="G3"/>
    <s v="S"/>
    <n v="3"/>
    <n v="3.1720000000000002"/>
    <n v="377.74299999999999"/>
    <n v="1783.28"/>
    <n v="2161.0230000000001"/>
    <n v="0"/>
    <n v="744"/>
    <n v="0"/>
    <m/>
    <m/>
    <x v="0"/>
    <s v="EANDESPP102093G3HI"/>
    <s v="ELECTROANDES-Empresa de Electricidad de los Andes S.A."/>
    <x v="72"/>
    <x v="72"/>
    <s v="CH Oroya"/>
    <x v="238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2161.0230000000001"/>
    <n v="2.1610230000000001"/>
    <m/>
    <n v="0.25"/>
    <n v="0.26433333333333336"/>
    <n v="0"/>
    <n v="0"/>
    <n v="89"/>
    <s v="BASE DE DATOS"/>
    <m/>
  </r>
  <r>
    <s v="24"/>
    <x v="6"/>
    <s v="EANDES"/>
    <s v="PP103093"/>
    <s v="PP103093"/>
    <x v="5"/>
    <s v="G1"/>
    <s v="S"/>
    <n v="3"/>
    <n v="3.1859999999999999"/>
    <n v="0"/>
    <n v="0"/>
    <n v="0"/>
    <n v="0"/>
    <n v="744"/>
    <n v="0"/>
    <m/>
    <m/>
    <x v="0"/>
    <s v="EANDESPP103093G1HI"/>
    <s v="ELECTROANDES-Empresa de Electricidad de los Andes S.A."/>
    <x v="72"/>
    <x v="72"/>
    <s v="CH Pachachaca"/>
    <x v="239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0"/>
    <n v="0"/>
    <m/>
    <n v="0.25"/>
    <n v="0.26550000000000001"/>
    <n v="0"/>
    <n v="0"/>
    <n v="89"/>
    <s v="BASE DE DATOS"/>
    <m/>
  </r>
  <r>
    <s v="24"/>
    <x v="6"/>
    <s v="EANDES"/>
    <s v="PP103093"/>
    <s v="PP103093"/>
    <x v="5"/>
    <s v="G2"/>
    <s v="S"/>
    <n v="3"/>
    <n v="3.31"/>
    <n v="393.61399999999998"/>
    <n v="1858.5409999999999"/>
    <n v="2252.1550000000002"/>
    <n v="0"/>
    <n v="744"/>
    <n v="0"/>
    <m/>
    <m/>
    <x v="0"/>
    <s v="EANDESPP103093G2HI"/>
    <s v="ELECTROANDES-Empresa de Electricidad de los Andes S.A."/>
    <x v="72"/>
    <x v="72"/>
    <s v="CH Pachachaca"/>
    <x v="239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2252.1550000000002"/>
    <n v="2.2521550000000001"/>
    <m/>
    <n v="0.25"/>
    <n v="0.27583333333333332"/>
    <n v="0"/>
    <n v="-4.5474735088646412E-13"/>
    <n v="89"/>
    <s v="BASE DE DATOS"/>
    <m/>
  </r>
  <r>
    <s v="24"/>
    <x v="6"/>
    <s v="EANDES"/>
    <s v="PP103093"/>
    <s v="PP103093"/>
    <x v="5"/>
    <s v="G3"/>
    <s v="S"/>
    <n v="3"/>
    <n v="3.1539999999999999"/>
    <n v="310.46699999999998"/>
    <n v="1492.5509999999999"/>
    <n v="1803.018"/>
    <n v="0"/>
    <n v="744"/>
    <n v="0"/>
    <m/>
    <m/>
    <x v="0"/>
    <s v="EANDESPP103093G3HI"/>
    <s v="ELECTROANDES-Empresa de Electricidad de los Andes S.A."/>
    <x v="72"/>
    <x v="72"/>
    <s v="CH Pachachaca"/>
    <x v="239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803.018"/>
    <n v="1.803018"/>
    <m/>
    <n v="0.25"/>
    <n v="0.26283333333333331"/>
    <n v="0"/>
    <n v="0"/>
    <n v="89"/>
    <s v="BASE DE DATOS"/>
    <m/>
  </r>
  <r>
    <s v="24"/>
    <x v="6"/>
    <s v="EANDES"/>
    <s v="11014493"/>
    <s v="11014493"/>
    <x v="5"/>
    <s v="1"/>
    <s v="S"/>
    <n v="19.8"/>
    <n v="21.434999999999999"/>
    <n v="2192.7820000000002"/>
    <n v="10692.477999999999"/>
    <n v="12885.26"/>
    <n v="0"/>
    <n v="744"/>
    <n v="0"/>
    <m/>
    <m/>
    <x v="0"/>
    <s v="EANDES110144931HI"/>
    <s v="ELECTROANDES-Empresa de Electricidad de los Andes S.A."/>
    <x v="72"/>
    <x v="72"/>
    <s v="CH Cahua"/>
    <x v="240"/>
    <s v="HI"/>
    <x v="5"/>
    <x v="16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2885.26"/>
    <n v="12.885260000000001"/>
    <m/>
    <n v="1.6500000000000001"/>
    <n v="1.7862499999999999"/>
    <n v="0"/>
    <n v="-1.8189894035458565E-12"/>
    <n v="89"/>
    <s v="BASE DE DATOS"/>
    <m/>
  </r>
  <r>
    <s v="24"/>
    <x v="6"/>
    <s v="EANDES"/>
    <s v="11014493"/>
    <s v="11014493"/>
    <x v="5"/>
    <s v="2"/>
    <s v="S"/>
    <n v="19.8"/>
    <n v="21.678999999999998"/>
    <n v="1649.39"/>
    <n v="7894.8680000000004"/>
    <n v="9544.2579999999998"/>
    <n v="0"/>
    <n v="744"/>
    <n v="0"/>
    <m/>
    <m/>
    <x v="0"/>
    <s v="EANDES110144932HI"/>
    <s v="ELECTROANDES-Empresa de Electricidad de los Andes S.A."/>
    <x v="72"/>
    <x v="72"/>
    <s v="CH Cahua"/>
    <x v="240"/>
    <s v="HI"/>
    <x v="5"/>
    <x v="17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9544.2579999999998"/>
    <n v="9.5442579999999992"/>
    <m/>
    <n v="1.6500000000000001"/>
    <n v="1.8065833333333332"/>
    <n v="0"/>
    <n v="0"/>
    <n v="89"/>
    <s v="BASE DE DATOS"/>
    <m/>
  </r>
  <r>
    <s v="24"/>
    <x v="6"/>
    <s v="EANDES"/>
    <s v="11051295"/>
    <s v="11051295"/>
    <x v="5"/>
    <s v="1"/>
    <s v="S"/>
    <n v="17"/>
    <n v="19.074000000000002"/>
    <n v="515.67100000000005"/>
    <n v="1470.2570000000001"/>
    <n v="1985.9280000000001"/>
    <n v="0"/>
    <n v="744"/>
    <n v="0"/>
    <m/>
    <m/>
    <x v="0"/>
    <s v="EANDES110512951HI"/>
    <s v="ELECTROANDES-Empresa de Electricidad de los Andes S.A."/>
    <x v="72"/>
    <x v="72"/>
    <s v="CH Gallito Ciego"/>
    <x v="241"/>
    <s v="HI"/>
    <x v="5"/>
    <x v="16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1985.9280000000001"/>
    <n v="1.9859280000000001"/>
    <m/>
    <n v="1.4166666666666667"/>
    <n v="1.5895000000000001"/>
    <n v="0"/>
    <n v="0"/>
    <n v="89"/>
    <s v="BASE DE DATOS"/>
    <m/>
  </r>
  <r>
    <s v="24"/>
    <x v="6"/>
    <s v="EANDES"/>
    <s v="11051295"/>
    <s v="11051295"/>
    <x v="5"/>
    <s v="2"/>
    <s v="S"/>
    <n v="17"/>
    <n v="19.074000000000002"/>
    <n v="900.73599999999999"/>
    <n v="2535.6179999999999"/>
    <n v="3436.3539999999998"/>
    <n v="0"/>
    <n v="744"/>
    <n v="0"/>
    <m/>
    <m/>
    <x v="0"/>
    <s v="EANDES110512952HI"/>
    <s v="ELECTROANDES-Empresa de Electricidad de los Andes S.A."/>
    <x v="72"/>
    <x v="72"/>
    <s v="CH Gallito Ciego"/>
    <x v="241"/>
    <s v="HI"/>
    <x v="5"/>
    <x v="17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3436.3539999999998"/>
    <n v="3.4363539999999997"/>
    <m/>
    <n v="1.4166666666666667"/>
    <n v="1.5895000000000001"/>
    <n v="0"/>
    <n v="0"/>
    <n v="89"/>
    <s v="BASE DE DATOS"/>
    <m/>
  </r>
  <r>
    <s v="24"/>
    <x v="6"/>
    <s v="EANDES"/>
    <s v="41097499"/>
    <s v="41097499"/>
    <x v="5"/>
    <s v="Pelton"/>
    <s v="S"/>
    <n v="0.28799999999999998"/>
    <n v="0.186"/>
    <n v="27.602"/>
    <n v="125.17100000000001"/>
    <n v="152.773"/>
    <n v="0"/>
    <n v="744"/>
    <n v="0"/>
    <m/>
    <m/>
    <x v="0"/>
    <s v="EANDES41097499PeltonHI"/>
    <s v="ELECTROANDES-Empresa de Electricidad de los Andes S.A."/>
    <x v="72"/>
    <x v="72"/>
    <s v="CH Huayllacho"/>
    <x v="242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152.773"/>
    <n v="0.15277299999999999"/>
    <m/>
    <n v="2.3999999999999997E-2"/>
    <n v="1.55E-2"/>
    <n v="0"/>
    <n v="0"/>
    <n v="89"/>
    <s v="BASE DE DATOS"/>
    <m/>
  </r>
  <r>
    <s v="24"/>
    <x v="6"/>
    <s v="EANDES"/>
    <s v="31020193"/>
    <s v="31020193"/>
    <x v="5"/>
    <s v="Pelton"/>
    <s v="S"/>
    <n v="3.68"/>
    <n v="1.9330000000000001"/>
    <n v="421.85199999999998"/>
    <n v="1991.549"/>
    <n v="2413.4009999999998"/>
    <n v="0"/>
    <n v="744"/>
    <n v="0"/>
    <m/>
    <m/>
    <x v="0"/>
    <s v="EANDES31020193PeltonHI"/>
    <s v="ELECTROANDES-Empresa de Electricidad de los Andes S.A."/>
    <x v="72"/>
    <x v="72"/>
    <s v="CH Misapuquio"/>
    <x v="243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ONDESUYOS"/>
    <s v="CAYARANI"/>
    <n v="0"/>
    <x v="8"/>
    <n v="0"/>
    <x v="0"/>
    <x v="0"/>
    <x v="0"/>
    <s v="MWh"/>
    <n v="2413.4009999999998"/>
    <n v="2.4134009999999999"/>
    <m/>
    <n v="0.3066666666666667"/>
    <n v="0.16108333333333333"/>
    <n v="0"/>
    <n v="0"/>
    <n v="89"/>
    <s v="BASE DE DATOS"/>
    <m/>
  </r>
  <r>
    <s v="24"/>
    <x v="6"/>
    <s v="EANDES"/>
    <s v="33016493"/>
    <s v="33016493"/>
    <x v="5"/>
    <s v="Francis"/>
    <s v="S"/>
    <n v="0.624"/>
    <n v="0.57999999999999996"/>
    <n v="0"/>
    <n v="0"/>
    <n v="0"/>
    <n v="0"/>
    <n v="744"/>
    <n v="0"/>
    <m/>
    <m/>
    <x v="0"/>
    <s v="EANDES33016493FrancisHI"/>
    <s v="ELECTROANDES-Empresa de Electricidad de los Andes S.A."/>
    <x v="72"/>
    <x v="72"/>
    <s v="CH San Antonio"/>
    <x v="244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5.1999999999999998E-2"/>
    <n v="4.8333333333333332E-2"/>
    <n v="0"/>
    <n v="0"/>
    <n v="89"/>
    <s v="BASE DE DATOS"/>
    <m/>
  </r>
  <r>
    <s v="24"/>
    <x v="6"/>
    <s v="EANDES"/>
    <s v="41097599"/>
    <s v="41097599"/>
    <x v="5"/>
    <s v="Francis"/>
    <s v="S"/>
    <n v="0.52400000000000002"/>
    <n v="0.42199999999999999"/>
    <n v="0"/>
    <n v="0"/>
    <n v="0"/>
    <n v="0"/>
    <n v="744"/>
    <n v="0"/>
    <m/>
    <m/>
    <x v="0"/>
    <s v="EANDES41097599FrancisHI"/>
    <s v="ELECTROANDES-Empresa de Electricidad de los Andes S.A."/>
    <x v="72"/>
    <x v="72"/>
    <s v="CH San Ignacio"/>
    <x v="245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4.3666666666666666E-2"/>
    <n v="3.5166666666666666E-2"/>
    <n v="0"/>
    <n v="0"/>
    <n v="89"/>
    <s v="BASE DE DATOS"/>
    <m/>
  </r>
  <r>
    <s v="24"/>
    <x v="6"/>
    <s v="EANDES"/>
    <s v="1139028"/>
    <s v="1139028"/>
    <x v="5"/>
    <s v="CH2"/>
    <s v="S"/>
    <n v="0.44"/>
    <n v="0.45200000000000001"/>
    <n v="15.172000000000001"/>
    <n v="69.707999999999998"/>
    <n v="84.88"/>
    <n v="0"/>
    <n v="744"/>
    <n v="0"/>
    <m/>
    <m/>
    <x v="0"/>
    <s v="EANDES1139028CH2HI"/>
    <s v="ELECTROANDES-Empresa de Electricidad de los Andes S.A."/>
    <x v="72"/>
    <x v="72"/>
    <s v="CH Pariac"/>
    <x v="246"/>
    <s v="HI"/>
    <x v="5"/>
    <x v="334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84.88"/>
    <n v="8.4879999999999997E-2"/>
    <m/>
    <n v="3.6666666666666667E-2"/>
    <n v="3.7666666666666668E-2"/>
    <n v="0"/>
    <n v="0"/>
    <n v="89"/>
    <s v="BASE DE DATOS"/>
    <m/>
  </r>
  <r>
    <s v="24"/>
    <x v="6"/>
    <s v="EANDES"/>
    <s v="1139028"/>
    <s v="1139028"/>
    <x v="5"/>
    <s v="CH2 G2"/>
    <s v="S"/>
    <n v="0.35499999999999998"/>
    <n v="0.34599999999999997"/>
    <n v="0"/>
    <n v="0"/>
    <n v="0"/>
    <n v="0"/>
    <n v="744"/>
    <n v="0"/>
    <m/>
    <m/>
    <x v="0"/>
    <s v="EANDES1139028CH2 G2HI"/>
    <s v="ELECTROANDES-Empresa de Electricidad de los Andes S.A."/>
    <x v="72"/>
    <x v="72"/>
    <s v="CH Pariac"/>
    <x v="246"/>
    <s v="HI"/>
    <x v="5"/>
    <x v="335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0"/>
    <n v="0"/>
    <m/>
    <n v="2.9583333333333333E-2"/>
    <n v="2.8833333333333332E-2"/>
    <n v="0"/>
    <n v="0"/>
    <n v="89"/>
    <s v="BASE DE DATOS"/>
    <m/>
  </r>
  <r>
    <s v="24"/>
    <x v="6"/>
    <s v="EANDES"/>
    <s v="1139028"/>
    <s v="1139028"/>
    <x v="5"/>
    <s v="CH3 N"/>
    <s v="S"/>
    <n v="0.872"/>
    <n v="0.79600000000000004"/>
    <n v="0"/>
    <n v="1.9E-2"/>
    <n v="1.9E-2"/>
    <n v="0"/>
    <n v="744"/>
    <n v="0"/>
    <m/>
    <m/>
    <x v="0"/>
    <s v="EANDES1139028CH3 NHI"/>
    <s v="ELECTROANDES-Empresa de Electricidad de los Andes S.A."/>
    <x v="72"/>
    <x v="72"/>
    <s v="CH Pariac"/>
    <x v="246"/>
    <s v="HI"/>
    <x v="5"/>
    <x v="336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.9E-2"/>
    <n v="1.9000000000000001E-5"/>
    <m/>
    <n v="7.2666666666666671E-2"/>
    <n v="6.6333333333333341E-2"/>
    <n v="0"/>
    <n v="0"/>
    <n v="89"/>
    <s v="BASE DE DATOS"/>
    <m/>
  </r>
  <r>
    <s v="24"/>
    <x v="6"/>
    <s v="EANDES"/>
    <s v="1139028"/>
    <s v="1139028"/>
    <x v="5"/>
    <s v="CH3 N G2"/>
    <s v="S"/>
    <n v="0.4"/>
    <n v="0.4"/>
    <n v="24.09"/>
    <n v="115.68"/>
    <n v="139.77000000000001"/>
    <n v="0"/>
    <n v="744"/>
    <n v="0"/>
    <m/>
    <m/>
    <x v="0"/>
    <s v="EANDES1139028CH3 N G2HI"/>
    <s v="ELECTROANDES-Empresa de Electricidad de los Andes S.A."/>
    <x v="72"/>
    <x v="72"/>
    <s v="CH Pariac"/>
    <x v="246"/>
    <s v="HI"/>
    <x v="5"/>
    <x v="337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39.77000000000001"/>
    <n v="0.13977000000000001"/>
    <m/>
    <n v="3.3333333333333333E-2"/>
    <n v="3.3333333333333333E-2"/>
    <n v="0"/>
    <n v="0"/>
    <n v="89"/>
    <s v="BASE DE DATOS"/>
    <m/>
  </r>
  <r>
    <s v="24"/>
    <x v="6"/>
    <s v="EANDES"/>
    <s v="1139028"/>
    <s v="1139028"/>
    <x v="5"/>
    <s v="CH4 G-1"/>
    <s v="S"/>
    <n v="1.5"/>
    <n v="1.464"/>
    <n v="0"/>
    <n v="0"/>
    <n v="0"/>
    <n v="0"/>
    <n v="744"/>
    <n v="0"/>
    <m/>
    <m/>
    <x v="0"/>
    <s v="EANDES1139028CH4 G-1HI"/>
    <s v="ELECTROANDES-Empresa de Electricidad de los Andes S.A."/>
    <x v="72"/>
    <x v="72"/>
    <s v="CH Pariac"/>
    <x v="246"/>
    <s v="HI"/>
    <x v="5"/>
    <x v="338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0"/>
    <n v="0"/>
    <m/>
    <n v="0.125"/>
    <n v="0.122"/>
    <n v="0"/>
    <n v="0"/>
    <n v="89"/>
    <s v="BASE DE DATOS"/>
    <m/>
  </r>
  <r>
    <s v="24"/>
    <x v="6"/>
    <s v="EANDES"/>
    <s v="1139028"/>
    <s v="1139028"/>
    <x v="5"/>
    <s v="CH4 G-2"/>
    <s v="S"/>
    <n v="1.5"/>
    <n v="1.492"/>
    <n v="69.183999999999997"/>
    <n v="333.69400000000002"/>
    <n v="402.87799999999999"/>
    <n v="0"/>
    <n v="744"/>
    <n v="0"/>
    <m/>
    <m/>
    <x v="0"/>
    <s v="EANDES1139028CH4 G-2HI"/>
    <s v="ELECTROANDES-Empresa de Electricidad de los Andes S.A."/>
    <x v="72"/>
    <x v="72"/>
    <s v="CH Pariac"/>
    <x v="246"/>
    <s v="HI"/>
    <x v="5"/>
    <x v="339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402.87799999999999"/>
    <n v="0.40287799999999996"/>
    <m/>
    <n v="0.125"/>
    <n v="0.12433333333333334"/>
    <n v="0"/>
    <n v="5.6843418860808015E-14"/>
    <n v="89"/>
    <s v="BASE DE DATOS"/>
    <m/>
  </r>
  <r>
    <s v="24"/>
    <x v="7"/>
    <s v="EANDES"/>
    <s v="G1230715"/>
    <s v="G1230715"/>
    <x v="5"/>
    <s v="G1"/>
    <s v="S"/>
    <n v="86.24"/>
    <n v="86.24"/>
    <n v="3060.8670000000002"/>
    <n v="11870.067999999999"/>
    <n v="14930.934999999999"/>
    <n v="0"/>
    <n v="744"/>
    <n v="0"/>
    <m/>
    <m/>
    <x v="0"/>
    <s v="EANDESG1230715G1HI"/>
    <s v="ELECTROANDES-Empresa de Electricidad de los Andes S.A."/>
    <x v="72"/>
    <x v="72"/>
    <s v="CH Cheves"/>
    <x v="235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14930.934999999999"/>
    <n v="14.930935"/>
    <m/>
    <n v="7.1866666666666665"/>
    <n v="7.1866666666666665"/>
    <n v="0"/>
    <n v="0"/>
    <n v="89"/>
    <s v="BASE DE DATOS"/>
    <m/>
  </r>
  <r>
    <s v="24"/>
    <x v="7"/>
    <s v="EANDES"/>
    <s v="G1230715"/>
    <s v="G1230715"/>
    <x v="5"/>
    <s v="G2"/>
    <s v="S"/>
    <n v="85.44"/>
    <n v="85.44"/>
    <n v="4536.1899999999996"/>
    <n v="21163.392"/>
    <n v="25699.581999999999"/>
    <n v="0"/>
    <n v="744"/>
    <n v="0"/>
    <m/>
    <m/>
    <x v="0"/>
    <s v="EANDESG1230715G2HI"/>
    <s v="ELECTROANDES-Empresa de Electricidad de los Andes S.A."/>
    <x v="72"/>
    <x v="72"/>
    <s v="CH Cheves"/>
    <x v="235"/>
    <s v="HI"/>
    <x v="5"/>
    <x v="37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25699.581999999999"/>
    <n v="25.699581999999999"/>
    <m/>
    <n v="7.12"/>
    <n v="7.12"/>
    <n v="0"/>
    <n v="0"/>
    <n v="89"/>
    <s v="BASE DE DATOS"/>
    <m/>
  </r>
  <r>
    <s v="24"/>
    <x v="7"/>
    <s v="EANDES"/>
    <s v="PP104093"/>
    <s v="PP104093"/>
    <x v="5"/>
    <s v="G1"/>
    <s v="S"/>
    <n v="22.065000000000001"/>
    <n v="22.065000000000001"/>
    <n v="2152.5940000000001"/>
    <n v="8329.7839999999997"/>
    <n v="10482.378000000001"/>
    <n v="0"/>
    <n v="744"/>
    <n v="0"/>
    <m/>
    <m/>
    <x v="0"/>
    <s v="EANDESPP104093G1HI"/>
    <s v="ELECTROANDES-Empresa de Electricidad de los Andes S.A."/>
    <x v="72"/>
    <x v="72"/>
    <s v="CH Yaupi"/>
    <x v="236"/>
    <s v="HI"/>
    <x v="5"/>
    <x v="36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0482.378000000001"/>
    <n v="10.482378000000001"/>
    <m/>
    <n v="1.8387500000000001"/>
    <n v="1.8387500000000001"/>
    <n v="0"/>
    <n v="0"/>
    <n v="89"/>
    <s v="BASE DE DATOS"/>
    <m/>
  </r>
  <r>
    <s v="24"/>
    <x v="7"/>
    <s v="EANDES"/>
    <s v="PP104093"/>
    <s v="PP104093"/>
    <x v="5"/>
    <s v="G2"/>
    <s v="S"/>
    <n v="23.23"/>
    <n v="23.23"/>
    <n v="1693.6669999999999"/>
    <n v="6786.1729999999998"/>
    <n v="8479.84"/>
    <n v="0"/>
    <n v="744"/>
    <n v="0"/>
    <m/>
    <m/>
    <x v="0"/>
    <s v="EANDESPP104093G2HI"/>
    <s v="ELECTROANDES-Empresa de Electricidad de los Andes S.A."/>
    <x v="72"/>
    <x v="72"/>
    <s v="CH Yaupi"/>
    <x v="236"/>
    <s v="HI"/>
    <x v="5"/>
    <x v="37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8479.84"/>
    <n v="8.4798399999999994"/>
    <m/>
    <n v="1.9358333333333333"/>
    <n v="1.9358333333333333"/>
    <n v="0"/>
    <n v="0"/>
    <n v="89"/>
    <s v="BASE DE DATOS"/>
    <m/>
  </r>
  <r>
    <s v="24"/>
    <x v="7"/>
    <s v="EANDES"/>
    <s v="PP104093"/>
    <s v="PP104093"/>
    <x v="5"/>
    <s v="G3"/>
    <s v="S"/>
    <n v="23.155000000000001"/>
    <n v="23.155000000000001"/>
    <n v="2145.7190000000001"/>
    <n v="8740.4650000000001"/>
    <n v="10886.183999999999"/>
    <n v="0"/>
    <n v="744"/>
    <n v="0"/>
    <m/>
    <m/>
    <x v="0"/>
    <s v="EANDESPP104093G3HI"/>
    <s v="ELECTROANDES-Empresa de Electricidad de los Andes S.A."/>
    <x v="72"/>
    <x v="72"/>
    <s v="CH Yaupi"/>
    <x v="236"/>
    <s v="HI"/>
    <x v="5"/>
    <x v="258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0886.183999999999"/>
    <n v="10.886184"/>
    <m/>
    <n v="1.9295833333333334"/>
    <n v="1.9295833333333334"/>
    <n v="0"/>
    <n v="1.8189894035458565E-12"/>
    <n v="89"/>
    <s v="BASE DE DATOS"/>
    <m/>
  </r>
  <r>
    <s v="24"/>
    <x v="7"/>
    <s v="EANDES"/>
    <s v="PP104093"/>
    <s v="PP104093"/>
    <x v="5"/>
    <s v="G4"/>
    <s v="S"/>
    <n v="22.66"/>
    <n v="22.66"/>
    <n v="1968.2860000000001"/>
    <n v="7596.723"/>
    <n v="9565.009"/>
    <n v="0"/>
    <n v="744"/>
    <n v="0"/>
    <m/>
    <m/>
    <x v="0"/>
    <s v="EANDESPP104093G4HI"/>
    <s v="ELECTROANDES-Empresa de Electricidad de los Andes S.A."/>
    <x v="72"/>
    <x v="72"/>
    <s v="CH Yaupi"/>
    <x v="236"/>
    <s v="HI"/>
    <x v="5"/>
    <x v="332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9565.009"/>
    <n v="9.5650089999999999"/>
    <m/>
    <n v="1.8883333333333334"/>
    <n v="1.8883333333333334"/>
    <n v="0"/>
    <n v="0"/>
    <n v="89"/>
    <s v="BASE DE DATOS"/>
    <m/>
  </r>
  <r>
    <s v="24"/>
    <x v="7"/>
    <s v="EANDES"/>
    <s v="PP104093"/>
    <s v="PP104093"/>
    <x v="5"/>
    <s v="G5"/>
    <s v="S"/>
    <n v="22.576000000000001"/>
    <n v="22.576000000000001"/>
    <n v="2118.64"/>
    <n v="8632.2960000000003"/>
    <n v="10750.936"/>
    <n v="0"/>
    <n v="744"/>
    <n v="0"/>
    <m/>
    <m/>
    <x v="0"/>
    <s v="EANDESPP104093G5HI"/>
    <s v="ELECTROANDES-Empresa de Electricidad de los Andes S.A."/>
    <x v="72"/>
    <x v="72"/>
    <s v="CH Yaupi"/>
    <x v="236"/>
    <s v="HI"/>
    <x v="5"/>
    <x v="333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0750.936"/>
    <n v="10.750935999999999"/>
    <m/>
    <n v="1.8813333333333333"/>
    <n v="1.8813333333333333"/>
    <n v="0"/>
    <n v="0"/>
    <n v="89"/>
    <s v="BASE DE DATOS"/>
    <m/>
  </r>
  <r>
    <s v="24"/>
    <x v="7"/>
    <s v="EANDES"/>
    <s v="PP101093"/>
    <s v="PP101093"/>
    <x v="5"/>
    <s v="G1"/>
    <s v="S"/>
    <n v="13.6"/>
    <n v="12.082000000000001"/>
    <n v="929.31299999999999"/>
    <n v="3575.9549999999999"/>
    <n v="4505.268"/>
    <n v="0"/>
    <n v="744"/>
    <n v="0"/>
    <m/>
    <m/>
    <x v="0"/>
    <s v="EANDESPP101093G1HI"/>
    <s v="ELECTROANDES-Empresa de Electricidad de los Andes S.A."/>
    <x v="72"/>
    <x v="72"/>
    <s v="CH Malpaso"/>
    <x v="237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4505.268"/>
    <n v="4.5052680000000001"/>
    <m/>
    <n v="1.1333333333333333"/>
    <n v="1.0068333333333335"/>
    <n v="0"/>
    <n v="0"/>
    <n v="89"/>
    <s v="BASE DE DATOS"/>
    <m/>
  </r>
  <r>
    <s v="24"/>
    <x v="7"/>
    <s v="EANDES"/>
    <s v="PP101093"/>
    <s v="PP101093"/>
    <x v="5"/>
    <s v="G2"/>
    <s v="S"/>
    <n v="13.6"/>
    <n v="12.779"/>
    <n v="928.79300000000001"/>
    <n v="3541.2979999999998"/>
    <n v="4470.0910000000003"/>
    <n v="0"/>
    <n v="744"/>
    <n v="0"/>
    <m/>
    <m/>
    <x v="0"/>
    <s v="EANDESPP101093G2HI"/>
    <s v="ELECTROANDES-Empresa de Electricidad de los Andes S.A."/>
    <x v="72"/>
    <x v="72"/>
    <s v="CH Malpaso"/>
    <x v="237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4470.0910000000003"/>
    <n v="4.470091"/>
    <m/>
    <n v="1.1333333333333333"/>
    <n v="1.0649166666666667"/>
    <n v="0"/>
    <n v="-9.0949470177292824E-13"/>
    <n v="89"/>
    <s v="BASE DE DATOS"/>
    <m/>
  </r>
  <r>
    <s v="24"/>
    <x v="7"/>
    <s v="EANDES"/>
    <s v="PP101093"/>
    <s v="PP101093"/>
    <x v="5"/>
    <s v="G3"/>
    <s v="S"/>
    <n v="13.6"/>
    <n v="11.234"/>
    <n v="921.31299999999999"/>
    <n v="3468.6439999999998"/>
    <n v="4389.9570000000003"/>
    <n v="0"/>
    <n v="744"/>
    <n v="0"/>
    <m/>
    <m/>
    <x v="0"/>
    <s v="EANDESPP101093G3HI"/>
    <s v="ELECTROANDES-Empresa de Electricidad de los Andes S.A."/>
    <x v="72"/>
    <x v="72"/>
    <s v="CH Malpaso"/>
    <x v="237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4389.9570000000003"/>
    <n v="4.3899570000000008"/>
    <m/>
    <n v="1.1333333333333333"/>
    <n v="0.9361666666666667"/>
    <n v="0"/>
    <n v="-9.0949470177292824E-13"/>
    <n v="89"/>
    <s v="BASE DE DATOS"/>
    <m/>
  </r>
  <r>
    <s v="24"/>
    <x v="7"/>
    <s v="EANDES"/>
    <s v="PP101093"/>
    <s v="PP101093"/>
    <x v="5"/>
    <s v="G4"/>
    <s v="S"/>
    <n v="13.6"/>
    <n v="11.926"/>
    <n v="867.28599999999994"/>
    <n v="3376.1959999999999"/>
    <n v="4243.482"/>
    <n v="0"/>
    <n v="744"/>
    <n v="0"/>
    <m/>
    <m/>
    <x v="0"/>
    <s v="EANDESPP101093G4HI"/>
    <s v="ELECTROANDES-Empresa de Electricidad de los Andes S.A."/>
    <x v="72"/>
    <x v="72"/>
    <s v="CH Malpaso"/>
    <x v="237"/>
    <s v="HI"/>
    <x v="5"/>
    <x v="332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4243.482"/>
    <n v="4.2434820000000002"/>
    <m/>
    <n v="1.1333333333333333"/>
    <n v="0.99383333333333335"/>
    <n v="0"/>
    <n v="0"/>
    <n v="89"/>
    <s v="BASE DE DATOS"/>
    <m/>
  </r>
  <r>
    <s v="24"/>
    <x v="7"/>
    <s v="EANDES"/>
    <s v="PP102093"/>
    <s v="PP102093"/>
    <x v="5"/>
    <s v="G1"/>
    <s v="S"/>
    <n v="3"/>
    <n v="3.1429999999999998"/>
    <n v="277.815"/>
    <n v="1359.491"/>
    <n v="1637.306"/>
    <n v="0"/>
    <n v="744"/>
    <n v="0"/>
    <m/>
    <m/>
    <x v="0"/>
    <s v="EANDESPP102093G1HI"/>
    <s v="ELECTROANDES-Empresa de Electricidad de los Andes S.A."/>
    <x v="72"/>
    <x v="72"/>
    <s v="CH Oroya"/>
    <x v="238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637.306"/>
    <n v="1.6373060000000002"/>
    <m/>
    <n v="0.25"/>
    <n v="0.26191666666666663"/>
    <n v="0"/>
    <n v="0"/>
    <n v="89"/>
    <s v="BASE DE DATOS"/>
    <m/>
  </r>
  <r>
    <s v="24"/>
    <x v="7"/>
    <s v="EANDES"/>
    <s v="PP102093"/>
    <s v="PP102093"/>
    <x v="5"/>
    <s v="G2"/>
    <s v="S"/>
    <n v="3"/>
    <n v="3.165"/>
    <n v="342.27"/>
    <n v="1671.1"/>
    <n v="2013.37"/>
    <n v="0"/>
    <n v="744"/>
    <n v="0"/>
    <m/>
    <m/>
    <x v="0"/>
    <s v="EANDESPP102093G2HI"/>
    <s v="ELECTROANDES-Empresa de Electricidad de los Andes S.A."/>
    <x v="72"/>
    <x v="72"/>
    <s v="CH Oroya"/>
    <x v="238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2013.37"/>
    <n v="2.0133700000000001"/>
    <m/>
    <n v="0.25"/>
    <n v="0.26374999999999998"/>
    <n v="0"/>
    <n v="0"/>
    <n v="89"/>
    <s v="BASE DE DATOS"/>
    <m/>
  </r>
  <r>
    <s v="24"/>
    <x v="7"/>
    <s v="EANDES"/>
    <s v="PP102093"/>
    <s v="PP102093"/>
    <x v="5"/>
    <s v="G3"/>
    <s v="S"/>
    <n v="3"/>
    <n v="3.1720000000000002"/>
    <n v="364.07"/>
    <n v="1793.3009999999999"/>
    <n v="2157.3710000000001"/>
    <n v="0"/>
    <n v="744"/>
    <n v="0"/>
    <m/>
    <m/>
    <x v="0"/>
    <s v="EANDESPP102093G3HI"/>
    <s v="ELECTROANDES-Empresa de Electricidad de los Andes S.A."/>
    <x v="72"/>
    <x v="72"/>
    <s v="CH Oroya"/>
    <x v="238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2157.3710000000001"/>
    <n v="2.1573709999999999"/>
    <m/>
    <n v="0.25"/>
    <n v="0.26433333333333336"/>
    <n v="0"/>
    <n v="0"/>
    <n v="89"/>
    <s v="BASE DE DATOS"/>
    <m/>
  </r>
  <r>
    <s v="24"/>
    <x v="7"/>
    <s v="EANDES"/>
    <s v="PP103093"/>
    <s v="PP103093"/>
    <x v="5"/>
    <s v="G1"/>
    <s v="S"/>
    <n v="3"/>
    <n v="3.1859999999999999"/>
    <n v="0"/>
    <n v="0"/>
    <n v="0"/>
    <n v="0"/>
    <n v="744"/>
    <n v="0"/>
    <m/>
    <m/>
    <x v="0"/>
    <s v="EANDESPP103093G1HI"/>
    <s v="ELECTROANDES-Empresa de Electricidad de los Andes S.A."/>
    <x v="72"/>
    <x v="72"/>
    <s v="CH Pachachaca"/>
    <x v="239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0"/>
    <n v="0"/>
    <m/>
    <n v="0.25"/>
    <n v="0.26550000000000001"/>
    <n v="0"/>
    <n v="0"/>
    <n v="89"/>
    <s v="BASE DE DATOS"/>
    <m/>
  </r>
  <r>
    <s v="24"/>
    <x v="7"/>
    <s v="EANDES"/>
    <s v="PP103093"/>
    <s v="PP103093"/>
    <x v="5"/>
    <s v="G2"/>
    <s v="S"/>
    <n v="3"/>
    <n v="3.31"/>
    <n v="306.53300000000002"/>
    <n v="1505.614"/>
    <n v="1812.1469999999999"/>
    <n v="0"/>
    <n v="744"/>
    <n v="0"/>
    <m/>
    <m/>
    <x v="0"/>
    <s v="EANDESPP103093G2HI"/>
    <s v="ELECTROANDES-Empresa de Electricidad de los Andes S.A."/>
    <x v="72"/>
    <x v="72"/>
    <s v="CH Pachachaca"/>
    <x v="239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812.1469999999999"/>
    <n v="1.812147"/>
    <m/>
    <n v="0.25"/>
    <n v="0.27583333333333332"/>
    <n v="0"/>
    <n v="0"/>
    <n v="89"/>
    <s v="BASE DE DATOS"/>
    <m/>
  </r>
  <r>
    <s v="24"/>
    <x v="7"/>
    <s v="EANDES"/>
    <s v="PP103093"/>
    <s v="PP103093"/>
    <x v="5"/>
    <s v="G3"/>
    <s v="S"/>
    <n v="3"/>
    <n v="3.1539999999999999"/>
    <n v="284.416"/>
    <n v="1371.404"/>
    <n v="1655.82"/>
    <n v="0"/>
    <n v="744"/>
    <n v="0"/>
    <m/>
    <m/>
    <x v="0"/>
    <s v="EANDESPP103093G3HI"/>
    <s v="ELECTROANDES-Empresa de Electricidad de los Andes S.A."/>
    <x v="72"/>
    <x v="72"/>
    <s v="CH Pachachaca"/>
    <x v="239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655.82"/>
    <n v="1.6558199999999998"/>
    <m/>
    <n v="0.25"/>
    <n v="0.26283333333333331"/>
    <n v="0"/>
    <n v="0"/>
    <n v="89"/>
    <s v="BASE DE DATOS"/>
    <m/>
  </r>
  <r>
    <s v="24"/>
    <x v="7"/>
    <s v="EANDES"/>
    <s v="11014493"/>
    <s v="11014493"/>
    <x v="5"/>
    <s v="1"/>
    <s v="S"/>
    <n v="19.8"/>
    <n v="21.434999999999999"/>
    <n v="2012.836"/>
    <n v="10579.674999999999"/>
    <n v="12592.511"/>
    <n v="0"/>
    <n v="744"/>
    <n v="0"/>
    <m/>
    <m/>
    <x v="0"/>
    <s v="EANDES110144931HI"/>
    <s v="ELECTROANDES-Empresa de Electricidad de los Andes S.A."/>
    <x v="72"/>
    <x v="72"/>
    <s v="CH Cahua"/>
    <x v="240"/>
    <s v="HI"/>
    <x v="5"/>
    <x v="16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2592.511"/>
    <n v="12.592511"/>
    <m/>
    <n v="1.6500000000000001"/>
    <n v="1.7862499999999999"/>
    <n v="0"/>
    <n v="-1.8189894035458565E-12"/>
    <n v="89"/>
    <s v="BASE DE DATOS"/>
    <m/>
  </r>
  <r>
    <s v="24"/>
    <x v="7"/>
    <s v="EANDES"/>
    <s v="11014493"/>
    <s v="11014493"/>
    <x v="5"/>
    <s v="2"/>
    <s v="S"/>
    <n v="19.8"/>
    <n v="21.678999999999998"/>
    <n v="1008.352"/>
    <n v="4442.5010000000002"/>
    <n v="5450.8530000000001"/>
    <n v="0"/>
    <n v="744"/>
    <n v="0"/>
    <m/>
    <m/>
    <x v="0"/>
    <s v="EANDES110144932HI"/>
    <s v="ELECTROANDES-Empresa de Electricidad de los Andes S.A."/>
    <x v="72"/>
    <x v="72"/>
    <s v="CH Cahua"/>
    <x v="240"/>
    <s v="HI"/>
    <x v="5"/>
    <x v="17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5450.8530000000001"/>
    <n v="5.4508530000000004"/>
    <m/>
    <n v="1.6500000000000001"/>
    <n v="1.8065833333333332"/>
    <n v="0"/>
    <n v="0"/>
    <n v="89"/>
    <s v="BASE DE DATOS"/>
    <m/>
  </r>
  <r>
    <s v="24"/>
    <x v="7"/>
    <s v="EANDES"/>
    <s v="11051295"/>
    <s v="11051295"/>
    <x v="5"/>
    <s v="1"/>
    <s v="S"/>
    <n v="17"/>
    <n v="19.074000000000002"/>
    <n v="664.51499999999999"/>
    <n v="2203.4299999999998"/>
    <n v="2867.9450000000002"/>
    <n v="0"/>
    <n v="744"/>
    <n v="0"/>
    <m/>
    <m/>
    <x v="0"/>
    <s v="EANDES110512951HI"/>
    <s v="ELECTROANDES-Empresa de Electricidad de los Andes S.A."/>
    <x v="72"/>
    <x v="72"/>
    <s v="CH Gallito Ciego"/>
    <x v="241"/>
    <s v="HI"/>
    <x v="5"/>
    <x v="16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2867.9450000000002"/>
    <n v="2.8679450000000002"/>
    <m/>
    <n v="1.4166666666666667"/>
    <n v="1.5895000000000001"/>
    <n v="0"/>
    <n v="-4.5474735088646412E-13"/>
    <n v="89"/>
    <s v="BASE DE DATOS"/>
    <m/>
  </r>
  <r>
    <s v="24"/>
    <x v="7"/>
    <s v="EANDES"/>
    <s v="11051295"/>
    <s v="11051295"/>
    <x v="5"/>
    <s v="2"/>
    <s v="S"/>
    <n v="17"/>
    <n v="19.074000000000002"/>
    <n v="653.74800000000005"/>
    <n v="1256.1610000000001"/>
    <n v="1909.9090000000001"/>
    <n v="0"/>
    <n v="744"/>
    <n v="0"/>
    <m/>
    <m/>
    <x v="0"/>
    <s v="EANDES110512952HI"/>
    <s v="ELECTROANDES-Empresa de Electricidad de los Andes S.A."/>
    <x v="72"/>
    <x v="72"/>
    <s v="CH Gallito Ciego"/>
    <x v="241"/>
    <s v="HI"/>
    <x v="5"/>
    <x v="17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1909.9090000000001"/>
    <n v="1.9099090000000001"/>
    <m/>
    <n v="1.4166666666666667"/>
    <n v="1.5895000000000001"/>
    <n v="0"/>
    <n v="0"/>
    <n v="89"/>
    <s v="BASE DE DATOS"/>
    <m/>
  </r>
  <r>
    <s v="24"/>
    <x v="7"/>
    <s v="EANDES"/>
    <s v="41097499"/>
    <s v="41097499"/>
    <x v="5"/>
    <s v="Pelton"/>
    <s v="S"/>
    <n v="0.28799999999999998"/>
    <n v="0.186"/>
    <n v="22.379000000000001"/>
    <n v="108.14"/>
    <n v="130.51900000000001"/>
    <n v="0"/>
    <n v="744"/>
    <n v="0"/>
    <m/>
    <m/>
    <x v="0"/>
    <s v="EANDES41097499PeltonHI"/>
    <s v="ELECTROANDES-Empresa de Electricidad de los Andes S.A."/>
    <x v="72"/>
    <x v="72"/>
    <s v="CH Huayllacho"/>
    <x v="242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130.51900000000001"/>
    <n v="0.130519"/>
    <m/>
    <n v="2.3999999999999997E-2"/>
    <n v="1.55E-2"/>
    <n v="0"/>
    <n v="0"/>
    <n v="89"/>
    <s v="BASE DE DATOS"/>
    <m/>
  </r>
  <r>
    <s v="24"/>
    <x v="7"/>
    <s v="EANDES"/>
    <s v="31020193"/>
    <s v="31020193"/>
    <x v="5"/>
    <s v="Pelton"/>
    <s v="S"/>
    <n v="3.68"/>
    <n v="1.9330000000000001"/>
    <n v="401.666"/>
    <n v="2028.7840000000001"/>
    <n v="2430.4499999999998"/>
    <n v="0"/>
    <n v="744"/>
    <n v="0"/>
    <m/>
    <m/>
    <x v="0"/>
    <s v="EANDES31020193PeltonHI"/>
    <s v="ELECTROANDES-Empresa de Electricidad de los Andes S.A."/>
    <x v="72"/>
    <x v="72"/>
    <s v="CH Misapuquio"/>
    <x v="243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ONDESUYOS"/>
    <s v="CAYARANI"/>
    <n v="0"/>
    <x v="8"/>
    <n v="0"/>
    <x v="0"/>
    <x v="0"/>
    <x v="0"/>
    <s v="MWh"/>
    <n v="2430.4499999999998"/>
    <n v="2.43045"/>
    <m/>
    <n v="0.3066666666666667"/>
    <n v="0.16108333333333333"/>
    <n v="0"/>
    <n v="4.5474735088646412E-13"/>
    <n v="89"/>
    <s v="BASE DE DATOS"/>
    <m/>
  </r>
  <r>
    <s v="24"/>
    <x v="7"/>
    <s v="EANDES"/>
    <s v="33016493"/>
    <s v="33016493"/>
    <x v="5"/>
    <s v="Francis"/>
    <s v="S"/>
    <n v="0.624"/>
    <n v="0.57999999999999996"/>
    <n v="0"/>
    <n v="0"/>
    <n v="0"/>
    <n v="0"/>
    <n v="744"/>
    <n v="0"/>
    <m/>
    <m/>
    <x v="0"/>
    <s v="EANDES33016493FrancisHI"/>
    <s v="ELECTROANDES-Empresa de Electricidad de los Andes S.A."/>
    <x v="72"/>
    <x v="72"/>
    <s v="CH San Antonio"/>
    <x v="244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5.1999999999999998E-2"/>
    <n v="4.8333333333333332E-2"/>
    <n v="0"/>
    <n v="0"/>
    <n v="89"/>
    <s v="BASE DE DATOS"/>
    <m/>
  </r>
  <r>
    <s v="24"/>
    <x v="7"/>
    <s v="EANDES"/>
    <s v="41097599"/>
    <s v="41097599"/>
    <x v="5"/>
    <s v="Francis"/>
    <s v="S"/>
    <n v="0.52400000000000002"/>
    <n v="0.42199999999999999"/>
    <n v="0"/>
    <n v="0"/>
    <n v="0"/>
    <n v="0"/>
    <n v="744"/>
    <n v="0"/>
    <m/>
    <m/>
    <x v="0"/>
    <s v="EANDES41097599FrancisHI"/>
    <s v="ELECTROANDES-Empresa de Electricidad de los Andes S.A."/>
    <x v="72"/>
    <x v="72"/>
    <s v="CH San Ignacio"/>
    <x v="245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4.3666666666666666E-2"/>
    <n v="3.5166666666666666E-2"/>
    <n v="0"/>
    <n v="0"/>
    <n v="89"/>
    <s v="BASE DE DATOS"/>
    <m/>
  </r>
  <r>
    <s v="24"/>
    <x v="7"/>
    <s v="EANDES"/>
    <s v="1139028"/>
    <s v="1139028"/>
    <x v="5"/>
    <s v="CH2"/>
    <s v="S"/>
    <n v="0.44"/>
    <n v="0.45200000000000001"/>
    <n v="22.318999999999999"/>
    <n v="114.851"/>
    <n v="137.16999999999999"/>
    <n v="0"/>
    <n v="744"/>
    <n v="0"/>
    <m/>
    <m/>
    <x v="0"/>
    <s v="EANDES1139028CH2HI"/>
    <s v="ELECTROANDES-Empresa de Electricidad de los Andes S.A."/>
    <x v="72"/>
    <x v="72"/>
    <s v="CH Pariac"/>
    <x v="246"/>
    <s v="HI"/>
    <x v="5"/>
    <x v="334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37.16999999999999"/>
    <n v="0.13716999999999999"/>
    <m/>
    <n v="3.6666666666666667E-2"/>
    <n v="3.7666666666666668E-2"/>
    <n v="0"/>
    <n v="0"/>
    <n v="89"/>
    <s v="BASE DE DATOS"/>
    <m/>
  </r>
  <r>
    <s v="24"/>
    <x v="7"/>
    <s v="EANDES"/>
    <s v="1139028"/>
    <s v="1139028"/>
    <x v="5"/>
    <s v="CH2 G2"/>
    <s v="S"/>
    <n v="0.35499999999999998"/>
    <n v="0.34599999999999997"/>
    <n v="11.148"/>
    <n v="50.374000000000002"/>
    <n v="61.521999999999998"/>
    <n v="0"/>
    <n v="744"/>
    <n v="0"/>
    <m/>
    <m/>
    <x v="0"/>
    <s v="EANDES1139028CH2 G2HI"/>
    <s v="ELECTROANDES-Empresa de Electricidad de los Andes S.A."/>
    <x v="72"/>
    <x v="72"/>
    <s v="CH Pariac"/>
    <x v="246"/>
    <s v="HI"/>
    <x v="5"/>
    <x v="335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61.521999999999998"/>
    <n v="6.1522E-2"/>
    <m/>
    <n v="2.9583333333333333E-2"/>
    <n v="2.8833333333333332E-2"/>
    <n v="0"/>
    <n v="7.1054273576010019E-15"/>
    <n v="89"/>
    <s v="BASE DE DATOS"/>
    <m/>
  </r>
  <r>
    <s v="24"/>
    <x v="7"/>
    <s v="EANDES"/>
    <s v="1139028"/>
    <s v="1139028"/>
    <x v="5"/>
    <s v="CH3 N"/>
    <s v="S"/>
    <n v="0.872"/>
    <n v="0.79600000000000004"/>
    <n v="36.027000000000001"/>
    <n v="163.53299999999999"/>
    <n v="199.56"/>
    <n v="0"/>
    <n v="744"/>
    <n v="0"/>
    <m/>
    <m/>
    <x v="0"/>
    <s v="EANDES1139028CH3 NHI"/>
    <s v="ELECTROANDES-Empresa de Electricidad de los Andes S.A."/>
    <x v="72"/>
    <x v="72"/>
    <s v="CH Pariac"/>
    <x v="246"/>
    <s v="HI"/>
    <x v="5"/>
    <x v="336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99.56"/>
    <n v="0.19956000000000002"/>
    <m/>
    <n v="7.2666666666666671E-2"/>
    <n v="6.6333333333333341E-2"/>
    <n v="0"/>
    <n v="0"/>
    <n v="89"/>
    <s v="BASE DE DATOS"/>
    <m/>
  </r>
  <r>
    <s v="24"/>
    <x v="7"/>
    <s v="EANDES"/>
    <s v="1139028"/>
    <s v="1139028"/>
    <x v="5"/>
    <s v="CH3 N G2"/>
    <s v="S"/>
    <n v="0.4"/>
    <n v="0.4"/>
    <n v="11.962"/>
    <n v="64.703999999999994"/>
    <n v="76.665999999999997"/>
    <n v="0"/>
    <n v="744"/>
    <n v="0"/>
    <m/>
    <m/>
    <x v="0"/>
    <s v="EANDES1139028CH3 N G2HI"/>
    <s v="ELECTROANDES-Empresa de Electricidad de los Andes S.A."/>
    <x v="72"/>
    <x v="72"/>
    <s v="CH Pariac"/>
    <x v="246"/>
    <s v="HI"/>
    <x v="5"/>
    <x v="337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76.665999999999997"/>
    <n v="7.6665999999999998E-2"/>
    <m/>
    <n v="3.3333333333333333E-2"/>
    <n v="3.3333333333333333E-2"/>
    <n v="0"/>
    <n v="0"/>
    <n v="89"/>
    <s v="BASE DE DATOS"/>
    <m/>
  </r>
  <r>
    <s v="24"/>
    <x v="7"/>
    <s v="EANDES"/>
    <s v="1139028"/>
    <s v="1139028"/>
    <x v="5"/>
    <s v="CH4 G-1"/>
    <s v="S"/>
    <n v="1.5"/>
    <n v="1.464"/>
    <n v="63.918999999999997"/>
    <n v="303.82900000000001"/>
    <n v="367.74799999999999"/>
    <n v="0"/>
    <n v="744"/>
    <n v="0"/>
    <m/>
    <m/>
    <x v="0"/>
    <s v="EANDES1139028CH4 G-1HI"/>
    <s v="ELECTROANDES-Empresa de Electricidad de los Andes S.A."/>
    <x v="72"/>
    <x v="72"/>
    <s v="CH Pariac"/>
    <x v="246"/>
    <s v="HI"/>
    <x v="5"/>
    <x v="338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367.74799999999999"/>
    <n v="0.36774799999999996"/>
    <m/>
    <n v="0.125"/>
    <n v="0.122"/>
    <n v="0"/>
    <n v="0"/>
    <n v="89"/>
    <s v="BASE DE DATOS"/>
    <m/>
  </r>
  <r>
    <s v="24"/>
    <x v="7"/>
    <s v="EANDES"/>
    <s v="1139028"/>
    <s v="1139028"/>
    <x v="5"/>
    <s v="CH4 G-2"/>
    <s v="S"/>
    <n v="1.5"/>
    <n v="1.492"/>
    <n v="87.147000000000006"/>
    <n v="439.40499999999997"/>
    <n v="526.55200000000002"/>
    <n v="0"/>
    <n v="744"/>
    <n v="0"/>
    <m/>
    <m/>
    <x v="0"/>
    <s v="EANDES1139028CH4 G-2HI"/>
    <s v="ELECTROANDES-Empresa de Electricidad de los Andes S.A."/>
    <x v="72"/>
    <x v="72"/>
    <s v="CH Pariac"/>
    <x v="246"/>
    <s v="HI"/>
    <x v="5"/>
    <x v="339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526.55200000000002"/>
    <n v="0.52655200000000002"/>
    <m/>
    <n v="0.125"/>
    <n v="0.12433333333333334"/>
    <n v="0"/>
    <n v="0"/>
    <n v="89"/>
    <s v="BASE DE DATOS"/>
    <m/>
  </r>
  <r>
    <s v="24"/>
    <x v="7"/>
    <s v="ATRIAE"/>
    <s v="00012009"/>
    <s v="00012009"/>
    <x v="5"/>
    <s v="G1"/>
    <s v="S"/>
    <n v="1.8"/>
    <n v="1.79"/>
    <n v="16.558"/>
    <n v="87.376000000000005"/>
    <n v="103.935"/>
    <n v="0"/>
    <n v="203"/>
    <n v="0"/>
    <m/>
    <m/>
    <x v="0"/>
    <s v="ATRIAE00012009G1HI"/>
    <s v="Atria Energía S.A.C."/>
    <x v="73"/>
    <x v="73"/>
    <s v="C.H. Purmacana"/>
    <x v="247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2"/>
    <x v="0"/>
    <s v="MWh"/>
    <n v="103.935"/>
    <n v="0.103935"/>
    <m/>
    <n v="0.15"/>
    <n v="0.14916666666666667"/>
    <n v="0"/>
    <n v="-1.0000000000047748E-3"/>
    <n v="7"/>
    <s v="BASE DE DATOS"/>
    <m/>
  </r>
  <r>
    <s v="24"/>
    <x v="6"/>
    <s v="CHINAN"/>
    <s v="11068096"/>
    <s v="11068096"/>
    <x v="5"/>
    <s v="GR-1"/>
    <s v="S"/>
    <n v="42.3"/>
    <n v="43.113999999999997"/>
    <n v="1879.636"/>
    <n v="6870.45"/>
    <n v="8750.0859999999993"/>
    <n v="0"/>
    <n v="744"/>
    <n v="0"/>
    <m/>
    <m/>
    <x v="0"/>
    <s v="CHINAN11068096GR-1HI"/>
    <s v="Chinango S.A.C"/>
    <x v="51"/>
    <x v="51"/>
    <s v="C. H. Yanango"/>
    <x v="203"/>
    <s v="HI"/>
    <x v="5"/>
    <x v="307"/>
    <x v="2"/>
    <s v="Instalado"/>
    <s v="Operativo"/>
    <s v="Generadora"/>
    <x v="0"/>
    <x v="0"/>
    <x v="0"/>
    <x v="0"/>
    <s v="Privado"/>
    <s v="JUNIN"/>
    <s v="JUNIN"/>
    <s v="CHANCHAMAYO"/>
    <s v="SAN RAMÓN"/>
    <n v="0"/>
    <x v="8"/>
    <n v="0"/>
    <x v="0"/>
    <x v="0"/>
    <x v="0"/>
    <s v="MWh"/>
    <n v="8750.0859999999993"/>
    <n v="8.7500859999999996"/>
    <m/>
    <n v="3.5249999999999999"/>
    <n v="3.5928333333333331"/>
    <n v="0"/>
    <n v="0"/>
    <n v="12"/>
    <s v="BASE DE DATOS"/>
    <m/>
  </r>
  <r>
    <s v="24"/>
    <x v="6"/>
    <s v="CHINAN"/>
    <s v="11082197"/>
    <s v="11082197"/>
    <x v="5"/>
    <s v="GR-1"/>
    <s v="S"/>
    <n v="76.5"/>
    <n v="77.643000000000001"/>
    <n v="1753.826"/>
    <n v="2169.114"/>
    <n v="3922.94"/>
    <n v="12.25"/>
    <n v="63.48"/>
    <n v="12.25"/>
    <m/>
    <m/>
    <x v="0"/>
    <s v="CHINAN11082197GR-1HI"/>
    <s v="Chinango S.A.C"/>
    <x v="51"/>
    <x v="51"/>
    <s v="C. H. Chimay"/>
    <x v="204"/>
    <s v="HI"/>
    <x v="5"/>
    <x v="307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3922.94"/>
    <n v="3.9229400000000001"/>
    <m/>
    <n v="6.375"/>
    <n v="6.4702500000000001"/>
    <n v="0"/>
    <n v="0"/>
    <n v="12"/>
    <s v="BASE DE DATOS"/>
    <m/>
  </r>
  <r>
    <s v="24"/>
    <x v="6"/>
    <s v="CHINAN"/>
    <s v="11082197"/>
    <s v="11082197"/>
    <x v="5"/>
    <s v="GR-2"/>
    <s v="S"/>
    <n v="76.5"/>
    <n v="74.698999999999998"/>
    <n v="9432.268"/>
    <n v="11541.642"/>
    <n v="20973.91"/>
    <n v="16"/>
    <n v="359.48"/>
    <n v="5.95"/>
    <m/>
    <m/>
    <x v="0"/>
    <s v="CHINAN11082197GR-2HI"/>
    <s v="Chinango S.A.C"/>
    <x v="51"/>
    <x v="51"/>
    <s v="C. H. Chimay"/>
    <x v="204"/>
    <s v="HI"/>
    <x v="5"/>
    <x v="308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20973.91"/>
    <n v="20.97391"/>
    <m/>
    <n v="6.375"/>
    <n v="6.2249166666666662"/>
    <n v="0"/>
    <n v="0"/>
    <n v="12"/>
    <s v="BASE DE DATOS"/>
    <m/>
  </r>
  <r>
    <s v="24"/>
    <x v="0"/>
    <s v="COLSOL"/>
    <s v="1769267"/>
    <s v="1769267"/>
    <x v="5"/>
    <s v="Circuito 1"/>
    <s v="S"/>
    <n v="1.2"/>
    <n v="1.2E-2"/>
    <n v="0.41399999999999998"/>
    <n v="198.42"/>
    <n v="198.834"/>
    <n v="0"/>
    <n v="720"/>
    <n v="0"/>
    <m/>
    <m/>
    <x v="0"/>
    <s v="COLSOL1769267Circuito 1HI"/>
    <s v="Colca Solar S.A.C."/>
    <x v="82"/>
    <x v="82"/>
    <s v="C.S.F. Yarucaya"/>
    <x v="284"/>
    <s v="FV"/>
    <x v="6"/>
    <x v="311"/>
    <x v="3"/>
    <s v="Instalado"/>
    <s v="Operativo"/>
    <s v="Generadora"/>
    <x v="0"/>
    <x v="0"/>
    <x v="0"/>
    <x v="0"/>
    <s v="Privado"/>
    <s v="LIMA"/>
    <s v="LIMA"/>
    <s v="HUAURA"/>
    <s v="SAYAN"/>
    <n v="0"/>
    <x v="9"/>
    <n v="0"/>
    <x v="1"/>
    <x v="6"/>
    <x v="0"/>
    <s v="MWh"/>
    <n v="198.834"/>
    <n v="0.19883400000000001"/>
    <m/>
    <n v="9.9999999999999992E-2"/>
    <n v="1E-3"/>
    <n v="0"/>
    <n v="-2.8421709430404007E-14"/>
    <n v="15"/>
    <s v="BASE DE DATOS"/>
    <m/>
  </r>
  <r>
    <s v="24"/>
    <x v="1"/>
    <s v="COLSOL"/>
    <s v="1769267"/>
    <s v="1769267"/>
    <x v="5"/>
    <s v="Circuito 1"/>
    <s v="S"/>
    <n v="1.2"/>
    <n v="1.2E-2"/>
    <n v="0.38200000000000001"/>
    <n v="174.75200000000001"/>
    <n v="175.13399999999999"/>
    <n v="0"/>
    <n v="720"/>
    <n v="0"/>
    <m/>
    <m/>
    <x v="0"/>
    <s v="COLSOL1769267Circuito 1HI"/>
    <s v="Colca Solar S.A.C."/>
    <x v="82"/>
    <x v="82"/>
    <s v="C.S.F. Yarucaya"/>
    <x v="284"/>
    <s v="FV"/>
    <x v="6"/>
    <x v="311"/>
    <x v="3"/>
    <s v="Instalado"/>
    <s v="Operativo"/>
    <s v="Generadora"/>
    <x v="0"/>
    <x v="0"/>
    <x v="0"/>
    <x v="0"/>
    <s v="Privado"/>
    <s v="LIMA"/>
    <s v="LIMA"/>
    <s v="HUAURA"/>
    <s v="SAYAN"/>
    <n v="0"/>
    <x v="9"/>
    <n v="0"/>
    <x v="1"/>
    <x v="6"/>
    <x v="0"/>
    <s v="MWh"/>
    <n v="175.13399999999999"/>
    <n v="0.17513399999999998"/>
    <m/>
    <n v="9.9999999999999992E-2"/>
    <n v="1E-3"/>
    <n v="0"/>
    <n v="2.8421709430404007E-14"/>
    <n v="15"/>
    <s v="BASE DE DATOS"/>
    <m/>
  </r>
  <r>
    <s v="24"/>
    <x v="0"/>
    <s v="HUAPOW"/>
    <s v="18340013"/>
    <s v="18340013"/>
    <x v="5"/>
    <s v="UG1"/>
    <s v="S"/>
    <n v="9.6"/>
    <n v="9.23"/>
    <n v="759.97299999999996"/>
    <n v="3810.2429999999999"/>
    <n v="4570.2160000000003"/>
    <n v="0"/>
    <n v="720"/>
    <n v="0"/>
    <m/>
    <m/>
    <x v="0"/>
    <s v="HUAPOW18340013UG1HI"/>
    <s v="Huaura Power Group S.A."/>
    <x v="83"/>
    <x v="83"/>
    <s v="C.H. Yarucaya"/>
    <x v="285"/>
    <s v="HI"/>
    <x v="5"/>
    <x v="364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4570.2160000000003"/>
    <n v="4.5702160000000003"/>
    <m/>
    <n v="0.79999999999999993"/>
    <n v="0.76916666666666667"/>
    <n v="0"/>
    <n v="0"/>
    <n v="62"/>
    <s v="BASE DE DATOS"/>
    <m/>
  </r>
  <r>
    <s v="24"/>
    <x v="0"/>
    <s v="HUAPOW"/>
    <s v="18340013"/>
    <s v="18340013"/>
    <x v="5"/>
    <s v="UG2"/>
    <s v="S"/>
    <n v="9.6"/>
    <n v="9.1999999999999993"/>
    <n v="937.98900000000003"/>
    <n v="4240.7860000000001"/>
    <n v="5178.7749999999996"/>
    <n v="0"/>
    <n v="720"/>
    <n v="0"/>
    <m/>
    <m/>
    <x v="0"/>
    <s v="HUAPOW18340013UG2HI"/>
    <s v="Huaura Power Group S.A."/>
    <x v="83"/>
    <x v="83"/>
    <s v="C.H. Yarucaya"/>
    <x v="285"/>
    <s v="HI"/>
    <x v="5"/>
    <x v="365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5178.7749999999996"/>
    <n v="5.1787749999999999"/>
    <m/>
    <n v="0.79999999999999993"/>
    <n v="0.76666666666666661"/>
    <n v="0"/>
    <n v="0"/>
    <n v="62"/>
    <s v="BASE DE DATOS"/>
    <m/>
  </r>
  <r>
    <s v="24"/>
    <x v="1"/>
    <s v="HUAPOW"/>
    <s v="18340013"/>
    <s v="18340013"/>
    <x v="5"/>
    <s v="UG1"/>
    <s v="S"/>
    <n v="9.6"/>
    <n v="9.23"/>
    <n v="1023.341"/>
    <n v="4779.8689999999997"/>
    <n v="5803.21"/>
    <n v="0"/>
    <n v="720"/>
    <n v="0"/>
    <m/>
    <m/>
    <x v="0"/>
    <s v="HUAPOW18340013UG1HI"/>
    <s v="Huaura Power Group S.A."/>
    <x v="83"/>
    <x v="83"/>
    <s v="C.H. Yarucaya"/>
    <x v="285"/>
    <s v="HI"/>
    <x v="5"/>
    <x v="364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5803.21"/>
    <n v="5.80321"/>
    <m/>
    <n v="0.79999999999999993"/>
    <n v="0.76916666666666667"/>
    <n v="0"/>
    <n v="0"/>
    <n v="62"/>
    <s v="BASE DE DATOS"/>
    <m/>
  </r>
  <r>
    <s v="24"/>
    <x v="1"/>
    <s v="HUAPOW"/>
    <s v="18340013"/>
    <s v="18340013"/>
    <x v="5"/>
    <s v="UG2"/>
    <s v="S"/>
    <n v="9.6"/>
    <n v="9.1999999999999993"/>
    <n v="1130.203"/>
    <n v="5072.3280000000004"/>
    <n v="6202.5309999999999"/>
    <n v="0"/>
    <n v="720"/>
    <n v="0"/>
    <m/>
    <m/>
    <x v="0"/>
    <s v="HUAPOW18340013UG2HI"/>
    <s v="Huaura Power Group S.A."/>
    <x v="83"/>
    <x v="83"/>
    <s v="C.H. Yarucaya"/>
    <x v="285"/>
    <s v="HI"/>
    <x v="5"/>
    <x v="365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6202.5309999999999"/>
    <n v="6.2025309999999996"/>
    <m/>
    <n v="0.79999999999999993"/>
    <n v="0.76666666666666661"/>
    <n v="0"/>
    <n v="9.0949470177292824E-13"/>
    <n v="62"/>
    <s v="BASE DE DATOS"/>
    <m/>
  </r>
  <r>
    <s v="24"/>
    <x v="2"/>
    <s v="EEAGUA"/>
    <s v="18319612"/>
    <s v="18319612"/>
    <x v="5"/>
    <s v="G1"/>
    <s v="S"/>
    <n v="9.9499999999999993"/>
    <n v="9.9499999999999993"/>
    <n v="1548.1389999999999"/>
    <n v="5749.7479999999996"/>
    <n v="7297.8869999999997"/>
    <n v="0"/>
    <n v="740.39"/>
    <n v="0"/>
    <m/>
    <m/>
    <x v="0"/>
    <s v="EEAGUA18319612G1HI"/>
    <s v="Empresa El‚ctrica Agua Azul S.A."/>
    <x v="49"/>
    <x v="49"/>
    <s v="C.H. Potrero"/>
    <x v="187"/>
    <s v="HI"/>
    <x v="5"/>
    <x v="36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7297.8869999999997"/>
    <n v="7.2978869999999993"/>
    <m/>
    <n v="0.82916666666666661"/>
    <n v="0.82916666666666661"/>
    <n v="0"/>
    <n v="0"/>
    <n v="43"/>
    <s v="BASE DE DATOS"/>
    <m/>
  </r>
  <r>
    <s v="24"/>
    <x v="2"/>
    <s v="EEAGUA"/>
    <s v="18319612"/>
    <s v="18319612"/>
    <x v="5"/>
    <s v="G2"/>
    <s v="S"/>
    <n v="9.9499999999999993"/>
    <n v="9.9499999999999993"/>
    <n v="1606.1410000000001"/>
    <n v="5738.0789999999997"/>
    <n v="7344.22"/>
    <n v="0"/>
    <n v="740.32"/>
    <n v="0"/>
    <m/>
    <m/>
    <x v="0"/>
    <s v="EEAGUA18319612G2HI"/>
    <s v="Empresa El‚ctrica Agua Azul S.A."/>
    <x v="49"/>
    <x v="49"/>
    <s v="C.H. Potrero"/>
    <x v="187"/>
    <s v="HI"/>
    <x v="5"/>
    <x v="37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7344.22"/>
    <n v="7.34422"/>
    <m/>
    <n v="0.82916666666666661"/>
    <n v="0.82916666666666661"/>
    <n v="0"/>
    <n v="-9.0949470177292824E-13"/>
    <n v="43"/>
    <s v="BASE DE DATOS"/>
    <m/>
  </r>
  <r>
    <s v="24"/>
    <x v="5"/>
    <s v="EEAGUA"/>
    <s v="18319612"/>
    <s v="18319612"/>
    <x v="5"/>
    <s v="G1"/>
    <s v="S"/>
    <n v="9.9499999999999993"/>
    <n v="9.9499999999999993"/>
    <n v="142.02799999999999"/>
    <n v="822.95"/>
    <n v="964.97799999999995"/>
    <n v="0"/>
    <n v="167.3"/>
    <n v="552.70000000000005"/>
    <m/>
    <m/>
    <x v="0"/>
    <s v="EEAGUA18319612G1HI"/>
    <s v="Empresa El‚ctrica Agua Azul S.A."/>
    <x v="49"/>
    <x v="49"/>
    <s v="C.H. Potrero"/>
    <x v="187"/>
    <s v="HI"/>
    <x v="5"/>
    <x v="36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964.97799999999995"/>
    <n v="0.964978"/>
    <m/>
    <n v="0.82916666666666661"/>
    <n v="0.82916666666666661"/>
    <n v="0"/>
    <n v="1.1368683772161603E-13"/>
    <n v="43"/>
    <s v="BASE DE DATOS"/>
    <m/>
  </r>
  <r>
    <s v="24"/>
    <x v="5"/>
    <s v="EEAGUA"/>
    <s v="18319612"/>
    <s v="18319612"/>
    <x v="5"/>
    <s v="G2"/>
    <s v="S"/>
    <n v="9.9499999999999993"/>
    <n v="9.9499999999999993"/>
    <n v="885.84500000000003"/>
    <n v="3442.038"/>
    <n v="4327.8829999999998"/>
    <n v="0"/>
    <n v="575.29"/>
    <n v="144.71"/>
    <m/>
    <m/>
    <x v="0"/>
    <s v="EEAGUA18319612G2HI"/>
    <s v="Empresa El‚ctrica Agua Azul S.A."/>
    <x v="49"/>
    <x v="49"/>
    <s v="C.H. Potrero"/>
    <x v="187"/>
    <s v="HI"/>
    <x v="5"/>
    <x v="37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4327.8829999999998"/>
    <n v="4.3278829999999999"/>
    <m/>
    <n v="0.82916666666666661"/>
    <n v="0.82916666666666661"/>
    <n v="0"/>
    <n v="0"/>
    <n v="43"/>
    <s v="BASE DE DATOS"/>
    <m/>
  </r>
  <r>
    <s v="24"/>
    <x v="6"/>
    <s v="EEAGUA"/>
    <s v="18319612"/>
    <s v="18319612"/>
    <x v="5"/>
    <s v="G1"/>
    <s v="S"/>
    <n v="9.9499999999999993"/>
    <n v="9.9499999999999993"/>
    <n v="0"/>
    <n v="0"/>
    <n v="0"/>
    <n v="92.52"/>
    <n v="0"/>
    <n v="651.48"/>
    <m/>
    <m/>
    <x v="0"/>
    <s v="EEAGUA18319612G1HI"/>
    <s v="Empresa El‚ctrica Agua Azul S.A."/>
    <x v="49"/>
    <x v="49"/>
    <s v="C.H. Potrero"/>
    <x v="187"/>
    <s v="HI"/>
    <x v="5"/>
    <x v="36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0"/>
    <n v="0"/>
    <m/>
    <n v="0.82916666666666661"/>
    <n v="0.82916666666666661"/>
    <n v="0"/>
    <n v="0"/>
    <n v="43"/>
    <s v="BASE DE DATOS"/>
    <m/>
  </r>
  <r>
    <s v="24"/>
    <x v="6"/>
    <s v="EEAGUA"/>
    <s v="18319612"/>
    <s v="18319612"/>
    <x v="5"/>
    <s v="G2"/>
    <s v="S"/>
    <n v="9.9499999999999993"/>
    <n v="9.9499999999999993"/>
    <n v="387.09399999999999"/>
    <n v="573.32899999999995"/>
    <n v="960.423"/>
    <n v="92.52"/>
    <n v="302.35000000000002"/>
    <n v="349.13"/>
    <m/>
    <m/>
    <x v="0"/>
    <s v="EEAGUA18319612G2HI"/>
    <s v="Empresa El‚ctrica Agua Azul S.A."/>
    <x v="49"/>
    <x v="49"/>
    <s v="C.H. Potrero"/>
    <x v="187"/>
    <s v="HI"/>
    <x v="5"/>
    <x v="37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960.423"/>
    <n v="0.96042300000000003"/>
    <m/>
    <n v="0.82916666666666661"/>
    <n v="0.82916666666666661"/>
    <n v="0"/>
    <n v="0"/>
    <n v="43"/>
    <s v="BASE DE DATOS"/>
    <m/>
  </r>
  <r>
    <s v="24"/>
    <x v="3"/>
    <s v="EEAGUA"/>
    <s v="18319612"/>
    <s v="18319612"/>
    <x v="5"/>
    <s v="G1"/>
    <s v="S"/>
    <n v="9.9499999999999993"/>
    <n v="9.9499999999999993"/>
    <n v="1501.7460000000001"/>
    <n v="5515.7340000000004"/>
    <n v="7017.48"/>
    <n v="0"/>
    <n v="706.59"/>
    <n v="13.41"/>
    <m/>
    <m/>
    <x v="0"/>
    <s v="EEAGUA18319612G1HI"/>
    <s v="Empresa El‚ctrica Agua Azul S.A."/>
    <x v="49"/>
    <x v="49"/>
    <s v="C.H. Potrero"/>
    <x v="187"/>
    <s v="HI"/>
    <x v="5"/>
    <x v="36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7017.48"/>
    <n v="7.0174799999999999"/>
    <m/>
    <n v="0.82916666666666661"/>
    <n v="0.82916666666666661"/>
    <n v="0"/>
    <n v="9.0949470177292824E-13"/>
    <n v="43"/>
    <s v="BASE DE DATOS"/>
    <m/>
  </r>
  <r>
    <s v="24"/>
    <x v="3"/>
    <s v="EEAGUA"/>
    <s v="18319612"/>
    <s v="18319612"/>
    <x v="5"/>
    <s v="G2"/>
    <s v="S"/>
    <n v="9.9499999999999993"/>
    <n v="9.9499999999999993"/>
    <n v="1548.99"/>
    <n v="5427.65"/>
    <n v="6976.64"/>
    <n v="0"/>
    <n v="698.3"/>
    <n v="21.7"/>
    <m/>
    <m/>
    <x v="0"/>
    <s v="EEAGUA18319612G2HI"/>
    <s v="Empresa El‚ctrica Agua Azul S.A."/>
    <x v="49"/>
    <x v="49"/>
    <s v="C.H. Potrero"/>
    <x v="187"/>
    <s v="HI"/>
    <x v="5"/>
    <x v="37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6976.64"/>
    <n v="6.9766400000000006"/>
    <m/>
    <n v="0.82916666666666661"/>
    <n v="0.82916666666666661"/>
    <n v="0"/>
    <n v="-9.0949470177292824E-13"/>
    <n v="43"/>
    <s v="BASE DE DATOS"/>
    <m/>
  </r>
  <r>
    <s v="24"/>
    <x v="4"/>
    <s v="EEAGUA"/>
    <s v="18319612"/>
    <s v="18319612"/>
    <x v="5"/>
    <s v="G1"/>
    <s v="S"/>
    <n v="9.9499999999999993"/>
    <n v="9.9499999999999993"/>
    <n v="1391.777"/>
    <n v="5392.1329999999998"/>
    <n v="6783.91"/>
    <n v="0"/>
    <n v="744"/>
    <n v="0"/>
    <m/>
    <m/>
    <x v="0"/>
    <s v="EEAGUA18319612G1HI"/>
    <s v="Empresa El‚ctrica Agua Azul S.A."/>
    <x v="49"/>
    <x v="49"/>
    <s v="C.H. Potrero"/>
    <x v="187"/>
    <s v="HI"/>
    <x v="5"/>
    <x v="36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6783.91"/>
    <n v="6.7839099999999997"/>
    <m/>
    <n v="0.82916666666666661"/>
    <n v="0.82916666666666661"/>
    <n v="0"/>
    <n v="0"/>
    <n v="43"/>
    <s v="BASE DE DATOS"/>
    <m/>
  </r>
  <r>
    <s v="24"/>
    <x v="4"/>
    <s v="EEAGUA"/>
    <s v="18319612"/>
    <s v="18319612"/>
    <x v="5"/>
    <s v="G2"/>
    <s v="S"/>
    <n v="9.9499999999999993"/>
    <n v="9.9499999999999993"/>
    <n v="1464.9290000000001"/>
    <n v="5394.0069999999996"/>
    <n v="6858.9359999999997"/>
    <n v="0"/>
    <n v="743.17"/>
    <n v="0"/>
    <m/>
    <m/>
    <x v="0"/>
    <s v="EEAGUA18319612G2HI"/>
    <s v="Empresa El‚ctrica Agua Azul S.A."/>
    <x v="49"/>
    <x v="49"/>
    <s v="C.H. Potrero"/>
    <x v="187"/>
    <s v="HI"/>
    <x v="5"/>
    <x v="37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6858.9359999999997"/>
    <n v="6.8589359999999999"/>
    <m/>
    <n v="0.82916666666666661"/>
    <n v="0.82916666666666661"/>
    <n v="0"/>
    <n v="0"/>
    <n v="43"/>
    <s v="BASE DE DATOS"/>
    <m/>
  </r>
  <r>
    <s v="24"/>
    <x v="7"/>
    <s v="EEAGUA"/>
    <s v="18319612"/>
    <s v="18319612"/>
    <x v="5"/>
    <s v="G1"/>
    <s v="S"/>
    <n v="9.9499999999999993"/>
    <n v="9.9499999999999993"/>
    <n v="74.477999999999994"/>
    <n v="256.58800000000002"/>
    <n v="331.06599999999997"/>
    <n v="0"/>
    <n v="105.77"/>
    <n v="638.23"/>
    <m/>
    <m/>
    <x v="0"/>
    <s v="EEAGUA18319612G1HI"/>
    <s v="Empresa El‚ctrica Agua Azul S.A."/>
    <x v="49"/>
    <x v="49"/>
    <s v="C.H. Potrero"/>
    <x v="187"/>
    <s v="HI"/>
    <x v="5"/>
    <x v="36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331.06599999999997"/>
    <n v="0.33106599999999997"/>
    <m/>
    <n v="0.82916666666666661"/>
    <n v="0.82916666666666661"/>
    <n v="0"/>
    <n v="5.6843418860808015E-14"/>
    <n v="43"/>
    <s v="BASE DE DATOS"/>
    <m/>
  </r>
  <r>
    <s v="24"/>
    <x v="7"/>
    <s v="EEAGUA"/>
    <s v="18319612"/>
    <s v="18319612"/>
    <x v="5"/>
    <s v="G2"/>
    <s v="S"/>
    <n v="9.9499999999999993"/>
    <n v="9.9499999999999993"/>
    <n v="441.93099999999998"/>
    <n v="1634.9559999999999"/>
    <n v="2076.8870000000002"/>
    <n v="0"/>
    <n v="520.52"/>
    <n v="223.48"/>
    <m/>
    <m/>
    <x v="0"/>
    <s v="EEAGUA18319612G2HI"/>
    <s v="Empresa El‚ctrica Agua Azul S.A."/>
    <x v="49"/>
    <x v="49"/>
    <s v="C.H. Potrero"/>
    <x v="187"/>
    <s v="HI"/>
    <x v="5"/>
    <x v="37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2076.8870000000002"/>
    <n v="2.0768870000000001"/>
    <m/>
    <n v="0.82916666666666661"/>
    <n v="0.82916666666666661"/>
    <n v="0"/>
    <n v="-4.5474735088646412E-13"/>
    <n v="43"/>
    <s v="BASE DE DATOS"/>
    <m/>
  </r>
  <r>
    <s v="24"/>
    <x v="0"/>
    <s v="HIMARA"/>
    <s v="11116301"/>
    <s v="11116301"/>
    <x v="5"/>
    <s v="Francis 1"/>
    <s v="S"/>
    <n v="6.62"/>
    <n v="6.62"/>
    <n v="822.11500000000001"/>
    <n v="3919.0520000000001"/>
    <n v="4741.1670000000004"/>
    <n v="1.73"/>
    <n v="720.4"/>
    <n v="21.87"/>
    <m/>
    <m/>
    <x v="0"/>
    <s v="HIMARA11116301Francis 1HI"/>
    <s v="Hidroel‚ctrica Mara¤on S.R.L."/>
    <x v="84"/>
    <x v="84"/>
    <s v="C. H. Hidromarañón"/>
    <x v="286"/>
    <s v="HI"/>
    <x v="5"/>
    <x v="36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741.1670000000004"/>
    <n v="4.7411670000000008"/>
    <m/>
    <n v="0.55166666666666664"/>
    <n v="0.55166666666666664"/>
    <n v="0"/>
    <n v="0"/>
    <n v="9"/>
    <s v="BASE DE DATOS"/>
    <m/>
  </r>
  <r>
    <s v="24"/>
    <x v="0"/>
    <s v="HIMARA"/>
    <s v="11116301"/>
    <s v="11116301"/>
    <x v="5"/>
    <s v="Francis 2"/>
    <s v="S"/>
    <n v="6.62"/>
    <n v="6.62"/>
    <n v="816.84299999999996"/>
    <n v="3879.5320000000002"/>
    <n v="4696.375"/>
    <n v="1.58"/>
    <n v="720.44"/>
    <n v="21.98"/>
    <m/>
    <m/>
    <x v="0"/>
    <s v="HIMARA11116301Francis 2HI"/>
    <s v="Hidroel‚ctrica Mara¤on S.R.L."/>
    <x v="84"/>
    <x v="84"/>
    <s v="C. H. Hidromarañón"/>
    <x v="286"/>
    <s v="HI"/>
    <x v="5"/>
    <x v="367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696.375"/>
    <n v="4.6963749999999997"/>
    <m/>
    <n v="0.55166666666666664"/>
    <n v="0.55166666666666664"/>
    <n v="0"/>
    <n v="0"/>
    <n v="9"/>
    <s v="BASE DE DATOS"/>
    <m/>
  </r>
  <r>
    <s v="24"/>
    <x v="0"/>
    <s v="HIMARA"/>
    <s v="11116301"/>
    <s v="11116301"/>
    <x v="5"/>
    <s v="Francis 3"/>
    <s v="S"/>
    <n v="6.62"/>
    <n v="6.62"/>
    <n v="817.85500000000002"/>
    <n v="3881.739"/>
    <n v="4699.5940000000001"/>
    <n v="1.37"/>
    <n v="720.53"/>
    <n v="22.1"/>
    <m/>
    <m/>
    <x v="0"/>
    <s v="HIMARA11116301Francis 3HI"/>
    <s v="Hidroel‚ctrica Mara¤on S.R.L."/>
    <x v="84"/>
    <x v="84"/>
    <s v="C. H. Hidromarañón"/>
    <x v="286"/>
    <s v="HI"/>
    <x v="5"/>
    <x v="27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699.5940000000001"/>
    <n v="4.6995940000000003"/>
    <m/>
    <n v="0.55166666666666664"/>
    <n v="0.55166666666666664"/>
    <n v="0"/>
    <n v="0"/>
    <n v="9"/>
    <s v="BASE DE DATOS"/>
    <m/>
  </r>
  <r>
    <s v="24"/>
    <x v="1"/>
    <s v="HIMARA"/>
    <s v="11116301"/>
    <s v="11116301"/>
    <x v="5"/>
    <s v="Francis 1"/>
    <s v="S"/>
    <n v="6.62"/>
    <n v="6.62"/>
    <n v="789.77499999999998"/>
    <n v="3716.9490000000001"/>
    <n v="4506.7240000000002"/>
    <n v="0"/>
    <n v="683.8"/>
    <n v="12.2"/>
    <m/>
    <m/>
    <x v="0"/>
    <s v="HIMARA11116301Francis 1HI"/>
    <s v="Hidroel‚ctrica Mara¤on S.R.L."/>
    <x v="84"/>
    <x v="84"/>
    <s v="C. H. Hidromarañón"/>
    <x v="286"/>
    <s v="HI"/>
    <x v="5"/>
    <x v="36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506.7240000000002"/>
    <n v="4.5067240000000002"/>
    <m/>
    <n v="0.55166666666666664"/>
    <n v="0.55166666666666664"/>
    <n v="0"/>
    <n v="0"/>
    <n v="9"/>
    <s v="BASE DE DATOS"/>
    <m/>
  </r>
  <r>
    <s v="24"/>
    <x v="1"/>
    <s v="HIMARA"/>
    <s v="11116301"/>
    <s v="11116301"/>
    <x v="5"/>
    <s v="Francis 2"/>
    <s v="S"/>
    <n v="6.62"/>
    <n v="6.62"/>
    <n v="782.03899999999999"/>
    <n v="3646.7669999999998"/>
    <n v="4428.8059999999996"/>
    <n v="1.45"/>
    <n v="680.98"/>
    <n v="13.57"/>
    <m/>
    <m/>
    <x v="0"/>
    <s v="HIMARA11116301Francis 2HI"/>
    <s v="Hidroel‚ctrica Mara¤on S.R.L."/>
    <x v="84"/>
    <x v="84"/>
    <s v="C. H. Hidromarañón"/>
    <x v="286"/>
    <s v="HI"/>
    <x v="5"/>
    <x v="367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428.8059999999996"/>
    <n v="4.4288059999999998"/>
    <m/>
    <n v="0.55166666666666664"/>
    <n v="0.55166666666666664"/>
    <n v="0"/>
    <n v="0"/>
    <n v="9"/>
    <s v="BASE DE DATOS"/>
    <m/>
  </r>
  <r>
    <s v="24"/>
    <x v="1"/>
    <s v="HIMARA"/>
    <s v="11116301"/>
    <s v="11116301"/>
    <x v="5"/>
    <s v="Francis 3"/>
    <s v="S"/>
    <n v="6.62"/>
    <n v="6.62"/>
    <n v="777.64700000000005"/>
    <n v="3640.9650000000001"/>
    <n v="4418.6120000000001"/>
    <n v="0"/>
    <n v="683.52"/>
    <n v="12.48"/>
    <m/>
    <m/>
    <x v="0"/>
    <s v="HIMARA11116301Francis 3HI"/>
    <s v="Hidroel‚ctrica Mara¤on S.R.L."/>
    <x v="84"/>
    <x v="84"/>
    <s v="C. H. Hidromarañón"/>
    <x v="286"/>
    <s v="HI"/>
    <x v="5"/>
    <x v="27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418.6120000000001"/>
    <n v="4.4186120000000004"/>
    <m/>
    <n v="0.55166666666666664"/>
    <n v="0.55166666666666664"/>
    <n v="0"/>
    <n v="0"/>
    <n v="9"/>
    <s v="BASE DE DATOS"/>
    <m/>
  </r>
  <r>
    <s v="24"/>
    <x v="2"/>
    <s v="HIMARA"/>
    <s v="11116301"/>
    <s v="11116301"/>
    <x v="5"/>
    <s v="Francis 1"/>
    <s v="S"/>
    <n v="6.62"/>
    <n v="6.62"/>
    <n v="744.101"/>
    <n v="3607.9650000000001"/>
    <n v="4352.0659999999998"/>
    <n v="14.82"/>
    <n v="694.48"/>
    <n v="34.700000000000003"/>
    <m/>
    <m/>
    <x v="0"/>
    <s v="HIMARA11116301Francis 1HI"/>
    <s v="Hidroel‚ctrica Mara¤on S.R.L."/>
    <x v="84"/>
    <x v="84"/>
    <s v="C. H. Hidromarañón"/>
    <x v="286"/>
    <s v="HI"/>
    <x v="5"/>
    <x v="36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352.0659999999998"/>
    <n v="4.3520659999999998"/>
    <m/>
    <n v="0.55166666666666664"/>
    <n v="0.55166666666666664"/>
    <n v="0"/>
    <n v="0"/>
    <n v="9"/>
    <s v="BASE DE DATOS"/>
    <m/>
  </r>
  <r>
    <s v="24"/>
    <x v="2"/>
    <s v="HIMARA"/>
    <s v="11116301"/>
    <s v="11116301"/>
    <x v="5"/>
    <s v="Francis 2"/>
    <s v="S"/>
    <n v="6.62"/>
    <n v="6.62"/>
    <n v="766.29300000000001"/>
    <n v="3675.732"/>
    <n v="4442.0249999999996"/>
    <n v="15.3"/>
    <n v="690.27"/>
    <n v="38.43"/>
    <m/>
    <m/>
    <x v="0"/>
    <s v="HIMARA11116301Francis 2HI"/>
    <s v="Hidroel‚ctrica Mara¤on S.R.L."/>
    <x v="84"/>
    <x v="84"/>
    <s v="C. H. Hidromarañón"/>
    <x v="286"/>
    <s v="HI"/>
    <x v="5"/>
    <x v="367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442.0249999999996"/>
    <n v="4.4420249999999992"/>
    <m/>
    <n v="0.55166666666666664"/>
    <n v="0.55166666666666664"/>
    <n v="0"/>
    <n v="0"/>
    <n v="9"/>
    <s v="BASE DE DATOS"/>
    <m/>
  </r>
  <r>
    <s v="24"/>
    <x v="2"/>
    <s v="HIMARA"/>
    <s v="11116301"/>
    <s v="11116301"/>
    <x v="5"/>
    <s v="Francis 3"/>
    <s v="S"/>
    <n v="6.62"/>
    <n v="6.62"/>
    <n v="765.46"/>
    <n v="3764.94"/>
    <n v="4530.3999999999996"/>
    <n v="5.3"/>
    <n v="703.73"/>
    <n v="34.97"/>
    <m/>
    <m/>
    <x v="0"/>
    <s v="HIMARA11116301Francis 3HI"/>
    <s v="Hidroel‚ctrica Mara¤on S.R.L."/>
    <x v="84"/>
    <x v="84"/>
    <s v="C. H. Hidromarañón"/>
    <x v="286"/>
    <s v="HI"/>
    <x v="5"/>
    <x v="27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530.3999999999996"/>
    <n v="4.5303999999999993"/>
    <m/>
    <n v="0.55166666666666664"/>
    <n v="0.55166666666666664"/>
    <n v="0"/>
    <n v="0"/>
    <n v="9"/>
    <s v="BASE DE DATOS"/>
    <m/>
  </r>
  <r>
    <s v="24"/>
    <x v="3"/>
    <s v="HIMARA"/>
    <s v="11116301"/>
    <s v="11116301"/>
    <x v="5"/>
    <s v="Francis 1"/>
    <s v="S"/>
    <n v="6.62"/>
    <n v="6.62"/>
    <n v="835.98199999999997"/>
    <n v="3635.0639999999999"/>
    <n v="4471.0450000000001"/>
    <n v="23.97"/>
    <n v="696.03"/>
    <n v="0"/>
    <m/>
    <m/>
    <x v="0"/>
    <s v="HIMARA11116301Francis 1HI"/>
    <s v="Hidroel‚ctrica Mara¤on S.R.L."/>
    <x v="84"/>
    <x v="84"/>
    <s v="C. H. Hidromarañón"/>
    <x v="286"/>
    <s v="HI"/>
    <x v="5"/>
    <x v="36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471.0450000000001"/>
    <n v="4.4710450000000002"/>
    <m/>
    <n v="0.55166666666666664"/>
    <n v="0.55166666666666664"/>
    <n v="0"/>
    <n v="1.0000000002037268E-3"/>
    <n v="9"/>
    <s v="BASE DE DATOS"/>
    <m/>
  </r>
  <r>
    <s v="24"/>
    <x v="3"/>
    <s v="HIMARA"/>
    <s v="11116301"/>
    <s v="11116301"/>
    <x v="5"/>
    <s v="Francis 2"/>
    <s v="S"/>
    <n v="6.62"/>
    <n v="6.62"/>
    <n v="810.48199999999997"/>
    <n v="3485.5390000000002"/>
    <n v="4296.0219999999999"/>
    <n v="57.12"/>
    <n v="662.41"/>
    <n v="0.47"/>
    <m/>
    <m/>
    <x v="0"/>
    <s v="HIMARA11116301Francis 2HI"/>
    <s v="Hidroel‚ctrica Mara¤on S.R.L."/>
    <x v="84"/>
    <x v="84"/>
    <s v="C. H. Hidromarañón"/>
    <x v="286"/>
    <s v="HI"/>
    <x v="5"/>
    <x v="367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296.0219999999999"/>
    <n v="4.2960219999999998"/>
    <m/>
    <n v="0.55166666666666664"/>
    <n v="0.55166666666666664"/>
    <n v="0"/>
    <n v="-9.9999999929423211E-4"/>
    <n v="9"/>
    <s v="BASE DE DATOS"/>
    <m/>
  </r>
  <r>
    <s v="24"/>
    <x v="3"/>
    <s v="HIMARA"/>
    <s v="11116301"/>
    <s v="11116301"/>
    <x v="5"/>
    <s v="Francis 3"/>
    <s v="S"/>
    <n v="6.62"/>
    <n v="6.62"/>
    <n v="853.07600000000002"/>
    <n v="3724.6489999999999"/>
    <n v="4577.7250000000004"/>
    <n v="22.17"/>
    <n v="697.83"/>
    <n v="0"/>
    <m/>
    <m/>
    <x v="0"/>
    <s v="HIMARA11116301Francis 3HI"/>
    <s v="Hidroel‚ctrica Mara¤on S.R.L."/>
    <x v="84"/>
    <x v="84"/>
    <s v="C. H. Hidromarañón"/>
    <x v="286"/>
    <s v="HI"/>
    <x v="5"/>
    <x v="27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577.7250000000004"/>
    <n v="4.577725"/>
    <m/>
    <n v="0.55166666666666664"/>
    <n v="0.55166666666666664"/>
    <n v="0"/>
    <n v="0"/>
    <n v="9"/>
    <s v="BASE DE DATOS"/>
    <m/>
  </r>
  <r>
    <s v="24"/>
    <x v="4"/>
    <s v="HIMARA"/>
    <s v="11116301"/>
    <s v="11116301"/>
    <x v="5"/>
    <s v="Francis 1"/>
    <s v="S"/>
    <n v="6.62"/>
    <n v="6.62"/>
    <n v="857.46500000000003"/>
    <n v="4047.529"/>
    <n v="4904.9939999999997"/>
    <n v="0"/>
    <n v="744"/>
    <n v="0"/>
    <m/>
    <m/>
    <x v="0"/>
    <s v="HIMARA11116301Francis 1HI"/>
    <s v="Hidroel‚ctrica Mara¤on S.R.L."/>
    <x v="84"/>
    <x v="84"/>
    <s v="C. H. Hidromarañón"/>
    <x v="286"/>
    <s v="HI"/>
    <x v="5"/>
    <x v="36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904.9939999999997"/>
    <n v="4.9049939999999994"/>
    <m/>
    <n v="0.55166666666666664"/>
    <n v="0.55166666666666664"/>
    <n v="0"/>
    <n v="0"/>
    <n v="9"/>
    <s v="BASE DE DATOS"/>
    <m/>
  </r>
  <r>
    <s v="24"/>
    <x v="4"/>
    <s v="HIMARA"/>
    <s v="11116301"/>
    <s v="11116301"/>
    <x v="5"/>
    <s v="Francis 2"/>
    <s v="S"/>
    <n v="6.62"/>
    <n v="6.62"/>
    <n v="840.79399999999998"/>
    <n v="3968.395"/>
    <n v="4809.1890000000003"/>
    <n v="0"/>
    <n v="744"/>
    <n v="0"/>
    <m/>
    <m/>
    <x v="0"/>
    <s v="HIMARA11116301Francis 2HI"/>
    <s v="Hidroel‚ctrica Mara¤on S.R.L."/>
    <x v="84"/>
    <x v="84"/>
    <s v="C. H. Hidromarañón"/>
    <x v="286"/>
    <s v="HI"/>
    <x v="5"/>
    <x v="367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809.1890000000003"/>
    <n v="4.8091889999999999"/>
    <m/>
    <n v="0.55166666666666664"/>
    <n v="0.55166666666666664"/>
    <n v="0"/>
    <n v="0"/>
    <n v="9"/>
    <s v="BASE DE DATOS"/>
    <m/>
  </r>
  <r>
    <s v="24"/>
    <x v="4"/>
    <s v="HIMARA"/>
    <s v="11116301"/>
    <s v="11116301"/>
    <x v="5"/>
    <s v="Francis 3"/>
    <s v="S"/>
    <n v="6.62"/>
    <n v="6.62"/>
    <n v="853.83900000000006"/>
    <n v="4029.28"/>
    <n v="4883.1189999999997"/>
    <n v="0"/>
    <n v="744"/>
    <n v="0"/>
    <m/>
    <m/>
    <x v="0"/>
    <s v="HIMARA11116301Francis 3HI"/>
    <s v="Hidroel‚ctrica Mara¤on S.R.L."/>
    <x v="84"/>
    <x v="84"/>
    <s v="C. H. Hidromarañón"/>
    <x v="286"/>
    <s v="HI"/>
    <x v="5"/>
    <x v="27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883.1189999999997"/>
    <n v="4.8831189999999998"/>
    <m/>
    <n v="0.55166666666666664"/>
    <n v="0.55166666666666664"/>
    <n v="0"/>
    <n v="9.0949470177292824E-13"/>
    <n v="9"/>
    <s v="BASE DE DATOS"/>
    <m/>
  </r>
  <r>
    <s v="24"/>
    <x v="5"/>
    <s v="HIMARA"/>
    <s v="11116301"/>
    <s v="11116301"/>
    <x v="5"/>
    <s v="Francis 1"/>
    <s v="S"/>
    <n v="6.62"/>
    <n v="6.62"/>
    <n v="697.53599999999994"/>
    <n v="3656.567"/>
    <n v="4354.1030000000001"/>
    <n v="0"/>
    <n v="720"/>
    <n v="0"/>
    <m/>
    <m/>
    <x v="0"/>
    <s v="HIMARA11116301Francis 1HI"/>
    <s v="Hidroel‚ctrica Mara¤on S.R.L."/>
    <x v="84"/>
    <x v="84"/>
    <s v="C. H. Hidromarañón"/>
    <x v="286"/>
    <s v="HI"/>
    <x v="5"/>
    <x v="36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354.1030000000001"/>
    <n v="4.3541030000000003"/>
    <m/>
    <n v="0.55166666666666664"/>
    <n v="0.55166666666666664"/>
    <n v="0"/>
    <n v="0"/>
    <n v="9"/>
    <s v="BASE DE DATOS"/>
    <m/>
  </r>
  <r>
    <s v="24"/>
    <x v="5"/>
    <s v="HIMARA"/>
    <s v="11116301"/>
    <s v="11116301"/>
    <x v="5"/>
    <s v="Francis 2"/>
    <s v="S"/>
    <n v="6.62"/>
    <n v="6.62"/>
    <n v="684.05899999999997"/>
    <n v="3593.826"/>
    <n v="4277.8860000000004"/>
    <n v="0"/>
    <n v="720"/>
    <n v="0"/>
    <m/>
    <m/>
    <x v="0"/>
    <s v="HIMARA11116301Francis 2HI"/>
    <s v="Hidroel‚ctrica Mara¤on S.R.L."/>
    <x v="84"/>
    <x v="84"/>
    <s v="C. H. Hidromarañón"/>
    <x v="286"/>
    <s v="HI"/>
    <x v="5"/>
    <x v="367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277.8860000000004"/>
    <n v="4.2778860000000005"/>
    <m/>
    <n v="0.55166666666666664"/>
    <n v="0.55166666666666664"/>
    <n v="0"/>
    <n v="-1.0000000002037268E-3"/>
    <n v="9"/>
    <s v="BASE DE DATOS"/>
    <m/>
  </r>
  <r>
    <s v="24"/>
    <x v="5"/>
    <s v="HIMARA"/>
    <s v="11116301"/>
    <s v="11116301"/>
    <x v="5"/>
    <s v="Francis 3"/>
    <s v="S"/>
    <n v="6.62"/>
    <n v="6.62"/>
    <n v="658.77700000000004"/>
    <n v="3468.1480000000001"/>
    <n v="4126.9260000000004"/>
    <n v="0"/>
    <n v="720"/>
    <n v="0"/>
    <m/>
    <m/>
    <x v="0"/>
    <s v="HIMARA11116301Francis 3HI"/>
    <s v="Hidroel‚ctrica Mara¤on S.R.L."/>
    <x v="84"/>
    <x v="84"/>
    <s v="C. H. Hidromarañón"/>
    <x v="286"/>
    <s v="HI"/>
    <x v="5"/>
    <x v="27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126.9260000000004"/>
    <n v="4.1269260000000001"/>
    <m/>
    <n v="0.55166666666666664"/>
    <n v="0.55166666666666664"/>
    <n v="0"/>
    <n v="-1.0000000002037268E-3"/>
    <n v="9"/>
    <s v="BASE DE DATOS"/>
    <m/>
  </r>
  <r>
    <s v="24"/>
    <x v="7"/>
    <s v="HIMARA"/>
    <s v="11116301"/>
    <s v="11116301"/>
    <x v="5"/>
    <s v="Francis 1"/>
    <s v="S"/>
    <n v="6.62"/>
    <n v="6.62"/>
    <n v="704.12800000000004"/>
    <n v="3529.0189999999998"/>
    <n v="4233.1459999999997"/>
    <n v="0"/>
    <n v="744"/>
    <n v="0"/>
    <m/>
    <m/>
    <x v="0"/>
    <s v="HIMARA11116301Francis 1HI"/>
    <s v="Hidroel‚ctrica Mara¤on S.R.L."/>
    <x v="84"/>
    <x v="84"/>
    <s v="C. H. Hidromarañón"/>
    <x v="286"/>
    <s v="HI"/>
    <x v="5"/>
    <x v="36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233.1459999999997"/>
    <n v="4.2331459999999996"/>
    <m/>
    <n v="0.55166666666666664"/>
    <n v="0.55166666666666664"/>
    <n v="0"/>
    <n v="1.0000000002037268E-3"/>
    <n v="9"/>
    <s v="BASE DE DATOS"/>
    <m/>
  </r>
  <r>
    <s v="24"/>
    <x v="7"/>
    <s v="HIMARA"/>
    <s v="11116301"/>
    <s v="11116301"/>
    <x v="5"/>
    <s v="Francis 2"/>
    <s v="S"/>
    <n v="6.62"/>
    <n v="6.62"/>
    <n v="222.76"/>
    <n v="969.42700000000002"/>
    <n v="1192.1869999999999"/>
    <n v="0"/>
    <n v="264.18"/>
    <n v="479.82"/>
    <m/>
    <m/>
    <x v="0"/>
    <s v="HIMARA11116301Francis 2HI"/>
    <s v="Hidroel‚ctrica Mara¤on S.R.L."/>
    <x v="84"/>
    <x v="84"/>
    <s v="C. H. Hidromarañón"/>
    <x v="286"/>
    <s v="HI"/>
    <x v="5"/>
    <x v="367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1192.1869999999999"/>
    <n v="1.1921869999999999"/>
    <m/>
    <n v="0.55166666666666664"/>
    <n v="0.55166666666666664"/>
    <n v="0"/>
    <n v="0"/>
    <n v="9"/>
    <s v="BASE DE DATOS"/>
    <m/>
  </r>
  <r>
    <s v="24"/>
    <x v="7"/>
    <s v="HIMARA"/>
    <s v="11116301"/>
    <s v="11116301"/>
    <x v="5"/>
    <s v="Francis 3"/>
    <s v="S"/>
    <n v="6.62"/>
    <n v="6.62"/>
    <n v="635.19600000000003"/>
    <n v="3205.9119999999998"/>
    <n v="3841.107"/>
    <n v="0"/>
    <n v="744"/>
    <n v="0"/>
    <m/>
    <m/>
    <x v="0"/>
    <s v="HIMARA11116301Francis 3HI"/>
    <s v="Hidroel‚ctrica Mara¤on S.R.L."/>
    <x v="84"/>
    <x v="84"/>
    <s v="C. H. Hidromarañón"/>
    <x v="286"/>
    <s v="HI"/>
    <x v="5"/>
    <x v="27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3841.107"/>
    <n v="3.841107"/>
    <m/>
    <n v="0.55166666666666664"/>
    <n v="0.55166666666666664"/>
    <n v="0"/>
    <n v="9.9999999974897946E-4"/>
    <n v="9"/>
    <s v="BASE DE DATOS"/>
    <m/>
  </r>
  <r>
    <s v="24"/>
    <x v="2"/>
    <s v="ENEOLI"/>
    <s v="17266210"/>
    <s v="17266210"/>
    <x v="5"/>
    <s v="G1"/>
    <s v="S"/>
    <n v="80"/>
    <n v="80"/>
    <n v="8793.625"/>
    <n v="19514.766"/>
    <n v="28308.391"/>
    <n v="0"/>
    <n v="720"/>
    <n v="0"/>
    <m/>
    <m/>
    <x v="0"/>
    <s v="ENEOLI17266210G1HI"/>
    <s v="Energía Eólica S.A."/>
    <x v="52"/>
    <x v="52"/>
    <s v="C.E. Cupisnique"/>
    <x v="206"/>
    <s v="TE"/>
    <x v="7"/>
    <x v="36"/>
    <x v="4"/>
    <s v="Instalado"/>
    <s v="Operativo"/>
    <s v="Generadora"/>
    <x v="0"/>
    <x v="0"/>
    <x v="0"/>
    <x v="0"/>
    <s v="Privado"/>
    <s v="LA LIBERTAD"/>
    <s v="LA LIBERTAD"/>
    <s v="PACASMAYO"/>
    <s v="SAN PEDRO DE LLOC"/>
    <n v="0"/>
    <x v="10"/>
    <n v="0"/>
    <x v="1"/>
    <x v="2"/>
    <x v="0"/>
    <s v="MWh"/>
    <n v="28308.391"/>
    <n v="28.308391"/>
    <m/>
    <n v="6.666666666666667"/>
    <n v="6.666666666666667"/>
    <n v="0"/>
    <n v="0"/>
    <n v="48"/>
    <s v="BASE DE DATOS"/>
    <m/>
  </r>
  <r>
    <s v="24"/>
    <x v="2"/>
    <s v="ENEOLI"/>
    <s v="17266310"/>
    <s v="17266310"/>
    <x v="5"/>
    <s v="G1"/>
    <s v="S"/>
    <n v="30"/>
    <n v="30"/>
    <n v="1039.471"/>
    <n v="4322.6090000000004"/>
    <n v="5362.08"/>
    <n v="0"/>
    <n v="676.3"/>
    <n v="43.7"/>
    <m/>
    <m/>
    <x v="0"/>
    <s v="ENEOLI17266310G1HI"/>
    <s v="Energía Eólica S.A."/>
    <x v="52"/>
    <x v="52"/>
    <s v="C.E. Talara"/>
    <x v="207"/>
    <s v="TE"/>
    <x v="7"/>
    <x v="36"/>
    <x v="4"/>
    <s v="Instalado"/>
    <s v="Operativo"/>
    <s v="Generadora"/>
    <x v="0"/>
    <x v="0"/>
    <x v="0"/>
    <x v="0"/>
    <s v="Privado"/>
    <s v="PIURA"/>
    <s v="PIURA"/>
    <s v="TALARA "/>
    <s v="PARIÑAS"/>
    <n v="0"/>
    <x v="10"/>
    <n v="0"/>
    <x v="1"/>
    <x v="2"/>
    <x v="0"/>
    <s v="MWh"/>
    <n v="5362.08"/>
    <n v="5.3620799999999997"/>
    <m/>
    <n v="2.5"/>
    <n v="2.5"/>
    <n v="0"/>
    <n v="0"/>
    <n v="48"/>
    <s v="BASE DE DATOS"/>
    <m/>
  </r>
  <r>
    <s v="24"/>
    <x v="3"/>
    <s v="ENEOLI"/>
    <s v="17266210"/>
    <s v="17266210"/>
    <x v="5"/>
    <s v="G1"/>
    <s v="S"/>
    <n v="80"/>
    <n v="80"/>
    <n v="6808.4740000000002"/>
    <n v="24543.962"/>
    <n v="31352.436000000002"/>
    <n v="0"/>
    <n v="720"/>
    <n v="0"/>
    <m/>
    <m/>
    <x v="0"/>
    <s v="ENEOLI17266210G1HI"/>
    <s v="Energía Eólica S.A."/>
    <x v="52"/>
    <x v="52"/>
    <s v="C.E. Cupisnique"/>
    <x v="206"/>
    <s v="TE"/>
    <x v="7"/>
    <x v="36"/>
    <x v="4"/>
    <s v="Instalado"/>
    <s v="Operativo"/>
    <s v="Generadora"/>
    <x v="0"/>
    <x v="0"/>
    <x v="0"/>
    <x v="0"/>
    <s v="Privado"/>
    <s v="LA LIBERTAD"/>
    <s v="LA LIBERTAD"/>
    <s v="PACASMAYO"/>
    <s v="SAN PEDRO DE LLOC"/>
    <n v="0"/>
    <x v="10"/>
    <n v="0"/>
    <x v="1"/>
    <x v="2"/>
    <x v="0"/>
    <s v="MWh"/>
    <n v="31352.436000000002"/>
    <n v="31.352436000000001"/>
    <m/>
    <n v="6.666666666666667"/>
    <n v="6.666666666666667"/>
    <n v="0"/>
    <n v="0"/>
    <n v="48"/>
    <s v="BASE DE DATOS"/>
    <m/>
  </r>
  <r>
    <s v="24"/>
    <x v="3"/>
    <s v="ENEOLI"/>
    <s v="17266310"/>
    <s v="17266310"/>
    <x v="5"/>
    <s v="G1"/>
    <s v="S"/>
    <n v="30"/>
    <n v="30"/>
    <n v="1047.6420000000001"/>
    <n v="6510.3559999999998"/>
    <n v="7557.9979999999996"/>
    <n v="0"/>
    <n v="720"/>
    <n v="0"/>
    <m/>
    <m/>
    <x v="0"/>
    <s v="ENEOLI17266310G1HI"/>
    <s v="Energía Eólica S.A."/>
    <x v="52"/>
    <x v="52"/>
    <s v="C.E. Talara"/>
    <x v="207"/>
    <s v="TE"/>
    <x v="7"/>
    <x v="36"/>
    <x v="4"/>
    <s v="Instalado"/>
    <s v="Operativo"/>
    <s v="Generadora"/>
    <x v="0"/>
    <x v="0"/>
    <x v="0"/>
    <x v="0"/>
    <s v="Privado"/>
    <s v="PIURA"/>
    <s v="PIURA"/>
    <s v="TALARA "/>
    <s v="PARIÑAS"/>
    <n v="0"/>
    <x v="10"/>
    <n v="0"/>
    <x v="1"/>
    <x v="2"/>
    <x v="0"/>
    <s v="MWh"/>
    <n v="7557.9979999999996"/>
    <n v="7.5579979999999995"/>
    <m/>
    <n v="2.5"/>
    <n v="2.5"/>
    <n v="0"/>
    <n v="0"/>
    <n v="48"/>
    <s v="BASE DE DATOS"/>
    <m/>
  </r>
  <r>
    <s v="24"/>
    <x v="6"/>
    <s v="ENEOLI"/>
    <s v="17266210"/>
    <s v="17266210"/>
    <x v="5"/>
    <s v="G1"/>
    <s v="S"/>
    <n v="80"/>
    <n v="80"/>
    <n v="9120.06"/>
    <n v="16082.17"/>
    <n v="25202.23"/>
    <n v="0"/>
    <n v="720"/>
    <n v="0"/>
    <m/>
    <m/>
    <x v="0"/>
    <s v="ENEOLI17266210G1HI"/>
    <s v="Energía Eólica S.A."/>
    <x v="52"/>
    <x v="52"/>
    <s v="C.E. Cupisnique"/>
    <x v="206"/>
    <s v="TE"/>
    <x v="7"/>
    <x v="36"/>
    <x v="4"/>
    <s v="Instalado"/>
    <s v="Operativo"/>
    <s v="Generadora"/>
    <x v="0"/>
    <x v="0"/>
    <x v="0"/>
    <x v="0"/>
    <s v="Privado"/>
    <s v="LA LIBERTAD"/>
    <s v="LA LIBERTAD"/>
    <s v="PACASMAYO"/>
    <s v="SAN PEDRO DE LLOC"/>
    <n v="0"/>
    <x v="10"/>
    <n v="0"/>
    <x v="1"/>
    <x v="2"/>
    <x v="0"/>
    <s v="MWh"/>
    <n v="25202.23"/>
    <n v="25.20223"/>
    <m/>
    <n v="6.666666666666667"/>
    <n v="6.666666666666667"/>
    <n v="0"/>
    <n v="0"/>
    <n v="48"/>
    <s v="BASE DE DATOS"/>
    <m/>
  </r>
  <r>
    <s v="24"/>
    <x v="6"/>
    <s v="ENEOLI"/>
    <s v="17266310"/>
    <s v="17266310"/>
    <x v="5"/>
    <s v="G1"/>
    <s v="S"/>
    <n v="30"/>
    <n v="30"/>
    <n v="3215.4229999999998"/>
    <n v="9110.35"/>
    <n v="12325.772999999999"/>
    <n v="0"/>
    <n v="720"/>
    <n v="0"/>
    <m/>
    <m/>
    <x v="0"/>
    <s v="ENEOLI17266310G1HI"/>
    <s v="Energía Eólica S.A."/>
    <x v="52"/>
    <x v="52"/>
    <s v="C.E. Talara"/>
    <x v="207"/>
    <s v="TE"/>
    <x v="7"/>
    <x v="36"/>
    <x v="4"/>
    <s v="Instalado"/>
    <s v="Operativo"/>
    <s v="Generadora"/>
    <x v="0"/>
    <x v="0"/>
    <x v="0"/>
    <x v="0"/>
    <s v="Privado"/>
    <s v="PIURA"/>
    <s v="PIURA"/>
    <s v="TALARA "/>
    <s v="PARIÑAS"/>
    <n v="0"/>
    <x v="10"/>
    <n v="0"/>
    <x v="1"/>
    <x v="2"/>
    <x v="0"/>
    <s v="MWh"/>
    <n v="12325.772999999999"/>
    <n v="12.325773"/>
    <m/>
    <n v="2.5"/>
    <n v="2.5"/>
    <n v="0"/>
    <n v="1.8189894035458565E-12"/>
    <n v="48"/>
    <s v="BASE DE DATOS"/>
    <m/>
  </r>
  <r>
    <s v="24"/>
    <x v="2"/>
    <s v="ERENSR"/>
    <s v="17394220"/>
    <s v="17394220"/>
    <x v="5"/>
    <s v="Circuito 1"/>
    <s v="S"/>
    <n v="17.7"/>
    <n v="17.7"/>
    <n v="2074.62"/>
    <n v="5071.83"/>
    <n v="7146.45"/>
    <n v="14"/>
    <n v="710"/>
    <n v="0"/>
    <m/>
    <m/>
    <x v="0"/>
    <s v="ERENSR17394220Circuito 1HI"/>
    <s v="Energía Renovable del Sur S.A."/>
    <x v="53"/>
    <x v="53"/>
    <s v="C.E. San Juan"/>
    <x v="208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146.45"/>
    <n v="7.1464499999999997"/>
    <m/>
    <n v="1.4749999999999999"/>
    <n v="1.4749999999999999"/>
    <n v="0"/>
    <n v="0"/>
    <n v="49"/>
    <s v="BASE DE DATOS"/>
    <m/>
  </r>
  <r>
    <s v="24"/>
    <x v="2"/>
    <s v="ERENSR"/>
    <s v="17394220"/>
    <s v="17394220"/>
    <x v="5"/>
    <s v="Circuito 2"/>
    <s v="S"/>
    <n v="17.7"/>
    <n v="17.7"/>
    <n v="1259"/>
    <n v="3277.17"/>
    <n v="4536.17"/>
    <n v="14"/>
    <n v="710"/>
    <n v="0"/>
    <m/>
    <m/>
    <x v="0"/>
    <s v="ERENSR17394220Circuito 2HI"/>
    <s v="Energía Renovable del Sur S.A."/>
    <x v="53"/>
    <x v="53"/>
    <s v="C.E. San Juan"/>
    <x v="208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536.17"/>
    <n v="4.5361700000000003"/>
    <m/>
    <n v="1.4749999999999999"/>
    <n v="1.4749999999999999"/>
    <n v="0"/>
    <n v="0"/>
    <n v="49"/>
    <s v="BASE DE DATOS"/>
    <m/>
  </r>
  <r>
    <s v="24"/>
    <x v="2"/>
    <s v="ERENSR"/>
    <s v="17394220"/>
    <s v="17394220"/>
    <x v="5"/>
    <s v="Circuito 3"/>
    <s v="S"/>
    <n v="17.7"/>
    <n v="17.7"/>
    <n v="1726.05"/>
    <n v="4262.83"/>
    <n v="5988.88"/>
    <n v="14"/>
    <n v="710"/>
    <n v="0"/>
    <m/>
    <m/>
    <x v="0"/>
    <s v="ERENSR17394220Circuito 3HI"/>
    <s v="Energía Renovable del Sur S.A."/>
    <x v="53"/>
    <x v="53"/>
    <s v="C.E. San Juan"/>
    <x v="208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988.88"/>
    <n v="5.98888"/>
    <m/>
    <n v="1.4749999999999999"/>
    <n v="1.4749999999999999"/>
    <n v="0"/>
    <n v="0"/>
    <n v="49"/>
    <s v="BASE DE DATOS"/>
    <m/>
  </r>
  <r>
    <s v="24"/>
    <x v="2"/>
    <s v="ERENSR"/>
    <s v="17394220"/>
    <s v="17394220"/>
    <x v="5"/>
    <s v="Circuito 4"/>
    <s v="S"/>
    <n v="17.7"/>
    <n v="17.7"/>
    <n v="1786.15"/>
    <n v="4777.38"/>
    <n v="6563.53"/>
    <n v="14"/>
    <n v="710"/>
    <n v="0"/>
    <m/>
    <m/>
    <x v="0"/>
    <s v="ERENSR17394220Circuito 4HI"/>
    <s v="Energía Renovable del Sur S.A."/>
    <x v="53"/>
    <x v="53"/>
    <s v="C.E. San Juan"/>
    <x v="208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563.53"/>
    <n v="6.5635300000000001"/>
    <m/>
    <n v="1.4749999999999999"/>
    <n v="1.4749999999999999"/>
    <n v="0"/>
    <n v="9.0949470177292824E-13"/>
    <n v="49"/>
    <s v="BASE DE DATOS"/>
    <m/>
  </r>
  <r>
    <s v="24"/>
    <x v="2"/>
    <s v="ERENSR"/>
    <s v="17394220"/>
    <s v="17394220"/>
    <x v="5"/>
    <s v="Circuito 5"/>
    <s v="S"/>
    <n v="17.7"/>
    <n v="17.7"/>
    <n v="2189.38"/>
    <n v="5267.53"/>
    <n v="7456.91"/>
    <n v="14"/>
    <n v="710"/>
    <n v="0"/>
    <m/>
    <m/>
    <x v="0"/>
    <s v="ERENSR17394220Circuito 5HI"/>
    <s v="Energía Renovable del Sur S.A."/>
    <x v="53"/>
    <x v="53"/>
    <s v="C.E. San Juan"/>
    <x v="208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456.91"/>
    <n v="7.4569099999999997"/>
    <m/>
    <n v="1.4749999999999999"/>
    <n v="1.4749999999999999"/>
    <n v="0"/>
    <n v="0"/>
    <n v="49"/>
    <s v="BASE DE DATOS"/>
    <m/>
  </r>
  <r>
    <s v="24"/>
    <x v="2"/>
    <s v="ERENSR"/>
    <s v="17394220"/>
    <s v="17394220"/>
    <x v="5"/>
    <s v="Circuito 6"/>
    <s v="S"/>
    <n v="17.7"/>
    <n v="17.7"/>
    <n v="1750.93"/>
    <n v="4064.53"/>
    <n v="5815.46"/>
    <n v="14"/>
    <n v="710"/>
    <n v="0"/>
    <m/>
    <m/>
    <x v="0"/>
    <s v="ERENSR17394220Circuito 6HI"/>
    <s v="Energía Renovable del Sur S.A."/>
    <x v="53"/>
    <x v="53"/>
    <s v="C.E. San Juan"/>
    <x v="208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815.46"/>
    <n v="5.8154599999999999"/>
    <m/>
    <n v="1.4749999999999999"/>
    <n v="1.4749999999999999"/>
    <n v="0"/>
    <n v="0"/>
    <n v="49"/>
    <s v="BASE DE DATOS"/>
    <m/>
  </r>
  <r>
    <s v="24"/>
    <x v="2"/>
    <s v="ERENSR"/>
    <s v="17394220"/>
    <s v="17394220"/>
    <x v="5"/>
    <s v="Circuito 7"/>
    <s v="S"/>
    <n v="17.7"/>
    <n v="17.7"/>
    <n v="1477.22"/>
    <n v="3327.44"/>
    <n v="4804.66"/>
    <n v="14"/>
    <n v="710"/>
    <n v="0"/>
    <m/>
    <m/>
    <x v="0"/>
    <s v="ERENSR17394220Circuito 7HI"/>
    <s v="Energía Renovable del Sur S.A."/>
    <x v="53"/>
    <x v="53"/>
    <s v="C.E. San Juan"/>
    <x v="208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804.66"/>
    <n v="4.8046600000000002"/>
    <m/>
    <n v="1.4749999999999999"/>
    <n v="1.4749999999999999"/>
    <n v="0"/>
    <n v="0"/>
    <n v="49"/>
    <s v="BASE DE DATOS"/>
    <m/>
  </r>
  <r>
    <s v="24"/>
    <x v="2"/>
    <s v="ERENSR"/>
    <s v="17394220"/>
    <s v="17394220"/>
    <x v="5"/>
    <s v="Circuito 8"/>
    <s v="S"/>
    <n v="11.8"/>
    <n v="11.8"/>
    <n v="1305.43"/>
    <n v="2643.92"/>
    <n v="3949.35"/>
    <n v="14"/>
    <n v="710"/>
    <n v="0"/>
    <m/>
    <m/>
    <x v="0"/>
    <s v="ERENSR17394220Circuito 8HI"/>
    <s v="Energía Renovable del Sur S.A."/>
    <x v="53"/>
    <x v="53"/>
    <s v="C.E. San Juan"/>
    <x v="208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949.35"/>
    <n v="3.9493499999999999"/>
    <m/>
    <n v="0.98333333333333339"/>
    <n v="0.98333333333333339"/>
    <n v="0"/>
    <n v="4.5474735088646412E-13"/>
    <n v="49"/>
    <s v="BASE DE DATOS"/>
    <m/>
  </r>
  <r>
    <s v="24"/>
    <x v="3"/>
    <s v="ERENSR"/>
    <s v="17394220"/>
    <s v="17394220"/>
    <x v="5"/>
    <s v="Circuito 1"/>
    <s v="S"/>
    <n v="17.7"/>
    <n v="17.7"/>
    <n v="1665.25"/>
    <n v="4330.57"/>
    <n v="5995.82"/>
    <n v="9"/>
    <n v="711"/>
    <n v="0"/>
    <m/>
    <m/>
    <x v="0"/>
    <s v="ERENSR17394220Circuito 1HI"/>
    <s v="Energía Renovable del Sur S.A."/>
    <x v="53"/>
    <x v="53"/>
    <s v="C.E. San Juan"/>
    <x v="208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995.82"/>
    <n v="5.9958200000000001"/>
    <m/>
    <n v="1.4749999999999999"/>
    <n v="1.4749999999999999"/>
    <n v="0"/>
    <n v="0"/>
    <n v="49"/>
    <s v="BASE DE DATOS"/>
    <m/>
  </r>
  <r>
    <s v="24"/>
    <x v="3"/>
    <s v="ERENSR"/>
    <s v="17394220"/>
    <s v="17394220"/>
    <x v="5"/>
    <s v="Circuito 2"/>
    <s v="S"/>
    <n v="17.7"/>
    <n v="17.7"/>
    <n v="1348.05"/>
    <n v="3831.91"/>
    <n v="5179.96"/>
    <n v="9"/>
    <n v="711"/>
    <n v="0"/>
    <m/>
    <m/>
    <x v="0"/>
    <s v="ERENSR17394220Circuito 2HI"/>
    <s v="Energía Renovable del Sur S.A."/>
    <x v="53"/>
    <x v="53"/>
    <s v="C.E. San Juan"/>
    <x v="208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179.96"/>
    <n v="5.1799600000000003"/>
    <m/>
    <n v="1.4749999999999999"/>
    <n v="1.4749999999999999"/>
    <n v="0"/>
    <n v="0"/>
    <n v="49"/>
    <s v="BASE DE DATOS"/>
    <m/>
  </r>
  <r>
    <s v="24"/>
    <x v="3"/>
    <s v="ERENSR"/>
    <s v="17394220"/>
    <s v="17394220"/>
    <x v="5"/>
    <s v="Circuito 3"/>
    <s v="S"/>
    <n v="17.7"/>
    <n v="17.7"/>
    <n v="1766.97"/>
    <n v="4656.59"/>
    <n v="6423.56"/>
    <n v="9"/>
    <n v="711"/>
    <n v="0"/>
    <m/>
    <m/>
    <x v="0"/>
    <s v="ERENSR17394220Circuito 3HI"/>
    <s v="Energía Renovable del Sur S.A."/>
    <x v="53"/>
    <x v="53"/>
    <s v="C.E. San Juan"/>
    <x v="208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423.56"/>
    <n v="6.4235600000000002"/>
    <m/>
    <n v="1.4749999999999999"/>
    <n v="1.4749999999999999"/>
    <n v="0"/>
    <n v="0"/>
    <n v="49"/>
    <s v="BASE DE DATOS"/>
    <m/>
  </r>
  <r>
    <s v="24"/>
    <x v="3"/>
    <s v="ERENSR"/>
    <s v="17394220"/>
    <s v="17394220"/>
    <x v="5"/>
    <s v="Circuito 4"/>
    <s v="S"/>
    <n v="17.7"/>
    <n v="17.7"/>
    <n v="1811.59"/>
    <n v="5145.93"/>
    <n v="6957.52"/>
    <n v="9"/>
    <n v="711"/>
    <n v="0"/>
    <m/>
    <m/>
    <x v="0"/>
    <s v="ERENSR17394220Circuito 4HI"/>
    <s v="Energía Renovable del Sur S.A."/>
    <x v="53"/>
    <x v="53"/>
    <s v="C.E. San Juan"/>
    <x v="208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957.52"/>
    <n v="6.9575200000000006"/>
    <m/>
    <n v="1.4749999999999999"/>
    <n v="1.4749999999999999"/>
    <n v="0"/>
    <n v="0"/>
    <n v="49"/>
    <s v="BASE DE DATOS"/>
    <m/>
  </r>
  <r>
    <s v="24"/>
    <x v="3"/>
    <s v="ERENSR"/>
    <s v="17394220"/>
    <s v="17394220"/>
    <x v="5"/>
    <s v="Circuito 5"/>
    <s v="S"/>
    <n v="17.7"/>
    <n v="17.7"/>
    <n v="2450.83"/>
    <n v="6388.33"/>
    <n v="8839.16"/>
    <n v="9"/>
    <n v="711"/>
    <n v="0"/>
    <m/>
    <m/>
    <x v="0"/>
    <s v="ERENSR17394220Circuito 5HI"/>
    <s v="Energía Renovable del Sur S.A."/>
    <x v="53"/>
    <x v="53"/>
    <s v="C.E. San Juan"/>
    <x v="208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8839.16"/>
    <n v="8.8391599999999997"/>
    <m/>
    <n v="1.4749999999999999"/>
    <n v="1.4749999999999999"/>
    <n v="0"/>
    <n v="0"/>
    <n v="49"/>
    <s v="BASE DE DATOS"/>
    <m/>
  </r>
  <r>
    <s v="24"/>
    <x v="3"/>
    <s v="ERENSR"/>
    <s v="17394220"/>
    <s v="17394220"/>
    <x v="5"/>
    <s v="Circuito 6"/>
    <s v="S"/>
    <n v="17.7"/>
    <n v="17.7"/>
    <n v="1527.64"/>
    <n v="3880.22"/>
    <n v="5407.86"/>
    <n v="9"/>
    <n v="711"/>
    <n v="0"/>
    <m/>
    <m/>
    <x v="0"/>
    <s v="ERENSR17394220Circuito 6HI"/>
    <s v="Energía Renovable del Sur S.A."/>
    <x v="53"/>
    <x v="53"/>
    <s v="C.E. San Juan"/>
    <x v="208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407.86"/>
    <n v="5.4078599999999994"/>
    <m/>
    <n v="1.4749999999999999"/>
    <n v="1.4749999999999999"/>
    <n v="0"/>
    <n v="0"/>
    <n v="49"/>
    <s v="BASE DE DATOS"/>
    <m/>
  </r>
  <r>
    <s v="24"/>
    <x v="3"/>
    <s v="ERENSR"/>
    <s v="17394220"/>
    <s v="17394220"/>
    <x v="5"/>
    <s v="Circuito 7"/>
    <s v="S"/>
    <n v="17.7"/>
    <n v="17.7"/>
    <n v="1418.6"/>
    <n v="3447.69"/>
    <n v="4866.29"/>
    <n v="9"/>
    <n v="711"/>
    <n v="0"/>
    <m/>
    <m/>
    <x v="0"/>
    <s v="ERENSR17394220Circuito 7HI"/>
    <s v="Energía Renovable del Sur S.A."/>
    <x v="53"/>
    <x v="53"/>
    <s v="C.E. San Juan"/>
    <x v="208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866.29"/>
    <n v="4.8662900000000002"/>
    <m/>
    <n v="1.4749999999999999"/>
    <n v="1.4749999999999999"/>
    <n v="0"/>
    <n v="0"/>
    <n v="49"/>
    <s v="BASE DE DATOS"/>
    <m/>
  </r>
  <r>
    <s v="24"/>
    <x v="3"/>
    <s v="ERENSR"/>
    <s v="17394220"/>
    <s v="17394220"/>
    <x v="5"/>
    <s v="Circuito 8"/>
    <s v="S"/>
    <n v="11.8"/>
    <n v="11.8"/>
    <n v="1324.27"/>
    <n v="3023.76"/>
    <n v="4348.03"/>
    <n v="17"/>
    <n v="703"/>
    <n v="0"/>
    <m/>
    <m/>
    <x v="0"/>
    <s v="ERENSR17394220Circuito 8HI"/>
    <s v="Energía Renovable del Sur S.A."/>
    <x v="53"/>
    <x v="53"/>
    <s v="C.E. San Juan"/>
    <x v="208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348.03"/>
    <n v="4.3480299999999996"/>
    <m/>
    <n v="0.98333333333333339"/>
    <n v="0.98333333333333339"/>
    <n v="0"/>
    <n v="9.0949470177292824E-13"/>
    <n v="49"/>
    <s v="BASE DE DATOS"/>
    <m/>
  </r>
  <r>
    <s v="24"/>
    <x v="4"/>
    <s v="ERENSR"/>
    <s v="17394220"/>
    <s v="17394220"/>
    <x v="5"/>
    <s v="Circuito 1"/>
    <s v="S"/>
    <n v="17.7"/>
    <n v="17.7"/>
    <n v="2443.7800000000002"/>
    <n v="5815.4"/>
    <n v="8259.18"/>
    <n v="0"/>
    <n v="724"/>
    <n v="0"/>
    <m/>
    <m/>
    <x v="0"/>
    <s v="ERENSR17394220Circuito 1HI"/>
    <s v="Energía Renovable del Sur S.A."/>
    <x v="53"/>
    <x v="53"/>
    <s v="C.E. San Juan"/>
    <x v="208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8259.18"/>
    <n v="8.2591800000000006"/>
    <m/>
    <n v="1.4749999999999999"/>
    <n v="1.4749999999999999"/>
    <n v="0"/>
    <n v="0"/>
    <n v="49"/>
    <s v="BASE DE DATOS"/>
    <m/>
  </r>
  <r>
    <s v="24"/>
    <x v="4"/>
    <s v="ERENSR"/>
    <s v="17394220"/>
    <s v="17394220"/>
    <x v="5"/>
    <s v="Circuito 2"/>
    <s v="S"/>
    <n v="17.7"/>
    <n v="17.7"/>
    <n v="1681.37"/>
    <n v="4811.62"/>
    <n v="6492.99"/>
    <n v="0"/>
    <n v="724"/>
    <n v="0"/>
    <m/>
    <m/>
    <x v="0"/>
    <s v="ERENSR17394220Circuito 2HI"/>
    <s v="Energía Renovable del Sur S.A."/>
    <x v="53"/>
    <x v="53"/>
    <s v="C.E. San Juan"/>
    <x v="208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492.99"/>
    <n v="6.4929899999999998"/>
    <m/>
    <n v="1.4749999999999999"/>
    <n v="1.4749999999999999"/>
    <n v="0"/>
    <n v="0"/>
    <n v="49"/>
    <s v="BASE DE DATOS"/>
    <m/>
  </r>
  <r>
    <s v="24"/>
    <x v="4"/>
    <s v="ERENSR"/>
    <s v="17394220"/>
    <s v="17394220"/>
    <x v="5"/>
    <s v="Circuito 3"/>
    <s v="S"/>
    <n v="17.7"/>
    <n v="17.7"/>
    <n v="2422"/>
    <n v="6333.97"/>
    <n v="8755.9699999999993"/>
    <n v="0"/>
    <n v="724"/>
    <n v="0"/>
    <m/>
    <m/>
    <x v="0"/>
    <s v="ERENSR17394220Circuito 3HI"/>
    <s v="Energía Renovable del Sur S.A."/>
    <x v="53"/>
    <x v="53"/>
    <s v="C.E. San Juan"/>
    <x v="208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8755.9699999999993"/>
    <n v="8.7559699999999996"/>
    <m/>
    <n v="1.4749999999999999"/>
    <n v="1.4749999999999999"/>
    <n v="0"/>
    <n v="1.8189894035458565E-12"/>
    <n v="49"/>
    <s v="BASE DE DATOS"/>
    <m/>
  </r>
  <r>
    <s v="24"/>
    <x v="4"/>
    <s v="ERENSR"/>
    <s v="17394220"/>
    <s v="17394220"/>
    <x v="5"/>
    <s v="Circuito 4"/>
    <s v="S"/>
    <n v="17.7"/>
    <n v="17.7"/>
    <n v="2338.12"/>
    <n v="6595.73"/>
    <n v="8933.85"/>
    <n v="0"/>
    <n v="724"/>
    <n v="0"/>
    <m/>
    <m/>
    <x v="0"/>
    <s v="ERENSR17394220Circuito 4HI"/>
    <s v="Energía Renovable del Sur S.A."/>
    <x v="53"/>
    <x v="53"/>
    <s v="C.E. San Juan"/>
    <x v="208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8933.85"/>
    <n v="8.9338499999999996"/>
    <m/>
    <n v="1.4749999999999999"/>
    <n v="1.4749999999999999"/>
    <n v="0"/>
    <n v="-1.8189894035458565E-12"/>
    <n v="49"/>
    <s v="BASE DE DATOS"/>
    <m/>
  </r>
  <r>
    <s v="24"/>
    <x v="4"/>
    <s v="ERENSR"/>
    <s v="17394220"/>
    <s v="17394220"/>
    <x v="5"/>
    <s v="Circuito 5"/>
    <s v="S"/>
    <n v="17.7"/>
    <n v="17.7"/>
    <n v="3083.89"/>
    <n v="8166.38"/>
    <n v="11250.27"/>
    <n v="0"/>
    <n v="724"/>
    <n v="0"/>
    <m/>
    <m/>
    <x v="0"/>
    <s v="ERENSR17394220Circuito 5HI"/>
    <s v="Energía Renovable del Sur S.A."/>
    <x v="53"/>
    <x v="53"/>
    <s v="C.E. San Juan"/>
    <x v="208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1250.27"/>
    <n v="11.25027"/>
    <m/>
    <n v="1.4749999999999999"/>
    <n v="1.4749999999999999"/>
    <n v="0"/>
    <n v="0"/>
    <n v="49"/>
    <s v="BASE DE DATOS"/>
    <m/>
  </r>
  <r>
    <s v="24"/>
    <x v="4"/>
    <s v="ERENSR"/>
    <s v="17394220"/>
    <s v="17394220"/>
    <x v="5"/>
    <s v="Circuito 6"/>
    <s v="S"/>
    <n v="17.7"/>
    <n v="17.7"/>
    <n v="1947.23"/>
    <n v="4925.3599999999997"/>
    <n v="6872.59"/>
    <n v="0"/>
    <n v="724"/>
    <n v="0"/>
    <m/>
    <m/>
    <x v="0"/>
    <s v="ERENSR17394220Circuito 6HI"/>
    <s v="Energía Renovable del Sur S.A."/>
    <x v="53"/>
    <x v="53"/>
    <s v="C.E. San Juan"/>
    <x v="208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872.59"/>
    <n v="6.8725899999999998"/>
    <m/>
    <n v="1.4749999999999999"/>
    <n v="1.4749999999999999"/>
    <n v="0"/>
    <n v="0"/>
    <n v="49"/>
    <s v="BASE DE DATOS"/>
    <m/>
  </r>
  <r>
    <s v="24"/>
    <x v="4"/>
    <s v="ERENSR"/>
    <s v="17394220"/>
    <s v="17394220"/>
    <x v="5"/>
    <s v="Circuito 7"/>
    <s v="S"/>
    <n v="17.7"/>
    <n v="17.7"/>
    <n v="1881.01"/>
    <n v="4646.2700000000004"/>
    <n v="6527.28"/>
    <n v="0"/>
    <n v="724"/>
    <n v="0"/>
    <m/>
    <m/>
    <x v="0"/>
    <s v="ERENSR17394220Circuito 7HI"/>
    <s v="Energía Renovable del Sur S.A."/>
    <x v="53"/>
    <x v="53"/>
    <s v="C.E. San Juan"/>
    <x v="208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527.28"/>
    <n v="6.5272799999999993"/>
    <m/>
    <n v="1.4749999999999999"/>
    <n v="1.4749999999999999"/>
    <n v="0"/>
    <n v="9.0949470177292824E-13"/>
    <n v="49"/>
    <s v="BASE DE DATOS"/>
    <m/>
  </r>
  <r>
    <s v="24"/>
    <x v="4"/>
    <s v="ERENSR"/>
    <s v="17394220"/>
    <s v="17394220"/>
    <x v="5"/>
    <s v="Circuito 8"/>
    <s v="S"/>
    <n v="11.8"/>
    <n v="11.8"/>
    <n v="1807.75"/>
    <n v="4364.42"/>
    <n v="6172.17"/>
    <n v="0"/>
    <n v="724"/>
    <n v="0"/>
    <m/>
    <m/>
    <x v="0"/>
    <s v="ERENSR17394220Circuito 8HI"/>
    <s v="Energía Renovable del Sur S.A."/>
    <x v="53"/>
    <x v="53"/>
    <s v="C.E. San Juan"/>
    <x v="208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172.17"/>
    <n v="6.1721700000000004"/>
    <m/>
    <n v="0.98333333333333339"/>
    <n v="0.98333333333333339"/>
    <n v="0"/>
    <n v="0"/>
    <n v="49"/>
    <s v="BASE DE DATOS"/>
    <m/>
  </r>
  <r>
    <s v="24"/>
    <x v="5"/>
    <s v="ERENSR"/>
    <s v="17394220"/>
    <s v="17394220"/>
    <x v="5"/>
    <s v="Circuito 1"/>
    <s v="S"/>
    <n v="17.7"/>
    <n v="17.7"/>
    <n v="2142.9499999999998"/>
    <n v="5315.33"/>
    <n v="7458.28"/>
    <n v="0"/>
    <n v="720"/>
    <n v="0"/>
    <m/>
    <m/>
    <x v="0"/>
    <s v="ERENSR17394220Circuito 1HI"/>
    <s v="Energía Renovable del Sur S.A."/>
    <x v="53"/>
    <x v="53"/>
    <s v="C.E. San Juan"/>
    <x v="208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458.28"/>
    <n v="7.4582799999999994"/>
    <m/>
    <n v="1.4749999999999999"/>
    <n v="1.4749999999999999"/>
    <n v="0"/>
    <n v="0"/>
    <n v="49"/>
    <s v="BASE DE DATOS"/>
    <m/>
  </r>
  <r>
    <s v="24"/>
    <x v="5"/>
    <s v="ERENSR"/>
    <s v="17394220"/>
    <s v="17394220"/>
    <x v="5"/>
    <s v="Circuito 2"/>
    <s v="S"/>
    <n v="17.7"/>
    <n v="17.7"/>
    <n v="1376.87"/>
    <n v="3648.88"/>
    <n v="5025.75"/>
    <n v="0"/>
    <n v="720"/>
    <n v="0"/>
    <m/>
    <m/>
    <x v="0"/>
    <s v="ERENSR17394220Circuito 2HI"/>
    <s v="Energía Renovable del Sur S.A."/>
    <x v="53"/>
    <x v="53"/>
    <s v="C.E. San Juan"/>
    <x v="208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025.75"/>
    <n v="5.0257500000000004"/>
    <m/>
    <n v="1.4749999999999999"/>
    <n v="1.4749999999999999"/>
    <n v="0"/>
    <n v="0"/>
    <n v="49"/>
    <s v="BASE DE DATOS"/>
    <m/>
  </r>
  <r>
    <s v="24"/>
    <x v="5"/>
    <s v="ERENSR"/>
    <s v="17394220"/>
    <s v="17394220"/>
    <x v="5"/>
    <s v="Circuito 3"/>
    <s v="S"/>
    <n v="17.7"/>
    <n v="17.7"/>
    <n v="2012.3"/>
    <n v="5069.2700000000004"/>
    <n v="7081.57"/>
    <n v="0"/>
    <n v="720"/>
    <n v="0"/>
    <m/>
    <m/>
    <x v="0"/>
    <s v="ERENSR17394220Circuito 3HI"/>
    <s v="Energía Renovable del Sur S.A."/>
    <x v="53"/>
    <x v="53"/>
    <s v="C.E. San Juan"/>
    <x v="208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081.57"/>
    <n v="7.0815700000000001"/>
    <m/>
    <n v="1.4749999999999999"/>
    <n v="1.4749999999999999"/>
    <n v="0"/>
    <n v="9.0949470177292824E-13"/>
    <n v="49"/>
    <s v="BASE DE DATOS"/>
    <m/>
  </r>
  <r>
    <s v="24"/>
    <x v="5"/>
    <s v="ERENSR"/>
    <s v="17394220"/>
    <s v="17394220"/>
    <x v="5"/>
    <s v="Circuito 4"/>
    <s v="S"/>
    <n v="17.7"/>
    <n v="17.7"/>
    <n v="1357.87"/>
    <n v="3640.91"/>
    <n v="4998.78"/>
    <n v="0"/>
    <n v="720"/>
    <n v="0"/>
    <m/>
    <m/>
    <x v="0"/>
    <s v="ERENSR17394220Circuito 4HI"/>
    <s v="Energía Renovable del Sur S.A."/>
    <x v="53"/>
    <x v="53"/>
    <s v="C.E. San Juan"/>
    <x v="208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998.78"/>
    <n v="4.99878"/>
    <m/>
    <n v="1.4749999999999999"/>
    <n v="1.4749999999999999"/>
    <n v="0"/>
    <n v="0"/>
    <n v="49"/>
    <s v="BASE DE DATOS"/>
    <m/>
  </r>
  <r>
    <s v="24"/>
    <x v="5"/>
    <s v="ERENSR"/>
    <s v="17394220"/>
    <s v="17394220"/>
    <x v="5"/>
    <s v="Circuito 5"/>
    <s v="S"/>
    <n v="17.7"/>
    <n v="17.7"/>
    <n v="2492.9899999999998"/>
    <n v="6188.64"/>
    <n v="8681.6299999999992"/>
    <n v="0"/>
    <n v="720"/>
    <n v="0"/>
    <m/>
    <m/>
    <x v="0"/>
    <s v="ERENSR17394220Circuito 5HI"/>
    <s v="Energía Renovable del Sur S.A."/>
    <x v="53"/>
    <x v="53"/>
    <s v="C.E. San Juan"/>
    <x v="208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8681.6299999999992"/>
    <n v="8.6816299999999984"/>
    <m/>
    <n v="1.4749999999999999"/>
    <n v="1.4749999999999999"/>
    <n v="0"/>
    <n v="1.8189894035458565E-12"/>
    <n v="49"/>
    <s v="BASE DE DATOS"/>
    <m/>
  </r>
  <r>
    <s v="24"/>
    <x v="5"/>
    <s v="ERENSR"/>
    <s v="17394220"/>
    <s v="17394220"/>
    <x v="5"/>
    <s v="Circuito 6"/>
    <s v="S"/>
    <n v="17.7"/>
    <n v="17.7"/>
    <n v="1756.88"/>
    <n v="4403.87"/>
    <n v="6160.75"/>
    <n v="0"/>
    <n v="720"/>
    <n v="0"/>
    <m/>
    <m/>
    <x v="0"/>
    <s v="ERENSR17394220Circuito 6HI"/>
    <s v="Energía Renovable del Sur S.A."/>
    <x v="53"/>
    <x v="53"/>
    <s v="C.E. San Juan"/>
    <x v="208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160.75"/>
    <n v="6.1607500000000002"/>
    <m/>
    <n v="1.4749999999999999"/>
    <n v="1.4749999999999999"/>
    <n v="0"/>
    <n v="0"/>
    <n v="49"/>
    <s v="BASE DE DATOS"/>
    <m/>
  </r>
  <r>
    <s v="24"/>
    <x v="5"/>
    <s v="ERENSR"/>
    <s v="17394220"/>
    <s v="17394220"/>
    <x v="5"/>
    <s v="Circuito 7"/>
    <s v="S"/>
    <n v="17.7"/>
    <n v="17.7"/>
    <n v="1519.41"/>
    <n v="3827.14"/>
    <n v="5346.55"/>
    <n v="0"/>
    <n v="720"/>
    <n v="0"/>
    <m/>
    <m/>
    <x v="0"/>
    <s v="ERENSR17394220Circuito 7HI"/>
    <s v="Energía Renovable del Sur S.A."/>
    <x v="53"/>
    <x v="53"/>
    <s v="C.E. San Juan"/>
    <x v="208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346.55"/>
    <n v="5.3465500000000006"/>
    <m/>
    <n v="1.4749999999999999"/>
    <n v="1.4749999999999999"/>
    <n v="0"/>
    <n v="0"/>
    <n v="49"/>
    <s v="BASE DE DATOS"/>
    <m/>
  </r>
  <r>
    <s v="24"/>
    <x v="5"/>
    <s v="ERENSR"/>
    <s v="17394220"/>
    <s v="17394220"/>
    <x v="5"/>
    <s v="Circuito 8"/>
    <s v="S"/>
    <n v="11.8"/>
    <n v="11.8"/>
    <n v="1462.21"/>
    <n v="3419.32"/>
    <n v="4881.53"/>
    <n v="0"/>
    <n v="720"/>
    <n v="0"/>
    <m/>
    <m/>
    <x v="0"/>
    <s v="ERENSR17394220Circuito 8HI"/>
    <s v="Energía Renovable del Sur S.A."/>
    <x v="53"/>
    <x v="53"/>
    <s v="C.E. San Juan"/>
    <x v="208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881.53"/>
    <n v="4.8815299999999997"/>
    <m/>
    <n v="0.98333333333333339"/>
    <n v="0.98333333333333339"/>
    <n v="0"/>
    <n v="9.0949470177292824E-13"/>
    <n v="49"/>
    <s v="BASE DE DATOS"/>
    <m/>
  </r>
  <r>
    <s v="24"/>
    <x v="7"/>
    <s v="ERENSR"/>
    <s v="17394220"/>
    <s v="17394220"/>
    <x v="5"/>
    <s v="Circuito 1"/>
    <s v="S"/>
    <n v="17.7"/>
    <n v="17.7"/>
    <n v="1941.83"/>
    <n v="4949.67"/>
    <n v="6891.5"/>
    <n v="13"/>
    <n v="711"/>
    <n v="0"/>
    <m/>
    <m/>
    <x v="0"/>
    <s v="ERENSR17394220Circuito 1HI"/>
    <s v="Energía Renovable del Sur S.A."/>
    <x v="53"/>
    <x v="53"/>
    <s v="C.E. San Juan"/>
    <x v="208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891.5"/>
    <n v="6.8914999999999997"/>
    <m/>
    <n v="1.4749999999999999"/>
    <n v="1.4749999999999999"/>
    <n v="0"/>
    <n v="0"/>
    <n v="49"/>
    <s v="BASE DE DATOS"/>
    <m/>
  </r>
  <r>
    <s v="24"/>
    <x v="7"/>
    <s v="ERENSR"/>
    <s v="17394220"/>
    <s v="17394220"/>
    <x v="5"/>
    <s v="Circuito 2"/>
    <s v="S"/>
    <n v="17.7"/>
    <n v="17.7"/>
    <n v="1327.97"/>
    <n v="3702.61"/>
    <n v="5030.58"/>
    <n v="13"/>
    <n v="711"/>
    <n v="0"/>
    <m/>
    <m/>
    <x v="0"/>
    <s v="ERENSR17394220Circuito 2HI"/>
    <s v="Energía Renovable del Sur S.A."/>
    <x v="53"/>
    <x v="53"/>
    <s v="C.E. San Juan"/>
    <x v="208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030.58"/>
    <n v="5.0305799999999996"/>
    <m/>
    <n v="1.4749999999999999"/>
    <n v="1.4749999999999999"/>
    <n v="0"/>
    <n v="0"/>
    <n v="49"/>
    <s v="BASE DE DATOS"/>
    <m/>
  </r>
  <r>
    <s v="24"/>
    <x v="7"/>
    <s v="ERENSR"/>
    <s v="17394220"/>
    <s v="17394220"/>
    <x v="5"/>
    <s v="Circuito 3"/>
    <s v="S"/>
    <n v="17.7"/>
    <n v="17.7"/>
    <n v="1922.84"/>
    <n v="4988.3"/>
    <n v="6911.14"/>
    <n v="13"/>
    <n v="711"/>
    <n v="0"/>
    <m/>
    <m/>
    <x v="0"/>
    <s v="ERENSR17394220Circuito 3HI"/>
    <s v="Energía Renovable del Sur S.A."/>
    <x v="53"/>
    <x v="53"/>
    <s v="C.E. San Juan"/>
    <x v="208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911.14"/>
    <n v="6.9111400000000005"/>
    <m/>
    <n v="1.4749999999999999"/>
    <n v="1.4749999999999999"/>
    <n v="0"/>
    <n v="0"/>
    <n v="49"/>
    <s v="BASE DE DATOS"/>
    <m/>
  </r>
  <r>
    <s v="24"/>
    <x v="7"/>
    <s v="ERENSR"/>
    <s v="17394220"/>
    <s v="17394220"/>
    <x v="5"/>
    <s v="Circuito 4"/>
    <s v="S"/>
    <n v="17.7"/>
    <n v="17.7"/>
    <n v="1478.38"/>
    <n v="4183.09"/>
    <n v="5661.47"/>
    <n v="13"/>
    <n v="711"/>
    <n v="0"/>
    <m/>
    <m/>
    <x v="0"/>
    <s v="ERENSR17394220Circuito 4HI"/>
    <s v="Energía Renovable del Sur S.A."/>
    <x v="53"/>
    <x v="53"/>
    <s v="C.E. San Juan"/>
    <x v="208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661.47"/>
    <n v="5.6614700000000004"/>
    <m/>
    <n v="1.4749999999999999"/>
    <n v="1.4749999999999999"/>
    <n v="0"/>
    <n v="0"/>
    <n v="49"/>
    <s v="BASE DE DATOS"/>
    <m/>
  </r>
  <r>
    <s v="24"/>
    <x v="7"/>
    <s v="ERENSR"/>
    <s v="17394220"/>
    <s v="17394220"/>
    <x v="5"/>
    <s v="Circuito 5"/>
    <s v="S"/>
    <n v="17.7"/>
    <n v="17.7"/>
    <n v="2329.37"/>
    <n v="6077.22"/>
    <n v="8406.59"/>
    <n v="13"/>
    <n v="711"/>
    <n v="0"/>
    <m/>
    <m/>
    <x v="0"/>
    <s v="ERENSR17394220Circuito 5HI"/>
    <s v="Energía Renovable del Sur S.A."/>
    <x v="53"/>
    <x v="53"/>
    <s v="C.E. San Juan"/>
    <x v="208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8406.59"/>
    <n v="8.4065899999999996"/>
    <m/>
    <n v="1.4749999999999999"/>
    <n v="1.4749999999999999"/>
    <n v="0"/>
    <n v="0"/>
    <n v="49"/>
    <s v="BASE DE DATOS"/>
    <m/>
  </r>
  <r>
    <s v="24"/>
    <x v="7"/>
    <s v="ERENSR"/>
    <s v="17394220"/>
    <s v="17394220"/>
    <x v="5"/>
    <s v="Circuito 6"/>
    <s v="S"/>
    <n v="17.7"/>
    <n v="17.7"/>
    <n v="2163.79"/>
    <n v="5714.24"/>
    <n v="7878.03"/>
    <n v="13"/>
    <n v="711"/>
    <n v="0"/>
    <m/>
    <m/>
    <x v="0"/>
    <s v="ERENSR17394220Circuito 6HI"/>
    <s v="Energía Renovable del Sur S.A."/>
    <x v="53"/>
    <x v="53"/>
    <s v="C.E. San Juan"/>
    <x v="208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878.03"/>
    <n v="7.8780299999999999"/>
    <m/>
    <n v="1.4749999999999999"/>
    <n v="1.4749999999999999"/>
    <n v="0"/>
    <n v="0"/>
    <n v="49"/>
    <s v="BASE DE DATOS"/>
    <m/>
  </r>
  <r>
    <s v="24"/>
    <x v="7"/>
    <s v="ERENSR"/>
    <s v="17394220"/>
    <s v="17394220"/>
    <x v="5"/>
    <s v="Circuito 7"/>
    <s v="S"/>
    <n v="17.7"/>
    <n v="17.7"/>
    <n v="1447.82"/>
    <n v="3722.9"/>
    <n v="5170.72"/>
    <n v="13"/>
    <n v="711"/>
    <n v="0"/>
    <m/>
    <m/>
    <x v="0"/>
    <s v="ERENSR17394220Circuito 7HI"/>
    <s v="Energía Renovable del Sur S.A."/>
    <x v="53"/>
    <x v="53"/>
    <s v="C.E. San Juan"/>
    <x v="208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170.72"/>
    <n v="5.1707200000000002"/>
    <m/>
    <n v="1.4749999999999999"/>
    <n v="1.4749999999999999"/>
    <n v="0"/>
    <n v="0"/>
    <n v="49"/>
    <s v="BASE DE DATOS"/>
    <m/>
  </r>
  <r>
    <s v="24"/>
    <x v="7"/>
    <s v="ERENSR"/>
    <s v="17394220"/>
    <s v="17394220"/>
    <x v="5"/>
    <s v="Circuito 8"/>
    <s v="S"/>
    <n v="11.8"/>
    <n v="11.8"/>
    <n v="1457.81"/>
    <n v="3697.55"/>
    <n v="5155.3599999999997"/>
    <n v="13"/>
    <n v="711"/>
    <n v="0"/>
    <m/>
    <m/>
    <x v="0"/>
    <s v="ERENSR17394220Circuito 8HI"/>
    <s v="Energía Renovable del Sur S.A."/>
    <x v="53"/>
    <x v="53"/>
    <s v="C.E. San Juan"/>
    <x v="208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155.3599999999997"/>
    <n v="5.1553599999999999"/>
    <m/>
    <n v="0.98333333333333339"/>
    <n v="0.98333333333333339"/>
    <n v="0"/>
    <n v="9.0949470177292824E-13"/>
    <n v="49"/>
    <s v="BASE DE DATOS"/>
    <m/>
  </r>
  <r>
    <s v="24"/>
    <x v="6"/>
    <s v="ERENSR"/>
    <s v="17394220"/>
    <s v="17394220"/>
    <x v="5"/>
    <s v="Circuito 1"/>
    <s v="S"/>
    <n v="17.7"/>
    <n v="17.7"/>
    <n v="2216.9699999999998"/>
    <n v="5456.41"/>
    <n v="7673.38"/>
    <n v="3"/>
    <n v="721"/>
    <n v="0"/>
    <m/>
    <m/>
    <x v="0"/>
    <s v="ERENSR17394220Circuito 1HI"/>
    <s v="Energía Renovable del Sur S.A."/>
    <x v="53"/>
    <x v="53"/>
    <s v="C.E. San Juan"/>
    <x v="208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673.38"/>
    <n v="7.6733799999999999"/>
    <m/>
    <n v="1.4749999999999999"/>
    <n v="1.4749999999999999"/>
    <n v="0"/>
    <n v="-9.0949470177292824E-13"/>
    <n v="49"/>
    <s v="BASE DE DATOS"/>
    <m/>
  </r>
  <r>
    <s v="24"/>
    <x v="6"/>
    <s v="ERENSR"/>
    <s v="17394220"/>
    <s v="17394220"/>
    <x v="5"/>
    <s v="Circuito 2"/>
    <s v="S"/>
    <n v="17.7"/>
    <n v="17.7"/>
    <n v="1710.74"/>
    <n v="4367.43"/>
    <n v="6078.17"/>
    <n v="6"/>
    <n v="718"/>
    <n v="0"/>
    <m/>
    <m/>
    <x v="0"/>
    <s v="ERENSR17394220Circuito 2HI"/>
    <s v="Energía Renovable del Sur S.A."/>
    <x v="53"/>
    <x v="53"/>
    <s v="C.E. San Juan"/>
    <x v="208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078.17"/>
    <n v="6.0781700000000001"/>
    <m/>
    <n v="1.4749999999999999"/>
    <n v="1.4749999999999999"/>
    <n v="0"/>
    <n v="0"/>
    <n v="49"/>
    <s v="BASE DE DATOS"/>
    <m/>
  </r>
  <r>
    <s v="24"/>
    <x v="6"/>
    <s v="ERENSR"/>
    <s v="17394220"/>
    <s v="17394220"/>
    <x v="5"/>
    <s v="Circuito 3"/>
    <s v="S"/>
    <n v="17.7"/>
    <n v="17.7"/>
    <n v="2287.09"/>
    <n v="5644.43"/>
    <n v="7931.52"/>
    <n v="5"/>
    <n v="719"/>
    <n v="0"/>
    <m/>
    <m/>
    <x v="0"/>
    <s v="ERENSR17394220Circuito 3HI"/>
    <s v="Energía Renovable del Sur S.A."/>
    <x v="53"/>
    <x v="53"/>
    <s v="C.E. San Juan"/>
    <x v="208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931.52"/>
    <n v="7.9315200000000008"/>
    <m/>
    <n v="1.4749999999999999"/>
    <n v="1.4749999999999999"/>
    <n v="0"/>
    <n v="0"/>
    <n v="49"/>
    <s v="BASE DE DATOS"/>
    <m/>
  </r>
  <r>
    <s v="24"/>
    <x v="6"/>
    <s v="ERENSR"/>
    <s v="17394220"/>
    <s v="17394220"/>
    <x v="5"/>
    <s v="Circuito 4"/>
    <s v="S"/>
    <n v="17.7"/>
    <n v="17.7"/>
    <n v="2540.27"/>
    <n v="6581.16"/>
    <n v="9121.43"/>
    <n v="6"/>
    <n v="718"/>
    <n v="0"/>
    <m/>
    <m/>
    <x v="0"/>
    <s v="ERENSR17394220Circuito 4HI"/>
    <s v="Energía Renovable del Sur S.A."/>
    <x v="53"/>
    <x v="53"/>
    <s v="C.E. San Juan"/>
    <x v="208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9121.43"/>
    <n v="9.1214300000000001"/>
    <m/>
    <n v="1.4749999999999999"/>
    <n v="1.4749999999999999"/>
    <n v="0"/>
    <n v="0"/>
    <n v="49"/>
    <s v="BASE DE DATOS"/>
    <m/>
  </r>
  <r>
    <s v="24"/>
    <x v="6"/>
    <s v="ERENSR"/>
    <s v="17394220"/>
    <s v="17394220"/>
    <x v="5"/>
    <s v="Circuito 5"/>
    <s v="S"/>
    <n v="17.7"/>
    <n v="17.7"/>
    <n v="2769.98"/>
    <n v="6869.73"/>
    <n v="9639.7099999999991"/>
    <n v="4"/>
    <n v="720"/>
    <n v="0"/>
    <m/>
    <m/>
    <x v="0"/>
    <s v="ERENSR17394220Circuito 5HI"/>
    <s v="Energía Renovable del Sur S.A."/>
    <x v="53"/>
    <x v="53"/>
    <s v="C.E. San Juan"/>
    <x v="208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9639.7099999999991"/>
    <n v="9.6397099999999991"/>
    <m/>
    <n v="1.4749999999999999"/>
    <n v="1.4749999999999999"/>
    <n v="0"/>
    <n v="0"/>
    <n v="49"/>
    <s v="BASE DE DATOS"/>
    <m/>
  </r>
  <r>
    <s v="24"/>
    <x v="6"/>
    <s v="ERENSR"/>
    <s v="17394220"/>
    <s v="17394220"/>
    <x v="5"/>
    <s v="Circuito 6"/>
    <s v="S"/>
    <n v="17.7"/>
    <n v="17.7"/>
    <n v="2626.27"/>
    <n v="6931.35"/>
    <n v="9557.6200000000008"/>
    <n v="0"/>
    <n v="724"/>
    <n v="0"/>
    <m/>
    <m/>
    <x v="0"/>
    <s v="ERENSR17394220Circuito 6HI"/>
    <s v="Energía Renovable del Sur S.A."/>
    <x v="53"/>
    <x v="53"/>
    <s v="C.E. San Juan"/>
    <x v="208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9557.6200000000008"/>
    <n v="9.55762"/>
    <m/>
    <n v="1.4749999999999999"/>
    <n v="1.4749999999999999"/>
    <n v="0"/>
    <n v="0"/>
    <n v="49"/>
    <s v="BASE DE DATOS"/>
    <m/>
  </r>
  <r>
    <s v="24"/>
    <x v="6"/>
    <s v="ERENSR"/>
    <s v="17394220"/>
    <s v="17394220"/>
    <x v="5"/>
    <s v="Circuito 7"/>
    <s v="S"/>
    <n v="17.7"/>
    <n v="17.7"/>
    <n v="1713.8"/>
    <n v="4430.8100000000004"/>
    <n v="6144.61"/>
    <n v="0"/>
    <n v="724"/>
    <n v="0"/>
    <m/>
    <m/>
    <x v="0"/>
    <s v="ERENSR17394220Circuito 7HI"/>
    <s v="Energía Renovable del Sur S.A."/>
    <x v="53"/>
    <x v="53"/>
    <s v="C.E. San Juan"/>
    <x v="208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144.61"/>
    <n v="6.1446099999999992"/>
    <m/>
    <n v="1.4749999999999999"/>
    <n v="1.4749999999999999"/>
    <n v="0"/>
    <n v="9.0949470177292824E-13"/>
    <n v="49"/>
    <s v="BASE DE DATOS"/>
    <m/>
  </r>
  <r>
    <s v="24"/>
    <x v="6"/>
    <s v="ERENSR"/>
    <s v="17394220"/>
    <s v="17394220"/>
    <x v="5"/>
    <s v="Circuito 8"/>
    <s v="S"/>
    <n v="11.8"/>
    <n v="11.8"/>
    <n v="1657.74"/>
    <n v="4081.06"/>
    <n v="5738.8"/>
    <n v="0"/>
    <n v="724"/>
    <n v="0"/>
    <m/>
    <m/>
    <x v="0"/>
    <s v="ERENSR17394220Circuito 8HI"/>
    <s v="Energía Renovable del Sur S.A."/>
    <x v="53"/>
    <x v="53"/>
    <s v="C.E. San Juan"/>
    <x v="208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738.8"/>
    <n v="5.7388000000000003"/>
    <m/>
    <n v="0.98333333333333339"/>
    <n v="0.98333333333333339"/>
    <n v="0"/>
    <n v="0"/>
    <n v="49"/>
    <s v="BASE DE DATOS"/>
    <m/>
  </r>
  <r>
    <s v="24"/>
    <x v="2"/>
    <s v="HIDROC"/>
    <s v="18166908"/>
    <s v="18166908"/>
    <x v="5"/>
    <s v="G-1"/>
    <s v="S"/>
    <n v="3.97"/>
    <n v="3.97"/>
    <n v="0"/>
    <n v="2393.1"/>
    <n v="2393.1"/>
    <n v="0"/>
    <n v="695.33"/>
    <n v="48.67"/>
    <m/>
    <m/>
    <x v="0"/>
    <s v="HIDROC18166908G-1HI"/>
    <s v="Hidrocañete S.A."/>
    <x v="55"/>
    <x v="55"/>
    <s v="C. H. Nuevo Imperial"/>
    <x v="211"/>
    <s v="HI"/>
    <x v="5"/>
    <x v="28"/>
    <x v="2"/>
    <s v="Instalado"/>
    <s v="Operativo"/>
    <s v="Generadora"/>
    <x v="0"/>
    <x v="0"/>
    <x v="0"/>
    <x v="0"/>
    <s v="Privado"/>
    <s v="LIMA"/>
    <s v="LIMA"/>
    <s v="CAÑETE"/>
    <s v="NVO. IMPERIAL"/>
    <n v="0"/>
    <x v="8"/>
    <n v="0"/>
    <x v="1"/>
    <x v="2"/>
    <x v="0"/>
    <s v="MWh"/>
    <n v="2393.1"/>
    <n v="2.3931"/>
    <m/>
    <n v="0.33083333333333337"/>
    <n v="0.33083333333333337"/>
    <n v="0"/>
    <n v="0"/>
    <n v="60"/>
    <s v="BASE DE DATOS"/>
    <m/>
  </r>
  <r>
    <s v="24"/>
    <x v="3"/>
    <s v="HIDROC"/>
    <s v="18166908"/>
    <s v="18166908"/>
    <x v="5"/>
    <s v="G-1"/>
    <s v="S"/>
    <n v="3.97"/>
    <n v="3.97"/>
    <n v="0"/>
    <n v="2450.8000000000002"/>
    <n v="2450.8000000000002"/>
    <n v="0"/>
    <n v="715.3"/>
    <n v="4.7"/>
    <m/>
    <m/>
    <x v="0"/>
    <s v="HIDROC18166908G-1HI"/>
    <s v="Hidrocañete S.A."/>
    <x v="55"/>
    <x v="55"/>
    <s v="C. H. Nuevo Imperial"/>
    <x v="211"/>
    <s v="HI"/>
    <x v="5"/>
    <x v="28"/>
    <x v="2"/>
    <s v="Instalado"/>
    <s v="Operativo"/>
    <s v="Generadora"/>
    <x v="0"/>
    <x v="0"/>
    <x v="0"/>
    <x v="0"/>
    <s v="Privado"/>
    <s v="LIMA"/>
    <s v="LIMA"/>
    <s v="CAÑETE"/>
    <s v="NVO. IMPERIAL"/>
    <n v="0"/>
    <x v="8"/>
    <n v="0"/>
    <x v="1"/>
    <x v="2"/>
    <x v="0"/>
    <s v="MWh"/>
    <n v="2450.8000000000002"/>
    <n v="2.4508000000000001"/>
    <m/>
    <n v="0.33083333333333337"/>
    <n v="0.33083333333333337"/>
    <n v="0"/>
    <n v="0"/>
    <n v="60"/>
    <s v="BASE DE DATOS"/>
    <m/>
  </r>
  <r>
    <s v="24"/>
    <x v="4"/>
    <s v="HIDROC"/>
    <s v="18166908"/>
    <s v="18166908"/>
    <x v="5"/>
    <s v="G-1"/>
    <s v="S"/>
    <n v="3.97"/>
    <n v="3.97"/>
    <n v="0"/>
    <n v="2118.1"/>
    <n v="2118.1"/>
    <n v="124.42"/>
    <n v="609.48"/>
    <n v="10.1"/>
    <m/>
    <m/>
    <x v="0"/>
    <s v="HIDROC18166908G-1HI"/>
    <s v="Hidrocañete S.A."/>
    <x v="55"/>
    <x v="55"/>
    <s v="C. H. Nuevo Imperial"/>
    <x v="211"/>
    <s v="HI"/>
    <x v="5"/>
    <x v="28"/>
    <x v="2"/>
    <s v="Instalado"/>
    <s v="Operativo"/>
    <s v="Generadora"/>
    <x v="0"/>
    <x v="0"/>
    <x v="0"/>
    <x v="0"/>
    <s v="Privado"/>
    <s v="LIMA"/>
    <s v="LIMA"/>
    <s v="CAÑETE"/>
    <s v="NVO. IMPERIAL"/>
    <n v="0"/>
    <x v="8"/>
    <n v="0"/>
    <x v="1"/>
    <x v="2"/>
    <x v="0"/>
    <s v="MWh"/>
    <n v="2118.1"/>
    <n v="2.1181000000000001"/>
    <m/>
    <n v="0.33083333333333337"/>
    <n v="0.33083333333333337"/>
    <n v="0"/>
    <n v="0"/>
    <n v="60"/>
    <s v="BASE DE DATOS"/>
    <m/>
  </r>
  <r>
    <s v="24"/>
    <x v="5"/>
    <s v="HIDROC"/>
    <s v="18166908"/>
    <s v="18166908"/>
    <x v="5"/>
    <s v="G-1"/>
    <s v="S"/>
    <n v="3.97"/>
    <n v="3.97"/>
    <n v="0"/>
    <n v="1821.6"/>
    <n v="1821.6"/>
    <n v="163.77000000000001"/>
    <n v="556.23"/>
    <n v="0"/>
    <m/>
    <m/>
    <x v="0"/>
    <s v="HIDROC18166908G-1HI"/>
    <s v="Hidrocañete S.A."/>
    <x v="55"/>
    <x v="55"/>
    <s v="C. H. Nuevo Imperial"/>
    <x v="211"/>
    <s v="HI"/>
    <x v="5"/>
    <x v="28"/>
    <x v="2"/>
    <s v="Instalado"/>
    <s v="Operativo"/>
    <s v="Generadora"/>
    <x v="0"/>
    <x v="0"/>
    <x v="0"/>
    <x v="0"/>
    <s v="Privado"/>
    <s v="LIMA"/>
    <s v="LIMA"/>
    <s v="CAÑETE"/>
    <s v="NVO. IMPERIAL"/>
    <n v="0"/>
    <x v="8"/>
    <n v="0"/>
    <x v="1"/>
    <x v="2"/>
    <x v="0"/>
    <s v="MWh"/>
    <n v="1821.6"/>
    <n v="1.8215999999999999"/>
    <m/>
    <n v="0.33083333333333337"/>
    <n v="0.33083333333333337"/>
    <n v="0"/>
    <n v="0"/>
    <n v="60"/>
    <s v="BASE DE DATOS"/>
    <m/>
  </r>
  <r>
    <s v="24"/>
    <x v="7"/>
    <s v="HIDROC"/>
    <s v="18166908"/>
    <s v="18166908"/>
    <x v="5"/>
    <s v="G-1"/>
    <s v="S"/>
    <n v="3.97"/>
    <n v="3.97"/>
    <n v="0"/>
    <n v="2508.6999999999998"/>
    <n v="2508.6999999999998"/>
    <n v="0"/>
    <n v="744"/>
    <n v="0"/>
    <m/>
    <m/>
    <x v="0"/>
    <s v="HIDROC18166908G-1HI"/>
    <s v="Hidrocañete S.A."/>
    <x v="55"/>
    <x v="55"/>
    <s v="C. H. Nuevo Imperial"/>
    <x v="211"/>
    <s v="HI"/>
    <x v="5"/>
    <x v="28"/>
    <x v="2"/>
    <s v="Instalado"/>
    <s v="Operativo"/>
    <s v="Generadora"/>
    <x v="0"/>
    <x v="0"/>
    <x v="0"/>
    <x v="0"/>
    <s v="Privado"/>
    <s v="LIMA"/>
    <s v="LIMA"/>
    <s v="CAÑETE"/>
    <s v="NVO. IMPERIAL"/>
    <n v="0"/>
    <x v="8"/>
    <n v="0"/>
    <x v="1"/>
    <x v="2"/>
    <x v="0"/>
    <s v="MWh"/>
    <n v="2508.6999999999998"/>
    <n v="2.5086999999999997"/>
    <m/>
    <n v="0.33083333333333337"/>
    <n v="0.33083333333333337"/>
    <n v="0"/>
    <n v="0"/>
    <n v="60"/>
    <s v="BASE DE DATOS"/>
    <m/>
  </r>
  <r>
    <s v="24"/>
    <x v="6"/>
    <s v="HIDROC"/>
    <s v="18166908"/>
    <s v="18166908"/>
    <x v="5"/>
    <s v="G-1"/>
    <s v="S"/>
    <n v="3.97"/>
    <n v="3.97"/>
    <n v="0"/>
    <n v="2440.1999999999998"/>
    <n v="2440.1999999999998"/>
    <n v="0"/>
    <n v="744"/>
    <n v="0"/>
    <m/>
    <m/>
    <x v="0"/>
    <s v="HIDROC18166908G-1HI"/>
    <s v="Hidrocañete S.A."/>
    <x v="55"/>
    <x v="55"/>
    <s v="C. H. Nuevo Imperial"/>
    <x v="211"/>
    <s v="HI"/>
    <x v="5"/>
    <x v="28"/>
    <x v="2"/>
    <s v="Instalado"/>
    <s v="Operativo"/>
    <s v="Generadora"/>
    <x v="0"/>
    <x v="0"/>
    <x v="0"/>
    <x v="0"/>
    <s v="Privado"/>
    <s v="LIMA"/>
    <s v="LIMA"/>
    <s v="CAÑETE"/>
    <s v="NVO. IMPERIAL"/>
    <n v="0"/>
    <x v="8"/>
    <n v="0"/>
    <x v="1"/>
    <x v="2"/>
    <x v="0"/>
    <s v="MWh"/>
    <n v="2440.1999999999998"/>
    <n v="2.4401999999999999"/>
    <m/>
    <n v="0.33083333333333337"/>
    <n v="0.33083333333333337"/>
    <n v="0"/>
    <n v="0"/>
    <n v="60"/>
    <s v="BASE DE DATOS"/>
    <m/>
  </r>
  <r>
    <s v="24"/>
    <x v="2"/>
    <s v="MAJAEN"/>
    <s v="31135604"/>
    <s v="31135604"/>
    <x v="5"/>
    <s v="Grupo 1"/>
    <s v="S"/>
    <n v="1.9"/>
    <n v="1.8220000000000001"/>
    <n v="218.02199999999999"/>
    <n v="1024.375"/>
    <n v="1242.3969999999999"/>
    <n v="0"/>
    <n v="719.42"/>
    <n v="0.18"/>
    <m/>
    <m/>
    <x v="0"/>
    <s v="MAJAEN31135604Grupo 1HI"/>
    <s v="Maja Energ¡a S.A.C."/>
    <x v="60"/>
    <x v="60"/>
    <s v="C.H. Roncador"/>
    <x v="219"/>
    <s v="HI"/>
    <x v="5"/>
    <x v="16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1242.3969999999999"/>
    <n v="1.242397"/>
    <m/>
    <n v="0.15833333333333333"/>
    <n v="0.15183333333333335"/>
    <n v="0"/>
    <n v="0"/>
    <n v="69"/>
    <s v="BASE DE DATOS"/>
    <m/>
  </r>
  <r>
    <s v="24"/>
    <x v="2"/>
    <s v="MAJAEN"/>
    <s v="31135604"/>
    <s v="31135604"/>
    <x v="5"/>
    <s v="Grupo 2"/>
    <s v="S"/>
    <n v="1.9"/>
    <n v="1.8620000000000001"/>
    <n v="213.56200000000001"/>
    <n v="988.57399999999996"/>
    <n v="1202.136"/>
    <n v="0"/>
    <n v="719.34"/>
    <n v="0.26"/>
    <m/>
    <m/>
    <x v="0"/>
    <s v="MAJAEN31135604Grupo 2HI"/>
    <s v="Maja Energ¡a S.A.C."/>
    <x v="60"/>
    <x v="60"/>
    <s v="C.H. Roncador"/>
    <x v="219"/>
    <s v="HI"/>
    <x v="5"/>
    <x v="17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1202.136"/>
    <n v="1.2021359999999999"/>
    <m/>
    <n v="0.14615384615384613"/>
    <n v="0.14323076923076924"/>
    <n v="0"/>
    <n v="0"/>
    <n v="69"/>
    <s v="BASE DE DATOS"/>
    <m/>
  </r>
  <r>
    <s v="24"/>
    <x v="3"/>
    <s v="MAJAEN"/>
    <s v="31135604"/>
    <s v="31135604"/>
    <x v="5"/>
    <s v="Grupo 1"/>
    <s v="S"/>
    <n v="1.9"/>
    <n v="1.8220000000000001"/>
    <n v="236.32"/>
    <n v="1059.636"/>
    <n v="1295.9559999999999"/>
    <n v="0"/>
    <n v="719.42"/>
    <n v="0.18"/>
    <m/>
    <m/>
    <x v="0"/>
    <s v="MAJAEN31135604Grupo 1HI"/>
    <s v="Maja Energ¡a S.A.C."/>
    <x v="60"/>
    <x v="60"/>
    <s v="C.H. Roncador"/>
    <x v="219"/>
    <s v="HI"/>
    <x v="5"/>
    <x v="16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1295.9559999999999"/>
    <n v="1.2959559999999999"/>
    <m/>
    <n v="0.15833333333333333"/>
    <n v="0.15183333333333335"/>
    <n v="0"/>
    <n v="0"/>
    <n v="69"/>
    <s v="BASE DE DATOS"/>
    <m/>
  </r>
  <r>
    <s v="24"/>
    <x v="3"/>
    <s v="MAJAEN"/>
    <s v="31135604"/>
    <s v="31135604"/>
    <x v="5"/>
    <s v="Grupo 2"/>
    <s v="S"/>
    <n v="1.9"/>
    <n v="1.8620000000000001"/>
    <n v="223.79499999999999"/>
    <n v="1037.155"/>
    <n v="1260.95"/>
    <n v="0"/>
    <n v="719.34"/>
    <n v="0.26"/>
    <m/>
    <m/>
    <x v="0"/>
    <s v="MAJAEN31135604Grupo 2HI"/>
    <s v="Maja Energ¡a S.A.C."/>
    <x v="60"/>
    <x v="60"/>
    <s v="C.H. Roncador"/>
    <x v="219"/>
    <s v="HI"/>
    <x v="5"/>
    <x v="17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1260.95"/>
    <n v="1.26095"/>
    <m/>
    <n v="0.14615384615384613"/>
    <n v="0.14323076923076924"/>
    <n v="0"/>
    <n v="0"/>
    <n v="69"/>
    <s v="BASE DE DATOS"/>
    <m/>
  </r>
  <r>
    <s v="24"/>
    <x v="4"/>
    <s v="MAJAEN"/>
    <s v="31135604"/>
    <s v="31135604"/>
    <x v="5"/>
    <s v="Grupo 1"/>
    <s v="S"/>
    <n v="1.9"/>
    <n v="1.8220000000000001"/>
    <n v="190.023"/>
    <n v="972.66499999999996"/>
    <n v="1162.6880000000001"/>
    <n v="0"/>
    <n v="621.24"/>
    <n v="98.36"/>
    <m/>
    <m/>
    <x v="0"/>
    <s v="MAJAEN31135604Grupo 1HI"/>
    <s v="Maja Energ¡a S.A.C."/>
    <x v="60"/>
    <x v="60"/>
    <s v="C.H. Roncador"/>
    <x v="219"/>
    <s v="HI"/>
    <x v="5"/>
    <x v="16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1162.6880000000001"/>
    <n v="1.1626880000000002"/>
    <m/>
    <n v="0.15833333333333333"/>
    <n v="0.15183333333333335"/>
    <n v="0"/>
    <n v="-2.2737367544323206E-13"/>
    <n v="69"/>
    <s v="BASE DE DATOS"/>
    <m/>
  </r>
  <r>
    <s v="24"/>
    <x v="4"/>
    <s v="MAJAEN"/>
    <s v="31135604"/>
    <s v="31135604"/>
    <x v="5"/>
    <s v="Grupo 2"/>
    <s v="S"/>
    <n v="1.9"/>
    <n v="1.8620000000000001"/>
    <n v="185.79400000000001"/>
    <n v="950.90099999999995"/>
    <n v="1136.6949999999999"/>
    <n v="0"/>
    <n v="621.25"/>
    <n v="98.35"/>
    <m/>
    <m/>
    <x v="0"/>
    <s v="MAJAEN31135604Grupo 2HI"/>
    <s v="Maja Energ¡a S.A.C."/>
    <x v="60"/>
    <x v="60"/>
    <s v="C.H. Roncador"/>
    <x v="219"/>
    <s v="HI"/>
    <x v="5"/>
    <x v="17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1136.6949999999999"/>
    <n v="1.136695"/>
    <m/>
    <n v="0.14615384615384613"/>
    <n v="0.14323076923076924"/>
    <n v="0"/>
    <n v="0"/>
    <n v="69"/>
    <s v="BASE DE DATOS"/>
    <m/>
  </r>
  <r>
    <s v="24"/>
    <x v="4"/>
    <s v="MAJAEN"/>
    <s v="31135604"/>
    <s v="31135604"/>
    <x v="5"/>
    <s v="GRUPO 2"/>
    <s v="S"/>
    <n v="1.9"/>
    <n v="0"/>
    <n v="0"/>
    <n v="0"/>
    <n v="0"/>
    <n v="0"/>
    <n v="0"/>
    <n v="0"/>
    <m/>
    <m/>
    <x v="0"/>
    <s v="MAJAEN31135604GRUPO 2HI"/>
    <s v="Maja Energ¡a S.A.C."/>
    <x v="60"/>
    <x v="60"/>
    <s v="C.H. Roncador"/>
    <x v="219"/>
    <s v="HI"/>
    <x v="5"/>
    <x v="17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0"/>
    <n v="0"/>
    <m/>
    <n v="0.14615384615384613"/>
    <n v="0.14323076923076924"/>
    <n v="0"/>
    <n v="0"/>
    <n v="69"/>
    <s v="BASE DE DATOS"/>
    <m/>
  </r>
  <r>
    <s v="24"/>
    <x v="5"/>
    <s v="MAJAEN"/>
    <s v="31135604"/>
    <s v="31135604"/>
    <x v="5"/>
    <s v="Grupo 1"/>
    <s v="S"/>
    <n v="1.9"/>
    <n v="1.8220000000000001"/>
    <n v="75.998000000000005"/>
    <n v="246.50399999999999"/>
    <n v="322.50200000000001"/>
    <n v="0"/>
    <n v="295.04000000000002"/>
    <n v="424.56"/>
    <m/>
    <m/>
    <x v="0"/>
    <s v="MAJAEN31135604Grupo 1HI"/>
    <s v="Maja Energ¡a S.A.C."/>
    <x v="60"/>
    <x v="60"/>
    <s v="C.H. Roncador"/>
    <x v="219"/>
    <s v="HI"/>
    <x v="5"/>
    <x v="16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322.50200000000001"/>
    <n v="0.32250200000000001"/>
    <m/>
    <n v="0.15833333333333333"/>
    <n v="0.15183333333333335"/>
    <n v="0"/>
    <n v="0"/>
    <n v="69"/>
    <s v="BASE DE DATOS"/>
    <m/>
  </r>
  <r>
    <s v="24"/>
    <x v="5"/>
    <s v="MAJAEN"/>
    <s v="31135604"/>
    <s v="31135604"/>
    <x v="5"/>
    <s v="Grupo 2"/>
    <s v="S"/>
    <n v="1.9"/>
    <n v="1.8620000000000001"/>
    <n v="161.56899999999999"/>
    <n v="933.78599999999994"/>
    <n v="1095.355"/>
    <n v="0"/>
    <n v="699.29"/>
    <n v="20.309999999999999"/>
    <m/>
    <m/>
    <x v="0"/>
    <s v="MAJAEN31135604Grupo 2HI"/>
    <s v="Maja Energ¡a S.A.C."/>
    <x v="60"/>
    <x v="60"/>
    <s v="C.H. Roncador"/>
    <x v="219"/>
    <s v="HI"/>
    <x v="5"/>
    <x v="17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1095.355"/>
    <n v="1.0953550000000001"/>
    <m/>
    <n v="0.14615384615384613"/>
    <n v="0.14323076923076924"/>
    <n v="0"/>
    <n v="0"/>
    <n v="69"/>
    <s v="BASE DE DATOS"/>
    <m/>
  </r>
  <r>
    <s v="24"/>
    <x v="7"/>
    <s v="MAJAEN"/>
    <s v="31135604"/>
    <s v="31135604"/>
    <x v="5"/>
    <s v="Grupo 1"/>
    <s v="S"/>
    <n v="1.9"/>
    <n v="1.8220000000000001"/>
    <n v="64.912999999999997"/>
    <n v="291.40800000000002"/>
    <n v="356.32100000000003"/>
    <n v="0"/>
    <n v="221.37"/>
    <n v="498.23"/>
    <m/>
    <m/>
    <x v="0"/>
    <s v="MAJAEN31135604Grupo 1HI"/>
    <s v="Maja Energ¡a S.A.C."/>
    <x v="60"/>
    <x v="60"/>
    <s v="C.H. Roncador"/>
    <x v="219"/>
    <s v="HI"/>
    <x v="5"/>
    <x v="16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356.32100000000003"/>
    <n v="0.356321"/>
    <m/>
    <n v="0.15833333333333333"/>
    <n v="0.15183333333333335"/>
    <n v="0"/>
    <n v="0"/>
    <n v="69"/>
    <s v="BASE DE DATOS"/>
    <m/>
  </r>
  <r>
    <s v="24"/>
    <x v="7"/>
    <s v="MAJAEN"/>
    <s v="31135604"/>
    <s v="31135604"/>
    <x v="5"/>
    <s v="Grupo 2"/>
    <s v="S"/>
    <n v="1.9"/>
    <n v="1.8620000000000001"/>
    <n v="149.34"/>
    <n v="733.67200000000003"/>
    <n v="883.01199999999994"/>
    <n v="0"/>
    <n v="522.4"/>
    <n v="197.2"/>
    <m/>
    <m/>
    <x v="0"/>
    <s v="MAJAEN31135604Grupo 2HI"/>
    <s v="Maja Energ¡a S.A.C."/>
    <x v="60"/>
    <x v="60"/>
    <s v="C.H. Roncador"/>
    <x v="219"/>
    <s v="HI"/>
    <x v="5"/>
    <x v="17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883.01199999999994"/>
    <n v="0.88301199999999991"/>
    <m/>
    <n v="0.14615384615384613"/>
    <n v="0.14323076923076924"/>
    <n v="0"/>
    <n v="1.1368683772161603E-13"/>
    <n v="69"/>
    <s v="BASE DE DATOS"/>
    <m/>
  </r>
  <r>
    <s v="24"/>
    <x v="6"/>
    <s v="MAJAEN"/>
    <s v="31135604"/>
    <s v="31135604"/>
    <x v="5"/>
    <s v="Grupo 1"/>
    <s v="S"/>
    <n v="1.9"/>
    <n v="1.8220000000000001"/>
    <n v="194.94300000000001"/>
    <n v="881.11599999999999"/>
    <n v="1076.059"/>
    <n v="0"/>
    <n v="689.26"/>
    <n v="30.34"/>
    <m/>
    <m/>
    <x v="0"/>
    <s v="MAJAEN31135604Grupo 1HI"/>
    <s v="Maja Energ¡a S.A.C."/>
    <x v="60"/>
    <x v="60"/>
    <s v="C.H. Roncador"/>
    <x v="219"/>
    <s v="HI"/>
    <x v="5"/>
    <x v="16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1076.059"/>
    <n v="1.0760589999999999"/>
    <m/>
    <n v="0.15833333333333333"/>
    <n v="0.15183333333333335"/>
    <n v="0"/>
    <n v="0"/>
    <n v="69"/>
    <s v="BASE DE DATOS"/>
    <m/>
  </r>
  <r>
    <s v="24"/>
    <x v="6"/>
    <s v="MAJAEN"/>
    <s v="31135604"/>
    <s v="31135604"/>
    <x v="5"/>
    <s v="Grupo 2"/>
    <s v="S"/>
    <n v="1.9"/>
    <n v="1.8620000000000001"/>
    <n v="160.30500000000001"/>
    <n v="626.88900000000001"/>
    <n v="787.19399999999996"/>
    <n v="0"/>
    <n v="567.04"/>
    <n v="152.56"/>
    <m/>
    <m/>
    <x v="0"/>
    <s v="MAJAEN31135604Grupo 2HI"/>
    <s v="Maja Energ¡a S.A.C."/>
    <x v="60"/>
    <x v="60"/>
    <s v="C.H. Roncador"/>
    <x v="219"/>
    <s v="HI"/>
    <x v="5"/>
    <x v="17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787.19399999999996"/>
    <n v="0.78719399999999995"/>
    <m/>
    <n v="0.14615384615384613"/>
    <n v="0.14323076923076924"/>
    <n v="0"/>
    <n v="0"/>
    <n v="69"/>
    <s v="BASE DE DATOS"/>
    <m/>
  </r>
  <r>
    <s v="24"/>
    <x v="2"/>
    <s v="MAJARC"/>
    <s v="16267410"/>
    <s v="16267410"/>
    <x v="5"/>
    <s v="1"/>
    <s v="S"/>
    <n v="20"/>
    <n v="20"/>
    <n v="0"/>
    <n v="3988.5479999999998"/>
    <n v="3988.5479999999998"/>
    <n v="0"/>
    <n v="369"/>
    <n v="0"/>
    <m/>
    <m/>
    <x v="0"/>
    <s v="MAJARC162674101HI"/>
    <s v="Majes Arcus S.A.C."/>
    <x v="62"/>
    <x v="62"/>
    <s v="CS MAJES"/>
    <x v="221"/>
    <s v="FV"/>
    <x v="6"/>
    <x v="330"/>
    <x v="3"/>
    <s v="Instalado"/>
    <s v="Operativo"/>
    <s v="Generadora"/>
    <x v="0"/>
    <x v="0"/>
    <x v="0"/>
    <x v="0"/>
    <s v="Privado"/>
    <s v="AREQUIPA"/>
    <s v="AREQUIPA"/>
    <s v="CAYLLOMA"/>
    <s v="MAJES"/>
    <n v="0"/>
    <x v="9"/>
    <n v="0"/>
    <x v="1"/>
    <x v="2"/>
    <x v="0"/>
    <s v="MWh"/>
    <n v="3988.5479999999998"/>
    <n v="3.9885479999999998"/>
    <m/>
    <n v="1.6666666666666667"/>
    <n v="1.6666666666666667"/>
    <n v="0"/>
    <n v="0"/>
    <n v="70"/>
    <s v="BASE DE DATOS"/>
    <m/>
  </r>
  <r>
    <s v="24"/>
    <x v="3"/>
    <s v="MAJARC"/>
    <s v="16267410"/>
    <s v="16267410"/>
    <x v="5"/>
    <s v="1"/>
    <s v="S"/>
    <n v="20"/>
    <n v="20"/>
    <n v="0"/>
    <n v="3615.33"/>
    <n v="3615.33"/>
    <n v="0"/>
    <n v="343.25"/>
    <n v="0"/>
    <m/>
    <m/>
    <x v="0"/>
    <s v="MAJARC162674101HI"/>
    <s v="Majes Arcus S.A.C."/>
    <x v="62"/>
    <x v="62"/>
    <s v="CS MAJES"/>
    <x v="221"/>
    <s v="FV"/>
    <x v="6"/>
    <x v="330"/>
    <x v="3"/>
    <s v="Instalado"/>
    <s v="Operativo"/>
    <s v="Generadora"/>
    <x v="0"/>
    <x v="0"/>
    <x v="0"/>
    <x v="0"/>
    <s v="Privado"/>
    <s v="AREQUIPA"/>
    <s v="AREQUIPA"/>
    <s v="CAYLLOMA"/>
    <s v="MAJES"/>
    <n v="0"/>
    <x v="9"/>
    <n v="0"/>
    <x v="1"/>
    <x v="2"/>
    <x v="0"/>
    <s v="MWh"/>
    <n v="3615.33"/>
    <n v="3.6153299999999997"/>
    <m/>
    <n v="1.6666666666666667"/>
    <n v="1.6666666666666667"/>
    <n v="0"/>
    <n v="0"/>
    <n v="70"/>
    <s v="BASE DE DATOS"/>
    <m/>
  </r>
  <r>
    <s v="24"/>
    <x v="4"/>
    <s v="MAJARC"/>
    <s v="16267410"/>
    <s v="16267410"/>
    <x v="5"/>
    <s v="1"/>
    <s v="S"/>
    <n v="20"/>
    <n v="20"/>
    <n v="0"/>
    <n v="3624.4720000000002"/>
    <n v="3624.4720000000002"/>
    <n v="0"/>
    <n v="345.75"/>
    <n v="0"/>
    <m/>
    <m/>
    <x v="0"/>
    <s v="MAJARC162674101HI"/>
    <s v="Majes Arcus S.A.C."/>
    <x v="62"/>
    <x v="62"/>
    <s v="CS MAJES"/>
    <x v="221"/>
    <s v="FV"/>
    <x v="6"/>
    <x v="330"/>
    <x v="3"/>
    <s v="Instalado"/>
    <s v="Operativo"/>
    <s v="Generadora"/>
    <x v="0"/>
    <x v="0"/>
    <x v="0"/>
    <x v="0"/>
    <s v="Privado"/>
    <s v="AREQUIPA"/>
    <s v="AREQUIPA"/>
    <s v="CAYLLOMA"/>
    <s v="MAJES"/>
    <n v="0"/>
    <x v="9"/>
    <n v="0"/>
    <x v="1"/>
    <x v="2"/>
    <x v="0"/>
    <s v="MWh"/>
    <n v="3624.4720000000002"/>
    <n v="3.6244720000000004"/>
    <m/>
    <n v="1.6666666666666667"/>
    <n v="1.6666666666666667"/>
    <n v="0"/>
    <n v="0"/>
    <n v="70"/>
    <s v="BASE DE DATOS"/>
    <m/>
  </r>
  <r>
    <s v="24"/>
    <x v="5"/>
    <s v="MAJARC"/>
    <s v="16267410"/>
    <s v="16267410"/>
    <x v="5"/>
    <s v="1"/>
    <s v="S"/>
    <n v="20"/>
    <n v="20"/>
    <n v="0"/>
    <n v="3276.0859999999998"/>
    <n v="3276.0859999999998"/>
    <n v="0"/>
    <n v="329.5"/>
    <n v="0"/>
    <m/>
    <m/>
    <x v="0"/>
    <s v="MAJARC162674101HI"/>
    <s v="Majes Arcus S.A.C."/>
    <x v="62"/>
    <x v="62"/>
    <s v="CS MAJES"/>
    <x v="221"/>
    <s v="FV"/>
    <x v="6"/>
    <x v="330"/>
    <x v="3"/>
    <s v="Instalado"/>
    <s v="Operativo"/>
    <s v="Generadora"/>
    <x v="0"/>
    <x v="0"/>
    <x v="0"/>
    <x v="0"/>
    <s v="Privado"/>
    <s v="AREQUIPA"/>
    <s v="AREQUIPA"/>
    <s v="CAYLLOMA"/>
    <s v="MAJES"/>
    <n v="0"/>
    <x v="9"/>
    <n v="0"/>
    <x v="1"/>
    <x v="2"/>
    <x v="0"/>
    <s v="MWh"/>
    <n v="3276.0859999999998"/>
    <n v="3.2760859999999998"/>
    <m/>
    <n v="1.6666666666666667"/>
    <n v="1.6666666666666667"/>
    <n v="0"/>
    <n v="0"/>
    <n v="70"/>
    <s v="BASE DE DATOS"/>
    <m/>
  </r>
  <r>
    <s v="24"/>
    <x v="7"/>
    <s v="MAJARC"/>
    <s v="16267410"/>
    <s v="16267410"/>
    <x v="5"/>
    <s v="1"/>
    <s v="S"/>
    <n v="20"/>
    <n v="20"/>
    <n v="0"/>
    <n v="3698.2379999999998"/>
    <n v="3698.2379999999998"/>
    <n v="0"/>
    <n v="341"/>
    <n v="0"/>
    <m/>
    <m/>
    <x v="0"/>
    <s v="MAJARC162674101HI"/>
    <s v="Majes Arcus S.A.C."/>
    <x v="62"/>
    <x v="62"/>
    <s v="CS MAJES"/>
    <x v="221"/>
    <s v="FV"/>
    <x v="6"/>
    <x v="330"/>
    <x v="3"/>
    <s v="Instalado"/>
    <s v="Operativo"/>
    <s v="Generadora"/>
    <x v="0"/>
    <x v="0"/>
    <x v="0"/>
    <x v="0"/>
    <s v="Privado"/>
    <s v="AREQUIPA"/>
    <s v="AREQUIPA"/>
    <s v="CAYLLOMA"/>
    <s v="MAJES"/>
    <n v="0"/>
    <x v="9"/>
    <n v="0"/>
    <x v="1"/>
    <x v="2"/>
    <x v="0"/>
    <s v="MWh"/>
    <n v="3698.2379999999998"/>
    <n v="3.6982379999999999"/>
    <m/>
    <n v="1.6666666666666667"/>
    <n v="1.6666666666666667"/>
    <n v="0"/>
    <n v="0"/>
    <n v="70"/>
    <s v="BASE DE DATOS"/>
    <m/>
  </r>
  <r>
    <s v="24"/>
    <x v="6"/>
    <s v="MAJARC"/>
    <s v="16267410"/>
    <s v="16267410"/>
    <x v="5"/>
    <s v="1"/>
    <s v="S"/>
    <n v="20"/>
    <n v="20"/>
    <n v="0"/>
    <n v="3927.8159999999998"/>
    <n v="3927.8159999999998"/>
    <n v="0"/>
    <n v="357.5"/>
    <n v="0"/>
    <m/>
    <m/>
    <x v="0"/>
    <s v="MAJARC162674101HI"/>
    <s v="Majes Arcus S.A.C."/>
    <x v="62"/>
    <x v="62"/>
    <s v="CS MAJES"/>
    <x v="221"/>
    <s v="FV"/>
    <x v="6"/>
    <x v="330"/>
    <x v="3"/>
    <s v="Instalado"/>
    <s v="Operativo"/>
    <s v="Generadora"/>
    <x v="0"/>
    <x v="0"/>
    <x v="0"/>
    <x v="0"/>
    <s v="Privado"/>
    <s v="AREQUIPA"/>
    <s v="AREQUIPA"/>
    <s v="CAYLLOMA"/>
    <s v="MAJES"/>
    <n v="0"/>
    <x v="9"/>
    <n v="0"/>
    <x v="1"/>
    <x v="2"/>
    <x v="0"/>
    <s v="MWh"/>
    <n v="3927.8159999999998"/>
    <n v="3.927816"/>
    <m/>
    <n v="1.6666666666666667"/>
    <n v="1.6666666666666667"/>
    <n v="0"/>
    <n v="0"/>
    <n v="70"/>
    <s v="BASE DE DATOS"/>
    <m/>
  </r>
  <r>
    <s v="24"/>
    <x v="2"/>
    <s v="EOLMAR"/>
    <s v="19276511"/>
    <s v="19276511"/>
    <x v="5"/>
    <s v="Circuito 1"/>
    <s v="S"/>
    <n v="12.6"/>
    <n v="12.6"/>
    <n v="1294.4390000000001"/>
    <n v="4819.6350000000002"/>
    <n v="6114.0739999999996"/>
    <n v="0"/>
    <n v="744"/>
    <n v="0"/>
    <m/>
    <m/>
    <x v="0"/>
    <s v="EOLMAR19276511Circuito 1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6114.0739999999996"/>
    <n v="6.1140739999999996"/>
    <m/>
    <n v="1.05"/>
    <n v="1.05"/>
    <n v="0"/>
    <n v="9.0949470177292824E-13"/>
    <n v="75"/>
    <s v="BASE DE DATOS"/>
    <m/>
  </r>
  <r>
    <s v="24"/>
    <x v="2"/>
    <s v="EOLMAR"/>
    <s v="19276511"/>
    <s v="19276511"/>
    <x v="5"/>
    <s v="Circuito 2"/>
    <s v="S"/>
    <n v="9.4499999999999993"/>
    <n v="9.4499999999999993"/>
    <n v="828.89200000000005"/>
    <n v="3086.2460000000001"/>
    <n v="3915.1379999999999"/>
    <n v="0"/>
    <n v="744"/>
    <n v="0"/>
    <m/>
    <m/>
    <x v="0"/>
    <s v="EOLMAR19276511Circuito 2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3915.1379999999999"/>
    <n v="3.9151379999999998"/>
    <m/>
    <n v="0.78749999999999998"/>
    <n v="0.78749999999999998"/>
    <n v="0"/>
    <n v="0"/>
    <n v="75"/>
    <s v="BASE DE DATOS"/>
    <m/>
  </r>
  <r>
    <s v="24"/>
    <x v="2"/>
    <s v="EOLMAR"/>
    <s v="19276511"/>
    <s v="19276511"/>
    <x v="5"/>
    <s v="Circuito 3"/>
    <s v="S"/>
    <n v="10.050000000000001"/>
    <n v="10.050000000000001"/>
    <n v="549.03300000000002"/>
    <n v="2044.2329999999999"/>
    <n v="2593.2660000000001"/>
    <n v="0"/>
    <n v="744"/>
    <n v="0"/>
    <m/>
    <m/>
    <x v="0"/>
    <s v="EOLMAR19276511Circuito 3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2593.2660000000001"/>
    <n v="2.5932660000000003"/>
    <m/>
    <n v="0.83750000000000002"/>
    <n v="0.83750000000000002"/>
    <n v="0"/>
    <n v="0"/>
    <n v="75"/>
    <s v="BASE DE DATOS"/>
    <m/>
  </r>
  <r>
    <s v="24"/>
    <x v="3"/>
    <s v="EOLMAR"/>
    <s v="19276511"/>
    <s v="19276511"/>
    <x v="5"/>
    <s v="Circuito 1"/>
    <s v="S"/>
    <n v="12.6"/>
    <n v="12.6"/>
    <n v="1338.4"/>
    <n v="4179.3159999999998"/>
    <n v="5517.7160000000003"/>
    <n v="0"/>
    <n v="720"/>
    <n v="0"/>
    <m/>
    <m/>
    <x v="0"/>
    <s v="EOLMAR19276511Circuito 1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5517.7160000000003"/>
    <n v="5.5177160000000001"/>
    <m/>
    <n v="1.05"/>
    <n v="1.05"/>
    <n v="0"/>
    <n v="0"/>
    <n v="75"/>
    <s v="BASE DE DATOS"/>
    <m/>
  </r>
  <r>
    <s v="24"/>
    <x v="3"/>
    <s v="EOLMAR"/>
    <s v="19276511"/>
    <s v="19276511"/>
    <x v="5"/>
    <s v="Circuito 2"/>
    <s v="S"/>
    <n v="9.4499999999999993"/>
    <n v="9.4499999999999993"/>
    <n v="903.346"/>
    <n v="2820.8090000000002"/>
    <n v="3724.1550000000002"/>
    <n v="0"/>
    <n v="720"/>
    <n v="0"/>
    <m/>
    <m/>
    <x v="0"/>
    <s v="EOLMAR19276511Circuito 2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3724.1550000000002"/>
    <n v="3.7241550000000001"/>
    <m/>
    <n v="0.78749999999999998"/>
    <n v="0.78749999999999998"/>
    <n v="0"/>
    <n v="0"/>
    <n v="75"/>
    <s v="BASE DE DATOS"/>
    <m/>
  </r>
  <r>
    <s v="24"/>
    <x v="3"/>
    <s v="EOLMAR"/>
    <s v="19276511"/>
    <s v="19276511"/>
    <x v="5"/>
    <s v="Circuito 3"/>
    <s v="S"/>
    <n v="10.050000000000001"/>
    <n v="10.050000000000001"/>
    <n v="732.94799999999998"/>
    <n v="2288.7179999999998"/>
    <n v="3021.6660000000002"/>
    <n v="0"/>
    <n v="720"/>
    <n v="0"/>
    <m/>
    <m/>
    <x v="0"/>
    <s v="EOLMAR19276511Circuito 3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3021.6660000000002"/>
    <n v="3.0216660000000002"/>
    <m/>
    <n v="0.83750000000000002"/>
    <n v="0.83750000000000002"/>
    <n v="0"/>
    <n v="-4.5474735088646412E-13"/>
    <n v="75"/>
    <s v="BASE DE DATOS"/>
    <m/>
  </r>
  <r>
    <s v="24"/>
    <x v="4"/>
    <s v="EOLMAR"/>
    <s v="19276511"/>
    <s v="19276511"/>
    <x v="5"/>
    <s v="Circuito 1"/>
    <s v="S"/>
    <n v="12.6"/>
    <n v="12.6"/>
    <n v="1672.127"/>
    <n v="5166.598"/>
    <n v="6838.7250000000004"/>
    <n v="0"/>
    <n v="744"/>
    <n v="0"/>
    <m/>
    <m/>
    <x v="0"/>
    <s v="EOLMAR19276511Circuito 1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6838.7250000000004"/>
    <n v="6.8387250000000002"/>
    <m/>
    <n v="1.05"/>
    <n v="1.05"/>
    <n v="0"/>
    <n v="0"/>
    <n v="75"/>
    <s v="BASE DE DATOS"/>
    <m/>
  </r>
  <r>
    <s v="24"/>
    <x v="4"/>
    <s v="EOLMAR"/>
    <s v="19276511"/>
    <s v="19276511"/>
    <x v="5"/>
    <s v="Circuito 2"/>
    <s v="S"/>
    <n v="9.4499999999999993"/>
    <n v="9.4499999999999993"/>
    <n v="1146.5319999999999"/>
    <n v="3542.5940000000001"/>
    <n v="4689.1260000000002"/>
    <n v="0"/>
    <n v="744"/>
    <n v="0"/>
    <m/>
    <m/>
    <x v="0"/>
    <s v="EOLMAR19276511Circuito 2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4689.1260000000002"/>
    <n v="4.6891259999999999"/>
    <m/>
    <n v="0.78749999999999998"/>
    <n v="0.78749999999999998"/>
    <n v="0"/>
    <n v="0"/>
    <n v="75"/>
    <s v="BASE DE DATOS"/>
    <m/>
  </r>
  <r>
    <s v="24"/>
    <x v="4"/>
    <s v="EOLMAR"/>
    <s v="19276511"/>
    <s v="19276511"/>
    <x v="5"/>
    <s v="Circuito 3"/>
    <s v="S"/>
    <n v="10.050000000000001"/>
    <n v="10.050000000000001"/>
    <n v="1235.4090000000001"/>
    <n v="3817.21"/>
    <n v="5052.6189999999997"/>
    <n v="0"/>
    <n v="744"/>
    <n v="0"/>
    <m/>
    <m/>
    <x v="0"/>
    <s v="EOLMAR19276511Circuito 3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5052.6189999999997"/>
    <n v="5.052619"/>
    <m/>
    <n v="0.83750000000000002"/>
    <n v="0.83750000000000002"/>
    <n v="0"/>
    <n v="9.0949470177292824E-13"/>
    <n v="75"/>
    <s v="BASE DE DATOS"/>
    <m/>
  </r>
  <r>
    <s v="24"/>
    <x v="5"/>
    <s v="EOLMAR"/>
    <s v="19276511"/>
    <s v="19276511"/>
    <x v="5"/>
    <s v="Circuito 1"/>
    <s v="S"/>
    <n v="12.6"/>
    <n v="12.6"/>
    <n v="1087.202"/>
    <n v="3648.1329999999998"/>
    <n v="4735.335"/>
    <n v="26.85"/>
    <n v="688.08"/>
    <n v="5.07"/>
    <m/>
    <m/>
    <x v="0"/>
    <s v="EOLMAR19276511Circuito 1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4735.335"/>
    <n v="4.7353350000000001"/>
    <m/>
    <n v="1.05"/>
    <n v="1.05"/>
    <n v="0"/>
    <n v="0"/>
    <n v="75"/>
    <s v="BASE DE DATOS"/>
    <m/>
  </r>
  <r>
    <s v="24"/>
    <x v="5"/>
    <s v="EOLMAR"/>
    <s v="19276511"/>
    <s v="19276511"/>
    <x v="5"/>
    <s v="Circuito 2"/>
    <s v="S"/>
    <n v="9.4499999999999993"/>
    <n v="9.4499999999999993"/>
    <n v="809.37699999999995"/>
    <n v="2715.8850000000002"/>
    <n v="3525.2620000000002"/>
    <n v="26.85"/>
    <n v="688.08"/>
    <n v="5.07"/>
    <m/>
    <m/>
    <x v="0"/>
    <s v="EOLMAR19276511Circuito 2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3525.2620000000002"/>
    <n v="3.5252620000000001"/>
    <m/>
    <n v="0.78749999999999998"/>
    <n v="0.78749999999999998"/>
    <n v="0"/>
    <n v="0"/>
    <n v="75"/>
    <s v="BASE DE DATOS"/>
    <m/>
  </r>
  <r>
    <s v="24"/>
    <x v="5"/>
    <s v="EOLMAR"/>
    <s v="19276511"/>
    <s v="19276511"/>
    <x v="5"/>
    <s v="Circuito 3"/>
    <s v="S"/>
    <n v="10.050000000000001"/>
    <n v="10.050000000000001"/>
    <n v="1003.467"/>
    <n v="3367.1570000000002"/>
    <n v="4370.6239999999998"/>
    <n v="26.85"/>
    <n v="688.08"/>
    <n v="5.07"/>
    <m/>
    <m/>
    <x v="0"/>
    <s v="EOLMAR19276511Circuito 3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4370.6239999999998"/>
    <n v="4.3706239999999994"/>
    <m/>
    <n v="0.83750000000000002"/>
    <n v="0.83750000000000002"/>
    <n v="0"/>
    <n v="0"/>
    <n v="75"/>
    <s v="BASE DE DATOS"/>
    <m/>
  </r>
  <r>
    <s v="24"/>
    <x v="7"/>
    <s v="EOLMAR"/>
    <s v="19276511"/>
    <s v="19276511"/>
    <x v="5"/>
    <s v="Circuito 1"/>
    <s v="S"/>
    <n v="12.6"/>
    <n v="12.6"/>
    <n v="1172.1569999999999"/>
    <n v="4328.4750000000004"/>
    <n v="5500.6319999999996"/>
    <n v="0"/>
    <n v="744"/>
    <n v="0"/>
    <m/>
    <m/>
    <x v="0"/>
    <s v="EOLMAR19276511Circuito 1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5500.6319999999996"/>
    <n v="5.5006319999999995"/>
    <m/>
    <n v="1.05"/>
    <n v="1.05"/>
    <n v="0"/>
    <n v="9.0949470177292824E-13"/>
    <n v="75"/>
    <s v="BASE DE DATOS"/>
    <m/>
  </r>
  <r>
    <s v="24"/>
    <x v="7"/>
    <s v="EOLMAR"/>
    <s v="19276511"/>
    <s v="19276511"/>
    <x v="5"/>
    <s v="Circuito 2"/>
    <s v="S"/>
    <n v="9.4499999999999993"/>
    <n v="9.4499999999999993"/>
    <n v="937.03"/>
    <n v="3460.2080000000001"/>
    <n v="4397.2380000000003"/>
    <n v="0"/>
    <n v="744"/>
    <n v="0"/>
    <m/>
    <m/>
    <x v="0"/>
    <s v="EOLMAR19276511Circuito 2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4397.2380000000003"/>
    <n v="4.3972380000000006"/>
    <m/>
    <n v="0.78749999999999998"/>
    <n v="0.78749999999999998"/>
    <n v="0"/>
    <n v="0"/>
    <n v="75"/>
    <s v="BASE DE DATOS"/>
    <m/>
  </r>
  <r>
    <s v="24"/>
    <x v="7"/>
    <s v="EOLMAR"/>
    <s v="19276511"/>
    <s v="19276511"/>
    <x v="5"/>
    <s v="Circuito 3"/>
    <s v="S"/>
    <n v="10.050000000000001"/>
    <n v="10.050000000000001"/>
    <n v="1030.818"/>
    <n v="3806.5439999999999"/>
    <n v="4837.3620000000001"/>
    <n v="0"/>
    <n v="744"/>
    <n v="0"/>
    <m/>
    <m/>
    <x v="0"/>
    <s v="EOLMAR19276511Circuito 3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4837.3620000000001"/>
    <n v="4.8373619999999997"/>
    <m/>
    <n v="0.83750000000000002"/>
    <n v="0.83750000000000002"/>
    <n v="0"/>
    <n v="0"/>
    <n v="75"/>
    <s v="BASE DE DATOS"/>
    <m/>
  </r>
  <r>
    <s v="24"/>
    <x v="6"/>
    <s v="EOLMAR"/>
    <s v="19276511"/>
    <s v="19276511"/>
    <x v="5"/>
    <s v="Circuito 1"/>
    <s v="S"/>
    <n v="12.6"/>
    <n v="12.6"/>
    <n v="1443.9780000000001"/>
    <n v="5049.7730000000001"/>
    <n v="6493.7510000000002"/>
    <n v="0"/>
    <n v="744"/>
    <n v="0"/>
    <m/>
    <m/>
    <x v="0"/>
    <s v="EOLMAR19276511Circuito 1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6493.7510000000002"/>
    <n v="6.4937510000000005"/>
    <m/>
    <n v="1.05"/>
    <n v="1.05"/>
    <n v="0"/>
    <n v="0"/>
    <n v="75"/>
    <s v="BASE DE DATOS"/>
    <m/>
  </r>
  <r>
    <s v="24"/>
    <x v="6"/>
    <s v="EOLMAR"/>
    <s v="19276511"/>
    <s v="19276511"/>
    <x v="5"/>
    <s v="Circuito 2"/>
    <s v="S"/>
    <n v="9.4499999999999993"/>
    <n v="9.4499999999999993"/>
    <n v="1055.079"/>
    <n v="3689.7460000000001"/>
    <n v="4744.8249999999998"/>
    <n v="0"/>
    <n v="744"/>
    <n v="0"/>
    <m/>
    <m/>
    <x v="0"/>
    <s v="EOLMAR19276511Circuito 2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4744.8249999999998"/>
    <n v="4.7448249999999996"/>
    <m/>
    <n v="0.78749999999999998"/>
    <n v="0.78749999999999998"/>
    <n v="0"/>
    <n v="0"/>
    <n v="75"/>
    <s v="BASE DE DATOS"/>
    <m/>
  </r>
  <r>
    <s v="24"/>
    <x v="6"/>
    <s v="EOLMAR"/>
    <s v="19276511"/>
    <s v="19276511"/>
    <x v="5"/>
    <s v="Circuito 3"/>
    <s v="S"/>
    <n v="10.050000000000001"/>
    <n v="10.050000000000001"/>
    <n v="1261.24"/>
    <n v="4410.7150000000001"/>
    <n v="5671.9549999999999"/>
    <n v="0"/>
    <n v="744"/>
    <n v="0"/>
    <m/>
    <m/>
    <x v="0"/>
    <s v="EOLMAR19276511Circuito 3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5671.9549999999999"/>
    <n v="5.6719549999999996"/>
    <m/>
    <n v="0.83750000000000002"/>
    <n v="0.83750000000000002"/>
    <n v="0"/>
    <n v="0"/>
    <n v="75"/>
    <s v="BASE DE DATOS"/>
    <m/>
  </r>
  <r>
    <s v="24"/>
    <x v="2"/>
    <s v="PANSOL"/>
    <s v="16266710"/>
    <s v="16266710"/>
    <x v="5"/>
    <s v="1"/>
    <s v="S"/>
    <n v="20"/>
    <n v="20"/>
    <n v="4802.8739999999998"/>
    <n v="0"/>
    <n v="4802.8739999999998"/>
    <n v="0"/>
    <n v="369"/>
    <n v="0"/>
    <m/>
    <m/>
    <x v="0"/>
    <s v="PANSOL162667101HI"/>
    <s v="Panamericana Solar S.A.C."/>
    <x v="68"/>
    <x v="68"/>
    <s v="C.S. PANAMERICANA SOLAR"/>
    <x v="230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2"/>
    <x v="0"/>
    <s v="MWh"/>
    <n v="4802.8739999999998"/>
    <n v="4.8028740000000001"/>
    <m/>
    <n v="1.6666666666666667"/>
    <n v="1.6666666666666667"/>
    <n v="0"/>
    <n v="0"/>
    <n v="74"/>
    <s v="BASE DE DATOS"/>
    <m/>
  </r>
  <r>
    <s v="24"/>
    <x v="3"/>
    <s v="PANSOL"/>
    <s v="16266710"/>
    <s v="16266710"/>
    <x v="5"/>
    <s v="1"/>
    <s v="S"/>
    <n v="20"/>
    <n v="20"/>
    <n v="3925.7689999999998"/>
    <n v="0"/>
    <n v="3925.7689999999998"/>
    <n v="39.5"/>
    <n v="308"/>
    <n v="0"/>
    <m/>
    <m/>
    <x v="0"/>
    <s v="PANSOL162667101HI"/>
    <s v="Panamericana Solar S.A.C."/>
    <x v="68"/>
    <x v="68"/>
    <s v="C.S. PANAMERICANA SOLAR"/>
    <x v="230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2"/>
    <x v="0"/>
    <s v="MWh"/>
    <n v="3925.7689999999998"/>
    <n v="3.9257689999999998"/>
    <m/>
    <n v="1.6666666666666667"/>
    <n v="1.6666666666666667"/>
    <n v="0"/>
    <n v="0"/>
    <n v="74"/>
    <s v="BASE DE DATOS"/>
    <m/>
  </r>
  <r>
    <s v="24"/>
    <x v="4"/>
    <s v="PANSOL"/>
    <s v="16266710"/>
    <s v="16266710"/>
    <x v="5"/>
    <s v="1"/>
    <s v="S"/>
    <n v="20"/>
    <n v="20"/>
    <n v="4019.2049999999999"/>
    <n v="0"/>
    <n v="4019.2049999999999"/>
    <n v="0"/>
    <n v="337.75"/>
    <n v="0"/>
    <m/>
    <m/>
    <x v="0"/>
    <s v="PANSOL162667101HI"/>
    <s v="Panamericana Solar S.A.C."/>
    <x v="68"/>
    <x v="68"/>
    <s v="C.S. PANAMERICANA SOLAR"/>
    <x v="230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2"/>
    <x v="0"/>
    <s v="MWh"/>
    <n v="4019.2049999999999"/>
    <n v="4.0192050000000004"/>
    <m/>
    <n v="1.6666666666666667"/>
    <n v="1.6666666666666667"/>
    <n v="0"/>
    <n v="0"/>
    <n v="74"/>
    <s v="BASE DE DATOS"/>
    <m/>
  </r>
  <r>
    <s v="24"/>
    <x v="5"/>
    <s v="PANSOL"/>
    <s v="16266710"/>
    <s v="16266710"/>
    <x v="5"/>
    <s v="1"/>
    <s v="S"/>
    <n v="20"/>
    <n v="20"/>
    <n v="3873.7629999999999"/>
    <n v="0"/>
    <n v="3873.7629999999999"/>
    <n v="0"/>
    <n v="314.5"/>
    <n v="0"/>
    <m/>
    <m/>
    <x v="0"/>
    <s v="PANSOL162667101HI"/>
    <s v="Panamericana Solar S.A.C."/>
    <x v="68"/>
    <x v="68"/>
    <s v="C.S. PANAMERICANA SOLAR"/>
    <x v="230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2"/>
    <x v="0"/>
    <s v="MWh"/>
    <n v="3873.7629999999999"/>
    <n v="3.8737629999999998"/>
    <m/>
    <n v="1.6666666666666667"/>
    <n v="1.6666666666666667"/>
    <n v="0"/>
    <n v="0"/>
    <n v="74"/>
    <s v="BASE DE DATOS"/>
    <m/>
  </r>
  <r>
    <s v="24"/>
    <x v="7"/>
    <s v="PANSOL"/>
    <s v="16266710"/>
    <s v="16266710"/>
    <x v="5"/>
    <s v="1"/>
    <s v="S"/>
    <n v="20"/>
    <n v="20"/>
    <n v="4401.6559999999999"/>
    <n v="0"/>
    <n v="4401.6559999999999"/>
    <n v="0"/>
    <n v="343.5"/>
    <n v="0"/>
    <m/>
    <m/>
    <x v="0"/>
    <s v="PANSOL162667101HI"/>
    <s v="Panamericana Solar S.A.C."/>
    <x v="68"/>
    <x v="68"/>
    <s v="C.S. PANAMERICANA SOLAR"/>
    <x v="230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2"/>
    <x v="0"/>
    <s v="MWh"/>
    <n v="4401.6559999999999"/>
    <n v="4.401656"/>
    <m/>
    <n v="1.6666666666666667"/>
    <n v="1.6666666666666667"/>
    <n v="0"/>
    <n v="0"/>
    <n v="74"/>
    <s v="BASE DE DATOS"/>
    <m/>
  </r>
  <r>
    <s v="24"/>
    <x v="6"/>
    <s v="PANSOL"/>
    <s v="16266710"/>
    <s v="16266710"/>
    <x v="5"/>
    <s v="1"/>
    <s v="S"/>
    <n v="20"/>
    <n v="20"/>
    <n v="4704.482"/>
    <n v="0"/>
    <n v="4704.482"/>
    <n v="0"/>
    <n v="347.5"/>
    <n v="0"/>
    <m/>
    <m/>
    <x v="0"/>
    <s v="PANSOL162667101HI"/>
    <s v="Panamericana Solar S.A.C."/>
    <x v="68"/>
    <x v="68"/>
    <s v="C.S. PANAMERICANA SOLAR"/>
    <x v="230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2"/>
    <x v="0"/>
    <s v="MWh"/>
    <n v="4704.482"/>
    <n v="4.7044819999999996"/>
    <m/>
    <n v="1.6666666666666667"/>
    <n v="1.6666666666666667"/>
    <n v="0"/>
    <n v="0"/>
    <n v="74"/>
    <s v="BASE DE DATOS"/>
    <m/>
  </r>
  <r>
    <s v="24"/>
    <x v="2"/>
    <s v="MOQUFV"/>
    <s v="16313712"/>
    <s v="16313712"/>
    <x v="5"/>
    <s v="1"/>
    <s v="S"/>
    <n v="16"/>
    <n v="16"/>
    <n v="3984.585"/>
    <n v="0"/>
    <n v="3984.585"/>
    <n v="0"/>
    <n v="375.25"/>
    <n v="0"/>
    <m/>
    <m/>
    <x v="0"/>
    <s v="MOQUFV163137121HI"/>
    <s v="Moquegua FV S.A.C."/>
    <x v="67"/>
    <x v="67"/>
    <s v="CS MOQUEGUA FV"/>
    <x v="229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3"/>
    <x v="0"/>
    <s v="MWh"/>
    <n v="3984.585"/>
    <n v="3.984585"/>
    <m/>
    <n v="1.3333333333333333"/>
    <n v="1.3333333333333333"/>
    <n v="0"/>
    <n v="0"/>
    <n v="71"/>
    <s v="BASE DE DATOS"/>
    <m/>
  </r>
  <r>
    <s v="24"/>
    <x v="3"/>
    <s v="MOQUFV"/>
    <s v="16313712"/>
    <s v="16313712"/>
    <x v="5"/>
    <s v="1"/>
    <s v="S"/>
    <n v="16"/>
    <n v="16"/>
    <n v="3298.1779999999999"/>
    <n v="0"/>
    <n v="3298.1779999999999"/>
    <n v="39.5"/>
    <n v="310.75"/>
    <n v="0"/>
    <m/>
    <m/>
    <x v="0"/>
    <s v="MOQUFV163137121HI"/>
    <s v="Moquegua FV S.A.C."/>
    <x v="67"/>
    <x v="67"/>
    <s v="CS MOQUEGUA FV"/>
    <x v="229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3"/>
    <x v="0"/>
    <s v="MWh"/>
    <n v="3298.1779999999999"/>
    <n v="3.2981780000000001"/>
    <m/>
    <n v="1.3333333333333333"/>
    <n v="1.3333333333333333"/>
    <n v="0"/>
    <n v="0"/>
    <n v="71"/>
    <s v="BASE DE DATOS"/>
    <m/>
  </r>
  <r>
    <s v="24"/>
    <x v="4"/>
    <s v="MOQUFV"/>
    <s v="16313712"/>
    <s v="16313712"/>
    <x v="5"/>
    <s v="1"/>
    <s v="S"/>
    <n v="16"/>
    <n v="16"/>
    <n v="3327.386"/>
    <n v="0"/>
    <n v="3327.386"/>
    <n v="0"/>
    <n v="347.25"/>
    <n v="0"/>
    <m/>
    <m/>
    <x v="0"/>
    <s v="MOQUFV163137121HI"/>
    <s v="Moquegua FV S.A.C."/>
    <x v="67"/>
    <x v="67"/>
    <s v="CS MOQUEGUA FV"/>
    <x v="229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3"/>
    <x v="0"/>
    <s v="MWh"/>
    <n v="3327.386"/>
    <n v="3.3273860000000002"/>
    <m/>
    <n v="1.3333333333333333"/>
    <n v="1.3333333333333333"/>
    <n v="0"/>
    <n v="0"/>
    <n v="71"/>
    <s v="BASE DE DATOS"/>
    <m/>
  </r>
  <r>
    <s v="24"/>
    <x v="5"/>
    <s v="MOQUFV"/>
    <s v="16313712"/>
    <s v="16313712"/>
    <x v="5"/>
    <s v="1"/>
    <s v="S"/>
    <n v="16"/>
    <n v="16"/>
    <n v="3202.1610000000001"/>
    <n v="0"/>
    <n v="3202.1610000000001"/>
    <n v="0"/>
    <n v="333"/>
    <n v="0"/>
    <m/>
    <m/>
    <x v="0"/>
    <s v="MOQUFV163137121HI"/>
    <s v="Moquegua FV S.A.C."/>
    <x v="67"/>
    <x v="67"/>
    <s v="CS MOQUEGUA FV"/>
    <x v="229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3"/>
    <x v="0"/>
    <s v="MWh"/>
    <n v="3202.1610000000001"/>
    <n v="3.2021610000000003"/>
    <m/>
    <n v="1.3333333333333333"/>
    <n v="1.3333333333333333"/>
    <n v="0"/>
    <n v="0"/>
    <n v="71"/>
    <s v="BASE DE DATOS"/>
    <m/>
  </r>
  <r>
    <s v="24"/>
    <x v="7"/>
    <s v="MOQUFV"/>
    <s v="16313712"/>
    <s v="16313712"/>
    <x v="5"/>
    <s v="1"/>
    <s v="S"/>
    <n v="16"/>
    <n v="16"/>
    <n v="3637.0410000000002"/>
    <n v="0"/>
    <n v="3637.0410000000002"/>
    <n v="0"/>
    <n v="343.5"/>
    <n v="0"/>
    <m/>
    <m/>
    <x v="0"/>
    <s v="MOQUFV163137121HI"/>
    <s v="Moquegua FV S.A.C."/>
    <x v="67"/>
    <x v="67"/>
    <s v="CS MOQUEGUA FV"/>
    <x v="229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3"/>
    <x v="0"/>
    <s v="MWh"/>
    <n v="3637.0410000000002"/>
    <n v="3.637041"/>
    <m/>
    <n v="1.3333333333333333"/>
    <n v="1.3333333333333333"/>
    <n v="0"/>
    <n v="0"/>
    <n v="71"/>
    <s v="BASE DE DATOS"/>
    <m/>
  </r>
  <r>
    <s v="24"/>
    <x v="6"/>
    <s v="MOQUFV"/>
    <s v="16313712"/>
    <s v="16313712"/>
    <x v="5"/>
    <s v="1"/>
    <s v="S"/>
    <n v="16"/>
    <n v="16"/>
    <n v="3897.5349999999999"/>
    <n v="0"/>
    <n v="3897.5349999999999"/>
    <n v="0"/>
    <n v="359.25"/>
    <n v="0"/>
    <m/>
    <m/>
    <x v="0"/>
    <s v="MOQUFV163137121HI"/>
    <s v="Moquegua FV S.A.C."/>
    <x v="67"/>
    <x v="67"/>
    <s v="CS MOQUEGUA FV"/>
    <x v="229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3"/>
    <x v="0"/>
    <s v="MWh"/>
    <n v="3897.5349999999999"/>
    <n v="3.897535"/>
    <m/>
    <n v="1.3333333333333333"/>
    <n v="1.3333333333333333"/>
    <n v="0"/>
    <n v="0"/>
    <n v="71"/>
    <s v="BASE DE DATOS"/>
    <m/>
  </r>
  <r>
    <s v="24"/>
    <x v="2"/>
    <s v="REPARC"/>
    <s v="16267510"/>
    <s v="16267510"/>
    <x v="5"/>
    <s v="1"/>
    <s v="S"/>
    <n v="20"/>
    <n v="20"/>
    <n v="0"/>
    <n v="3848.6750000000002"/>
    <n v="3848.67"/>
    <n v="0"/>
    <n v="366.5"/>
    <n v="0"/>
    <m/>
    <m/>
    <x v="0"/>
    <s v="REPARC162675101HI"/>
    <s v="Reparticion Arcus S.A.C."/>
    <x v="63"/>
    <x v="63"/>
    <s v="CS REPARTICION"/>
    <x v="222"/>
    <s v="FV"/>
    <x v="6"/>
    <x v="331"/>
    <x v="3"/>
    <s v="Instalado"/>
    <s v="Operativo"/>
    <s v="Generadora"/>
    <x v="0"/>
    <x v="0"/>
    <x v="0"/>
    <x v="0"/>
    <s v="Privado"/>
    <s v="AREQUIPA"/>
    <s v="AREQUIPA"/>
    <s v="CAYLLOMA"/>
    <s v="LA JOYA"/>
    <n v="0"/>
    <x v="9"/>
    <n v="0"/>
    <x v="1"/>
    <x v="2"/>
    <x v="0"/>
    <s v="MWh"/>
    <n v="3848.67"/>
    <n v="3.8486700000000003"/>
    <m/>
    <n v="1.6666666666666667"/>
    <n v="1.6666666666666667"/>
    <n v="0"/>
    <n v="5.0000000001091394E-3"/>
    <n v="82"/>
    <s v="BASE DE DATOS"/>
    <m/>
  </r>
  <r>
    <s v="24"/>
    <x v="3"/>
    <s v="REPARC"/>
    <s v="16267510"/>
    <s v="16267510"/>
    <x v="5"/>
    <s v="1"/>
    <s v="S"/>
    <n v="20"/>
    <n v="20"/>
    <n v="0"/>
    <n v="3708.5990000000002"/>
    <n v="3708.5990000000002"/>
    <n v="0"/>
    <n v="345"/>
    <n v="0"/>
    <m/>
    <m/>
    <x v="0"/>
    <s v="REPARC162675101HI"/>
    <s v="Reparticion Arcus S.A.C."/>
    <x v="63"/>
    <x v="63"/>
    <s v="CS REPARTICION"/>
    <x v="222"/>
    <s v="FV"/>
    <x v="6"/>
    <x v="331"/>
    <x v="3"/>
    <s v="Instalado"/>
    <s v="Operativo"/>
    <s v="Generadora"/>
    <x v="0"/>
    <x v="0"/>
    <x v="0"/>
    <x v="0"/>
    <s v="Privado"/>
    <s v="AREQUIPA"/>
    <s v="AREQUIPA"/>
    <s v="CAYLLOMA"/>
    <s v="LA JOYA"/>
    <n v="0"/>
    <x v="9"/>
    <n v="0"/>
    <x v="1"/>
    <x v="2"/>
    <x v="0"/>
    <s v="MWh"/>
    <n v="3708.5990000000002"/>
    <n v="3.708599"/>
    <m/>
    <n v="1.6666666666666667"/>
    <n v="1.6666666666666667"/>
    <n v="0"/>
    <n v="0"/>
    <n v="82"/>
    <s v="BASE DE DATOS"/>
    <m/>
  </r>
  <r>
    <s v="24"/>
    <x v="4"/>
    <s v="REPARC"/>
    <s v="16267510"/>
    <s v="16267510"/>
    <x v="5"/>
    <s v="1"/>
    <s v="S"/>
    <n v="20"/>
    <n v="20"/>
    <n v="0"/>
    <n v="3699.8359999999998"/>
    <n v="3699.8359999999998"/>
    <n v="0"/>
    <n v="349.5"/>
    <n v="0"/>
    <m/>
    <m/>
    <x v="0"/>
    <s v="REPARC162675101HI"/>
    <s v="Reparticion Arcus S.A.C."/>
    <x v="63"/>
    <x v="63"/>
    <s v="CS REPARTICION"/>
    <x v="222"/>
    <s v="FV"/>
    <x v="6"/>
    <x v="331"/>
    <x v="3"/>
    <s v="Instalado"/>
    <s v="Operativo"/>
    <s v="Generadora"/>
    <x v="0"/>
    <x v="0"/>
    <x v="0"/>
    <x v="0"/>
    <s v="Privado"/>
    <s v="AREQUIPA"/>
    <s v="AREQUIPA"/>
    <s v="CAYLLOMA"/>
    <s v="LA JOYA"/>
    <n v="0"/>
    <x v="9"/>
    <n v="0"/>
    <x v="1"/>
    <x v="2"/>
    <x v="0"/>
    <s v="MWh"/>
    <n v="3699.8359999999998"/>
    <n v="3.6998359999999999"/>
    <m/>
    <n v="1.6666666666666667"/>
    <n v="1.6666666666666667"/>
    <n v="0"/>
    <n v="0"/>
    <n v="82"/>
    <s v="BASE DE DATOS"/>
    <m/>
  </r>
  <r>
    <s v="24"/>
    <x v="5"/>
    <s v="REPARC"/>
    <s v="16267510"/>
    <s v="16267510"/>
    <x v="5"/>
    <s v="1"/>
    <s v="S"/>
    <n v="20"/>
    <n v="20"/>
    <n v="0"/>
    <n v="3294.17"/>
    <n v="3294.17"/>
    <n v="0"/>
    <n v="330.5"/>
    <n v="0"/>
    <m/>
    <m/>
    <x v="0"/>
    <s v="REPARC162675101HI"/>
    <s v="Reparticion Arcus S.A.C."/>
    <x v="63"/>
    <x v="63"/>
    <s v="CS REPARTICION"/>
    <x v="222"/>
    <s v="FV"/>
    <x v="6"/>
    <x v="331"/>
    <x v="3"/>
    <s v="Instalado"/>
    <s v="Operativo"/>
    <s v="Generadora"/>
    <x v="0"/>
    <x v="0"/>
    <x v="0"/>
    <x v="0"/>
    <s v="Privado"/>
    <s v="AREQUIPA"/>
    <s v="AREQUIPA"/>
    <s v="CAYLLOMA"/>
    <s v="LA JOYA"/>
    <n v="0"/>
    <x v="9"/>
    <n v="0"/>
    <x v="1"/>
    <x v="2"/>
    <x v="0"/>
    <s v="MWh"/>
    <n v="3294.17"/>
    <n v="3.2941700000000003"/>
    <m/>
    <n v="1.6666666666666667"/>
    <n v="1.6666666666666667"/>
    <n v="0"/>
    <n v="0"/>
    <n v="82"/>
    <s v="BASE DE DATOS"/>
    <m/>
  </r>
  <r>
    <s v="24"/>
    <x v="7"/>
    <s v="REPARC"/>
    <s v="16267510"/>
    <s v="16267510"/>
    <x v="5"/>
    <s v="1"/>
    <s v="S"/>
    <n v="20"/>
    <n v="20"/>
    <n v="0"/>
    <n v="3540.1439999999998"/>
    <n v="3540.145"/>
    <n v="0"/>
    <n v="343.5"/>
    <n v="0"/>
    <m/>
    <m/>
    <x v="0"/>
    <s v="REPARC162675101HI"/>
    <s v="Reparticion Arcus S.A.C."/>
    <x v="63"/>
    <x v="63"/>
    <s v="CS REPARTICION"/>
    <x v="222"/>
    <s v="FV"/>
    <x v="6"/>
    <x v="331"/>
    <x v="3"/>
    <s v="Instalado"/>
    <s v="Operativo"/>
    <s v="Generadora"/>
    <x v="0"/>
    <x v="0"/>
    <x v="0"/>
    <x v="0"/>
    <s v="Privado"/>
    <s v="AREQUIPA"/>
    <s v="AREQUIPA"/>
    <s v="CAYLLOMA"/>
    <s v="LA JOYA"/>
    <n v="0"/>
    <x v="9"/>
    <n v="0"/>
    <x v="1"/>
    <x v="2"/>
    <x v="0"/>
    <s v="MWh"/>
    <n v="3540.145"/>
    <n v="3.5401449999999999"/>
    <m/>
    <n v="1.6666666666666667"/>
    <n v="1.6666666666666667"/>
    <n v="0"/>
    <n v="-1.0000000002037268E-3"/>
    <n v="82"/>
    <s v="BASE DE DATOS"/>
    <m/>
  </r>
  <r>
    <s v="24"/>
    <x v="6"/>
    <s v="REPARC"/>
    <s v="16267510"/>
    <s v="16267510"/>
    <x v="5"/>
    <s v="1"/>
    <s v="S"/>
    <n v="20"/>
    <n v="20"/>
    <n v="1E-3"/>
    <n v="3730.3359999999998"/>
    <n v="3730.337"/>
    <n v="0"/>
    <n v="351.5"/>
    <n v="0"/>
    <m/>
    <m/>
    <x v="0"/>
    <s v="REPARC162675101HI"/>
    <s v="Reparticion Arcus S.A.C."/>
    <x v="63"/>
    <x v="63"/>
    <s v="CS REPARTICION"/>
    <x v="222"/>
    <s v="FV"/>
    <x v="6"/>
    <x v="331"/>
    <x v="3"/>
    <s v="Instalado"/>
    <s v="Operativo"/>
    <s v="Generadora"/>
    <x v="0"/>
    <x v="0"/>
    <x v="0"/>
    <x v="0"/>
    <s v="Privado"/>
    <s v="AREQUIPA"/>
    <s v="AREQUIPA"/>
    <s v="CAYLLOMA"/>
    <s v="LA JOYA"/>
    <n v="0"/>
    <x v="9"/>
    <n v="0"/>
    <x v="1"/>
    <x v="2"/>
    <x v="0"/>
    <s v="MWh"/>
    <n v="3730.337"/>
    <n v="3.730337"/>
    <m/>
    <n v="1.6666666666666667"/>
    <n v="1.6666666666666667"/>
    <n v="0"/>
    <n v="0"/>
    <n v="82"/>
    <s v="BASE DE DATOS"/>
    <m/>
  </r>
  <r>
    <s v="24"/>
    <x v="2"/>
    <s v="RIODOB"/>
    <s v="18157208"/>
    <s v="18157208"/>
    <x v="5"/>
    <s v="G1"/>
    <s v="S"/>
    <n v="10"/>
    <n v="9.5299999999999994"/>
    <n v="1586.6110000000001"/>
    <n v="4559.835"/>
    <n v="6146.4459999999999"/>
    <n v="0"/>
    <n v="724"/>
    <n v="0"/>
    <m/>
    <m/>
    <x v="0"/>
    <s v="RIODOB18157208G1HI"/>
    <s v="Empresa El‚ctrica Rio Doble S.A."/>
    <x v="24"/>
    <x v="24"/>
    <s v="CH LAS PIZARRAS"/>
    <x v="232"/>
    <s v="HI"/>
    <x v="5"/>
    <x v="36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6146.4459999999999"/>
    <n v="6.1464460000000001"/>
    <m/>
    <n v="0.83333333333333337"/>
    <n v="0.79416666666666658"/>
    <n v="0"/>
    <n v="0"/>
    <n v="44"/>
    <s v="BASE DE DATOS"/>
    <m/>
  </r>
  <r>
    <s v="24"/>
    <x v="2"/>
    <s v="RIODOB"/>
    <s v="18157208"/>
    <s v="18157208"/>
    <x v="5"/>
    <s v="G2"/>
    <s v="S"/>
    <n v="10"/>
    <n v="9.66"/>
    <n v="1628.1579999999999"/>
    <n v="4658.3459999999995"/>
    <n v="6286.5039999999999"/>
    <n v="0"/>
    <n v="724"/>
    <n v="0"/>
    <m/>
    <m/>
    <x v="0"/>
    <s v="RIODOB18157208G2HI"/>
    <s v="Empresa El‚ctrica Rio Doble S.A."/>
    <x v="24"/>
    <x v="24"/>
    <s v="CH LAS PIZARRAS"/>
    <x v="232"/>
    <s v="HI"/>
    <x v="5"/>
    <x v="37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6286.5039999999999"/>
    <n v="6.2865039999999999"/>
    <m/>
    <n v="0.83333333333333337"/>
    <n v="0.80500000000000005"/>
    <n v="0"/>
    <n v="-9.0949470177292824E-13"/>
    <n v="44"/>
    <s v="BASE DE DATOS"/>
    <m/>
  </r>
  <r>
    <s v="24"/>
    <x v="3"/>
    <s v="RIODOB"/>
    <s v="18157208"/>
    <s v="18157208"/>
    <x v="5"/>
    <s v="G1"/>
    <s v="S"/>
    <n v="10"/>
    <n v="9.5299999999999994"/>
    <n v="1522.059"/>
    <n v="4465.9759999999997"/>
    <n v="5988.0349999999999"/>
    <n v="13.86"/>
    <n v="704.95"/>
    <n v="0"/>
    <m/>
    <m/>
    <x v="0"/>
    <s v="RIODOB18157208G1HI"/>
    <s v="Empresa El‚ctrica Rio Doble S.A."/>
    <x v="24"/>
    <x v="24"/>
    <s v="CH LAS PIZARRAS"/>
    <x v="232"/>
    <s v="HI"/>
    <x v="5"/>
    <x v="36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5988.0349999999999"/>
    <n v="5.988035"/>
    <m/>
    <n v="0.83333333333333337"/>
    <n v="0.79416666666666658"/>
    <n v="0"/>
    <n v="0"/>
    <n v="44"/>
    <s v="BASE DE DATOS"/>
    <m/>
  </r>
  <r>
    <s v="24"/>
    <x v="3"/>
    <s v="RIODOB"/>
    <s v="18157208"/>
    <s v="18157208"/>
    <x v="5"/>
    <s v="G2"/>
    <s v="S"/>
    <n v="10"/>
    <n v="9.66"/>
    <n v="1636.8710000000001"/>
    <n v="4646.2039999999997"/>
    <n v="6283.0749999999998"/>
    <n v="8.74"/>
    <n v="710.02"/>
    <n v="0"/>
    <m/>
    <m/>
    <x v="0"/>
    <s v="RIODOB18157208G2HI"/>
    <s v="Empresa El‚ctrica Rio Doble S.A."/>
    <x v="24"/>
    <x v="24"/>
    <s v="CH LAS PIZARRAS"/>
    <x v="232"/>
    <s v="HI"/>
    <x v="5"/>
    <x v="37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6283.0749999999998"/>
    <n v="6.2830750000000002"/>
    <m/>
    <n v="0.83333333333333337"/>
    <n v="0.80500000000000005"/>
    <n v="0"/>
    <n v="0"/>
    <n v="44"/>
    <s v="BASE DE DATOS"/>
    <m/>
  </r>
  <r>
    <s v="24"/>
    <x v="4"/>
    <s v="RIODOB"/>
    <s v="18157208"/>
    <s v="18157208"/>
    <x v="5"/>
    <s v="G1"/>
    <s v="S"/>
    <n v="10"/>
    <n v="9.5299999999999994"/>
    <n v="1658.328"/>
    <n v="4784.2349999999997"/>
    <n v="6442.5630000000001"/>
    <n v="0"/>
    <n v="722.85"/>
    <n v="1.1499999999999999"/>
    <m/>
    <m/>
    <x v="0"/>
    <s v="RIODOB18157208G1HI"/>
    <s v="Empresa El‚ctrica Rio Doble S.A."/>
    <x v="24"/>
    <x v="24"/>
    <s v="CH LAS PIZARRAS"/>
    <x v="232"/>
    <s v="HI"/>
    <x v="5"/>
    <x v="36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6442.5630000000001"/>
    <n v="6.4425629999999998"/>
    <m/>
    <n v="0.83333333333333337"/>
    <n v="0.79416666666666658"/>
    <n v="0"/>
    <n v="0"/>
    <n v="44"/>
    <s v="BASE DE DATOS"/>
    <m/>
  </r>
  <r>
    <s v="24"/>
    <x v="4"/>
    <s v="RIODOB"/>
    <s v="18157208"/>
    <s v="18157208"/>
    <x v="5"/>
    <s v="G2"/>
    <s v="S"/>
    <n v="10"/>
    <n v="9.66"/>
    <n v="1701.5730000000001"/>
    <n v="4830.79"/>
    <n v="6532.3630000000003"/>
    <n v="0"/>
    <n v="722.85"/>
    <n v="1.1499999999999999"/>
    <m/>
    <m/>
    <x v="0"/>
    <s v="RIODOB18157208G2HI"/>
    <s v="Empresa El‚ctrica Rio Doble S.A."/>
    <x v="24"/>
    <x v="24"/>
    <s v="CH LAS PIZARRAS"/>
    <x v="232"/>
    <s v="HI"/>
    <x v="5"/>
    <x v="37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6532.3630000000003"/>
    <n v="6.5323630000000001"/>
    <m/>
    <n v="0.83333333333333337"/>
    <n v="0.80500000000000005"/>
    <n v="0"/>
    <n v="0"/>
    <n v="44"/>
    <s v="BASE DE DATOS"/>
    <m/>
  </r>
  <r>
    <s v="24"/>
    <x v="5"/>
    <s v="RIODOB"/>
    <s v="18157208"/>
    <s v="18157208"/>
    <x v="5"/>
    <s v="G1"/>
    <s v="S"/>
    <n v="10"/>
    <n v="9.5299999999999994"/>
    <n v="173.006"/>
    <n v="793.54300000000001"/>
    <n v="966.54899999999998"/>
    <n v="0"/>
    <n v="173.66"/>
    <n v="546.34"/>
    <m/>
    <m/>
    <x v="0"/>
    <s v="RIODOB18157208G1HI"/>
    <s v="Empresa El‚ctrica Rio Doble S.A."/>
    <x v="24"/>
    <x v="24"/>
    <s v="CH LAS PIZARRAS"/>
    <x v="232"/>
    <s v="HI"/>
    <x v="5"/>
    <x v="36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966.54899999999998"/>
    <n v="0.96654899999999999"/>
    <m/>
    <n v="0.83333333333333337"/>
    <n v="0.79416666666666658"/>
    <n v="0"/>
    <n v="0"/>
    <n v="44"/>
    <s v="BASE DE DATOS"/>
    <m/>
  </r>
  <r>
    <s v="24"/>
    <x v="5"/>
    <s v="RIODOB"/>
    <s v="18157208"/>
    <s v="18157208"/>
    <x v="5"/>
    <s v="G2"/>
    <s v="S"/>
    <n v="10"/>
    <n v="9.66"/>
    <n v="1648.008"/>
    <n v="4520.8950000000004"/>
    <n v="6168.9030000000002"/>
    <n v="0"/>
    <n v="720"/>
    <n v="0"/>
    <m/>
    <m/>
    <x v="0"/>
    <s v="RIODOB18157208G2HI"/>
    <s v="Empresa El‚ctrica Rio Doble S.A."/>
    <x v="24"/>
    <x v="24"/>
    <s v="CH LAS PIZARRAS"/>
    <x v="232"/>
    <s v="HI"/>
    <x v="5"/>
    <x v="37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6168.9030000000002"/>
    <n v="6.1689030000000002"/>
    <m/>
    <n v="0.83333333333333337"/>
    <n v="0.80500000000000005"/>
    <n v="0"/>
    <n v="0"/>
    <n v="44"/>
    <s v="BASE DE DATOS"/>
    <m/>
  </r>
  <r>
    <s v="24"/>
    <x v="7"/>
    <s v="RIODOB"/>
    <s v="18157208"/>
    <s v="18157208"/>
    <x v="5"/>
    <s v="G1"/>
    <s v="S"/>
    <n v="10"/>
    <n v="9.5299999999999994"/>
    <n v="96.679000000000002"/>
    <n v="168.73599999999999"/>
    <n v="265.41500000000002"/>
    <n v="240.73"/>
    <n v="74.06"/>
    <n v="409.21"/>
    <m/>
    <m/>
    <x v="0"/>
    <s v="RIODOB18157208G1HI"/>
    <s v="Empresa El‚ctrica Rio Doble S.A."/>
    <x v="24"/>
    <x v="24"/>
    <s v="CH LAS PIZARRAS"/>
    <x v="232"/>
    <s v="HI"/>
    <x v="5"/>
    <x v="36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265.41500000000002"/>
    <n v="0.26541500000000001"/>
    <m/>
    <n v="0.83333333333333337"/>
    <n v="0.79416666666666658"/>
    <n v="0"/>
    <n v="-5.6843418860808015E-14"/>
    <n v="44"/>
    <s v="BASE DE DATOS"/>
    <m/>
  </r>
  <r>
    <s v="24"/>
    <x v="7"/>
    <s v="RIODOB"/>
    <s v="18157208"/>
    <s v="18157208"/>
    <x v="5"/>
    <s v="G2"/>
    <s v="S"/>
    <n v="10"/>
    <n v="9.66"/>
    <n v="882.77"/>
    <n v="2361.2710000000002"/>
    <n v="3244.0410000000002"/>
    <n v="0.34"/>
    <n v="629.9"/>
    <n v="93.76"/>
    <m/>
    <m/>
    <x v="0"/>
    <s v="RIODOB18157208G2HI"/>
    <s v="Empresa El‚ctrica Rio Doble S.A."/>
    <x v="24"/>
    <x v="24"/>
    <s v="CH LAS PIZARRAS"/>
    <x v="232"/>
    <s v="HI"/>
    <x v="5"/>
    <x v="37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3244.0410000000002"/>
    <n v="3.2440410000000002"/>
    <m/>
    <n v="0.83333333333333337"/>
    <n v="0.80500000000000005"/>
    <n v="0"/>
    <n v="0"/>
    <n v="44"/>
    <s v="BASE DE DATOS"/>
    <m/>
  </r>
  <r>
    <s v="24"/>
    <x v="6"/>
    <s v="RIODOB"/>
    <s v="18157208"/>
    <s v="18157208"/>
    <x v="5"/>
    <s v="G1"/>
    <s v="S"/>
    <n v="10"/>
    <n v="9.5299999999999994"/>
    <n v="508.93900000000002"/>
    <n v="1217.8389999999999"/>
    <n v="1726.778"/>
    <n v="0"/>
    <n v="601.14"/>
    <n v="122.86"/>
    <m/>
    <m/>
    <x v="0"/>
    <s v="RIODOB18157208G1HI"/>
    <s v="Empresa El‚ctrica Rio Doble S.A."/>
    <x v="24"/>
    <x v="24"/>
    <s v="CH LAS PIZARRAS"/>
    <x v="232"/>
    <s v="HI"/>
    <x v="5"/>
    <x v="36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1726.778"/>
    <n v="1.7267779999999999"/>
    <m/>
    <n v="0.83333333333333337"/>
    <n v="0.79416666666666658"/>
    <n v="0"/>
    <n v="0"/>
    <n v="44"/>
    <s v="BASE DE DATOS"/>
    <m/>
  </r>
  <r>
    <s v="24"/>
    <x v="6"/>
    <s v="RIODOB"/>
    <s v="18157208"/>
    <s v="18157208"/>
    <x v="5"/>
    <s v="G2"/>
    <s v="S"/>
    <n v="10"/>
    <n v="9.66"/>
    <n v="0"/>
    <n v="0"/>
    <n v="0"/>
    <n v="0"/>
    <n v="0"/>
    <n v="724"/>
    <m/>
    <m/>
    <x v="0"/>
    <s v="RIODOB18157208G2HI"/>
    <s v="Empresa El‚ctrica Rio Doble S.A."/>
    <x v="24"/>
    <x v="24"/>
    <s v="CH LAS PIZARRAS"/>
    <x v="232"/>
    <s v="HI"/>
    <x v="5"/>
    <x v="37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0"/>
    <n v="0"/>
    <m/>
    <n v="0.83333333333333337"/>
    <n v="0.80500000000000005"/>
    <n v="0"/>
    <n v="0"/>
    <n v="44"/>
    <s v="BASE DE DATOS"/>
    <m/>
  </r>
  <r>
    <s v="24"/>
    <x v="2"/>
    <s v="EGEANA"/>
    <s v="11275911"/>
    <s v="11275911"/>
    <x v="5"/>
    <s v="G01"/>
    <s v="S"/>
    <n v="20.861999999999998"/>
    <n v="20.861999999999998"/>
    <n v="2155.85"/>
    <n v="12476.504000000001"/>
    <n v="14632.353999999999"/>
    <n v="0"/>
    <n v="711.78"/>
    <n v="32.22"/>
    <m/>
    <m/>
    <x v="0"/>
    <s v="EGEANA11275911G01HI"/>
    <s v="Empresa de Generación Eléctrica Santa Ana S.R.L."/>
    <x v="41"/>
    <x v="41"/>
    <s v="C. H. Renovandes"/>
    <x v="119"/>
    <s v="HI"/>
    <x v="5"/>
    <x v="261"/>
    <x v="2"/>
    <s v="Instalado"/>
    <s v="Operativo"/>
    <s v="Generadora"/>
    <x v="0"/>
    <x v="0"/>
    <x v="0"/>
    <x v="0"/>
    <s v="Privado"/>
    <s v="JUNIN"/>
    <s v="JUNIN"/>
    <s v="CHANCHAMAYO"/>
    <s v="PERENE"/>
    <n v="0"/>
    <x v="8"/>
    <n v="0"/>
    <x v="1"/>
    <x v="3"/>
    <x v="0"/>
    <s v="MWh"/>
    <n v="14632.353999999999"/>
    <n v="14.632353999999999"/>
    <m/>
    <n v="1.7384999999999999"/>
    <n v="1.7384999999999999"/>
    <n v="0"/>
    <n v="1.8189894035458565E-12"/>
    <n v="39"/>
    <s v="BASE DE DATOS"/>
    <m/>
  </r>
  <r>
    <s v="24"/>
    <x v="3"/>
    <s v="EGEANA"/>
    <s v="11275911"/>
    <s v="11275911"/>
    <x v="5"/>
    <s v="G01"/>
    <s v="S"/>
    <n v="20.861999999999998"/>
    <n v="20.861999999999998"/>
    <n v="2346.0830000000001"/>
    <n v="11211.19"/>
    <n v="13557.272999999999"/>
    <n v="18.64"/>
    <n v="673.06"/>
    <n v="28.3"/>
    <m/>
    <m/>
    <x v="0"/>
    <s v="EGEANA11275911G01HI"/>
    <s v="Empresa de Generación Eléctrica Santa Ana S.R.L."/>
    <x v="41"/>
    <x v="41"/>
    <s v="C. H. Renovandes"/>
    <x v="119"/>
    <s v="HI"/>
    <x v="5"/>
    <x v="261"/>
    <x v="2"/>
    <s v="Instalado"/>
    <s v="Operativo"/>
    <s v="Generadora"/>
    <x v="0"/>
    <x v="0"/>
    <x v="0"/>
    <x v="0"/>
    <s v="Privado"/>
    <s v="JUNIN"/>
    <s v="JUNIN"/>
    <s v="CHANCHAMAYO"/>
    <s v="PERENE"/>
    <n v="0"/>
    <x v="8"/>
    <n v="0"/>
    <x v="1"/>
    <x v="3"/>
    <x v="0"/>
    <s v="MWh"/>
    <n v="13557.272999999999"/>
    <n v="13.557272999999999"/>
    <m/>
    <n v="1.7384999999999999"/>
    <n v="1.7384999999999999"/>
    <n v="0"/>
    <n v="1.8189894035458565E-12"/>
    <n v="39"/>
    <s v="BASE DE DATOS"/>
    <m/>
  </r>
  <r>
    <s v="24"/>
    <x v="4"/>
    <s v="EGEANA"/>
    <s v="11275911"/>
    <s v="11275911"/>
    <x v="5"/>
    <s v="G01"/>
    <s v="S"/>
    <n v="20.861999999999998"/>
    <n v="20.861999999999998"/>
    <n v="2607.9160000000002"/>
    <n v="12247.47"/>
    <n v="14855.386"/>
    <n v="0"/>
    <n v="741.04"/>
    <n v="2.96"/>
    <m/>
    <m/>
    <x v="0"/>
    <s v="EGEANA11275911G01HI"/>
    <s v="Empresa de Generación Eléctrica Santa Ana S.R.L."/>
    <x v="41"/>
    <x v="41"/>
    <s v="C. H. Renovandes"/>
    <x v="119"/>
    <s v="HI"/>
    <x v="5"/>
    <x v="261"/>
    <x v="2"/>
    <s v="Instalado"/>
    <s v="Operativo"/>
    <s v="Generadora"/>
    <x v="0"/>
    <x v="0"/>
    <x v="0"/>
    <x v="0"/>
    <s v="Privado"/>
    <s v="JUNIN"/>
    <s v="JUNIN"/>
    <s v="CHANCHAMAYO"/>
    <s v="PERENE"/>
    <n v="0"/>
    <x v="8"/>
    <n v="0"/>
    <x v="1"/>
    <x v="3"/>
    <x v="0"/>
    <s v="MWh"/>
    <n v="14855.386"/>
    <n v="14.855386000000001"/>
    <m/>
    <n v="1.7384999999999999"/>
    <n v="1.7384999999999999"/>
    <n v="0"/>
    <n v="-1.8189894035458565E-12"/>
    <n v="39"/>
    <s v="BASE DE DATOS"/>
    <m/>
  </r>
  <r>
    <s v="24"/>
    <x v="5"/>
    <s v="EGEANA"/>
    <s v="11275911"/>
    <s v="11275911"/>
    <x v="5"/>
    <s v="G01"/>
    <s v="S"/>
    <n v="20.861999999999998"/>
    <n v="20.861999999999998"/>
    <n v="2513.252"/>
    <n v="11828.414000000001"/>
    <n v="14341.665999999999"/>
    <n v="0"/>
    <n v="714.05"/>
    <n v="5.95"/>
    <m/>
    <m/>
    <x v="0"/>
    <s v="EGEANA11275911G01HI"/>
    <s v="Empresa de Generación Eléctrica Santa Ana S.R.L."/>
    <x v="41"/>
    <x v="41"/>
    <s v="C. H. Renovandes"/>
    <x v="119"/>
    <s v="HI"/>
    <x v="5"/>
    <x v="261"/>
    <x v="2"/>
    <s v="Instalado"/>
    <s v="Operativo"/>
    <s v="Generadora"/>
    <x v="0"/>
    <x v="0"/>
    <x v="0"/>
    <x v="0"/>
    <s v="Privado"/>
    <s v="JUNIN"/>
    <s v="JUNIN"/>
    <s v="CHANCHAMAYO"/>
    <s v="PERENE"/>
    <n v="0"/>
    <x v="8"/>
    <n v="0"/>
    <x v="1"/>
    <x v="3"/>
    <x v="0"/>
    <s v="MWh"/>
    <n v="14341.665999999999"/>
    <n v="14.341666"/>
    <m/>
    <n v="1.7384999999999999"/>
    <n v="1.7384999999999999"/>
    <n v="0"/>
    <n v="1.8189894035458565E-12"/>
    <n v="39"/>
    <s v="BASE DE DATOS"/>
    <m/>
  </r>
  <r>
    <s v="24"/>
    <x v="7"/>
    <s v="EGEANA"/>
    <s v="11275911"/>
    <s v="11275911"/>
    <x v="5"/>
    <s v="G01"/>
    <s v="S"/>
    <n v="20.861999999999998"/>
    <n v="20.861999999999998"/>
    <n v="2295.5450000000001"/>
    <n v="12489.596"/>
    <n v="14785.141"/>
    <n v="0"/>
    <n v="744"/>
    <n v="0"/>
    <m/>
    <m/>
    <x v="0"/>
    <s v="EGEANA11275911G01HI"/>
    <s v="Empresa de Generación Eléctrica Santa Ana S.R.L."/>
    <x v="41"/>
    <x v="41"/>
    <s v="C. H. Renovandes"/>
    <x v="119"/>
    <s v="HI"/>
    <x v="5"/>
    <x v="261"/>
    <x v="2"/>
    <s v="Instalado"/>
    <s v="Operativo"/>
    <s v="Generadora"/>
    <x v="0"/>
    <x v="0"/>
    <x v="0"/>
    <x v="0"/>
    <s v="Privado"/>
    <s v="JUNIN"/>
    <s v="JUNIN"/>
    <s v="CHANCHAMAYO"/>
    <s v="PERENE"/>
    <n v="0"/>
    <x v="8"/>
    <n v="0"/>
    <x v="1"/>
    <x v="3"/>
    <x v="0"/>
    <s v="MWh"/>
    <n v="14785.141"/>
    <n v="14.785140999999999"/>
    <m/>
    <n v="1.7384999999999999"/>
    <n v="1.7384999999999999"/>
    <n v="0"/>
    <n v="0"/>
    <n v="39"/>
    <s v="BASE DE DATOS"/>
    <m/>
  </r>
  <r>
    <s v="24"/>
    <x v="6"/>
    <s v="EGEANA"/>
    <s v="11275911"/>
    <s v="11275911"/>
    <x v="5"/>
    <s v="G01"/>
    <s v="S"/>
    <n v="20.861999999999998"/>
    <n v="20.861999999999998"/>
    <n v="2094.5050000000001"/>
    <n v="9593.1180000000004"/>
    <n v="11687.623"/>
    <n v="68.260000000000005"/>
    <n v="675.74"/>
    <n v="0"/>
    <m/>
    <m/>
    <x v="0"/>
    <s v="EGEANA11275911G01HI"/>
    <s v="Empresa de Generación Eléctrica Santa Ana S.R.L."/>
    <x v="41"/>
    <x v="41"/>
    <s v="C. H. Renovandes"/>
    <x v="119"/>
    <s v="HI"/>
    <x v="5"/>
    <x v="261"/>
    <x v="2"/>
    <s v="Instalado"/>
    <s v="Operativo"/>
    <s v="Generadora"/>
    <x v="0"/>
    <x v="0"/>
    <x v="0"/>
    <x v="0"/>
    <s v="Privado"/>
    <s v="JUNIN"/>
    <s v="JUNIN"/>
    <s v="CHANCHAMAYO"/>
    <s v="PERENE"/>
    <n v="0"/>
    <x v="8"/>
    <n v="0"/>
    <x v="1"/>
    <x v="3"/>
    <x v="0"/>
    <s v="MWh"/>
    <n v="11687.623"/>
    <n v="11.687623"/>
    <m/>
    <n v="1.7384999999999999"/>
    <n v="1.7384999999999999"/>
    <n v="0"/>
    <n v="0"/>
    <n v="39"/>
    <s v="BASE DE DATOS"/>
    <m/>
  </r>
  <r>
    <s v="24"/>
    <x v="6"/>
    <s v="SEAL"/>
    <s v="31012793"/>
    <s v="31012793"/>
    <x v="5"/>
    <s v="Leffel"/>
    <s v="N"/>
    <n v="0.6"/>
    <n v="0"/>
    <n v="0"/>
    <n v="0"/>
    <n v="0"/>
    <n v="0"/>
    <n v="0"/>
    <n v="0"/>
    <m/>
    <m/>
    <x v="0"/>
    <s v="SEAL31012793LeffelHI"/>
    <s v="SEAL - Sociedad El‚ctrica del Sur Oeste S. A."/>
    <x v="9"/>
    <x v="9"/>
    <s v="C. H. San Gregorio"/>
    <x v="161"/>
    <s v="HI"/>
    <x v="5"/>
    <x v="282"/>
    <x v="2"/>
    <s v="Instalado"/>
    <s v="Inoperativo"/>
    <s v="Distribuidora"/>
    <x v="0"/>
    <x v="0"/>
    <x v="1"/>
    <x v="0"/>
    <s v="Estatal"/>
    <s v="AREQUIPA"/>
    <s v="AREQUIPA"/>
    <s v="CAMANA"/>
    <s v="NICOLAS DE PIEROLA"/>
    <n v="0"/>
    <x v="8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6"/>
    <s v="SEAL"/>
    <s v="33013880"/>
    <s v="33013880"/>
    <x v="5"/>
    <s v="JMW-1"/>
    <s v="N"/>
    <n v="9.5000000000000001E-2"/>
    <n v="0"/>
    <n v="0"/>
    <n v="0"/>
    <n v="0"/>
    <n v="0"/>
    <n v="0"/>
    <n v="0"/>
    <m/>
    <m/>
    <x v="0"/>
    <s v="SEAL33013880JMW-1HI"/>
    <s v="SEAL - Sociedad El‚ctrica del Sur Oeste S. A."/>
    <x v="9"/>
    <x v="9"/>
    <s v="C. H. Caravelí"/>
    <x v="162"/>
    <s v="HI"/>
    <x v="5"/>
    <x v="283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9166666666666673E-3"/>
    <n v="0"/>
    <n v="0"/>
    <n v="0"/>
    <n v="87"/>
    <s v="BASE DE DATOS"/>
    <m/>
  </r>
  <r>
    <s v="24"/>
    <x v="6"/>
    <s v="SEAL"/>
    <s v="33013880"/>
    <s v="33013880"/>
    <x v="5"/>
    <s v="JMW-2"/>
    <s v="N"/>
    <n v="0.09"/>
    <n v="0"/>
    <n v="0"/>
    <n v="0"/>
    <n v="0"/>
    <n v="0"/>
    <n v="0"/>
    <n v="0"/>
    <m/>
    <m/>
    <x v="0"/>
    <s v="SEAL33013880JMW-2HI"/>
    <s v="SEAL - Sociedad El‚ctrica del Sur Oeste S. A."/>
    <x v="9"/>
    <x v="9"/>
    <s v="C. H. Caravelí"/>
    <x v="162"/>
    <s v="HI"/>
    <x v="5"/>
    <x v="284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4999999999999997E-3"/>
    <n v="0"/>
    <n v="0"/>
    <n v="0"/>
    <n v="87"/>
    <s v="BASE DE DATOS"/>
    <m/>
  </r>
  <r>
    <s v="24"/>
    <x v="6"/>
    <s v="SEAL"/>
    <s v="31013193"/>
    <s v="31013193"/>
    <x v="5"/>
    <s v="FRANCIS"/>
    <s v="N"/>
    <n v="0.5"/>
    <n v="0"/>
    <n v="0"/>
    <n v="0"/>
    <n v="0"/>
    <n v="0"/>
    <n v="0"/>
    <n v="0"/>
    <m/>
    <m/>
    <x v="0"/>
    <s v="SEAL31013193FRANCISHI"/>
    <s v="SEAL - Sociedad El‚ctrica del Sur Oeste S. A."/>
    <x v="9"/>
    <x v="9"/>
    <s v="C. H. Ongoro"/>
    <x v="163"/>
    <s v="HI"/>
    <x v="5"/>
    <x v="285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6"/>
    <s v="SEAL"/>
    <s v="31013193"/>
    <s v="31013193"/>
    <x v="5"/>
    <s v="TURBAL"/>
    <s v="N"/>
    <n v="0.53500000000000003"/>
    <n v="0"/>
    <n v="0"/>
    <n v="0"/>
    <n v="0"/>
    <n v="0"/>
    <n v="0"/>
    <n v="0"/>
    <m/>
    <m/>
    <x v="0"/>
    <s v="SEAL31013193TURBALHI"/>
    <s v="SEAL - Sociedad El‚ctrica del Sur Oeste S. A."/>
    <x v="9"/>
    <x v="9"/>
    <s v="C. H. Ongoro"/>
    <x v="163"/>
    <s v="HI"/>
    <x v="5"/>
    <x v="286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4583333333333336E-2"/>
    <n v="0"/>
    <n v="0"/>
    <n v="0"/>
    <n v="87"/>
    <s v="BASE DE DATOS"/>
    <m/>
  </r>
  <r>
    <s v="24"/>
    <x v="6"/>
    <s v="SEAL"/>
    <s v="51010397"/>
    <s v="51010397"/>
    <x v="5"/>
    <s v="Kubota 1"/>
    <s v="N"/>
    <n v="0.33600000000000002"/>
    <n v="0"/>
    <n v="0"/>
    <n v="0"/>
    <n v="0"/>
    <n v="0"/>
    <n v="0"/>
    <n v="0"/>
    <m/>
    <m/>
    <x v="0"/>
    <s v="SEAL51010397Kubota 1HI"/>
    <s v="SEAL - Sociedad El‚ctrica del Sur Oeste S. A."/>
    <x v="9"/>
    <x v="9"/>
    <s v="C. H. Chococo"/>
    <x v="164"/>
    <s v="HI"/>
    <x v="5"/>
    <x v="287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6"/>
    <s v="SEAL"/>
    <s v="51010397"/>
    <s v="51010397"/>
    <x v="5"/>
    <s v="Kubota 2"/>
    <s v="N"/>
    <n v="0.33600000000000002"/>
    <n v="0"/>
    <n v="0"/>
    <n v="0"/>
    <n v="0"/>
    <n v="0"/>
    <n v="0"/>
    <n v="0"/>
    <m/>
    <m/>
    <x v="0"/>
    <s v="SEAL51010397Kubota 2HI"/>
    <s v="SEAL - Sociedad El‚ctrica del Sur Oeste S. A."/>
    <x v="9"/>
    <x v="9"/>
    <s v="C. H. Chococo"/>
    <x v="164"/>
    <s v="HI"/>
    <x v="5"/>
    <x v="288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6"/>
    <s v="SEAL"/>
    <s v="33014030"/>
    <s v="33014030"/>
    <x v="5"/>
    <s v="ESCHER WYSS 1"/>
    <s v="N"/>
    <n v="0.1"/>
    <n v="0"/>
    <n v="0"/>
    <n v="0"/>
    <n v="0"/>
    <n v="0"/>
    <n v="0"/>
    <n v="0"/>
    <m/>
    <m/>
    <x v="0"/>
    <s v="SEAL33014030ESCHER WYSS 1HI"/>
    <s v="SEAL - Sociedad El‚ctrica del Sur Oeste S. A."/>
    <x v="9"/>
    <x v="9"/>
    <s v="C. H. Chuquibamba"/>
    <x v="165"/>
    <s v="HI"/>
    <x v="5"/>
    <x v="289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6"/>
    <s v="SEAL"/>
    <s v="33014030"/>
    <s v="33014030"/>
    <x v="5"/>
    <s v="ESCHER WYSS 2"/>
    <s v="N"/>
    <n v="0.1"/>
    <n v="0"/>
    <n v="0"/>
    <n v="0"/>
    <n v="0"/>
    <n v="0"/>
    <n v="0"/>
    <n v="0"/>
    <m/>
    <m/>
    <x v="0"/>
    <s v="SEAL33014030ESCHER WYSS 2HI"/>
    <s v="SEAL - Sociedad El‚ctrica del Sur Oeste S. A."/>
    <x v="9"/>
    <x v="9"/>
    <s v="C. H. Chuquibamba"/>
    <x v="165"/>
    <s v="HI"/>
    <x v="5"/>
    <x v="290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6"/>
    <s v="SEAL"/>
    <s v="31013910"/>
    <s v="31013910"/>
    <x v="5"/>
    <s v="WKV"/>
    <s v="N"/>
    <n v="0.25"/>
    <n v="0"/>
    <n v="0"/>
    <n v="0"/>
    <n v="0"/>
    <n v="0"/>
    <n v="0"/>
    <n v="0"/>
    <m/>
    <m/>
    <x v="1"/>
    <s v="SEAL31013910WKVHI"/>
    <s v="SEAL - Sociedad El‚ctrica del Sur Oeste S. A."/>
    <x v="9"/>
    <x v="9"/>
    <s v="C. H. Orcopampa"/>
    <x v="166"/>
    <s v="HI"/>
    <x v="5"/>
    <x v="291"/>
    <x v="2"/>
    <s v="Instalado"/>
    <s v="Inoperativo"/>
    <s v="Distribuidora"/>
    <x v="0"/>
    <x v="0"/>
    <x v="1"/>
    <x v="0"/>
    <s v="Estatal"/>
    <s v="AREQUIPA"/>
    <s v="AREQUIPA"/>
    <s v="CASTILLA"/>
    <s v="ORCOPAMPA"/>
    <n v="0"/>
    <x v="8"/>
    <n v="0"/>
    <x v="0"/>
    <x v="0"/>
    <x v="0"/>
    <s v="MWh"/>
    <n v="0"/>
    <n v="0"/>
    <m/>
    <n v="2.0833333333333332E-2"/>
    <n v="0"/>
    <n v="0"/>
    <n v="0"/>
    <n v="87"/>
    <s v="BASE DE DATOS"/>
    <m/>
  </r>
  <r>
    <s v="24"/>
    <x v="6"/>
    <s v="SEAL"/>
    <s v="31013530"/>
    <s v="31013530"/>
    <x v="5"/>
    <s v="Hydraulic"/>
    <s v="N"/>
    <n v="6.4000000000000001E-2"/>
    <n v="0"/>
    <n v="0"/>
    <n v="0"/>
    <n v="0"/>
    <n v="0"/>
    <n v="0"/>
    <n v="0"/>
    <m/>
    <m/>
    <x v="0"/>
    <s v="SEAL31013530HydraulicHI"/>
    <s v="SEAL - Sociedad El‚ctrica del Sur Oeste S. A."/>
    <x v="9"/>
    <x v="9"/>
    <s v="C. H. Huanca"/>
    <x v="167"/>
    <s v="HI"/>
    <x v="5"/>
    <x v="292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5.3333333333333332E-3"/>
    <n v="0"/>
    <n v="0"/>
    <n v="0"/>
    <n v="87"/>
    <s v="BASE DE DATOS"/>
    <m/>
  </r>
  <r>
    <s v="24"/>
    <x v="6"/>
    <s v="SEAL"/>
    <s v="31013530"/>
    <s v="31013530"/>
    <x v="5"/>
    <s v="Kubota"/>
    <s v="N"/>
    <n v="0.1"/>
    <n v="0"/>
    <n v="0"/>
    <n v="0"/>
    <n v="0"/>
    <n v="0"/>
    <n v="0"/>
    <n v="0"/>
    <m/>
    <m/>
    <x v="0"/>
    <s v="SEAL31013530KubotaHI"/>
    <s v="SEAL - Sociedad El‚ctrica del Sur Oeste S. A."/>
    <x v="9"/>
    <x v="9"/>
    <s v="C. H. Huanca"/>
    <x v="167"/>
    <s v="HI"/>
    <x v="5"/>
    <x v="293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2"/>
    <s v="TACSOL"/>
    <s v="16267810"/>
    <s v="16267810"/>
    <x v="5"/>
    <s v="1"/>
    <s v="S"/>
    <n v="20"/>
    <n v="3.3000000000000002E-2"/>
    <n v="0.02"/>
    <n v="4532.7020000000002"/>
    <n v="4532.7219999999998"/>
    <n v="0"/>
    <n v="363.5"/>
    <n v="0"/>
    <m/>
    <m/>
    <x v="0"/>
    <s v="TACSOL162678101HI"/>
    <s v="Tacna Solar S.A.C."/>
    <x v="75"/>
    <x v="75"/>
    <s v="C.S. TACNA SOLAR"/>
    <x v="254"/>
    <s v="FV"/>
    <x v="6"/>
    <x v="36"/>
    <x v="3"/>
    <s v="Instalado"/>
    <s v="Operativo"/>
    <s v="Generadora"/>
    <x v="0"/>
    <x v="0"/>
    <x v="0"/>
    <x v="0"/>
    <s v="Privado"/>
    <s v="TACNA"/>
    <s v="TACNA"/>
    <s v="TACNA"/>
    <s v="TACNA"/>
    <n v="0"/>
    <x v="9"/>
    <n v="0"/>
    <x v="1"/>
    <x v="2"/>
    <x v="0"/>
    <s v="MWh"/>
    <n v="4532.7219999999998"/>
    <n v="4.5327219999999997"/>
    <m/>
    <n v="1.6666666666666667"/>
    <n v="1.6666666666666667"/>
    <n v="0"/>
    <n v="9.0949470177292824E-13"/>
    <n v="90"/>
    <s v="BASE DE DATOS"/>
    <m/>
  </r>
  <r>
    <s v="24"/>
    <x v="3"/>
    <s v="TACSOL"/>
    <s v="16267810"/>
    <s v="16267810"/>
    <x v="5"/>
    <s v="1"/>
    <s v="S"/>
    <n v="20"/>
    <n v="3.5999999999999997E-2"/>
    <n v="0"/>
    <n v="4077.3620000000001"/>
    <n v="4077.3620000000001"/>
    <n v="0"/>
    <n v="341.75"/>
    <n v="0"/>
    <m/>
    <m/>
    <x v="0"/>
    <s v="TACSOL162678101HI"/>
    <s v="Tacna Solar S.A.C."/>
    <x v="75"/>
    <x v="75"/>
    <s v="C.S. TACNA SOLAR"/>
    <x v="254"/>
    <s v="FV"/>
    <x v="6"/>
    <x v="36"/>
    <x v="3"/>
    <s v="Instalado"/>
    <s v="Operativo"/>
    <s v="Generadora"/>
    <x v="0"/>
    <x v="0"/>
    <x v="0"/>
    <x v="0"/>
    <s v="Privado"/>
    <s v="TACNA"/>
    <s v="TACNA"/>
    <s v="TACNA"/>
    <s v="TACNA"/>
    <n v="0"/>
    <x v="9"/>
    <n v="0"/>
    <x v="1"/>
    <x v="2"/>
    <x v="0"/>
    <s v="MWh"/>
    <n v="4077.3620000000001"/>
    <n v="4.0773619999999999"/>
    <m/>
    <n v="1.6666666666666667"/>
    <n v="1.6666666666666667"/>
    <n v="0"/>
    <n v="0"/>
    <n v="90"/>
    <s v="BASE DE DATOS"/>
    <m/>
  </r>
  <r>
    <s v="24"/>
    <x v="4"/>
    <s v="TACSOL"/>
    <s v="16267810"/>
    <s v="16267810"/>
    <x v="5"/>
    <s v="1"/>
    <s v="S"/>
    <n v="20"/>
    <n v="3.5999999999999997E-2"/>
    <n v="0"/>
    <n v="3317.3359999999998"/>
    <n v="3317.3359999999998"/>
    <n v="0"/>
    <n v="333.25"/>
    <n v="0"/>
    <m/>
    <m/>
    <x v="0"/>
    <s v="TACSOL162678101HI"/>
    <s v="Tacna Solar S.A.C."/>
    <x v="75"/>
    <x v="75"/>
    <s v="C.S. TACNA SOLAR"/>
    <x v="254"/>
    <s v="FV"/>
    <x v="6"/>
    <x v="36"/>
    <x v="3"/>
    <s v="Instalado"/>
    <s v="Operativo"/>
    <s v="Generadora"/>
    <x v="0"/>
    <x v="0"/>
    <x v="0"/>
    <x v="0"/>
    <s v="Privado"/>
    <s v="TACNA"/>
    <s v="TACNA"/>
    <s v="TACNA"/>
    <s v="TACNA"/>
    <n v="0"/>
    <x v="9"/>
    <n v="0"/>
    <x v="1"/>
    <x v="2"/>
    <x v="0"/>
    <s v="MWh"/>
    <n v="3317.3359999999998"/>
    <n v="3.3173359999999996"/>
    <m/>
    <n v="1.6666666666666667"/>
    <n v="1.6666666666666667"/>
    <n v="0"/>
    <n v="0"/>
    <n v="90"/>
    <s v="BASE DE DATOS"/>
    <m/>
  </r>
  <r>
    <s v="24"/>
    <x v="5"/>
    <s v="TACSOL"/>
    <s v="16267810"/>
    <s v="16267810"/>
    <x v="5"/>
    <s v="1"/>
    <s v="S"/>
    <n v="20"/>
    <n v="3.6999999999999998E-2"/>
    <n v="0"/>
    <n v="3398.1660000000002"/>
    <n v="3398.1660000000002"/>
    <n v="0"/>
    <n v="320.25"/>
    <n v="0"/>
    <m/>
    <m/>
    <x v="0"/>
    <s v="TACSOL162678101HI"/>
    <s v="Tacna Solar S.A.C."/>
    <x v="75"/>
    <x v="75"/>
    <s v="C.S. TACNA SOLAR"/>
    <x v="254"/>
    <s v="FV"/>
    <x v="6"/>
    <x v="36"/>
    <x v="3"/>
    <s v="Instalado"/>
    <s v="Operativo"/>
    <s v="Generadora"/>
    <x v="0"/>
    <x v="0"/>
    <x v="0"/>
    <x v="0"/>
    <s v="Privado"/>
    <s v="TACNA"/>
    <s v="TACNA"/>
    <s v="TACNA"/>
    <s v="TACNA"/>
    <n v="0"/>
    <x v="9"/>
    <n v="0"/>
    <x v="1"/>
    <x v="2"/>
    <x v="0"/>
    <s v="MWh"/>
    <n v="3398.1660000000002"/>
    <n v="3.3981660000000002"/>
    <m/>
    <n v="1.6666666666666667"/>
    <n v="1.6666666666666667"/>
    <n v="0"/>
    <n v="0"/>
    <n v="90"/>
    <s v="BASE DE DATOS"/>
    <m/>
  </r>
  <r>
    <s v="24"/>
    <x v="7"/>
    <s v="TACSOL"/>
    <s v="16267810"/>
    <s v="16267810"/>
    <x v="5"/>
    <s v="1"/>
    <s v="S"/>
    <n v="20"/>
    <n v="3.9E-2"/>
    <n v="0"/>
    <n v="3764.951"/>
    <n v="3764.951"/>
    <n v="0"/>
    <n v="334.5"/>
    <n v="0"/>
    <m/>
    <m/>
    <x v="0"/>
    <s v="TACSOL162678101HI"/>
    <s v="Tacna Solar S.A.C."/>
    <x v="75"/>
    <x v="75"/>
    <s v="C.S. TACNA SOLAR"/>
    <x v="254"/>
    <s v="FV"/>
    <x v="6"/>
    <x v="36"/>
    <x v="3"/>
    <s v="Instalado"/>
    <s v="Operativo"/>
    <s v="Generadora"/>
    <x v="0"/>
    <x v="0"/>
    <x v="0"/>
    <x v="0"/>
    <s v="Privado"/>
    <s v="TACNA"/>
    <s v="TACNA"/>
    <s v="TACNA"/>
    <s v="TACNA"/>
    <n v="0"/>
    <x v="9"/>
    <n v="0"/>
    <x v="1"/>
    <x v="2"/>
    <x v="0"/>
    <s v="MWh"/>
    <n v="3764.951"/>
    <n v="3.7649509999999999"/>
    <m/>
    <n v="1.6666666666666667"/>
    <n v="1.6666666666666667"/>
    <n v="0"/>
    <n v="0"/>
    <n v="90"/>
    <s v="BASE DE DATOS"/>
    <m/>
  </r>
  <r>
    <s v="24"/>
    <x v="6"/>
    <s v="TACSOL"/>
    <s v="16267810"/>
    <s v="16267810"/>
    <x v="5"/>
    <s v="1"/>
    <s v="S"/>
    <n v="20"/>
    <n v="4.2999999999999997E-2"/>
    <n v="0"/>
    <n v="3848.4369999999999"/>
    <n v="3848.4369999999999"/>
    <n v="0"/>
    <n v="342"/>
    <n v="0"/>
    <m/>
    <m/>
    <x v="0"/>
    <s v="TACSOL162678101HI"/>
    <s v="Tacna Solar S.A.C."/>
    <x v="75"/>
    <x v="75"/>
    <s v="C.S. TACNA SOLAR"/>
    <x v="254"/>
    <s v="FV"/>
    <x v="6"/>
    <x v="36"/>
    <x v="3"/>
    <s v="Instalado"/>
    <s v="Operativo"/>
    <s v="Generadora"/>
    <x v="0"/>
    <x v="0"/>
    <x v="0"/>
    <x v="0"/>
    <s v="Privado"/>
    <s v="TACNA"/>
    <s v="TACNA"/>
    <s v="TACNA"/>
    <s v="TACNA"/>
    <n v="0"/>
    <x v="9"/>
    <n v="0"/>
    <x v="1"/>
    <x v="2"/>
    <x v="0"/>
    <s v="MWh"/>
    <n v="3848.4369999999999"/>
    <n v="3.8484370000000001"/>
    <m/>
    <n v="1.6666666666666667"/>
    <n v="1.6666666666666667"/>
    <n v="0"/>
    <n v="0"/>
    <n v="90"/>
    <s v="BASE DE DATOS"/>
    <m/>
  </r>
  <r>
    <s v="24"/>
    <x v="2"/>
    <s v="EOTHER"/>
    <s v="17337013"/>
    <s v="17337013"/>
    <x v="5"/>
    <s v="Circuito 1"/>
    <s v="S"/>
    <n v="14.05"/>
    <n v="14.05"/>
    <n v="1218.8589999999999"/>
    <n v="4511.4070000000002"/>
    <n v="5730.2659999999996"/>
    <n v="0"/>
    <n v="744"/>
    <n v="0"/>
    <m/>
    <m/>
    <x v="0"/>
    <s v="EOTHER17337013Circuito 1HI"/>
    <s v="Parque E¢lico Tres Hermanas S.A.C."/>
    <x v="70"/>
    <x v="70"/>
    <s v="C.E. Parque Eólico Tres Herman"/>
    <x v="233"/>
    <s v="TE"/>
    <x v="7"/>
    <x v="311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730.2659999999996"/>
    <n v="5.7302659999999994"/>
    <m/>
    <n v="1.1708333333333334"/>
    <n v="1.1708333333333334"/>
    <n v="0"/>
    <n v="0"/>
    <n v="76"/>
    <s v="BASE DE DATOS"/>
    <m/>
  </r>
  <r>
    <s v="24"/>
    <x v="2"/>
    <s v="EOTHER"/>
    <s v="17337013"/>
    <s v="17337013"/>
    <x v="5"/>
    <s v="Circuito 2"/>
    <s v="S"/>
    <n v="15.75"/>
    <n v="15.75"/>
    <n v="1429.1489999999999"/>
    <n v="5289.7579999999998"/>
    <n v="6718.9070000000002"/>
    <n v="0"/>
    <n v="744"/>
    <n v="0"/>
    <m/>
    <m/>
    <x v="0"/>
    <s v="EOTHER17337013Circuito 2HI"/>
    <s v="Parque E¢lico Tres Hermanas S.A.C."/>
    <x v="70"/>
    <x v="70"/>
    <s v="C.E. Parque Eólico Tres Herman"/>
    <x v="233"/>
    <s v="TE"/>
    <x v="7"/>
    <x v="312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718.9070000000002"/>
    <n v="6.7189069999999997"/>
    <m/>
    <n v="1.3125"/>
    <n v="1.3125"/>
    <n v="0"/>
    <n v="-9.0949470177292824E-13"/>
    <n v="76"/>
    <s v="BASE DE DATOS"/>
    <m/>
  </r>
  <r>
    <s v="24"/>
    <x v="2"/>
    <s v="EOTHER"/>
    <s v="17337013"/>
    <s v="17337013"/>
    <x v="5"/>
    <s v="Circuito 3"/>
    <s v="S"/>
    <n v="14.05"/>
    <n v="14.05"/>
    <n v="1171.886"/>
    <n v="4337.5420000000004"/>
    <n v="5509.4279999999999"/>
    <n v="0"/>
    <n v="744"/>
    <n v="0"/>
    <m/>
    <m/>
    <x v="0"/>
    <s v="EOTHER17337013Circuito 3HI"/>
    <s v="Parque E¢lico Tres Hermanas S.A.C."/>
    <x v="70"/>
    <x v="70"/>
    <s v="C.E. Parque Eólico Tres Herman"/>
    <x v="233"/>
    <s v="TE"/>
    <x v="7"/>
    <x v="313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509.4279999999999"/>
    <n v="5.5094279999999998"/>
    <m/>
    <n v="1.1708333333333334"/>
    <n v="1.1708333333333334"/>
    <n v="0"/>
    <n v="0"/>
    <n v="76"/>
    <s v="BASE DE DATOS"/>
    <m/>
  </r>
  <r>
    <s v="24"/>
    <x v="2"/>
    <s v="EOTHER"/>
    <s v="17337013"/>
    <s v="17337013"/>
    <x v="5"/>
    <s v="Circuito 4"/>
    <s v="S"/>
    <n v="12.35"/>
    <n v="12.35"/>
    <n v="1136.8330000000001"/>
    <n v="4207.8"/>
    <n v="5344.6329999999998"/>
    <n v="0"/>
    <n v="744"/>
    <n v="0"/>
    <m/>
    <m/>
    <x v="0"/>
    <s v="EOTHER17337013Circuito 4HI"/>
    <s v="Parque E¢lico Tres Hermanas S.A.C."/>
    <x v="70"/>
    <x v="70"/>
    <s v="C.E. Parque Eólico Tres Herman"/>
    <x v="233"/>
    <s v="TE"/>
    <x v="7"/>
    <x v="314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344.6329999999998"/>
    <n v="5.344633"/>
    <m/>
    <n v="1.0291666666666666"/>
    <n v="1.0291666666666666"/>
    <n v="0"/>
    <n v="0"/>
    <n v="76"/>
    <s v="BASE DE DATOS"/>
    <m/>
  </r>
  <r>
    <s v="24"/>
    <x v="2"/>
    <s v="EOTHER"/>
    <s v="17337013"/>
    <s v="17337013"/>
    <x v="5"/>
    <s v="Circuito 5"/>
    <s v="S"/>
    <n v="15.75"/>
    <n v="15.75"/>
    <n v="1359.8430000000001"/>
    <n v="5033.2330000000002"/>
    <n v="6393.076"/>
    <n v="0"/>
    <n v="744"/>
    <n v="0"/>
    <m/>
    <m/>
    <x v="0"/>
    <s v="EOTHER17337013Circuito 5HI"/>
    <s v="Parque E¢lico Tres Hermanas S.A.C."/>
    <x v="70"/>
    <x v="70"/>
    <s v="C.E. Parque Eólico Tres Herman"/>
    <x v="233"/>
    <s v="TE"/>
    <x v="7"/>
    <x v="315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393.076"/>
    <n v="6.3930759999999998"/>
    <m/>
    <n v="1.3125"/>
    <n v="1.3125"/>
    <n v="0"/>
    <n v="0"/>
    <n v="76"/>
    <s v="BASE DE DATOS"/>
    <m/>
  </r>
  <r>
    <s v="24"/>
    <x v="2"/>
    <s v="EOTHER"/>
    <s v="17337013"/>
    <s v="17337013"/>
    <x v="5"/>
    <s v="Circuito 6"/>
    <s v="S"/>
    <n v="15.75"/>
    <n v="15.75"/>
    <n v="1529.15"/>
    <n v="5659.8940000000002"/>
    <n v="7189.0439999999999"/>
    <n v="0"/>
    <n v="744"/>
    <n v="0"/>
    <m/>
    <m/>
    <x v="0"/>
    <s v="EOTHER17337013Circuito 6HI"/>
    <s v="Parque E¢lico Tres Hermanas S.A.C."/>
    <x v="70"/>
    <x v="70"/>
    <s v="C.E. Parque Eólico Tres Herman"/>
    <x v="233"/>
    <s v="TE"/>
    <x v="7"/>
    <x v="316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7189.0439999999999"/>
    <n v="7.189044"/>
    <m/>
    <n v="1.3125"/>
    <n v="1.3125"/>
    <n v="0"/>
    <n v="0"/>
    <n v="76"/>
    <s v="BASE DE DATOS"/>
    <m/>
  </r>
  <r>
    <s v="24"/>
    <x v="2"/>
    <s v="EOTHER"/>
    <s v="17337013"/>
    <s v="17337013"/>
    <x v="5"/>
    <s v="Circuito 7"/>
    <s v="S"/>
    <n v="9.4499999999999993"/>
    <n v="9.4499999999999993"/>
    <n v="765.68700000000001"/>
    <n v="2834.0619999999999"/>
    <n v="3599.7489999999998"/>
    <n v="0"/>
    <n v="744"/>
    <n v="0"/>
    <m/>
    <m/>
    <x v="0"/>
    <s v="EOTHER17337013Circuito 7HI"/>
    <s v="Parque E¢lico Tres Hermanas S.A.C."/>
    <x v="70"/>
    <x v="70"/>
    <s v="C.E. Parque Eólico Tres Herman"/>
    <x v="233"/>
    <s v="TE"/>
    <x v="7"/>
    <x v="317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3599.7489999999998"/>
    <n v="3.5997489999999996"/>
    <m/>
    <n v="0.78749999999999998"/>
    <n v="0.78749999999999998"/>
    <n v="0"/>
    <n v="0"/>
    <n v="76"/>
    <s v="BASE DE DATOS"/>
    <m/>
  </r>
  <r>
    <s v="24"/>
    <x v="3"/>
    <s v="EOTHER"/>
    <s v="17337013"/>
    <s v="17337013"/>
    <x v="5"/>
    <s v="Circuito 1"/>
    <s v="S"/>
    <n v="14.05"/>
    <n v="14.05"/>
    <n v="1391.8420000000001"/>
    <n v="4322.7820000000002"/>
    <n v="5714.6239999999998"/>
    <n v="0"/>
    <n v="720"/>
    <n v="0"/>
    <m/>
    <m/>
    <x v="0"/>
    <s v="EOTHER17337013Circuito 1HI"/>
    <s v="Parque E¢lico Tres Hermanas S.A.C."/>
    <x v="70"/>
    <x v="70"/>
    <s v="C.E. Parque Eólico Tres Herman"/>
    <x v="233"/>
    <s v="TE"/>
    <x v="7"/>
    <x v="311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714.6239999999998"/>
    <n v="5.7146239999999997"/>
    <m/>
    <n v="1.1708333333333334"/>
    <n v="1.1708333333333334"/>
    <n v="0"/>
    <n v="0"/>
    <n v="76"/>
    <s v="BASE DE DATOS"/>
    <m/>
  </r>
  <r>
    <s v="24"/>
    <x v="3"/>
    <s v="EOTHER"/>
    <s v="17337013"/>
    <s v="17337013"/>
    <x v="5"/>
    <s v="Circuito 2"/>
    <s v="S"/>
    <n v="15.75"/>
    <n v="15.75"/>
    <n v="1570.518"/>
    <n v="4877.7150000000001"/>
    <n v="6448.2330000000002"/>
    <n v="0"/>
    <n v="720"/>
    <n v="0"/>
    <m/>
    <m/>
    <x v="0"/>
    <s v="EOTHER17337013Circuito 2HI"/>
    <s v="Parque E¢lico Tres Hermanas S.A.C."/>
    <x v="70"/>
    <x v="70"/>
    <s v="C.E. Parque Eólico Tres Herman"/>
    <x v="233"/>
    <s v="TE"/>
    <x v="7"/>
    <x v="312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448.2330000000002"/>
    <n v="6.4482330000000001"/>
    <m/>
    <n v="1.3125"/>
    <n v="1.3125"/>
    <n v="0"/>
    <n v="0"/>
    <n v="76"/>
    <s v="BASE DE DATOS"/>
    <m/>
  </r>
  <r>
    <s v="24"/>
    <x v="3"/>
    <s v="EOTHER"/>
    <s v="17337013"/>
    <s v="17337013"/>
    <x v="5"/>
    <s v="Circuito 3"/>
    <s v="S"/>
    <n v="14.05"/>
    <n v="14.05"/>
    <n v="1379.3630000000001"/>
    <n v="4284.0240000000003"/>
    <n v="5663.3869999999997"/>
    <n v="0"/>
    <n v="720"/>
    <n v="0"/>
    <m/>
    <m/>
    <x v="0"/>
    <s v="EOTHER17337013Circuito 3HI"/>
    <s v="Parque E¢lico Tres Hermanas S.A.C."/>
    <x v="70"/>
    <x v="70"/>
    <s v="C.E. Parque Eólico Tres Herman"/>
    <x v="233"/>
    <s v="TE"/>
    <x v="7"/>
    <x v="313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663.3869999999997"/>
    <n v="5.6633869999999993"/>
    <m/>
    <n v="1.1708333333333334"/>
    <n v="1.1708333333333334"/>
    <n v="0"/>
    <n v="9.0949470177292824E-13"/>
    <n v="76"/>
    <s v="BASE DE DATOS"/>
    <m/>
  </r>
  <r>
    <s v="24"/>
    <x v="3"/>
    <s v="EOTHER"/>
    <s v="17337013"/>
    <s v="17337013"/>
    <x v="5"/>
    <s v="Circuito 4"/>
    <s v="S"/>
    <n v="12.35"/>
    <n v="12.35"/>
    <n v="1270.741"/>
    <n v="3946.665"/>
    <n v="5217.4059999999999"/>
    <n v="0"/>
    <n v="720"/>
    <n v="0"/>
    <m/>
    <m/>
    <x v="0"/>
    <s v="EOTHER17337013Circuito 4HI"/>
    <s v="Parque E¢lico Tres Hermanas S.A.C."/>
    <x v="70"/>
    <x v="70"/>
    <s v="C.E. Parque Eólico Tres Herman"/>
    <x v="233"/>
    <s v="TE"/>
    <x v="7"/>
    <x v="314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217.4059999999999"/>
    <n v="5.2174059999999995"/>
    <m/>
    <n v="1.0291666666666666"/>
    <n v="1.0291666666666666"/>
    <n v="0"/>
    <n v="0"/>
    <n v="76"/>
    <s v="BASE DE DATOS"/>
    <m/>
  </r>
  <r>
    <s v="24"/>
    <x v="3"/>
    <s v="EOTHER"/>
    <s v="17337013"/>
    <s v="17337013"/>
    <x v="5"/>
    <s v="Circuito 5"/>
    <s v="S"/>
    <n v="15.75"/>
    <n v="15.75"/>
    <n v="1586.4069999999999"/>
    <n v="4927.0609999999997"/>
    <n v="6513.4679999999998"/>
    <n v="0"/>
    <n v="720"/>
    <n v="0"/>
    <m/>
    <m/>
    <x v="0"/>
    <s v="EOTHER17337013Circuito 5HI"/>
    <s v="Parque E¢lico Tres Hermanas S.A.C."/>
    <x v="70"/>
    <x v="70"/>
    <s v="C.E. Parque Eólico Tres Herman"/>
    <x v="233"/>
    <s v="TE"/>
    <x v="7"/>
    <x v="315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513.4679999999998"/>
    <n v="6.5134679999999996"/>
    <m/>
    <n v="1.3125"/>
    <n v="1.3125"/>
    <n v="0"/>
    <n v="0"/>
    <n v="76"/>
    <s v="BASE DE DATOS"/>
    <m/>
  </r>
  <r>
    <s v="24"/>
    <x v="3"/>
    <s v="EOTHER"/>
    <s v="17337013"/>
    <s v="17337013"/>
    <x v="5"/>
    <s v="Circuito 6"/>
    <s v="S"/>
    <n v="15.75"/>
    <n v="15.75"/>
    <n v="1754.211"/>
    <n v="5448.2259999999997"/>
    <n v="7202.4369999999999"/>
    <n v="0"/>
    <n v="720"/>
    <n v="0"/>
    <m/>
    <m/>
    <x v="0"/>
    <s v="EOTHER17337013Circuito 6HI"/>
    <s v="Parque E¢lico Tres Hermanas S.A.C."/>
    <x v="70"/>
    <x v="70"/>
    <s v="C.E. Parque Eólico Tres Herman"/>
    <x v="233"/>
    <s v="TE"/>
    <x v="7"/>
    <x v="316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7202.4369999999999"/>
    <n v="7.2024369999999998"/>
    <m/>
    <n v="1.3125"/>
    <n v="1.3125"/>
    <n v="0"/>
    <n v="0"/>
    <n v="76"/>
    <s v="BASE DE DATOS"/>
    <m/>
  </r>
  <r>
    <s v="24"/>
    <x v="3"/>
    <s v="EOTHER"/>
    <s v="17337013"/>
    <s v="17337013"/>
    <x v="5"/>
    <s v="Circuito 7"/>
    <s v="S"/>
    <n v="9.4499999999999993"/>
    <n v="9.4499999999999993"/>
    <n v="901.01900000000001"/>
    <n v="2798.386"/>
    <n v="3699.4050000000002"/>
    <n v="0"/>
    <n v="720"/>
    <n v="0"/>
    <m/>
    <m/>
    <x v="0"/>
    <s v="EOTHER17337013Circuito 7HI"/>
    <s v="Parque E¢lico Tres Hermanas S.A.C."/>
    <x v="70"/>
    <x v="70"/>
    <s v="C.E. Parque Eólico Tres Herman"/>
    <x v="233"/>
    <s v="TE"/>
    <x v="7"/>
    <x v="317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3699.4050000000002"/>
    <n v="3.6994050000000001"/>
    <m/>
    <n v="0.78749999999999998"/>
    <n v="0.78749999999999998"/>
    <n v="0"/>
    <n v="-4.5474735088646412E-13"/>
    <n v="76"/>
    <s v="BASE DE DATOS"/>
    <m/>
  </r>
  <r>
    <s v="24"/>
    <x v="4"/>
    <s v="EOTHER"/>
    <s v="17337013"/>
    <s v="17337013"/>
    <x v="5"/>
    <s v="Circuito 1"/>
    <s v="S"/>
    <n v="14.05"/>
    <n v="14.05"/>
    <n v="1646.3689999999999"/>
    <n v="5416.0060000000003"/>
    <n v="7062.375"/>
    <n v="0"/>
    <n v="744"/>
    <n v="0"/>
    <m/>
    <m/>
    <x v="0"/>
    <s v="EOTHER17337013Circuito 1HI"/>
    <s v="Parque E¢lico Tres Hermanas S.A.C."/>
    <x v="70"/>
    <x v="70"/>
    <s v="C.E. Parque Eólico Tres Herman"/>
    <x v="233"/>
    <s v="TE"/>
    <x v="7"/>
    <x v="311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7062.375"/>
    <n v="7.0623750000000003"/>
    <m/>
    <n v="1.1708333333333334"/>
    <n v="1.1708333333333334"/>
    <n v="0"/>
    <n v="0"/>
    <n v="76"/>
    <s v="BASE DE DATOS"/>
    <m/>
  </r>
  <r>
    <s v="24"/>
    <x v="4"/>
    <s v="EOTHER"/>
    <s v="17337013"/>
    <s v="17337013"/>
    <x v="5"/>
    <s v="Circuito 2"/>
    <s v="S"/>
    <n v="15.75"/>
    <n v="15.75"/>
    <n v="1599.2449999999999"/>
    <n v="5260.982"/>
    <n v="6860.2269999999999"/>
    <n v="0"/>
    <n v="744"/>
    <n v="0"/>
    <m/>
    <m/>
    <x v="0"/>
    <s v="EOTHER17337013Circuito 2HI"/>
    <s v="Parque E¢lico Tres Hermanas S.A.C."/>
    <x v="70"/>
    <x v="70"/>
    <s v="C.E. Parque Eólico Tres Herman"/>
    <x v="233"/>
    <s v="TE"/>
    <x v="7"/>
    <x v="312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860.2269999999999"/>
    <n v="6.8602270000000001"/>
    <m/>
    <n v="1.3125"/>
    <n v="1.3125"/>
    <n v="0"/>
    <n v="0"/>
    <n v="76"/>
    <s v="BASE DE DATOS"/>
    <m/>
  </r>
  <r>
    <s v="24"/>
    <x v="4"/>
    <s v="EOTHER"/>
    <s v="17337013"/>
    <s v="17337013"/>
    <x v="5"/>
    <s v="Circuito 3"/>
    <s v="S"/>
    <n v="14.05"/>
    <n v="14.05"/>
    <n v="1629.14"/>
    <n v="5359.3270000000002"/>
    <n v="6988.4669999999996"/>
    <n v="0"/>
    <n v="744"/>
    <n v="0"/>
    <m/>
    <m/>
    <x v="0"/>
    <s v="EOTHER17337013Circuito 3HI"/>
    <s v="Parque E¢lico Tres Hermanas S.A.C."/>
    <x v="70"/>
    <x v="70"/>
    <s v="C.E. Parque Eólico Tres Herman"/>
    <x v="233"/>
    <s v="TE"/>
    <x v="7"/>
    <x v="313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988.4669999999996"/>
    <n v="6.988467"/>
    <m/>
    <n v="1.1708333333333334"/>
    <n v="1.1708333333333334"/>
    <n v="0"/>
    <n v="9.0949470177292824E-13"/>
    <n v="76"/>
    <s v="BASE DE DATOS"/>
    <m/>
  </r>
  <r>
    <s v="24"/>
    <x v="4"/>
    <s v="EOTHER"/>
    <s v="17337013"/>
    <s v="17337013"/>
    <x v="5"/>
    <s v="Circuito 4"/>
    <s v="S"/>
    <n v="12.35"/>
    <n v="12.35"/>
    <n v="1565.202"/>
    <n v="5148.9939999999997"/>
    <n v="6714.1959999999999"/>
    <n v="0"/>
    <n v="744"/>
    <n v="0"/>
    <m/>
    <m/>
    <x v="0"/>
    <s v="EOTHER17337013Circuito 4HI"/>
    <s v="Parque E¢lico Tres Hermanas S.A.C."/>
    <x v="70"/>
    <x v="70"/>
    <s v="C.E. Parque Eólico Tres Herman"/>
    <x v="233"/>
    <s v="TE"/>
    <x v="7"/>
    <x v="314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714.1959999999999"/>
    <n v="6.7141960000000003"/>
    <m/>
    <n v="1.0291666666666666"/>
    <n v="1.0291666666666666"/>
    <n v="0"/>
    <n v="0"/>
    <n v="76"/>
    <s v="BASE DE DATOS"/>
    <m/>
  </r>
  <r>
    <s v="24"/>
    <x v="4"/>
    <s v="EOTHER"/>
    <s v="17337013"/>
    <s v="17337013"/>
    <x v="5"/>
    <s v="Circuito 5"/>
    <s v="S"/>
    <n v="15.75"/>
    <n v="15.75"/>
    <n v="1931.739"/>
    <n v="6354.777"/>
    <n v="8286.5159999999996"/>
    <n v="0"/>
    <n v="744"/>
    <n v="0"/>
    <m/>
    <m/>
    <x v="0"/>
    <s v="EOTHER17337013Circuito 5HI"/>
    <s v="Parque E¢lico Tres Hermanas S.A.C."/>
    <x v="70"/>
    <x v="70"/>
    <s v="C.E. Parque Eólico Tres Herman"/>
    <x v="233"/>
    <s v="TE"/>
    <x v="7"/>
    <x v="315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8286.5159999999996"/>
    <n v="8.2865159999999989"/>
    <m/>
    <n v="1.3125"/>
    <n v="1.3125"/>
    <n v="0"/>
    <n v="0"/>
    <n v="76"/>
    <s v="BASE DE DATOS"/>
    <m/>
  </r>
  <r>
    <s v="24"/>
    <x v="4"/>
    <s v="EOTHER"/>
    <s v="17337013"/>
    <s v="17337013"/>
    <x v="5"/>
    <s v="Circuito 6"/>
    <s v="S"/>
    <n v="15.75"/>
    <n v="15.75"/>
    <n v="2036.5889999999999"/>
    <n v="6699.6980000000003"/>
    <n v="8736.2870000000003"/>
    <n v="0"/>
    <n v="744"/>
    <n v="0"/>
    <m/>
    <m/>
    <x v="0"/>
    <s v="EOTHER17337013Circuito 6HI"/>
    <s v="Parque E¢lico Tres Hermanas S.A.C."/>
    <x v="70"/>
    <x v="70"/>
    <s v="C.E. Parque Eólico Tres Herman"/>
    <x v="233"/>
    <s v="TE"/>
    <x v="7"/>
    <x v="316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8736.2870000000003"/>
    <n v="8.7362870000000008"/>
    <m/>
    <n v="1.3125"/>
    <n v="1.3125"/>
    <n v="0"/>
    <n v="0"/>
    <n v="76"/>
    <s v="BASE DE DATOS"/>
    <m/>
  </r>
  <r>
    <s v="24"/>
    <x v="4"/>
    <s v="EOTHER"/>
    <s v="17337013"/>
    <s v="17337013"/>
    <x v="5"/>
    <s v="Circuito 7"/>
    <s v="S"/>
    <n v="9.4499999999999993"/>
    <n v="9.4499999999999993"/>
    <n v="1075.9970000000001"/>
    <n v="3539.6729999999998"/>
    <n v="4615.67"/>
    <n v="0"/>
    <n v="744"/>
    <n v="0"/>
    <m/>
    <m/>
    <x v="0"/>
    <s v="EOTHER17337013Circuito 7HI"/>
    <s v="Parque E¢lico Tres Hermanas S.A.C."/>
    <x v="70"/>
    <x v="70"/>
    <s v="C.E. Parque Eólico Tres Herman"/>
    <x v="233"/>
    <s v="TE"/>
    <x v="7"/>
    <x v="317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615.67"/>
    <n v="4.6156699999999997"/>
    <m/>
    <n v="0.78749999999999998"/>
    <n v="0.78749999999999998"/>
    <n v="0"/>
    <n v="0"/>
    <n v="76"/>
    <s v="BASE DE DATOS"/>
    <m/>
  </r>
  <r>
    <s v="24"/>
    <x v="5"/>
    <s v="EOTHER"/>
    <s v="17337013"/>
    <s v="17337013"/>
    <x v="5"/>
    <s v="Circuito 1"/>
    <s v="S"/>
    <n v="14.05"/>
    <n v="14.05"/>
    <n v="1006.878"/>
    <n v="3483.0529999999999"/>
    <n v="4489.9309999999996"/>
    <n v="26.85"/>
    <n v="688.08"/>
    <n v="5.07"/>
    <m/>
    <m/>
    <x v="0"/>
    <s v="EOTHER17337013Circuito 1HI"/>
    <s v="Parque E¢lico Tres Hermanas S.A.C."/>
    <x v="70"/>
    <x v="70"/>
    <s v="C.E. Parque Eólico Tres Herman"/>
    <x v="233"/>
    <s v="TE"/>
    <x v="7"/>
    <x v="311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489.9309999999996"/>
    <n v="4.4899309999999995"/>
    <m/>
    <n v="1.1708333333333334"/>
    <n v="1.1708333333333334"/>
    <n v="0"/>
    <n v="0"/>
    <n v="76"/>
    <s v="BASE DE DATOS"/>
    <m/>
  </r>
  <r>
    <s v="24"/>
    <x v="5"/>
    <s v="EOTHER"/>
    <s v="17337013"/>
    <s v="17337013"/>
    <x v="5"/>
    <s v="Circuito 2"/>
    <s v="S"/>
    <n v="15.75"/>
    <n v="15.75"/>
    <n v="1133.9870000000001"/>
    <n v="3922.7530000000002"/>
    <n v="5056.74"/>
    <n v="26.85"/>
    <n v="688.08"/>
    <n v="5.07"/>
    <m/>
    <m/>
    <x v="0"/>
    <s v="EOTHER17337013Circuito 2HI"/>
    <s v="Parque E¢lico Tres Hermanas S.A.C."/>
    <x v="70"/>
    <x v="70"/>
    <s v="C.E. Parque Eólico Tres Herman"/>
    <x v="233"/>
    <s v="TE"/>
    <x v="7"/>
    <x v="312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056.74"/>
    <n v="5.0567399999999996"/>
    <m/>
    <n v="1.3125"/>
    <n v="1.3125"/>
    <n v="0"/>
    <n v="0"/>
    <n v="76"/>
    <s v="BASE DE DATOS"/>
    <m/>
  </r>
  <r>
    <s v="24"/>
    <x v="5"/>
    <s v="EOTHER"/>
    <s v="17337013"/>
    <s v="17337013"/>
    <x v="5"/>
    <s v="Circuito 3"/>
    <s v="S"/>
    <n v="14.05"/>
    <n v="14.05"/>
    <n v="906.53499999999997"/>
    <n v="3135.9369999999999"/>
    <n v="4042.4720000000002"/>
    <n v="26.85"/>
    <n v="688.08"/>
    <n v="5.07"/>
    <m/>
    <m/>
    <x v="0"/>
    <s v="EOTHER17337013Circuito 3HI"/>
    <s v="Parque E¢lico Tres Hermanas S.A.C."/>
    <x v="70"/>
    <x v="70"/>
    <s v="C.E. Parque Eólico Tres Herman"/>
    <x v="233"/>
    <s v="TE"/>
    <x v="7"/>
    <x v="313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042.4720000000002"/>
    <n v="4.0424720000000001"/>
    <m/>
    <n v="1.1708333333333334"/>
    <n v="1.1708333333333334"/>
    <n v="0"/>
    <n v="-4.5474735088646412E-13"/>
    <n v="76"/>
    <s v="BASE DE DATOS"/>
    <m/>
  </r>
  <r>
    <s v="24"/>
    <x v="5"/>
    <s v="EOTHER"/>
    <s v="17337013"/>
    <s v="17337013"/>
    <x v="5"/>
    <s v="Circuito 4"/>
    <s v="S"/>
    <n v="12.35"/>
    <n v="12.35"/>
    <n v="1059.9829999999999"/>
    <n v="3666.7550000000001"/>
    <n v="4726.7380000000003"/>
    <n v="26.85"/>
    <n v="688.08"/>
    <n v="5.07"/>
    <m/>
    <m/>
    <x v="0"/>
    <s v="EOTHER17337013Circuito 4HI"/>
    <s v="Parque E¢lico Tres Hermanas S.A.C."/>
    <x v="70"/>
    <x v="70"/>
    <s v="C.E. Parque Eólico Tres Herman"/>
    <x v="233"/>
    <s v="TE"/>
    <x v="7"/>
    <x v="314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726.7380000000003"/>
    <n v="4.7267380000000001"/>
    <m/>
    <n v="1.0291666666666666"/>
    <n v="1.0291666666666666"/>
    <n v="0"/>
    <n v="0"/>
    <n v="76"/>
    <s v="BASE DE DATOS"/>
    <m/>
  </r>
  <r>
    <s v="24"/>
    <x v="5"/>
    <s v="EOTHER"/>
    <s v="17337013"/>
    <s v="17337013"/>
    <x v="5"/>
    <s v="Circuito 5"/>
    <s v="S"/>
    <n v="15.75"/>
    <n v="15.75"/>
    <n v="1314.569"/>
    <n v="4547.433"/>
    <n v="5862.0020000000004"/>
    <n v="26.85"/>
    <n v="688.08"/>
    <n v="5.07"/>
    <m/>
    <m/>
    <x v="0"/>
    <s v="EOTHER17337013Circuito 5HI"/>
    <s v="Parque E¢lico Tres Hermanas S.A.C."/>
    <x v="70"/>
    <x v="70"/>
    <s v="C.E. Parque Eólico Tres Herman"/>
    <x v="233"/>
    <s v="TE"/>
    <x v="7"/>
    <x v="315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862.0020000000004"/>
    <n v="5.8620020000000004"/>
    <m/>
    <n v="1.3125"/>
    <n v="1.3125"/>
    <n v="0"/>
    <n v="0"/>
    <n v="76"/>
    <s v="BASE DE DATOS"/>
    <m/>
  </r>
  <r>
    <s v="24"/>
    <x v="5"/>
    <s v="EOTHER"/>
    <s v="17337013"/>
    <s v="17337013"/>
    <x v="5"/>
    <s v="Circuito 6"/>
    <s v="S"/>
    <n v="15.75"/>
    <n v="15.75"/>
    <n v="1316.018"/>
    <n v="4552.4449999999997"/>
    <n v="5868.4629999999997"/>
    <n v="26.85"/>
    <n v="688.08"/>
    <n v="5.07"/>
    <m/>
    <m/>
    <x v="0"/>
    <s v="EOTHER17337013Circuito 6HI"/>
    <s v="Parque E¢lico Tres Hermanas S.A.C."/>
    <x v="70"/>
    <x v="70"/>
    <s v="C.E. Parque Eólico Tres Herman"/>
    <x v="233"/>
    <s v="TE"/>
    <x v="7"/>
    <x v="316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868.4629999999997"/>
    <n v="5.8684629999999993"/>
    <m/>
    <n v="1.3125"/>
    <n v="1.3125"/>
    <n v="0"/>
    <n v="0"/>
    <n v="76"/>
    <s v="BASE DE DATOS"/>
    <m/>
  </r>
  <r>
    <s v="24"/>
    <x v="5"/>
    <s v="EOTHER"/>
    <s v="17337013"/>
    <s v="17337013"/>
    <x v="5"/>
    <s v="Circuito 7"/>
    <s v="S"/>
    <n v="9.4499999999999993"/>
    <n v="9.4499999999999993"/>
    <n v="669.22"/>
    <n v="2315.0039999999999"/>
    <n v="2984.2240000000002"/>
    <n v="26.85"/>
    <n v="688.08"/>
    <n v="5.07"/>
    <m/>
    <m/>
    <x v="0"/>
    <s v="EOTHER17337013Circuito 7HI"/>
    <s v="Parque E¢lico Tres Hermanas S.A.C."/>
    <x v="70"/>
    <x v="70"/>
    <s v="C.E. Parque Eólico Tres Herman"/>
    <x v="233"/>
    <s v="TE"/>
    <x v="7"/>
    <x v="317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2984.2240000000002"/>
    <n v="2.9842240000000002"/>
    <m/>
    <n v="0.78749999999999998"/>
    <n v="0.78749999999999998"/>
    <n v="0"/>
    <n v="0"/>
    <n v="76"/>
    <s v="BASE DE DATOS"/>
    <m/>
  </r>
  <r>
    <s v="24"/>
    <x v="7"/>
    <s v="EOTHER"/>
    <s v="17337013"/>
    <s v="17337013"/>
    <x v="5"/>
    <s v="Circuito 1"/>
    <s v="S"/>
    <n v="14.05"/>
    <n v="14.05"/>
    <n v="1373.2090000000001"/>
    <n v="4896.3019999999997"/>
    <n v="6269.5110000000004"/>
    <n v="0"/>
    <n v="734.48"/>
    <n v="0"/>
    <m/>
    <m/>
    <x v="0"/>
    <s v="EOTHER17337013Circuito 1HI"/>
    <s v="Parque E¢lico Tres Hermanas S.A.C."/>
    <x v="70"/>
    <x v="70"/>
    <s v="C.E. Parque Eólico Tres Herman"/>
    <x v="233"/>
    <s v="TE"/>
    <x v="7"/>
    <x v="311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269.5110000000004"/>
    <n v="6.2695110000000005"/>
    <m/>
    <n v="1.1708333333333334"/>
    <n v="1.1708333333333334"/>
    <n v="0"/>
    <n v="-9.0949470177292824E-13"/>
    <n v="76"/>
    <s v="BASE DE DATOS"/>
    <m/>
  </r>
  <r>
    <s v="24"/>
    <x v="7"/>
    <s v="EOTHER"/>
    <s v="17337013"/>
    <s v="17337013"/>
    <x v="5"/>
    <s v="Circuito 2"/>
    <s v="S"/>
    <n v="15.75"/>
    <n v="15.75"/>
    <n v="1456.328"/>
    <n v="5192.6729999999998"/>
    <n v="6649.0010000000002"/>
    <n v="0"/>
    <n v="734.48"/>
    <n v="0"/>
    <m/>
    <m/>
    <x v="0"/>
    <s v="EOTHER17337013Circuito 2HI"/>
    <s v="Parque E¢lico Tres Hermanas S.A.C."/>
    <x v="70"/>
    <x v="70"/>
    <s v="C.E. Parque Eólico Tres Herman"/>
    <x v="233"/>
    <s v="TE"/>
    <x v="7"/>
    <x v="312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649.0010000000002"/>
    <n v="6.6490010000000002"/>
    <m/>
    <n v="1.3125"/>
    <n v="1.3125"/>
    <n v="0"/>
    <n v="0"/>
    <n v="76"/>
    <s v="BASE DE DATOS"/>
    <m/>
  </r>
  <r>
    <s v="24"/>
    <x v="7"/>
    <s v="EOTHER"/>
    <s v="17337013"/>
    <s v="17337013"/>
    <x v="5"/>
    <s v="Circuito 3"/>
    <s v="S"/>
    <n v="14.05"/>
    <n v="14.05"/>
    <n v="1062.9770000000001"/>
    <n v="3790.14"/>
    <n v="4853.1170000000002"/>
    <n v="0"/>
    <n v="734.48"/>
    <n v="0"/>
    <m/>
    <m/>
    <x v="0"/>
    <s v="EOTHER17337013Circuito 3HI"/>
    <s v="Parque E¢lico Tres Hermanas S.A.C."/>
    <x v="70"/>
    <x v="70"/>
    <s v="C.E. Parque Eólico Tres Herman"/>
    <x v="233"/>
    <s v="TE"/>
    <x v="7"/>
    <x v="313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853.1170000000002"/>
    <n v="4.8531170000000001"/>
    <m/>
    <n v="1.1708333333333334"/>
    <n v="1.1708333333333334"/>
    <n v="0"/>
    <n v="0"/>
    <n v="76"/>
    <s v="BASE DE DATOS"/>
    <m/>
  </r>
  <r>
    <s v="24"/>
    <x v="7"/>
    <s v="EOTHER"/>
    <s v="17337013"/>
    <s v="17337013"/>
    <x v="5"/>
    <s v="Circuito 4"/>
    <s v="S"/>
    <n v="12.35"/>
    <n v="12.35"/>
    <n v="1242.127"/>
    <n v="4428.9170000000004"/>
    <n v="5671.0439999999999"/>
    <n v="0"/>
    <n v="734.48"/>
    <n v="0"/>
    <m/>
    <m/>
    <x v="0"/>
    <s v="EOTHER17337013Circuito 4HI"/>
    <s v="Parque E¢lico Tres Hermanas S.A.C."/>
    <x v="70"/>
    <x v="70"/>
    <s v="C.E. Parque Eólico Tres Herman"/>
    <x v="233"/>
    <s v="TE"/>
    <x v="7"/>
    <x v="314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671.0439999999999"/>
    <n v="5.6710440000000002"/>
    <m/>
    <n v="1.0291666666666666"/>
    <n v="1.0291666666666666"/>
    <n v="0"/>
    <n v="0"/>
    <n v="76"/>
    <s v="BASE DE DATOS"/>
    <m/>
  </r>
  <r>
    <s v="24"/>
    <x v="7"/>
    <s v="EOTHER"/>
    <s v="17337013"/>
    <s v="17337013"/>
    <x v="5"/>
    <s v="Circuito 5"/>
    <s v="S"/>
    <n v="15.75"/>
    <n v="15.75"/>
    <n v="1537.183"/>
    <n v="5480.9690000000001"/>
    <n v="7018.152"/>
    <n v="0"/>
    <n v="734.48"/>
    <n v="0"/>
    <m/>
    <m/>
    <x v="0"/>
    <s v="EOTHER17337013Circuito 5HI"/>
    <s v="Parque E¢lico Tres Hermanas S.A.C."/>
    <x v="70"/>
    <x v="70"/>
    <s v="C.E. Parque Eólico Tres Herman"/>
    <x v="233"/>
    <s v="TE"/>
    <x v="7"/>
    <x v="315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7018.152"/>
    <n v="7.0181519999999997"/>
    <m/>
    <n v="1.3125"/>
    <n v="1.3125"/>
    <n v="0"/>
    <n v="0"/>
    <n v="76"/>
    <s v="BASE DE DATOS"/>
    <m/>
  </r>
  <r>
    <s v="24"/>
    <x v="7"/>
    <s v="EOTHER"/>
    <s v="17337013"/>
    <s v="17337013"/>
    <x v="5"/>
    <s v="Circuito 6"/>
    <s v="S"/>
    <n v="15.75"/>
    <n v="15.75"/>
    <n v="1522.1569999999999"/>
    <n v="5427.3909999999996"/>
    <n v="6949.5479999999998"/>
    <n v="0"/>
    <n v="734.48"/>
    <n v="0"/>
    <m/>
    <m/>
    <x v="0"/>
    <s v="EOTHER17337013Circuito 6HI"/>
    <s v="Parque E¢lico Tres Hermanas S.A.C."/>
    <x v="70"/>
    <x v="70"/>
    <s v="C.E. Parque Eólico Tres Herman"/>
    <x v="233"/>
    <s v="TE"/>
    <x v="7"/>
    <x v="316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949.5479999999998"/>
    <n v="6.9495480000000001"/>
    <m/>
    <n v="1.3125"/>
    <n v="1.3125"/>
    <n v="0"/>
    <n v="0"/>
    <n v="76"/>
    <s v="BASE DE DATOS"/>
    <m/>
  </r>
  <r>
    <s v="24"/>
    <x v="7"/>
    <s v="EOTHER"/>
    <s v="17337013"/>
    <s v="17337013"/>
    <x v="5"/>
    <s v="Circuito 7"/>
    <s v="S"/>
    <n v="9.4499999999999993"/>
    <n v="9.4499999999999993"/>
    <n v="827.83699999999999"/>
    <n v="2951.7280000000001"/>
    <n v="3779.5650000000001"/>
    <n v="0"/>
    <n v="734.48"/>
    <n v="0"/>
    <m/>
    <m/>
    <x v="0"/>
    <s v="EOTHER17337013Circuito 7HI"/>
    <s v="Parque E¢lico Tres Hermanas S.A.C."/>
    <x v="70"/>
    <x v="70"/>
    <s v="C.E. Parque Eólico Tres Herman"/>
    <x v="233"/>
    <s v="TE"/>
    <x v="7"/>
    <x v="317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3779.5650000000001"/>
    <n v="3.7795649999999998"/>
    <m/>
    <n v="0.78749999999999998"/>
    <n v="0.78749999999999998"/>
    <n v="0"/>
    <n v="0"/>
    <n v="76"/>
    <s v="BASE DE DATOS"/>
    <m/>
  </r>
  <r>
    <s v="24"/>
    <x v="6"/>
    <s v="EOTHER"/>
    <s v="17337013"/>
    <s v="17337013"/>
    <x v="5"/>
    <s v="Circuito 1"/>
    <s v="S"/>
    <n v="14.05"/>
    <n v="14.05"/>
    <n v="1552.1980000000001"/>
    <n v="5500.1819999999998"/>
    <n v="7052.38"/>
    <n v="0"/>
    <n v="744"/>
    <n v="0"/>
    <m/>
    <m/>
    <x v="0"/>
    <s v="EOTHER17337013Circuito 1HI"/>
    <s v="Parque E¢lico Tres Hermanas S.A.C."/>
    <x v="70"/>
    <x v="70"/>
    <s v="C.E. Parque Eólico Tres Herman"/>
    <x v="233"/>
    <s v="TE"/>
    <x v="7"/>
    <x v="311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7052.38"/>
    <n v="7.0523800000000003"/>
    <m/>
    <n v="1.1708333333333334"/>
    <n v="1.1708333333333334"/>
    <n v="0"/>
    <n v="0"/>
    <n v="76"/>
    <s v="BASE DE DATOS"/>
    <m/>
  </r>
  <r>
    <s v="24"/>
    <x v="6"/>
    <s v="EOTHER"/>
    <s v="17337013"/>
    <s v="17337013"/>
    <x v="5"/>
    <s v="Circuito 2"/>
    <s v="S"/>
    <n v="15.75"/>
    <n v="15.75"/>
    <n v="1780.6759999999999"/>
    <n v="6309.7889999999998"/>
    <n v="8090.4650000000001"/>
    <n v="0"/>
    <n v="744"/>
    <n v="0"/>
    <m/>
    <m/>
    <x v="0"/>
    <s v="EOTHER17337013Circuito 2HI"/>
    <s v="Parque E¢lico Tres Hermanas S.A.C."/>
    <x v="70"/>
    <x v="70"/>
    <s v="C.E. Parque Eólico Tres Herman"/>
    <x v="233"/>
    <s v="TE"/>
    <x v="7"/>
    <x v="312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8090.4650000000001"/>
    <n v="8.090465"/>
    <m/>
    <n v="1.3125"/>
    <n v="1.3125"/>
    <n v="0"/>
    <n v="0"/>
    <n v="76"/>
    <s v="BASE DE DATOS"/>
    <m/>
  </r>
  <r>
    <s v="24"/>
    <x v="6"/>
    <s v="EOTHER"/>
    <s v="17337013"/>
    <s v="17337013"/>
    <x v="5"/>
    <s v="Circuito 3"/>
    <s v="S"/>
    <n v="14.05"/>
    <n v="14.05"/>
    <n v="1343.825"/>
    <n v="4761.817"/>
    <n v="6105.6419999999998"/>
    <n v="0"/>
    <n v="744"/>
    <n v="0"/>
    <m/>
    <m/>
    <x v="0"/>
    <s v="EOTHER17337013Circuito 3HI"/>
    <s v="Parque E¢lico Tres Hermanas S.A.C."/>
    <x v="70"/>
    <x v="70"/>
    <s v="C.E. Parque Eólico Tres Herman"/>
    <x v="233"/>
    <s v="TE"/>
    <x v="7"/>
    <x v="313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105.6419999999998"/>
    <n v="6.1056419999999996"/>
    <m/>
    <n v="1.1708333333333334"/>
    <n v="1.1708333333333334"/>
    <n v="0"/>
    <n v="0"/>
    <n v="76"/>
    <s v="BASE DE DATOS"/>
    <m/>
  </r>
  <r>
    <s v="24"/>
    <x v="6"/>
    <s v="EOTHER"/>
    <s v="17337013"/>
    <s v="17337013"/>
    <x v="5"/>
    <s v="Circuito 4"/>
    <s v="S"/>
    <n v="12.35"/>
    <n v="12.35"/>
    <n v="1480.337"/>
    <n v="5245.5450000000001"/>
    <n v="6725.8819999999996"/>
    <n v="0"/>
    <n v="744"/>
    <n v="0"/>
    <m/>
    <m/>
    <x v="0"/>
    <s v="EOTHER17337013Circuito 4HI"/>
    <s v="Parque E¢lico Tres Hermanas S.A.C."/>
    <x v="70"/>
    <x v="70"/>
    <s v="C.E. Parque Eólico Tres Herman"/>
    <x v="233"/>
    <s v="TE"/>
    <x v="7"/>
    <x v="314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725.8819999999996"/>
    <n v="6.7258819999999995"/>
    <m/>
    <n v="1.0291666666666666"/>
    <n v="1.0291666666666666"/>
    <n v="0"/>
    <n v="0"/>
    <n v="76"/>
    <s v="BASE DE DATOS"/>
    <m/>
  </r>
  <r>
    <s v="24"/>
    <x v="6"/>
    <s v="EOTHER"/>
    <s v="17337013"/>
    <s v="17337013"/>
    <x v="5"/>
    <s v="Circuito 5"/>
    <s v="S"/>
    <n v="15.75"/>
    <n v="15.75"/>
    <n v="1779.7529999999999"/>
    <n v="6306.5169999999998"/>
    <n v="8086.27"/>
    <n v="0"/>
    <n v="744"/>
    <n v="0"/>
    <m/>
    <m/>
    <x v="0"/>
    <s v="EOTHER17337013Circuito 5HI"/>
    <s v="Parque E¢lico Tres Hermanas S.A.C."/>
    <x v="70"/>
    <x v="70"/>
    <s v="C.E. Parque Eólico Tres Herman"/>
    <x v="233"/>
    <s v="TE"/>
    <x v="7"/>
    <x v="315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8086.27"/>
    <n v="8.0862700000000007"/>
    <m/>
    <n v="1.3125"/>
    <n v="1.3125"/>
    <n v="0"/>
    <n v="-9.0949470177292824E-13"/>
    <n v="76"/>
    <s v="BASE DE DATOS"/>
    <m/>
  </r>
  <r>
    <s v="24"/>
    <x v="6"/>
    <s v="EOTHER"/>
    <s v="17337013"/>
    <s v="17337013"/>
    <x v="5"/>
    <s v="Circuito 6"/>
    <s v="S"/>
    <n v="15.75"/>
    <n v="15.75"/>
    <n v="1824.15"/>
    <n v="6463.8389999999999"/>
    <n v="8287.9889999999996"/>
    <n v="0"/>
    <n v="744"/>
    <n v="0"/>
    <m/>
    <m/>
    <x v="0"/>
    <s v="EOTHER17337013Circuito 6HI"/>
    <s v="Parque E¢lico Tres Hermanas S.A.C."/>
    <x v="70"/>
    <x v="70"/>
    <s v="C.E. Parque Eólico Tres Herman"/>
    <x v="233"/>
    <s v="TE"/>
    <x v="7"/>
    <x v="316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8287.9889999999996"/>
    <n v="8.2879889999999996"/>
    <m/>
    <n v="1.3125"/>
    <n v="1.3125"/>
    <n v="0"/>
    <n v="0"/>
    <n v="76"/>
    <s v="BASE DE DATOS"/>
    <m/>
  </r>
  <r>
    <s v="24"/>
    <x v="6"/>
    <s v="EOTHER"/>
    <s v="17337013"/>
    <s v="17337013"/>
    <x v="5"/>
    <s v="Circuito 7"/>
    <s v="S"/>
    <n v="9.4499999999999993"/>
    <n v="9.4499999999999993"/>
    <n v="922.49900000000002"/>
    <n v="3268.857"/>
    <n v="4191.3559999999998"/>
    <n v="0"/>
    <n v="744"/>
    <n v="0"/>
    <m/>
    <m/>
    <x v="0"/>
    <s v="EOTHER17337013Circuito 7HI"/>
    <s v="Parque E¢lico Tres Hermanas S.A.C."/>
    <x v="70"/>
    <x v="70"/>
    <s v="C.E. Parque Eólico Tres Herman"/>
    <x v="233"/>
    <s v="TE"/>
    <x v="7"/>
    <x v="317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191.3559999999998"/>
    <n v="4.1913559999999999"/>
    <m/>
    <n v="0.78749999999999998"/>
    <n v="0.78749999999999998"/>
    <n v="0"/>
    <n v="0"/>
    <n v="76"/>
    <s v="BASE DE DATOS"/>
    <m/>
  </r>
  <r>
    <s v="24"/>
    <x v="2"/>
    <s v="ELYANA"/>
    <s v="18166808"/>
    <s v="18166808"/>
    <x v="5"/>
    <s v="Grupo 1"/>
    <s v="S"/>
    <n v="1.385"/>
    <n v="1.31"/>
    <n v="167.95400000000001"/>
    <n v="630.77499999999998"/>
    <n v="798.72900000000004"/>
    <n v="0"/>
    <n v="673"/>
    <n v="47"/>
    <m/>
    <m/>
    <x v="0"/>
    <s v="ELYANA18166808Grupo 1HI"/>
    <s v="El‚ctrica Yanapampa S.A.C."/>
    <x v="71"/>
    <x v="71"/>
    <s v="C. H. Yanapampa"/>
    <x v="234"/>
    <s v="HI"/>
    <x v="5"/>
    <x v="16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798.72900000000004"/>
    <n v="0.79872900000000002"/>
    <m/>
    <n v="0.11541666666666667"/>
    <n v="0.10916666666666668"/>
    <n v="0"/>
    <n v="0"/>
    <n v="20"/>
    <s v="BASE DE DATOS"/>
    <m/>
  </r>
  <r>
    <s v="24"/>
    <x v="2"/>
    <s v="ELYANA"/>
    <s v="18166808"/>
    <s v="18166808"/>
    <x v="5"/>
    <s v="Grupo 2"/>
    <s v="S"/>
    <n v="1.385"/>
    <n v="1.3"/>
    <n v="170.74700000000001"/>
    <n v="602.92600000000004"/>
    <n v="773.673"/>
    <n v="0"/>
    <n v="694.25"/>
    <n v="25.75"/>
    <m/>
    <m/>
    <x v="0"/>
    <s v="ELYANA18166808Grupo 2HI"/>
    <s v="El‚ctrica Yanapampa S.A.C."/>
    <x v="71"/>
    <x v="71"/>
    <s v="C. H. Yanapampa"/>
    <x v="234"/>
    <s v="HI"/>
    <x v="5"/>
    <x v="17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773.673"/>
    <n v="0.77367300000000006"/>
    <m/>
    <n v="0.11541666666666667"/>
    <n v="0.10833333333333334"/>
    <n v="0"/>
    <n v="0"/>
    <n v="20"/>
    <s v="BASE DE DATOS"/>
    <m/>
  </r>
  <r>
    <s v="24"/>
    <x v="2"/>
    <s v="ELYANA"/>
    <s v="18166808"/>
    <s v="18166808"/>
    <x v="5"/>
    <s v="Grupo 3"/>
    <s v="S"/>
    <n v="1.385"/>
    <n v="1.3"/>
    <n v="161.32400000000001"/>
    <n v="580.23800000000006"/>
    <n v="741.56200000000001"/>
    <n v="0"/>
    <n v="702.25"/>
    <n v="17.75"/>
    <m/>
    <m/>
    <x v="0"/>
    <s v="ELYANA18166808Grupo 3HI"/>
    <s v="El‚ctrica Yanapampa S.A.C."/>
    <x v="71"/>
    <x v="71"/>
    <s v="C. H. Yanapampa"/>
    <x v="234"/>
    <s v="HI"/>
    <x v="5"/>
    <x v="176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741.56200000000001"/>
    <n v="0.74156200000000005"/>
    <m/>
    <n v="0.11541666666666667"/>
    <n v="0.10833333333333334"/>
    <n v="0"/>
    <n v="1.1368683772161603E-13"/>
    <n v="20"/>
    <s v="BASE DE DATOS"/>
    <m/>
  </r>
  <r>
    <s v="24"/>
    <x v="3"/>
    <s v="ELYANA"/>
    <s v="18166808"/>
    <s v="18166808"/>
    <x v="5"/>
    <s v="Grupo 1"/>
    <s v="S"/>
    <n v="1.385"/>
    <n v="1.31"/>
    <n v="171.62299999999999"/>
    <n v="637.24400000000003"/>
    <n v="808.86699999999996"/>
    <n v="0"/>
    <n v="678.75"/>
    <n v="41.25"/>
    <m/>
    <m/>
    <x v="0"/>
    <s v="ELYANA18166808Grupo 1HI"/>
    <s v="El‚ctrica Yanapampa S.A.C."/>
    <x v="71"/>
    <x v="71"/>
    <s v="C. H. Yanapampa"/>
    <x v="234"/>
    <s v="HI"/>
    <x v="5"/>
    <x v="16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808.86699999999996"/>
    <n v="0.808867"/>
    <m/>
    <n v="0.11541666666666667"/>
    <n v="0.10916666666666668"/>
    <n v="0"/>
    <n v="0"/>
    <n v="20"/>
    <s v="BASE DE DATOS"/>
    <m/>
  </r>
  <r>
    <s v="24"/>
    <x v="3"/>
    <s v="ELYANA"/>
    <s v="18166808"/>
    <s v="18166808"/>
    <x v="5"/>
    <s v="Grupo 2"/>
    <s v="S"/>
    <n v="1.385"/>
    <n v="1.3"/>
    <n v="163.179"/>
    <n v="621.28"/>
    <n v="784.45899999999995"/>
    <n v="0"/>
    <n v="685"/>
    <n v="35"/>
    <m/>
    <m/>
    <x v="0"/>
    <s v="ELYANA18166808Grupo 2HI"/>
    <s v="El‚ctrica Yanapampa S.A.C."/>
    <x v="71"/>
    <x v="71"/>
    <s v="C. H. Yanapampa"/>
    <x v="234"/>
    <s v="HI"/>
    <x v="5"/>
    <x v="17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784.45899999999995"/>
    <n v="0.78445899999999991"/>
    <m/>
    <n v="0.11541666666666667"/>
    <n v="0.10833333333333334"/>
    <n v="0"/>
    <n v="0"/>
    <n v="20"/>
    <s v="BASE DE DATOS"/>
    <m/>
  </r>
  <r>
    <s v="24"/>
    <x v="3"/>
    <s v="ELYANA"/>
    <s v="18166808"/>
    <s v="18166808"/>
    <x v="5"/>
    <s v="Grupo 3"/>
    <s v="S"/>
    <n v="1.385"/>
    <n v="1.3"/>
    <n v="156.77500000000001"/>
    <n v="573.38599999999997"/>
    <n v="730.16099999999994"/>
    <n v="0"/>
    <n v="40"/>
    <n v="680"/>
    <m/>
    <m/>
    <x v="0"/>
    <s v="ELYANA18166808Grupo 3HI"/>
    <s v="El‚ctrica Yanapampa S.A.C."/>
    <x v="71"/>
    <x v="71"/>
    <s v="C. H. Yanapampa"/>
    <x v="234"/>
    <s v="HI"/>
    <x v="5"/>
    <x v="176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730.16099999999994"/>
    <n v="0.73016099999999995"/>
    <m/>
    <n v="0.11541666666666667"/>
    <n v="0.10833333333333334"/>
    <n v="0"/>
    <n v="0"/>
    <n v="20"/>
    <s v="BASE DE DATOS"/>
    <m/>
  </r>
  <r>
    <s v="24"/>
    <x v="4"/>
    <s v="ELYANA"/>
    <s v="18166808"/>
    <s v="18166808"/>
    <x v="5"/>
    <s v="Grupo 1"/>
    <s v="S"/>
    <n v="1.385"/>
    <n v="1.31"/>
    <n v="133.16999999999999"/>
    <n v="503.34699999999998"/>
    <n v="636.51700000000005"/>
    <n v="0"/>
    <n v="508.75"/>
    <n v="211.25"/>
    <m/>
    <m/>
    <x v="0"/>
    <s v="ELYANA18166808Grupo 1HI"/>
    <s v="El‚ctrica Yanapampa S.A.C."/>
    <x v="71"/>
    <x v="71"/>
    <s v="C. H. Yanapampa"/>
    <x v="234"/>
    <s v="HI"/>
    <x v="5"/>
    <x v="16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636.51700000000005"/>
    <n v="0.636517"/>
    <m/>
    <n v="0.11541666666666667"/>
    <n v="0.10916666666666668"/>
    <n v="0"/>
    <n v="-1.1368683772161603E-13"/>
    <n v="20"/>
    <s v="BASE DE DATOS"/>
    <m/>
  </r>
  <r>
    <s v="24"/>
    <x v="4"/>
    <s v="ELYANA"/>
    <s v="18166808"/>
    <s v="18166808"/>
    <x v="5"/>
    <s v="Grupo 2"/>
    <s v="S"/>
    <n v="1.385"/>
    <n v="1.3"/>
    <n v="175.99"/>
    <n v="648.827"/>
    <n v="824.81700000000001"/>
    <n v="0"/>
    <n v="653.25"/>
    <n v="66.75"/>
    <m/>
    <m/>
    <x v="0"/>
    <s v="ELYANA18166808Grupo 2HI"/>
    <s v="El‚ctrica Yanapampa S.A.C."/>
    <x v="71"/>
    <x v="71"/>
    <s v="C. H. Yanapampa"/>
    <x v="234"/>
    <s v="HI"/>
    <x v="5"/>
    <x v="17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824.81700000000001"/>
    <n v="0.82481700000000002"/>
    <m/>
    <n v="0.11541666666666667"/>
    <n v="0.10833333333333334"/>
    <n v="0"/>
    <n v="0"/>
    <n v="20"/>
    <s v="BASE DE DATOS"/>
    <m/>
  </r>
  <r>
    <s v="24"/>
    <x v="4"/>
    <s v="ELYANA"/>
    <s v="18166808"/>
    <s v="18166808"/>
    <x v="5"/>
    <s v="Grupo 3"/>
    <s v="S"/>
    <n v="1.385"/>
    <n v="1.3"/>
    <n v="130.92099999999999"/>
    <n v="488.74"/>
    <n v="619.66099999999994"/>
    <n v="0"/>
    <n v="497.75"/>
    <n v="222.25"/>
    <m/>
    <m/>
    <x v="0"/>
    <s v="ELYANA18166808Grupo 3HI"/>
    <s v="El‚ctrica Yanapampa S.A.C."/>
    <x v="71"/>
    <x v="71"/>
    <s v="C. H. Yanapampa"/>
    <x v="234"/>
    <s v="HI"/>
    <x v="5"/>
    <x v="176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619.66099999999994"/>
    <n v="0.61966099999999991"/>
    <m/>
    <n v="0.11541666666666667"/>
    <n v="0.10833333333333334"/>
    <n v="0"/>
    <n v="1.1368683772161603E-13"/>
    <n v="20"/>
    <s v="BASE DE DATOS"/>
    <m/>
  </r>
  <r>
    <s v="24"/>
    <x v="7"/>
    <s v="ELYANA"/>
    <s v="18166808"/>
    <s v="18166808"/>
    <x v="5"/>
    <s v="Grupo 1"/>
    <s v="S"/>
    <n v="1.385"/>
    <n v="1.31"/>
    <n v="52.773000000000003"/>
    <n v="187.22"/>
    <n v="239.99299999999999"/>
    <n v="0"/>
    <n v="201.5"/>
    <n v="518.5"/>
    <m/>
    <m/>
    <x v="0"/>
    <s v="ELYANA18166808Grupo 1HI"/>
    <s v="El‚ctrica Yanapampa S.A.C."/>
    <x v="71"/>
    <x v="71"/>
    <s v="C. H. Yanapampa"/>
    <x v="234"/>
    <s v="HI"/>
    <x v="5"/>
    <x v="16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239.99299999999999"/>
    <n v="0.23999299999999998"/>
    <m/>
    <n v="0.11541666666666667"/>
    <n v="0.10916666666666668"/>
    <n v="0"/>
    <n v="0"/>
    <n v="20"/>
    <s v="BASE DE DATOS"/>
    <m/>
  </r>
  <r>
    <s v="24"/>
    <x v="7"/>
    <s v="ELYANA"/>
    <s v="18166808"/>
    <s v="18166808"/>
    <x v="5"/>
    <s v="Grupo 2"/>
    <s v="S"/>
    <n v="1.385"/>
    <n v="1.3"/>
    <n v="168.47300000000001"/>
    <n v="633.98299999999995"/>
    <n v="802.45600000000002"/>
    <n v="0"/>
    <n v="711.25"/>
    <n v="8.75"/>
    <m/>
    <m/>
    <x v="0"/>
    <s v="ELYANA18166808Grupo 2HI"/>
    <s v="El‚ctrica Yanapampa S.A.C."/>
    <x v="71"/>
    <x v="71"/>
    <s v="C. H. Yanapampa"/>
    <x v="234"/>
    <s v="HI"/>
    <x v="5"/>
    <x v="17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802.45600000000002"/>
    <n v="0.80245600000000006"/>
    <m/>
    <n v="0.11541666666666667"/>
    <n v="0.10833333333333334"/>
    <n v="0"/>
    <n v="-1.1368683772161603E-13"/>
    <n v="20"/>
    <s v="BASE DE DATOS"/>
    <m/>
  </r>
  <r>
    <s v="24"/>
    <x v="7"/>
    <s v="ELYANA"/>
    <s v="18166808"/>
    <s v="18166808"/>
    <x v="5"/>
    <s v="Grupo 3"/>
    <s v="S"/>
    <n v="1.385"/>
    <n v="1.3"/>
    <n v="128.59299999999999"/>
    <n v="490.43700000000001"/>
    <n v="619.03"/>
    <n v="0"/>
    <n v="482.75"/>
    <n v="237.25"/>
    <m/>
    <m/>
    <x v="0"/>
    <s v="ELYANA18166808Grupo 3HI"/>
    <s v="El‚ctrica Yanapampa S.A.C."/>
    <x v="71"/>
    <x v="71"/>
    <s v="C. H. Yanapampa"/>
    <x v="234"/>
    <s v="HI"/>
    <x v="5"/>
    <x v="176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619.03"/>
    <n v="0.61902999999999997"/>
    <m/>
    <n v="0.11541666666666667"/>
    <n v="0.10833333333333334"/>
    <n v="0"/>
    <n v="0"/>
    <n v="20"/>
    <s v="BASE DE DATOS"/>
    <m/>
  </r>
  <r>
    <s v="24"/>
    <x v="6"/>
    <s v="ELYANA"/>
    <s v="18166808"/>
    <s v="18166808"/>
    <x v="5"/>
    <s v="Grupo 1"/>
    <s v="S"/>
    <n v="1.385"/>
    <n v="1.31"/>
    <n v="189.59100000000001"/>
    <n v="708.87199999999996"/>
    <n v="898.46299999999997"/>
    <n v="0"/>
    <n v="720"/>
    <n v="0"/>
    <m/>
    <m/>
    <x v="0"/>
    <s v="ELYANA18166808Grupo 1HI"/>
    <s v="El‚ctrica Yanapampa S.A.C."/>
    <x v="71"/>
    <x v="71"/>
    <s v="C. H. Yanapampa"/>
    <x v="234"/>
    <s v="HI"/>
    <x v="5"/>
    <x v="16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898.46299999999997"/>
    <n v="0.89846300000000001"/>
    <m/>
    <n v="0.11541666666666667"/>
    <n v="0.10916666666666668"/>
    <n v="0"/>
    <n v="0"/>
    <n v="20"/>
    <s v="BASE DE DATOS"/>
    <m/>
  </r>
  <r>
    <s v="24"/>
    <x v="6"/>
    <s v="ELYANA"/>
    <s v="18166808"/>
    <s v="18166808"/>
    <x v="5"/>
    <s v="Grupo 2"/>
    <s v="S"/>
    <n v="1.385"/>
    <n v="1.3"/>
    <n v="174.09100000000001"/>
    <n v="671.05799999999999"/>
    <n v="845.149"/>
    <n v="0"/>
    <n v="720"/>
    <n v="0"/>
    <m/>
    <m/>
    <x v="0"/>
    <s v="ELYANA18166808Grupo 2HI"/>
    <s v="El‚ctrica Yanapampa S.A.C."/>
    <x v="71"/>
    <x v="71"/>
    <s v="C. H. Yanapampa"/>
    <x v="234"/>
    <s v="HI"/>
    <x v="5"/>
    <x v="17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845.149"/>
    <n v="0.84514900000000004"/>
    <m/>
    <n v="0.11541666666666667"/>
    <n v="0.10833333333333334"/>
    <n v="0"/>
    <n v="0"/>
    <n v="20"/>
    <s v="BASE DE DATOS"/>
    <m/>
  </r>
  <r>
    <s v="24"/>
    <x v="6"/>
    <s v="ELYANA"/>
    <s v="18166808"/>
    <s v="18166808"/>
    <x v="5"/>
    <s v="Grupo 3"/>
    <s v="S"/>
    <n v="1.385"/>
    <n v="1.3"/>
    <n v="0"/>
    <n v="0"/>
    <n v="0"/>
    <n v="0"/>
    <n v="0"/>
    <n v="720"/>
    <m/>
    <m/>
    <x v="0"/>
    <s v="ELYANA18166808Grupo 3HI"/>
    <s v="El‚ctrica Yanapampa S.A.C."/>
    <x v="71"/>
    <x v="71"/>
    <s v="C. H. Yanapampa"/>
    <x v="234"/>
    <s v="HI"/>
    <x v="5"/>
    <x v="176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0"/>
    <n v="0"/>
    <m/>
    <n v="0.11541666666666667"/>
    <n v="0.10833333333333334"/>
    <n v="0"/>
    <n v="0"/>
    <n v="20"/>
    <s v="BASE DE DATOS"/>
    <m/>
  </r>
  <r>
    <s v="24"/>
    <x v="6"/>
    <s v="ANDPOW"/>
    <s v="18176609"/>
    <s v="18176609"/>
    <x v="5"/>
    <s v="G-01"/>
    <s v="S"/>
    <n v="10"/>
    <n v="10"/>
    <n v="1319.04"/>
    <n v="3276.37"/>
    <n v="4595.41"/>
    <n v="5.93"/>
    <n v="615.88"/>
    <n v="102.19"/>
    <m/>
    <m/>
    <x v="0"/>
    <s v="ANDPOW18176609G-01HI"/>
    <s v="Andean Power S.A.C."/>
    <x v="85"/>
    <x v="85"/>
    <s v="C.H. CARHUAC"/>
    <x v="287"/>
    <s v="HI"/>
    <x v="5"/>
    <x v="368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4595.41"/>
    <n v="4.5954100000000002"/>
    <m/>
    <n v="0.83333333333333337"/>
    <n v="0.83333333333333337"/>
    <n v="0"/>
    <n v="0"/>
    <n v="5"/>
    <s v="BASE DE DATOS"/>
    <m/>
  </r>
  <r>
    <s v="24"/>
    <x v="6"/>
    <s v="ANDPOW"/>
    <s v="18176609"/>
    <s v="18176609"/>
    <x v="5"/>
    <s v="G-02"/>
    <s v="S"/>
    <n v="10"/>
    <n v="10"/>
    <n v="1303.07"/>
    <n v="3075.1"/>
    <n v="4378.17"/>
    <n v="0"/>
    <n v="590.15"/>
    <n v="133.85"/>
    <m/>
    <m/>
    <x v="0"/>
    <s v="ANDPOW18176609G-02HI"/>
    <s v="Andean Power S.A.C."/>
    <x v="85"/>
    <x v="85"/>
    <s v="C.H. CARHUAC"/>
    <x v="287"/>
    <s v="HI"/>
    <x v="5"/>
    <x v="369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4378.17"/>
    <n v="4.3781699999999999"/>
    <m/>
    <n v="0.83333333333333337"/>
    <n v="0.83333333333333337"/>
    <n v="0"/>
    <n v="0"/>
    <n v="5"/>
    <s v="BASE DE DATOS"/>
    <m/>
  </r>
  <r>
    <s v="24"/>
    <x v="4"/>
    <s v="ANDPOW"/>
    <s v="18176609"/>
    <s v="18176609"/>
    <x v="5"/>
    <s v="G-01"/>
    <s v="S"/>
    <n v="10"/>
    <n v="1"/>
    <n v="1049.5"/>
    <n v="3648.06"/>
    <n v="4697.5600000000004"/>
    <n v="39.6"/>
    <n v="664.43"/>
    <n v="19.97"/>
    <m/>
    <m/>
    <x v="0"/>
    <s v="ANDPOW18176609G-01HI"/>
    <s v="Andean Power S.A.C."/>
    <x v="85"/>
    <x v="85"/>
    <s v="C.H. CARHUAC"/>
    <x v="287"/>
    <s v="HI"/>
    <x v="5"/>
    <x v="368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4697.5600000000004"/>
    <n v="4.6975600000000002"/>
    <m/>
    <n v="0.83333333333333337"/>
    <n v="0.83333333333333337"/>
    <n v="0"/>
    <n v="-9.0949470177292824E-13"/>
    <n v="5"/>
    <s v="BASE DE DATOS"/>
    <m/>
  </r>
  <r>
    <s v="24"/>
    <x v="4"/>
    <s v="ANDPOW"/>
    <s v="18176609"/>
    <s v="18176609"/>
    <x v="5"/>
    <s v="G-02"/>
    <s v="S"/>
    <n v="10"/>
    <n v="10"/>
    <n v="763.03"/>
    <n v="2322.9299999999998"/>
    <n v="3085.96"/>
    <n v="0"/>
    <n v="525.82000000000005"/>
    <n v="198.18"/>
    <m/>
    <m/>
    <x v="0"/>
    <s v="ANDPOW18176609G-02HI"/>
    <s v="Andean Power S.A.C."/>
    <x v="85"/>
    <x v="85"/>
    <s v="C.H. CARHUAC"/>
    <x v="287"/>
    <s v="HI"/>
    <x v="5"/>
    <x v="369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3085.96"/>
    <n v="3.08596"/>
    <m/>
    <n v="0.83333333333333337"/>
    <n v="0.83333333333333337"/>
    <n v="0"/>
    <n v="0"/>
    <n v="5"/>
    <s v="BASE DE DATOS"/>
    <m/>
  </r>
  <r>
    <s v="24"/>
    <x v="7"/>
    <s v="ANDPOW"/>
    <s v="18176609"/>
    <s v="18176609"/>
    <x v="5"/>
    <s v="G-01"/>
    <s v="S"/>
    <n v="10"/>
    <n v="10"/>
    <n v="1252.0999999999999"/>
    <n v="3674.69"/>
    <n v="4926.79"/>
    <n v="0"/>
    <n v="644.37"/>
    <n v="79.63"/>
    <m/>
    <m/>
    <x v="0"/>
    <s v="ANDPOW18176609G-01HI"/>
    <s v="Andean Power S.A.C."/>
    <x v="85"/>
    <x v="85"/>
    <s v="C.H. CARHUAC"/>
    <x v="287"/>
    <s v="HI"/>
    <x v="5"/>
    <x v="368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4926.79"/>
    <n v="4.9267899999999996"/>
    <m/>
    <n v="0.83333333333333337"/>
    <n v="0.83333333333333337"/>
    <n v="0"/>
    <n v="0"/>
    <n v="5"/>
    <s v="BASE DE DATOS"/>
    <m/>
  </r>
  <r>
    <s v="24"/>
    <x v="7"/>
    <s v="ANDPOW"/>
    <s v="18176609"/>
    <s v="18176609"/>
    <x v="5"/>
    <s v="G-02"/>
    <s v="S"/>
    <n v="10"/>
    <n v="10"/>
    <n v="1207.03"/>
    <n v="3517.52"/>
    <n v="4724.55"/>
    <n v="0"/>
    <n v="653.47"/>
    <n v="70.53"/>
    <m/>
    <m/>
    <x v="0"/>
    <s v="ANDPOW18176609G-02HI"/>
    <s v="Andean Power S.A.C."/>
    <x v="85"/>
    <x v="85"/>
    <s v="C.H. CARHUAC"/>
    <x v="287"/>
    <s v="HI"/>
    <x v="5"/>
    <x v="369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4724.55"/>
    <n v="4.7245499999999998"/>
    <m/>
    <n v="0.83333333333333337"/>
    <n v="0.83333333333333337"/>
    <n v="0"/>
    <n v="0"/>
    <n v="5"/>
    <s v="BASE DE DATOS"/>
    <m/>
  </r>
  <r>
    <s v="24"/>
    <x v="6"/>
    <s v="PIEREN"/>
    <s v="18236910"/>
    <s v="18236910"/>
    <x v="5"/>
    <s v="G1"/>
    <s v="S"/>
    <n v="9.9"/>
    <n v="10.38"/>
    <n v="63.204999999999998"/>
    <n v="263.89400000000001"/>
    <n v="327.09899999999999"/>
    <n v="0"/>
    <n v="123.99"/>
    <n v="620.01"/>
    <m/>
    <m/>
    <x v="0"/>
    <s v="PIEREN18236910G1HI"/>
    <s v="Peruana de Inversiones en Energía Renovables S.A."/>
    <x v="74"/>
    <x v="74"/>
    <s v="C.H. MANTA I"/>
    <x v="253"/>
    <s v="HI"/>
    <x v="5"/>
    <x v="36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327.09899999999999"/>
    <n v="0.32709899999999997"/>
    <m/>
    <n v="0.86783333333333335"/>
    <n v="0.8650000000000001"/>
    <n v="0"/>
    <n v="0"/>
    <n v="77"/>
    <s v="BASE DE DATOS"/>
    <m/>
  </r>
  <r>
    <s v="24"/>
    <x v="6"/>
    <s v="PIEREN"/>
    <s v="18236910"/>
    <s v="18236910"/>
    <x v="5"/>
    <s v="G2"/>
    <s v="S"/>
    <n v="9.9"/>
    <n v="10.382999999999999"/>
    <n v="257.572"/>
    <n v="1365.989"/>
    <n v="1623.5609999999999"/>
    <n v="0"/>
    <n v="581.91999999999996"/>
    <n v="162.08000000000001"/>
    <m/>
    <m/>
    <x v="0"/>
    <s v="PIEREN18236910G2HI"/>
    <s v="Peruana de Inversiones en Energía Renovables S.A."/>
    <x v="74"/>
    <x v="74"/>
    <s v="C.H. MANTA I"/>
    <x v="253"/>
    <s v="HI"/>
    <x v="5"/>
    <x v="37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1623.5609999999999"/>
    <n v="1.623561"/>
    <m/>
    <n v="0.86783333333333335"/>
    <n v="0.86524999999999996"/>
    <n v="0"/>
    <n v="2.2737367544323206E-13"/>
    <n v="77"/>
    <s v="BASE DE DATOS"/>
    <m/>
  </r>
  <r>
    <s v="24"/>
    <x v="4"/>
    <s v="PIEREN"/>
    <s v="18236910"/>
    <s v="18236910"/>
    <x v="5"/>
    <s v="G1"/>
    <s v="S"/>
    <n v="9.9"/>
    <n v="10.38"/>
    <n v="994.23699999999997"/>
    <n v="4343.9669999999996"/>
    <n v="5338.2039999999997"/>
    <n v="0"/>
    <n v="675.12"/>
    <n v="68.88"/>
    <m/>
    <m/>
    <x v="0"/>
    <s v="PIEREN18236910G1HI"/>
    <s v="Peruana de Inversiones en Energía Renovables S.A."/>
    <x v="74"/>
    <x v="74"/>
    <s v="C.H. MANTA I"/>
    <x v="253"/>
    <s v="HI"/>
    <x v="5"/>
    <x v="36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5338.2039999999997"/>
    <n v="5.3382039999999993"/>
    <m/>
    <n v="0.86783333333333335"/>
    <n v="0.8650000000000001"/>
    <n v="0"/>
    <n v="0"/>
    <n v="77"/>
    <s v="BASE DE DATOS"/>
    <m/>
  </r>
  <r>
    <s v="24"/>
    <x v="4"/>
    <s v="PIEREN"/>
    <s v="18236910"/>
    <s v="18236910"/>
    <x v="5"/>
    <s v="G2"/>
    <s v="S"/>
    <n v="9.9"/>
    <n v="10.382999999999999"/>
    <n v="882.34199999999998"/>
    <n v="4138.6360000000004"/>
    <n v="5020.9780000000001"/>
    <n v="0"/>
    <n v="624.79"/>
    <n v="119.21"/>
    <m/>
    <m/>
    <x v="0"/>
    <s v="PIEREN18236910G2HI"/>
    <s v="Peruana de Inversiones en Energía Renovables S.A."/>
    <x v="74"/>
    <x v="74"/>
    <s v="C.H. MANTA I"/>
    <x v="253"/>
    <s v="HI"/>
    <x v="5"/>
    <x v="37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5020.9780000000001"/>
    <n v="5.0209780000000004"/>
    <m/>
    <n v="0.86783333333333335"/>
    <n v="0.86524999999999996"/>
    <n v="0"/>
    <n v="0"/>
    <n v="77"/>
    <s v="BASE DE DATOS"/>
    <m/>
  </r>
  <r>
    <s v="24"/>
    <x v="3"/>
    <s v="PIEREN"/>
    <s v="18236910"/>
    <s v="18236910"/>
    <x v="5"/>
    <s v="G1"/>
    <s v="S"/>
    <n v="9.9"/>
    <n v="10.38"/>
    <n v="1159.873"/>
    <n v="5133.2709999999997"/>
    <n v="6293.1440000000002"/>
    <n v="0"/>
    <n v="631.75"/>
    <n v="88.25"/>
    <m/>
    <m/>
    <x v="0"/>
    <s v="PIEREN18236910G1HI"/>
    <s v="Peruana de Inversiones en Energía Renovables S.A."/>
    <x v="74"/>
    <x v="74"/>
    <s v="C.H. MANTA I"/>
    <x v="253"/>
    <s v="HI"/>
    <x v="5"/>
    <x v="36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6293.1440000000002"/>
    <n v="6.2931439999999998"/>
    <m/>
    <n v="0.86783333333333335"/>
    <n v="0.8650000000000001"/>
    <n v="0"/>
    <n v="0"/>
    <n v="77"/>
    <s v="BASE DE DATOS"/>
    <m/>
  </r>
  <r>
    <s v="24"/>
    <x v="3"/>
    <s v="PIEREN"/>
    <s v="18236910"/>
    <s v="18236910"/>
    <x v="5"/>
    <s v="G2"/>
    <s v="S"/>
    <n v="9.9"/>
    <n v="10.382999999999999"/>
    <n v="1166.395"/>
    <n v="5190.7460000000001"/>
    <n v="6357.1409999999996"/>
    <n v="0"/>
    <n v="637.49"/>
    <n v="82.51"/>
    <m/>
    <m/>
    <x v="0"/>
    <s v="PIEREN18236910G2HI"/>
    <s v="Peruana de Inversiones en Energía Renovables S.A."/>
    <x v="74"/>
    <x v="74"/>
    <s v="C.H. MANTA I"/>
    <x v="253"/>
    <s v="HI"/>
    <x v="5"/>
    <x v="37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6357.1409999999996"/>
    <n v="6.3571409999999995"/>
    <m/>
    <n v="0.86783333333333335"/>
    <n v="0.86524999999999996"/>
    <n v="0"/>
    <n v="0"/>
    <n v="77"/>
    <s v="BASE DE DATOS"/>
    <m/>
  </r>
  <r>
    <s v="24"/>
    <x v="2"/>
    <s v="PIEREN"/>
    <s v="18236910"/>
    <s v="18236910"/>
    <x v="5"/>
    <s v="G1"/>
    <s v="S"/>
    <n v="9.9"/>
    <n v="10.38"/>
    <n v="835.02"/>
    <n v="4206.3519999999999"/>
    <n v="5041.3720000000003"/>
    <n v="13"/>
    <n v="570.30999999999995"/>
    <n v="160.69"/>
    <m/>
    <m/>
    <x v="0"/>
    <s v="PIEREN18236910G1HI"/>
    <s v="Peruana de Inversiones en Energía Renovables S.A."/>
    <x v="74"/>
    <x v="74"/>
    <s v="C.H. MANTA I"/>
    <x v="253"/>
    <s v="HI"/>
    <x v="5"/>
    <x v="36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5041.3720000000003"/>
    <n v="5.041372"/>
    <m/>
    <n v="0.86783333333333335"/>
    <n v="0.8650000000000001"/>
    <n v="0"/>
    <n v="-9.0949470177292824E-13"/>
    <n v="77"/>
    <s v="BASE DE DATOS"/>
    <m/>
  </r>
  <r>
    <s v="24"/>
    <x v="2"/>
    <s v="PIEREN"/>
    <s v="18236910"/>
    <s v="18236910"/>
    <x v="5"/>
    <s v="G2"/>
    <s v="S"/>
    <n v="9.9"/>
    <n v="10.382999999999999"/>
    <n v="946.25300000000004"/>
    <n v="4752.0479999999998"/>
    <n v="5698.3010000000004"/>
    <n v="108"/>
    <n v="575.46"/>
    <n v="60.54"/>
    <m/>
    <m/>
    <x v="0"/>
    <s v="PIEREN18236910G2HI"/>
    <s v="Peruana de Inversiones en Energía Renovables S.A."/>
    <x v="74"/>
    <x v="74"/>
    <s v="C.H. MANTA I"/>
    <x v="253"/>
    <s v="HI"/>
    <x v="5"/>
    <x v="37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5698.3010000000004"/>
    <n v="5.6983010000000007"/>
    <m/>
    <n v="0.86783333333333335"/>
    <n v="0.86524999999999996"/>
    <n v="0"/>
    <n v="-9.0949470177292824E-13"/>
    <n v="77"/>
    <s v="BASE DE DATOS"/>
    <m/>
  </r>
  <r>
    <s v="24"/>
    <x v="5"/>
    <s v="HILARI"/>
    <s v="51201106"/>
    <s v="51201106"/>
    <x v="5"/>
    <s v="G1"/>
    <s v="S"/>
    <n v="0.6"/>
    <n v="0.5"/>
    <n v="2.25"/>
    <n v="30.9"/>
    <n v="33.15"/>
    <n v="22"/>
    <n v="702"/>
    <n v="0"/>
    <m/>
    <m/>
    <x v="0"/>
    <s v="HILARI51201106G1HI"/>
    <s v="C¡a. Hidroel‚ctrica San Hilari¢n S.A."/>
    <x v="81"/>
    <x v="81"/>
    <s v="C.H. San Hilarion N°4"/>
    <x v="283"/>
    <s v="HI"/>
    <x v="5"/>
    <x v="36"/>
    <x v="2"/>
    <s v="Instalado"/>
    <s v="Operativo"/>
    <s v="Generadora"/>
    <x v="0"/>
    <x v="1"/>
    <x v="1"/>
    <x v="0"/>
    <s v="Privado"/>
    <s v="LIMA"/>
    <s v="LIMA"/>
    <s v="HUAURA"/>
    <s v="SAYAN"/>
    <n v="0"/>
    <x v="8"/>
    <n v="0"/>
    <x v="0"/>
    <x v="0"/>
    <x v="0"/>
    <s v="MWh"/>
    <n v="33.15"/>
    <n v="3.3149999999999999E-2"/>
    <m/>
    <n v="0.06"/>
    <n v="0.05"/>
    <n v="0"/>
    <n v="0"/>
    <n v="13"/>
    <s v="BASE DE DATOS"/>
    <m/>
  </r>
  <r>
    <s v="24"/>
    <x v="7"/>
    <s v="HILARI"/>
    <s v="51201106"/>
    <s v="51201106"/>
    <x v="5"/>
    <s v="G1"/>
    <s v="S"/>
    <n v="0.6"/>
    <n v="0.5"/>
    <n v="2.0430000000000001"/>
    <n v="26.706"/>
    <n v="28.748999999999999"/>
    <n v="74"/>
    <n v="650"/>
    <n v="0"/>
    <m/>
    <m/>
    <x v="0"/>
    <s v="HILARI51201106G1HI"/>
    <s v="C¡a. Hidroel‚ctrica San Hilari¢n S.A."/>
    <x v="81"/>
    <x v="81"/>
    <s v="C.H. San Hilarion N°4"/>
    <x v="283"/>
    <s v="HI"/>
    <x v="5"/>
    <x v="36"/>
    <x v="2"/>
    <s v="Instalado"/>
    <s v="Operativo"/>
    <s v="Generadora"/>
    <x v="0"/>
    <x v="1"/>
    <x v="1"/>
    <x v="0"/>
    <s v="Privado"/>
    <s v="LIMA"/>
    <s v="LIMA"/>
    <s v="HUAURA"/>
    <s v="SAYAN"/>
    <n v="0"/>
    <x v="8"/>
    <n v="0"/>
    <x v="0"/>
    <x v="0"/>
    <x v="0"/>
    <s v="MWh"/>
    <n v="28.748999999999999"/>
    <n v="2.8749E-2"/>
    <m/>
    <n v="0.06"/>
    <n v="0.05"/>
    <n v="0"/>
    <n v="0"/>
    <n v="13"/>
    <s v="BASE DE DATOS"/>
    <m/>
  </r>
  <r>
    <s v="24"/>
    <x v="0"/>
    <s v="MULLER"/>
    <s v="31001593"/>
    <s v="31001593"/>
    <x v="5"/>
    <s v="Planta 1"/>
    <s v="S"/>
    <n v="0.16"/>
    <n v="0.16"/>
    <n v="42.91"/>
    <n v="67.682000000000002"/>
    <n v="110.592"/>
    <n v="0"/>
    <n v="724"/>
    <n v="0"/>
    <m/>
    <m/>
    <x v="0"/>
    <s v="MULLER31001593Planta 1HI"/>
    <s v="E.A.W. MULLER S.A."/>
    <x v="86"/>
    <x v="86"/>
    <s v="C.H. La Esperanza"/>
    <x v="288"/>
    <s v="HI"/>
    <x v="5"/>
    <x v="370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10.592"/>
    <n v="0.110592"/>
    <m/>
    <n v="1.2307692307692308E-2"/>
    <n v="1.2307692307692308E-2"/>
    <n v="0"/>
    <n v="0"/>
    <n v="19"/>
    <s v="BASE DE DATOS"/>
    <m/>
  </r>
  <r>
    <s v="24"/>
    <x v="0"/>
    <s v="MULLER"/>
    <s v="31001593"/>
    <s v="31001593"/>
    <x v="5"/>
    <s v="Planta 2"/>
    <s v="S"/>
    <n v="0.27200000000000002"/>
    <n v="0.27200000000000002"/>
    <n v="45.890999999999998"/>
    <n v="132.75200000000001"/>
    <n v="178.643"/>
    <n v="0"/>
    <n v="724"/>
    <n v="0"/>
    <m/>
    <m/>
    <x v="0"/>
    <s v="MULLER31001593Planta 2HI"/>
    <s v="E.A.W. MULLER S.A."/>
    <x v="86"/>
    <x v="86"/>
    <s v="C.H. La Esperanza"/>
    <x v="288"/>
    <s v="HI"/>
    <x v="5"/>
    <x v="371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78.643"/>
    <n v="0.178643"/>
    <m/>
    <n v="2.7200000000000002E-2"/>
    <n v="2.7200000000000002E-2"/>
    <n v="0"/>
    <n v="0"/>
    <n v="19"/>
    <s v="BASE DE DATOS"/>
    <m/>
  </r>
  <r>
    <s v="24"/>
    <x v="0"/>
    <s v="MULLER"/>
    <s v="31001593"/>
    <s v="31001593"/>
    <x v="5"/>
    <s v="Planta 3"/>
    <s v="S"/>
    <n v="0.16"/>
    <n v="0.16"/>
    <n v="41.970999999999997"/>
    <n v="75.915999999999997"/>
    <n v="117.887"/>
    <n v="0"/>
    <n v="724"/>
    <n v="0"/>
    <m/>
    <m/>
    <x v="0"/>
    <s v="MULLER31001593Planta 3HI"/>
    <s v="E.A.W. MULLER S.A."/>
    <x v="86"/>
    <x v="86"/>
    <s v="C.H. La Esperanza"/>
    <x v="288"/>
    <s v="HI"/>
    <x v="5"/>
    <x v="372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17.887"/>
    <n v="0.11788700000000001"/>
    <m/>
    <n v="1.6E-2"/>
    <n v="1.6E-2"/>
    <n v="0"/>
    <n v="0"/>
    <n v="19"/>
    <s v="BASE DE DATOS"/>
    <m/>
  </r>
  <r>
    <s v="24"/>
    <x v="1"/>
    <s v="MULLER"/>
    <s v="31001593"/>
    <s v="31001593"/>
    <x v="5"/>
    <s v="Planta 1"/>
    <s v="S"/>
    <n v="0.16"/>
    <n v="0.16"/>
    <n v="36.871000000000002"/>
    <n v="79.718000000000004"/>
    <n v="116.589"/>
    <n v="0"/>
    <n v="724"/>
    <n v="0"/>
    <m/>
    <m/>
    <x v="0"/>
    <s v="MULLER31001593Planta 1HI"/>
    <s v="E.A.W. MULLER S.A."/>
    <x v="86"/>
    <x v="86"/>
    <s v="C.H. La Esperanza"/>
    <x v="288"/>
    <s v="HI"/>
    <x v="5"/>
    <x v="370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16.589"/>
    <n v="0.116589"/>
    <m/>
    <n v="1.2307692307692308E-2"/>
    <n v="1.2307692307692308E-2"/>
    <n v="0"/>
    <n v="0"/>
    <n v="19"/>
    <s v="BASE DE DATOS"/>
    <m/>
  </r>
  <r>
    <s v="24"/>
    <x v="1"/>
    <s v="MULLER"/>
    <s v="31001593"/>
    <s v="31001593"/>
    <x v="5"/>
    <s v="Planta 2"/>
    <s v="S"/>
    <n v="0.27200000000000002"/>
    <n v="0.27200000000000002"/>
    <n v="45.872"/>
    <n v="135.535"/>
    <n v="181.40700000000001"/>
    <n v="0"/>
    <n v="724"/>
    <n v="0"/>
    <m/>
    <m/>
    <x v="0"/>
    <s v="MULLER31001593Planta 2HI"/>
    <s v="E.A.W. MULLER S.A."/>
    <x v="86"/>
    <x v="86"/>
    <s v="C.H. La Esperanza"/>
    <x v="288"/>
    <s v="HI"/>
    <x v="5"/>
    <x v="371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81.40700000000001"/>
    <n v="0.18140700000000001"/>
    <m/>
    <n v="2.7200000000000002E-2"/>
    <n v="2.7200000000000002E-2"/>
    <n v="0"/>
    <n v="-2.8421709430404007E-14"/>
    <n v="19"/>
    <s v="BASE DE DATOS"/>
    <m/>
  </r>
  <r>
    <s v="24"/>
    <x v="1"/>
    <s v="MULLER"/>
    <s v="31001593"/>
    <s v="31001593"/>
    <x v="5"/>
    <s v="Planta 3"/>
    <s v="S"/>
    <n v="0.16"/>
    <n v="0.16"/>
    <n v="42.762999999999998"/>
    <n v="65.781999999999996"/>
    <n v="108.545"/>
    <n v="0"/>
    <n v="724"/>
    <n v="0"/>
    <m/>
    <m/>
    <x v="0"/>
    <s v="MULLER31001593Planta 3HI"/>
    <s v="E.A.W. MULLER S.A."/>
    <x v="86"/>
    <x v="86"/>
    <s v="C.H. La Esperanza"/>
    <x v="288"/>
    <s v="HI"/>
    <x v="5"/>
    <x v="372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08.545"/>
    <n v="0.108545"/>
    <m/>
    <n v="1.6E-2"/>
    <n v="1.6E-2"/>
    <n v="0"/>
    <n v="-1.4210854715202004E-14"/>
    <n v="19"/>
    <s v="BASE DE DATOS"/>
    <m/>
  </r>
  <r>
    <s v="24"/>
    <x v="2"/>
    <s v="MULLER"/>
    <s v="31001593"/>
    <s v="31001593"/>
    <x v="5"/>
    <s v="Planta 1"/>
    <s v="S"/>
    <n v="0.16"/>
    <n v="0.16"/>
    <n v="19.652000000000001"/>
    <n v="36.850999999999999"/>
    <n v="56.503"/>
    <n v="0"/>
    <n v="724"/>
    <n v="0"/>
    <m/>
    <m/>
    <x v="0"/>
    <s v="MULLER31001593Planta 1HI"/>
    <s v="E.A.W. MULLER S.A."/>
    <x v="86"/>
    <x v="86"/>
    <s v="C.H. La Esperanza"/>
    <x v="288"/>
    <s v="HI"/>
    <x v="5"/>
    <x v="370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56.503"/>
    <n v="5.6502999999999998E-2"/>
    <m/>
    <n v="1.2307692307692308E-2"/>
    <n v="1.2307692307692308E-2"/>
    <n v="0"/>
    <n v="0"/>
    <n v="19"/>
    <s v="BASE DE DATOS"/>
    <m/>
  </r>
  <r>
    <s v="24"/>
    <x v="2"/>
    <s v="MULLER"/>
    <s v="31001593"/>
    <s v="31001593"/>
    <x v="5"/>
    <s v="Planta 2"/>
    <s v="S"/>
    <n v="0.27200000000000002"/>
    <n v="0.27200000000000002"/>
    <n v="45.872"/>
    <n v="129.489"/>
    <n v="175.36099999999999"/>
    <n v="0"/>
    <n v="724"/>
    <n v="0"/>
    <m/>
    <m/>
    <x v="0"/>
    <s v="MULLER31001593Planta 2HI"/>
    <s v="E.A.W. MULLER S.A."/>
    <x v="86"/>
    <x v="86"/>
    <s v="C.H. La Esperanza"/>
    <x v="288"/>
    <s v="HI"/>
    <x v="5"/>
    <x v="371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75.36099999999999"/>
    <n v="0.17536099999999999"/>
    <m/>
    <n v="2.7200000000000002E-2"/>
    <n v="2.7200000000000002E-2"/>
    <n v="0"/>
    <n v="0"/>
    <n v="19"/>
    <s v="BASE DE DATOS"/>
    <m/>
  </r>
  <r>
    <s v="24"/>
    <x v="2"/>
    <s v="MULLER"/>
    <s v="31001593"/>
    <s v="31001593"/>
    <x v="5"/>
    <s v="Planta 3"/>
    <s v="S"/>
    <n v="0.16"/>
    <n v="0.16"/>
    <n v="45.725999999999999"/>
    <n v="65.819999999999993"/>
    <n v="111.54600000000001"/>
    <n v="0"/>
    <n v="724"/>
    <n v="0"/>
    <m/>
    <m/>
    <x v="0"/>
    <s v="MULLER31001593Planta 3HI"/>
    <s v="E.A.W. MULLER S.A."/>
    <x v="86"/>
    <x v="86"/>
    <s v="C.H. La Esperanza"/>
    <x v="288"/>
    <s v="HI"/>
    <x v="5"/>
    <x v="372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11.54600000000001"/>
    <n v="0.11154600000000001"/>
    <m/>
    <n v="1.6E-2"/>
    <n v="1.6E-2"/>
    <n v="0"/>
    <n v="-1.4210854715202004E-14"/>
    <n v="19"/>
    <s v="BASE DE DATOS"/>
    <m/>
  </r>
  <r>
    <s v="24"/>
    <x v="2"/>
    <s v="GENAND"/>
    <s v="18303112"/>
    <s v="18303112"/>
    <x v="5"/>
    <s v="G-1"/>
    <s v="S"/>
    <n v="9.5"/>
    <n v="9.5"/>
    <n v="1063.57"/>
    <n v="5513.0730000000003"/>
    <n v="6576.643"/>
    <n v="23.51"/>
    <n v="669.46"/>
    <n v="0"/>
    <m/>
    <m/>
    <x v="0"/>
    <s v="GENAND18303112G-1HI"/>
    <s v="Generación Andina S.A.C."/>
    <x v="54"/>
    <x v="54"/>
    <s v="C.H. 8 DE AGOSTO"/>
    <x v="209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6576.643"/>
    <n v="6.5766429999999998"/>
    <m/>
    <n v="0.8849999999999999"/>
    <n v="0.8849999999999999"/>
    <n v="0"/>
    <n v="0"/>
    <n v="52"/>
    <s v="BASE DE DATOS"/>
    <m/>
  </r>
  <r>
    <s v="24"/>
    <x v="2"/>
    <s v="GENAND"/>
    <s v="18303112"/>
    <s v="18303112"/>
    <x v="5"/>
    <s v="G-2"/>
    <s v="S"/>
    <n v="10.5"/>
    <n v="10.5"/>
    <n v="1211.847"/>
    <n v="6327.55"/>
    <n v="7539.3969999999999"/>
    <n v="0"/>
    <n v="691.57"/>
    <n v="0"/>
    <m/>
    <m/>
    <x v="0"/>
    <s v="GENAND18303112G-2HI"/>
    <s v="Generación Andina S.A.C."/>
    <x v="54"/>
    <x v="54"/>
    <s v="C.H. 8 DE AGOSTO"/>
    <x v="209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7539.3969999999999"/>
    <n v="7.5393970000000001"/>
    <m/>
    <n v="0.88833333333333331"/>
    <n v="0.88833333333333331"/>
    <n v="0"/>
    <n v="0"/>
    <n v="52"/>
    <s v="BASE DE DATOS"/>
    <m/>
  </r>
  <r>
    <s v="24"/>
    <x v="2"/>
    <s v="GENAND"/>
    <s v="0362012"/>
    <s v="0362012"/>
    <x v="5"/>
    <s v="G-1"/>
    <s v="S"/>
    <n v="4.2"/>
    <n v="4.2"/>
    <n v="467.33300000000003"/>
    <n v="2521.7739999999999"/>
    <n v="2989.107"/>
    <n v="0"/>
    <n v="716.2"/>
    <n v="0"/>
    <m/>
    <m/>
    <x v="0"/>
    <s v="GENAND0362012G-1HI"/>
    <s v="Generación Andina S.A.C."/>
    <x v="54"/>
    <x v="54"/>
    <s v="C.H. EL CARMEN"/>
    <x v="210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2989.107"/>
    <n v="2.9891070000000002"/>
    <m/>
    <n v="0.35000000000000003"/>
    <n v="0.35000000000000003"/>
    <n v="0"/>
    <n v="0"/>
    <n v="52"/>
    <s v="BASE DE DATOS"/>
    <m/>
  </r>
  <r>
    <s v="24"/>
    <x v="2"/>
    <s v="GENAND"/>
    <s v="0362012"/>
    <s v="0362012"/>
    <x v="5"/>
    <s v="G-2"/>
    <s v="S"/>
    <n v="4.2"/>
    <n v="4.2"/>
    <n v="462.697"/>
    <n v="2497.2759999999998"/>
    <n v="2959.973"/>
    <n v="0"/>
    <n v="710.44"/>
    <n v="0"/>
    <m/>
    <m/>
    <x v="0"/>
    <s v="GENAND0362012G-2HI"/>
    <s v="Generación Andina S.A.C."/>
    <x v="54"/>
    <x v="54"/>
    <s v="C.H. EL CARMEN"/>
    <x v="210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2959.973"/>
    <n v="2.9599729999999997"/>
    <m/>
    <n v="0.35000000000000003"/>
    <n v="0.35000000000000003"/>
    <n v="0"/>
    <n v="0"/>
    <n v="52"/>
    <s v="BASE DE DATOS"/>
    <m/>
  </r>
  <r>
    <s v="24"/>
    <x v="3"/>
    <s v="GENAND"/>
    <s v="18303112"/>
    <s v="18303112"/>
    <x v="5"/>
    <s v="G-1"/>
    <s v="S"/>
    <n v="9.5"/>
    <n v="9.5"/>
    <n v="1078.845"/>
    <n v="4953.9740000000002"/>
    <n v="6032.8190000000004"/>
    <n v="0"/>
    <n v="700.79"/>
    <n v="0"/>
    <m/>
    <m/>
    <x v="0"/>
    <s v="GENAND18303112G-1HI"/>
    <s v="Generación Andina S.A.C."/>
    <x v="54"/>
    <x v="54"/>
    <s v="C.H. 8 DE AGOSTO"/>
    <x v="209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6032.8190000000004"/>
    <n v="6.0328190000000008"/>
    <m/>
    <n v="0.8849999999999999"/>
    <n v="0.8849999999999999"/>
    <n v="0"/>
    <n v="0"/>
    <n v="52"/>
    <s v="BASE DE DATOS"/>
    <m/>
  </r>
  <r>
    <s v="24"/>
    <x v="3"/>
    <s v="GENAND"/>
    <s v="18303112"/>
    <s v="18303112"/>
    <x v="5"/>
    <s v="G-2"/>
    <s v="S"/>
    <n v="9.5"/>
    <n v="9.5"/>
    <n v="1240.1420000000001"/>
    <n v="5501.4269999999997"/>
    <n v="6741.5690000000004"/>
    <n v="0"/>
    <n v="706.8"/>
    <n v="0"/>
    <m/>
    <m/>
    <x v="0"/>
    <s v="GENAND18303112G-2HI"/>
    <s v="Generación Andina S.A.C."/>
    <x v="54"/>
    <x v="54"/>
    <s v="C.H. 8 DE AGOSTO"/>
    <x v="209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6741.5690000000004"/>
    <n v="6.7415690000000001"/>
    <m/>
    <n v="0.88833333333333331"/>
    <n v="0.88833333333333331"/>
    <n v="0"/>
    <n v="-9.0949470177292824E-13"/>
    <n v="52"/>
    <s v="BASE DE DATOS"/>
    <m/>
  </r>
  <r>
    <s v="24"/>
    <x v="3"/>
    <s v="GENAND"/>
    <s v="0362012"/>
    <s v="0362012"/>
    <x v="5"/>
    <s v="G-1"/>
    <s v="S"/>
    <n v="4.2"/>
    <n v="4.2"/>
    <n v="451.005"/>
    <n v="1974.4079999999999"/>
    <n v="2425.413"/>
    <n v="0"/>
    <n v="717.54"/>
    <n v="0"/>
    <m/>
    <m/>
    <x v="0"/>
    <s v="GENAND0362012G-1HI"/>
    <s v="Generación Andina S.A.C."/>
    <x v="54"/>
    <x v="54"/>
    <s v="C.H. EL CARMEN"/>
    <x v="210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2425.413"/>
    <n v="2.4254129999999998"/>
    <m/>
    <n v="0.35000000000000003"/>
    <n v="0.35000000000000003"/>
    <n v="0"/>
    <n v="0"/>
    <n v="52"/>
    <s v="BASE DE DATOS"/>
    <m/>
  </r>
  <r>
    <s v="24"/>
    <x v="3"/>
    <s v="GENAND"/>
    <s v="0362012"/>
    <s v="0362012"/>
    <x v="5"/>
    <s v="G-2"/>
    <s v="S"/>
    <n v="4.2"/>
    <n v="4.2"/>
    <n v="449.68900000000002"/>
    <n v="1983.0650000000001"/>
    <n v="2432.7539999999999"/>
    <n v="0"/>
    <n v="718.27"/>
    <n v="0"/>
    <m/>
    <m/>
    <x v="0"/>
    <s v="GENAND0362012G-2HI"/>
    <s v="Generación Andina S.A.C."/>
    <x v="54"/>
    <x v="54"/>
    <s v="C.H. EL CARMEN"/>
    <x v="210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2432.7539999999999"/>
    <n v="2.4327540000000001"/>
    <m/>
    <n v="0.35000000000000003"/>
    <n v="0.35000000000000003"/>
    <n v="0"/>
    <n v="0"/>
    <n v="52"/>
    <s v="BASE DE DATOS"/>
    <m/>
  </r>
  <r>
    <s v="24"/>
    <x v="4"/>
    <s v="GENAND"/>
    <s v="18303112"/>
    <s v="18303112"/>
    <x v="5"/>
    <s v="G-1"/>
    <s v="S"/>
    <n v="9.5"/>
    <n v="9.5"/>
    <n v="626.44899999999996"/>
    <n v="3108.5659999999998"/>
    <n v="3735.0149999999999"/>
    <n v="0"/>
    <n v="484.75"/>
    <n v="0"/>
    <m/>
    <m/>
    <x v="0"/>
    <s v="GENAND18303112G-1HI"/>
    <s v="Generación Andina S.A.C."/>
    <x v="54"/>
    <x v="54"/>
    <s v="C.H. 8 DE AGOSTO"/>
    <x v="209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3735.0149999999999"/>
    <n v="3.7350149999999998"/>
    <m/>
    <n v="0.8849999999999999"/>
    <n v="0.8849999999999999"/>
    <n v="0"/>
    <n v="0"/>
    <n v="52"/>
    <s v="BASE DE DATOS"/>
    <m/>
  </r>
  <r>
    <s v="24"/>
    <x v="4"/>
    <s v="GENAND"/>
    <s v="18303112"/>
    <s v="18303112"/>
    <x v="5"/>
    <s v="G-2"/>
    <s v="S"/>
    <n v="9.5"/>
    <n v="9.5"/>
    <n v="1033.2349999999999"/>
    <n v="4577.24"/>
    <n v="5610.4750000000004"/>
    <n v="0"/>
    <n v="694.11"/>
    <n v="0"/>
    <m/>
    <m/>
    <x v="0"/>
    <s v="GENAND18303112G-2HI"/>
    <s v="Generación Andina S.A.C."/>
    <x v="54"/>
    <x v="54"/>
    <s v="C.H. 8 DE AGOSTO"/>
    <x v="209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5610.4750000000004"/>
    <n v="5.6104750000000001"/>
    <m/>
    <n v="0.88833333333333331"/>
    <n v="0.88833333333333331"/>
    <n v="0"/>
    <n v="-9.0949470177292824E-13"/>
    <n v="52"/>
    <s v="BASE DE DATOS"/>
    <m/>
  </r>
  <r>
    <s v="24"/>
    <x v="4"/>
    <s v="GENAND"/>
    <s v="0362012"/>
    <s v="0362012"/>
    <x v="5"/>
    <s v="G-1"/>
    <s v="S"/>
    <n v="4.2"/>
    <n v="4.2"/>
    <n v="349.33199999999999"/>
    <n v="1574.152"/>
    <n v="1923.4839999999999"/>
    <n v="0"/>
    <n v="697.77"/>
    <n v="0"/>
    <m/>
    <m/>
    <x v="0"/>
    <s v="GENAND0362012G-1HI"/>
    <s v="Generación Andina S.A.C."/>
    <x v="54"/>
    <x v="54"/>
    <s v="C.H. EL CARMEN"/>
    <x v="210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1923.4839999999999"/>
    <n v="1.923484"/>
    <m/>
    <n v="0.35000000000000003"/>
    <n v="0.35000000000000003"/>
    <n v="0"/>
    <n v="0"/>
    <n v="52"/>
    <s v="BASE DE DATOS"/>
    <m/>
  </r>
  <r>
    <s v="24"/>
    <x v="4"/>
    <s v="GENAND"/>
    <s v="0362012"/>
    <s v="0362012"/>
    <x v="5"/>
    <s v="G-2"/>
    <s v="S"/>
    <n v="4.2"/>
    <n v="4.2"/>
    <n v="218.298"/>
    <n v="1146.278"/>
    <n v="1364.576"/>
    <n v="0"/>
    <n v="500.8"/>
    <n v="0"/>
    <m/>
    <m/>
    <x v="0"/>
    <s v="GENAND0362012G-2HI"/>
    <s v="Generación Andina S.A.C."/>
    <x v="54"/>
    <x v="54"/>
    <s v="C.H. EL CARMEN"/>
    <x v="210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1364.576"/>
    <n v="1.364576"/>
    <m/>
    <n v="0.35000000000000003"/>
    <n v="0.35000000000000003"/>
    <n v="0"/>
    <n v="0"/>
    <n v="52"/>
    <s v="BASE DE DATOS"/>
    <m/>
  </r>
  <r>
    <s v="24"/>
    <x v="2"/>
    <s v="EGECHA"/>
    <s v="0000000P"/>
    <s v="0000000P"/>
    <x v="5"/>
    <s v="G1"/>
    <s v="S"/>
    <n v="5"/>
    <n v="5"/>
    <n v="145.43"/>
    <n v="559.03499999999997"/>
    <n v="704.46500000000003"/>
    <n v="329"/>
    <n v="163.95"/>
    <n v="0"/>
    <m/>
    <m/>
    <x v="0"/>
    <s v="EGECHA0000000PG1HI"/>
    <s v="Empresa de Generación Eléctrica Canchayllo S.A.C."/>
    <x v="50"/>
    <x v="50"/>
    <s v="C. H. Canchayllo"/>
    <x v="188"/>
    <s v="HI"/>
    <x v="5"/>
    <x v="36"/>
    <x v="2"/>
    <s v="Instalado"/>
    <s v="Operativo"/>
    <s v="Generadora"/>
    <x v="0"/>
    <x v="0"/>
    <x v="0"/>
    <x v="0"/>
    <s v="Privado"/>
    <s v="JUNIN"/>
    <s v="JUNIN"/>
    <s v="JAUJA"/>
    <s v="CANCHAYLLO"/>
    <n v="0"/>
    <x v="8"/>
    <n v="0"/>
    <x v="1"/>
    <x v="3"/>
    <x v="0"/>
    <s v="MWh"/>
    <n v="704.46500000000003"/>
    <n v="0.70446500000000001"/>
    <m/>
    <n v="0.41666666666666669"/>
    <n v="0.41666666666666669"/>
    <n v="0"/>
    <n v="-1.1368683772161603E-13"/>
    <n v="34"/>
    <s v="BASE DE DATOS"/>
    <m/>
  </r>
  <r>
    <s v="24"/>
    <x v="4"/>
    <s v="EGECHA"/>
    <s v="0000000P"/>
    <s v="0000000P"/>
    <x v="5"/>
    <s v="G1"/>
    <s v="S"/>
    <n v="5"/>
    <n v="5"/>
    <n v="464.13400000000001"/>
    <n v="2077.6640000000002"/>
    <n v="2541.7979999999998"/>
    <n v="0"/>
    <n v="600.27"/>
    <n v="0"/>
    <m/>
    <m/>
    <x v="0"/>
    <s v="EGECHA0000000PG1HI"/>
    <s v="Empresa de Generación Eléctrica Canchayllo S.A.C."/>
    <x v="50"/>
    <x v="50"/>
    <s v="C. H. Canchayllo"/>
    <x v="188"/>
    <s v="HI"/>
    <x v="5"/>
    <x v="36"/>
    <x v="2"/>
    <s v="Instalado"/>
    <s v="Operativo"/>
    <s v="Generadora"/>
    <x v="0"/>
    <x v="0"/>
    <x v="0"/>
    <x v="0"/>
    <s v="Privado"/>
    <s v="JUNIN"/>
    <s v="JUNIN"/>
    <s v="JAUJA"/>
    <s v="CANCHAYLLO"/>
    <n v="0"/>
    <x v="8"/>
    <n v="0"/>
    <x v="1"/>
    <x v="3"/>
    <x v="0"/>
    <s v="MWh"/>
    <n v="2541.7979999999998"/>
    <n v="2.5417979999999996"/>
    <m/>
    <n v="0.41666666666666669"/>
    <n v="0.41666666666666669"/>
    <n v="0"/>
    <n v="4.5474735088646412E-13"/>
    <n v="34"/>
    <s v="BASE DE DATOS"/>
    <m/>
  </r>
  <r>
    <s v="24"/>
    <x v="2"/>
    <s v="EGEJUN"/>
    <s v="18162108"/>
    <s v="18162108"/>
    <x v="5"/>
    <s v="Grupo 1"/>
    <s v="S"/>
    <n v="3.3180000000000001"/>
    <n v="3.3180000000000001"/>
    <n v="390.27600000000001"/>
    <n v="1998.027"/>
    <n v="2388.3029999999999"/>
    <n v="0"/>
    <n v="744"/>
    <n v="0"/>
    <m/>
    <m/>
    <x v="0"/>
    <s v="EGEJUN18162108Grupo 1HI"/>
    <s v="Empresa de Generaci¢n El‚ctrica Jun¡n S.A.C."/>
    <x v="76"/>
    <x v="76"/>
    <s v="C.H. Santa Cruz I"/>
    <x v="255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388.3029999999999"/>
    <n v="2.3883030000000001"/>
    <m/>
    <n v="0.27650000000000002"/>
    <n v="0.27650000000000002"/>
    <n v="0"/>
    <n v="0"/>
    <n v="35"/>
    <s v="BASE DE DATOS"/>
    <m/>
  </r>
  <r>
    <s v="24"/>
    <x v="2"/>
    <s v="EGEJUN"/>
    <s v="18162108"/>
    <s v="18162108"/>
    <x v="5"/>
    <s v="Grupo 2"/>
    <s v="S"/>
    <n v="3.3180000000000001"/>
    <n v="3.3180000000000001"/>
    <n v="390.27600000000001"/>
    <n v="1998.027"/>
    <n v="2388.3029999999999"/>
    <n v="0"/>
    <n v="744"/>
    <n v="0"/>
    <m/>
    <m/>
    <x v="0"/>
    <s v="EGEJUN18162108Grupo 2HI"/>
    <s v="Empresa de Generaci¢n El‚ctrica Jun¡n S.A.C."/>
    <x v="76"/>
    <x v="76"/>
    <s v="C.H. Santa Cruz I"/>
    <x v="255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388.3029999999999"/>
    <n v="2.3883030000000001"/>
    <m/>
    <n v="0.27650000000000002"/>
    <n v="0.27650000000000002"/>
    <n v="0"/>
    <n v="0"/>
    <n v="35"/>
    <s v="BASE DE DATOS"/>
    <m/>
  </r>
  <r>
    <s v="24"/>
    <x v="2"/>
    <s v="EGEJUN"/>
    <s v="18167608"/>
    <s v="18167608"/>
    <x v="5"/>
    <s v="Grupo 1"/>
    <s v="S"/>
    <n v="3.2509999999999999"/>
    <n v="3.2509999999999999"/>
    <n v="414.49099999999999"/>
    <n v="2127.54"/>
    <n v="2542.0309999999999"/>
    <n v="0"/>
    <n v="744"/>
    <n v="0"/>
    <m/>
    <m/>
    <x v="0"/>
    <s v="EGEJUN18167608Grupo 1HI"/>
    <s v="Empresa de Generaci¢n El‚ctrica Jun¡n S.A.C."/>
    <x v="76"/>
    <x v="76"/>
    <s v="C.H. Santa Cruz II"/>
    <x v="256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542.0309999999999"/>
    <n v="2.5420310000000002"/>
    <m/>
    <n v="0.27091666666666664"/>
    <n v="0.27091666666666664"/>
    <n v="0"/>
    <n v="0"/>
    <n v="35"/>
    <s v="BASE DE DATOS"/>
    <m/>
  </r>
  <r>
    <s v="24"/>
    <x v="2"/>
    <s v="EGEJUN"/>
    <s v="18167608"/>
    <s v="18167608"/>
    <x v="5"/>
    <s v="Grupo 2"/>
    <s v="S"/>
    <n v="3.2509999999999999"/>
    <n v="3.2509999999999999"/>
    <n v="414.49099999999999"/>
    <n v="2127.54"/>
    <n v="2542.0309999999999"/>
    <n v="0"/>
    <n v="744"/>
    <n v="0"/>
    <m/>
    <m/>
    <x v="0"/>
    <s v="EGEJUN18167608Grupo 2HI"/>
    <s v="Empresa de Generaci¢n El‚ctrica Jun¡n S.A.C."/>
    <x v="76"/>
    <x v="76"/>
    <s v="C.H. Santa Cruz II"/>
    <x v="256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542.0309999999999"/>
    <n v="2.5420310000000002"/>
    <m/>
    <n v="0.27091666666666664"/>
    <n v="0.27091666666666664"/>
    <n v="0"/>
    <n v="0"/>
    <n v="35"/>
    <s v="BASE DE DATOS"/>
    <m/>
  </r>
  <r>
    <s v="24"/>
    <x v="2"/>
    <s v="EGEJUN"/>
    <s v="28072011"/>
    <s v="28072011"/>
    <x v="5"/>
    <s v="Grupo 1"/>
    <s v="S"/>
    <n v="4.9249999999999998"/>
    <n v="4.9249999999999998"/>
    <n v="574.86300000000006"/>
    <n v="2951.4009999999998"/>
    <n v="3526.2640000000001"/>
    <n v="0"/>
    <n v="744"/>
    <n v="0"/>
    <m/>
    <m/>
    <x v="0"/>
    <s v="EGEJUN28072011Grupo 1HI"/>
    <s v="Empresa de Generaci¢n El‚ctrica Jun¡n S.A.C."/>
    <x v="76"/>
    <x v="76"/>
    <s v="C.H. Huasahuasi I"/>
    <x v="257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3526.2640000000001"/>
    <n v="3.5262640000000003"/>
    <m/>
    <n v="0.41041666666666665"/>
    <n v="0.41041666666666665"/>
    <n v="0"/>
    <n v="0"/>
    <n v="35"/>
    <s v="BASE DE DATOS"/>
    <m/>
  </r>
  <r>
    <s v="24"/>
    <x v="2"/>
    <s v="EGEJUN"/>
    <s v="28072011"/>
    <s v="28072011"/>
    <x v="5"/>
    <s v="Grupo 2"/>
    <s v="S"/>
    <n v="4.9249999999999998"/>
    <n v="4.9249999999999998"/>
    <n v="574.86300000000006"/>
    <n v="2951.4009999999998"/>
    <n v="3526.2640000000001"/>
    <n v="0"/>
    <n v="744"/>
    <n v="0"/>
    <m/>
    <m/>
    <x v="0"/>
    <s v="EGEJUN28072011Grupo 2HI"/>
    <s v="Empresa de Generaci¢n El‚ctrica Jun¡n S.A.C."/>
    <x v="76"/>
    <x v="76"/>
    <s v="C.H. Huasahuasi I"/>
    <x v="257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3526.2640000000001"/>
    <n v="3.5262640000000003"/>
    <m/>
    <n v="0.41041666666666665"/>
    <n v="0.41041666666666665"/>
    <n v="0"/>
    <n v="0"/>
    <n v="35"/>
    <s v="BASE DE DATOS"/>
    <m/>
  </r>
  <r>
    <s v="24"/>
    <x v="2"/>
    <s v="EGEJUN"/>
    <s v="00862010"/>
    <s v="00862010"/>
    <x v="5"/>
    <s v="Grupo 1"/>
    <s v="S"/>
    <n v="4.9820000000000002"/>
    <n v="4.9820000000000002"/>
    <n v="583.755"/>
    <n v="2984.9349999999999"/>
    <n v="3568.69"/>
    <n v="0"/>
    <n v="744"/>
    <n v="0"/>
    <m/>
    <m/>
    <x v="0"/>
    <s v="EGEJUN00862010Grupo 1HI"/>
    <s v="Empresa de Generaci¢n El‚ctrica Jun¡n S.A.C."/>
    <x v="76"/>
    <x v="76"/>
    <s v="C.H. Huasahuasi II"/>
    <x v="258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3568.69"/>
    <n v="3.5686900000000001"/>
    <m/>
    <n v="0.41516666666666668"/>
    <n v="0.41516666666666668"/>
    <n v="0"/>
    <n v="0"/>
    <n v="35"/>
    <s v="BASE DE DATOS"/>
    <m/>
  </r>
  <r>
    <s v="24"/>
    <x v="2"/>
    <s v="EGEJUN"/>
    <s v="00862010"/>
    <s v="00862010"/>
    <x v="5"/>
    <s v="Grupo 2"/>
    <s v="S"/>
    <n v="4.9820000000000002"/>
    <n v="4.9820000000000002"/>
    <n v="583.755"/>
    <n v="2984.9349999999999"/>
    <n v="3568.69"/>
    <n v="0"/>
    <n v="744"/>
    <n v="0"/>
    <m/>
    <m/>
    <x v="0"/>
    <s v="EGEJUN00862010Grupo 2HI"/>
    <s v="Empresa de Generaci¢n El‚ctrica Jun¡n S.A.C."/>
    <x v="76"/>
    <x v="76"/>
    <s v="C.H. Huasahuasi II"/>
    <x v="258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3568.69"/>
    <n v="3.5686900000000001"/>
    <m/>
    <n v="0.41516666666666668"/>
    <n v="0.41516666666666668"/>
    <n v="0"/>
    <n v="0"/>
    <n v="35"/>
    <s v="BASE DE DATOS"/>
    <m/>
  </r>
  <r>
    <s v="24"/>
    <x v="2"/>
    <s v="EGEJUN"/>
    <s v="18282011"/>
    <s v="18282011"/>
    <x v="5"/>
    <s v="Grupo 1"/>
    <s v="S"/>
    <n v="9.984"/>
    <n v="9.984"/>
    <n v="1203.586"/>
    <n v="6019.1850000000004"/>
    <n v="7222.7709999999997"/>
    <n v="0"/>
    <n v="744"/>
    <n v="0"/>
    <m/>
    <m/>
    <x v="0"/>
    <s v="EGEJUN18282011Grupo 1HI"/>
    <s v="Empresa de Generaci¢n El‚ctrica Jun¡n S.A.C."/>
    <x v="76"/>
    <x v="76"/>
    <s v="C.H. Runatullo II"/>
    <x v="259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7222.7709999999997"/>
    <n v="7.2227709999999998"/>
    <m/>
    <n v="0.83199999999999996"/>
    <n v="0.83199999999999996"/>
    <n v="0"/>
    <n v="9.0949470177292824E-13"/>
    <n v="35"/>
    <s v="BASE DE DATOS"/>
    <m/>
  </r>
  <r>
    <s v="24"/>
    <x v="2"/>
    <s v="EGEJUN"/>
    <s v="18282011"/>
    <s v="18282011"/>
    <x v="5"/>
    <s v="Grupo 2"/>
    <s v="S"/>
    <n v="9.984"/>
    <n v="9.984"/>
    <n v="1203.586"/>
    <n v="6019.1850000000004"/>
    <n v="7222.7709999999997"/>
    <n v="0"/>
    <n v="744"/>
    <n v="0"/>
    <m/>
    <m/>
    <x v="0"/>
    <s v="EGEJUN18282011Grupo 2HI"/>
    <s v="Empresa de Generaci¢n El‚ctrica Jun¡n S.A.C."/>
    <x v="76"/>
    <x v="76"/>
    <s v="C.H. Runatullo II"/>
    <x v="259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7222.7709999999997"/>
    <n v="7.2227709999999998"/>
    <m/>
    <n v="0.83199999999999996"/>
    <n v="0.83199999999999996"/>
    <n v="0"/>
    <n v="9.0949470177292824E-13"/>
    <n v="35"/>
    <s v="BASE DE DATOS"/>
    <m/>
  </r>
  <r>
    <s v="24"/>
    <x v="2"/>
    <s v="EGEJUN"/>
    <s v="18281911"/>
    <s v="18281911"/>
    <x v="5"/>
    <s v="Grupo 1"/>
    <s v="S"/>
    <n v="9.9830000000000005"/>
    <n v="9.9830000000000005"/>
    <n v="1180.4079999999999"/>
    <n v="6265.4049999999997"/>
    <n v="7445.8130000000001"/>
    <n v="0"/>
    <n v="744"/>
    <n v="0"/>
    <m/>
    <m/>
    <x v="0"/>
    <s v="EGEJUN18281911Grupo 1HI"/>
    <s v="Empresa de Generaci¢n El‚ctrica Jun¡n S.A.C."/>
    <x v="76"/>
    <x v="76"/>
    <s v="C.H. Runatullo III"/>
    <x v="260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7445.8130000000001"/>
    <n v="7.4458130000000002"/>
    <m/>
    <n v="0.83191666666666675"/>
    <n v="0.83191666666666675"/>
    <n v="0"/>
    <n v="0"/>
    <n v="35"/>
    <s v="BASE DE DATOS"/>
    <m/>
  </r>
  <r>
    <s v="24"/>
    <x v="2"/>
    <s v="EGEJUN"/>
    <s v="18281911"/>
    <s v="18281911"/>
    <x v="5"/>
    <s v="Grupo 2"/>
    <s v="S"/>
    <n v="9.9830000000000005"/>
    <n v="9.9830000000000005"/>
    <n v="1180.4079999999999"/>
    <n v="6265.4049999999997"/>
    <n v="7445.8130000000001"/>
    <n v="0"/>
    <n v="744"/>
    <n v="0"/>
    <m/>
    <m/>
    <x v="0"/>
    <s v="EGEJUN18281911Grupo 2HI"/>
    <s v="Empresa de Generaci¢n El‚ctrica Jun¡n S.A.C."/>
    <x v="76"/>
    <x v="76"/>
    <s v="C.H. Runatullo III"/>
    <x v="260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7445.8130000000001"/>
    <n v="7.4458130000000002"/>
    <m/>
    <n v="0.83191666666666675"/>
    <n v="0.83191666666666675"/>
    <n v="0"/>
    <n v="0"/>
    <n v="35"/>
    <s v="BASE DE DATOS"/>
    <m/>
  </r>
  <r>
    <s v="24"/>
    <x v="3"/>
    <s v="EGEJUN"/>
    <s v="18282011"/>
    <s v="18282011"/>
    <x v="5"/>
    <s v="Grupo 1"/>
    <s v="S"/>
    <n v="9.984"/>
    <n v="9.984"/>
    <n v="1021.42"/>
    <n v="4525.3190000000004"/>
    <n v="5546.7389999999996"/>
    <n v="0"/>
    <n v="720"/>
    <n v="0"/>
    <m/>
    <m/>
    <x v="0"/>
    <s v="EGEJUN18282011Grupo 1HI"/>
    <s v="Empresa de Generaci¢n El‚ctrica Jun¡n S.A.C."/>
    <x v="76"/>
    <x v="76"/>
    <s v="C.H. Runatullo II"/>
    <x v="259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5546.7389999999996"/>
    <n v="5.5467389999999996"/>
    <m/>
    <n v="0.83199999999999996"/>
    <n v="0.83199999999999996"/>
    <n v="0"/>
    <n v="9.0949470177292824E-13"/>
    <n v="35"/>
    <s v="BASE DE DATOS"/>
    <m/>
  </r>
  <r>
    <s v="24"/>
    <x v="3"/>
    <s v="EGEJUN"/>
    <s v="18282011"/>
    <s v="18282011"/>
    <x v="5"/>
    <s v="Grupo 2"/>
    <s v="S"/>
    <n v="9.984"/>
    <n v="9.984"/>
    <n v="1021.42"/>
    <n v="4525.3190000000004"/>
    <n v="5546.7389999999996"/>
    <n v="0"/>
    <n v="720"/>
    <n v="0"/>
    <m/>
    <m/>
    <x v="0"/>
    <s v="EGEJUN18282011Grupo 2HI"/>
    <s v="Empresa de Generaci¢n El‚ctrica Jun¡n S.A.C."/>
    <x v="76"/>
    <x v="76"/>
    <s v="C.H. Runatullo II"/>
    <x v="259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5546.7389999999996"/>
    <n v="5.5467389999999996"/>
    <m/>
    <n v="0.83199999999999996"/>
    <n v="0.83199999999999996"/>
    <n v="0"/>
    <n v="9.0949470177292824E-13"/>
    <n v="35"/>
    <s v="BASE DE DATOS"/>
    <m/>
  </r>
  <r>
    <s v="24"/>
    <x v="3"/>
    <s v="EGEJUN"/>
    <s v="18281911"/>
    <s v="18281911"/>
    <x v="5"/>
    <s v="Grupo 1"/>
    <s v="S"/>
    <n v="9.9830000000000005"/>
    <n v="9.9830000000000005"/>
    <n v="1203.3489999999999"/>
    <n v="5462.0550000000003"/>
    <n v="6665.4040000000005"/>
    <n v="0"/>
    <n v="720"/>
    <n v="0"/>
    <m/>
    <m/>
    <x v="0"/>
    <s v="EGEJUN18281911Grupo 1HI"/>
    <s v="Empresa de Generaci¢n El‚ctrica Jun¡n S.A.C."/>
    <x v="76"/>
    <x v="76"/>
    <s v="C.H. Runatullo III"/>
    <x v="260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6665.4040000000005"/>
    <n v="6.6654040000000006"/>
    <m/>
    <n v="0.83191666666666675"/>
    <n v="0.83191666666666675"/>
    <n v="0"/>
    <n v="0"/>
    <n v="35"/>
    <s v="BASE DE DATOS"/>
    <m/>
  </r>
  <r>
    <s v="24"/>
    <x v="3"/>
    <s v="EGEJUN"/>
    <s v="18281911"/>
    <s v="18281911"/>
    <x v="5"/>
    <s v="Grupo 2"/>
    <s v="S"/>
    <n v="9.9830000000000005"/>
    <n v="9.9830000000000005"/>
    <n v="1203.3489999999999"/>
    <n v="5462.0550000000003"/>
    <n v="6665.4040000000005"/>
    <n v="0"/>
    <n v="720"/>
    <n v="0"/>
    <m/>
    <m/>
    <x v="0"/>
    <s v="EGEJUN18281911Grupo 2HI"/>
    <s v="Empresa de Generaci¢n El‚ctrica Jun¡n S.A.C."/>
    <x v="76"/>
    <x v="76"/>
    <s v="C.H. Runatullo III"/>
    <x v="260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6665.4040000000005"/>
    <n v="6.6654040000000006"/>
    <m/>
    <n v="0.83191666666666675"/>
    <n v="0.83191666666666675"/>
    <n v="0"/>
    <n v="0"/>
    <n v="35"/>
    <s v="BASE DE DATOS"/>
    <m/>
  </r>
  <r>
    <s v="24"/>
    <x v="3"/>
    <s v="EGEJUN"/>
    <s v="18162108"/>
    <s v="18162108"/>
    <x v="5"/>
    <s v="Grupo 1"/>
    <s v="S"/>
    <n v="3.3180000000000001"/>
    <n v="3.3180000000000001"/>
    <n v="391.18200000000002"/>
    <n v="1803.174"/>
    <n v="2194.3560000000002"/>
    <n v="0"/>
    <n v="720"/>
    <n v="0"/>
    <m/>
    <m/>
    <x v="0"/>
    <s v="EGEJUN18162108Grupo 1HI"/>
    <s v="Empresa de Generaci¢n El‚ctrica Jun¡n S.A.C."/>
    <x v="76"/>
    <x v="76"/>
    <s v="C.H. Santa Cruz I"/>
    <x v="255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194.3560000000002"/>
    <n v="2.1943560000000004"/>
    <m/>
    <n v="0.27650000000000002"/>
    <n v="0.27650000000000002"/>
    <n v="0"/>
    <n v="-4.5474735088646412E-13"/>
    <n v="35"/>
    <s v="BASE DE DATOS"/>
    <m/>
  </r>
  <r>
    <s v="24"/>
    <x v="3"/>
    <s v="EGEJUN"/>
    <s v="18162108"/>
    <s v="18162108"/>
    <x v="5"/>
    <s v="Grupo 2"/>
    <s v="S"/>
    <n v="3.3180000000000001"/>
    <n v="3.3180000000000001"/>
    <n v="391.18200000000002"/>
    <n v="1803.174"/>
    <n v="2194.3560000000002"/>
    <n v="0"/>
    <n v="720"/>
    <n v="0"/>
    <m/>
    <m/>
    <x v="0"/>
    <s v="EGEJUN18162108Grupo 2HI"/>
    <s v="Empresa de Generaci¢n El‚ctrica Jun¡n S.A.C."/>
    <x v="76"/>
    <x v="76"/>
    <s v="C.H. Santa Cruz I"/>
    <x v="255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194.3560000000002"/>
    <n v="2.1943560000000004"/>
    <m/>
    <n v="0.27650000000000002"/>
    <n v="0.27650000000000002"/>
    <n v="0"/>
    <n v="-4.5474735088646412E-13"/>
    <n v="35"/>
    <s v="BASE DE DATOS"/>
    <m/>
  </r>
  <r>
    <s v="24"/>
    <x v="3"/>
    <s v="EGEJUN"/>
    <s v="18167608"/>
    <s v="18167608"/>
    <x v="5"/>
    <s v="Grupo 1"/>
    <s v="S"/>
    <n v="3.2509999999999999"/>
    <n v="3.2509999999999999"/>
    <n v="431.69099999999997"/>
    <n v="1976.537"/>
    <n v="2408.2280000000001"/>
    <n v="0"/>
    <n v="720"/>
    <n v="0"/>
    <m/>
    <m/>
    <x v="0"/>
    <s v="EGEJUN18167608Grupo 1HI"/>
    <s v="Empresa de Generaci¢n El‚ctrica Jun¡n S.A.C."/>
    <x v="76"/>
    <x v="76"/>
    <s v="C.H. Santa Cruz II"/>
    <x v="256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408.2280000000001"/>
    <n v="2.4082280000000003"/>
    <m/>
    <n v="0.27091666666666664"/>
    <n v="0.27091666666666664"/>
    <n v="0"/>
    <n v="0"/>
    <n v="35"/>
    <s v="BASE DE DATOS"/>
    <m/>
  </r>
  <r>
    <s v="24"/>
    <x v="3"/>
    <s v="EGEJUN"/>
    <s v="18167608"/>
    <s v="18167608"/>
    <x v="5"/>
    <s v="Grupo 2"/>
    <s v="S"/>
    <n v="3.2509999999999999"/>
    <n v="3.2509999999999999"/>
    <n v="431.69099999999997"/>
    <n v="1976.537"/>
    <n v="2408.2280000000001"/>
    <n v="0"/>
    <n v="720"/>
    <n v="0"/>
    <m/>
    <m/>
    <x v="0"/>
    <s v="EGEJUN18167608Grupo 2HI"/>
    <s v="Empresa de Generaci¢n El‚ctrica Jun¡n S.A.C."/>
    <x v="76"/>
    <x v="76"/>
    <s v="C.H. Santa Cruz II"/>
    <x v="256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408.2280000000001"/>
    <n v="2.4082280000000003"/>
    <m/>
    <n v="0.27091666666666664"/>
    <n v="0.27091666666666664"/>
    <n v="0"/>
    <n v="0"/>
    <n v="35"/>
    <s v="BASE DE DATOS"/>
    <m/>
  </r>
  <r>
    <s v="24"/>
    <x v="3"/>
    <s v="EGEJUN"/>
    <s v="28072011"/>
    <s v="28072011"/>
    <x v="5"/>
    <s v="Grupo 1"/>
    <s v="S"/>
    <n v="4.9249999999999998"/>
    <n v="4.9249999999999998"/>
    <n v="524.42899999999997"/>
    <n v="2395.7249999999999"/>
    <n v="2920.154"/>
    <n v="0"/>
    <n v="720"/>
    <n v="0"/>
    <m/>
    <m/>
    <x v="0"/>
    <s v="EGEJUN28072011Grupo 1HI"/>
    <s v="Empresa de Generaci¢n El‚ctrica Jun¡n S.A.C."/>
    <x v="76"/>
    <x v="76"/>
    <s v="C.H. Huasahuasi I"/>
    <x v="257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2920.154"/>
    <n v="2.9201540000000001"/>
    <m/>
    <n v="0.41041666666666665"/>
    <n v="0.41041666666666665"/>
    <n v="0"/>
    <n v="0"/>
    <n v="35"/>
    <s v="BASE DE DATOS"/>
    <m/>
  </r>
  <r>
    <s v="24"/>
    <x v="3"/>
    <s v="EGEJUN"/>
    <s v="28072011"/>
    <s v="28072011"/>
    <x v="5"/>
    <s v="Grupo 2"/>
    <s v="S"/>
    <n v="4.9249999999999998"/>
    <n v="4.9249999999999998"/>
    <n v="524.42899999999997"/>
    <n v="2395.7249999999999"/>
    <n v="2920.154"/>
    <n v="0"/>
    <n v="720"/>
    <n v="0"/>
    <m/>
    <m/>
    <x v="0"/>
    <s v="EGEJUN28072011Grupo 2HI"/>
    <s v="Empresa de Generaci¢n El‚ctrica Jun¡n S.A.C."/>
    <x v="76"/>
    <x v="76"/>
    <s v="C.H. Huasahuasi I"/>
    <x v="257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2920.154"/>
    <n v="2.9201540000000001"/>
    <m/>
    <n v="0.41041666666666665"/>
    <n v="0.41041666666666665"/>
    <n v="0"/>
    <n v="0"/>
    <n v="35"/>
    <s v="BASE DE DATOS"/>
    <m/>
  </r>
  <r>
    <s v="24"/>
    <x v="3"/>
    <s v="EGEJUN"/>
    <s v="00862010"/>
    <s v="00862010"/>
    <x v="5"/>
    <s v="Grupo 1"/>
    <s v="S"/>
    <n v="4.9820000000000002"/>
    <n v="4.9820000000000002"/>
    <n v="553.01599999999996"/>
    <n v="2510.7469999999998"/>
    <n v="3063.7629999999999"/>
    <n v="0"/>
    <n v="720"/>
    <n v="0"/>
    <m/>
    <m/>
    <x v="0"/>
    <s v="EGEJUN00862010Grupo 1HI"/>
    <s v="Empresa de Generaci¢n El‚ctrica Jun¡n S.A.C."/>
    <x v="76"/>
    <x v="76"/>
    <s v="C.H. Huasahuasi II"/>
    <x v="258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3063.7629999999999"/>
    <n v="3.0637629999999998"/>
    <m/>
    <n v="0.41516666666666668"/>
    <n v="0.41516666666666668"/>
    <n v="0"/>
    <n v="0"/>
    <n v="35"/>
    <s v="BASE DE DATOS"/>
    <m/>
  </r>
  <r>
    <s v="24"/>
    <x v="3"/>
    <s v="EGEJUN"/>
    <s v="00862010"/>
    <s v="00862010"/>
    <x v="5"/>
    <s v="Grupo 2"/>
    <s v="S"/>
    <n v="4.9820000000000002"/>
    <n v="4.9820000000000002"/>
    <n v="553.01599999999996"/>
    <n v="2510.7469999999998"/>
    <n v="3063.7629999999999"/>
    <n v="0"/>
    <n v="720"/>
    <n v="0"/>
    <m/>
    <m/>
    <x v="0"/>
    <s v="EGEJUN00862010Grupo 2HI"/>
    <s v="Empresa de Generaci¢n El‚ctrica Jun¡n S.A.C."/>
    <x v="76"/>
    <x v="76"/>
    <s v="C.H. Huasahuasi II"/>
    <x v="258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3063.7629999999999"/>
    <n v="3.0637629999999998"/>
    <m/>
    <n v="0.41516666666666668"/>
    <n v="0.41516666666666668"/>
    <n v="0"/>
    <n v="0"/>
    <n v="35"/>
    <s v="BASE DE DATOS"/>
    <m/>
  </r>
  <r>
    <s v="24"/>
    <x v="4"/>
    <s v="EGEJUN"/>
    <s v="18162108"/>
    <s v="18162108"/>
    <x v="5"/>
    <s v="Grupo 1"/>
    <s v="S"/>
    <n v="3.3180000000000001"/>
    <n v="3.3180000000000001"/>
    <n v="263.125"/>
    <n v="1275.807"/>
    <n v="1538.932"/>
    <n v="0"/>
    <n v="744"/>
    <n v="0"/>
    <m/>
    <m/>
    <x v="0"/>
    <s v="EGEJUN18162108Grupo 1HI"/>
    <s v="Empresa de Generaci¢n El‚ctrica Jun¡n S.A.C."/>
    <x v="76"/>
    <x v="76"/>
    <s v="C.H. Santa Cruz I"/>
    <x v="255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538.932"/>
    <n v="1.538932"/>
    <m/>
    <n v="0.27650000000000002"/>
    <n v="0.27650000000000002"/>
    <n v="0"/>
    <n v="0"/>
    <n v="35"/>
    <s v="BASE DE DATOS"/>
    <m/>
  </r>
  <r>
    <s v="24"/>
    <x v="4"/>
    <s v="EGEJUN"/>
    <s v="18162108"/>
    <s v="18162108"/>
    <x v="5"/>
    <s v="Grupo 2"/>
    <s v="S"/>
    <n v="3.3180000000000001"/>
    <n v="3.3180000000000001"/>
    <n v="263.125"/>
    <n v="1275.807"/>
    <n v="1538.932"/>
    <n v="0"/>
    <n v="744"/>
    <n v="0"/>
    <m/>
    <m/>
    <x v="0"/>
    <s v="EGEJUN18162108Grupo 2HI"/>
    <s v="Empresa de Generaci¢n El‚ctrica Jun¡n S.A.C."/>
    <x v="76"/>
    <x v="76"/>
    <s v="C.H. Santa Cruz I"/>
    <x v="255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538.932"/>
    <n v="1.538932"/>
    <m/>
    <n v="0.27650000000000002"/>
    <n v="0.27650000000000002"/>
    <n v="0"/>
    <n v="0"/>
    <n v="35"/>
    <s v="BASE DE DATOS"/>
    <m/>
  </r>
  <r>
    <s v="24"/>
    <x v="4"/>
    <s v="EGEJUN"/>
    <s v="18167608"/>
    <s v="18167608"/>
    <x v="5"/>
    <s v="Grupo 1"/>
    <s v="S"/>
    <n v="3.2509999999999999"/>
    <n v="3.2509999999999999"/>
    <n v="307.20299999999997"/>
    <n v="1466.29"/>
    <n v="1773.4929999999999"/>
    <n v="0"/>
    <n v="744"/>
    <n v="0"/>
    <m/>
    <m/>
    <x v="0"/>
    <s v="EGEJUN18167608Grupo 1HI"/>
    <s v="Empresa de Generaci¢n El‚ctrica Jun¡n S.A.C."/>
    <x v="76"/>
    <x v="76"/>
    <s v="C.H. Santa Cruz II"/>
    <x v="256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773.4929999999999"/>
    <n v="1.773493"/>
    <m/>
    <n v="0.27091666666666664"/>
    <n v="0.27091666666666664"/>
    <n v="0"/>
    <n v="0"/>
    <n v="35"/>
    <s v="BASE DE DATOS"/>
    <m/>
  </r>
  <r>
    <s v="24"/>
    <x v="4"/>
    <s v="EGEJUN"/>
    <s v="18167608"/>
    <s v="18167608"/>
    <x v="5"/>
    <s v="Grupo 2"/>
    <s v="S"/>
    <n v="3.2509999999999999"/>
    <n v="3.2509999999999999"/>
    <n v="307.20299999999997"/>
    <n v="1466.29"/>
    <n v="1773.4929999999999"/>
    <n v="0"/>
    <n v="744"/>
    <n v="0"/>
    <m/>
    <m/>
    <x v="0"/>
    <s v="EGEJUN18167608Grupo 2HI"/>
    <s v="Empresa de Generaci¢n El‚ctrica Jun¡n S.A.C."/>
    <x v="76"/>
    <x v="76"/>
    <s v="C.H. Santa Cruz II"/>
    <x v="256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773.4929999999999"/>
    <n v="1.773493"/>
    <m/>
    <n v="0.27091666666666664"/>
    <n v="0.27091666666666664"/>
    <n v="0"/>
    <n v="0"/>
    <n v="35"/>
    <s v="BASE DE DATOS"/>
    <m/>
  </r>
  <r>
    <s v="24"/>
    <x v="4"/>
    <s v="EGEJUN"/>
    <s v="28072011"/>
    <s v="28072011"/>
    <x v="5"/>
    <s v="Grupo 1"/>
    <s v="S"/>
    <n v="4.9249999999999998"/>
    <n v="4.9249999999999998"/>
    <n v="282.142"/>
    <n v="1354.202"/>
    <n v="1636.3440000000001"/>
    <n v="0"/>
    <n v="744"/>
    <n v="0"/>
    <m/>
    <m/>
    <x v="0"/>
    <s v="EGEJUN28072011Grupo 1HI"/>
    <s v="Empresa de Generaci¢n El‚ctrica Jun¡n S.A.C."/>
    <x v="76"/>
    <x v="76"/>
    <s v="C.H. Huasahuasi I"/>
    <x v="257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1636.3440000000001"/>
    <n v="1.636344"/>
    <m/>
    <n v="0.41041666666666665"/>
    <n v="0.41041666666666665"/>
    <n v="0"/>
    <n v="0"/>
    <n v="35"/>
    <s v="BASE DE DATOS"/>
    <m/>
  </r>
  <r>
    <s v="24"/>
    <x v="4"/>
    <s v="EGEJUN"/>
    <s v="28072011"/>
    <s v="28072011"/>
    <x v="5"/>
    <s v="Grupo 2"/>
    <s v="S"/>
    <n v="4.9249999999999998"/>
    <n v="4.9249999999999998"/>
    <n v="282.142"/>
    <n v="1354.202"/>
    <n v="1636.3440000000001"/>
    <n v="0"/>
    <n v="744"/>
    <n v="0"/>
    <m/>
    <m/>
    <x v="0"/>
    <s v="EGEJUN28072011Grupo 2HI"/>
    <s v="Empresa de Generaci¢n El‚ctrica Jun¡n S.A.C."/>
    <x v="76"/>
    <x v="76"/>
    <s v="C.H. Huasahuasi I"/>
    <x v="257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1636.3440000000001"/>
    <n v="1.636344"/>
    <m/>
    <n v="0.41041666666666665"/>
    <n v="0.41041666666666665"/>
    <n v="0"/>
    <n v="0"/>
    <n v="35"/>
    <s v="BASE DE DATOS"/>
    <m/>
  </r>
  <r>
    <s v="24"/>
    <x v="4"/>
    <s v="EGEJUN"/>
    <s v="00862010"/>
    <s v="00862010"/>
    <x v="5"/>
    <s v="Grupo 1"/>
    <s v="S"/>
    <n v="4.9820000000000002"/>
    <n v="4.9820000000000002"/>
    <n v="309.68"/>
    <n v="1495.364"/>
    <n v="1805.0440000000001"/>
    <n v="0"/>
    <n v="744"/>
    <n v="0"/>
    <m/>
    <m/>
    <x v="0"/>
    <s v="EGEJUN00862010Grupo 1HI"/>
    <s v="Empresa de Generaci¢n El‚ctrica Jun¡n S.A.C."/>
    <x v="76"/>
    <x v="76"/>
    <s v="C.H. Huasahuasi II"/>
    <x v="258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1805.0440000000001"/>
    <n v="1.8050440000000001"/>
    <m/>
    <n v="0.41516666666666668"/>
    <n v="0.41516666666666668"/>
    <n v="0"/>
    <n v="0"/>
    <n v="35"/>
    <s v="BASE DE DATOS"/>
    <m/>
  </r>
  <r>
    <s v="24"/>
    <x v="4"/>
    <s v="EGEJUN"/>
    <s v="00862010"/>
    <s v="00862010"/>
    <x v="5"/>
    <s v="Grupo 2"/>
    <s v="S"/>
    <n v="4.9820000000000002"/>
    <n v="4.9820000000000002"/>
    <n v="309.68"/>
    <n v="1495.364"/>
    <n v="1805.0440000000001"/>
    <n v="0"/>
    <n v="744"/>
    <n v="0"/>
    <m/>
    <m/>
    <x v="0"/>
    <s v="EGEJUN00862010Grupo 2HI"/>
    <s v="Empresa de Generaci¢n El‚ctrica Jun¡n S.A.C."/>
    <x v="76"/>
    <x v="76"/>
    <s v="C.H. Huasahuasi II"/>
    <x v="258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1805.0440000000001"/>
    <n v="1.8050440000000001"/>
    <m/>
    <n v="0.41516666666666668"/>
    <n v="0.41516666666666668"/>
    <n v="0"/>
    <n v="0"/>
    <n v="35"/>
    <s v="BASE DE DATOS"/>
    <m/>
  </r>
  <r>
    <s v="24"/>
    <x v="4"/>
    <s v="EGEJUN"/>
    <s v="18282011"/>
    <s v="18282011"/>
    <x v="5"/>
    <s v="Grupo 1"/>
    <s v="S"/>
    <n v="9.984"/>
    <n v="9.984"/>
    <n v="552.35599999999999"/>
    <n v="2596.9430000000002"/>
    <n v="3149.299"/>
    <n v="0"/>
    <n v="744"/>
    <n v="0"/>
    <m/>
    <m/>
    <x v="0"/>
    <s v="EGEJUN18282011Grupo 1HI"/>
    <s v="Empresa de Generaci¢n El‚ctrica Jun¡n S.A.C."/>
    <x v="76"/>
    <x v="76"/>
    <s v="C.H. Runatullo II"/>
    <x v="259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3149.299"/>
    <n v="3.1492990000000001"/>
    <m/>
    <n v="0.83199999999999996"/>
    <n v="0.83199999999999996"/>
    <n v="0"/>
    <n v="0"/>
    <n v="35"/>
    <s v="BASE DE DATOS"/>
    <m/>
  </r>
  <r>
    <s v="24"/>
    <x v="4"/>
    <s v="EGEJUN"/>
    <s v="18282011"/>
    <s v="18282011"/>
    <x v="5"/>
    <s v="Grupo 2"/>
    <s v="S"/>
    <n v="9.984"/>
    <n v="9.984"/>
    <n v="552.35599999999999"/>
    <n v="2596.9430000000002"/>
    <n v="3149.299"/>
    <n v="0"/>
    <n v="744"/>
    <n v="0"/>
    <m/>
    <m/>
    <x v="0"/>
    <s v="EGEJUN18282011Grupo 2HI"/>
    <s v="Empresa de Generaci¢n El‚ctrica Jun¡n S.A.C."/>
    <x v="76"/>
    <x v="76"/>
    <s v="C.H. Runatullo II"/>
    <x v="259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3149.299"/>
    <n v="3.1492990000000001"/>
    <m/>
    <n v="0.83199999999999996"/>
    <n v="0.83199999999999996"/>
    <n v="0"/>
    <n v="0"/>
    <n v="35"/>
    <s v="BASE DE DATOS"/>
    <m/>
  </r>
  <r>
    <s v="24"/>
    <x v="4"/>
    <s v="EGEJUN"/>
    <s v="18281911"/>
    <s v="18281911"/>
    <x v="5"/>
    <s v="Grupo 1"/>
    <s v="S"/>
    <n v="9.9830000000000005"/>
    <n v="9.9830000000000005"/>
    <n v="781.30899999999997"/>
    <n v="3706.1689999999999"/>
    <n v="4487.4780000000001"/>
    <n v="0"/>
    <n v="744"/>
    <n v="0"/>
    <m/>
    <m/>
    <x v="0"/>
    <s v="EGEJUN18281911Grupo 1HI"/>
    <s v="Empresa de Generaci¢n El‚ctrica Jun¡n S.A.C."/>
    <x v="76"/>
    <x v="76"/>
    <s v="C.H. Runatullo III"/>
    <x v="260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4487.4780000000001"/>
    <n v="4.4874780000000003"/>
    <m/>
    <n v="0.83191666666666675"/>
    <n v="0.83191666666666675"/>
    <n v="0"/>
    <n v="0"/>
    <n v="35"/>
    <s v="BASE DE DATOS"/>
    <m/>
  </r>
  <r>
    <s v="24"/>
    <x v="4"/>
    <s v="EGEJUN"/>
    <s v="18281911"/>
    <s v="18281911"/>
    <x v="5"/>
    <s v="Grupo 2"/>
    <s v="S"/>
    <n v="9.9830000000000005"/>
    <n v="9.9830000000000005"/>
    <n v="781.30899999999997"/>
    <n v="3706.1689999999999"/>
    <n v="4487.4780000000001"/>
    <n v="0"/>
    <n v="744"/>
    <n v="0"/>
    <m/>
    <m/>
    <x v="0"/>
    <s v="EGEJUN18281911Grupo 2HI"/>
    <s v="Empresa de Generaci¢n El‚ctrica Jun¡n S.A.C."/>
    <x v="76"/>
    <x v="76"/>
    <s v="C.H. Runatullo III"/>
    <x v="260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4487.4780000000001"/>
    <n v="4.4874780000000003"/>
    <m/>
    <n v="0.83191666666666675"/>
    <n v="0.83191666666666675"/>
    <n v="0"/>
    <n v="0"/>
    <n v="35"/>
    <s v="BASE DE DATOS"/>
    <m/>
  </r>
  <r>
    <s v="24"/>
    <x v="5"/>
    <s v="EGEJUN"/>
    <s v="18162108"/>
    <s v="18162108"/>
    <x v="5"/>
    <s v="Grupo 1"/>
    <s v="S"/>
    <n v="3.3180000000000001"/>
    <n v="3.3180000000000001"/>
    <n v="156.16300000000001"/>
    <n v="855.88"/>
    <n v="1012.043"/>
    <n v="0"/>
    <n v="744"/>
    <n v="0"/>
    <m/>
    <m/>
    <x v="0"/>
    <s v="EGEJUN18162108Grupo 1HI"/>
    <s v="Empresa de Generaci¢n El‚ctrica Jun¡n S.A.C."/>
    <x v="76"/>
    <x v="76"/>
    <s v="C.H. Santa Cruz I"/>
    <x v="255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012.043"/>
    <n v="1.012043"/>
    <m/>
    <n v="0.27650000000000002"/>
    <n v="0.27650000000000002"/>
    <n v="0"/>
    <n v="0"/>
    <n v="35"/>
    <s v="BASE DE DATOS"/>
    <m/>
  </r>
  <r>
    <s v="24"/>
    <x v="5"/>
    <s v="EGEJUN"/>
    <s v="18162108"/>
    <s v="18162108"/>
    <x v="5"/>
    <s v="Grupo 2"/>
    <s v="S"/>
    <n v="3.3180000000000001"/>
    <n v="3.3180000000000001"/>
    <n v="156.16300000000001"/>
    <n v="855.88"/>
    <n v="1012.043"/>
    <n v="0"/>
    <n v="744"/>
    <n v="0"/>
    <m/>
    <m/>
    <x v="0"/>
    <s v="EGEJUN18162108Grupo 2HI"/>
    <s v="Empresa de Generaci¢n El‚ctrica Jun¡n S.A.C."/>
    <x v="76"/>
    <x v="76"/>
    <s v="C.H. Santa Cruz I"/>
    <x v="255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012.043"/>
    <n v="1.012043"/>
    <m/>
    <n v="0.27650000000000002"/>
    <n v="0.27650000000000002"/>
    <n v="0"/>
    <n v="0"/>
    <n v="35"/>
    <s v="BASE DE DATOS"/>
    <m/>
  </r>
  <r>
    <s v="24"/>
    <x v="5"/>
    <s v="EGEJUN"/>
    <s v="18167608"/>
    <s v="18167608"/>
    <x v="5"/>
    <s v="Grupo 1"/>
    <s v="S"/>
    <n v="3.2509999999999999"/>
    <n v="3.2509999999999999"/>
    <n v="181.43100000000001"/>
    <n v="972.17700000000002"/>
    <n v="1153.6079999999999"/>
    <n v="0"/>
    <n v="744"/>
    <n v="0"/>
    <m/>
    <m/>
    <x v="0"/>
    <s v="EGEJUN18167608Grupo 1HI"/>
    <s v="Empresa de Generaci¢n El‚ctrica Jun¡n S.A.C."/>
    <x v="76"/>
    <x v="76"/>
    <s v="C.H. Santa Cruz II"/>
    <x v="256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153.6079999999999"/>
    <n v="1.153608"/>
    <m/>
    <n v="0.27091666666666664"/>
    <n v="0.27091666666666664"/>
    <n v="0"/>
    <n v="0"/>
    <n v="35"/>
    <s v="BASE DE DATOS"/>
    <m/>
  </r>
  <r>
    <s v="24"/>
    <x v="5"/>
    <s v="EGEJUN"/>
    <s v="18167608"/>
    <s v="18167608"/>
    <x v="5"/>
    <s v="Grupo 2"/>
    <s v="S"/>
    <n v="3.2509999999999999"/>
    <n v="3.2509999999999999"/>
    <n v="181.43100000000001"/>
    <n v="972.17700000000002"/>
    <n v="1153.6079999999999"/>
    <n v="0"/>
    <n v="744"/>
    <n v="0"/>
    <m/>
    <m/>
    <x v="0"/>
    <s v="EGEJUN18167608Grupo 2HI"/>
    <s v="Empresa de Generaci¢n El‚ctrica Jun¡n S.A.C."/>
    <x v="76"/>
    <x v="76"/>
    <s v="C.H. Santa Cruz II"/>
    <x v="256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153.6079999999999"/>
    <n v="1.153608"/>
    <m/>
    <n v="0.27091666666666664"/>
    <n v="0.27091666666666664"/>
    <n v="0"/>
    <n v="0"/>
    <n v="35"/>
    <s v="BASE DE DATOS"/>
    <m/>
  </r>
  <r>
    <s v="24"/>
    <x v="5"/>
    <s v="EGEJUN"/>
    <s v="28072011"/>
    <s v="28072011"/>
    <x v="5"/>
    <s v="Grupo 1"/>
    <s v="S"/>
    <n v="4.9249999999999998"/>
    <n v="4.9249999999999998"/>
    <n v="143.65700000000001"/>
    <n v="765.31700000000001"/>
    <n v="908.97400000000005"/>
    <n v="0"/>
    <n v="744"/>
    <n v="0"/>
    <m/>
    <m/>
    <x v="0"/>
    <s v="EGEJUN28072011Grupo 1HI"/>
    <s v="Empresa de Generaci¢n El‚ctrica Jun¡n S.A.C."/>
    <x v="76"/>
    <x v="76"/>
    <s v="C.H. Huasahuasi I"/>
    <x v="257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908.97400000000005"/>
    <n v="0.90897400000000006"/>
    <m/>
    <n v="0.41041666666666665"/>
    <n v="0.41041666666666665"/>
    <n v="0"/>
    <n v="0"/>
    <n v="35"/>
    <s v="BASE DE DATOS"/>
    <m/>
  </r>
  <r>
    <s v="24"/>
    <x v="5"/>
    <s v="EGEJUN"/>
    <s v="28072011"/>
    <s v="28072011"/>
    <x v="5"/>
    <s v="Grupo 2"/>
    <s v="S"/>
    <n v="4.9249999999999998"/>
    <n v="4.9249999999999998"/>
    <n v="143.65700000000001"/>
    <n v="765.31700000000001"/>
    <n v="908.97400000000005"/>
    <n v="0"/>
    <n v="744"/>
    <n v="0"/>
    <m/>
    <m/>
    <x v="0"/>
    <s v="EGEJUN28072011Grupo 2HI"/>
    <s v="Empresa de Generaci¢n El‚ctrica Jun¡n S.A.C."/>
    <x v="76"/>
    <x v="76"/>
    <s v="C.H. Huasahuasi I"/>
    <x v="257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908.97400000000005"/>
    <n v="0.90897400000000006"/>
    <m/>
    <n v="0.41041666666666665"/>
    <n v="0.41041666666666665"/>
    <n v="0"/>
    <n v="0"/>
    <n v="35"/>
    <s v="BASE DE DATOS"/>
    <m/>
  </r>
  <r>
    <s v="24"/>
    <x v="5"/>
    <s v="EGEJUN"/>
    <s v="00862010"/>
    <s v="00862010"/>
    <x v="5"/>
    <s v="Grupo 1"/>
    <s v="S"/>
    <n v="4.9820000000000002"/>
    <n v="4.9820000000000002"/>
    <n v="162.55000000000001"/>
    <n v="867.49699999999996"/>
    <n v="1030.047"/>
    <n v="0"/>
    <n v="744"/>
    <n v="0"/>
    <m/>
    <m/>
    <x v="0"/>
    <s v="EGEJUN00862010Grupo 1HI"/>
    <s v="Empresa de Generaci¢n El‚ctrica Jun¡n S.A.C."/>
    <x v="76"/>
    <x v="76"/>
    <s v="C.H. Huasahuasi II"/>
    <x v="258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1030.047"/>
    <n v="1.0300469999999999"/>
    <m/>
    <n v="0.41516666666666668"/>
    <n v="0.41516666666666668"/>
    <n v="0"/>
    <n v="0"/>
    <n v="35"/>
    <s v="BASE DE DATOS"/>
    <m/>
  </r>
  <r>
    <s v="24"/>
    <x v="5"/>
    <s v="EGEJUN"/>
    <s v="00862010"/>
    <s v="00862010"/>
    <x v="5"/>
    <s v="Grupo 2"/>
    <s v="S"/>
    <n v="4.9820000000000002"/>
    <n v="4.9820000000000002"/>
    <n v="162.55000000000001"/>
    <n v="867.49699999999996"/>
    <n v="1030.047"/>
    <n v="0"/>
    <n v="744"/>
    <n v="0"/>
    <m/>
    <m/>
    <x v="0"/>
    <s v="EGEJUN00862010Grupo 2HI"/>
    <s v="Empresa de Generaci¢n El‚ctrica Jun¡n S.A.C."/>
    <x v="76"/>
    <x v="76"/>
    <s v="C.H. Huasahuasi II"/>
    <x v="258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1030.047"/>
    <n v="1.0300469999999999"/>
    <m/>
    <n v="0.41516666666666668"/>
    <n v="0.41516666666666668"/>
    <n v="0"/>
    <n v="0"/>
    <n v="35"/>
    <s v="BASE DE DATOS"/>
    <m/>
  </r>
  <r>
    <s v="24"/>
    <x v="5"/>
    <s v="EGEJUN"/>
    <s v="18282011"/>
    <s v="18282011"/>
    <x v="5"/>
    <s v="Grupo 1"/>
    <s v="S"/>
    <n v="9.984"/>
    <n v="9.984"/>
    <n v="275.19099999999997"/>
    <n v="1423.0909999999999"/>
    <n v="1698.2819999999999"/>
    <n v="0"/>
    <n v="744"/>
    <n v="0"/>
    <m/>
    <m/>
    <x v="0"/>
    <s v="EGEJUN18282011Grupo 1HI"/>
    <s v="Empresa de Generaci¢n El‚ctrica Jun¡n S.A.C."/>
    <x v="76"/>
    <x v="76"/>
    <s v="C.H. Runatullo II"/>
    <x v="259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1698.2819999999999"/>
    <n v="1.6982819999999998"/>
    <m/>
    <n v="0.83199999999999996"/>
    <n v="0.83199999999999996"/>
    <n v="0"/>
    <n v="0"/>
    <n v="35"/>
    <s v="BASE DE DATOS"/>
    <m/>
  </r>
  <r>
    <s v="24"/>
    <x v="5"/>
    <s v="EGEJUN"/>
    <s v="18282011"/>
    <s v="18282011"/>
    <x v="5"/>
    <s v="Grupo 2"/>
    <s v="S"/>
    <n v="9.984"/>
    <n v="9.984"/>
    <n v="275.19099999999997"/>
    <n v="1423.0909999999999"/>
    <n v="1698.2819999999999"/>
    <n v="0"/>
    <n v="744"/>
    <n v="0"/>
    <m/>
    <m/>
    <x v="0"/>
    <s v="EGEJUN18282011Grupo 2HI"/>
    <s v="Empresa de Generaci¢n El‚ctrica Jun¡n S.A.C."/>
    <x v="76"/>
    <x v="76"/>
    <s v="C.H. Runatullo II"/>
    <x v="259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1698.2819999999999"/>
    <n v="1.6982819999999998"/>
    <m/>
    <n v="0.83199999999999996"/>
    <n v="0.83199999999999996"/>
    <n v="0"/>
    <n v="0"/>
    <n v="35"/>
    <s v="BASE DE DATOS"/>
    <m/>
  </r>
  <r>
    <s v="24"/>
    <x v="5"/>
    <s v="EGEJUN"/>
    <s v="18281911"/>
    <s v="18281911"/>
    <x v="5"/>
    <s v="Grupo 1"/>
    <s v="S"/>
    <n v="9.9830000000000005"/>
    <n v="9.9830000000000005"/>
    <n v="397.30399999999997"/>
    <n v="2095.1179999999999"/>
    <n v="2492.422"/>
    <n v="0"/>
    <n v="744"/>
    <n v="0"/>
    <m/>
    <m/>
    <x v="0"/>
    <s v="EGEJUN18281911Grupo 1HI"/>
    <s v="Empresa de Generaci¢n El‚ctrica Jun¡n S.A.C."/>
    <x v="76"/>
    <x v="76"/>
    <s v="C.H. Runatullo III"/>
    <x v="260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2492.422"/>
    <n v="2.4924219999999999"/>
    <m/>
    <n v="0.83191666666666675"/>
    <n v="0.83191666666666675"/>
    <n v="0"/>
    <n v="0"/>
    <n v="35"/>
    <s v="BASE DE DATOS"/>
    <m/>
  </r>
  <r>
    <s v="24"/>
    <x v="5"/>
    <s v="EGEJUN"/>
    <s v="18281911"/>
    <s v="18281911"/>
    <x v="5"/>
    <s v="Grupo 2"/>
    <s v="S"/>
    <n v="9.9830000000000005"/>
    <n v="9.9830000000000005"/>
    <n v="397.30399999999997"/>
    <n v="2095.1179999999999"/>
    <n v="2492.422"/>
    <n v="0"/>
    <n v="744"/>
    <n v="0"/>
    <m/>
    <m/>
    <x v="0"/>
    <s v="EGEJUN18281911Grupo 2HI"/>
    <s v="Empresa de Generaci¢n El‚ctrica Jun¡n S.A.C."/>
    <x v="76"/>
    <x v="76"/>
    <s v="C.H. Runatullo III"/>
    <x v="260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2492.422"/>
    <n v="2.4924219999999999"/>
    <m/>
    <n v="0.83191666666666675"/>
    <n v="0.83191666666666675"/>
    <n v="0"/>
    <n v="0"/>
    <n v="35"/>
    <s v="BASE DE DATOS"/>
    <m/>
  </r>
  <r>
    <s v="24"/>
    <x v="7"/>
    <s v="EGEJUN"/>
    <s v="18162108"/>
    <s v="18162108"/>
    <x v="5"/>
    <s v="Grupo 1"/>
    <s v="S"/>
    <n v="3.3180000000000001"/>
    <n v="3.3180000000000001"/>
    <n v="127.64400000000001"/>
    <n v="640.66800000000001"/>
    <n v="768.31200000000001"/>
    <n v="0"/>
    <n v="744"/>
    <n v="0"/>
    <m/>
    <m/>
    <x v="0"/>
    <s v="EGEJUN18162108Grupo 1HI"/>
    <s v="Empresa de Generaci¢n El‚ctrica Jun¡n S.A.C."/>
    <x v="76"/>
    <x v="76"/>
    <s v="C.H. Santa Cruz I"/>
    <x v="255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768.31200000000001"/>
    <n v="0.76831199999999999"/>
    <m/>
    <n v="0.27650000000000002"/>
    <n v="0.27650000000000002"/>
    <n v="0"/>
    <n v="0"/>
    <n v="35"/>
    <s v="BASE DE DATOS"/>
    <m/>
  </r>
  <r>
    <s v="24"/>
    <x v="7"/>
    <s v="EGEJUN"/>
    <s v="18162108"/>
    <s v="18162108"/>
    <x v="5"/>
    <s v="Grupo 2"/>
    <s v="S"/>
    <n v="3.3180000000000001"/>
    <n v="3.3180000000000001"/>
    <n v="127.64400000000001"/>
    <n v="640.66800000000001"/>
    <n v="768.31200000000001"/>
    <n v="0"/>
    <n v="744"/>
    <n v="0"/>
    <m/>
    <m/>
    <x v="0"/>
    <s v="EGEJUN18162108Grupo 2HI"/>
    <s v="Empresa de Generaci¢n El‚ctrica Jun¡n S.A.C."/>
    <x v="76"/>
    <x v="76"/>
    <s v="C.H. Santa Cruz I"/>
    <x v="255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768.31200000000001"/>
    <n v="0.76831199999999999"/>
    <m/>
    <n v="0.27650000000000002"/>
    <n v="0.27650000000000002"/>
    <n v="0"/>
    <n v="0"/>
    <n v="35"/>
    <s v="BASE DE DATOS"/>
    <m/>
  </r>
  <r>
    <s v="24"/>
    <x v="7"/>
    <s v="EGEJUN"/>
    <s v="18167608"/>
    <s v="18167608"/>
    <x v="5"/>
    <s v="Grupo 1"/>
    <s v="S"/>
    <n v="3.2509999999999999"/>
    <n v="3.2509999999999999"/>
    <n v="154.72300000000001"/>
    <n v="753.23699999999997"/>
    <n v="907.96"/>
    <n v="0"/>
    <n v="744"/>
    <n v="0"/>
    <m/>
    <m/>
    <x v="0"/>
    <s v="EGEJUN18167608Grupo 1HI"/>
    <s v="Empresa de Generaci¢n El‚ctrica Jun¡n S.A.C."/>
    <x v="76"/>
    <x v="76"/>
    <s v="C.H. Santa Cruz II"/>
    <x v="256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907.96"/>
    <n v="0.90795999999999999"/>
    <m/>
    <n v="0.27091666666666664"/>
    <n v="0.27091666666666664"/>
    <n v="0"/>
    <n v="0"/>
    <n v="35"/>
    <s v="BASE DE DATOS"/>
    <m/>
  </r>
  <r>
    <s v="24"/>
    <x v="7"/>
    <s v="EGEJUN"/>
    <s v="18167608"/>
    <s v="18167608"/>
    <x v="5"/>
    <s v="Grupo 2"/>
    <s v="S"/>
    <n v="3.2509999999999999"/>
    <n v="3.2509999999999999"/>
    <n v="154.72300000000001"/>
    <n v="753.23699999999997"/>
    <n v="907.96"/>
    <n v="0"/>
    <n v="744"/>
    <n v="0"/>
    <m/>
    <m/>
    <x v="0"/>
    <s v="EGEJUN18167608Grupo 2HI"/>
    <s v="Empresa de Generaci¢n El‚ctrica Jun¡n S.A.C."/>
    <x v="76"/>
    <x v="76"/>
    <s v="C.H. Santa Cruz II"/>
    <x v="256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907.96"/>
    <n v="0.90795999999999999"/>
    <m/>
    <n v="0.27091666666666664"/>
    <n v="0.27091666666666664"/>
    <n v="0"/>
    <n v="0"/>
    <n v="35"/>
    <s v="BASE DE DATOS"/>
    <m/>
  </r>
  <r>
    <s v="24"/>
    <x v="7"/>
    <s v="EGEJUN"/>
    <s v="28072011"/>
    <s v="28072011"/>
    <x v="5"/>
    <s v="Grupo 1"/>
    <s v="S"/>
    <n v="4.9249999999999998"/>
    <n v="4.9249999999999998"/>
    <n v="98.186000000000007"/>
    <n v="518.23699999999997"/>
    <n v="616.423"/>
    <n v="0"/>
    <n v="744"/>
    <n v="0"/>
    <m/>
    <m/>
    <x v="0"/>
    <s v="EGEJUN28072011Grupo 1HI"/>
    <s v="Empresa de Generaci¢n El‚ctrica Jun¡n S.A.C."/>
    <x v="76"/>
    <x v="76"/>
    <s v="C.H. Huasahuasi I"/>
    <x v="257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616.423"/>
    <n v="0.61642300000000005"/>
    <m/>
    <n v="0.41041666666666665"/>
    <n v="0.41041666666666665"/>
    <n v="0"/>
    <n v="0"/>
    <n v="35"/>
    <s v="BASE DE DATOS"/>
    <m/>
  </r>
  <r>
    <s v="24"/>
    <x v="7"/>
    <s v="EGEJUN"/>
    <s v="28072011"/>
    <s v="28072011"/>
    <x v="5"/>
    <s v="Grupo 2"/>
    <s v="S"/>
    <n v="4.9249999999999998"/>
    <n v="4.9249999999999998"/>
    <n v="98.186000000000007"/>
    <n v="518.23699999999997"/>
    <n v="616.423"/>
    <n v="0"/>
    <n v="744"/>
    <n v="0"/>
    <m/>
    <m/>
    <x v="0"/>
    <s v="EGEJUN28072011Grupo 2HI"/>
    <s v="Empresa de Generaci¢n El‚ctrica Jun¡n S.A.C."/>
    <x v="76"/>
    <x v="76"/>
    <s v="C.H. Huasahuasi I"/>
    <x v="257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616.423"/>
    <n v="0.61642300000000005"/>
    <m/>
    <n v="0.41041666666666665"/>
    <n v="0.41041666666666665"/>
    <n v="0"/>
    <n v="0"/>
    <n v="35"/>
    <s v="BASE DE DATOS"/>
    <m/>
  </r>
  <r>
    <s v="24"/>
    <x v="7"/>
    <s v="EGEJUN"/>
    <s v="00862010"/>
    <s v="00862010"/>
    <x v="5"/>
    <s v="Grupo 1"/>
    <s v="S"/>
    <n v="4.9820000000000002"/>
    <n v="4.9820000000000002"/>
    <n v="120.34"/>
    <n v="627.63499999999999"/>
    <n v="747.97500000000002"/>
    <n v="0"/>
    <n v="744"/>
    <n v="0"/>
    <m/>
    <m/>
    <x v="0"/>
    <s v="EGEJUN00862010Grupo 1HI"/>
    <s v="Empresa de Generaci¢n El‚ctrica Jun¡n S.A.C."/>
    <x v="76"/>
    <x v="76"/>
    <s v="C.H. Huasahuasi II"/>
    <x v="258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747.97500000000002"/>
    <n v="0.74797500000000006"/>
    <m/>
    <n v="0.41516666666666668"/>
    <n v="0.41516666666666668"/>
    <n v="0"/>
    <n v="0"/>
    <n v="35"/>
    <s v="BASE DE DATOS"/>
    <m/>
  </r>
  <r>
    <s v="24"/>
    <x v="7"/>
    <s v="EGEJUN"/>
    <s v="00862010"/>
    <s v="00862010"/>
    <x v="5"/>
    <s v="Grupo 2"/>
    <s v="S"/>
    <n v="4.9820000000000002"/>
    <n v="4.9820000000000002"/>
    <n v="120.34"/>
    <n v="627.63499999999999"/>
    <n v="747.97500000000002"/>
    <n v="0"/>
    <n v="744"/>
    <n v="0"/>
    <m/>
    <m/>
    <x v="0"/>
    <s v="EGEJUN00862010Grupo 2HI"/>
    <s v="Empresa de Generaci¢n El‚ctrica Jun¡n S.A.C."/>
    <x v="76"/>
    <x v="76"/>
    <s v="C.H. Huasahuasi II"/>
    <x v="258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747.97500000000002"/>
    <n v="0.74797500000000006"/>
    <m/>
    <n v="0.41516666666666668"/>
    <n v="0.41516666666666668"/>
    <n v="0"/>
    <n v="0"/>
    <n v="35"/>
    <s v="BASE DE DATOS"/>
    <m/>
  </r>
  <r>
    <s v="24"/>
    <x v="7"/>
    <s v="EGEJUN"/>
    <s v="18282011"/>
    <s v="18282011"/>
    <x v="5"/>
    <s v="Grupo 1"/>
    <s v="S"/>
    <n v="9.984"/>
    <n v="9.984"/>
    <n v="202.58500000000001"/>
    <n v="995.03899999999999"/>
    <n v="1197.624"/>
    <n v="0"/>
    <n v="744"/>
    <n v="0"/>
    <m/>
    <m/>
    <x v="0"/>
    <s v="EGEJUN18282011Grupo 1HI"/>
    <s v="Empresa de Generaci¢n El‚ctrica Jun¡n S.A.C."/>
    <x v="76"/>
    <x v="76"/>
    <s v="C.H. Runatullo II"/>
    <x v="259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1197.624"/>
    <n v="1.197624"/>
    <m/>
    <n v="0.83199999999999996"/>
    <n v="0.83199999999999996"/>
    <n v="0"/>
    <n v="0"/>
    <n v="35"/>
    <s v="BASE DE DATOS"/>
    <m/>
  </r>
  <r>
    <s v="24"/>
    <x v="7"/>
    <s v="EGEJUN"/>
    <s v="18282011"/>
    <s v="18282011"/>
    <x v="5"/>
    <s v="Grupo 2"/>
    <s v="S"/>
    <n v="9.984"/>
    <n v="9.984"/>
    <n v="202.58500000000001"/>
    <n v="995.03899999999999"/>
    <n v="1197.624"/>
    <n v="0"/>
    <n v="744"/>
    <n v="0"/>
    <m/>
    <m/>
    <x v="0"/>
    <s v="EGEJUN18282011Grupo 2HI"/>
    <s v="Empresa de Generaci¢n El‚ctrica Jun¡n S.A.C."/>
    <x v="76"/>
    <x v="76"/>
    <s v="C.H. Runatullo II"/>
    <x v="259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1197.624"/>
    <n v="1.197624"/>
    <m/>
    <n v="0.83199999999999996"/>
    <n v="0.83199999999999996"/>
    <n v="0"/>
    <n v="0"/>
    <n v="35"/>
    <s v="BASE DE DATOS"/>
    <m/>
  </r>
  <r>
    <s v="24"/>
    <x v="7"/>
    <s v="EGEJUN"/>
    <s v="18281911"/>
    <s v="18281911"/>
    <x v="5"/>
    <s v="Grupo 1"/>
    <s v="S"/>
    <n v="9.9830000000000005"/>
    <n v="9.9830000000000005"/>
    <n v="318.40800000000002"/>
    <n v="1468.5530000000001"/>
    <n v="1786.961"/>
    <n v="0"/>
    <n v="744"/>
    <n v="0"/>
    <m/>
    <m/>
    <x v="0"/>
    <s v="EGEJUN18281911Grupo 1HI"/>
    <s v="Empresa de Generaci¢n El‚ctrica Jun¡n S.A.C."/>
    <x v="76"/>
    <x v="76"/>
    <s v="C.H. Runatullo III"/>
    <x v="260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1786.961"/>
    <n v="1.786961"/>
    <m/>
    <n v="0.83191666666666675"/>
    <n v="0.83191666666666675"/>
    <n v="0"/>
    <n v="2.2737367544323206E-13"/>
    <n v="35"/>
    <s v="BASE DE DATOS"/>
    <m/>
  </r>
  <r>
    <s v="24"/>
    <x v="7"/>
    <s v="EGEJUN"/>
    <s v="18281911"/>
    <s v="18281911"/>
    <x v="5"/>
    <s v="Grupo 2"/>
    <s v="S"/>
    <n v="9.9830000000000005"/>
    <n v="9.9830000000000005"/>
    <n v="318.40800000000002"/>
    <n v="1468.5530000000001"/>
    <n v="1786.961"/>
    <n v="0"/>
    <n v="744"/>
    <n v="0"/>
    <m/>
    <m/>
    <x v="0"/>
    <s v="EGEJUN18281911Grupo 2HI"/>
    <s v="Empresa de Generaci¢n El‚ctrica Jun¡n S.A.C."/>
    <x v="76"/>
    <x v="76"/>
    <s v="C.H. Runatullo III"/>
    <x v="260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1786.961"/>
    <n v="1.786961"/>
    <m/>
    <n v="0.83191666666666675"/>
    <n v="0.83191666666666675"/>
    <n v="0"/>
    <n v="2.2737367544323206E-13"/>
    <n v="35"/>
    <s v="BASE DE DATOS"/>
    <m/>
  </r>
  <r>
    <s v="24"/>
    <x v="3"/>
    <s v="EGECHA"/>
    <s v="0000000P"/>
    <s v="0000000P"/>
    <x v="5"/>
    <s v="G1"/>
    <s v="N"/>
    <n v="5"/>
    <n v="0"/>
    <n v="0"/>
    <n v="0"/>
    <n v="0"/>
    <n v="0"/>
    <n v="0"/>
    <n v="0"/>
    <m/>
    <m/>
    <x v="0"/>
    <s v="EGECHA0000000PG1HI"/>
    <s v="Empresa de Generación Eléctrica Canchayllo S.A.C."/>
    <x v="50"/>
    <x v="50"/>
    <s v="C. H. Canchayllo"/>
    <x v="188"/>
    <s v="HI"/>
    <x v="5"/>
    <x v="36"/>
    <x v="2"/>
    <s v="Instalado"/>
    <s v="Operativo"/>
    <s v="Generadora"/>
    <x v="0"/>
    <x v="0"/>
    <x v="0"/>
    <x v="0"/>
    <s v="Privado"/>
    <s v="JUNIN"/>
    <s v="JUNIN"/>
    <s v="JAUJA"/>
    <s v="CANCHAYLLO"/>
    <n v="0"/>
    <x v="8"/>
    <n v="0"/>
    <x v="1"/>
    <x v="3"/>
    <x v="0"/>
    <s v="MWh"/>
    <n v="0"/>
    <n v="0"/>
    <m/>
    <n v="0.41666666666666669"/>
    <n v="0.41666666666666669"/>
    <n v="0"/>
    <n v="0"/>
    <n v="34"/>
    <s v="BASE DE DATOS"/>
    <m/>
  </r>
  <r>
    <s v="24"/>
    <x v="2"/>
    <s v="EGERBA"/>
    <s v="18325912"/>
    <s v="18325912"/>
    <x v="5"/>
    <s v="Grupo 1"/>
    <s v="S"/>
    <n v="10"/>
    <n v="10"/>
    <n v="1249.19"/>
    <n v="6155.2269999999999"/>
    <n v="7404.4170000000004"/>
    <n v="1.64"/>
    <n v="724"/>
    <n v="0"/>
    <m/>
    <m/>
    <x v="0"/>
    <s v="EGERBA18325912Grupo 1HI"/>
    <s v="Empresa de Generación Eléctrica Rio Baños S.A.C."/>
    <x v="69"/>
    <x v="69"/>
    <s v="C. H. Rucuy"/>
    <x v="231"/>
    <s v="HI"/>
    <x v="5"/>
    <x v="16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7404.4170000000004"/>
    <n v="7.4044170000000005"/>
    <m/>
    <n v="0.83333333333333337"/>
    <n v="0.83333333333333337"/>
    <n v="0"/>
    <n v="-9.0949470177292824E-13"/>
    <n v="37"/>
    <s v="BASE DE DATOS"/>
    <m/>
  </r>
  <r>
    <s v="24"/>
    <x v="2"/>
    <s v="EGERBA"/>
    <s v="18325912"/>
    <s v="18325912"/>
    <x v="5"/>
    <s v="Grupo 2"/>
    <s v="S"/>
    <n v="10"/>
    <n v="10"/>
    <n v="1250.2439999999999"/>
    <n v="6164.0870000000004"/>
    <n v="7414.3310000000001"/>
    <n v="0.97"/>
    <n v="724"/>
    <n v="0"/>
    <m/>
    <m/>
    <x v="0"/>
    <s v="EGERBA18325912Grupo 2HI"/>
    <s v="Empresa de Generación Eléctrica Rio Baños S.A.C."/>
    <x v="69"/>
    <x v="69"/>
    <s v="C. H. Rucuy"/>
    <x v="231"/>
    <s v="HI"/>
    <x v="5"/>
    <x v="17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7414.3310000000001"/>
    <n v="7.4143309999999998"/>
    <m/>
    <n v="0.83333333333333337"/>
    <n v="0.83333333333333337"/>
    <n v="0"/>
    <n v="0"/>
    <n v="37"/>
    <s v="BASE DE DATOS"/>
    <m/>
  </r>
  <r>
    <s v="24"/>
    <x v="3"/>
    <s v="EGERBA"/>
    <s v="18325912"/>
    <s v="18325912"/>
    <x v="5"/>
    <s v="Grupo 1"/>
    <s v="S"/>
    <n v="10"/>
    <n v="10"/>
    <n v="1297.652"/>
    <n v="5874.8559999999998"/>
    <n v="7172.5079999999998"/>
    <n v="0"/>
    <n v="720"/>
    <n v="0"/>
    <m/>
    <m/>
    <x v="0"/>
    <s v="EGERBA18325912Grupo 1HI"/>
    <s v="Empresa de Generación Eléctrica Rio Baños S.A.C."/>
    <x v="69"/>
    <x v="69"/>
    <s v="C. H. Rucuy"/>
    <x v="231"/>
    <s v="HI"/>
    <x v="5"/>
    <x v="16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7172.5079999999998"/>
    <n v="7.1725079999999997"/>
    <m/>
    <n v="0.83333333333333337"/>
    <n v="0.83333333333333337"/>
    <n v="0"/>
    <n v="0"/>
    <n v="37"/>
    <s v="BASE DE DATOS"/>
    <m/>
  </r>
  <r>
    <s v="24"/>
    <x v="3"/>
    <s v="EGERBA"/>
    <s v="18325912"/>
    <s v="18325912"/>
    <x v="5"/>
    <s v="Grupo 2"/>
    <s v="S"/>
    <n v="10"/>
    <n v="10"/>
    <n v="1299.492"/>
    <n v="5861.6790000000001"/>
    <n v="7161.1710000000003"/>
    <n v="1.94"/>
    <n v="718.06"/>
    <n v="0"/>
    <m/>
    <m/>
    <x v="0"/>
    <s v="EGERBA18325912Grupo 2HI"/>
    <s v="Empresa de Generación Eléctrica Rio Baños S.A.C."/>
    <x v="69"/>
    <x v="69"/>
    <s v="C. H. Rucuy"/>
    <x v="231"/>
    <s v="HI"/>
    <x v="5"/>
    <x v="17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7161.1710000000003"/>
    <n v="7.1611710000000004"/>
    <m/>
    <n v="0.83333333333333337"/>
    <n v="0.83333333333333337"/>
    <n v="0"/>
    <n v="0"/>
    <n v="37"/>
    <s v="BASE DE DATOS"/>
    <m/>
  </r>
  <r>
    <s v="24"/>
    <x v="6"/>
    <s v="EGEJUN"/>
    <s v="18162108"/>
    <s v="18162108"/>
    <x v="5"/>
    <s v="Grupo 1"/>
    <s v="S"/>
    <n v="3.3180000000000001"/>
    <n v="3.3180000000000001"/>
    <n v="127.64400000000001"/>
    <n v="734.94299999999998"/>
    <n v="862.58699999999999"/>
    <n v="0"/>
    <n v="744"/>
    <n v="0"/>
    <m/>
    <m/>
    <x v="0"/>
    <s v="EGEJUN18162108Grupo 1HI"/>
    <s v="Empresa de Generaci¢n El‚ctrica Jun¡n S.A.C."/>
    <x v="76"/>
    <x v="76"/>
    <s v="C.H. Santa Cruz I"/>
    <x v="255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862.58699999999999"/>
    <n v="0.86258699999999999"/>
    <m/>
    <n v="0.27650000000000002"/>
    <n v="0.27650000000000002"/>
    <n v="0"/>
    <n v="0"/>
    <n v="35"/>
    <s v="BASE DE DATOS"/>
    <m/>
  </r>
  <r>
    <s v="24"/>
    <x v="6"/>
    <s v="EGEJUN"/>
    <s v="18162108"/>
    <s v="18162108"/>
    <x v="5"/>
    <s v="Grupo 2"/>
    <s v="S"/>
    <n v="3.3180000000000001"/>
    <n v="3.3180000000000001"/>
    <n v="127.64400000000001"/>
    <n v="734.94299999999998"/>
    <n v="862.58699999999999"/>
    <n v="0"/>
    <n v="744"/>
    <n v="0"/>
    <m/>
    <m/>
    <x v="0"/>
    <s v="EGEJUN18162108Grupo 2HI"/>
    <s v="Empresa de Generaci¢n El‚ctrica Jun¡n S.A.C."/>
    <x v="76"/>
    <x v="76"/>
    <s v="C.H. Santa Cruz I"/>
    <x v="255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862.58699999999999"/>
    <n v="0.86258699999999999"/>
    <m/>
    <n v="0.27650000000000002"/>
    <n v="0.27650000000000002"/>
    <n v="0"/>
    <n v="0"/>
    <n v="35"/>
    <s v="BASE DE DATOS"/>
    <m/>
  </r>
  <r>
    <s v="24"/>
    <x v="6"/>
    <s v="EGEJUN"/>
    <s v="18167608"/>
    <s v="18167608"/>
    <x v="5"/>
    <s v="Grupo 1"/>
    <s v="S"/>
    <n v="3.2509999999999999"/>
    <n v="3.2509999999999999"/>
    <n v="154.72300000000001"/>
    <n v="856.96799999999996"/>
    <n v="1011.691"/>
    <n v="0"/>
    <n v="744"/>
    <n v="0"/>
    <m/>
    <m/>
    <x v="0"/>
    <s v="EGEJUN18167608Grupo 1HI"/>
    <s v="Empresa de Generaci¢n El‚ctrica Jun¡n S.A.C."/>
    <x v="76"/>
    <x v="76"/>
    <s v="C.H. Santa Cruz II"/>
    <x v="256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011.691"/>
    <n v="1.0116910000000001"/>
    <m/>
    <n v="0.27091666666666664"/>
    <n v="0.27091666666666664"/>
    <n v="0"/>
    <n v="0"/>
    <n v="35"/>
    <s v="BASE DE DATOS"/>
    <m/>
  </r>
  <r>
    <s v="24"/>
    <x v="6"/>
    <s v="EGEJUN"/>
    <s v="18167608"/>
    <s v="18167608"/>
    <x v="5"/>
    <s v="Grupo 2"/>
    <s v="S"/>
    <n v="3.2509999999999999"/>
    <n v="3.2509999999999999"/>
    <n v="154.72300000000001"/>
    <n v="856.96799999999996"/>
    <n v="1011.691"/>
    <n v="0"/>
    <n v="744"/>
    <n v="0"/>
    <m/>
    <m/>
    <x v="0"/>
    <s v="EGEJUN18167608Grupo 2HI"/>
    <s v="Empresa de Generaci¢n El‚ctrica Jun¡n S.A.C."/>
    <x v="76"/>
    <x v="76"/>
    <s v="C.H. Santa Cruz II"/>
    <x v="256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011.691"/>
    <n v="1.0116910000000001"/>
    <m/>
    <n v="0.27091666666666664"/>
    <n v="0.27091666666666664"/>
    <n v="0"/>
    <n v="0"/>
    <n v="35"/>
    <s v="BASE DE DATOS"/>
    <m/>
  </r>
  <r>
    <s v="24"/>
    <x v="6"/>
    <s v="EGEJUN"/>
    <s v="28072011"/>
    <s v="28072011"/>
    <x v="5"/>
    <s v="Grupo 1"/>
    <s v="S"/>
    <n v="4.9249999999999998"/>
    <n v="4.9249999999999998"/>
    <n v="98.186000000000007"/>
    <n v="377.90600000000001"/>
    <n v="476.09199999999998"/>
    <n v="0"/>
    <n v="744"/>
    <n v="0"/>
    <m/>
    <m/>
    <x v="0"/>
    <s v="EGEJUN28072011Grupo 1HI"/>
    <s v="Empresa de Generaci¢n El‚ctrica Jun¡n S.A.C."/>
    <x v="76"/>
    <x v="76"/>
    <s v="C.H. Huasahuasi I"/>
    <x v="257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476.09199999999998"/>
    <n v="0.47609199999999996"/>
    <m/>
    <n v="0.41041666666666665"/>
    <n v="0.41041666666666665"/>
    <n v="0"/>
    <n v="0"/>
    <n v="35"/>
    <s v="BASE DE DATOS"/>
    <m/>
  </r>
  <r>
    <s v="24"/>
    <x v="6"/>
    <s v="EGEJUN"/>
    <s v="28072011"/>
    <s v="28072011"/>
    <x v="5"/>
    <s v="Grupo 2"/>
    <s v="S"/>
    <n v="4.9249999999999998"/>
    <n v="4.9249999999999998"/>
    <n v="98.186000000000007"/>
    <n v="377.90600000000001"/>
    <n v="476.09199999999998"/>
    <n v="0"/>
    <n v="744"/>
    <n v="0"/>
    <m/>
    <m/>
    <x v="0"/>
    <s v="EGEJUN28072011Grupo 2HI"/>
    <s v="Empresa de Generaci¢n El‚ctrica Jun¡n S.A.C."/>
    <x v="76"/>
    <x v="76"/>
    <s v="C.H. Huasahuasi I"/>
    <x v="257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476.09199999999998"/>
    <n v="0.47609199999999996"/>
    <m/>
    <n v="0.41041666666666665"/>
    <n v="0.41041666666666665"/>
    <n v="0"/>
    <n v="0"/>
    <n v="35"/>
    <s v="BASE DE DATOS"/>
    <m/>
  </r>
  <r>
    <s v="24"/>
    <x v="6"/>
    <s v="EGEJUN"/>
    <s v="00862010"/>
    <s v="00862010"/>
    <x v="5"/>
    <s v="Grupo 1"/>
    <s v="S"/>
    <n v="4.9820000000000002"/>
    <n v="4.9820000000000002"/>
    <n v="120.34"/>
    <n v="467.053"/>
    <n v="587.39300000000003"/>
    <n v="0"/>
    <n v="744"/>
    <n v="0"/>
    <m/>
    <m/>
    <x v="0"/>
    <s v="EGEJUN00862010Grupo 1HI"/>
    <s v="Empresa de Generaci¢n El‚ctrica Jun¡n S.A.C."/>
    <x v="76"/>
    <x v="76"/>
    <s v="C.H. Huasahuasi II"/>
    <x v="258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587.39300000000003"/>
    <n v="0.58739300000000005"/>
    <m/>
    <n v="0.41516666666666668"/>
    <n v="0.41516666666666668"/>
    <n v="0"/>
    <n v="0"/>
    <n v="35"/>
    <s v="BASE DE DATOS"/>
    <m/>
  </r>
  <r>
    <s v="24"/>
    <x v="6"/>
    <s v="EGEJUN"/>
    <s v="00862010"/>
    <s v="00862010"/>
    <x v="5"/>
    <s v="Grupo 2"/>
    <s v="S"/>
    <n v="4.9820000000000002"/>
    <n v="4.9820000000000002"/>
    <n v="120.34"/>
    <n v="467.053"/>
    <n v="587.39300000000003"/>
    <n v="0"/>
    <n v="744"/>
    <n v="0"/>
    <m/>
    <m/>
    <x v="0"/>
    <s v="EGEJUN00862010Grupo 2HI"/>
    <s v="Empresa de Generaci¢n El‚ctrica Jun¡n S.A.C."/>
    <x v="76"/>
    <x v="76"/>
    <s v="C.H. Huasahuasi II"/>
    <x v="258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587.39300000000003"/>
    <n v="0.58739300000000005"/>
    <m/>
    <n v="0.41516666666666668"/>
    <n v="0.41516666666666668"/>
    <n v="0"/>
    <n v="0"/>
    <n v="35"/>
    <s v="BASE DE DATOS"/>
    <m/>
  </r>
  <r>
    <s v="24"/>
    <x v="6"/>
    <s v="EGEJUN"/>
    <s v="18282011"/>
    <s v="18282011"/>
    <x v="5"/>
    <s v="Grupo 1"/>
    <s v="S"/>
    <n v="9.984"/>
    <n v="9.984"/>
    <n v="202.58500000000001"/>
    <n v="742.67899999999997"/>
    <n v="945.26400000000001"/>
    <n v="0"/>
    <n v="744"/>
    <n v="0"/>
    <m/>
    <m/>
    <x v="0"/>
    <s v="EGEJUN18282011Grupo 1HI"/>
    <s v="Empresa de Generaci¢n El‚ctrica Jun¡n S.A.C."/>
    <x v="76"/>
    <x v="76"/>
    <s v="C.H. Runatullo II"/>
    <x v="259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945.26400000000001"/>
    <n v="0.94526399999999999"/>
    <m/>
    <n v="0.83199999999999996"/>
    <n v="0.83199999999999996"/>
    <n v="0"/>
    <n v="0"/>
    <n v="35"/>
    <s v="BASE DE DATOS"/>
    <m/>
  </r>
  <r>
    <s v="24"/>
    <x v="6"/>
    <s v="EGEJUN"/>
    <s v="18282011"/>
    <s v="18282011"/>
    <x v="5"/>
    <s v="Grupo 2"/>
    <s v="S"/>
    <n v="9.984"/>
    <n v="9.984"/>
    <n v="202.58500000000001"/>
    <n v="742.67899999999997"/>
    <n v="945.26400000000001"/>
    <n v="0"/>
    <n v="744"/>
    <n v="0"/>
    <m/>
    <m/>
    <x v="0"/>
    <s v="EGEJUN18282011Grupo 2HI"/>
    <s v="Empresa de Generaci¢n El‚ctrica Jun¡n S.A.C."/>
    <x v="76"/>
    <x v="76"/>
    <s v="C.H. Runatullo II"/>
    <x v="259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945.26400000000001"/>
    <n v="0.94526399999999999"/>
    <m/>
    <n v="0.83199999999999996"/>
    <n v="0.83199999999999996"/>
    <n v="0"/>
    <n v="0"/>
    <n v="35"/>
    <s v="BASE DE DATOS"/>
    <m/>
  </r>
  <r>
    <s v="24"/>
    <x v="6"/>
    <s v="EGEJUN"/>
    <s v="18281911"/>
    <s v="18281911"/>
    <x v="5"/>
    <s v="Grupo 1"/>
    <s v="S"/>
    <n v="9.9830000000000005"/>
    <n v="9.9830000000000005"/>
    <n v="318.40800000000002"/>
    <n v="1096.7809999999999"/>
    <n v="1415.1890000000001"/>
    <n v="0"/>
    <n v="744"/>
    <n v="0"/>
    <m/>
    <m/>
    <x v="0"/>
    <s v="EGEJUN18281911Grupo 1HI"/>
    <s v="Empresa de Generaci¢n El‚ctrica Jun¡n S.A.C."/>
    <x v="76"/>
    <x v="76"/>
    <s v="C.H. Runatullo III"/>
    <x v="260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1415.1890000000001"/>
    <n v="1.415189"/>
    <m/>
    <n v="0.83191666666666675"/>
    <n v="0.83191666666666675"/>
    <n v="0"/>
    <n v="-2.2737367544323206E-13"/>
    <n v="35"/>
    <s v="BASE DE DATOS"/>
    <m/>
  </r>
  <r>
    <s v="24"/>
    <x v="6"/>
    <s v="EGEJUN"/>
    <s v="18281911"/>
    <s v="18281911"/>
    <x v="5"/>
    <s v="Grupo 2"/>
    <s v="S"/>
    <n v="9.9830000000000005"/>
    <n v="9.9830000000000005"/>
    <n v="318.40800000000002"/>
    <n v="1096.7809999999999"/>
    <n v="1415.1890000000001"/>
    <n v="0"/>
    <n v="744"/>
    <n v="0"/>
    <m/>
    <m/>
    <x v="0"/>
    <s v="EGEJUN18281911Grupo 2HI"/>
    <s v="Empresa de Generaci¢n El‚ctrica Jun¡n S.A.C."/>
    <x v="76"/>
    <x v="76"/>
    <s v="C.H. Runatullo III"/>
    <x v="260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1415.1890000000001"/>
    <n v="1.415189"/>
    <m/>
    <n v="0.83191666666666675"/>
    <n v="0.83191666666666675"/>
    <n v="0"/>
    <n v="-2.2737367544323206E-13"/>
    <n v="35"/>
    <s v="BASE DE DATOS"/>
    <m/>
  </r>
  <r>
    <s v="24"/>
    <x v="6"/>
    <s v="ELPU"/>
    <s v="51015199"/>
    <s v="51015199"/>
    <x v="5"/>
    <s v="BOVING 1"/>
    <s v="S"/>
    <n v="1.5"/>
    <n v="1.2"/>
    <n v="36.79"/>
    <n v="177.44"/>
    <n v="214.23"/>
    <n v="0"/>
    <n v="743.42"/>
    <n v="0.57999999999999996"/>
    <m/>
    <m/>
    <x v="0"/>
    <s v="ELPU51015199BOVING 1HI"/>
    <s v="Electro Puno S.A.A."/>
    <x v="2"/>
    <x v="2"/>
    <s v="C. H. Sandia"/>
    <x v="123"/>
    <s v="HI"/>
    <x v="5"/>
    <x v="263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214.23"/>
    <n v="0.21422999999999998"/>
    <m/>
    <n v="0.125"/>
    <n v="9.9999999999999992E-2"/>
    <n v="0"/>
    <n v="0"/>
    <n v="23"/>
    <s v="BASE DE DATOS"/>
    <m/>
  </r>
  <r>
    <s v="24"/>
    <x v="6"/>
    <s v="ELPU"/>
    <s v="51015199"/>
    <s v="51015199"/>
    <x v="5"/>
    <s v="BOVING 2"/>
    <s v="S"/>
    <n v="1.5"/>
    <n v="1.2"/>
    <n v="39.54"/>
    <n v="190.71"/>
    <n v="230.25"/>
    <n v="0"/>
    <n v="743.35"/>
    <n v="0.65"/>
    <m/>
    <m/>
    <x v="0"/>
    <s v="ELPU51015199BOVING 2HI"/>
    <s v="Electro Puno S.A.A."/>
    <x v="2"/>
    <x v="2"/>
    <s v="C. H. Sandia"/>
    <x v="123"/>
    <s v="HI"/>
    <x v="5"/>
    <x v="264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230.25"/>
    <n v="0.23025000000000001"/>
    <m/>
    <n v="0.125"/>
    <n v="9.9999999999999992E-2"/>
    <n v="0"/>
    <n v="0"/>
    <n v="23"/>
    <s v="BASE DE DATOS"/>
    <m/>
  </r>
  <r>
    <s v="24"/>
    <x v="6"/>
    <s v="ELPU"/>
    <s v="51015199"/>
    <s v="51015199"/>
    <x v="5"/>
    <s v="HYHC"/>
    <s v="S"/>
    <n v="1.5"/>
    <n v="1.29"/>
    <n v="0"/>
    <n v="0"/>
    <n v="0"/>
    <n v="0"/>
    <n v="0"/>
    <n v="744"/>
    <m/>
    <m/>
    <x v="0"/>
    <s v="ELPU51015199HYHCHI"/>
    <s v="Electro Puno S.A.A."/>
    <x v="2"/>
    <x v="2"/>
    <s v="C. H. Sandia"/>
    <x v="123"/>
    <s v="HI"/>
    <x v="5"/>
    <x v="265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0"/>
    <n v="0"/>
    <m/>
    <n v="0.125"/>
    <n v="0.1075"/>
    <n v="0"/>
    <n v="0"/>
    <n v="23"/>
    <s v="BASE DE DATOS"/>
    <m/>
  </r>
  <r>
    <s v="24"/>
    <x v="6"/>
    <s v="ELPU"/>
    <s v="51027522"/>
    <s v="51027522"/>
    <x v="5"/>
    <s v="PANELES SOLARES"/>
    <s v="S"/>
    <n v="0.27500000000000002"/>
    <n v="0.27"/>
    <n v="0"/>
    <n v="19.440000000000001"/>
    <n v="19.440000000000001"/>
    <n v="0"/>
    <n v="0"/>
    <n v="0"/>
    <m/>
    <m/>
    <x v="0"/>
    <s v="ELPU51027522PANELES SOLARESHI"/>
    <s v="Electro Puno S.A.A."/>
    <x v="2"/>
    <x v="2"/>
    <s v="C.S. AMANTANÍ"/>
    <x v="124"/>
    <s v="FV"/>
    <x v="6"/>
    <x v="266"/>
    <x v="3"/>
    <s v="Instalado"/>
    <s v="Operativo"/>
    <s v="Distribuidora"/>
    <x v="0"/>
    <x v="0"/>
    <x v="1"/>
    <x v="0"/>
    <s v="Estatal"/>
    <s v="PUNO"/>
    <s v="PUNO"/>
    <s v="SANDIA"/>
    <s v="SANDIA"/>
    <n v="0"/>
    <x v="9"/>
    <n v="0"/>
    <x v="0"/>
    <x v="0"/>
    <x v="0"/>
    <s v="MWh"/>
    <n v="19.440000000000001"/>
    <n v="1.9440000000000002E-2"/>
    <m/>
    <n v="2.2916666666666669E-2"/>
    <n v="2.2500000000000003E-2"/>
    <n v="0"/>
    <n v="0"/>
    <n v="23"/>
    <s v="BASE DE DATOS"/>
    <m/>
  </r>
  <r>
    <s v="24"/>
    <x v="5"/>
    <s v="ELYANA"/>
    <s v="18166808"/>
    <s v="18166808"/>
    <x v="5"/>
    <s v="Grupo 1"/>
    <s v="S"/>
    <n v="1.385"/>
    <n v="1.31"/>
    <n v="25.593"/>
    <n v="101.15"/>
    <n v="126.74299999999999"/>
    <n v="0"/>
    <n v="199"/>
    <n v="521"/>
    <m/>
    <m/>
    <x v="0"/>
    <s v="ELYANA18166808Grupo 1HI"/>
    <s v="El‚ctrica Yanapampa S.A.C."/>
    <x v="71"/>
    <x v="71"/>
    <s v="C. H. Yanapampa"/>
    <x v="234"/>
    <s v="HI"/>
    <x v="5"/>
    <x v="16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126.74299999999999"/>
    <n v="0.12674299999999999"/>
    <m/>
    <n v="0.11541666666666667"/>
    <n v="0.10916666666666668"/>
    <n v="0"/>
    <n v="1.4210854715202004E-14"/>
    <n v="20"/>
    <s v="BASE DE DATOS"/>
    <m/>
  </r>
  <r>
    <s v="24"/>
    <x v="5"/>
    <s v="ELYANA"/>
    <s v="18166808"/>
    <s v="18166808"/>
    <x v="5"/>
    <s v="Grupo 2"/>
    <s v="S"/>
    <n v="1.385"/>
    <n v="1.3"/>
    <n v="183.15199999999999"/>
    <n v="695.57100000000003"/>
    <n v="878.72299999999996"/>
    <n v="0"/>
    <n v="720"/>
    <n v="0"/>
    <m/>
    <m/>
    <x v="0"/>
    <s v="ELYANA18166808Grupo 2HI"/>
    <s v="El‚ctrica Yanapampa S.A.C."/>
    <x v="71"/>
    <x v="71"/>
    <s v="C. H. Yanapampa"/>
    <x v="234"/>
    <s v="HI"/>
    <x v="5"/>
    <x v="17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878.72299999999996"/>
    <n v="0.87872299999999992"/>
    <m/>
    <n v="0.11541666666666667"/>
    <n v="0.10833333333333334"/>
    <n v="0"/>
    <n v="0"/>
    <n v="20"/>
    <s v="BASE DE DATOS"/>
    <m/>
  </r>
  <r>
    <s v="24"/>
    <x v="5"/>
    <s v="ELYANA"/>
    <s v="18166808"/>
    <s v="18166808"/>
    <x v="5"/>
    <s v="Grupo 3"/>
    <s v="S"/>
    <n v="1.385"/>
    <n v="1.3"/>
    <n v="185.536"/>
    <n v="708.21"/>
    <n v="893.74599999999998"/>
    <n v="0"/>
    <n v="720"/>
    <n v="0"/>
    <m/>
    <m/>
    <x v="0"/>
    <s v="ELYANA18166808Grupo 3HI"/>
    <s v="El‚ctrica Yanapampa S.A.C."/>
    <x v="71"/>
    <x v="71"/>
    <s v="C. H. Yanapampa"/>
    <x v="234"/>
    <s v="HI"/>
    <x v="5"/>
    <x v="176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893.74599999999998"/>
    <n v="0.89374599999999993"/>
    <m/>
    <n v="0.11541666666666667"/>
    <n v="0.10833333333333334"/>
    <n v="0"/>
    <n v="1.1368683772161603E-13"/>
    <n v="20"/>
    <s v="BASE DE DATOS"/>
    <m/>
  </r>
  <r>
    <s v="24"/>
    <x v="6"/>
    <s v="CELEPS"/>
    <s v="11091298"/>
    <s v="11091298"/>
    <x v="5"/>
    <s v="PELTON 1"/>
    <s v="S"/>
    <n v="110"/>
    <n v="110"/>
    <n v="8172.9970000000003"/>
    <n v="16789.014999999999"/>
    <n v="24962.011999999999"/>
    <n v="0"/>
    <n v="361.9"/>
    <n v="382.1"/>
    <m/>
    <m/>
    <x v="0"/>
    <s v="CELEPS11091298PELTON 1HI"/>
    <s v="Compa¤ia El‚ctrica El Platanal S.A."/>
    <x v="79"/>
    <x v="79"/>
    <s v="C.H. El Platanal"/>
    <x v="265"/>
    <s v="HI"/>
    <x v="5"/>
    <x v="351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24962.011999999999"/>
    <n v="24.962011999999998"/>
    <m/>
    <n v="9.1666666666666661"/>
    <n v="9.1666666666666661"/>
    <n v="0"/>
    <n v="0"/>
    <n v="16"/>
    <s v="BASE DE DATOS"/>
    <m/>
  </r>
  <r>
    <s v="24"/>
    <x v="6"/>
    <s v="CELEPS"/>
    <s v="11091298"/>
    <s v="11091298"/>
    <x v="5"/>
    <s v="PELTON 2"/>
    <s v="S"/>
    <n v="110"/>
    <n v="110"/>
    <n v="7418.8819999999996"/>
    <n v="30209.616999999998"/>
    <n v="37628.499000000003"/>
    <n v="3.7"/>
    <n v="702.67"/>
    <n v="37.630000000000003"/>
    <m/>
    <m/>
    <x v="0"/>
    <s v="CELEPS11091298PELTON 2HI"/>
    <s v="Compa¤ia El‚ctrica El Platanal S.A."/>
    <x v="79"/>
    <x v="79"/>
    <s v="C.H. El Platanal"/>
    <x v="265"/>
    <s v="HI"/>
    <x v="5"/>
    <x v="270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37628.499000000003"/>
    <n v="37.628499000000005"/>
    <m/>
    <n v="9.1666666666666661"/>
    <n v="9.1666666666666661"/>
    <n v="0"/>
    <n v="-7.2759576141834259E-12"/>
    <n v="16"/>
    <s v="BASE DE DATOS"/>
    <m/>
  </r>
  <r>
    <s v="24"/>
    <x v="6"/>
    <s v="HIMARA"/>
    <s v="11116301"/>
    <s v="11116301"/>
    <x v="5"/>
    <s v="Francis 1"/>
    <s v="S"/>
    <n v="6.62"/>
    <n v="6.62"/>
    <n v="714.572"/>
    <n v="3547.4360000000001"/>
    <n v="4262.0079999999998"/>
    <n v="0"/>
    <n v="744"/>
    <n v="0"/>
    <m/>
    <m/>
    <x v="0"/>
    <s v="HIMARA11116301Francis 1HI"/>
    <s v="Hidroel‚ctrica Mara¤on S.R.L."/>
    <x v="84"/>
    <x v="84"/>
    <s v="C. H. Hidromarañón"/>
    <x v="286"/>
    <s v="HI"/>
    <x v="5"/>
    <x v="36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262.0079999999998"/>
    <n v="4.2620079999999998"/>
    <m/>
    <n v="0.55166666666666664"/>
    <n v="0.55166666666666664"/>
    <n v="0"/>
    <n v="0"/>
    <n v="9"/>
    <s v="BASE DE DATOS"/>
    <m/>
  </r>
  <r>
    <s v="24"/>
    <x v="6"/>
    <s v="HIMARA"/>
    <s v="11116301"/>
    <s v="11116301"/>
    <x v="5"/>
    <s v="Francis 2"/>
    <s v="S"/>
    <n v="6.62"/>
    <n v="6.62"/>
    <n v="30.411000000000001"/>
    <n v="8.6359999999999992"/>
    <n v="39.046999999999997"/>
    <n v="0"/>
    <n v="6.5"/>
    <n v="737.5"/>
    <m/>
    <m/>
    <x v="0"/>
    <s v="HIMARA11116301Francis 2HI"/>
    <s v="Hidroel‚ctrica Mara¤on S.R.L."/>
    <x v="84"/>
    <x v="84"/>
    <s v="C. H. Hidromarañón"/>
    <x v="286"/>
    <s v="HI"/>
    <x v="5"/>
    <x v="367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39.046999999999997"/>
    <n v="3.9046999999999998E-2"/>
    <m/>
    <n v="0.55166666666666664"/>
    <n v="0.55166666666666664"/>
    <n v="0"/>
    <n v="0"/>
    <n v="9"/>
    <s v="BASE DE DATOS"/>
    <m/>
  </r>
  <r>
    <s v="24"/>
    <x v="6"/>
    <s v="HIMARA"/>
    <s v="11116301"/>
    <s v="11116301"/>
    <x v="5"/>
    <s v="Francis 3"/>
    <s v="S"/>
    <n v="6.62"/>
    <n v="6.62"/>
    <n v="608.37099999999998"/>
    <n v="3119.933"/>
    <n v="3728.3029999999999"/>
    <n v="0"/>
    <n v="737.6"/>
    <n v="6.4"/>
    <m/>
    <m/>
    <x v="0"/>
    <s v="HIMARA11116301Francis 3HI"/>
    <s v="Hidroel‚ctrica Mara¤on S.R.L."/>
    <x v="84"/>
    <x v="84"/>
    <s v="C. H. Hidromarañón"/>
    <x v="286"/>
    <s v="HI"/>
    <x v="5"/>
    <x v="27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3728.3029999999999"/>
    <n v="3.7283029999999999"/>
    <m/>
    <n v="0.55166666666666664"/>
    <n v="0.55166666666666664"/>
    <n v="0"/>
    <n v="1.0000000002037268E-3"/>
    <n v="9"/>
    <s v="BASE DE DATOS"/>
    <m/>
  </r>
  <r>
    <s v="24"/>
    <x v="2"/>
    <s v="GRPAIN"/>
    <s v="17381117"/>
    <s v="17381117"/>
    <x v="5"/>
    <s v="Circuito 1"/>
    <s v="S"/>
    <n v="18.37"/>
    <n v="18.37"/>
    <n v="871.02099999999996"/>
    <n v="4169.4040000000005"/>
    <n v="5040.4250000000002"/>
    <n v="0"/>
    <n v="720"/>
    <n v="0"/>
    <m/>
    <m/>
    <x v="0"/>
    <s v="GRPAIN17381117Circuito 1HI"/>
    <s v="GR Paino S.A.C."/>
    <x v="65"/>
    <x v="65"/>
    <s v="C.E. Huambos"/>
    <x v="227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5040.4250000000002"/>
    <n v="5.0404249999999999"/>
    <m/>
    <n v="1.5308333333333335"/>
    <n v="1.5308333333333335"/>
    <n v="0"/>
    <n v="0"/>
    <n v="57"/>
    <s v="BASE DE DATOS"/>
    <m/>
  </r>
  <r>
    <s v="24"/>
    <x v="3"/>
    <s v="GRPAIN"/>
    <s v="17381117"/>
    <s v="17381117"/>
    <x v="5"/>
    <s v="Circuito 1"/>
    <s v="S"/>
    <n v="18.37"/>
    <n v="18.37"/>
    <n v="423.42"/>
    <n v="3827.0230000000001"/>
    <n v="4250.4430000000002"/>
    <n v="0"/>
    <n v="720"/>
    <n v="0"/>
    <m/>
    <m/>
    <x v="0"/>
    <s v="GRPAIN17381117Circuito 1HI"/>
    <s v="GR Paino S.A.C."/>
    <x v="65"/>
    <x v="65"/>
    <s v="C.E. Huambos"/>
    <x v="227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4250.4430000000002"/>
    <n v="4.2504430000000006"/>
    <m/>
    <n v="1.5308333333333335"/>
    <n v="1.5308333333333335"/>
    <n v="0"/>
    <n v="0"/>
    <n v="57"/>
    <s v="BASE DE DATOS"/>
    <m/>
  </r>
  <r>
    <s v="24"/>
    <x v="4"/>
    <s v="GRPAIN"/>
    <s v="17381117"/>
    <s v="17381117"/>
    <x v="5"/>
    <s v="Circuito 1"/>
    <s v="S"/>
    <n v="18.37"/>
    <n v="18.37"/>
    <n v="885.89499999999998"/>
    <n v="4777.7420000000002"/>
    <n v="5663.6369999999997"/>
    <n v="0"/>
    <n v="720"/>
    <n v="0"/>
    <m/>
    <m/>
    <x v="0"/>
    <s v="GRPAIN17381117Circuito 1HI"/>
    <s v="GR Paino S.A.C."/>
    <x v="65"/>
    <x v="65"/>
    <s v="C.E. Huambos"/>
    <x v="227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5663.6369999999997"/>
    <n v="5.6636369999999996"/>
    <m/>
    <n v="1.5308333333333335"/>
    <n v="1.5308333333333335"/>
    <n v="0"/>
    <n v="9.0949470177292824E-13"/>
    <n v="57"/>
    <s v="BASE DE DATOS"/>
    <m/>
  </r>
  <r>
    <s v="24"/>
    <x v="5"/>
    <s v="GRPAIN"/>
    <s v="17381117"/>
    <s v="17381117"/>
    <x v="5"/>
    <s v="Circuito 1"/>
    <s v="S"/>
    <n v="18.37"/>
    <n v="18.37"/>
    <n v="730.35599999999999"/>
    <n v="4633.5959999999995"/>
    <n v="5363.951"/>
    <n v="0"/>
    <n v="720"/>
    <n v="0"/>
    <m/>
    <m/>
    <x v="0"/>
    <s v="GRPAIN17381117Circuito 1HI"/>
    <s v="GR Paino S.A.C."/>
    <x v="65"/>
    <x v="65"/>
    <s v="C.E. Huambos"/>
    <x v="227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5363.951"/>
    <n v="5.3639510000000001"/>
    <m/>
    <n v="1.5308333333333335"/>
    <n v="1.5308333333333335"/>
    <n v="0"/>
    <n v="9.9999999929423211E-4"/>
    <n v="57"/>
    <s v="BASE DE DATOS"/>
    <m/>
  </r>
  <r>
    <s v="24"/>
    <x v="7"/>
    <s v="GRPAIN"/>
    <s v="17381117"/>
    <s v="17381117"/>
    <x v="5"/>
    <s v="Circuito 1"/>
    <s v="S"/>
    <n v="18.37"/>
    <n v="18.37"/>
    <n v="1625.87"/>
    <n v="7331.2449999999999"/>
    <n v="8957.1149999999998"/>
    <n v="0"/>
    <n v="720"/>
    <n v="0"/>
    <m/>
    <m/>
    <x v="0"/>
    <s v="GRPAIN17381117Circuito 1HI"/>
    <s v="GR Paino S.A.C."/>
    <x v="65"/>
    <x v="65"/>
    <s v="C.E. Huambos"/>
    <x v="227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8957.1149999999998"/>
    <n v="8.9571149999999999"/>
    <m/>
    <n v="1.5308333333333335"/>
    <n v="1.5308333333333335"/>
    <n v="0"/>
    <n v="0"/>
    <n v="57"/>
    <s v="BASE DE DATOS"/>
    <m/>
  </r>
  <r>
    <s v="24"/>
    <x v="6"/>
    <s v="GRPAIN"/>
    <s v="17381117"/>
    <s v="17381117"/>
    <x v="5"/>
    <s v="Circuito 1"/>
    <s v="S"/>
    <n v="18.37"/>
    <n v="18.37"/>
    <n v="1278.444"/>
    <n v="6252.9579999999996"/>
    <n v="7531.402"/>
    <n v="0"/>
    <n v="720"/>
    <n v="0"/>
    <m/>
    <m/>
    <x v="0"/>
    <s v="GRPAIN17381117Circuito 1HI"/>
    <s v="GR Paino S.A.C."/>
    <x v="65"/>
    <x v="65"/>
    <s v="C.E. Huambos"/>
    <x v="227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7531.402"/>
    <n v="7.5314019999999999"/>
    <m/>
    <n v="1.5308333333333335"/>
    <n v="1.5308333333333335"/>
    <n v="0"/>
    <n v="0"/>
    <n v="57"/>
    <s v="BASE DE DATOS"/>
    <m/>
  </r>
  <r>
    <s v="24"/>
    <x v="2"/>
    <s v="GRTARU"/>
    <s v="17380817"/>
    <s v="17380817"/>
    <x v="5"/>
    <s v="Circuito 1"/>
    <s v="S"/>
    <n v="18.37"/>
    <n v="18.37"/>
    <n v="1057.721"/>
    <n v="5143.1170000000002"/>
    <n v="6200.8379999999997"/>
    <n v="0"/>
    <n v="724"/>
    <n v="0"/>
    <m/>
    <m/>
    <x v="0"/>
    <s v="GRTARU17380817Circuito 1HI"/>
    <s v="GR Taruca S.A.C."/>
    <x v="66"/>
    <x v="66"/>
    <s v="C.E. Duna"/>
    <x v="228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6200.8379999999997"/>
    <n v="6.2008380000000001"/>
    <m/>
    <n v="1.5308333333333335"/>
    <n v="1.5308333333333335"/>
    <n v="0"/>
    <n v="0"/>
    <n v="58"/>
    <s v="BASE DE DATOS"/>
    <m/>
  </r>
  <r>
    <s v="24"/>
    <x v="3"/>
    <s v="GRTARU"/>
    <s v="17380817"/>
    <s v="17380817"/>
    <x v="5"/>
    <s v="Circuito 1"/>
    <s v="S"/>
    <n v="18.37"/>
    <n v="18.37"/>
    <n v="617.18399999999997"/>
    <n v="5007.9390000000003"/>
    <n v="5625.1229999999996"/>
    <n v="0"/>
    <n v="720"/>
    <n v="0"/>
    <m/>
    <m/>
    <x v="0"/>
    <s v="GRTARU17380817Circuito 1HI"/>
    <s v="GR Taruca S.A.C."/>
    <x v="66"/>
    <x v="66"/>
    <s v="C.E. Duna"/>
    <x v="228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5625.1229999999996"/>
    <n v="5.6251229999999994"/>
    <m/>
    <n v="1.5308333333333335"/>
    <n v="1.5308333333333335"/>
    <n v="0"/>
    <n v="9.0949470177292824E-13"/>
    <n v="58"/>
    <s v="BASE DE DATOS"/>
    <m/>
  </r>
  <r>
    <s v="24"/>
    <x v="4"/>
    <s v="GRTARU"/>
    <s v="17380817"/>
    <s v="17380817"/>
    <x v="5"/>
    <s v="Circuito 1"/>
    <s v="S"/>
    <n v="18.37"/>
    <n v="18.37"/>
    <n v="1237.7429999999999"/>
    <n v="6212.9170000000004"/>
    <n v="7450.66"/>
    <n v="0"/>
    <n v="744"/>
    <n v="0"/>
    <m/>
    <m/>
    <x v="0"/>
    <s v="GRTARU17380817Circuito 1HI"/>
    <s v="GR Taruca S.A.C."/>
    <x v="66"/>
    <x v="66"/>
    <s v="C.E. Duna"/>
    <x v="228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7450.66"/>
    <n v="7.4506600000000001"/>
    <m/>
    <n v="1.5308333333333335"/>
    <n v="1.5308333333333335"/>
    <n v="0"/>
    <n v="0"/>
    <n v="58"/>
    <s v="BASE DE DATOS"/>
    <m/>
  </r>
  <r>
    <s v="24"/>
    <x v="5"/>
    <s v="GRTARU"/>
    <s v="17380817"/>
    <s v="17380817"/>
    <x v="5"/>
    <s v="Circuito 1"/>
    <s v="S"/>
    <n v="18.37"/>
    <n v="18.37"/>
    <n v="1062.952"/>
    <n v="6006.4250000000002"/>
    <n v="7069.3760000000002"/>
    <n v="0"/>
    <n v="720"/>
    <n v="0"/>
    <m/>
    <m/>
    <x v="0"/>
    <s v="GRTARU17380817Circuito 1HI"/>
    <s v="GR Taruca S.A.C."/>
    <x v="66"/>
    <x v="66"/>
    <s v="C.E. Duna"/>
    <x v="228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7069.3760000000002"/>
    <n v="7.0693760000000001"/>
    <m/>
    <n v="1.5308333333333335"/>
    <n v="1.5308333333333335"/>
    <n v="0"/>
    <n v="1.0000000002037268E-3"/>
    <n v="58"/>
    <s v="BASE DE DATOS"/>
    <m/>
  </r>
  <r>
    <s v="24"/>
    <x v="7"/>
    <s v="GRTARU"/>
    <s v="17380817"/>
    <s v="17380817"/>
    <x v="5"/>
    <s v="Circuito 1"/>
    <s v="S"/>
    <n v="18.37"/>
    <n v="18.37"/>
    <n v="2069.8339999999998"/>
    <n v="8608.3119999999999"/>
    <n v="10678.146000000001"/>
    <n v="0"/>
    <n v="744"/>
    <n v="0"/>
    <m/>
    <m/>
    <x v="0"/>
    <s v="GRTARU17380817Circuito 1HI"/>
    <s v="GR Taruca S.A.C."/>
    <x v="66"/>
    <x v="66"/>
    <s v="C.E. Duna"/>
    <x v="228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10678.146000000001"/>
    <n v="10.678146"/>
    <m/>
    <n v="1.5308333333333335"/>
    <n v="1.5308333333333335"/>
    <n v="0"/>
    <n v="0"/>
    <n v="58"/>
    <s v="BASE DE DATOS"/>
    <m/>
  </r>
  <r>
    <s v="24"/>
    <x v="6"/>
    <s v="GRTARU"/>
    <s v="17380817"/>
    <s v="17380817"/>
    <x v="5"/>
    <s v="Circuito 1"/>
    <s v="S"/>
    <n v="18.37"/>
    <n v="18.37"/>
    <n v="1549.2070000000001"/>
    <n v="7392.3"/>
    <n v="8941.5069999999996"/>
    <n v="0"/>
    <n v="744"/>
    <n v="0"/>
    <m/>
    <m/>
    <x v="0"/>
    <s v="GRTARU17380817Circuito 1HI"/>
    <s v="GR Taruca S.A.C."/>
    <x v="66"/>
    <x v="66"/>
    <s v="C.E. Duna"/>
    <x v="228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8941.5069999999996"/>
    <n v="8.9415069999999996"/>
    <m/>
    <n v="1.5308333333333335"/>
    <n v="1.5308333333333335"/>
    <n v="0"/>
    <n v="0"/>
    <n v="58"/>
    <s v="BASE DE DATOS"/>
    <m/>
  </r>
  <r>
    <s v="24"/>
    <x v="8"/>
    <s v="ASLCHA"/>
    <s v="0001021"/>
    <s v="0001021"/>
    <x v="5"/>
    <s v="G1"/>
    <s v="S"/>
    <n v="3"/>
    <n v="2"/>
    <n v="247.828"/>
    <n v="1075.0440000000001"/>
    <n v="1322.8720000000001"/>
    <n v="0"/>
    <n v="706"/>
    <n v="14"/>
    <m/>
    <m/>
    <x v="0"/>
    <s v="ASLCHA0001021G1HI"/>
    <s v="Asociaci¢n Santa Lucia de Chacas"/>
    <x v="48"/>
    <x v="48"/>
    <s v="C.H. Huallin I"/>
    <x v="168"/>
    <s v="HI"/>
    <x v="5"/>
    <x v="36"/>
    <x v="2"/>
    <s v="Instalado"/>
    <s v="Operativo"/>
    <s v="Generadora"/>
    <x v="0"/>
    <x v="0"/>
    <x v="0"/>
    <x v="0"/>
    <s v="Privado"/>
    <s v="ANCASH"/>
    <s v="ANCASH"/>
    <s v="ASUNCIÓN"/>
    <s v="CHACAS"/>
    <s v="HUALLÍN"/>
    <x v="8"/>
    <n v="0"/>
    <x v="0"/>
    <x v="0"/>
    <x v="0"/>
    <s v="MWh"/>
    <n v="1322.8720000000001"/>
    <n v="1.322872"/>
    <m/>
    <n v="0.25"/>
    <n v="0.16666666666666666"/>
    <n v="0"/>
    <n v="0"/>
    <n v="6"/>
    <s v="BASE DE DATOS"/>
    <m/>
  </r>
  <r>
    <s v="24"/>
    <x v="8"/>
    <s v="LANGUI"/>
    <s v="31437845"/>
    <s v="31437845"/>
    <x v="5"/>
    <s v="Grupo 1"/>
    <s v="S"/>
    <n v="0.77"/>
    <n v="0.69"/>
    <n v="0"/>
    <n v="0"/>
    <n v="0"/>
    <n v="0"/>
    <n v="0"/>
    <n v="720"/>
    <m/>
    <m/>
    <x v="0"/>
    <s v="LANGUI31437845Grupo 1HI"/>
    <s v="Central Hidroel‚ctrica Langui S.A."/>
    <x v="42"/>
    <x v="42"/>
    <s v="C. H. Langui"/>
    <x v="120"/>
    <s v="HI"/>
    <x v="5"/>
    <x v="16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0"/>
    <n v="0"/>
    <m/>
    <n v="6.4166666666666664E-2"/>
    <n v="5.7499999999999996E-2"/>
    <n v="0"/>
    <n v="0"/>
    <n v="10"/>
    <s v="BASE DE DATOS"/>
    <m/>
  </r>
  <r>
    <s v="24"/>
    <x v="8"/>
    <s v="LANGUI"/>
    <s v="31437845"/>
    <s v="31437845"/>
    <x v="5"/>
    <s v="Grupo 2"/>
    <s v="S"/>
    <n v="2.5"/>
    <n v="2.25"/>
    <n v="0"/>
    <n v="0"/>
    <n v="0"/>
    <n v="0"/>
    <n v="0"/>
    <n v="720"/>
    <m/>
    <m/>
    <x v="0"/>
    <s v="LANGUI31437845Grupo 2HI"/>
    <s v="Central Hidroel‚ctrica Langui S.A."/>
    <x v="42"/>
    <x v="42"/>
    <s v="C. H. Langui"/>
    <x v="120"/>
    <s v="HI"/>
    <x v="5"/>
    <x v="17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0"/>
    <n v="0"/>
    <m/>
    <n v="0.20833333333333334"/>
    <n v="0.1875"/>
    <n v="0"/>
    <n v="0"/>
    <n v="10"/>
    <s v="BASE DE DATOS"/>
    <m/>
  </r>
  <r>
    <s v="24"/>
    <x v="8"/>
    <s v="LANGUI"/>
    <s v="31437845"/>
    <s v="31437845"/>
    <x v="5"/>
    <s v="Grupo 3"/>
    <s v="S"/>
    <n v="3.15"/>
    <n v="3"/>
    <n v="313.32"/>
    <n v="845.48900000000003"/>
    <n v="1158.809"/>
    <n v="0"/>
    <n v="719.37"/>
    <n v="0.63"/>
    <m/>
    <m/>
    <x v="0"/>
    <s v="LANGUI31437845Grupo 3HI"/>
    <s v="Central Hidroel‚ctrica Langui S.A."/>
    <x v="42"/>
    <x v="42"/>
    <s v="C. H. Langui"/>
    <x v="120"/>
    <s v="HI"/>
    <x v="5"/>
    <x v="176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158.809"/>
    <n v="1.158809"/>
    <m/>
    <n v="0.26250000000000001"/>
    <n v="0.25"/>
    <n v="0"/>
    <n v="0"/>
    <n v="10"/>
    <s v="BASE DE DATOS"/>
    <m/>
  </r>
  <r>
    <s v="24"/>
    <x v="8"/>
    <s v="CHTING"/>
    <s v="18169608"/>
    <s v="18169608"/>
    <x v="5"/>
    <s v="Allis Charner 1-4"/>
    <s v="S"/>
    <n v="1.65"/>
    <n v="1.2"/>
    <n v="95.972999999999999"/>
    <n v="461.96"/>
    <n v="557.93299999999999"/>
    <n v="7.41"/>
    <n v="711.21"/>
    <n v="1.38"/>
    <m/>
    <m/>
    <x v="0"/>
    <s v="CHTING18169608Allis Charner 1-4HI"/>
    <s v="Compa¤ia Hidroel‚ctrica Tingo SA"/>
    <x v="44"/>
    <x v="44"/>
    <s v="C.H. Tingo"/>
    <x v="122"/>
    <s v="HI"/>
    <x v="5"/>
    <x v="262"/>
    <x v="2"/>
    <s v="Instalado"/>
    <s v="Operativo"/>
    <s v="Generadora"/>
    <x v="0"/>
    <x v="0"/>
    <x v="1"/>
    <x v="0"/>
    <s v="Privado"/>
    <s v="LIMA"/>
    <s v="LIMA"/>
    <s v="HUARAL"/>
    <s v="SANTA CRUZ DE ANDAMARCA"/>
    <n v="0"/>
    <x v="8"/>
    <n v="0"/>
    <x v="0"/>
    <x v="0"/>
    <x v="0"/>
    <s v="MWh"/>
    <n v="557.93299999999999"/>
    <n v="0.55793300000000001"/>
    <m/>
    <n v="0.13749999999999998"/>
    <n v="9.9999999999999992E-2"/>
    <n v="0"/>
    <n v="0"/>
    <n v="17"/>
    <s v="BASE DE DATOS"/>
    <m/>
  </r>
  <r>
    <s v="24"/>
    <x v="8"/>
    <s v="VILLAC"/>
    <s v="00300344"/>
    <s v="00300344"/>
    <x v="5"/>
    <s v="G-1"/>
    <s v="S"/>
    <n v="1.67"/>
    <n v="1.2370000000000001"/>
    <n v="110.38800000000001"/>
    <n v="531.02300000000002"/>
    <n v="641.41099999999994"/>
    <n v="8.6"/>
    <n v="711.24"/>
    <n v="0"/>
    <m/>
    <m/>
    <x v="0"/>
    <s v="VILLAC00300344G-1HI"/>
    <s v="COELVISA Consorcio El‚ctrico Villacur¡ S.A.C."/>
    <x v="18"/>
    <x v="18"/>
    <s v="C. H. Coelvihidro 1 - Quipico"/>
    <x v="205"/>
    <s v="HI"/>
    <x v="5"/>
    <x v="28"/>
    <x v="2"/>
    <s v="Instalado"/>
    <s v="Operativo"/>
    <s v="Distribuidora"/>
    <x v="0"/>
    <x v="0"/>
    <x v="1"/>
    <x v="0"/>
    <s v="Privado"/>
    <s v="LIMA"/>
    <s v="LIMA"/>
    <s v="HUAURA"/>
    <s v="SAYAN"/>
    <n v="0"/>
    <x v="8"/>
    <n v="0"/>
    <x v="0"/>
    <x v="0"/>
    <x v="0"/>
    <s v="MWh"/>
    <n v="641.41099999999994"/>
    <n v="0.64141099999999995"/>
    <m/>
    <n v="0.13916666666666666"/>
    <n v="0.11391666666666667"/>
    <n v="0"/>
    <n v="1.1368683772161603E-13"/>
    <n v="18"/>
    <s v="BASE DE DATOS"/>
    <m/>
  </r>
  <r>
    <s v="24"/>
    <x v="3"/>
    <s v="MULLER"/>
    <s v="31001593"/>
    <s v="31001593"/>
    <x v="5"/>
    <s v="Planta 1"/>
    <s v="S"/>
    <n v="0.16"/>
    <n v="0.16"/>
    <n v="21.748999999999999"/>
    <n v="87.650999999999996"/>
    <n v="109.4"/>
    <n v="0"/>
    <n v="724"/>
    <n v="0"/>
    <m/>
    <m/>
    <x v="0"/>
    <s v="MULLER31001593Planta 1HI"/>
    <s v="E.A.W. MULLER S.A."/>
    <x v="86"/>
    <x v="86"/>
    <s v="C.H. La Esperanza"/>
    <x v="288"/>
    <s v="HI"/>
    <x v="5"/>
    <x v="370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09.4"/>
    <n v="0.10940000000000001"/>
    <m/>
    <n v="1.2307692307692308E-2"/>
    <n v="1.2307692307692308E-2"/>
    <n v="0"/>
    <n v="-1.4210854715202004E-14"/>
    <n v="19"/>
    <s v="BASE DE DATOS"/>
    <m/>
  </r>
  <r>
    <s v="24"/>
    <x v="3"/>
    <s v="MULLER"/>
    <s v="31001593"/>
    <s v="31001593"/>
    <x v="5"/>
    <s v="Planta 2"/>
    <s v="S"/>
    <n v="0.27200000000000002"/>
    <n v="0.27200000000000002"/>
    <n v="33.762"/>
    <n v="121.96299999999999"/>
    <n v="155.72499999999999"/>
    <n v="0"/>
    <n v="724"/>
    <n v="0"/>
    <m/>
    <m/>
    <x v="0"/>
    <s v="MULLER31001593Planta 2HI"/>
    <s v="E.A.W. MULLER S.A."/>
    <x v="86"/>
    <x v="86"/>
    <s v="C.H. La Esperanza"/>
    <x v="288"/>
    <s v="HI"/>
    <x v="5"/>
    <x v="371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55.72499999999999"/>
    <n v="0.155725"/>
    <m/>
    <n v="2.7200000000000002E-2"/>
    <n v="2.7200000000000002E-2"/>
    <n v="0"/>
    <n v="0"/>
    <n v="19"/>
    <s v="BASE DE DATOS"/>
    <m/>
  </r>
  <r>
    <s v="24"/>
    <x v="3"/>
    <s v="MULLER"/>
    <s v="31001593"/>
    <s v="31001593"/>
    <x v="5"/>
    <s v="Planta 3"/>
    <s v="S"/>
    <n v="0.16"/>
    <n v="0.16"/>
    <n v="15.824999999999999"/>
    <n v="81.221999999999994"/>
    <n v="97.046999999999997"/>
    <n v="0"/>
    <n v="724"/>
    <n v="0"/>
    <m/>
    <m/>
    <x v="0"/>
    <s v="MULLER31001593Planta 3HI"/>
    <s v="E.A.W. MULLER S.A."/>
    <x v="86"/>
    <x v="86"/>
    <s v="C.H. La Esperanza"/>
    <x v="288"/>
    <s v="HI"/>
    <x v="5"/>
    <x v="372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97.046999999999997"/>
    <n v="9.7046999999999994E-2"/>
    <m/>
    <n v="1.6E-2"/>
    <n v="1.6E-2"/>
    <n v="0"/>
    <n v="0"/>
    <n v="19"/>
    <s v="BASE DE DATOS"/>
    <m/>
  </r>
  <r>
    <s v="24"/>
    <x v="4"/>
    <s v="MULLER"/>
    <s v="31001593"/>
    <s v="31001593"/>
    <x v="5"/>
    <s v="Planta 1"/>
    <s v="S"/>
    <n v="0.16"/>
    <n v="0.16"/>
    <n v="22.751999999999999"/>
    <n v="88.652000000000001"/>
    <n v="111.404"/>
    <n v="0"/>
    <n v="724"/>
    <n v="0"/>
    <m/>
    <m/>
    <x v="0"/>
    <s v="MULLER31001593Planta 1HI"/>
    <s v="E.A.W. MULLER S.A."/>
    <x v="86"/>
    <x v="86"/>
    <s v="C.H. La Esperanza"/>
    <x v="288"/>
    <s v="HI"/>
    <x v="5"/>
    <x v="370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11.404"/>
    <n v="0.111404"/>
    <m/>
    <n v="1.2307692307692308E-2"/>
    <n v="1.2307692307692308E-2"/>
    <n v="0"/>
    <n v="0"/>
    <n v="19"/>
    <s v="BASE DE DATOS"/>
    <m/>
  </r>
  <r>
    <s v="24"/>
    <x v="4"/>
    <s v="MULLER"/>
    <s v="31001593"/>
    <s v="31001593"/>
    <x v="5"/>
    <s v="Planta 2"/>
    <s v="S"/>
    <n v="0.27200000000000002"/>
    <n v="0.27200000000000002"/>
    <n v="36.982999999999997"/>
    <n v="144.93"/>
    <n v="181.91300000000001"/>
    <n v="0"/>
    <n v="724"/>
    <n v="0"/>
    <m/>
    <m/>
    <x v="0"/>
    <s v="MULLER31001593Planta 2HI"/>
    <s v="E.A.W. MULLER S.A."/>
    <x v="86"/>
    <x v="86"/>
    <s v="C.H. La Esperanza"/>
    <x v="288"/>
    <s v="HI"/>
    <x v="5"/>
    <x v="371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81.91300000000001"/>
    <n v="0.18191300000000002"/>
    <m/>
    <n v="2.7200000000000002E-2"/>
    <n v="2.7200000000000002E-2"/>
    <n v="0"/>
    <n v="0"/>
    <n v="19"/>
    <s v="BASE DE DATOS"/>
    <m/>
  </r>
  <r>
    <s v="24"/>
    <x v="4"/>
    <s v="MULLER"/>
    <s v="31001593"/>
    <s v="31001593"/>
    <x v="5"/>
    <s v="Planta 3"/>
    <s v="S"/>
    <n v="0.16"/>
    <n v="0.16"/>
    <n v="26.071999999999999"/>
    <n v="42.863999999999997"/>
    <n v="68.936000000000007"/>
    <n v="0"/>
    <n v="724"/>
    <n v="0"/>
    <m/>
    <m/>
    <x v="0"/>
    <s v="MULLER31001593Planta 3HI"/>
    <s v="E.A.W. MULLER S.A."/>
    <x v="86"/>
    <x v="86"/>
    <s v="C.H. La Esperanza"/>
    <x v="288"/>
    <s v="HI"/>
    <x v="5"/>
    <x v="372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68.936000000000007"/>
    <n v="6.8936000000000011E-2"/>
    <m/>
    <n v="1.6E-2"/>
    <n v="1.6E-2"/>
    <n v="0"/>
    <n v="-1.4210854715202004E-14"/>
    <n v="19"/>
    <s v="BASE DE DATOS"/>
    <m/>
  </r>
  <r>
    <s v="24"/>
    <x v="5"/>
    <s v="MULLER"/>
    <s v="31001593"/>
    <s v="31001593"/>
    <x v="5"/>
    <s v="Planta 1"/>
    <s v="S"/>
    <n v="0.16"/>
    <n v="0"/>
    <n v="0"/>
    <n v="0"/>
    <n v="0"/>
    <n v="0"/>
    <n v="724"/>
    <n v="0"/>
    <m/>
    <m/>
    <x v="0"/>
    <s v="MULLER31001593Planta 1HI"/>
    <s v="E.A.W. MULLER S.A."/>
    <x v="86"/>
    <x v="86"/>
    <s v="C.H. La Esperanza"/>
    <x v="288"/>
    <s v="HI"/>
    <x v="5"/>
    <x v="370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0"/>
    <n v="0"/>
    <m/>
    <n v="1.2307692307692308E-2"/>
    <n v="1.2307692307692308E-2"/>
    <n v="0"/>
    <n v="0"/>
    <n v="19"/>
    <s v="BASE DE DATOS"/>
    <m/>
  </r>
  <r>
    <s v="24"/>
    <x v="5"/>
    <s v="MULLER"/>
    <s v="31001593"/>
    <s v="31001593"/>
    <x v="5"/>
    <s v="Planta 2"/>
    <s v="S"/>
    <n v="0.27200000000000002"/>
    <n v="0.27200000000000002"/>
    <n v="44.872"/>
    <n v="156.91999999999999"/>
    <n v="201.792"/>
    <n v="0"/>
    <n v="724"/>
    <n v="0"/>
    <m/>
    <m/>
    <x v="0"/>
    <s v="MULLER31001593Planta 2HI"/>
    <s v="E.A.W. MULLER S.A."/>
    <x v="86"/>
    <x v="86"/>
    <s v="C.H. La Esperanza"/>
    <x v="288"/>
    <s v="HI"/>
    <x v="5"/>
    <x v="371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201.792"/>
    <n v="0.201792"/>
    <m/>
    <n v="2.7200000000000002E-2"/>
    <n v="2.7200000000000002E-2"/>
    <n v="0"/>
    <n v="-2.8421709430404007E-14"/>
    <n v="19"/>
    <s v="BASE DE DATOS"/>
    <m/>
  </r>
  <r>
    <s v="24"/>
    <x v="5"/>
    <s v="MULLER"/>
    <s v="31001593"/>
    <s v="31001593"/>
    <x v="5"/>
    <s v="Planta 3"/>
    <s v="S"/>
    <n v="0.16"/>
    <n v="0.16"/>
    <n v="33.871000000000002"/>
    <n v="70.762"/>
    <n v="104.633"/>
    <n v="0"/>
    <n v="724"/>
    <n v="0"/>
    <m/>
    <m/>
    <x v="0"/>
    <s v="MULLER31001593Planta 3HI"/>
    <s v="E.A.W. MULLER S.A."/>
    <x v="86"/>
    <x v="86"/>
    <s v="C.H. La Esperanza"/>
    <x v="288"/>
    <s v="HI"/>
    <x v="5"/>
    <x v="372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04.633"/>
    <n v="0.10463299999999999"/>
    <m/>
    <n v="1.6E-2"/>
    <n v="1.6E-2"/>
    <n v="0"/>
    <n v="1.4210854715202004E-14"/>
    <n v="19"/>
    <s v="BASE DE DATOS"/>
    <m/>
  </r>
  <r>
    <s v="24"/>
    <x v="7"/>
    <s v="MULLER"/>
    <s v="31001593"/>
    <s v="31001593"/>
    <x v="5"/>
    <s v="Planta 1"/>
    <s v="S"/>
    <n v="0.16"/>
    <n v="0.16"/>
    <n v="26.872"/>
    <n v="80.828999999999994"/>
    <n v="107.70099999999999"/>
    <n v="0"/>
    <n v="724"/>
    <n v="0"/>
    <m/>
    <m/>
    <x v="0"/>
    <s v="MULLER31001593Planta 1HI"/>
    <s v="E.A.W. MULLER S.A."/>
    <x v="86"/>
    <x v="86"/>
    <s v="C.H. La Esperanza"/>
    <x v="288"/>
    <s v="HI"/>
    <x v="5"/>
    <x v="370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07.70099999999999"/>
    <n v="0.10770099999999999"/>
    <m/>
    <n v="1.2307692307692308E-2"/>
    <n v="1.2307692307692308E-2"/>
    <n v="0"/>
    <n v="0"/>
    <n v="19"/>
    <s v="BASE DE DATOS"/>
    <m/>
  </r>
  <r>
    <s v="24"/>
    <x v="7"/>
    <s v="MULLER"/>
    <s v="31001593"/>
    <s v="31001593"/>
    <x v="5"/>
    <s v="Planta 2"/>
    <s v="S"/>
    <n v="0.27200000000000002"/>
    <n v="0.27200000000000002"/>
    <n v="51.981999999999999"/>
    <n v="121.88200000000001"/>
    <n v="173.864"/>
    <n v="0"/>
    <n v="724"/>
    <n v="0"/>
    <m/>
    <m/>
    <x v="0"/>
    <s v="MULLER31001593Planta 2HI"/>
    <s v="E.A.W. MULLER S.A."/>
    <x v="86"/>
    <x v="86"/>
    <s v="C.H. La Esperanza"/>
    <x v="288"/>
    <s v="HI"/>
    <x v="5"/>
    <x v="371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73.864"/>
    <n v="0.17386399999999999"/>
    <m/>
    <n v="2.7200000000000002E-2"/>
    <n v="2.7200000000000002E-2"/>
    <n v="0"/>
    <n v="0"/>
    <n v="19"/>
    <s v="BASE DE DATOS"/>
    <m/>
  </r>
  <r>
    <s v="24"/>
    <x v="7"/>
    <s v="MULLER"/>
    <s v="31001593"/>
    <s v="31001593"/>
    <x v="5"/>
    <s v="Planta 3"/>
    <s v="S"/>
    <n v="0.16"/>
    <n v="0.16"/>
    <n v="21.873000000000001"/>
    <n v="81.762"/>
    <n v="103.63500000000001"/>
    <n v="0"/>
    <n v="724"/>
    <n v="0"/>
    <m/>
    <m/>
    <x v="0"/>
    <s v="MULLER31001593Planta 3HI"/>
    <s v="E.A.W. MULLER S.A."/>
    <x v="86"/>
    <x v="86"/>
    <s v="C.H. La Esperanza"/>
    <x v="288"/>
    <s v="HI"/>
    <x v="5"/>
    <x v="372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03.63500000000001"/>
    <n v="0.103635"/>
    <m/>
    <n v="1.6E-2"/>
    <n v="1.6E-2"/>
    <n v="0"/>
    <n v="0"/>
    <n v="19"/>
    <s v="BASE DE DATOS"/>
    <m/>
  </r>
  <r>
    <s v="24"/>
    <x v="6"/>
    <s v="MULLER"/>
    <s v="31001593"/>
    <s v="31001593"/>
    <x v="5"/>
    <s v="Planta 1"/>
    <s v="S"/>
    <n v="0.16"/>
    <n v="0.16"/>
    <n v="24.872"/>
    <n v="81.221999999999994"/>
    <n v="106.09399999999999"/>
    <n v="0"/>
    <n v="724"/>
    <n v="0"/>
    <m/>
    <m/>
    <x v="0"/>
    <s v="MULLER31001593Planta 1HI"/>
    <s v="E.A.W. MULLER S.A."/>
    <x v="86"/>
    <x v="86"/>
    <s v="C.H. La Esperanza"/>
    <x v="288"/>
    <s v="HI"/>
    <x v="5"/>
    <x v="370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06.09399999999999"/>
    <n v="0.10609399999999999"/>
    <m/>
    <n v="1.2307692307692308E-2"/>
    <n v="1.2307692307692308E-2"/>
    <n v="0"/>
    <n v="0"/>
    <n v="19"/>
    <s v="BASE DE DATOS"/>
    <m/>
  </r>
  <r>
    <s v="24"/>
    <x v="6"/>
    <s v="MULLER"/>
    <s v="31001593"/>
    <s v="31001593"/>
    <x v="5"/>
    <s v="Planta 2"/>
    <s v="S"/>
    <n v="0.27200000000000002"/>
    <n v="0.27200000000000002"/>
    <n v="36.871000000000002"/>
    <n v="121.892"/>
    <n v="158.76300000000001"/>
    <n v="0"/>
    <n v="724"/>
    <n v="0"/>
    <m/>
    <m/>
    <x v="0"/>
    <s v="MULLER31001593Planta 2HI"/>
    <s v="E.A.W. MULLER S.A."/>
    <x v="86"/>
    <x v="86"/>
    <s v="C.H. La Esperanza"/>
    <x v="288"/>
    <s v="HI"/>
    <x v="5"/>
    <x v="371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58.76300000000001"/>
    <n v="0.15876300000000002"/>
    <m/>
    <n v="2.7200000000000002E-2"/>
    <n v="2.7200000000000002E-2"/>
    <n v="0"/>
    <n v="0"/>
    <n v="19"/>
    <s v="BASE DE DATOS"/>
    <m/>
  </r>
  <r>
    <s v="24"/>
    <x v="6"/>
    <s v="MULLER"/>
    <s v="31001593"/>
    <s v="31001593"/>
    <x v="5"/>
    <s v="Planta 3"/>
    <s v="S"/>
    <n v="0.16"/>
    <n v="0.16"/>
    <n v="33.86"/>
    <n v="81.872"/>
    <n v="115.732"/>
    <n v="0"/>
    <n v="724"/>
    <n v="0"/>
    <m/>
    <m/>
    <x v="0"/>
    <s v="MULLER31001593Planta 3HI"/>
    <s v="E.A.W. MULLER S.A."/>
    <x v="86"/>
    <x v="86"/>
    <s v="C.H. La Esperanza"/>
    <x v="288"/>
    <s v="HI"/>
    <x v="5"/>
    <x v="372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15.732"/>
    <n v="0.115732"/>
    <m/>
    <n v="1.6E-2"/>
    <n v="1.6E-2"/>
    <n v="0"/>
    <n v="0"/>
    <n v="19"/>
    <s v="BASE DE DATOS"/>
    <m/>
  </r>
  <r>
    <s v="24"/>
    <x v="8"/>
    <s v="MULLER"/>
    <s v="31001593"/>
    <s v="31001593"/>
    <x v="5"/>
    <s v="Planta 1"/>
    <s v="S"/>
    <n v="0.16"/>
    <n v="0.16"/>
    <n v="33.082000000000001"/>
    <n v="81.872"/>
    <n v="114.95399999999999"/>
    <n v="0"/>
    <n v="724"/>
    <n v="0"/>
    <m/>
    <m/>
    <x v="0"/>
    <s v="MULLER31001593Planta 1HI"/>
    <s v="E.A.W. MULLER S.A."/>
    <x v="86"/>
    <x v="86"/>
    <s v="C.H. La Esperanza"/>
    <x v="288"/>
    <s v="HI"/>
    <x v="5"/>
    <x v="370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14.95399999999999"/>
    <n v="0.11495399999999999"/>
    <m/>
    <n v="1.2307692307692308E-2"/>
    <n v="1.2307692307692308E-2"/>
    <n v="0"/>
    <n v="1.4210854715202004E-14"/>
    <n v="19"/>
    <s v="BASE DE DATOS"/>
    <m/>
  </r>
  <r>
    <s v="24"/>
    <x v="8"/>
    <s v="MULLER"/>
    <s v="31001593"/>
    <s v="31001593"/>
    <x v="5"/>
    <s v="Planta 2"/>
    <s v="S"/>
    <n v="0.27200000000000002"/>
    <n v="0.27200000000000002"/>
    <n v="29.760999999999999"/>
    <n v="118.872"/>
    <n v="148.63300000000001"/>
    <n v="0"/>
    <n v="724"/>
    <n v="0"/>
    <m/>
    <m/>
    <x v="0"/>
    <s v="MULLER31001593Planta 2HI"/>
    <s v="E.A.W. MULLER S.A."/>
    <x v="86"/>
    <x v="86"/>
    <s v="C.H. La Esperanza"/>
    <x v="288"/>
    <s v="HI"/>
    <x v="5"/>
    <x v="371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48.63300000000001"/>
    <n v="0.14863300000000002"/>
    <m/>
    <n v="2.7200000000000002E-2"/>
    <n v="2.7200000000000002E-2"/>
    <n v="0"/>
    <n v="0"/>
    <n v="19"/>
    <s v="BASE DE DATOS"/>
    <m/>
  </r>
  <r>
    <s v="24"/>
    <x v="8"/>
    <s v="MULLER"/>
    <s v="31001593"/>
    <s v="31001593"/>
    <x v="5"/>
    <s v="Planta 3"/>
    <s v="S"/>
    <n v="0.16"/>
    <n v="0.16"/>
    <n v="31.872"/>
    <n v="85.028999999999996"/>
    <n v="116.901"/>
    <n v="0"/>
    <n v="724"/>
    <n v="0"/>
    <m/>
    <m/>
    <x v="0"/>
    <s v="MULLER31001593Planta 3HI"/>
    <s v="E.A.W. MULLER S.A."/>
    <x v="86"/>
    <x v="86"/>
    <s v="C.H. La Esperanza"/>
    <x v="288"/>
    <s v="HI"/>
    <x v="5"/>
    <x v="372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116.901"/>
    <n v="0.11690099999999999"/>
    <m/>
    <n v="1.6E-2"/>
    <n v="1.6E-2"/>
    <n v="0"/>
    <n v="0"/>
    <n v="19"/>
    <s v="BASE DE DATOS"/>
    <m/>
  </r>
  <r>
    <s v="24"/>
    <x v="8"/>
    <s v="ELSM"/>
    <s v="41030894"/>
    <s v="41030894"/>
    <x v="5"/>
    <s v="DRESS 1"/>
    <s v="N"/>
    <n v="0.11"/>
    <n v="0"/>
    <n v="0"/>
    <n v="0"/>
    <n v="0"/>
    <n v="0"/>
    <n v="0"/>
    <n v="0"/>
    <m/>
    <m/>
    <x v="0"/>
    <s v="ELSM41030894DRESS 1HI"/>
    <s v="Electro Sur Medio S. A."/>
    <x v="7"/>
    <x v="7"/>
    <s v="C. H. Laramate"/>
    <x v="156"/>
    <s v="HI"/>
    <x v="5"/>
    <x v="272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0"/>
    <n v="0"/>
    <m/>
    <n v="9.1666666666666667E-3"/>
    <n v="0"/>
    <n v="0"/>
    <n v="0"/>
    <n v="21"/>
    <s v="BASE DE DATOS"/>
    <m/>
  </r>
  <r>
    <s v="24"/>
    <x v="8"/>
    <s v="ELSM"/>
    <s v="41030894"/>
    <s v="41030894"/>
    <x v="5"/>
    <s v="DRESS 2"/>
    <s v="S"/>
    <n v="0.11"/>
    <n v="9.1999999999999998E-2"/>
    <n v="11.946"/>
    <n v="45.393000000000001"/>
    <n v="57.338999999999999"/>
    <n v="4"/>
    <n v="716"/>
    <n v="0"/>
    <m/>
    <m/>
    <x v="0"/>
    <s v="ELSM41030894DRESS 2HI"/>
    <s v="Electro Sur Medio S. A."/>
    <x v="7"/>
    <x v="7"/>
    <s v="C. H. Laramate"/>
    <x v="156"/>
    <s v="HI"/>
    <x v="5"/>
    <x v="273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57.338999999999999"/>
    <n v="5.7339000000000001E-2"/>
    <m/>
    <n v="9.1666666666666667E-3"/>
    <n v="7.6666666666666662E-3"/>
    <n v="0"/>
    <n v="0"/>
    <n v="21"/>
    <s v="BASE DE DATOS"/>
    <m/>
  </r>
  <r>
    <s v="24"/>
    <x v="8"/>
    <s v="ELOR"/>
    <s v="31024193"/>
    <s v="31024193"/>
    <x v="5"/>
    <s v="1"/>
    <s v="S"/>
    <n v="3.3"/>
    <n v="3.3"/>
    <n v="276.44"/>
    <n v="233.72499999999999"/>
    <n v="510.16500000000002"/>
    <n v="43"/>
    <n v="178.54"/>
    <n v="3.68"/>
    <m/>
    <m/>
    <x v="0"/>
    <s v="ELOR310241931HI"/>
    <s v="Electro Oriente S. A."/>
    <x v="11"/>
    <x v="11"/>
    <s v="C. H. El Gera"/>
    <x v="175"/>
    <s v="HI"/>
    <x v="5"/>
    <x v="16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510.16500000000002"/>
    <n v="0.51016499999999998"/>
    <m/>
    <n v="0.27499999999999997"/>
    <n v="0.27499999999999997"/>
    <n v="0"/>
    <n v="-5.6843418860808015E-14"/>
    <n v="22"/>
    <s v="BASE DE DATOS"/>
    <m/>
  </r>
  <r>
    <s v="24"/>
    <x v="8"/>
    <s v="ELOR"/>
    <s v="31024193"/>
    <s v="31024193"/>
    <x v="5"/>
    <s v="2"/>
    <s v="S"/>
    <n v="3.3"/>
    <n v="3.3"/>
    <n v="163.67500000000001"/>
    <n v="140.01499999999999"/>
    <n v="303.69"/>
    <n v="36"/>
    <n v="111.11"/>
    <n v="3.12"/>
    <m/>
    <m/>
    <x v="0"/>
    <s v="ELOR310241932HI"/>
    <s v="Electro Oriente S. A."/>
    <x v="11"/>
    <x v="11"/>
    <s v="C. H. El Gera"/>
    <x v="175"/>
    <s v="HI"/>
    <x v="5"/>
    <x v="17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303.69"/>
    <n v="0.30369000000000002"/>
    <m/>
    <n v="0.27499999999999997"/>
    <n v="0.27499999999999997"/>
    <n v="0"/>
    <n v="0"/>
    <n v="22"/>
    <s v="BASE DE DATOS"/>
    <m/>
  </r>
  <r>
    <s v="24"/>
    <x v="8"/>
    <s v="ELOR"/>
    <s v="31024193"/>
    <s v="31024193"/>
    <x v="5"/>
    <s v="3"/>
    <s v="S"/>
    <n v="2.5"/>
    <n v="2"/>
    <n v="99.96"/>
    <n v="76.040999999999997"/>
    <n v="176.001"/>
    <n v="26"/>
    <n v="199.38"/>
    <n v="1.39"/>
    <m/>
    <m/>
    <x v="0"/>
    <s v="ELOR310241933HI"/>
    <s v="Electro Oriente S. A."/>
    <x v="11"/>
    <x v="11"/>
    <s v="C. H. El Gera"/>
    <x v="175"/>
    <s v="HI"/>
    <x v="5"/>
    <x v="176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76.001"/>
    <n v="0.17600100000000002"/>
    <m/>
    <n v="0.20833333333333334"/>
    <n v="0.16666666666666666"/>
    <n v="0"/>
    <n v="-2.8421709430404007E-14"/>
    <n v="22"/>
    <s v="BASE DE DATOS"/>
    <m/>
  </r>
  <r>
    <s v="24"/>
    <x v="8"/>
    <s v="ELOR"/>
    <s v="31024293"/>
    <s v="31024293"/>
    <x v="5"/>
    <s v="G1"/>
    <s v="N"/>
    <n v="0.4"/>
    <n v="0.25"/>
    <n v="0"/>
    <n v="0"/>
    <n v="0"/>
    <n v="0"/>
    <n v="0"/>
    <n v="0"/>
    <m/>
    <m/>
    <x v="0"/>
    <s v="ELOR31024293G1HI"/>
    <s v="Electro Oriente S. A."/>
    <x v="11"/>
    <x v="11"/>
    <s v="C.H. Shitarayacu"/>
    <x v="176"/>
    <s v="HI"/>
    <x v="5"/>
    <x v="36"/>
    <x v="2"/>
    <s v="Instalado"/>
    <s v="In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0"/>
    <n v="0"/>
    <m/>
    <n v="3.6363636363636369E-2"/>
    <n v="2.2727272727272728E-2"/>
    <n v="0"/>
    <n v="0"/>
    <n v="22"/>
    <s v="BASE DE DATOS"/>
    <m/>
  </r>
  <r>
    <s v="24"/>
    <x v="8"/>
    <s v="ELOR"/>
    <s v="31024293"/>
    <s v="31024293"/>
    <x v="5"/>
    <s v="G2"/>
    <s v="S"/>
    <n v="0.4"/>
    <n v="0.25"/>
    <n v="0"/>
    <n v="0"/>
    <n v="0"/>
    <n v="0"/>
    <n v="0"/>
    <n v="0"/>
    <m/>
    <m/>
    <x v="0"/>
    <s v="ELOR31024293G2HI"/>
    <s v="Electro Oriente S. A."/>
    <x v="11"/>
    <x v="11"/>
    <s v="C.H. Shitarayacu"/>
    <x v="176"/>
    <s v="HI"/>
    <x v="5"/>
    <x v="37"/>
    <x v="2"/>
    <s v="Instalado"/>
    <s v="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0"/>
    <n v="0"/>
    <m/>
    <n v="3.6363636363636369E-2"/>
    <n v="2.2727272727272728E-2"/>
    <n v="0"/>
    <n v="0"/>
    <n v="22"/>
    <s v="BASE DE DATOS"/>
    <m/>
  </r>
  <r>
    <s v="24"/>
    <x v="8"/>
    <s v="ELOR"/>
    <s v="31077997"/>
    <s v="31077997"/>
    <x v="5"/>
    <s v="Turbina 1"/>
    <s v="S"/>
    <n v="1.2529999999999999"/>
    <n v="1.1499999999999999"/>
    <n v="94.771000000000001"/>
    <n v="476.863"/>
    <n v="571.63400000000001"/>
    <n v="51.02"/>
    <n v="668.98"/>
    <n v="0"/>
    <m/>
    <m/>
    <x v="0"/>
    <s v="ELOR31077997Turbina 1HI"/>
    <s v="Electro Oriente S. A."/>
    <x v="11"/>
    <x v="11"/>
    <s v="C. H. Caclic"/>
    <x v="177"/>
    <s v="HI"/>
    <x v="5"/>
    <x v="299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571.63400000000001"/>
    <n v="0.57163399999999998"/>
    <m/>
    <n v="0.10441666666666666"/>
    <n v="9.5833333333333326E-2"/>
    <n v="0"/>
    <n v="0"/>
    <n v="22"/>
    <s v="BASE DE DATOS"/>
    <m/>
  </r>
  <r>
    <s v="24"/>
    <x v="8"/>
    <s v="ELOR"/>
    <s v="31077997"/>
    <s v="31077997"/>
    <x v="5"/>
    <s v="Turbina 2"/>
    <s v="S"/>
    <n v="1.2529999999999999"/>
    <n v="1.1499999999999999"/>
    <n v="37.798000000000002"/>
    <n v="179.07"/>
    <n v="216.86799999999999"/>
    <n v="405.69"/>
    <n v="314.31"/>
    <n v="0"/>
    <m/>
    <m/>
    <x v="0"/>
    <s v="ELOR31077997Turbina 2HI"/>
    <s v="Electro Oriente S. A."/>
    <x v="11"/>
    <x v="11"/>
    <s v="C. H. Caclic"/>
    <x v="177"/>
    <s v="HI"/>
    <x v="5"/>
    <x v="300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216.86799999999999"/>
    <n v="0.21686800000000001"/>
    <m/>
    <n v="0.10441666666666666"/>
    <n v="9.5833333333333326E-2"/>
    <n v="0"/>
    <n v="0"/>
    <n v="22"/>
    <s v="BASE DE DATOS"/>
    <m/>
  </r>
  <r>
    <s v="24"/>
    <x v="8"/>
    <s v="ELOR"/>
    <s v="31077997"/>
    <s v="31077997"/>
    <x v="5"/>
    <s v="Turbina 3"/>
    <s v="S"/>
    <n v="1.2529999999999999"/>
    <n v="1.1499999999999999"/>
    <n v="29.312000000000001"/>
    <n v="158.49700000000001"/>
    <n v="187.809"/>
    <n v="385.64"/>
    <n v="334.36"/>
    <n v="0"/>
    <m/>
    <m/>
    <x v="0"/>
    <s v="ELOR31077997Turbina 3HI"/>
    <s v="Electro Oriente S. A."/>
    <x v="11"/>
    <x v="11"/>
    <s v="C. H. Caclic"/>
    <x v="177"/>
    <s v="HI"/>
    <x v="5"/>
    <x v="301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187.809"/>
    <n v="0.187809"/>
    <m/>
    <n v="0.10441666666666666"/>
    <n v="9.5833333333333326E-2"/>
    <n v="0"/>
    <n v="2.8421709430404007E-14"/>
    <n v="22"/>
    <s v="BASE DE DATOS"/>
    <m/>
  </r>
  <r>
    <s v="24"/>
    <x v="8"/>
    <s v="ELOR"/>
    <s v="31077997"/>
    <s v="31077997"/>
    <x v="5"/>
    <s v="Turbina 4"/>
    <s v="S"/>
    <n v="1.2529999999999999"/>
    <n v="1.1499999999999999"/>
    <n v="89.971000000000004"/>
    <n v="452.53300000000002"/>
    <n v="542.50400000000002"/>
    <n v="80.03"/>
    <n v="639.97"/>
    <n v="0"/>
    <m/>
    <m/>
    <x v="0"/>
    <s v="ELOR31077997Turbina 4HI"/>
    <s v="Electro Oriente S. A."/>
    <x v="11"/>
    <x v="11"/>
    <s v="C. H. Caclic"/>
    <x v="177"/>
    <s v="HI"/>
    <x v="5"/>
    <x v="302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542.50400000000002"/>
    <n v="0.54250399999999999"/>
    <m/>
    <n v="0.10441666666666666"/>
    <n v="9.5833333333333326E-2"/>
    <n v="0"/>
    <n v="0"/>
    <n v="22"/>
    <s v="BASE DE DATOS"/>
    <m/>
  </r>
  <r>
    <s v="24"/>
    <x v="8"/>
    <s v="ELOR"/>
    <s v="31078697"/>
    <s v="31078697"/>
    <x v="5"/>
    <s v="Turbina 1"/>
    <s v="S"/>
    <n v="2.8370000000000002"/>
    <n v="2.6"/>
    <n v="164.441"/>
    <n v="758.49400000000003"/>
    <n v="922.93499999999995"/>
    <n v="7.83"/>
    <n v="700.84"/>
    <n v="11.33"/>
    <m/>
    <m/>
    <x v="0"/>
    <s v="ELOR31078697Turbina 1HI"/>
    <s v="Electro Oriente S. A."/>
    <x v="11"/>
    <x v="11"/>
    <s v="C. H. El Muyo"/>
    <x v="179"/>
    <s v="HI"/>
    <x v="5"/>
    <x v="299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922.93499999999995"/>
    <n v="0.92293499999999995"/>
    <m/>
    <n v="0.23641666666666669"/>
    <n v="0.21666666666666667"/>
    <n v="0"/>
    <n v="1.1368683772161603E-13"/>
    <n v="22"/>
    <s v="BASE DE DATOS"/>
    <m/>
  </r>
  <r>
    <s v="24"/>
    <x v="8"/>
    <s v="ELOR"/>
    <s v="31078697"/>
    <s v="31078697"/>
    <x v="5"/>
    <s v="Turbina 2"/>
    <s v="S"/>
    <n v="2.8370000000000002"/>
    <n v="2.6"/>
    <n v="164.99100000000001"/>
    <n v="755.78899999999999"/>
    <n v="920.78"/>
    <n v="7.33"/>
    <n v="701.92"/>
    <n v="10.75"/>
    <m/>
    <m/>
    <x v="0"/>
    <s v="ELOR31078697Turbina 2HI"/>
    <s v="Electro Oriente S. A."/>
    <x v="11"/>
    <x v="11"/>
    <s v="C. H. El Muyo"/>
    <x v="179"/>
    <s v="HI"/>
    <x v="5"/>
    <x v="300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920.78"/>
    <n v="0.92077999999999993"/>
    <m/>
    <n v="0.23641666666666669"/>
    <n v="0.21666666666666667"/>
    <n v="0"/>
    <n v="0"/>
    <n v="22"/>
    <s v="BASE DE DATOS"/>
    <m/>
  </r>
  <r>
    <s v="24"/>
    <x v="8"/>
    <s v="ELOR"/>
    <s v="31078897"/>
    <s v="31078897"/>
    <x v="5"/>
    <s v="Turbina 1"/>
    <s v="S"/>
    <n v="1.59"/>
    <n v="1.45"/>
    <n v="100.33199999999999"/>
    <n v="474.09899999999999"/>
    <n v="574.43100000000004"/>
    <n v="14.12"/>
    <n v="704.2"/>
    <n v="1.68"/>
    <m/>
    <m/>
    <x v="0"/>
    <s v="ELOR31078897Turbina 1HI"/>
    <s v="Electro Oriente S. A."/>
    <x v="11"/>
    <x v="11"/>
    <s v="C. H. La Pelota"/>
    <x v="180"/>
    <s v="HI"/>
    <x v="5"/>
    <x v="299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574.43100000000004"/>
    <n v="0.57443100000000002"/>
    <m/>
    <n v="0.13250000000000001"/>
    <n v="0.12083333333333333"/>
    <n v="0"/>
    <n v="0"/>
    <n v="22"/>
    <s v="BASE DE DATOS"/>
    <m/>
  </r>
  <r>
    <s v="24"/>
    <x v="8"/>
    <s v="ELOR"/>
    <s v="31078897"/>
    <s v="31078897"/>
    <x v="5"/>
    <s v="Turbina 2"/>
    <s v="S"/>
    <n v="1.59"/>
    <n v="1.45"/>
    <n v="133.38200000000001"/>
    <n v="633.1"/>
    <n v="766.48199999999997"/>
    <n v="13.82"/>
    <n v="701.84"/>
    <n v="4.34"/>
    <m/>
    <m/>
    <x v="0"/>
    <s v="ELOR31078897Turbina 2HI"/>
    <s v="Electro Oriente S. A."/>
    <x v="11"/>
    <x v="11"/>
    <s v="C. H. La Pelota"/>
    <x v="180"/>
    <s v="HI"/>
    <x v="5"/>
    <x v="300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766.48199999999997"/>
    <n v="0.766482"/>
    <m/>
    <n v="0.13250000000000001"/>
    <n v="0.12083333333333333"/>
    <n v="0"/>
    <n v="0"/>
    <n v="22"/>
    <s v="BASE DE DATOS"/>
    <m/>
  </r>
  <r>
    <s v="24"/>
    <x v="8"/>
    <s v="ELOR"/>
    <s v="43080597"/>
    <s v="43080597"/>
    <x v="5"/>
    <s v="Turbina 1"/>
    <s v="N"/>
    <n v="0.19"/>
    <n v="0"/>
    <n v="0"/>
    <n v="0"/>
    <n v="0"/>
    <n v="0"/>
    <n v="0"/>
    <n v="0"/>
    <m/>
    <m/>
    <x v="1"/>
    <s v="ELOR43080597Turbina 1HI"/>
    <s v="Electro Oriente S. A."/>
    <x v="11"/>
    <x v="11"/>
    <s v="C. H. Lonya Grande"/>
    <x v="182"/>
    <s v="HI"/>
    <x v="5"/>
    <x v="299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8"/>
    <s v="ELOR"/>
    <s v="43080597"/>
    <s v="43080597"/>
    <x v="5"/>
    <s v="Turbina 2"/>
    <s v="N"/>
    <n v="0.19"/>
    <n v="0"/>
    <n v="0"/>
    <n v="0"/>
    <n v="0"/>
    <n v="0"/>
    <n v="0"/>
    <n v="0"/>
    <m/>
    <m/>
    <x v="1"/>
    <s v="ELOR43080597Turbina 2HI"/>
    <s v="Electro Oriente S. A."/>
    <x v="11"/>
    <x v="11"/>
    <s v="C. H. Lonya Grande"/>
    <x v="182"/>
    <s v="HI"/>
    <x v="5"/>
    <x v="300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8"/>
    <s v="ELOR"/>
    <s v="64010914"/>
    <s v="64010914"/>
    <x v="5"/>
    <s v="Grupo 1"/>
    <s v="N"/>
    <n v="0.26200000000000001"/>
    <n v="0"/>
    <n v="0"/>
    <n v="0"/>
    <n v="0"/>
    <n v="0"/>
    <n v="0"/>
    <n v="0"/>
    <m/>
    <m/>
    <x v="1"/>
    <s v="ELOR64010914Grupo 1HI"/>
    <s v="Electro Oriente S. A."/>
    <x v="11"/>
    <x v="11"/>
    <s v="C. H. Nuevo Seasme"/>
    <x v="183"/>
    <s v="HI"/>
    <x v="5"/>
    <x v="16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8"/>
    <s v="ELOR"/>
    <s v="64010914"/>
    <s v="64010914"/>
    <x v="5"/>
    <s v="Grupo 2"/>
    <s v="N"/>
    <n v="0.26200000000000001"/>
    <n v="0"/>
    <n v="0"/>
    <n v="0"/>
    <n v="0"/>
    <n v="0"/>
    <n v="0"/>
    <n v="0"/>
    <m/>
    <m/>
    <x v="1"/>
    <s v="ELOR64010914Grupo 2HI"/>
    <s v="Electro Oriente S. A."/>
    <x v="11"/>
    <x v="11"/>
    <s v="C. H. Nuevo Seasme"/>
    <x v="183"/>
    <s v="HI"/>
    <x v="5"/>
    <x v="17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8"/>
    <s v="ELOR"/>
    <s v="41027493"/>
    <s v="41027493"/>
    <x v="5"/>
    <s v="T-1"/>
    <s v="N"/>
    <n v="0.16"/>
    <n v="0"/>
    <n v="0"/>
    <n v="0"/>
    <n v="0"/>
    <n v="0"/>
    <n v="0"/>
    <n v="0"/>
    <m/>
    <m/>
    <x v="0"/>
    <s v="ELOR41027493T-1HI"/>
    <s v="Electro Oriente S. A."/>
    <x v="11"/>
    <x v="11"/>
    <s v="C. H. Pomahuaca"/>
    <x v="184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POMACAHUA"/>
    <n v="0"/>
    <x v="8"/>
    <n v="0"/>
    <x v="0"/>
    <x v="0"/>
    <x v="0"/>
    <s v="MWh"/>
    <n v="0"/>
    <n v="0"/>
    <m/>
    <n v="1.3333333333333334E-2"/>
    <n v="0"/>
    <n v="0"/>
    <n v="0"/>
    <n v="22"/>
    <s v="BASE DE DATOS"/>
    <m/>
  </r>
  <r>
    <s v="24"/>
    <x v="8"/>
    <s v="ELOR"/>
    <s v="41027393"/>
    <s v="41027393"/>
    <x v="5"/>
    <s v="T-1"/>
    <s v="N"/>
    <n v="0.2"/>
    <n v="0"/>
    <n v="0"/>
    <n v="0"/>
    <n v="0"/>
    <n v="0"/>
    <n v="0"/>
    <n v="0"/>
    <m/>
    <m/>
    <x v="0"/>
    <s v="ELOR41027393T-1HI"/>
    <s v="Electro Oriente S. A."/>
    <x v="11"/>
    <x v="11"/>
    <s v="C. H. Pucara"/>
    <x v="178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8"/>
    <s v="ELOR"/>
    <s v="41027393"/>
    <s v="41027393"/>
    <x v="5"/>
    <s v="T-2"/>
    <s v="S"/>
    <n v="0.2"/>
    <n v="0.18"/>
    <n v="22.893000000000001"/>
    <n v="108.328"/>
    <n v="131.221"/>
    <n v="0"/>
    <n v="687.41"/>
    <n v="32.590000000000003"/>
    <m/>
    <m/>
    <x v="0"/>
    <s v="ELOR41027393T-2HI"/>
    <s v="Electro Oriente S. A."/>
    <x v="11"/>
    <x v="11"/>
    <s v="C. H. Pucara"/>
    <x v="178"/>
    <s v="HI"/>
    <x v="5"/>
    <x v="304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131.221"/>
    <n v="0.131221"/>
    <m/>
    <n v="1.6666666666666666E-2"/>
    <n v="1.4999999999999999E-2"/>
    <n v="0"/>
    <n v="0"/>
    <n v="22"/>
    <s v="BASE DE DATOS"/>
    <m/>
  </r>
  <r>
    <s v="24"/>
    <x v="8"/>
    <s v="ELOR"/>
    <s v="51017302"/>
    <s v="51017302"/>
    <x v="5"/>
    <s v="Turbina 1"/>
    <s v="S"/>
    <n v="1.4379999999999999"/>
    <n v="1.4"/>
    <n v="112.264"/>
    <n v="524.17499999999995"/>
    <n v="636.43899999999996"/>
    <n v="0"/>
    <n v="735.6"/>
    <n v="8.4"/>
    <m/>
    <m/>
    <x v="0"/>
    <s v="ELOR51017302Turbina 1HI"/>
    <s v="Electro Oriente S. A."/>
    <x v="11"/>
    <x v="11"/>
    <s v="C. H. Quanda"/>
    <x v="181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636.43899999999996"/>
    <n v="0.63643899999999998"/>
    <m/>
    <n v="0.11983333333333333"/>
    <n v="0.11666666666666665"/>
    <n v="0"/>
    <n v="0"/>
    <n v="22"/>
    <s v="BASE DE DATOS"/>
    <m/>
  </r>
  <r>
    <s v="24"/>
    <x v="8"/>
    <s v="ELOR"/>
    <s v="51017302"/>
    <s v="51017302"/>
    <x v="5"/>
    <s v="Turbina 2"/>
    <s v="N"/>
    <n v="1.4379999999999999"/>
    <n v="0"/>
    <n v="0"/>
    <n v="0"/>
    <n v="0"/>
    <n v="0"/>
    <n v="0"/>
    <n v="0"/>
    <m/>
    <m/>
    <x v="0"/>
    <s v="ELOR51017302Turbina 2HI"/>
    <s v="Electro Oriente S. A."/>
    <x v="11"/>
    <x v="11"/>
    <s v="C. H. Quanda"/>
    <x v="181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0"/>
    <n v="0"/>
    <m/>
    <n v="0.14379999999999998"/>
    <n v="0.13999999999999999"/>
    <n v="0"/>
    <n v="0"/>
    <n v="22"/>
    <s v="BASE DE DATOS"/>
    <m/>
  </r>
  <r>
    <s v="24"/>
    <x v="8"/>
    <s v="ELPU"/>
    <s v="51015199"/>
    <s v="51015199"/>
    <x v="5"/>
    <s v="BOVING 1"/>
    <s v="S"/>
    <n v="1.5"/>
    <n v="1.2"/>
    <n v="37.770000000000003"/>
    <n v="171.46"/>
    <n v="209.23"/>
    <n v="0"/>
    <n v="697.6"/>
    <n v="22.4"/>
    <m/>
    <m/>
    <x v="0"/>
    <s v="ELPU51015199BOVING 1HI"/>
    <s v="Electro Puno S.A.A."/>
    <x v="2"/>
    <x v="2"/>
    <s v="C. H. Sandia"/>
    <x v="123"/>
    <s v="HI"/>
    <x v="5"/>
    <x v="263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209.23"/>
    <n v="0.20923"/>
    <m/>
    <n v="0.125"/>
    <n v="9.9999999999999992E-2"/>
    <n v="0"/>
    <n v="2.8421709430404007E-14"/>
    <n v="23"/>
    <s v="BASE DE DATOS"/>
    <m/>
  </r>
  <r>
    <s v="24"/>
    <x v="8"/>
    <s v="ELPU"/>
    <s v="51015199"/>
    <s v="51015199"/>
    <x v="5"/>
    <s v="BOVING 2"/>
    <s v="S"/>
    <n v="1.5"/>
    <n v="1.2"/>
    <n v="6.96"/>
    <n v="35.479999999999997"/>
    <n v="42.44"/>
    <n v="0"/>
    <n v="252.25"/>
    <n v="467.75"/>
    <m/>
    <m/>
    <x v="0"/>
    <s v="ELPU51015199BOVING 2HI"/>
    <s v="Electro Puno S.A.A."/>
    <x v="2"/>
    <x v="2"/>
    <s v="C. H. Sandia"/>
    <x v="123"/>
    <s v="HI"/>
    <x v="5"/>
    <x v="264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42.44"/>
    <n v="4.2439999999999999E-2"/>
    <m/>
    <n v="0.125"/>
    <n v="9.9999999999999992E-2"/>
    <n v="0"/>
    <n v="0"/>
    <n v="23"/>
    <s v="BASE DE DATOS"/>
    <m/>
  </r>
  <r>
    <s v="24"/>
    <x v="8"/>
    <s v="ELPU"/>
    <s v="51015199"/>
    <s v="51015199"/>
    <x v="5"/>
    <s v="HYHC"/>
    <s v="S"/>
    <n v="1.5"/>
    <n v="1.29"/>
    <n v="0"/>
    <n v="0"/>
    <n v="0"/>
    <n v="0"/>
    <n v="0"/>
    <n v="720"/>
    <m/>
    <m/>
    <x v="0"/>
    <s v="ELPU51015199HYHCHI"/>
    <s v="Electro Puno S.A.A."/>
    <x v="2"/>
    <x v="2"/>
    <s v="C. H. Sandia"/>
    <x v="123"/>
    <s v="HI"/>
    <x v="5"/>
    <x v="265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0"/>
    <n v="0"/>
    <m/>
    <n v="0.125"/>
    <n v="0.1075"/>
    <n v="0"/>
    <n v="0"/>
    <n v="23"/>
    <s v="BASE DE DATOS"/>
    <m/>
  </r>
  <r>
    <s v="24"/>
    <x v="8"/>
    <s v="ELPU"/>
    <s v="51027522"/>
    <s v="51027522"/>
    <x v="5"/>
    <s v="PANELES SOLARES"/>
    <s v="S"/>
    <n v="0.27500000000000002"/>
    <n v="0.27"/>
    <n v="0"/>
    <n v="18.369"/>
    <n v="18.369"/>
    <n v="0"/>
    <n v="0"/>
    <n v="0"/>
    <m/>
    <m/>
    <x v="0"/>
    <s v="ELPU51027522PANELES SOLARESHI"/>
    <s v="Electro Puno S.A.A."/>
    <x v="2"/>
    <x v="2"/>
    <s v="C.S. AMANTANÍ"/>
    <x v="124"/>
    <s v="FV"/>
    <x v="6"/>
    <x v="266"/>
    <x v="3"/>
    <s v="Instalado"/>
    <s v="Operativo"/>
    <s v="Distribuidora"/>
    <x v="0"/>
    <x v="0"/>
    <x v="1"/>
    <x v="0"/>
    <s v="Estatal"/>
    <s v="PUNO"/>
    <s v="PUNO"/>
    <s v="SANDIA"/>
    <s v="SANDIA"/>
    <n v="0"/>
    <x v="9"/>
    <n v="0"/>
    <x v="0"/>
    <x v="0"/>
    <x v="0"/>
    <s v="MWh"/>
    <n v="18.369"/>
    <n v="1.8369E-2"/>
    <m/>
    <n v="2.2916666666666669E-2"/>
    <n v="2.2500000000000003E-2"/>
    <n v="0"/>
    <n v="0"/>
    <n v="23"/>
    <s v="BASE DE DATOS"/>
    <m/>
  </r>
  <r>
    <s v="24"/>
    <x v="8"/>
    <s v="ELSE"/>
    <s v="33006600"/>
    <s v="33006600"/>
    <x v="5"/>
    <s v="Grupo 1"/>
    <s v="S"/>
    <n v="0.16"/>
    <n v="0.14000000000000001"/>
    <n v="7.4770000000000003"/>
    <n v="28.414000000000001"/>
    <n v="35.892000000000003"/>
    <n v="0"/>
    <n v="278"/>
    <n v="442"/>
    <m/>
    <m/>
    <x v="0"/>
    <s v="ELSE33006600Grupo 1HI"/>
    <s v="Electro Sur Este S. A."/>
    <x v="3"/>
    <x v="3"/>
    <s v="C. H. Huancaray"/>
    <x v="125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35.892000000000003"/>
    <n v="3.5892E-2"/>
    <m/>
    <n v="1.3333333333333334E-2"/>
    <n v="1.1250000000000001E-2"/>
    <n v="0"/>
    <n v="-9.9999999999766942E-4"/>
    <n v="24"/>
    <s v="BASE DE DATOS"/>
    <m/>
  </r>
  <r>
    <s v="24"/>
    <x v="8"/>
    <s v="ELSE"/>
    <s v="33006600"/>
    <s v="33006600"/>
    <x v="5"/>
    <s v="Grupo 2"/>
    <s v="S"/>
    <n v="0.42"/>
    <n v="0.42"/>
    <n v="38.789000000000001"/>
    <n v="147.39599999999999"/>
    <n v="186.185"/>
    <n v="0"/>
    <n v="716.75"/>
    <n v="3.25"/>
    <m/>
    <m/>
    <x v="0"/>
    <s v="ELSE33006600Grupo 2HI"/>
    <s v="Electro Sur Este S. A."/>
    <x v="3"/>
    <x v="3"/>
    <s v="C. H. Huancaray"/>
    <x v="125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186.185"/>
    <n v="0.18618499999999999"/>
    <m/>
    <n v="3.4999999999999996E-2"/>
    <n v="3.4999999999999996E-2"/>
    <n v="0"/>
    <n v="0"/>
    <n v="24"/>
    <s v="BASE DE DATOS"/>
    <m/>
  </r>
  <r>
    <s v="24"/>
    <x v="8"/>
    <s v="ELSE"/>
    <s v="33007600"/>
    <s v="33007600"/>
    <x v="5"/>
    <s v="Grupo 1"/>
    <s v="S"/>
    <n v="0.96599999999999997"/>
    <n v="0.96"/>
    <n v="75.863"/>
    <n v="288.27999999999997"/>
    <n v="364.14400000000001"/>
    <n v="5.25"/>
    <n v="714.75"/>
    <n v="0"/>
    <m/>
    <m/>
    <x v="0"/>
    <s v="ELSE33007600Grupo 1HI"/>
    <s v="Electro Sur Este S. A."/>
    <x v="3"/>
    <x v="3"/>
    <s v="C. H. Chumbao"/>
    <x v="126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364.14400000000001"/>
    <n v="0.36414400000000002"/>
    <m/>
    <n v="8.0500000000000002E-2"/>
    <n v="0.08"/>
    <n v="0"/>
    <n v="-1.0000000000331966E-3"/>
    <n v="24"/>
    <s v="BASE DE DATOS"/>
    <m/>
  </r>
  <r>
    <s v="24"/>
    <x v="8"/>
    <s v="ELSE"/>
    <s v="33007600"/>
    <s v="33007600"/>
    <x v="5"/>
    <s v="Grupo 2"/>
    <s v="S"/>
    <n v="0.96599999999999997"/>
    <n v="0.97"/>
    <n v="75.707999999999998"/>
    <n v="287.69099999999997"/>
    <n v="363.399"/>
    <n v="5.5"/>
    <n v="714.25"/>
    <n v="0.25"/>
    <m/>
    <m/>
    <x v="0"/>
    <s v="ELSE33007600Grupo 2HI"/>
    <s v="Electro Sur Este S. A."/>
    <x v="3"/>
    <x v="3"/>
    <s v="C. H. Chumbao"/>
    <x v="126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363.399"/>
    <n v="0.36339900000000003"/>
    <m/>
    <n v="8.0500000000000002E-2"/>
    <n v="8.0833333333333326E-2"/>
    <n v="0"/>
    <n v="0"/>
    <n v="24"/>
    <s v="BASE DE DATOS"/>
    <m/>
  </r>
  <r>
    <s v="24"/>
    <x v="8"/>
    <s v="ELSE"/>
    <s v="33008600"/>
    <s v="33008600"/>
    <x v="5"/>
    <s v="Grupo 1"/>
    <s v="S"/>
    <n v="0.59199999999999997"/>
    <n v="0.55000000000000004"/>
    <n v="56.139000000000003"/>
    <n v="213.328"/>
    <n v="269.46699999999998"/>
    <n v="5"/>
    <n v="564.75"/>
    <n v="150.25"/>
    <m/>
    <m/>
    <x v="0"/>
    <s v="ELSE33008600Grupo 1HI"/>
    <s v="Electro Sur Este S. A."/>
    <x v="3"/>
    <x v="3"/>
    <s v="C. H. Matará"/>
    <x v="127"/>
    <s v="HI"/>
    <x v="5"/>
    <x v="16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269.46699999999998"/>
    <n v="0.26946700000000001"/>
    <m/>
    <n v="4.9333333333333333E-2"/>
    <n v="4.5833333333333337E-2"/>
    <n v="0"/>
    <n v="0"/>
    <n v="24"/>
    <s v="BASE DE DATOS"/>
    <m/>
  </r>
  <r>
    <s v="24"/>
    <x v="8"/>
    <s v="ELSE"/>
    <s v="33008600"/>
    <s v="33008600"/>
    <x v="5"/>
    <s v="Grupo 2"/>
    <s v="S"/>
    <n v="0.59199999999999997"/>
    <n v="0.55000000000000004"/>
    <n v="44.6"/>
    <n v="169.47900000000001"/>
    <n v="214.07900000000001"/>
    <n v="5.25"/>
    <n v="461.5"/>
    <n v="253.25"/>
    <m/>
    <m/>
    <x v="0"/>
    <s v="ELSE33008600Grupo 2HI"/>
    <s v="Electro Sur Este S. A."/>
    <x v="3"/>
    <x v="3"/>
    <s v="C. H. Matará"/>
    <x v="127"/>
    <s v="HI"/>
    <x v="5"/>
    <x v="17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214.07900000000001"/>
    <n v="0.21407900000000002"/>
    <m/>
    <n v="4.9333333333333333E-2"/>
    <n v="4.5833333333333337E-2"/>
    <n v="0"/>
    <n v="0"/>
    <n v="24"/>
    <s v="BASE DE DATOS"/>
    <m/>
  </r>
  <r>
    <s v="24"/>
    <x v="8"/>
    <s v="ELSE"/>
    <s v="33008600"/>
    <s v="33008600"/>
    <x v="5"/>
    <s v="Grupo 3"/>
    <s v="S"/>
    <n v="0.42"/>
    <n v="0.42"/>
    <n v="58.015000000000001"/>
    <n v="220.45699999999999"/>
    <n v="278.47199999999998"/>
    <n v="5"/>
    <n v="710.25"/>
    <n v="4.75"/>
    <m/>
    <m/>
    <x v="0"/>
    <s v="ELSE33008600Grupo 3HI"/>
    <s v="Electro Sur Este S. A."/>
    <x v="3"/>
    <x v="3"/>
    <s v="C. H. Matará"/>
    <x v="127"/>
    <s v="HI"/>
    <x v="5"/>
    <x v="176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278.47199999999998"/>
    <n v="0.278472"/>
    <m/>
    <n v="3.4999999999999996E-2"/>
    <n v="3.4999999999999996E-2"/>
    <n v="0"/>
    <n v="0"/>
    <n v="24"/>
    <s v="BASE DE DATOS"/>
    <m/>
  </r>
  <r>
    <s v="24"/>
    <x v="8"/>
    <s v="ELSE"/>
    <s v="33009600"/>
    <s v="33009600"/>
    <x v="5"/>
    <s v="Francis I"/>
    <s v="S"/>
    <n v="0.2"/>
    <n v="0.2"/>
    <n v="27.257000000000001"/>
    <n v="103.577"/>
    <n v="130.834"/>
    <n v="1"/>
    <n v="718.75"/>
    <n v="0.25"/>
    <m/>
    <m/>
    <x v="0"/>
    <s v="ELSE33009600Francis IHI"/>
    <s v="Electro Sur Este S. A."/>
    <x v="3"/>
    <x v="3"/>
    <s v="C. H. Vilcabamba"/>
    <x v="128"/>
    <s v="HI"/>
    <x v="5"/>
    <x v="267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30.834"/>
    <n v="0.13083400000000001"/>
    <m/>
    <n v="1.6666666666666666E-2"/>
    <n v="1.6666666666666666E-2"/>
    <n v="0"/>
    <n v="0"/>
    <n v="24"/>
    <s v="BASE DE DATOS"/>
    <m/>
  </r>
  <r>
    <s v="24"/>
    <x v="8"/>
    <s v="ELSE"/>
    <s v="33009600"/>
    <s v="33009600"/>
    <x v="5"/>
    <s v="Francis II"/>
    <s v="S"/>
    <n v="0.2"/>
    <n v="0.2"/>
    <n v="27.018000000000001"/>
    <n v="102.67"/>
    <n v="129.68799999999999"/>
    <n v="0.5"/>
    <n v="719.25"/>
    <n v="0.25"/>
    <m/>
    <m/>
    <x v="0"/>
    <s v="ELSE33009600Francis IIHI"/>
    <s v="Electro Sur Este S. A."/>
    <x v="3"/>
    <x v="3"/>
    <s v="C. H. Vilcabamba"/>
    <x v="128"/>
    <s v="HI"/>
    <x v="5"/>
    <x v="268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29.68799999999999"/>
    <n v="0.129688"/>
    <m/>
    <n v="1.6666666666666666E-2"/>
    <n v="1.6666666666666666E-2"/>
    <n v="0"/>
    <n v="0"/>
    <n v="24"/>
    <s v="BASE DE DATOS"/>
    <m/>
  </r>
  <r>
    <s v="24"/>
    <x v="8"/>
    <s v="ELSE"/>
    <s v="33010600"/>
    <s v="33010600"/>
    <x v="5"/>
    <s v="Pelton"/>
    <s v="S"/>
    <n v="1.6"/>
    <n v="1.5"/>
    <n v="30.222000000000001"/>
    <n v="114.842"/>
    <n v="145.06399999999999"/>
    <n v="65.5"/>
    <n v="351.75"/>
    <n v="302.75"/>
    <m/>
    <m/>
    <x v="0"/>
    <s v="ELSE33010600PeltonHI"/>
    <s v="Electro Sur Este S. A."/>
    <x v="3"/>
    <x v="3"/>
    <s v="C. H. Mancahuara"/>
    <x v="129"/>
    <s v="HI"/>
    <x v="5"/>
    <x v="269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145.06399999999999"/>
    <n v="0.145064"/>
    <m/>
    <n v="0.13333333333333333"/>
    <n v="0.125"/>
    <n v="0"/>
    <n v="0"/>
    <n v="24"/>
    <s v="BASE DE DATOS"/>
    <m/>
  </r>
  <r>
    <s v="24"/>
    <x v="8"/>
    <s v="ELSE"/>
    <s v="33010600"/>
    <s v="33010600"/>
    <x v="5"/>
    <s v="Pelton 2"/>
    <s v="S"/>
    <n v="1.6"/>
    <n v="1.5"/>
    <n v="22.8"/>
    <n v="86.638000000000005"/>
    <n v="109.438"/>
    <n v="11"/>
    <n v="300.75"/>
    <n v="408.25"/>
    <m/>
    <m/>
    <x v="0"/>
    <s v="ELSE33010600Pelton 2HI"/>
    <s v="Electro Sur Este S. A."/>
    <x v="3"/>
    <x v="3"/>
    <s v="C. H. Mancahuara"/>
    <x v="129"/>
    <s v="HI"/>
    <x v="5"/>
    <x v="270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109.438"/>
    <n v="0.10943800000000001"/>
    <m/>
    <n v="0.13333333333333333"/>
    <n v="0.125"/>
    <n v="0"/>
    <n v="0"/>
    <n v="24"/>
    <s v="BASE DE DATOS"/>
    <m/>
  </r>
  <r>
    <s v="24"/>
    <x v="8"/>
    <s v="ELSE"/>
    <s v="00400000"/>
    <s v="00400000"/>
    <x v="5"/>
    <s v="Grupo 1"/>
    <s v="S"/>
    <n v="0.312"/>
    <n v="0.28999999999999998"/>
    <n v="33.475999999999999"/>
    <n v="127.209"/>
    <n v="160.685"/>
    <n v="0"/>
    <n v="714.5"/>
    <n v="5.5"/>
    <m/>
    <m/>
    <x v="0"/>
    <s v="ELSE00400000Grupo 1HI"/>
    <s v="Electro Sur Este S. A."/>
    <x v="3"/>
    <x v="3"/>
    <s v="C. H. Hercca"/>
    <x v="130"/>
    <s v="HI"/>
    <x v="5"/>
    <x v="16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160.685"/>
    <n v="0.16068499999999999"/>
    <m/>
    <n v="2.5999999999999999E-2"/>
    <n v="2.4166666666666666E-2"/>
    <n v="0"/>
    <n v="0"/>
    <n v="24"/>
    <s v="BASE DE DATOS"/>
    <m/>
  </r>
  <r>
    <s v="24"/>
    <x v="8"/>
    <s v="ELSE"/>
    <s v="00400000"/>
    <s v="00400000"/>
    <x v="5"/>
    <s v="Grupo 2"/>
    <s v="S"/>
    <n v="0.312"/>
    <n v="0.28999999999999998"/>
    <n v="33.19"/>
    <n v="126.123"/>
    <n v="159.31399999999999"/>
    <n v="0"/>
    <n v="714.5"/>
    <n v="5.5"/>
    <m/>
    <m/>
    <x v="0"/>
    <s v="ELSE00400000Grupo 2HI"/>
    <s v="Electro Sur Este S. A."/>
    <x v="3"/>
    <x v="3"/>
    <s v="C. H. Hercca"/>
    <x v="130"/>
    <s v="HI"/>
    <x v="5"/>
    <x v="17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159.31399999999999"/>
    <n v="0.15931399999999998"/>
    <m/>
    <n v="2.5999999999999999E-2"/>
    <n v="2.4166666666666666E-2"/>
    <n v="0"/>
    <n v="-1.0000000000047748E-3"/>
    <n v="24"/>
    <s v="BASE DE DATOS"/>
    <m/>
  </r>
  <r>
    <s v="24"/>
    <x v="8"/>
    <s v="ELSE"/>
    <s v="00400000"/>
    <s v="00400000"/>
    <x v="5"/>
    <s v="Grupo 3"/>
    <s v="S"/>
    <n v="0.41599999999999998"/>
    <n v="0.41"/>
    <n v="62.026000000000003"/>
    <n v="235.69800000000001"/>
    <n v="297.72399999999999"/>
    <n v="0"/>
    <n v="720"/>
    <n v="0"/>
    <m/>
    <m/>
    <x v="0"/>
    <s v="ELSE00400000Grupo 3HI"/>
    <s v="Electro Sur Este S. A."/>
    <x v="3"/>
    <x v="3"/>
    <s v="C. H. Hercca"/>
    <x v="130"/>
    <s v="HI"/>
    <x v="5"/>
    <x v="176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97.72399999999999"/>
    <n v="0.29772399999999999"/>
    <m/>
    <n v="3.4666666666666665E-2"/>
    <n v="3.4166666666666665E-2"/>
    <n v="0"/>
    <n v="0"/>
    <n v="24"/>
    <s v="BASE DE DATOS"/>
    <m/>
  </r>
  <r>
    <s v="24"/>
    <x v="8"/>
    <s v="ELSE"/>
    <s v="51013098"/>
    <s v="51013098"/>
    <x v="5"/>
    <s v="Grupo 1"/>
    <s v="S"/>
    <n v="0.5"/>
    <n v="0.5"/>
    <n v="5.0819999999999999"/>
    <n v="19.311"/>
    <n v="24.393000000000001"/>
    <n v="0"/>
    <n v="57.75"/>
    <n v="662.25"/>
    <m/>
    <m/>
    <x v="0"/>
    <s v="ELSE51013098Grupo 1HI"/>
    <s v="Electro Sur Este S. A."/>
    <x v="3"/>
    <x v="3"/>
    <s v="C. H. Chuyapi"/>
    <x v="131"/>
    <s v="HI"/>
    <x v="5"/>
    <x v="16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24.393000000000001"/>
    <n v="2.4393000000000001E-2"/>
    <m/>
    <n v="4.1666666666666664E-2"/>
    <n v="4.1666666666666664E-2"/>
    <n v="0"/>
    <n v="0"/>
    <n v="24"/>
    <s v="BASE DE DATOS"/>
    <m/>
  </r>
  <r>
    <s v="24"/>
    <x v="8"/>
    <s v="ELSE"/>
    <s v="51013098"/>
    <s v="51013098"/>
    <x v="5"/>
    <s v="Grupo 2"/>
    <s v="S"/>
    <n v="0.5"/>
    <n v="0.5"/>
    <n v="40.938000000000002"/>
    <n v="155.566"/>
    <n v="196.50399999999999"/>
    <n v="0"/>
    <n v="656.5"/>
    <n v="63.5"/>
    <m/>
    <m/>
    <x v="0"/>
    <s v="ELSE51013098Grupo 2HI"/>
    <s v="Electro Sur Este S. A."/>
    <x v="3"/>
    <x v="3"/>
    <s v="C. H. Chuyapi"/>
    <x v="131"/>
    <s v="HI"/>
    <x v="5"/>
    <x v="17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196.50399999999999"/>
    <n v="0.19650399999999998"/>
    <m/>
    <n v="4.1666666666666664E-2"/>
    <n v="4.1666666666666664E-2"/>
    <n v="0"/>
    <n v="2.8421709430404007E-14"/>
    <n v="24"/>
    <s v="BASE DE DATOS"/>
    <m/>
  </r>
  <r>
    <s v="24"/>
    <x v="8"/>
    <s v="ELSE"/>
    <s v="51013098"/>
    <s v="51013098"/>
    <x v="5"/>
    <s v="Grupo 3"/>
    <s v="S"/>
    <n v="0.5"/>
    <n v="0.4"/>
    <n v="31.31"/>
    <n v="118.977"/>
    <n v="150.28700000000001"/>
    <n v="0"/>
    <n v="609.25"/>
    <n v="110.75"/>
    <m/>
    <m/>
    <x v="0"/>
    <s v="ELSE51013098Grupo 3HI"/>
    <s v="Electro Sur Este S. A."/>
    <x v="3"/>
    <x v="3"/>
    <s v="C. H. Chuyapi"/>
    <x v="131"/>
    <s v="HI"/>
    <x v="5"/>
    <x v="176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150.28700000000001"/>
    <n v="0.150287"/>
    <m/>
    <n v="4.1666666666666664E-2"/>
    <n v="3.3333333333333333E-2"/>
    <n v="0"/>
    <n v="0"/>
    <n v="24"/>
    <s v="BASE DE DATOS"/>
    <m/>
  </r>
  <r>
    <s v="24"/>
    <x v="8"/>
    <s v="UCAYAL"/>
    <s v="33031200"/>
    <s v="33031200"/>
    <x v="5"/>
    <s v="Grupo 1"/>
    <s v="S"/>
    <n v="0.24"/>
    <n v="0.23"/>
    <n v="0"/>
    <n v="0"/>
    <n v="0"/>
    <n v="0"/>
    <n v="0"/>
    <n v="0"/>
    <m/>
    <m/>
    <x v="0"/>
    <s v="UCAYAL33031200Grupo 1HI"/>
    <s v="Electro Ucayali S.A."/>
    <x v="4"/>
    <x v="4"/>
    <s v="C.H. CANUJA"/>
    <x v="132"/>
    <s v="HI"/>
    <x v="5"/>
    <x v="16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0"/>
    <n v="0"/>
    <m/>
    <n v="0.02"/>
    <n v="1.9166666666666669E-2"/>
    <n v="0"/>
    <n v="0"/>
    <n v="25"/>
    <s v="BASE DE DATOS"/>
    <m/>
  </r>
  <r>
    <s v="24"/>
    <x v="8"/>
    <s v="UCAYAL"/>
    <s v="33031200"/>
    <s v="33031200"/>
    <x v="5"/>
    <s v="Grupo 2"/>
    <s v="S"/>
    <n v="0.13"/>
    <n v="0.12"/>
    <n v="0"/>
    <n v="0"/>
    <n v="0"/>
    <n v="0"/>
    <n v="0"/>
    <n v="0"/>
    <m/>
    <m/>
    <x v="0"/>
    <s v="UCAYAL33031200Grupo 2HI"/>
    <s v="Electro Ucayali S.A."/>
    <x v="4"/>
    <x v="4"/>
    <s v="C.H. CANUJA"/>
    <x v="132"/>
    <s v="HI"/>
    <x v="5"/>
    <x v="17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0"/>
    <n v="0"/>
    <m/>
    <n v="1.0833333333333334E-2"/>
    <n v="0.01"/>
    <n v="0"/>
    <n v="0"/>
    <n v="25"/>
    <s v="BASE DE DATOS"/>
    <m/>
  </r>
  <r>
    <s v="24"/>
    <x v="8"/>
    <s v="UCAYAL"/>
    <s v="33031200"/>
    <s v="33031200"/>
    <x v="5"/>
    <s v="Grupo 3"/>
    <s v="S"/>
    <n v="0.5"/>
    <n v="0.48"/>
    <n v="61.555"/>
    <n v="228.20500000000001"/>
    <n v="289.76"/>
    <n v="0"/>
    <n v="715"/>
    <n v="0"/>
    <m/>
    <m/>
    <x v="0"/>
    <s v="UCAYAL33031200Grupo 3HI"/>
    <s v="Electro Ucayali S.A."/>
    <x v="4"/>
    <x v="4"/>
    <s v="C.H. CANUJA"/>
    <x v="132"/>
    <s v="HI"/>
    <x v="5"/>
    <x v="176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289.76"/>
    <n v="0.28976000000000002"/>
    <m/>
    <n v="4.1666666666666664E-2"/>
    <n v="0.04"/>
    <n v="0"/>
    <n v="0"/>
    <n v="25"/>
    <s v="BASE DE DATOS"/>
    <m/>
  </r>
  <r>
    <s v="24"/>
    <x v="8"/>
    <s v="UCAYAL"/>
    <s v="51027119"/>
    <s v="51027119"/>
    <x v="5"/>
    <s v="690 PANELES FOTOVOL"/>
    <s v="S"/>
    <n v="0.01"/>
    <n v="0.01"/>
    <n v="2.06"/>
    <n v="4.109"/>
    <n v="6.1689999999999996"/>
    <n v="0"/>
    <n v="720"/>
    <n v="0"/>
    <m/>
    <m/>
    <x v="0"/>
    <s v="UCAYAL51027119690 PANELES FOTOVOLHI"/>
    <s v="Electro Ucayali S.A."/>
    <x v="4"/>
    <x v="4"/>
    <s v="C. S. PURUS"/>
    <x v="133"/>
    <s v="FV"/>
    <x v="6"/>
    <x v="271"/>
    <x v="3"/>
    <s v="Instalado"/>
    <s v="Operativo"/>
    <s v="Distribuidora"/>
    <x v="0"/>
    <x v="1"/>
    <x v="1"/>
    <x v="0"/>
    <s v="Estatal"/>
    <s v="UCAYALI"/>
    <s v="UCAYALI"/>
    <s v="PURUS"/>
    <s v="PURUS"/>
    <n v="0"/>
    <x v="9"/>
    <n v="0"/>
    <x v="0"/>
    <x v="0"/>
    <x v="0"/>
    <s v="MWh"/>
    <n v="6.1689999999999996"/>
    <n v="6.169E-3"/>
    <m/>
    <n v="8.3333333333333339E-4"/>
    <n v="8.3333333333333339E-4"/>
    <n v="0"/>
    <n v="8.8817841970012523E-16"/>
    <n v="25"/>
    <s v="BASE DE DATOS"/>
    <m/>
  </r>
  <r>
    <s v="24"/>
    <x v="8"/>
    <s v="ELC"/>
    <s v="31007793"/>
    <s v="31007793"/>
    <x v="5"/>
    <s v="G-1"/>
    <s v="S"/>
    <n v="0.63"/>
    <n v="0.56100000000000005"/>
    <n v="32.046999999999997"/>
    <n v="113.938"/>
    <n v="145.98500000000001"/>
    <n v="0"/>
    <n v="646.41999999999996"/>
    <n v="0"/>
    <m/>
    <m/>
    <x v="0"/>
    <s v="ELC31007793G-1HI"/>
    <s v="Electro Centro S. A."/>
    <x v="5"/>
    <x v="5"/>
    <s v="C. H. Pichanaki"/>
    <x v="134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145.98500000000001"/>
    <n v="0.145985"/>
    <m/>
    <n v="5.2499999999999998E-2"/>
    <n v="4.6750000000000007E-2"/>
    <n v="0"/>
    <n v="0"/>
    <n v="27"/>
    <s v="BASE DE DATOS"/>
    <m/>
  </r>
  <r>
    <s v="24"/>
    <x v="8"/>
    <s v="ELC"/>
    <s v="31007793"/>
    <s v="31007793"/>
    <x v="5"/>
    <s v="G-2"/>
    <s v="S"/>
    <n v="0.63"/>
    <n v="0.56100000000000005"/>
    <n v="40.247"/>
    <n v="150.68199999999999"/>
    <n v="190.929"/>
    <n v="0"/>
    <n v="630.88"/>
    <n v="0"/>
    <m/>
    <m/>
    <x v="0"/>
    <s v="ELC31007793G-2HI"/>
    <s v="Electro Centro S. A."/>
    <x v="5"/>
    <x v="5"/>
    <s v="C. H. Pichanaki"/>
    <x v="134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190.929"/>
    <n v="0.19092900000000002"/>
    <m/>
    <n v="5.2499999999999998E-2"/>
    <n v="4.6750000000000007E-2"/>
    <n v="0"/>
    <n v="-2.8421709430404007E-14"/>
    <n v="27"/>
    <s v="BASE DE DATOS"/>
    <m/>
  </r>
  <r>
    <s v="24"/>
    <x v="8"/>
    <s v="ELC"/>
    <s v="31007893"/>
    <s v="31007893"/>
    <x v="5"/>
    <s v="G-1"/>
    <s v="S"/>
    <n v="0.52"/>
    <n v="0.46"/>
    <n v="28.95"/>
    <n v="98.39"/>
    <n v="127.34"/>
    <n v="0"/>
    <n v="309.5"/>
    <n v="0"/>
    <m/>
    <m/>
    <x v="0"/>
    <s v="ELC31007893G-1HI"/>
    <s v="Electro Centro S. A."/>
    <x v="5"/>
    <x v="5"/>
    <s v="C. H. Quicapata"/>
    <x v="135"/>
    <s v="HI"/>
    <x v="5"/>
    <x v="28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127.34"/>
    <n v="0.12734000000000001"/>
    <m/>
    <n v="4.3333333333333335E-2"/>
    <n v="3.8333333333333337E-2"/>
    <n v="0"/>
    <n v="0"/>
    <n v="27"/>
    <s v="BASE DE DATOS"/>
    <m/>
  </r>
  <r>
    <s v="24"/>
    <x v="8"/>
    <s v="ELC"/>
    <s v="31007893"/>
    <s v="31007893"/>
    <x v="5"/>
    <s v="G-2"/>
    <s v="S"/>
    <n v="0.52"/>
    <n v="0.46"/>
    <n v="35.418999999999997"/>
    <n v="142.18100000000001"/>
    <n v="177.6"/>
    <n v="0"/>
    <n v="437.38"/>
    <n v="0"/>
    <m/>
    <m/>
    <x v="0"/>
    <s v="ELC31007893G-2HI"/>
    <s v="Electro Centro S. A."/>
    <x v="5"/>
    <x v="5"/>
    <s v="C. H. Quicapata"/>
    <x v="135"/>
    <s v="HI"/>
    <x v="5"/>
    <x v="29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177.6"/>
    <n v="0.17760000000000001"/>
    <m/>
    <n v="4.3333333333333335E-2"/>
    <n v="3.8333333333333337E-2"/>
    <n v="0"/>
    <n v="2.8421709430404007E-14"/>
    <n v="27"/>
    <s v="BASE DE DATOS"/>
    <m/>
  </r>
  <r>
    <s v="24"/>
    <x v="8"/>
    <s v="ELC"/>
    <s v="31007993"/>
    <s v="31007993"/>
    <x v="5"/>
    <s v="G-1"/>
    <s v="S"/>
    <n v="0.25"/>
    <n v="0.25"/>
    <n v="14.715"/>
    <n v="54.768999999999998"/>
    <n v="69.483999999999995"/>
    <n v="0"/>
    <n v="718.55"/>
    <n v="0"/>
    <m/>
    <m/>
    <x v="0"/>
    <s v="ELC31007993G-1HI"/>
    <s v="Electro Centro S. A."/>
    <x v="5"/>
    <x v="5"/>
    <s v="C. H. Chamisería"/>
    <x v="136"/>
    <s v="HI"/>
    <x v="5"/>
    <x v="28"/>
    <x v="2"/>
    <s v="Instalado"/>
    <s v="Operativo"/>
    <s v="Distribuidora"/>
    <x v="0"/>
    <x v="0"/>
    <x v="1"/>
    <x v="0"/>
    <s v="Estatal"/>
    <s v="JUNIN"/>
    <s v="JUNIN"/>
    <s v="HUANCAYO "/>
    <s v="EL TAMBO"/>
    <n v="0"/>
    <x v="8"/>
    <n v="0"/>
    <x v="0"/>
    <x v="0"/>
    <x v="0"/>
    <s v="MWh"/>
    <n v="69.483999999999995"/>
    <n v="6.948399999999999E-2"/>
    <m/>
    <n v="2.0833333333333332E-2"/>
    <n v="2.0833333333333332E-2"/>
    <n v="0"/>
    <n v="0"/>
    <n v="27"/>
    <s v="BASE DE DATOS"/>
    <m/>
  </r>
  <r>
    <s v="24"/>
    <x v="8"/>
    <s v="ELC"/>
    <s v="31008493"/>
    <s v="31008493"/>
    <x v="5"/>
    <s v="G-1"/>
    <s v="S"/>
    <n v="1.92"/>
    <n v="1.675"/>
    <n v="162.72999999999999"/>
    <n v="623.86800000000005"/>
    <n v="786.59799999999996"/>
    <n v="0"/>
    <n v="719.43"/>
    <n v="0"/>
    <m/>
    <m/>
    <x v="0"/>
    <s v="ELC31008493G-1HI"/>
    <s v="Electro Centro S. A."/>
    <x v="5"/>
    <x v="5"/>
    <s v="C. H. Sicaya Huarisca"/>
    <x v="137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786.59799999999996"/>
    <n v="0.78659799999999991"/>
    <m/>
    <n v="0.16"/>
    <n v="0.13958333333333334"/>
    <n v="0"/>
    <n v="1.1368683772161603E-13"/>
    <n v="27"/>
    <s v="BASE DE DATOS"/>
    <m/>
  </r>
  <r>
    <s v="24"/>
    <x v="8"/>
    <s v="ELC"/>
    <s v="31008493"/>
    <s v="31008493"/>
    <x v="5"/>
    <s v="G-2"/>
    <s v="S"/>
    <n v="1.92"/>
    <n v="1.675"/>
    <n v="0"/>
    <n v="0"/>
    <n v="0"/>
    <n v="0"/>
    <n v="0"/>
    <n v="0"/>
    <m/>
    <m/>
    <x v="0"/>
    <s v="ELC31008493G-2HI"/>
    <s v="Electro Centro S. A."/>
    <x v="5"/>
    <x v="5"/>
    <s v="C. H. Sicaya Huarisca"/>
    <x v="137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0"/>
    <n v="0"/>
    <m/>
    <n v="0.16"/>
    <n v="0.13958333333333334"/>
    <n v="0"/>
    <n v="0"/>
    <n v="27"/>
    <s v="BASE DE DATOS"/>
    <m/>
  </r>
  <r>
    <s v="24"/>
    <x v="8"/>
    <s v="ELC"/>
    <s v="31008893"/>
    <s v="31008893"/>
    <x v="5"/>
    <s v="G-1"/>
    <s v="S"/>
    <n v="1.46"/>
    <n v="1.34"/>
    <n v="0"/>
    <n v="0"/>
    <n v="0"/>
    <n v="0"/>
    <n v="0"/>
    <n v="0"/>
    <m/>
    <m/>
    <x v="0"/>
    <s v="ELC31008893G-1HI"/>
    <s v="Electro Centro S. A."/>
    <x v="5"/>
    <x v="5"/>
    <s v="C. H. Ingenio"/>
    <x v="138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INGENIO"/>
    <n v="0"/>
    <x v="8"/>
    <n v="0"/>
    <x v="0"/>
    <x v="0"/>
    <x v="0"/>
    <s v="MWh"/>
    <n v="0"/>
    <n v="0"/>
    <m/>
    <n v="0.12166666666666666"/>
    <n v="0.11166666666666668"/>
    <n v="0"/>
    <n v="0"/>
    <n v="27"/>
    <s v="BASE DE DATOS"/>
    <m/>
  </r>
  <r>
    <s v="24"/>
    <x v="8"/>
    <s v="ELC"/>
    <s v="31009293"/>
    <s v="31009293"/>
    <x v="5"/>
    <s v="G-1"/>
    <s v="S"/>
    <n v="0.32"/>
    <n v="0.32"/>
    <n v="20.85"/>
    <n v="77.438000000000002"/>
    <n v="98.287999999999997"/>
    <n v="0"/>
    <n v="393"/>
    <n v="0"/>
    <m/>
    <m/>
    <x v="0"/>
    <s v="ELC31009293G-1HI"/>
    <s v="Electro Centro S. A."/>
    <x v="5"/>
    <x v="5"/>
    <s v="C. H. Chanchamayo"/>
    <x v="139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98.287999999999997"/>
    <n v="9.8288E-2"/>
    <m/>
    <n v="2.6666666666666668E-2"/>
    <n v="2.6666666666666668E-2"/>
    <n v="0"/>
    <n v="1.4210854715202004E-14"/>
    <n v="27"/>
    <s v="BASE DE DATOS"/>
    <m/>
  </r>
  <r>
    <s v="24"/>
    <x v="8"/>
    <s v="ELC"/>
    <s v="31009293"/>
    <s v="31009293"/>
    <x v="5"/>
    <s v="G-2"/>
    <s v="N"/>
    <n v="0.28000000000000003"/>
    <n v="0"/>
    <n v="0"/>
    <n v="0"/>
    <n v="0"/>
    <n v="0"/>
    <n v="0"/>
    <n v="0"/>
    <m/>
    <m/>
    <x v="0"/>
    <s v="ELC31009293G-2HI"/>
    <s v="Electro Centro S. A."/>
    <x v="5"/>
    <x v="5"/>
    <s v="C. H. Chanchamayo"/>
    <x v="139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0"/>
    <n v="0"/>
    <m/>
    <n v="2.5454545454545455E-2"/>
    <n v="0"/>
    <n v="0"/>
    <n v="0"/>
    <n v="27"/>
    <s v="BASE DE DATOS"/>
    <m/>
  </r>
  <r>
    <s v="24"/>
    <x v="8"/>
    <s v="ELC"/>
    <s v="31009693"/>
    <s v="31009693"/>
    <x v="5"/>
    <s v="G-1"/>
    <s v="S"/>
    <n v="0.35"/>
    <n v="0.27500000000000002"/>
    <n v="0"/>
    <n v="0"/>
    <n v="0"/>
    <n v="0"/>
    <n v="0"/>
    <n v="0"/>
    <m/>
    <m/>
    <x v="0"/>
    <s v="ELC31009693G-1HI"/>
    <s v="Electro Centro S. A."/>
    <x v="5"/>
    <x v="5"/>
    <s v="C. H. Concepcion"/>
    <x v="140"/>
    <s v="HI"/>
    <x v="5"/>
    <x v="28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0"/>
    <n v="0"/>
    <m/>
    <n v="2.9166666666666664E-2"/>
    <n v="2.2916666666666669E-2"/>
    <n v="0"/>
    <n v="0"/>
    <n v="27"/>
    <s v="BASE DE DATOS"/>
    <m/>
  </r>
  <r>
    <s v="24"/>
    <x v="8"/>
    <s v="ELC"/>
    <s v="31009693"/>
    <s v="31009693"/>
    <x v="5"/>
    <s v="G-2"/>
    <s v="S"/>
    <n v="0.35"/>
    <n v="0.27500000000000002"/>
    <n v="0"/>
    <n v="0"/>
    <n v="0"/>
    <n v="0"/>
    <n v="0"/>
    <n v="0"/>
    <m/>
    <m/>
    <x v="0"/>
    <s v="ELC31009693G-2HI"/>
    <s v="Electro Centro S. A."/>
    <x v="5"/>
    <x v="5"/>
    <s v="C. H. Concepcion"/>
    <x v="140"/>
    <s v="HI"/>
    <x v="5"/>
    <x v="29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0"/>
    <n v="0"/>
    <m/>
    <n v="2.9166666666666664E-2"/>
    <n v="2.2916666666666669E-2"/>
    <n v="0"/>
    <n v="0"/>
    <n v="27"/>
    <s v="BASE DE DATOS"/>
    <m/>
  </r>
  <r>
    <s v="24"/>
    <x v="8"/>
    <s v="ELC"/>
    <s v="31036294"/>
    <s v="31036294"/>
    <x v="5"/>
    <s v="G-1"/>
    <s v="S"/>
    <n v="0.45"/>
    <n v="0.45"/>
    <n v="63.941000000000003"/>
    <n v="241.672"/>
    <n v="305.613"/>
    <n v="0"/>
    <n v="717.72"/>
    <n v="0"/>
    <m/>
    <m/>
    <x v="0"/>
    <s v="ELC31036294G-1HI"/>
    <s v="Electro Centro S. A."/>
    <x v="5"/>
    <x v="5"/>
    <s v="C. H. Machu"/>
    <x v="141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305.613"/>
    <n v="0.30561300000000002"/>
    <m/>
    <n v="3.7499999999999999E-2"/>
    <n v="3.7499999999999999E-2"/>
    <n v="0"/>
    <n v="0"/>
    <n v="27"/>
    <s v="BASE DE DATOS"/>
    <m/>
  </r>
  <r>
    <s v="24"/>
    <x v="8"/>
    <s v="ELC"/>
    <s v="31036294"/>
    <s v="31036294"/>
    <x v="5"/>
    <s v="G-2"/>
    <s v="S"/>
    <n v="0.45"/>
    <n v="0.45"/>
    <n v="39.01"/>
    <n v="153.029"/>
    <n v="192.03899999999999"/>
    <n v="0"/>
    <n v="559.58000000000004"/>
    <n v="0"/>
    <m/>
    <m/>
    <x v="0"/>
    <s v="ELC31036294G-2HI"/>
    <s v="Electro Centro S. A."/>
    <x v="5"/>
    <x v="5"/>
    <s v="C. H. Machu"/>
    <x v="141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192.03899999999999"/>
    <n v="0.19203899999999999"/>
    <m/>
    <n v="3.7499999999999999E-2"/>
    <n v="3.7499999999999999E-2"/>
    <n v="0"/>
    <n v="0"/>
    <n v="27"/>
    <s v="BASE DE DATOS"/>
    <m/>
  </r>
  <r>
    <s v="24"/>
    <x v="8"/>
    <s v="ELC"/>
    <s v="31036394"/>
    <s v="31036394"/>
    <x v="5"/>
    <s v="G-1"/>
    <s v="N"/>
    <n v="0.43"/>
    <n v="0"/>
    <n v="0"/>
    <n v="0"/>
    <n v="0"/>
    <n v="0"/>
    <n v="0"/>
    <n v="0"/>
    <m/>
    <m/>
    <x v="1"/>
    <s v="ELC31036394G-1HI"/>
    <s v="Electro Centro S. A."/>
    <x v="5"/>
    <x v="5"/>
    <s v="C. H. Pozuzo"/>
    <x v="142"/>
    <s v="HI"/>
    <x v="5"/>
    <x v="28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8"/>
    <s v="ELC"/>
    <s v="31036394"/>
    <s v="31036394"/>
    <x v="5"/>
    <s v="G-2"/>
    <s v="N"/>
    <n v="0.43"/>
    <n v="0"/>
    <n v="0"/>
    <n v="0"/>
    <n v="0"/>
    <n v="0"/>
    <n v="0"/>
    <n v="0"/>
    <m/>
    <m/>
    <x v="1"/>
    <s v="ELC31036394G-2HI"/>
    <s v="Electro Centro S. A."/>
    <x v="5"/>
    <x v="5"/>
    <s v="C. H. Pozuzo"/>
    <x v="142"/>
    <s v="HI"/>
    <x v="5"/>
    <x v="29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8"/>
    <s v="ELC"/>
    <s v="41109600"/>
    <s v="41109600"/>
    <x v="5"/>
    <s v="G-1"/>
    <s v="S"/>
    <n v="0.06"/>
    <n v="3.5000000000000003E-2"/>
    <n v="0"/>
    <n v="0"/>
    <n v="0"/>
    <n v="0"/>
    <n v="0"/>
    <n v="0"/>
    <m/>
    <m/>
    <x v="1"/>
    <s v="ELC41109600G-1HI"/>
    <s v="Electro Centro S. A."/>
    <x v="5"/>
    <x v="5"/>
    <s v="C. H. Acombabilla"/>
    <x v="143"/>
    <s v="HI"/>
    <x v="5"/>
    <x v="28"/>
    <x v="2"/>
    <s v="Instalado"/>
    <s v="Operativo"/>
    <s v="Distribuidora"/>
    <x v="0"/>
    <x v="1"/>
    <x v="1"/>
    <x v="0"/>
    <s v="Estatal"/>
    <s v="HUANCAVELICA"/>
    <s v="HUANCAVELICA"/>
    <s v="TAYACAJA"/>
    <s v="ACOBAMBILLA"/>
    <n v="0"/>
    <x v="8"/>
    <n v="0"/>
    <x v="0"/>
    <x v="0"/>
    <x v="0"/>
    <s v="MWh"/>
    <n v="0"/>
    <n v="0"/>
    <m/>
    <n v="5.0000000000000001E-3"/>
    <n v="2.9166666666666668E-3"/>
    <n v="0"/>
    <n v="0"/>
    <n v="27"/>
    <s v="BASE DE DATOS"/>
    <m/>
  </r>
  <r>
    <s v="24"/>
    <x v="8"/>
    <s v="ELC"/>
    <s v="41114801"/>
    <s v="41114801"/>
    <x v="5"/>
    <s v="G-1"/>
    <s v="S"/>
    <n v="0.09"/>
    <n v="5.7000000000000002E-2"/>
    <n v="11.667"/>
    <n v="44.883000000000003"/>
    <n v="56.55"/>
    <n v="0"/>
    <n v="713.78"/>
    <n v="0"/>
    <m/>
    <m/>
    <x v="0"/>
    <s v="ELC41114801G-1HI"/>
    <s v="Electro Centro S. A."/>
    <x v="5"/>
    <x v="5"/>
    <s v="C. H. San Balvín"/>
    <x v="144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6.55"/>
    <n v="5.6549999999999996E-2"/>
    <m/>
    <n v="7.4999999999999997E-3"/>
    <n v="4.7499999999999999E-3"/>
    <n v="0"/>
    <n v="7.1054273576010019E-15"/>
    <n v="27"/>
    <s v="BASE DE DATOS"/>
    <m/>
  </r>
  <r>
    <s v="24"/>
    <x v="8"/>
    <s v="ELC"/>
    <s v="41114801"/>
    <s v="41114801"/>
    <x v="5"/>
    <s v="G-2"/>
    <s v="S"/>
    <n v="0.09"/>
    <n v="5.7000000000000002E-2"/>
    <n v="11.66"/>
    <n v="44.75"/>
    <n v="56.41"/>
    <n v="0"/>
    <n v="711.42"/>
    <n v="0"/>
    <m/>
    <m/>
    <x v="0"/>
    <s v="ELC41114801G-2HI"/>
    <s v="Electro Centro S. A."/>
    <x v="5"/>
    <x v="5"/>
    <s v="C. H. San Balvín"/>
    <x v="144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6.41"/>
    <n v="5.6409999999999995E-2"/>
    <m/>
    <n v="7.4999999999999997E-3"/>
    <n v="4.7499999999999999E-3"/>
    <n v="0"/>
    <n v="0"/>
    <n v="27"/>
    <s v="BASE DE DATOS"/>
    <m/>
  </r>
  <r>
    <s v="24"/>
    <x v="8"/>
    <s v="ELC"/>
    <s v="41114801"/>
    <s v="41114801"/>
    <x v="5"/>
    <s v="G-3"/>
    <s v="S"/>
    <n v="0.1"/>
    <n v="9.8000000000000004E-2"/>
    <n v="0"/>
    <n v="0"/>
    <n v="0"/>
    <n v="0"/>
    <n v="0"/>
    <n v="0"/>
    <m/>
    <m/>
    <x v="0"/>
    <s v="ELC41114801G-3HI"/>
    <s v="Electro Centro S. A."/>
    <x v="5"/>
    <x v="5"/>
    <s v="C. H. San Balvín"/>
    <x v="144"/>
    <s v="HI"/>
    <x v="5"/>
    <x v="30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0"/>
    <n v="0"/>
    <m/>
    <n v="8.3333333333333332E-3"/>
    <n v="8.1666666666666676E-3"/>
    <n v="0"/>
    <n v="0"/>
    <n v="27"/>
    <s v="BASE DE DATOS"/>
    <m/>
  </r>
  <r>
    <s v="24"/>
    <x v="8"/>
    <s v="ELC"/>
    <s v="51000996"/>
    <s v="51000996"/>
    <x v="5"/>
    <s v="G-1"/>
    <s v="S"/>
    <n v="0.85"/>
    <n v="0.79"/>
    <n v="31.545000000000002"/>
    <n v="114.414"/>
    <n v="145.959"/>
    <n v="0"/>
    <n v="561.65"/>
    <n v="0"/>
    <m/>
    <m/>
    <x v="0"/>
    <s v="ELC51000996G-1HI"/>
    <s v="Electro Centro S. A."/>
    <x v="5"/>
    <x v="5"/>
    <s v="C. H. Llusita"/>
    <x v="145"/>
    <s v="HI"/>
    <x v="5"/>
    <x v="28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145.959"/>
    <n v="0.14595900000000001"/>
    <m/>
    <n v="7.0833333333333331E-2"/>
    <n v="6.5833333333333341E-2"/>
    <n v="0"/>
    <n v="0"/>
    <n v="27"/>
    <s v="BASE DE DATOS"/>
    <m/>
  </r>
  <r>
    <s v="24"/>
    <x v="8"/>
    <s v="ELC"/>
    <s v="51000996"/>
    <s v="51000996"/>
    <x v="5"/>
    <s v="G-2"/>
    <s v="S"/>
    <n v="0.85"/>
    <n v="0.79"/>
    <n v="26.98"/>
    <n v="109.895"/>
    <n v="136.875"/>
    <n v="0"/>
    <n v="350.95"/>
    <n v="0"/>
    <m/>
    <m/>
    <x v="0"/>
    <s v="ELC51000996G-2HI"/>
    <s v="Electro Centro S. A."/>
    <x v="5"/>
    <x v="5"/>
    <s v="C. H. Llusita"/>
    <x v="145"/>
    <s v="HI"/>
    <x v="5"/>
    <x v="29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136.875"/>
    <n v="0.136875"/>
    <m/>
    <n v="7.0833333333333331E-2"/>
    <n v="6.5833333333333341E-2"/>
    <n v="0"/>
    <n v="0"/>
    <n v="27"/>
    <s v="BASE DE DATOS"/>
    <m/>
  </r>
  <r>
    <s v="24"/>
    <x v="8"/>
    <s v="ELC"/>
    <s v="51010097"/>
    <s v="51010097"/>
    <x v="5"/>
    <s v="G-1"/>
    <s v="S"/>
    <n v="1.6"/>
    <n v="1.6"/>
    <n v="212.70400000000001"/>
    <n v="784.08299999999997"/>
    <n v="996.78700000000003"/>
    <n v="0"/>
    <n v="717.83"/>
    <n v="0"/>
    <m/>
    <m/>
    <x v="0"/>
    <s v="ELC51010097G-1HI"/>
    <s v="Electro Centro S. A."/>
    <x v="5"/>
    <x v="5"/>
    <s v="C. H. Chalhuamayo"/>
    <x v="146"/>
    <s v="HI"/>
    <x v="5"/>
    <x v="28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996.78700000000003"/>
    <n v="0.99678700000000009"/>
    <m/>
    <n v="0.13333333333333333"/>
    <n v="0.13333333333333333"/>
    <n v="0"/>
    <n v="0"/>
    <n v="27"/>
    <s v="BASE DE DATOS"/>
    <m/>
  </r>
  <r>
    <s v="24"/>
    <x v="8"/>
    <s v="ELC"/>
    <s v="51010097"/>
    <s v="51010097"/>
    <x v="5"/>
    <s v="G-2"/>
    <s v="S"/>
    <n v="1.6"/>
    <n v="1.6"/>
    <n v="213.149"/>
    <n v="798.33199999999999"/>
    <n v="1011.481"/>
    <n v="0"/>
    <n v="717.48"/>
    <n v="0"/>
    <m/>
    <m/>
    <x v="0"/>
    <s v="ELC51010097G-2HI"/>
    <s v="Electro Centro S. A."/>
    <x v="5"/>
    <x v="5"/>
    <s v="C. H. Chalhuamayo"/>
    <x v="146"/>
    <s v="HI"/>
    <x v="5"/>
    <x v="29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011.481"/>
    <n v="1.0114810000000001"/>
    <m/>
    <n v="0.13333333333333333"/>
    <n v="0.13333333333333333"/>
    <n v="0"/>
    <n v="0"/>
    <n v="27"/>
    <s v="BASE DE DATOS"/>
    <m/>
  </r>
  <r>
    <s v="24"/>
    <x v="8"/>
    <s v="ELC"/>
    <s v="51010097"/>
    <s v="51010097"/>
    <x v="5"/>
    <s v="G-3"/>
    <s v="S"/>
    <n v="2"/>
    <n v="2"/>
    <n v="214.54400000000001"/>
    <n v="804.21799999999996"/>
    <n v="1018.7619999999999"/>
    <n v="0"/>
    <n v="701.2"/>
    <n v="0"/>
    <m/>
    <m/>
    <x v="0"/>
    <s v="ELC51010097G-3HI"/>
    <s v="Electro Centro S. A."/>
    <x v="5"/>
    <x v="5"/>
    <s v="C. H. Chalhuamayo"/>
    <x v="146"/>
    <s v="HI"/>
    <x v="5"/>
    <x v="30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018.7619999999999"/>
    <n v="1.0187619999999999"/>
    <m/>
    <n v="0.16666666666666666"/>
    <n v="0.16666666666666666"/>
    <n v="0"/>
    <n v="0"/>
    <n v="27"/>
    <s v="BASE DE DATOS"/>
    <m/>
  </r>
  <r>
    <s v="24"/>
    <x v="8"/>
    <s v="ELC"/>
    <s v="51010097"/>
    <s v="51010097"/>
    <x v="5"/>
    <s v="G-4"/>
    <s v="S"/>
    <n v="2"/>
    <n v="2"/>
    <n v="90.637"/>
    <n v="336.13299999999998"/>
    <n v="426.77"/>
    <n v="0"/>
    <n v="704.32"/>
    <n v="0"/>
    <m/>
    <m/>
    <x v="0"/>
    <s v="ELC51010097G-4HI"/>
    <s v="Electro Centro S. A."/>
    <x v="5"/>
    <x v="5"/>
    <s v="C. H. Chalhuamayo"/>
    <x v="146"/>
    <s v="HI"/>
    <x v="5"/>
    <x v="31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426.77"/>
    <n v="0.42676999999999998"/>
    <m/>
    <n v="0.16666666666666666"/>
    <n v="0.16666666666666666"/>
    <n v="0"/>
    <n v="0"/>
    <n v="27"/>
    <s v="BASE DE DATOS"/>
    <m/>
  </r>
  <r>
    <s v="24"/>
    <x v="8"/>
    <s v="ELC"/>
    <s v="51010797"/>
    <s v="51010797"/>
    <x v="5"/>
    <s v="G-1"/>
    <s v="S"/>
    <n v="0.76800000000000002"/>
    <n v="0.59499999999999997"/>
    <n v="0"/>
    <n v="0"/>
    <n v="0"/>
    <n v="0"/>
    <n v="0"/>
    <n v="0"/>
    <m/>
    <m/>
    <x v="0"/>
    <s v="ELC51010797G-1HI"/>
    <s v="Electro Centro S. A."/>
    <x v="5"/>
    <x v="5"/>
    <s v="C. H. San Francisco"/>
    <x v="147"/>
    <s v="HI"/>
    <x v="5"/>
    <x v="28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0"/>
    <n v="0"/>
    <m/>
    <n v="6.4000000000000001E-2"/>
    <n v="4.9583333333333333E-2"/>
    <n v="0"/>
    <n v="0"/>
    <n v="27"/>
    <s v="BASE DE DATOS"/>
    <m/>
  </r>
  <r>
    <s v="24"/>
    <x v="8"/>
    <s v="ELC"/>
    <s v="51010797"/>
    <s v="51010797"/>
    <x v="5"/>
    <s v="G-2"/>
    <s v="S"/>
    <n v="0.76800000000000002"/>
    <n v="0.59499999999999997"/>
    <n v="0"/>
    <n v="0"/>
    <n v="0"/>
    <n v="0"/>
    <n v="0"/>
    <n v="0"/>
    <m/>
    <m/>
    <x v="0"/>
    <s v="ELC51010797G-2HI"/>
    <s v="Electro Centro S. A."/>
    <x v="5"/>
    <x v="5"/>
    <s v="C. H. San Francisco"/>
    <x v="147"/>
    <s v="HI"/>
    <x v="5"/>
    <x v="29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0"/>
    <n v="0"/>
    <m/>
    <n v="6.4000000000000001E-2"/>
    <n v="4.9583333333333333E-2"/>
    <n v="0"/>
    <n v="0"/>
    <n v="27"/>
    <s v="BASE DE DATOS"/>
    <m/>
  </r>
  <r>
    <s v="24"/>
    <x v="8"/>
    <s v="ELC"/>
    <s v="PP000194"/>
    <s v="PP000194"/>
    <x v="5"/>
    <s v="G-1"/>
    <s v="S"/>
    <n v="0.22"/>
    <n v="0.22"/>
    <n v="22.46"/>
    <n v="52.040999999999997"/>
    <n v="74.501000000000005"/>
    <n v="0"/>
    <n v="485.88"/>
    <n v="0"/>
    <m/>
    <m/>
    <x v="0"/>
    <s v="ELCPP000194G-1HI"/>
    <s v="Electro Centro S. A."/>
    <x v="5"/>
    <x v="5"/>
    <s v="C. H. Acobamba"/>
    <x v="148"/>
    <s v="HI"/>
    <x v="5"/>
    <x v="28"/>
    <x v="2"/>
    <s v="Instalado"/>
    <s v="Operativo"/>
    <s v="Distribuidora"/>
    <x v="0"/>
    <x v="0"/>
    <x v="1"/>
    <x v="0"/>
    <s v="Estatal"/>
    <s v="HUANCAVELICA"/>
    <s v="HUANCAVELICA"/>
    <s v="ACOBAMBA"/>
    <s v="ACOBAMBA"/>
    <n v="0"/>
    <x v="8"/>
    <n v="0"/>
    <x v="0"/>
    <x v="0"/>
    <x v="0"/>
    <s v="MWh"/>
    <n v="74.501000000000005"/>
    <n v="7.4501000000000012E-2"/>
    <m/>
    <n v="1.8333333333333333E-2"/>
    <n v="1.8333333333333333E-2"/>
    <n v="0"/>
    <n v="0"/>
    <n v="27"/>
    <s v="BASE DE DATOS"/>
    <m/>
  </r>
  <r>
    <s v="24"/>
    <x v="8"/>
    <s v="ELC"/>
    <s v="PP000694"/>
    <s v="PP000694"/>
    <x v="5"/>
    <s v="G-1"/>
    <s v="S"/>
    <n v="0.11"/>
    <n v="0.11"/>
    <n v="13.46"/>
    <n v="25.984999999999999"/>
    <n v="39.445"/>
    <n v="0"/>
    <n v="439.77"/>
    <n v="0"/>
    <m/>
    <m/>
    <x v="0"/>
    <s v="ELCPP000694G-1HI"/>
    <s v="Electro Centro S. A."/>
    <x v="5"/>
    <x v="5"/>
    <s v="C. H. Paccha"/>
    <x v="149"/>
    <s v="HI"/>
    <x v="5"/>
    <x v="28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39.445"/>
    <n v="3.9445000000000001E-2"/>
    <m/>
    <n v="9.1666666666666667E-3"/>
    <n v="9.1666666666666667E-3"/>
    <n v="0"/>
    <n v="0"/>
    <n v="27"/>
    <s v="BASE DE DATOS"/>
    <m/>
  </r>
  <r>
    <s v="24"/>
    <x v="8"/>
    <s v="ELC"/>
    <s v="PP000694"/>
    <s v="PP000694"/>
    <x v="5"/>
    <s v="G-2"/>
    <s v="S"/>
    <n v="0.11"/>
    <n v="0.11"/>
    <n v="13.191000000000001"/>
    <n v="25.564"/>
    <n v="38.755000000000003"/>
    <n v="0"/>
    <n v="439.87"/>
    <n v="0"/>
    <m/>
    <m/>
    <x v="0"/>
    <s v="ELCPP000694G-2HI"/>
    <s v="Electro Centro S. A."/>
    <x v="5"/>
    <x v="5"/>
    <s v="C. H. Paccha"/>
    <x v="149"/>
    <s v="HI"/>
    <x v="5"/>
    <x v="29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38.755000000000003"/>
    <n v="3.8755000000000005E-2"/>
    <m/>
    <n v="9.1666666666666667E-3"/>
    <n v="9.1666666666666667E-3"/>
    <n v="0"/>
    <n v="0"/>
    <n v="27"/>
    <s v="BASE DE DATOS"/>
    <m/>
  </r>
  <r>
    <s v="24"/>
    <x v="8"/>
    <s v="ELNO"/>
    <s v="42037394"/>
    <s v="42037394"/>
    <x v="5"/>
    <s v="KUBOTTA-1"/>
    <s v="S"/>
    <n v="0"/>
    <n v="0"/>
    <n v="0"/>
    <n v="0"/>
    <n v="0"/>
    <n v="0"/>
    <n v="0"/>
    <n v="0"/>
    <m/>
    <m/>
    <x v="1"/>
    <s v="ELNO42037394KUBOTTA-1HI"/>
    <s v="Electro Nor Oeste S. A."/>
    <x v="10"/>
    <x v="10"/>
    <s v="C. H. Canchaque"/>
    <x v="169"/>
    <s v="HI"/>
    <x v="5"/>
    <x v="294"/>
    <x v="2"/>
    <s v="Retirado"/>
    <s v="Operativo"/>
    <s v="Distribuidora"/>
    <x v="0"/>
    <x v="0"/>
    <x v="1"/>
    <x v="0"/>
    <s v="Estatal"/>
    <s v="PIURA"/>
    <s v="PIURA"/>
    <s v="HUANCABAMBA"/>
    <s v="CANCHAQUE"/>
    <n v="0"/>
    <x v="8"/>
    <n v="0"/>
    <x v="0"/>
    <x v="0"/>
    <x v="0"/>
    <s v="MWh"/>
    <n v="0"/>
    <n v="0"/>
    <m/>
    <n v="0"/>
    <n v="0"/>
    <n v="0"/>
    <n v="0"/>
    <n v="28"/>
    <s v="BASE DE DATOS"/>
    <m/>
  </r>
  <r>
    <s v="24"/>
    <x v="8"/>
    <s v="ELNO"/>
    <s v="41037294"/>
    <s v="41037294"/>
    <x v="5"/>
    <s v="KUBOTTA-1"/>
    <s v="S"/>
    <n v="0.05"/>
    <n v="0"/>
    <n v="0"/>
    <n v="0"/>
    <n v="0"/>
    <n v="0"/>
    <n v="0"/>
    <n v="0"/>
    <m/>
    <m/>
    <x v="1"/>
    <s v="ELNO41037294KUBOTTA-1HI"/>
    <s v="Electro Nor Oeste S. A."/>
    <x v="10"/>
    <x v="10"/>
    <s v="C. H. Santo Domingo"/>
    <x v="170"/>
    <s v="HI"/>
    <x v="5"/>
    <x v="294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8"/>
    <s v="ELNO"/>
    <s v="41037294"/>
    <s v="41037294"/>
    <x v="5"/>
    <s v="KUBOTTA-2"/>
    <s v="S"/>
    <n v="0.05"/>
    <n v="0"/>
    <n v="0"/>
    <n v="0"/>
    <n v="0"/>
    <n v="0"/>
    <n v="0"/>
    <n v="0"/>
    <m/>
    <m/>
    <x v="1"/>
    <s v="ELNO41037294KUBOTTA-2HI"/>
    <s v="Electro Nor Oeste S. A."/>
    <x v="10"/>
    <x v="10"/>
    <s v="C. H. Santo Domingo"/>
    <x v="170"/>
    <s v="HI"/>
    <x v="5"/>
    <x v="295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8"/>
    <s v="ELNO"/>
    <s v="33034595"/>
    <s v="33034595"/>
    <x v="5"/>
    <s v="KUBOTTA-1"/>
    <s v="S"/>
    <n v="7.0000000000000007E-2"/>
    <n v="0"/>
    <n v="0"/>
    <n v="0"/>
    <n v="0"/>
    <n v="0"/>
    <n v="0"/>
    <n v="0"/>
    <m/>
    <m/>
    <x v="0"/>
    <s v="ELNO33034595KUBOTTA-1HI"/>
    <s v="Electro Nor Oeste S. A."/>
    <x v="10"/>
    <x v="10"/>
    <s v="C. H. Huancabamba"/>
    <x v="171"/>
    <s v="HI"/>
    <x v="5"/>
    <x v="294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8"/>
    <s v="ELNO"/>
    <s v="33034595"/>
    <s v="33034595"/>
    <x v="5"/>
    <s v="KUBOTTA-2"/>
    <s v="S"/>
    <n v="7.0000000000000007E-2"/>
    <n v="0"/>
    <n v="0"/>
    <n v="0"/>
    <n v="0"/>
    <n v="0"/>
    <n v="0"/>
    <n v="0"/>
    <m/>
    <m/>
    <x v="0"/>
    <s v="ELNO33034595KUBOTTA-2HI"/>
    <s v="Electro Nor Oeste S. A."/>
    <x v="10"/>
    <x v="10"/>
    <s v="C. H. Huancabamba"/>
    <x v="171"/>
    <s v="HI"/>
    <x v="5"/>
    <x v="295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8"/>
    <s v="ELNO"/>
    <s v="41037194"/>
    <s v="41037194"/>
    <x v="5"/>
    <s v="KUBOTTA-1"/>
    <s v="S"/>
    <n v="0.08"/>
    <n v="0"/>
    <n v="0"/>
    <n v="0"/>
    <n v="0"/>
    <n v="0"/>
    <n v="0"/>
    <n v="0"/>
    <m/>
    <m/>
    <x v="0"/>
    <s v="ELNO41037194KUBOTTA-1HI"/>
    <s v="Electro Nor Oeste S. A."/>
    <x v="10"/>
    <x v="10"/>
    <s v="C. H. Chalaco"/>
    <x v="172"/>
    <s v="HI"/>
    <x v="5"/>
    <x v="294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8"/>
    <s v="ELNO"/>
    <s v="41037194"/>
    <s v="41037194"/>
    <x v="5"/>
    <s v="KUBOTTA-2"/>
    <s v="S"/>
    <n v="0.08"/>
    <n v="0"/>
    <n v="0"/>
    <n v="0"/>
    <n v="0"/>
    <n v="0"/>
    <n v="0"/>
    <n v="0"/>
    <m/>
    <m/>
    <x v="0"/>
    <s v="ELNO41037194KUBOTTA-2HI"/>
    <s v="Electro Nor Oeste S. A."/>
    <x v="10"/>
    <x v="10"/>
    <s v="C. H. Chalaco"/>
    <x v="172"/>
    <s v="HI"/>
    <x v="5"/>
    <x v="295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8"/>
    <s v="ELNO"/>
    <s v="43038095"/>
    <s v="43038095"/>
    <x v="5"/>
    <s v="WEIRPUMP-1"/>
    <s v="S"/>
    <n v="0.83"/>
    <n v="0.8"/>
    <n v="62.326999999999998"/>
    <n v="273.26499999999999"/>
    <n v="335.59100000000001"/>
    <n v="0"/>
    <n v="0"/>
    <n v="0"/>
    <m/>
    <m/>
    <x v="0"/>
    <s v="ELNO43038095WEIRPUMP-1HI"/>
    <s v="Electro Nor Oeste S. A."/>
    <x v="10"/>
    <x v="10"/>
    <s v="C. H. Quiroz"/>
    <x v="173"/>
    <s v="HI"/>
    <x v="5"/>
    <x v="296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335.59100000000001"/>
    <n v="0.33559100000000003"/>
    <m/>
    <n v="6.9166666666666668E-2"/>
    <n v="6.6666666666666666E-2"/>
    <n v="0"/>
    <n v="9.9999999997635314E-4"/>
    <n v="28"/>
    <s v="BASE DE DATOS"/>
    <m/>
  </r>
  <r>
    <s v="24"/>
    <x v="8"/>
    <s v="ELNO"/>
    <s v="43038095"/>
    <s v="43038095"/>
    <x v="5"/>
    <s v="WEIRPUMP-2"/>
    <s v="S"/>
    <n v="0.83"/>
    <n v="0.8"/>
    <n v="59.274999999999999"/>
    <n v="273.65100000000001"/>
    <n v="332.92599999999999"/>
    <n v="0"/>
    <n v="0"/>
    <n v="0"/>
    <m/>
    <m/>
    <x v="0"/>
    <s v="ELNO43038095WEIRPUMP-2HI"/>
    <s v="Electro Nor Oeste S. A."/>
    <x v="10"/>
    <x v="10"/>
    <s v="C. H. Quiroz"/>
    <x v="173"/>
    <s v="HI"/>
    <x v="5"/>
    <x v="297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332.92599999999999"/>
    <n v="0.332926"/>
    <m/>
    <n v="6.9166666666666668E-2"/>
    <n v="6.6666666666666666E-2"/>
    <n v="0"/>
    <n v="0"/>
    <n v="28"/>
    <s v="BASE DE DATOS"/>
    <m/>
  </r>
  <r>
    <s v="24"/>
    <x v="8"/>
    <s v="ELNO"/>
    <s v="43038096"/>
    <s v="43038096"/>
    <x v="5"/>
    <s v="KUBOTA"/>
    <s v="S"/>
    <n v="0.26"/>
    <n v="0.2"/>
    <n v="7.3220000000000001"/>
    <n v="33.758000000000003"/>
    <n v="41.08"/>
    <n v="0"/>
    <n v="0"/>
    <n v="0"/>
    <m/>
    <m/>
    <x v="0"/>
    <s v="ELNO43038096KUBOTAHI"/>
    <s v="Electro Nor Oeste S. A."/>
    <x v="10"/>
    <x v="10"/>
    <s v="C. H. Sicacate"/>
    <x v="174"/>
    <s v="HI"/>
    <x v="5"/>
    <x v="293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41.08"/>
    <n v="4.1079999999999998E-2"/>
    <m/>
    <n v="2.1666666666666667E-2"/>
    <n v="1.6666666666666666E-2"/>
    <n v="0"/>
    <n v="7.1054273576010019E-15"/>
    <n v="28"/>
    <s v="BASE DE DATOS"/>
    <m/>
  </r>
  <r>
    <s v="24"/>
    <x v="8"/>
    <s v="ELNO"/>
    <s v="43038096"/>
    <s v="43038096"/>
    <x v="5"/>
    <s v="KUBOTA-1"/>
    <s v="S"/>
    <n v="0.246"/>
    <n v="0.2"/>
    <n v="12.047000000000001"/>
    <n v="56.737000000000002"/>
    <n v="68.784000000000006"/>
    <n v="0"/>
    <n v="0"/>
    <n v="0"/>
    <m/>
    <m/>
    <x v="0"/>
    <s v="ELNO43038096KUBOTA-1HI"/>
    <s v="Electro Nor Oeste S. A."/>
    <x v="10"/>
    <x v="10"/>
    <s v="C. H. Sicacate"/>
    <x v="174"/>
    <s v="HI"/>
    <x v="5"/>
    <x v="298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68.784000000000006"/>
    <n v="6.8784000000000012E-2"/>
    <m/>
    <n v="2.0500000000000001E-2"/>
    <n v="1.6666666666666666E-2"/>
    <n v="0"/>
    <n v="0"/>
    <n v="28"/>
    <s v="BASE DE DATOS"/>
    <m/>
  </r>
  <r>
    <s v="24"/>
    <x v="8"/>
    <s v="EILHIC"/>
    <s v="53200504"/>
    <s v="53200504"/>
    <x v="5"/>
    <s v="G1"/>
    <s v="S"/>
    <n v="0.73399999999999999"/>
    <n v="0.30499999999999999"/>
    <n v="42.436999999999998"/>
    <n v="177.32400000000001"/>
    <n v="219.761"/>
    <n v="0"/>
    <n v="720"/>
    <n v="0"/>
    <m/>
    <m/>
    <x v="0"/>
    <s v="EILHIC53200504G1HI"/>
    <s v="EILHICHA S.A."/>
    <x v="78"/>
    <x v="78"/>
    <s v="C.H. COLLO"/>
    <x v="263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219.761"/>
    <n v="0.21976099999999998"/>
    <m/>
    <n v="6.1166666666666668E-2"/>
    <n v="2.2416666666666668E-2"/>
    <n v="0"/>
    <n v="2.8421709430404007E-14"/>
    <n v="42"/>
    <s v="BASE DE DATOS"/>
    <m/>
  </r>
  <r>
    <s v="24"/>
    <x v="8"/>
    <s v="EILHIC"/>
    <s v="53200604"/>
    <s v="53200604"/>
    <x v="5"/>
    <s v="G1"/>
    <s v="S"/>
    <n v="0.85"/>
    <n v="0.309"/>
    <n v="43.098999999999997"/>
    <n v="18.04"/>
    <n v="61.139000000000003"/>
    <n v="0"/>
    <n v="197.75"/>
    <n v="0"/>
    <m/>
    <m/>
    <x v="0"/>
    <s v="EILHIC53200604G1HI"/>
    <s v="EILHICHA S.A."/>
    <x v="78"/>
    <x v="78"/>
    <s v="C.H. JAMBON"/>
    <x v="264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61.139000000000003"/>
    <n v="6.1139000000000006E-2"/>
    <m/>
    <n v="7.0833333333333331E-2"/>
    <n v="2.4749999999999998E-2"/>
    <n v="0"/>
    <n v="-7.1054273576010019E-15"/>
    <n v="42"/>
    <s v="BASE DE DATOS"/>
    <m/>
  </r>
  <r>
    <s v="24"/>
    <x v="8"/>
    <s v="EILHIC"/>
    <s v="53200604"/>
    <s v="53200604"/>
    <x v="5"/>
    <s v="G2"/>
    <s v="S"/>
    <n v="0.32"/>
    <n v="0.188"/>
    <n v="0.27"/>
    <n v="101.63500000000001"/>
    <n v="101.905"/>
    <n v="0"/>
    <n v="541"/>
    <n v="0"/>
    <m/>
    <m/>
    <x v="0"/>
    <s v="EILHIC53200604G2HI"/>
    <s v="EILHICHA S.A."/>
    <x v="78"/>
    <x v="78"/>
    <s v="C.H. JAMBON"/>
    <x v="264"/>
    <s v="HI"/>
    <x v="5"/>
    <x v="37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101.905"/>
    <n v="0.101905"/>
    <m/>
    <n v="2.6666666666666668E-2"/>
    <n v="1.7083333333333336E-2"/>
    <n v="0"/>
    <n v="0"/>
    <n v="42"/>
    <s v="BASE DE DATOS"/>
    <m/>
  </r>
  <r>
    <s v="24"/>
    <x v="8"/>
    <s v="EGEPSA"/>
    <s v="41071696"/>
    <s v="41071696"/>
    <x v="5"/>
    <s v="Grupo 1"/>
    <s v="S"/>
    <n v="0.3"/>
    <n v="0.28000000000000003"/>
    <n v="22.32"/>
    <n v="105.795"/>
    <n v="128.11500000000001"/>
    <n v="232"/>
    <n v="492"/>
    <n v="0"/>
    <m/>
    <m/>
    <x v="0"/>
    <s v="EGEPSA41071696Grupo 1HI"/>
    <s v="Emp. Gen y Comercializadora de Serv Pub de Elec. Pangoa"/>
    <x v="45"/>
    <x v="45"/>
    <s v="C. H. Pangoa"/>
    <x v="150"/>
    <s v="HI"/>
    <x v="5"/>
    <x v="16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28.11500000000001"/>
    <n v="0.12811500000000001"/>
    <m/>
    <n v="2.4999999999999998E-2"/>
    <n v="2.2000000000000002E-2"/>
    <n v="0"/>
    <n v="0"/>
    <n v="33"/>
    <s v="BASE DE DATOS"/>
    <m/>
  </r>
  <r>
    <s v="24"/>
    <x v="8"/>
    <s v="EGEPSA"/>
    <s v="41071696"/>
    <s v="41071696"/>
    <x v="5"/>
    <s v="Grupo 2"/>
    <s v="S"/>
    <n v="0.3"/>
    <n v="0.216"/>
    <n v="8.1120000000000001"/>
    <n v="38.207999999999998"/>
    <n v="46.32"/>
    <n v="491"/>
    <n v="233"/>
    <n v="0"/>
    <m/>
    <m/>
    <x v="0"/>
    <s v="EGEPSA41071696Grupo 2HI"/>
    <s v="Emp. Gen y Comercializadora de Serv Pub de Elec. Pangoa"/>
    <x v="45"/>
    <x v="45"/>
    <s v="C. H. Pangoa"/>
    <x v="150"/>
    <s v="HI"/>
    <x v="5"/>
    <x v="17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46.32"/>
    <n v="4.632E-2"/>
    <m/>
    <n v="2.4999999999999998E-2"/>
    <n v="2.1666666666666667E-2"/>
    <n v="0"/>
    <n v="0"/>
    <n v="33"/>
    <s v="BASE DE DATOS"/>
    <m/>
  </r>
  <r>
    <s v="24"/>
    <x v="8"/>
    <s v="HYPATA"/>
    <s v="1258596"/>
    <s v="1258596"/>
    <x v="5"/>
    <s v="Grupo 1"/>
    <s v="N"/>
    <n v="1"/>
    <n v="0"/>
    <n v="0"/>
    <n v="0"/>
    <n v="0"/>
    <n v="0"/>
    <n v="0"/>
    <n v="0"/>
    <m/>
    <m/>
    <x v="0"/>
    <s v="HYPATA1258596Grupo 1HI"/>
    <s v="Hidro Pátapo S.A.C."/>
    <x v="46"/>
    <x v="46"/>
    <s v="C.H Patapo"/>
    <x v="151"/>
    <s v="HI"/>
    <x v="5"/>
    <x v="36"/>
    <x v="2"/>
    <s v="Instalado"/>
    <s v="Operativo"/>
    <s v="Generadora"/>
    <x v="0"/>
    <x v="0"/>
    <x v="1"/>
    <x v="0"/>
    <s v="Privado"/>
    <s v="LAMBAYEQUE"/>
    <s v="LAMBAYEQUE"/>
    <s v="CHICLAYO"/>
    <s v="PATAPO"/>
    <n v="0"/>
    <x v="8"/>
    <n v="0"/>
    <x v="0"/>
    <x v="0"/>
    <x v="0"/>
    <s v="MWh"/>
    <n v="0"/>
    <n v="0"/>
    <m/>
    <n v="8.3333333333333329E-2"/>
    <n v="0"/>
    <n v="0"/>
    <n v="0"/>
    <n v="63"/>
    <s v="BASE DE DATOS"/>
    <m/>
  </r>
  <r>
    <s v="24"/>
    <x v="8"/>
    <s v="PLUZEP"/>
    <s v="15004693"/>
    <s v="15004693"/>
    <x v="5"/>
    <s v="FRANCIS N║ 1"/>
    <s v="S"/>
    <n v="0.14000000000000001"/>
    <n v="0.14000000000000001"/>
    <n v="9.9939999999999998"/>
    <n v="37.232999999999997"/>
    <n v="47.228000000000002"/>
    <n v="0"/>
    <n v="720"/>
    <n v="0"/>
    <m/>
    <m/>
    <x v="0"/>
    <s v="PLUZEP15004693FRANCIS N║ 1HI"/>
    <s v="Pluz Energía Perú S.A.A."/>
    <x v="35"/>
    <x v="35"/>
    <s v="C.H. Acos"/>
    <x v="157"/>
    <s v="HI"/>
    <x v="5"/>
    <x v="274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47.228000000000002"/>
    <n v="4.7227999999999999E-2"/>
    <m/>
    <n v="2.8000000000000004E-2"/>
    <n v="2.8000000000000004E-2"/>
    <n v="0"/>
    <n v="-1.0000000000047748E-3"/>
    <n v="80"/>
    <s v="BASE DE DATOS"/>
    <m/>
  </r>
  <r>
    <s v="24"/>
    <x v="8"/>
    <s v="PLUZEP"/>
    <s v="15004693"/>
    <s v="15004693"/>
    <x v="5"/>
    <s v="FRANCIS N║ 2"/>
    <s v="S"/>
    <n v="0.14000000000000001"/>
    <n v="0.14000000000000001"/>
    <n v="11.778"/>
    <n v="44.488"/>
    <n v="56.265999999999998"/>
    <n v="0"/>
    <n v="687"/>
    <n v="0"/>
    <m/>
    <m/>
    <x v="0"/>
    <s v="PLUZEP15004693FRANCIS N║ 2HI"/>
    <s v="Pluz Energía Perú S.A.A."/>
    <x v="35"/>
    <x v="35"/>
    <s v="C.H. Acos"/>
    <x v="157"/>
    <s v="HI"/>
    <x v="5"/>
    <x v="275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56.265999999999998"/>
    <n v="5.6265999999999997E-2"/>
    <m/>
    <n v="2.8000000000000004E-2"/>
    <n v="2.8000000000000004E-2"/>
    <n v="0"/>
    <n v="0"/>
    <n v="80"/>
    <s v="BASE DE DATOS"/>
    <m/>
  </r>
  <r>
    <s v="24"/>
    <x v="8"/>
    <s v="PLUZEP"/>
    <s v="15004893"/>
    <s v="15004893"/>
    <x v="5"/>
    <s v="FRANCIS 3"/>
    <s v="S"/>
    <n v="7.4999999999999997E-2"/>
    <n v="7.4999999999999997E-2"/>
    <n v="5.3250000000000002"/>
    <n v="16.635000000000002"/>
    <n v="21.96"/>
    <n v="0"/>
    <n v="720"/>
    <n v="0"/>
    <m/>
    <m/>
    <x v="0"/>
    <s v="PLUZEP15004893FRANCIS 3HI"/>
    <s v="Pluz Energía Perú S.A.A."/>
    <x v="35"/>
    <x v="35"/>
    <s v="C.H. Ravira-Pacaraos"/>
    <x v="158"/>
    <s v="HI"/>
    <x v="5"/>
    <x v="276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21.96"/>
    <n v="2.196E-2"/>
    <m/>
    <n v="1.4999999999999999E-2"/>
    <n v="1.4999999999999999E-2"/>
    <n v="0"/>
    <n v="0"/>
    <n v="80"/>
    <s v="BASE DE DATOS"/>
    <m/>
  </r>
  <r>
    <s v="24"/>
    <x v="8"/>
    <s v="PLUZEP"/>
    <s v="15004893"/>
    <s v="15004893"/>
    <x v="5"/>
    <s v="FRANCIS 4"/>
    <s v="S"/>
    <n v="7.4999999999999997E-2"/>
    <n v="7.4999999999999997E-2"/>
    <n v="4.78"/>
    <n v="15.194000000000001"/>
    <n v="19.974"/>
    <n v="0"/>
    <n v="720"/>
    <n v="0"/>
    <m/>
    <m/>
    <x v="0"/>
    <s v="PLUZEP15004893FRANCIS 4HI"/>
    <s v="Pluz Energía Perú S.A.A."/>
    <x v="35"/>
    <x v="35"/>
    <s v="C.H. Ravira-Pacaraos"/>
    <x v="158"/>
    <s v="HI"/>
    <x v="5"/>
    <x v="277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19.974"/>
    <n v="1.9973999999999999E-2"/>
    <m/>
    <n v="1.4999999999999999E-2"/>
    <n v="1.4999999999999999E-2"/>
    <n v="0"/>
    <n v="0"/>
    <n v="80"/>
    <s v="BASE DE DATOS"/>
    <m/>
  </r>
  <r>
    <s v="24"/>
    <x v="8"/>
    <s v="PLUZEP"/>
    <s v="51000495"/>
    <s v="51000495"/>
    <x v="5"/>
    <s v="Turgo N║ 1"/>
    <s v="S"/>
    <n v="0.25"/>
    <n v="0.25"/>
    <n v="0"/>
    <n v="85.697000000000003"/>
    <n v="85.697000000000003"/>
    <n v="0"/>
    <n v="365.45"/>
    <n v="0"/>
    <m/>
    <m/>
    <x v="0"/>
    <s v="PLUZEP51000495Turgo N║ 1HI"/>
    <s v="Pluz Energía Perú S.A.A."/>
    <x v="35"/>
    <x v="35"/>
    <s v="C. H. NAVA"/>
    <x v="159"/>
    <s v="HI"/>
    <x v="5"/>
    <x v="360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85.697000000000003"/>
    <n v="8.5697000000000009E-2"/>
    <m/>
    <n v="0.05"/>
    <n v="0.05"/>
    <n v="0"/>
    <n v="0"/>
    <n v="80"/>
    <s v="BASE DE DATOS"/>
    <m/>
  </r>
  <r>
    <s v="24"/>
    <x v="8"/>
    <s v="PLUZEP"/>
    <s v="51000495"/>
    <s v="51000495"/>
    <x v="5"/>
    <s v="Turgo N║ 2"/>
    <s v="S"/>
    <n v="0.27700000000000002"/>
    <n v="0.25"/>
    <n v="7.0890000000000004"/>
    <n v="19.010999999999999"/>
    <n v="26.1"/>
    <n v="0"/>
    <n v="714.3"/>
    <n v="0"/>
    <m/>
    <m/>
    <x v="0"/>
    <s v="PLUZEP51000495Turgo N║ 2HI"/>
    <s v="Pluz Energía Perú S.A.A."/>
    <x v="35"/>
    <x v="35"/>
    <s v="C. H. NAVA"/>
    <x v="159"/>
    <s v="HI"/>
    <x v="5"/>
    <x v="361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26.1"/>
    <n v="2.6100000000000002E-2"/>
    <m/>
    <n v="5.5400000000000005E-2"/>
    <n v="0.05"/>
    <n v="0"/>
    <n v="0"/>
    <n v="80"/>
    <s v="BASE DE DATOS"/>
    <m/>
  </r>
  <r>
    <s v="24"/>
    <x v="8"/>
    <s v="PLUZEP"/>
    <s v="15004393"/>
    <s v="15004393"/>
    <x v="5"/>
    <s v="PELTON N║ 1"/>
    <s v="S"/>
    <n v="0.5"/>
    <n v="0.45"/>
    <n v="0"/>
    <n v="0"/>
    <n v="0"/>
    <n v="0"/>
    <n v="0"/>
    <n v="0"/>
    <m/>
    <m/>
    <x v="0"/>
    <s v="PLUZEP15004393PELTON N║ 1HI"/>
    <s v="Pluz Energía Perú S.A.A."/>
    <x v="35"/>
    <x v="35"/>
    <s v="C.H. Canta"/>
    <x v="160"/>
    <s v="HI"/>
    <x v="5"/>
    <x v="362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0"/>
    <n v="0"/>
    <m/>
    <n v="0.1"/>
    <n v="0.09"/>
    <n v="0"/>
    <n v="0"/>
    <n v="80"/>
    <s v="BASE DE DATOS"/>
    <m/>
  </r>
  <r>
    <s v="24"/>
    <x v="8"/>
    <s v="PLUZEP"/>
    <s v="15004393"/>
    <s v="15004393"/>
    <x v="5"/>
    <s v="PELTON N║ 2"/>
    <s v="S"/>
    <n v="0.5"/>
    <n v="0.45"/>
    <n v="41.003999999999998"/>
    <n v="134.02500000000001"/>
    <n v="175.029"/>
    <n v="0"/>
    <n v="713"/>
    <n v="0"/>
    <m/>
    <m/>
    <x v="0"/>
    <s v="PLUZEP15004393PELTON N║ 2HI"/>
    <s v="Pluz Energía Perú S.A.A."/>
    <x v="35"/>
    <x v="35"/>
    <s v="C.H. Canta"/>
    <x v="160"/>
    <s v="HI"/>
    <x v="5"/>
    <x v="363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175.029"/>
    <n v="0.17502899999999999"/>
    <m/>
    <n v="0.1"/>
    <n v="0.09"/>
    <n v="0"/>
    <n v="0"/>
    <n v="80"/>
    <s v="BASE DE DATOS"/>
    <m/>
  </r>
  <r>
    <s v="24"/>
    <x v="8"/>
    <s v="SINERS"/>
    <s v="11048994"/>
    <s v="11048994"/>
    <x v="5"/>
    <s v="G-1"/>
    <s v="S"/>
    <n v="6.3"/>
    <n v="6.3"/>
    <n v="177"/>
    <n v="1098"/>
    <n v="1275"/>
    <n v="0"/>
    <n v="393.95"/>
    <n v="326.05"/>
    <m/>
    <m/>
    <x v="0"/>
    <s v="SINERS11048994G-1HI"/>
    <s v="Sindicato Energ‚tico S.A."/>
    <x v="47"/>
    <x v="47"/>
    <s v="C.H.CURUMUY"/>
    <x v="152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1275"/>
    <n v="1.2749999999999999"/>
    <m/>
    <n v="0.52500000000000002"/>
    <n v="0.52500000000000002"/>
    <n v="0"/>
    <n v="0"/>
    <n v="86"/>
    <s v="BASE DE DATOS"/>
    <m/>
  </r>
  <r>
    <s v="24"/>
    <x v="8"/>
    <s v="SINERS"/>
    <s v="11048994"/>
    <s v="11048994"/>
    <x v="5"/>
    <s v="G-2"/>
    <s v="S"/>
    <n v="6.3"/>
    <n v="6.3"/>
    <n v="310"/>
    <n v="1296"/>
    <n v="1606"/>
    <n v="0"/>
    <n v="309.33"/>
    <n v="410.67"/>
    <m/>
    <m/>
    <x v="0"/>
    <s v="SINERS11048994G-2HI"/>
    <s v="Sindicato Energ‚tico S.A."/>
    <x v="47"/>
    <x v="47"/>
    <s v="C.H.CURUMUY"/>
    <x v="152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1606"/>
    <n v="1.6060000000000001"/>
    <m/>
    <n v="0.52500000000000002"/>
    <n v="0.52500000000000002"/>
    <n v="0"/>
    <n v="0"/>
    <n v="86"/>
    <s v="BASE DE DATOS"/>
    <m/>
  </r>
  <r>
    <s v="24"/>
    <x v="8"/>
    <s v="SINERS"/>
    <s v="11048995"/>
    <s v="11048995"/>
    <x v="5"/>
    <s v="G-1"/>
    <s v="S"/>
    <n v="8.1999999999999993"/>
    <n v="8"/>
    <n v="735.59"/>
    <n v="1298.02"/>
    <n v="2033.61"/>
    <n v="8.68"/>
    <n v="333.27"/>
    <n v="378.05"/>
    <m/>
    <m/>
    <x v="0"/>
    <s v="SINERS11048995G-1HI"/>
    <s v="Sindicato Energ‚tico S.A."/>
    <x v="47"/>
    <x v="47"/>
    <s v="C.H. POECHOS I"/>
    <x v="153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2033.61"/>
    <n v="2.0336099999999999"/>
    <m/>
    <n v="0.68333333333333324"/>
    <n v="0.66666666666666663"/>
    <n v="0"/>
    <n v="2.2737367544323206E-13"/>
    <n v="86"/>
    <s v="BASE DE DATOS"/>
    <m/>
  </r>
  <r>
    <s v="24"/>
    <x v="8"/>
    <s v="SINERS"/>
    <s v="11048995"/>
    <s v="11048995"/>
    <x v="5"/>
    <s v="G-2"/>
    <s v="S"/>
    <n v="8.1999999999999993"/>
    <n v="8"/>
    <n v="998.39"/>
    <n v="1124.9100000000001"/>
    <n v="2123.3000000000002"/>
    <n v="0"/>
    <n v="324.73"/>
    <n v="395.27"/>
    <m/>
    <m/>
    <x v="0"/>
    <s v="SINERS11048995G-2HI"/>
    <s v="Sindicato Energ‚tico S.A."/>
    <x v="47"/>
    <x v="47"/>
    <s v="C.H. POECHOS I"/>
    <x v="153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2123.3000000000002"/>
    <n v="2.1233"/>
    <m/>
    <n v="0.68333333333333324"/>
    <n v="0.66666666666666663"/>
    <n v="0"/>
    <n v="0"/>
    <n v="86"/>
    <s v="BASE DE DATOS"/>
    <m/>
  </r>
  <r>
    <s v="24"/>
    <x v="8"/>
    <s v="SINERS"/>
    <s v="11048996"/>
    <s v="11048996"/>
    <x v="5"/>
    <s v="G-1"/>
    <s v="S"/>
    <n v="5.0999999999999996"/>
    <n v="5"/>
    <n v="286"/>
    <n v="1320"/>
    <n v="1606"/>
    <n v="8.77"/>
    <n v="532.04999999999995"/>
    <n v="179.18"/>
    <m/>
    <m/>
    <x v="0"/>
    <s v="SINERS11048996G-1HI"/>
    <s v="Sindicato Energ‚tico S.A."/>
    <x v="47"/>
    <x v="47"/>
    <s v="C.H. POECHOS II"/>
    <x v="154"/>
    <s v="HI"/>
    <x v="5"/>
    <x v="28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1606"/>
    <n v="1.6060000000000001"/>
    <m/>
    <n v="0.42499999999999999"/>
    <n v="0.41666666666666669"/>
    <n v="0"/>
    <n v="0"/>
    <n v="86"/>
    <s v="BASE DE DATOS"/>
    <m/>
  </r>
  <r>
    <s v="24"/>
    <x v="8"/>
    <s v="SINERS"/>
    <s v="11048996"/>
    <s v="11048996"/>
    <x v="5"/>
    <s v="G-2"/>
    <s v="S"/>
    <n v="5.0999999999999996"/>
    <n v="5"/>
    <n v="280"/>
    <n v="1440"/>
    <n v="1720"/>
    <n v="8.9"/>
    <n v="533.35"/>
    <n v="177.75"/>
    <m/>
    <m/>
    <x v="0"/>
    <s v="SINERS11048996G-2HI"/>
    <s v="Sindicato Energ‚tico S.A."/>
    <x v="47"/>
    <x v="47"/>
    <s v="C.H. POECHOS II"/>
    <x v="154"/>
    <s v="HI"/>
    <x v="5"/>
    <x v="29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1720"/>
    <n v="1.72"/>
    <m/>
    <n v="0.42499999999999999"/>
    <n v="0.41666666666666669"/>
    <n v="0"/>
    <n v="0"/>
    <n v="86"/>
    <s v="BASE DE DATOS"/>
    <m/>
  </r>
  <r>
    <s v="24"/>
    <x v="8"/>
    <s v="SINERS"/>
    <s v="11048997"/>
    <s v="11048997"/>
    <x v="5"/>
    <s v="G-1"/>
    <s v="S"/>
    <n v="10"/>
    <n v="10"/>
    <n v="1105.663"/>
    <n v="4357.7730000000001"/>
    <n v="5463.4359999999997"/>
    <n v="73.78"/>
    <n v="646.22"/>
    <n v="0"/>
    <m/>
    <m/>
    <x v="0"/>
    <s v="SINERS11048997G-1HI"/>
    <s v="Sindicato Energ‚tico S.A."/>
    <x v="47"/>
    <x v="47"/>
    <s v="C.H.CHANCAY"/>
    <x v="155"/>
    <s v="HI"/>
    <x v="5"/>
    <x v="28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5463.4359999999997"/>
    <n v="5.4634359999999997"/>
    <m/>
    <n v="0.83333333333333337"/>
    <n v="0.83333333333333337"/>
    <n v="0"/>
    <n v="0"/>
    <n v="86"/>
    <s v="BASE DE DATOS"/>
    <m/>
  </r>
  <r>
    <s v="24"/>
    <x v="8"/>
    <s v="SINERS"/>
    <s v="11048997"/>
    <s v="11048997"/>
    <x v="5"/>
    <s v="G-2"/>
    <s v="S"/>
    <n v="10"/>
    <n v="10"/>
    <n v="1113.511"/>
    <n v="4385.8760000000002"/>
    <n v="5499.3869999999997"/>
    <n v="74.03"/>
    <n v="645.97"/>
    <n v="0"/>
    <m/>
    <m/>
    <x v="0"/>
    <s v="SINERS11048997G-2HI"/>
    <s v="Sindicato Energ‚tico S.A."/>
    <x v="47"/>
    <x v="47"/>
    <s v="C.H.CHANCAY"/>
    <x v="155"/>
    <s v="HI"/>
    <x v="5"/>
    <x v="29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5499.3869999999997"/>
    <n v="5.4993869999999996"/>
    <m/>
    <n v="0.83333333333333337"/>
    <n v="0.83333333333333337"/>
    <n v="0"/>
    <n v="9.0949470177292824E-13"/>
    <n v="86"/>
    <s v="BASE DE DATOS"/>
    <m/>
  </r>
  <r>
    <s v="24"/>
    <x v="8"/>
    <s v="CSTARO"/>
    <s v="31135704"/>
    <s v="31135704"/>
    <x v="5"/>
    <s v="G-1"/>
    <s v="S"/>
    <n v="1.2"/>
    <n v="1.014"/>
    <n v="70.95"/>
    <n v="333.601"/>
    <n v="404.55099999999999"/>
    <n v="0"/>
    <n v="720"/>
    <n v="0"/>
    <m/>
    <m/>
    <x v="0"/>
    <s v="CSTARO31135704G-1HI"/>
    <s v="Centrales Santa Rosa S.A.C."/>
    <x v="77"/>
    <x v="77"/>
    <s v="C. H. Sta. Rosa I"/>
    <x v="261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404.55099999999999"/>
    <n v="0.40455099999999999"/>
    <m/>
    <n v="9.9999999999999992E-2"/>
    <n v="8.4500000000000006E-2"/>
    <n v="0"/>
    <n v="0"/>
    <n v="11"/>
    <s v="BASE DE DATOS"/>
    <m/>
  </r>
  <r>
    <s v="24"/>
    <x v="8"/>
    <s v="CSTARO"/>
    <s v="31116601"/>
    <s v="31116601"/>
    <x v="5"/>
    <s v="G-1"/>
    <s v="S"/>
    <n v="1.7"/>
    <n v="1.6279999999999999"/>
    <n v="128.87"/>
    <n v="603.56600000000003"/>
    <n v="732.43600000000004"/>
    <n v="0"/>
    <n v="720"/>
    <n v="0"/>
    <m/>
    <m/>
    <x v="0"/>
    <s v="CSTARO31116601G-1HI"/>
    <s v="Centrales Santa Rosa S.A.C."/>
    <x v="77"/>
    <x v="77"/>
    <s v="C. H. Sta. Rosa II"/>
    <x v="262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732.43600000000004"/>
    <n v="0.73243600000000009"/>
    <m/>
    <n v="0.14166666666666666"/>
    <n v="0.13566666666666666"/>
    <n v="0"/>
    <n v="0"/>
    <n v="11"/>
    <s v="BASE DE DATOS"/>
    <m/>
  </r>
  <r>
    <s v="24"/>
    <x v="8"/>
    <s v="ELCZAN"/>
    <s v="18302211"/>
    <s v="18302211"/>
    <x v="5"/>
    <s v="G1"/>
    <s v="S"/>
    <n v="6.6"/>
    <n v="6.5730000000000004"/>
    <n v="368.55599999999998"/>
    <n v="1679.1859999999999"/>
    <n v="2047.742"/>
    <n v="265.13"/>
    <n v="447.8"/>
    <n v="7.07"/>
    <m/>
    <m/>
    <x v="0"/>
    <s v="ELCZAN18302211G1HI"/>
    <s v="Electro Zaña S.A.C."/>
    <x v="43"/>
    <x v="43"/>
    <s v="C.H. Zaña"/>
    <x v="121"/>
    <s v="HI"/>
    <x v="5"/>
    <x v="36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2047.742"/>
    <n v="2.047742"/>
    <m/>
    <n v="0.54999999999999993"/>
    <n v="0.54775000000000007"/>
    <n v="0"/>
    <n v="0"/>
    <n v="26"/>
    <s v="BASE DE DATOS"/>
    <m/>
  </r>
  <r>
    <s v="24"/>
    <x v="8"/>
    <s v="ELCZAN"/>
    <s v="18302211"/>
    <s v="18302211"/>
    <x v="5"/>
    <s v="G2"/>
    <s v="S"/>
    <n v="6.6"/>
    <n v="6.5940000000000003"/>
    <n v="134.68100000000001"/>
    <n v="702.03899999999999"/>
    <n v="836.72"/>
    <n v="186.85"/>
    <n v="211"/>
    <n v="322.14999999999998"/>
    <m/>
    <m/>
    <x v="0"/>
    <s v="ELCZAN18302211G2HI"/>
    <s v="Electro Zaña S.A.C."/>
    <x v="43"/>
    <x v="43"/>
    <s v="C.H. Zaña"/>
    <x v="121"/>
    <s v="HI"/>
    <x v="5"/>
    <x v="37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836.72"/>
    <n v="0.83672000000000002"/>
    <m/>
    <n v="0.54999999999999993"/>
    <n v="0.54949999999999999"/>
    <n v="0"/>
    <n v="0"/>
    <n v="26"/>
    <s v="BASE DE DATOS"/>
    <m/>
  </r>
  <r>
    <s v="24"/>
    <x v="8"/>
    <s v="PIEREN"/>
    <s v="18236910"/>
    <s v="18236910"/>
    <x v="5"/>
    <s v="G1"/>
    <s v="S"/>
    <n v="9.9"/>
    <n v="10.38"/>
    <n v="90.706999999999994"/>
    <n v="479.27699999999999"/>
    <n v="569.98400000000004"/>
    <n v="163.5"/>
    <n v="264.63"/>
    <n v="455.37"/>
    <m/>
    <m/>
    <x v="0"/>
    <s v="PIEREN18236910G1HI"/>
    <s v="Peruana de Inversiones en Energía Renovables S.A."/>
    <x v="74"/>
    <x v="74"/>
    <s v="C.H. MANTA I"/>
    <x v="253"/>
    <s v="HI"/>
    <x v="5"/>
    <x v="36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569.98400000000004"/>
    <n v="0.56998400000000005"/>
    <m/>
    <n v="0.86783333333333335"/>
    <n v="0.8650000000000001"/>
    <n v="0"/>
    <n v="-1.1368683772161603E-13"/>
    <n v="77"/>
    <s v="BASE DE DATOS"/>
    <m/>
  </r>
  <r>
    <s v="24"/>
    <x v="8"/>
    <s v="PIEREN"/>
    <s v="18236910"/>
    <s v="18236910"/>
    <x v="5"/>
    <s v="G2"/>
    <s v="S"/>
    <n v="9.9"/>
    <n v="10.382999999999999"/>
    <n v="120.277"/>
    <n v="540.55600000000004"/>
    <n v="660.83299999999997"/>
    <n v="162.78"/>
    <n v="293.79000000000002"/>
    <n v="426.21"/>
    <m/>
    <m/>
    <x v="0"/>
    <s v="PIEREN18236910G2HI"/>
    <s v="Peruana de Inversiones en Energía Renovables S.A."/>
    <x v="74"/>
    <x v="74"/>
    <s v="C.H. MANTA I"/>
    <x v="253"/>
    <s v="HI"/>
    <x v="5"/>
    <x v="37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660.83299999999997"/>
    <n v="0.660833"/>
    <m/>
    <n v="0.86783333333333335"/>
    <n v="0.86524999999999996"/>
    <n v="0"/>
    <n v="1.1368683772161603E-13"/>
    <n v="77"/>
    <s v="BASE DE DATOS"/>
    <m/>
  </r>
  <r>
    <s v="24"/>
    <x v="7"/>
    <s v="PIEREN"/>
    <s v="18236910"/>
    <s v="18236910"/>
    <x v="5"/>
    <s v="G1"/>
    <s v="S"/>
    <n v="9.9"/>
    <n v="10.38"/>
    <n v="155.512"/>
    <n v="842.625"/>
    <n v="998.13699999999994"/>
    <n v="0"/>
    <n v="249.39"/>
    <n v="470.61"/>
    <m/>
    <m/>
    <x v="0"/>
    <s v="PIEREN18236910G1HI"/>
    <s v="Peruana de Inversiones en Energía Renovables S.A."/>
    <x v="74"/>
    <x v="74"/>
    <s v="C.H. MANTA I"/>
    <x v="253"/>
    <s v="HI"/>
    <x v="5"/>
    <x v="36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998.13699999999994"/>
    <n v="0.99813699999999994"/>
    <m/>
    <n v="0.86783333333333335"/>
    <n v="0.8650000000000001"/>
    <n v="0"/>
    <n v="0"/>
    <n v="77"/>
    <s v="BASE DE DATOS"/>
    <m/>
  </r>
  <r>
    <s v="24"/>
    <x v="7"/>
    <s v="PIEREN"/>
    <s v="18236910"/>
    <s v="18236910"/>
    <x v="5"/>
    <s v="G2"/>
    <s v="S"/>
    <n v="9.9"/>
    <n v="10.382999999999999"/>
    <n v="402"/>
    <n v="1923.009"/>
    <n v="2325.009"/>
    <n v="0"/>
    <n v="494.33"/>
    <n v="225.67"/>
    <m/>
    <m/>
    <x v="0"/>
    <s v="PIEREN18236910G2HI"/>
    <s v="Peruana de Inversiones en Energía Renovables S.A."/>
    <x v="74"/>
    <x v="74"/>
    <s v="C.H. MANTA I"/>
    <x v="253"/>
    <s v="HI"/>
    <x v="5"/>
    <x v="37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2325.009"/>
    <n v="2.3250090000000001"/>
    <m/>
    <n v="0.86783333333333335"/>
    <n v="0.86524999999999996"/>
    <n v="0"/>
    <n v="0"/>
    <n v="77"/>
    <s v="BASE DE DATOS"/>
    <m/>
  </r>
  <r>
    <s v="24"/>
    <x v="5"/>
    <s v="PIEREN"/>
    <s v="18236910"/>
    <s v="18236910"/>
    <x v="5"/>
    <s v="G1"/>
    <s v="S"/>
    <n v="9.9"/>
    <n v="10.38"/>
    <n v="64.173000000000002"/>
    <n v="401.91"/>
    <n v="466.08300000000003"/>
    <n v="0"/>
    <n v="67.56"/>
    <n v="652.44000000000005"/>
    <m/>
    <m/>
    <x v="0"/>
    <s v="PIEREN18236910G1HI"/>
    <s v="Peruana de Inversiones en Energía Renovables S.A."/>
    <x v="74"/>
    <x v="74"/>
    <s v="C.H. MANTA I"/>
    <x v="253"/>
    <s v="HI"/>
    <x v="5"/>
    <x v="36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466.08300000000003"/>
    <n v="0.46608300000000003"/>
    <m/>
    <n v="0.86783333333333335"/>
    <n v="0.8650000000000001"/>
    <n v="0"/>
    <n v="0"/>
    <n v="77"/>
    <s v="BASE DE DATOS"/>
    <m/>
  </r>
  <r>
    <s v="24"/>
    <x v="5"/>
    <s v="PIEREN"/>
    <s v="18236910"/>
    <s v="18236910"/>
    <x v="5"/>
    <s v="G2"/>
    <s v="S"/>
    <n v="9.9"/>
    <n v="10.382999999999999"/>
    <n v="635.66399999999999"/>
    <n v="3126.0540000000001"/>
    <n v="3761.7179999999998"/>
    <n v="0"/>
    <n v="651.91"/>
    <n v="68.09"/>
    <m/>
    <m/>
    <x v="0"/>
    <s v="PIEREN18236910G2HI"/>
    <s v="Peruana de Inversiones en Energía Renovables S.A."/>
    <x v="74"/>
    <x v="74"/>
    <s v="C.H. MANTA I"/>
    <x v="253"/>
    <s v="HI"/>
    <x v="5"/>
    <x v="37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3761.7179999999998"/>
    <n v="3.7617179999999997"/>
    <m/>
    <n v="0.86783333333333335"/>
    <n v="0.86524999999999996"/>
    <n v="0"/>
    <n v="0"/>
    <n v="77"/>
    <s v="BASE DE DATOS"/>
    <m/>
  </r>
  <r>
    <s v="24"/>
    <x v="8"/>
    <s v="ANDPOW"/>
    <s v="18176609"/>
    <s v="18176609"/>
    <x v="5"/>
    <s v="G-01"/>
    <s v="S"/>
    <n v="10"/>
    <n v="10"/>
    <n v="1298.8810000000001"/>
    <n v="3043.2330000000002"/>
    <n v="4342.1139999999996"/>
    <n v="0"/>
    <n v="584.74"/>
    <n v="135.26"/>
    <m/>
    <m/>
    <x v="0"/>
    <s v="ANDPOW18176609G-01HI"/>
    <s v="Andean Power S.A.C."/>
    <x v="85"/>
    <x v="85"/>
    <s v="C.H. CARHUAC"/>
    <x v="287"/>
    <s v="HI"/>
    <x v="5"/>
    <x v="368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4342.1139999999996"/>
    <n v="4.3421139999999996"/>
    <m/>
    <n v="0.83333333333333337"/>
    <n v="0.83333333333333337"/>
    <n v="0"/>
    <n v="9.0949470177292824E-13"/>
    <n v="5"/>
    <s v="BASE DE DATOS"/>
    <m/>
  </r>
  <r>
    <s v="24"/>
    <x v="8"/>
    <s v="ANDPOW"/>
    <s v="18176609"/>
    <s v="18176609"/>
    <x v="5"/>
    <s v="G-02"/>
    <s v="S"/>
    <n v="10"/>
    <n v="10"/>
    <n v="1330.19"/>
    <n v="3549.2060000000001"/>
    <n v="4879.3959999999997"/>
    <n v="0"/>
    <n v="622.22"/>
    <n v="97.78"/>
    <m/>
    <m/>
    <x v="0"/>
    <s v="ANDPOW18176609G-02HI"/>
    <s v="Andean Power S.A.C."/>
    <x v="85"/>
    <x v="85"/>
    <s v="C.H. CARHUAC"/>
    <x v="287"/>
    <s v="HI"/>
    <x v="5"/>
    <x v="369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4879.3959999999997"/>
    <n v="4.8793959999999998"/>
    <m/>
    <n v="0.83333333333333337"/>
    <n v="0.83333333333333337"/>
    <n v="0"/>
    <n v="9.0949470177292824E-13"/>
    <n v="5"/>
    <s v="BASE DE DATOS"/>
    <m/>
  </r>
  <r>
    <s v="24"/>
    <x v="2"/>
    <s v="HUAPOW"/>
    <s v="18340013"/>
    <s v="18340013"/>
    <x v="5"/>
    <s v="UG1"/>
    <s v="S"/>
    <n v="9.6"/>
    <n v="9.23"/>
    <n v="966.00300000000004"/>
    <n v="4425.2449999999999"/>
    <n v="5391.2479999999996"/>
    <n v="157"/>
    <n v="563"/>
    <n v="0"/>
    <m/>
    <m/>
    <x v="0"/>
    <s v="HUAPOW18340013UG1HI"/>
    <s v="Huaura Power Group S.A."/>
    <x v="83"/>
    <x v="83"/>
    <s v="C.H. Yarucaya"/>
    <x v="285"/>
    <s v="HI"/>
    <x v="5"/>
    <x v="364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5391.2479999999996"/>
    <n v="5.3912479999999992"/>
    <m/>
    <n v="0.79999999999999993"/>
    <n v="0.76916666666666667"/>
    <n v="0"/>
    <n v="0"/>
    <n v="62"/>
    <s v="BASE DE DATOS"/>
    <m/>
  </r>
  <r>
    <s v="24"/>
    <x v="2"/>
    <s v="HUAPOW"/>
    <s v="18340013"/>
    <s v="18340013"/>
    <x v="5"/>
    <s v="UG2"/>
    <s v="S"/>
    <n v="9.6"/>
    <n v="9.1999999999999993"/>
    <n v="948.61599999999999"/>
    <n v="4297.49"/>
    <n v="5246.1059999999998"/>
    <n v="170"/>
    <n v="550"/>
    <n v="0"/>
    <m/>
    <m/>
    <x v="0"/>
    <s v="HUAPOW18340013UG2HI"/>
    <s v="Huaura Power Group S.A."/>
    <x v="83"/>
    <x v="83"/>
    <s v="C.H. Yarucaya"/>
    <x v="285"/>
    <s v="HI"/>
    <x v="5"/>
    <x v="365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5246.1059999999998"/>
    <n v="5.2461060000000002"/>
    <m/>
    <n v="0.79999999999999993"/>
    <n v="0.76666666666666661"/>
    <n v="0"/>
    <n v="0"/>
    <n v="62"/>
    <s v="BASE DE DATOS"/>
    <m/>
  </r>
  <r>
    <s v="24"/>
    <x v="3"/>
    <s v="HUAPOW"/>
    <s v="18340013"/>
    <s v="18340013"/>
    <x v="5"/>
    <s v="UG1"/>
    <s v="S"/>
    <n v="9.6"/>
    <n v="9.23"/>
    <n v="1196.6410000000001"/>
    <n v="5324.7619999999997"/>
    <n v="6521.4030000000002"/>
    <n v="11"/>
    <n v="709"/>
    <n v="0"/>
    <m/>
    <m/>
    <x v="0"/>
    <s v="HUAPOW18340013UG1HI"/>
    <s v="Huaura Power Group S.A."/>
    <x v="83"/>
    <x v="83"/>
    <s v="C.H. Yarucaya"/>
    <x v="285"/>
    <s v="HI"/>
    <x v="5"/>
    <x v="364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6521.4030000000002"/>
    <n v="6.5214030000000003"/>
    <m/>
    <n v="0.79999999999999993"/>
    <n v="0.76916666666666667"/>
    <n v="0"/>
    <n v="0"/>
    <n v="62"/>
    <s v="BASE DE DATOS"/>
    <m/>
  </r>
  <r>
    <s v="24"/>
    <x v="3"/>
    <s v="HUAPOW"/>
    <s v="18340013"/>
    <s v="18340013"/>
    <x v="5"/>
    <s v="UG2"/>
    <s v="S"/>
    <n v="9.6"/>
    <n v="9.1999999999999993"/>
    <n v="1159.7929999999999"/>
    <n v="5247.7870000000003"/>
    <n v="6407.58"/>
    <n v="21"/>
    <n v="699"/>
    <n v="0"/>
    <m/>
    <m/>
    <x v="0"/>
    <s v="HUAPOW18340013UG2HI"/>
    <s v="Huaura Power Group S.A."/>
    <x v="83"/>
    <x v="83"/>
    <s v="C.H. Yarucaya"/>
    <x v="285"/>
    <s v="HI"/>
    <x v="5"/>
    <x v="365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6407.58"/>
    <n v="6.4075800000000003"/>
    <m/>
    <n v="0.79999999999999993"/>
    <n v="0.76666666666666661"/>
    <n v="0"/>
    <n v="0"/>
    <n v="62"/>
    <s v="BASE DE DATOS"/>
    <m/>
  </r>
  <r>
    <s v="24"/>
    <x v="4"/>
    <s v="HUAPOW"/>
    <s v="18340013"/>
    <s v="18340013"/>
    <x v="5"/>
    <s v="UG1"/>
    <s v="S"/>
    <n v="9.6"/>
    <n v="9.23"/>
    <n v="1239.4970000000001"/>
    <n v="5590.1589999999997"/>
    <n v="6829.6559999999999"/>
    <n v="0"/>
    <n v="720"/>
    <n v="0"/>
    <m/>
    <m/>
    <x v="0"/>
    <s v="HUAPOW18340013UG1HI"/>
    <s v="Huaura Power Group S.A."/>
    <x v="83"/>
    <x v="83"/>
    <s v="C.H. Yarucaya"/>
    <x v="285"/>
    <s v="HI"/>
    <x v="5"/>
    <x v="364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6829.6559999999999"/>
    <n v="6.8296559999999999"/>
    <m/>
    <n v="0.79999999999999993"/>
    <n v="0.76916666666666667"/>
    <n v="0"/>
    <n v="0"/>
    <n v="62"/>
    <s v="BASE DE DATOS"/>
    <m/>
  </r>
  <r>
    <s v="24"/>
    <x v="4"/>
    <s v="HUAPOW"/>
    <s v="18340013"/>
    <s v="18340013"/>
    <x v="5"/>
    <s v="UG2"/>
    <s v="S"/>
    <n v="9.6"/>
    <n v="9.1999999999999993"/>
    <n v="1244.2850000000001"/>
    <n v="5609.9179999999997"/>
    <n v="6854.2030000000004"/>
    <n v="0"/>
    <n v="720"/>
    <n v="0"/>
    <m/>
    <m/>
    <x v="0"/>
    <s v="HUAPOW18340013UG2HI"/>
    <s v="Huaura Power Group S.A."/>
    <x v="83"/>
    <x v="83"/>
    <s v="C.H. Yarucaya"/>
    <x v="285"/>
    <s v="HI"/>
    <x v="5"/>
    <x v="365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6854.2030000000004"/>
    <n v="6.854203"/>
    <m/>
    <n v="0.79999999999999993"/>
    <n v="0.76666666666666661"/>
    <n v="0"/>
    <n v="-9.0949470177292824E-13"/>
    <n v="62"/>
    <s v="BASE DE DATOS"/>
    <m/>
  </r>
  <r>
    <s v="24"/>
    <x v="5"/>
    <s v="HUAPOW"/>
    <s v="18340013"/>
    <s v="18340013"/>
    <x v="5"/>
    <s v="UG1"/>
    <s v="S"/>
    <n v="9.6"/>
    <n v="9.23"/>
    <n v="521.20799999999997"/>
    <n v="2476.1889999999999"/>
    <n v="2997.3969999999999"/>
    <n v="377"/>
    <n v="343"/>
    <n v="0"/>
    <m/>
    <m/>
    <x v="0"/>
    <s v="HUAPOW18340013UG1HI"/>
    <s v="Huaura Power Group S.A."/>
    <x v="83"/>
    <x v="83"/>
    <s v="C.H. Yarucaya"/>
    <x v="285"/>
    <s v="HI"/>
    <x v="5"/>
    <x v="364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2997.3969999999999"/>
    <n v="2.9973969999999999"/>
    <m/>
    <n v="0.79999999999999993"/>
    <n v="0.76916666666666667"/>
    <n v="0"/>
    <n v="0"/>
    <n v="62"/>
    <s v="BASE DE DATOS"/>
    <m/>
  </r>
  <r>
    <s v="24"/>
    <x v="5"/>
    <s v="HUAPOW"/>
    <s v="18340013"/>
    <s v="18340013"/>
    <x v="5"/>
    <s v="UG2"/>
    <s v="S"/>
    <n v="9.6"/>
    <n v="9.1999999999999993"/>
    <n v="1140.568"/>
    <n v="5352.5950000000003"/>
    <n v="6493.1629999999996"/>
    <n v="10"/>
    <n v="710"/>
    <n v="0"/>
    <m/>
    <m/>
    <x v="0"/>
    <s v="HUAPOW18340013UG2HI"/>
    <s v="Huaura Power Group S.A."/>
    <x v="83"/>
    <x v="83"/>
    <s v="C.H. Yarucaya"/>
    <x v="285"/>
    <s v="HI"/>
    <x v="5"/>
    <x v="365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6493.1629999999996"/>
    <n v="6.4931629999999991"/>
    <m/>
    <n v="0.79999999999999993"/>
    <n v="0.76666666666666661"/>
    <n v="0"/>
    <n v="9.0949470177292824E-13"/>
    <n v="62"/>
    <s v="BASE DE DATOS"/>
    <m/>
  </r>
  <r>
    <s v="24"/>
    <x v="7"/>
    <s v="HUAPOW"/>
    <s v="18340013"/>
    <s v="18340013"/>
    <x v="5"/>
    <s v="UG1"/>
    <s v="S"/>
    <n v="9.6"/>
    <n v="9.23"/>
    <n v="673.20100000000002"/>
    <n v="2991.125"/>
    <n v="3664.326"/>
    <n v="309"/>
    <n v="411"/>
    <n v="0"/>
    <m/>
    <m/>
    <x v="0"/>
    <s v="HUAPOW18340013UG1HI"/>
    <s v="Huaura Power Group S.A."/>
    <x v="83"/>
    <x v="83"/>
    <s v="C.H. Yarucaya"/>
    <x v="285"/>
    <s v="HI"/>
    <x v="5"/>
    <x v="364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3664.326"/>
    <n v="3.664326"/>
    <m/>
    <n v="0.79999999999999993"/>
    <n v="0.76916666666666667"/>
    <n v="0"/>
    <n v="0"/>
    <n v="62"/>
    <s v="BASE DE DATOS"/>
    <m/>
  </r>
  <r>
    <s v="24"/>
    <x v="7"/>
    <s v="HUAPOW"/>
    <s v="18340013"/>
    <s v="18340013"/>
    <x v="5"/>
    <s v="UG2"/>
    <s v="S"/>
    <n v="9.6"/>
    <n v="9.1999999999999993"/>
    <n v="771.505"/>
    <n v="3353.2919999999999"/>
    <n v="4124.7969999999996"/>
    <n v="232"/>
    <n v="488"/>
    <n v="0"/>
    <m/>
    <m/>
    <x v="0"/>
    <s v="HUAPOW18340013UG2HI"/>
    <s v="Huaura Power Group S.A."/>
    <x v="83"/>
    <x v="83"/>
    <s v="C.H. Yarucaya"/>
    <x v="285"/>
    <s v="HI"/>
    <x v="5"/>
    <x v="365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4124.7969999999996"/>
    <n v="4.1247969999999992"/>
    <m/>
    <n v="0.79999999999999993"/>
    <n v="0.76666666666666661"/>
    <n v="0"/>
    <n v="0"/>
    <n v="62"/>
    <s v="BASE DE DATOS"/>
    <m/>
  </r>
  <r>
    <s v="24"/>
    <x v="6"/>
    <s v="HUAPOW"/>
    <s v="18340013"/>
    <s v="18340013"/>
    <x v="5"/>
    <s v="UG1"/>
    <s v="S"/>
    <n v="9.6"/>
    <n v="9.23"/>
    <n v="1120.6099999999999"/>
    <n v="4842.9030000000002"/>
    <n v="5963.5129999999999"/>
    <n v="65"/>
    <n v="655"/>
    <n v="0"/>
    <m/>
    <m/>
    <x v="0"/>
    <s v="HUAPOW18340013UG1HI"/>
    <s v="Huaura Power Group S.A."/>
    <x v="83"/>
    <x v="83"/>
    <s v="C.H. Yarucaya"/>
    <x v="285"/>
    <s v="HI"/>
    <x v="5"/>
    <x v="364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5963.5129999999999"/>
    <n v="5.9635129999999998"/>
    <m/>
    <n v="0.79999999999999993"/>
    <n v="0.76916666666666667"/>
    <n v="0"/>
    <n v="0"/>
    <n v="62"/>
    <s v="BASE DE DATOS"/>
    <m/>
  </r>
  <r>
    <s v="24"/>
    <x v="6"/>
    <s v="HUAPOW"/>
    <s v="18340013"/>
    <s v="18340013"/>
    <x v="5"/>
    <s v="UG2"/>
    <s v="S"/>
    <n v="9.6"/>
    <n v="9.1999999999999993"/>
    <n v="1061.0540000000001"/>
    <n v="4803.0140000000001"/>
    <n v="5864.0680000000002"/>
    <n v="0"/>
    <n v="720"/>
    <n v="0"/>
    <m/>
    <m/>
    <x v="0"/>
    <s v="HUAPOW18340013UG2HI"/>
    <s v="Huaura Power Group S.A."/>
    <x v="83"/>
    <x v="83"/>
    <s v="C.H. Yarucaya"/>
    <x v="285"/>
    <s v="HI"/>
    <x v="5"/>
    <x v="365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5864.0680000000002"/>
    <n v="5.8640680000000005"/>
    <m/>
    <n v="0.79999999999999993"/>
    <n v="0.76666666666666661"/>
    <n v="0"/>
    <n v="0"/>
    <n v="62"/>
    <s v="BASE DE DATOS"/>
    <m/>
  </r>
  <r>
    <s v="24"/>
    <x v="2"/>
    <s v="COLSOL"/>
    <s v="1769267"/>
    <s v="1769267"/>
    <x v="5"/>
    <s v="Circuito 1"/>
    <s v="S"/>
    <n v="1.2"/>
    <n v="1.2E-2"/>
    <n v="0.13800000000000001"/>
    <n v="223.661"/>
    <n v="223.79900000000001"/>
    <n v="0"/>
    <n v="720"/>
    <n v="0"/>
    <m/>
    <m/>
    <x v="0"/>
    <s v="COLSOL1769267Circuito 1HI"/>
    <s v="Colca Solar S.A.C."/>
    <x v="82"/>
    <x v="82"/>
    <s v="C.S.F. Yarucaya"/>
    <x v="284"/>
    <s v="FV"/>
    <x v="6"/>
    <x v="311"/>
    <x v="3"/>
    <s v="Instalado"/>
    <s v="Operativo"/>
    <s v="Generadora"/>
    <x v="0"/>
    <x v="0"/>
    <x v="0"/>
    <x v="0"/>
    <s v="Privado"/>
    <s v="LIMA"/>
    <s v="LIMA"/>
    <s v="HUAURA"/>
    <s v="SAYAN"/>
    <n v="0"/>
    <x v="9"/>
    <n v="0"/>
    <x v="1"/>
    <x v="6"/>
    <x v="0"/>
    <s v="MWh"/>
    <n v="223.79900000000001"/>
    <n v="0.223799"/>
    <m/>
    <n v="9.9999999999999992E-2"/>
    <n v="1E-3"/>
    <n v="0"/>
    <n v="0"/>
    <n v="15"/>
    <s v="BASE DE DATOS"/>
    <m/>
  </r>
  <r>
    <s v="24"/>
    <x v="3"/>
    <s v="COLSOL"/>
    <s v="1769267"/>
    <s v="1769267"/>
    <x v="5"/>
    <s v="Circuito 1"/>
    <s v="S"/>
    <n v="1.2"/>
    <n v="1.2E-2"/>
    <n v="1.6E-2"/>
    <n v="196.53200000000001"/>
    <n v="196.548"/>
    <n v="0"/>
    <n v="720"/>
    <n v="0"/>
    <m/>
    <m/>
    <x v="0"/>
    <s v="COLSOL1769267Circuito 1HI"/>
    <s v="Colca Solar S.A.C."/>
    <x v="82"/>
    <x v="82"/>
    <s v="C.S.F. Yarucaya"/>
    <x v="284"/>
    <s v="FV"/>
    <x v="6"/>
    <x v="311"/>
    <x v="3"/>
    <s v="Instalado"/>
    <s v="Operativo"/>
    <s v="Generadora"/>
    <x v="0"/>
    <x v="0"/>
    <x v="0"/>
    <x v="0"/>
    <s v="Privado"/>
    <s v="LIMA"/>
    <s v="LIMA"/>
    <s v="HUAURA"/>
    <s v="SAYAN"/>
    <n v="0"/>
    <x v="9"/>
    <n v="0"/>
    <x v="1"/>
    <x v="6"/>
    <x v="0"/>
    <s v="MWh"/>
    <n v="196.548"/>
    <n v="0.196548"/>
    <m/>
    <n v="9.9999999999999992E-2"/>
    <n v="1E-3"/>
    <n v="0"/>
    <n v="0"/>
    <n v="15"/>
    <s v="BASE DE DATOS"/>
    <m/>
  </r>
  <r>
    <s v="24"/>
    <x v="4"/>
    <s v="COLSOL"/>
    <s v="1769267"/>
    <s v="1769267"/>
    <x v="5"/>
    <s v="Circuito 1"/>
    <s v="S"/>
    <n v="1.2"/>
    <n v="1.2E-2"/>
    <n v="0"/>
    <n v="235.16"/>
    <n v="235.16"/>
    <n v="0"/>
    <n v="720"/>
    <n v="0"/>
    <m/>
    <m/>
    <x v="0"/>
    <s v="COLSOL1769267Circuito 1HI"/>
    <s v="Colca Solar S.A.C."/>
    <x v="82"/>
    <x v="82"/>
    <s v="C.S.F. Yarucaya"/>
    <x v="284"/>
    <s v="FV"/>
    <x v="6"/>
    <x v="311"/>
    <x v="3"/>
    <s v="Instalado"/>
    <s v="Operativo"/>
    <s v="Generadora"/>
    <x v="0"/>
    <x v="0"/>
    <x v="0"/>
    <x v="0"/>
    <s v="Privado"/>
    <s v="LIMA"/>
    <s v="LIMA"/>
    <s v="HUAURA"/>
    <s v="SAYAN"/>
    <n v="0"/>
    <x v="9"/>
    <n v="0"/>
    <x v="1"/>
    <x v="6"/>
    <x v="0"/>
    <s v="MWh"/>
    <n v="235.16"/>
    <n v="0.23516000000000001"/>
    <m/>
    <n v="9.9999999999999992E-2"/>
    <n v="1E-3"/>
    <n v="0"/>
    <n v="0"/>
    <n v="15"/>
    <s v="BASE DE DATOS"/>
    <m/>
  </r>
  <r>
    <s v="24"/>
    <x v="5"/>
    <s v="COLSOL"/>
    <s v="1769267"/>
    <s v="1769267"/>
    <x v="5"/>
    <s v="Circuito 1"/>
    <s v="S"/>
    <n v="1.2"/>
    <n v="1.2E-2"/>
    <n v="0"/>
    <n v="231.32499999999999"/>
    <n v="231.32499999999999"/>
    <n v="0"/>
    <n v="720"/>
    <n v="0"/>
    <m/>
    <m/>
    <x v="0"/>
    <s v="COLSOL1769267Circuito 1HI"/>
    <s v="Colca Solar S.A.C."/>
    <x v="82"/>
    <x v="82"/>
    <s v="C.S.F. Yarucaya"/>
    <x v="284"/>
    <s v="FV"/>
    <x v="6"/>
    <x v="311"/>
    <x v="3"/>
    <s v="Instalado"/>
    <s v="Operativo"/>
    <s v="Generadora"/>
    <x v="0"/>
    <x v="0"/>
    <x v="0"/>
    <x v="0"/>
    <s v="Privado"/>
    <s v="LIMA"/>
    <s v="LIMA"/>
    <s v="HUAURA"/>
    <s v="SAYAN"/>
    <n v="0"/>
    <x v="9"/>
    <n v="0"/>
    <x v="1"/>
    <x v="6"/>
    <x v="0"/>
    <s v="MWh"/>
    <n v="231.32499999999999"/>
    <n v="0.23132499999999998"/>
    <m/>
    <n v="9.9999999999999992E-2"/>
    <n v="1E-3"/>
    <n v="0"/>
    <n v="0"/>
    <n v="15"/>
    <s v="BASE DE DATOS"/>
    <m/>
  </r>
  <r>
    <s v="24"/>
    <x v="7"/>
    <s v="COLSOL"/>
    <s v="1769267"/>
    <s v="1769267"/>
    <x v="5"/>
    <s v="Circuito 1"/>
    <s v="S"/>
    <n v="1.2"/>
    <n v="1.2E-2"/>
    <n v="0"/>
    <n v="249.84100000000001"/>
    <n v="249.84100000000001"/>
    <n v="0"/>
    <n v="720"/>
    <n v="0"/>
    <m/>
    <m/>
    <x v="0"/>
    <s v="COLSOL1769267Circuito 1HI"/>
    <s v="Colca Solar S.A.C."/>
    <x v="82"/>
    <x v="82"/>
    <s v="C.S.F. Yarucaya"/>
    <x v="284"/>
    <s v="FV"/>
    <x v="6"/>
    <x v="311"/>
    <x v="3"/>
    <s v="Instalado"/>
    <s v="Operativo"/>
    <s v="Generadora"/>
    <x v="0"/>
    <x v="0"/>
    <x v="0"/>
    <x v="0"/>
    <s v="Privado"/>
    <s v="LIMA"/>
    <s v="LIMA"/>
    <s v="HUAURA"/>
    <s v="SAYAN"/>
    <n v="0"/>
    <x v="9"/>
    <n v="0"/>
    <x v="1"/>
    <x v="6"/>
    <x v="0"/>
    <s v="MWh"/>
    <n v="249.84100000000001"/>
    <n v="0.24984100000000001"/>
    <m/>
    <n v="9.9999999999999992E-2"/>
    <n v="1E-3"/>
    <n v="0"/>
    <n v="0"/>
    <n v="15"/>
    <s v="BASE DE DATOS"/>
    <m/>
  </r>
  <r>
    <s v="24"/>
    <x v="6"/>
    <s v="COLSOL"/>
    <s v="1769267"/>
    <s v="1769267"/>
    <x v="5"/>
    <s v="Circuito 1"/>
    <s v="S"/>
    <n v="1.2"/>
    <n v="1.2E-2"/>
    <n v="7.0000000000000001E-3"/>
    <n v="269.88600000000002"/>
    <n v="269.89299999999997"/>
    <n v="0"/>
    <n v="720"/>
    <n v="0"/>
    <m/>
    <m/>
    <x v="0"/>
    <s v="COLSOL1769267Circuito 1HI"/>
    <s v="Colca Solar S.A.C."/>
    <x v="82"/>
    <x v="82"/>
    <s v="C.S.F. Yarucaya"/>
    <x v="284"/>
    <s v="FV"/>
    <x v="6"/>
    <x v="311"/>
    <x v="3"/>
    <s v="Instalado"/>
    <s v="Operativo"/>
    <s v="Generadora"/>
    <x v="0"/>
    <x v="0"/>
    <x v="0"/>
    <x v="0"/>
    <s v="Privado"/>
    <s v="LIMA"/>
    <s v="LIMA"/>
    <s v="HUAURA"/>
    <s v="SAYAN"/>
    <n v="0"/>
    <x v="9"/>
    <n v="0"/>
    <x v="1"/>
    <x v="6"/>
    <x v="0"/>
    <s v="MWh"/>
    <n v="269.89299999999997"/>
    <n v="0.26989299999999999"/>
    <m/>
    <n v="9.9999999999999992E-2"/>
    <n v="1E-3"/>
    <n v="0"/>
    <n v="5.6843418860808015E-14"/>
    <n v="15"/>
    <s v="BASE DE DATOS"/>
    <m/>
  </r>
  <r>
    <s v="24"/>
    <x v="5"/>
    <s v="EGECHA"/>
    <s v="0000000P"/>
    <s v="0000000P"/>
    <x v="5"/>
    <s v="G1"/>
    <s v="S"/>
    <n v="5"/>
    <n v="5"/>
    <n v="318.55500000000001"/>
    <n v="1600.818"/>
    <n v="1919.373"/>
    <n v="0"/>
    <n v="720"/>
    <n v="0"/>
    <m/>
    <m/>
    <x v="0"/>
    <s v="EGECHA0000000PG1HI"/>
    <s v="Empresa de Generación Eléctrica Canchayllo S.A.C."/>
    <x v="50"/>
    <x v="50"/>
    <s v="C. H. Canchayllo"/>
    <x v="188"/>
    <s v="HI"/>
    <x v="5"/>
    <x v="36"/>
    <x v="2"/>
    <s v="Instalado"/>
    <s v="Operativo"/>
    <s v="Generadora"/>
    <x v="0"/>
    <x v="0"/>
    <x v="0"/>
    <x v="0"/>
    <s v="Privado"/>
    <s v="JUNIN"/>
    <s v="JUNIN"/>
    <s v="JAUJA"/>
    <s v="CANCHAYLLO"/>
    <n v="0"/>
    <x v="8"/>
    <n v="0"/>
    <x v="1"/>
    <x v="3"/>
    <x v="0"/>
    <s v="MWh"/>
    <n v="1919.373"/>
    <n v="1.919373"/>
    <m/>
    <n v="0.41666666666666669"/>
    <n v="0.41666666666666669"/>
    <n v="0"/>
    <n v="0"/>
    <n v="34"/>
    <s v="BASE DE DATOS"/>
    <m/>
  </r>
  <r>
    <s v="24"/>
    <x v="7"/>
    <s v="EGECHA"/>
    <s v="0000000P"/>
    <s v="0000000P"/>
    <x v="5"/>
    <s v="G1"/>
    <s v="S"/>
    <n v="5"/>
    <n v="5"/>
    <n v="298.85700000000003"/>
    <n v="1388.6980000000001"/>
    <n v="1687.5550000000001"/>
    <n v="0"/>
    <n v="713.88"/>
    <n v="0"/>
    <m/>
    <m/>
    <x v="0"/>
    <s v="EGECHA0000000PG1HI"/>
    <s v="Empresa de Generación Eléctrica Canchayllo S.A.C."/>
    <x v="50"/>
    <x v="50"/>
    <s v="C. H. Canchayllo"/>
    <x v="188"/>
    <s v="HI"/>
    <x v="5"/>
    <x v="36"/>
    <x v="2"/>
    <s v="Instalado"/>
    <s v="Operativo"/>
    <s v="Generadora"/>
    <x v="0"/>
    <x v="0"/>
    <x v="0"/>
    <x v="0"/>
    <s v="Privado"/>
    <s v="JUNIN"/>
    <s v="JUNIN"/>
    <s v="JAUJA"/>
    <s v="CANCHAYLLO"/>
    <n v="0"/>
    <x v="8"/>
    <n v="0"/>
    <x v="1"/>
    <x v="3"/>
    <x v="0"/>
    <s v="MWh"/>
    <n v="1687.5550000000001"/>
    <n v="1.6875550000000001"/>
    <m/>
    <n v="0.41666666666666669"/>
    <n v="0.41666666666666669"/>
    <n v="0"/>
    <n v="0"/>
    <n v="34"/>
    <s v="BASE DE DATOS"/>
    <m/>
  </r>
  <r>
    <s v="24"/>
    <x v="6"/>
    <s v="EGECHA"/>
    <s v="0000000P"/>
    <s v="0000000P"/>
    <x v="5"/>
    <s v="G1"/>
    <s v="S"/>
    <n v="5"/>
    <n v="5"/>
    <n v="610.08799999999997"/>
    <n v="2999.835"/>
    <n v="3609.9229999999998"/>
    <n v="0"/>
    <n v="724"/>
    <n v="0"/>
    <m/>
    <m/>
    <x v="0"/>
    <s v="EGECHA0000000PG1HI"/>
    <s v="Empresa de Generación Eléctrica Canchayllo S.A.C."/>
    <x v="50"/>
    <x v="50"/>
    <s v="C. H. Canchayllo"/>
    <x v="188"/>
    <s v="HI"/>
    <x v="5"/>
    <x v="36"/>
    <x v="2"/>
    <s v="Instalado"/>
    <s v="Operativo"/>
    <s v="Generadora"/>
    <x v="0"/>
    <x v="0"/>
    <x v="0"/>
    <x v="0"/>
    <s v="Privado"/>
    <s v="JUNIN"/>
    <s v="JUNIN"/>
    <s v="JAUJA"/>
    <s v="CANCHAYLLO"/>
    <n v="0"/>
    <x v="8"/>
    <n v="0"/>
    <x v="1"/>
    <x v="3"/>
    <x v="0"/>
    <s v="MWh"/>
    <n v="3609.9229999999998"/>
    <n v="3.6099229999999998"/>
    <m/>
    <n v="0.41666666666666669"/>
    <n v="0.41666666666666669"/>
    <n v="0"/>
    <n v="0"/>
    <n v="34"/>
    <s v="BASE DE DATOS"/>
    <m/>
  </r>
  <r>
    <s v="24"/>
    <x v="8"/>
    <s v="EGECHA"/>
    <s v="0000000P"/>
    <s v="0000000P"/>
    <x v="5"/>
    <s v="G1"/>
    <s v="S"/>
    <n v="5"/>
    <n v="5"/>
    <n v="634.93899999999996"/>
    <n v="3028.1930000000002"/>
    <n v="3663.1320000000001"/>
    <n v="0"/>
    <n v="719.53"/>
    <n v="0"/>
    <m/>
    <m/>
    <x v="0"/>
    <s v="EGECHA0000000PG1HI"/>
    <s v="Empresa de Generación Eléctrica Canchayllo S.A.C."/>
    <x v="50"/>
    <x v="50"/>
    <s v="C. H. Canchayllo"/>
    <x v="188"/>
    <s v="HI"/>
    <x v="5"/>
    <x v="36"/>
    <x v="2"/>
    <s v="Instalado"/>
    <s v="Operativo"/>
    <s v="Generadora"/>
    <x v="0"/>
    <x v="0"/>
    <x v="0"/>
    <x v="0"/>
    <s v="Privado"/>
    <s v="JUNIN"/>
    <s v="JUNIN"/>
    <s v="JAUJA"/>
    <s v="CANCHAYLLO"/>
    <n v="0"/>
    <x v="8"/>
    <n v="0"/>
    <x v="1"/>
    <x v="3"/>
    <x v="0"/>
    <s v="MWh"/>
    <n v="3663.1320000000001"/>
    <n v="3.6631320000000001"/>
    <m/>
    <n v="0.41666666666666669"/>
    <n v="0.41666666666666669"/>
    <n v="0"/>
    <n v="0"/>
    <n v="34"/>
    <s v="BASE DE DATOS"/>
    <m/>
  </r>
  <r>
    <s v="24"/>
    <x v="4"/>
    <s v="ENEOLI"/>
    <s v="17266210"/>
    <s v="17266210"/>
    <x v="5"/>
    <s v="G1"/>
    <s v="S"/>
    <n v="80"/>
    <n v="80"/>
    <n v="11447.983"/>
    <n v="24706.293000000001"/>
    <n v="36154.275999999998"/>
    <n v="0"/>
    <n v="720"/>
    <n v="0"/>
    <m/>
    <m/>
    <x v="0"/>
    <s v="ENEOLI17266210G1HI"/>
    <s v="Energía Eólica S.A."/>
    <x v="52"/>
    <x v="52"/>
    <s v="C.E. Cupisnique"/>
    <x v="206"/>
    <s v="TE"/>
    <x v="7"/>
    <x v="36"/>
    <x v="4"/>
    <s v="Instalado"/>
    <s v="Operativo"/>
    <s v="Generadora"/>
    <x v="0"/>
    <x v="0"/>
    <x v="0"/>
    <x v="0"/>
    <s v="Privado"/>
    <s v="LA LIBERTAD"/>
    <s v="LA LIBERTAD"/>
    <s v="PACASMAYO"/>
    <s v="SAN PEDRO DE LLOC"/>
    <n v="0"/>
    <x v="10"/>
    <n v="0"/>
    <x v="1"/>
    <x v="2"/>
    <x v="0"/>
    <s v="MWh"/>
    <n v="36154.275999999998"/>
    <n v="36.154275999999996"/>
    <m/>
    <n v="6.666666666666667"/>
    <n v="6.666666666666667"/>
    <n v="0"/>
    <n v="0"/>
    <n v="48"/>
    <s v="BASE DE DATOS"/>
    <m/>
  </r>
  <r>
    <s v="24"/>
    <x v="4"/>
    <s v="ENEOLI"/>
    <s v="17266310"/>
    <s v="17266310"/>
    <x v="5"/>
    <s v="G1"/>
    <s v="S"/>
    <n v="30"/>
    <n v="30"/>
    <n v="3287.9929999999999"/>
    <n v="10692.537"/>
    <n v="13980.53"/>
    <n v="0"/>
    <n v="720"/>
    <n v="0"/>
    <m/>
    <m/>
    <x v="0"/>
    <s v="ENEOLI17266310G1HI"/>
    <s v="Energía Eólica S.A."/>
    <x v="52"/>
    <x v="52"/>
    <s v="C.E. Talara"/>
    <x v="207"/>
    <s v="TE"/>
    <x v="7"/>
    <x v="36"/>
    <x v="4"/>
    <s v="Instalado"/>
    <s v="Operativo"/>
    <s v="Generadora"/>
    <x v="0"/>
    <x v="0"/>
    <x v="0"/>
    <x v="0"/>
    <s v="Privado"/>
    <s v="PIURA"/>
    <s v="PIURA"/>
    <s v="TALARA "/>
    <s v="PARIÑAS"/>
    <n v="0"/>
    <x v="10"/>
    <n v="0"/>
    <x v="1"/>
    <x v="2"/>
    <x v="0"/>
    <s v="MWh"/>
    <n v="13980.53"/>
    <n v="13.98053"/>
    <m/>
    <n v="2.5"/>
    <n v="2.5"/>
    <n v="0"/>
    <n v="0"/>
    <n v="48"/>
    <s v="BASE DE DATOS"/>
    <m/>
  </r>
  <r>
    <s v="24"/>
    <x v="5"/>
    <s v="ENEOLI"/>
    <s v="17266210"/>
    <s v="17266210"/>
    <x v="5"/>
    <s v="G1"/>
    <s v="S"/>
    <n v="80"/>
    <n v="80"/>
    <n v="4567.6289999999999"/>
    <n v="18260.794999999998"/>
    <n v="22828.423999999999"/>
    <n v="0"/>
    <n v="720"/>
    <n v="0"/>
    <m/>
    <m/>
    <x v="0"/>
    <s v="ENEOLI17266210G1HI"/>
    <s v="Energía Eólica S.A."/>
    <x v="52"/>
    <x v="52"/>
    <s v="C.E. Cupisnique"/>
    <x v="206"/>
    <s v="TE"/>
    <x v="7"/>
    <x v="36"/>
    <x v="4"/>
    <s v="Instalado"/>
    <s v="Operativo"/>
    <s v="Generadora"/>
    <x v="0"/>
    <x v="0"/>
    <x v="0"/>
    <x v="0"/>
    <s v="Privado"/>
    <s v="LA LIBERTAD"/>
    <s v="LA LIBERTAD"/>
    <s v="PACASMAYO"/>
    <s v="SAN PEDRO DE LLOC"/>
    <n v="0"/>
    <x v="10"/>
    <n v="0"/>
    <x v="1"/>
    <x v="2"/>
    <x v="0"/>
    <s v="MWh"/>
    <n v="22828.423999999999"/>
    <n v="22.828423999999998"/>
    <m/>
    <n v="6.666666666666667"/>
    <n v="6.666666666666667"/>
    <n v="0"/>
    <n v="0"/>
    <n v="48"/>
    <s v="BASE DE DATOS"/>
    <m/>
  </r>
  <r>
    <s v="24"/>
    <x v="5"/>
    <s v="ENEOLI"/>
    <s v="17266310"/>
    <s v="17266310"/>
    <x v="5"/>
    <s v="G1"/>
    <s v="S"/>
    <n v="30"/>
    <n v="30"/>
    <n v="1853.769"/>
    <n v="9362.9089999999997"/>
    <n v="11216.678"/>
    <n v="0"/>
    <n v="720"/>
    <n v="0"/>
    <m/>
    <m/>
    <x v="0"/>
    <s v="ENEOLI17266310G1HI"/>
    <s v="Energía Eólica S.A."/>
    <x v="52"/>
    <x v="52"/>
    <s v="C.E. Talara"/>
    <x v="207"/>
    <s v="TE"/>
    <x v="7"/>
    <x v="36"/>
    <x v="4"/>
    <s v="Instalado"/>
    <s v="Operativo"/>
    <s v="Generadora"/>
    <x v="0"/>
    <x v="0"/>
    <x v="0"/>
    <x v="0"/>
    <s v="Privado"/>
    <s v="PIURA"/>
    <s v="PIURA"/>
    <s v="TALARA "/>
    <s v="PARIÑAS"/>
    <n v="0"/>
    <x v="10"/>
    <n v="0"/>
    <x v="1"/>
    <x v="2"/>
    <x v="0"/>
    <s v="MWh"/>
    <n v="11216.678"/>
    <n v="11.216678"/>
    <m/>
    <n v="2.5"/>
    <n v="2.5"/>
    <n v="0"/>
    <n v="0"/>
    <n v="48"/>
    <s v="BASE DE DATOS"/>
    <m/>
  </r>
  <r>
    <s v="24"/>
    <x v="7"/>
    <s v="ENEOLI"/>
    <s v="17266210"/>
    <s v="17266210"/>
    <x v="5"/>
    <s v="G1"/>
    <s v="S"/>
    <n v="80"/>
    <n v="80"/>
    <n v="6965.0450000000001"/>
    <n v="14845.758"/>
    <n v="21810.803"/>
    <n v="50.6"/>
    <n v="669.4"/>
    <n v="0"/>
    <m/>
    <m/>
    <x v="0"/>
    <s v="ENEOLI17266210G1HI"/>
    <s v="Energía Eólica S.A."/>
    <x v="52"/>
    <x v="52"/>
    <s v="C.E. Cupisnique"/>
    <x v="206"/>
    <s v="TE"/>
    <x v="7"/>
    <x v="36"/>
    <x v="4"/>
    <s v="Instalado"/>
    <s v="Operativo"/>
    <s v="Generadora"/>
    <x v="0"/>
    <x v="0"/>
    <x v="0"/>
    <x v="0"/>
    <s v="Privado"/>
    <s v="LA LIBERTAD"/>
    <s v="LA LIBERTAD"/>
    <s v="PACASMAYO"/>
    <s v="SAN PEDRO DE LLOC"/>
    <n v="0"/>
    <x v="10"/>
    <n v="0"/>
    <x v="1"/>
    <x v="2"/>
    <x v="0"/>
    <s v="MWh"/>
    <n v="21810.803"/>
    <n v="21.810803"/>
    <m/>
    <n v="6.666666666666667"/>
    <n v="6.666666666666667"/>
    <n v="0"/>
    <n v="0"/>
    <n v="48"/>
    <s v="BASE DE DATOS"/>
    <m/>
  </r>
  <r>
    <s v="24"/>
    <x v="7"/>
    <s v="ENEOLI"/>
    <s v="17266310"/>
    <s v="17266310"/>
    <x v="5"/>
    <s v="G1"/>
    <s v="S"/>
    <n v="30"/>
    <n v="30"/>
    <n v="3063.442"/>
    <n v="9924.1849999999995"/>
    <n v="12987.627"/>
    <n v="0"/>
    <n v="720"/>
    <n v="0"/>
    <m/>
    <m/>
    <x v="0"/>
    <s v="ENEOLI17266310G1HI"/>
    <s v="Energía Eólica S.A."/>
    <x v="52"/>
    <x v="52"/>
    <s v="C.E. Talara"/>
    <x v="207"/>
    <s v="TE"/>
    <x v="7"/>
    <x v="36"/>
    <x v="4"/>
    <s v="Instalado"/>
    <s v="Operativo"/>
    <s v="Generadora"/>
    <x v="0"/>
    <x v="0"/>
    <x v="0"/>
    <x v="0"/>
    <s v="Privado"/>
    <s v="PIURA"/>
    <s v="PIURA"/>
    <s v="TALARA "/>
    <s v="PARIÑAS"/>
    <n v="0"/>
    <x v="10"/>
    <n v="0"/>
    <x v="1"/>
    <x v="2"/>
    <x v="0"/>
    <s v="MWh"/>
    <n v="12987.627"/>
    <n v="12.987627"/>
    <m/>
    <n v="2.5"/>
    <n v="2.5"/>
    <n v="0"/>
    <n v="0"/>
    <n v="48"/>
    <s v="BASE DE DATOS"/>
    <m/>
  </r>
  <r>
    <s v="24"/>
    <x v="8"/>
    <s v="ELP"/>
    <s v="11014093"/>
    <s v="11014093"/>
    <x v="5"/>
    <s v="1"/>
    <s v="S"/>
    <n v="70.12"/>
    <n v="73.144999999999996"/>
    <n v="8818.6880000000001"/>
    <n v="39843.336000000003"/>
    <n v="48662.023999999998"/>
    <n v="10.43"/>
    <n v="709.48"/>
    <n v="0"/>
    <m/>
    <m/>
    <x v="0"/>
    <s v="ELP110140931HI"/>
    <s v="Electroper£ S. A."/>
    <x v="15"/>
    <x v="15"/>
    <s v="C. H. Restitución"/>
    <x v="191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8662.023999999998"/>
    <n v="48.662023999999995"/>
    <m/>
    <n v="5.8433333333333337"/>
    <n v="6.095416666666666"/>
    <n v="0"/>
    <n v="7.2759576141834259E-12"/>
    <n v="30"/>
    <s v="BASE DE DATOS"/>
    <m/>
  </r>
  <r>
    <s v="24"/>
    <x v="8"/>
    <s v="ELP"/>
    <s v="11014093"/>
    <s v="11014093"/>
    <x v="5"/>
    <s v="2"/>
    <s v="S"/>
    <n v="70.12"/>
    <n v="73.144999999999996"/>
    <n v="6985.5640000000003"/>
    <n v="31926.022000000001"/>
    <n v="38911.586000000003"/>
    <n v="0.47"/>
    <n v="577.92999999999995"/>
    <n v="141.38"/>
    <m/>
    <m/>
    <x v="0"/>
    <s v="ELP110140932HI"/>
    <s v="Electroper£ S. A."/>
    <x v="15"/>
    <x v="15"/>
    <s v="C. H. Restitución"/>
    <x v="191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38911.586000000003"/>
    <n v="38.911586"/>
    <m/>
    <n v="5.8433333333333337"/>
    <n v="6.095416666666666"/>
    <n v="0"/>
    <n v="0"/>
    <n v="30"/>
    <s v="BASE DE DATOS"/>
    <m/>
  </r>
  <r>
    <s v="24"/>
    <x v="8"/>
    <s v="ELP"/>
    <s v="11014093"/>
    <s v="11014093"/>
    <x v="5"/>
    <s v="3"/>
    <s v="S"/>
    <n v="70.12"/>
    <n v="73.146000000000001"/>
    <n v="8945.7219999999998"/>
    <n v="38772.616000000002"/>
    <n v="47718.338000000003"/>
    <n v="20.32"/>
    <n v="692.9"/>
    <n v="6.5"/>
    <m/>
    <m/>
    <x v="0"/>
    <s v="ELP110140933HI"/>
    <s v="Electroper£ S. A."/>
    <x v="15"/>
    <x v="15"/>
    <s v="C. H. Restitución"/>
    <x v="191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7718.338000000003"/>
    <n v="47.718338000000003"/>
    <m/>
    <n v="5.8433333333333337"/>
    <n v="6.0955000000000004"/>
    <n v="0"/>
    <n v="0"/>
    <n v="30"/>
    <s v="BASE DE DATOS"/>
    <m/>
  </r>
  <r>
    <s v="24"/>
    <x v="8"/>
    <s v="ELP"/>
    <s v="11014293"/>
    <s v="11014293"/>
    <x v="5"/>
    <s v="1"/>
    <s v="S"/>
    <n v="114"/>
    <n v="96.959000000000003"/>
    <n v="11276.352999999999"/>
    <n v="48651.567000000003"/>
    <n v="59927.92"/>
    <n v="47.32"/>
    <n v="672.57"/>
    <n v="0"/>
    <m/>
    <m/>
    <x v="0"/>
    <s v="ELP110142931HI"/>
    <s v="Electroper£ S. A."/>
    <x v="15"/>
    <x v="15"/>
    <s v="C.H.Antúnez de Mayolo(Mantaro)"/>
    <x v="192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9927.92"/>
    <n v="59.92792"/>
    <m/>
    <n v="9.5"/>
    <n v="8.0799166666666675"/>
    <n v="0"/>
    <n v="0"/>
    <n v="30"/>
    <s v="BASE DE DATOS"/>
    <m/>
  </r>
  <r>
    <s v="24"/>
    <x v="8"/>
    <s v="ELP"/>
    <s v="11014293"/>
    <s v="11014293"/>
    <x v="5"/>
    <s v="2"/>
    <s v="S"/>
    <n v="114"/>
    <n v="96.959000000000003"/>
    <n v="11789.454"/>
    <n v="51020.828999999998"/>
    <n v="62810.283000000003"/>
    <n v="17.420000000000002"/>
    <n v="702.27"/>
    <n v="0"/>
    <m/>
    <m/>
    <x v="0"/>
    <s v="ELP110142932HI"/>
    <s v="Electroper£ S. A."/>
    <x v="15"/>
    <x v="15"/>
    <s v="C.H.Antúnez de Mayolo(Mantaro)"/>
    <x v="192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2810.283000000003"/>
    <n v="62.810283000000005"/>
    <m/>
    <n v="9.5"/>
    <n v="8.0799166666666675"/>
    <n v="0"/>
    <n v="-7.2759576141834259E-12"/>
    <n v="30"/>
    <s v="BASE DE DATOS"/>
    <m/>
  </r>
  <r>
    <s v="24"/>
    <x v="8"/>
    <s v="ELP"/>
    <s v="11014293"/>
    <s v="11014293"/>
    <x v="5"/>
    <s v="3"/>
    <s v="S"/>
    <n v="114"/>
    <n v="96.959000000000003"/>
    <n v="11852.305"/>
    <n v="51766.839"/>
    <n v="63619.144"/>
    <n v="13.55"/>
    <n v="706.33"/>
    <n v="0"/>
    <m/>
    <m/>
    <x v="0"/>
    <s v="ELP110142933HI"/>
    <s v="Electroper£ S. A."/>
    <x v="15"/>
    <x v="15"/>
    <s v="C.H.Antúnez de Mayolo(Mantaro)"/>
    <x v="192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3619.144"/>
    <n v="63.619143999999999"/>
    <m/>
    <n v="9.5"/>
    <n v="8.0799166666666675"/>
    <n v="0"/>
    <n v="0"/>
    <n v="30"/>
    <s v="BASE DE DATOS"/>
    <m/>
  </r>
  <r>
    <s v="24"/>
    <x v="8"/>
    <s v="ELP"/>
    <s v="11014293"/>
    <s v="11014293"/>
    <x v="5"/>
    <s v="4"/>
    <s v="S"/>
    <n v="114"/>
    <n v="96.959000000000003"/>
    <n v="11870.433999999999"/>
    <n v="52390.845999999998"/>
    <n v="64261.279999999999"/>
    <n v="8.8000000000000007"/>
    <n v="711.07"/>
    <n v="0"/>
    <m/>
    <m/>
    <x v="0"/>
    <s v="ELP110142934HI"/>
    <s v="Electroper£ S. A."/>
    <x v="15"/>
    <x v="15"/>
    <s v="C.H.Antúnez de Mayolo(Mantaro)"/>
    <x v="192"/>
    <s v="HI"/>
    <x v="5"/>
    <x v="177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4261.279999999999"/>
    <n v="64.261279999999999"/>
    <m/>
    <n v="9.5"/>
    <n v="8.0799166666666675"/>
    <n v="0"/>
    <n v="0"/>
    <n v="30"/>
    <s v="BASE DE DATOS"/>
    <m/>
  </r>
  <r>
    <s v="24"/>
    <x v="8"/>
    <s v="ELP"/>
    <s v="11014293"/>
    <s v="11014293"/>
    <x v="5"/>
    <s v="5"/>
    <s v="S"/>
    <n v="114"/>
    <n v="96.959000000000003"/>
    <n v="10260.835999999999"/>
    <n v="47748.392"/>
    <n v="58009.228000000003"/>
    <n v="9.32"/>
    <n v="710.6"/>
    <n v="0"/>
    <m/>
    <m/>
    <x v="0"/>
    <s v="ELP110142935HI"/>
    <s v="Electroper£ S. A."/>
    <x v="15"/>
    <x v="15"/>
    <s v="C.H.Antúnez de Mayolo(Mantaro)"/>
    <x v="192"/>
    <s v="HI"/>
    <x v="5"/>
    <x v="191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8009.228000000003"/>
    <n v="58.009228"/>
    <m/>
    <n v="9.5"/>
    <n v="8.0799166666666675"/>
    <n v="0"/>
    <n v="0"/>
    <n v="30"/>
    <s v="BASE DE DATOS"/>
    <m/>
  </r>
  <r>
    <s v="24"/>
    <x v="8"/>
    <s v="ELP"/>
    <s v="11014293"/>
    <s v="11014293"/>
    <x v="5"/>
    <s v="6"/>
    <s v="S"/>
    <n v="114"/>
    <n v="96.959000000000003"/>
    <n v="9766.2829999999994"/>
    <n v="44018.080000000002"/>
    <n v="53784.362999999998"/>
    <n v="52.33"/>
    <n v="667.2"/>
    <n v="0.08"/>
    <m/>
    <m/>
    <x v="0"/>
    <s v="ELP110142936HI"/>
    <s v="Electroper£ S. A."/>
    <x v="15"/>
    <x v="15"/>
    <s v="C.H.Antúnez de Mayolo(Mantaro)"/>
    <x v="192"/>
    <s v="HI"/>
    <x v="5"/>
    <x v="30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3784.362999999998"/>
    <n v="53.784362999999999"/>
    <m/>
    <n v="9.5"/>
    <n v="8.0799166666666675"/>
    <n v="0"/>
    <n v="0"/>
    <n v="30"/>
    <s v="BASE DE DATOS"/>
    <m/>
  </r>
  <r>
    <s v="24"/>
    <x v="8"/>
    <s v="ELP"/>
    <s v="11014293"/>
    <s v="11014293"/>
    <x v="5"/>
    <s v="7"/>
    <s v="S"/>
    <n v="114"/>
    <n v="96.96"/>
    <n v="10252.018"/>
    <n v="47703.321000000004"/>
    <n v="57955.339"/>
    <n v="10.43"/>
    <n v="709.22"/>
    <n v="0.11"/>
    <m/>
    <m/>
    <x v="0"/>
    <s v="ELP110142937HI"/>
    <s v="Electroper£ S. A."/>
    <x v="15"/>
    <x v="15"/>
    <s v="C.H.Antúnez de Mayolo(Mantaro)"/>
    <x v="192"/>
    <s v="HI"/>
    <x v="5"/>
    <x v="30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7955.339"/>
    <n v="57.955339000000002"/>
    <m/>
    <n v="9.5"/>
    <n v="8.08"/>
    <n v="0"/>
    <n v="7.2759576141834259E-12"/>
    <n v="30"/>
    <s v="BASE DE DATOS"/>
    <m/>
  </r>
  <r>
    <s v="24"/>
    <x v="8"/>
    <s v="SUR"/>
    <s v="11019593"/>
    <s v="11019593"/>
    <x v="5"/>
    <s v="Grupo 1"/>
    <s v="S"/>
    <n v="11.9"/>
    <n v="11.090999999999999"/>
    <n v="419.84300000000002"/>
    <n v="1616.4770000000001"/>
    <n v="2036.32"/>
    <n v="4.5999999999999996"/>
    <n v="682.83"/>
    <n v="32.57"/>
    <m/>
    <m/>
    <x v="0"/>
    <s v="SUR11019593Grupo 1HI"/>
    <s v="Emp. de Generaci¢n El‚ctrica del Sur S. A."/>
    <x v="14"/>
    <x v="14"/>
    <s v="C.H. Aricota 1"/>
    <x v="189"/>
    <s v="HI"/>
    <x v="5"/>
    <x v="16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2036.32"/>
    <n v="2.0363199999999999"/>
    <m/>
    <n v="0.9916666666666667"/>
    <n v="0.9242499999999999"/>
    <n v="0"/>
    <n v="2.2737367544323206E-13"/>
    <n v="32"/>
    <s v="BASE DE DATOS"/>
    <m/>
  </r>
  <r>
    <s v="24"/>
    <x v="8"/>
    <s v="SUR"/>
    <s v="11019593"/>
    <s v="11019593"/>
    <x v="5"/>
    <s v="Grupo 2"/>
    <s v="S"/>
    <n v="11.9"/>
    <n v="11.002000000000001"/>
    <n v="638.43299999999999"/>
    <n v="2405.7420000000002"/>
    <n v="3044.1750000000002"/>
    <n v="3.17"/>
    <n v="716.83"/>
    <n v="0"/>
    <m/>
    <m/>
    <x v="0"/>
    <s v="SUR11019593Grupo 2HI"/>
    <s v="Emp. de Generaci¢n El‚ctrica del Sur S. A."/>
    <x v="14"/>
    <x v="14"/>
    <s v="C.H. Aricota 1"/>
    <x v="189"/>
    <s v="HI"/>
    <x v="5"/>
    <x v="17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3044.1750000000002"/>
    <n v="3.0441750000000001"/>
    <m/>
    <n v="0.9916666666666667"/>
    <n v="0.91683333333333339"/>
    <n v="0"/>
    <n v="0"/>
    <n v="32"/>
    <s v="BASE DE DATOS"/>
    <m/>
  </r>
  <r>
    <s v="24"/>
    <x v="8"/>
    <s v="SUR"/>
    <s v="11015393"/>
    <s v="11015393"/>
    <x v="5"/>
    <s v="Grupo 3"/>
    <s v="S"/>
    <n v="11.9"/>
    <n v="0"/>
    <n v="0"/>
    <n v="0"/>
    <n v="0"/>
    <n v="0"/>
    <n v="0"/>
    <n v="720"/>
    <m/>
    <m/>
    <x v="0"/>
    <s v="SUR11015393Grupo 3HI"/>
    <s v="Emp. de Generaci¢n El‚ctrica del Sur S. A."/>
    <x v="14"/>
    <x v="14"/>
    <s v="C.H. Aricota 2"/>
    <x v="190"/>
    <s v="HI"/>
    <x v="5"/>
    <x v="176"/>
    <x v="2"/>
    <s v="Instalado"/>
    <s v="Operativo"/>
    <s v="Generadora"/>
    <x v="0"/>
    <x v="0"/>
    <x v="1"/>
    <x v="0"/>
    <s v="Estatal"/>
    <s v="TACNA"/>
    <s v="TACNA"/>
    <s v="CANDARAVE"/>
    <s v="CURIBAYA"/>
    <n v="0"/>
    <x v="8"/>
    <n v="0"/>
    <x v="0"/>
    <x v="0"/>
    <x v="0"/>
    <s v="MWh"/>
    <n v="0"/>
    <n v="0"/>
    <m/>
    <n v="0.9916666666666667"/>
    <n v="0"/>
    <n v="0"/>
    <n v="0"/>
    <n v="32"/>
    <s v="BASE DE DATOS"/>
    <m/>
  </r>
  <r>
    <s v="24"/>
    <x v="8"/>
    <s v="EGEMSA"/>
    <s v="11005993"/>
    <s v="11005993"/>
    <x v="5"/>
    <s v="GRUPO Nº1"/>
    <s v="S"/>
    <n v="30.15"/>
    <n v="29.295999999999999"/>
    <n v="1428.383"/>
    <n v="5713.5529999999999"/>
    <n v="7141.9359999999997"/>
    <n v="0"/>
    <n v="395.3"/>
    <n v="324.7"/>
    <m/>
    <m/>
    <x v="0"/>
    <s v="EGEMSA11005993GRUPO Nº1HI"/>
    <s v="Emp. de Generaci¢n El‚ctrica Machu Picchu S. A."/>
    <x v="27"/>
    <x v="27"/>
    <s v="C. H. Machupicchu"/>
    <x v="248"/>
    <s v="HI"/>
    <x v="5"/>
    <x v="340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7141.9359999999997"/>
    <n v="7.1419359999999994"/>
    <m/>
    <n v="2.5124999999999997"/>
    <n v="2.4413333333333331"/>
    <n v="0"/>
    <n v="0"/>
    <n v="36"/>
    <s v="BASE DE DATOS"/>
    <m/>
  </r>
  <r>
    <s v="24"/>
    <x v="8"/>
    <s v="EGEMSA"/>
    <s v="11005993"/>
    <s v="11005993"/>
    <x v="5"/>
    <s v="GRUPO Nº2"/>
    <s v="S"/>
    <n v="30.15"/>
    <n v="29.95"/>
    <n v="575.346"/>
    <n v="2130.1860000000001"/>
    <n v="2705.5320000000002"/>
    <n v="0"/>
    <n v="139.84"/>
    <n v="580.16"/>
    <m/>
    <m/>
    <x v="0"/>
    <s v="EGEMSA11005993GRUPO Nº2HI"/>
    <s v="Emp. de Generaci¢n El‚ctrica Machu Picchu S. A."/>
    <x v="27"/>
    <x v="27"/>
    <s v="C. H. Machupicchu"/>
    <x v="248"/>
    <s v="HI"/>
    <x v="5"/>
    <x v="341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2705.5320000000002"/>
    <n v="2.7055320000000003"/>
    <m/>
    <n v="2.5124999999999997"/>
    <n v="2.4958333333333331"/>
    <n v="0"/>
    <n v="0"/>
    <n v="36"/>
    <s v="BASE DE DATOS"/>
    <m/>
  </r>
  <r>
    <s v="24"/>
    <x v="8"/>
    <s v="EGEMSA"/>
    <s v="11005993"/>
    <s v="11005993"/>
    <x v="5"/>
    <s v="GRUPO Nº3"/>
    <s v="S"/>
    <n v="30.15"/>
    <n v="29.553999999999998"/>
    <n v="1223.614"/>
    <n v="4462.8419999999996"/>
    <n v="5686.4560000000001"/>
    <n v="0"/>
    <n v="357.83"/>
    <n v="362.17"/>
    <m/>
    <m/>
    <x v="0"/>
    <s v="EGEMSA11005993GRUPO Nº3HI"/>
    <s v="Emp. de Generaci¢n El‚ctrica Machu Picchu S. A."/>
    <x v="27"/>
    <x v="27"/>
    <s v="C. H. Machupicchu"/>
    <x v="248"/>
    <s v="HI"/>
    <x v="5"/>
    <x v="342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5686.4560000000001"/>
    <n v="5.6864559999999997"/>
    <m/>
    <n v="2.5124999999999997"/>
    <n v="2.4628333333333332"/>
    <n v="0"/>
    <n v="0"/>
    <n v="36"/>
    <s v="BASE DE DATOS"/>
    <m/>
  </r>
  <r>
    <s v="24"/>
    <x v="8"/>
    <s v="EGEMSA"/>
    <s v="11005993"/>
    <s v="11005993"/>
    <x v="5"/>
    <s v="GRUPO N°4"/>
    <s v="S"/>
    <n v="102"/>
    <n v="99.86"/>
    <n v="14436.037"/>
    <n v="54160.711000000003"/>
    <n v="68596.748000000007"/>
    <n v="7.27"/>
    <n v="712.73"/>
    <n v="0"/>
    <m/>
    <m/>
    <x v="0"/>
    <s v="EGEMSA11005993GRUPO N°4HI"/>
    <s v="Emp. de Generaci¢n El‚ctrica Machu Picchu S. A."/>
    <x v="27"/>
    <x v="27"/>
    <s v="C. H. Machupicchu"/>
    <x v="248"/>
    <s v="HI"/>
    <x v="5"/>
    <x v="343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68596.748000000007"/>
    <n v="68.596748000000005"/>
    <m/>
    <n v="8.5"/>
    <n v="8.3216666666666672"/>
    <n v="0"/>
    <n v="0"/>
    <n v="36"/>
    <s v="BASE DE DATOS"/>
    <m/>
  </r>
  <r>
    <s v="24"/>
    <x v="8"/>
    <s v="HUANCH"/>
    <s v="11076797"/>
    <s v="11076797"/>
    <x v="5"/>
    <s v="Grupo 1"/>
    <s v="S"/>
    <n v="10"/>
    <n v="9.875"/>
    <n v="1147.6369999999999"/>
    <n v="5454.6679999999997"/>
    <n v="6602.3050000000003"/>
    <n v="0"/>
    <n v="720"/>
    <n v="0"/>
    <m/>
    <m/>
    <x v="0"/>
    <s v="HUANCH11076797Grupo 1HI"/>
    <s v="Hidroel‚ctrica Huanchor S.A.C."/>
    <x v="56"/>
    <x v="56"/>
    <s v="C. H. Huanchor"/>
    <x v="212"/>
    <s v="HI"/>
    <x v="5"/>
    <x v="16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602.3050000000003"/>
    <n v="6.6023050000000003"/>
    <m/>
    <n v="0.83333333333333337"/>
    <n v="0.82291666666666663"/>
    <n v="0"/>
    <n v="-9.0949470177292824E-13"/>
    <n v="61"/>
    <s v="BASE DE DATOS"/>
    <m/>
  </r>
  <r>
    <s v="24"/>
    <x v="8"/>
    <s v="HUANCH"/>
    <s v="11076797"/>
    <s v="11076797"/>
    <x v="5"/>
    <s v="Grupo 2"/>
    <s v="S"/>
    <n v="10"/>
    <n v="9.8930000000000007"/>
    <n v="1151.8510000000001"/>
    <n v="5472.64"/>
    <n v="6624.491"/>
    <n v="0"/>
    <n v="720"/>
    <n v="0"/>
    <m/>
    <m/>
    <x v="0"/>
    <s v="HUANCH11076797Grupo 2HI"/>
    <s v="Hidroel‚ctrica Huanchor S.A.C."/>
    <x v="56"/>
    <x v="56"/>
    <s v="C. H. Huanchor"/>
    <x v="212"/>
    <s v="HI"/>
    <x v="5"/>
    <x v="17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624.491"/>
    <n v="6.6244909999999999"/>
    <m/>
    <n v="0.83333333333333337"/>
    <n v="0.82441666666666669"/>
    <n v="0"/>
    <n v="0"/>
    <n v="61"/>
    <s v="BASE DE DATOS"/>
    <m/>
  </r>
  <r>
    <s v="24"/>
    <x v="8"/>
    <s v="HUANCH"/>
    <s v="31009893"/>
    <s v="31009893"/>
    <x v="5"/>
    <s v="G-2"/>
    <s v="S"/>
    <n v="0.84"/>
    <n v="0.46"/>
    <n v="0"/>
    <n v="0"/>
    <n v="0"/>
    <n v="0"/>
    <n v="0"/>
    <n v="720"/>
    <m/>
    <m/>
    <x v="0"/>
    <s v="HUANCH31009893G-2HI"/>
    <s v="Hidroel‚ctrica Huanchor S.A.C."/>
    <x v="56"/>
    <x v="56"/>
    <s v="C. H. Tamboraque II"/>
    <x v="213"/>
    <s v="HI"/>
    <x v="5"/>
    <x v="29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6.9999999999999993E-2"/>
    <n v="3.8333333333333337E-2"/>
    <n v="0"/>
    <n v="0"/>
    <n v="61"/>
    <s v="BASE DE DATOS"/>
    <m/>
  </r>
  <r>
    <s v="24"/>
    <x v="8"/>
    <s v="HUANCH"/>
    <s v="41009793"/>
    <s v="41009793"/>
    <x v="5"/>
    <s v="G-1"/>
    <s v="S"/>
    <n v="0.46"/>
    <n v="0.45"/>
    <n v="0"/>
    <n v="0"/>
    <n v="0"/>
    <n v="0"/>
    <n v="0"/>
    <n v="720"/>
    <m/>
    <m/>
    <x v="0"/>
    <s v="HUANCH41009793G-1HI"/>
    <s v="Hidroel‚ctrica Huanchor S.A.C."/>
    <x v="56"/>
    <x v="56"/>
    <s v="C. H. Tamboraque I"/>
    <x v="214"/>
    <s v="HI"/>
    <x v="5"/>
    <x v="28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3.8333333333333337E-2"/>
    <n v="3.7499999999999999E-2"/>
    <n v="0"/>
    <n v="0"/>
    <n v="61"/>
    <s v="BASE DE DATOS"/>
    <m/>
  </r>
  <r>
    <s v="24"/>
    <x v="8"/>
    <s v="KALLPA"/>
    <s v="14331913"/>
    <s v="14331913"/>
    <x v="5"/>
    <s v="G-1"/>
    <s v="S"/>
    <n v="171.28"/>
    <n v="189.69200000000001"/>
    <n v="14082.164000000001"/>
    <n v="62404.500999999997"/>
    <n v="76486.664999999994"/>
    <n v="0"/>
    <n v="687.88"/>
    <n v="0"/>
    <m/>
    <m/>
    <x v="0"/>
    <s v="KALLPA14331913G-1HI"/>
    <s v="Kallpa Generaci¢n S.A."/>
    <x v="22"/>
    <x v="22"/>
    <s v="C.H. Cerro del Aguila"/>
    <x v="217"/>
    <s v="HI"/>
    <x v="5"/>
    <x v="28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76486.664999999994"/>
    <n v="76.486664999999988"/>
    <m/>
    <n v="14.273333333333333"/>
    <n v="15.807666666666668"/>
    <n v="0"/>
    <n v="0"/>
    <n v="66"/>
    <s v="BASE DE DATOS"/>
    <m/>
  </r>
  <r>
    <s v="24"/>
    <x v="8"/>
    <s v="KALLPA"/>
    <s v="14331913"/>
    <s v="14331913"/>
    <x v="5"/>
    <s v="G-2"/>
    <s v="S"/>
    <n v="171.28"/>
    <n v="203.053"/>
    <n v="14057.628000000001"/>
    <n v="51227.985000000001"/>
    <n v="65285.612999999998"/>
    <n v="0"/>
    <n v="600.25"/>
    <n v="0"/>
    <m/>
    <m/>
    <x v="0"/>
    <s v="KALLPA14331913G-2HI"/>
    <s v="Kallpa Generaci¢n S.A."/>
    <x v="22"/>
    <x v="22"/>
    <s v="C.H. Cerro del Aguila"/>
    <x v="217"/>
    <s v="HI"/>
    <x v="5"/>
    <x v="29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65285.612999999998"/>
    <n v="65.285612999999998"/>
    <m/>
    <n v="14.273333333333333"/>
    <n v="16.921083333333332"/>
    <n v="0"/>
    <n v="0"/>
    <n v="66"/>
    <s v="BASE DE DATOS"/>
    <m/>
  </r>
  <r>
    <s v="24"/>
    <x v="8"/>
    <s v="KALLPA"/>
    <s v="14331913"/>
    <s v="14331913"/>
    <x v="5"/>
    <s v="G-3"/>
    <s v="S"/>
    <n v="171.28"/>
    <n v="189.761"/>
    <n v="9664.76"/>
    <n v="16812.761999999999"/>
    <n v="26477.522000000001"/>
    <n v="0"/>
    <n v="264.89999999999998"/>
    <n v="0"/>
    <m/>
    <m/>
    <x v="0"/>
    <s v="KALLPA14331913G-3HI"/>
    <s v="Kallpa Generaci¢n S.A."/>
    <x v="22"/>
    <x v="22"/>
    <s v="C.H. Cerro del Aguila"/>
    <x v="217"/>
    <s v="HI"/>
    <x v="5"/>
    <x v="30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26477.522000000001"/>
    <n v="26.477522"/>
    <m/>
    <n v="14.273333333333333"/>
    <n v="15.813416666666667"/>
    <n v="0"/>
    <n v="-3.637978807091713E-12"/>
    <n v="66"/>
    <s v="BASE DE DATOS"/>
    <m/>
  </r>
  <r>
    <s v="24"/>
    <x v="8"/>
    <s v="KALLPA"/>
    <s v="14331913"/>
    <s v="14331913"/>
    <x v="5"/>
    <s v="G-4"/>
    <s v="S"/>
    <n v="10.76"/>
    <n v="10.427"/>
    <n v="360.08100000000002"/>
    <n v="1519.9449999999999"/>
    <n v="1880.0260000000001"/>
    <n v="0"/>
    <n v="629.97"/>
    <n v="0"/>
    <m/>
    <m/>
    <x v="0"/>
    <s v="KALLPA14331913G-4HI"/>
    <s v="Kallpa Generaci¢n S.A."/>
    <x v="22"/>
    <x v="22"/>
    <s v="C.H. Cerro del Aguila"/>
    <x v="217"/>
    <s v="HI"/>
    <x v="5"/>
    <x v="31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880.0260000000001"/>
    <n v="1.880026"/>
    <m/>
    <n v="0.89666666666666661"/>
    <n v="0.86891666666666667"/>
    <n v="0"/>
    <n v="-2.2737367544323206E-13"/>
    <n v="66"/>
    <s v="BASE DE DATOS"/>
    <m/>
  </r>
  <r>
    <s v="24"/>
    <x v="8"/>
    <s v="KONDUS"/>
    <s v="000775"/>
    <s v="000775"/>
    <x v="5"/>
    <s v="G1"/>
    <s v="S"/>
    <n v="0.56499999999999995"/>
    <n v="4.0000000000000001E-3"/>
    <n v="2.1000000000000001E-2"/>
    <n v="73.822999999999993"/>
    <n v="73.843999999999994"/>
    <n v="0"/>
    <n v="353.3"/>
    <n v="0"/>
    <m/>
    <m/>
    <x v="0"/>
    <s v="KONDUS000775G1HI"/>
    <s v="KONDU S.A.C."/>
    <x v="80"/>
    <x v="80"/>
    <s v="C. S. Carhuaquero"/>
    <x v="282"/>
    <s v="FV"/>
    <x v="6"/>
    <x v="359"/>
    <x v="3"/>
    <s v="Instalado"/>
    <s v="Operativo"/>
    <s v="Generadora"/>
    <x v="0"/>
    <x v="0"/>
    <x v="0"/>
    <x v="0"/>
    <s v="Estatal"/>
    <s v="CAJAMARCA"/>
    <s v="CAJAMARCA"/>
    <s v="CHOTA Y SANTA CRUZ"/>
    <s v="LLAMA Y CATACHE"/>
    <n v="0"/>
    <x v="9"/>
    <n v="0"/>
    <x v="0"/>
    <x v="0"/>
    <x v="0"/>
    <s v="MWh"/>
    <n v="73.843999999999994"/>
    <n v="7.3843999999999993E-2"/>
    <m/>
    <n v="5.1363636363636361E-2"/>
    <n v="5.1363636363636361E-2"/>
    <n v="0"/>
    <n v="0"/>
    <n v="67"/>
    <s v="BASE DE DATOS"/>
    <m/>
  </r>
  <r>
    <s v="24"/>
    <x v="8"/>
    <s v="VIRGEN"/>
    <s v="11137505"/>
    <s v="11137505"/>
    <x v="5"/>
    <s v="GE.U1"/>
    <s v="S"/>
    <n v="31.23"/>
    <n v="27.927"/>
    <n v="169.96899999999999"/>
    <n v="670.85"/>
    <n v="840.81899999999996"/>
    <n v="0"/>
    <n v="85.1"/>
    <n v="0"/>
    <m/>
    <m/>
    <x v="0"/>
    <s v="VIRGEN11137505GE.U1HI"/>
    <s v="La Virgen S.A.C."/>
    <x v="59"/>
    <x v="59"/>
    <s v="C.H. La Virgen"/>
    <x v="218"/>
    <s v="HI"/>
    <x v="5"/>
    <x v="326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840.81899999999996"/>
    <n v="0.84081899999999998"/>
    <m/>
    <n v="2.6025"/>
    <n v="2.3272499999999998"/>
    <n v="0"/>
    <n v="0"/>
    <n v="68"/>
    <s v="BASE DE DATOS"/>
    <m/>
  </r>
  <r>
    <s v="24"/>
    <x v="8"/>
    <s v="VIRGEN"/>
    <s v="11137505"/>
    <s v="11137505"/>
    <x v="5"/>
    <s v="GE.U2"/>
    <s v="S"/>
    <n v="31.25"/>
    <n v="28.209"/>
    <n v="525.19399999999996"/>
    <n v="3211.1889999999999"/>
    <n v="3736.3829999999998"/>
    <n v="0"/>
    <n v="371.68"/>
    <n v="0"/>
    <m/>
    <m/>
    <x v="0"/>
    <s v="VIRGEN11137505GE.U2HI"/>
    <s v="La Virgen S.A.C."/>
    <x v="59"/>
    <x v="59"/>
    <s v="C.H. La Virgen"/>
    <x v="218"/>
    <s v="HI"/>
    <x v="5"/>
    <x v="327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3736.3829999999998"/>
    <n v="3.736383"/>
    <m/>
    <n v="2.6041666666666665"/>
    <n v="2.3507500000000001"/>
    <n v="0"/>
    <n v="0"/>
    <n v="68"/>
    <s v="BASE DE DATOS"/>
    <m/>
  </r>
  <r>
    <s v="24"/>
    <x v="8"/>
    <s v="VIRGEN"/>
    <s v="11137505"/>
    <s v="11137505"/>
    <x v="5"/>
    <s v="GE.U3"/>
    <s v="S"/>
    <n v="31.25"/>
    <n v="27.867000000000001"/>
    <n v="949.27599999999995"/>
    <n v="5410.7730000000001"/>
    <n v="6360.049"/>
    <n v="0"/>
    <n v="534.48"/>
    <n v="0"/>
    <m/>
    <m/>
    <x v="0"/>
    <s v="VIRGEN11137505GE.U3HI"/>
    <s v="La Virgen S.A.C."/>
    <x v="59"/>
    <x v="59"/>
    <s v="C.H. La Virgen"/>
    <x v="218"/>
    <s v="HI"/>
    <x v="5"/>
    <x v="328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6360.049"/>
    <n v="6.3600490000000001"/>
    <m/>
    <n v="2.6041666666666665"/>
    <n v="2.3222499999999999"/>
    <n v="0"/>
    <n v="0"/>
    <n v="68"/>
    <s v="BASE DE DATOS"/>
    <m/>
  </r>
  <r>
    <s v="24"/>
    <x v="8"/>
    <s v="CHINAN"/>
    <s v="11068096"/>
    <s v="11068096"/>
    <x v="5"/>
    <s v="GR-1"/>
    <s v="S"/>
    <n v="42.3"/>
    <n v="43.113999999999997"/>
    <n v="930.13099999999997"/>
    <n v="3569.74"/>
    <n v="4499.87"/>
    <n v="201.72"/>
    <n v="475.17"/>
    <n v="43.12"/>
    <m/>
    <m/>
    <x v="0"/>
    <s v="CHINAN11068096GR-1HI"/>
    <s v="Chinango S.A.C"/>
    <x v="51"/>
    <x v="51"/>
    <s v="C. H. Yanango"/>
    <x v="203"/>
    <s v="HI"/>
    <x v="5"/>
    <x v="307"/>
    <x v="2"/>
    <s v="Instalado"/>
    <s v="Operativo"/>
    <s v="Generadora"/>
    <x v="0"/>
    <x v="0"/>
    <x v="0"/>
    <x v="0"/>
    <s v="Privado"/>
    <s v="JUNIN"/>
    <s v="JUNIN"/>
    <s v="CHANCHAMAYO"/>
    <s v="SAN RAMÓN"/>
    <n v="0"/>
    <x v="8"/>
    <n v="0"/>
    <x v="0"/>
    <x v="0"/>
    <x v="0"/>
    <s v="MWh"/>
    <n v="4499.87"/>
    <n v="4.4998699999999996"/>
    <m/>
    <n v="3.5249999999999999"/>
    <n v="3.5928333333333331"/>
    <n v="0"/>
    <n v="1.0000000002037268E-3"/>
    <n v="12"/>
    <s v="BASE DE DATOS"/>
    <m/>
  </r>
  <r>
    <s v="24"/>
    <x v="8"/>
    <s v="CHINAN"/>
    <s v="11082197"/>
    <s v="11082197"/>
    <x v="5"/>
    <s v="GR-1"/>
    <s v="S"/>
    <n v="76.5"/>
    <n v="77.643000000000001"/>
    <n v="10543.093999999999"/>
    <n v="11658.544"/>
    <n v="22201.636999999999"/>
    <n v="2.13"/>
    <n v="351.23"/>
    <n v="2.13"/>
    <m/>
    <m/>
    <x v="0"/>
    <s v="CHINAN11082197GR-1HI"/>
    <s v="Chinango S.A.C"/>
    <x v="51"/>
    <x v="51"/>
    <s v="C. H. Chimay"/>
    <x v="204"/>
    <s v="HI"/>
    <x v="5"/>
    <x v="307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22201.636999999999"/>
    <n v="22.201636999999998"/>
    <m/>
    <n v="6.375"/>
    <n v="6.4702500000000001"/>
    <n v="0"/>
    <n v="1.0000000002037268E-3"/>
    <n v="12"/>
    <s v="BASE DE DATOS"/>
    <m/>
  </r>
  <r>
    <s v="24"/>
    <x v="8"/>
    <s v="CHINAN"/>
    <s v="11082197"/>
    <s v="11082197"/>
    <x v="5"/>
    <s v="GR-2"/>
    <s v="S"/>
    <n v="76.5"/>
    <n v="74.698999999999998"/>
    <n v="0"/>
    <n v="3.8140000000000001"/>
    <n v="3.8140000000000001"/>
    <n v="720"/>
    <n v="0"/>
    <n v="0"/>
    <m/>
    <m/>
    <x v="0"/>
    <s v="CHINAN11082197GR-2HI"/>
    <s v="Chinango S.A.C"/>
    <x v="51"/>
    <x v="51"/>
    <s v="C. H. Chimay"/>
    <x v="204"/>
    <s v="HI"/>
    <x v="5"/>
    <x v="308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3.8140000000000001"/>
    <n v="3.8140000000000001E-3"/>
    <m/>
    <n v="6.375"/>
    <n v="6.2249166666666662"/>
    <n v="0"/>
    <n v="0"/>
    <n v="12"/>
    <s v="BASE DE DATOS"/>
    <m/>
  </r>
  <r>
    <s v="24"/>
    <x v="8"/>
    <s v="ORYGNP"/>
    <s v="11002793"/>
    <s v="11002793"/>
    <x v="5"/>
    <s v="GR-1"/>
    <s v="S"/>
    <n v="64.599999999999994"/>
    <n v="69.53"/>
    <n v="6976.1840000000002"/>
    <n v="16928.355"/>
    <n v="23904.539000000001"/>
    <n v="13.42"/>
    <n v="609.95000000000005"/>
    <n v="11.45"/>
    <m/>
    <m/>
    <x v="0"/>
    <s v="ORYGNP11002793GR-1HI"/>
    <s v="Orygen Perú S.A.A."/>
    <x v="36"/>
    <x v="36"/>
    <s v="C. H. Huinco"/>
    <x v="193"/>
    <s v="HI"/>
    <x v="5"/>
    <x v="307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3904.539000000001"/>
    <n v="23.904539"/>
    <m/>
    <n v="12.919999999999998"/>
    <n v="13.906000000000001"/>
    <n v="0"/>
    <n v="0"/>
    <n v="73"/>
    <s v="BASE DE DATOS"/>
    <m/>
  </r>
  <r>
    <s v="24"/>
    <x v="8"/>
    <s v="ORYGNP"/>
    <s v="11002793"/>
    <s v="11002793"/>
    <x v="5"/>
    <s v="GR-2"/>
    <s v="S"/>
    <n v="64.599999999999994"/>
    <n v="69.11"/>
    <n v="6514.69"/>
    <n v="13406.127"/>
    <n v="19920.816999999999"/>
    <n v="25.5"/>
    <n v="504.37"/>
    <n v="2.95"/>
    <m/>
    <m/>
    <x v="0"/>
    <s v="ORYGNP11002793GR-2HI"/>
    <s v="Orygen Perú S.A.A."/>
    <x v="36"/>
    <x v="36"/>
    <s v="C. H. Huinco"/>
    <x v="193"/>
    <s v="HI"/>
    <x v="5"/>
    <x v="308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19920.816999999999"/>
    <n v="19.920817"/>
    <m/>
    <n v="12.919999999999998"/>
    <n v="13.821999999999999"/>
    <n v="0"/>
    <n v="0"/>
    <n v="73"/>
    <s v="BASE DE DATOS"/>
    <m/>
  </r>
  <r>
    <s v="24"/>
    <x v="8"/>
    <s v="ORYGNP"/>
    <s v="11002793"/>
    <s v="11002793"/>
    <x v="5"/>
    <s v="GR-3"/>
    <s v="S"/>
    <n v="64.599999999999994"/>
    <n v="69.914000000000001"/>
    <n v="6355.86"/>
    <n v="16876.567999999999"/>
    <n v="23232.428"/>
    <n v="94.4"/>
    <n v="579.67999999999995"/>
    <n v="11.77"/>
    <m/>
    <m/>
    <x v="0"/>
    <s v="ORYGNP11002793GR-3HI"/>
    <s v="Orygen Perú S.A.A."/>
    <x v="36"/>
    <x v="36"/>
    <s v="C. H. Huinco"/>
    <x v="193"/>
    <s v="HI"/>
    <x v="5"/>
    <x v="309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3232.428"/>
    <n v="23.232427999999999"/>
    <m/>
    <n v="12.919999999999998"/>
    <n v="13.982800000000001"/>
    <n v="0"/>
    <n v="0"/>
    <n v="73"/>
    <s v="BASE DE DATOS"/>
    <m/>
  </r>
  <r>
    <s v="24"/>
    <x v="8"/>
    <s v="ORYGNP"/>
    <s v="11002793"/>
    <s v="11002793"/>
    <x v="5"/>
    <s v="GR-4"/>
    <s v="S"/>
    <n v="64.599999999999994"/>
    <n v="69.346000000000004"/>
    <n v="5855.9170000000004"/>
    <n v="12670.624"/>
    <n v="18526.541000000001"/>
    <n v="90"/>
    <n v="521.33000000000004"/>
    <n v="20.3"/>
    <m/>
    <m/>
    <x v="0"/>
    <s v="ORYGNP11002793GR-4HI"/>
    <s v="Orygen Perú S.A.A."/>
    <x v="36"/>
    <x v="36"/>
    <s v="C. H. Huinco"/>
    <x v="193"/>
    <s v="HI"/>
    <x v="5"/>
    <x v="310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18526.541000000001"/>
    <n v="18.526541000000002"/>
    <m/>
    <n v="12.919999999999998"/>
    <n v="13.869200000000001"/>
    <n v="0"/>
    <n v="0"/>
    <n v="73"/>
    <s v="BASE DE DATOS"/>
    <m/>
  </r>
  <r>
    <s v="24"/>
    <x v="8"/>
    <s v="ORYGNP"/>
    <s v="11002393"/>
    <s v="11002393"/>
    <x v="5"/>
    <s v="GR-1"/>
    <s v="S"/>
    <n v="60"/>
    <n v="68.555999999999997"/>
    <n v="8305.5910000000003"/>
    <n v="24812.252"/>
    <n v="33117.843999999997"/>
    <n v="0"/>
    <n v="720"/>
    <n v="0"/>
    <m/>
    <m/>
    <x v="0"/>
    <s v="ORYGNP11002393GR-1HI"/>
    <s v="Orygen Perú S.A.A."/>
    <x v="36"/>
    <x v="36"/>
    <s v="C. H. Matucana"/>
    <x v="194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33117.843999999997"/>
    <n v="33.117843999999998"/>
    <m/>
    <n v="12"/>
    <n v="13.7112"/>
    <n v="0"/>
    <n v="-9.9999999656574801E-4"/>
    <n v="73"/>
    <s v="BASE DE DATOS"/>
    <m/>
  </r>
  <r>
    <s v="24"/>
    <x v="8"/>
    <s v="ORYGNP"/>
    <s v="11002393"/>
    <s v="11002393"/>
    <x v="5"/>
    <s v="GR-2"/>
    <s v="S"/>
    <n v="60"/>
    <n v="68.465999999999994"/>
    <n v="8420.134"/>
    <n v="24853.635999999999"/>
    <n v="33273.769"/>
    <n v="0"/>
    <n v="718.55"/>
    <n v="1.45"/>
    <m/>
    <m/>
    <x v="0"/>
    <s v="ORYGNP11002393GR-2HI"/>
    <s v="Orygen Perú S.A.A."/>
    <x v="36"/>
    <x v="36"/>
    <s v="C. H. Matucana"/>
    <x v="194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33273.769"/>
    <n v="33.273769000000001"/>
    <m/>
    <n v="12"/>
    <n v="13.693199999999999"/>
    <n v="0"/>
    <n v="9.9999999656574801E-4"/>
    <n v="73"/>
    <s v="BASE DE DATOS"/>
    <m/>
  </r>
  <r>
    <s v="24"/>
    <x v="8"/>
    <s v="ORYGNP"/>
    <s v="11002693"/>
    <s v="11002693"/>
    <x v="5"/>
    <s v="GR-1"/>
    <s v="S"/>
    <n v="15.888999999999999"/>
    <n v="16.760000000000002"/>
    <n v="2503.2379999999998"/>
    <n v="7351.8249999999998"/>
    <n v="9855.0630000000001"/>
    <n v="0"/>
    <n v="711.88"/>
    <n v="8.1199999999999992"/>
    <m/>
    <m/>
    <x v="0"/>
    <s v="ORYGNP11002693GR-1HI"/>
    <s v="Orygen Perú S.A.A."/>
    <x v="36"/>
    <x v="36"/>
    <s v="C. H. Callahuanca"/>
    <x v="195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9855.0630000000001"/>
    <n v="9.8550629999999995"/>
    <m/>
    <n v="3.1778"/>
    <n v="3.3520000000000003"/>
    <n v="0"/>
    <n v="0"/>
    <n v="73"/>
    <s v="BASE DE DATOS"/>
    <m/>
  </r>
  <r>
    <s v="24"/>
    <x v="8"/>
    <s v="ORYGNP"/>
    <s v="11002693"/>
    <s v="11002693"/>
    <x v="5"/>
    <s v="GR-2"/>
    <s v="S"/>
    <n v="15.888999999999999"/>
    <n v="16.545000000000002"/>
    <n v="2498.203"/>
    <n v="7520.125"/>
    <n v="10018.328"/>
    <n v="0"/>
    <n v="720"/>
    <n v="0"/>
    <m/>
    <m/>
    <x v="0"/>
    <s v="ORYGNP11002693GR-2HI"/>
    <s v="Orygen Perú S.A.A."/>
    <x v="36"/>
    <x v="36"/>
    <s v="C. H. Callahuanca"/>
    <x v="195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0018.328"/>
    <n v="10.018328"/>
    <m/>
    <n v="3.1778"/>
    <n v="3.3090000000000002"/>
    <n v="0"/>
    <n v="0"/>
    <n v="73"/>
    <s v="BASE DE DATOS"/>
    <m/>
  </r>
  <r>
    <s v="24"/>
    <x v="8"/>
    <s v="ORYGNP"/>
    <s v="11002693"/>
    <s v="11002693"/>
    <x v="5"/>
    <s v="GR-3"/>
    <s v="S"/>
    <n v="15.888999999999999"/>
    <n v="16.587"/>
    <n v="2417.0329999999999"/>
    <n v="7132.5929999999998"/>
    <n v="9549.6260000000002"/>
    <n v="9.9700000000000006"/>
    <n v="688.83"/>
    <n v="21.2"/>
    <m/>
    <m/>
    <x v="0"/>
    <s v="ORYGNP11002693GR-3HI"/>
    <s v="Orygen Perú S.A.A."/>
    <x v="36"/>
    <x v="36"/>
    <s v="C. H. Callahuanca"/>
    <x v="195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9549.6260000000002"/>
    <n v="9.5496259999999999"/>
    <m/>
    <n v="3.1778"/>
    <n v="3.3174000000000001"/>
    <n v="0"/>
    <n v="0"/>
    <n v="73"/>
    <s v="BASE DE DATOS"/>
    <m/>
  </r>
  <r>
    <s v="24"/>
    <x v="8"/>
    <s v="ORYGNP"/>
    <s v="11002693"/>
    <s v="11002693"/>
    <x v="5"/>
    <s v="GR-4"/>
    <s v="S"/>
    <n v="34.97"/>
    <n v="34.482999999999997"/>
    <n v="5578.6049999999996"/>
    <n v="16447.855"/>
    <n v="22026.46"/>
    <n v="0"/>
    <n v="720"/>
    <n v="0"/>
    <m/>
    <m/>
    <x v="0"/>
    <s v="ORYGNP11002693GR-4HI"/>
    <s v="Orygen Perú S.A.A."/>
    <x v="36"/>
    <x v="36"/>
    <s v="C. H. Callahuanca"/>
    <x v="195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22026.46"/>
    <n v="22.02646"/>
    <m/>
    <n v="6.9939999999999998"/>
    <n v="6.8965999999999994"/>
    <n v="0"/>
    <n v="0"/>
    <n v="73"/>
    <s v="BASE DE DATOS"/>
    <m/>
  </r>
  <r>
    <s v="24"/>
    <x v="8"/>
    <s v="ORYGNP"/>
    <s v="11002593"/>
    <s v="11002593"/>
    <x v="5"/>
    <s v="GR-1"/>
    <s v="S"/>
    <n v="25.417000000000002"/>
    <n v="23.824000000000002"/>
    <n v="3861.442"/>
    <n v="11510.874"/>
    <n v="15372.316999999999"/>
    <n v="10"/>
    <n v="706.42"/>
    <n v="3.58"/>
    <m/>
    <m/>
    <x v="0"/>
    <s v="ORYGNP11002593GR-1HI"/>
    <s v="Orygen Perú S.A.A."/>
    <x v="36"/>
    <x v="36"/>
    <s v="C. H. Moyopampa"/>
    <x v="196"/>
    <s v="HI"/>
    <x v="5"/>
    <x v="307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372.316999999999"/>
    <n v="15.372316999999999"/>
    <m/>
    <n v="5.0834000000000001"/>
    <n v="4.7648000000000001"/>
    <n v="0"/>
    <n v="-1.0000000002037268E-3"/>
    <n v="73"/>
    <s v="BASE DE DATOS"/>
    <m/>
  </r>
  <r>
    <s v="24"/>
    <x v="8"/>
    <s v="ORYGNP"/>
    <s v="11002593"/>
    <s v="11002593"/>
    <x v="5"/>
    <s v="GR-2"/>
    <s v="S"/>
    <n v="25.417000000000002"/>
    <n v="22.574999999999999"/>
    <n v="3856.4879999999998"/>
    <n v="11398.764999999999"/>
    <n v="15255.253000000001"/>
    <n v="0"/>
    <n v="707"/>
    <n v="13"/>
    <m/>
    <m/>
    <x v="0"/>
    <s v="ORYGNP11002593GR-2HI"/>
    <s v="Orygen Perú S.A.A."/>
    <x v="36"/>
    <x v="36"/>
    <s v="C. H. Moyopampa"/>
    <x v="196"/>
    <s v="HI"/>
    <x v="5"/>
    <x v="308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255.253000000001"/>
    <n v="15.255253"/>
    <m/>
    <n v="5.0834000000000001"/>
    <n v="4.5149999999999997"/>
    <n v="0"/>
    <n v="-1.8189894035458565E-12"/>
    <n v="73"/>
    <s v="BASE DE DATOS"/>
    <m/>
  </r>
  <r>
    <s v="24"/>
    <x v="8"/>
    <s v="ORYGNP"/>
    <s v="11002593"/>
    <s v="11002593"/>
    <x v="5"/>
    <s v="GR-3"/>
    <s v="S"/>
    <n v="24.58"/>
    <n v="22.748999999999999"/>
    <n v="3696.9549999999999"/>
    <n v="11070.018"/>
    <n v="14766.973"/>
    <n v="0"/>
    <n v="720"/>
    <n v="0"/>
    <m/>
    <m/>
    <x v="0"/>
    <s v="ORYGNP11002593GR-3HI"/>
    <s v="Orygen Perú S.A.A."/>
    <x v="36"/>
    <x v="36"/>
    <s v="C. H. Moyopampa"/>
    <x v="196"/>
    <s v="HI"/>
    <x v="5"/>
    <x v="309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4766.973"/>
    <n v="14.766973"/>
    <m/>
    <n v="4.9159999999999995"/>
    <n v="4.5497999999999994"/>
    <n v="0"/>
    <n v="0"/>
    <n v="73"/>
    <s v="BASE DE DATOS"/>
    <m/>
  </r>
  <r>
    <s v="24"/>
    <x v="8"/>
    <s v="ORYGNP"/>
    <s v="11002493"/>
    <s v="11002493"/>
    <x v="5"/>
    <s v="GR-1"/>
    <s v="S"/>
    <n v="15.7"/>
    <n v="15.615"/>
    <n v="2656.9110000000001"/>
    <n v="8026.9219999999996"/>
    <n v="10683.833000000001"/>
    <n v="0"/>
    <n v="720"/>
    <n v="0"/>
    <m/>
    <m/>
    <x v="0"/>
    <s v="ORYGNP11002493GR-1HI"/>
    <s v="Orygen Perú S.A.A."/>
    <x v="36"/>
    <x v="36"/>
    <s v="C. H. Huampaní"/>
    <x v="197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683.833000000001"/>
    <n v="10.683833"/>
    <m/>
    <n v="3.1399999999999997"/>
    <n v="3.1230000000000002"/>
    <n v="0"/>
    <n v="-1.8189894035458565E-12"/>
    <n v="73"/>
    <s v="BASE DE DATOS"/>
    <m/>
  </r>
  <r>
    <s v="24"/>
    <x v="8"/>
    <s v="ORYGNP"/>
    <s v="11002493"/>
    <s v="11002493"/>
    <x v="5"/>
    <s v="GR-2"/>
    <s v="S"/>
    <n v="15.7"/>
    <n v="15.234999999999999"/>
    <n v="2639.7660000000001"/>
    <n v="7915.7830000000004"/>
    <n v="10555.55"/>
    <n v="0"/>
    <n v="720"/>
    <n v="0"/>
    <m/>
    <m/>
    <x v="0"/>
    <s v="ORYGNP11002493GR-2HI"/>
    <s v="Orygen Perú S.A.A."/>
    <x v="36"/>
    <x v="36"/>
    <s v="C. H. Huampaní"/>
    <x v="197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555.55"/>
    <n v="10.555549999999998"/>
    <m/>
    <n v="3.1399999999999997"/>
    <n v="3.0469999999999997"/>
    <n v="0"/>
    <n v="-9.9999999838473741E-4"/>
    <n v="73"/>
    <s v="BASE DE DATOS"/>
    <m/>
  </r>
  <r>
    <s v="24"/>
    <x v="8"/>
    <s v="ORYGNP"/>
    <s v="16379117"/>
    <s v="16379117"/>
    <x v="5"/>
    <s v="Circuito 1"/>
    <s v="S"/>
    <n v="14.096"/>
    <n v="14.096"/>
    <n v="20.763000000000002"/>
    <n v="3837.4639999999999"/>
    <n v="3858.2269999999999"/>
    <n v="0"/>
    <n v="0"/>
    <n v="0"/>
    <m/>
    <m/>
    <x v="0"/>
    <s v="ORYGNP16379117Circuito 1HI"/>
    <s v="Orygen Perú S.A.A."/>
    <x v="36"/>
    <x v="36"/>
    <s v="C.S. Rubi"/>
    <x v="198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858.2269999999999"/>
    <n v="3.8582269999999999"/>
    <m/>
    <n v="2.8191999999999999"/>
    <n v="2.8191999999999999"/>
    <n v="0"/>
    <n v="0"/>
    <n v="73"/>
    <s v="BASE DE DATOS"/>
    <m/>
  </r>
  <r>
    <s v="24"/>
    <x v="8"/>
    <s v="ORYGNP"/>
    <s v="16379117"/>
    <s v="16379117"/>
    <x v="5"/>
    <s v="Circuito 2"/>
    <s v="S"/>
    <n v="14.096"/>
    <n v="14.096"/>
    <n v="19.696000000000002"/>
    <n v="3835.998"/>
    <n v="3855.694"/>
    <n v="0"/>
    <n v="0"/>
    <n v="0"/>
    <m/>
    <m/>
    <x v="0"/>
    <s v="ORYGNP16379117Circuito 2HI"/>
    <s v="Orygen Perú S.A.A."/>
    <x v="36"/>
    <x v="36"/>
    <s v="C.S. Rubi"/>
    <x v="198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855.694"/>
    <n v="3.8556940000000002"/>
    <m/>
    <n v="2.8191999999999999"/>
    <n v="2.8191999999999999"/>
    <n v="0"/>
    <n v="0"/>
    <n v="73"/>
    <s v="BASE DE DATOS"/>
    <m/>
  </r>
  <r>
    <s v="24"/>
    <x v="8"/>
    <s v="ORYGNP"/>
    <s v="16379117"/>
    <s v="16379117"/>
    <x v="5"/>
    <s v="Circuito 3"/>
    <s v="S"/>
    <n v="14.096"/>
    <n v="14.096"/>
    <n v="19.888999999999999"/>
    <n v="3867.9430000000002"/>
    <n v="3887.8319999999999"/>
    <n v="0"/>
    <n v="0"/>
    <n v="0"/>
    <m/>
    <m/>
    <x v="0"/>
    <s v="ORYGNP16379117Circuito 3HI"/>
    <s v="Orygen Perú S.A.A."/>
    <x v="36"/>
    <x v="36"/>
    <s v="C.S. Rubi"/>
    <x v="198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887.8319999999999"/>
    <n v="3.887832"/>
    <m/>
    <n v="2.8191999999999999"/>
    <n v="2.8191999999999999"/>
    <n v="0"/>
    <n v="4.5474735088646412E-13"/>
    <n v="73"/>
    <s v="BASE DE DATOS"/>
    <m/>
  </r>
  <r>
    <s v="24"/>
    <x v="8"/>
    <s v="ORYGNP"/>
    <s v="16379117"/>
    <s v="16379117"/>
    <x v="5"/>
    <s v="Circuito 4"/>
    <s v="S"/>
    <n v="14.096"/>
    <n v="14.096"/>
    <n v="19.655999999999999"/>
    <n v="3843.2150000000001"/>
    <n v="3862.87"/>
    <n v="0"/>
    <n v="0"/>
    <n v="0"/>
    <m/>
    <m/>
    <x v="0"/>
    <s v="ORYGNP16379117Circuito 4HI"/>
    <s v="Orygen Perú S.A.A."/>
    <x v="36"/>
    <x v="36"/>
    <s v="C.S. Rubi"/>
    <x v="198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862.87"/>
    <n v="3.86287"/>
    <m/>
    <n v="2.8191999999999999"/>
    <n v="2.8191999999999999"/>
    <n v="0"/>
    <n v="1.0000000002037268E-3"/>
    <n v="73"/>
    <s v="BASE DE DATOS"/>
    <m/>
  </r>
  <r>
    <s v="24"/>
    <x v="8"/>
    <s v="ORYGNP"/>
    <s v="16379117"/>
    <s v="16379117"/>
    <x v="5"/>
    <s v="Circuito 5"/>
    <s v="S"/>
    <n v="14.096"/>
    <n v="14.096"/>
    <n v="17.751000000000001"/>
    <n v="3818.4050000000002"/>
    <n v="3836.1559999999999"/>
    <n v="0"/>
    <n v="0"/>
    <n v="0"/>
    <m/>
    <m/>
    <x v="0"/>
    <s v="ORYGNP16379117Circuito 5HI"/>
    <s v="Orygen Perú S.A.A."/>
    <x v="36"/>
    <x v="36"/>
    <s v="C.S. Rubi"/>
    <x v="198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836.1559999999999"/>
    <n v="3.8361559999999999"/>
    <m/>
    <n v="2.8191999999999999"/>
    <n v="2.8191999999999999"/>
    <n v="0"/>
    <n v="4.5474735088646412E-13"/>
    <n v="73"/>
    <s v="BASE DE DATOS"/>
    <m/>
  </r>
  <r>
    <s v="24"/>
    <x v="8"/>
    <s v="ORYGNP"/>
    <s v="16379117"/>
    <s v="16379117"/>
    <x v="5"/>
    <s v="Circuito 6"/>
    <s v="S"/>
    <n v="14.096"/>
    <n v="14.096"/>
    <n v="19.594000000000001"/>
    <n v="3852.6120000000001"/>
    <n v="3872.2060000000001"/>
    <n v="0"/>
    <n v="0"/>
    <n v="0"/>
    <m/>
    <m/>
    <x v="0"/>
    <s v="ORYGNP16379117Circuito 6HI"/>
    <s v="Orygen Perú S.A.A."/>
    <x v="36"/>
    <x v="36"/>
    <s v="C.S. Rubi"/>
    <x v="198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872.2060000000001"/>
    <n v="3.8722060000000003"/>
    <m/>
    <n v="2.8191999999999999"/>
    <n v="2.8191999999999999"/>
    <n v="0"/>
    <n v="0"/>
    <n v="73"/>
    <s v="BASE DE DATOS"/>
    <m/>
  </r>
  <r>
    <s v="24"/>
    <x v="8"/>
    <s v="ORYGNP"/>
    <s v="16379117"/>
    <s v="16379117"/>
    <x v="5"/>
    <s v="Circuito 7"/>
    <s v="S"/>
    <n v="14.096"/>
    <n v="14.096"/>
    <n v="17.317"/>
    <n v="3797.1329999999998"/>
    <n v="3814.45"/>
    <n v="0"/>
    <n v="0"/>
    <n v="0"/>
    <m/>
    <m/>
    <x v="0"/>
    <s v="ORYGNP16379117Circuito 7HI"/>
    <s v="Orygen Perú S.A.A."/>
    <x v="36"/>
    <x v="36"/>
    <s v="C.S. Rubi"/>
    <x v="198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814.45"/>
    <n v="3.8144499999999999"/>
    <m/>
    <n v="2.8191999999999999"/>
    <n v="2.8191999999999999"/>
    <n v="0"/>
    <n v="0"/>
    <n v="73"/>
    <s v="BASE DE DATOS"/>
    <m/>
  </r>
  <r>
    <s v="24"/>
    <x v="8"/>
    <s v="ORYGNP"/>
    <s v="16379117"/>
    <s v="16379117"/>
    <x v="5"/>
    <s v="Circuito 8"/>
    <s v="S"/>
    <n v="14.096"/>
    <n v="14.096"/>
    <n v="18.440999999999999"/>
    <n v="3835.607"/>
    <n v="3854.0479999999998"/>
    <n v="0"/>
    <n v="0"/>
    <n v="0"/>
    <m/>
    <m/>
    <x v="0"/>
    <s v="ORYGNP16379117Circuito 8HI"/>
    <s v="Orygen Perú S.A.A."/>
    <x v="36"/>
    <x v="36"/>
    <s v="C.S. Rubi"/>
    <x v="198"/>
    <s v="FV"/>
    <x v="6"/>
    <x v="318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854.0479999999998"/>
    <n v="3.8540479999999997"/>
    <m/>
    <n v="2.8191999999999999"/>
    <n v="2.8191999999999999"/>
    <n v="0"/>
    <n v="0"/>
    <n v="73"/>
    <s v="BASE DE DATOS"/>
    <m/>
  </r>
  <r>
    <s v="24"/>
    <x v="8"/>
    <s v="ORYGNP"/>
    <s v="16379117"/>
    <s v="16379117"/>
    <x v="5"/>
    <s v="Circuito 9"/>
    <s v="S"/>
    <n v="17.62"/>
    <n v="17.62"/>
    <n v="20.613"/>
    <n v="4701.5460000000003"/>
    <n v="4722.16"/>
    <n v="0"/>
    <n v="0"/>
    <n v="0"/>
    <m/>
    <m/>
    <x v="0"/>
    <s v="ORYGNP16379117Circuito 9HI"/>
    <s v="Orygen Perú S.A.A."/>
    <x v="36"/>
    <x v="36"/>
    <s v="C.S. Rubi"/>
    <x v="198"/>
    <s v="FV"/>
    <x v="6"/>
    <x v="319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722.16"/>
    <n v="4.7221599999999997"/>
    <m/>
    <n v="3.524"/>
    <n v="3.524"/>
    <n v="0"/>
    <n v="-9.9999999929423211E-4"/>
    <n v="73"/>
    <s v="BASE DE DATOS"/>
    <m/>
  </r>
  <r>
    <s v="24"/>
    <x v="8"/>
    <s v="ORYGNP"/>
    <s v="16379117"/>
    <s v="16379117"/>
    <x v="5"/>
    <s v="Circuito 10"/>
    <s v="S"/>
    <n v="14.096"/>
    <n v="14.096"/>
    <n v="18.931000000000001"/>
    <n v="3851.5050000000001"/>
    <n v="3870.4360000000001"/>
    <n v="0"/>
    <n v="0"/>
    <n v="0"/>
    <m/>
    <m/>
    <x v="0"/>
    <s v="ORYGNP16379117Circuito 10HI"/>
    <s v="Orygen Perú S.A.A."/>
    <x v="36"/>
    <x v="36"/>
    <s v="C.S. Rubi"/>
    <x v="198"/>
    <s v="FV"/>
    <x v="6"/>
    <x v="320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870.4360000000001"/>
    <n v="3.8704360000000002"/>
    <m/>
    <n v="2.8191999999999999"/>
    <n v="2.8191999999999999"/>
    <n v="0"/>
    <n v="0"/>
    <n v="73"/>
    <s v="BASE DE DATOS"/>
    <m/>
  </r>
  <r>
    <s v="24"/>
    <x v="8"/>
    <s v="ORYGNP"/>
    <s v="17360815"/>
    <s v="17360815"/>
    <x v="5"/>
    <s v="Circuito 1"/>
    <s v="S"/>
    <n v="15.75"/>
    <n v="15.75"/>
    <n v="2108.7910000000002"/>
    <n v="4053.3069999999998"/>
    <n v="6162.098"/>
    <n v="0"/>
    <n v="0"/>
    <n v="0"/>
    <m/>
    <m/>
    <x v="0"/>
    <s v="ORYGNP17360815Circuito 1HI"/>
    <s v="Orygen Perú S.A.A."/>
    <x v="36"/>
    <x v="36"/>
    <s v="C.E. Wayra"/>
    <x v="199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162.098"/>
    <n v="6.1620980000000003"/>
    <m/>
    <n v="3.15"/>
    <n v="3.15"/>
    <n v="0"/>
    <n v="0"/>
    <n v="73"/>
    <s v="BASE DE DATOS"/>
    <m/>
  </r>
  <r>
    <s v="24"/>
    <x v="8"/>
    <s v="ORYGNP"/>
    <s v="17360815"/>
    <s v="17360815"/>
    <x v="5"/>
    <s v="Circuito 2"/>
    <s v="S"/>
    <n v="18.899999999999999"/>
    <n v="18.899999999999999"/>
    <n v="2219.7689999999998"/>
    <n v="4207.8860000000004"/>
    <n v="6427.6549999999997"/>
    <n v="0"/>
    <n v="0"/>
    <n v="0"/>
    <m/>
    <m/>
    <x v="0"/>
    <s v="ORYGNP17360815Circuito 2HI"/>
    <s v="Orygen Perú S.A.A."/>
    <x v="36"/>
    <x v="36"/>
    <s v="C.E. Wayra"/>
    <x v="199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427.6549999999997"/>
    <n v="6.4276549999999997"/>
    <m/>
    <n v="3.78"/>
    <n v="3.78"/>
    <n v="0"/>
    <n v="9.0949470177292824E-13"/>
    <n v="73"/>
    <s v="BASE DE DATOS"/>
    <m/>
  </r>
  <r>
    <s v="24"/>
    <x v="8"/>
    <s v="ORYGNP"/>
    <s v="17360815"/>
    <s v="17360815"/>
    <x v="5"/>
    <s v="Circuito 3"/>
    <s v="S"/>
    <n v="18.899999999999999"/>
    <n v="18.899999999999999"/>
    <n v="2277.0529999999999"/>
    <n v="4866.7240000000002"/>
    <n v="7143.777"/>
    <n v="0"/>
    <n v="0"/>
    <n v="0"/>
    <m/>
    <m/>
    <x v="0"/>
    <s v="ORYGNP17360815Circuito 3HI"/>
    <s v="Orygen Perú S.A.A."/>
    <x v="36"/>
    <x v="36"/>
    <s v="C.E. Wayra"/>
    <x v="199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7143.777"/>
    <n v="7.143777"/>
    <m/>
    <n v="3.78"/>
    <n v="3.78"/>
    <n v="0"/>
    <n v="0"/>
    <n v="73"/>
    <s v="BASE DE DATOS"/>
    <m/>
  </r>
  <r>
    <s v="24"/>
    <x v="8"/>
    <s v="ORYGNP"/>
    <s v="17360815"/>
    <s v="17360815"/>
    <x v="5"/>
    <s v="Circuito 4"/>
    <s v="S"/>
    <n v="18.899999999999999"/>
    <n v="18.899999999999999"/>
    <n v="1969.3620000000001"/>
    <n v="3855.1280000000002"/>
    <n v="5824.49"/>
    <n v="0"/>
    <n v="0"/>
    <n v="0"/>
    <m/>
    <m/>
    <x v="0"/>
    <s v="ORYGNP17360815Circuito 4HI"/>
    <s v="Orygen Perú S.A.A."/>
    <x v="36"/>
    <x v="36"/>
    <s v="C.E. Wayra"/>
    <x v="199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5824.49"/>
    <n v="5.8244899999999999"/>
    <m/>
    <n v="3.78"/>
    <n v="3.78"/>
    <n v="0"/>
    <n v="0"/>
    <n v="73"/>
    <s v="BASE DE DATOS"/>
    <m/>
  </r>
  <r>
    <s v="24"/>
    <x v="8"/>
    <s v="ORYGNP"/>
    <s v="17360815"/>
    <s v="17360815"/>
    <x v="5"/>
    <s v="Circuito 5"/>
    <s v="S"/>
    <n v="22.05"/>
    <n v="22.05"/>
    <n v="2629.2220000000002"/>
    <n v="5200.4589999999998"/>
    <n v="7829.6809999999996"/>
    <n v="0"/>
    <n v="0"/>
    <n v="0"/>
    <m/>
    <m/>
    <x v="0"/>
    <s v="ORYGNP17360815Circuito 5HI"/>
    <s v="Orygen Perú S.A.A."/>
    <x v="36"/>
    <x v="36"/>
    <s v="C.E. Wayra"/>
    <x v="199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7829.6809999999996"/>
    <n v="7.8296809999999999"/>
    <m/>
    <n v="4.41"/>
    <n v="4.41"/>
    <n v="0"/>
    <n v="9.0949470177292824E-13"/>
    <n v="73"/>
    <s v="BASE DE DATOS"/>
    <m/>
  </r>
  <r>
    <s v="24"/>
    <x v="8"/>
    <s v="ORYGNP"/>
    <s v="17360815"/>
    <s v="17360815"/>
    <x v="5"/>
    <s v="Circuito 6"/>
    <s v="S"/>
    <n v="15.75"/>
    <n v="15.75"/>
    <n v="1914.498"/>
    <n v="4183.9489999999996"/>
    <n v="6098.4470000000001"/>
    <n v="0"/>
    <n v="0"/>
    <n v="0"/>
    <m/>
    <m/>
    <x v="0"/>
    <s v="ORYGNP17360815Circuito 6HI"/>
    <s v="Orygen Perú S.A.A."/>
    <x v="36"/>
    <x v="36"/>
    <s v="C.E. Wayra"/>
    <x v="199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098.4470000000001"/>
    <n v="6.0984470000000002"/>
    <m/>
    <n v="3.15"/>
    <n v="3.15"/>
    <n v="0"/>
    <n v="0"/>
    <n v="73"/>
    <s v="BASE DE DATOS"/>
    <m/>
  </r>
  <r>
    <s v="24"/>
    <x v="8"/>
    <s v="ORYGNP"/>
    <s v="17360815"/>
    <s v="17360815"/>
    <x v="5"/>
    <s v="Circuito 7"/>
    <s v="S"/>
    <n v="22.05"/>
    <n v="22.05"/>
    <n v="3171.4870000000001"/>
    <n v="6573.6229999999996"/>
    <n v="9745.11"/>
    <n v="0"/>
    <n v="0"/>
    <n v="0"/>
    <m/>
    <m/>
    <x v="0"/>
    <s v="ORYGNP17360815Circuito 7HI"/>
    <s v="Orygen Perú S.A.A."/>
    <x v="36"/>
    <x v="36"/>
    <s v="C.E. Wayra"/>
    <x v="199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9745.11"/>
    <n v="9.7451100000000004"/>
    <m/>
    <n v="4.41"/>
    <n v="4.41"/>
    <n v="0"/>
    <n v="0"/>
    <n v="73"/>
    <s v="BASE DE DATOS"/>
    <m/>
  </r>
  <r>
    <s v="24"/>
    <x v="8"/>
    <s v="ORYGNP"/>
    <s v="11375016"/>
    <s v="11375016"/>
    <x v="5"/>
    <s v="GR-1"/>
    <s v="S"/>
    <n v="0.35"/>
    <n v="0.34100000000000003"/>
    <n v="58.548000000000002"/>
    <n v="175.62"/>
    <n v="234.16800000000001"/>
    <n v="0.88"/>
    <n v="719.12"/>
    <n v="0"/>
    <m/>
    <m/>
    <x v="0"/>
    <s v="ORYGNP11375016GR-1HI"/>
    <s v="Orygen Perú S.A.A."/>
    <x v="36"/>
    <x v="36"/>
    <s v="C.H. HER1"/>
    <x v="200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34.16800000000001"/>
    <n v="0.23416800000000002"/>
    <m/>
    <n v="6.9999999999999993E-2"/>
    <n v="6.8200000000000011E-2"/>
    <n v="0"/>
    <n v="0"/>
    <n v="73"/>
    <s v="BASE DE DATOS"/>
    <m/>
  </r>
  <r>
    <s v="24"/>
    <x v="8"/>
    <s v="ORYGNP"/>
    <s v="11375016"/>
    <s v="11375016"/>
    <x v="5"/>
    <s v="GR-2"/>
    <s v="S"/>
    <n v="0.35"/>
    <n v="0.33700000000000002"/>
    <n v="59.542000000000002"/>
    <n v="178.75700000000001"/>
    <n v="238.298"/>
    <n v="0"/>
    <n v="718.93"/>
    <n v="1.07"/>
    <m/>
    <m/>
    <x v="0"/>
    <s v="ORYGNP11375016GR-2HI"/>
    <s v="Orygen Perú S.A.A."/>
    <x v="36"/>
    <x v="36"/>
    <s v="C.H. HER1"/>
    <x v="200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38.298"/>
    <n v="0.23829800000000001"/>
    <m/>
    <n v="6.9999999999999993E-2"/>
    <n v="6.7400000000000002E-2"/>
    <n v="0"/>
    <n v="1.0000000000047748E-3"/>
    <n v="73"/>
    <s v="BASE DE DATOS"/>
    <m/>
  </r>
  <r>
    <s v="24"/>
    <x v="8"/>
    <s v="ORYGNP"/>
    <s v="16393520"/>
    <s v="16393520"/>
    <x v="5"/>
    <s v="Circuito 1"/>
    <s v="S"/>
    <n v="18.146999999999998"/>
    <n v="18.146999999999998"/>
    <n v="28.695"/>
    <n v="4652.3029999999999"/>
    <n v="4680.9979999999996"/>
    <n v="0"/>
    <n v="0"/>
    <n v="0"/>
    <m/>
    <m/>
    <x v="0"/>
    <s v="ORYGNP16393520Circuito 1HI"/>
    <s v="Orygen Perú S.A.A."/>
    <x v="36"/>
    <x v="36"/>
    <s v="C.S. Clemesi"/>
    <x v="201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680.9979999999996"/>
    <n v="4.6809979999999998"/>
    <m/>
    <n v="3.6293999999999995"/>
    <n v="3.6293999999999995"/>
    <n v="0"/>
    <n v="0"/>
    <n v="73"/>
    <s v="BASE DE DATOS"/>
    <m/>
  </r>
  <r>
    <s v="24"/>
    <x v="8"/>
    <s v="ORYGNP"/>
    <s v="16393520"/>
    <s v="16393520"/>
    <x v="5"/>
    <s v="Circuito 2"/>
    <s v="S"/>
    <n v="18.146999999999998"/>
    <n v="18.146999999999998"/>
    <n v="28.872"/>
    <n v="4658.1549999999997"/>
    <n v="4687.027"/>
    <n v="0"/>
    <n v="0"/>
    <n v="0"/>
    <m/>
    <m/>
    <x v="0"/>
    <s v="ORYGNP16393520Circuito 2HI"/>
    <s v="Orygen Perú S.A.A."/>
    <x v="36"/>
    <x v="36"/>
    <s v="C.S. Clemesi"/>
    <x v="201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687.027"/>
    <n v="4.6870269999999996"/>
    <m/>
    <n v="3.6293999999999995"/>
    <n v="3.6293999999999995"/>
    <n v="0"/>
    <n v="0"/>
    <n v="73"/>
    <s v="BASE DE DATOS"/>
    <m/>
  </r>
  <r>
    <s v="24"/>
    <x v="8"/>
    <s v="ORYGNP"/>
    <s v="16393520"/>
    <s v="16393520"/>
    <x v="5"/>
    <s v="Circuito 3"/>
    <s v="S"/>
    <n v="18.146999999999998"/>
    <n v="18.146999999999998"/>
    <n v="30.765999999999998"/>
    <n v="4707.5379999999996"/>
    <n v="4738.3040000000001"/>
    <n v="0"/>
    <n v="0"/>
    <n v="0"/>
    <m/>
    <m/>
    <x v="0"/>
    <s v="ORYGNP16393520Circuito 3HI"/>
    <s v="Orygen Perú S.A.A."/>
    <x v="36"/>
    <x v="36"/>
    <s v="C.S. Clemesi"/>
    <x v="201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738.3040000000001"/>
    <n v="4.7383040000000003"/>
    <m/>
    <n v="3.6293999999999995"/>
    <n v="3.6293999999999995"/>
    <n v="0"/>
    <n v="-9.0949470177292824E-13"/>
    <n v="73"/>
    <s v="BASE DE DATOS"/>
    <m/>
  </r>
  <r>
    <s v="24"/>
    <x v="8"/>
    <s v="ORYGNP"/>
    <s v="16393520"/>
    <s v="16393520"/>
    <x v="5"/>
    <s v="Circuito 4"/>
    <s v="S"/>
    <n v="18.146999999999998"/>
    <n v="18.146999999999998"/>
    <n v="32.756999999999998"/>
    <n v="4700.625"/>
    <n v="4733.3819999999996"/>
    <n v="0"/>
    <n v="0"/>
    <n v="0"/>
    <m/>
    <m/>
    <x v="0"/>
    <s v="ORYGNP16393520Circuito 4HI"/>
    <s v="Orygen Perú S.A.A."/>
    <x v="36"/>
    <x v="36"/>
    <s v="C.S. Clemesi"/>
    <x v="201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733.3819999999996"/>
    <n v="4.7333819999999998"/>
    <m/>
    <n v="3.6293999999999995"/>
    <n v="3.6293999999999995"/>
    <n v="0"/>
    <n v="0"/>
    <n v="73"/>
    <s v="BASE DE DATOS"/>
    <m/>
  </r>
  <r>
    <s v="24"/>
    <x v="8"/>
    <s v="ORYGNP"/>
    <s v="16393520"/>
    <s v="16393520"/>
    <x v="5"/>
    <s v="Circuito 5"/>
    <s v="S"/>
    <n v="18.146999999999998"/>
    <n v="18.146999999999998"/>
    <n v="28.978000000000002"/>
    <n v="4652.9589999999998"/>
    <n v="4681.9369999999999"/>
    <n v="0"/>
    <n v="0"/>
    <n v="0"/>
    <m/>
    <m/>
    <x v="0"/>
    <s v="ORYGNP16393520Circuito 5HI"/>
    <s v="Orygen Perú S.A.A."/>
    <x v="36"/>
    <x v="36"/>
    <s v="C.S. Clemesi"/>
    <x v="201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681.9369999999999"/>
    <n v="4.6819369999999996"/>
    <m/>
    <n v="3.6293999999999995"/>
    <n v="3.6293999999999995"/>
    <n v="0"/>
    <n v="0"/>
    <n v="73"/>
    <s v="BASE DE DATOS"/>
    <m/>
  </r>
  <r>
    <s v="24"/>
    <x v="8"/>
    <s v="ORYGNP"/>
    <s v="16393520"/>
    <s v="16393520"/>
    <x v="5"/>
    <s v="Circuito 6"/>
    <s v="S"/>
    <n v="12.098000000000001"/>
    <n v="12.098000000000001"/>
    <n v="20.483000000000001"/>
    <n v="3138.924"/>
    <n v="3159.4070000000002"/>
    <n v="0"/>
    <n v="0"/>
    <n v="0"/>
    <m/>
    <m/>
    <x v="0"/>
    <s v="ORYGNP16393520Circuito 6HI"/>
    <s v="Orygen Perú S.A.A."/>
    <x v="36"/>
    <x v="36"/>
    <s v="C.S. Clemesi"/>
    <x v="201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159.4070000000002"/>
    <n v="3.1594070000000003"/>
    <m/>
    <n v="2.4196"/>
    <n v="2.4196"/>
    <n v="0"/>
    <n v="0"/>
    <n v="73"/>
    <s v="BASE DE DATOS"/>
    <m/>
  </r>
  <r>
    <s v="24"/>
    <x v="8"/>
    <s v="ORYGNP"/>
    <s v="16393520"/>
    <s v="16393520"/>
    <x v="5"/>
    <s v="Circuito 7"/>
    <s v="S"/>
    <n v="12.098000000000001"/>
    <n v="12.098000000000001"/>
    <n v="19.303000000000001"/>
    <n v="3130.6979999999999"/>
    <n v="3150.0010000000002"/>
    <n v="0"/>
    <n v="0"/>
    <n v="0"/>
    <m/>
    <m/>
    <x v="0"/>
    <s v="ORYGNP16393520Circuito 7HI"/>
    <s v="Orygen Perú S.A.A."/>
    <x v="36"/>
    <x v="36"/>
    <s v="C.S. Clemesi"/>
    <x v="201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150.0010000000002"/>
    <n v="3.1500010000000001"/>
    <m/>
    <n v="2.4196"/>
    <n v="2.4196"/>
    <n v="0"/>
    <n v="-4.5474735088646412E-13"/>
    <n v="73"/>
    <s v="BASE DE DATOS"/>
    <m/>
  </r>
  <r>
    <s v="24"/>
    <x v="8"/>
    <s v="ORYGNP"/>
    <s v="17391920"/>
    <s v="17391920"/>
    <x v="5"/>
    <s v="Circuito 1"/>
    <s v="S"/>
    <n v="11.8"/>
    <n v="11.8"/>
    <n v="688.27300000000002"/>
    <n v="1859.4449999999999"/>
    <n v="2547.7179999999998"/>
    <n v="0"/>
    <n v="0"/>
    <n v="0"/>
    <m/>
    <m/>
    <x v="0"/>
    <s v="ORYGNP17391920Circuito 1HI"/>
    <s v="Orygen Perú S.A.A."/>
    <x v="36"/>
    <x v="36"/>
    <s v="C.E. Wayra Extensión"/>
    <x v="202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547.7179999999998"/>
    <n v="2.5477179999999997"/>
    <m/>
    <n v="2.3600000000000003"/>
    <n v="2.3600000000000003"/>
    <n v="0"/>
    <n v="0"/>
    <n v="73"/>
    <s v="BASE DE DATOS"/>
    <m/>
  </r>
  <r>
    <s v="24"/>
    <x v="8"/>
    <s v="ORYGNP"/>
    <s v="17391920"/>
    <s v="17391920"/>
    <x v="5"/>
    <s v="Circuito 2"/>
    <s v="S"/>
    <n v="17.7"/>
    <n v="17.7"/>
    <n v="1193.404"/>
    <n v="3253.3040000000001"/>
    <n v="4446.7079999999996"/>
    <n v="0"/>
    <n v="0"/>
    <n v="0"/>
    <m/>
    <m/>
    <x v="0"/>
    <s v="ORYGNP17391920Circuito 2HI"/>
    <s v="Orygen Perú S.A.A."/>
    <x v="36"/>
    <x v="36"/>
    <s v="C.E. Wayra Extensión"/>
    <x v="202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446.7079999999996"/>
    <n v="4.4467079999999992"/>
    <m/>
    <n v="3.54"/>
    <n v="3.54"/>
    <n v="0"/>
    <n v="9.0949470177292824E-13"/>
    <n v="73"/>
    <s v="BASE DE DATOS"/>
    <m/>
  </r>
  <r>
    <s v="24"/>
    <x v="8"/>
    <s v="ORYGNP"/>
    <s v="17391920"/>
    <s v="17391920"/>
    <x v="5"/>
    <s v="Circuito 3"/>
    <s v="S"/>
    <n v="11.8"/>
    <n v="11.8"/>
    <n v="1094.07"/>
    <n v="2364.9630000000002"/>
    <n v="3459.0329999999999"/>
    <n v="0"/>
    <n v="0"/>
    <n v="0"/>
    <m/>
    <m/>
    <x v="0"/>
    <s v="ORYGNP17391920Circuito 3HI"/>
    <s v="Orygen Perú S.A.A."/>
    <x v="36"/>
    <x v="36"/>
    <s v="C.E. Wayra Extensión"/>
    <x v="202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459.0329999999999"/>
    <n v="3.4590329999999998"/>
    <m/>
    <n v="2.3600000000000003"/>
    <n v="2.3600000000000003"/>
    <n v="0"/>
    <n v="4.5474735088646412E-13"/>
    <n v="73"/>
    <s v="BASE DE DATOS"/>
    <m/>
  </r>
  <r>
    <s v="24"/>
    <x v="8"/>
    <s v="ORYGNP"/>
    <s v="17391920"/>
    <s v="17391920"/>
    <x v="5"/>
    <s v="Circuito 4"/>
    <s v="S"/>
    <n v="17.7"/>
    <n v="17.7"/>
    <n v="1206.722"/>
    <n v="3160.1309999999999"/>
    <n v="4366.8530000000001"/>
    <n v="0"/>
    <n v="0"/>
    <n v="0"/>
    <m/>
    <m/>
    <x v="0"/>
    <s v="ORYGNP17391920Circuito 4HI"/>
    <s v="Orygen Perú S.A.A."/>
    <x v="36"/>
    <x v="36"/>
    <s v="C.E. Wayra Extensión"/>
    <x v="202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366.8530000000001"/>
    <n v="4.3668529999999999"/>
    <m/>
    <n v="3.54"/>
    <n v="3.54"/>
    <n v="0"/>
    <n v="0"/>
    <n v="73"/>
    <s v="BASE DE DATOS"/>
    <m/>
  </r>
  <r>
    <s v="24"/>
    <x v="8"/>
    <s v="ORYGNP"/>
    <s v="17391920"/>
    <s v="17391920"/>
    <x v="5"/>
    <s v="Circuito 5"/>
    <s v="S"/>
    <n v="17.7"/>
    <n v="17.7"/>
    <n v="1508.7049999999999"/>
    <n v="3639.2350000000001"/>
    <n v="5147.9409999999998"/>
    <n v="0"/>
    <n v="0"/>
    <n v="0"/>
    <m/>
    <m/>
    <x v="0"/>
    <s v="ORYGNP17391920Circuito 5HI"/>
    <s v="Orygen Perú S.A.A."/>
    <x v="36"/>
    <x v="36"/>
    <s v="C.E. Wayra Extensión"/>
    <x v="202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147.9409999999998"/>
    <n v="5.1479409999999994"/>
    <m/>
    <n v="3.54"/>
    <n v="3.54"/>
    <n v="0"/>
    <n v="-9.9999999929423211E-4"/>
    <n v="73"/>
    <s v="BASE DE DATOS"/>
    <m/>
  </r>
  <r>
    <s v="24"/>
    <x v="8"/>
    <s v="ORYGNP"/>
    <s v="17391920"/>
    <s v="17391920"/>
    <x v="5"/>
    <s v="Circuito 6"/>
    <s v="S"/>
    <n v="17.7"/>
    <n v="17.7"/>
    <n v="1366.6969999999999"/>
    <n v="3015.7469999999998"/>
    <n v="4382.4440000000004"/>
    <n v="0"/>
    <n v="0"/>
    <n v="0"/>
    <m/>
    <m/>
    <x v="0"/>
    <s v="ORYGNP17391920Circuito 6HI"/>
    <s v="Orygen Perú S.A.A."/>
    <x v="36"/>
    <x v="36"/>
    <s v="C.E. Wayra Extensión"/>
    <x v="202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382.4440000000004"/>
    <n v="4.3824440000000005"/>
    <m/>
    <n v="3.54"/>
    <n v="3.54"/>
    <n v="0"/>
    <n v="-9.0949470177292824E-13"/>
    <n v="73"/>
    <s v="BASE DE DATOS"/>
    <m/>
  </r>
  <r>
    <s v="24"/>
    <x v="8"/>
    <s v="ORYGNP"/>
    <s v="17391920"/>
    <s v="17391920"/>
    <x v="5"/>
    <s v="Circuito 7"/>
    <s v="S"/>
    <n v="11.8"/>
    <n v="11.8"/>
    <n v="1365.43"/>
    <n v="2765.5830000000001"/>
    <n v="4131.0129999999999"/>
    <n v="0"/>
    <n v="0"/>
    <n v="0"/>
    <m/>
    <m/>
    <x v="0"/>
    <s v="ORYGNP17391920Circuito 7HI"/>
    <s v="Orygen Perú S.A.A."/>
    <x v="36"/>
    <x v="36"/>
    <s v="C.E. Wayra Extensión"/>
    <x v="202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131.0129999999999"/>
    <n v="4.1310130000000003"/>
    <m/>
    <n v="2.3600000000000003"/>
    <n v="2.3600000000000003"/>
    <n v="0"/>
    <n v="0"/>
    <n v="73"/>
    <s v="BASE DE DATOS"/>
    <m/>
  </r>
  <r>
    <s v="24"/>
    <x v="8"/>
    <s v="ORYGNP"/>
    <s v="17391920"/>
    <s v="17391920"/>
    <x v="5"/>
    <s v="Circuito 8"/>
    <s v="S"/>
    <n v="17.7"/>
    <n v="17.7"/>
    <n v="1887.742"/>
    <n v="3971.69"/>
    <n v="5859.4319999999998"/>
    <n v="0"/>
    <n v="0"/>
    <n v="0"/>
    <m/>
    <m/>
    <x v="0"/>
    <s v="ORYGNP17391920Circuito 8HI"/>
    <s v="Orygen Perú S.A.A."/>
    <x v="36"/>
    <x v="36"/>
    <s v="C.E. Wayra Extensión"/>
    <x v="202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859.4319999999998"/>
    <n v="5.859432"/>
    <m/>
    <n v="3.54"/>
    <n v="3.54"/>
    <n v="0"/>
    <n v="0"/>
    <n v="73"/>
    <s v="BASE DE DATOS"/>
    <m/>
  </r>
  <r>
    <s v="24"/>
    <x v="8"/>
    <s v="ORYGNP"/>
    <s v="17391920"/>
    <s v="17391920"/>
    <x v="5"/>
    <s v="Circuito 9"/>
    <s v="S"/>
    <n v="17.7"/>
    <n v="17.7"/>
    <n v="1937.7370000000001"/>
    <n v="3930.24"/>
    <n v="5867.9780000000001"/>
    <n v="0"/>
    <n v="0"/>
    <n v="0"/>
    <m/>
    <m/>
    <x v="0"/>
    <s v="ORYGNP17391920Circuito 9HI"/>
    <s v="Orygen Perú S.A.A."/>
    <x v="36"/>
    <x v="36"/>
    <s v="C.E. Wayra Extensión"/>
    <x v="202"/>
    <s v="TE"/>
    <x v="7"/>
    <x v="319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867.9780000000001"/>
    <n v="5.8679779999999999"/>
    <m/>
    <n v="3.54"/>
    <n v="3.54"/>
    <n v="0"/>
    <n v="-1.0000000002037268E-3"/>
    <n v="73"/>
    <s v="BASE DE DATOS"/>
    <m/>
  </r>
  <r>
    <s v="24"/>
    <x v="8"/>
    <s v="ORYGNP"/>
    <s v="17391920"/>
    <s v="17391920"/>
    <x v="5"/>
    <s v="Circuito 10"/>
    <s v="S"/>
    <n v="17.7"/>
    <n v="17.7"/>
    <n v="2250.5880000000002"/>
    <n v="4547.2"/>
    <n v="6797.7879999999996"/>
    <n v="0"/>
    <n v="0"/>
    <n v="0"/>
    <m/>
    <m/>
    <x v="0"/>
    <s v="ORYGNP17391920Circuito 10HI"/>
    <s v="Orygen Perú S.A.A."/>
    <x v="36"/>
    <x v="36"/>
    <s v="C.E. Wayra Extensión"/>
    <x v="202"/>
    <s v="TE"/>
    <x v="7"/>
    <x v="320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797.7879999999996"/>
    <n v="6.7977879999999997"/>
    <m/>
    <n v="3.54"/>
    <n v="3.54"/>
    <n v="0"/>
    <n v="9.0949470177292824E-13"/>
    <n v="73"/>
    <s v="BASE DE DATOS"/>
    <m/>
  </r>
  <r>
    <s v="24"/>
    <x v="8"/>
    <s v="ORYGNP"/>
    <s v="17391920"/>
    <s v="17391920"/>
    <x v="5"/>
    <s v="Circuito 11"/>
    <s v="S"/>
    <n v="17.7"/>
    <n v="17.7"/>
    <n v="2081.866"/>
    <n v="4155.37"/>
    <n v="6237.2359999999999"/>
    <n v="0"/>
    <n v="0"/>
    <n v="0"/>
    <m/>
    <m/>
    <x v="0"/>
    <s v="ORYGNP17391920Circuito 11HI"/>
    <s v="Orygen Perú S.A.A."/>
    <x v="36"/>
    <x v="36"/>
    <s v="C.E. Wayra Extensión"/>
    <x v="202"/>
    <s v="TE"/>
    <x v="7"/>
    <x v="32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237.2359999999999"/>
    <n v="6.2372360000000002"/>
    <m/>
    <n v="3.54"/>
    <n v="3.54"/>
    <n v="0"/>
    <n v="0"/>
    <n v="73"/>
    <s v="BASE DE DATOS"/>
    <m/>
  </r>
  <r>
    <s v="24"/>
    <x v="8"/>
    <s v="ATRIAE"/>
    <s v="00012009"/>
    <s v="00012009"/>
    <x v="5"/>
    <s v="G1"/>
    <s v="S"/>
    <n v="1.8"/>
    <n v="1.79"/>
    <n v="37.057000000000002"/>
    <n v="81.632000000000005"/>
    <n v="118.68899999999999"/>
    <n v="0"/>
    <n v="218"/>
    <n v="0"/>
    <m/>
    <m/>
    <x v="0"/>
    <s v="ATRIAE00012009G1HI"/>
    <s v="Atria Energía S.A.C."/>
    <x v="73"/>
    <x v="73"/>
    <s v="C.H. Purmacana"/>
    <x v="247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2"/>
    <x v="0"/>
    <s v="MWh"/>
    <n v="118.68899999999999"/>
    <n v="0.11868899999999999"/>
    <m/>
    <n v="0.15"/>
    <n v="0.14916666666666667"/>
    <n v="0"/>
    <n v="1.4210854715202004E-14"/>
    <n v="7"/>
    <s v="BASE DE DATOS"/>
    <m/>
  </r>
  <r>
    <s v="24"/>
    <x v="8"/>
    <s v="INLAND"/>
    <s v="11275711"/>
    <s v="11275711"/>
    <x v="5"/>
    <s v="01"/>
    <s v="S"/>
    <n v="50"/>
    <n v="45.326000000000001"/>
    <n v="4015.2979999999998"/>
    <n v="19760.423999999999"/>
    <n v="23775.722000000002"/>
    <n v="2.65"/>
    <n v="630"/>
    <n v="0"/>
    <m/>
    <m/>
    <x v="0"/>
    <s v="INLAND1127571101HI"/>
    <s v="Inland Energy S.A.C."/>
    <x v="58"/>
    <x v="58"/>
    <s v="SANTA TERESA"/>
    <x v="216"/>
    <s v="HI"/>
    <x v="5"/>
    <x v="324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23775.722000000002"/>
    <n v="23.775722000000002"/>
    <m/>
    <n v="4.166666666666667"/>
    <n v="3.7771666666666666"/>
    <n v="0"/>
    <n v="-3.637978807091713E-12"/>
    <n v="65"/>
    <s v="BASE DE DATOS"/>
    <m/>
  </r>
  <r>
    <s v="24"/>
    <x v="8"/>
    <s v="INLAND"/>
    <s v="11275711"/>
    <s v="11275711"/>
    <x v="5"/>
    <s v="02"/>
    <s v="S"/>
    <n v="50"/>
    <n v="44.523000000000003"/>
    <n v="3455.3510000000001"/>
    <n v="15707.635"/>
    <n v="19162.986000000001"/>
    <n v="258.8"/>
    <n v="461.75"/>
    <n v="0"/>
    <m/>
    <m/>
    <x v="0"/>
    <s v="INLAND1127571102HI"/>
    <s v="Inland Energy S.A.C."/>
    <x v="58"/>
    <x v="58"/>
    <s v="SANTA TERESA"/>
    <x v="216"/>
    <s v="HI"/>
    <x v="5"/>
    <x v="325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19162.986000000001"/>
    <n v="19.162986"/>
    <m/>
    <n v="4.166666666666667"/>
    <n v="3.7102500000000003"/>
    <n v="0"/>
    <n v="0"/>
    <n v="65"/>
    <s v="BASE DE DATOS"/>
    <m/>
  </r>
  <r>
    <s v="24"/>
    <x v="8"/>
    <s v="ORAENP"/>
    <s v="11014393"/>
    <s v="11014393"/>
    <x v="5"/>
    <s v="1"/>
    <s v="S"/>
    <n v="41.097000000000001"/>
    <n v="44.219000000000001"/>
    <n v="2723.14"/>
    <n v="13878.316999999999"/>
    <n v="16601.456999999999"/>
    <n v="10.57"/>
    <n v="632.95000000000005"/>
    <n v="0"/>
    <m/>
    <m/>
    <x v="0"/>
    <s v="ORAENP110143931HI"/>
    <s v="Orazul Energy Per£ S.A."/>
    <x v="64"/>
    <x v="64"/>
    <s v="C.H.Cañón del Pato"/>
    <x v="223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6601.456999999999"/>
    <n v="16.601457"/>
    <m/>
    <n v="3.42475"/>
    <n v="3.6849166666666666"/>
    <n v="0"/>
    <n v="0"/>
    <n v="72"/>
    <s v="BASE DE DATOS"/>
    <m/>
  </r>
  <r>
    <s v="24"/>
    <x v="8"/>
    <s v="ORAENP"/>
    <s v="11014393"/>
    <s v="11014393"/>
    <x v="5"/>
    <s v="2"/>
    <s v="S"/>
    <n v="41.097000000000001"/>
    <n v="44.552999999999997"/>
    <n v="2353.1779999999999"/>
    <n v="12621.166999999999"/>
    <n v="14974.344999999999"/>
    <n v="9.85"/>
    <n v="568.54999999999995"/>
    <n v="0"/>
    <m/>
    <m/>
    <x v="0"/>
    <s v="ORAENP110143932HI"/>
    <s v="Orazul Energy Per£ S.A."/>
    <x v="64"/>
    <x v="64"/>
    <s v="C.H.Cañón del Pato"/>
    <x v="223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4974.344999999999"/>
    <n v="14.974345"/>
    <m/>
    <n v="3.42475"/>
    <n v="3.7127499999999998"/>
    <n v="0"/>
    <n v="0"/>
    <n v="72"/>
    <s v="BASE DE DATOS"/>
    <m/>
  </r>
  <r>
    <s v="24"/>
    <x v="8"/>
    <s v="ORAENP"/>
    <s v="11014393"/>
    <s v="11014393"/>
    <x v="5"/>
    <s v="3"/>
    <s v="S"/>
    <n v="41.097000000000001"/>
    <n v="43.765000000000001"/>
    <n v="2760.248"/>
    <n v="14747.209000000001"/>
    <n v="17507.456999999999"/>
    <n v="38.93"/>
    <n v="669.15"/>
    <n v="0"/>
    <m/>
    <m/>
    <x v="0"/>
    <s v="ORAENP110143933HI"/>
    <s v="Orazul Energy Per£ S.A."/>
    <x v="64"/>
    <x v="64"/>
    <s v="C.H.Cañón del Pato"/>
    <x v="223"/>
    <s v="HI"/>
    <x v="5"/>
    <x v="17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7507.456999999999"/>
    <n v="17.507456999999999"/>
    <m/>
    <n v="3.42475"/>
    <n v="3.6470833333333332"/>
    <n v="0"/>
    <n v="3.637978807091713E-12"/>
    <n v="72"/>
    <s v="BASE DE DATOS"/>
    <m/>
  </r>
  <r>
    <s v="24"/>
    <x v="8"/>
    <s v="ORAENP"/>
    <s v="11014393"/>
    <s v="11014393"/>
    <x v="5"/>
    <s v="4"/>
    <s v="S"/>
    <n v="41.097000000000001"/>
    <n v="44.12"/>
    <n v="2979.8119999999999"/>
    <n v="15940.597"/>
    <n v="18920.409"/>
    <n v="0"/>
    <n v="720"/>
    <n v="0"/>
    <m/>
    <m/>
    <x v="0"/>
    <s v="ORAENP110143934HI"/>
    <s v="Orazul Energy Per£ S.A."/>
    <x v="64"/>
    <x v="64"/>
    <s v="C.H.Cañón del Pato"/>
    <x v="223"/>
    <s v="HI"/>
    <x v="5"/>
    <x v="17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8920.409"/>
    <n v="18.920408999999999"/>
    <m/>
    <n v="3.42475"/>
    <n v="3.6766666666666663"/>
    <n v="0"/>
    <n v="0"/>
    <n v="72"/>
    <s v="BASE DE DATOS"/>
    <m/>
  </r>
  <r>
    <s v="24"/>
    <x v="8"/>
    <s v="ORAENP"/>
    <s v="11014393"/>
    <s v="11014393"/>
    <x v="5"/>
    <s v="5"/>
    <s v="S"/>
    <n v="41.097000000000001"/>
    <n v="44.686999999999998"/>
    <n v="1785.4829999999999"/>
    <n v="9434.6039999999994"/>
    <n v="11220.087"/>
    <n v="91.87"/>
    <n v="424.83"/>
    <n v="0"/>
    <m/>
    <m/>
    <x v="0"/>
    <s v="ORAENP110143935HI"/>
    <s v="Orazul Energy Per£ S.A."/>
    <x v="64"/>
    <x v="64"/>
    <s v="C.H.Cañón del Pato"/>
    <x v="223"/>
    <s v="HI"/>
    <x v="5"/>
    <x v="191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1220.087"/>
    <n v="11.220086999999999"/>
    <m/>
    <n v="3.42475"/>
    <n v="3.7239166666666663"/>
    <n v="0"/>
    <n v="0"/>
    <n v="72"/>
    <s v="BASE DE DATOS"/>
    <m/>
  </r>
  <r>
    <s v="24"/>
    <x v="8"/>
    <s v="ORAENP"/>
    <s v="11014393"/>
    <s v="11014393"/>
    <x v="5"/>
    <s v="6"/>
    <s v="S"/>
    <n v="41.097000000000001"/>
    <n v="44.220999999999997"/>
    <n v="2098.268"/>
    <n v="11129.981"/>
    <n v="13228.249"/>
    <n v="115.02"/>
    <n v="515.02"/>
    <n v="0"/>
    <m/>
    <m/>
    <x v="0"/>
    <s v="ORAENP110143936HI"/>
    <s v="Orazul Energy Per£ S.A."/>
    <x v="64"/>
    <x v="64"/>
    <s v="C.H.Cañón del Pato"/>
    <x v="223"/>
    <s v="HI"/>
    <x v="5"/>
    <x v="30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3228.249"/>
    <n v="13.228249"/>
    <m/>
    <n v="3.42475"/>
    <n v="3.685083333333333"/>
    <n v="0"/>
    <n v="0"/>
    <n v="72"/>
    <s v="BASE DE DATOS"/>
    <m/>
  </r>
  <r>
    <s v="24"/>
    <x v="8"/>
    <s v="ORAENP"/>
    <s v="11014593"/>
    <s v="11014593"/>
    <x v="5"/>
    <s v="1"/>
    <s v="S"/>
    <n v="32.619999999999997"/>
    <n v="31.593"/>
    <n v="391.63099999999997"/>
    <n v="781.01800000000003"/>
    <n v="1172.6489999999999"/>
    <n v="279.85000000000002"/>
    <n v="89.33"/>
    <n v="0"/>
    <m/>
    <m/>
    <x v="0"/>
    <s v="ORAENP110145931HI"/>
    <s v="Orazul Energy Per£ S.A."/>
    <x v="64"/>
    <x v="64"/>
    <s v="C.H.Carhuaquero"/>
    <x v="224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1172.6489999999999"/>
    <n v="1.1726489999999998"/>
    <m/>
    <n v="2.7183333333333333"/>
    <n v="2.6327500000000001"/>
    <n v="0"/>
    <n v="0"/>
    <n v="72"/>
    <s v="BASE DE DATOS"/>
    <m/>
  </r>
  <r>
    <s v="24"/>
    <x v="8"/>
    <s v="ORAENP"/>
    <s v="11014593"/>
    <s v="11014593"/>
    <x v="5"/>
    <s v="2"/>
    <s v="S"/>
    <n v="31.51"/>
    <n v="31.472000000000001"/>
    <n v="287.11"/>
    <n v="927.86199999999997"/>
    <n v="1214.972"/>
    <n v="0"/>
    <n v="108.3"/>
    <n v="0"/>
    <m/>
    <m/>
    <x v="0"/>
    <s v="ORAENP110145932HI"/>
    <s v="Orazul Energy Per£ S.A."/>
    <x v="64"/>
    <x v="64"/>
    <s v="C.H.Carhuaquero"/>
    <x v="224"/>
    <s v="HI"/>
    <x v="5"/>
    <x v="17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1214.972"/>
    <n v="1.2149719999999999"/>
    <m/>
    <n v="2.6258333333333335"/>
    <n v="2.6226666666666669"/>
    <n v="0"/>
    <n v="0"/>
    <n v="72"/>
    <s v="BASE DE DATOS"/>
    <m/>
  </r>
  <r>
    <s v="24"/>
    <x v="8"/>
    <s v="ORAENP"/>
    <s v="11014593"/>
    <s v="11014593"/>
    <x v="5"/>
    <s v="3"/>
    <s v="S"/>
    <n v="30.98"/>
    <n v="31.466999999999999"/>
    <n v="888.38099999999997"/>
    <n v="2462.5140000000001"/>
    <n v="3350.895"/>
    <n v="0"/>
    <n v="245.25"/>
    <n v="0"/>
    <m/>
    <m/>
    <x v="0"/>
    <s v="ORAENP110145933HI"/>
    <s v="Orazul Energy Per£ S.A."/>
    <x v="64"/>
    <x v="64"/>
    <s v="C.H.Carhuaquero"/>
    <x v="224"/>
    <s v="HI"/>
    <x v="5"/>
    <x v="176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3350.895"/>
    <n v="3.350895"/>
    <m/>
    <n v="2.5816666666666666"/>
    <n v="2.6222499999999997"/>
    <n v="0"/>
    <n v="0"/>
    <n v="72"/>
    <s v="BASE DE DATOS"/>
    <m/>
  </r>
  <r>
    <s v="24"/>
    <x v="8"/>
    <s v="ORAENP"/>
    <s v="11014593"/>
    <s v="11014593"/>
    <x v="5"/>
    <s v="4"/>
    <s v="S"/>
    <n v="10"/>
    <n v="9.9830000000000005"/>
    <n v="927.10599999999999"/>
    <n v="3287.0059999999999"/>
    <n v="4214.1120000000001"/>
    <n v="0"/>
    <n v="430.87"/>
    <n v="0"/>
    <m/>
    <m/>
    <x v="0"/>
    <s v="ORAENP110145934HI"/>
    <s v="Orazul Energy Per£ S.A."/>
    <x v="64"/>
    <x v="64"/>
    <s v="C.H.Carhuaquero"/>
    <x v="225"/>
    <s v="HI"/>
    <x v="5"/>
    <x v="177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4214.1120000000001"/>
    <n v="4.2141120000000001"/>
    <m/>
    <n v="0.83333333333333337"/>
    <n v="0.83191666666666675"/>
    <n v="0"/>
    <n v="0"/>
    <n v="72"/>
    <s v="BASE DE DATOS"/>
    <m/>
  </r>
  <r>
    <s v="24"/>
    <x v="8"/>
    <s v="ORAENP"/>
    <s v="18166008"/>
    <s v="18166008"/>
    <x v="5"/>
    <s v="1"/>
    <s v="S"/>
    <n v="6"/>
    <n v="5.67"/>
    <n v="140.80799999999999"/>
    <n v="343.27100000000002"/>
    <n v="484.07900000000001"/>
    <n v="0"/>
    <n v="401.6"/>
    <n v="0"/>
    <m/>
    <m/>
    <x v="0"/>
    <s v="ORAENP181660081HI"/>
    <s v="Orazul Energy Per£ S.A."/>
    <x v="64"/>
    <x v="64"/>
    <s v="C.H.Caña Brava"/>
    <x v="226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484.07900000000001"/>
    <n v="0.48407899999999998"/>
    <m/>
    <n v="0.5"/>
    <n v="0.47249999999999998"/>
    <n v="0"/>
    <n v="0"/>
    <n v="72"/>
    <s v="BASE DE DATOS"/>
    <m/>
  </r>
  <r>
    <s v="24"/>
    <x v="9"/>
    <s v="EGECHA"/>
    <s v="0000000P"/>
    <s v="0000000P"/>
    <x v="5"/>
    <s v="G1"/>
    <s v="S"/>
    <n v="5"/>
    <n v="5"/>
    <n v="646.10299999999995"/>
    <n v="3034.529"/>
    <n v="3680.6320000000001"/>
    <n v="0"/>
    <n v="724"/>
    <n v="0"/>
    <m/>
    <m/>
    <x v="0"/>
    <s v="EGECHA0000000PG1HI"/>
    <s v="Empresa de Generación Eléctrica Canchayllo S.A.C."/>
    <x v="50"/>
    <x v="50"/>
    <s v="C. H. Canchayllo"/>
    <x v="188"/>
    <s v="HI"/>
    <x v="5"/>
    <x v="36"/>
    <x v="2"/>
    <s v="Instalado"/>
    <s v="Operativo"/>
    <s v="Generadora"/>
    <x v="0"/>
    <x v="0"/>
    <x v="0"/>
    <x v="0"/>
    <s v="Privado"/>
    <s v="JUNIN"/>
    <s v="JUNIN"/>
    <s v="JAUJA"/>
    <s v="CANCHAYLLO"/>
    <n v="0"/>
    <x v="8"/>
    <n v="0"/>
    <x v="1"/>
    <x v="3"/>
    <x v="0"/>
    <s v="MWh"/>
    <n v="3680.6320000000001"/>
    <n v="3.6806320000000001"/>
    <m/>
    <n v="0.41666666666666669"/>
    <n v="0.41666666666666669"/>
    <n v="0"/>
    <n v="0"/>
    <n v="34"/>
    <s v="BASE DE DATOS"/>
    <m/>
  </r>
  <r>
    <s v="24"/>
    <x v="10"/>
    <s v="EGECHA"/>
    <s v="0000000P"/>
    <s v="0000000P"/>
    <x v="5"/>
    <s v="G1"/>
    <s v="S"/>
    <n v="5"/>
    <n v="5"/>
    <n v="564.20799999999997"/>
    <n v="2705.0790000000002"/>
    <n v="3269.2869999999998"/>
    <n v="0"/>
    <n v="718.55"/>
    <n v="0"/>
    <m/>
    <m/>
    <x v="0"/>
    <s v="EGECHA0000000PG1HI"/>
    <s v="Empresa de Generación Eléctrica Canchayllo S.A.C."/>
    <x v="50"/>
    <x v="50"/>
    <s v="C. H. Canchayllo"/>
    <x v="188"/>
    <s v="HI"/>
    <x v="5"/>
    <x v="36"/>
    <x v="2"/>
    <s v="Instalado"/>
    <s v="Operativo"/>
    <s v="Generadora"/>
    <x v="0"/>
    <x v="0"/>
    <x v="0"/>
    <x v="0"/>
    <s v="Privado"/>
    <s v="JUNIN"/>
    <s v="JUNIN"/>
    <s v="JAUJA"/>
    <s v="CANCHAYLLO"/>
    <n v="0"/>
    <x v="8"/>
    <n v="0"/>
    <x v="1"/>
    <x v="3"/>
    <x v="0"/>
    <s v="MWh"/>
    <n v="3269.2869999999998"/>
    <n v="3.2692869999999998"/>
    <m/>
    <n v="0.41666666666666669"/>
    <n v="0.41666666666666669"/>
    <n v="0"/>
    <n v="4.5474735088646412E-13"/>
    <n v="34"/>
    <s v="BASE DE DATOS"/>
    <m/>
  </r>
  <r>
    <s v="24"/>
    <x v="9"/>
    <s v="EGEMSA"/>
    <s v="11005993"/>
    <s v="11005993"/>
    <x v="5"/>
    <s v="GRUPO Nº1"/>
    <s v="S"/>
    <n v="30.15"/>
    <n v="29.295999999999999"/>
    <n v="2576.326"/>
    <n v="9334.9689999999991"/>
    <n v="11911.295"/>
    <n v="26.31"/>
    <n v="604.22"/>
    <n v="89.48"/>
    <m/>
    <m/>
    <x v="0"/>
    <s v="EGEMSA11005993GRUPO Nº1HI"/>
    <s v="Emp. de Generaci¢n El‚ctrica Machu Picchu S. A."/>
    <x v="27"/>
    <x v="27"/>
    <s v="C. H. Machupicchu"/>
    <x v="248"/>
    <s v="HI"/>
    <x v="5"/>
    <x v="340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1911.295"/>
    <n v="11.911295000000001"/>
    <m/>
    <n v="2.5124999999999997"/>
    <n v="2.4413333333333331"/>
    <n v="0"/>
    <n v="-1.8189894035458565E-12"/>
    <n v="36"/>
    <s v="BASE DE DATOS"/>
    <m/>
  </r>
  <r>
    <s v="24"/>
    <x v="9"/>
    <s v="EGEMSA"/>
    <s v="11005993"/>
    <s v="11005993"/>
    <x v="5"/>
    <s v="GRUPO Nº2"/>
    <s v="S"/>
    <n v="30.15"/>
    <n v="29.95"/>
    <n v="1874.248"/>
    <n v="6970.9639999999999"/>
    <n v="8845.2119999999995"/>
    <n v="26.14"/>
    <n v="432.56"/>
    <n v="261.3"/>
    <m/>
    <m/>
    <x v="0"/>
    <s v="EGEMSA11005993GRUPO Nº2HI"/>
    <s v="Emp. de Generaci¢n El‚ctrica Machu Picchu S. A."/>
    <x v="27"/>
    <x v="27"/>
    <s v="C. H. Machupicchu"/>
    <x v="248"/>
    <s v="HI"/>
    <x v="5"/>
    <x v="341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8845.2119999999995"/>
    <n v="8.8452120000000001"/>
    <m/>
    <n v="2.5124999999999997"/>
    <n v="2.4958333333333331"/>
    <n v="0"/>
    <n v="0"/>
    <n v="36"/>
    <s v="BASE DE DATOS"/>
    <m/>
  </r>
  <r>
    <s v="24"/>
    <x v="9"/>
    <s v="EGEMSA"/>
    <s v="11005993"/>
    <s v="11005993"/>
    <x v="5"/>
    <s v="GRUPO Nº3"/>
    <s v="S"/>
    <n v="30.15"/>
    <n v="29.553999999999998"/>
    <n v="1961.1369999999999"/>
    <n v="7435.0569999999998"/>
    <n v="9396.1939999999995"/>
    <n v="29.25"/>
    <n v="482.98"/>
    <n v="207.78"/>
    <m/>
    <m/>
    <x v="0"/>
    <s v="EGEMSA11005993GRUPO Nº3HI"/>
    <s v="Emp. de Generaci¢n El‚ctrica Machu Picchu S. A."/>
    <x v="27"/>
    <x v="27"/>
    <s v="C. H. Machupicchu"/>
    <x v="248"/>
    <s v="HI"/>
    <x v="5"/>
    <x v="342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9396.1939999999995"/>
    <n v="9.3961939999999995"/>
    <m/>
    <n v="2.5124999999999997"/>
    <n v="2.4628333333333332"/>
    <n v="0"/>
    <n v="0"/>
    <n v="36"/>
    <s v="BASE DE DATOS"/>
    <m/>
  </r>
  <r>
    <s v="24"/>
    <x v="9"/>
    <s v="EGEMSA"/>
    <s v="11005993"/>
    <s v="11005993"/>
    <x v="5"/>
    <s v="GRUPO N°4"/>
    <s v="S"/>
    <n v="102"/>
    <n v="99.86"/>
    <n v="12228.306"/>
    <n v="45382.796999999999"/>
    <n v="57611.103000000003"/>
    <n v="115.22"/>
    <n v="604.78"/>
    <n v="0"/>
    <m/>
    <m/>
    <x v="0"/>
    <s v="EGEMSA11005993GRUPO N°4HI"/>
    <s v="Emp. de Generaci¢n El‚ctrica Machu Picchu S. A."/>
    <x v="27"/>
    <x v="27"/>
    <s v="C. H. Machupicchu"/>
    <x v="248"/>
    <s v="HI"/>
    <x v="5"/>
    <x v="343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57611.103000000003"/>
    <n v="57.611103"/>
    <m/>
    <n v="8.5"/>
    <n v="8.3216666666666672"/>
    <n v="0"/>
    <n v="0"/>
    <n v="36"/>
    <s v="BASE DE DATOS"/>
    <m/>
  </r>
  <r>
    <s v="24"/>
    <x v="10"/>
    <s v="EGEMSA"/>
    <s v="11005993"/>
    <s v="11005993"/>
    <x v="5"/>
    <s v="GRUPO Nº1"/>
    <s v="S"/>
    <n v="30.15"/>
    <n v="29.295999999999999"/>
    <n v="2672.453"/>
    <n v="10120.713"/>
    <n v="12793.165999999999"/>
    <n v="3.73"/>
    <n v="697.2"/>
    <n v="19.07"/>
    <m/>
    <m/>
    <x v="0"/>
    <s v="EGEMSA11005993GRUPO Nº1HI"/>
    <s v="Emp. de Generaci¢n El‚ctrica Machu Picchu S. A."/>
    <x v="27"/>
    <x v="27"/>
    <s v="C. H. Machupicchu"/>
    <x v="248"/>
    <s v="HI"/>
    <x v="5"/>
    <x v="340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2793.165999999999"/>
    <n v="12.793165999999999"/>
    <m/>
    <n v="2.5124999999999997"/>
    <n v="2.4413333333333331"/>
    <n v="0"/>
    <n v="0"/>
    <n v="36"/>
    <s v="BASE DE DATOS"/>
    <m/>
  </r>
  <r>
    <s v="24"/>
    <x v="10"/>
    <s v="EGEMSA"/>
    <s v="11005993"/>
    <s v="11005993"/>
    <x v="5"/>
    <s v="GRUPO Nº2"/>
    <s v="S"/>
    <n v="30.15"/>
    <n v="29.95"/>
    <n v="2781.6"/>
    <n v="10877.245000000001"/>
    <n v="13658.844999999999"/>
    <n v="6.39"/>
    <n v="598.94000000000005"/>
    <n v="114.67"/>
    <m/>
    <m/>
    <x v="0"/>
    <s v="EGEMSA11005993GRUPO Nº2HI"/>
    <s v="Emp. de Generaci¢n El‚ctrica Machu Picchu S. A."/>
    <x v="27"/>
    <x v="27"/>
    <s v="C. H. Machupicchu"/>
    <x v="248"/>
    <s v="HI"/>
    <x v="5"/>
    <x v="341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3658.844999999999"/>
    <n v="13.658844999999999"/>
    <m/>
    <n v="2.5124999999999997"/>
    <n v="2.4958333333333331"/>
    <n v="0"/>
    <n v="1.8189894035458565E-12"/>
    <n v="36"/>
    <s v="BASE DE DATOS"/>
    <m/>
  </r>
  <r>
    <s v="24"/>
    <x v="10"/>
    <s v="EGEMSA"/>
    <s v="11005993"/>
    <s v="11005993"/>
    <x v="5"/>
    <s v="GRUPO Nº3"/>
    <s v="S"/>
    <n v="30.15"/>
    <n v="29.553999999999998"/>
    <n v="2399.13"/>
    <n v="9144.9040000000005"/>
    <n v="11544.034"/>
    <n v="4.0199999999999996"/>
    <n v="491.36"/>
    <n v="224.62"/>
    <m/>
    <m/>
    <x v="0"/>
    <s v="EGEMSA11005993GRUPO Nº3HI"/>
    <s v="Emp. de Generaci¢n El‚ctrica Machu Picchu S. A."/>
    <x v="27"/>
    <x v="27"/>
    <s v="C. H. Machupicchu"/>
    <x v="248"/>
    <s v="HI"/>
    <x v="5"/>
    <x v="342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1544.034"/>
    <n v="11.544034"/>
    <m/>
    <n v="2.5124999999999997"/>
    <n v="2.4628333333333332"/>
    <n v="0"/>
    <n v="0"/>
    <n v="36"/>
    <s v="BASE DE DATOS"/>
    <m/>
  </r>
  <r>
    <s v="24"/>
    <x v="10"/>
    <s v="EGEMSA"/>
    <s v="11005993"/>
    <s v="11005993"/>
    <x v="5"/>
    <s v="GRUPO N°4"/>
    <s v="S"/>
    <n v="102"/>
    <n v="99.86"/>
    <n v="14759.138000000001"/>
    <n v="54876.186000000002"/>
    <n v="69635.323999999993"/>
    <n v="10.11"/>
    <n v="709.12"/>
    <n v="0.77"/>
    <m/>
    <m/>
    <x v="0"/>
    <s v="EGEMSA11005993GRUPO N°4HI"/>
    <s v="Emp. de Generaci¢n El‚ctrica Machu Picchu S. A."/>
    <x v="27"/>
    <x v="27"/>
    <s v="C. H. Machupicchu"/>
    <x v="248"/>
    <s v="HI"/>
    <x v="5"/>
    <x v="343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69635.323999999993"/>
    <n v="69.635323999999997"/>
    <m/>
    <n v="8.5"/>
    <n v="8.3216666666666672"/>
    <n v="0"/>
    <n v="1.4551915228366852E-11"/>
    <n v="36"/>
    <s v="BASE DE DATOS"/>
    <m/>
  </r>
  <r>
    <s v="24"/>
    <x v="9"/>
    <s v="EGEPSA"/>
    <s v="41071696"/>
    <s v="41071696"/>
    <x v="5"/>
    <s v="Grupo 1"/>
    <s v="S"/>
    <n v="0.3"/>
    <n v="0.27400000000000002"/>
    <n v="5.3369999999999997"/>
    <n v="27.242999999999999"/>
    <n v="32.58"/>
    <n v="593"/>
    <n v="131"/>
    <n v="0"/>
    <m/>
    <m/>
    <x v="0"/>
    <s v="EGEPSA41071696Grupo 1HI"/>
    <s v="Emp. Gen y Comercializadora de Serv Pub de Elec. Pangoa"/>
    <x v="45"/>
    <x v="45"/>
    <s v="C. H. Pangoa"/>
    <x v="150"/>
    <s v="HI"/>
    <x v="5"/>
    <x v="16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32.58"/>
    <n v="3.2579999999999998E-2"/>
    <m/>
    <n v="2.4999999999999998E-2"/>
    <n v="2.2000000000000002E-2"/>
    <n v="0"/>
    <n v="0"/>
    <n v="33"/>
    <s v="BASE DE DATOS"/>
    <m/>
  </r>
  <r>
    <s v="24"/>
    <x v="9"/>
    <s v="EGEPSA"/>
    <s v="41071696"/>
    <s v="41071696"/>
    <x v="5"/>
    <s v="Grupo 2"/>
    <s v="S"/>
    <n v="0.3"/>
    <n v="0.27400000000000002"/>
    <n v="25.488"/>
    <n v="114.288"/>
    <n v="139.77600000000001"/>
    <n v="151"/>
    <n v="573"/>
    <n v="0"/>
    <m/>
    <m/>
    <x v="0"/>
    <s v="EGEPSA41071696Grupo 2HI"/>
    <s v="Emp. Gen y Comercializadora de Serv Pub de Elec. Pangoa"/>
    <x v="45"/>
    <x v="45"/>
    <s v="C. H. Pangoa"/>
    <x v="150"/>
    <s v="HI"/>
    <x v="5"/>
    <x v="17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39.77600000000001"/>
    <n v="0.13977600000000001"/>
    <m/>
    <n v="2.4999999999999998E-2"/>
    <n v="2.1666666666666667E-2"/>
    <n v="0"/>
    <n v="0"/>
    <n v="33"/>
    <s v="BASE DE DATOS"/>
    <m/>
  </r>
  <r>
    <s v="24"/>
    <x v="10"/>
    <s v="EGEPSA"/>
    <s v="41071696"/>
    <s v="41071696"/>
    <x v="5"/>
    <s v="Grupo 1"/>
    <s v="S"/>
    <n v="0.3"/>
    <n v="0.23300000000000001"/>
    <n v="22.113"/>
    <n v="78.326999999999998"/>
    <n v="100.44"/>
    <n v="293"/>
    <n v="431"/>
    <n v="0"/>
    <m/>
    <m/>
    <x v="0"/>
    <s v="EGEPSA41071696Grupo 1HI"/>
    <s v="Emp. Gen y Comercializadora de Serv Pub de Elec. Pangoa"/>
    <x v="45"/>
    <x v="45"/>
    <s v="C. H. Pangoa"/>
    <x v="150"/>
    <s v="HI"/>
    <x v="5"/>
    <x v="16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00.44"/>
    <n v="0.10044"/>
    <m/>
    <n v="2.4999999999999998E-2"/>
    <n v="2.2000000000000002E-2"/>
    <n v="0"/>
    <n v="0"/>
    <n v="33"/>
    <s v="BASE DE DATOS"/>
    <m/>
  </r>
  <r>
    <s v="24"/>
    <x v="10"/>
    <s v="EGEPSA"/>
    <s v="41071696"/>
    <s v="41071696"/>
    <x v="5"/>
    <s v="Grupo 2"/>
    <s v="S"/>
    <n v="0.3"/>
    <n v="0.23300000000000001"/>
    <n v="15.744"/>
    <n v="65.040000000000006"/>
    <n v="80.784000000000006"/>
    <n v="406"/>
    <n v="318"/>
    <n v="0"/>
    <m/>
    <m/>
    <x v="0"/>
    <s v="EGEPSA41071696Grupo 2HI"/>
    <s v="Emp. Gen y Comercializadora de Serv Pub de Elec. Pangoa"/>
    <x v="45"/>
    <x v="45"/>
    <s v="C. H. Pangoa"/>
    <x v="150"/>
    <s v="HI"/>
    <x v="5"/>
    <x v="17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80.784000000000006"/>
    <n v="8.0784000000000009E-2"/>
    <m/>
    <n v="2.4999999999999998E-2"/>
    <n v="2.1666666666666667E-2"/>
    <n v="0"/>
    <n v="0"/>
    <n v="33"/>
    <s v="BASE DE DATOS"/>
    <m/>
  </r>
  <r>
    <s v="24"/>
    <x v="9"/>
    <s v="ELC"/>
    <s v="31007793"/>
    <s v="31007793"/>
    <x v="5"/>
    <s v="G-1"/>
    <s v="S"/>
    <n v="0.63"/>
    <n v="0.56100000000000005"/>
    <n v="51.637"/>
    <n v="190.18799999999999"/>
    <n v="241.82499999999999"/>
    <n v="0"/>
    <n v="718.02"/>
    <n v="0"/>
    <m/>
    <m/>
    <x v="0"/>
    <s v="ELC31007793G-1HI"/>
    <s v="Electro Centro S. A."/>
    <x v="5"/>
    <x v="5"/>
    <s v="C. H. Pichanaki"/>
    <x v="134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241.82499999999999"/>
    <n v="0.24182499999999998"/>
    <m/>
    <n v="5.2499999999999998E-2"/>
    <n v="4.6750000000000007E-2"/>
    <n v="0"/>
    <n v="0"/>
    <n v="27"/>
    <s v="BASE DE DATOS"/>
    <m/>
  </r>
  <r>
    <s v="24"/>
    <x v="9"/>
    <s v="ELC"/>
    <s v="31007793"/>
    <s v="31007793"/>
    <x v="5"/>
    <s v="G-2"/>
    <s v="S"/>
    <n v="0.63"/>
    <n v="0.56100000000000005"/>
    <n v="0"/>
    <n v="0"/>
    <n v="0"/>
    <n v="0"/>
    <n v="0"/>
    <n v="0"/>
    <m/>
    <m/>
    <x v="0"/>
    <s v="ELC31007793G-2HI"/>
    <s v="Electro Centro S. A."/>
    <x v="5"/>
    <x v="5"/>
    <s v="C. H. Pichanaki"/>
    <x v="134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0"/>
    <n v="0"/>
    <m/>
    <n v="5.2499999999999998E-2"/>
    <n v="4.6750000000000007E-2"/>
    <n v="0"/>
    <n v="0"/>
    <n v="27"/>
    <s v="BASE DE DATOS"/>
    <m/>
  </r>
  <r>
    <s v="24"/>
    <x v="9"/>
    <s v="ELC"/>
    <s v="31007893"/>
    <s v="31007893"/>
    <x v="5"/>
    <s v="G-1"/>
    <s v="S"/>
    <n v="0.52"/>
    <n v="0.46"/>
    <n v="63.170999999999999"/>
    <n v="236.173"/>
    <n v="299.34399999999999"/>
    <n v="0"/>
    <n v="733.6"/>
    <n v="0"/>
    <m/>
    <m/>
    <x v="0"/>
    <s v="ELC31007893G-1HI"/>
    <s v="Electro Centro S. A."/>
    <x v="5"/>
    <x v="5"/>
    <s v="C. H. Quicapata"/>
    <x v="135"/>
    <s v="HI"/>
    <x v="5"/>
    <x v="28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299.34399999999999"/>
    <n v="0.299344"/>
    <m/>
    <n v="4.3333333333333335E-2"/>
    <n v="3.8333333333333337E-2"/>
    <n v="0"/>
    <n v="0"/>
    <n v="27"/>
    <s v="BASE DE DATOS"/>
    <m/>
  </r>
  <r>
    <s v="24"/>
    <x v="9"/>
    <s v="ELC"/>
    <s v="31007893"/>
    <s v="31007893"/>
    <x v="5"/>
    <s v="G-2"/>
    <s v="S"/>
    <n v="0.52"/>
    <n v="0.46"/>
    <n v="0"/>
    <n v="0"/>
    <n v="0"/>
    <n v="0"/>
    <n v="0"/>
    <n v="0"/>
    <m/>
    <m/>
    <x v="0"/>
    <s v="ELC31007893G-2HI"/>
    <s v="Electro Centro S. A."/>
    <x v="5"/>
    <x v="5"/>
    <s v="C. H. Quicapata"/>
    <x v="135"/>
    <s v="HI"/>
    <x v="5"/>
    <x v="29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0"/>
    <n v="0"/>
    <m/>
    <n v="4.3333333333333335E-2"/>
    <n v="3.8333333333333337E-2"/>
    <n v="0"/>
    <n v="0"/>
    <n v="27"/>
    <s v="BASE DE DATOS"/>
    <m/>
  </r>
  <r>
    <s v="24"/>
    <x v="9"/>
    <s v="ELC"/>
    <s v="31007993"/>
    <s v="31007993"/>
    <x v="5"/>
    <s v="G-1"/>
    <s v="S"/>
    <n v="0.25"/>
    <n v="0.25"/>
    <n v="17.178000000000001"/>
    <n v="65.159000000000006"/>
    <n v="82.337000000000003"/>
    <n v="0"/>
    <n v="741.03"/>
    <n v="0"/>
    <m/>
    <m/>
    <x v="0"/>
    <s v="ELC31007993G-1HI"/>
    <s v="Electro Centro S. A."/>
    <x v="5"/>
    <x v="5"/>
    <s v="C. H. Chamisería"/>
    <x v="136"/>
    <s v="HI"/>
    <x v="5"/>
    <x v="28"/>
    <x v="2"/>
    <s v="Instalado"/>
    <s v="Operativo"/>
    <s v="Distribuidora"/>
    <x v="0"/>
    <x v="0"/>
    <x v="1"/>
    <x v="0"/>
    <s v="Estatal"/>
    <s v="JUNIN"/>
    <s v="JUNIN"/>
    <s v="HUANCAYO "/>
    <s v="EL TAMBO"/>
    <n v="0"/>
    <x v="8"/>
    <n v="0"/>
    <x v="0"/>
    <x v="0"/>
    <x v="0"/>
    <s v="MWh"/>
    <n v="82.337000000000003"/>
    <n v="8.2337000000000007E-2"/>
    <m/>
    <n v="2.0833333333333332E-2"/>
    <n v="2.0833333333333332E-2"/>
    <n v="0"/>
    <n v="0"/>
    <n v="27"/>
    <s v="BASE DE DATOS"/>
    <m/>
  </r>
  <r>
    <s v="24"/>
    <x v="9"/>
    <s v="ELC"/>
    <s v="31008493"/>
    <s v="31008493"/>
    <x v="5"/>
    <s v="G-1"/>
    <s v="S"/>
    <n v="1.92"/>
    <n v="1.675"/>
    <n v="143.10900000000001"/>
    <n v="565.53200000000004"/>
    <n v="708.64099999999996"/>
    <n v="0"/>
    <n v="689.93"/>
    <n v="0"/>
    <m/>
    <m/>
    <x v="0"/>
    <s v="ELC31008493G-1HI"/>
    <s v="Electro Centro S. A."/>
    <x v="5"/>
    <x v="5"/>
    <s v="C. H. Sicaya Huarisca"/>
    <x v="137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708.64099999999996"/>
    <n v="0.70864099999999997"/>
    <m/>
    <n v="0.16"/>
    <n v="0.13958333333333334"/>
    <n v="0"/>
    <n v="1.1368683772161603E-13"/>
    <n v="27"/>
    <s v="BASE DE DATOS"/>
    <m/>
  </r>
  <r>
    <s v="24"/>
    <x v="9"/>
    <s v="ELC"/>
    <s v="31008493"/>
    <s v="31008493"/>
    <x v="5"/>
    <s v="G-2"/>
    <s v="S"/>
    <n v="1.92"/>
    <n v="1.675"/>
    <n v="0"/>
    <n v="0"/>
    <n v="0"/>
    <n v="0"/>
    <n v="0"/>
    <n v="0"/>
    <m/>
    <m/>
    <x v="0"/>
    <s v="ELC31008493G-2HI"/>
    <s v="Electro Centro S. A."/>
    <x v="5"/>
    <x v="5"/>
    <s v="C. H. Sicaya Huarisca"/>
    <x v="137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0"/>
    <n v="0"/>
    <m/>
    <n v="0.16"/>
    <n v="0.13958333333333334"/>
    <n v="0"/>
    <n v="0"/>
    <n v="27"/>
    <s v="BASE DE DATOS"/>
    <m/>
  </r>
  <r>
    <s v="24"/>
    <x v="9"/>
    <s v="ELC"/>
    <s v="31008893"/>
    <s v="31008893"/>
    <x v="5"/>
    <s v="G-1"/>
    <s v="S"/>
    <n v="1.46"/>
    <n v="1.34"/>
    <n v="70.686000000000007"/>
    <n v="266.24400000000003"/>
    <n v="336.93"/>
    <n v="0"/>
    <n v="647.16999999999996"/>
    <n v="0"/>
    <m/>
    <m/>
    <x v="0"/>
    <s v="ELC31008893G-1HI"/>
    <s v="Electro Centro S. A."/>
    <x v="5"/>
    <x v="5"/>
    <s v="C. H. Ingenio"/>
    <x v="138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INGENIO"/>
    <n v="0"/>
    <x v="8"/>
    <n v="0"/>
    <x v="0"/>
    <x v="0"/>
    <x v="0"/>
    <s v="MWh"/>
    <n v="336.93"/>
    <n v="0.33693000000000001"/>
    <m/>
    <n v="0.12166666666666666"/>
    <n v="0.11166666666666668"/>
    <n v="0"/>
    <n v="5.6843418860808015E-14"/>
    <n v="27"/>
    <s v="BASE DE DATOS"/>
    <m/>
  </r>
  <r>
    <s v="24"/>
    <x v="9"/>
    <s v="ELC"/>
    <s v="31009293"/>
    <s v="31009293"/>
    <x v="5"/>
    <s v="G-1"/>
    <s v="S"/>
    <n v="0.32"/>
    <n v="0.32"/>
    <n v="10.06"/>
    <n v="34.649000000000001"/>
    <n v="44.709000000000003"/>
    <n v="0"/>
    <n v="182"/>
    <n v="0"/>
    <m/>
    <m/>
    <x v="0"/>
    <s v="ELC31009293G-1HI"/>
    <s v="Electro Centro S. A."/>
    <x v="5"/>
    <x v="5"/>
    <s v="C. H. Chanchamayo"/>
    <x v="139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44.709000000000003"/>
    <n v="4.4709000000000006E-2"/>
    <m/>
    <n v="2.6666666666666668E-2"/>
    <n v="2.6666666666666668E-2"/>
    <n v="0"/>
    <n v="0"/>
    <n v="27"/>
    <s v="BASE DE DATOS"/>
    <m/>
  </r>
  <r>
    <s v="24"/>
    <x v="9"/>
    <s v="ELC"/>
    <s v="31009693"/>
    <s v="31009693"/>
    <x v="5"/>
    <s v="G-1"/>
    <s v="S"/>
    <n v="0.35"/>
    <n v="0.27500000000000002"/>
    <n v="0"/>
    <n v="0"/>
    <n v="0"/>
    <n v="0"/>
    <n v="0"/>
    <n v="0"/>
    <m/>
    <m/>
    <x v="0"/>
    <s v="ELC31009693G-1HI"/>
    <s v="Electro Centro S. A."/>
    <x v="5"/>
    <x v="5"/>
    <s v="C. H. Concepcion"/>
    <x v="140"/>
    <s v="HI"/>
    <x v="5"/>
    <x v="28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0"/>
    <n v="0"/>
    <m/>
    <n v="2.9166666666666664E-2"/>
    <n v="2.2916666666666669E-2"/>
    <n v="0"/>
    <n v="0"/>
    <n v="27"/>
    <s v="BASE DE DATOS"/>
    <m/>
  </r>
  <r>
    <s v="24"/>
    <x v="9"/>
    <s v="ELC"/>
    <s v="31009693"/>
    <s v="31009693"/>
    <x v="5"/>
    <s v="G-2"/>
    <s v="S"/>
    <n v="0.35"/>
    <n v="0.27500000000000002"/>
    <n v="0"/>
    <n v="0"/>
    <n v="0"/>
    <n v="0"/>
    <n v="0"/>
    <n v="0"/>
    <m/>
    <m/>
    <x v="0"/>
    <s v="ELC31009693G-2HI"/>
    <s v="Electro Centro S. A."/>
    <x v="5"/>
    <x v="5"/>
    <s v="C. H. Concepcion"/>
    <x v="140"/>
    <s v="HI"/>
    <x v="5"/>
    <x v="29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0"/>
    <n v="0"/>
    <m/>
    <n v="2.9166666666666664E-2"/>
    <n v="2.2916666666666669E-2"/>
    <n v="0"/>
    <n v="0"/>
    <n v="27"/>
    <s v="BASE DE DATOS"/>
    <m/>
  </r>
  <r>
    <s v="24"/>
    <x v="9"/>
    <s v="ELC"/>
    <s v="31036294"/>
    <s v="31036294"/>
    <x v="5"/>
    <s v="G-1"/>
    <s v="S"/>
    <n v="0.45"/>
    <n v="0.45"/>
    <n v="66.48"/>
    <n v="251.52799999999999"/>
    <n v="318.00799999999998"/>
    <n v="0"/>
    <n v="743.68"/>
    <n v="0"/>
    <m/>
    <m/>
    <x v="0"/>
    <s v="ELC31036294G-1HI"/>
    <s v="Electro Centro S. A."/>
    <x v="5"/>
    <x v="5"/>
    <s v="C. H. Machu"/>
    <x v="141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318.00799999999998"/>
    <n v="0.31800799999999996"/>
    <m/>
    <n v="3.7499999999999999E-2"/>
    <n v="3.7499999999999999E-2"/>
    <n v="0"/>
    <n v="0"/>
    <n v="27"/>
    <s v="BASE DE DATOS"/>
    <m/>
  </r>
  <r>
    <s v="24"/>
    <x v="9"/>
    <s v="ELC"/>
    <s v="31036294"/>
    <s v="31036294"/>
    <x v="5"/>
    <s v="G-2"/>
    <s v="S"/>
    <n v="0.45"/>
    <n v="0.45"/>
    <n v="29.055"/>
    <n v="104.419"/>
    <n v="133.47399999999999"/>
    <n v="0"/>
    <n v="412.68"/>
    <n v="0"/>
    <m/>
    <m/>
    <x v="0"/>
    <s v="ELC31036294G-2HI"/>
    <s v="Electro Centro S. A."/>
    <x v="5"/>
    <x v="5"/>
    <s v="C. H. Machu"/>
    <x v="141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133.47399999999999"/>
    <n v="0.13347399999999998"/>
    <m/>
    <n v="3.7499999999999999E-2"/>
    <n v="3.7499999999999999E-2"/>
    <n v="0"/>
    <n v="0"/>
    <n v="27"/>
    <s v="BASE DE DATOS"/>
    <m/>
  </r>
  <r>
    <s v="24"/>
    <x v="9"/>
    <s v="ELC"/>
    <s v="31036394"/>
    <s v="31036394"/>
    <x v="5"/>
    <s v="G-1"/>
    <s v="N"/>
    <n v="0.43"/>
    <n v="0"/>
    <n v="0"/>
    <n v="0"/>
    <n v="0"/>
    <n v="0"/>
    <n v="0"/>
    <n v="0"/>
    <m/>
    <m/>
    <x v="1"/>
    <s v="ELC31036394G-1HI"/>
    <s v="Electro Centro S. A."/>
    <x v="5"/>
    <x v="5"/>
    <s v="C. H. Pozuzo"/>
    <x v="142"/>
    <s v="HI"/>
    <x v="5"/>
    <x v="28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9"/>
    <s v="ELC"/>
    <s v="31036394"/>
    <s v="31036394"/>
    <x v="5"/>
    <s v="G-2"/>
    <s v="N"/>
    <n v="0.43"/>
    <n v="0"/>
    <n v="0"/>
    <n v="0"/>
    <n v="0"/>
    <n v="0"/>
    <n v="0"/>
    <n v="0"/>
    <m/>
    <m/>
    <x v="1"/>
    <s v="ELC31036394G-2HI"/>
    <s v="Electro Centro S. A."/>
    <x v="5"/>
    <x v="5"/>
    <s v="C. H. Pozuzo"/>
    <x v="142"/>
    <s v="HI"/>
    <x v="5"/>
    <x v="29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9"/>
    <s v="ELC"/>
    <s v="41114801"/>
    <s v="41114801"/>
    <x v="5"/>
    <s v="G-1"/>
    <s v="S"/>
    <n v="0.09"/>
    <n v="5.7000000000000002E-2"/>
    <n v="12.24"/>
    <n v="46.04"/>
    <n v="58.28"/>
    <n v="0"/>
    <n v="730.45"/>
    <n v="0"/>
    <m/>
    <m/>
    <x v="0"/>
    <s v="ELC41114801G-1HI"/>
    <s v="Electro Centro S. A."/>
    <x v="5"/>
    <x v="5"/>
    <s v="C. H. San Balvín"/>
    <x v="144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8.28"/>
    <n v="5.8279999999999998E-2"/>
    <m/>
    <n v="7.4999999999999997E-3"/>
    <n v="4.7499999999999999E-3"/>
    <n v="0"/>
    <n v="0"/>
    <n v="27"/>
    <s v="BASE DE DATOS"/>
    <m/>
  </r>
  <r>
    <s v="24"/>
    <x v="9"/>
    <s v="ELC"/>
    <s v="41114801"/>
    <s v="41114801"/>
    <x v="5"/>
    <s v="G-2"/>
    <s v="S"/>
    <n v="0.09"/>
    <n v="5.7000000000000002E-2"/>
    <n v="12.259"/>
    <n v="46.621000000000002"/>
    <n v="58.88"/>
    <n v="0"/>
    <n v="738.73"/>
    <n v="0"/>
    <m/>
    <m/>
    <x v="0"/>
    <s v="ELC41114801G-2HI"/>
    <s v="Electro Centro S. A."/>
    <x v="5"/>
    <x v="5"/>
    <s v="C. H. San Balvín"/>
    <x v="144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8.88"/>
    <n v="5.8880000000000002E-2"/>
    <m/>
    <n v="7.4999999999999997E-3"/>
    <n v="4.7499999999999999E-3"/>
    <n v="0"/>
    <n v="0"/>
    <n v="27"/>
    <s v="BASE DE DATOS"/>
    <m/>
  </r>
  <r>
    <s v="24"/>
    <x v="9"/>
    <s v="ELC"/>
    <s v="41114801"/>
    <s v="41114801"/>
    <x v="5"/>
    <s v="G-3"/>
    <s v="S"/>
    <n v="0.1"/>
    <n v="9.8000000000000004E-2"/>
    <n v="0"/>
    <n v="0"/>
    <n v="0"/>
    <n v="0"/>
    <n v="0"/>
    <n v="0"/>
    <m/>
    <m/>
    <x v="0"/>
    <s v="ELC41114801G-3HI"/>
    <s v="Electro Centro S. A."/>
    <x v="5"/>
    <x v="5"/>
    <s v="C. H. San Balvín"/>
    <x v="144"/>
    <s v="HI"/>
    <x v="5"/>
    <x v="30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0"/>
    <n v="0"/>
    <m/>
    <n v="8.3333333333333332E-3"/>
    <n v="8.1666666666666676E-3"/>
    <n v="0"/>
    <n v="0"/>
    <n v="27"/>
    <s v="BASE DE DATOS"/>
    <m/>
  </r>
  <r>
    <s v="24"/>
    <x v="9"/>
    <s v="ELC"/>
    <s v="51000996"/>
    <s v="51000996"/>
    <x v="5"/>
    <s v="G-1"/>
    <s v="S"/>
    <n v="0.85"/>
    <n v="0.79"/>
    <n v="4.0250000000000004"/>
    <n v="16.779"/>
    <n v="20.803999999999998"/>
    <n v="0"/>
    <n v="77.92"/>
    <n v="0"/>
    <m/>
    <m/>
    <x v="0"/>
    <s v="ELC51000996G-1HI"/>
    <s v="Electro Centro S. A."/>
    <x v="5"/>
    <x v="5"/>
    <s v="C. H. Llusita"/>
    <x v="145"/>
    <s v="HI"/>
    <x v="5"/>
    <x v="28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20.803999999999998"/>
    <n v="2.0804E-2"/>
    <m/>
    <n v="7.0833333333333331E-2"/>
    <n v="6.5833333333333341E-2"/>
    <n v="0"/>
    <n v="3.5527136788005009E-15"/>
    <n v="27"/>
    <s v="BASE DE DATOS"/>
    <m/>
  </r>
  <r>
    <s v="24"/>
    <x v="9"/>
    <s v="ELC"/>
    <s v="51000996"/>
    <s v="51000996"/>
    <x v="5"/>
    <s v="G-2"/>
    <s v="S"/>
    <n v="0.85"/>
    <n v="0.79"/>
    <n v="56.036999999999999"/>
    <n v="203.28399999999999"/>
    <n v="259.32100000000003"/>
    <n v="0"/>
    <n v="621.88"/>
    <n v="0"/>
    <m/>
    <m/>
    <x v="0"/>
    <s v="ELC51000996G-2HI"/>
    <s v="Electro Centro S. A."/>
    <x v="5"/>
    <x v="5"/>
    <s v="C. H. Llusita"/>
    <x v="145"/>
    <s v="HI"/>
    <x v="5"/>
    <x v="29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259.32100000000003"/>
    <n v="0.25932100000000002"/>
    <m/>
    <n v="7.0833333333333331E-2"/>
    <n v="6.5833333333333341E-2"/>
    <n v="0"/>
    <n v="-5.6843418860808015E-14"/>
    <n v="27"/>
    <s v="BASE DE DATOS"/>
    <m/>
  </r>
  <r>
    <s v="24"/>
    <x v="9"/>
    <s v="ELC"/>
    <s v="51010097"/>
    <s v="51010097"/>
    <x v="5"/>
    <s v="G-1"/>
    <s v="S"/>
    <n v="1.6"/>
    <n v="1.6"/>
    <n v="231.995"/>
    <n v="843.16099999999994"/>
    <n v="1075.1559999999999"/>
    <n v="0"/>
    <n v="731.63"/>
    <n v="0"/>
    <m/>
    <m/>
    <x v="0"/>
    <s v="ELC51010097G-1HI"/>
    <s v="Electro Centro S. A."/>
    <x v="5"/>
    <x v="5"/>
    <s v="C. H. Chalhuamayo"/>
    <x v="146"/>
    <s v="HI"/>
    <x v="5"/>
    <x v="28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075.1559999999999"/>
    <n v="1.075156"/>
    <m/>
    <n v="0.13333333333333333"/>
    <n v="0.13333333333333333"/>
    <n v="0"/>
    <n v="0"/>
    <n v="27"/>
    <s v="BASE DE DATOS"/>
    <m/>
  </r>
  <r>
    <s v="24"/>
    <x v="9"/>
    <s v="ELC"/>
    <s v="51010097"/>
    <s v="51010097"/>
    <x v="5"/>
    <s v="G-2"/>
    <s v="S"/>
    <n v="1.6"/>
    <n v="1.6"/>
    <n v="230.02500000000001"/>
    <n v="841.24199999999996"/>
    <n v="1071.2670000000001"/>
    <n v="0"/>
    <n v="729.52"/>
    <n v="0"/>
    <m/>
    <m/>
    <x v="0"/>
    <s v="ELC51010097G-2HI"/>
    <s v="Electro Centro S. A."/>
    <x v="5"/>
    <x v="5"/>
    <s v="C. H. Chalhuamayo"/>
    <x v="146"/>
    <s v="HI"/>
    <x v="5"/>
    <x v="29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071.2670000000001"/>
    <n v="1.071267"/>
    <m/>
    <n v="0.13333333333333333"/>
    <n v="0.13333333333333333"/>
    <n v="0"/>
    <n v="0"/>
    <n v="27"/>
    <s v="BASE DE DATOS"/>
    <m/>
  </r>
  <r>
    <s v="24"/>
    <x v="9"/>
    <s v="ELC"/>
    <s v="51010097"/>
    <s v="51010097"/>
    <x v="5"/>
    <s v="G-3"/>
    <s v="S"/>
    <n v="2"/>
    <n v="2"/>
    <n v="233.80199999999999"/>
    <n v="852.19299999999998"/>
    <n v="1085.9949999999999"/>
    <n v="0"/>
    <n v="657.38"/>
    <n v="0"/>
    <m/>
    <m/>
    <x v="0"/>
    <s v="ELC51010097G-3HI"/>
    <s v="Electro Centro S. A."/>
    <x v="5"/>
    <x v="5"/>
    <s v="C. H. Chalhuamayo"/>
    <x v="146"/>
    <s v="HI"/>
    <x v="5"/>
    <x v="30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085.9949999999999"/>
    <n v="1.0859949999999998"/>
    <m/>
    <n v="0.16666666666666666"/>
    <n v="0.16666666666666666"/>
    <n v="0"/>
    <n v="0"/>
    <n v="27"/>
    <s v="BASE DE DATOS"/>
    <m/>
  </r>
  <r>
    <s v="24"/>
    <x v="9"/>
    <s v="ELC"/>
    <s v="51010097"/>
    <s v="51010097"/>
    <x v="5"/>
    <s v="G-4"/>
    <s v="S"/>
    <n v="2"/>
    <n v="2"/>
    <n v="70.61"/>
    <n v="248.49700000000001"/>
    <n v="319.10700000000003"/>
    <n v="0"/>
    <n v="517.17999999999995"/>
    <n v="0"/>
    <m/>
    <m/>
    <x v="0"/>
    <s v="ELC51010097G-4HI"/>
    <s v="Electro Centro S. A."/>
    <x v="5"/>
    <x v="5"/>
    <s v="C. H. Chalhuamayo"/>
    <x v="146"/>
    <s v="HI"/>
    <x v="5"/>
    <x v="31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319.10700000000003"/>
    <n v="0.31910700000000003"/>
    <m/>
    <n v="0.16666666666666666"/>
    <n v="0.16666666666666666"/>
    <n v="0"/>
    <n v="0"/>
    <n v="27"/>
    <s v="BASE DE DATOS"/>
    <m/>
  </r>
  <r>
    <s v="24"/>
    <x v="9"/>
    <s v="ELC"/>
    <s v="51010797"/>
    <s v="51010797"/>
    <x v="5"/>
    <s v="G-1"/>
    <s v="S"/>
    <n v="0.76800000000000002"/>
    <n v="0.59499999999999997"/>
    <n v="0"/>
    <n v="0"/>
    <n v="0"/>
    <n v="0"/>
    <n v="0"/>
    <n v="0"/>
    <m/>
    <m/>
    <x v="0"/>
    <s v="ELC51010797G-1HI"/>
    <s v="Electro Centro S. A."/>
    <x v="5"/>
    <x v="5"/>
    <s v="C. H. San Francisco"/>
    <x v="147"/>
    <s v="HI"/>
    <x v="5"/>
    <x v="28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0"/>
    <n v="0"/>
    <m/>
    <n v="6.4000000000000001E-2"/>
    <n v="4.9583333333333333E-2"/>
    <n v="0"/>
    <n v="0"/>
    <n v="27"/>
    <s v="BASE DE DATOS"/>
    <m/>
  </r>
  <r>
    <s v="24"/>
    <x v="9"/>
    <s v="ELC"/>
    <s v="51010797"/>
    <s v="51010797"/>
    <x v="5"/>
    <s v="G-2"/>
    <s v="S"/>
    <n v="0.76800000000000002"/>
    <n v="0.59499999999999997"/>
    <n v="30.963000000000001"/>
    <n v="107.37"/>
    <n v="138.333"/>
    <n v="0"/>
    <n v="247.73"/>
    <n v="0"/>
    <m/>
    <m/>
    <x v="0"/>
    <s v="ELC51010797G-2HI"/>
    <s v="Electro Centro S. A."/>
    <x v="5"/>
    <x v="5"/>
    <s v="C. H. San Francisco"/>
    <x v="147"/>
    <s v="HI"/>
    <x v="5"/>
    <x v="29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138.333"/>
    <n v="0.13833300000000001"/>
    <m/>
    <n v="6.4000000000000001E-2"/>
    <n v="4.9583333333333333E-2"/>
    <n v="0"/>
    <n v="0"/>
    <n v="27"/>
    <s v="BASE DE DATOS"/>
    <m/>
  </r>
  <r>
    <s v="24"/>
    <x v="9"/>
    <s v="ELC"/>
    <s v="PP000194"/>
    <s v="PP000194"/>
    <x v="5"/>
    <s v="G-1"/>
    <s v="S"/>
    <n v="0.22"/>
    <n v="0.22"/>
    <n v="23.286999999999999"/>
    <n v="48.62"/>
    <n v="71.906999999999996"/>
    <n v="0"/>
    <n v="431.62"/>
    <n v="0"/>
    <m/>
    <m/>
    <x v="0"/>
    <s v="ELCPP000194G-1HI"/>
    <s v="Electro Centro S. A."/>
    <x v="5"/>
    <x v="5"/>
    <s v="C. H. Acobamba"/>
    <x v="148"/>
    <s v="HI"/>
    <x v="5"/>
    <x v="28"/>
    <x v="2"/>
    <s v="Instalado"/>
    <s v="Operativo"/>
    <s v="Distribuidora"/>
    <x v="0"/>
    <x v="0"/>
    <x v="1"/>
    <x v="0"/>
    <s v="Estatal"/>
    <s v="HUANCAVELICA"/>
    <s v="HUANCAVELICA"/>
    <s v="ACOBAMBA"/>
    <s v="ACOBAMBA"/>
    <n v="0"/>
    <x v="8"/>
    <n v="0"/>
    <x v="0"/>
    <x v="0"/>
    <x v="0"/>
    <s v="MWh"/>
    <n v="71.906999999999996"/>
    <n v="7.1906999999999999E-2"/>
    <m/>
    <n v="1.8333333333333333E-2"/>
    <n v="1.8333333333333333E-2"/>
    <n v="0"/>
    <n v="0"/>
    <n v="27"/>
    <s v="BASE DE DATOS"/>
    <m/>
  </r>
  <r>
    <s v="24"/>
    <x v="9"/>
    <s v="ELC"/>
    <s v="PP000694"/>
    <s v="PP000694"/>
    <x v="5"/>
    <s v="G-1"/>
    <s v="S"/>
    <n v="0.11"/>
    <n v="0.11"/>
    <n v="13.54"/>
    <n v="26.471"/>
    <n v="40.011000000000003"/>
    <n v="0"/>
    <n v="438"/>
    <n v="0"/>
    <m/>
    <m/>
    <x v="0"/>
    <s v="ELCPP000694G-1HI"/>
    <s v="Electro Centro S. A."/>
    <x v="5"/>
    <x v="5"/>
    <s v="C. H. Paccha"/>
    <x v="149"/>
    <s v="HI"/>
    <x v="5"/>
    <x v="28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40.011000000000003"/>
    <n v="4.0011000000000005E-2"/>
    <m/>
    <n v="9.1666666666666667E-3"/>
    <n v="9.1666666666666667E-3"/>
    <n v="0"/>
    <n v="-7.1054273576010019E-15"/>
    <n v="27"/>
    <s v="BASE DE DATOS"/>
    <m/>
  </r>
  <r>
    <s v="24"/>
    <x v="9"/>
    <s v="ELC"/>
    <s v="PP000694"/>
    <s v="PP000694"/>
    <x v="5"/>
    <s v="G-2"/>
    <s v="S"/>
    <n v="0.11"/>
    <n v="0.11"/>
    <n v="12.211"/>
    <n v="20.61"/>
    <n v="32.820999999999998"/>
    <n v="0"/>
    <n v="375.25"/>
    <n v="0"/>
    <m/>
    <m/>
    <x v="0"/>
    <s v="ELCPP000694G-2HI"/>
    <s v="Electro Centro S. A."/>
    <x v="5"/>
    <x v="5"/>
    <s v="C. H. Paccha"/>
    <x v="149"/>
    <s v="HI"/>
    <x v="5"/>
    <x v="29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32.820999999999998"/>
    <n v="3.2820999999999996E-2"/>
    <m/>
    <n v="9.1666666666666667E-3"/>
    <n v="9.1666666666666667E-3"/>
    <n v="0"/>
    <n v="0"/>
    <n v="27"/>
    <s v="BASE DE DATOS"/>
    <m/>
  </r>
  <r>
    <s v="24"/>
    <x v="9"/>
    <s v="ELC"/>
    <s v="31009293"/>
    <s v="31009293"/>
    <x v="5"/>
    <s v="G-2"/>
    <s v="N"/>
    <n v="0.28000000000000003"/>
    <n v="0"/>
    <n v="0"/>
    <n v="0"/>
    <n v="0"/>
    <n v="0"/>
    <n v="0"/>
    <n v="0"/>
    <m/>
    <m/>
    <x v="0"/>
    <s v="ELC31009293G-2HI"/>
    <s v="Electro Centro S. A."/>
    <x v="5"/>
    <x v="5"/>
    <s v="C. H. Chanchamayo"/>
    <x v="139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0"/>
    <n v="0"/>
    <m/>
    <n v="2.5454545454545455E-2"/>
    <n v="0"/>
    <n v="0"/>
    <n v="0"/>
    <n v="27"/>
    <s v="BASE DE DATOS"/>
    <m/>
  </r>
  <r>
    <s v="24"/>
    <x v="9"/>
    <s v="ELC"/>
    <s v="41109600"/>
    <s v="41109600"/>
    <x v="5"/>
    <s v="G-1"/>
    <s v="S"/>
    <n v="0.06"/>
    <n v="3.5000000000000003E-2"/>
    <n v="0"/>
    <n v="0"/>
    <n v="0"/>
    <n v="0"/>
    <n v="0"/>
    <n v="0"/>
    <m/>
    <m/>
    <x v="1"/>
    <s v="ELC41109600G-1HI"/>
    <s v="Electro Centro S. A."/>
    <x v="5"/>
    <x v="5"/>
    <s v="C. H. Acombabilla"/>
    <x v="143"/>
    <s v="HI"/>
    <x v="5"/>
    <x v="28"/>
    <x v="2"/>
    <s v="Instalado"/>
    <s v="Operativo"/>
    <s v="Distribuidora"/>
    <x v="0"/>
    <x v="1"/>
    <x v="1"/>
    <x v="0"/>
    <s v="Estatal"/>
    <s v="HUANCAVELICA"/>
    <s v="HUANCAVELICA"/>
    <s v="TAYACAJA"/>
    <s v="ACOBAMBILLA"/>
    <n v="0"/>
    <x v="8"/>
    <n v="0"/>
    <x v="0"/>
    <x v="0"/>
    <x v="0"/>
    <s v="MWh"/>
    <n v="0"/>
    <n v="0"/>
    <m/>
    <n v="5.0000000000000001E-3"/>
    <n v="2.9166666666666668E-3"/>
    <n v="0"/>
    <n v="0"/>
    <n v="27"/>
    <s v="BASE DE DATOS"/>
    <m/>
  </r>
  <r>
    <s v="24"/>
    <x v="10"/>
    <s v="ELC"/>
    <s v="31007793"/>
    <s v="31007793"/>
    <x v="5"/>
    <s v="G-1"/>
    <s v="S"/>
    <n v="0.63"/>
    <n v="0.56100000000000005"/>
    <n v="45.314"/>
    <n v="168.74199999999999"/>
    <n v="214.05600000000001"/>
    <n v="0"/>
    <n v="681.13"/>
    <n v="0"/>
    <m/>
    <m/>
    <x v="0"/>
    <s v="ELC31007793G-1HI"/>
    <s v="Electro Centro S. A."/>
    <x v="5"/>
    <x v="5"/>
    <s v="C. H. Pichanaki"/>
    <x v="134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214.05600000000001"/>
    <n v="0.21405600000000002"/>
    <m/>
    <n v="5.2499999999999998E-2"/>
    <n v="4.6750000000000007E-2"/>
    <n v="0"/>
    <n v="-2.8421709430404007E-14"/>
    <n v="27"/>
    <s v="BASE DE DATOS"/>
    <m/>
  </r>
  <r>
    <s v="24"/>
    <x v="10"/>
    <s v="ELC"/>
    <s v="31007793"/>
    <s v="31007793"/>
    <x v="5"/>
    <s v="G-2"/>
    <s v="S"/>
    <n v="0.63"/>
    <n v="0.56100000000000005"/>
    <n v="15.19"/>
    <n v="54.070999999999998"/>
    <n v="69.260999999999996"/>
    <n v="0"/>
    <n v="215.47"/>
    <n v="0"/>
    <m/>
    <m/>
    <x v="0"/>
    <s v="ELC31007793G-2HI"/>
    <s v="Electro Centro S. A."/>
    <x v="5"/>
    <x v="5"/>
    <s v="C. H. Pichanaki"/>
    <x v="134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69.260999999999996"/>
    <n v="6.9260999999999989E-2"/>
    <m/>
    <n v="5.2499999999999998E-2"/>
    <n v="4.6750000000000007E-2"/>
    <n v="0"/>
    <n v="0"/>
    <n v="27"/>
    <s v="BASE DE DATOS"/>
    <m/>
  </r>
  <r>
    <s v="24"/>
    <x v="10"/>
    <s v="ELC"/>
    <s v="31007893"/>
    <s v="31007893"/>
    <x v="5"/>
    <s v="G-1"/>
    <s v="S"/>
    <n v="0.52"/>
    <n v="0.46"/>
    <n v="59.502000000000002"/>
    <n v="214.50800000000001"/>
    <n v="274.01"/>
    <n v="0"/>
    <n v="657.52"/>
    <n v="0"/>
    <m/>
    <m/>
    <x v="0"/>
    <s v="ELC31007893G-1HI"/>
    <s v="Electro Centro S. A."/>
    <x v="5"/>
    <x v="5"/>
    <s v="C. H. Quicapata"/>
    <x v="135"/>
    <s v="HI"/>
    <x v="5"/>
    <x v="28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274.01"/>
    <n v="0.27400999999999998"/>
    <m/>
    <n v="4.3333333333333335E-2"/>
    <n v="3.8333333333333337E-2"/>
    <n v="0"/>
    <n v="0"/>
    <n v="27"/>
    <s v="BASE DE DATOS"/>
    <m/>
  </r>
  <r>
    <s v="24"/>
    <x v="10"/>
    <s v="ELC"/>
    <s v="31007893"/>
    <s v="31007893"/>
    <x v="5"/>
    <s v="G-2"/>
    <s v="S"/>
    <n v="0.52"/>
    <n v="0.46"/>
    <n v="0"/>
    <n v="0"/>
    <n v="0"/>
    <n v="0"/>
    <n v="0"/>
    <n v="0"/>
    <m/>
    <m/>
    <x v="0"/>
    <s v="ELC31007893G-2HI"/>
    <s v="Electro Centro S. A."/>
    <x v="5"/>
    <x v="5"/>
    <s v="C. H. Quicapata"/>
    <x v="135"/>
    <s v="HI"/>
    <x v="5"/>
    <x v="29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0"/>
    <n v="0"/>
    <m/>
    <n v="4.3333333333333335E-2"/>
    <n v="3.8333333333333337E-2"/>
    <n v="0"/>
    <n v="0"/>
    <n v="27"/>
    <s v="BASE DE DATOS"/>
    <m/>
  </r>
  <r>
    <s v="24"/>
    <x v="10"/>
    <s v="ELC"/>
    <s v="31007993"/>
    <s v="31007993"/>
    <x v="5"/>
    <s v="G-1"/>
    <s v="S"/>
    <n v="0.25"/>
    <n v="0.25"/>
    <n v="26.736999999999998"/>
    <n v="97.234999999999999"/>
    <n v="123.97199999999999"/>
    <n v="0"/>
    <n v="710.08"/>
    <n v="0"/>
    <m/>
    <m/>
    <x v="0"/>
    <s v="ELC31007993G-1HI"/>
    <s v="Electro Centro S. A."/>
    <x v="5"/>
    <x v="5"/>
    <s v="C. H. Chamisería"/>
    <x v="136"/>
    <s v="HI"/>
    <x v="5"/>
    <x v="28"/>
    <x v="2"/>
    <s v="Instalado"/>
    <s v="Operativo"/>
    <s v="Distribuidora"/>
    <x v="0"/>
    <x v="0"/>
    <x v="1"/>
    <x v="0"/>
    <s v="Estatal"/>
    <s v="JUNIN"/>
    <s v="JUNIN"/>
    <s v="HUANCAYO "/>
    <s v="EL TAMBO"/>
    <n v="0"/>
    <x v="8"/>
    <n v="0"/>
    <x v="0"/>
    <x v="0"/>
    <x v="0"/>
    <s v="MWh"/>
    <n v="123.97199999999999"/>
    <n v="0.123972"/>
    <m/>
    <n v="2.0833333333333332E-2"/>
    <n v="2.0833333333333332E-2"/>
    <n v="0"/>
    <n v="0"/>
    <n v="27"/>
    <s v="BASE DE DATOS"/>
    <m/>
  </r>
  <r>
    <s v="24"/>
    <x v="10"/>
    <s v="ELC"/>
    <s v="31008493"/>
    <s v="31008493"/>
    <x v="5"/>
    <s v="G-1"/>
    <s v="S"/>
    <n v="1.92"/>
    <n v="1.675"/>
    <n v="215.51"/>
    <n v="800.34299999999996"/>
    <n v="1015.853"/>
    <n v="0"/>
    <n v="710.83"/>
    <n v="0"/>
    <m/>
    <m/>
    <x v="0"/>
    <s v="ELC31008493G-1HI"/>
    <s v="Electro Centro S. A."/>
    <x v="5"/>
    <x v="5"/>
    <s v="C. H. Sicaya Huarisca"/>
    <x v="137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1015.853"/>
    <n v="1.0158529999999999"/>
    <m/>
    <n v="0.16"/>
    <n v="0.13958333333333334"/>
    <n v="0"/>
    <n v="0"/>
    <n v="27"/>
    <s v="BASE DE DATOS"/>
    <m/>
  </r>
  <r>
    <s v="24"/>
    <x v="10"/>
    <s v="ELC"/>
    <s v="31008493"/>
    <s v="31008493"/>
    <x v="5"/>
    <s v="G-2"/>
    <s v="S"/>
    <n v="1.92"/>
    <n v="1.675"/>
    <n v="0"/>
    <n v="0"/>
    <n v="0"/>
    <n v="0"/>
    <n v="0"/>
    <n v="0"/>
    <m/>
    <m/>
    <x v="0"/>
    <s v="ELC31008493G-2HI"/>
    <s v="Electro Centro S. A."/>
    <x v="5"/>
    <x v="5"/>
    <s v="C. H. Sicaya Huarisca"/>
    <x v="137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0"/>
    <n v="0"/>
    <m/>
    <n v="0.16"/>
    <n v="0.13958333333333334"/>
    <n v="0"/>
    <n v="0"/>
    <n v="27"/>
    <s v="BASE DE DATOS"/>
    <m/>
  </r>
  <r>
    <s v="24"/>
    <x v="10"/>
    <s v="ELC"/>
    <s v="31008893"/>
    <s v="31008893"/>
    <x v="5"/>
    <s v="G-1"/>
    <s v="S"/>
    <n v="1.46"/>
    <n v="1.34"/>
    <n v="103.55500000000001"/>
    <n v="383.23"/>
    <n v="486.78500000000003"/>
    <n v="0"/>
    <n v="714.72"/>
    <n v="0"/>
    <m/>
    <m/>
    <x v="0"/>
    <s v="ELC31008893G-1HI"/>
    <s v="Electro Centro S. A."/>
    <x v="5"/>
    <x v="5"/>
    <s v="C. H. Ingenio"/>
    <x v="138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INGENIO"/>
    <n v="0"/>
    <x v="8"/>
    <n v="0"/>
    <x v="0"/>
    <x v="0"/>
    <x v="0"/>
    <s v="MWh"/>
    <n v="486.78500000000003"/>
    <n v="0.48678500000000002"/>
    <m/>
    <n v="0.12166666666666666"/>
    <n v="0.11166666666666668"/>
    <n v="0"/>
    <n v="0"/>
    <n v="27"/>
    <s v="BASE DE DATOS"/>
    <m/>
  </r>
  <r>
    <s v="24"/>
    <x v="10"/>
    <s v="ELC"/>
    <s v="31009293"/>
    <s v="31009293"/>
    <x v="5"/>
    <s v="G-1"/>
    <s v="S"/>
    <n v="0.32"/>
    <n v="0.32"/>
    <n v="34.384"/>
    <n v="132.50800000000001"/>
    <n v="166.892"/>
    <n v="0"/>
    <n v="673"/>
    <n v="0"/>
    <m/>
    <m/>
    <x v="0"/>
    <s v="ELC31009293G-1HI"/>
    <s v="Electro Centro S. A."/>
    <x v="5"/>
    <x v="5"/>
    <s v="C. H. Chanchamayo"/>
    <x v="139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166.892"/>
    <n v="0.16689199999999998"/>
    <m/>
    <n v="2.6666666666666668E-2"/>
    <n v="2.6666666666666668E-2"/>
    <n v="0"/>
    <n v="0"/>
    <n v="27"/>
    <s v="BASE DE DATOS"/>
    <m/>
  </r>
  <r>
    <s v="24"/>
    <x v="10"/>
    <s v="ELC"/>
    <s v="31009293"/>
    <s v="31009293"/>
    <x v="5"/>
    <s v="G-2"/>
    <s v="N"/>
    <n v="0.28000000000000003"/>
    <n v="0"/>
    <n v="0"/>
    <n v="0"/>
    <n v="0"/>
    <n v="0"/>
    <n v="0"/>
    <n v="0"/>
    <m/>
    <m/>
    <x v="0"/>
    <s v="ELC31009293G-2HI"/>
    <s v="Electro Centro S. A."/>
    <x v="5"/>
    <x v="5"/>
    <s v="C. H. Chanchamayo"/>
    <x v="139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0"/>
    <n v="0"/>
    <m/>
    <n v="2.5454545454545455E-2"/>
    <n v="0"/>
    <n v="0"/>
    <n v="0"/>
    <n v="27"/>
    <s v="BASE DE DATOS"/>
    <m/>
  </r>
  <r>
    <s v="24"/>
    <x v="10"/>
    <s v="ELC"/>
    <s v="31009693"/>
    <s v="31009693"/>
    <x v="5"/>
    <s v="G-1"/>
    <s v="S"/>
    <n v="0.35"/>
    <n v="0.27500000000000002"/>
    <n v="0"/>
    <n v="0"/>
    <n v="0"/>
    <n v="0"/>
    <n v="0"/>
    <n v="0"/>
    <m/>
    <m/>
    <x v="0"/>
    <s v="ELC31009693G-1HI"/>
    <s v="Electro Centro S. A."/>
    <x v="5"/>
    <x v="5"/>
    <s v="C. H. Concepcion"/>
    <x v="140"/>
    <s v="HI"/>
    <x v="5"/>
    <x v="28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0"/>
    <n v="0"/>
    <m/>
    <n v="2.9166666666666664E-2"/>
    <n v="2.2916666666666669E-2"/>
    <n v="0"/>
    <n v="0"/>
    <n v="27"/>
    <s v="BASE DE DATOS"/>
    <m/>
  </r>
  <r>
    <s v="24"/>
    <x v="10"/>
    <s v="ELC"/>
    <s v="31009693"/>
    <s v="31009693"/>
    <x v="5"/>
    <s v="G-2"/>
    <s v="S"/>
    <n v="0.35"/>
    <n v="0.27500000000000002"/>
    <n v="0"/>
    <n v="0"/>
    <n v="0"/>
    <n v="0"/>
    <n v="0"/>
    <n v="0"/>
    <m/>
    <m/>
    <x v="0"/>
    <s v="ELC31009693G-2HI"/>
    <s v="Electro Centro S. A."/>
    <x v="5"/>
    <x v="5"/>
    <s v="C. H. Concepcion"/>
    <x v="140"/>
    <s v="HI"/>
    <x v="5"/>
    <x v="29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0"/>
    <n v="0"/>
    <m/>
    <n v="2.9166666666666664E-2"/>
    <n v="2.2916666666666669E-2"/>
    <n v="0"/>
    <n v="0"/>
    <n v="27"/>
    <s v="BASE DE DATOS"/>
    <m/>
  </r>
  <r>
    <s v="24"/>
    <x v="10"/>
    <s v="ELC"/>
    <s v="31036294"/>
    <s v="31036294"/>
    <x v="5"/>
    <s v="G-1"/>
    <s v="S"/>
    <n v="0.45"/>
    <n v="0.45"/>
    <n v="58.954000000000001"/>
    <n v="218.02"/>
    <n v="276.97399999999999"/>
    <n v="0"/>
    <n v="661.87"/>
    <n v="0"/>
    <m/>
    <m/>
    <x v="0"/>
    <s v="ELC31036294G-1HI"/>
    <s v="Electro Centro S. A."/>
    <x v="5"/>
    <x v="5"/>
    <s v="C. H. Machu"/>
    <x v="141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276.97399999999999"/>
    <n v="0.276974"/>
    <m/>
    <n v="3.7499999999999999E-2"/>
    <n v="3.7499999999999999E-2"/>
    <n v="0"/>
    <n v="0"/>
    <n v="27"/>
    <s v="BASE DE DATOS"/>
    <m/>
  </r>
  <r>
    <s v="24"/>
    <x v="10"/>
    <s v="ELC"/>
    <s v="31036294"/>
    <s v="31036294"/>
    <x v="5"/>
    <s v="G-2"/>
    <s v="S"/>
    <n v="0.45"/>
    <n v="0.45"/>
    <n v="21.547999999999998"/>
    <n v="79.619"/>
    <n v="101.167"/>
    <n v="0"/>
    <n v="307.8"/>
    <n v="0"/>
    <m/>
    <m/>
    <x v="0"/>
    <s v="ELC31036294G-2HI"/>
    <s v="Electro Centro S. A."/>
    <x v="5"/>
    <x v="5"/>
    <s v="C. H. Machu"/>
    <x v="141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101.167"/>
    <n v="0.10116700000000001"/>
    <m/>
    <n v="3.7499999999999999E-2"/>
    <n v="3.7499999999999999E-2"/>
    <n v="0"/>
    <n v="0"/>
    <n v="27"/>
    <s v="BASE DE DATOS"/>
    <m/>
  </r>
  <r>
    <s v="24"/>
    <x v="10"/>
    <s v="ELC"/>
    <s v="31036394"/>
    <s v="31036394"/>
    <x v="5"/>
    <s v="G-1"/>
    <s v="N"/>
    <n v="0.43"/>
    <n v="0"/>
    <n v="0"/>
    <n v="0"/>
    <n v="0"/>
    <n v="0"/>
    <n v="0"/>
    <n v="0"/>
    <m/>
    <m/>
    <x v="1"/>
    <s v="ELC31036394G-1HI"/>
    <s v="Electro Centro S. A."/>
    <x v="5"/>
    <x v="5"/>
    <s v="C. H. Pozuzo"/>
    <x v="142"/>
    <s v="HI"/>
    <x v="5"/>
    <x v="28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10"/>
    <s v="ELC"/>
    <s v="31036394"/>
    <s v="31036394"/>
    <x v="5"/>
    <s v="G-2"/>
    <s v="N"/>
    <n v="0.43"/>
    <n v="0"/>
    <n v="0"/>
    <n v="0"/>
    <n v="0"/>
    <n v="0"/>
    <n v="0"/>
    <n v="0"/>
    <m/>
    <m/>
    <x v="1"/>
    <s v="ELC31036394G-2HI"/>
    <s v="Electro Centro S. A."/>
    <x v="5"/>
    <x v="5"/>
    <s v="C. H. Pozuzo"/>
    <x v="142"/>
    <s v="HI"/>
    <x v="5"/>
    <x v="29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10"/>
    <s v="ELC"/>
    <s v="41109600"/>
    <s v="41109600"/>
    <x v="5"/>
    <s v="G-1"/>
    <s v="S"/>
    <n v="0.06"/>
    <n v="3.5000000000000003E-2"/>
    <n v="0"/>
    <n v="0"/>
    <n v="0"/>
    <n v="0"/>
    <n v="0"/>
    <n v="0"/>
    <m/>
    <m/>
    <x v="1"/>
    <s v="ELC41109600G-1HI"/>
    <s v="Electro Centro S. A."/>
    <x v="5"/>
    <x v="5"/>
    <s v="C. H. Acombabilla"/>
    <x v="143"/>
    <s v="HI"/>
    <x v="5"/>
    <x v="28"/>
    <x v="2"/>
    <s v="Instalado"/>
    <s v="Operativo"/>
    <s v="Distribuidora"/>
    <x v="0"/>
    <x v="1"/>
    <x v="1"/>
    <x v="0"/>
    <s v="Estatal"/>
    <s v="HUANCAVELICA"/>
    <s v="HUANCAVELICA"/>
    <s v="TAYACAJA"/>
    <s v="ACOBAMBILLA"/>
    <n v="0"/>
    <x v="8"/>
    <n v="0"/>
    <x v="0"/>
    <x v="0"/>
    <x v="0"/>
    <s v="MWh"/>
    <n v="0"/>
    <n v="0"/>
    <m/>
    <n v="5.0000000000000001E-3"/>
    <n v="2.9166666666666668E-3"/>
    <n v="0"/>
    <n v="0"/>
    <n v="27"/>
    <s v="BASE DE DATOS"/>
    <m/>
  </r>
  <r>
    <s v="24"/>
    <x v="10"/>
    <s v="ELC"/>
    <s v="41114801"/>
    <s v="41114801"/>
    <x v="5"/>
    <s v="G-1"/>
    <s v="S"/>
    <n v="0.09"/>
    <n v="5.7000000000000002E-2"/>
    <n v="9.99"/>
    <n v="37.65"/>
    <n v="47.64"/>
    <n v="0"/>
    <n v="605.53"/>
    <n v="0"/>
    <m/>
    <m/>
    <x v="0"/>
    <s v="ELC41114801G-1HI"/>
    <s v="Electro Centro S. A."/>
    <x v="5"/>
    <x v="5"/>
    <s v="C. H. San Balvín"/>
    <x v="144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47.64"/>
    <n v="4.7640000000000002E-2"/>
    <m/>
    <n v="7.4999999999999997E-3"/>
    <n v="4.7499999999999999E-3"/>
    <n v="0"/>
    <n v="0"/>
    <n v="27"/>
    <s v="BASE DE DATOS"/>
    <m/>
  </r>
  <r>
    <s v="24"/>
    <x v="10"/>
    <s v="ELC"/>
    <s v="41114801"/>
    <s v="41114801"/>
    <x v="5"/>
    <s v="G-2"/>
    <s v="S"/>
    <n v="0.09"/>
    <n v="5.7000000000000002E-2"/>
    <n v="10.377000000000001"/>
    <n v="39.813000000000002"/>
    <n v="50.19"/>
    <n v="0"/>
    <n v="627.41999999999996"/>
    <n v="0"/>
    <m/>
    <m/>
    <x v="0"/>
    <s v="ELC41114801G-2HI"/>
    <s v="Electro Centro S. A."/>
    <x v="5"/>
    <x v="5"/>
    <s v="C. H. San Balvín"/>
    <x v="144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0.19"/>
    <n v="5.0189999999999999E-2"/>
    <m/>
    <n v="7.4999999999999997E-3"/>
    <n v="4.7499999999999999E-3"/>
    <n v="0"/>
    <n v="7.1054273576010019E-15"/>
    <n v="27"/>
    <s v="BASE DE DATOS"/>
    <m/>
  </r>
  <r>
    <s v="24"/>
    <x v="10"/>
    <s v="ELC"/>
    <s v="41114801"/>
    <s v="41114801"/>
    <x v="5"/>
    <s v="G-3"/>
    <s v="S"/>
    <n v="0.1"/>
    <n v="9.8000000000000004E-2"/>
    <n v="0"/>
    <n v="0"/>
    <n v="0"/>
    <n v="0"/>
    <n v="0"/>
    <n v="0"/>
    <m/>
    <m/>
    <x v="0"/>
    <s v="ELC41114801G-3HI"/>
    <s v="Electro Centro S. A."/>
    <x v="5"/>
    <x v="5"/>
    <s v="C. H. San Balvín"/>
    <x v="144"/>
    <s v="HI"/>
    <x v="5"/>
    <x v="30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0"/>
    <n v="0"/>
    <m/>
    <n v="8.3333333333333332E-3"/>
    <n v="8.1666666666666676E-3"/>
    <n v="0"/>
    <n v="0"/>
    <n v="27"/>
    <s v="BASE DE DATOS"/>
    <m/>
  </r>
  <r>
    <s v="24"/>
    <x v="10"/>
    <s v="ELC"/>
    <s v="51000996"/>
    <s v="51000996"/>
    <x v="5"/>
    <s v="G-1"/>
    <s v="S"/>
    <n v="0.85"/>
    <n v="0.79"/>
    <n v="0"/>
    <n v="0"/>
    <n v="0"/>
    <n v="0"/>
    <n v="0"/>
    <n v="0"/>
    <m/>
    <m/>
    <x v="0"/>
    <s v="ELC51000996G-1HI"/>
    <s v="Electro Centro S. A."/>
    <x v="5"/>
    <x v="5"/>
    <s v="C. H. Llusita"/>
    <x v="145"/>
    <s v="HI"/>
    <x v="5"/>
    <x v="28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0"/>
    <n v="0"/>
    <m/>
    <n v="7.0833333333333331E-2"/>
    <n v="6.5833333333333341E-2"/>
    <n v="0"/>
    <n v="0"/>
    <n v="27"/>
    <s v="BASE DE DATOS"/>
    <m/>
  </r>
  <r>
    <s v="24"/>
    <x v="10"/>
    <s v="ELC"/>
    <s v="51000996"/>
    <s v="51000996"/>
    <x v="5"/>
    <s v="G-2"/>
    <s v="S"/>
    <n v="0.85"/>
    <n v="0.79"/>
    <n v="64.971999999999994"/>
    <n v="239.673"/>
    <n v="304.64499999999998"/>
    <n v="0"/>
    <n v="688.65"/>
    <n v="0"/>
    <m/>
    <m/>
    <x v="0"/>
    <s v="ELC51000996G-2HI"/>
    <s v="Electro Centro S. A."/>
    <x v="5"/>
    <x v="5"/>
    <s v="C. H. Llusita"/>
    <x v="145"/>
    <s v="HI"/>
    <x v="5"/>
    <x v="29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304.64499999999998"/>
    <n v="0.304645"/>
    <m/>
    <n v="7.0833333333333331E-2"/>
    <n v="6.5833333333333341E-2"/>
    <n v="0"/>
    <n v="0"/>
    <n v="27"/>
    <s v="BASE DE DATOS"/>
    <m/>
  </r>
  <r>
    <s v="24"/>
    <x v="10"/>
    <s v="ELC"/>
    <s v="51010097"/>
    <s v="51010097"/>
    <x v="5"/>
    <s v="G-1"/>
    <s v="S"/>
    <n v="1.6"/>
    <n v="1.6"/>
    <n v="232.33500000000001"/>
    <n v="828.27800000000002"/>
    <n v="1060.6130000000001"/>
    <n v="0"/>
    <n v="702.08"/>
    <n v="0"/>
    <m/>
    <m/>
    <x v="0"/>
    <s v="ELC51010097G-1HI"/>
    <s v="Electro Centro S. A."/>
    <x v="5"/>
    <x v="5"/>
    <s v="C. H. Chalhuamayo"/>
    <x v="146"/>
    <s v="HI"/>
    <x v="5"/>
    <x v="28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060.6130000000001"/>
    <n v="1.060613"/>
    <m/>
    <n v="0.13333333333333333"/>
    <n v="0.13333333333333333"/>
    <n v="0"/>
    <n v="0"/>
    <n v="27"/>
    <s v="BASE DE DATOS"/>
    <m/>
  </r>
  <r>
    <s v="24"/>
    <x v="10"/>
    <s v="ELC"/>
    <s v="51010097"/>
    <s v="51010097"/>
    <x v="5"/>
    <s v="G-2"/>
    <s v="S"/>
    <n v="1.6"/>
    <n v="1.6"/>
    <n v="228.785"/>
    <n v="820.10500000000002"/>
    <n v="1048.8900000000001"/>
    <n v="0"/>
    <n v="698.98"/>
    <n v="0"/>
    <m/>
    <m/>
    <x v="0"/>
    <s v="ELC51010097G-2HI"/>
    <s v="Electro Centro S. A."/>
    <x v="5"/>
    <x v="5"/>
    <s v="C. H. Chalhuamayo"/>
    <x v="146"/>
    <s v="HI"/>
    <x v="5"/>
    <x v="29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048.8900000000001"/>
    <n v="1.0488900000000001"/>
    <m/>
    <n v="0.13333333333333333"/>
    <n v="0.13333333333333333"/>
    <n v="0"/>
    <n v="0"/>
    <n v="27"/>
    <s v="BASE DE DATOS"/>
    <m/>
  </r>
  <r>
    <s v="24"/>
    <x v="10"/>
    <s v="ELC"/>
    <s v="51010097"/>
    <s v="51010097"/>
    <x v="5"/>
    <s v="G-3"/>
    <s v="S"/>
    <n v="2"/>
    <n v="2"/>
    <n v="243.01499999999999"/>
    <n v="842.56700000000001"/>
    <n v="1085.5820000000001"/>
    <n v="0"/>
    <n v="611.48"/>
    <n v="0"/>
    <m/>
    <m/>
    <x v="0"/>
    <s v="ELC51010097G-3HI"/>
    <s v="Electro Centro S. A."/>
    <x v="5"/>
    <x v="5"/>
    <s v="C. H. Chalhuamayo"/>
    <x v="146"/>
    <s v="HI"/>
    <x v="5"/>
    <x v="30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085.5820000000001"/>
    <n v="1.085582"/>
    <m/>
    <n v="0.16666666666666666"/>
    <n v="0.16666666666666666"/>
    <n v="0"/>
    <n v="-2.2737367544323206E-13"/>
    <n v="27"/>
    <s v="BASE DE DATOS"/>
    <m/>
  </r>
  <r>
    <s v="24"/>
    <x v="10"/>
    <s v="ELC"/>
    <s v="51010097"/>
    <s v="51010097"/>
    <x v="5"/>
    <s v="G-4"/>
    <s v="S"/>
    <n v="2"/>
    <n v="2"/>
    <n v="0"/>
    <n v="0"/>
    <n v="0"/>
    <n v="0"/>
    <n v="0"/>
    <n v="0"/>
    <m/>
    <m/>
    <x v="0"/>
    <s v="ELC51010097G-4HI"/>
    <s v="Electro Centro S. A."/>
    <x v="5"/>
    <x v="5"/>
    <s v="C. H. Chalhuamayo"/>
    <x v="146"/>
    <s v="HI"/>
    <x v="5"/>
    <x v="31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0"/>
    <n v="0"/>
    <m/>
    <n v="0.16666666666666666"/>
    <n v="0.16666666666666666"/>
    <n v="0"/>
    <n v="0"/>
    <n v="27"/>
    <s v="BASE DE DATOS"/>
    <m/>
  </r>
  <r>
    <s v="24"/>
    <x v="10"/>
    <s v="ELC"/>
    <s v="51010797"/>
    <s v="51010797"/>
    <x v="5"/>
    <s v="G-1"/>
    <s v="S"/>
    <n v="0.76800000000000002"/>
    <n v="0.59499999999999997"/>
    <n v="0"/>
    <n v="7.1999999999999995E-2"/>
    <n v="7.1999999999999995E-2"/>
    <n v="0"/>
    <n v="0.9"/>
    <n v="0"/>
    <m/>
    <m/>
    <x v="0"/>
    <s v="ELC51010797G-1HI"/>
    <s v="Electro Centro S. A."/>
    <x v="5"/>
    <x v="5"/>
    <s v="C. H. San Francisco"/>
    <x v="147"/>
    <s v="HI"/>
    <x v="5"/>
    <x v="28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7.1999999999999995E-2"/>
    <n v="7.1999999999999988E-5"/>
    <m/>
    <n v="6.4000000000000001E-2"/>
    <n v="4.9583333333333333E-2"/>
    <n v="0"/>
    <n v="0"/>
    <n v="27"/>
    <s v="BASE DE DATOS"/>
    <m/>
  </r>
  <r>
    <s v="24"/>
    <x v="10"/>
    <s v="ELC"/>
    <s v="51010797"/>
    <s v="51010797"/>
    <x v="5"/>
    <s v="G-2"/>
    <s v="S"/>
    <n v="0.76800000000000002"/>
    <n v="0.59499999999999997"/>
    <n v="72.918999999999997"/>
    <n v="271.85000000000002"/>
    <n v="344.76900000000001"/>
    <n v="0"/>
    <n v="579.37"/>
    <n v="0"/>
    <m/>
    <m/>
    <x v="0"/>
    <s v="ELC51010797G-2HI"/>
    <s v="Electro Centro S. A."/>
    <x v="5"/>
    <x v="5"/>
    <s v="C. H. San Francisco"/>
    <x v="147"/>
    <s v="HI"/>
    <x v="5"/>
    <x v="29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344.76900000000001"/>
    <n v="0.34476899999999999"/>
    <m/>
    <n v="6.4000000000000001E-2"/>
    <n v="4.9583333333333333E-2"/>
    <n v="0"/>
    <n v="0"/>
    <n v="27"/>
    <s v="BASE DE DATOS"/>
    <m/>
  </r>
  <r>
    <s v="24"/>
    <x v="10"/>
    <s v="ELC"/>
    <s v="PP000194"/>
    <s v="PP000194"/>
    <x v="5"/>
    <s v="G-1"/>
    <s v="S"/>
    <n v="0.22"/>
    <n v="0.22"/>
    <n v="22.998999999999999"/>
    <n v="44.317999999999998"/>
    <n v="67.316999999999993"/>
    <n v="0"/>
    <n v="393.28"/>
    <n v="0"/>
    <m/>
    <m/>
    <x v="0"/>
    <s v="ELCPP000194G-1HI"/>
    <s v="Electro Centro S. A."/>
    <x v="5"/>
    <x v="5"/>
    <s v="C. H. Acobamba"/>
    <x v="148"/>
    <s v="HI"/>
    <x v="5"/>
    <x v="28"/>
    <x v="2"/>
    <s v="Instalado"/>
    <s v="Operativo"/>
    <s v="Distribuidora"/>
    <x v="0"/>
    <x v="0"/>
    <x v="1"/>
    <x v="0"/>
    <s v="Estatal"/>
    <s v="HUANCAVELICA"/>
    <s v="HUANCAVELICA"/>
    <s v="ACOBAMBA"/>
    <s v="ACOBAMBA"/>
    <n v="0"/>
    <x v="8"/>
    <n v="0"/>
    <x v="0"/>
    <x v="0"/>
    <x v="0"/>
    <s v="MWh"/>
    <n v="67.316999999999993"/>
    <n v="6.7316999999999988E-2"/>
    <m/>
    <n v="1.8333333333333333E-2"/>
    <n v="1.8333333333333333E-2"/>
    <n v="0"/>
    <n v="0"/>
    <n v="27"/>
    <s v="BASE DE DATOS"/>
    <m/>
  </r>
  <r>
    <s v="24"/>
    <x v="10"/>
    <s v="ELC"/>
    <s v="PP000694"/>
    <s v="PP000694"/>
    <x v="5"/>
    <s v="G-1"/>
    <s v="S"/>
    <n v="0.11"/>
    <n v="0.11"/>
    <n v="13.622"/>
    <n v="27.91"/>
    <n v="41.531999999999996"/>
    <n v="0"/>
    <n v="450.82"/>
    <n v="0"/>
    <m/>
    <m/>
    <x v="0"/>
    <s v="ELCPP000694G-1HI"/>
    <s v="Electro Centro S. A."/>
    <x v="5"/>
    <x v="5"/>
    <s v="C. H. Paccha"/>
    <x v="149"/>
    <s v="HI"/>
    <x v="5"/>
    <x v="28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41.531999999999996"/>
    <n v="4.1531999999999999E-2"/>
    <m/>
    <n v="9.1666666666666667E-3"/>
    <n v="9.1666666666666667E-3"/>
    <n v="0"/>
    <n v="0"/>
    <n v="27"/>
    <s v="BASE DE DATOS"/>
    <m/>
  </r>
  <r>
    <s v="24"/>
    <x v="10"/>
    <s v="ELC"/>
    <s v="PP000694"/>
    <s v="PP000694"/>
    <x v="5"/>
    <s v="G-2"/>
    <s v="S"/>
    <n v="0.11"/>
    <n v="0.11"/>
    <n v="12.972"/>
    <n v="25.018000000000001"/>
    <n v="37.99"/>
    <n v="0"/>
    <n v="435.13"/>
    <n v="0"/>
    <m/>
    <m/>
    <x v="0"/>
    <s v="ELCPP000694G-2HI"/>
    <s v="Electro Centro S. A."/>
    <x v="5"/>
    <x v="5"/>
    <s v="C. H. Paccha"/>
    <x v="149"/>
    <s v="HI"/>
    <x v="5"/>
    <x v="29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37.99"/>
    <n v="3.7990000000000003E-2"/>
    <m/>
    <n v="9.1666666666666667E-3"/>
    <n v="9.1666666666666667E-3"/>
    <n v="0"/>
    <n v="0"/>
    <n v="27"/>
    <s v="BASE DE DATOS"/>
    <m/>
  </r>
  <r>
    <s v="24"/>
    <x v="9"/>
    <s v="ELPU"/>
    <s v="51015199"/>
    <s v="51015199"/>
    <x v="5"/>
    <s v="BOVING 1"/>
    <s v="S"/>
    <n v="1.5"/>
    <n v="1.2"/>
    <n v="44.94"/>
    <n v="215.68"/>
    <n v="260.62"/>
    <n v="0"/>
    <n v="737.42"/>
    <n v="6.58"/>
    <m/>
    <m/>
    <x v="0"/>
    <s v="ELPU51015199BOVING 1HI"/>
    <s v="Electro Puno S.A.A."/>
    <x v="2"/>
    <x v="2"/>
    <s v="C. H. Sandia"/>
    <x v="123"/>
    <s v="HI"/>
    <x v="5"/>
    <x v="263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260.62"/>
    <n v="0.26062000000000002"/>
    <m/>
    <n v="0.125"/>
    <n v="9.9999999999999992E-2"/>
    <n v="0"/>
    <n v="0"/>
    <n v="23"/>
    <s v="BASE DE DATOS"/>
    <m/>
  </r>
  <r>
    <s v="24"/>
    <x v="9"/>
    <s v="ELPU"/>
    <s v="51015199"/>
    <s v="51015199"/>
    <x v="5"/>
    <s v="BOVING 2"/>
    <s v="S"/>
    <n v="1.5"/>
    <n v="1.2"/>
    <n v="0"/>
    <n v="0"/>
    <n v="0"/>
    <n v="0"/>
    <n v="0"/>
    <n v="744"/>
    <m/>
    <m/>
    <x v="0"/>
    <s v="ELPU51015199BOVING 2HI"/>
    <s v="Electro Puno S.A.A."/>
    <x v="2"/>
    <x v="2"/>
    <s v="C. H. Sandia"/>
    <x v="123"/>
    <s v="HI"/>
    <x v="5"/>
    <x v="264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0"/>
    <n v="0"/>
    <m/>
    <n v="0.125"/>
    <n v="9.9999999999999992E-2"/>
    <n v="0"/>
    <n v="0"/>
    <n v="23"/>
    <s v="BASE DE DATOS"/>
    <m/>
  </r>
  <r>
    <s v="24"/>
    <x v="9"/>
    <s v="ELPU"/>
    <s v="51015199"/>
    <s v="51015199"/>
    <x v="5"/>
    <s v="HYHC"/>
    <s v="S"/>
    <n v="1.5"/>
    <n v="1.29"/>
    <n v="0"/>
    <n v="0"/>
    <n v="0"/>
    <n v="0"/>
    <n v="0"/>
    <n v="744"/>
    <m/>
    <m/>
    <x v="0"/>
    <s v="ELPU51015199HYHCHI"/>
    <s v="Electro Puno S.A.A."/>
    <x v="2"/>
    <x v="2"/>
    <s v="C. H. Sandia"/>
    <x v="123"/>
    <s v="HI"/>
    <x v="5"/>
    <x v="265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0"/>
    <n v="0"/>
    <m/>
    <n v="0.125"/>
    <n v="0.1075"/>
    <n v="0"/>
    <n v="0"/>
    <n v="23"/>
    <s v="BASE DE DATOS"/>
    <m/>
  </r>
  <r>
    <s v="24"/>
    <x v="9"/>
    <s v="ELPU"/>
    <s v="51027522"/>
    <s v="51027522"/>
    <x v="5"/>
    <s v="PANELES SOLARES"/>
    <s v="S"/>
    <n v="0.27500000000000002"/>
    <n v="0.27"/>
    <n v="0"/>
    <n v="19.571000000000002"/>
    <n v="19.571000000000002"/>
    <n v="0"/>
    <n v="0"/>
    <n v="0"/>
    <m/>
    <m/>
    <x v="0"/>
    <s v="ELPU51027522PANELES SOLARESHI"/>
    <s v="Electro Puno S.A.A."/>
    <x v="2"/>
    <x v="2"/>
    <s v="C.S. AMANTANÍ"/>
    <x v="124"/>
    <s v="FV"/>
    <x v="6"/>
    <x v="266"/>
    <x v="3"/>
    <s v="Instalado"/>
    <s v="Operativo"/>
    <s v="Distribuidora"/>
    <x v="0"/>
    <x v="0"/>
    <x v="1"/>
    <x v="0"/>
    <s v="Estatal"/>
    <s v="PUNO"/>
    <s v="PUNO"/>
    <s v="SANDIA"/>
    <s v="SANDIA"/>
    <n v="0"/>
    <x v="9"/>
    <n v="0"/>
    <x v="0"/>
    <x v="0"/>
    <x v="0"/>
    <s v="MWh"/>
    <n v="19.571000000000002"/>
    <n v="1.9571000000000002E-2"/>
    <m/>
    <n v="2.2916666666666669E-2"/>
    <n v="2.2500000000000003E-2"/>
    <n v="0"/>
    <n v="0"/>
    <n v="23"/>
    <s v="BASE DE DATOS"/>
    <m/>
  </r>
  <r>
    <s v="24"/>
    <x v="10"/>
    <s v="ELPU"/>
    <s v="51015199"/>
    <s v="51015199"/>
    <x v="5"/>
    <s v="BOVING 1"/>
    <s v="S"/>
    <n v="1.5"/>
    <n v="1.2"/>
    <n v="41.27"/>
    <n v="193.28"/>
    <n v="234.55"/>
    <n v="0"/>
    <n v="711.85"/>
    <n v="8.15"/>
    <m/>
    <m/>
    <x v="0"/>
    <s v="ELPU51015199BOVING 1HI"/>
    <s v="Electro Puno S.A.A."/>
    <x v="2"/>
    <x v="2"/>
    <s v="C. H. Sandia"/>
    <x v="123"/>
    <s v="HI"/>
    <x v="5"/>
    <x v="263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234.55"/>
    <n v="0.23455000000000001"/>
    <m/>
    <n v="0.125"/>
    <n v="9.9999999999999992E-2"/>
    <n v="0"/>
    <n v="0"/>
    <n v="23"/>
    <s v="BASE DE DATOS"/>
    <m/>
  </r>
  <r>
    <s v="24"/>
    <x v="10"/>
    <s v="ELPU"/>
    <s v="51015199"/>
    <s v="51015199"/>
    <x v="5"/>
    <s v="BOVING 2"/>
    <s v="S"/>
    <n v="1.5"/>
    <n v="1.2"/>
    <n v="0"/>
    <n v="0"/>
    <n v="0"/>
    <n v="0"/>
    <n v="0"/>
    <n v="720"/>
    <m/>
    <m/>
    <x v="0"/>
    <s v="ELPU51015199BOVING 2HI"/>
    <s v="Electro Puno S.A.A."/>
    <x v="2"/>
    <x v="2"/>
    <s v="C. H. Sandia"/>
    <x v="123"/>
    <s v="HI"/>
    <x v="5"/>
    <x v="264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0"/>
    <n v="0"/>
    <m/>
    <n v="0.125"/>
    <n v="9.9999999999999992E-2"/>
    <n v="0"/>
    <n v="0"/>
    <n v="23"/>
    <s v="BASE DE DATOS"/>
    <m/>
  </r>
  <r>
    <s v="24"/>
    <x v="10"/>
    <s v="ELPU"/>
    <s v="51015199"/>
    <s v="51015199"/>
    <x v="5"/>
    <s v="HYHC"/>
    <s v="S"/>
    <n v="1.5"/>
    <n v="1.29"/>
    <n v="0"/>
    <n v="0"/>
    <n v="0"/>
    <n v="0"/>
    <n v="0"/>
    <n v="720"/>
    <m/>
    <m/>
    <x v="0"/>
    <s v="ELPU51015199HYHCHI"/>
    <s v="Electro Puno S.A.A."/>
    <x v="2"/>
    <x v="2"/>
    <s v="C. H. Sandia"/>
    <x v="123"/>
    <s v="HI"/>
    <x v="5"/>
    <x v="265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0"/>
    <n v="0"/>
    <m/>
    <n v="0.125"/>
    <n v="0.1075"/>
    <n v="0"/>
    <n v="0"/>
    <n v="23"/>
    <s v="BASE DE DATOS"/>
    <m/>
  </r>
  <r>
    <s v="24"/>
    <x v="10"/>
    <s v="ELPU"/>
    <s v="51027522"/>
    <s v="51027522"/>
    <x v="5"/>
    <s v="PANELES SOLARES"/>
    <s v="S"/>
    <n v="0.27500000000000002"/>
    <n v="0.27"/>
    <n v="0"/>
    <n v="19.658999999999999"/>
    <n v="19.658999999999999"/>
    <n v="0"/>
    <n v="0"/>
    <n v="0"/>
    <m/>
    <m/>
    <x v="0"/>
    <s v="ELPU51027522PANELES SOLARESHI"/>
    <s v="Electro Puno S.A.A."/>
    <x v="2"/>
    <x v="2"/>
    <s v="C.S. AMANTANÍ"/>
    <x v="124"/>
    <s v="FV"/>
    <x v="6"/>
    <x v="266"/>
    <x v="3"/>
    <s v="Instalado"/>
    <s v="Operativo"/>
    <s v="Distribuidora"/>
    <x v="0"/>
    <x v="0"/>
    <x v="1"/>
    <x v="0"/>
    <s v="Estatal"/>
    <s v="PUNO"/>
    <s v="PUNO"/>
    <s v="SANDIA"/>
    <s v="SANDIA"/>
    <n v="0"/>
    <x v="9"/>
    <n v="0"/>
    <x v="0"/>
    <x v="0"/>
    <x v="0"/>
    <s v="MWh"/>
    <n v="19.658999999999999"/>
    <n v="1.9658999999999999E-2"/>
    <m/>
    <n v="2.2916666666666669E-2"/>
    <n v="2.2500000000000003E-2"/>
    <n v="0"/>
    <n v="0"/>
    <n v="23"/>
    <s v="BASE DE DATOS"/>
    <m/>
  </r>
  <r>
    <s v="24"/>
    <x v="10"/>
    <s v="ELOR"/>
    <s v="31024193"/>
    <s v="31024193"/>
    <x v="5"/>
    <s v="1"/>
    <s v="S"/>
    <n v="3.3"/>
    <n v="3.3"/>
    <n v="385.2"/>
    <n v="1147.287"/>
    <n v="1532.4870000000001"/>
    <n v="26"/>
    <n v="514.46"/>
    <n v="6.48"/>
    <m/>
    <m/>
    <x v="0"/>
    <s v="ELOR310241931HI"/>
    <s v="Electro Oriente S. A."/>
    <x v="11"/>
    <x v="11"/>
    <s v="C. H. El Gera"/>
    <x v="175"/>
    <s v="HI"/>
    <x v="5"/>
    <x v="16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532.4870000000001"/>
    <n v="1.5324870000000002"/>
    <m/>
    <n v="0.27499999999999997"/>
    <n v="0.27499999999999997"/>
    <n v="0"/>
    <n v="0"/>
    <n v="22"/>
    <s v="BASE DE DATOS"/>
    <m/>
  </r>
  <r>
    <s v="24"/>
    <x v="10"/>
    <s v="ELOR"/>
    <s v="31024193"/>
    <s v="31024193"/>
    <x v="5"/>
    <s v="2"/>
    <s v="S"/>
    <n v="3.3"/>
    <n v="3.3"/>
    <n v="396.27"/>
    <n v="1376.4649999999999"/>
    <n v="1772.7349999999999"/>
    <n v="20"/>
    <n v="574.52"/>
    <n v="6.52"/>
    <m/>
    <m/>
    <x v="0"/>
    <s v="ELOR310241932HI"/>
    <s v="Electro Oriente S. A."/>
    <x v="11"/>
    <x v="11"/>
    <s v="C. H. El Gera"/>
    <x v="175"/>
    <s v="HI"/>
    <x v="5"/>
    <x v="17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772.7349999999999"/>
    <n v="1.7727349999999999"/>
    <m/>
    <n v="0.27499999999999997"/>
    <n v="0.27499999999999997"/>
    <n v="0"/>
    <n v="0"/>
    <n v="22"/>
    <s v="BASE DE DATOS"/>
    <m/>
  </r>
  <r>
    <s v="24"/>
    <x v="10"/>
    <s v="ELOR"/>
    <s v="31024193"/>
    <s v="31024193"/>
    <x v="5"/>
    <s v="3"/>
    <s v="S"/>
    <n v="2.5"/>
    <n v="2"/>
    <n v="209.684"/>
    <n v="650.09100000000001"/>
    <n v="859.77499999999998"/>
    <n v="17"/>
    <n v="588.49"/>
    <n v="1.97"/>
    <m/>
    <m/>
    <x v="0"/>
    <s v="ELOR310241933HI"/>
    <s v="Electro Oriente S. A."/>
    <x v="11"/>
    <x v="11"/>
    <s v="C. H. El Gera"/>
    <x v="175"/>
    <s v="HI"/>
    <x v="5"/>
    <x v="176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859.77499999999998"/>
    <n v="0.85977499999999996"/>
    <m/>
    <n v="0.20833333333333334"/>
    <n v="0.16666666666666666"/>
    <n v="0"/>
    <n v="0"/>
    <n v="22"/>
    <s v="BASE DE DATOS"/>
    <m/>
  </r>
  <r>
    <s v="24"/>
    <x v="10"/>
    <s v="ELOR"/>
    <s v="31024293"/>
    <s v="31024293"/>
    <x v="5"/>
    <s v="G1"/>
    <s v="S"/>
    <n v="0.4"/>
    <n v="0.25"/>
    <n v="0"/>
    <n v="0"/>
    <n v="0"/>
    <n v="0"/>
    <n v="0"/>
    <n v="0"/>
    <m/>
    <m/>
    <x v="0"/>
    <s v="ELOR31024293G1HI"/>
    <s v="Electro Oriente S. A."/>
    <x v="11"/>
    <x v="11"/>
    <s v="C.H. Shitarayacu"/>
    <x v="176"/>
    <s v="HI"/>
    <x v="5"/>
    <x v="36"/>
    <x v="2"/>
    <s v="Instalado"/>
    <s v="In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0"/>
    <n v="0"/>
    <m/>
    <n v="3.6363636363636369E-2"/>
    <n v="2.2727272727272728E-2"/>
    <n v="0"/>
    <n v="0"/>
    <n v="22"/>
    <s v="BASE DE DATOS"/>
    <m/>
  </r>
  <r>
    <s v="24"/>
    <x v="10"/>
    <s v="ELOR"/>
    <s v="31024293"/>
    <s v="31024293"/>
    <x v="5"/>
    <s v="G2"/>
    <s v="S"/>
    <n v="0.4"/>
    <n v="0.25"/>
    <n v="0"/>
    <n v="0"/>
    <n v="0"/>
    <n v="0"/>
    <n v="0"/>
    <n v="0"/>
    <m/>
    <m/>
    <x v="0"/>
    <s v="ELOR31024293G2HI"/>
    <s v="Electro Oriente S. A."/>
    <x v="11"/>
    <x v="11"/>
    <s v="C.H. Shitarayacu"/>
    <x v="176"/>
    <s v="HI"/>
    <x v="5"/>
    <x v="37"/>
    <x v="2"/>
    <s v="Instalado"/>
    <s v="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0"/>
    <n v="0"/>
    <m/>
    <n v="3.6363636363636369E-2"/>
    <n v="2.2727272727272728E-2"/>
    <n v="0"/>
    <n v="0"/>
    <n v="22"/>
    <s v="BASE DE DATOS"/>
    <m/>
  </r>
  <r>
    <s v="24"/>
    <x v="10"/>
    <s v="ELOR"/>
    <s v="31077997"/>
    <s v="31077997"/>
    <x v="5"/>
    <s v="Turbina 1"/>
    <s v="S"/>
    <n v="1.2529999999999999"/>
    <n v="1.1499999999999999"/>
    <n v="102.65900000000001"/>
    <n v="477.40600000000001"/>
    <n v="580.06500000000005"/>
    <n v="22.05"/>
    <n v="697.95"/>
    <n v="0"/>
    <m/>
    <m/>
    <x v="0"/>
    <s v="ELOR31077997Turbina 1HI"/>
    <s v="Electro Oriente S. A."/>
    <x v="11"/>
    <x v="11"/>
    <s v="C. H. Caclic"/>
    <x v="177"/>
    <s v="HI"/>
    <x v="5"/>
    <x v="299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580.06500000000005"/>
    <n v="0.58006500000000005"/>
    <m/>
    <n v="0.10441666666666666"/>
    <n v="9.5833333333333326E-2"/>
    <n v="0"/>
    <n v="0"/>
    <n v="22"/>
    <s v="BASE DE DATOS"/>
    <m/>
  </r>
  <r>
    <s v="24"/>
    <x v="10"/>
    <s v="ELOR"/>
    <s v="31077997"/>
    <s v="31077997"/>
    <x v="5"/>
    <s v="Turbina 2"/>
    <s v="S"/>
    <n v="1.2529999999999999"/>
    <n v="1.1499999999999999"/>
    <n v="18.745999999999999"/>
    <n v="62.3"/>
    <n v="81.046000000000006"/>
    <n v="0"/>
    <n v="129.72"/>
    <n v="0"/>
    <m/>
    <m/>
    <x v="0"/>
    <s v="ELOR31077997Turbina 2HI"/>
    <s v="Electro Oriente S. A."/>
    <x v="11"/>
    <x v="11"/>
    <s v="C. H. Caclic"/>
    <x v="177"/>
    <s v="HI"/>
    <x v="5"/>
    <x v="300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81.046000000000006"/>
    <n v="8.1046000000000007E-2"/>
    <m/>
    <n v="0.10441666666666666"/>
    <n v="9.5833333333333326E-2"/>
    <n v="0"/>
    <n v="-1.4210854715202004E-14"/>
    <n v="22"/>
    <s v="BASE DE DATOS"/>
    <m/>
  </r>
  <r>
    <s v="24"/>
    <x v="10"/>
    <s v="ELOR"/>
    <s v="31077997"/>
    <s v="31077997"/>
    <x v="5"/>
    <s v="Turbina 3"/>
    <s v="S"/>
    <n v="1.2529999999999999"/>
    <n v="1.1499999999999999"/>
    <n v="74.460999999999999"/>
    <n v="363.01100000000002"/>
    <n v="437.47199999999998"/>
    <n v="17.34"/>
    <n v="702.66"/>
    <n v="0"/>
    <m/>
    <m/>
    <x v="0"/>
    <s v="ELOR31077997Turbina 3HI"/>
    <s v="Electro Oriente S. A."/>
    <x v="11"/>
    <x v="11"/>
    <s v="C. H. Caclic"/>
    <x v="177"/>
    <s v="HI"/>
    <x v="5"/>
    <x v="301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437.47199999999998"/>
    <n v="0.43747199999999997"/>
    <m/>
    <n v="0.10441666666666666"/>
    <n v="9.5833333333333326E-2"/>
    <n v="0"/>
    <n v="5.6843418860808015E-14"/>
    <n v="22"/>
    <s v="BASE DE DATOS"/>
    <m/>
  </r>
  <r>
    <s v="24"/>
    <x v="10"/>
    <s v="ELOR"/>
    <s v="31077997"/>
    <s v="31077997"/>
    <x v="5"/>
    <s v="Turbina 4"/>
    <s v="S"/>
    <n v="1.2529999999999999"/>
    <n v="1.1499999999999999"/>
    <n v="104.625"/>
    <n v="492.97899999999998"/>
    <n v="597.60400000000004"/>
    <n v="10.34"/>
    <n v="709.66"/>
    <n v="0"/>
    <m/>
    <m/>
    <x v="0"/>
    <s v="ELOR31077997Turbina 4HI"/>
    <s v="Electro Oriente S. A."/>
    <x v="11"/>
    <x v="11"/>
    <s v="C. H. Caclic"/>
    <x v="177"/>
    <s v="HI"/>
    <x v="5"/>
    <x v="302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597.60400000000004"/>
    <n v="0.59760400000000002"/>
    <m/>
    <n v="0.10441666666666666"/>
    <n v="9.5833333333333326E-2"/>
    <n v="0"/>
    <n v="0"/>
    <n v="22"/>
    <s v="BASE DE DATOS"/>
    <m/>
  </r>
  <r>
    <s v="24"/>
    <x v="10"/>
    <s v="ELOR"/>
    <s v="31078697"/>
    <s v="31078697"/>
    <x v="5"/>
    <s v="Turbina 1"/>
    <s v="S"/>
    <n v="2.8370000000000002"/>
    <n v="2.6"/>
    <n v="160.161"/>
    <n v="779.99099999999999"/>
    <n v="940.15200000000004"/>
    <n v="0"/>
    <n v="708.56"/>
    <n v="11.44"/>
    <m/>
    <m/>
    <x v="0"/>
    <s v="ELOR31078697Turbina 1HI"/>
    <s v="Electro Oriente S. A."/>
    <x v="11"/>
    <x v="11"/>
    <s v="C. H. El Muyo"/>
    <x v="179"/>
    <s v="HI"/>
    <x v="5"/>
    <x v="299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940.15200000000004"/>
    <n v="0.9401520000000001"/>
    <m/>
    <n v="0.23641666666666669"/>
    <n v="0.21666666666666667"/>
    <n v="0"/>
    <n v="0"/>
    <n v="22"/>
    <s v="BASE DE DATOS"/>
    <m/>
  </r>
  <r>
    <s v="24"/>
    <x v="10"/>
    <s v="ELOR"/>
    <s v="31078697"/>
    <s v="31078697"/>
    <x v="5"/>
    <s v="Turbina 2"/>
    <s v="S"/>
    <n v="2.8370000000000002"/>
    <n v="2.6"/>
    <n v="161.381"/>
    <n v="767.30100000000004"/>
    <n v="928.68200000000002"/>
    <n v="0"/>
    <n v="693.7"/>
    <n v="26.3"/>
    <m/>
    <m/>
    <x v="0"/>
    <s v="ELOR31078697Turbina 2HI"/>
    <s v="Electro Oriente S. A."/>
    <x v="11"/>
    <x v="11"/>
    <s v="C. H. El Muyo"/>
    <x v="179"/>
    <s v="HI"/>
    <x v="5"/>
    <x v="300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928.68200000000002"/>
    <n v="0.92868200000000001"/>
    <m/>
    <n v="0.23641666666666669"/>
    <n v="0.21666666666666667"/>
    <n v="0"/>
    <n v="0"/>
    <n v="22"/>
    <s v="BASE DE DATOS"/>
    <m/>
  </r>
  <r>
    <s v="24"/>
    <x v="10"/>
    <s v="ELOR"/>
    <s v="31078897"/>
    <s v="31078897"/>
    <x v="5"/>
    <s v="Turbina 1"/>
    <s v="S"/>
    <n v="1.59"/>
    <n v="1.45"/>
    <n v="90.465000000000003"/>
    <n v="427.51"/>
    <n v="517.97500000000002"/>
    <n v="0"/>
    <n v="697.26"/>
    <n v="22.74"/>
    <m/>
    <m/>
    <x v="0"/>
    <s v="ELOR31078897Turbina 1HI"/>
    <s v="Electro Oriente S. A."/>
    <x v="11"/>
    <x v="11"/>
    <s v="C. H. La Pelota"/>
    <x v="180"/>
    <s v="HI"/>
    <x v="5"/>
    <x v="299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517.97500000000002"/>
    <n v="0.51797500000000007"/>
    <m/>
    <n v="0.13250000000000001"/>
    <n v="0.12083333333333333"/>
    <n v="0"/>
    <n v="0"/>
    <n v="22"/>
    <s v="BASE DE DATOS"/>
    <m/>
  </r>
  <r>
    <s v="24"/>
    <x v="10"/>
    <s v="ELOR"/>
    <s v="31078897"/>
    <s v="31078897"/>
    <x v="5"/>
    <s v="Turbina 2"/>
    <s v="S"/>
    <n v="1.59"/>
    <n v="1.45"/>
    <n v="129.10599999999999"/>
    <n v="625.43299999999999"/>
    <n v="754.53899999999999"/>
    <n v="0"/>
    <n v="701.03"/>
    <n v="18.97"/>
    <m/>
    <m/>
    <x v="0"/>
    <s v="ELOR31078897Turbina 2HI"/>
    <s v="Electro Oriente S. A."/>
    <x v="11"/>
    <x v="11"/>
    <s v="C. H. La Pelota"/>
    <x v="180"/>
    <s v="HI"/>
    <x v="5"/>
    <x v="300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754.53899999999999"/>
    <n v="0.75453899999999996"/>
    <m/>
    <n v="0.13250000000000001"/>
    <n v="0.12083333333333333"/>
    <n v="0"/>
    <n v="0"/>
    <n v="22"/>
    <s v="BASE DE DATOS"/>
    <m/>
  </r>
  <r>
    <s v="24"/>
    <x v="10"/>
    <s v="ELOR"/>
    <s v="43080597"/>
    <s v="43080597"/>
    <x v="5"/>
    <s v="Turbina 1"/>
    <s v="N"/>
    <n v="0.19"/>
    <n v="0"/>
    <n v="0"/>
    <n v="0"/>
    <n v="0"/>
    <n v="0"/>
    <n v="0"/>
    <n v="0"/>
    <m/>
    <m/>
    <x v="1"/>
    <s v="ELOR43080597Turbina 1HI"/>
    <s v="Electro Oriente S. A."/>
    <x v="11"/>
    <x v="11"/>
    <s v="C. H. Lonya Grande"/>
    <x v="182"/>
    <s v="HI"/>
    <x v="5"/>
    <x v="299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10"/>
    <s v="ELOR"/>
    <s v="43080597"/>
    <s v="43080597"/>
    <x v="5"/>
    <s v="Turbina 2"/>
    <s v="N"/>
    <n v="0.19"/>
    <n v="0"/>
    <n v="0"/>
    <n v="0"/>
    <n v="0"/>
    <n v="0"/>
    <n v="0"/>
    <n v="0"/>
    <m/>
    <m/>
    <x v="1"/>
    <s v="ELOR43080597Turbina 2HI"/>
    <s v="Electro Oriente S. A."/>
    <x v="11"/>
    <x v="11"/>
    <s v="C. H. Lonya Grande"/>
    <x v="182"/>
    <s v="HI"/>
    <x v="5"/>
    <x v="300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10"/>
    <s v="ELOR"/>
    <s v="64010914"/>
    <s v="64010914"/>
    <x v="5"/>
    <s v="Grupo 1"/>
    <s v="N"/>
    <n v="0.26200000000000001"/>
    <n v="0"/>
    <n v="0"/>
    <n v="0"/>
    <n v="0"/>
    <n v="0"/>
    <n v="0"/>
    <n v="0"/>
    <m/>
    <m/>
    <x v="1"/>
    <s v="ELOR64010914Grupo 1HI"/>
    <s v="Electro Oriente S. A."/>
    <x v="11"/>
    <x v="11"/>
    <s v="C. H. Nuevo Seasme"/>
    <x v="183"/>
    <s v="HI"/>
    <x v="5"/>
    <x v="16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10"/>
    <s v="ELOR"/>
    <s v="64010914"/>
    <s v="64010914"/>
    <x v="5"/>
    <s v="Grupo 2"/>
    <s v="N"/>
    <n v="0.26200000000000001"/>
    <n v="0"/>
    <n v="0"/>
    <n v="0"/>
    <n v="0"/>
    <n v="0"/>
    <n v="0"/>
    <n v="0"/>
    <m/>
    <m/>
    <x v="1"/>
    <s v="ELOR64010914Grupo 2HI"/>
    <s v="Electro Oriente S. A."/>
    <x v="11"/>
    <x v="11"/>
    <s v="C. H. Nuevo Seasme"/>
    <x v="183"/>
    <s v="HI"/>
    <x v="5"/>
    <x v="17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10"/>
    <s v="ELOR"/>
    <s v="20190900"/>
    <s v="20190900"/>
    <x v="5"/>
    <s v="Grupo 1"/>
    <s v="N"/>
    <n v="8.2000000000000003E-2"/>
    <n v="0"/>
    <n v="0"/>
    <n v="0"/>
    <n v="0"/>
    <n v="0"/>
    <n v="0"/>
    <n v="0"/>
    <m/>
    <m/>
    <x v="0"/>
    <s v="ELOR20190900Grupo 1HI"/>
    <s v="Electro Oriente S. A."/>
    <x v="11"/>
    <x v="11"/>
    <s v="C.H. Pizuquia"/>
    <x v="185"/>
    <s v="HI"/>
    <x v="5"/>
    <x v="165"/>
    <x v="2"/>
    <s v="Instalado"/>
    <s v="Inoperativo"/>
    <s v="Distribuidora"/>
    <x v="0"/>
    <x v="0"/>
    <x v="1"/>
    <x v="0"/>
    <s v="Estatal"/>
    <s v="AMAZONAS"/>
    <s v="AMAZONAS"/>
    <s v="LUYA"/>
    <s v="PISUQUIA"/>
    <n v="0"/>
    <x v="8"/>
    <n v="0"/>
    <x v="0"/>
    <x v="0"/>
    <x v="0"/>
    <s v="MWh"/>
    <n v="0"/>
    <n v="0"/>
    <m/>
    <n v="8.2000000000000007E-3"/>
    <n v="0"/>
    <n v="0"/>
    <n v="0"/>
    <n v="22"/>
    <s v="BASE DE DATOS"/>
    <m/>
  </r>
  <r>
    <s v="24"/>
    <x v="10"/>
    <s v="ELOR"/>
    <s v="41027493"/>
    <s v="41027493"/>
    <x v="5"/>
    <s v="T-1"/>
    <s v="N"/>
    <n v="0.16"/>
    <n v="0"/>
    <n v="0"/>
    <n v="0"/>
    <n v="0"/>
    <n v="0"/>
    <n v="0"/>
    <n v="0"/>
    <m/>
    <m/>
    <x v="0"/>
    <s v="ELOR41027493T-1HI"/>
    <s v="Electro Oriente S. A."/>
    <x v="11"/>
    <x v="11"/>
    <s v="C. H. Pomahuaca"/>
    <x v="184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POMACAHUA"/>
    <n v="0"/>
    <x v="8"/>
    <n v="0"/>
    <x v="0"/>
    <x v="0"/>
    <x v="0"/>
    <s v="MWh"/>
    <n v="0"/>
    <n v="0"/>
    <m/>
    <n v="1.3333333333333334E-2"/>
    <n v="0"/>
    <n v="0"/>
    <n v="0"/>
    <n v="22"/>
    <s v="BASE DE DATOS"/>
    <m/>
  </r>
  <r>
    <s v="24"/>
    <x v="10"/>
    <s v="ELOR"/>
    <s v="41027393"/>
    <s v="41027393"/>
    <x v="5"/>
    <s v="T-1"/>
    <s v="N"/>
    <n v="0.2"/>
    <n v="0"/>
    <n v="0"/>
    <n v="0"/>
    <n v="0"/>
    <n v="0"/>
    <n v="0"/>
    <n v="0"/>
    <m/>
    <m/>
    <x v="0"/>
    <s v="ELOR41027393T-1HI"/>
    <s v="Electro Oriente S. A."/>
    <x v="11"/>
    <x v="11"/>
    <s v="C. H. Pucara"/>
    <x v="178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10"/>
    <s v="ELOR"/>
    <s v="41027393"/>
    <s v="41027393"/>
    <x v="5"/>
    <s v="T-2"/>
    <s v="S"/>
    <n v="0.2"/>
    <n v="0.18"/>
    <n v="21.346"/>
    <n v="102.154"/>
    <n v="123.5"/>
    <n v="0"/>
    <n v="699.22"/>
    <n v="20.78"/>
    <m/>
    <m/>
    <x v="0"/>
    <s v="ELOR41027393T-2HI"/>
    <s v="Electro Oriente S. A."/>
    <x v="11"/>
    <x v="11"/>
    <s v="C. H. Pucara"/>
    <x v="178"/>
    <s v="HI"/>
    <x v="5"/>
    <x v="304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123.5"/>
    <n v="0.1235"/>
    <m/>
    <n v="1.6666666666666666E-2"/>
    <n v="1.4999999999999999E-2"/>
    <n v="0"/>
    <n v="0"/>
    <n v="22"/>
    <s v="BASE DE DATOS"/>
    <m/>
  </r>
  <r>
    <s v="24"/>
    <x v="10"/>
    <s v="ELOR"/>
    <s v="51017302"/>
    <s v="51017302"/>
    <x v="5"/>
    <s v="Turbina 1"/>
    <s v="S"/>
    <n v="1.4379999999999999"/>
    <n v="1.4"/>
    <n v="120.95399999999999"/>
    <n v="586.16600000000005"/>
    <n v="707.12"/>
    <n v="1.4"/>
    <n v="716.43"/>
    <n v="2.17"/>
    <m/>
    <m/>
    <x v="0"/>
    <s v="ELOR51017302Turbina 1HI"/>
    <s v="Electro Oriente S. A."/>
    <x v="11"/>
    <x v="11"/>
    <s v="C. H. Quanda"/>
    <x v="181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707.12"/>
    <n v="0.70711999999999997"/>
    <m/>
    <n v="0.11983333333333333"/>
    <n v="0.11666666666666665"/>
    <n v="0"/>
    <n v="0"/>
    <n v="22"/>
    <s v="BASE DE DATOS"/>
    <m/>
  </r>
  <r>
    <s v="24"/>
    <x v="10"/>
    <s v="ELOR"/>
    <s v="51017302"/>
    <s v="51017302"/>
    <x v="5"/>
    <s v="Turbina 2"/>
    <s v="N"/>
    <n v="1.4379999999999999"/>
    <n v="0"/>
    <n v="0"/>
    <n v="0"/>
    <n v="0"/>
    <n v="0"/>
    <n v="0"/>
    <n v="0"/>
    <m/>
    <m/>
    <x v="0"/>
    <s v="ELOR51017302Turbina 2HI"/>
    <s v="Electro Oriente S. A."/>
    <x v="11"/>
    <x v="11"/>
    <s v="C. H. Quanda"/>
    <x v="181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0"/>
    <n v="0"/>
    <m/>
    <n v="0.14379999999999998"/>
    <n v="0.13999999999999999"/>
    <n v="0"/>
    <n v="0"/>
    <n v="22"/>
    <s v="BASE DE DATOS"/>
    <m/>
  </r>
  <r>
    <s v="24"/>
    <x v="10"/>
    <s v="ELOR"/>
    <s v="41113900"/>
    <s v="41113900"/>
    <x v="5"/>
    <s v="Grupo 1"/>
    <s v="N"/>
    <n v="0.06"/>
    <n v="0"/>
    <n v="0"/>
    <n v="0"/>
    <n v="0"/>
    <n v="0"/>
    <n v="0"/>
    <n v="0"/>
    <m/>
    <m/>
    <x v="0"/>
    <s v="ELOR41113900Grupo 1HI"/>
    <s v="Electro Oriente S. A."/>
    <x v="11"/>
    <x v="11"/>
    <s v="C. H. Tabaconas"/>
    <x v="186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10"/>
    <s v="ELOR"/>
    <s v="41113900"/>
    <s v="41113900"/>
    <x v="5"/>
    <s v="Grupo 2"/>
    <s v="N"/>
    <n v="0.06"/>
    <n v="0"/>
    <n v="0"/>
    <n v="0"/>
    <n v="0"/>
    <n v="0"/>
    <n v="0"/>
    <n v="0"/>
    <m/>
    <m/>
    <x v="0"/>
    <s v="ELOR41113900Grupo 2HI"/>
    <s v="Electro Oriente S. A."/>
    <x v="11"/>
    <x v="11"/>
    <s v="C. H. Tabaconas"/>
    <x v="186"/>
    <s v="HI"/>
    <x v="5"/>
    <x v="17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9"/>
    <s v="ELOR"/>
    <s v="31024193"/>
    <s v="31024193"/>
    <x v="5"/>
    <s v="1"/>
    <s v="S"/>
    <n v="3.3"/>
    <n v="3.3"/>
    <n v="309.79500000000002"/>
    <n v="431.79300000000001"/>
    <n v="741.58799999999997"/>
    <n v="43"/>
    <n v="245.89"/>
    <n v="4.68"/>
    <m/>
    <m/>
    <x v="0"/>
    <s v="ELOR310241931HI"/>
    <s v="Electro Oriente S. A."/>
    <x v="11"/>
    <x v="11"/>
    <s v="C. H. El Gera"/>
    <x v="175"/>
    <s v="HI"/>
    <x v="5"/>
    <x v="16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741.58799999999997"/>
    <n v="0.74158799999999991"/>
    <m/>
    <n v="0.27499999999999997"/>
    <n v="0.27499999999999997"/>
    <n v="0"/>
    <n v="0"/>
    <n v="22"/>
    <s v="BASE DE DATOS"/>
    <m/>
  </r>
  <r>
    <s v="24"/>
    <x v="9"/>
    <s v="ELOR"/>
    <s v="31024193"/>
    <s v="31024193"/>
    <x v="5"/>
    <s v="2"/>
    <s v="S"/>
    <n v="3.3"/>
    <n v="3.3"/>
    <n v="275.48099999999999"/>
    <n v="496.75799999999998"/>
    <n v="772.23900000000003"/>
    <n v="36"/>
    <n v="255.05"/>
    <n v="6.23"/>
    <m/>
    <m/>
    <x v="0"/>
    <s v="ELOR310241932HI"/>
    <s v="Electro Oriente S. A."/>
    <x v="11"/>
    <x v="11"/>
    <s v="C. H. El Gera"/>
    <x v="175"/>
    <s v="HI"/>
    <x v="5"/>
    <x v="17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772.23900000000003"/>
    <n v="0.77223900000000001"/>
    <m/>
    <n v="0.27499999999999997"/>
    <n v="0.27499999999999997"/>
    <n v="0"/>
    <n v="0"/>
    <n v="22"/>
    <s v="BASE DE DATOS"/>
    <m/>
  </r>
  <r>
    <s v="24"/>
    <x v="9"/>
    <s v="ELOR"/>
    <s v="31024193"/>
    <s v="31024193"/>
    <x v="5"/>
    <s v="3"/>
    <s v="S"/>
    <n v="2.5"/>
    <n v="2"/>
    <n v="150.32"/>
    <n v="225.92500000000001"/>
    <n v="376.245"/>
    <n v="26"/>
    <n v="296.38"/>
    <n v="3.21"/>
    <m/>
    <m/>
    <x v="0"/>
    <s v="ELOR310241933HI"/>
    <s v="Electro Oriente S. A."/>
    <x v="11"/>
    <x v="11"/>
    <s v="C. H. El Gera"/>
    <x v="175"/>
    <s v="HI"/>
    <x v="5"/>
    <x v="176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376.245"/>
    <n v="0.376245"/>
    <m/>
    <n v="0.20833333333333334"/>
    <n v="0.16666666666666666"/>
    <n v="0"/>
    <n v="0"/>
    <n v="22"/>
    <s v="BASE DE DATOS"/>
    <m/>
  </r>
  <r>
    <s v="24"/>
    <x v="9"/>
    <s v="ELOR"/>
    <s v="31024293"/>
    <s v="31024293"/>
    <x v="5"/>
    <s v="G1"/>
    <s v="N"/>
    <n v="0.4"/>
    <n v="0.25"/>
    <n v="0"/>
    <n v="0"/>
    <n v="0"/>
    <n v="0"/>
    <n v="0"/>
    <n v="0"/>
    <m/>
    <m/>
    <x v="0"/>
    <s v="ELOR31024293G1HI"/>
    <s v="Electro Oriente S. A."/>
    <x v="11"/>
    <x v="11"/>
    <s v="C.H. Shitarayacu"/>
    <x v="176"/>
    <s v="HI"/>
    <x v="5"/>
    <x v="36"/>
    <x v="2"/>
    <s v="Instalado"/>
    <s v="In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0"/>
    <n v="0"/>
    <m/>
    <n v="3.6363636363636369E-2"/>
    <n v="2.2727272727272728E-2"/>
    <n v="0"/>
    <n v="0"/>
    <n v="22"/>
    <s v="BASE DE DATOS"/>
    <m/>
  </r>
  <r>
    <s v="24"/>
    <x v="9"/>
    <s v="ELOR"/>
    <s v="31024293"/>
    <s v="31024293"/>
    <x v="5"/>
    <s v="G2"/>
    <s v="S"/>
    <n v="0.4"/>
    <n v="0.25"/>
    <n v="0"/>
    <n v="0"/>
    <n v="0"/>
    <n v="0"/>
    <n v="0"/>
    <n v="0"/>
    <m/>
    <m/>
    <x v="0"/>
    <s v="ELOR31024293G2HI"/>
    <s v="Electro Oriente S. A."/>
    <x v="11"/>
    <x v="11"/>
    <s v="C.H. Shitarayacu"/>
    <x v="176"/>
    <s v="HI"/>
    <x v="5"/>
    <x v="37"/>
    <x v="2"/>
    <s v="Instalado"/>
    <s v="Operativo"/>
    <s v="Distribuidora"/>
    <x v="0"/>
    <x v="0"/>
    <x v="1"/>
    <x v="0"/>
    <s v="Estatal"/>
    <s v="SAN MARTÍN"/>
    <s v="SAN MARTÍN"/>
    <s v="MARISCAL CACERES"/>
    <s v="PACHIZA"/>
    <n v="0"/>
    <x v="8"/>
    <n v="0"/>
    <x v="0"/>
    <x v="0"/>
    <x v="0"/>
    <s v="MWh"/>
    <n v="0"/>
    <n v="0"/>
    <m/>
    <n v="3.6363636363636369E-2"/>
    <n v="2.2727272727272728E-2"/>
    <n v="0"/>
    <n v="0"/>
    <n v="22"/>
    <s v="BASE DE DATOS"/>
    <m/>
  </r>
  <r>
    <s v="24"/>
    <x v="9"/>
    <s v="ELOR"/>
    <s v="31077997"/>
    <s v="31077997"/>
    <x v="5"/>
    <s v="Turbina 1"/>
    <s v="S"/>
    <n v="1.2529999999999999"/>
    <n v="1.1499999999999999"/>
    <n v="109.839"/>
    <n v="501.09800000000001"/>
    <n v="610.93700000000001"/>
    <n v="15.02"/>
    <n v="728.98"/>
    <n v="0"/>
    <m/>
    <m/>
    <x v="0"/>
    <s v="ELOR31077997Turbina 1HI"/>
    <s v="Electro Oriente S. A."/>
    <x v="11"/>
    <x v="11"/>
    <s v="C. H. Caclic"/>
    <x v="177"/>
    <s v="HI"/>
    <x v="5"/>
    <x v="299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610.93700000000001"/>
    <n v="0.61093700000000006"/>
    <m/>
    <n v="0.10441666666666666"/>
    <n v="9.5833333333333326E-2"/>
    <n v="0"/>
    <n v="0"/>
    <n v="22"/>
    <s v="BASE DE DATOS"/>
    <m/>
  </r>
  <r>
    <s v="24"/>
    <x v="9"/>
    <s v="ELOR"/>
    <s v="31077997"/>
    <s v="31077997"/>
    <x v="5"/>
    <s v="Turbina 2"/>
    <s v="N"/>
    <n v="1.2529999999999999"/>
    <n v="1.1499999999999999"/>
    <n v="0"/>
    <n v="0"/>
    <n v="0"/>
    <n v="0"/>
    <n v="0"/>
    <n v="0"/>
    <m/>
    <m/>
    <x v="0"/>
    <s v="ELOR31077997Turbina 2HI"/>
    <s v="Electro Oriente S. A."/>
    <x v="11"/>
    <x v="11"/>
    <s v="C. H. Caclic"/>
    <x v="177"/>
    <s v="HI"/>
    <x v="5"/>
    <x v="300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0"/>
    <n v="0"/>
    <m/>
    <n v="0.10441666666666666"/>
    <n v="9.5833333333333326E-2"/>
    <n v="0"/>
    <n v="0"/>
    <n v="22"/>
    <s v="BASE DE DATOS"/>
    <m/>
  </r>
  <r>
    <s v="24"/>
    <x v="9"/>
    <s v="ELOR"/>
    <s v="31077997"/>
    <s v="31077997"/>
    <x v="5"/>
    <s v="Turbina 3"/>
    <s v="S"/>
    <n v="1.2529999999999999"/>
    <n v="1.1499999999999999"/>
    <n v="76.393000000000001"/>
    <n v="338.28300000000002"/>
    <n v="414.67599999999999"/>
    <n v="84.03"/>
    <n v="659.97"/>
    <n v="0"/>
    <m/>
    <m/>
    <x v="0"/>
    <s v="ELOR31077997Turbina 3HI"/>
    <s v="Electro Oriente S. A."/>
    <x v="11"/>
    <x v="11"/>
    <s v="C. H. Caclic"/>
    <x v="177"/>
    <s v="HI"/>
    <x v="5"/>
    <x v="301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414.67599999999999"/>
    <n v="0.41467599999999999"/>
    <m/>
    <n v="0.10441666666666666"/>
    <n v="9.5833333333333326E-2"/>
    <n v="0"/>
    <n v="5.6843418860808015E-14"/>
    <n v="22"/>
    <s v="BASE DE DATOS"/>
    <m/>
  </r>
  <r>
    <s v="24"/>
    <x v="9"/>
    <s v="ELOR"/>
    <s v="31077997"/>
    <s v="31077997"/>
    <x v="5"/>
    <s v="Turbina 4"/>
    <s v="S"/>
    <n v="1.2529999999999999"/>
    <n v="1.1499999999999999"/>
    <n v="106.428"/>
    <n v="492.11099999999999"/>
    <n v="598.53899999999999"/>
    <n v="22.79"/>
    <n v="721.21"/>
    <n v="0"/>
    <m/>
    <m/>
    <x v="0"/>
    <s v="ELOR31077997Turbina 4HI"/>
    <s v="Electro Oriente S. A."/>
    <x v="11"/>
    <x v="11"/>
    <s v="C. H. Caclic"/>
    <x v="177"/>
    <s v="HI"/>
    <x v="5"/>
    <x v="302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598.53899999999999"/>
    <n v="0.59853899999999993"/>
    <m/>
    <n v="0.10441666666666666"/>
    <n v="9.5833333333333326E-2"/>
    <n v="0"/>
    <n v="0"/>
    <n v="22"/>
    <s v="BASE DE DATOS"/>
    <m/>
  </r>
  <r>
    <s v="24"/>
    <x v="9"/>
    <s v="ELOR"/>
    <s v="31078697"/>
    <s v="31078697"/>
    <x v="5"/>
    <s v="Turbina 1"/>
    <s v="S"/>
    <n v="2.8370000000000002"/>
    <n v="2.6"/>
    <n v="195.483"/>
    <n v="902.14700000000005"/>
    <n v="1097.6300000000001"/>
    <n v="0"/>
    <n v="733.39"/>
    <n v="10.61"/>
    <m/>
    <m/>
    <x v="0"/>
    <s v="ELOR31078697Turbina 1HI"/>
    <s v="Electro Oriente S. A."/>
    <x v="11"/>
    <x v="11"/>
    <s v="C. H. El Muyo"/>
    <x v="179"/>
    <s v="HI"/>
    <x v="5"/>
    <x v="299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097.6300000000001"/>
    <n v="1.0976300000000001"/>
    <m/>
    <n v="0.23641666666666669"/>
    <n v="0.21666666666666667"/>
    <n v="0"/>
    <n v="0"/>
    <n v="22"/>
    <s v="BASE DE DATOS"/>
    <m/>
  </r>
  <r>
    <s v="24"/>
    <x v="9"/>
    <s v="ELOR"/>
    <s v="31078697"/>
    <s v="31078697"/>
    <x v="5"/>
    <s v="Turbina 2"/>
    <s v="N"/>
    <n v="2.8370000000000002"/>
    <n v="2.6"/>
    <n v="195.626"/>
    <n v="885.02499999999998"/>
    <n v="1080.6510000000001"/>
    <n v="2.42"/>
    <n v="721.2"/>
    <n v="20.38"/>
    <m/>
    <m/>
    <x v="0"/>
    <s v="ELOR31078697Turbina 2HI"/>
    <s v="Electro Oriente S. A."/>
    <x v="11"/>
    <x v="11"/>
    <s v="C. H. El Muyo"/>
    <x v="179"/>
    <s v="HI"/>
    <x v="5"/>
    <x v="300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080.6510000000001"/>
    <n v="1.080651"/>
    <m/>
    <n v="0.23641666666666669"/>
    <n v="0.21666666666666667"/>
    <n v="0"/>
    <n v="0"/>
    <n v="22"/>
    <s v="BASE DE DATOS"/>
    <m/>
  </r>
  <r>
    <s v="24"/>
    <x v="9"/>
    <s v="ELOR"/>
    <s v="31078897"/>
    <s v="31078897"/>
    <x v="5"/>
    <s v="Turbina 1"/>
    <s v="S"/>
    <n v="1.59"/>
    <n v="1.45"/>
    <n v="103.355"/>
    <n v="472.98599999999999"/>
    <n v="576.34100000000001"/>
    <n v="0"/>
    <n v="733.58"/>
    <n v="10.32"/>
    <m/>
    <m/>
    <x v="0"/>
    <s v="ELOR31078897Turbina 1HI"/>
    <s v="Electro Oriente S. A."/>
    <x v="11"/>
    <x v="11"/>
    <s v="C. H. La Pelota"/>
    <x v="180"/>
    <s v="HI"/>
    <x v="5"/>
    <x v="299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576.34100000000001"/>
    <n v="0.57634099999999999"/>
    <m/>
    <n v="0.13250000000000001"/>
    <n v="0.12083333333333333"/>
    <n v="0"/>
    <n v="0"/>
    <n v="22"/>
    <s v="BASE DE DATOS"/>
    <m/>
  </r>
  <r>
    <s v="24"/>
    <x v="9"/>
    <s v="ELOR"/>
    <s v="31078897"/>
    <s v="31078897"/>
    <x v="5"/>
    <s v="Turbina 2"/>
    <s v="S"/>
    <n v="1.59"/>
    <n v="1.45"/>
    <n v="145.84700000000001"/>
    <n v="679.12199999999996"/>
    <n v="824.96900000000005"/>
    <n v="0"/>
    <n v="735.17"/>
    <n v="8.83"/>
    <m/>
    <m/>
    <x v="0"/>
    <s v="ELOR31078897Turbina 2HI"/>
    <s v="Electro Oriente S. A."/>
    <x v="11"/>
    <x v="11"/>
    <s v="C. H. La Pelota"/>
    <x v="180"/>
    <s v="HI"/>
    <x v="5"/>
    <x v="300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824.96900000000005"/>
    <n v="0.82496900000000006"/>
    <m/>
    <n v="0.13250000000000001"/>
    <n v="0.12083333333333333"/>
    <n v="0"/>
    <n v="-1.1368683772161603E-13"/>
    <n v="22"/>
    <s v="BASE DE DATOS"/>
    <m/>
  </r>
  <r>
    <s v="24"/>
    <x v="9"/>
    <s v="ELOR"/>
    <s v="43080597"/>
    <s v="43080597"/>
    <x v="5"/>
    <s v="Turbina 1"/>
    <s v="N"/>
    <n v="0.19"/>
    <n v="0"/>
    <n v="0"/>
    <n v="0"/>
    <n v="0"/>
    <n v="0"/>
    <n v="0"/>
    <n v="0"/>
    <m/>
    <m/>
    <x v="1"/>
    <s v="ELOR43080597Turbina 1HI"/>
    <s v="Electro Oriente S. A."/>
    <x v="11"/>
    <x v="11"/>
    <s v="C. H. Lonya Grande"/>
    <x v="182"/>
    <s v="HI"/>
    <x v="5"/>
    <x v="299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9"/>
    <s v="ELOR"/>
    <s v="43080597"/>
    <s v="43080597"/>
    <x v="5"/>
    <s v="Turbina 2"/>
    <s v="N"/>
    <n v="0.19"/>
    <n v="0"/>
    <n v="0"/>
    <n v="0"/>
    <n v="0"/>
    <n v="0"/>
    <n v="0"/>
    <n v="0"/>
    <m/>
    <m/>
    <x v="1"/>
    <s v="ELOR43080597Turbina 2HI"/>
    <s v="Electro Oriente S. A."/>
    <x v="11"/>
    <x v="11"/>
    <s v="C. H. Lonya Grande"/>
    <x v="182"/>
    <s v="HI"/>
    <x v="5"/>
    <x v="300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9"/>
    <s v="ELOR"/>
    <s v="64010914"/>
    <s v="64010914"/>
    <x v="5"/>
    <s v="Grupo 1"/>
    <s v="N"/>
    <n v="0.26200000000000001"/>
    <n v="0"/>
    <n v="0"/>
    <n v="0"/>
    <n v="0"/>
    <n v="0"/>
    <n v="0"/>
    <n v="0"/>
    <m/>
    <m/>
    <x v="1"/>
    <s v="ELOR64010914Grupo 1HI"/>
    <s v="Electro Oriente S. A."/>
    <x v="11"/>
    <x v="11"/>
    <s v="C. H. Nuevo Seasme"/>
    <x v="183"/>
    <s v="HI"/>
    <x v="5"/>
    <x v="16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9"/>
    <s v="ELOR"/>
    <s v="64010914"/>
    <s v="64010914"/>
    <x v="5"/>
    <s v="Grupo 2"/>
    <s v="N"/>
    <n v="0.26200000000000001"/>
    <n v="0"/>
    <n v="0"/>
    <n v="0"/>
    <n v="0"/>
    <n v="0"/>
    <n v="0"/>
    <n v="0"/>
    <m/>
    <m/>
    <x v="1"/>
    <s v="ELOR64010914Grupo 2HI"/>
    <s v="Electro Oriente S. A."/>
    <x v="11"/>
    <x v="11"/>
    <s v="C. H. Nuevo Seasme"/>
    <x v="183"/>
    <s v="HI"/>
    <x v="5"/>
    <x v="17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9"/>
    <s v="ELOR"/>
    <s v="20190900"/>
    <s v="20190900"/>
    <x v="5"/>
    <s v="Grupo 1"/>
    <s v="N"/>
    <n v="8.2000000000000003E-2"/>
    <n v="0"/>
    <n v="0"/>
    <n v="0"/>
    <n v="0"/>
    <n v="0"/>
    <n v="0"/>
    <n v="0"/>
    <m/>
    <m/>
    <x v="0"/>
    <s v="ELOR20190900Grupo 1HI"/>
    <s v="Electro Oriente S. A."/>
    <x v="11"/>
    <x v="11"/>
    <s v="C.H. Pizuquia"/>
    <x v="185"/>
    <s v="HI"/>
    <x v="5"/>
    <x v="165"/>
    <x v="2"/>
    <s v="Instalado"/>
    <s v="Inoperativo"/>
    <s v="Distribuidora"/>
    <x v="0"/>
    <x v="0"/>
    <x v="1"/>
    <x v="0"/>
    <s v="Estatal"/>
    <s v="AMAZONAS"/>
    <s v="AMAZONAS"/>
    <s v="LUYA"/>
    <s v="PISUQUIA"/>
    <n v="0"/>
    <x v="8"/>
    <n v="0"/>
    <x v="0"/>
    <x v="0"/>
    <x v="0"/>
    <s v="MWh"/>
    <n v="0"/>
    <n v="0"/>
    <m/>
    <n v="8.2000000000000007E-3"/>
    <n v="0"/>
    <n v="0"/>
    <n v="0"/>
    <n v="22"/>
    <s v="BASE DE DATOS"/>
    <m/>
  </r>
  <r>
    <s v="24"/>
    <x v="9"/>
    <s v="ELOR"/>
    <s v="41027493"/>
    <s v="41027493"/>
    <x v="5"/>
    <s v="T-1"/>
    <s v="N"/>
    <n v="0.16"/>
    <n v="0"/>
    <n v="0"/>
    <n v="0"/>
    <n v="0"/>
    <n v="0"/>
    <n v="0"/>
    <n v="0"/>
    <m/>
    <m/>
    <x v="0"/>
    <s v="ELOR41027493T-1HI"/>
    <s v="Electro Oriente S. A."/>
    <x v="11"/>
    <x v="11"/>
    <s v="C. H. Pomahuaca"/>
    <x v="184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POMACAHUA"/>
    <n v="0"/>
    <x v="8"/>
    <n v="0"/>
    <x v="0"/>
    <x v="0"/>
    <x v="0"/>
    <s v="MWh"/>
    <n v="0"/>
    <n v="0"/>
    <m/>
    <n v="1.3333333333333334E-2"/>
    <n v="0"/>
    <n v="0"/>
    <n v="0"/>
    <n v="22"/>
    <s v="BASE DE DATOS"/>
    <m/>
  </r>
  <r>
    <s v="24"/>
    <x v="9"/>
    <s v="ELOR"/>
    <s v="41027393"/>
    <s v="41027393"/>
    <x v="5"/>
    <s v="T-1"/>
    <s v="N"/>
    <n v="0.2"/>
    <n v="0"/>
    <n v="0"/>
    <n v="0"/>
    <n v="0"/>
    <n v="0"/>
    <n v="0"/>
    <n v="0"/>
    <m/>
    <m/>
    <x v="0"/>
    <s v="ELOR41027393T-1HI"/>
    <s v="Electro Oriente S. A."/>
    <x v="11"/>
    <x v="11"/>
    <s v="C. H. Pucara"/>
    <x v="178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9"/>
    <s v="ELOR"/>
    <s v="41027393"/>
    <s v="41027393"/>
    <x v="5"/>
    <s v="T-2"/>
    <s v="S"/>
    <n v="0.2"/>
    <n v="0.18"/>
    <n v="23.876000000000001"/>
    <n v="117.27200000000001"/>
    <n v="141.148"/>
    <n v="0"/>
    <n v="734.19"/>
    <n v="9.81"/>
    <m/>
    <m/>
    <x v="0"/>
    <s v="ELOR41027393T-2HI"/>
    <s v="Electro Oriente S. A."/>
    <x v="11"/>
    <x v="11"/>
    <s v="C. H. Pucara"/>
    <x v="178"/>
    <s v="HI"/>
    <x v="5"/>
    <x v="304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141.148"/>
    <n v="0.141148"/>
    <m/>
    <n v="1.6666666666666666E-2"/>
    <n v="1.4999999999999999E-2"/>
    <n v="0"/>
    <n v="0"/>
    <n v="22"/>
    <s v="BASE DE DATOS"/>
    <m/>
  </r>
  <r>
    <s v="24"/>
    <x v="9"/>
    <s v="ELOR"/>
    <s v="51017302"/>
    <s v="51017302"/>
    <x v="5"/>
    <s v="Turbina 1"/>
    <s v="S"/>
    <n v="1.4379999999999999"/>
    <n v="1.4"/>
    <n v="118.889"/>
    <n v="547.85400000000004"/>
    <n v="666.74300000000005"/>
    <n v="5.3"/>
    <n v="731.9"/>
    <n v="6.8"/>
    <m/>
    <m/>
    <x v="0"/>
    <s v="ELOR51017302Turbina 1HI"/>
    <s v="Electro Oriente S. A."/>
    <x v="11"/>
    <x v="11"/>
    <s v="C. H. Quanda"/>
    <x v="181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666.74300000000005"/>
    <n v="0.66674300000000009"/>
    <m/>
    <n v="0.11983333333333333"/>
    <n v="0.11666666666666665"/>
    <n v="0"/>
    <n v="0"/>
    <n v="22"/>
    <s v="BASE DE DATOS"/>
    <m/>
  </r>
  <r>
    <s v="24"/>
    <x v="9"/>
    <s v="ELOR"/>
    <s v="51017302"/>
    <s v="51017302"/>
    <x v="5"/>
    <s v="Turbina 2"/>
    <s v="N"/>
    <n v="1.4379999999999999"/>
    <n v="0"/>
    <n v="0"/>
    <n v="0"/>
    <n v="0"/>
    <n v="0"/>
    <n v="0"/>
    <n v="0"/>
    <m/>
    <m/>
    <x v="0"/>
    <s v="ELOR51017302Turbina 2HI"/>
    <s v="Electro Oriente S. A."/>
    <x v="11"/>
    <x v="11"/>
    <s v="C. H. Quanda"/>
    <x v="181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0"/>
    <n v="0"/>
    <m/>
    <n v="0.14379999999999998"/>
    <n v="0.13999999999999999"/>
    <n v="0"/>
    <n v="0"/>
    <n v="22"/>
    <s v="BASE DE DATOS"/>
    <m/>
  </r>
  <r>
    <s v="24"/>
    <x v="9"/>
    <s v="ELOR"/>
    <s v="41113900"/>
    <s v="41113900"/>
    <x v="5"/>
    <s v="Grupo 1"/>
    <s v="N"/>
    <n v="0.06"/>
    <n v="0"/>
    <n v="0"/>
    <n v="0"/>
    <n v="0"/>
    <n v="0"/>
    <n v="0"/>
    <n v="0"/>
    <m/>
    <m/>
    <x v="0"/>
    <s v="ELOR41113900Grupo 1HI"/>
    <s v="Electro Oriente S. A."/>
    <x v="11"/>
    <x v="11"/>
    <s v="C. H. Tabaconas"/>
    <x v="186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9"/>
    <s v="ELOR"/>
    <s v="41113900"/>
    <s v="41113900"/>
    <x v="5"/>
    <s v="Grupo 2"/>
    <s v="N"/>
    <n v="0.06"/>
    <n v="0"/>
    <n v="0"/>
    <n v="0"/>
    <n v="0"/>
    <n v="0"/>
    <n v="0"/>
    <n v="0"/>
    <m/>
    <m/>
    <x v="0"/>
    <s v="ELOR41113900Grupo 2HI"/>
    <s v="Electro Oriente S. A."/>
    <x v="11"/>
    <x v="11"/>
    <s v="C. H. Tabaconas"/>
    <x v="186"/>
    <s v="HI"/>
    <x v="5"/>
    <x v="17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10"/>
    <s v="ELP"/>
    <s v="11014093"/>
    <s v="11014093"/>
    <x v="5"/>
    <s v="1"/>
    <s v="S"/>
    <n v="70.12"/>
    <n v="73.144999999999996"/>
    <n v="7251.58"/>
    <n v="33665.896000000001"/>
    <n v="40917.476000000002"/>
    <n v="1.42"/>
    <n v="564.54999999999995"/>
    <n v="153.9"/>
    <m/>
    <m/>
    <x v="0"/>
    <s v="ELP110140931HI"/>
    <s v="Electroper£ S. A."/>
    <x v="15"/>
    <x v="15"/>
    <s v="C. H. Restitución"/>
    <x v="191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0917.476000000002"/>
    <n v="40.917476000000001"/>
    <m/>
    <n v="5.8433333333333337"/>
    <n v="6.095416666666666"/>
    <n v="0"/>
    <n v="0"/>
    <n v="30"/>
    <s v="BASE DE DATOS"/>
    <m/>
  </r>
  <r>
    <s v="24"/>
    <x v="10"/>
    <s v="ELP"/>
    <s v="11014093"/>
    <s v="11014093"/>
    <x v="5"/>
    <s v="2"/>
    <s v="S"/>
    <n v="70.12"/>
    <n v="73.144999999999996"/>
    <n v="3047.2379999999998"/>
    <n v="13551.186"/>
    <n v="16598.423999999999"/>
    <n v="0"/>
    <n v="385.22"/>
    <n v="334.62"/>
    <m/>
    <m/>
    <x v="0"/>
    <s v="ELP110140932HI"/>
    <s v="Electroper£ S. A."/>
    <x v="15"/>
    <x v="15"/>
    <s v="C. H. Restitución"/>
    <x v="191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16598.423999999999"/>
    <n v="16.598423999999998"/>
    <m/>
    <n v="5.8433333333333337"/>
    <n v="6.095416666666666"/>
    <n v="0"/>
    <n v="0"/>
    <n v="30"/>
    <s v="BASE DE DATOS"/>
    <m/>
  </r>
  <r>
    <s v="24"/>
    <x v="10"/>
    <s v="ELP"/>
    <s v="11014093"/>
    <s v="11014093"/>
    <x v="5"/>
    <s v="3"/>
    <s v="S"/>
    <n v="70.12"/>
    <n v="73.146000000000001"/>
    <n v="9333.2360000000008"/>
    <n v="43384.402999999998"/>
    <n v="52717.639000000003"/>
    <n v="11.57"/>
    <n v="708.28"/>
    <n v="0"/>
    <m/>
    <m/>
    <x v="0"/>
    <s v="ELP110140933HI"/>
    <s v="Electroper£ S. A."/>
    <x v="15"/>
    <x v="15"/>
    <s v="C. H. Restitución"/>
    <x v="191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2717.639000000003"/>
    <n v="52.717639000000005"/>
    <m/>
    <n v="5.8433333333333337"/>
    <n v="6.0955000000000004"/>
    <n v="0"/>
    <n v="-7.2759576141834259E-12"/>
    <n v="30"/>
    <s v="BASE DE DATOS"/>
    <m/>
  </r>
  <r>
    <s v="24"/>
    <x v="10"/>
    <s v="ELP"/>
    <s v="11014293"/>
    <s v="11014293"/>
    <x v="5"/>
    <s v="1"/>
    <s v="S"/>
    <n v="114"/>
    <n v="96.959000000000003"/>
    <n v="11735.03"/>
    <n v="55776.483"/>
    <n v="67511.513000000006"/>
    <n v="0.62"/>
    <n v="716.27"/>
    <n v="3.07"/>
    <m/>
    <m/>
    <x v="0"/>
    <s v="ELP110142931HI"/>
    <s v="Electroper£ S. A."/>
    <x v="15"/>
    <x v="15"/>
    <s v="C.H.Antúnez de Mayolo(Mantaro)"/>
    <x v="192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7511.513000000006"/>
    <n v="67.511513000000008"/>
    <m/>
    <n v="9.5"/>
    <n v="8.0799166666666675"/>
    <n v="0"/>
    <n v="0"/>
    <n v="30"/>
    <s v="BASE DE DATOS"/>
    <m/>
  </r>
  <r>
    <s v="24"/>
    <x v="10"/>
    <s v="ELP"/>
    <s v="11014293"/>
    <s v="11014293"/>
    <x v="5"/>
    <s v="2"/>
    <s v="S"/>
    <n v="114"/>
    <n v="96.959000000000003"/>
    <n v="12027.802"/>
    <n v="54492.101000000002"/>
    <n v="66519.903000000006"/>
    <n v="14.73"/>
    <n v="704.95"/>
    <n v="0"/>
    <m/>
    <m/>
    <x v="0"/>
    <s v="ELP110142932HI"/>
    <s v="Electroper£ S. A."/>
    <x v="15"/>
    <x v="15"/>
    <s v="C.H.Antúnez de Mayolo(Mantaro)"/>
    <x v="192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6519.903000000006"/>
    <n v="66.519902999999999"/>
    <m/>
    <n v="9.5"/>
    <n v="8.0799166666666675"/>
    <n v="0"/>
    <n v="0"/>
    <n v="30"/>
    <s v="BASE DE DATOS"/>
    <m/>
  </r>
  <r>
    <s v="24"/>
    <x v="10"/>
    <s v="ELP"/>
    <s v="11014293"/>
    <s v="11014293"/>
    <x v="5"/>
    <s v="3"/>
    <s v="S"/>
    <n v="114"/>
    <n v="96.959000000000003"/>
    <n v="12026.183999999999"/>
    <n v="55933.576999999997"/>
    <n v="67959.760999999999"/>
    <n v="0"/>
    <n v="720"/>
    <n v="0"/>
    <m/>
    <m/>
    <x v="0"/>
    <s v="ELP110142933HI"/>
    <s v="Electroper£ S. A."/>
    <x v="15"/>
    <x v="15"/>
    <s v="C.H.Antúnez de Mayolo(Mantaro)"/>
    <x v="192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7959.760999999999"/>
    <n v="67.959761"/>
    <m/>
    <n v="9.5"/>
    <n v="8.0799166666666675"/>
    <n v="0"/>
    <n v="0"/>
    <n v="30"/>
    <s v="BASE DE DATOS"/>
    <m/>
  </r>
  <r>
    <s v="24"/>
    <x v="10"/>
    <s v="ELP"/>
    <s v="11014293"/>
    <s v="11014293"/>
    <x v="5"/>
    <s v="4"/>
    <s v="S"/>
    <n v="114"/>
    <n v="96.959000000000003"/>
    <n v="12052.981"/>
    <n v="55150.207000000002"/>
    <n v="67203.187999999995"/>
    <n v="9"/>
    <n v="710.78"/>
    <n v="0"/>
    <m/>
    <m/>
    <x v="0"/>
    <s v="ELP110142934HI"/>
    <s v="Electroper£ S. A."/>
    <x v="15"/>
    <x v="15"/>
    <s v="C.H.Antúnez de Mayolo(Mantaro)"/>
    <x v="192"/>
    <s v="HI"/>
    <x v="5"/>
    <x v="177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7203.187999999995"/>
    <n v="67.203187999999997"/>
    <m/>
    <n v="9.5"/>
    <n v="8.0799166666666675"/>
    <n v="0"/>
    <n v="0"/>
    <n v="30"/>
    <s v="BASE DE DATOS"/>
    <m/>
  </r>
  <r>
    <s v="24"/>
    <x v="10"/>
    <s v="ELP"/>
    <s v="11014293"/>
    <s v="11014293"/>
    <x v="5"/>
    <s v="5"/>
    <s v="S"/>
    <n v="114"/>
    <n v="96.959000000000003"/>
    <n v="10195.204"/>
    <n v="47679.641000000003"/>
    <n v="57874.845000000001"/>
    <n v="11.52"/>
    <n v="708.38"/>
    <n v="0"/>
    <m/>
    <m/>
    <x v="0"/>
    <s v="ELP110142935HI"/>
    <s v="Electroper£ S. A."/>
    <x v="15"/>
    <x v="15"/>
    <s v="C.H.Antúnez de Mayolo(Mantaro)"/>
    <x v="192"/>
    <s v="HI"/>
    <x v="5"/>
    <x v="191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7874.845000000001"/>
    <n v="57.874845000000001"/>
    <m/>
    <n v="9.5"/>
    <n v="8.0799166666666675"/>
    <n v="0"/>
    <n v="0"/>
    <n v="30"/>
    <s v="BASE DE DATOS"/>
    <m/>
  </r>
  <r>
    <s v="24"/>
    <x v="10"/>
    <s v="ELP"/>
    <s v="11014293"/>
    <s v="11014293"/>
    <x v="5"/>
    <s v="6"/>
    <s v="S"/>
    <n v="114"/>
    <n v="96.959000000000003"/>
    <n v="10266.134"/>
    <n v="47898.148999999998"/>
    <n v="58164.283000000003"/>
    <n v="9.3000000000000007"/>
    <n v="710.55"/>
    <n v="0"/>
    <m/>
    <m/>
    <x v="0"/>
    <s v="ELP110142936HI"/>
    <s v="Electroper£ S. A."/>
    <x v="15"/>
    <x v="15"/>
    <s v="C.H.Antúnez de Mayolo(Mantaro)"/>
    <x v="192"/>
    <s v="HI"/>
    <x v="5"/>
    <x v="30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8164.283000000003"/>
    <n v="58.164283000000005"/>
    <m/>
    <n v="9.5"/>
    <n v="8.0799166666666675"/>
    <n v="0"/>
    <n v="-7.2759576141834259E-12"/>
    <n v="30"/>
    <s v="BASE DE DATOS"/>
    <m/>
  </r>
  <r>
    <s v="24"/>
    <x v="10"/>
    <s v="ELP"/>
    <s v="11014293"/>
    <s v="11014293"/>
    <x v="5"/>
    <s v="7"/>
    <s v="S"/>
    <n v="114"/>
    <n v="96.96"/>
    <n v="10259.903"/>
    <n v="47836.404999999999"/>
    <n v="58096.307999999997"/>
    <n v="9.15"/>
    <n v="710.52"/>
    <n v="0"/>
    <m/>
    <m/>
    <x v="0"/>
    <s v="ELP110142937HI"/>
    <s v="Electroper£ S. A."/>
    <x v="15"/>
    <x v="15"/>
    <s v="C.H.Antúnez de Mayolo(Mantaro)"/>
    <x v="192"/>
    <s v="HI"/>
    <x v="5"/>
    <x v="30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8096.307999999997"/>
    <n v="58.096308000000001"/>
    <m/>
    <n v="9.5"/>
    <n v="8.08"/>
    <n v="0"/>
    <n v="0"/>
    <n v="30"/>
    <s v="BASE DE DATOS"/>
    <m/>
  </r>
  <r>
    <s v="24"/>
    <x v="9"/>
    <s v="ELP"/>
    <s v="11014293"/>
    <s v="11014293"/>
    <x v="5"/>
    <s v="1"/>
    <s v="S"/>
    <n v="114"/>
    <n v="96.959000000000003"/>
    <n v="11918.444"/>
    <n v="51835.921000000002"/>
    <n v="63754.364999999998"/>
    <n v="10.4"/>
    <n v="732.57"/>
    <n v="0.92"/>
    <m/>
    <m/>
    <x v="0"/>
    <s v="ELP110142931HI"/>
    <s v="Electroper£ S. A."/>
    <x v="15"/>
    <x v="15"/>
    <s v="C.H.Antúnez de Mayolo(Mantaro)"/>
    <x v="192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3754.364999999998"/>
    <n v="63.754365"/>
    <m/>
    <n v="9.5"/>
    <n v="8.0799166666666675"/>
    <n v="0"/>
    <n v="7.2759576141834259E-12"/>
    <n v="30"/>
    <s v="BASE DE DATOS"/>
    <m/>
  </r>
  <r>
    <s v="24"/>
    <x v="9"/>
    <s v="ELP"/>
    <s v="11014293"/>
    <s v="11014293"/>
    <x v="5"/>
    <s v="2"/>
    <s v="S"/>
    <n v="114"/>
    <n v="96.959000000000003"/>
    <n v="10772.933000000001"/>
    <n v="48563.027999999998"/>
    <n v="59335.961000000003"/>
    <n v="23.88"/>
    <n v="684.37"/>
    <n v="35.6"/>
    <m/>
    <m/>
    <x v="0"/>
    <s v="ELP110142932HI"/>
    <s v="Electroper£ S. A."/>
    <x v="15"/>
    <x v="15"/>
    <s v="C.H.Antúnez de Mayolo(Mantaro)"/>
    <x v="192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9335.961000000003"/>
    <n v="59.335961000000005"/>
    <m/>
    <n v="9.5"/>
    <n v="8.0799166666666675"/>
    <n v="0"/>
    <n v="-7.2759576141834259E-12"/>
    <n v="30"/>
    <s v="BASE DE DATOS"/>
    <m/>
  </r>
  <r>
    <s v="24"/>
    <x v="9"/>
    <s v="ELP"/>
    <s v="11014293"/>
    <s v="11014293"/>
    <x v="5"/>
    <s v="3"/>
    <s v="S"/>
    <n v="114"/>
    <n v="96.959000000000003"/>
    <n v="11809.695"/>
    <n v="52508.072"/>
    <n v="64317.767"/>
    <n v="9.57"/>
    <n v="734.32"/>
    <n v="0"/>
    <m/>
    <m/>
    <x v="0"/>
    <s v="ELP110142933HI"/>
    <s v="Electroper£ S. A."/>
    <x v="15"/>
    <x v="15"/>
    <s v="C.H.Antúnez de Mayolo(Mantaro)"/>
    <x v="192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4317.767"/>
    <n v="64.317767000000003"/>
    <m/>
    <n v="9.5"/>
    <n v="8.0799166666666675"/>
    <n v="0"/>
    <n v="0"/>
    <n v="30"/>
    <s v="BASE DE DATOS"/>
    <m/>
  </r>
  <r>
    <s v="24"/>
    <x v="9"/>
    <s v="ELP"/>
    <s v="11014293"/>
    <s v="11014293"/>
    <x v="5"/>
    <s v="4"/>
    <s v="S"/>
    <n v="114"/>
    <n v="96.959000000000003"/>
    <n v="11862.8"/>
    <n v="53419.686999999998"/>
    <n v="65282.487000000001"/>
    <n v="0"/>
    <n v="744"/>
    <n v="0"/>
    <m/>
    <m/>
    <x v="0"/>
    <s v="ELP110142934HI"/>
    <s v="Electroper£ S. A."/>
    <x v="15"/>
    <x v="15"/>
    <s v="C.H.Antúnez de Mayolo(Mantaro)"/>
    <x v="192"/>
    <s v="HI"/>
    <x v="5"/>
    <x v="177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5282.487000000001"/>
    <n v="65.282487000000003"/>
    <m/>
    <n v="9.5"/>
    <n v="8.0799166666666675"/>
    <n v="0"/>
    <n v="-7.2759576141834259E-12"/>
    <n v="30"/>
    <s v="BASE DE DATOS"/>
    <m/>
  </r>
  <r>
    <s v="24"/>
    <x v="9"/>
    <s v="ELP"/>
    <s v="11014293"/>
    <s v="11014293"/>
    <x v="5"/>
    <s v="5"/>
    <s v="S"/>
    <n v="114"/>
    <n v="96.959000000000003"/>
    <n v="10466.406999999999"/>
    <n v="47527.781999999999"/>
    <n v="57994.188999999998"/>
    <n v="15.63"/>
    <n v="727.38"/>
    <n v="0.5"/>
    <m/>
    <m/>
    <x v="0"/>
    <s v="ELP110142935HI"/>
    <s v="Electroper£ S. A."/>
    <x v="15"/>
    <x v="15"/>
    <s v="C.H.Antúnez de Mayolo(Mantaro)"/>
    <x v="192"/>
    <s v="HI"/>
    <x v="5"/>
    <x v="191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7994.188999999998"/>
    <n v="57.994188999999999"/>
    <m/>
    <n v="9.5"/>
    <n v="8.0799166666666675"/>
    <n v="0"/>
    <n v="0"/>
    <n v="30"/>
    <s v="BASE DE DATOS"/>
    <m/>
  </r>
  <r>
    <s v="24"/>
    <x v="9"/>
    <s v="ELP"/>
    <s v="11014293"/>
    <s v="11014293"/>
    <x v="5"/>
    <s v="6"/>
    <s v="S"/>
    <n v="114"/>
    <n v="96.959000000000003"/>
    <n v="10505.79"/>
    <n v="47624.767999999996"/>
    <n v="58130.557999999997"/>
    <n v="14.93"/>
    <n v="728.78"/>
    <n v="0"/>
    <m/>
    <m/>
    <x v="0"/>
    <s v="ELP110142936HI"/>
    <s v="Electroper£ S. A."/>
    <x v="15"/>
    <x v="15"/>
    <s v="C.H.Antúnez de Mayolo(Mantaro)"/>
    <x v="192"/>
    <s v="HI"/>
    <x v="5"/>
    <x v="30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8130.557999999997"/>
    <n v="58.130558000000001"/>
    <m/>
    <n v="9.5"/>
    <n v="8.0799166666666675"/>
    <n v="0"/>
    <n v="0"/>
    <n v="30"/>
    <s v="BASE DE DATOS"/>
    <m/>
  </r>
  <r>
    <s v="24"/>
    <x v="9"/>
    <s v="ELP"/>
    <s v="11014293"/>
    <s v="11014293"/>
    <x v="5"/>
    <s v="7"/>
    <s v="S"/>
    <n v="114"/>
    <n v="96.96"/>
    <n v="10494.68"/>
    <n v="48125.633000000002"/>
    <n v="58620.313000000002"/>
    <n v="10.23"/>
    <n v="733.67"/>
    <n v="0"/>
    <m/>
    <m/>
    <x v="0"/>
    <s v="ELP110142937HI"/>
    <s v="Electroper£ S. A."/>
    <x v="15"/>
    <x v="15"/>
    <s v="C.H.Antúnez de Mayolo(Mantaro)"/>
    <x v="192"/>
    <s v="HI"/>
    <x v="5"/>
    <x v="30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8620.313000000002"/>
    <n v="58.620313000000003"/>
    <m/>
    <n v="9.5"/>
    <n v="8.08"/>
    <n v="0"/>
    <n v="0"/>
    <n v="30"/>
    <s v="BASE DE DATOS"/>
    <m/>
  </r>
  <r>
    <s v="24"/>
    <x v="9"/>
    <s v="ELP"/>
    <s v="11014093"/>
    <s v="11014093"/>
    <x v="5"/>
    <s v="1"/>
    <s v="S"/>
    <n v="70.12"/>
    <n v="73.144999999999996"/>
    <n v="7098.6840000000002"/>
    <n v="31953.873"/>
    <n v="39052.557000000001"/>
    <n v="1.05"/>
    <n v="597.07000000000005"/>
    <n v="145.80000000000001"/>
    <m/>
    <m/>
    <x v="0"/>
    <s v="ELP110140931HI"/>
    <s v="Electroper£ S. A."/>
    <x v="15"/>
    <x v="15"/>
    <s v="C. H. Restitución"/>
    <x v="191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39052.557000000001"/>
    <n v="39.052557"/>
    <m/>
    <n v="5.8433333333333337"/>
    <n v="6.095416666666666"/>
    <n v="0"/>
    <n v="0"/>
    <n v="30"/>
    <s v="BASE DE DATOS"/>
    <m/>
  </r>
  <r>
    <s v="24"/>
    <x v="9"/>
    <s v="ELP"/>
    <s v="11014093"/>
    <s v="11014093"/>
    <x v="5"/>
    <s v="2"/>
    <s v="S"/>
    <n v="70.12"/>
    <n v="73.144999999999996"/>
    <n v="8554.4079999999994"/>
    <n v="39242.023000000001"/>
    <n v="47796.430999999997"/>
    <n v="10.42"/>
    <n v="722.1"/>
    <n v="11.3"/>
    <m/>
    <m/>
    <x v="0"/>
    <s v="ELP110140932HI"/>
    <s v="Electroper£ S. A."/>
    <x v="15"/>
    <x v="15"/>
    <s v="C. H. Restitución"/>
    <x v="191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7796.430999999997"/>
    <n v="47.796430999999998"/>
    <m/>
    <n v="5.8433333333333337"/>
    <n v="6.095416666666666"/>
    <n v="0"/>
    <n v="0"/>
    <n v="30"/>
    <s v="BASE DE DATOS"/>
    <m/>
  </r>
  <r>
    <s v="24"/>
    <x v="9"/>
    <s v="ELP"/>
    <s v="11014093"/>
    <s v="11014093"/>
    <x v="5"/>
    <s v="3"/>
    <s v="S"/>
    <n v="70.12"/>
    <n v="73.146000000000001"/>
    <n v="9044.9639999999999"/>
    <n v="40372.421999999999"/>
    <n v="49417.385999999999"/>
    <n v="0"/>
    <n v="744"/>
    <n v="0"/>
    <m/>
    <m/>
    <x v="0"/>
    <s v="ELP110140933HI"/>
    <s v="Electroper£ S. A."/>
    <x v="15"/>
    <x v="15"/>
    <s v="C. H. Restitución"/>
    <x v="191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9417.385999999999"/>
    <n v="49.417386"/>
    <m/>
    <n v="5.8433333333333337"/>
    <n v="6.0955000000000004"/>
    <n v="0"/>
    <n v="0"/>
    <n v="30"/>
    <s v="BASE DE DATOS"/>
    <m/>
  </r>
  <r>
    <s v="24"/>
    <x v="9"/>
    <s v="ELSE"/>
    <s v="33006600"/>
    <s v="33006600"/>
    <x v="5"/>
    <s v="Grupo 1"/>
    <s v="S"/>
    <n v="0.16"/>
    <n v="0.14000000000000001"/>
    <n v="1.254"/>
    <n v="4.7649999999999997"/>
    <n v="6.0190000000000001"/>
    <n v="0"/>
    <n v="46.75"/>
    <n v="697.25"/>
    <m/>
    <m/>
    <x v="0"/>
    <s v="ELSE33006600Grupo 1HI"/>
    <s v="Electro Sur Este S. A."/>
    <x v="3"/>
    <x v="3"/>
    <s v="C. H. Huancaray"/>
    <x v="125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6.0190000000000001"/>
    <n v="6.019E-3"/>
    <m/>
    <n v="1.3333333333333334E-2"/>
    <n v="1.1250000000000001E-2"/>
    <n v="0"/>
    <n v="0"/>
    <n v="24"/>
    <s v="BASE DE DATOS"/>
    <m/>
  </r>
  <r>
    <s v="24"/>
    <x v="9"/>
    <s v="ELSE"/>
    <s v="33006600"/>
    <s v="33006600"/>
    <x v="5"/>
    <s v="Grupo 2"/>
    <s v="S"/>
    <n v="0.42"/>
    <n v="0.42"/>
    <n v="41.404000000000003"/>
    <n v="157.33600000000001"/>
    <n v="198.74"/>
    <n v="152.25"/>
    <n v="583"/>
    <n v="8.75"/>
    <m/>
    <m/>
    <x v="0"/>
    <s v="ELSE33006600Grupo 2HI"/>
    <s v="Electro Sur Este S. A."/>
    <x v="3"/>
    <x v="3"/>
    <s v="C. H. Huancaray"/>
    <x v="125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198.74"/>
    <n v="0.19874"/>
    <m/>
    <n v="3.4999999999999996E-2"/>
    <n v="3.4999999999999996E-2"/>
    <n v="0"/>
    <n v="0"/>
    <n v="24"/>
    <s v="BASE DE DATOS"/>
    <m/>
  </r>
  <r>
    <s v="24"/>
    <x v="9"/>
    <s v="ELSE"/>
    <s v="33007600"/>
    <s v="33007600"/>
    <x v="5"/>
    <s v="Grupo 1"/>
    <s v="S"/>
    <n v="0.96599999999999997"/>
    <n v="0.96"/>
    <n v="82.325999999999993"/>
    <n v="312.83800000000002"/>
    <n v="395.16399999999999"/>
    <n v="8.5"/>
    <n v="734.5"/>
    <n v="1"/>
    <m/>
    <m/>
    <x v="0"/>
    <s v="ELSE33007600Grupo 1HI"/>
    <s v="Electro Sur Este S. A."/>
    <x v="3"/>
    <x v="3"/>
    <s v="C. H. Chumbao"/>
    <x v="126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395.16399999999999"/>
    <n v="0.39516399999999996"/>
    <m/>
    <n v="8.0500000000000002E-2"/>
    <n v="0.08"/>
    <n v="0"/>
    <n v="0"/>
    <n v="24"/>
    <s v="BASE DE DATOS"/>
    <m/>
  </r>
  <r>
    <s v="24"/>
    <x v="9"/>
    <s v="ELSE"/>
    <s v="33007600"/>
    <s v="33007600"/>
    <x v="5"/>
    <s v="Grupo 2"/>
    <s v="S"/>
    <n v="0.96599999999999997"/>
    <n v="0.97"/>
    <n v="82.275999999999996"/>
    <n v="312.64800000000002"/>
    <n v="394.92399999999998"/>
    <n v="8.5"/>
    <n v="731.25"/>
    <n v="4.25"/>
    <m/>
    <m/>
    <x v="0"/>
    <s v="ELSE33007600Grupo 2HI"/>
    <s v="Electro Sur Este S. A."/>
    <x v="3"/>
    <x v="3"/>
    <s v="C. H. Chumbao"/>
    <x v="126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394.92399999999998"/>
    <n v="0.394924"/>
    <m/>
    <n v="8.0500000000000002E-2"/>
    <n v="8.0833333333333326E-2"/>
    <n v="0"/>
    <n v="5.6843418860808015E-14"/>
    <n v="24"/>
    <s v="BASE DE DATOS"/>
    <m/>
  </r>
  <r>
    <s v="24"/>
    <x v="9"/>
    <s v="ELSE"/>
    <s v="33008600"/>
    <s v="33008600"/>
    <x v="5"/>
    <s v="Grupo 1"/>
    <s v="S"/>
    <n v="0.59199999999999997"/>
    <n v="0.55000000000000004"/>
    <n v="66.352000000000004"/>
    <n v="252.136"/>
    <n v="318.488"/>
    <n v="0"/>
    <n v="734"/>
    <n v="10"/>
    <m/>
    <m/>
    <x v="0"/>
    <s v="ELSE33008600Grupo 1HI"/>
    <s v="Electro Sur Este S. A."/>
    <x v="3"/>
    <x v="3"/>
    <s v="C. H. Matará"/>
    <x v="127"/>
    <s v="HI"/>
    <x v="5"/>
    <x v="16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18.488"/>
    <n v="0.31848799999999999"/>
    <m/>
    <n v="4.9333333333333333E-2"/>
    <n v="4.5833333333333337E-2"/>
    <n v="0"/>
    <n v="0"/>
    <n v="24"/>
    <s v="BASE DE DATOS"/>
    <m/>
  </r>
  <r>
    <s v="24"/>
    <x v="9"/>
    <s v="ELSE"/>
    <s v="33008600"/>
    <s v="33008600"/>
    <x v="5"/>
    <s v="Grupo 2"/>
    <s v="S"/>
    <n v="0.59199999999999997"/>
    <n v="0.55000000000000004"/>
    <n v="66.415000000000006"/>
    <n v="252.376"/>
    <n v="318.791"/>
    <n v="0"/>
    <n v="734"/>
    <n v="10"/>
    <m/>
    <m/>
    <x v="0"/>
    <s v="ELSE33008600Grupo 2HI"/>
    <s v="Electro Sur Este S. A."/>
    <x v="3"/>
    <x v="3"/>
    <s v="C. H. Matará"/>
    <x v="127"/>
    <s v="HI"/>
    <x v="5"/>
    <x v="17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18.791"/>
    <n v="0.31879099999999999"/>
    <m/>
    <n v="4.9333333333333333E-2"/>
    <n v="4.5833333333333337E-2"/>
    <n v="0"/>
    <n v="0"/>
    <n v="24"/>
    <s v="BASE DE DATOS"/>
    <m/>
  </r>
  <r>
    <s v="24"/>
    <x v="9"/>
    <s v="ELSE"/>
    <s v="33008600"/>
    <s v="33008600"/>
    <x v="5"/>
    <s v="Grupo 3"/>
    <s v="S"/>
    <n v="0.42"/>
    <n v="0.42"/>
    <n v="43.128999999999998"/>
    <n v="163.892"/>
    <n v="207.02099999999999"/>
    <n v="96"/>
    <n v="531.5"/>
    <n v="116.5"/>
    <m/>
    <m/>
    <x v="0"/>
    <s v="ELSE33008600Grupo 3HI"/>
    <s v="Electro Sur Este S. A."/>
    <x v="3"/>
    <x v="3"/>
    <s v="C. H. Matará"/>
    <x v="127"/>
    <s v="HI"/>
    <x v="5"/>
    <x v="176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207.02099999999999"/>
    <n v="0.20702099999999998"/>
    <m/>
    <n v="3.4999999999999996E-2"/>
    <n v="3.4999999999999996E-2"/>
    <n v="0"/>
    <n v="0"/>
    <n v="24"/>
    <s v="BASE DE DATOS"/>
    <m/>
  </r>
  <r>
    <s v="24"/>
    <x v="9"/>
    <s v="ELSE"/>
    <s v="33009600"/>
    <s v="33009600"/>
    <x v="5"/>
    <s v="Francis I"/>
    <s v="S"/>
    <n v="0.2"/>
    <n v="0.2"/>
    <n v="26.32"/>
    <n v="100.015"/>
    <n v="126.33499999999999"/>
    <n v="0"/>
    <n v="727"/>
    <n v="17"/>
    <m/>
    <m/>
    <x v="0"/>
    <s v="ELSE33009600Francis IHI"/>
    <s v="Electro Sur Este S. A."/>
    <x v="3"/>
    <x v="3"/>
    <s v="C. H. Vilcabamba"/>
    <x v="128"/>
    <s v="HI"/>
    <x v="5"/>
    <x v="267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26.33499999999999"/>
    <n v="0.126335"/>
    <m/>
    <n v="1.6666666666666666E-2"/>
    <n v="1.6666666666666666E-2"/>
    <n v="0"/>
    <n v="1.4210854715202004E-14"/>
    <n v="24"/>
    <s v="BASE DE DATOS"/>
    <m/>
  </r>
  <r>
    <s v="24"/>
    <x v="9"/>
    <s v="ELSE"/>
    <s v="33009600"/>
    <s v="33009600"/>
    <x v="5"/>
    <s v="Francis II"/>
    <s v="S"/>
    <n v="0.2"/>
    <n v="0.2"/>
    <n v="26.027999999999999"/>
    <n v="98.905000000000001"/>
    <n v="124.932"/>
    <n v="0"/>
    <n v="727"/>
    <n v="17"/>
    <m/>
    <m/>
    <x v="0"/>
    <s v="ELSE33009600Francis IIHI"/>
    <s v="Electro Sur Este S. A."/>
    <x v="3"/>
    <x v="3"/>
    <s v="C. H. Vilcabamba"/>
    <x v="128"/>
    <s v="HI"/>
    <x v="5"/>
    <x v="268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24.932"/>
    <n v="0.124932"/>
    <m/>
    <n v="1.6666666666666666E-2"/>
    <n v="1.6666666666666666E-2"/>
    <n v="0"/>
    <n v="9.9999999999056399E-4"/>
    <n v="24"/>
    <s v="BASE DE DATOS"/>
    <m/>
  </r>
  <r>
    <s v="24"/>
    <x v="9"/>
    <s v="ELSE"/>
    <s v="33010600"/>
    <s v="33010600"/>
    <x v="5"/>
    <s v="Pelton"/>
    <s v="S"/>
    <n v="1.6"/>
    <n v="1.5"/>
    <n v="0"/>
    <n v="0"/>
    <n v="0"/>
    <n v="0"/>
    <n v="0"/>
    <n v="744"/>
    <m/>
    <m/>
    <x v="0"/>
    <s v="ELSE33010600PeltonHI"/>
    <s v="Electro Sur Este S. A."/>
    <x v="3"/>
    <x v="3"/>
    <s v="C. H. Mancahuara"/>
    <x v="129"/>
    <s v="HI"/>
    <x v="5"/>
    <x v="269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0"/>
    <n v="0"/>
    <m/>
    <n v="0.13333333333333333"/>
    <n v="0.125"/>
    <n v="0"/>
    <n v="0"/>
    <n v="24"/>
    <s v="BASE DE DATOS"/>
    <m/>
  </r>
  <r>
    <s v="24"/>
    <x v="9"/>
    <s v="ELSE"/>
    <s v="33010600"/>
    <s v="33010600"/>
    <x v="5"/>
    <s v="Pelton 2"/>
    <s v="S"/>
    <n v="1.6"/>
    <n v="1.5"/>
    <n v="59.14"/>
    <n v="224.732"/>
    <n v="283.87200000000001"/>
    <n v="0"/>
    <n v="725.5"/>
    <n v="18.5"/>
    <m/>
    <m/>
    <x v="0"/>
    <s v="ELSE33010600Pelton 2HI"/>
    <s v="Electro Sur Este S. A."/>
    <x v="3"/>
    <x v="3"/>
    <s v="C. H. Mancahuara"/>
    <x v="129"/>
    <s v="HI"/>
    <x v="5"/>
    <x v="270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283.87200000000001"/>
    <n v="0.28387200000000001"/>
    <m/>
    <n v="0.13333333333333333"/>
    <n v="0.125"/>
    <n v="0"/>
    <n v="0"/>
    <n v="24"/>
    <s v="BASE DE DATOS"/>
    <m/>
  </r>
  <r>
    <s v="24"/>
    <x v="9"/>
    <s v="ELSE"/>
    <s v="00400000"/>
    <s v="00400000"/>
    <x v="5"/>
    <s v="Grupo 1"/>
    <s v="S"/>
    <n v="0.312"/>
    <n v="0.28999999999999998"/>
    <n v="28.152999999999999"/>
    <n v="106.98099999999999"/>
    <n v="135.13300000000001"/>
    <n v="0"/>
    <n v="621.75"/>
    <n v="122.25"/>
    <m/>
    <m/>
    <x v="0"/>
    <s v="ELSE00400000Grupo 1HI"/>
    <s v="Electro Sur Este S. A."/>
    <x v="3"/>
    <x v="3"/>
    <s v="C. H. Hercca"/>
    <x v="130"/>
    <s v="HI"/>
    <x v="5"/>
    <x v="16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135.13300000000001"/>
    <n v="0.135133"/>
    <m/>
    <n v="2.5999999999999999E-2"/>
    <n v="2.4166666666666666E-2"/>
    <n v="0"/>
    <n v="9.9999999997635314E-4"/>
    <n v="24"/>
    <s v="BASE DE DATOS"/>
    <m/>
  </r>
  <r>
    <s v="24"/>
    <x v="9"/>
    <s v="ELSE"/>
    <s v="00400000"/>
    <s v="00400000"/>
    <x v="5"/>
    <s v="Grupo 2"/>
    <s v="S"/>
    <n v="0.312"/>
    <n v="0.28999999999999998"/>
    <n v="33.779000000000003"/>
    <n v="128.36099999999999"/>
    <n v="162.14099999999999"/>
    <n v="0"/>
    <n v="725.25"/>
    <n v="18.75"/>
    <m/>
    <m/>
    <x v="0"/>
    <s v="ELSE00400000Grupo 2HI"/>
    <s v="Electro Sur Este S. A."/>
    <x v="3"/>
    <x v="3"/>
    <s v="C. H. Hercca"/>
    <x v="130"/>
    <s v="HI"/>
    <x v="5"/>
    <x v="17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162.14099999999999"/>
    <n v="0.16214099999999998"/>
    <m/>
    <n v="2.5999999999999999E-2"/>
    <n v="2.4166666666666666E-2"/>
    <n v="0"/>
    <n v="-1.0000000000047748E-3"/>
    <n v="24"/>
    <s v="BASE DE DATOS"/>
    <m/>
  </r>
  <r>
    <s v="24"/>
    <x v="9"/>
    <s v="ELSE"/>
    <s v="00400000"/>
    <s v="00400000"/>
    <x v="5"/>
    <s v="Grupo 3"/>
    <s v="S"/>
    <n v="0.41599999999999998"/>
    <n v="0.41"/>
    <n v="63.82"/>
    <n v="242.51499999999999"/>
    <n v="306.334"/>
    <n v="0"/>
    <n v="740.75"/>
    <n v="3.25"/>
    <m/>
    <m/>
    <x v="0"/>
    <s v="ELSE00400000Grupo 3HI"/>
    <s v="Electro Sur Este S. A."/>
    <x v="3"/>
    <x v="3"/>
    <s v="C. H. Hercca"/>
    <x v="130"/>
    <s v="HI"/>
    <x v="5"/>
    <x v="176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306.334"/>
    <n v="0.306334"/>
    <m/>
    <n v="3.4666666666666665E-2"/>
    <n v="3.4166666666666665E-2"/>
    <n v="0"/>
    <n v="9.9999999997635314E-4"/>
    <n v="24"/>
    <s v="BASE DE DATOS"/>
    <m/>
  </r>
  <r>
    <s v="24"/>
    <x v="9"/>
    <s v="ELSE"/>
    <s v="51013098"/>
    <s v="51013098"/>
    <x v="5"/>
    <s v="Grupo 1"/>
    <s v="S"/>
    <n v="0.5"/>
    <n v="0.5"/>
    <n v="48.000999999999998"/>
    <n v="182.40299999999999"/>
    <n v="230.404"/>
    <n v="0"/>
    <n v="605.5"/>
    <n v="138.5"/>
    <m/>
    <m/>
    <x v="0"/>
    <s v="ELSE51013098Grupo 1HI"/>
    <s v="Electro Sur Este S. A."/>
    <x v="3"/>
    <x v="3"/>
    <s v="C. H. Chuyapi"/>
    <x v="131"/>
    <s v="HI"/>
    <x v="5"/>
    <x v="16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230.404"/>
    <n v="0.230404"/>
    <m/>
    <n v="4.1666666666666664E-2"/>
    <n v="4.1666666666666664E-2"/>
    <n v="0"/>
    <n v="0"/>
    <n v="24"/>
    <s v="BASE DE DATOS"/>
    <m/>
  </r>
  <r>
    <s v="24"/>
    <x v="9"/>
    <s v="ELSE"/>
    <s v="51013098"/>
    <s v="51013098"/>
    <x v="5"/>
    <s v="Grupo 2"/>
    <s v="S"/>
    <n v="0.5"/>
    <n v="0.5"/>
    <n v="0"/>
    <n v="0"/>
    <n v="0"/>
    <n v="0"/>
    <n v="0"/>
    <n v="744"/>
    <m/>
    <m/>
    <x v="0"/>
    <s v="ELSE51013098Grupo 2HI"/>
    <s v="Electro Sur Este S. A."/>
    <x v="3"/>
    <x v="3"/>
    <s v="C. H. Chuyapi"/>
    <x v="131"/>
    <s v="HI"/>
    <x v="5"/>
    <x v="17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0"/>
    <n v="0"/>
    <m/>
    <n v="4.1666666666666664E-2"/>
    <n v="4.1666666666666664E-2"/>
    <n v="0"/>
    <n v="0"/>
    <n v="24"/>
    <s v="BASE DE DATOS"/>
    <m/>
  </r>
  <r>
    <s v="24"/>
    <x v="9"/>
    <s v="ELSE"/>
    <s v="51013098"/>
    <s v="51013098"/>
    <x v="5"/>
    <s v="Grupo 3"/>
    <s v="S"/>
    <n v="0.5"/>
    <n v="0.4"/>
    <n v="49.281999999999996"/>
    <n v="187.273"/>
    <n v="236.55500000000001"/>
    <n v="0"/>
    <n v="699.5"/>
    <n v="44.5"/>
    <m/>
    <m/>
    <x v="0"/>
    <s v="ELSE51013098Grupo 3HI"/>
    <s v="Electro Sur Este S. A."/>
    <x v="3"/>
    <x v="3"/>
    <s v="C. H. Chuyapi"/>
    <x v="131"/>
    <s v="HI"/>
    <x v="5"/>
    <x v="176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236.55500000000001"/>
    <n v="0.23655500000000002"/>
    <m/>
    <n v="4.1666666666666664E-2"/>
    <n v="3.3333333333333333E-2"/>
    <n v="0"/>
    <n v="0"/>
    <n v="24"/>
    <s v="BASE DE DATOS"/>
    <m/>
  </r>
  <r>
    <s v="24"/>
    <x v="10"/>
    <s v="ELSE"/>
    <s v="33006600"/>
    <s v="33006600"/>
    <x v="5"/>
    <s v="Grupo 1"/>
    <s v="S"/>
    <n v="0.16"/>
    <n v="0.14000000000000001"/>
    <n v="8.6679999999999993"/>
    <n v="32.938000000000002"/>
    <n v="41.604999999999997"/>
    <n v="0"/>
    <n v="33.5"/>
    <n v="686.5"/>
    <m/>
    <m/>
    <x v="0"/>
    <s v="ELSE33006600Grupo 1HI"/>
    <s v="Electro Sur Este S. A."/>
    <x v="3"/>
    <x v="3"/>
    <s v="C. H. Huancaray"/>
    <x v="125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41.604999999999997"/>
    <n v="4.1604999999999996E-2"/>
    <m/>
    <n v="1.3333333333333334E-2"/>
    <n v="1.1250000000000001E-2"/>
    <n v="0"/>
    <n v="1.0000000000047748E-3"/>
    <n v="24"/>
    <s v="BASE DE DATOS"/>
    <m/>
  </r>
  <r>
    <s v="24"/>
    <x v="10"/>
    <s v="ELSE"/>
    <s v="33006600"/>
    <s v="33006600"/>
    <x v="5"/>
    <s v="Grupo 2"/>
    <s v="S"/>
    <n v="0.42"/>
    <n v="0.42"/>
    <n v="48.872"/>
    <n v="185.71299999999999"/>
    <n v="234.58500000000001"/>
    <n v="0"/>
    <n v="718"/>
    <n v="2"/>
    <m/>
    <m/>
    <x v="0"/>
    <s v="ELSE33006600Grupo 2HI"/>
    <s v="Electro Sur Este S. A."/>
    <x v="3"/>
    <x v="3"/>
    <s v="C. H. Huancaray"/>
    <x v="125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234.58500000000001"/>
    <n v="0.23458500000000002"/>
    <m/>
    <n v="3.4999999999999996E-2"/>
    <n v="3.4999999999999996E-2"/>
    <n v="0"/>
    <n v="-2.8421709430404007E-14"/>
    <n v="24"/>
    <s v="BASE DE DATOS"/>
    <m/>
  </r>
  <r>
    <s v="24"/>
    <x v="10"/>
    <s v="ELSE"/>
    <s v="33007600"/>
    <s v="33007600"/>
    <x v="5"/>
    <s v="Grupo 1"/>
    <s v="S"/>
    <n v="0.96599999999999997"/>
    <n v="0.96"/>
    <n v="107.715"/>
    <n v="409.315"/>
    <n v="517.03"/>
    <n v="0"/>
    <n v="718"/>
    <n v="2"/>
    <m/>
    <m/>
    <x v="0"/>
    <s v="ELSE33007600Grupo 1HI"/>
    <s v="Electro Sur Este S. A."/>
    <x v="3"/>
    <x v="3"/>
    <s v="C. H. Chumbao"/>
    <x v="126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517.03"/>
    <n v="0.51702999999999999"/>
    <m/>
    <n v="8.0500000000000002E-2"/>
    <n v="0.08"/>
    <n v="0"/>
    <n v="0"/>
    <n v="24"/>
    <s v="BASE DE DATOS"/>
    <m/>
  </r>
  <r>
    <s v="24"/>
    <x v="10"/>
    <s v="ELSE"/>
    <s v="33007600"/>
    <s v="33007600"/>
    <x v="5"/>
    <s v="Grupo 2"/>
    <s v="S"/>
    <n v="0.96599999999999997"/>
    <n v="0.97"/>
    <n v="107.054"/>
    <n v="406.80399999999997"/>
    <n v="513.85799999999995"/>
    <n v="0"/>
    <n v="716.25"/>
    <n v="3.75"/>
    <m/>
    <m/>
    <x v="0"/>
    <s v="ELSE33007600Grupo 2HI"/>
    <s v="Electro Sur Este S. A."/>
    <x v="3"/>
    <x v="3"/>
    <s v="C. H. Chumbao"/>
    <x v="126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513.85799999999995"/>
    <n v="0.51385799999999993"/>
    <m/>
    <n v="8.0500000000000002E-2"/>
    <n v="8.0833333333333326E-2"/>
    <n v="0"/>
    <n v="0"/>
    <n v="24"/>
    <s v="BASE DE DATOS"/>
    <m/>
  </r>
  <r>
    <s v="24"/>
    <x v="10"/>
    <s v="ELSE"/>
    <s v="33008600"/>
    <s v="33008600"/>
    <x v="5"/>
    <s v="Grupo 1"/>
    <s v="S"/>
    <n v="0.59199999999999997"/>
    <n v="0.55000000000000004"/>
    <n v="78.313999999999993"/>
    <n v="297.59199999999998"/>
    <n v="375.90499999999997"/>
    <n v="0"/>
    <n v="684.5"/>
    <n v="35.5"/>
    <m/>
    <m/>
    <x v="0"/>
    <s v="ELSE33008600Grupo 1HI"/>
    <s v="Electro Sur Este S. A."/>
    <x v="3"/>
    <x v="3"/>
    <s v="C. H. Matará"/>
    <x v="127"/>
    <s v="HI"/>
    <x v="5"/>
    <x v="16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75.90499999999997"/>
    <n v="0.37590499999999999"/>
    <m/>
    <n v="4.9333333333333333E-2"/>
    <n v="4.5833333333333337E-2"/>
    <n v="0"/>
    <n v="9.9999999997635314E-4"/>
    <n v="24"/>
    <s v="BASE DE DATOS"/>
    <m/>
  </r>
  <r>
    <s v="24"/>
    <x v="10"/>
    <s v="ELSE"/>
    <s v="33008600"/>
    <s v="33008600"/>
    <x v="5"/>
    <s v="Grupo 2"/>
    <s v="S"/>
    <n v="0.59199999999999997"/>
    <n v="0.55000000000000004"/>
    <n v="79.453999999999994"/>
    <n v="301.92500000000001"/>
    <n v="381.38"/>
    <n v="0"/>
    <n v="694.75"/>
    <n v="25.25"/>
    <m/>
    <m/>
    <x v="0"/>
    <s v="ELSE33008600Grupo 2HI"/>
    <s v="Electro Sur Este S. A."/>
    <x v="3"/>
    <x v="3"/>
    <s v="C. H. Matará"/>
    <x v="127"/>
    <s v="HI"/>
    <x v="5"/>
    <x v="17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381.38"/>
    <n v="0.38138"/>
    <m/>
    <n v="4.9333333333333333E-2"/>
    <n v="4.5833333333333337E-2"/>
    <n v="0"/>
    <n v="-9.9999999997635314E-4"/>
    <n v="24"/>
    <s v="BASE DE DATOS"/>
    <m/>
  </r>
  <r>
    <s v="24"/>
    <x v="10"/>
    <s v="ELSE"/>
    <s v="33008600"/>
    <s v="33008600"/>
    <x v="5"/>
    <s v="Grupo 3"/>
    <s v="S"/>
    <n v="0.42"/>
    <n v="0.42"/>
    <n v="0"/>
    <n v="0"/>
    <n v="0"/>
    <n v="720"/>
    <n v="0"/>
    <n v="0"/>
    <m/>
    <m/>
    <x v="0"/>
    <s v="ELSE33008600Grupo 3HI"/>
    <s v="Electro Sur Este S. A."/>
    <x v="3"/>
    <x v="3"/>
    <s v="C. H. Matará"/>
    <x v="127"/>
    <s v="HI"/>
    <x v="5"/>
    <x v="176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0"/>
    <n v="0"/>
    <m/>
    <n v="3.4999999999999996E-2"/>
    <n v="3.4999999999999996E-2"/>
    <n v="0"/>
    <n v="0"/>
    <n v="24"/>
    <s v="BASE DE DATOS"/>
    <m/>
  </r>
  <r>
    <s v="24"/>
    <x v="10"/>
    <s v="ELSE"/>
    <s v="33009600"/>
    <s v="33009600"/>
    <x v="5"/>
    <s v="Francis I"/>
    <s v="S"/>
    <n v="0.2"/>
    <n v="0.2"/>
    <n v="26.326000000000001"/>
    <n v="100.038"/>
    <n v="126.364"/>
    <n v="0"/>
    <n v="717"/>
    <n v="3"/>
    <m/>
    <m/>
    <x v="0"/>
    <s v="ELSE33009600Francis IHI"/>
    <s v="Electro Sur Este S. A."/>
    <x v="3"/>
    <x v="3"/>
    <s v="C. H. Vilcabamba"/>
    <x v="128"/>
    <s v="HI"/>
    <x v="5"/>
    <x v="267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26.364"/>
    <n v="0.126364"/>
    <m/>
    <n v="1.6666666666666666E-2"/>
    <n v="1.6666666666666666E-2"/>
    <n v="0"/>
    <n v="0"/>
    <n v="24"/>
    <s v="BASE DE DATOS"/>
    <m/>
  </r>
  <r>
    <s v="24"/>
    <x v="10"/>
    <s v="ELSE"/>
    <s v="33009600"/>
    <s v="33009600"/>
    <x v="5"/>
    <s v="Francis II"/>
    <s v="S"/>
    <n v="0.2"/>
    <n v="0.2"/>
    <n v="25.856000000000002"/>
    <n v="98.251999999999995"/>
    <n v="124.107"/>
    <n v="0"/>
    <n v="713.75"/>
    <n v="6.25"/>
    <m/>
    <m/>
    <x v="0"/>
    <s v="ELSE33009600Francis IIHI"/>
    <s v="Electro Sur Este S. A."/>
    <x v="3"/>
    <x v="3"/>
    <s v="C. H. Vilcabamba"/>
    <x v="128"/>
    <s v="HI"/>
    <x v="5"/>
    <x v="268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24.107"/>
    <n v="0.124107"/>
    <m/>
    <n v="1.6666666666666666E-2"/>
    <n v="1.6666666666666666E-2"/>
    <n v="0"/>
    <n v="1.0000000000047748E-3"/>
    <n v="24"/>
    <s v="BASE DE DATOS"/>
    <m/>
  </r>
  <r>
    <s v="24"/>
    <x v="10"/>
    <s v="ELSE"/>
    <s v="33010600"/>
    <s v="33010600"/>
    <x v="5"/>
    <s v="Pelton"/>
    <s v="S"/>
    <n v="1.6"/>
    <n v="1.5"/>
    <n v="4.2450000000000001"/>
    <n v="16.13"/>
    <n v="20.375"/>
    <n v="0"/>
    <n v="0"/>
    <n v="720"/>
    <m/>
    <m/>
    <x v="0"/>
    <s v="ELSE33010600PeltonHI"/>
    <s v="Electro Sur Este S. A."/>
    <x v="3"/>
    <x v="3"/>
    <s v="C. H. Mancahuara"/>
    <x v="129"/>
    <s v="HI"/>
    <x v="5"/>
    <x v="269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20.375"/>
    <n v="2.0375000000000001E-2"/>
    <m/>
    <n v="0.13333333333333333"/>
    <n v="0.125"/>
    <n v="0"/>
    <n v="0"/>
    <n v="24"/>
    <s v="BASE DE DATOS"/>
    <m/>
  </r>
  <r>
    <s v="24"/>
    <x v="10"/>
    <s v="ELSE"/>
    <s v="33010600"/>
    <s v="33010600"/>
    <x v="5"/>
    <s v="Pelton 2"/>
    <s v="S"/>
    <n v="1.6"/>
    <n v="1.5"/>
    <n v="128.56200000000001"/>
    <n v="488.53500000000003"/>
    <n v="617.09699999999998"/>
    <n v="0"/>
    <n v="701.5"/>
    <n v="18.5"/>
    <m/>
    <m/>
    <x v="0"/>
    <s v="ELSE33010600Pelton 2HI"/>
    <s v="Electro Sur Este S. A."/>
    <x v="3"/>
    <x v="3"/>
    <s v="C. H. Mancahuara"/>
    <x v="129"/>
    <s v="HI"/>
    <x v="5"/>
    <x v="270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617.09699999999998"/>
    <n v="0.61709700000000001"/>
    <m/>
    <n v="0.13333333333333333"/>
    <n v="0.125"/>
    <n v="0"/>
    <n v="0"/>
    <n v="24"/>
    <s v="BASE DE DATOS"/>
    <m/>
  </r>
  <r>
    <s v="24"/>
    <x v="10"/>
    <s v="ELSE"/>
    <s v="00400000"/>
    <s v="00400000"/>
    <x v="5"/>
    <s v="Grupo 1"/>
    <s v="S"/>
    <n v="0.312"/>
    <n v="0.28999999999999998"/>
    <n v="35.314999999999998"/>
    <n v="134.19800000000001"/>
    <n v="169.51300000000001"/>
    <n v="42"/>
    <n v="678"/>
    <n v="0"/>
    <m/>
    <m/>
    <x v="0"/>
    <s v="ELSE00400000Grupo 1HI"/>
    <s v="Electro Sur Este S. A."/>
    <x v="3"/>
    <x v="3"/>
    <s v="C. H. Hercca"/>
    <x v="130"/>
    <s v="HI"/>
    <x v="5"/>
    <x v="16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169.51300000000001"/>
    <n v="0.169513"/>
    <m/>
    <n v="2.5999999999999999E-2"/>
    <n v="2.4166666666666666E-2"/>
    <n v="0"/>
    <n v="0"/>
    <n v="24"/>
    <s v="BASE DE DATOS"/>
    <m/>
  </r>
  <r>
    <s v="24"/>
    <x v="10"/>
    <s v="ELSE"/>
    <s v="00400000"/>
    <s v="00400000"/>
    <x v="5"/>
    <s v="Grupo 2"/>
    <s v="S"/>
    <n v="0.312"/>
    <n v="0.28999999999999998"/>
    <n v="29.823"/>
    <n v="113.327"/>
    <n v="143.149"/>
    <n v="114.25"/>
    <n v="605.75"/>
    <n v="0"/>
    <m/>
    <m/>
    <x v="0"/>
    <s v="ELSE00400000Grupo 2HI"/>
    <s v="Electro Sur Este S. A."/>
    <x v="3"/>
    <x v="3"/>
    <s v="C. H. Hercca"/>
    <x v="130"/>
    <s v="HI"/>
    <x v="5"/>
    <x v="17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143.149"/>
    <n v="0.143149"/>
    <m/>
    <n v="2.5999999999999999E-2"/>
    <n v="2.4166666666666666E-2"/>
    <n v="0"/>
    <n v="1.0000000000047748E-3"/>
    <n v="24"/>
    <s v="BASE DE DATOS"/>
    <m/>
  </r>
  <r>
    <s v="24"/>
    <x v="10"/>
    <s v="ELSE"/>
    <s v="00400000"/>
    <s v="00400000"/>
    <x v="5"/>
    <s v="Grupo 3"/>
    <s v="S"/>
    <n v="0.41599999999999998"/>
    <n v="0.41"/>
    <n v="61.499000000000002"/>
    <n v="233.69399999999999"/>
    <n v="295.19299999999998"/>
    <n v="9.25"/>
    <n v="710.75"/>
    <n v="0"/>
    <m/>
    <m/>
    <x v="0"/>
    <s v="ELSE00400000Grupo 3HI"/>
    <s v="Electro Sur Este S. A."/>
    <x v="3"/>
    <x v="3"/>
    <s v="C. H. Hercca"/>
    <x v="130"/>
    <s v="HI"/>
    <x v="5"/>
    <x v="176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95.19299999999998"/>
    <n v="0.29519299999999998"/>
    <m/>
    <n v="3.4666666666666665E-2"/>
    <n v="3.4166666666666665E-2"/>
    <n v="0"/>
    <n v="0"/>
    <n v="24"/>
    <s v="BASE DE DATOS"/>
    <m/>
  </r>
  <r>
    <s v="24"/>
    <x v="10"/>
    <s v="ELSE"/>
    <s v="51013098"/>
    <s v="51013098"/>
    <x v="5"/>
    <s v="Grupo 1"/>
    <s v="S"/>
    <n v="0.5"/>
    <n v="0.5"/>
    <n v="64.078999999999994"/>
    <n v="243.50200000000001"/>
    <n v="307.58100000000002"/>
    <n v="0"/>
    <n v="706.5"/>
    <n v="13.5"/>
    <m/>
    <m/>
    <x v="0"/>
    <s v="ELSE51013098Grupo 1HI"/>
    <s v="Electro Sur Este S. A."/>
    <x v="3"/>
    <x v="3"/>
    <s v="C. H. Chuyapi"/>
    <x v="131"/>
    <s v="HI"/>
    <x v="5"/>
    <x v="16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307.58100000000002"/>
    <n v="0.30758099999999999"/>
    <m/>
    <n v="4.1666666666666664E-2"/>
    <n v="4.1666666666666664E-2"/>
    <n v="0"/>
    <n v="0"/>
    <n v="24"/>
    <s v="BASE DE DATOS"/>
    <m/>
  </r>
  <r>
    <s v="24"/>
    <x v="10"/>
    <s v="ELSE"/>
    <s v="51013098"/>
    <s v="51013098"/>
    <x v="5"/>
    <s v="Grupo 2"/>
    <s v="S"/>
    <n v="0.5"/>
    <n v="0.5"/>
    <n v="0"/>
    <n v="0"/>
    <n v="0"/>
    <n v="0"/>
    <n v="0"/>
    <n v="720"/>
    <m/>
    <m/>
    <x v="0"/>
    <s v="ELSE51013098Grupo 2HI"/>
    <s v="Electro Sur Este S. A."/>
    <x v="3"/>
    <x v="3"/>
    <s v="C. H. Chuyapi"/>
    <x v="131"/>
    <s v="HI"/>
    <x v="5"/>
    <x v="17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0"/>
    <n v="0"/>
    <m/>
    <n v="4.1666666666666664E-2"/>
    <n v="4.1666666666666664E-2"/>
    <n v="0"/>
    <n v="0"/>
    <n v="24"/>
    <s v="BASE DE DATOS"/>
    <m/>
  </r>
  <r>
    <s v="24"/>
    <x v="10"/>
    <s v="ELSE"/>
    <s v="51013098"/>
    <s v="51013098"/>
    <x v="5"/>
    <s v="Grupo 3"/>
    <s v="S"/>
    <n v="0.5"/>
    <n v="0.4"/>
    <n v="55.463000000000001"/>
    <n v="210.75899999999999"/>
    <n v="266.22199999999998"/>
    <n v="0"/>
    <n v="704.5"/>
    <n v="15.5"/>
    <m/>
    <m/>
    <x v="0"/>
    <s v="ELSE51013098Grupo 3HI"/>
    <s v="Electro Sur Este S. A."/>
    <x v="3"/>
    <x v="3"/>
    <s v="C. H. Chuyapi"/>
    <x v="131"/>
    <s v="HI"/>
    <x v="5"/>
    <x v="176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266.22199999999998"/>
    <n v="0.26622199999999996"/>
    <m/>
    <n v="4.1666666666666664E-2"/>
    <n v="3.3333333333333333E-2"/>
    <n v="0"/>
    <n v="0"/>
    <n v="24"/>
    <s v="BASE DE DATOS"/>
    <m/>
  </r>
  <r>
    <s v="24"/>
    <x v="8"/>
    <s v="ENEOLI"/>
    <s v="17266210"/>
    <s v="17266210"/>
    <x v="5"/>
    <s v="G1"/>
    <s v="S"/>
    <n v="80"/>
    <n v="80"/>
    <n v="5608.1279999999997"/>
    <n v="19506.451000000001"/>
    <n v="25114.579000000002"/>
    <n v="0"/>
    <n v="720"/>
    <n v="0"/>
    <m/>
    <m/>
    <x v="0"/>
    <s v="ENEOLI17266210G1HI"/>
    <s v="Energía Eólica S.A."/>
    <x v="52"/>
    <x v="52"/>
    <s v="C.E. Cupisnique"/>
    <x v="206"/>
    <s v="TE"/>
    <x v="7"/>
    <x v="36"/>
    <x v="4"/>
    <s v="Instalado"/>
    <s v="Operativo"/>
    <s v="Generadora"/>
    <x v="0"/>
    <x v="0"/>
    <x v="0"/>
    <x v="0"/>
    <s v="Privado"/>
    <s v="LA LIBERTAD"/>
    <s v="LA LIBERTAD"/>
    <s v="PACASMAYO"/>
    <s v="SAN PEDRO DE LLOC"/>
    <n v="0"/>
    <x v="10"/>
    <n v="0"/>
    <x v="1"/>
    <x v="2"/>
    <x v="0"/>
    <s v="MWh"/>
    <n v="25114.579000000002"/>
    <n v="25.114579000000003"/>
    <m/>
    <n v="6.666666666666667"/>
    <n v="6.666666666666667"/>
    <n v="0"/>
    <n v="0"/>
    <n v="48"/>
    <s v="BASE DE DATOS"/>
    <m/>
  </r>
  <r>
    <s v="24"/>
    <x v="8"/>
    <s v="ENEOLI"/>
    <s v="17266310"/>
    <s v="17266310"/>
    <x v="5"/>
    <s v="G1"/>
    <s v="S"/>
    <n v="30"/>
    <n v="30"/>
    <n v="1818.4860000000001"/>
    <n v="8784.8130000000001"/>
    <n v="10603.299000000001"/>
    <n v="0"/>
    <n v="720"/>
    <n v="0"/>
    <m/>
    <m/>
    <x v="0"/>
    <s v="ENEOLI17266310G1HI"/>
    <s v="Energía Eólica S.A."/>
    <x v="52"/>
    <x v="52"/>
    <s v="C.E. Talara"/>
    <x v="207"/>
    <s v="TE"/>
    <x v="7"/>
    <x v="36"/>
    <x v="4"/>
    <s v="Instalado"/>
    <s v="Operativo"/>
    <s v="Generadora"/>
    <x v="0"/>
    <x v="0"/>
    <x v="0"/>
    <x v="0"/>
    <s v="Privado"/>
    <s v="PIURA"/>
    <s v="PIURA"/>
    <s v="TALARA "/>
    <s v="PARIÑAS"/>
    <n v="0"/>
    <x v="10"/>
    <n v="0"/>
    <x v="1"/>
    <x v="2"/>
    <x v="0"/>
    <s v="MWh"/>
    <n v="10603.299000000001"/>
    <n v="10.603299000000002"/>
    <m/>
    <n v="2.5"/>
    <n v="2.5"/>
    <n v="0"/>
    <n v="0"/>
    <n v="48"/>
    <s v="BASE DE DATOS"/>
    <m/>
  </r>
  <r>
    <s v="24"/>
    <x v="10"/>
    <s v="ENEOLI"/>
    <s v="17266210"/>
    <s v="17266210"/>
    <x v="5"/>
    <s v="G1"/>
    <s v="S"/>
    <n v="80"/>
    <n v="80"/>
    <n v="4865.1629999999996"/>
    <n v="19484.88"/>
    <n v="24350.043000000001"/>
    <n v="0"/>
    <n v="720"/>
    <n v="0"/>
    <m/>
    <m/>
    <x v="0"/>
    <s v="ENEOLI17266210G1HI"/>
    <s v="Energía Eólica S.A."/>
    <x v="52"/>
    <x v="52"/>
    <s v="C.E. Cupisnique"/>
    <x v="206"/>
    <s v="TE"/>
    <x v="7"/>
    <x v="36"/>
    <x v="4"/>
    <s v="Instalado"/>
    <s v="Operativo"/>
    <s v="Generadora"/>
    <x v="0"/>
    <x v="0"/>
    <x v="0"/>
    <x v="0"/>
    <s v="Privado"/>
    <s v="LA LIBERTAD"/>
    <s v="LA LIBERTAD"/>
    <s v="PACASMAYO"/>
    <s v="SAN PEDRO DE LLOC"/>
    <n v="0"/>
    <x v="10"/>
    <n v="0"/>
    <x v="1"/>
    <x v="2"/>
    <x v="0"/>
    <s v="MWh"/>
    <n v="24350.043000000001"/>
    <n v="24.350043000000003"/>
    <m/>
    <n v="6.666666666666667"/>
    <n v="6.666666666666667"/>
    <n v="0"/>
    <n v="0"/>
    <n v="48"/>
    <s v="BASE DE DATOS"/>
    <m/>
  </r>
  <r>
    <s v="24"/>
    <x v="10"/>
    <s v="ENEOLI"/>
    <s v="17266310"/>
    <s v="17266310"/>
    <x v="5"/>
    <s v="G1"/>
    <s v="S"/>
    <n v="30"/>
    <n v="30"/>
    <n v="1473.5989999999999"/>
    <n v="8262.4779999999992"/>
    <n v="9736.0769999999993"/>
    <n v="0"/>
    <n v="720"/>
    <n v="0"/>
    <m/>
    <m/>
    <x v="0"/>
    <s v="ENEOLI17266310G1HI"/>
    <s v="Energía Eólica S.A."/>
    <x v="52"/>
    <x v="52"/>
    <s v="C.E. Talara"/>
    <x v="207"/>
    <s v="TE"/>
    <x v="7"/>
    <x v="36"/>
    <x v="4"/>
    <s v="Instalado"/>
    <s v="Operativo"/>
    <s v="Generadora"/>
    <x v="0"/>
    <x v="0"/>
    <x v="0"/>
    <x v="0"/>
    <s v="Privado"/>
    <s v="PIURA"/>
    <s v="PIURA"/>
    <s v="TALARA "/>
    <s v="PARIÑAS"/>
    <n v="0"/>
    <x v="10"/>
    <n v="0"/>
    <x v="1"/>
    <x v="2"/>
    <x v="0"/>
    <s v="MWh"/>
    <n v="9736.0769999999993"/>
    <n v="9.7360769999999999"/>
    <m/>
    <n v="2.5"/>
    <n v="2.5"/>
    <n v="0"/>
    <n v="0"/>
    <n v="48"/>
    <s v="BASE DE DATOS"/>
    <m/>
  </r>
  <r>
    <s v="24"/>
    <x v="8"/>
    <s v="ENGIEP"/>
    <s v="11081297"/>
    <s v="11081297"/>
    <x v="5"/>
    <s v="G1"/>
    <s v="S"/>
    <n v="45.503999999999998"/>
    <n v="45.634"/>
    <n v="4371.1360000000004"/>
    <n v="7700.2070000000003"/>
    <n v="12071.343000000001"/>
    <n v="0"/>
    <n v="512.04999999999995"/>
    <n v="0"/>
    <m/>
    <m/>
    <x v="0"/>
    <s v="ENGIEP11081297G1HI"/>
    <s v="ENGIE Energía Perú S.A."/>
    <x v="28"/>
    <x v="28"/>
    <s v="C. H. YUNCAN"/>
    <x v="249"/>
    <s v="HI"/>
    <x v="5"/>
    <x v="36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12071.343000000001"/>
    <n v="12.071343000000001"/>
    <m/>
    <n v="3.7919999999999998"/>
    <n v="3.8028333333333335"/>
    <n v="0"/>
    <n v="0"/>
    <n v="50"/>
    <s v="BASE DE DATOS"/>
    <m/>
  </r>
  <r>
    <s v="24"/>
    <x v="8"/>
    <s v="ENGIEP"/>
    <s v="11081297"/>
    <s v="11081297"/>
    <x v="5"/>
    <s v="G2"/>
    <s v="S"/>
    <n v="45.869"/>
    <n v="45.616"/>
    <n v="5694.8630000000003"/>
    <n v="15030.392"/>
    <n v="20725.255000000001"/>
    <n v="176.7"/>
    <n v="262.5"/>
    <n v="0"/>
    <m/>
    <m/>
    <x v="0"/>
    <s v="ENGIEP11081297G2HI"/>
    <s v="ENGIE Energía Perú S.A."/>
    <x v="28"/>
    <x v="28"/>
    <s v="C. H. YUNCAN"/>
    <x v="249"/>
    <s v="HI"/>
    <x v="5"/>
    <x v="37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0725.255000000001"/>
    <n v="20.725255000000001"/>
    <m/>
    <n v="3.8224166666666668"/>
    <n v="3.8013333333333335"/>
    <n v="0"/>
    <n v="0"/>
    <n v="50"/>
    <s v="BASE DE DATOS"/>
    <m/>
  </r>
  <r>
    <s v="24"/>
    <x v="8"/>
    <s v="ENGIEP"/>
    <s v="11081297"/>
    <s v="11081297"/>
    <x v="5"/>
    <s v="G3"/>
    <s v="S"/>
    <n v="45.386000000000003"/>
    <n v="45.442"/>
    <n v="5957.1139999999996"/>
    <n v="16597.331999999999"/>
    <n v="22554.446"/>
    <n v="0"/>
    <n v="744"/>
    <n v="0"/>
    <m/>
    <m/>
    <x v="0"/>
    <s v="ENGIEP11081297G3HI"/>
    <s v="ENGIE Energía Perú S.A."/>
    <x v="28"/>
    <x v="28"/>
    <s v="C. H. YUNCAN"/>
    <x v="249"/>
    <s v="HI"/>
    <x v="5"/>
    <x v="258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2554.446"/>
    <n v="22.554445999999999"/>
    <m/>
    <n v="3.7821666666666669"/>
    <n v="3.7868333333333335"/>
    <n v="0"/>
    <n v="-3.637978807091713E-12"/>
    <n v="50"/>
    <s v="BASE DE DATOS"/>
    <m/>
  </r>
  <r>
    <s v="24"/>
    <x v="8"/>
    <s v="ENGIEP"/>
    <s v="16376016"/>
    <s v="16376016"/>
    <x v="5"/>
    <s v="INV123"/>
    <s v="S"/>
    <n v="14.821999999999999"/>
    <n v="14.821999999999999"/>
    <n v="17.117999999999999"/>
    <n v="3295.3130000000001"/>
    <n v="3312.431"/>
    <n v="0"/>
    <n v="330"/>
    <n v="0"/>
    <m/>
    <m/>
    <x v="0"/>
    <s v="ENGIEP16376016INV123HI"/>
    <s v="ENGIE Energía Perú S.A."/>
    <x v="28"/>
    <x v="28"/>
    <s v="C.S. INTIPAMPA"/>
    <x v="250"/>
    <s v="FV"/>
    <x v="6"/>
    <x v="34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312.431"/>
    <n v="3.3124310000000001"/>
    <m/>
    <n v="1.2351666666666665"/>
    <n v="1.2351666666666665"/>
    <n v="0"/>
    <n v="0"/>
    <n v="50"/>
    <s v="BASE DE DATOS"/>
    <m/>
  </r>
  <r>
    <s v="24"/>
    <x v="8"/>
    <s v="ENGIEP"/>
    <s v="16376016"/>
    <s v="16376016"/>
    <x v="5"/>
    <s v="INV456"/>
    <s v="S"/>
    <n v="14.86"/>
    <n v="14.86"/>
    <n v="18.326000000000001"/>
    <n v="3275.8679999999999"/>
    <n v="3294.194"/>
    <n v="0"/>
    <n v="330"/>
    <n v="0"/>
    <m/>
    <m/>
    <x v="0"/>
    <s v="ENGIEP16376016INV456HI"/>
    <s v="ENGIE Energía Perú S.A."/>
    <x v="28"/>
    <x v="28"/>
    <s v="C.S. INTIPAMPA"/>
    <x v="250"/>
    <s v="FV"/>
    <x v="6"/>
    <x v="34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294.194"/>
    <n v="3.2941940000000001"/>
    <m/>
    <n v="1.2383333333333333"/>
    <n v="1.2383333333333333"/>
    <n v="0"/>
    <n v="0"/>
    <n v="50"/>
    <s v="BASE DE DATOS"/>
    <m/>
  </r>
  <r>
    <s v="24"/>
    <x v="8"/>
    <s v="ENGIEP"/>
    <s v="16376016"/>
    <s v="16376016"/>
    <x v="5"/>
    <s v="INV789"/>
    <s v="S"/>
    <n v="14.859"/>
    <n v="14.859"/>
    <n v="16.446999999999999"/>
    <n v="3294.65"/>
    <n v="3311.0970000000002"/>
    <n v="0"/>
    <n v="330"/>
    <n v="0"/>
    <m/>
    <m/>
    <x v="0"/>
    <s v="ENGIEP16376016INV789HI"/>
    <s v="ENGIE Energía Perú S.A."/>
    <x v="28"/>
    <x v="28"/>
    <s v="C.S. INTIPAMPA"/>
    <x v="250"/>
    <s v="FV"/>
    <x v="6"/>
    <x v="34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311.0970000000002"/>
    <n v="3.3110970000000002"/>
    <m/>
    <n v="1.2382500000000001"/>
    <n v="1.2382500000000001"/>
    <n v="0"/>
    <n v="0"/>
    <n v="50"/>
    <s v="BASE DE DATOS"/>
    <m/>
  </r>
  <r>
    <s v="24"/>
    <x v="8"/>
    <s v="ENGIEP"/>
    <s v="11077297"/>
    <s v="11077297"/>
    <x v="5"/>
    <s v="G1 Q"/>
    <s v="S"/>
    <n v="55.5"/>
    <n v="58.948"/>
    <n v="6325.701"/>
    <n v="8875.277"/>
    <n v="15200.977999999999"/>
    <n v="11.8"/>
    <n v="545.5"/>
    <n v="0"/>
    <m/>
    <m/>
    <x v="0"/>
    <s v="ENGIEP11077297G1 QHI"/>
    <s v="ENGIE Energía Perú S.A."/>
    <x v="28"/>
    <x v="28"/>
    <s v="C. H. QUITARACSA"/>
    <x v="251"/>
    <s v="HI"/>
    <x v="5"/>
    <x v="3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5200.977999999999"/>
    <n v="15.200977999999999"/>
    <m/>
    <n v="4.625"/>
    <n v="4.9123333333333337"/>
    <n v="0"/>
    <n v="0"/>
    <n v="50"/>
    <s v="BASE DE DATOS"/>
    <m/>
  </r>
  <r>
    <s v="24"/>
    <x v="8"/>
    <s v="ENGIEP"/>
    <s v="11077297"/>
    <s v="11077297"/>
    <x v="5"/>
    <s v="G2 Q"/>
    <s v="S"/>
    <n v="55.5"/>
    <n v="58.832000000000001"/>
    <n v="3979.6660000000002"/>
    <n v="4356.6840000000002"/>
    <n v="8336.35"/>
    <n v="10.1"/>
    <n v="322.10000000000002"/>
    <n v="0"/>
    <m/>
    <m/>
    <x v="0"/>
    <s v="ENGIEP11077297G2 QHI"/>
    <s v="ENGIE Energía Perú S.A."/>
    <x v="28"/>
    <x v="28"/>
    <s v="C. H. QUITARACSA"/>
    <x v="251"/>
    <s v="HI"/>
    <x v="5"/>
    <x v="3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8336.35"/>
    <n v="8.3363499999999995"/>
    <m/>
    <n v="4.625"/>
    <n v="4.9026666666666667"/>
    <n v="0"/>
    <n v="0"/>
    <n v="50"/>
    <s v="BASE DE DATOS"/>
    <m/>
  </r>
  <r>
    <s v="24"/>
    <x v="8"/>
    <s v="ENGIEP"/>
    <s v="17392820"/>
    <s v="17392820"/>
    <x v="5"/>
    <s v="BLOQUE1"/>
    <s v="S"/>
    <n v="130"/>
    <n v="130"/>
    <n v="12730.112999999999"/>
    <n v="34945.213000000003"/>
    <n v="47675.326000000001"/>
    <n v="0"/>
    <n v="720"/>
    <n v="0"/>
    <m/>
    <m/>
    <x v="0"/>
    <s v="ENGIEP17392820BLOQUE1HI"/>
    <s v="ENGIE Energía Perú S.A."/>
    <x v="28"/>
    <x v="28"/>
    <s v="C. E. PUNTA LOMITAS"/>
    <x v="252"/>
    <s v="TE"/>
    <x v="7"/>
    <x v="347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7675.326000000001"/>
    <n v="47.675325999999998"/>
    <m/>
    <n v="10.833333333333334"/>
    <n v="10.833333333333334"/>
    <n v="0"/>
    <n v="0"/>
    <n v="50"/>
    <s v="BASE DE DATOS"/>
    <m/>
  </r>
  <r>
    <s v="24"/>
    <x v="8"/>
    <s v="ENGIEP"/>
    <s v="17392820"/>
    <s v="17392820"/>
    <x v="5"/>
    <s v="BLOQUE2"/>
    <s v="S"/>
    <n v="130"/>
    <n v="130"/>
    <n v="14097.893"/>
    <n v="36946.748"/>
    <n v="51044.641000000003"/>
    <n v="0"/>
    <n v="720"/>
    <n v="0"/>
    <m/>
    <m/>
    <x v="0"/>
    <s v="ENGIEP17392820BLOQUE2HI"/>
    <s v="ENGIE Energía Perú S.A."/>
    <x v="28"/>
    <x v="28"/>
    <s v="C. E. PUNTA LOMITAS"/>
    <x v="252"/>
    <s v="TE"/>
    <x v="7"/>
    <x v="348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51044.641000000003"/>
    <n v="51.044641000000006"/>
    <m/>
    <n v="10.833333333333334"/>
    <n v="10.833333333333334"/>
    <n v="0"/>
    <n v="0"/>
    <n v="50"/>
    <s v="BASE DE DATOS"/>
    <m/>
  </r>
  <r>
    <s v="24"/>
    <x v="8"/>
    <s v="ENGIEP"/>
    <s v="17392820"/>
    <s v="17392820"/>
    <x v="5"/>
    <s v="BLOQUE1EX"/>
    <s v="S"/>
    <n v="17"/>
    <n v="17"/>
    <n v="1417.424"/>
    <n v="3837.6329999999998"/>
    <n v="5255.0569999999998"/>
    <n v="0"/>
    <n v="720"/>
    <n v="0"/>
    <m/>
    <m/>
    <x v="0"/>
    <s v="ENGIEP17392820BLOQUE1EXHI"/>
    <s v="ENGIE Energía Perú S.A."/>
    <x v="28"/>
    <x v="28"/>
    <s v="C. E. PUNTA LOMITAS EXP"/>
    <x v="252"/>
    <s v="TE"/>
    <x v="7"/>
    <x v="349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5255.0569999999998"/>
    <n v="5.2550569999999999"/>
    <m/>
    <n v="1.4166666666666667"/>
    <n v="1.4166666666666667"/>
    <n v="0"/>
    <n v="0"/>
    <n v="50"/>
    <s v="BASE DE DATOS"/>
    <m/>
  </r>
  <r>
    <s v="24"/>
    <x v="8"/>
    <s v="ENGIEP"/>
    <s v="17392820"/>
    <s v="17392820"/>
    <x v="5"/>
    <s v="BLOQUE2EX"/>
    <s v="S"/>
    <n v="17"/>
    <n v="17"/>
    <n v="1162.8240000000001"/>
    <n v="3415.6529999999998"/>
    <n v="4578.4769999999999"/>
    <n v="0"/>
    <n v="720"/>
    <n v="0"/>
    <m/>
    <m/>
    <x v="0"/>
    <s v="ENGIEP17392820BLOQUE2EXHI"/>
    <s v="ENGIE Energía Perú S.A."/>
    <x v="28"/>
    <x v="28"/>
    <s v="C. E. PUNTA LOMITAS EXP"/>
    <x v="252"/>
    <s v="TE"/>
    <x v="7"/>
    <x v="350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578.4769999999999"/>
    <n v="4.5784769999999995"/>
    <m/>
    <n v="1.4166666666666667"/>
    <n v="1.4166666666666667"/>
    <n v="0"/>
    <n v="0"/>
    <n v="50"/>
    <s v="BASE DE DATOS"/>
    <m/>
  </r>
  <r>
    <s v="24"/>
    <x v="9"/>
    <s v="ENGIEP"/>
    <s v="11081297"/>
    <s v="11081297"/>
    <x v="5"/>
    <s v="G1"/>
    <s v="S"/>
    <n v="45.503999999999998"/>
    <n v="45.634"/>
    <n v="3504.8789999999999"/>
    <n v="5342.2539999999999"/>
    <n v="8847.1329999999998"/>
    <n v="15.7"/>
    <n v="311.60000000000002"/>
    <n v="0"/>
    <m/>
    <m/>
    <x v="0"/>
    <s v="ENGIEP11081297G1HI"/>
    <s v="ENGIE Energía Perú S.A."/>
    <x v="28"/>
    <x v="28"/>
    <s v="C. H. YUNCAN"/>
    <x v="249"/>
    <s v="HI"/>
    <x v="5"/>
    <x v="36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8847.1329999999998"/>
    <n v="8.8471329999999995"/>
    <m/>
    <n v="3.7919999999999998"/>
    <n v="3.8028333333333335"/>
    <n v="0"/>
    <n v="0"/>
    <n v="50"/>
    <s v="BASE DE DATOS"/>
    <m/>
  </r>
  <r>
    <s v="24"/>
    <x v="9"/>
    <s v="ENGIEP"/>
    <s v="11081297"/>
    <s v="11081297"/>
    <x v="5"/>
    <s v="G2"/>
    <s v="S"/>
    <n v="45.869"/>
    <n v="45.616"/>
    <n v="5282.857"/>
    <n v="10721.493"/>
    <n v="16004.35"/>
    <n v="15.3"/>
    <n v="540"/>
    <n v="0"/>
    <m/>
    <m/>
    <x v="0"/>
    <s v="ENGIEP11081297G2HI"/>
    <s v="ENGIE Energía Perú S.A."/>
    <x v="28"/>
    <x v="28"/>
    <s v="C. H. YUNCAN"/>
    <x v="249"/>
    <s v="HI"/>
    <x v="5"/>
    <x v="37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16004.35"/>
    <n v="16.004349999999999"/>
    <m/>
    <n v="3.8224166666666668"/>
    <n v="3.8013333333333335"/>
    <n v="0"/>
    <n v="0"/>
    <n v="50"/>
    <s v="BASE DE DATOS"/>
    <m/>
  </r>
  <r>
    <s v="24"/>
    <x v="9"/>
    <s v="ENGIEP"/>
    <s v="11081297"/>
    <s v="11081297"/>
    <x v="5"/>
    <s v="G3"/>
    <s v="S"/>
    <n v="45.386000000000003"/>
    <n v="45.442"/>
    <n v="6134.2650000000003"/>
    <n v="15550.782999999999"/>
    <n v="21685.047999999999"/>
    <n v="7.6"/>
    <n v="732.2"/>
    <n v="0"/>
    <m/>
    <m/>
    <x v="0"/>
    <s v="ENGIEP11081297G3HI"/>
    <s v="ENGIE Energía Perú S.A."/>
    <x v="28"/>
    <x v="28"/>
    <s v="C. H. YUNCAN"/>
    <x v="249"/>
    <s v="HI"/>
    <x v="5"/>
    <x v="258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1685.047999999999"/>
    <n v="21.685047999999998"/>
    <m/>
    <n v="3.7821666666666669"/>
    <n v="3.7868333333333335"/>
    <n v="0"/>
    <n v="0"/>
    <n v="50"/>
    <s v="BASE DE DATOS"/>
    <m/>
  </r>
  <r>
    <s v="24"/>
    <x v="9"/>
    <s v="ENGIEP"/>
    <s v="16376016"/>
    <s v="16376016"/>
    <x v="5"/>
    <s v="INV123"/>
    <s v="S"/>
    <n v="14.821999999999999"/>
    <n v="14.821999999999999"/>
    <n v="28.419"/>
    <n v="3740.2840000000001"/>
    <n v="3768.703"/>
    <n v="0"/>
    <n v="341"/>
    <n v="0"/>
    <m/>
    <m/>
    <x v="0"/>
    <s v="ENGIEP16376016INV123HI"/>
    <s v="ENGIE Energía Perú S.A."/>
    <x v="28"/>
    <x v="28"/>
    <s v="C.S. INTIPAMPA"/>
    <x v="250"/>
    <s v="FV"/>
    <x v="6"/>
    <x v="34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68.703"/>
    <n v="3.7687029999999999"/>
    <m/>
    <n v="1.2351666666666665"/>
    <n v="1.2351666666666665"/>
    <n v="0"/>
    <n v="0"/>
    <n v="50"/>
    <s v="BASE DE DATOS"/>
    <m/>
  </r>
  <r>
    <s v="24"/>
    <x v="9"/>
    <s v="ENGIEP"/>
    <s v="16376016"/>
    <s v="16376016"/>
    <x v="5"/>
    <s v="INV456"/>
    <s v="S"/>
    <n v="14.86"/>
    <n v="14.86"/>
    <n v="29.64"/>
    <n v="3742.38"/>
    <n v="3772.02"/>
    <n v="0"/>
    <n v="341"/>
    <n v="0"/>
    <m/>
    <m/>
    <x v="0"/>
    <s v="ENGIEP16376016INV456HI"/>
    <s v="ENGIE Energía Perú S.A."/>
    <x v="28"/>
    <x v="28"/>
    <s v="C.S. INTIPAMPA"/>
    <x v="250"/>
    <s v="FV"/>
    <x v="6"/>
    <x v="34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72.02"/>
    <n v="3.7720199999999999"/>
    <m/>
    <n v="1.2383333333333333"/>
    <n v="1.2383333333333333"/>
    <n v="0"/>
    <n v="0"/>
    <n v="50"/>
    <s v="BASE DE DATOS"/>
    <m/>
  </r>
  <r>
    <s v="24"/>
    <x v="9"/>
    <s v="ENGIEP"/>
    <s v="16376016"/>
    <s v="16376016"/>
    <x v="5"/>
    <s v="INV789"/>
    <s v="S"/>
    <n v="14.859"/>
    <n v="14.859"/>
    <n v="27.398"/>
    <n v="3760.7350000000001"/>
    <n v="3788.1329999999998"/>
    <n v="0"/>
    <n v="341"/>
    <n v="0"/>
    <m/>
    <m/>
    <x v="0"/>
    <s v="ENGIEP16376016INV789HI"/>
    <s v="ENGIE Energía Perú S.A."/>
    <x v="28"/>
    <x v="28"/>
    <s v="C.S. INTIPAMPA"/>
    <x v="250"/>
    <s v="FV"/>
    <x v="6"/>
    <x v="34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88.1329999999998"/>
    <n v="3.7881329999999998"/>
    <m/>
    <n v="1.2382500000000001"/>
    <n v="1.2382500000000001"/>
    <n v="0"/>
    <n v="4.5474735088646412E-13"/>
    <n v="50"/>
    <s v="BASE DE DATOS"/>
    <m/>
  </r>
  <r>
    <s v="24"/>
    <x v="9"/>
    <s v="ENGIEP"/>
    <s v="11077297"/>
    <s v="11077297"/>
    <x v="5"/>
    <s v="G1 Q"/>
    <s v="S"/>
    <n v="55.5"/>
    <n v="58.948"/>
    <n v="8959.1869999999999"/>
    <n v="14980.112999999999"/>
    <n v="23939.3"/>
    <n v="8.3000000000000007"/>
    <n v="735.4"/>
    <n v="0"/>
    <m/>
    <m/>
    <x v="0"/>
    <s v="ENGIEP11077297G1 QHI"/>
    <s v="ENGIE Energía Perú S.A."/>
    <x v="28"/>
    <x v="28"/>
    <s v="C. H. QUITARACSA"/>
    <x v="251"/>
    <s v="HI"/>
    <x v="5"/>
    <x v="3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3939.3"/>
    <n v="23.939299999999999"/>
    <m/>
    <n v="4.625"/>
    <n v="4.9123333333333337"/>
    <n v="0"/>
    <n v="0"/>
    <n v="50"/>
    <s v="BASE DE DATOS"/>
    <m/>
  </r>
  <r>
    <s v="24"/>
    <x v="9"/>
    <s v="ENGIEP"/>
    <s v="11077297"/>
    <s v="11077297"/>
    <x v="5"/>
    <s v="G2 Q"/>
    <s v="S"/>
    <n v="55.5"/>
    <n v="58.832000000000001"/>
    <n v="62.816000000000003"/>
    <n v="0"/>
    <n v="62.816000000000003"/>
    <n v="0"/>
    <n v="1.8"/>
    <n v="0"/>
    <m/>
    <m/>
    <x v="0"/>
    <s v="ENGIEP11077297G2 QHI"/>
    <s v="ENGIE Energía Perú S.A."/>
    <x v="28"/>
    <x v="28"/>
    <s v="C. H. QUITARACSA"/>
    <x v="251"/>
    <s v="HI"/>
    <x v="5"/>
    <x v="3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62.816000000000003"/>
    <n v="6.2815999999999997E-2"/>
    <m/>
    <n v="4.625"/>
    <n v="4.9026666666666667"/>
    <n v="0"/>
    <n v="0"/>
    <n v="50"/>
    <s v="BASE DE DATOS"/>
    <m/>
  </r>
  <r>
    <s v="24"/>
    <x v="9"/>
    <s v="ENGIEP"/>
    <s v="17392820"/>
    <s v="17392820"/>
    <x v="5"/>
    <s v="BLOQUE1"/>
    <s v="S"/>
    <n v="130"/>
    <n v="130"/>
    <n v="10785.817999999999"/>
    <n v="30395.126"/>
    <n v="41180.944000000003"/>
    <n v="0"/>
    <n v="744"/>
    <n v="0"/>
    <m/>
    <m/>
    <x v="0"/>
    <s v="ENGIEP17392820BLOQUE1HI"/>
    <s v="ENGIE Energía Perú S.A."/>
    <x v="28"/>
    <x v="28"/>
    <s v="C. E. PUNTA LOMITAS"/>
    <x v="252"/>
    <s v="TE"/>
    <x v="7"/>
    <x v="347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1180.944000000003"/>
    <n v="41.180944000000004"/>
    <m/>
    <n v="10.833333333333334"/>
    <n v="10.833333333333334"/>
    <n v="0"/>
    <n v="0"/>
    <n v="50"/>
    <s v="BASE DE DATOS"/>
    <m/>
  </r>
  <r>
    <s v="24"/>
    <x v="9"/>
    <s v="ENGIEP"/>
    <s v="17392820"/>
    <s v="17392820"/>
    <x v="5"/>
    <s v="BLOQUE2"/>
    <s v="S"/>
    <n v="130"/>
    <n v="130"/>
    <n v="13075.638000000001"/>
    <n v="34648.563000000002"/>
    <n v="47724.201000000001"/>
    <n v="0"/>
    <n v="744"/>
    <n v="0"/>
    <m/>
    <m/>
    <x v="0"/>
    <s v="ENGIEP17392820BLOQUE2HI"/>
    <s v="ENGIE Energía Perú S.A."/>
    <x v="28"/>
    <x v="28"/>
    <s v="C. E. PUNTA LOMITAS"/>
    <x v="252"/>
    <s v="TE"/>
    <x v="7"/>
    <x v="348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7724.201000000001"/>
    <n v="47.724201000000001"/>
    <m/>
    <n v="10.833333333333334"/>
    <n v="10.833333333333334"/>
    <n v="0"/>
    <n v="0"/>
    <n v="50"/>
    <s v="BASE DE DATOS"/>
    <m/>
  </r>
  <r>
    <s v="24"/>
    <x v="9"/>
    <s v="ENGIEP"/>
    <s v="17392820"/>
    <s v="17392820"/>
    <x v="5"/>
    <s v="BLOQUE1EX"/>
    <s v="S"/>
    <n v="17"/>
    <n v="17"/>
    <n v="1110.2470000000001"/>
    <n v="3019.2330000000002"/>
    <n v="4129.4799999999996"/>
    <n v="0"/>
    <n v="744"/>
    <n v="0"/>
    <m/>
    <m/>
    <x v="0"/>
    <s v="ENGIEP17392820BLOQUE1EXHI"/>
    <s v="ENGIE Energía Perú S.A."/>
    <x v="28"/>
    <x v="28"/>
    <s v="C. E. PUNTA LOMITAS EXP"/>
    <x v="252"/>
    <s v="TE"/>
    <x v="7"/>
    <x v="349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129.4799999999996"/>
    <n v="4.1294799999999992"/>
    <m/>
    <n v="1.4166666666666667"/>
    <n v="1.4166666666666667"/>
    <n v="0"/>
    <n v="9.0949470177292824E-13"/>
    <n v="50"/>
    <s v="BASE DE DATOS"/>
    <m/>
  </r>
  <r>
    <s v="24"/>
    <x v="9"/>
    <s v="ENGIEP"/>
    <s v="17392820"/>
    <s v="17392820"/>
    <x v="5"/>
    <s v="BLOQUE2EX"/>
    <s v="S"/>
    <n v="17"/>
    <n v="17"/>
    <n v="1068.7670000000001"/>
    <n v="3219.9650000000001"/>
    <n v="4288.732"/>
    <n v="0"/>
    <n v="744"/>
    <n v="0"/>
    <m/>
    <m/>
    <x v="0"/>
    <s v="ENGIEP17392820BLOQUE2EXHI"/>
    <s v="ENGIE Energía Perú S.A."/>
    <x v="28"/>
    <x v="28"/>
    <s v="C. E. PUNTA LOMITAS EXP"/>
    <x v="252"/>
    <s v="TE"/>
    <x v="7"/>
    <x v="350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288.732"/>
    <n v="4.2887319999999995"/>
    <m/>
    <n v="1.4166666666666667"/>
    <n v="1.4166666666666667"/>
    <n v="0"/>
    <n v="0"/>
    <n v="50"/>
    <s v="BASE DE DATOS"/>
    <m/>
  </r>
  <r>
    <s v="24"/>
    <x v="10"/>
    <s v="ENGIEP"/>
    <s v="11081297"/>
    <s v="11081297"/>
    <x v="5"/>
    <s v="G1"/>
    <s v="S"/>
    <n v="45.503999999999998"/>
    <n v="45.634"/>
    <n v="4378.9880000000003"/>
    <n v="12028.522000000001"/>
    <n v="16407.509999999998"/>
    <n v="1.3"/>
    <n v="340.3"/>
    <n v="184.3"/>
    <m/>
    <m/>
    <x v="0"/>
    <s v="ENGIEP11081297G1HI"/>
    <s v="ENGIE Energía Perú S.A."/>
    <x v="28"/>
    <x v="28"/>
    <s v="C. H. YUNCAN"/>
    <x v="249"/>
    <s v="HI"/>
    <x v="5"/>
    <x v="36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16407.509999999998"/>
    <n v="16.407509999999998"/>
    <m/>
    <n v="3.7919999999999998"/>
    <n v="3.8028333333333335"/>
    <n v="0"/>
    <n v="3.637978807091713E-12"/>
    <n v="50"/>
    <s v="BASE DE DATOS"/>
    <m/>
  </r>
  <r>
    <s v="24"/>
    <x v="10"/>
    <s v="ENGIEP"/>
    <s v="11081297"/>
    <s v="11081297"/>
    <x v="5"/>
    <s v="G2"/>
    <s v="S"/>
    <n v="45.869"/>
    <n v="45.616"/>
    <n v="6531.8810000000003"/>
    <n v="18699.862000000001"/>
    <n v="25231.742999999999"/>
    <n v="11.2"/>
    <n v="627"/>
    <n v="0"/>
    <m/>
    <m/>
    <x v="0"/>
    <s v="ENGIEP11081297G2HI"/>
    <s v="ENGIE Energía Perú S.A."/>
    <x v="28"/>
    <x v="28"/>
    <s v="C. H. YUNCAN"/>
    <x v="249"/>
    <s v="HI"/>
    <x v="5"/>
    <x v="37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5231.742999999999"/>
    <n v="25.231742999999998"/>
    <m/>
    <n v="3.8224166666666668"/>
    <n v="3.8013333333333335"/>
    <n v="0"/>
    <n v="3.637978807091713E-12"/>
    <n v="50"/>
    <s v="BASE DE DATOS"/>
    <m/>
  </r>
  <r>
    <s v="24"/>
    <x v="10"/>
    <s v="ENGIEP"/>
    <s v="11081297"/>
    <s v="11081297"/>
    <x v="5"/>
    <s v="G3"/>
    <s v="S"/>
    <n v="45.386000000000003"/>
    <n v="45.442"/>
    <n v="7193.1819999999998"/>
    <n v="20740.883999999998"/>
    <n v="27934.065999999999"/>
    <n v="0"/>
    <n v="720"/>
    <n v="0"/>
    <m/>
    <m/>
    <x v="0"/>
    <s v="ENGIEP11081297G3HI"/>
    <s v="ENGIE Energía Perú S.A."/>
    <x v="28"/>
    <x v="28"/>
    <s v="C. H. YUNCAN"/>
    <x v="249"/>
    <s v="HI"/>
    <x v="5"/>
    <x v="258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7934.065999999999"/>
    <n v="27.934065999999998"/>
    <m/>
    <n v="3.7821666666666669"/>
    <n v="3.7868333333333335"/>
    <n v="0"/>
    <n v="0"/>
    <n v="50"/>
    <s v="BASE DE DATOS"/>
    <m/>
  </r>
  <r>
    <s v="24"/>
    <x v="10"/>
    <s v="ENGIEP"/>
    <s v="16376016"/>
    <s v="16376016"/>
    <x v="5"/>
    <s v="INV123"/>
    <s v="S"/>
    <n v="14.821999999999999"/>
    <n v="14.821999999999999"/>
    <n v="35.162999999999997"/>
    <n v="3637.4580000000001"/>
    <n v="3672.6210000000001"/>
    <n v="0"/>
    <n v="330"/>
    <n v="0"/>
    <m/>
    <m/>
    <x v="0"/>
    <s v="ENGIEP16376016INV123HI"/>
    <s v="ENGIE Energía Perú S.A."/>
    <x v="28"/>
    <x v="28"/>
    <s v="C.S. INTIPAMPA"/>
    <x v="250"/>
    <s v="FV"/>
    <x v="6"/>
    <x v="34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672.6210000000001"/>
    <n v="3.6726209999999999"/>
    <m/>
    <n v="1.2351666666666665"/>
    <n v="1.2351666666666665"/>
    <n v="0"/>
    <n v="0"/>
    <n v="50"/>
    <s v="BASE DE DATOS"/>
    <m/>
  </r>
  <r>
    <s v="24"/>
    <x v="10"/>
    <s v="ENGIEP"/>
    <s v="16376016"/>
    <s v="16376016"/>
    <x v="5"/>
    <s v="INV456"/>
    <s v="S"/>
    <n v="14.86"/>
    <n v="14.86"/>
    <n v="35.75"/>
    <n v="3617.1190000000001"/>
    <n v="3652.8690000000001"/>
    <n v="0"/>
    <n v="330"/>
    <n v="0"/>
    <m/>
    <m/>
    <x v="0"/>
    <s v="ENGIEP16376016INV456HI"/>
    <s v="ENGIE Energía Perú S.A."/>
    <x v="28"/>
    <x v="28"/>
    <s v="C.S. INTIPAMPA"/>
    <x v="250"/>
    <s v="FV"/>
    <x v="6"/>
    <x v="34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652.8690000000001"/>
    <n v="3.6528689999999999"/>
    <m/>
    <n v="1.2383333333333333"/>
    <n v="1.2383333333333333"/>
    <n v="0"/>
    <n v="0"/>
    <n v="50"/>
    <s v="BASE DE DATOS"/>
    <m/>
  </r>
  <r>
    <s v="24"/>
    <x v="10"/>
    <s v="ENGIEP"/>
    <s v="16376016"/>
    <s v="16376016"/>
    <x v="5"/>
    <s v="INV789"/>
    <s v="S"/>
    <n v="14.859"/>
    <n v="14.859"/>
    <n v="34.340000000000003"/>
    <n v="3638.806"/>
    <n v="3673.1460000000002"/>
    <n v="0"/>
    <n v="330"/>
    <n v="0"/>
    <m/>
    <m/>
    <x v="0"/>
    <s v="ENGIEP16376016INV789HI"/>
    <s v="ENGIE Energía Perú S.A."/>
    <x v="28"/>
    <x v="28"/>
    <s v="C.S. INTIPAMPA"/>
    <x v="250"/>
    <s v="FV"/>
    <x v="6"/>
    <x v="34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673.1460000000002"/>
    <n v="3.673146"/>
    <m/>
    <n v="1.2382500000000001"/>
    <n v="1.2382500000000001"/>
    <n v="0"/>
    <n v="0"/>
    <n v="50"/>
    <s v="BASE DE DATOS"/>
    <m/>
  </r>
  <r>
    <s v="24"/>
    <x v="10"/>
    <s v="ENGIEP"/>
    <s v="11077297"/>
    <s v="11077297"/>
    <x v="5"/>
    <s v="G1 Q"/>
    <s v="S"/>
    <n v="55.5"/>
    <n v="58.948"/>
    <n v="6691.7330000000002"/>
    <n v="12789.362999999999"/>
    <n v="19481.096000000001"/>
    <n v="18.600000000000001"/>
    <n v="469.7"/>
    <n v="0"/>
    <m/>
    <m/>
    <x v="0"/>
    <s v="ENGIEP11077297G1 QHI"/>
    <s v="ENGIE Energía Perú S.A."/>
    <x v="28"/>
    <x v="28"/>
    <s v="C. H. QUITARACSA"/>
    <x v="251"/>
    <s v="HI"/>
    <x v="5"/>
    <x v="3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9481.096000000001"/>
    <n v="19.481096000000001"/>
    <m/>
    <n v="4.625"/>
    <n v="4.9123333333333337"/>
    <n v="0"/>
    <n v="-3.637978807091713E-12"/>
    <n v="50"/>
    <s v="BASE DE DATOS"/>
    <m/>
  </r>
  <r>
    <s v="24"/>
    <x v="10"/>
    <s v="ENGIEP"/>
    <s v="11077297"/>
    <s v="11077297"/>
    <x v="5"/>
    <s v="G2 Q"/>
    <s v="S"/>
    <n v="55.5"/>
    <n v="58.832000000000001"/>
    <n v="6765.4790000000003"/>
    <n v="14399.540999999999"/>
    <n v="21165.02"/>
    <n v="5.9"/>
    <n v="513.5"/>
    <n v="0"/>
    <m/>
    <m/>
    <x v="0"/>
    <s v="ENGIEP11077297G2 QHI"/>
    <s v="ENGIE Energía Perú S.A."/>
    <x v="28"/>
    <x v="28"/>
    <s v="C. H. QUITARACSA"/>
    <x v="251"/>
    <s v="HI"/>
    <x v="5"/>
    <x v="3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1165.02"/>
    <n v="21.165020000000002"/>
    <m/>
    <n v="4.625"/>
    <n v="4.9026666666666667"/>
    <n v="0"/>
    <n v="0"/>
    <n v="50"/>
    <s v="BASE DE DATOS"/>
    <m/>
  </r>
  <r>
    <s v="24"/>
    <x v="10"/>
    <s v="ENGIEP"/>
    <s v="17392820"/>
    <s v="17392820"/>
    <x v="5"/>
    <s v="BLOQUE1"/>
    <s v="S"/>
    <n v="130"/>
    <n v="130"/>
    <n v="10275.221"/>
    <n v="27427.542000000001"/>
    <n v="37702.762999999999"/>
    <n v="0"/>
    <n v="720"/>
    <n v="0"/>
    <m/>
    <m/>
    <x v="0"/>
    <s v="ENGIEP17392820BLOQUE1HI"/>
    <s v="ENGIE Energía Perú S.A."/>
    <x v="28"/>
    <x v="28"/>
    <s v="C. E. PUNTA LOMITAS"/>
    <x v="252"/>
    <s v="TE"/>
    <x v="7"/>
    <x v="347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37702.762999999999"/>
    <n v="37.702762999999997"/>
    <m/>
    <n v="10.833333333333334"/>
    <n v="10.833333333333334"/>
    <n v="0"/>
    <n v="0"/>
    <n v="50"/>
    <s v="BASE DE DATOS"/>
    <m/>
  </r>
  <r>
    <s v="24"/>
    <x v="10"/>
    <s v="ENGIEP"/>
    <s v="17392820"/>
    <s v="17392820"/>
    <x v="5"/>
    <s v="BLOQUE2"/>
    <s v="S"/>
    <n v="130"/>
    <n v="130"/>
    <n v="11272.477000000001"/>
    <n v="29218.955000000002"/>
    <n v="40491.432000000001"/>
    <n v="0"/>
    <n v="720"/>
    <n v="0"/>
    <m/>
    <m/>
    <x v="0"/>
    <s v="ENGIEP17392820BLOQUE2HI"/>
    <s v="ENGIE Energía Perú S.A."/>
    <x v="28"/>
    <x v="28"/>
    <s v="C. E. PUNTA LOMITAS"/>
    <x v="252"/>
    <s v="TE"/>
    <x v="7"/>
    <x v="348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0491.432000000001"/>
    <n v="40.491432000000003"/>
    <m/>
    <n v="10.833333333333334"/>
    <n v="10.833333333333334"/>
    <n v="0"/>
    <n v="0"/>
    <n v="50"/>
    <s v="BASE DE DATOS"/>
    <m/>
  </r>
  <r>
    <s v="24"/>
    <x v="10"/>
    <s v="ENGIEP"/>
    <s v="17392820"/>
    <s v="17392820"/>
    <x v="5"/>
    <s v="BLOQUE1EX"/>
    <s v="S"/>
    <n v="17"/>
    <n v="17"/>
    <n v="1049.0519999999999"/>
    <n v="2953.2379999999998"/>
    <n v="4002.29"/>
    <n v="0"/>
    <n v="720"/>
    <n v="0"/>
    <m/>
    <m/>
    <x v="0"/>
    <s v="ENGIEP17392820BLOQUE1EXHI"/>
    <s v="ENGIE Energía Perú S.A."/>
    <x v="28"/>
    <x v="28"/>
    <s v="C. E. PUNTA LOMITAS EXP"/>
    <x v="252"/>
    <s v="TE"/>
    <x v="7"/>
    <x v="349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002.29"/>
    <n v="4.0022900000000003"/>
    <m/>
    <n v="1.4166666666666667"/>
    <n v="1.4166666666666667"/>
    <n v="0"/>
    <n v="0"/>
    <n v="50"/>
    <s v="BASE DE DATOS"/>
    <m/>
  </r>
  <r>
    <s v="24"/>
    <x v="10"/>
    <s v="ENGIEP"/>
    <s v="17392820"/>
    <s v="17392820"/>
    <x v="5"/>
    <s v="BLOQUE2EX"/>
    <s v="S"/>
    <n v="17"/>
    <n v="17"/>
    <n v="966.12699999999995"/>
    <n v="2635.4810000000002"/>
    <n v="3601.6080000000002"/>
    <n v="0"/>
    <n v="720"/>
    <n v="0"/>
    <m/>
    <m/>
    <x v="0"/>
    <s v="ENGIEP17392820BLOQUE2EXHI"/>
    <s v="ENGIE Energía Perú S.A."/>
    <x v="28"/>
    <x v="28"/>
    <s v="C. E. PUNTA LOMITAS EXP"/>
    <x v="252"/>
    <s v="TE"/>
    <x v="7"/>
    <x v="350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3601.6080000000002"/>
    <n v="3.6016080000000001"/>
    <m/>
    <n v="1.4166666666666667"/>
    <n v="1.4166666666666667"/>
    <n v="0"/>
    <n v="0"/>
    <n v="50"/>
    <s v="BASE DE DATOS"/>
    <m/>
  </r>
  <r>
    <s v="24"/>
    <x v="9"/>
    <s v="ERENSR"/>
    <s v="17394220"/>
    <s v="17394220"/>
    <x v="5"/>
    <s v="Circuito 1"/>
    <s v="S"/>
    <n v="17.7"/>
    <n v="17.7"/>
    <n v="1724.53"/>
    <n v="4658.03"/>
    <n v="6382.56"/>
    <n v="0"/>
    <n v="724"/>
    <n v="0"/>
    <m/>
    <m/>
    <x v="0"/>
    <s v="ERENSR17394220Circuito 1HI"/>
    <s v="Energía Renovable del Sur S.A."/>
    <x v="53"/>
    <x v="53"/>
    <s v="C.E. San Juan"/>
    <x v="208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382.56"/>
    <n v="6.3825600000000007"/>
    <m/>
    <n v="1.4749999999999999"/>
    <n v="1.4749999999999999"/>
    <n v="0"/>
    <n v="-9.0949470177292824E-13"/>
    <n v="49"/>
    <s v="BASE DE DATOS"/>
    <m/>
  </r>
  <r>
    <s v="24"/>
    <x v="9"/>
    <s v="ERENSR"/>
    <s v="17394220"/>
    <s v="17394220"/>
    <x v="5"/>
    <s v="Circuito 2"/>
    <s v="S"/>
    <n v="17.7"/>
    <n v="17.7"/>
    <n v="2235.4"/>
    <n v="5902.92"/>
    <n v="8138.32"/>
    <n v="0"/>
    <n v="724"/>
    <n v="0"/>
    <m/>
    <m/>
    <x v="0"/>
    <s v="ERENSR17394220Circuito 2HI"/>
    <s v="Energía Renovable del Sur S.A."/>
    <x v="53"/>
    <x v="53"/>
    <s v="C.E. San Juan"/>
    <x v="208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8138.32"/>
    <n v="8.1383200000000002"/>
    <m/>
    <n v="1.4749999999999999"/>
    <n v="1.4749999999999999"/>
    <n v="0"/>
    <n v="0"/>
    <n v="49"/>
    <s v="BASE DE DATOS"/>
    <m/>
  </r>
  <r>
    <s v="24"/>
    <x v="9"/>
    <s v="ERENSR"/>
    <s v="17394220"/>
    <s v="17394220"/>
    <x v="5"/>
    <s v="Circuito 3"/>
    <s v="S"/>
    <n v="17.7"/>
    <n v="17.7"/>
    <n v="1974.48"/>
    <n v="4820.91"/>
    <n v="6795.39"/>
    <n v="0"/>
    <n v="724"/>
    <n v="0"/>
    <m/>
    <m/>
    <x v="0"/>
    <s v="ERENSR17394220Circuito 3HI"/>
    <s v="Energía Renovable del Sur S.A."/>
    <x v="53"/>
    <x v="53"/>
    <s v="C.E. San Juan"/>
    <x v="208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795.39"/>
    <n v="6.7953900000000003"/>
    <m/>
    <n v="1.4749999999999999"/>
    <n v="1.4749999999999999"/>
    <n v="0"/>
    <n v="-9.0949470177292824E-13"/>
    <n v="49"/>
    <s v="BASE DE DATOS"/>
    <m/>
  </r>
  <r>
    <s v="24"/>
    <x v="9"/>
    <s v="ERENSR"/>
    <s v="17394220"/>
    <s v="17394220"/>
    <x v="5"/>
    <s v="Circuito 4"/>
    <s v="S"/>
    <n v="17.7"/>
    <n v="17.7"/>
    <n v="2139.7399999999998"/>
    <n v="5470.52"/>
    <n v="7610.26"/>
    <n v="0"/>
    <n v="724"/>
    <n v="0"/>
    <m/>
    <m/>
    <x v="0"/>
    <s v="ERENSR17394220Circuito 4HI"/>
    <s v="Energía Renovable del Sur S.A."/>
    <x v="53"/>
    <x v="53"/>
    <s v="C.E. San Juan"/>
    <x v="208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610.26"/>
    <n v="7.6102600000000002"/>
    <m/>
    <n v="1.4749999999999999"/>
    <n v="1.4749999999999999"/>
    <n v="0"/>
    <n v="0"/>
    <n v="49"/>
    <s v="BASE DE DATOS"/>
    <m/>
  </r>
  <r>
    <s v="24"/>
    <x v="9"/>
    <s v="ERENSR"/>
    <s v="17394220"/>
    <s v="17394220"/>
    <x v="5"/>
    <s v="Circuito 5"/>
    <s v="S"/>
    <n v="17.7"/>
    <n v="17.7"/>
    <n v="2576.31"/>
    <n v="6499.16"/>
    <n v="9075.4699999999993"/>
    <n v="0"/>
    <n v="724"/>
    <n v="0"/>
    <m/>
    <m/>
    <x v="0"/>
    <s v="ERENSR17394220Circuito 5HI"/>
    <s v="Energía Renovable del Sur S.A."/>
    <x v="53"/>
    <x v="53"/>
    <s v="C.E. San Juan"/>
    <x v="208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9075.4699999999993"/>
    <n v="9.0754699999999993"/>
    <m/>
    <n v="1.4749999999999999"/>
    <n v="1.4749999999999999"/>
    <n v="0"/>
    <n v="0"/>
    <n v="49"/>
    <s v="BASE DE DATOS"/>
    <m/>
  </r>
  <r>
    <s v="24"/>
    <x v="9"/>
    <s v="ERENSR"/>
    <s v="17394220"/>
    <s v="17394220"/>
    <x v="5"/>
    <s v="Circuito 6"/>
    <s v="S"/>
    <n v="17.7"/>
    <n v="17.7"/>
    <n v="2149.5300000000002"/>
    <n v="5634.03"/>
    <n v="7783.56"/>
    <n v="0"/>
    <n v="724"/>
    <n v="0"/>
    <m/>
    <m/>
    <x v="0"/>
    <s v="ERENSR17394220Circuito 6HI"/>
    <s v="Energía Renovable del Sur S.A."/>
    <x v="53"/>
    <x v="53"/>
    <s v="C.E. San Juan"/>
    <x v="208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783.56"/>
    <n v="7.7835600000000005"/>
    <m/>
    <n v="1.4749999999999999"/>
    <n v="1.4749999999999999"/>
    <n v="0"/>
    <n v="-9.0949470177292824E-13"/>
    <n v="49"/>
    <s v="BASE DE DATOS"/>
    <m/>
  </r>
  <r>
    <s v="24"/>
    <x v="9"/>
    <s v="ERENSR"/>
    <s v="17394220"/>
    <s v="17394220"/>
    <x v="5"/>
    <s v="Circuito 7"/>
    <s v="S"/>
    <n v="17.7"/>
    <n v="17.7"/>
    <n v="2100.7600000000002"/>
    <n v="5252.05"/>
    <n v="7352.81"/>
    <n v="0"/>
    <n v="724"/>
    <n v="0"/>
    <m/>
    <m/>
    <x v="0"/>
    <s v="ERENSR17394220Circuito 7HI"/>
    <s v="Energía Renovable del Sur S.A."/>
    <x v="53"/>
    <x v="53"/>
    <s v="C.E. San Juan"/>
    <x v="208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352.81"/>
    <n v="7.3528100000000007"/>
    <m/>
    <n v="1.4749999999999999"/>
    <n v="1.4749999999999999"/>
    <n v="0"/>
    <n v="0"/>
    <n v="49"/>
    <s v="BASE DE DATOS"/>
    <m/>
  </r>
  <r>
    <s v="24"/>
    <x v="9"/>
    <s v="ERENSR"/>
    <s v="17394220"/>
    <s v="17394220"/>
    <x v="5"/>
    <s v="Circuito 8"/>
    <s v="S"/>
    <n v="11.8"/>
    <n v="11.8"/>
    <n v="1444.15"/>
    <n v="3387.61"/>
    <n v="4831.76"/>
    <n v="0"/>
    <n v="724"/>
    <n v="0"/>
    <m/>
    <m/>
    <x v="0"/>
    <s v="ERENSR17394220Circuito 8HI"/>
    <s v="Energía Renovable del Sur S.A."/>
    <x v="53"/>
    <x v="53"/>
    <s v="C.E. San Juan"/>
    <x v="208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831.76"/>
    <n v="4.8317600000000001"/>
    <m/>
    <n v="0.98333333333333339"/>
    <n v="0.98333333333333339"/>
    <n v="0"/>
    <n v="0"/>
    <n v="49"/>
    <s v="BASE DE DATOS"/>
    <m/>
  </r>
  <r>
    <s v="24"/>
    <x v="10"/>
    <s v="ERENSR"/>
    <s v="17394220"/>
    <s v="17394220"/>
    <x v="5"/>
    <s v="Circuito 1"/>
    <s v="S"/>
    <n v="17.7"/>
    <n v="17.7"/>
    <n v="1267.27"/>
    <n v="3451.97"/>
    <n v="4719.24"/>
    <n v="0"/>
    <n v="720"/>
    <n v="0"/>
    <m/>
    <m/>
    <x v="0"/>
    <s v="ERENSR17394220Circuito 1HI"/>
    <s v="Energía Renovable del Sur S.A."/>
    <x v="53"/>
    <x v="53"/>
    <s v="C.E. San Juan"/>
    <x v="208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719.24"/>
    <n v="4.7192400000000001"/>
    <m/>
    <n v="1.4749999999999999"/>
    <n v="1.4749999999999999"/>
    <n v="0"/>
    <n v="0"/>
    <n v="49"/>
    <s v="BASE DE DATOS"/>
    <m/>
  </r>
  <r>
    <s v="24"/>
    <x v="10"/>
    <s v="ERENSR"/>
    <s v="17394220"/>
    <s v="17394220"/>
    <x v="5"/>
    <s v="Circuito 2"/>
    <s v="S"/>
    <n v="17.7"/>
    <n v="17.7"/>
    <n v="1773.44"/>
    <n v="4721.04"/>
    <n v="6494.48"/>
    <n v="0"/>
    <n v="720"/>
    <n v="0"/>
    <m/>
    <m/>
    <x v="0"/>
    <s v="ERENSR17394220Circuito 2HI"/>
    <s v="Energía Renovable del Sur S.A."/>
    <x v="53"/>
    <x v="53"/>
    <s v="C.E. San Juan"/>
    <x v="208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494.48"/>
    <n v="6.4944799999999994"/>
    <m/>
    <n v="1.4749999999999999"/>
    <n v="1.4749999999999999"/>
    <n v="0"/>
    <n v="0"/>
    <n v="49"/>
    <s v="BASE DE DATOS"/>
    <m/>
  </r>
  <r>
    <s v="24"/>
    <x v="10"/>
    <s v="ERENSR"/>
    <s v="17394220"/>
    <s v="17394220"/>
    <x v="5"/>
    <s v="Circuito 3"/>
    <s v="S"/>
    <n v="17.7"/>
    <n v="17.7"/>
    <n v="1355.2"/>
    <n v="3221.5"/>
    <n v="4576.7"/>
    <n v="0"/>
    <n v="720"/>
    <n v="0"/>
    <m/>
    <m/>
    <x v="0"/>
    <s v="ERENSR17394220Circuito 3HI"/>
    <s v="Energía Renovable del Sur S.A."/>
    <x v="53"/>
    <x v="53"/>
    <s v="C.E. San Juan"/>
    <x v="208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576.7"/>
    <n v="4.5766999999999998"/>
    <m/>
    <n v="1.4749999999999999"/>
    <n v="1.4749999999999999"/>
    <n v="0"/>
    <n v="0"/>
    <n v="49"/>
    <s v="BASE DE DATOS"/>
    <m/>
  </r>
  <r>
    <s v="24"/>
    <x v="10"/>
    <s v="ERENSR"/>
    <s v="17394220"/>
    <s v="17394220"/>
    <x v="5"/>
    <s v="Circuito 4"/>
    <s v="S"/>
    <n v="17.7"/>
    <n v="17.7"/>
    <n v="1770.12"/>
    <n v="4488.26"/>
    <n v="6258.38"/>
    <n v="0"/>
    <n v="720"/>
    <n v="0"/>
    <m/>
    <m/>
    <x v="0"/>
    <s v="ERENSR17394220Circuito 4HI"/>
    <s v="Energía Renovable del Sur S.A."/>
    <x v="53"/>
    <x v="53"/>
    <s v="C.E. San Juan"/>
    <x v="208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258.38"/>
    <n v="6.2583799999999998"/>
    <m/>
    <n v="1.4749999999999999"/>
    <n v="1.4749999999999999"/>
    <n v="0"/>
    <n v="0"/>
    <n v="49"/>
    <s v="BASE DE DATOS"/>
    <m/>
  </r>
  <r>
    <s v="24"/>
    <x v="10"/>
    <s v="ERENSR"/>
    <s v="17394220"/>
    <s v="17394220"/>
    <x v="5"/>
    <s v="Circuito 5"/>
    <s v="S"/>
    <n v="17.7"/>
    <n v="17.7"/>
    <n v="2139.9899999999998"/>
    <n v="5197.51"/>
    <n v="7337.5"/>
    <n v="0"/>
    <n v="720"/>
    <n v="0"/>
    <m/>
    <m/>
    <x v="0"/>
    <s v="ERENSR17394220Circuito 5HI"/>
    <s v="Energía Renovable del Sur S.A."/>
    <x v="53"/>
    <x v="53"/>
    <s v="C.E. San Juan"/>
    <x v="208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337.5"/>
    <n v="7.3375000000000004"/>
    <m/>
    <n v="1.4749999999999999"/>
    <n v="1.4749999999999999"/>
    <n v="0"/>
    <n v="0"/>
    <n v="49"/>
    <s v="BASE DE DATOS"/>
    <m/>
  </r>
  <r>
    <s v="24"/>
    <x v="10"/>
    <s v="ERENSR"/>
    <s v="17394220"/>
    <s v="17394220"/>
    <x v="5"/>
    <s v="Circuito 6"/>
    <s v="S"/>
    <n v="17.7"/>
    <n v="17.7"/>
    <n v="1910.2"/>
    <n v="4954.38"/>
    <n v="6864.58"/>
    <n v="0"/>
    <n v="720"/>
    <n v="0"/>
    <m/>
    <m/>
    <x v="0"/>
    <s v="ERENSR17394220Circuito 6HI"/>
    <s v="Energía Renovable del Sur S.A."/>
    <x v="53"/>
    <x v="53"/>
    <s v="C.E. San Juan"/>
    <x v="208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864.58"/>
    <n v="6.8645800000000001"/>
    <m/>
    <n v="1.4749999999999999"/>
    <n v="1.4749999999999999"/>
    <n v="0"/>
    <n v="0"/>
    <n v="49"/>
    <s v="BASE DE DATOS"/>
    <m/>
  </r>
  <r>
    <s v="24"/>
    <x v="10"/>
    <s v="ERENSR"/>
    <s v="17394220"/>
    <s v="17394220"/>
    <x v="5"/>
    <s v="Circuito 7"/>
    <s v="S"/>
    <n v="17.7"/>
    <n v="17.7"/>
    <n v="972.28"/>
    <n v="2382.41"/>
    <n v="3354.69"/>
    <n v="0"/>
    <n v="720"/>
    <n v="0"/>
    <m/>
    <m/>
    <x v="0"/>
    <s v="ERENSR17394220Circuito 7HI"/>
    <s v="Energía Renovable del Sur S.A."/>
    <x v="53"/>
    <x v="53"/>
    <s v="C.E. San Juan"/>
    <x v="208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354.69"/>
    <n v="3.3546900000000002"/>
    <m/>
    <n v="1.4749999999999999"/>
    <n v="1.4749999999999999"/>
    <n v="0"/>
    <n v="-4.5474735088646412E-13"/>
    <n v="49"/>
    <s v="BASE DE DATOS"/>
    <m/>
  </r>
  <r>
    <s v="24"/>
    <x v="10"/>
    <s v="ERENSR"/>
    <s v="17394220"/>
    <s v="17394220"/>
    <x v="5"/>
    <s v="Circuito 8"/>
    <s v="S"/>
    <n v="11.8"/>
    <n v="11.8"/>
    <n v="1140.53"/>
    <n v="2590.94"/>
    <n v="3731.47"/>
    <n v="0"/>
    <n v="720"/>
    <n v="0"/>
    <m/>
    <m/>
    <x v="0"/>
    <s v="ERENSR17394220Circuito 8HI"/>
    <s v="Energía Renovable del Sur S.A."/>
    <x v="53"/>
    <x v="53"/>
    <s v="C.E. San Juan"/>
    <x v="208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731.47"/>
    <n v="3.7314699999999998"/>
    <m/>
    <n v="0.98333333333333339"/>
    <n v="0.98333333333333339"/>
    <n v="0"/>
    <n v="4.5474735088646412E-13"/>
    <n v="49"/>
    <s v="BASE DE DATOS"/>
    <m/>
  </r>
  <r>
    <s v="24"/>
    <x v="8"/>
    <s v="ERENSR"/>
    <s v="17394220"/>
    <s v="17394220"/>
    <x v="5"/>
    <s v="Circuito 1"/>
    <s v="S"/>
    <n v="17.7"/>
    <n v="17.7"/>
    <n v="2234.65"/>
    <n v="5591.74"/>
    <n v="7826.39"/>
    <n v="0"/>
    <n v="720"/>
    <n v="0"/>
    <m/>
    <m/>
    <x v="0"/>
    <s v="ERENSR17394220Circuito 1HI"/>
    <s v="Energía Renovable del Sur S.A."/>
    <x v="53"/>
    <x v="53"/>
    <s v="C.E. San Juan"/>
    <x v="208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826.39"/>
    <n v="7.82639"/>
    <m/>
    <n v="1.4749999999999999"/>
    <n v="1.4749999999999999"/>
    <n v="0"/>
    <n v="-9.0949470177292824E-13"/>
    <n v="49"/>
    <s v="BASE DE DATOS"/>
    <m/>
  </r>
  <r>
    <s v="24"/>
    <x v="8"/>
    <s v="ERENSR"/>
    <s v="17394220"/>
    <s v="17394220"/>
    <x v="5"/>
    <s v="Circuito 2"/>
    <s v="S"/>
    <n v="17.7"/>
    <n v="17.7"/>
    <n v="2251.0500000000002"/>
    <n v="5826.65"/>
    <n v="8077.7"/>
    <n v="0"/>
    <n v="720"/>
    <n v="0"/>
    <m/>
    <m/>
    <x v="0"/>
    <s v="ERENSR17394220Circuito 2HI"/>
    <s v="Energía Renovable del Sur S.A."/>
    <x v="53"/>
    <x v="53"/>
    <s v="C.E. San Juan"/>
    <x v="208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8077.7"/>
    <n v="8.0777000000000001"/>
    <m/>
    <n v="1.4749999999999999"/>
    <n v="1.4749999999999999"/>
    <n v="0"/>
    <n v="0"/>
    <n v="49"/>
    <s v="BASE DE DATOS"/>
    <m/>
  </r>
  <r>
    <s v="24"/>
    <x v="8"/>
    <s v="ERENSR"/>
    <s v="17394220"/>
    <s v="17394220"/>
    <x v="5"/>
    <s v="Circuito 3"/>
    <s v="S"/>
    <n v="17.7"/>
    <n v="17.7"/>
    <n v="2305.25"/>
    <n v="5622.66"/>
    <n v="7927.91"/>
    <n v="0"/>
    <n v="720"/>
    <n v="0"/>
    <m/>
    <m/>
    <x v="0"/>
    <s v="ERENSR17394220Circuito 3HI"/>
    <s v="Energía Renovable del Sur S.A."/>
    <x v="53"/>
    <x v="53"/>
    <s v="C.E. San Juan"/>
    <x v="208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927.91"/>
    <n v="7.9279099999999998"/>
    <m/>
    <n v="1.4749999999999999"/>
    <n v="1.4749999999999999"/>
    <n v="0"/>
    <n v="0"/>
    <n v="49"/>
    <s v="BASE DE DATOS"/>
    <m/>
  </r>
  <r>
    <s v="24"/>
    <x v="8"/>
    <s v="ERENSR"/>
    <s v="17394220"/>
    <s v="17394220"/>
    <x v="5"/>
    <s v="Circuito 4"/>
    <s v="S"/>
    <n v="17.7"/>
    <n v="17.7"/>
    <n v="2442.5100000000002"/>
    <n v="6383.33"/>
    <n v="8825.84"/>
    <n v="0"/>
    <n v="720"/>
    <n v="0"/>
    <m/>
    <m/>
    <x v="0"/>
    <s v="ERENSR17394220Circuito 4HI"/>
    <s v="Energía Renovable del Sur S.A."/>
    <x v="53"/>
    <x v="53"/>
    <s v="C.E. San Juan"/>
    <x v="208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8825.84"/>
    <n v="8.8258399999999995"/>
    <m/>
    <n v="1.4749999999999999"/>
    <n v="1.4749999999999999"/>
    <n v="0"/>
    <n v="0"/>
    <n v="49"/>
    <s v="BASE DE DATOS"/>
    <m/>
  </r>
  <r>
    <s v="24"/>
    <x v="8"/>
    <s v="ERENSR"/>
    <s v="17394220"/>
    <s v="17394220"/>
    <x v="5"/>
    <s v="Circuito 5"/>
    <s v="S"/>
    <n v="17.7"/>
    <n v="17.7"/>
    <n v="2936.8"/>
    <n v="7323.49"/>
    <n v="10260.290000000001"/>
    <n v="0"/>
    <n v="720"/>
    <n v="0"/>
    <m/>
    <m/>
    <x v="0"/>
    <s v="ERENSR17394220Circuito 5HI"/>
    <s v="Energía Renovable del Sur S.A."/>
    <x v="53"/>
    <x v="53"/>
    <s v="C.E. San Juan"/>
    <x v="208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0260.290000000001"/>
    <n v="10.260290000000001"/>
    <m/>
    <n v="1.4749999999999999"/>
    <n v="1.4749999999999999"/>
    <n v="0"/>
    <n v="0"/>
    <n v="49"/>
    <s v="BASE DE DATOS"/>
    <m/>
  </r>
  <r>
    <s v="24"/>
    <x v="8"/>
    <s v="ERENSR"/>
    <s v="17394220"/>
    <s v="17394220"/>
    <x v="5"/>
    <s v="Circuito 6"/>
    <s v="S"/>
    <n v="17.7"/>
    <n v="17.7"/>
    <n v="2688.75"/>
    <n v="6815.27"/>
    <n v="9504.02"/>
    <n v="0"/>
    <n v="720"/>
    <n v="0"/>
    <m/>
    <m/>
    <x v="0"/>
    <s v="ERENSR17394220Circuito 6HI"/>
    <s v="Energía Renovable del Sur S.A."/>
    <x v="53"/>
    <x v="53"/>
    <s v="C.E. San Juan"/>
    <x v="208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9504.02"/>
    <n v="9.5040200000000006"/>
    <m/>
    <n v="1.4749999999999999"/>
    <n v="1.4749999999999999"/>
    <n v="0"/>
    <n v="0"/>
    <n v="49"/>
    <s v="BASE DE DATOS"/>
    <m/>
  </r>
  <r>
    <s v="24"/>
    <x v="8"/>
    <s v="ERENSR"/>
    <s v="17394220"/>
    <s v="17394220"/>
    <x v="5"/>
    <s v="Circuito 7"/>
    <s v="S"/>
    <n v="17.7"/>
    <n v="17.7"/>
    <n v="1754.5"/>
    <n v="4243.5200000000004"/>
    <n v="5998.02"/>
    <n v="0"/>
    <n v="720"/>
    <n v="0"/>
    <m/>
    <m/>
    <x v="0"/>
    <s v="ERENSR17394220Circuito 7HI"/>
    <s v="Energía Renovable del Sur S.A."/>
    <x v="53"/>
    <x v="53"/>
    <s v="C.E. San Juan"/>
    <x v="208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998.02"/>
    <n v="5.9980200000000004"/>
    <m/>
    <n v="1.4749999999999999"/>
    <n v="1.4749999999999999"/>
    <n v="0"/>
    <n v="0"/>
    <n v="49"/>
    <s v="BASE DE DATOS"/>
    <m/>
  </r>
  <r>
    <s v="24"/>
    <x v="8"/>
    <s v="ERENSR"/>
    <s v="17394220"/>
    <s v="17394220"/>
    <x v="5"/>
    <s v="Circuito 8"/>
    <s v="S"/>
    <n v="11.8"/>
    <n v="11.8"/>
    <n v="1688"/>
    <n v="3787.84"/>
    <n v="5475.84"/>
    <n v="0"/>
    <n v="720"/>
    <n v="0"/>
    <m/>
    <m/>
    <x v="0"/>
    <s v="ERENSR17394220Circuito 8HI"/>
    <s v="Energía Renovable del Sur S.A."/>
    <x v="53"/>
    <x v="53"/>
    <s v="C.E. San Juan"/>
    <x v="208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475.84"/>
    <n v="5.4758399999999998"/>
    <m/>
    <n v="0.98333333333333339"/>
    <n v="0.98333333333333339"/>
    <n v="0"/>
    <n v="0"/>
    <n v="49"/>
    <s v="BASE DE DATOS"/>
    <m/>
  </r>
  <r>
    <s v="24"/>
    <x v="9"/>
    <s v="HUANCH"/>
    <s v="11076797"/>
    <s v="11076797"/>
    <x v="5"/>
    <s v="Grupo 1"/>
    <s v="S"/>
    <n v="10"/>
    <n v="9.875"/>
    <n v="1165.566"/>
    <n v="5481.4560000000001"/>
    <n v="6647.0219999999999"/>
    <n v="0"/>
    <n v="744"/>
    <n v="0"/>
    <m/>
    <m/>
    <x v="0"/>
    <s v="HUANCH11076797Grupo 1HI"/>
    <s v="Hidroel‚ctrica Huanchor S.A.C."/>
    <x v="56"/>
    <x v="56"/>
    <s v="C. H. Huanchor"/>
    <x v="212"/>
    <s v="HI"/>
    <x v="5"/>
    <x v="16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647.0219999999999"/>
    <n v="6.6470219999999998"/>
    <m/>
    <n v="0.83333333333333337"/>
    <n v="0.82291666666666663"/>
    <n v="0"/>
    <n v="0"/>
    <n v="61"/>
    <s v="BASE DE DATOS"/>
    <m/>
  </r>
  <r>
    <s v="24"/>
    <x v="9"/>
    <s v="HUANCH"/>
    <s v="11076797"/>
    <s v="11076797"/>
    <x v="5"/>
    <s v="Grupo 2"/>
    <s v="S"/>
    <n v="10"/>
    <n v="9.8930000000000007"/>
    <n v="1172.403"/>
    <n v="5513.0039999999999"/>
    <n v="6685.4070000000002"/>
    <n v="0"/>
    <n v="744"/>
    <n v="0"/>
    <m/>
    <m/>
    <x v="0"/>
    <s v="HUANCH11076797Grupo 2HI"/>
    <s v="Hidroel‚ctrica Huanchor S.A.C."/>
    <x v="56"/>
    <x v="56"/>
    <s v="C. H. Huanchor"/>
    <x v="212"/>
    <s v="HI"/>
    <x v="5"/>
    <x v="17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685.4070000000002"/>
    <n v="6.6854070000000005"/>
    <m/>
    <n v="0.83333333333333337"/>
    <n v="0.82441666666666669"/>
    <n v="0"/>
    <n v="0"/>
    <n v="61"/>
    <s v="BASE DE DATOS"/>
    <m/>
  </r>
  <r>
    <s v="24"/>
    <x v="9"/>
    <s v="HUANCH"/>
    <s v="31009893"/>
    <s v="31009893"/>
    <x v="5"/>
    <s v="G-2"/>
    <s v="S"/>
    <n v="0.84"/>
    <n v="0.46"/>
    <n v="0"/>
    <n v="0"/>
    <n v="0"/>
    <n v="744"/>
    <m/>
    <n v="0"/>
    <m/>
    <m/>
    <x v="0"/>
    <s v="HUANCH31009893G-2HI"/>
    <s v="Hidroel‚ctrica Huanchor S.A.C."/>
    <x v="56"/>
    <x v="56"/>
    <s v="C. H. Tamboraque II"/>
    <x v="213"/>
    <s v="HI"/>
    <x v="5"/>
    <x v="29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6.9999999999999993E-2"/>
    <n v="3.8333333333333337E-2"/>
    <n v="0"/>
    <n v="0"/>
    <n v="61"/>
    <s v="BASE DE DATOS"/>
    <m/>
  </r>
  <r>
    <s v="24"/>
    <x v="9"/>
    <s v="HUANCH"/>
    <s v="41009793"/>
    <s v="41009793"/>
    <x v="5"/>
    <s v="G-1"/>
    <s v="S"/>
    <n v="0.46"/>
    <n v="0.45"/>
    <n v="0"/>
    <n v="0"/>
    <n v="0"/>
    <n v="744"/>
    <m/>
    <n v="0"/>
    <m/>
    <m/>
    <x v="0"/>
    <s v="HUANCH41009793G-1HI"/>
    <s v="Hidroel‚ctrica Huanchor S.A.C."/>
    <x v="56"/>
    <x v="56"/>
    <s v="C. H. Tamboraque I"/>
    <x v="214"/>
    <s v="HI"/>
    <x v="5"/>
    <x v="28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3.8333333333333337E-2"/>
    <n v="3.7499999999999999E-2"/>
    <n v="0"/>
    <n v="0"/>
    <n v="61"/>
    <s v="BASE DE DATOS"/>
    <m/>
  </r>
  <r>
    <s v="24"/>
    <x v="10"/>
    <s v="HUANCH"/>
    <s v="11076797"/>
    <s v="11076797"/>
    <x v="5"/>
    <s v="Grupo 1"/>
    <s v="S"/>
    <n v="10"/>
    <n v="9.875"/>
    <n v="952.81899999999996"/>
    <n v="4760.3"/>
    <n v="5713.12"/>
    <n v="0"/>
    <n v="631.04999999999995"/>
    <n v="88.95"/>
    <m/>
    <m/>
    <x v="0"/>
    <s v="HUANCH11076797Grupo 1HI"/>
    <s v="Hidroel‚ctrica Huanchor S.A.C."/>
    <x v="56"/>
    <x v="56"/>
    <s v="C. H. Huanchor"/>
    <x v="212"/>
    <s v="HI"/>
    <x v="5"/>
    <x v="16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5713.12"/>
    <n v="5.71312"/>
    <m/>
    <n v="0.83333333333333337"/>
    <n v="0.82291666666666663"/>
    <n v="0"/>
    <n v="-9.9999999929423211E-4"/>
    <n v="61"/>
    <s v="BASE DE DATOS"/>
    <m/>
  </r>
  <r>
    <s v="24"/>
    <x v="10"/>
    <s v="HUANCH"/>
    <s v="11076797"/>
    <s v="11076797"/>
    <x v="5"/>
    <s v="Grupo 2"/>
    <s v="S"/>
    <n v="10"/>
    <n v="9.8930000000000007"/>
    <n v="1153.211"/>
    <n v="5469.9989999999998"/>
    <n v="6623.21"/>
    <n v="0"/>
    <n v="720"/>
    <n v="0"/>
    <m/>
    <m/>
    <x v="0"/>
    <s v="HUANCH11076797Grupo 2HI"/>
    <s v="Hidroel‚ctrica Huanchor S.A.C."/>
    <x v="56"/>
    <x v="56"/>
    <s v="C. H. Huanchor"/>
    <x v="212"/>
    <s v="HI"/>
    <x v="5"/>
    <x v="17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623.21"/>
    <n v="6.6232100000000003"/>
    <m/>
    <n v="0.83333333333333337"/>
    <n v="0.82441666666666669"/>
    <n v="0"/>
    <n v="0"/>
    <n v="61"/>
    <s v="BASE DE DATOS"/>
    <m/>
  </r>
  <r>
    <s v="24"/>
    <x v="10"/>
    <s v="HUANCH"/>
    <s v="31009893"/>
    <s v="31009893"/>
    <x v="5"/>
    <s v="G-2"/>
    <s v="S"/>
    <n v="0.84"/>
    <n v="0.46"/>
    <n v="0"/>
    <n v="0"/>
    <n v="0"/>
    <n v="0"/>
    <n v="0"/>
    <n v="720"/>
    <m/>
    <m/>
    <x v="0"/>
    <s v="HUANCH31009893G-2HI"/>
    <s v="Hidroel‚ctrica Huanchor S.A.C."/>
    <x v="56"/>
    <x v="56"/>
    <s v="C. H. Tamboraque II"/>
    <x v="213"/>
    <s v="HI"/>
    <x v="5"/>
    <x v="29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6.9999999999999993E-2"/>
    <n v="3.8333333333333337E-2"/>
    <n v="0"/>
    <n v="0"/>
    <n v="61"/>
    <s v="BASE DE DATOS"/>
    <m/>
  </r>
  <r>
    <s v="24"/>
    <x v="10"/>
    <s v="HUANCH"/>
    <s v="41009793"/>
    <s v="41009793"/>
    <x v="5"/>
    <s v="G-1"/>
    <s v="S"/>
    <n v="0.46"/>
    <n v="0.45"/>
    <n v="0"/>
    <n v="0"/>
    <n v="0"/>
    <n v="0"/>
    <n v="0"/>
    <n v="720"/>
    <m/>
    <m/>
    <x v="0"/>
    <s v="HUANCH41009793G-1HI"/>
    <s v="Hidroel‚ctrica Huanchor S.A.C."/>
    <x v="56"/>
    <x v="56"/>
    <s v="C. H. Tamboraque I"/>
    <x v="214"/>
    <s v="HI"/>
    <x v="5"/>
    <x v="28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3.8333333333333337E-2"/>
    <n v="3.7499999999999999E-2"/>
    <n v="0"/>
    <n v="0"/>
    <n v="61"/>
    <s v="BASE DE DATOS"/>
    <m/>
  </r>
  <r>
    <s v="24"/>
    <x v="9"/>
    <s v="HYPATA"/>
    <s v="1258596"/>
    <s v="1258596"/>
    <x v="5"/>
    <s v="Grupo 1"/>
    <s v="N"/>
    <n v="1"/>
    <n v="0"/>
    <n v="0"/>
    <n v="0"/>
    <n v="0"/>
    <n v="0"/>
    <n v="0"/>
    <n v="0"/>
    <m/>
    <m/>
    <x v="0"/>
    <s v="HYPATA1258596Grupo 1HI"/>
    <s v="Hidro Pátapo S.A.C."/>
    <x v="46"/>
    <x v="46"/>
    <s v="C.H Patapo"/>
    <x v="151"/>
    <s v="HI"/>
    <x v="5"/>
    <x v="36"/>
    <x v="2"/>
    <s v="Instalado"/>
    <s v="Operativo"/>
    <s v="Generadora"/>
    <x v="0"/>
    <x v="0"/>
    <x v="1"/>
    <x v="0"/>
    <s v="Privado"/>
    <s v="LAMBAYEQUE"/>
    <s v="LAMBAYEQUE"/>
    <s v="CHICLAYO"/>
    <s v="PATAPO"/>
    <n v="0"/>
    <x v="8"/>
    <n v="0"/>
    <x v="0"/>
    <x v="0"/>
    <x v="0"/>
    <s v="MWh"/>
    <n v="0"/>
    <n v="0"/>
    <m/>
    <n v="8.3333333333333329E-2"/>
    <n v="0"/>
    <n v="0"/>
    <n v="0"/>
    <n v="63"/>
    <s v="BASE DE DATOS"/>
    <m/>
  </r>
  <r>
    <s v="24"/>
    <x v="10"/>
    <s v="HYPATA"/>
    <s v="1258596"/>
    <s v="1258596"/>
    <x v="5"/>
    <s v="Grupo 1"/>
    <s v="N"/>
    <n v="1"/>
    <n v="0"/>
    <n v="0"/>
    <n v="0"/>
    <n v="0"/>
    <n v="0"/>
    <n v="0"/>
    <n v="0"/>
    <m/>
    <m/>
    <x v="0"/>
    <s v="HYPATA1258596Grupo 1HI"/>
    <s v="Hidro Pátapo S.A.C."/>
    <x v="46"/>
    <x v="46"/>
    <s v="C.H Patapo"/>
    <x v="151"/>
    <s v="HI"/>
    <x v="5"/>
    <x v="36"/>
    <x v="2"/>
    <s v="Instalado"/>
    <s v="Operativo"/>
    <s v="Generadora"/>
    <x v="0"/>
    <x v="0"/>
    <x v="1"/>
    <x v="0"/>
    <s v="Privado"/>
    <s v="LAMBAYEQUE"/>
    <s v="LAMBAYEQUE"/>
    <s v="CHICLAYO"/>
    <s v="PATAPO"/>
    <n v="0"/>
    <x v="8"/>
    <n v="0"/>
    <x v="0"/>
    <x v="0"/>
    <x v="0"/>
    <s v="MWh"/>
    <n v="0"/>
    <n v="0"/>
    <m/>
    <n v="8.3333333333333329E-2"/>
    <n v="0"/>
    <n v="0"/>
    <n v="0"/>
    <n v="63"/>
    <s v="BASE DE DATOS"/>
    <m/>
  </r>
  <r>
    <s v="24"/>
    <x v="9"/>
    <s v="INLAND"/>
    <s v="11275711"/>
    <s v="11275711"/>
    <x v="5"/>
    <s v="01"/>
    <s v="S"/>
    <n v="50"/>
    <n v="45.326000000000001"/>
    <n v="2410.826"/>
    <n v="10662.808999999999"/>
    <n v="13073.635"/>
    <n v="250"/>
    <n v="477.75"/>
    <n v="0"/>
    <m/>
    <m/>
    <x v="0"/>
    <s v="INLAND1127571101HI"/>
    <s v="Inland Energy S.A.C."/>
    <x v="58"/>
    <x v="58"/>
    <s v="SANTA TERESA"/>
    <x v="216"/>
    <s v="HI"/>
    <x v="5"/>
    <x v="324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13073.635"/>
    <n v="13.073634999999999"/>
    <m/>
    <n v="4.166666666666667"/>
    <n v="3.7771666666666666"/>
    <n v="0"/>
    <n v="-1.8189894035458565E-12"/>
    <n v="65"/>
    <s v="BASE DE DATOS"/>
    <m/>
  </r>
  <r>
    <s v="24"/>
    <x v="9"/>
    <s v="INLAND"/>
    <s v="11275711"/>
    <s v="11275711"/>
    <x v="5"/>
    <s v="02"/>
    <s v="S"/>
    <n v="50"/>
    <n v="44.523000000000003"/>
    <n v="5870.8310000000001"/>
    <n v="25824.716"/>
    <n v="31695.546999999999"/>
    <n v="12.7"/>
    <n v="714"/>
    <n v="0"/>
    <m/>
    <m/>
    <x v="0"/>
    <s v="INLAND1127571102HI"/>
    <s v="Inland Energy S.A.C."/>
    <x v="58"/>
    <x v="58"/>
    <s v="SANTA TERESA"/>
    <x v="216"/>
    <s v="HI"/>
    <x v="5"/>
    <x v="325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31695.546999999999"/>
    <n v="31.695546999999998"/>
    <m/>
    <n v="4.166666666666667"/>
    <n v="3.7102500000000003"/>
    <n v="0"/>
    <n v="0"/>
    <n v="65"/>
    <s v="BASE DE DATOS"/>
    <m/>
  </r>
  <r>
    <s v="24"/>
    <x v="10"/>
    <s v="INLAND"/>
    <s v="11275711"/>
    <s v="11275711"/>
    <x v="5"/>
    <s v="01"/>
    <s v="S"/>
    <n v="50"/>
    <n v="45.326000000000001"/>
    <n v="4861.6450000000004"/>
    <n v="21878.883000000002"/>
    <n v="26740.527999999998"/>
    <n v="0"/>
    <n v="693.5"/>
    <n v="1.36"/>
    <m/>
    <m/>
    <x v="0"/>
    <s v="INLAND1127571101HI"/>
    <s v="Inland Energy S.A.C."/>
    <x v="58"/>
    <x v="58"/>
    <s v="SANTA TERESA"/>
    <x v="216"/>
    <s v="HI"/>
    <x v="5"/>
    <x v="324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26740.527999999998"/>
    <n v="26.740527999999998"/>
    <m/>
    <n v="4.166666666666667"/>
    <n v="3.7771666666666666"/>
    <n v="0"/>
    <n v="3.637978807091713E-12"/>
    <n v="65"/>
    <s v="BASE DE DATOS"/>
    <m/>
  </r>
  <r>
    <s v="24"/>
    <x v="10"/>
    <s v="INLAND"/>
    <s v="11275711"/>
    <s v="11275711"/>
    <x v="5"/>
    <s v="02"/>
    <s v="S"/>
    <n v="50"/>
    <n v="44.523000000000003"/>
    <n v="5262.1049999999996"/>
    <n v="25260.597000000002"/>
    <n v="30522.701000000001"/>
    <n v="5.93"/>
    <n v="698"/>
    <n v="0"/>
    <m/>
    <m/>
    <x v="0"/>
    <s v="INLAND1127571102HI"/>
    <s v="Inland Energy S.A.C."/>
    <x v="58"/>
    <x v="58"/>
    <s v="SANTA TERESA"/>
    <x v="216"/>
    <s v="HI"/>
    <x v="5"/>
    <x v="325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30522.701000000001"/>
    <n v="30.522701000000001"/>
    <m/>
    <n v="4.166666666666667"/>
    <n v="3.7102500000000003"/>
    <n v="0"/>
    <n v="1.0000000002037268E-3"/>
    <n v="65"/>
    <s v="BASE DE DATOS"/>
    <m/>
  </r>
  <r>
    <s v="24"/>
    <x v="9"/>
    <s v="KALLPA"/>
    <s v="14331913"/>
    <s v="14331913"/>
    <x v="5"/>
    <s v="G-1"/>
    <s v="S"/>
    <n v="171.28"/>
    <n v="189.69200000000001"/>
    <n v="16125.045"/>
    <n v="65086.737999999998"/>
    <n v="81211.782999999996"/>
    <n v="0"/>
    <n v="722.37"/>
    <n v="0"/>
    <m/>
    <m/>
    <x v="0"/>
    <s v="KALLPA14331913G-1HI"/>
    <s v="Kallpa Generaci¢n S.A."/>
    <x v="22"/>
    <x v="22"/>
    <s v="C.H. Cerro del Aguila"/>
    <x v="217"/>
    <s v="HI"/>
    <x v="5"/>
    <x v="28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81211.782999999996"/>
    <n v="81.211782999999997"/>
    <m/>
    <n v="14.273333333333333"/>
    <n v="15.807666666666668"/>
    <n v="0"/>
    <n v="0"/>
    <n v="66"/>
    <s v="BASE DE DATOS"/>
    <m/>
  </r>
  <r>
    <s v="24"/>
    <x v="9"/>
    <s v="KALLPA"/>
    <s v="14331913"/>
    <s v="14331913"/>
    <x v="5"/>
    <s v="G-2"/>
    <s v="S"/>
    <n v="171.28"/>
    <n v="203.053"/>
    <n v="15632.82"/>
    <n v="53159.417999999998"/>
    <n v="68792.237999999998"/>
    <n v="0"/>
    <n v="622.03"/>
    <n v="0"/>
    <m/>
    <m/>
    <x v="0"/>
    <s v="KALLPA14331913G-2HI"/>
    <s v="Kallpa Generaci¢n S.A."/>
    <x v="22"/>
    <x v="22"/>
    <s v="C.H. Cerro del Aguila"/>
    <x v="217"/>
    <s v="HI"/>
    <x v="5"/>
    <x v="29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68792.237999999998"/>
    <n v="68.792237999999998"/>
    <m/>
    <n v="14.273333333333333"/>
    <n v="16.921083333333332"/>
    <n v="0"/>
    <n v="0"/>
    <n v="66"/>
    <s v="BASE DE DATOS"/>
    <m/>
  </r>
  <r>
    <s v="24"/>
    <x v="9"/>
    <s v="KALLPA"/>
    <s v="14331913"/>
    <s v="14331913"/>
    <x v="5"/>
    <s v="G-3"/>
    <s v="S"/>
    <n v="171.28"/>
    <n v="189.761"/>
    <n v="7229.3710000000001"/>
    <n v="11986.498"/>
    <n v="19215.868999999999"/>
    <n v="0"/>
    <n v="195.5"/>
    <n v="0"/>
    <m/>
    <m/>
    <x v="0"/>
    <s v="KALLPA14331913G-3HI"/>
    <s v="Kallpa Generaci¢n S.A."/>
    <x v="22"/>
    <x v="22"/>
    <s v="C.H. Cerro del Aguila"/>
    <x v="217"/>
    <s v="HI"/>
    <x v="5"/>
    <x v="30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9215.868999999999"/>
    <n v="19.215868999999998"/>
    <m/>
    <n v="14.273333333333333"/>
    <n v="15.813416666666667"/>
    <n v="0"/>
    <n v="0"/>
    <n v="66"/>
    <s v="BASE DE DATOS"/>
    <m/>
  </r>
  <r>
    <s v="24"/>
    <x v="9"/>
    <s v="KALLPA"/>
    <s v="14331913"/>
    <s v="14331913"/>
    <x v="5"/>
    <s v="G-4"/>
    <s v="S"/>
    <n v="10.76"/>
    <n v="10.427"/>
    <n v="411.47399999999999"/>
    <n v="1841.165"/>
    <n v="2252.6390000000001"/>
    <n v="1.55"/>
    <n v="742.25"/>
    <n v="0"/>
    <m/>
    <m/>
    <x v="0"/>
    <s v="KALLPA14331913G-4HI"/>
    <s v="Kallpa Generaci¢n S.A."/>
    <x v="22"/>
    <x v="22"/>
    <s v="C.H. Cerro del Aguila"/>
    <x v="217"/>
    <s v="HI"/>
    <x v="5"/>
    <x v="31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2252.6390000000001"/>
    <n v="2.2526390000000003"/>
    <m/>
    <n v="0.89666666666666661"/>
    <n v="0.86891666666666667"/>
    <n v="0"/>
    <n v="0"/>
    <n v="66"/>
    <s v="BASE DE DATOS"/>
    <m/>
  </r>
  <r>
    <s v="24"/>
    <x v="10"/>
    <s v="KALLPA"/>
    <s v="14331913"/>
    <s v="14331913"/>
    <x v="5"/>
    <s v="G-1"/>
    <s v="S"/>
    <n v="171.28"/>
    <n v="189.69200000000001"/>
    <n v="15551.162"/>
    <n v="62344.631999999998"/>
    <n v="77895.793999999994"/>
    <n v="78.349999999999994"/>
    <n v="592.48"/>
    <n v="0"/>
    <m/>
    <m/>
    <x v="0"/>
    <s v="KALLPA14331913G-1HI"/>
    <s v="Kallpa Generaci¢n S.A."/>
    <x v="22"/>
    <x v="22"/>
    <s v="C.H. Cerro del Aguila"/>
    <x v="217"/>
    <s v="HI"/>
    <x v="5"/>
    <x v="28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77895.793999999994"/>
    <n v="77.895793999999995"/>
    <m/>
    <n v="14.273333333333333"/>
    <n v="15.807666666666668"/>
    <n v="0"/>
    <n v="0"/>
    <n v="66"/>
    <s v="BASE DE DATOS"/>
    <m/>
  </r>
  <r>
    <s v="24"/>
    <x v="10"/>
    <s v="KALLPA"/>
    <s v="14331913"/>
    <s v="14331913"/>
    <x v="5"/>
    <s v="G-2"/>
    <s v="S"/>
    <n v="171.28"/>
    <n v="203.053"/>
    <n v="17373.012999999999"/>
    <n v="63299.521999999997"/>
    <n v="80672.535000000003"/>
    <n v="78.7"/>
    <n v="612.62"/>
    <n v="0"/>
    <m/>
    <m/>
    <x v="0"/>
    <s v="KALLPA14331913G-2HI"/>
    <s v="Kallpa Generaci¢n S.A."/>
    <x v="22"/>
    <x v="22"/>
    <s v="C.H. Cerro del Aguila"/>
    <x v="217"/>
    <s v="HI"/>
    <x v="5"/>
    <x v="29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80672.535000000003"/>
    <n v="80.672535000000011"/>
    <m/>
    <n v="14.273333333333333"/>
    <n v="16.921083333333332"/>
    <n v="0"/>
    <n v="0"/>
    <n v="66"/>
    <s v="BASE DE DATOS"/>
    <m/>
  </r>
  <r>
    <s v="24"/>
    <x v="10"/>
    <s v="KALLPA"/>
    <s v="14331913"/>
    <s v="14331913"/>
    <x v="5"/>
    <s v="G-3"/>
    <s v="S"/>
    <n v="171.28"/>
    <n v="189.761"/>
    <n v="17023.78"/>
    <n v="51732.324999999997"/>
    <n v="68756.104999999996"/>
    <n v="91.58"/>
    <n v="488.13"/>
    <n v="0"/>
    <m/>
    <m/>
    <x v="0"/>
    <s v="KALLPA14331913G-3HI"/>
    <s v="Kallpa Generaci¢n S.A."/>
    <x v="22"/>
    <x v="22"/>
    <s v="C.H. Cerro del Aguila"/>
    <x v="217"/>
    <s v="HI"/>
    <x v="5"/>
    <x v="30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68756.104999999996"/>
    <n v="68.756104999999991"/>
    <m/>
    <n v="14.273333333333333"/>
    <n v="15.813416666666667"/>
    <n v="0"/>
    <n v="0"/>
    <n v="66"/>
    <s v="BASE DE DATOS"/>
    <m/>
  </r>
  <r>
    <s v="24"/>
    <x v="10"/>
    <s v="KALLPA"/>
    <s v="14331913"/>
    <s v="14331913"/>
    <x v="5"/>
    <s v="G-4"/>
    <s v="S"/>
    <n v="10.76"/>
    <n v="10.427"/>
    <n v="608.447"/>
    <n v="2619.6559999999999"/>
    <n v="3228.1030000000001"/>
    <n v="99.63"/>
    <n v="612.82000000000005"/>
    <n v="6.75"/>
    <m/>
    <m/>
    <x v="0"/>
    <s v="KALLPA14331913G-4HI"/>
    <s v="Kallpa Generaci¢n S.A."/>
    <x v="22"/>
    <x v="22"/>
    <s v="C.H. Cerro del Aguila"/>
    <x v="217"/>
    <s v="HI"/>
    <x v="5"/>
    <x v="31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3228.1030000000001"/>
    <n v="3.2281029999999999"/>
    <m/>
    <n v="0.89666666666666661"/>
    <n v="0.86891666666666667"/>
    <n v="0"/>
    <n v="0"/>
    <n v="66"/>
    <s v="BASE DE DATOS"/>
    <m/>
  </r>
  <r>
    <s v="24"/>
    <x v="9"/>
    <s v="KONDUS"/>
    <s v="000775"/>
    <s v="000775"/>
    <x v="5"/>
    <s v="G1"/>
    <s v="S"/>
    <n v="0.56499999999999995"/>
    <n v="4.0000000000000001E-3"/>
    <n v="2.5000000000000001E-2"/>
    <n v="87.308000000000007"/>
    <n v="87.332999999999998"/>
    <n v="0"/>
    <n v="379.38"/>
    <n v="0"/>
    <m/>
    <m/>
    <x v="0"/>
    <s v="KONDUS000775G1HI"/>
    <s v="KONDU S.A.C."/>
    <x v="80"/>
    <x v="80"/>
    <s v="C. S. Carhuaquero"/>
    <x v="282"/>
    <s v="FV"/>
    <x v="6"/>
    <x v="359"/>
    <x v="3"/>
    <s v="Instalado"/>
    <s v="Operativo"/>
    <s v="Generadora"/>
    <x v="0"/>
    <x v="0"/>
    <x v="0"/>
    <x v="0"/>
    <s v="Estatal"/>
    <s v="CAJAMARCA"/>
    <s v="CAJAMARCA"/>
    <s v="CHOTA Y SANTA CRUZ"/>
    <s v="LLAMA Y CATACHE"/>
    <n v="0"/>
    <x v="9"/>
    <n v="0"/>
    <x v="0"/>
    <x v="0"/>
    <x v="0"/>
    <s v="MWh"/>
    <n v="87.332999999999998"/>
    <n v="8.7332999999999994E-2"/>
    <m/>
    <n v="5.1363636363636361E-2"/>
    <n v="5.1363636363636361E-2"/>
    <n v="0"/>
    <n v="1.4210854715202004E-14"/>
    <n v="67"/>
    <s v="BASE DE DATOS"/>
    <m/>
  </r>
  <r>
    <s v="24"/>
    <x v="10"/>
    <s v="KONDUS"/>
    <s v="000775"/>
    <s v="000775"/>
    <x v="5"/>
    <s v="G1"/>
    <s v="S"/>
    <n v="0.56499999999999995"/>
    <n v="4.0000000000000001E-3"/>
    <n v="4.5999999999999999E-2"/>
    <n v="82.123999999999995"/>
    <n v="82.17"/>
    <n v="0"/>
    <n v="373.02"/>
    <n v="0"/>
    <m/>
    <m/>
    <x v="0"/>
    <s v="KONDUS000775G1HI"/>
    <s v="KONDU S.A.C."/>
    <x v="80"/>
    <x v="80"/>
    <s v="C. S. Carhuaquero"/>
    <x v="282"/>
    <s v="FV"/>
    <x v="6"/>
    <x v="359"/>
    <x v="3"/>
    <s v="Instalado"/>
    <s v="Operativo"/>
    <s v="Generadora"/>
    <x v="0"/>
    <x v="0"/>
    <x v="0"/>
    <x v="0"/>
    <s v="Estatal"/>
    <s v="CAJAMARCA"/>
    <s v="CAJAMARCA"/>
    <s v="CHOTA Y SANTA CRUZ"/>
    <s v="LLAMA Y CATACHE"/>
    <n v="0"/>
    <x v="9"/>
    <n v="0"/>
    <x v="0"/>
    <x v="0"/>
    <x v="0"/>
    <s v="MWh"/>
    <n v="82.17"/>
    <n v="8.2170000000000007E-2"/>
    <m/>
    <n v="5.1363636363636361E-2"/>
    <n v="5.1363636363636361E-2"/>
    <n v="0"/>
    <n v="0"/>
    <n v="67"/>
    <s v="BASE DE DATOS"/>
    <m/>
  </r>
  <r>
    <s v="24"/>
    <x v="9"/>
    <s v="VIRGEN"/>
    <s v="11137505"/>
    <s v="11137505"/>
    <x v="5"/>
    <s v="GE.U1"/>
    <s v="S"/>
    <n v="31.23"/>
    <n v="27.927"/>
    <n v="1387.0519999999999"/>
    <n v="6883.3440000000001"/>
    <n v="8270.3960000000006"/>
    <n v="0"/>
    <n v="553.92999999999995"/>
    <n v="0"/>
    <m/>
    <m/>
    <x v="0"/>
    <s v="VIRGEN11137505GE.U1HI"/>
    <s v="La Virgen S.A.C."/>
    <x v="59"/>
    <x v="59"/>
    <s v="C.H. La Virgen"/>
    <x v="218"/>
    <s v="HI"/>
    <x v="5"/>
    <x v="326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8270.3960000000006"/>
    <n v="8.2703959999999999"/>
    <m/>
    <n v="2.6025"/>
    <n v="2.3272499999999998"/>
    <n v="0"/>
    <n v="0"/>
    <n v="68"/>
    <s v="BASE DE DATOS"/>
    <m/>
  </r>
  <r>
    <s v="24"/>
    <x v="9"/>
    <s v="VIRGEN"/>
    <s v="11137505"/>
    <s v="11137505"/>
    <x v="5"/>
    <s v="GE.U2"/>
    <s v="S"/>
    <n v="31.25"/>
    <n v="28.209"/>
    <n v="1192.53"/>
    <n v="5955.0029999999997"/>
    <n v="7147.5330000000004"/>
    <n v="0"/>
    <n v="473.75"/>
    <n v="0"/>
    <m/>
    <m/>
    <x v="0"/>
    <s v="VIRGEN11137505GE.U2HI"/>
    <s v="La Virgen S.A.C."/>
    <x v="59"/>
    <x v="59"/>
    <s v="C.H. La Virgen"/>
    <x v="218"/>
    <s v="HI"/>
    <x v="5"/>
    <x v="327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7147.5330000000004"/>
    <n v="7.1475330000000001"/>
    <m/>
    <n v="2.6041666666666665"/>
    <n v="2.3507500000000001"/>
    <n v="0"/>
    <n v="-9.0949470177292824E-13"/>
    <n v="68"/>
    <s v="BASE DE DATOS"/>
    <m/>
  </r>
  <r>
    <s v="24"/>
    <x v="9"/>
    <s v="VIRGEN"/>
    <s v="11137505"/>
    <s v="11137505"/>
    <x v="5"/>
    <s v="GE.U3"/>
    <s v="S"/>
    <n v="31.25"/>
    <n v="27.867000000000001"/>
    <n v="324.98599999999999"/>
    <n v="1312.472"/>
    <n v="1637.4580000000001"/>
    <n v="0"/>
    <n v="119.43"/>
    <n v="157.57"/>
    <m/>
    <m/>
    <x v="0"/>
    <s v="VIRGEN11137505GE.U3HI"/>
    <s v="La Virgen S.A.C."/>
    <x v="59"/>
    <x v="59"/>
    <s v="C.H. La Virgen"/>
    <x v="218"/>
    <s v="HI"/>
    <x v="5"/>
    <x v="328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637.4580000000001"/>
    <n v="1.6374580000000001"/>
    <m/>
    <n v="2.6041666666666665"/>
    <n v="2.3222499999999999"/>
    <n v="0"/>
    <n v="0"/>
    <n v="68"/>
    <s v="BASE DE DATOS"/>
    <m/>
  </r>
  <r>
    <s v="24"/>
    <x v="10"/>
    <s v="VIRGEN"/>
    <s v="11137505"/>
    <s v="11137505"/>
    <x v="5"/>
    <s v="GE.U1"/>
    <s v="S"/>
    <n v="31.23"/>
    <n v="27.927"/>
    <n v="2175.6219999999998"/>
    <n v="9528.5540000000001"/>
    <n v="11704.175999999999"/>
    <n v="0"/>
    <n v="521.4"/>
    <n v="0.6"/>
    <m/>
    <m/>
    <x v="0"/>
    <s v="VIRGEN11137505GE.U1HI"/>
    <s v="La Virgen S.A.C."/>
    <x v="59"/>
    <x v="59"/>
    <s v="C.H. La Virgen"/>
    <x v="218"/>
    <s v="HI"/>
    <x v="5"/>
    <x v="326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1704.175999999999"/>
    <n v="11.704176"/>
    <m/>
    <n v="2.6025"/>
    <n v="2.3272499999999998"/>
    <n v="0"/>
    <n v="0"/>
    <n v="68"/>
    <s v="BASE DE DATOS"/>
    <m/>
  </r>
  <r>
    <s v="24"/>
    <x v="10"/>
    <s v="VIRGEN"/>
    <s v="11137505"/>
    <s v="11137505"/>
    <x v="5"/>
    <s v="GE.U2"/>
    <s v="S"/>
    <n v="31.25"/>
    <n v="28.209"/>
    <n v="2207.384"/>
    <n v="10631.867"/>
    <n v="12839.251"/>
    <n v="0"/>
    <n v="575.85"/>
    <n v="6.73"/>
    <m/>
    <m/>
    <x v="0"/>
    <s v="VIRGEN11137505GE.U2HI"/>
    <s v="La Virgen S.A.C."/>
    <x v="59"/>
    <x v="59"/>
    <s v="C.H. La Virgen"/>
    <x v="218"/>
    <s v="HI"/>
    <x v="5"/>
    <x v="327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2839.251"/>
    <n v="12.839251000000001"/>
    <m/>
    <n v="2.6041666666666665"/>
    <n v="2.3507500000000001"/>
    <n v="0"/>
    <n v="0"/>
    <n v="68"/>
    <s v="BASE DE DATOS"/>
    <m/>
  </r>
  <r>
    <s v="24"/>
    <x v="10"/>
    <s v="VIRGEN"/>
    <s v="11137505"/>
    <s v="11137505"/>
    <x v="5"/>
    <s v="GE.U3"/>
    <s v="S"/>
    <n v="31.25"/>
    <n v="27.867000000000001"/>
    <n v="2462.6149999999998"/>
    <n v="10964.013000000001"/>
    <n v="13426.628000000001"/>
    <n v="0"/>
    <n v="607.42999999999995"/>
    <n v="4.82"/>
    <m/>
    <m/>
    <x v="0"/>
    <s v="VIRGEN11137505GE.U3HI"/>
    <s v="La Virgen S.A.C."/>
    <x v="59"/>
    <x v="59"/>
    <s v="C.H. La Virgen"/>
    <x v="218"/>
    <s v="HI"/>
    <x v="5"/>
    <x v="328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3426.628000000001"/>
    <n v="13.426628000000001"/>
    <m/>
    <n v="2.6041666666666665"/>
    <n v="2.3222499999999999"/>
    <n v="0"/>
    <n v="0"/>
    <n v="68"/>
    <s v="BASE DE DATOS"/>
    <m/>
  </r>
  <r>
    <s v="24"/>
    <x v="8"/>
    <s v="MAJAEN"/>
    <s v="31135604"/>
    <s v="31135604"/>
    <x v="5"/>
    <s v="Grupo 1"/>
    <s v="S"/>
    <n v="1.9"/>
    <n v="1.8220000000000001"/>
    <n v="110.816"/>
    <n v="570.86099999999999"/>
    <n v="681.67700000000002"/>
    <n v="0"/>
    <n v="562.28"/>
    <n v="157.32"/>
    <m/>
    <m/>
    <x v="0"/>
    <s v="MAJAEN31135604Grupo 1HI"/>
    <s v="Maja Energ¡a S.A.C."/>
    <x v="60"/>
    <x v="60"/>
    <s v="C.H. Roncador"/>
    <x v="219"/>
    <s v="HI"/>
    <x v="5"/>
    <x v="16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681.67700000000002"/>
    <n v="0.68167699999999998"/>
    <m/>
    <n v="0.15833333333333333"/>
    <n v="0.15183333333333335"/>
    <n v="0"/>
    <n v="0"/>
    <n v="69"/>
    <s v="BASE DE DATOS"/>
    <m/>
  </r>
  <r>
    <s v="24"/>
    <x v="8"/>
    <s v="MAJAEN"/>
    <s v="31135604"/>
    <s v="31135604"/>
    <x v="5"/>
    <s v="Grupo 2"/>
    <s v="S"/>
    <n v="1.9"/>
    <n v="1.8620000000000001"/>
    <n v="161.89500000000001"/>
    <n v="750.84799999999996"/>
    <n v="912.74300000000005"/>
    <n v="0"/>
    <n v="713.27"/>
    <n v="6.33"/>
    <m/>
    <m/>
    <x v="0"/>
    <s v="MAJAEN31135604Grupo 2HI"/>
    <s v="Maja Energ¡a S.A.C."/>
    <x v="60"/>
    <x v="60"/>
    <s v="C.H. Roncador"/>
    <x v="219"/>
    <s v="HI"/>
    <x v="5"/>
    <x v="17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912.74300000000005"/>
    <n v="0.91274300000000008"/>
    <m/>
    <n v="0.14615384615384613"/>
    <n v="0.14323076923076924"/>
    <n v="0"/>
    <n v="-1.1368683772161603E-13"/>
    <n v="69"/>
    <s v="BASE DE DATOS"/>
    <m/>
  </r>
  <r>
    <s v="24"/>
    <x v="9"/>
    <s v="MAJAEN"/>
    <s v="31135604"/>
    <s v="31135604"/>
    <x v="5"/>
    <s v="Grupo 1"/>
    <s v="S"/>
    <n v="1.9"/>
    <n v="1.8220000000000001"/>
    <n v="105.14700000000001"/>
    <n v="463.73899999999998"/>
    <n v="568.88599999999997"/>
    <n v="0"/>
    <n v="293.19"/>
    <n v="426.41"/>
    <m/>
    <m/>
    <x v="0"/>
    <s v="MAJAEN31135604Grupo 1HI"/>
    <s v="Maja Energ¡a S.A.C."/>
    <x v="60"/>
    <x v="60"/>
    <s v="C.H. Roncador"/>
    <x v="219"/>
    <s v="HI"/>
    <x v="5"/>
    <x v="16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568.88599999999997"/>
    <n v="0.568886"/>
    <m/>
    <n v="0.15833333333333333"/>
    <n v="0.15183333333333335"/>
    <n v="0"/>
    <n v="0"/>
    <n v="69"/>
    <s v="BASE DE DATOS"/>
    <m/>
  </r>
  <r>
    <s v="24"/>
    <x v="9"/>
    <s v="MAJAEN"/>
    <s v="31135604"/>
    <s v="31135604"/>
    <x v="5"/>
    <s v="Grupo 2"/>
    <s v="S"/>
    <n v="1.9"/>
    <n v="1.8620000000000001"/>
    <n v="126.846"/>
    <n v="538.67700000000002"/>
    <n v="665.52300000000002"/>
    <n v="0"/>
    <n v="4.5"/>
    <n v="6.33"/>
    <m/>
    <m/>
    <x v="0"/>
    <s v="MAJAEN31135604Grupo 2HI"/>
    <s v="Maja Energ¡a S.A.C."/>
    <x v="60"/>
    <x v="60"/>
    <s v="C.H. Roncador"/>
    <x v="219"/>
    <s v="HI"/>
    <x v="5"/>
    <x v="17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665.52300000000002"/>
    <n v="0.66552299999999998"/>
    <m/>
    <n v="0.14615384615384613"/>
    <n v="0.14323076923076924"/>
    <n v="0"/>
    <n v="0"/>
    <n v="69"/>
    <s v="BASE DE DATOS"/>
    <m/>
  </r>
  <r>
    <s v="24"/>
    <x v="10"/>
    <s v="MAJAEN"/>
    <s v="31135604"/>
    <s v="31135604"/>
    <x v="5"/>
    <s v="Grupo 1"/>
    <s v="S"/>
    <n v="1.9"/>
    <n v="1.8220000000000001"/>
    <n v="163.154"/>
    <n v="758.01099999999997"/>
    <n v="921.16499999999996"/>
    <n v="0"/>
    <n v="586.54999999999995"/>
    <n v="133.05000000000001"/>
    <m/>
    <m/>
    <x v="0"/>
    <s v="MAJAEN31135604Grupo 1HI"/>
    <s v="Maja Energ¡a S.A.C."/>
    <x v="60"/>
    <x v="60"/>
    <s v="C.H. Roncador"/>
    <x v="219"/>
    <s v="HI"/>
    <x v="5"/>
    <x v="16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921.16499999999996"/>
    <n v="0.92116500000000001"/>
    <m/>
    <n v="0.15833333333333333"/>
    <n v="0.15183333333333335"/>
    <n v="0"/>
    <n v="0"/>
    <n v="69"/>
    <s v="BASE DE DATOS"/>
    <m/>
  </r>
  <r>
    <s v="24"/>
    <x v="10"/>
    <s v="MAJAEN"/>
    <s v="31135604"/>
    <s v="31135604"/>
    <x v="5"/>
    <s v="Grupo 2"/>
    <s v="S"/>
    <n v="1.9"/>
    <n v="1.8620000000000001"/>
    <n v="164.99299999999999"/>
    <n v="683.09799999999996"/>
    <n v="848.09100000000001"/>
    <n v="0"/>
    <n v="534.25"/>
    <n v="185.35"/>
    <m/>
    <m/>
    <x v="0"/>
    <s v="MAJAEN31135604Grupo 2HI"/>
    <s v="Maja Energ¡a S.A.C."/>
    <x v="60"/>
    <x v="60"/>
    <s v="C.H. Roncador"/>
    <x v="219"/>
    <s v="HI"/>
    <x v="5"/>
    <x v="17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848.09100000000001"/>
    <n v="0.84809100000000004"/>
    <m/>
    <n v="0.14615384615384613"/>
    <n v="0.14323076923076924"/>
    <n v="0"/>
    <n v="-1.1368683772161603E-13"/>
    <n v="69"/>
    <s v="BASE DE DATOS"/>
    <m/>
  </r>
  <r>
    <s v="24"/>
    <x v="8"/>
    <s v="MAJARC"/>
    <s v="16267410"/>
    <s v="16267410"/>
    <x v="5"/>
    <s v="1"/>
    <s v="S"/>
    <n v="20"/>
    <n v="20"/>
    <n v="0"/>
    <n v="3980.0749999999998"/>
    <n v="3980.0749999999998"/>
    <n v="0"/>
    <n v="357.75"/>
    <n v="0"/>
    <m/>
    <m/>
    <x v="0"/>
    <s v="MAJARC162674101HI"/>
    <s v="Majes Arcus S.A.C."/>
    <x v="62"/>
    <x v="62"/>
    <s v="CS MAJES"/>
    <x v="221"/>
    <s v="FV"/>
    <x v="6"/>
    <x v="330"/>
    <x v="3"/>
    <s v="Instalado"/>
    <s v="Operativo"/>
    <s v="Generadora"/>
    <x v="0"/>
    <x v="0"/>
    <x v="0"/>
    <x v="0"/>
    <s v="Privado"/>
    <s v="AREQUIPA"/>
    <s v="AREQUIPA"/>
    <s v="CAYLLOMA"/>
    <s v="MAJES"/>
    <n v="0"/>
    <x v="9"/>
    <n v="0"/>
    <x v="1"/>
    <x v="2"/>
    <x v="0"/>
    <s v="MWh"/>
    <n v="3980.0749999999998"/>
    <n v="3.9800749999999998"/>
    <m/>
    <n v="1.6666666666666667"/>
    <n v="1.6666666666666667"/>
    <n v="0"/>
    <n v="0"/>
    <n v="70"/>
    <s v="BASE DE DATOS"/>
    <m/>
  </r>
  <r>
    <s v="24"/>
    <x v="9"/>
    <s v="MAJARC"/>
    <s v="16267410"/>
    <s v="16267410"/>
    <x v="5"/>
    <s v="1"/>
    <s v="S"/>
    <n v="20"/>
    <n v="20"/>
    <n v="0"/>
    <n v="4158.2629999999999"/>
    <n v="4158.2629999999999"/>
    <n v="0"/>
    <n v="380"/>
    <n v="0"/>
    <m/>
    <m/>
    <x v="0"/>
    <s v="MAJARC162674101HI"/>
    <s v="Majes Arcus S.A.C."/>
    <x v="62"/>
    <x v="62"/>
    <s v="CS MAJES"/>
    <x v="221"/>
    <s v="FV"/>
    <x v="6"/>
    <x v="330"/>
    <x v="3"/>
    <s v="Instalado"/>
    <s v="Operativo"/>
    <s v="Generadora"/>
    <x v="0"/>
    <x v="0"/>
    <x v="0"/>
    <x v="0"/>
    <s v="Privado"/>
    <s v="AREQUIPA"/>
    <s v="AREQUIPA"/>
    <s v="CAYLLOMA"/>
    <s v="MAJES"/>
    <n v="0"/>
    <x v="9"/>
    <n v="0"/>
    <x v="1"/>
    <x v="2"/>
    <x v="0"/>
    <s v="MWh"/>
    <n v="4158.2629999999999"/>
    <n v="4.1582629999999998"/>
    <m/>
    <n v="1.6666666666666667"/>
    <n v="1.6666666666666667"/>
    <n v="0"/>
    <n v="0"/>
    <n v="70"/>
    <s v="BASE DE DATOS"/>
    <m/>
  </r>
  <r>
    <s v="24"/>
    <x v="10"/>
    <s v="MAJARC"/>
    <s v="16267410"/>
    <s v="16267410"/>
    <x v="5"/>
    <s v="1"/>
    <s v="S"/>
    <n v="20"/>
    <n v="20"/>
    <n v="8.9999999999999993E-3"/>
    <n v="3932.0390000000002"/>
    <n v="3932.0479999999998"/>
    <n v="0"/>
    <n v="370.5"/>
    <n v="0"/>
    <m/>
    <m/>
    <x v="0"/>
    <s v="MAJARC162674101HI"/>
    <s v="Majes Arcus S.A.C."/>
    <x v="62"/>
    <x v="62"/>
    <s v="CS MAJES"/>
    <x v="221"/>
    <s v="FV"/>
    <x v="6"/>
    <x v="330"/>
    <x v="3"/>
    <s v="Instalado"/>
    <s v="Operativo"/>
    <s v="Generadora"/>
    <x v="0"/>
    <x v="0"/>
    <x v="0"/>
    <x v="0"/>
    <s v="Privado"/>
    <s v="AREQUIPA"/>
    <s v="AREQUIPA"/>
    <s v="CAYLLOMA"/>
    <s v="MAJES"/>
    <n v="0"/>
    <x v="9"/>
    <n v="0"/>
    <x v="1"/>
    <x v="2"/>
    <x v="0"/>
    <s v="MWh"/>
    <n v="3932.0479999999998"/>
    <n v="3.932048"/>
    <m/>
    <n v="1.6666666666666667"/>
    <n v="1.6666666666666667"/>
    <n v="0"/>
    <n v="4.5474735088646412E-13"/>
    <n v="70"/>
    <s v="BASE DE DATOS"/>
    <m/>
  </r>
  <r>
    <s v="24"/>
    <x v="8"/>
    <s v="REPARC"/>
    <s v="16267510"/>
    <s v="16267510"/>
    <x v="5"/>
    <s v="1"/>
    <s v="S"/>
    <n v="20"/>
    <n v="20"/>
    <n v="0"/>
    <n v="3914.4279999999999"/>
    <n v="3914.4279999999999"/>
    <n v="0"/>
    <n v="358"/>
    <n v="0"/>
    <m/>
    <m/>
    <x v="0"/>
    <s v="REPARC162675101HI"/>
    <s v="Reparticion Arcus S.A.C."/>
    <x v="63"/>
    <x v="63"/>
    <s v="CS REPARTICION"/>
    <x v="222"/>
    <s v="FV"/>
    <x v="6"/>
    <x v="331"/>
    <x v="3"/>
    <s v="Instalado"/>
    <s v="Operativo"/>
    <s v="Generadora"/>
    <x v="0"/>
    <x v="0"/>
    <x v="0"/>
    <x v="0"/>
    <s v="Privado"/>
    <s v="AREQUIPA"/>
    <s v="AREQUIPA"/>
    <s v="CAYLLOMA"/>
    <s v="LA JOYA"/>
    <n v="0"/>
    <x v="9"/>
    <n v="0"/>
    <x v="1"/>
    <x v="2"/>
    <x v="0"/>
    <s v="MWh"/>
    <n v="3914.4279999999999"/>
    <n v="3.914428"/>
    <m/>
    <n v="1.6666666666666667"/>
    <n v="1.6666666666666667"/>
    <n v="0"/>
    <n v="0"/>
    <n v="82"/>
    <s v="BASE DE DATOS"/>
    <m/>
  </r>
  <r>
    <s v="24"/>
    <x v="9"/>
    <s v="REPARC"/>
    <s v="16267510"/>
    <s v="16267510"/>
    <x v="5"/>
    <s v="1"/>
    <s v="S"/>
    <n v="20"/>
    <n v="20"/>
    <n v="0"/>
    <n v="4102.2809999999999"/>
    <n v="4102.2809999999999"/>
    <n v="0"/>
    <n v="380"/>
    <n v="0"/>
    <m/>
    <m/>
    <x v="0"/>
    <s v="REPARC162675101HI"/>
    <s v="Reparticion Arcus S.A.C."/>
    <x v="63"/>
    <x v="63"/>
    <s v="CS REPARTICION"/>
    <x v="222"/>
    <s v="FV"/>
    <x v="6"/>
    <x v="331"/>
    <x v="3"/>
    <s v="Instalado"/>
    <s v="Operativo"/>
    <s v="Generadora"/>
    <x v="0"/>
    <x v="0"/>
    <x v="0"/>
    <x v="0"/>
    <s v="Privado"/>
    <s v="AREQUIPA"/>
    <s v="AREQUIPA"/>
    <s v="CAYLLOMA"/>
    <s v="LA JOYA"/>
    <n v="0"/>
    <x v="9"/>
    <n v="0"/>
    <x v="1"/>
    <x v="2"/>
    <x v="0"/>
    <s v="MWh"/>
    <n v="4102.2809999999999"/>
    <n v="4.1022809999999996"/>
    <m/>
    <n v="1.6666666666666667"/>
    <n v="1.6666666666666667"/>
    <n v="0"/>
    <n v="0"/>
    <n v="82"/>
    <s v="BASE DE DATOS"/>
    <m/>
  </r>
  <r>
    <s v="24"/>
    <x v="10"/>
    <s v="REPARC"/>
    <s v="16267510"/>
    <s v="16267510"/>
    <x v="5"/>
    <s v="1"/>
    <s v="S"/>
    <n v="20"/>
    <n v="20"/>
    <n v="1.4E-2"/>
    <n v="3758.8850000000002"/>
    <n v="3758.9"/>
    <n v="0"/>
    <n v="368"/>
    <n v="0"/>
    <m/>
    <m/>
    <x v="0"/>
    <s v="REPARC162675101HI"/>
    <s v="Reparticion Arcus S.A.C."/>
    <x v="63"/>
    <x v="63"/>
    <s v="CS REPARTICION"/>
    <x v="222"/>
    <s v="FV"/>
    <x v="6"/>
    <x v="331"/>
    <x v="3"/>
    <s v="Instalado"/>
    <s v="Operativo"/>
    <s v="Generadora"/>
    <x v="0"/>
    <x v="0"/>
    <x v="0"/>
    <x v="0"/>
    <s v="Privado"/>
    <s v="AREQUIPA"/>
    <s v="AREQUIPA"/>
    <s v="CAYLLOMA"/>
    <s v="LA JOYA"/>
    <n v="0"/>
    <x v="9"/>
    <n v="0"/>
    <x v="1"/>
    <x v="2"/>
    <x v="0"/>
    <s v="MWh"/>
    <n v="3758.9"/>
    <n v="3.7589000000000001"/>
    <m/>
    <n v="1.6666666666666667"/>
    <n v="1.6666666666666667"/>
    <n v="0"/>
    <n v="-9.9999999974897946E-4"/>
    <n v="82"/>
    <s v="BASE DE DATOS"/>
    <m/>
  </r>
  <r>
    <s v="24"/>
    <x v="8"/>
    <s v="EOLMAR"/>
    <s v="19276511"/>
    <s v="19276511"/>
    <x v="5"/>
    <s v="Circuito 1"/>
    <s v="S"/>
    <n v="12.6"/>
    <n v="12.6"/>
    <n v="1563.77"/>
    <n v="4678.8370000000004"/>
    <n v="6242.607"/>
    <n v="0"/>
    <n v="720"/>
    <n v="0"/>
    <m/>
    <m/>
    <x v="0"/>
    <s v="EOLMAR19276511Circuito 1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6242.607"/>
    <n v="6.2426069999999996"/>
    <m/>
    <n v="1.05"/>
    <n v="1.05"/>
    <n v="0"/>
    <n v="0"/>
    <n v="75"/>
    <s v="BASE DE DATOS"/>
    <m/>
  </r>
  <r>
    <s v="24"/>
    <x v="8"/>
    <s v="EOLMAR"/>
    <s v="19276511"/>
    <s v="19276511"/>
    <x v="5"/>
    <s v="Circuito 2"/>
    <s v="S"/>
    <n v="9.4499999999999993"/>
    <n v="9.4499999999999993"/>
    <n v="1112.8989999999999"/>
    <n v="3329.8209999999999"/>
    <n v="4442.72"/>
    <n v="0"/>
    <n v="720"/>
    <n v="0"/>
    <m/>
    <m/>
    <x v="0"/>
    <s v="EOLMAR19276511Circuito 2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4442.72"/>
    <n v="4.4427200000000004"/>
    <m/>
    <n v="0.78749999999999998"/>
    <n v="0.78749999999999998"/>
    <n v="0"/>
    <n v="-9.0949470177292824E-13"/>
    <n v="75"/>
    <s v="BASE DE DATOS"/>
    <m/>
  </r>
  <r>
    <s v="24"/>
    <x v="8"/>
    <s v="EOLMAR"/>
    <s v="19276511"/>
    <s v="19276511"/>
    <x v="5"/>
    <s v="Circuito 3"/>
    <s v="S"/>
    <n v="10.050000000000001"/>
    <n v="10.050000000000001"/>
    <n v="1272.1379999999999"/>
    <n v="3806.2669999999998"/>
    <n v="5078.4049999999997"/>
    <n v="0"/>
    <n v="720"/>
    <n v="0"/>
    <m/>
    <m/>
    <x v="0"/>
    <s v="EOLMAR19276511Circuito 3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5078.4049999999997"/>
    <n v="5.0784050000000001"/>
    <m/>
    <n v="0.83750000000000002"/>
    <n v="0.83750000000000002"/>
    <n v="0"/>
    <n v="0"/>
    <n v="75"/>
    <s v="BASE DE DATOS"/>
    <m/>
  </r>
  <r>
    <s v="24"/>
    <x v="9"/>
    <s v="EOLMAR"/>
    <s v="19276511"/>
    <s v="19276511"/>
    <x v="5"/>
    <s v="Circuito 1"/>
    <s v="S"/>
    <n v="12.6"/>
    <n v="12.6"/>
    <n v="1289.817"/>
    <n v="4218.8360000000002"/>
    <n v="5508.6530000000002"/>
    <n v="0"/>
    <n v="744"/>
    <n v="0"/>
    <m/>
    <m/>
    <x v="0"/>
    <s v="EOLMAR19276511Circuito 1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5508.6530000000002"/>
    <n v="5.5086530000000007"/>
    <m/>
    <n v="1.05"/>
    <n v="1.05"/>
    <n v="0"/>
    <n v="0"/>
    <n v="75"/>
    <s v="BASE DE DATOS"/>
    <m/>
  </r>
  <r>
    <s v="24"/>
    <x v="9"/>
    <s v="EOLMAR"/>
    <s v="19276511"/>
    <s v="19276511"/>
    <x v="5"/>
    <s v="Circuito 2"/>
    <s v="S"/>
    <n v="9.4499999999999993"/>
    <n v="9.4499999999999993"/>
    <n v="965.971"/>
    <n v="3159.576"/>
    <n v="4125.5469999999996"/>
    <n v="0"/>
    <n v="744"/>
    <n v="0"/>
    <m/>
    <m/>
    <x v="0"/>
    <s v="EOLMAR19276511Circuito 2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4125.5469999999996"/>
    <n v="4.1255469999999992"/>
    <m/>
    <n v="0.78749999999999998"/>
    <n v="0.78749999999999998"/>
    <n v="0"/>
    <n v="9.0949470177292824E-13"/>
    <n v="75"/>
    <s v="BASE DE DATOS"/>
    <m/>
  </r>
  <r>
    <s v="24"/>
    <x v="9"/>
    <s v="EOLMAR"/>
    <s v="19276511"/>
    <s v="19276511"/>
    <x v="5"/>
    <s v="Circuito 3"/>
    <s v="S"/>
    <n v="10.050000000000001"/>
    <n v="10.050000000000001"/>
    <n v="1182.1569999999999"/>
    <n v="3866.6950000000002"/>
    <n v="5048.8519999999999"/>
    <n v="0"/>
    <n v="744"/>
    <n v="0"/>
    <m/>
    <m/>
    <x v="0"/>
    <s v="EOLMAR19276511Circuito 3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5048.8519999999999"/>
    <n v="5.0488520000000001"/>
    <m/>
    <n v="0.83750000000000002"/>
    <n v="0.83750000000000002"/>
    <n v="0"/>
    <n v="0"/>
    <n v="75"/>
    <s v="BASE DE DATOS"/>
    <m/>
  </r>
  <r>
    <s v="24"/>
    <x v="10"/>
    <s v="EOLMAR"/>
    <s v="19276511"/>
    <s v="19276511"/>
    <x v="5"/>
    <s v="Circuito 1"/>
    <s v="S"/>
    <n v="12.6"/>
    <n v="12.6"/>
    <n v="1111.0609999999999"/>
    <n v="3549.9650000000001"/>
    <n v="4661.0259999999998"/>
    <n v="0"/>
    <n v="720"/>
    <n v="0"/>
    <m/>
    <m/>
    <x v="0"/>
    <s v="EOLMAR19276511Circuito 1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4661.0259999999998"/>
    <n v="4.6610259999999997"/>
    <m/>
    <n v="1.05"/>
    <n v="1.05"/>
    <n v="0"/>
    <n v="0"/>
    <n v="75"/>
    <s v="BASE DE DATOS"/>
    <m/>
  </r>
  <r>
    <s v="24"/>
    <x v="10"/>
    <s v="EOLMAR"/>
    <s v="19276511"/>
    <s v="19276511"/>
    <x v="5"/>
    <s v="Circuito 2"/>
    <s v="S"/>
    <n v="9.4499999999999993"/>
    <n v="9.4499999999999993"/>
    <n v="747.22799999999995"/>
    <n v="2387.4769999999999"/>
    <n v="3134.7049999999999"/>
    <n v="0"/>
    <n v="720"/>
    <n v="0"/>
    <m/>
    <m/>
    <x v="0"/>
    <s v="EOLMAR19276511Circuito 2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3134.7049999999999"/>
    <n v="3.1347049999999999"/>
    <m/>
    <n v="0.78749999999999998"/>
    <n v="0.78749999999999998"/>
    <n v="0"/>
    <n v="0"/>
    <n v="75"/>
    <s v="BASE DE DATOS"/>
    <m/>
  </r>
  <r>
    <s v="24"/>
    <x v="10"/>
    <s v="EOLMAR"/>
    <s v="19276511"/>
    <s v="19276511"/>
    <x v="5"/>
    <s v="Circuito 3"/>
    <s v="S"/>
    <n v="10.050000000000001"/>
    <n v="10.050000000000001"/>
    <n v="1051.7639999999999"/>
    <n v="3360.5039999999999"/>
    <n v="4412.268"/>
    <n v="0"/>
    <n v="720"/>
    <n v="0"/>
    <m/>
    <m/>
    <x v="0"/>
    <s v="EOLMAR19276511Circuito 3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4412.268"/>
    <n v="4.4122680000000001"/>
    <m/>
    <n v="0.83750000000000002"/>
    <n v="0.83750000000000002"/>
    <n v="0"/>
    <n v="0"/>
    <n v="75"/>
    <s v="BASE DE DATOS"/>
    <m/>
  </r>
  <r>
    <s v="24"/>
    <x v="9"/>
    <s v="ORAENP"/>
    <s v="11014393"/>
    <s v="11014393"/>
    <x v="5"/>
    <s v="1"/>
    <s v="S"/>
    <n v="41.097000000000001"/>
    <n v="44.219000000000001"/>
    <n v="2800.5410000000002"/>
    <n v="12592.332"/>
    <n v="15392.873"/>
    <n v="169.15"/>
    <n v="563.9"/>
    <n v="0"/>
    <m/>
    <m/>
    <x v="0"/>
    <s v="ORAENP110143931HI"/>
    <s v="Orazul Energy Per£ S.A."/>
    <x v="64"/>
    <x v="64"/>
    <s v="C.H.Cañón del Pato"/>
    <x v="223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5392.873"/>
    <n v="15.392873"/>
    <m/>
    <n v="3.42475"/>
    <n v="3.6849166666666666"/>
    <n v="0"/>
    <n v="0"/>
    <n v="72"/>
    <s v="BASE DE DATOS"/>
    <m/>
  </r>
  <r>
    <s v="24"/>
    <x v="9"/>
    <s v="ORAENP"/>
    <s v="11014393"/>
    <s v="11014393"/>
    <x v="5"/>
    <s v="2"/>
    <s v="S"/>
    <n v="41.097000000000001"/>
    <n v="44.552999999999997"/>
    <n v="2483.875"/>
    <n v="12821.947"/>
    <n v="15305.822"/>
    <n v="146.80000000000001"/>
    <n v="577.95000000000005"/>
    <n v="0"/>
    <m/>
    <m/>
    <x v="0"/>
    <s v="ORAENP110143932HI"/>
    <s v="Orazul Energy Per£ S.A."/>
    <x v="64"/>
    <x v="64"/>
    <s v="C.H.Cañón del Pato"/>
    <x v="223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5305.822"/>
    <n v="15.305822000000001"/>
    <m/>
    <n v="3.42475"/>
    <n v="3.7127499999999998"/>
    <n v="0"/>
    <n v="0"/>
    <n v="72"/>
    <s v="BASE DE DATOS"/>
    <m/>
  </r>
  <r>
    <s v="24"/>
    <x v="9"/>
    <s v="ORAENP"/>
    <s v="11014393"/>
    <s v="11014393"/>
    <x v="5"/>
    <s v="3"/>
    <s v="S"/>
    <n v="41.097000000000001"/>
    <n v="43.765000000000001"/>
    <n v="2584.4789999999998"/>
    <n v="11528.769"/>
    <n v="14113.248"/>
    <n v="257.95"/>
    <n v="467.67"/>
    <n v="0"/>
    <m/>
    <m/>
    <x v="0"/>
    <s v="ORAENP110143933HI"/>
    <s v="Orazul Energy Per£ S.A."/>
    <x v="64"/>
    <x v="64"/>
    <s v="C.H.Cañón del Pato"/>
    <x v="223"/>
    <s v="HI"/>
    <x v="5"/>
    <x v="17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4113.248"/>
    <n v="14.113248"/>
    <m/>
    <n v="3.42475"/>
    <n v="3.6470833333333332"/>
    <n v="0"/>
    <n v="0"/>
    <n v="72"/>
    <s v="BASE DE DATOS"/>
    <m/>
  </r>
  <r>
    <s v="24"/>
    <x v="9"/>
    <s v="ORAENP"/>
    <s v="11014393"/>
    <s v="11014393"/>
    <x v="5"/>
    <s v="4"/>
    <s v="S"/>
    <n v="41.097000000000001"/>
    <n v="44.12"/>
    <n v="2681.3240000000001"/>
    <n v="11841.11"/>
    <n v="14522.433999999999"/>
    <n v="146.47999999999999"/>
    <n v="545.6"/>
    <n v="0"/>
    <m/>
    <m/>
    <x v="0"/>
    <s v="ORAENP110143934HI"/>
    <s v="Orazul Energy Per£ S.A."/>
    <x v="64"/>
    <x v="64"/>
    <s v="C.H.Cañón del Pato"/>
    <x v="223"/>
    <s v="HI"/>
    <x v="5"/>
    <x v="17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4522.433999999999"/>
    <n v="14.522433999999999"/>
    <m/>
    <n v="3.42475"/>
    <n v="3.6766666666666663"/>
    <n v="0"/>
    <n v="1.8189894035458565E-12"/>
    <n v="72"/>
    <s v="BASE DE DATOS"/>
    <m/>
  </r>
  <r>
    <s v="24"/>
    <x v="9"/>
    <s v="ORAENP"/>
    <s v="11014393"/>
    <s v="11014393"/>
    <x v="5"/>
    <s v="5"/>
    <s v="S"/>
    <n v="41.097000000000001"/>
    <n v="44.686999999999998"/>
    <n v="3124.7890000000002"/>
    <n v="14445.534"/>
    <n v="17570.323"/>
    <n v="62.8"/>
    <n v="674.68"/>
    <n v="0"/>
    <m/>
    <m/>
    <x v="0"/>
    <s v="ORAENP110143935HI"/>
    <s v="Orazul Energy Per£ S.A."/>
    <x v="64"/>
    <x v="64"/>
    <s v="C.H.Cañón del Pato"/>
    <x v="223"/>
    <s v="HI"/>
    <x v="5"/>
    <x v="191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7570.323"/>
    <n v="17.570323000000002"/>
    <m/>
    <n v="3.42475"/>
    <n v="3.7239166666666663"/>
    <n v="0"/>
    <n v="0"/>
    <n v="72"/>
    <s v="BASE DE DATOS"/>
    <m/>
  </r>
  <r>
    <s v="24"/>
    <x v="9"/>
    <s v="ORAENP"/>
    <s v="11014393"/>
    <s v="11014393"/>
    <x v="5"/>
    <s v="6"/>
    <s v="S"/>
    <n v="41.097000000000001"/>
    <n v="44.220999999999997"/>
    <n v="3102.2049999999999"/>
    <n v="14372.83"/>
    <n v="17475.035"/>
    <n v="62.98"/>
    <n v="676.35"/>
    <n v="0"/>
    <m/>
    <m/>
    <x v="0"/>
    <s v="ORAENP110143936HI"/>
    <s v="Orazul Energy Per£ S.A."/>
    <x v="64"/>
    <x v="64"/>
    <s v="C.H.Cañón del Pato"/>
    <x v="223"/>
    <s v="HI"/>
    <x v="5"/>
    <x v="30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7475.035"/>
    <n v="17.475034999999998"/>
    <m/>
    <n v="3.42475"/>
    <n v="3.685083333333333"/>
    <n v="0"/>
    <n v="0"/>
    <n v="72"/>
    <s v="BASE DE DATOS"/>
    <m/>
  </r>
  <r>
    <s v="24"/>
    <x v="9"/>
    <s v="ORAENP"/>
    <s v="11014593"/>
    <s v="11014593"/>
    <x v="5"/>
    <s v="1"/>
    <s v="S"/>
    <n v="32.619999999999997"/>
    <n v="31.593"/>
    <n v="1959.44"/>
    <n v="5063.3530000000001"/>
    <n v="7022.7929999999997"/>
    <n v="0"/>
    <n v="322.8"/>
    <n v="0"/>
    <m/>
    <m/>
    <x v="0"/>
    <s v="ORAENP110145931HI"/>
    <s v="Orazul Energy Per£ S.A."/>
    <x v="64"/>
    <x v="64"/>
    <s v="C.H.Carhuaquero"/>
    <x v="224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7022.7929999999997"/>
    <n v="7.0227930000000001"/>
    <m/>
    <n v="2.7183333333333333"/>
    <n v="2.6327500000000001"/>
    <n v="0"/>
    <n v="0"/>
    <n v="72"/>
    <s v="BASE DE DATOS"/>
    <m/>
  </r>
  <r>
    <s v="24"/>
    <x v="9"/>
    <s v="ORAENP"/>
    <s v="11014593"/>
    <s v="11014593"/>
    <x v="5"/>
    <s v="2"/>
    <s v="S"/>
    <n v="31.51"/>
    <n v="31.472000000000001"/>
    <n v="758.64599999999996"/>
    <n v="570.31500000000005"/>
    <n v="1328.961"/>
    <n v="321.85000000000002"/>
    <n v="75.45"/>
    <n v="0"/>
    <m/>
    <m/>
    <x v="0"/>
    <s v="ORAENP110145932HI"/>
    <s v="Orazul Energy Per£ S.A."/>
    <x v="64"/>
    <x v="64"/>
    <s v="C.H.Carhuaquero"/>
    <x v="224"/>
    <s v="HI"/>
    <x v="5"/>
    <x v="17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1328.961"/>
    <n v="1.3289610000000001"/>
    <m/>
    <n v="2.6258333333333335"/>
    <n v="2.6226666666666669"/>
    <n v="0"/>
    <n v="0"/>
    <n v="72"/>
    <s v="BASE DE DATOS"/>
    <m/>
  </r>
  <r>
    <s v="24"/>
    <x v="9"/>
    <s v="ORAENP"/>
    <s v="11014593"/>
    <s v="11014593"/>
    <x v="5"/>
    <s v="3"/>
    <s v="S"/>
    <n v="30.98"/>
    <n v="31.466999999999999"/>
    <n v="1054.6320000000001"/>
    <n v="2314.42"/>
    <n v="3369.0520000000001"/>
    <n v="54.47"/>
    <n v="167.5"/>
    <n v="0"/>
    <m/>
    <m/>
    <x v="0"/>
    <s v="ORAENP110145933HI"/>
    <s v="Orazul Energy Per£ S.A."/>
    <x v="64"/>
    <x v="64"/>
    <s v="C.H.Carhuaquero"/>
    <x v="224"/>
    <s v="HI"/>
    <x v="5"/>
    <x v="176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3369.0520000000001"/>
    <n v="3.3690519999999999"/>
    <m/>
    <n v="2.5816666666666666"/>
    <n v="2.6222499999999997"/>
    <n v="0"/>
    <n v="0"/>
    <n v="72"/>
    <s v="BASE DE DATOS"/>
    <m/>
  </r>
  <r>
    <s v="24"/>
    <x v="9"/>
    <s v="ORAENP"/>
    <s v="11014593"/>
    <s v="11014593"/>
    <x v="5"/>
    <s v="4"/>
    <s v="S"/>
    <n v="10"/>
    <n v="9.9830000000000005"/>
    <n v="1226.749"/>
    <n v="3617.125"/>
    <n v="4843.8739999999998"/>
    <n v="0"/>
    <n v="491.1"/>
    <n v="0"/>
    <m/>
    <m/>
    <x v="0"/>
    <s v="ORAENP110145934HI"/>
    <s v="Orazul Energy Per£ S.A."/>
    <x v="64"/>
    <x v="64"/>
    <s v="C.H.Carhuaquero"/>
    <x v="225"/>
    <s v="HI"/>
    <x v="5"/>
    <x v="177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4843.8739999999998"/>
    <n v="4.8438739999999996"/>
    <m/>
    <n v="0.83333333333333337"/>
    <n v="0.83191666666666675"/>
    <n v="0"/>
    <n v="0"/>
    <n v="72"/>
    <s v="BASE DE DATOS"/>
    <m/>
  </r>
  <r>
    <s v="24"/>
    <x v="9"/>
    <s v="ORAENP"/>
    <s v="18166008"/>
    <s v="18166008"/>
    <x v="5"/>
    <s v="1"/>
    <s v="S"/>
    <n v="6"/>
    <n v="5.67"/>
    <n v="315.53500000000003"/>
    <n v="646.24400000000003"/>
    <n v="961.779"/>
    <n v="0"/>
    <n v="469.5"/>
    <n v="0"/>
    <m/>
    <m/>
    <x v="0"/>
    <s v="ORAENP181660081HI"/>
    <s v="Orazul Energy Per£ S.A."/>
    <x v="64"/>
    <x v="64"/>
    <s v="C.H.Caña Brava"/>
    <x v="226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961.779"/>
    <n v="0.96177900000000005"/>
    <m/>
    <n v="0.5"/>
    <n v="0.47249999999999998"/>
    <n v="0"/>
    <n v="0"/>
    <n v="72"/>
    <s v="BASE DE DATOS"/>
    <m/>
  </r>
  <r>
    <s v="24"/>
    <x v="10"/>
    <s v="ORAENP"/>
    <s v="11014393"/>
    <s v="11014393"/>
    <x v="5"/>
    <s v="1"/>
    <s v="S"/>
    <n v="41.097000000000001"/>
    <n v="44.219000000000001"/>
    <n v="5261.2969999999996"/>
    <n v="22542.931"/>
    <n v="27804.227999999999"/>
    <n v="0"/>
    <n v="720"/>
    <n v="0"/>
    <m/>
    <m/>
    <x v="0"/>
    <s v="ORAENP110143931HI"/>
    <s v="Orazul Energy Per£ S.A."/>
    <x v="64"/>
    <x v="64"/>
    <s v="C.H.Cañón del Pato"/>
    <x v="223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7804.227999999999"/>
    <n v="27.804227999999998"/>
    <m/>
    <n v="3.42475"/>
    <n v="3.6849166666666666"/>
    <n v="0"/>
    <n v="0"/>
    <n v="72"/>
    <s v="BASE DE DATOS"/>
    <m/>
  </r>
  <r>
    <s v="24"/>
    <x v="10"/>
    <s v="ORAENP"/>
    <s v="11014393"/>
    <s v="11014393"/>
    <x v="5"/>
    <s v="2"/>
    <s v="S"/>
    <n v="41.097000000000001"/>
    <n v="44.552999999999997"/>
    <n v="4876.7659999999996"/>
    <n v="21011.089"/>
    <n v="25887.855"/>
    <n v="0"/>
    <n v="720"/>
    <n v="0"/>
    <m/>
    <m/>
    <x v="0"/>
    <s v="ORAENP110143932HI"/>
    <s v="Orazul Energy Per£ S.A."/>
    <x v="64"/>
    <x v="64"/>
    <s v="C.H.Cañón del Pato"/>
    <x v="223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5887.855"/>
    <n v="25.887854999999998"/>
    <m/>
    <n v="3.42475"/>
    <n v="3.7127499999999998"/>
    <n v="0"/>
    <n v="0"/>
    <n v="72"/>
    <s v="BASE DE DATOS"/>
    <m/>
  </r>
  <r>
    <s v="24"/>
    <x v="10"/>
    <s v="ORAENP"/>
    <s v="11014393"/>
    <s v="11014393"/>
    <x v="5"/>
    <s v="3"/>
    <s v="S"/>
    <n v="41.097000000000001"/>
    <n v="43.765000000000001"/>
    <n v="2249.252"/>
    <n v="9812.0619999999999"/>
    <n v="12061.314"/>
    <n v="329.98"/>
    <n v="307.18"/>
    <n v="0"/>
    <m/>
    <m/>
    <x v="0"/>
    <s v="ORAENP110143933HI"/>
    <s v="Orazul Energy Per£ S.A."/>
    <x v="64"/>
    <x v="64"/>
    <s v="C.H.Cañón del Pato"/>
    <x v="223"/>
    <s v="HI"/>
    <x v="5"/>
    <x v="17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2061.314"/>
    <n v="12.061313999999999"/>
    <m/>
    <n v="3.42475"/>
    <n v="3.6470833333333332"/>
    <n v="0"/>
    <n v="0"/>
    <n v="72"/>
    <s v="BASE DE DATOS"/>
    <m/>
  </r>
  <r>
    <s v="24"/>
    <x v="10"/>
    <s v="ORAENP"/>
    <s v="11014393"/>
    <s v="11014393"/>
    <x v="5"/>
    <s v="4"/>
    <s v="S"/>
    <n v="41.097000000000001"/>
    <n v="44.12"/>
    <n v="2877.9850000000001"/>
    <n v="11670.83"/>
    <n v="14548.815000000001"/>
    <n v="317.14999999999998"/>
    <n v="402.85"/>
    <n v="0"/>
    <m/>
    <m/>
    <x v="0"/>
    <s v="ORAENP110143934HI"/>
    <s v="Orazul Energy Per£ S.A."/>
    <x v="64"/>
    <x v="64"/>
    <s v="C.H.Cañón del Pato"/>
    <x v="223"/>
    <s v="HI"/>
    <x v="5"/>
    <x v="17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14548.815000000001"/>
    <n v="14.548815000000001"/>
    <m/>
    <n v="3.42475"/>
    <n v="3.6766666666666663"/>
    <n v="0"/>
    <n v="0"/>
    <n v="72"/>
    <s v="BASE DE DATOS"/>
    <m/>
  </r>
  <r>
    <s v="24"/>
    <x v="10"/>
    <s v="ORAENP"/>
    <s v="11014393"/>
    <s v="11014393"/>
    <x v="5"/>
    <s v="5"/>
    <s v="S"/>
    <n v="41.097000000000001"/>
    <n v="44.686999999999998"/>
    <n v="4398.9629999999997"/>
    <n v="18451.114000000001"/>
    <n v="22850.077000000001"/>
    <n v="110.45"/>
    <n v="600.92999999999995"/>
    <n v="0"/>
    <m/>
    <m/>
    <x v="0"/>
    <s v="ORAENP110143935HI"/>
    <s v="Orazul Energy Per£ S.A."/>
    <x v="64"/>
    <x v="64"/>
    <s v="C.H.Cañón del Pato"/>
    <x v="223"/>
    <s v="HI"/>
    <x v="5"/>
    <x v="191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2850.077000000001"/>
    <n v="22.850077000000002"/>
    <m/>
    <n v="3.42475"/>
    <n v="3.7239166666666663"/>
    <n v="0"/>
    <n v="0"/>
    <n v="72"/>
    <s v="BASE DE DATOS"/>
    <m/>
  </r>
  <r>
    <s v="24"/>
    <x v="10"/>
    <s v="ORAENP"/>
    <s v="11014393"/>
    <s v="11014393"/>
    <x v="5"/>
    <s v="6"/>
    <s v="S"/>
    <n v="41.097000000000001"/>
    <n v="44.220999999999997"/>
    <n v="3988.6950000000002"/>
    <n v="16402.828000000001"/>
    <n v="20391.523000000001"/>
    <n v="148.85"/>
    <n v="571.15"/>
    <n v="0"/>
    <m/>
    <m/>
    <x v="0"/>
    <s v="ORAENP110143936HI"/>
    <s v="Orazul Energy Per£ S.A."/>
    <x v="64"/>
    <x v="64"/>
    <s v="C.H.Cañón del Pato"/>
    <x v="223"/>
    <s v="HI"/>
    <x v="5"/>
    <x v="30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0391.523000000001"/>
    <n v="20.391522999999999"/>
    <m/>
    <n v="3.42475"/>
    <n v="3.685083333333333"/>
    <n v="0"/>
    <n v="0"/>
    <n v="72"/>
    <s v="BASE DE DATOS"/>
    <m/>
  </r>
  <r>
    <s v="24"/>
    <x v="10"/>
    <s v="ORAENP"/>
    <s v="11014593"/>
    <s v="11014593"/>
    <x v="5"/>
    <s v="1"/>
    <s v="S"/>
    <n v="32.619999999999997"/>
    <n v="31.593"/>
    <n v="634.33900000000006"/>
    <n v="1157.271"/>
    <n v="1791.61"/>
    <n v="0"/>
    <n v="111.65"/>
    <n v="0"/>
    <m/>
    <m/>
    <x v="0"/>
    <s v="ORAENP110145931HI"/>
    <s v="Orazul Energy Per£ S.A."/>
    <x v="64"/>
    <x v="64"/>
    <s v="C.H.Carhuaquero"/>
    <x v="224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1791.61"/>
    <n v="1.7916099999999999"/>
    <m/>
    <n v="2.7183333333333333"/>
    <n v="2.6327500000000001"/>
    <n v="0"/>
    <n v="2.2737367544323206E-13"/>
    <n v="72"/>
    <s v="BASE DE DATOS"/>
    <m/>
  </r>
  <r>
    <s v="24"/>
    <x v="10"/>
    <s v="ORAENP"/>
    <s v="11014593"/>
    <s v="11014593"/>
    <x v="5"/>
    <s v="2"/>
    <s v="S"/>
    <n v="31.51"/>
    <n v="31.472000000000001"/>
    <n v="297.03699999999998"/>
    <n v="807.74300000000005"/>
    <n v="1104.78"/>
    <n v="0"/>
    <n v="72.73"/>
    <n v="0"/>
    <m/>
    <m/>
    <x v="0"/>
    <s v="ORAENP110145932HI"/>
    <s v="Orazul Energy Per£ S.A."/>
    <x v="64"/>
    <x v="64"/>
    <s v="C.H.Carhuaquero"/>
    <x v="224"/>
    <s v="HI"/>
    <x v="5"/>
    <x v="17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1104.78"/>
    <n v="1.1047799999999999"/>
    <m/>
    <n v="2.6258333333333335"/>
    <n v="2.6226666666666669"/>
    <n v="0"/>
    <n v="0"/>
    <n v="72"/>
    <s v="BASE DE DATOS"/>
    <m/>
  </r>
  <r>
    <s v="24"/>
    <x v="10"/>
    <s v="ORAENP"/>
    <s v="11014593"/>
    <s v="11014593"/>
    <x v="5"/>
    <s v="3"/>
    <s v="S"/>
    <n v="30.98"/>
    <n v="31.466999999999999"/>
    <n v="1197.3510000000001"/>
    <n v="1970.221"/>
    <n v="3167.5720000000001"/>
    <n v="0"/>
    <n v="199.08"/>
    <n v="0"/>
    <m/>
    <m/>
    <x v="0"/>
    <s v="ORAENP110145933HI"/>
    <s v="Orazul Energy Per£ S.A."/>
    <x v="64"/>
    <x v="64"/>
    <s v="C.H.Carhuaquero"/>
    <x v="224"/>
    <s v="HI"/>
    <x v="5"/>
    <x v="176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3167.5720000000001"/>
    <n v="3.1675720000000003"/>
    <m/>
    <n v="2.5816666666666666"/>
    <n v="2.6222499999999997"/>
    <n v="0"/>
    <n v="0"/>
    <n v="72"/>
    <s v="BASE DE DATOS"/>
    <m/>
  </r>
  <r>
    <s v="24"/>
    <x v="10"/>
    <s v="ORAENP"/>
    <s v="11014593"/>
    <s v="11014593"/>
    <x v="5"/>
    <s v="4"/>
    <s v="S"/>
    <n v="10"/>
    <n v="9.9830000000000005"/>
    <n v="835.66099999999994"/>
    <n v="2115.2399999999998"/>
    <n v="2950.9009999999998"/>
    <n v="111.35"/>
    <n v="298.82"/>
    <n v="0"/>
    <m/>
    <m/>
    <x v="0"/>
    <s v="ORAENP110145934HI"/>
    <s v="Orazul Energy Per£ S.A."/>
    <x v="64"/>
    <x v="64"/>
    <s v="C.H.Carhuaquero"/>
    <x v="225"/>
    <s v="HI"/>
    <x v="5"/>
    <x v="177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2950.9009999999998"/>
    <n v="2.950901"/>
    <m/>
    <n v="0.83333333333333337"/>
    <n v="0.83191666666666675"/>
    <n v="0"/>
    <n v="0"/>
    <n v="72"/>
    <s v="BASE DE DATOS"/>
    <m/>
  </r>
  <r>
    <s v="24"/>
    <x v="10"/>
    <s v="ORAENP"/>
    <s v="18166008"/>
    <s v="18166008"/>
    <x v="5"/>
    <s v="1"/>
    <s v="S"/>
    <n v="6"/>
    <n v="5.67"/>
    <n v="172.47800000000001"/>
    <n v="264.10599999999999"/>
    <n v="436.584"/>
    <n v="0"/>
    <n v="333.42"/>
    <n v="0"/>
    <m/>
    <m/>
    <x v="0"/>
    <s v="ORAENP181660081HI"/>
    <s v="Orazul Energy Per£ S.A."/>
    <x v="64"/>
    <x v="64"/>
    <s v="C.H.Caña Brava"/>
    <x v="226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436.584"/>
    <n v="0.43658400000000003"/>
    <m/>
    <n v="0.5"/>
    <n v="0.47249999999999998"/>
    <n v="0"/>
    <n v="0"/>
    <n v="72"/>
    <s v="BASE DE DATOS"/>
    <m/>
  </r>
  <r>
    <s v="24"/>
    <x v="9"/>
    <s v="CHINAN"/>
    <s v="11068096"/>
    <s v="11068096"/>
    <x v="5"/>
    <s v="GR-1"/>
    <s v="S"/>
    <n v="42.3"/>
    <n v="43.113999999999997"/>
    <n v="1704.414"/>
    <n v="5633.0219999999999"/>
    <n v="7337.4359999999997"/>
    <n v="128.97999999999999"/>
    <n v="591.54999999999995"/>
    <n v="23.32"/>
    <m/>
    <m/>
    <x v="0"/>
    <s v="CHINAN11068096GR-1HI"/>
    <s v="Chinango S.A.C"/>
    <x v="51"/>
    <x v="51"/>
    <s v="C. H. Yanango"/>
    <x v="203"/>
    <s v="HI"/>
    <x v="5"/>
    <x v="307"/>
    <x v="2"/>
    <s v="Instalado"/>
    <s v="Operativo"/>
    <s v="Generadora"/>
    <x v="0"/>
    <x v="0"/>
    <x v="0"/>
    <x v="0"/>
    <s v="Privado"/>
    <s v="JUNIN"/>
    <s v="JUNIN"/>
    <s v="CHANCHAMAYO"/>
    <s v="SAN RAMÓN"/>
    <n v="0"/>
    <x v="8"/>
    <n v="0"/>
    <x v="0"/>
    <x v="0"/>
    <x v="0"/>
    <s v="MWh"/>
    <n v="7337.4359999999997"/>
    <n v="7.3374359999999994"/>
    <m/>
    <n v="3.5249999999999999"/>
    <n v="3.5928333333333331"/>
    <n v="0"/>
    <n v="0"/>
    <n v="12"/>
    <s v="BASE DE DATOS"/>
    <m/>
  </r>
  <r>
    <s v="24"/>
    <x v="9"/>
    <s v="CHINAN"/>
    <s v="11082197"/>
    <s v="11082197"/>
    <x v="5"/>
    <s v="GR-1"/>
    <s v="S"/>
    <n v="76.5"/>
    <n v="77.643000000000001"/>
    <n v="13036.28"/>
    <n v="27474.678"/>
    <n v="40510.957999999999"/>
    <n v="22.32"/>
    <n v="558.54999999999995"/>
    <n v="22.32"/>
    <m/>
    <m/>
    <x v="0"/>
    <s v="CHINAN11082197GR-1HI"/>
    <s v="Chinango S.A.C"/>
    <x v="51"/>
    <x v="51"/>
    <s v="C. H. Chimay"/>
    <x v="204"/>
    <s v="HI"/>
    <x v="5"/>
    <x v="307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40510.957999999999"/>
    <n v="40.510958000000002"/>
    <m/>
    <n v="6.375"/>
    <n v="6.4702500000000001"/>
    <n v="0"/>
    <n v="0"/>
    <n v="12"/>
    <s v="BASE DE DATOS"/>
    <m/>
  </r>
  <r>
    <s v="24"/>
    <x v="9"/>
    <s v="CHINAN"/>
    <s v="11082197"/>
    <s v="11082197"/>
    <x v="5"/>
    <s v="GR-2"/>
    <s v="S"/>
    <n v="76.5"/>
    <n v="74.698999999999998"/>
    <n v="0"/>
    <n v="0"/>
    <n v="0"/>
    <n v="744"/>
    <n v="0"/>
    <n v="0"/>
    <m/>
    <m/>
    <x v="0"/>
    <s v="CHINAN11082197GR-2HI"/>
    <s v="Chinango S.A.C"/>
    <x v="51"/>
    <x v="51"/>
    <s v="C. H. Chimay"/>
    <x v="204"/>
    <s v="HI"/>
    <x v="5"/>
    <x v="308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0"/>
    <n v="0"/>
    <m/>
    <n v="6.375"/>
    <n v="6.2249166666666662"/>
    <n v="0"/>
    <n v="0"/>
    <n v="12"/>
    <s v="BASE DE DATOS"/>
    <m/>
  </r>
  <r>
    <s v="24"/>
    <x v="10"/>
    <s v="CHINAN"/>
    <s v="11068096"/>
    <s v="11068096"/>
    <x v="5"/>
    <s v="GR-1"/>
    <s v="S"/>
    <n v="42.3"/>
    <n v="43.113999999999997"/>
    <n v="5430.5879999999997"/>
    <n v="15362.204"/>
    <n v="20792.792000000001"/>
    <n v="0"/>
    <n v="680.9"/>
    <n v="39.1"/>
    <m/>
    <m/>
    <x v="0"/>
    <s v="CHINAN11068096GR-1HI"/>
    <s v="Chinango S.A.C"/>
    <x v="51"/>
    <x v="51"/>
    <s v="C. H. Yanango"/>
    <x v="203"/>
    <s v="HI"/>
    <x v="5"/>
    <x v="307"/>
    <x v="2"/>
    <s v="Instalado"/>
    <s v="Operativo"/>
    <s v="Generadora"/>
    <x v="0"/>
    <x v="0"/>
    <x v="0"/>
    <x v="0"/>
    <s v="Privado"/>
    <s v="JUNIN"/>
    <s v="JUNIN"/>
    <s v="CHANCHAMAYO"/>
    <s v="SAN RAMÓN"/>
    <n v="0"/>
    <x v="8"/>
    <n v="0"/>
    <x v="0"/>
    <x v="0"/>
    <x v="0"/>
    <s v="MWh"/>
    <n v="20792.792000000001"/>
    <n v="20.792792000000002"/>
    <m/>
    <n v="3.5249999999999999"/>
    <n v="3.5928333333333331"/>
    <n v="0"/>
    <n v="0"/>
    <n v="12"/>
    <s v="BASE DE DATOS"/>
    <m/>
  </r>
  <r>
    <s v="24"/>
    <x v="10"/>
    <s v="CHINAN"/>
    <s v="11082197"/>
    <s v="11082197"/>
    <x v="5"/>
    <s v="GR-1"/>
    <s v="S"/>
    <n v="76.5"/>
    <n v="77.643000000000001"/>
    <n v="13320.794"/>
    <n v="37656"/>
    <n v="50976.794000000002"/>
    <n v="15.4"/>
    <n v="680.65"/>
    <n v="15.4"/>
    <m/>
    <m/>
    <x v="0"/>
    <s v="CHINAN11082197GR-1HI"/>
    <s v="Chinango S.A.C"/>
    <x v="51"/>
    <x v="51"/>
    <s v="C. H. Chimay"/>
    <x v="204"/>
    <s v="HI"/>
    <x v="5"/>
    <x v="307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50976.794000000002"/>
    <n v="50.976793999999998"/>
    <m/>
    <n v="6.375"/>
    <n v="6.4702500000000001"/>
    <n v="0"/>
    <n v="0"/>
    <n v="12"/>
    <s v="BASE DE DATOS"/>
    <m/>
  </r>
  <r>
    <s v="24"/>
    <x v="10"/>
    <s v="CHINAN"/>
    <s v="11082197"/>
    <s v="11082197"/>
    <x v="5"/>
    <s v="GR-2"/>
    <s v="S"/>
    <n v="76.5"/>
    <n v="74.698999999999998"/>
    <n v="2890.7379999999998"/>
    <n v="6390.5219999999999"/>
    <n v="9281.259"/>
    <n v="584.78"/>
    <n v="130.87"/>
    <n v="0"/>
    <m/>
    <m/>
    <x v="0"/>
    <s v="CHINAN11082197GR-2HI"/>
    <s v="Chinango S.A.C"/>
    <x v="51"/>
    <x v="51"/>
    <s v="C. H. Chimay"/>
    <x v="204"/>
    <s v="HI"/>
    <x v="5"/>
    <x v="308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9281.259"/>
    <n v="9.2812590000000004"/>
    <m/>
    <n v="6.375"/>
    <n v="6.2249166666666662"/>
    <n v="0"/>
    <n v="1.0000000002037268E-3"/>
    <n v="12"/>
    <s v="BASE DE DATOS"/>
    <m/>
  </r>
  <r>
    <s v="24"/>
    <x v="9"/>
    <s v="ORYGNP"/>
    <s v="11002793"/>
    <s v="11002793"/>
    <x v="5"/>
    <s v="GR-1"/>
    <s v="S"/>
    <n v="64.599999999999994"/>
    <n v="69.53"/>
    <n v="6917.076"/>
    <n v="13896.215"/>
    <n v="20813.291000000001"/>
    <n v="34.82"/>
    <n v="526.77"/>
    <n v="10.9"/>
    <m/>
    <m/>
    <x v="0"/>
    <s v="ORYGNP11002793GR-1HI"/>
    <s v="Orygen Perú S.A.A."/>
    <x v="36"/>
    <x v="36"/>
    <s v="C. H. Huinco"/>
    <x v="193"/>
    <s v="HI"/>
    <x v="5"/>
    <x v="307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0813.291000000001"/>
    <n v="20.813291"/>
    <m/>
    <n v="12.919999999999998"/>
    <n v="13.906000000000001"/>
    <n v="0"/>
    <n v="0"/>
    <n v="73"/>
    <s v="BASE DE DATOS"/>
    <m/>
  </r>
  <r>
    <s v="24"/>
    <x v="9"/>
    <s v="ORYGNP"/>
    <s v="11002793"/>
    <s v="11002793"/>
    <x v="5"/>
    <s v="GR-2"/>
    <s v="S"/>
    <n v="64.599999999999994"/>
    <n v="69.11"/>
    <n v="8084.549"/>
    <n v="17565.776000000002"/>
    <n v="25650.325000000001"/>
    <n v="9.27"/>
    <n v="637.22"/>
    <n v="4.03"/>
    <m/>
    <m/>
    <x v="0"/>
    <s v="ORYGNP11002793GR-2HI"/>
    <s v="Orygen Perú S.A.A."/>
    <x v="36"/>
    <x v="36"/>
    <s v="C. H. Huinco"/>
    <x v="193"/>
    <s v="HI"/>
    <x v="5"/>
    <x v="308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5650.325000000001"/>
    <n v="25.650325000000002"/>
    <m/>
    <n v="12.919999999999998"/>
    <n v="13.821999999999999"/>
    <n v="0"/>
    <n v="0"/>
    <n v="73"/>
    <s v="BASE DE DATOS"/>
    <m/>
  </r>
  <r>
    <s v="24"/>
    <x v="9"/>
    <s v="ORYGNP"/>
    <s v="11002793"/>
    <s v="11002793"/>
    <x v="5"/>
    <s v="GR-3"/>
    <s v="S"/>
    <n v="64.599999999999994"/>
    <n v="69.914000000000001"/>
    <n v="7224.5780000000004"/>
    <n v="17317.745999999999"/>
    <n v="24542.324000000001"/>
    <n v="35.22"/>
    <n v="599.57000000000005"/>
    <n v="0"/>
    <m/>
    <m/>
    <x v="0"/>
    <s v="ORYGNP11002793GR-3HI"/>
    <s v="Orygen Perú S.A.A."/>
    <x v="36"/>
    <x v="36"/>
    <s v="C. H. Huinco"/>
    <x v="193"/>
    <s v="HI"/>
    <x v="5"/>
    <x v="309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4542.324000000001"/>
    <n v="24.542324000000001"/>
    <m/>
    <n v="12.919999999999998"/>
    <n v="13.982800000000001"/>
    <n v="0"/>
    <n v="0"/>
    <n v="73"/>
    <s v="BASE DE DATOS"/>
    <m/>
  </r>
  <r>
    <s v="24"/>
    <x v="9"/>
    <s v="ORYGNP"/>
    <s v="11002793"/>
    <s v="11002793"/>
    <x v="5"/>
    <s v="GR-4"/>
    <s v="S"/>
    <n v="64.599999999999994"/>
    <n v="69.346000000000004"/>
    <n v="7780.4939999999997"/>
    <n v="14622.210999999999"/>
    <n v="22402.705000000002"/>
    <n v="19.97"/>
    <n v="564.63"/>
    <n v="3.88"/>
    <m/>
    <m/>
    <x v="0"/>
    <s v="ORYGNP11002793GR-4HI"/>
    <s v="Orygen Perú S.A.A."/>
    <x v="36"/>
    <x v="36"/>
    <s v="C. H. Huinco"/>
    <x v="193"/>
    <s v="HI"/>
    <x v="5"/>
    <x v="310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2402.705000000002"/>
    <n v="22.402705000000001"/>
    <m/>
    <n v="12.919999999999998"/>
    <n v="13.869200000000001"/>
    <n v="0"/>
    <n v="-3.637978807091713E-12"/>
    <n v="73"/>
    <s v="BASE DE DATOS"/>
    <m/>
  </r>
  <r>
    <s v="24"/>
    <x v="9"/>
    <s v="ORYGNP"/>
    <s v="11002393"/>
    <s v="11002393"/>
    <x v="5"/>
    <s v="GR-1"/>
    <s v="S"/>
    <n v="60"/>
    <n v="68.555999999999997"/>
    <n v="7508.2190000000001"/>
    <n v="22634.692999999999"/>
    <n v="30142.912"/>
    <n v="42"/>
    <n v="696.23"/>
    <n v="1.35"/>
    <m/>
    <m/>
    <x v="0"/>
    <s v="ORYGNP11002393GR-1HI"/>
    <s v="Orygen Perú S.A.A."/>
    <x v="36"/>
    <x v="36"/>
    <s v="C. H. Matucana"/>
    <x v="194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30142.912"/>
    <n v="30.142911999999999"/>
    <m/>
    <n v="12"/>
    <n v="13.7112"/>
    <n v="0"/>
    <n v="0"/>
    <n v="73"/>
    <s v="BASE DE DATOS"/>
    <m/>
  </r>
  <r>
    <s v="24"/>
    <x v="9"/>
    <s v="ORYGNP"/>
    <s v="11002393"/>
    <s v="11002393"/>
    <x v="5"/>
    <s v="GR-2"/>
    <s v="S"/>
    <n v="60"/>
    <n v="68.465999999999994"/>
    <n v="7843.4309999999996"/>
    <n v="23591.938999999998"/>
    <n v="31435.370999999999"/>
    <n v="41.73"/>
    <n v="696.18"/>
    <n v="6.08"/>
    <m/>
    <m/>
    <x v="0"/>
    <s v="ORYGNP11002393GR-2HI"/>
    <s v="Orygen Perú S.A.A."/>
    <x v="36"/>
    <x v="36"/>
    <s v="C. H. Matucana"/>
    <x v="194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31435.370999999999"/>
    <n v="31.435371"/>
    <m/>
    <n v="12"/>
    <n v="13.693199999999999"/>
    <n v="0"/>
    <n v="-1.0000000002037268E-3"/>
    <n v="73"/>
    <s v="BASE DE DATOS"/>
    <m/>
  </r>
  <r>
    <s v="24"/>
    <x v="9"/>
    <s v="ORYGNP"/>
    <s v="11002693"/>
    <s v="11002693"/>
    <x v="5"/>
    <s v="GR-1"/>
    <s v="S"/>
    <n v="15.888999999999999"/>
    <n v="16.760000000000002"/>
    <n v="2495.491"/>
    <n v="7384.8940000000002"/>
    <n v="9880.3850000000002"/>
    <n v="10.050000000000001"/>
    <n v="733.95"/>
    <n v="0"/>
    <m/>
    <m/>
    <x v="0"/>
    <s v="ORYGNP11002693GR-1HI"/>
    <s v="Orygen Perú S.A.A."/>
    <x v="36"/>
    <x v="36"/>
    <s v="C. H. Callahuanca"/>
    <x v="195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9880.3850000000002"/>
    <n v="9.8803850000000004"/>
    <m/>
    <n v="3.1778"/>
    <n v="3.3520000000000003"/>
    <n v="0"/>
    <n v="0"/>
    <n v="73"/>
    <s v="BASE DE DATOS"/>
    <m/>
  </r>
  <r>
    <s v="24"/>
    <x v="9"/>
    <s v="ORYGNP"/>
    <s v="11002693"/>
    <s v="11002693"/>
    <x v="5"/>
    <s v="GR-2"/>
    <s v="S"/>
    <n v="15.888999999999999"/>
    <n v="16.545000000000002"/>
    <n v="2476.9569999999999"/>
    <n v="7458.5159999999996"/>
    <n v="9935.473"/>
    <n v="0"/>
    <n v="738.72"/>
    <n v="5.28"/>
    <m/>
    <m/>
    <x v="0"/>
    <s v="ORYGNP11002693GR-2HI"/>
    <s v="Orygen Perú S.A.A."/>
    <x v="36"/>
    <x v="36"/>
    <s v="C. H. Callahuanca"/>
    <x v="195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9935.473"/>
    <n v="9.935473"/>
    <m/>
    <n v="3.1778"/>
    <n v="3.3090000000000002"/>
    <n v="0"/>
    <n v="0"/>
    <n v="73"/>
    <s v="BASE DE DATOS"/>
    <m/>
  </r>
  <r>
    <s v="24"/>
    <x v="9"/>
    <s v="ORYGNP"/>
    <s v="11002693"/>
    <s v="11002693"/>
    <x v="5"/>
    <s v="GR-3"/>
    <s v="S"/>
    <n v="15.888999999999999"/>
    <n v="16.587"/>
    <n v="2468.1469999999999"/>
    <n v="7528.8410000000003"/>
    <n v="9996.9889999999996"/>
    <n v="0"/>
    <n v="744"/>
    <n v="0"/>
    <m/>
    <m/>
    <x v="0"/>
    <s v="ORYGNP11002693GR-3HI"/>
    <s v="Orygen Perú S.A.A."/>
    <x v="36"/>
    <x v="36"/>
    <s v="C. H. Callahuanca"/>
    <x v="195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9996.9889999999996"/>
    <n v="9.9969889999999992"/>
    <m/>
    <n v="3.1778"/>
    <n v="3.3174000000000001"/>
    <n v="0"/>
    <n v="-9.9999999838473741E-4"/>
    <n v="73"/>
    <s v="BASE DE DATOS"/>
    <m/>
  </r>
  <r>
    <s v="24"/>
    <x v="9"/>
    <s v="ORYGNP"/>
    <s v="11002693"/>
    <s v="11002693"/>
    <x v="5"/>
    <s v="GR-4"/>
    <s v="S"/>
    <n v="34.97"/>
    <n v="34.482999999999997"/>
    <n v="5662.3389999999999"/>
    <n v="16247.825999999999"/>
    <n v="21910.165000000001"/>
    <n v="17"/>
    <n v="726.53"/>
    <n v="0.46"/>
    <m/>
    <m/>
    <x v="0"/>
    <s v="ORYGNP11002693GR-4HI"/>
    <s v="Orygen Perú S.A.A."/>
    <x v="36"/>
    <x v="36"/>
    <s v="C. H. Callahuanca"/>
    <x v="195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21910.165000000001"/>
    <n v="21.910164999999999"/>
    <m/>
    <n v="6.9939999999999998"/>
    <n v="6.8965999999999994"/>
    <n v="0"/>
    <n v="0"/>
    <n v="73"/>
    <s v="BASE DE DATOS"/>
    <m/>
  </r>
  <r>
    <s v="24"/>
    <x v="9"/>
    <s v="ORYGNP"/>
    <s v="11002593"/>
    <s v="11002593"/>
    <x v="5"/>
    <s v="GR-1"/>
    <s v="S"/>
    <n v="25.417000000000002"/>
    <n v="23.824000000000002"/>
    <n v="4088.5189999999998"/>
    <n v="12239.307000000001"/>
    <n v="16327.825999999999"/>
    <n v="0"/>
    <n v="744"/>
    <n v="0"/>
    <m/>
    <m/>
    <x v="0"/>
    <s v="ORYGNP11002593GR-1HI"/>
    <s v="Orygen Perú S.A.A."/>
    <x v="36"/>
    <x v="36"/>
    <s v="C. H. Moyopampa"/>
    <x v="196"/>
    <s v="HI"/>
    <x v="5"/>
    <x v="307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6327.825999999999"/>
    <n v="16.327825999999998"/>
    <m/>
    <n v="5.0834000000000001"/>
    <n v="4.7648000000000001"/>
    <n v="0"/>
    <n v="1.8189894035458565E-12"/>
    <n v="73"/>
    <s v="BASE DE DATOS"/>
    <m/>
  </r>
  <r>
    <s v="24"/>
    <x v="9"/>
    <s v="ORYGNP"/>
    <s v="11002593"/>
    <s v="11002593"/>
    <x v="5"/>
    <s v="GR-2"/>
    <s v="S"/>
    <n v="25.417000000000002"/>
    <n v="22.574999999999999"/>
    <n v="4039.0079999999998"/>
    <n v="12144.191999999999"/>
    <n v="16183.2"/>
    <n v="0"/>
    <n v="744"/>
    <n v="0"/>
    <m/>
    <m/>
    <x v="0"/>
    <s v="ORYGNP11002593GR-2HI"/>
    <s v="Orygen Perú S.A.A."/>
    <x v="36"/>
    <x v="36"/>
    <s v="C. H. Moyopampa"/>
    <x v="196"/>
    <s v="HI"/>
    <x v="5"/>
    <x v="308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6183.2"/>
    <n v="16.183199999999999"/>
    <m/>
    <n v="5.0834000000000001"/>
    <n v="4.5149999999999997"/>
    <n v="0"/>
    <n v="-1.8189894035458565E-12"/>
    <n v="73"/>
    <s v="BASE DE DATOS"/>
    <m/>
  </r>
  <r>
    <s v="24"/>
    <x v="9"/>
    <s v="ORYGNP"/>
    <s v="11002593"/>
    <s v="11002593"/>
    <x v="5"/>
    <s v="GR-3"/>
    <s v="S"/>
    <n v="24.58"/>
    <n v="22.748999999999999"/>
    <n v="3534.1460000000002"/>
    <n v="10470.666999999999"/>
    <n v="14004.814"/>
    <n v="9.9499999999999993"/>
    <n v="685.35"/>
    <n v="48.27"/>
    <m/>
    <m/>
    <x v="0"/>
    <s v="ORYGNP11002593GR-3HI"/>
    <s v="Orygen Perú S.A.A."/>
    <x v="36"/>
    <x v="36"/>
    <s v="C. H. Moyopampa"/>
    <x v="196"/>
    <s v="HI"/>
    <x v="5"/>
    <x v="309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4004.814"/>
    <n v="14.004814"/>
    <m/>
    <n v="4.9159999999999995"/>
    <n v="4.5497999999999994"/>
    <n v="0"/>
    <n v="-1.0000000002037268E-3"/>
    <n v="73"/>
    <s v="BASE DE DATOS"/>
    <m/>
  </r>
  <r>
    <s v="24"/>
    <x v="9"/>
    <s v="ORYGNP"/>
    <s v="11002493"/>
    <s v="11002493"/>
    <x v="5"/>
    <s v="GR-1"/>
    <s v="S"/>
    <n v="15.7"/>
    <n v="15.615"/>
    <n v="2650.038"/>
    <n v="8203.7459999999992"/>
    <n v="10853.782999999999"/>
    <n v="0"/>
    <n v="738.53"/>
    <n v="5.47"/>
    <m/>
    <m/>
    <x v="0"/>
    <s v="ORYGNP11002493GR-1HI"/>
    <s v="Orygen Perú S.A.A."/>
    <x v="36"/>
    <x v="36"/>
    <s v="C. H. Huampaní"/>
    <x v="197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853.782999999999"/>
    <n v="10.853783"/>
    <m/>
    <n v="3.1399999999999997"/>
    <n v="3.1230000000000002"/>
    <n v="0"/>
    <n v="1.0000000002037268E-3"/>
    <n v="73"/>
    <s v="BASE DE DATOS"/>
    <m/>
  </r>
  <r>
    <s v="24"/>
    <x v="9"/>
    <s v="ORYGNP"/>
    <s v="11002493"/>
    <s v="11002493"/>
    <x v="5"/>
    <s v="GR-2"/>
    <s v="S"/>
    <n v="15.7"/>
    <n v="15.234999999999999"/>
    <n v="2701.9549999999999"/>
    <n v="8103.3829999999998"/>
    <n v="10805.338"/>
    <n v="0"/>
    <n v="743.35"/>
    <n v="0.65"/>
    <m/>
    <m/>
    <x v="0"/>
    <s v="ORYGNP11002493GR-2HI"/>
    <s v="Orygen Perú S.A.A."/>
    <x v="36"/>
    <x v="36"/>
    <s v="C. H. Huampaní"/>
    <x v="197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805.338"/>
    <n v="10.805337999999999"/>
    <m/>
    <n v="3.1399999999999997"/>
    <n v="3.0469999999999997"/>
    <n v="0"/>
    <n v="0"/>
    <n v="73"/>
    <s v="BASE DE DATOS"/>
    <m/>
  </r>
  <r>
    <s v="24"/>
    <x v="9"/>
    <s v="ORYGNP"/>
    <s v="16379117"/>
    <s v="16379117"/>
    <x v="5"/>
    <s v="Circuito 1"/>
    <s v="S"/>
    <n v="14.096"/>
    <n v="14.096"/>
    <n v="32.453000000000003"/>
    <n v="4282.2129999999997"/>
    <n v="4314.6660000000002"/>
    <n v="0"/>
    <n v="0"/>
    <n v="0"/>
    <m/>
    <m/>
    <x v="0"/>
    <s v="ORYGNP16379117Circuito 1HI"/>
    <s v="Orygen Perú S.A.A."/>
    <x v="36"/>
    <x v="36"/>
    <s v="C.S. Rubi"/>
    <x v="198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314.6660000000002"/>
    <n v="4.3146659999999999"/>
    <m/>
    <n v="2.8191999999999999"/>
    <n v="2.8191999999999999"/>
    <n v="0"/>
    <n v="0"/>
    <n v="73"/>
    <s v="BASE DE DATOS"/>
    <m/>
  </r>
  <r>
    <s v="24"/>
    <x v="9"/>
    <s v="ORYGNP"/>
    <s v="16379117"/>
    <s v="16379117"/>
    <x v="5"/>
    <s v="Circuito 2"/>
    <s v="S"/>
    <n v="14.096"/>
    <n v="14.096"/>
    <n v="31.167999999999999"/>
    <n v="4309.7070000000003"/>
    <n v="4340.8739999999998"/>
    <n v="0"/>
    <n v="0"/>
    <n v="0"/>
    <m/>
    <m/>
    <x v="0"/>
    <s v="ORYGNP16379117Circuito 2HI"/>
    <s v="Orygen Perú S.A.A."/>
    <x v="36"/>
    <x v="36"/>
    <s v="C.S. Rubi"/>
    <x v="198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340.8739999999998"/>
    <n v="4.3408739999999995"/>
    <m/>
    <n v="2.8191999999999999"/>
    <n v="2.8191999999999999"/>
    <n v="0"/>
    <n v="1.0000000002037268E-3"/>
    <n v="73"/>
    <s v="BASE DE DATOS"/>
    <m/>
  </r>
  <r>
    <s v="24"/>
    <x v="9"/>
    <s v="ORYGNP"/>
    <s v="16379117"/>
    <s v="16379117"/>
    <x v="5"/>
    <s v="Circuito 3"/>
    <s v="S"/>
    <n v="14.096"/>
    <n v="14.096"/>
    <n v="31.901"/>
    <n v="4366.6400000000003"/>
    <n v="4398.5410000000002"/>
    <n v="0"/>
    <n v="0"/>
    <n v="0"/>
    <m/>
    <m/>
    <x v="0"/>
    <s v="ORYGNP16379117Circuito 3HI"/>
    <s v="Orygen Perú S.A.A."/>
    <x v="36"/>
    <x v="36"/>
    <s v="C.S. Rubi"/>
    <x v="198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398.5410000000002"/>
    <n v="4.3985409999999998"/>
    <m/>
    <n v="2.8191999999999999"/>
    <n v="2.8191999999999999"/>
    <n v="0"/>
    <n v="0"/>
    <n v="73"/>
    <s v="BASE DE DATOS"/>
    <m/>
  </r>
  <r>
    <s v="24"/>
    <x v="9"/>
    <s v="ORYGNP"/>
    <s v="16379117"/>
    <s v="16379117"/>
    <x v="5"/>
    <s v="Circuito 4"/>
    <s v="S"/>
    <n v="14.096"/>
    <n v="14.096"/>
    <n v="31.361999999999998"/>
    <n v="4332.2640000000001"/>
    <n v="4363.6260000000002"/>
    <n v="0"/>
    <n v="0"/>
    <n v="0"/>
    <m/>
    <m/>
    <x v="0"/>
    <s v="ORYGNP16379117Circuito 4HI"/>
    <s v="Orygen Perú S.A.A."/>
    <x v="36"/>
    <x v="36"/>
    <s v="C.S. Rubi"/>
    <x v="198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363.6260000000002"/>
    <n v="4.363626"/>
    <m/>
    <n v="2.8191999999999999"/>
    <n v="2.8191999999999999"/>
    <n v="0"/>
    <n v="0"/>
    <n v="73"/>
    <s v="BASE DE DATOS"/>
    <m/>
  </r>
  <r>
    <s v="24"/>
    <x v="9"/>
    <s v="ORYGNP"/>
    <s v="16379117"/>
    <s v="16379117"/>
    <x v="5"/>
    <s v="Circuito 5"/>
    <s v="S"/>
    <n v="14.096"/>
    <n v="14.096"/>
    <n v="29.51"/>
    <n v="4364.2529999999997"/>
    <n v="4393.7629999999999"/>
    <n v="0"/>
    <n v="0"/>
    <n v="0"/>
    <m/>
    <m/>
    <x v="0"/>
    <s v="ORYGNP16379117Circuito 5HI"/>
    <s v="Orygen Perú S.A.A."/>
    <x v="36"/>
    <x v="36"/>
    <s v="C.S. Rubi"/>
    <x v="198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393.7629999999999"/>
    <n v="4.3937629999999999"/>
    <m/>
    <n v="2.8191999999999999"/>
    <n v="2.8191999999999999"/>
    <n v="0"/>
    <n v="0"/>
    <n v="73"/>
    <s v="BASE DE DATOS"/>
    <m/>
  </r>
  <r>
    <s v="24"/>
    <x v="9"/>
    <s v="ORYGNP"/>
    <s v="16379117"/>
    <s v="16379117"/>
    <x v="5"/>
    <s v="Circuito 6"/>
    <s v="S"/>
    <n v="14.096"/>
    <n v="14.096"/>
    <n v="31.638999999999999"/>
    <n v="4362.2460000000001"/>
    <n v="4393.8850000000002"/>
    <n v="0"/>
    <n v="0"/>
    <n v="0"/>
    <m/>
    <m/>
    <x v="0"/>
    <s v="ORYGNP16379117Circuito 6HI"/>
    <s v="Orygen Perú S.A.A."/>
    <x v="36"/>
    <x v="36"/>
    <s v="C.S. Rubi"/>
    <x v="198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393.8850000000002"/>
    <n v="4.393885"/>
    <m/>
    <n v="2.8191999999999999"/>
    <n v="2.8191999999999999"/>
    <n v="0"/>
    <n v="0"/>
    <n v="73"/>
    <s v="BASE DE DATOS"/>
    <m/>
  </r>
  <r>
    <s v="24"/>
    <x v="9"/>
    <s v="ORYGNP"/>
    <s v="16379117"/>
    <s v="16379117"/>
    <x v="5"/>
    <s v="Circuito 7"/>
    <s v="S"/>
    <n v="14.096"/>
    <n v="14.096"/>
    <n v="29.279"/>
    <n v="4348.0519999999997"/>
    <n v="4377.3310000000001"/>
    <n v="0"/>
    <n v="0"/>
    <n v="0"/>
    <m/>
    <m/>
    <x v="0"/>
    <s v="ORYGNP16379117Circuito 7HI"/>
    <s v="Orygen Perú S.A.A."/>
    <x v="36"/>
    <x v="36"/>
    <s v="C.S. Rubi"/>
    <x v="198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377.3310000000001"/>
    <n v="4.3773309999999999"/>
    <m/>
    <n v="2.8191999999999999"/>
    <n v="2.8191999999999999"/>
    <n v="0"/>
    <n v="0"/>
    <n v="73"/>
    <s v="BASE DE DATOS"/>
    <m/>
  </r>
  <r>
    <s v="24"/>
    <x v="9"/>
    <s v="ORYGNP"/>
    <s v="16379117"/>
    <s v="16379117"/>
    <x v="5"/>
    <s v="Circuito 8"/>
    <s v="S"/>
    <n v="14.096"/>
    <n v="14.096"/>
    <n v="29.451000000000001"/>
    <n v="4310.5640000000003"/>
    <n v="4340.0150000000003"/>
    <n v="0"/>
    <n v="0"/>
    <n v="0"/>
    <m/>
    <m/>
    <x v="0"/>
    <s v="ORYGNP16379117Circuito 8HI"/>
    <s v="Orygen Perú S.A.A."/>
    <x v="36"/>
    <x v="36"/>
    <s v="C.S. Rubi"/>
    <x v="198"/>
    <s v="FV"/>
    <x v="6"/>
    <x v="318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340.0150000000003"/>
    <n v="4.3400150000000002"/>
    <m/>
    <n v="2.8191999999999999"/>
    <n v="2.8191999999999999"/>
    <n v="0"/>
    <n v="0"/>
    <n v="73"/>
    <s v="BASE DE DATOS"/>
    <m/>
  </r>
  <r>
    <s v="24"/>
    <x v="9"/>
    <s v="ORYGNP"/>
    <s v="16379117"/>
    <s v="16379117"/>
    <x v="5"/>
    <s v="Circuito 9"/>
    <s v="S"/>
    <n v="17.62"/>
    <n v="17.62"/>
    <n v="34.799999999999997"/>
    <n v="5445.5079999999998"/>
    <n v="5480.308"/>
    <n v="0"/>
    <n v="0"/>
    <n v="0"/>
    <m/>
    <m/>
    <x v="0"/>
    <s v="ORYGNP16379117Circuito 9HI"/>
    <s v="Orygen Perú S.A.A."/>
    <x v="36"/>
    <x v="36"/>
    <s v="C.S. Rubi"/>
    <x v="198"/>
    <s v="FV"/>
    <x v="6"/>
    <x v="319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5480.308"/>
    <n v="5.480308"/>
    <m/>
    <n v="3.524"/>
    <n v="3.524"/>
    <n v="0"/>
    <n v="0"/>
    <n v="73"/>
    <s v="BASE DE DATOS"/>
    <m/>
  </r>
  <r>
    <s v="24"/>
    <x v="9"/>
    <s v="ORYGNP"/>
    <s v="16379117"/>
    <s v="16379117"/>
    <x v="5"/>
    <s v="Circuito 10"/>
    <s v="S"/>
    <n v="14.096"/>
    <n v="14.096"/>
    <n v="28.957000000000001"/>
    <n v="4331.9880000000003"/>
    <n v="4360.9449999999997"/>
    <n v="0"/>
    <n v="0"/>
    <n v="0"/>
    <m/>
    <m/>
    <x v="0"/>
    <s v="ORYGNP16379117Circuito 10HI"/>
    <s v="Orygen Perú S.A.A."/>
    <x v="36"/>
    <x v="36"/>
    <s v="C.S. Rubi"/>
    <x v="198"/>
    <s v="FV"/>
    <x v="6"/>
    <x v="320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360.9449999999997"/>
    <n v="4.3609450000000001"/>
    <m/>
    <n v="2.8191999999999999"/>
    <n v="2.8191999999999999"/>
    <n v="0"/>
    <n v="9.0949470177292824E-13"/>
    <n v="73"/>
    <s v="BASE DE DATOS"/>
    <m/>
  </r>
  <r>
    <s v="24"/>
    <x v="9"/>
    <s v="ORYGNP"/>
    <s v="17360815"/>
    <s v="17360815"/>
    <x v="5"/>
    <s v="Circuito 1"/>
    <s v="S"/>
    <n v="15.75"/>
    <n v="15.75"/>
    <n v="1885.6669999999999"/>
    <n v="4119.5789999999997"/>
    <n v="6005.2449999999999"/>
    <n v="0"/>
    <n v="0"/>
    <n v="0"/>
    <m/>
    <m/>
    <x v="0"/>
    <s v="ORYGNP17360815Circuito 1HI"/>
    <s v="Orygen Perú S.A.A."/>
    <x v="36"/>
    <x v="36"/>
    <s v="C.E. Wayra"/>
    <x v="199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005.2449999999999"/>
    <n v="6.0052449999999995"/>
    <m/>
    <n v="3.15"/>
    <n v="3.15"/>
    <n v="0"/>
    <n v="9.9999999929423211E-4"/>
    <n v="73"/>
    <s v="BASE DE DATOS"/>
    <m/>
  </r>
  <r>
    <s v="24"/>
    <x v="9"/>
    <s v="ORYGNP"/>
    <s v="17360815"/>
    <s v="17360815"/>
    <x v="5"/>
    <s v="Circuito 2"/>
    <s v="S"/>
    <n v="18.899999999999999"/>
    <n v="18.899999999999999"/>
    <n v="2072.9409999999998"/>
    <n v="4504.5959999999995"/>
    <n v="6577.5370000000003"/>
    <n v="0"/>
    <n v="0"/>
    <n v="0"/>
    <m/>
    <m/>
    <x v="0"/>
    <s v="ORYGNP17360815Circuito 2HI"/>
    <s v="Orygen Perú S.A.A."/>
    <x v="36"/>
    <x v="36"/>
    <s v="C.E. Wayra"/>
    <x v="199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577.5370000000003"/>
    <n v="6.5775370000000004"/>
    <m/>
    <n v="3.78"/>
    <n v="3.78"/>
    <n v="0"/>
    <n v="-9.0949470177292824E-13"/>
    <n v="73"/>
    <s v="BASE DE DATOS"/>
    <m/>
  </r>
  <r>
    <s v="24"/>
    <x v="9"/>
    <s v="ORYGNP"/>
    <s v="17360815"/>
    <s v="17360815"/>
    <x v="5"/>
    <s v="Circuito 3"/>
    <s v="S"/>
    <n v="18.899999999999999"/>
    <n v="18.899999999999999"/>
    <n v="2094.652"/>
    <n v="5087.4179999999997"/>
    <n v="7182.07"/>
    <n v="0"/>
    <n v="0"/>
    <n v="0"/>
    <m/>
    <m/>
    <x v="0"/>
    <s v="ORYGNP17360815Circuito 3HI"/>
    <s v="Orygen Perú S.A.A."/>
    <x v="36"/>
    <x v="36"/>
    <s v="C.E. Wayra"/>
    <x v="199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7182.07"/>
    <n v="7.1820699999999995"/>
    <m/>
    <n v="3.78"/>
    <n v="3.78"/>
    <n v="0"/>
    <n v="0"/>
    <n v="73"/>
    <s v="BASE DE DATOS"/>
    <m/>
  </r>
  <r>
    <s v="24"/>
    <x v="9"/>
    <s v="ORYGNP"/>
    <s v="17360815"/>
    <s v="17360815"/>
    <x v="5"/>
    <s v="Circuito 4"/>
    <s v="S"/>
    <n v="18.899999999999999"/>
    <n v="18.899999999999999"/>
    <n v="2135.4859999999999"/>
    <n v="4628.317"/>
    <n v="6763.8029999999999"/>
    <n v="0"/>
    <n v="0"/>
    <n v="0"/>
    <m/>
    <m/>
    <x v="0"/>
    <s v="ORYGNP17360815Circuito 4HI"/>
    <s v="Orygen Perú S.A.A."/>
    <x v="36"/>
    <x v="36"/>
    <s v="C.E. Wayra"/>
    <x v="199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763.8029999999999"/>
    <n v="6.7638030000000002"/>
    <m/>
    <n v="3.78"/>
    <n v="3.78"/>
    <n v="0"/>
    <n v="0"/>
    <n v="73"/>
    <s v="BASE DE DATOS"/>
    <m/>
  </r>
  <r>
    <s v="24"/>
    <x v="9"/>
    <s v="ORYGNP"/>
    <s v="17360815"/>
    <s v="17360815"/>
    <x v="5"/>
    <s v="Circuito 5"/>
    <s v="S"/>
    <n v="22.05"/>
    <n v="22.05"/>
    <n v="2362.13"/>
    <n v="5275.241"/>
    <n v="7637.3710000000001"/>
    <n v="0"/>
    <n v="0"/>
    <n v="0"/>
    <m/>
    <m/>
    <x v="0"/>
    <s v="ORYGNP17360815Circuito 5HI"/>
    <s v="Orygen Perú S.A.A."/>
    <x v="36"/>
    <x v="36"/>
    <s v="C.E. Wayra"/>
    <x v="199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7637.3710000000001"/>
    <n v="7.6373709999999999"/>
    <m/>
    <n v="4.41"/>
    <n v="4.41"/>
    <n v="0"/>
    <n v="0"/>
    <n v="73"/>
    <s v="BASE DE DATOS"/>
    <m/>
  </r>
  <r>
    <s v="24"/>
    <x v="9"/>
    <s v="ORYGNP"/>
    <s v="17360815"/>
    <s v="17360815"/>
    <x v="5"/>
    <s v="Circuito 6"/>
    <s v="S"/>
    <n v="15.75"/>
    <n v="15.75"/>
    <n v="1685.6579999999999"/>
    <n v="4318.8969999999999"/>
    <n v="6004.5559999999996"/>
    <n v="0"/>
    <n v="0"/>
    <n v="0"/>
    <m/>
    <m/>
    <x v="0"/>
    <s v="ORYGNP17360815Circuito 6HI"/>
    <s v="Orygen Perú S.A.A."/>
    <x v="36"/>
    <x v="36"/>
    <s v="C.E. Wayra"/>
    <x v="199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004.5559999999996"/>
    <n v="6.004556"/>
    <m/>
    <n v="3.15"/>
    <n v="3.15"/>
    <n v="0"/>
    <n v="-9.9999999929423211E-4"/>
    <n v="73"/>
    <s v="BASE DE DATOS"/>
    <m/>
  </r>
  <r>
    <s v="24"/>
    <x v="9"/>
    <s v="ORYGNP"/>
    <s v="17360815"/>
    <s v="17360815"/>
    <x v="5"/>
    <s v="Circuito 7"/>
    <s v="S"/>
    <n v="22.05"/>
    <n v="22.05"/>
    <n v="2851.4059999999999"/>
    <n v="6572.6540000000005"/>
    <n v="9424.0609999999997"/>
    <n v="0"/>
    <n v="0"/>
    <n v="0"/>
    <m/>
    <m/>
    <x v="0"/>
    <s v="ORYGNP17360815Circuito 7HI"/>
    <s v="Orygen Perú S.A.A."/>
    <x v="36"/>
    <x v="36"/>
    <s v="C.E. Wayra"/>
    <x v="199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9424.0609999999997"/>
    <n v="9.424061"/>
    <m/>
    <n v="4.41"/>
    <n v="4.41"/>
    <n v="0"/>
    <n v="-9.9999999838473741E-4"/>
    <n v="73"/>
    <s v="BASE DE DATOS"/>
    <m/>
  </r>
  <r>
    <s v="24"/>
    <x v="9"/>
    <s v="ORYGNP"/>
    <s v="11375016"/>
    <s v="11375016"/>
    <x v="5"/>
    <s v="GR-1"/>
    <s v="S"/>
    <n v="0.35"/>
    <n v="0.34100000000000003"/>
    <n v="60.276000000000003"/>
    <n v="180.37899999999999"/>
    <n v="240.655"/>
    <n v="0"/>
    <n v="741.43"/>
    <n v="2.57"/>
    <m/>
    <m/>
    <x v="0"/>
    <s v="ORYGNP11375016GR-1HI"/>
    <s v="Orygen Perú S.A.A."/>
    <x v="36"/>
    <x v="36"/>
    <s v="C.H. HER1"/>
    <x v="200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40.655"/>
    <n v="0.24065500000000001"/>
    <m/>
    <n v="6.9999999999999993E-2"/>
    <n v="6.8200000000000011E-2"/>
    <n v="0"/>
    <n v="0"/>
    <n v="73"/>
    <s v="BASE DE DATOS"/>
    <m/>
  </r>
  <r>
    <s v="24"/>
    <x v="9"/>
    <s v="ORYGNP"/>
    <s v="11375016"/>
    <s v="11375016"/>
    <x v="5"/>
    <s v="GR-2"/>
    <s v="S"/>
    <n v="0.35"/>
    <n v="0.33700000000000002"/>
    <n v="59.353999999999999"/>
    <n v="182.33699999999999"/>
    <n v="241.691"/>
    <n v="0"/>
    <n v="732.82"/>
    <n v="11.18"/>
    <m/>
    <m/>
    <x v="0"/>
    <s v="ORYGNP11375016GR-2HI"/>
    <s v="Orygen Perú S.A.A."/>
    <x v="36"/>
    <x v="36"/>
    <s v="C.H. HER1"/>
    <x v="200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41.691"/>
    <n v="0.24169099999999999"/>
    <m/>
    <n v="6.9999999999999993E-2"/>
    <n v="6.7400000000000002E-2"/>
    <n v="0"/>
    <n v="-2.8421709430404007E-14"/>
    <n v="73"/>
    <s v="BASE DE DATOS"/>
    <m/>
  </r>
  <r>
    <s v="24"/>
    <x v="9"/>
    <s v="ORYGNP"/>
    <s v="16393520"/>
    <s v="16393520"/>
    <x v="5"/>
    <s v="Circuito 1"/>
    <s v="S"/>
    <n v="18.146999999999998"/>
    <n v="18.146999999999998"/>
    <n v="44.8"/>
    <n v="5258.5749999999998"/>
    <n v="5303.3760000000002"/>
    <n v="0"/>
    <n v="0"/>
    <n v="0"/>
    <m/>
    <m/>
    <x v="0"/>
    <s v="ORYGNP16393520Circuito 1HI"/>
    <s v="Orygen Perú S.A.A."/>
    <x v="36"/>
    <x v="36"/>
    <s v="C.S. Clemesi"/>
    <x v="201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303.3760000000002"/>
    <n v="5.3033760000000001"/>
    <m/>
    <n v="3.6293999999999995"/>
    <n v="3.6293999999999995"/>
    <n v="0"/>
    <n v="-1.0000000002037268E-3"/>
    <n v="73"/>
    <s v="BASE DE DATOS"/>
    <m/>
  </r>
  <r>
    <s v="24"/>
    <x v="9"/>
    <s v="ORYGNP"/>
    <s v="16393520"/>
    <s v="16393520"/>
    <x v="5"/>
    <s v="Circuito 2"/>
    <s v="S"/>
    <n v="18.146999999999998"/>
    <n v="18.146999999999998"/>
    <n v="47.322000000000003"/>
    <n v="5289.924"/>
    <n v="5337.2470000000003"/>
    <n v="0"/>
    <n v="0"/>
    <n v="0"/>
    <m/>
    <m/>
    <x v="0"/>
    <s v="ORYGNP16393520Circuito 2HI"/>
    <s v="Orygen Perú S.A.A."/>
    <x v="36"/>
    <x v="36"/>
    <s v="C.S. Clemesi"/>
    <x v="201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337.2470000000003"/>
    <n v="5.3372470000000005"/>
    <m/>
    <n v="3.6293999999999995"/>
    <n v="3.6293999999999995"/>
    <n v="0"/>
    <n v="-1.0000000002037268E-3"/>
    <n v="73"/>
    <s v="BASE DE DATOS"/>
    <m/>
  </r>
  <r>
    <s v="24"/>
    <x v="9"/>
    <s v="ORYGNP"/>
    <s v="16393520"/>
    <s v="16393520"/>
    <x v="5"/>
    <s v="Circuito 3"/>
    <s v="S"/>
    <n v="18.146999999999998"/>
    <n v="18.146999999999998"/>
    <n v="48.491"/>
    <n v="5314.076"/>
    <n v="5362.567"/>
    <n v="0"/>
    <n v="0"/>
    <n v="0"/>
    <m/>
    <m/>
    <x v="0"/>
    <s v="ORYGNP16393520Circuito 3HI"/>
    <s v="Orygen Perú S.A.A."/>
    <x v="36"/>
    <x v="36"/>
    <s v="C.S. Clemesi"/>
    <x v="201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362.567"/>
    <n v="5.3625670000000003"/>
    <m/>
    <n v="3.6293999999999995"/>
    <n v="3.6293999999999995"/>
    <n v="0"/>
    <n v="0"/>
    <n v="73"/>
    <s v="BASE DE DATOS"/>
    <m/>
  </r>
  <r>
    <s v="24"/>
    <x v="9"/>
    <s v="ORYGNP"/>
    <s v="16393520"/>
    <s v="16393520"/>
    <x v="5"/>
    <s v="Circuito 4"/>
    <s v="S"/>
    <n v="18.146999999999998"/>
    <n v="18.146999999999998"/>
    <n v="50.311999999999998"/>
    <n v="5278.9870000000001"/>
    <n v="5329.299"/>
    <n v="0"/>
    <n v="0"/>
    <n v="0"/>
    <m/>
    <m/>
    <x v="0"/>
    <s v="ORYGNP16393520Circuito 4HI"/>
    <s v="Orygen Perú S.A.A."/>
    <x v="36"/>
    <x v="36"/>
    <s v="C.S. Clemesi"/>
    <x v="201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329.299"/>
    <n v="5.3292989999999998"/>
    <m/>
    <n v="3.6293999999999995"/>
    <n v="3.6293999999999995"/>
    <n v="0"/>
    <n v="0"/>
    <n v="73"/>
    <s v="BASE DE DATOS"/>
    <m/>
  </r>
  <r>
    <s v="24"/>
    <x v="9"/>
    <s v="ORYGNP"/>
    <s v="16393520"/>
    <s v="16393520"/>
    <x v="5"/>
    <s v="Circuito 5"/>
    <s v="S"/>
    <n v="18.146999999999998"/>
    <n v="18.146999999999998"/>
    <n v="48.38"/>
    <n v="5230.2420000000002"/>
    <n v="5278.6220000000003"/>
    <n v="0"/>
    <n v="0"/>
    <n v="0"/>
    <m/>
    <m/>
    <x v="0"/>
    <s v="ORYGNP16393520Circuito 5HI"/>
    <s v="Orygen Perú S.A.A."/>
    <x v="36"/>
    <x v="36"/>
    <s v="C.S. Clemesi"/>
    <x v="201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278.6220000000003"/>
    <n v="5.2786220000000004"/>
    <m/>
    <n v="3.6293999999999995"/>
    <n v="3.6293999999999995"/>
    <n v="0"/>
    <n v="0"/>
    <n v="73"/>
    <s v="BASE DE DATOS"/>
    <m/>
  </r>
  <r>
    <s v="24"/>
    <x v="9"/>
    <s v="ORYGNP"/>
    <s v="16393520"/>
    <s v="16393520"/>
    <x v="5"/>
    <s v="Circuito 6"/>
    <s v="S"/>
    <n v="12.098000000000001"/>
    <n v="12.098000000000001"/>
    <n v="33.402999999999999"/>
    <n v="3542.683"/>
    <n v="3576.0859999999998"/>
    <n v="0"/>
    <n v="0"/>
    <n v="0"/>
    <m/>
    <m/>
    <x v="0"/>
    <s v="ORYGNP16393520Circuito 6HI"/>
    <s v="Orygen Perú S.A.A."/>
    <x v="36"/>
    <x v="36"/>
    <s v="C.S. Clemesi"/>
    <x v="201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576.0859999999998"/>
    <n v="3.5760859999999997"/>
    <m/>
    <n v="2.4196"/>
    <n v="2.4196"/>
    <n v="0"/>
    <n v="0"/>
    <n v="73"/>
    <s v="BASE DE DATOS"/>
    <m/>
  </r>
  <r>
    <s v="24"/>
    <x v="9"/>
    <s v="ORYGNP"/>
    <s v="16393520"/>
    <s v="16393520"/>
    <x v="5"/>
    <s v="Circuito 7"/>
    <s v="S"/>
    <n v="12.098000000000001"/>
    <n v="12.098000000000001"/>
    <n v="32.006999999999998"/>
    <n v="3552.585"/>
    <n v="3584.5920000000001"/>
    <n v="0"/>
    <n v="0"/>
    <n v="0"/>
    <m/>
    <m/>
    <x v="0"/>
    <s v="ORYGNP16393520Circuito 7HI"/>
    <s v="Orygen Perú S.A.A."/>
    <x v="36"/>
    <x v="36"/>
    <s v="C.S. Clemesi"/>
    <x v="201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584.5920000000001"/>
    <n v="3.5845920000000002"/>
    <m/>
    <n v="2.4196"/>
    <n v="2.4196"/>
    <n v="0"/>
    <n v="0"/>
    <n v="73"/>
    <s v="BASE DE DATOS"/>
    <m/>
  </r>
  <r>
    <s v="24"/>
    <x v="9"/>
    <s v="ORYGNP"/>
    <s v="17391920"/>
    <s v="17391920"/>
    <x v="5"/>
    <s v="Circuito 1"/>
    <s v="S"/>
    <n v="11.8"/>
    <n v="11.8"/>
    <n v="708.98699999999997"/>
    <n v="2050.5569999999998"/>
    <n v="2759.5450000000001"/>
    <n v="0"/>
    <n v="0"/>
    <n v="0"/>
    <m/>
    <m/>
    <x v="0"/>
    <s v="ORYGNP17391920Circuito 1HI"/>
    <s v="Orygen Perú S.A.A."/>
    <x v="36"/>
    <x v="36"/>
    <s v="C.E. Wayra Extensión"/>
    <x v="202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759.5450000000001"/>
    <n v="2.7595450000000001"/>
    <m/>
    <n v="2.3600000000000003"/>
    <n v="2.3600000000000003"/>
    <n v="0"/>
    <n v="-1.0000000002037268E-3"/>
    <n v="73"/>
    <s v="BASE DE DATOS"/>
    <m/>
  </r>
  <r>
    <s v="24"/>
    <x v="9"/>
    <s v="ORYGNP"/>
    <s v="17391920"/>
    <s v="17391920"/>
    <x v="5"/>
    <s v="Circuito 2"/>
    <s v="S"/>
    <n v="17.7"/>
    <n v="17.7"/>
    <n v="1172.0319999999999"/>
    <n v="3407.3560000000002"/>
    <n v="4579.3879999999999"/>
    <n v="0"/>
    <n v="0"/>
    <n v="0"/>
    <m/>
    <m/>
    <x v="0"/>
    <s v="ORYGNP17391920Circuito 2HI"/>
    <s v="Orygen Perú S.A.A."/>
    <x v="36"/>
    <x v="36"/>
    <s v="C.E. Wayra Extensión"/>
    <x v="202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579.3879999999999"/>
    <n v="4.5793879999999998"/>
    <m/>
    <n v="3.54"/>
    <n v="3.54"/>
    <n v="0"/>
    <n v="0"/>
    <n v="73"/>
    <s v="BASE DE DATOS"/>
    <m/>
  </r>
  <r>
    <s v="24"/>
    <x v="9"/>
    <s v="ORYGNP"/>
    <s v="17391920"/>
    <s v="17391920"/>
    <x v="5"/>
    <s v="Circuito 3"/>
    <s v="S"/>
    <n v="11.8"/>
    <n v="11.8"/>
    <n v="969.48800000000006"/>
    <n v="2351.8040000000001"/>
    <n v="3321.2910000000002"/>
    <n v="0"/>
    <n v="0"/>
    <n v="0"/>
    <m/>
    <m/>
    <x v="0"/>
    <s v="ORYGNP17391920Circuito 3HI"/>
    <s v="Orygen Perú S.A.A."/>
    <x v="36"/>
    <x v="36"/>
    <s v="C.E. Wayra Extensión"/>
    <x v="202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321.2910000000002"/>
    <n v="3.321291"/>
    <m/>
    <n v="2.3600000000000003"/>
    <n v="2.3600000000000003"/>
    <n v="0"/>
    <n v="1.0000000002037268E-3"/>
    <n v="73"/>
    <s v="BASE DE DATOS"/>
    <m/>
  </r>
  <r>
    <s v="24"/>
    <x v="9"/>
    <s v="ORYGNP"/>
    <s v="17391920"/>
    <s v="17391920"/>
    <x v="5"/>
    <s v="Circuito 4"/>
    <s v="S"/>
    <n v="17.7"/>
    <n v="17.7"/>
    <n v="875.32"/>
    <n v="2588.8649999999998"/>
    <n v="3464.1849999999999"/>
    <n v="0"/>
    <n v="0"/>
    <n v="0"/>
    <m/>
    <m/>
    <x v="0"/>
    <s v="ORYGNP17391920Circuito 4HI"/>
    <s v="Orygen Perú S.A.A."/>
    <x v="36"/>
    <x v="36"/>
    <s v="C.E. Wayra Extensión"/>
    <x v="202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464.1849999999999"/>
    <n v="3.4641850000000001"/>
    <m/>
    <n v="3.54"/>
    <n v="3.54"/>
    <n v="0"/>
    <n v="0"/>
    <n v="73"/>
    <s v="BASE DE DATOS"/>
    <m/>
  </r>
  <r>
    <s v="24"/>
    <x v="9"/>
    <s v="ORYGNP"/>
    <s v="17391920"/>
    <s v="17391920"/>
    <x v="5"/>
    <s v="Circuito 5"/>
    <s v="S"/>
    <n v="17.7"/>
    <n v="17.7"/>
    <n v="1406.9929999999999"/>
    <n v="3736.5749999999998"/>
    <n v="5143.5690000000004"/>
    <n v="0"/>
    <n v="0"/>
    <n v="0"/>
    <m/>
    <m/>
    <x v="0"/>
    <s v="ORYGNP17391920Circuito 5HI"/>
    <s v="Orygen Perú S.A.A."/>
    <x v="36"/>
    <x v="36"/>
    <s v="C.E. Wayra Extensión"/>
    <x v="202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143.5690000000004"/>
    <n v="5.1435690000000003"/>
    <m/>
    <n v="3.54"/>
    <n v="3.54"/>
    <n v="0"/>
    <n v="-1.0000000011132215E-3"/>
    <n v="73"/>
    <s v="BASE DE DATOS"/>
    <m/>
  </r>
  <r>
    <s v="24"/>
    <x v="9"/>
    <s v="ORYGNP"/>
    <s v="17391920"/>
    <s v="17391920"/>
    <x v="5"/>
    <s v="Circuito 6"/>
    <s v="S"/>
    <n v="17.7"/>
    <n v="17.7"/>
    <n v="1369.4079999999999"/>
    <n v="3465.3470000000002"/>
    <n v="4834.7550000000001"/>
    <n v="0"/>
    <n v="0"/>
    <n v="0"/>
    <m/>
    <m/>
    <x v="0"/>
    <s v="ORYGNP17391920Circuito 6HI"/>
    <s v="Orygen Perú S.A.A."/>
    <x v="36"/>
    <x v="36"/>
    <s v="C.E. Wayra Extensión"/>
    <x v="202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834.7550000000001"/>
    <n v="4.8347550000000004"/>
    <m/>
    <n v="3.54"/>
    <n v="3.54"/>
    <n v="0"/>
    <n v="0"/>
    <n v="73"/>
    <s v="BASE DE DATOS"/>
    <m/>
  </r>
  <r>
    <s v="24"/>
    <x v="9"/>
    <s v="ORYGNP"/>
    <s v="17391920"/>
    <s v="17391920"/>
    <x v="5"/>
    <s v="Circuito 7"/>
    <s v="S"/>
    <n v="11.8"/>
    <n v="11.8"/>
    <n v="1171.876"/>
    <n v="2718.2629999999999"/>
    <n v="3890.1379999999999"/>
    <n v="0"/>
    <n v="0"/>
    <n v="0"/>
    <m/>
    <m/>
    <x v="0"/>
    <s v="ORYGNP17391920Circuito 7HI"/>
    <s v="Orygen Perú S.A.A."/>
    <x v="36"/>
    <x v="36"/>
    <s v="C.E. Wayra Extensión"/>
    <x v="202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890.1379999999999"/>
    <n v="3.8901379999999999"/>
    <m/>
    <n v="2.3600000000000003"/>
    <n v="2.3600000000000003"/>
    <n v="0"/>
    <n v="1.0000000002037268E-3"/>
    <n v="73"/>
    <s v="BASE DE DATOS"/>
    <m/>
  </r>
  <r>
    <s v="24"/>
    <x v="9"/>
    <s v="ORYGNP"/>
    <s v="17391920"/>
    <s v="17391920"/>
    <x v="5"/>
    <s v="Circuito 8"/>
    <s v="S"/>
    <n v="17.7"/>
    <n v="17.7"/>
    <n v="1731.153"/>
    <n v="4288.22"/>
    <n v="6019.3729999999996"/>
    <n v="0"/>
    <n v="0"/>
    <n v="0"/>
    <m/>
    <m/>
    <x v="0"/>
    <s v="ORYGNP17391920Circuito 8HI"/>
    <s v="Orygen Perú S.A.A."/>
    <x v="36"/>
    <x v="36"/>
    <s v="C.E. Wayra Extensión"/>
    <x v="202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019.3729999999996"/>
    <n v="6.0193729999999999"/>
    <m/>
    <n v="3.54"/>
    <n v="3.54"/>
    <n v="0"/>
    <n v="9.0949470177292824E-13"/>
    <n v="73"/>
    <s v="BASE DE DATOS"/>
    <m/>
  </r>
  <r>
    <s v="24"/>
    <x v="9"/>
    <s v="ORYGNP"/>
    <s v="17391920"/>
    <s v="17391920"/>
    <x v="5"/>
    <s v="Circuito 9"/>
    <s v="S"/>
    <n v="17.7"/>
    <n v="17.7"/>
    <n v="1820.4549999999999"/>
    <n v="4158.7629999999999"/>
    <n v="5979.2169999999996"/>
    <n v="0"/>
    <n v="0"/>
    <n v="0"/>
    <m/>
    <m/>
    <x v="0"/>
    <s v="ORYGNP17391920Circuito 9HI"/>
    <s v="Orygen Perú S.A.A."/>
    <x v="36"/>
    <x v="36"/>
    <s v="C.E. Wayra Extensión"/>
    <x v="202"/>
    <s v="TE"/>
    <x v="7"/>
    <x v="319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979.2169999999996"/>
    <n v="5.9792169999999993"/>
    <m/>
    <n v="3.54"/>
    <n v="3.54"/>
    <n v="0"/>
    <n v="1.0000000002037268E-3"/>
    <n v="73"/>
    <s v="BASE DE DATOS"/>
    <m/>
  </r>
  <r>
    <s v="24"/>
    <x v="9"/>
    <s v="ORYGNP"/>
    <s v="17391920"/>
    <s v="17391920"/>
    <x v="5"/>
    <s v="Circuito 10"/>
    <s v="S"/>
    <n v="17.7"/>
    <n v="17.7"/>
    <n v="2026.713"/>
    <n v="4650.6509999999998"/>
    <n v="6677.3639999999996"/>
    <n v="0"/>
    <n v="0"/>
    <n v="0"/>
    <m/>
    <m/>
    <x v="0"/>
    <s v="ORYGNP17391920Circuito 10HI"/>
    <s v="Orygen Perú S.A.A."/>
    <x v="36"/>
    <x v="36"/>
    <s v="C.E. Wayra Extensión"/>
    <x v="202"/>
    <s v="TE"/>
    <x v="7"/>
    <x v="320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677.3639999999996"/>
    <n v="6.6773639999999999"/>
    <m/>
    <n v="3.54"/>
    <n v="3.54"/>
    <n v="0"/>
    <n v="0"/>
    <n v="73"/>
    <s v="BASE DE DATOS"/>
    <m/>
  </r>
  <r>
    <s v="24"/>
    <x v="9"/>
    <s v="ORYGNP"/>
    <s v="17391920"/>
    <s v="17391920"/>
    <x v="5"/>
    <s v="Circuito 11"/>
    <s v="S"/>
    <n v="17.7"/>
    <n v="17.7"/>
    <n v="1903.2919999999999"/>
    <n v="4272.3530000000001"/>
    <n v="6175.6450000000004"/>
    <n v="0"/>
    <n v="0"/>
    <n v="0"/>
    <m/>
    <m/>
    <x v="0"/>
    <s v="ORYGNP17391920Circuito 11HI"/>
    <s v="Orygen Perú S.A.A."/>
    <x v="36"/>
    <x v="36"/>
    <s v="C.E. Wayra Extensión"/>
    <x v="202"/>
    <s v="TE"/>
    <x v="7"/>
    <x v="32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175.6450000000004"/>
    <n v="6.1756450000000003"/>
    <m/>
    <n v="3.54"/>
    <n v="3.54"/>
    <n v="0"/>
    <n v="0"/>
    <n v="73"/>
    <s v="BASE DE DATOS"/>
    <m/>
  </r>
  <r>
    <s v="24"/>
    <x v="9"/>
    <s v="GRPAIN"/>
    <s v="17381117"/>
    <s v="17381117"/>
    <x v="5"/>
    <s v="Circuito 1"/>
    <s v="S"/>
    <n v="18.37"/>
    <n v="18.37"/>
    <n v="633.85199999999998"/>
    <n v="4040.6840000000002"/>
    <n v="4674.5360000000001"/>
    <n v="0"/>
    <n v="720"/>
    <n v="0"/>
    <m/>
    <m/>
    <x v="0"/>
    <s v="GRPAIN17381117Circuito 1HI"/>
    <s v="GR Paino S.A.C."/>
    <x v="65"/>
    <x v="65"/>
    <s v="C.E. Huambos"/>
    <x v="227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4674.5360000000001"/>
    <n v="4.6745359999999998"/>
    <m/>
    <n v="1.5308333333333335"/>
    <n v="1.5308333333333335"/>
    <n v="0"/>
    <n v="0"/>
    <n v="57"/>
    <s v="BASE DE DATOS"/>
    <m/>
  </r>
  <r>
    <s v="24"/>
    <x v="10"/>
    <s v="GRPAIN"/>
    <s v="17381117"/>
    <s v="17381117"/>
    <x v="5"/>
    <s v="Circuito 1"/>
    <s v="S"/>
    <n v="18.37"/>
    <n v="18.37"/>
    <n v="734.35799999999995"/>
    <n v="2457.069"/>
    <n v="3191.4270000000001"/>
    <n v="0"/>
    <n v="720"/>
    <n v="0"/>
    <m/>
    <m/>
    <x v="0"/>
    <s v="GRPAIN17381117Circuito 1HI"/>
    <s v="GR Paino S.A.C."/>
    <x v="65"/>
    <x v="65"/>
    <s v="C.E. Huambos"/>
    <x v="227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3191.4270000000001"/>
    <n v="3.191427"/>
    <m/>
    <n v="1.5308333333333335"/>
    <n v="1.5308333333333335"/>
    <n v="0"/>
    <n v="-4.5474735088646412E-13"/>
    <n v="57"/>
    <s v="BASE DE DATOS"/>
    <m/>
  </r>
  <r>
    <s v="24"/>
    <x v="8"/>
    <s v="RIODOB"/>
    <s v="18157208"/>
    <s v="18157208"/>
    <x v="5"/>
    <s v="G1"/>
    <s v="S"/>
    <n v="10"/>
    <n v="9.5299999999999994"/>
    <n v="315.13900000000001"/>
    <n v="818.846"/>
    <n v="1133.9849999999999"/>
    <n v="0"/>
    <n v="357.92"/>
    <n v="362.08"/>
    <m/>
    <m/>
    <x v="0"/>
    <s v="RIODOB18157208G1HI"/>
    <s v="Empresa El‚ctrica Rio Doble S.A."/>
    <x v="24"/>
    <x v="24"/>
    <s v="CH LAS PIZARRAS"/>
    <x v="232"/>
    <s v="HI"/>
    <x v="5"/>
    <x v="36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1133.9849999999999"/>
    <n v="1.1339849999999998"/>
    <m/>
    <n v="0.83333333333333337"/>
    <n v="0.79416666666666658"/>
    <n v="0"/>
    <n v="2.2737367544323206E-13"/>
    <n v="44"/>
    <s v="BASE DE DATOS"/>
    <m/>
  </r>
  <r>
    <s v="24"/>
    <x v="8"/>
    <s v="RIODOB"/>
    <s v="18157208"/>
    <s v="18157208"/>
    <x v="5"/>
    <s v="G2"/>
    <s v="S"/>
    <n v="10"/>
    <n v="9.66"/>
    <n v="30.152000000000001"/>
    <n v="85.316000000000003"/>
    <n v="115.468"/>
    <n v="321"/>
    <n v="37.85"/>
    <n v="361.15"/>
    <m/>
    <m/>
    <x v="0"/>
    <s v="RIODOB18157208G2HI"/>
    <s v="Empresa El‚ctrica Rio Doble S.A."/>
    <x v="24"/>
    <x v="24"/>
    <s v="CH LAS PIZARRAS"/>
    <x v="232"/>
    <s v="HI"/>
    <x v="5"/>
    <x v="37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115.468"/>
    <n v="0.115468"/>
    <m/>
    <n v="0.83333333333333337"/>
    <n v="0.80500000000000005"/>
    <n v="0"/>
    <n v="0"/>
    <n v="44"/>
    <s v="BASE DE DATOS"/>
    <m/>
  </r>
  <r>
    <s v="24"/>
    <x v="9"/>
    <s v="RIODOB"/>
    <s v="18157208"/>
    <s v="18157208"/>
    <x v="5"/>
    <s v="G1"/>
    <s v="S"/>
    <n v="10"/>
    <n v="9.5299999999999994"/>
    <n v="445.80799999999999"/>
    <n v="1251.037"/>
    <n v="1696.845"/>
    <n v="0"/>
    <n v="496.88"/>
    <n v="227.12"/>
    <m/>
    <m/>
    <x v="0"/>
    <s v="RIODOB18157208G1HI"/>
    <s v="Empresa El‚ctrica Rio Doble S.A."/>
    <x v="24"/>
    <x v="24"/>
    <s v="CH LAS PIZARRAS"/>
    <x v="232"/>
    <s v="HI"/>
    <x v="5"/>
    <x v="36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1696.845"/>
    <n v="1.6968449999999999"/>
    <m/>
    <n v="0.83333333333333337"/>
    <n v="0.79416666666666658"/>
    <n v="0"/>
    <n v="0"/>
    <n v="44"/>
    <s v="BASE DE DATOS"/>
    <m/>
  </r>
  <r>
    <s v="24"/>
    <x v="9"/>
    <s v="RIODOB"/>
    <s v="18157208"/>
    <s v="18157208"/>
    <x v="5"/>
    <s v="G2"/>
    <s v="S"/>
    <n v="10"/>
    <n v="9.66"/>
    <n v="65.206000000000003"/>
    <n v="150.19200000000001"/>
    <n v="215.398"/>
    <n v="0"/>
    <n v="69.86"/>
    <n v="654.14"/>
    <m/>
    <m/>
    <x v="0"/>
    <s v="RIODOB18157208G2HI"/>
    <s v="Empresa El‚ctrica Rio Doble S.A."/>
    <x v="24"/>
    <x v="24"/>
    <s v="CH LAS PIZARRAS"/>
    <x v="232"/>
    <s v="HI"/>
    <x v="5"/>
    <x v="37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215.398"/>
    <n v="0.21539800000000001"/>
    <m/>
    <n v="0.83333333333333337"/>
    <n v="0.80500000000000005"/>
    <n v="0"/>
    <n v="2.8421709430404007E-14"/>
    <n v="44"/>
    <s v="BASE DE DATOS"/>
    <m/>
  </r>
  <r>
    <s v="24"/>
    <x v="10"/>
    <s v="RIODOB"/>
    <s v="18157208"/>
    <s v="18157208"/>
    <x v="5"/>
    <s v="G1"/>
    <s v="S"/>
    <n v="10"/>
    <n v="9.5299999999999994"/>
    <n v="247.30600000000001"/>
    <n v="760.61500000000001"/>
    <n v="1007.921"/>
    <n v="0"/>
    <n v="329.8"/>
    <n v="0"/>
    <m/>
    <m/>
    <x v="0"/>
    <s v="RIODOB18157208G1HI"/>
    <s v="Empresa El‚ctrica Rio Doble S.A."/>
    <x v="24"/>
    <x v="24"/>
    <s v="CH LAS PIZARRAS"/>
    <x v="232"/>
    <s v="HI"/>
    <x v="5"/>
    <x v="36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1007.921"/>
    <n v="1.0079210000000001"/>
    <m/>
    <n v="0.83333333333333337"/>
    <n v="0.79416666666666658"/>
    <n v="0"/>
    <n v="0"/>
    <n v="44"/>
    <s v="BASE DE DATOS"/>
    <m/>
  </r>
  <r>
    <s v="24"/>
    <x v="10"/>
    <s v="RIODOB"/>
    <s v="18157208"/>
    <s v="18157208"/>
    <x v="5"/>
    <s v="G2"/>
    <s v="S"/>
    <n v="10"/>
    <n v="9.66"/>
    <n v="0"/>
    <n v="0"/>
    <n v="0"/>
    <n v="0"/>
    <n v="0"/>
    <n v="0"/>
    <m/>
    <m/>
    <x v="0"/>
    <s v="RIODOB18157208G2HI"/>
    <s v="Empresa El‚ctrica Rio Doble S.A."/>
    <x v="24"/>
    <x v="24"/>
    <s v="CH LAS PIZARRAS"/>
    <x v="232"/>
    <s v="HI"/>
    <x v="5"/>
    <x v="37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0"/>
    <n v="0"/>
    <m/>
    <n v="0.83333333333333337"/>
    <n v="0.80500000000000005"/>
    <n v="0"/>
    <n v="0"/>
    <n v="44"/>
    <s v="BASE DE DATOS"/>
    <m/>
  </r>
  <r>
    <s v="24"/>
    <x v="9"/>
    <s v="ASLCHA"/>
    <s v="0001021"/>
    <s v="0001021"/>
    <x v="5"/>
    <s v="G1"/>
    <s v="S"/>
    <n v="3"/>
    <n v="2"/>
    <n v="250.86199999999999"/>
    <n v="1087.5229999999999"/>
    <n v="1338.385"/>
    <n v="0"/>
    <n v="703.75"/>
    <n v="16.25"/>
    <m/>
    <m/>
    <x v="0"/>
    <s v="ASLCHA0001021G1HI"/>
    <s v="Asociaci¢n Santa Lucia de Chacas"/>
    <x v="48"/>
    <x v="48"/>
    <s v="C.H. Huallin I"/>
    <x v="168"/>
    <s v="HI"/>
    <x v="5"/>
    <x v="36"/>
    <x v="2"/>
    <s v="Instalado"/>
    <s v="Operativo"/>
    <s v="Generadora"/>
    <x v="0"/>
    <x v="0"/>
    <x v="0"/>
    <x v="0"/>
    <s v="Privado"/>
    <s v="ANCASH"/>
    <s v="ANCASH"/>
    <s v="ASUNCIÓN"/>
    <s v="CHACAS"/>
    <s v="HUALLÍN"/>
    <x v="8"/>
    <n v="0"/>
    <x v="0"/>
    <x v="0"/>
    <x v="0"/>
    <s v="MWh"/>
    <n v="1338.385"/>
    <n v="1.3383849999999999"/>
    <m/>
    <n v="0.25"/>
    <n v="0.16666666666666666"/>
    <n v="0"/>
    <n v="0"/>
    <n v="6"/>
    <s v="BASE DE DATOS"/>
    <m/>
  </r>
  <r>
    <s v="24"/>
    <x v="10"/>
    <s v="ASLCHA"/>
    <s v="0001021"/>
    <s v="0001021"/>
    <x v="5"/>
    <s v="G1"/>
    <s v="S"/>
    <n v="3"/>
    <n v="2"/>
    <n v="252.71"/>
    <n v="1184.7650000000001"/>
    <n v="1437.4749999999999"/>
    <n v="0"/>
    <n v="718.25"/>
    <n v="1.75"/>
    <m/>
    <m/>
    <x v="0"/>
    <s v="ASLCHA0001021G1HI"/>
    <s v="Asociaci¢n Santa Lucia de Chacas"/>
    <x v="48"/>
    <x v="48"/>
    <s v="C.H. Huallin I"/>
    <x v="168"/>
    <s v="HI"/>
    <x v="5"/>
    <x v="36"/>
    <x v="2"/>
    <s v="Instalado"/>
    <s v="Operativo"/>
    <s v="Generadora"/>
    <x v="0"/>
    <x v="0"/>
    <x v="0"/>
    <x v="0"/>
    <s v="Privado"/>
    <s v="ANCASH"/>
    <s v="ANCASH"/>
    <s v="ASUNCIÓN"/>
    <s v="CHACAS"/>
    <s v="HUALLÍN"/>
    <x v="8"/>
    <n v="0"/>
    <x v="0"/>
    <x v="0"/>
    <x v="0"/>
    <s v="MWh"/>
    <n v="1437.4749999999999"/>
    <n v="1.4374749999999998"/>
    <m/>
    <n v="0.25"/>
    <n v="0.16666666666666666"/>
    <n v="0"/>
    <n v="2.2737367544323206E-13"/>
    <n v="6"/>
    <s v="BASE DE DATOS"/>
    <m/>
  </r>
  <r>
    <s v="24"/>
    <x v="8"/>
    <s v="SEAL"/>
    <s v="31012793"/>
    <s v="31012793"/>
    <x v="5"/>
    <s v="Leffel"/>
    <s v="N"/>
    <n v="0.6"/>
    <n v="0"/>
    <n v="0"/>
    <n v="0"/>
    <n v="0"/>
    <n v="0"/>
    <n v="0"/>
    <n v="0"/>
    <m/>
    <m/>
    <x v="0"/>
    <s v="SEAL31012793LeffelHI"/>
    <s v="SEAL - Sociedad El‚ctrica del Sur Oeste S. A."/>
    <x v="9"/>
    <x v="9"/>
    <s v="C. H. San Gregorio"/>
    <x v="161"/>
    <s v="HI"/>
    <x v="5"/>
    <x v="282"/>
    <x v="2"/>
    <s v="Instalado"/>
    <s v="Inoperativo"/>
    <s v="Distribuidora"/>
    <x v="0"/>
    <x v="0"/>
    <x v="1"/>
    <x v="0"/>
    <s v="Estatal"/>
    <s v="AREQUIPA"/>
    <s v="AREQUIPA"/>
    <s v="CAMANA"/>
    <s v="NICOLAS DE PIEROLA"/>
    <n v="0"/>
    <x v="8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8"/>
    <s v="SEAL"/>
    <s v="33013880"/>
    <s v="33013880"/>
    <x v="5"/>
    <s v="JMW-1"/>
    <s v="N"/>
    <n v="9.5000000000000001E-2"/>
    <n v="0"/>
    <n v="0"/>
    <n v="0"/>
    <n v="0"/>
    <n v="0"/>
    <n v="0"/>
    <n v="0"/>
    <m/>
    <m/>
    <x v="0"/>
    <s v="SEAL33013880JMW-1HI"/>
    <s v="SEAL - Sociedad El‚ctrica del Sur Oeste S. A."/>
    <x v="9"/>
    <x v="9"/>
    <s v="C. H. Caravelí"/>
    <x v="162"/>
    <s v="HI"/>
    <x v="5"/>
    <x v="283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9166666666666673E-3"/>
    <n v="0"/>
    <n v="0"/>
    <n v="0"/>
    <n v="87"/>
    <s v="BASE DE DATOS"/>
    <m/>
  </r>
  <r>
    <s v="24"/>
    <x v="8"/>
    <s v="SEAL"/>
    <s v="33013880"/>
    <s v="33013880"/>
    <x v="5"/>
    <s v="JMW-2"/>
    <s v="N"/>
    <n v="0.09"/>
    <n v="0"/>
    <n v="0"/>
    <n v="0"/>
    <n v="0"/>
    <n v="0"/>
    <n v="0"/>
    <n v="0"/>
    <m/>
    <m/>
    <x v="0"/>
    <s v="SEAL33013880JMW-2HI"/>
    <s v="SEAL - Sociedad El‚ctrica del Sur Oeste S. A."/>
    <x v="9"/>
    <x v="9"/>
    <s v="C. H. Caravelí"/>
    <x v="162"/>
    <s v="HI"/>
    <x v="5"/>
    <x v="284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4999999999999997E-3"/>
    <n v="0"/>
    <n v="0"/>
    <n v="0"/>
    <n v="87"/>
    <s v="BASE DE DATOS"/>
    <m/>
  </r>
  <r>
    <s v="24"/>
    <x v="8"/>
    <s v="SEAL"/>
    <s v="31013193"/>
    <s v="31013193"/>
    <x v="5"/>
    <s v="FRANCIS"/>
    <s v="N"/>
    <n v="0.5"/>
    <n v="0"/>
    <n v="0"/>
    <n v="0"/>
    <n v="0"/>
    <n v="0"/>
    <n v="0"/>
    <n v="0"/>
    <m/>
    <m/>
    <x v="0"/>
    <s v="SEAL31013193FRANCISHI"/>
    <s v="SEAL - Sociedad El‚ctrica del Sur Oeste S. A."/>
    <x v="9"/>
    <x v="9"/>
    <s v="C. H. Ongoro"/>
    <x v="163"/>
    <s v="HI"/>
    <x v="5"/>
    <x v="285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8"/>
    <s v="SEAL"/>
    <s v="31013193"/>
    <s v="31013193"/>
    <x v="5"/>
    <s v="TURBAL"/>
    <s v="N"/>
    <n v="0.53500000000000003"/>
    <n v="0"/>
    <n v="0"/>
    <n v="0"/>
    <n v="0"/>
    <n v="0"/>
    <n v="0"/>
    <n v="0"/>
    <m/>
    <m/>
    <x v="0"/>
    <s v="SEAL31013193TURBALHI"/>
    <s v="SEAL - Sociedad El‚ctrica del Sur Oeste S. A."/>
    <x v="9"/>
    <x v="9"/>
    <s v="C. H. Ongoro"/>
    <x v="163"/>
    <s v="HI"/>
    <x v="5"/>
    <x v="286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4583333333333336E-2"/>
    <n v="0"/>
    <n v="0"/>
    <n v="0"/>
    <n v="87"/>
    <s v="BASE DE DATOS"/>
    <m/>
  </r>
  <r>
    <s v="24"/>
    <x v="8"/>
    <s v="SEAL"/>
    <s v="51010397"/>
    <s v="51010397"/>
    <x v="5"/>
    <s v="Kubota 1"/>
    <s v="N"/>
    <n v="0.33600000000000002"/>
    <n v="0"/>
    <n v="0"/>
    <n v="0"/>
    <n v="0"/>
    <n v="0"/>
    <n v="0"/>
    <n v="0"/>
    <m/>
    <m/>
    <x v="0"/>
    <s v="SEAL51010397Kubota 1HI"/>
    <s v="SEAL - Sociedad El‚ctrica del Sur Oeste S. A."/>
    <x v="9"/>
    <x v="9"/>
    <s v="C. H. Chococo"/>
    <x v="164"/>
    <s v="HI"/>
    <x v="5"/>
    <x v="287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8"/>
    <s v="SEAL"/>
    <s v="51010397"/>
    <s v="51010397"/>
    <x v="5"/>
    <s v="Kubota 2"/>
    <s v="N"/>
    <n v="0.33600000000000002"/>
    <n v="0"/>
    <n v="0"/>
    <n v="0"/>
    <n v="0"/>
    <n v="0"/>
    <n v="0"/>
    <n v="0"/>
    <m/>
    <m/>
    <x v="0"/>
    <s v="SEAL51010397Kubota 2HI"/>
    <s v="SEAL - Sociedad El‚ctrica del Sur Oeste S. A."/>
    <x v="9"/>
    <x v="9"/>
    <s v="C. H. Chococo"/>
    <x v="164"/>
    <s v="HI"/>
    <x v="5"/>
    <x v="288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8"/>
    <s v="SEAL"/>
    <s v="33014030"/>
    <s v="33014030"/>
    <x v="5"/>
    <s v="ESCHER WYSS 1"/>
    <s v="N"/>
    <n v="0.1"/>
    <n v="0"/>
    <n v="0"/>
    <n v="0"/>
    <n v="0"/>
    <n v="0"/>
    <n v="0"/>
    <n v="0"/>
    <m/>
    <m/>
    <x v="0"/>
    <s v="SEAL33014030ESCHER WYSS 1HI"/>
    <s v="SEAL - Sociedad El‚ctrica del Sur Oeste S. A."/>
    <x v="9"/>
    <x v="9"/>
    <s v="C. H. Chuquibamba"/>
    <x v="165"/>
    <s v="HI"/>
    <x v="5"/>
    <x v="289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8"/>
    <s v="SEAL"/>
    <s v="33014030"/>
    <s v="33014030"/>
    <x v="5"/>
    <s v="ESCHER WYSS 2"/>
    <s v="N"/>
    <n v="0.1"/>
    <n v="0"/>
    <n v="0"/>
    <n v="0"/>
    <n v="0"/>
    <n v="0"/>
    <n v="0"/>
    <n v="0"/>
    <m/>
    <m/>
    <x v="0"/>
    <s v="SEAL33014030ESCHER WYSS 2HI"/>
    <s v="SEAL - Sociedad El‚ctrica del Sur Oeste S. A."/>
    <x v="9"/>
    <x v="9"/>
    <s v="C. H. Chuquibamba"/>
    <x v="165"/>
    <s v="HI"/>
    <x v="5"/>
    <x v="290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8"/>
    <s v="SEAL"/>
    <s v="31013910"/>
    <s v="31013910"/>
    <x v="5"/>
    <s v="WKV"/>
    <s v="N"/>
    <n v="0.25"/>
    <n v="0"/>
    <n v="0"/>
    <n v="0"/>
    <n v="0"/>
    <n v="0"/>
    <n v="0"/>
    <n v="0"/>
    <m/>
    <m/>
    <x v="1"/>
    <s v="SEAL31013910WKVHI"/>
    <s v="SEAL - Sociedad El‚ctrica del Sur Oeste S. A."/>
    <x v="9"/>
    <x v="9"/>
    <s v="C. H. Orcopampa"/>
    <x v="166"/>
    <s v="HI"/>
    <x v="5"/>
    <x v="291"/>
    <x v="2"/>
    <s v="Instalado"/>
    <s v="Inoperativo"/>
    <s v="Distribuidora"/>
    <x v="0"/>
    <x v="0"/>
    <x v="1"/>
    <x v="0"/>
    <s v="Estatal"/>
    <s v="AREQUIPA"/>
    <s v="AREQUIPA"/>
    <s v="CASTILLA"/>
    <s v="ORCOPAMPA"/>
    <n v="0"/>
    <x v="8"/>
    <n v="0"/>
    <x v="0"/>
    <x v="0"/>
    <x v="0"/>
    <s v="MWh"/>
    <n v="0"/>
    <n v="0"/>
    <m/>
    <n v="2.0833333333333332E-2"/>
    <n v="0"/>
    <n v="0"/>
    <n v="0"/>
    <n v="87"/>
    <s v="BASE DE DATOS"/>
    <m/>
  </r>
  <r>
    <s v="24"/>
    <x v="8"/>
    <s v="SEAL"/>
    <s v="31013530"/>
    <s v="31013530"/>
    <x v="5"/>
    <s v="Hydraulic"/>
    <s v="N"/>
    <n v="6.4000000000000001E-2"/>
    <n v="0"/>
    <n v="0"/>
    <n v="0"/>
    <n v="0"/>
    <n v="0"/>
    <n v="0"/>
    <n v="0"/>
    <m/>
    <m/>
    <x v="0"/>
    <s v="SEAL31013530HydraulicHI"/>
    <s v="SEAL - Sociedad El‚ctrica del Sur Oeste S. A."/>
    <x v="9"/>
    <x v="9"/>
    <s v="C. H. Huanca"/>
    <x v="167"/>
    <s v="HI"/>
    <x v="5"/>
    <x v="292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5.3333333333333332E-3"/>
    <n v="0"/>
    <n v="0"/>
    <n v="0"/>
    <n v="87"/>
    <s v="BASE DE DATOS"/>
    <m/>
  </r>
  <r>
    <s v="24"/>
    <x v="8"/>
    <s v="SEAL"/>
    <s v="31013530"/>
    <s v="31013530"/>
    <x v="5"/>
    <s v="Kubota"/>
    <s v="N"/>
    <n v="0.1"/>
    <n v="0"/>
    <n v="0"/>
    <n v="0"/>
    <n v="0"/>
    <n v="0"/>
    <n v="0"/>
    <n v="0"/>
    <m/>
    <m/>
    <x v="0"/>
    <s v="SEAL31013530KubotaHI"/>
    <s v="SEAL - Sociedad El‚ctrica del Sur Oeste S. A."/>
    <x v="9"/>
    <x v="9"/>
    <s v="C. H. Huanca"/>
    <x v="167"/>
    <s v="HI"/>
    <x v="5"/>
    <x v="293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9"/>
    <s v="SEAL"/>
    <s v="31012793"/>
    <s v="31012793"/>
    <x v="5"/>
    <s v="Leffel"/>
    <s v="N"/>
    <n v="0.6"/>
    <n v="0"/>
    <n v="0"/>
    <n v="0"/>
    <n v="0"/>
    <n v="0"/>
    <n v="0"/>
    <n v="0"/>
    <m/>
    <m/>
    <x v="0"/>
    <s v="SEAL31012793LeffelHI"/>
    <s v="SEAL - Sociedad El‚ctrica del Sur Oeste S. A."/>
    <x v="9"/>
    <x v="9"/>
    <s v="C. H. San Gregorio"/>
    <x v="161"/>
    <s v="HI"/>
    <x v="5"/>
    <x v="282"/>
    <x v="2"/>
    <s v="Instalado"/>
    <s v="Inoperativo"/>
    <s v="Distribuidora"/>
    <x v="0"/>
    <x v="0"/>
    <x v="1"/>
    <x v="0"/>
    <s v="Estatal"/>
    <s v="AREQUIPA"/>
    <s v="AREQUIPA"/>
    <s v="CAMANA"/>
    <s v="NICOLAS DE PIEROLA"/>
    <n v="0"/>
    <x v="8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9"/>
    <s v="SEAL"/>
    <s v="33013880"/>
    <s v="33013880"/>
    <x v="5"/>
    <s v="JMW-1"/>
    <s v="N"/>
    <n v="9.5000000000000001E-2"/>
    <n v="0"/>
    <n v="0"/>
    <n v="0"/>
    <n v="0"/>
    <n v="0"/>
    <n v="0"/>
    <n v="0"/>
    <m/>
    <m/>
    <x v="0"/>
    <s v="SEAL33013880JMW-1HI"/>
    <s v="SEAL - Sociedad El‚ctrica del Sur Oeste S. A."/>
    <x v="9"/>
    <x v="9"/>
    <s v="C. H. Caravelí"/>
    <x v="162"/>
    <s v="HI"/>
    <x v="5"/>
    <x v="283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9166666666666673E-3"/>
    <n v="0"/>
    <n v="0"/>
    <n v="0"/>
    <n v="87"/>
    <s v="BASE DE DATOS"/>
    <m/>
  </r>
  <r>
    <s v="24"/>
    <x v="9"/>
    <s v="SEAL"/>
    <s v="33013880"/>
    <s v="33013880"/>
    <x v="5"/>
    <s v="JMW-2"/>
    <s v="N"/>
    <n v="0.09"/>
    <n v="0"/>
    <n v="0"/>
    <n v="0"/>
    <n v="0"/>
    <n v="0"/>
    <n v="0"/>
    <n v="0"/>
    <m/>
    <m/>
    <x v="0"/>
    <s v="SEAL33013880JMW-2HI"/>
    <s v="SEAL - Sociedad El‚ctrica del Sur Oeste S. A."/>
    <x v="9"/>
    <x v="9"/>
    <s v="C. H. Caravelí"/>
    <x v="162"/>
    <s v="HI"/>
    <x v="5"/>
    <x v="284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4999999999999997E-3"/>
    <n v="0"/>
    <n v="0"/>
    <n v="0"/>
    <n v="87"/>
    <s v="BASE DE DATOS"/>
    <m/>
  </r>
  <r>
    <s v="24"/>
    <x v="9"/>
    <s v="SEAL"/>
    <s v="31013193"/>
    <s v="31013193"/>
    <x v="5"/>
    <s v="FRANCIS"/>
    <s v="N"/>
    <n v="0.5"/>
    <n v="0"/>
    <n v="0"/>
    <n v="0"/>
    <n v="0"/>
    <n v="0"/>
    <n v="0"/>
    <n v="0"/>
    <m/>
    <m/>
    <x v="0"/>
    <s v="SEAL31013193FRANCISHI"/>
    <s v="SEAL - Sociedad El‚ctrica del Sur Oeste S. A."/>
    <x v="9"/>
    <x v="9"/>
    <s v="C. H. Ongoro"/>
    <x v="163"/>
    <s v="HI"/>
    <x v="5"/>
    <x v="285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9"/>
    <s v="SEAL"/>
    <s v="31013193"/>
    <s v="31013193"/>
    <x v="5"/>
    <s v="TURBAL"/>
    <s v="N"/>
    <n v="0.53500000000000003"/>
    <n v="0"/>
    <n v="0"/>
    <n v="0"/>
    <n v="0"/>
    <n v="0"/>
    <n v="0"/>
    <n v="0"/>
    <m/>
    <m/>
    <x v="0"/>
    <s v="SEAL31013193TURBALHI"/>
    <s v="SEAL - Sociedad El‚ctrica del Sur Oeste S. A."/>
    <x v="9"/>
    <x v="9"/>
    <s v="C. H. Ongoro"/>
    <x v="163"/>
    <s v="HI"/>
    <x v="5"/>
    <x v="286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4583333333333336E-2"/>
    <n v="0"/>
    <n v="0"/>
    <n v="0"/>
    <n v="87"/>
    <s v="BASE DE DATOS"/>
    <m/>
  </r>
  <r>
    <s v="24"/>
    <x v="9"/>
    <s v="SEAL"/>
    <s v="51010397"/>
    <s v="51010397"/>
    <x v="5"/>
    <s v="Kubota 1"/>
    <s v="N"/>
    <n v="0.33600000000000002"/>
    <n v="0"/>
    <n v="0"/>
    <n v="0"/>
    <n v="0"/>
    <n v="0"/>
    <n v="0"/>
    <n v="0"/>
    <m/>
    <m/>
    <x v="0"/>
    <s v="SEAL51010397Kubota 1HI"/>
    <s v="SEAL - Sociedad El‚ctrica del Sur Oeste S. A."/>
    <x v="9"/>
    <x v="9"/>
    <s v="C. H. Chococo"/>
    <x v="164"/>
    <s v="HI"/>
    <x v="5"/>
    <x v="287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9"/>
    <s v="SEAL"/>
    <s v="51010397"/>
    <s v="51010397"/>
    <x v="5"/>
    <s v="Kubota 2"/>
    <s v="N"/>
    <n v="0.33600000000000002"/>
    <n v="0"/>
    <n v="0"/>
    <n v="0"/>
    <n v="0"/>
    <n v="0"/>
    <n v="0"/>
    <n v="0"/>
    <m/>
    <m/>
    <x v="0"/>
    <s v="SEAL51010397Kubota 2HI"/>
    <s v="SEAL - Sociedad El‚ctrica del Sur Oeste S. A."/>
    <x v="9"/>
    <x v="9"/>
    <s v="C. H. Chococo"/>
    <x v="164"/>
    <s v="HI"/>
    <x v="5"/>
    <x v="288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9"/>
    <s v="SEAL"/>
    <s v="33014030"/>
    <s v="33014030"/>
    <x v="5"/>
    <s v="ESCHER WYSS 1"/>
    <s v="N"/>
    <n v="0.1"/>
    <n v="0"/>
    <n v="0"/>
    <n v="0"/>
    <n v="0"/>
    <n v="0"/>
    <n v="0"/>
    <n v="0"/>
    <m/>
    <m/>
    <x v="0"/>
    <s v="SEAL33014030ESCHER WYSS 1HI"/>
    <s v="SEAL - Sociedad El‚ctrica del Sur Oeste S. A."/>
    <x v="9"/>
    <x v="9"/>
    <s v="C. H. Chuquibamba"/>
    <x v="165"/>
    <s v="HI"/>
    <x v="5"/>
    <x v="289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9"/>
    <s v="SEAL"/>
    <s v="33014030"/>
    <s v="33014030"/>
    <x v="5"/>
    <s v="ESCHER WYSS 2"/>
    <s v="N"/>
    <n v="0.1"/>
    <n v="0"/>
    <n v="0"/>
    <n v="0"/>
    <n v="0"/>
    <n v="0"/>
    <n v="0"/>
    <n v="0"/>
    <m/>
    <m/>
    <x v="0"/>
    <s v="SEAL33014030ESCHER WYSS 2HI"/>
    <s v="SEAL - Sociedad El‚ctrica del Sur Oeste S. A."/>
    <x v="9"/>
    <x v="9"/>
    <s v="C. H. Chuquibamba"/>
    <x v="165"/>
    <s v="HI"/>
    <x v="5"/>
    <x v="290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9"/>
    <s v="SEAL"/>
    <s v="31013910"/>
    <s v="31013910"/>
    <x v="5"/>
    <s v="WKV"/>
    <s v="N"/>
    <n v="0.25"/>
    <n v="0"/>
    <n v="0"/>
    <n v="0"/>
    <n v="0"/>
    <n v="0"/>
    <n v="0"/>
    <n v="0"/>
    <m/>
    <m/>
    <x v="1"/>
    <s v="SEAL31013910WKVHI"/>
    <s v="SEAL - Sociedad El‚ctrica del Sur Oeste S. A."/>
    <x v="9"/>
    <x v="9"/>
    <s v="C. H. Orcopampa"/>
    <x v="166"/>
    <s v="HI"/>
    <x v="5"/>
    <x v="291"/>
    <x v="2"/>
    <s v="Instalado"/>
    <s v="Inoperativo"/>
    <s v="Distribuidora"/>
    <x v="0"/>
    <x v="0"/>
    <x v="1"/>
    <x v="0"/>
    <s v="Estatal"/>
    <s v="AREQUIPA"/>
    <s v="AREQUIPA"/>
    <s v="CASTILLA"/>
    <s v="ORCOPAMPA"/>
    <n v="0"/>
    <x v="8"/>
    <n v="0"/>
    <x v="0"/>
    <x v="0"/>
    <x v="0"/>
    <s v="MWh"/>
    <n v="0"/>
    <n v="0"/>
    <m/>
    <n v="2.0833333333333332E-2"/>
    <n v="0"/>
    <n v="0"/>
    <n v="0"/>
    <n v="87"/>
    <s v="BASE DE DATOS"/>
    <m/>
  </r>
  <r>
    <s v="24"/>
    <x v="9"/>
    <s v="SEAL"/>
    <s v="31013530"/>
    <s v="31013530"/>
    <x v="5"/>
    <s v="Hydraulic"/>
    <s v="N"/>
    <n v="6.4000000000000001E-2"/>
    <n v="0"/>
    <n v="0"/>
    <n v="0"/>
    <n v="0"/>
    <n v="0"/>
    <n v="0"/>
    <n v="0"/>
    <m/>
    <m/>
    <x v="0"/>
    <s v="SEAL31013530HydraulicHI"/>
    <s v="SEAL - Sociedad El‚ctrica del Sur Oeste S. A."/>
    <x v="9"/>
    <x v="9"/>
    <s v="C. H. Huanca"/>
    <x v="167"/>
    <s v="HI"/>
    <x v="5"/>
    <x v="292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5.3333333333333332E-3"/>
    <n v="0"/>
    <n v="0"/>
    <n v="0"/>
    <n v="87"/>
    <s v="BASE DE DATOS"/>
    <m/>
  </r>
  <r>
    <s v="24"/>
    <x v="9"/>
    <s v="SEAL"/>
    <s v="31013530"/>
    <s v="31013530"/>
    <x v="5"/>
    <s v="Kubota"/>
    <s v="N"/>
    <n v="0.1"/>
    <n v="0"/>
    <n v="0"/>
    <n v="0"/>
    <n v="0"/>
    <n v="0"/>
    <n v="0"/>
    <n v="0"/>
    <m/>
    <m/>
    <x v="0"/>
    <s v="SEAL31013530KubotaHI"/>
    <s v="SEAL - Sociedad El‚ctrica del Sur Oeste S. A."/>
    <x v="9"/>
    <x v="9"/>
    <s v="C. H. Huanca"/>
    <x v="167"/>
    <s v="HI"/>
    <x v="5"/>
    <x v="293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9"/>
    <s v="SINERS"/>
    <s v="11048994"/>
    <s v="11048994"/>
    <x v="5"/>
    <s v="G-1"/>
    <s v="S"/>
    <n v="6.3"/>
    <n v="6.3"/>
    <n v="221"/>
    <n v="1061"/>
    <n v="1282"/>
    <n v="0"/>
    <n v="235.23"/>
    <n v="508.77"/>
    <m/>
    <m/>
    <x v="0"/>
    <s v="SINERS11048994G-1HI"/>
    <s v="Sindicato Energ‚tico S.A."/>
    <x v="47"/>
    <x v="47"/>
    <s v="C.H.CURUMUY"/>
    <x v="152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1282"/>
    <n v="1.282"/>
    <m/>
    <n v="0.52500000000000002"/>
    <n v="0.52500000000000002"/>
    <n v="0"/>
    <n v="0"/>
    <n v="86"/>
    <s v="BASE DE DATOS"/>
    <m/>
  </r>
  <r>
    <s v="24"/>
    <x v="9"/>
    <s v="SINERS"/>
    <s v="11048994"/>
    <s v="11048994"/>
    <x v="5"/>
    <s v="G-2"/>
    <s v="S"/>
    <n v="6.3"/>
    <n v="6.3"/>
    <n v="0"/>
    <n v="12"/>
    <n v="12"/>
    <n v="0"/>
    <n v="4.5"/>
    <n v="739.5"/>
    <m/>
    <m/>
    <x v="0"/>
    <s v="SINERS11048994G-2HI"/>
    <s v="Sindicato Energ‚tico S.A."/>
    <x v="47"/>
    <x v="47"/>
    <s v="C.H.CURUMUY"/>
    <x v="152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12"/>
    <n v="1.2E-2"/>
    <m/>
    <n v="0.52500000000000002"/>
    <n v="0.52500000000000002"/>
    <n v="0"/>
    <n v="0"/>
    <n v="86"/>
    <s v="BASE DE DATOS"/>
    <m/>
  </r>
  <r>
    <s v="24"/>
    <x v="9"/>
    <s v="SINERS"/>
    <s v="11048995"/>
    <s v="11048995"/>
    <x v="5"/>
    <s v="G-1"/>
    <s v="S"/>
    <n v="8.1999999999999993"/>
    <n v="8"/>
    <n v="422.56"/>
    <n v="669.05"/>
    <n v="1091.6099999999999"/>
    <n v="0"/>
    <n v="214.65"/>
    <n v="529.35"/>
    <m/>
    <m/>
    <x v="0"/>
    <s v="SINERS11048995G-1HI"/>
    <s v="Sindicato Energ‚tico S.A."/>
    <x v="47"/>
    <x v="47"/>
    <s v="C.H. POECHOS I"/>
    <x v="153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1091.6099999999999"/>
    <n v="1.09161"/>
    <m/>
    <n v="0.68333333333333324"/>
    <n v="0.66666666666666663"/>
    <n v="0"/>
    <n v="0"/>
    <n v="86"/>
    <s v="BASE DE DATOS"/>
    <m/>
  </r>
  <r>
    <s v="24"/>
    <x v="9"/>
    <s v="SINERS"/>
    <s v="11048995"/>
    <s v="11048995"/>
    <x v="5"/>
    <s v="G-2"/>
    <s v="S"/>
    <n v="8.1999999999999993"/>
    <n v="8"/>
    <n v="433.48"/>
    <n v="509.45"/>
    <n v="942.93"/>
    <n v="0"/>
    <n v="182.13"/>
    <n v="561.87"/>
    <m/>
    <m/>
    <x v="0"/>
    <s v="SINERS11048995G-2HI"/>
    <s v="Sindicato Energ‚tico S.A."/>
    <x v="47"/>
    <x v="47"/>
    <s v="C.H. POECHOS I"/>
    <x v="153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942.93"/>
    <n v="0.94292999999999993"/>
    <m/>
    <n v="0.68333333333333324"/>
    <n v="0.66666666666666663"/>
    <n v="0"/>
    <n v="1.1368683772161603E-13"/>
    <n v="86"/>
    <s v="BASE DE DATOS"/>
    <m/>
  </r>
  <r>
    <s v="24"/>
    <x v="9"/>
    <s v="SINERS"/>
    <s v="11048996"/>
    <s v="11048996"/>
    <x v="5"/>
    <s v="G-1"/>
    <s v="S"/>
    <n v="5.0999999999999996"/>
    <n v="5"/>
    <n v="0"/>
    <n v="0"/>
    <n v="0"/>
    <n v="503.65"/>
    <n v="0.52"/>
    <n v="239.83"/>
    <m/>
    <m/>
    <x v="0"/>
    <s v="SINERS11048996G-1HI"/>
    <s v="Sindicato Energ‚tico S.A."/>
    <x v="47"/>
    <x v="47"/>
    <s v="C.H. POECHOS II"/>
    <x v="154"/>
    <s v="HI"/>
    <x v="5"/>
    <x v="28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0"/>
    <n v="0"/>
    <m/>
    <n v="0.42499999999999999"/>
    <n v="0.41666666666666669"/>
    <n v="0"/>
    <n v="0"/>
    <n v="86"/>
    <s v="BASE DE DATOS"/>
    <m/>
  </r>
  <r>
    <s v="24"/>
    <x v="9"/>
    <s v="SINERS"/>
    <s v="11048996"/>
    <s v="11048996"/>
    <x v="5"/>
    <s v="G-2"/>
    <s v="S"/>
    <n v="5.0999999999999996"/>
    <n v="5"/>
    <n v="209"/>
    <n v="823"/>
    <n v="1032"/>
    <n v="0"/>
    <n v="359.33"/>
    <n v="384.67"/>
    <m/>
    <m/>
    <x v="0"/>
    <s v="SINERS11048996G-2HI"/>
    <s v="Sindicato Energ‚tico S.A."/>
    <x v="47"/>
    <x v="47"/>
    <s v="C.H. POECHOS II"/>
    <x v="154"/>
    <s v="HI"/>
    <x v="5"/>
    <x v="29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1032"/>
    <n v="1.032"/>
    <m/>
    <n v="0.42499999999999999"/>
    <n v="0.41666666666666669"/>
    <n v="0"/>
    <n v="0"/>
    <n v="86"/>
    <s v="BASE DE DATOS"/>
    <m/>
  </r>
  <r>
    <s v="24"/>
    <x v="9"/>
    <s v="SINERS"/>
    <s v="11048997"/>
    <s v="11048997"/>
    <x v="5"/>
    <s v="G-1"/>
    <s v="S"/>
    <n v="10"/>
    <n v="10"/>
    <n v="1423.41"/>
    <n v="5342.2340000000004"/>
    <n v="6765.6440000000002"/>
    <n v="5.85"/>
    <n v="738.15"/>
    <n v="0"/>
    <m/>
    <m/>
    <x v="0"/>
    <s v="SINERS11048997G-1HI"/>
    <s v="Sindicato Energ‚tico S.A."/>
    <x v="47"/>
    <x v="47"/>
    <s v="C.H.CHANCAY"/>
    <x v="155"/>
    <s v="HI"/>
    <x v="5"/>
    <x v="28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6765.6440000000002"/>
    <n v="6.765644"/>
    <m/>
    <n v="0.83333333333333337"/>
    <n v="0.83333333333333337"/>
    <n v="0"/>
    <n v="0"/>
    <n v="86"/>
    <s v="BASE DE DATOS"/>
    <m/>
  </r>
  <r>
    <s v="24"/>
    <x v="9"/>
    <s v="SINERS"/>
    <s v="11048997"/>
    <s v="11048997"/>
    <x v="5"/>
    <s v="G-2"/>
    <s v="S"/>
    <n v="10"/>
    <n v="10"/>
    <n v="1461.9010000000001"/>
    <n v="5298.0839999999998"/>
    <n v="6759.9849999999997"/>
    <n v="0"/>
    <n v="744"/>
    <n v="0"/>
    <m/>
    <m/>
    <x v="0"/>
    <s v="SINERS11048997G-2HI"/>
    <s v="Sindicato Energ‚tico S.A."/>
    <x v="47"/>
    <x v="47"/>
    <s v="C.H.CHANCAY"/>
    <x v="155"/>
    <s v="HI"/>
    <x v="5"/>
    <x v="29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6759.9849999999997"/>
    <n v="6.7599849999999995"/>
    <m/>
    <n v="0.83333333333333337"/>
    <n v="0.83333333333333337"/>
    <n v="0"/>
    <n v="0"/>
    <n v="86"/>
    <s v="BASE DE DATOS"/>
    <m/>
  </r>
  <r>
    <s v="24"/>
    <x v="8"/>
    <s v="GRTARU"/>
    <s v="17380817"/>
    <s v="17380817"/>
    <x v="5"/>
    <s v="Circuito 1"/>
    <s v="S"/>
    <n v="18.37"/>
    <n v="18.37"/>
    <n v="1512.316"/>
    <n v="6989.1419999999998"/>
    <n v="8501.4580000000005"/>
    <n v="0"/>
    <n v="720"/>
    <n v="0"/>
    <m/>
    <m/>
    <x v="0"/>
    <s v="GRTARU17380817Circuito 1HI"/>
    <s v="GR Taruca S.A.C."/>
    <x v="66"/>
    <x v="66"/>
    <s v="C.E. Duna"/>
    <x v="228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8501.4580000000005"/>
    <n v="8.5014580000000013"/>
    <m/>
    <n v="1.5308333333333335"/>
    <n v="1.5308333333333335"/>
    <n v="0"/>
    <n v="0"/>
    <n v="58"/>
    <s v="BASE DE DATOS"/>
    <m/>
  </r>
  <r>
    <s v="24"/>
    <x v="9"/>
    <s v="GRTARU"/>
    <s v="17380817"/>
    <s v="17380817"/>
    <x v="5"/>
    <s v="Circuito 1"/>
    <s v="S"/>
    <n v="18.37"/>
    <n v="18.37"/>
    <n v="925.46699999999998"/>
    <n v="5838.5940000000001"/>
    <n v="6764.0609999999997"/>
    <n v="0"/>
    <n v="720"/>
    <n v="0"/>
    <m/>
    <m/>
    <x v="0"/>
    <s v="GRTARU17380817Circuito 1HI"/>
    <s v="GR Taruca S.A.C."/>
    <x v="66"/>
    <x v="66"/>
    <s v="C.E. Duna"/>
    <x v="228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6764.0609999999997"/>
    <n v="6.7640609999999999"/>
    <m/>
    <n v="1.5308333333333335"/>
    <n v="1.5308333333333335"/>
    <n v="0"/>
    <n v="0"/>
    <n v="58"/>
    <s v="BASE DE DATOS"/>
    <m/>
  </r>
  <r>
    <s v="24"/>
    <x v="10"/>
    <s v="GRTARU"/>
    <s v="17380817"/>
    <s v="17380817"/>
    <x v="5"/>
    <s v="Circuito 1"/>
    <s v="S"/>
    <n v="18.37"/>
    <n v="18.37"/>
    <n v="755.52499999999998"/>
    <n v="2968.1709999999998"/>
    <n v="3723.6959999999999"/>
    <n v="0"/>
    <n v="720"/>
    <n v="0"/>
    <m/>
    <m/>
    <x v="0"/>
    <s v="GRTARU17380817Circuito 1HI"/>
    <s v="GR Taruca S.A.C."/>
    <x v="66"/>
    <x v="66"/>
    <s v="C.E. Duna"/>
    <x v="228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3723.6959999999999"/>
    <n v="3.7236959999999999"/>
    <m/>
    <n v="1.5308333333333335"/>
    <n v="1.5308333333333335"/>
    <n v="0"/>
    <n v="0"/>
    <n v="58"/>
    <s v="BASE DE DATOS"/>
    <m/>
  </r>
  <r>
    <s v="24"/>
    <x v="8"/>
    <s v="EANDES"/>
    <s v="G1230715"/>
    <s v="G1230715"/>
    <x v="5"/>
    <s v="G1"/>
    <s v="S"/>
    <n v="86.24"/>
    <n v="86.24"/>
    <n v="4248.5609999999997"/>
    <n v="15758.544"/>
    <n v="20007.105"/>
    <n v="0"/>
    <n v="720"/>
    <n v="0"/>
    <m/>
    <m/>
    <x v="0"/>
    <s v="EANDESG1230715G1HI"/>
    <s v="ELECTROANDES-Empresa de Electricidad de los Andes S.A."/>
    <x v="72"/>
    <x v="72"/>
    <s v="CH Cheves"/>
    <x v="235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20007.105"/>
    <n v="20.007104999999999"/>
    <m/>
    <n v="7.1866666666666665"/>
    <n v="7.1866666666666665"/>
    <n v="0"/>
    <n v="0"/>
    <n v="89"/>
    <s v="BASE DE DATOS"/>
    <m/>
  </r>
  <r>
    <s v="24"/>
    <x v="8"/>
    <s v="EANDES"/>
    <s v="G1230715"/>
    <s v="G1230715"/>
    <x v="5"/>
    <s v="G2"/>
    <s v="S"/>
    <n v="85.44"/>
    <n v="85.44"/>
    <n v="4787.598"/>
    <n v="16652.597000000002"/>
    <n v="21440.195"/>
    <n v="0"/>
    <n v="720"/>
    <n v="0"/>
    <m/>
    <m/>
    <x v="0"/>
    <s v="EANDESG1230715G2HI"/>
    <s v="ELECTROANDES-Empresa de Electricidad de los Andes S.A."/>
    <x v="72"/>
    <x v="72"/>
    <s v="CH Cheves"/>
    <x v="235"/>
    <s v="HI"/>
    <x v="5"/>
    <x v="37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21440.195"/>
    <n v="21.440194999999999"/>
    <m/>
    <n v="7.12"/>
    <n v="7.12"/>
    <n v="0"/>
    <n v="0"/>
    <n v="89"/>
    <s v="BASE DE DATOS"/>
    <m/>
  </r>
  <r>
    <s v="24"/>
    <x v="8"/>
    <s v="EANDES"/>
    <s v="PP104093"/>
    <s v="PP104093"/>
    <x v="5"/>
    <s v="G1"/>
    <s v="S"/>
    <n v="22.065000000000001"/>
    <n v="22.065000000000001"/>
    <n v="2357.4319999999998"/>
    <n v="10115.692999999999"/>
    <n v="12473.125"/>
    <n v="0"/>
    <n v="720"/>
    <n v="0"/>
    <m/>
    <m/>
    <x v="0"/>
    <s v="EANDESPP104093G1HI"/>
    <s v="ELECTROANDES-Empresa de Electricidad de los Andes S.A."/>
    <x v="72"/>
    <x v="72"/>
    <s v="CH Yaupi"/>
    <x v="236"/>
    <s v="HI"/>
    <x v="5"/>
    <x v="36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2473.125"/>
    <n v="12.473125"/>
    <m/>
    <n v="1.8387500000000001"/>
    <n v="1.8387500000000001"/>
    <n v="0"/>
    <n v="0"/>
    <n v="89"/>
    <s v="BASE DE DATOS"/>
    <m/>
  </r>
  <r>
    <s v="24"/>
    <x v="8"/>
    <s v="EANDES"/>
    <s v="PP104093"/>
    <s v="PP104093"/>
    <x v="5"/>
    <s v="G2"/>
    <s v="S"/>
    <n v="23.23"/>
    <n v="23.23"/>
    <n v="2366.4850000000001"/>
    <n v="10084.786"/>
    <n v="12451.271000000001"/>
    <n v="0"/>
    <n v="720"/>
    <n v="0"/>
    <m/>
    <m/>
    <x v="0"/>
    <s v="EANDESPP104093G2HI"/>
    <s v="ELECTROANDES-Empresa de Electricidad de los Andes S.A."/>
    <x v="72"/>
    <x v="72"/>
    <s v="CH Yaupi"/>
    <x v="236"/>
    <s v="HI"/>
    <x v="5"/>
    <x v="37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2451.271000000001"/>
    <n v="12.451271"/>
    <m/>
    <n v="1.9358333333333333"/>
    <n v="1.9358333333333333"/>
    <n v="0"/>
    <n v="0"/>
    <n v="89"/>
    <s v="BASE DE DATOS"/>
    <m/>
  </r>
  <r>
    <s v="24"/>
    <x v="8"/>
    <s v="EANDES"/>
    <s v="PP104093"/>
    <s v="PP104093"/>
    <x v="5"/>
    <s v="G3"/>
    <s v="S"/>
    <n v="23.155000000000001"/>
    <n v="23.155000000000001"/>
    <n v="2048.9810000000002"/>
    <n v="8894.1869999999999"/>
    <n v="10943.168"/>
    <n v="0"/>
    <n v="720"/>
    <n v="0"/>
    <m/>
    <m/>
    <x v="0"/>
    <s v="EANDESPP104093G3HI"/>
    <s v="ELECTROANDES-Empresa de Electricidad de los Andes S.A."/>
    <x v="72"/>
    <x v="72"/>
    <s v="CH Yaupi"/>
    <x v="236"/>
    <s v="HI"/>
    <x v="5"/>
    <x v="258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0943.168"/>
    <n v="10.943168"/>
    <m/>
    <n v="1.9295833333333334"/>
    <n v="1.9295833333333334"/>
    <n v="0"/>
    <n v="0"/>
    <n v="89"/>
    <s v="BASE DE DATOS"/>
    <m/>
  </r>
  <r>
    <s v="24"/>
    <x v="8"/>
    <s v="EANDES"/>
    <s v="PP104093"/>
    <s v="PP104093"/>
    <x v="5"/>
    <s v="G4"/>
    <s v="S"/>
    <n v="22.66"/>
    <n v="22.66"/>
    <n v="2335.893"/>
    <n v="10072.046"/>
    <n v="12407.939"/>
    <n v="0"/>
    <n v="720"/>
    <n v="0"/>
    <m/>
    <m/>
    <x v="0"/>
    <s v="EANDESPP104093G4HI"/>
    <s v="ELECTROANDES-Empresa de Electricidad de los Andes S.A."/>
    <x v="72"/>
    <x v="72"/>
    <s v="CH Yaupi"/>
    <x v="236"/>
    <s v="HI"/>
    <x v="5"/>
    <x v="332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2407.939"/>
    <n v="12.407939000000001"/>
    <m/>
    <n v="1.8883333333333334"/>
    <n v="1.8883333333333334"/>
    <n v="0"/>
    <n v="0"/>
    <n v="89"/>
    <s v="BASE DE DATOS"/>
    <m/>
  </r>
  <r>
    <s v="24"/>
    <x v="8"/>
    <s v="EANDES"/>
    <s v="PP104093"/>
    <s v="PP104093"/>
    <x v="5"/>
    <s v="G5"/>
    <s v="S"/>
    <n v="22.576000000000001"/>
    <n v="22.576000000000001"/>
    <n v="2332.58"/>
    <n v="9424.2450000000008"/>
    <n v="11756.825000000001"/>
    <n v="0"/>
    <n v="720"/>
    <n v="0"/>
    <m/>
    <m/>
    <x v="0"/>
    <s v="EANDESPP104093G5HI"/>
    <s v="ELECTROANDES-Empresa de Electricidad de los Andes S.A."/>
    <x v="72"/>
    <x v="72"/>
    <s v="CH Yaupi"/>
    <x v="236"/>
    <s v="HI"/>
    <x v="5"/>
    <x v="333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1756.825000000001"/>
    <n v="11.756825000000001"/>
    <m/>
    <n v="1.8813333333333333"/>
    <n v="1.8813333333333333"/>
    <n v="0"/>
    <n v="0"/>
    <n v="89"/>
    <s v="BASE DE DATOS"/>
    <m/>
  </r>
  <r>
    <s v="24"/>
    <x v="8"/>
    <s v="EANDES"/>
    <s v="PP101093"/>
    <s v="PP101093"/>
    <x v="5"/>
    <s v="G1"/>
    <s v="S"/>
    <n v="13.6"/>
    <n v="12.082000000000001"/>
    <n v="837.29"/>
    <n v="3374.1509999999998"/>
    <n v="4211.4409999999998"/>
    <n v="0"/>
    <n v="720"/>
    <n v="0"/>
    <m/>
    <m/>
    <x v="0"/>
    <s v="EANDESPP101093G1HI"/>
    <s v="ELECTROANDES-Empresa de Electricidad de los Andes S.A."/>
    <x v="72"/>
    <x v="72"/>
    <s v="CH Malpaso"/>
    <x v="237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4211.4409999999998"/>
    <n v="4.2114409999999998"/>
    <m/>
    <n v="1.1333333333333333"/>
    <n v="1.0068333333333335"/>
    <n v="0"/>
    <n v="0"/>
    <n v="89"/>
    <s v="BASE DE DATOS"/>
    <m/>
  </r>
  <r>
    <s v="24"/>
    <x v="8"/>
    <s v="EANDES"/>
    <s v="PP101093"/>
    <s v="PP101093"/>
    <x v="5"/>
    <s v="G2"/>
    <s v="S"/>
    <n v="13.6"/>
    <n v="12.779"/>
    <n v="662.05600000000004"/>
    <n v="2445.9949999999999"/>
    <n v="3108.0509999999999"/>
    <n v="0"/>
    <n v="720"/>
    <n v="0"/>
    <m/>
    <m/>
    <x v="0"/>
    <s v="EANDESPP101093G2HI"/>
    <s v="ELECTROANDES-Empresa de Electricidad de los Andes S.A."/>
    <x v="72"/>
    <x v="72"/>
    <s v="CH Malpaso"/>
    <x v="237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3108.0509999999999"/>
    <n v="3.1080510000000001"/>
    <m/>
    <n v="1.1333333333333333"/>
    <n v="1.0649166666666667"/>
    <n v="0"/>
    <n v="0"/>
    <n v="89"/>
    <s v="BASE DE DATOS"/>
    <m/>
  </r>
  <r>
    <s v="24"/>
    <x v="8"/>
    <s v="EANDES"/>
    <s v="PP101093"/>
    <s v="PP101093"/>
    <x v="5"/>
    <s v="G3"/>
    <s v="S"/>
    <n v="13.6"/>
    <n v="11.234"/>
    <n v="396.90499999999997"/>
    <n v="1671.471"/>
    <n v="2068.3760000000002"/>
    <n v="0"/>
    <n v="720"/>
    <n v="0"/>
    <m/>
    <m/>
    <x v="0"/>
    <s v="EANDESPP101093G3HI"/>
    <s v="ELECTROANDES-Empresa de Electricidad de los Andes S.A."/>
    <x v="72"/>
    <x v="72"/>
    <s v="CH Malpaso"/>
    <x v="237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2068.3760000000002"/>
    <n v="2.0683760000000002"/>
    <m/>
    <n v="1.1333333333333333"/>
    <n v="0.9361666666666667"/>
    <n v="0"/>
    <n v="0"/>
    <n v="89"/>
    <s v="BASE DE DATOS"/>
    <m/>
  </r>
  <r>
    <s v="24"/>
    <x v="8"/>
    <s v="EANDES"/>
    <s v="PP101093"/>
    <s v="PP101093"/>
    <x v="5"/>
    <s v="G4"/>
    <s v="S"/>
    <n v="13.6"/>
    <n v="11.926"/>
    <n v="430.13"/>
    <n v="1443.009"/>
    <n v="1873.1389999999999"/>
    <n v="0"/>
    <n v="720"/>
    <n v="0"/>
    <m/>
    <m/>
    <x v="0"/>
    <s v="EANDESPP101093G4HI"/>
    <s v="ELECTROANDES-Empresa de Electricidad de los Andes S.A."/>
    <x v="72"/>
    <x v="72"/>
    <s v="CH Malpaso"/>
    <x v="237"/>
    <s v="HI"/>
    <x v="5"/>
    <x v="332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1873.1389999999999"/>
    <n v="1.8731389999999999"/>
    <m/>
    <n v="1.1333333333333333"/>
    <n v="0.99383333333333335"/>
    <n v="0"/>
    <n v="2.2737367544323206E-13"/>
    <n v="89"/>
    <s v="BASE DE DATOS"/>
    <m/>
  </r>
  <r>
    <s v="24"/>
    <x v="8"/>
    <s v="EANDES"/>
    <s v="PP102093"/>
    <s v="PP102093"/>
    <x v="5"/>
    <s v="G1"/>
    <s v="S"/>
    <n v="3"/>
    <n v="3.1429999999999998"/>
    <n v="297.697"/>
    <n v="1474.095"/>
    <n v="1771.7919999999999"/>
    <n v="0"/>
    <n v="720"/>
    <n v="0"/>
    <m/>
    <m/>
    <x v="0"/>
    <s v="EANDESPP102093G1HI"/>
    <s v="ELECTROANDES-Empresa de Electricidad de los Andes S.A."/>
    <x v="72"/>
    <x v="72"/>
    <s v="CH Oroya"/>
    <x v="238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771.7919999999999"/>
    <n v="1.7717919999999998"/>
    <m/>
    <n v="0.25"/>
    <n v="0.26191666666666663"/>
    <n v="0"/>
    <n v="0"/>
    <n v="89"/>
    <s v="BASE DE DATOS"/>
    <m/>
  </r>
  <r>
    <s v="24"/>
    <x v="8"/>
    <s v="EANDES"/>
    <s v="PP102093"/>
    <s v="PP102093"/>
    <x v="5"/>
    <s v="G2"/>
    <s v="S"/>
    <n v="3"/>
    <n v="3.165"/>
    <n v="339.637"/>
    <n v="1675.172"/>
    <n v="2014.809"/>
    <n v="0"/>
    <n v="720"/>
    <n v="0"/>
    <m/>
    <m/>
    <x v="0"/>
    <s v="EANDESPP102093G2HI"/>
    <s v="ELECTROANDES-Empresa de Electricidad de los Andes S.A."/>
    <x v="72"/>
    <x v="72"/>
    <s v="CH Oroya"/>
    <x v="238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2014.809"/>
    <n v="2.0148090000000001"/>
    <m/>
    <n v="0.25"/>
    <n v="0.26374999999999998"/>
    <n v="0"/>
    <n v="0"/>
    <n v="89"/>
    <s v="BASE DE DATOS"/>
    <m/>
  </r>
  <r>
    <s v="24"/>
    <x v="8"/>
    <s v="EANDES"/>
    <s v="PP102093"/>
    <s v="PP102093"/>
    <x v="5"/>
    <s v="G3"/>
    <s v="S"/>
    <n v="3"/>
    <n v="3.1720000000000002"/>
    <n v="362.68299999999999"/>
    <n v="1795.5630000000001"/>
    <n v="2158.2460000000001"/>
    <n v="0"/>
    <n v="720"/>
    <n v="0"/>
    <m/>
    <m/>
    <x v="0"/>
    <s v="EANDESPP102093G3HI"/>
    <s v="ELECTROANDES-Empresa de Electricidad de los Andes S.A."/>
    <x v="72"/>
    <x v="72"/>
    <s v="CH Oroya"/>
    <x v="238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2158.2460000000001"/>
    <n v="2.1582460000000001"/>
    <m/>
    <n v="0.25"/>
    <n v="0.26433333333333336"/>
    <n v="0"/>
    <n v="0"/>
    <n v="89"/>
    <s v="BASE DE DATOS"/>
    <m/>
  </r>
  <r>
    <s v="24"/>
    <x v="8"/>
    <s v="EANDES"/>
    <s v="PP103093"/>
    <s v="PP103093"/>
    <x v="5"/>
    <s v="G1"/>
    <s v="S"/>
    <n v="3"/>
    <n v="3.1859999999999999"/>
    <n v="22.084"/>
    <n v="118.27200000000001"/>
    <n v="140.35599999999999"/>
    <n v="0"/>
    <n v="720"/>
    <n v="0"/>
    <m/>
    <m/>
    <x v="0"/>
    <s v="EANDESPP103093G1HI"/>
    <s v="ELECTROANDES-Empresa de Electricidad de los Andes S.A."/>
    <x v="72"/>
    <x v="72"/>
    <s v="CH Pachachaca"/>
    <x v="239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40.35599999999999"/>
    <n v="0.14035599999999998"/>
    <m/>
    <n v="0.25"/>
    <n v="0.26550000000000001"/>
    <n v="0"/>
    <n v="0"/>
    <n v="89"/>
    <s v="BASE DE DATOS"/>
    <m/>
  </r>
  <r>
    <s v="24"/>
    <x v="8"/>
    <s v="EANDES"/>
    <s v="PP103093"/>
    <s v="PP103093"/>
    <x v="5"/>
    <s v="G2"/>
    <s v="S"/>
    <n v="3"/>
    <n v="3.31"/>
    <n v="355.55099999999999"/>
    <n v="1777.6980000000001"/>
    <n v="2133.2489999999998"/>
    <n v="0"/>
    <n v="720"/>
    <n v="0"/>
    <m/>
    <m/>
    <x v="0"/>
    <s v="EANDESPP103093G2HI"/>
    <s v="ELECTROANDES-Empresa de Electricidad de los Andes S.A."/>
    <x v="72"/>
    <x v="72"/>
    <s v="CH Pachachaca"/>
    <x v="239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2133.2489999999998"/>
    <n v="2.1332489999999997"/>
    <m/>
    <n v="0.25"/>
    <n v="0.27583333333333332"/>
    <n v="0"/>
    <n v="4.5474735088646412E-13"/>
    <n v="89"/>
    <s v="BASE DE DATOS"/>
    <m/>
  </r>
  <r>
    <s v="24"/>
    <x v="8"/>
    <s v="EANDES"/>
    <s v="PP103093"/>
    <s v="PP103093"/>
    <x v="5"/>
    <s v="G3"/>
    <s v="S"/>
    <n v="3"/>
    <n v="3.1539999999999999"/>
    <n v="297.85300000000001"/>
    <n v="1474.069"/>
    <n v="1771.922"/>
    <n v="0"/>
    <n v="720"/>
    <n v="0"/>
    <m/>
    <m/>
    <x v="0"/>
    <s v="EANDESPP103093G3HI"/>
    <s v="ELECTROANDES-Empresa de Electricidad de los Andes S.A."/>
    <x v="72"/>
    <x v="72"/>
    <s v="CH Pachachaca"/>
    <x v="239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771.922"/>
    <n v="1.771922"/>
    <m/>
    <n v="0.25"/>
    <n v="0.26283333333333331"/>
    <n v="0"/>
    <n v="0"/>
    <n v="89"/>
    <s v="BASE DE DATOS"/>
    <m/>
  </r>
  <r>
    <s v="24"/>
    <x v="8"/>
    <s v="EANDES"/>
    <s v="11014493"/>
    <s v="11014493"/>
    <x v="5"/>
    <s v="1"/>
    <s v="S"/>
    <n v="19.8"/>
    <n v="21.434999999999999"/>
    <n v="1385.3489999999999"/>
    <n v="7393.5190000000002"/>
    <n v="8778.8680000000004"/>
    <n v="0"/>
    <n v="720"/>
    <n v="0"/>
    <m/>
    <m/>
    <x v="0"/>
    <s v="EANDES110144931HI"/>
    <s v="ELECTROANDES-Empresa de Electricidad de los Andes S.A."/>
    <x v="72"/>
    <x v="72"/>
    <s v="CH Cahua"/>
    <x v="240"/>
    <s v="HI"/>
    <x v="5"/>
    <x v="16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8778.8680000000004"/>
    <n v="8.778868000000001"/>
    <m/>
    <n v="1.6500000000000001"/>
    <n v="1.7862499999999999"/>
    <n v="0"/>
    <n v="0"/>
    <n v="89"/>
    <s v="BASE DE DATOS"/>
    <m/>
  </r>
  <r>
    <s v="24"/>
    <x v="8"/>
    <s v="EANDES"/>
    <s v="11014493"/>
    <s v="11014493"/>
    <x v="5"/>
    <s v="2"/>
    <s v="S"/>
    <n v="19.8"/>
    <n v="21.678999999999998"/>
    <n v="1857.194"/>
    <n v="9230.1830000000009"/>
    <n v="11087.377"/>
    <n v="0"/>
    <n v="720"/>
    <n v="0"/>
    <m/>
    <m/>
    <x v="0"/>
    <s v="EANDES110144932HI"/>
    <s v="ELECTROANDES-Empresa de Electricidad de los Andes S.A."/>
    <x v="72"/>
    <x v="72"/>
    <s v="CH Cahua"/>
    <x v="240"/>
    <s v="HI"/>
    <x v="5"/>
    <x v="17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1087.377"/>
    <n v="11.087377"/>
    <m/>
    <n v="1.6500000000000001"/>
    <n v="1.8065833333333332"/>
    <n v="0"/>
    <n v="0"/>
    <n v="89"/>
    <s v="BASE DE DATOS"/>
    <m/>
  </r>
  <r>
    <s v="24"/>
    <x v="8"/>
    <s v="EANDES"/>
    <s v="11051295"/>
    <s v="11051295"/>
    <x v="5"/>
    <s v="1"/>
    <s v="S"/>
    <n v="17"/>
    <n v="19.074000000000002"/>
    <n v="1314.6389999999999"/>
    <n v="3270.2629999999999"/>
    <n v="4584.902"/>
    <n v="0"/>
    <n v="720"/>
    <n v="0"/>
    <m/>
    <m/>
    <x v="0"/>
    <s v="EANDES110512951HI"/>
    <s v="ELECTROANDES-Empresa de Electricidad de los Andes S.A."/>
    <x v="72"/>
    <x v="72"/>
    <s v="CH Gallito Ciego"/>
    <x v="241"/>
    <s v="HI"/>
    <x v="5"/>
    <x v="16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4584.902"/>
    <n v="4.5849020000000005"/>
    <m/>
    <n v="1.4166666666666667"/>
    <n v="1.5895000000000001"/>
    <n v="0"/>
    <n v="0"/>
    <n v="89"/>
    <s v="BASE DE DATOS"/>
    <m/>
  </r>
  <r>
    <s v="24"/>
    <x v="8"/>
    <s v="EANDES"/>
    <s v="11051295"/>
    <s v="11051295"/>
    <x v="5"/>
    <s v="2"/>
    <s v="S"/>
    <n v="17"/>
    <n v="19.074000000000002"/>
    <n v="58.753"/>
    <n v="176.84700000000001"/>
    <n v="235.6"/>
    <n v="0"/>
    <n v="720"/>
    <n v="0"/>
    <m/>
    <m/>
    <x v="0"/>
    <s v="EANDES110512952HI"/>
    <s v="ELECTROANDES-Empresa de Electricidad de los Andes S.A."/>
    <x v="72"/>
    <x v="72"/>
    <s v="CH Gallito Ciego"/>
    <x v="241"/>
    <s v="HI"/>
    <x v="5"/>
    <x v="17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235.6"/>
    <n v="0.2356"/>
    <m/>
    <n v="1.4166666666666667"/>
    <n v="1.5895000000000001"/>
    <n v="0"/>
    <n v="2.8421709430404007E-14"/>
    <n v="89"/>
    <s v="BASE DE DATOS"/>
    <m/>
  </r>
  <r>
    <s v="24"/>
    <x v="8"/>
    <s v="EANDES"/>
    <s v="41097499"/>
    <s v="41097499"/>
    <x v="5"/>
    <s v="Pelton"/>
    <s v="S"/>
    <n v="0.28799999999999998"/>
    <n v="0.186"/>
    <n v="22.097000000000001"/>
    <n v="112.43"/>
    <n v="134.52699999999999"/>
    <n v="0"/>
    <n v="720"/>
    <n v="0"/>
    <m/>
    <m/>
    <x v="0"/>
    <s v="EANDES41097499PeltonHI"/>
    <s v="ELECTROANDES-Empresa de Electricidad de los Andes S.A."/>
    <x v="72"/>
    <x v="72"/>
    <s v="CH Huayllacho"/>
    <x v="242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134.52699999999999"/>
    <n v="0.13452699999999998"/>
    <m/>
    <n v="2.3999999999999997E-2"/>
    <n v="1.55E-2"/>
    <n v="0"/>
    <n v="2.8421709430404007E-14"/>
    <n v="89"/>
    <s v="BASE DE DATOS"/>
    <m/>
  </r>
  <r>
    <s v="24"/>
    <x v="8"/>
    <s v="EANDES"/>
    <s v="31020193"/>
    <s v="31020193"/>
    <x v="5"/>
    <s v="Pelton"/>
    <s v="S"/>
    <n v="3.68"/>
    <n v="1.9330000000000001"/>
    <n v="296.08100000000002"/>
    <n v="1497.2919999999999"/>
    <n v="1793.373"/>
    <n v="0"/>
    <n v="720"/>
    <n v="0"/>
    <m/>
    <m/>
    <x v="0"/>
    <s v="EANDES31020193PeltonHI"/>
    <s v="ELECTROANDES-Empresa de Electricidad de los Andes S.A."/>
    <x v="72"/>
    <x v="72"/>
    <s v="CH Misapuquio"/>
    <x v="243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ONDESUYOS"/>
    <s v="CAYARANI"/>
    <n v="0"/>
    <x v="8"/>
    <n v="0"/>
    <x v="0"/>
    <x v="0"/>
    <x v="0"/>
    <s v="MWh"/>
    <n v="1793.373"/>
    <n v="1.7933730000000001"/>
    <m/>
    <n v="0.3066666666666667"/>
    <n v="0.16108333333333333"/>
    <n v="0"/>
    <n v="0"/>
    <n v="89"/>
    <s v="BASE DE DATOS"/>
    <m/>
  </r>
  <r>
    <s v="24"/>
    <x v="8"/>
    <s v="EANDES"/>
    <s v="33016493"/>
    <s v="33016493"/>
    <x v="5"/>
    <s v="Francis"/>
    <s v="S"/>
    <n v="0.624"/>
    <n v="0.57999999999999996"/>
    <n v="0"/>
    <n v="0"/>
    <n v="0"/>
    <n v="0"/>
    <n v="720"/>
    <n v="0"/>
    <m/>
    <m/>
    <x v="0"/>
    <s v="EANDES33016493FrancisHI"/>
    <s v="ELECTROANDES-Empresa de Electricidad de los Andes S.A."/>
    <x v="72"/>
    <x v="72"/>
    <s v="CH San Antonio"/>
    <x v="244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5.1999999999999998E-2"/>
    <n v="4.8333333333333332E-2"/>
    <n v="0"/>
    <n v="0"/>
    <n v="89"/>
    <s v="BASE DE DATOS"/>
    <m/>
  </r>
  <r>
    <s v="24"/>
    <x v="8"/>
    <s v="EANDES"/>
    <s v="41097599"/>
    <s v="41097599"/>
    <x v="5"/>
    <s v="Francis"/>
    <s v="S"/>
    <n v="0.52400000000000002"/>
    <n v="0.42199999999999999"/>
    <n v="0"/>
    <n v="0"/>
    <n v="0"/>
    <n v="0"/>
    <n v="720"/>
    <n v="0"/>
    <m/>
    <m/>
    <x v="0"/>
    <s v="EANDES41097599FrancisHI"/>
    <s v="ELECTROANDES-Empresa de Electricidad de los Andes S.A."/>
    <x v="72"/>
    <x v="72"/>
    <s v="CH San Ignacio"/>
    <x v="245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4.3666666666666666E-2"/>
    <n v="3.5166666666666666E-2"/>
    <n v="0"/>
    <n v="0"/>
    <n v="89"/>
    <s v="BASE DE DATOS"/>
    <m/>
  </r>
  <r>
    <s v="24"/>
    <x v="8"/>
    <s v="EANDES"/>
    <s v="1139028"/>
    <s v="1139028"/>
    <x v="5"/>
    <s v="CH2"/>
    <s v="S"/>
    <n v="0.44"/>
    <n v="0.45200000000000001"/>
    <n v="21.625"/>
    <n v="106.81"/>
    <n v="128.435"/>
    <n v="0"/>
    <n v="720"/>
    <n v="0"/>
    <m/>
    <m/>
    <x v="0"/>
    <s v="EANDES1139028CH2HI"/>
    <s v="ELECTROANDES-Empresa de Electricidad de los Andes S.A."/>
    <x v="72"/>
    <x v="72"/>
    <s v="CH Pariac"/>
    <x v="246"/>
    <s v="HI"/>
    <x v="5"/>
    <x v="334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28.435"/>
    <n v="0.12843499999999999"/>
    <m/>
    <n v="3.6666666666666667E-2"/>
    <n v="3.7666666666666668E-2"/>
    <n v="0"/>
    <n v="0"/>
    <n v="89"/>
    <s v="BASE DE DATOS"/>
    <m/>
  </r>
  <r>
    <s v="24"/>
    <x v="8"/>
    <s v="EANDES"/>
    <s v="1139028"/>
    <s v="1139028"/>
    <x v="5"/>
    <s v="CH2 G2"/>
    <s v="S"/>
    <n v="0.35499999999999998"/>
    <n v="0.34599999999999997"/>
    <n v="0"/>
    <n v="1.524"/>
    <n v="1.524"/>
    <n v="0"/>
    <n v="720"/>
    <n v="0"/>
    <m/>
    <m/>
    <x v="0"/>
    <s v="EANDES1139028CH2 G2HI"/>
    <s v="ELECTROANDES-Empresa de Electricidad de los Andes S.A."/>
    <x v="72"/>
    <x v="72"/>
    <s v="CH Pariac"/>
    <x v="246"/>
    <s v="HI"/>
    <x v="5"/>
    <x v="335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.524"/>
    <n v="1.524E-3"/>
    <m/>
    <n v="2.9583333333333333E-2"/>
    <n v="2.8833333333333332E-2"/>
    <n v="0"/>
    <n v="0"/>
    <n v="89"/>
    <s v="BASE DE DATOS"/>
    <m/>
  </r>
  <r>
    <s v="24"/>
    <x v="8"/>
    <s v="EANDES"/>
    <s v="1139028"/>
    <s v="1139028"/>
    <x v="5"/>
    <s v="CH3 N"/>
    <s v="S"/>
    <n v="0.872"/>
    <n v="0.79600000000000004"/>
    <n v="0.95299999999999996"/>
    <n v="5.9530000000000003"/>
    <n v="6.9059999999999997"/>
    <n v="0"/>
    <n v="720"/>
    <n v="0"/>
    <m/>
    <m/>
    <x v="0"/>
    <s v="EANDES1139028CH3 NHI"/>
    <s v="ELECTROANDES-Empresa de Electricidad de los Andes S.A."/>
    <x v="72"/>
    <x v="72"/>
    <s v="CH Pariac"/>
    <x v="246"/>
    <s v="HI"/>
    <x v="5"/>
    <x v="336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6.9059999999999997"/>
    <n v="6.9059999999999998E-3"/>
    <m/>
    <n v="7.2666666666666671E-2"/>
    <n v="6.6333333333333341E-2"/>
    <n v="0"/>
    <n v="8.8817841970012523E-16"/>
    <n v="89"/>
    <s v="BASE DE DATOS"/>
    <m/>
  </r>
  <r>
    <s v="24"/>
    <x v="8"/>
    <s v="EANDES"/>
    <s v="1139028"/>
    <s v="1139028"/>
    <x v="5"/>
    <s v="CH3 N G2"/>
    <s v="S"/>
    <n v="0.4"/>
    <n v="0.4"/>
    <n v="27.25"/>
    <n v="137.52099999999999"/>
    <n v="164.77099999999999"/>
    <n v="0"/>
    <n v="720"/>
    <n v="0"/>
    <m/>
    <m/>
    <x v="0"/>
    <s v="EANDES1139028CH3 N G2HI"/>
    <s v="ELECTROANDES-Empresa de Electricidad de los Andes S.A."/>
    <x v="72"/>
    <x v="72"/>
    <s v="CH Pariac"/>
    <x v="246"/>
    <s v="HI"/>
    <x v="5"/>
    <x v="337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64.77099999999999"/>
    <n v="0.16477099999999997"/>
    <m/>
    <n v="3.3333333333333333E-2"/>
    <n v="3.3333333333333333E-2"/>
    <n v="0"/>
    <n v="0"/>
    <n v="89"/>
    <s v="BASE DE DATOS"/>
    <m/>
  </r>
  <r>
    <s v="24"/>
    <x v="8"/>
    <s v="EANDES"/>
    <s v="1139028"/>
    <s v="1139028"/>
    <x v="5"/>
    <s v="CH4 G-1"/>
    <s v="S"/>
    <n v="1.5"/>
    <n v="1.464"/>
    <n v="8.5210000000000008"/>
    <n v="33.353000000000002"/>
    <n v="41.874000000000002"/>
    <n v="0"/>
    <n v="720"/>
    <n v="0"/>
    <m/>
    <m/>
    <x v="0"/>
    <s v="EANDES1139028CH4 G-1HI"/>
    <s v="ELECTROANDES-Empresa de Electricidad de los Andes S.A."/>
    <x v="72"/>
    <x v="72"/>
    <s v="CH Pariac"/>
    <x v="246"/>
    <s v="HI"/>
    <x v="5"/>
    <x v="338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41.874000000000002"/>
    <n v="4.1874000000000001E-2"/>
    <m/>
    <n v="0.125"/>
    <n v="0.122"/>
    <n v="0"/>
    <n v="0"/>
    <n v="89"/>
    <s v="BASE DE DATOS"/>
    <m/>
  </r>
  <r>
    <s v="24"/>
    <x v="8"/>
    <s v="EANDES"/>
    <s v="1139028"/>
    <s v="1139028"/>
    <x v="5"/>
    <s v="CH4 G-2"/>
    <s v="S"/>
    <n v="1.5"/>
    <n v="1.492"/>
    <n v="69.225999999999999"/>
    <n v="373.197"/>
    <n v="442.423"/>
    <n v="0"/>
    <n v="720"/>
    <n v="0"/>
    <m/>
    <m/>
    <x v="0"/>
    <s v="EANDES1139028CH4 G-2HI"/>
    <s v="ELECTROANDES-Empresa de Electricidad de los Andes S.A."/>
    <x v="72"/>
    <x v="72"/>
    <s v="CH Pariac"/>
    <x v="246"/>
    <s v="HI"/>
    <x v="5"/>
    <x v="339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442.423"/>
    <n v="0.44242300000000001"/>
    <m/>
    <n v="0.125"/>
    <n v="0.12433333333333334"/>
    <n v="0"/>
    <n v="0"/>
    <n v="89"/>
    <s v="BASE DE DATOS"/>
    <m/>
  </r>
  <r>
    <s v="24"/>
    <x v="9"/>
    <s v="EANDES"/>
    <s v="G1230715"/>
    <s v="G1230715"/>
    <x v="5"/>
    <s v="G1"/>
    <s v="S"/>
    <n v="86.24"/>
    <n v="86.24"/>
    <n v="5253.1450000000004"/>
    <n v="15545.151"/>
    <n v="20798.295999999998"/>
    <n v="0"/>
    <n v="744"/>
    <n v="0"/>
    <m/>
    <m/>
    <x v="0"/>
    <s v="EANDESG1230715G1HI"/>
    <s v="ELECTROANDES-Empresa de Electricidad de los Andes S.A."/>
    <x v="72"/>
    <x v="72"/>
    <s v="CH Cheves"/>
    <x v="235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20798.295999999998"/>
    <n v="20.798295999999997"/>
    <m/>
    <n v="7.1866666666666665"/>
    <n v="7.1866666666666665"/>
    <n v="0"/>
    <n v="3.637978807091713E-12"/>
    <n v="89"/>
    <s v="BASE DE DATOS"/>
    <m/>
  </r>
  <r>
    <s v="24"/>
    <x v="9"/>
    <s v="EANDES"/>
    <s v="G1230715"/>
    <s v="G1230715"/>
    <x v="5"/>
    <s v="G2"/>
    <s v="S"/>
    <n v="85.44"/>
    <n v="85.44"/>
    <n v="5622.2039999999997"/>
    <n v="18987.467000000001"/>
    <n v="24609.670999999998"/>
    <n v="0"/>
    <n v="744"/>
    <n v="0"/>
    <m/>
    <m/>
    <x v="0"/>
    <s v="EANDESG1230715G2HI"/>
    <s v="ELECTROANDES-Empresa de Electricidad de los Andes S.A."/>
    <x v="72"/>
    <x v="72"/>
    <s v="CH Cheves"/>
    <x v="235"/>
    <s v="HI"/>
    <x v="5"/>
    <x v="37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24609.670999999998"/>
    <n v="24.609670999999999"/>
    <m/>
    <n v="7.12"/>
    <n v="7.12"/>
    <n v="0"/>
    <n v="3.637978807091713E-12"/>
    <n v="89"/>
    <s v="BASE DE DATOS"/>
    <m/>
  </r>
  <r>
    <s v="24"/>
    <x v="9"/>
    <s v="EANDES"/>
    <s v="PP104093"/>
    <s v="PP104093"/>
    <x v="5"/>
    <s v="G1"/>
    <s v="S"/>
    <n v="22.065000000000001"/>
    <n v="22.065000000000001"/>
    <n v="2258.7919999999999"/>
    <n v="8179.482"/>
    <n v="10438.273999999999"/>
    <n v="0"/>
    <n v="744"/>
    <n v="0"/>
    <m/>
    <m/>
    <x v="0"/>
    <s v="EANDESPP104093G1HI"/>
    <s v="ELECTROANDES-Empresa de Electricidad de los Andes S.A."/>
    <x v="72"/>
    <x v="72"/>
    <s v="CH Yaupi"/>
    <x v="236"/>
    <s v="HI"/>
    <x v="5"/>
    <x v="36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0438.273999999999"/>
    <n v="10.438274"/>
    <m/>
    <n v="1.8387500000000001"/>
    <n v="1.8387500000000001"/>
    <n v="0"/>
    <n v="0"/>
    <n v="89"/>
    <s v="BASE DE DATOS"/>
    <m/>
  </r>
  <r>
    <s v="24"/>
    <x v="9"/>
    <s v="EANDES"/>
    <s v="PP104093"/>
    <s v="PP104093"/>
    <x v="5"/>
    <s v="G2"/>
    <s v="S"/>
    <n v="23.23"/>
    <n v="23.23"/>
    <n v="2177.424"/>
    <n v="8420.1460000000006"/>
    <n v="10597.57"/>
    <n v="0"/>
    <n v="744"/>
    <n v="0"/>
    <m/>
    <m/>
    <x v="0"/>
    <s v="EANDESPP104093G2HI"/>
    <s v="ELECTROANDES-Empresa de Electricidad de los Andes S.A."/>
    <x v="72"/>
    <x v="72"/>
    <s v="CH Yaupi"/>
    <x v="236"/>
    <s v="HI"/>
    <x v="5"/>
    <x v="37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0597.57"/>
    <n v="10.597569999999999"/>
    <m/>
    <n v="1.9358333333333333"/>
    <n v="1.9358333333333333"/>
    <n v="0"/>
    <n v="0"/>
    <n v="89"/>
    <s v="BASE DE DATOS"/>
    <m/>
  </r>
  <r>
    <s v="24"/>
    <x v="9"/>
    <s v="EANDES"/>
    <s v="PP104093"/>
    <s v="PP104093"/>
    <x v="5"/>
    <s v="G3"/>
    <s v="S"/>
    <n v="23.155000000000001"/>
    <n v="23.155000000000001"/>
    <n v="2251.7779999999998"/>
    <n v="8589.6689999999999"/>
    <n v="10841.447"/>
    <n v="0"/>
    <n v="744"/>
    <n v="0"/>
    <m/>
    <m/>
    <x v="0"/>
    <s v="EANDESPP104093G3HI"/>
    <s v="ELECTROANDES-Empresa de Electricidad de los Andes S.A."/>
    <x v="72"/>
    <x v="72"/>
    <s v="CH Yaupi"/>
    <x v="236"/>
    <s v="HI"/>
    <x v="5"/>
    <x v="258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0841.447"/>
    <n v="10.841447000000001"/>
    <m/>
    <n v="1.9295833333333334"/>
    <n v="1.9295833333333334"/>
    <n v="0"/>
    <n v="0"/>
    <n v="89"/>
    <s v="BASE DE DATOS"/>
    <m/>
  </r>
  <r>
    <s v="24"/>
    <x v="9"/>
    <s v="EANDES"/>
    <s v="PP104093"/>
    <s v="PP104093"/>
    <x v="5"/>
    <s v="G4"/>
    <s v="S"/>
    <n v="22.66"/>
    <n v="22.66"/>
    <n v="2245.3310000000001"/>
    <n v="8540.0049999999992"/>
    <n v="10785.335999999999"/>
    <n v="0"/>
    <n v="744"/>
    <n v="0"/>
    <m/>
    <m/>
    <x v="0"/>
    <s v="EANDESPP104093G4HI"/>
    <s v="ELECTROANDES-Empresa de Electricidad de los Andes S.A."/>
    <x v="72"/>
    <x v="72"/>
    <s v="CH Yaupi"/>
    <x v="236"/>
    <s v="HI"/>
    <x v="5"/>
    <x v="332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0785.335999999999"/>
    <n v="10.785335999999999"/>
    <m/>
    <n v="1.8883333333333334"/>
    <n v="1.8883333333333334"/>
    <n v="0"/>
    <n v="0"/>
    <n v="89"/>
    <s v="BASE DE DATOS"/>
    <m/>
  </r>
  <r>
    <s v="24"/>
    <x v="9"/>
    <s v="EANDES"/>
    <s v="PP104093"/>
    <s v="PP104093"/>
    <x v="5"/>
    <s v="G5"/>
    <s v="S"/>
    <n v="22.576000000000001"/>
    <n v="22.576000000000001"/>
    <n v="2248.6060000000002"/>
    <n v="8537.2219999999998"/>
    <n v="10785.828"/>
    <n v="0"/>
    <n v="744"/>
    <n v="0"/>
    <m/>
    <m/>
    <x v="0"/>
    <s v="EANDESPP104093G5HI"/>
    <s v="ELECTROANDES-Empresa de Electricidad de los Andes S.A."/>
    <x v="72"/>
    <x v="72"/>
    <s v="CH Yaupi"/>
    <x v="236"/>
    <s v="HI"/>
    <x v="5"/>
    <x v="333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0785.828"/>
    <n v="10.785827999999999"/>
    <m/>
    <n v="1.8813333333333333"/>
    <n v="1.8813333333333333"/>
    <n v="0"/>
    <n v="0"/>
    <n v="89"/>
    <s v="BASE DE DATOS"/>
    <m/>
  </r>
  <r>
    <s v="24"/>
    <x v="9"/>
    <s v="EANDES"/>
    <s v="PP101093"/>
    <s v="PP101093"/>
    <x v="5"/>
    <s v="G1"/>
    <s v="S"/>
    <n v="13.6"/>
    <n v="12.082000000000001"/>
    <n v="870.399"/>
    <n v="3480.1869999999999"/>
    <n v="4350.5860000000002"/>
    <n v="0"/>
    <n v="744"/>
    <n v="0"/>
    <m/>
    <m/>
    <x v="0"/>
    <s v="EANDESPP101093G1HI"/>
    <s v="ELECTROANDES-Empresa de Electricidad de los Andes S.A."/>
    <x v="72"/>
    <x v="72"/>
    <s v="CH Malpaso"/>
    <x v="237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4350.5860000000002"/>
    <n v="4.3505859999999998"/>
    <m/>
    <n v="1.1333333333333333"/>
    <n v="1.0068333333333335"/>
    <n v="0"/>
    <n v="0"/>
    <n v="89"/>
    <s v="BASE DE DATOS"/>
    <m/>
  </r>
  <r>
    <s v="24"/>
    <x v="9"/>
    <s v="EANDES"/>
    <s v="PP101093"/>
    <s v="PP101093"/>
    <x v="5"/>
    <s v="G2"/>
    <s v="S"/>
    <n v="13.6"/>
    <n v="12.779"/>
    <n v="870.97"/>
    <n v="3512.8429999999998"/>
    <n v="4383.8130000000001"/>
    <n v="0"/>
    <n v="744"/>
    <n v="0"/>
    <m/>
    <m/>
    <x v="0"/>
    <s v="EANDESPP101093G2HI"/>
    <s v="ELECTROANDES-Empresa de Electricidad de los Andes S.A."/>
    <x v="72"/>
    <x v="72"/>
    <s v="CH Malpaso"/>
    <x v="237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4383.8130000000001"/>
    <n v="4.383813"/>
    <m/>
    <n v="1.1333333333333333"/>
    <n v="1.0649166666666667"/>
    <n v="0"/>
    <n v="0"/>
    <n v="89"/>
    <s v="BASE DE DATOS"/>
    <m/>
  </r>
  <r>
    <s v="24"/>
    <x v="9"/>
    <s v="EANDES"/>
    <s v="PP101093"/>
    <s v="PP101093"/>
    <x v="5"/>
    <s v="G3"/>
    <s v="S"/>
    <n v="13.6"/>
    <n v="11.234"/>
    <n v="0"/>
    <n v="45.914999999999999"/>
    <n v="45.914999999999999"/>
    <n v="0"/>
    <n v="744"/>
    <n v="0"/>
    <m/>
    <m/>
    <x v="0"/>
    <s v="EANDESPP101093G3HI"/>
    <s v="ELECTROANDES-Empresa de Electricidad de los Andes S.A."/>
    <x v="72"/>
    <x v="72"/>
    <s v="CH Malpaso"/>
    <x v="237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45.914999999999999"/>
    <n v="4.5914999999999997E-2"/>
    <m/>
    <n v="1.1333333333333333"/>
    <n v="0.9361666666666667"/>
    <n v="0"/>
    <n v="0"/>
    <n v="89"/>
    <s v="BASE DE DATOS"/>
    <m/>
  </r>
  <r>
    <s v="24"/>
    <x v="9"/>
    <s v="EANDES"/>
    <s v="PP101093"/>
    <s v="PP101093"/>
    <x v="5"/>
    <s v="G4"/>
    <s v="S"/>
    <n v="13.6"/>
    <n v="11.926"/>
    <n v="859.18499999999995"/>
    <n v="3435.6709999999998"/>
    <n v="4294.8559999999998"/>
    <n v="0"/>
    <n v="744"/>
    <n v="0"/>
    <m/>
    <m/>
    <x v="0"/>
    <s v="EANDESPP101093G4HI"/>
    <s v="ELECTROANDES-Empresa de Electricidad de los Andes S.A."/>
    <x v="72"/>
    <x v="72"/>
    <s v="CH Malpaso"/>
    <x v="237"/>
    <s v="HI"/>
    <x v="5"/>
    <x v="332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4294.8559999999998"/>
    <n v="4.2948559999999993"/>
    <m/>
    <n v="1.1333333333333333"/>
    <n v="0.99383333333333335"/>
    <n v="0"/>
    <n v="0"/>
    <n v="89"/>
    <s v="BASE DE DATOS"/>
    <m/>
  </r>
  <r>
    <s v="24"/>
    <x v="9"/>
    <s v="EANDES"/>
    <s v="PP102093"/>
    <s v="PP102093"/>
    <x v="5"/>
    <s v="G1"/>
    <s v="S"/>
    <n v="3"/>
    <n v="3.1429999999999998"/>
    <n v="230.34100000000001"/>
    <n v="1185.5740000000001"/>
    <n v="1415.915"/>
    <n v="0"/>
    <n v="744"/>
    <n v="0"/>
    <m/>
    <m/>
    <x v="0"/>
    <s v="EANDESPP102093G1HI"/>
    <s v="ELECTROANDES-Empresa de Electricidad de los Andes S.A."/>
    <x v="72"/>
    <x v="72"/>
    <s v="CH Oroya"/>
    <x v="238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415.915"/>
    <n v="1.415915"/>
    <m/>
    <n v="0.25"/>
    <n v="0.26191666666666663"/>
    <n v="0"/>
    <n v="0"/>
    <n v="89"/>
    <s v="BASE DE DATOS"/>
    <m/>
  </r>
  <r>
    <s v="24"/>
    <x v="9"/>
    <s v="EANDES"/>
    <s v="PP102093"/>
    <s v="PP102093"/>
    <x v="5"/>
    <s v="G2"/>
    <s v="S"/>
    <n v="3"/>
    <n v="3.165"/>
    <n v="277.31599999999997"/>
    <n v="1420.9870000000001"/>
    <n v="1698.3030000000001"/>
    <n v="0"/>
    <n v="744"/>
    <n v="0"/>
    <m/>
    <m/>
    <x v="0"/>
    <s v="EANDESPP102093G2HI"/>
    <s v="ELECTROANDES-Empresa de Electricidad de los Andes S.A."/>
    <x v="72"/>
    <x v="72"/>
    <s v="CH Oroya"/>
    <x v="238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698.3030000000001"/>
    <n v="1.6983030000000001"/>
    <m/>
    <n v="0.25"/>
    <n v="0.26374999999999998"/>
    <n v="0"/>
    <n v="0"/>
    <n v="89"/>
    <s v="BASE DE DATOS"/>
    <m/>
  </r>
  <r>
    <s v="24"/>
    <x v="9"/>
    <s v="EANDES"/>
    <s v="PP102093"/>
    <s v="PP102093"/>
    <x v="5"/>
    <s v="G3"/>
    <s v="S"/>
    <n v="3"/>
    <n v="3.1720000000000002"/>
    <n v="335.46699999999998"/>
    <n v="1707.76"/>
    <n v="2043.2270000000001"/>
    <n v="0"/>
    <n v="744"/>
    <n v="0"/>
    <m/>
    <m/>
    <x v="0"/>
    <s v="EANDESPP102093G3HI"/>
    <s v="ELECTROANDES-Empresa de Electricidad de los Andes S.A."/>
    <x v="72"/>
    <x v="72"/>
    <s v="CH Oroya"/>
    <x v="238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2043.2270000000001"/>
    <n v="2.0432269999999999"/>
    <m/>
    <n v="0.25"/>
    <n v="0.26433333333333336"/>
    <n v="0"/>
    <n v="-2.2737367544323206E-13"/>
    <n v="89"/>
    <s v="BASE DE DATOS"/>
    <m/>
  </r>
  <r>
    <s v="24"/>
    <x v="9"/>
    <s v="EANDES"/>
    <s v="PP103093"/>
    <s v="PP103093"/>
    <x v="5"/>
    <s v="G1"/>
    <s v="S"/>
    <n v="3"/>
    <n v="3.1859999999999999"/>
    <n v="257.70600000000002"/>
    <n v="1232.0360000000001"/>
    <n v="1489.742"/>
    <n v="0"/>
    <n v="744"/>
    <n v="0"/>
    <m/>
    <m/>
    <x v="0"/>
    <s v="EANDESPP103093G1HI"/>
    <s v="ELECTROANDES-Empresa de Electricidad de los Andes S.A."/>
    <x v="72"/>
    <x v="72"/>
    <s v="CH Pachachaca"/>
    <x v="239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489.742"/>
    <n v="1.4897419999999999"/>
    <m/>
    <n v="0.25"/>
    <n v="0.26550000000000001"/>
    <n v="0"/>
    <n v="2.2737367544323206E-13"/>
    <n v="89"/>
    <s v="BASE DE DATOS"/>
    <m/>
  </r>
  <r>
    <s v="24"/>
    <x v="9"/>
    <s v="EANDES"/>
    <s v="PP103093"/>
    <s v="PP103093"/>
    <x v="5"/>
    <s v="G2"/>
    <s v="S"/>
    <n v="3"/>
    <n v="3.31"/>
    <n v="285.54300000000001"/>
    <n v="1330.242"/>
    <n v="1615.7850000000001"/>
    <n v="0"/>
    <n v="744"/>
    <n v="0"/>
    <m/>
    <m/>
    <x v="0"/>
    <s v="EANDESPP103093G2HI"/>
    <s v="ELECTROANDES-Empresa de Electricidad de los Andes S.A."/>
    <x v="72"/>
    <x v="72"/>
    <s v="CH Pachachaca"/>
    <x v="239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615.7850000000001"/>
    <n v="1.615785"/>
    <m/>
    <n v="0.25"/>
    <n v="0.27583333333333332"/>
    <n v="0"/>
    <n v="-2.2737367544323206E-13"/>
    <n v="89"/>
    <s v="BASE DE DATOS"/>
    <m/>
  </r>
  <r>
    <s v="24"/>
    <x v="9"/>
    <s v="EANDES"/>
    <s v="PP103093"/>
    <s v="PP103093"/>
    <x v="5"/>
    <s v="G3"/>
    <s v="S"/>
    <n v="3"/>
    <n v="3.1539999999999999"/>
    <n v="228.00899999999999"/>
    <n v="1031.308"/>
    <n v="1259.317"/>
    <n v="0"/>
    <n v="744"/>
    <n v="0"/>
    <m/>
    <m/>
    <x v="0"/>
    <s v="EANDESPP103093G3HI"/>
    <s v="ELECTROANDES-Empresa de Electricidad de los Andes S.A."/>
    <x v="72"/>
    <x v="72"/>
    <s v="CH Pachachaca"/>
    <x v="239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259.317"/>
    <n v="1.259317"/>
    <m/>
    <n v="0.25"/>
    <n v="0.26283333333333331"/>
    <n v="0"/>
    <n v="0"/>
    <n v="89"/>
    <s v="BASE DE DATOS"/>
    <m/>
  </r>
  <r>
    <s v="24"/>
    <x v="9"/>
    <s v="EANDES"/>
    <s v="11014493"/>
    <s v="11014493"/>
    <x v="5"/>
    <s v="1"/>
    <s v="S"/>
    <n v="19.8"/>
    <n v="21.434999999999999"/>
    <n v="1130.05"/>
    <n v="5409.0649999999996"/>
    <n v="6539.1149999999998"/>
    <n v="0"/>
    <n v="744"/>
    <n v="0"/>
    <m/>
    <m/>
    <x v="0"/>
    <s v="EANDES110144931HI"/>
    <s v="ELECTROANDES-Empresa de Electricidad de los Andes S.A."/>
    <x v="72"/>
    <x v="72"/>
    <s v="CH Cahua"/>
    <x v="240"/>
    <s v="HI"/>
    <x v="5"/>
    <x v="16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6539.1149999999998"/>
    <n v="6.5391149999999998"/>
    <m/>
    <n v="1.6500000000000001"/>
    <n v="1.7862499999999999"/>
    <n v="0"/>
    <n v="0"/>
    <n v="89"/>
    <s v="BASE DE DATOS"/>
    <m/>
  </r>
  <r>
    <s v="24"/>
    <x v="9"/>
    <s v="EANDES"/>
    <s v="11014493"/>
    <s v="11014493"/>
    <x v="5"/>
    <s v="2"/>
    <s v="S"/>
    <n v="19.8"/>
    <n v="21.678999999999998"/>
    <n v="1874.982"/>
    <n v="9810.5110000000004"/>
    <n v="11685.493"/>
    <n v="0"/>
    <n v="744"/>
    <n v="0"/>
    <m/>
    <m/>
    <x v="0"/>
    <s v="EANDES110144932HI"/>
    <s v="ELECTROANDES-Empresa de Electricidad de los Andes S.A."/>
    <x v="72"/>
    <x v="72"/>
    <s v="CH Cahua"/>
    <x v="240"/>
    <s v="HI"/>
    <x v="5"/>
    <x v="17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1685.493"/>
    <n v="11.685493000000001"/>
    <m/>
    <n v="1.6500000000000001"/>
    <n v="1.8065833333333332"/>
    <n v="0"/>
    <n v="0"/>
    <n v="89"/>
    <s v="BASE DE DATOS"/>
    <m/>
  </r>
  <r>
    <s v="24"/>
    <x v="9"/>
    <s v="EANDES"/>
    <s v="11051295"/>
    <s v="11051295"/>
    <x v="5"/>
    <s v="1"/>
    <s v="S"/>
    <n v="17"/>
    <n v="19.074000000000002"/>
    <n v="123.194"/>
    <n v="437.16199999999998"/>
    <n v="560.35599999999999"/>
    <n v="0"/>
    <n v="744"/>
    <n v="0"/>
    <m/>
    <m/>
    <x v="0"/>
    <s v="EANDES110512951HI"/>
    <s v="ELECTROANDES-Empresa de Electricidad de los Andes S.A."/>
    <x v="72"/>
    <x v="72"/>
    <s v="CH Gallito Ciego"/>
    <x v="241"/>
    <s v="HI"/>
    <x v="5"/>
    <x v="16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560.35599999999999"/>
    <n v="0.56035599999999997"/>
    <m/>
    <n v="1.4166666666666667"/>
    <n v="1.5895000000000001"/>
    <n v="0"/>
    <n v="0"/>
    <n v="89"/>
    <s v="BASE DE DATOS"/>
    <m/>
  </r>
  <r>
    <s v="24"/>
    <x v="9"/>
    <s v="EANDES"/>
    <s v="11051295"/>
    <s v="11051295"/>
    <x v="5"/>
    <s v="2"/>
    <s v="S"/>
    <n v="17"/>
    <n v="19.074000000000002"/>
    <n v="909.83399999999995"/>
    <n v="2452.386"/>
    <n v="3362.22"/>
    <n v="0"/>
    <n v="744"/>
    <n v="0"/>
    <m/>
    <m/>
    <x v="0"/>
    <s v="EANDES110512952HI"/>
    <s v="ELECTROANDES-Empresa de Electricidad de los Andes S.A."/>
    <x v="72"/>
    <x v="72"/>
    <s v="CH Gallito Ciego"/>
    <x v="241"/>
    <s v="HI"/>
    <x v="5"/>
    <x v="17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3362.22"/>
    <n v="3.3622199999999998"/>
    <m/>
    <n v="1.4166666666666667"/>
    <n v="1.5895000000000001"/>
    <n v="0"/>
    <n v="0"/>
    <n v="89"/>
    <s v="BASE DE DATOS"/>
    <m/>
  </r>
  <r>
    <s v="24"/>
    <x v="9"/>
    <s v="EANDES"/>
    <s v="41097499"/>
    <s v="41097499"/>
    <x v="5"/>
    <s v="Pelton"/>
    <s v="S"/>
    <n v="0.28799999999999998"/>
    <n v="0.186"/>
    <n v="16.709"/>
    <n v="82.441000000000003"/>
    <n v="99.15"/>
    <n v="0"/>
    <n v="744"/>
    <n v="0"/>
    <m/>
    <m/>
    <x v="0"/>
    <s v="EANDES41097499PeltonHI"/>
    <s v="ELECTROANDES-Empresa de Electricidad de los Andes S.A."/>
    <x v="72"/>
    <x v="72"/>
    <s v="CH Huayllacho"/>
    <x v="242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99.15"/>
    <n v="9.9150000000000002E-2"/>
    <m/>
    <n v="2.3999999999999997E-2"/>
    <n v="1.55E-2"/>
    <n v="0"/>
    <n v="0"/>
    <n v="89"/>
    <s v="BASE DE DATOS"/>
    <m/>
  </r>
  <r>
    <s v="24"/>
    <x v="9"/>
    <s v="EANDES"/>
    <s v="31020193"/>
    <s v="31020193"/>
    <x v="5"/>
    <s v="Pelton"/>
    <s v="S"/>
    <n v="3.68"/>
    <n v="1.9330000000000001"/>
    <n v="214.911"/>
    <n v="1076.808"/>
    <n v="1291.7190000000001"/>
    <n v="0"/>
    <n v="744"/>
    <n v="0"/>
    <m/>
    <m/>
    <x v="0"/>
    <s v="EANDES31020193PeltonHI"/>
    <s v="ELECTROANDES-Empresa de Electricidad de los Andes S.A."/>
    <x v="72"/>
    <x v="72"/>
    <s v="CH Misapuquio"/>
    <x v="243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ONDESUYOS"/>
    <s v="CAYARANI"/>
    <n v="0"/>
    <x v="8"/>
    <n v="0"/>
    <x v="0"/>
    <x v="0"/>
    <x v="0"/>
    <s v="MWh"/>
    <n v="1291.7190000000001"/>
    <n v="1.2917190000000001"/>
    <m/>
    <n v="0.3066666666666667"/>
    <n v="0.16108333333333333"/>
    <n v="0"/>
    <n v="0"/>
    <n v="89"/>
    <s v="BASE DE DATOS"/>
    <m/>
  </r>
  <r>
    <s v="24"/>
    <x v="9"/>
    <s v="EANDES"/>
    <s v="33016493"/>
    <s v="33016493"/>
    <x v="5"/>
    <s v="Francis"/>
    <s v="S"/>
    <n v="0.624"/>
    <n v="0.57999999999999996"/>
    <n v="0"/>
    <n v="0"/>
    <n v="0"/>
    <n v="0"/>
    <n v="744"/>
    <n v="0"/>
    <m/>
    <m/>
    <x v="0"/>
    <s v="EANDES33016493FrancisHI"/>
    <s v="ELECTROANDES-Empresa de Electricidad de los Andes S.A."/>
    <x v="72"/>
    <x v="72"/>
    <s v="CH San Antonio"/>
    <x v="244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5.1999999999999998E-2"/>
    <n v="4.8333333333333332E-2"/>
    <n v="0"/>
    <n v="0"/>
    <n v="89"/>
    <s v="BASE DE DATOS"/>
    <m/>
  </r>
  <r>
    <s v="24"/>
    <x v="9"/>
    <s v="EANDES"/>
    <s v="41097599"/>
    <s v="41097599"/>
    <x v="5"/>
    <s v="Francis"/>
    <s v="S"/>
    <n v="0.52400000000000002"/>
    <n v="0.42199999999999999"/>
    <n v="0"/>
    <n v="0"/>
    <n v="0"/>
    <n v="0"/>
    <n v="744"/>
    <n v="0"/>
    <m/>
    <m/>
    <x v="0"/>
    <s v="EANDES41097599FrancisHI"/>
    <s v="ELECTROANDES-Empresa de Electricidad de los Andes S.A."/>
    <x v="72"/>
    <x v="72"/>
    <s v="CH San Ignacio"/>
    <x v="245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4.3666666666666666E-2"/>
    <n v="3.5166666666666666E-2"/>
    <n v="0"/>
    <n v="0"/>
    <n v="89"/>
    <s v="BASE DE DATOS"/>
    <m/>
  </r>
  <r>
    <s v="24"/>
    <x v="9"/>
    <s v="EANDES"/>
    <s v="1139028"/>
    <s v="1139028"/>
    <x v="5"/>
    <s v="CH2"/>
    <s v="S"/>
    <n v="0.44"/>
    <n v="0.45200000000000001"/>
    <n v="18.495000000000001"/>
    <n v="76.367999999999995"/>
    <n v="94.863"/>
    <n v="0"/>
    <n v="744"/>
    <n v="0"/>
    <m/>
    <m/>
    <x v="0"/>
    <s v="EANDES1139028CH2HI"/>
    <s v="ELECTROANDES-Empresa de Electricidad de los Andes S.A."/>
    <x v="72"/>
    <x v="72"/>
    <s v="CH Pariac"/>
    <x v="246"/>
    <s v="HI"/>
    <x v="5"/>
    <x v="334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94.863"/>
    <n v="9.4863000000000003E-2"/>
    <m/>
    <n v="3.6666666666666667E-2"/>
    <n v="3.7666666666666668E-2"/>
    <n v="0"/>
    <n v="0"/>
    <n v="89"/>
    <s v="BASE DE DATOS"/>
    <m/>
  </r>
  <r>
    <s v="24"/>
    <x v="9"/>
    <s v="EANDES"/>
    <s v="1139028"/>
    <s v="1139028"/>
    <x v="5"/>
    <s v="CH2 G2"/>
    <s v="S"/>
    <n v="0.35499999999999998"/>
    <n v="0.34599999999999997"/>
    <n v="6.6929999999999996"/>
    <n v="27.63"/>
    <n v="34.323"/>
    <n v="0"/>
    <n v="744"/>
    <n v="0"/>
    <m/>
    <m/>
    <x v="0"/>
    <s v="EANDES1139028CH2 G2HI"/>
    <s v="ELECTROANDES-Empresa de Electricidad de los Andes S.A."/>
    <x v="72"/>
    <x v="72"/>
    <s v="CH Pariac"/>
    <x v="246"/>
    <s v="HI"/>
    <x v="5"/>
    <x v="335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34.323"/>
    <n v="3.4322999999999999E-2"/>
    <m/>
    <n v="2.9583333333333333E-2"/>
    <n v="2.8833333333333332E-2"/>
    <n v="0"/>
    <n v="0"/>
    <n v="89"/>
    <s v="BASE DE DATOS"/>
    <m/>
  </r>
  <r>
    <s v="24"/>
    <x v="9"/>
    <s v="EANDES"/>
    <s v="1139028"/>
    <s v="1139028"/>
    <x v="5"/>
    <s v="CH3 N"/>
    <s v="S"/>
    <n v="0.872"/>
    <n v="0.79600000000000004"/>
    <n v="27.233000000000001"/>
    <n v="112.85899999999999"/>
    <n v="140.09200000000001"/>
    <n v="0"/>
    <n v="744"/>
    <n v="0"/>
    <m/>
    <m/>
    <x v="0"/>
    <s v="EANDES1139028CH3 NHI"/>
    <s v="ELECTROANDES-Empresa de Electricidad de los Andes S.A."/>
    <x v="72"/>
    <x v="72"/>
    <s v="CH Pariac"/>
    <x v="246"/>
    <s v="HI"/>
    <x v="5"/>
    <x v="336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40.09200000000001"/>
    <n v="0.14009200000000002"/>
    <m/>
    <n v="7.2666666666666671E-2"/>
    <n v="6.6333333333333341E-2"/>
    <n v="0"/>
    <n v="-2.8421709430404007E-14"/>
    <n v="89"/>
    <s v="BASE DE DATOS"/>
    <m/>
  </r>
  <r>
    <s v="24"/>
    <x v="9"/>
    <s v="EANDES"/>
    <s v="1139028"/>
    <s v="1139028"/>
    <x v="5"/>
    <s v="CH3 N G2"/>
    <s v="S"/>
    <n v="0.4"/>
    <n v="0.4"/>
    <n v="11.319000000000001"/>
    <n v="47.17"/>
    <n v="58.488999999999997"/>
    <n v="0"/>
    <n v="744"/>
    <n v="0"/>
    <m/>
    <m/>
    <x v="0"/>
    <s v="EANDES1139028CH3 N G2HI"/>
    <s v="ELECTROANDES-Empresa de Electricidad de los Andes S.A."/>
    <x v="72"/>
    <x v="72"/>
    <s v="CH Pariac"/>
    <x v="246"/>
    <s v="HI"/>
    <x v="5"/>
    <x v="337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58.488999999999997"/>
    <n v="5.8488999999999999E-2"/>
    <m/>
    <n v="3.3333333333333333E-2"/>
    <n v="3.3333333333333333E-2"/>
    <n v="0"/>
    <n v="7.1054273576010019E-15"/>
    <n v="89"/>
    <s v="BASE DE DATOS"/>
    <m/>
  </r>
  <r>
    <s v="24"/>
    <x v="9"/>
    <s v="EANDES"/>
    <s v="1139028"/>
    <s v="1139028"/>
    <x v="5"/>
    <s v="CH4 G-1"/>
    <s v="S"/>
    <n v="1.5"/>
    <n v="1.464"/>
    <n v="74.781999999999996"/>
    <n v="333.738"/>
    <n v="408.52"/>
    <n v="0"/>
    <n v="744"/>
    <n v="0"/>
    <m/>
    <m/>
    <x v="0"/>
    <s v="EANDES1139028CH4 G-1HI"/>
    <s v="ELECTROANDES-Empresa de Electricidad de los Andes S.A."/>
    <x v="72"/>
    <x v="72"/>
    <s v="CH Pariac"/>
    <x v="246"/>
    <s v="HI"/>
    <x v="5"/>
    <x v="338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408.52"/>
    <n v="0.40851999999999999"/>
    <m/>
    <n v="0.125"/>
    <n v="0.122"/>
    <n v="0"/>
    <n v="0"/>
    <n v="89"/>
    <s v="BASE DE DATOS"/>
    <m/>
  </r>
  <r>
    <s v="24"/>
    <x v="9"/>
    <s v="EANDES"/>
    <s v="1139028"/>
    <s v="1139028"/>
    <x v="5"/>
    <s v="CH4 G-2"/>
    <s v="S"/>
    <n v="1.5"/>
    <n v="1.492"/>
    <n v="37.258000000000003"/>
    <n v="144.30099999999999"/>
    <n v="181.559"/>
    <n v="0"/>
    <n v="744"/>
    <n v="0"/>
    <m/>
    <m/>
    <x v="0"/>
    <s v="EANDES1139028CH4 G-2HI"/>
    <s v="ELECTROANDES-Empresa de Electricidad de los Andes S.A."/>
    <x v="72"/>
    <x v="72"/>
    <s v="CH Pariac"/>
    <x v="246"/>
    <s v="HI"/>
    <x v="5"/>
    <x v="339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81.559"/>
    <n v="0.181559"/>
    <m/>
    <n v="0.125"/>
    <n v="0.12433333333333334"/>
    <n v="0"/>
    <n v="0"/>
    <n v="89"/>
    <s v="BASE DE DATOS"/>
    <m/>
  </r>
  <r>
    <s v="24"/>
    <x v="10"/>
    <s v="EANDES"/>
    <s v="G1230715"/>
    <s v="G1230715"/>
    <x v="5"/>
    <s v="G1"/>
    <s v="S"/>
    <n v="86.24"/>
    <n v="86.24"/>
    <n v="10641.954"/>
    <n v="42790.112000000001"/>
    <n v="53432.065999999999"/>
    <n v="0"/>
    <n v="720"/>
    <n v="0"/>
    <m/>
    <m/>
    <x v="0"/>
    <s v="EANDESG1230715G1HI"/>
    <s v="ELECTROANDES-Empresa de Electricidad de los Andes S.A."/>
    <x v="72"/>
    <x v="72"/>
    <s v="CH Cheves"/>
    <x v="235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53432.065999999999"/>
    <n v="53.432065999999999"/>
    <m/>
    <n v="7.1866666666666665"/>
    <n v="7.1866666666666665"/>
    <n v="0"/>
    <n v="0"/>
    <n v="89"/>
    <s v="BASE DE DATOS"/>
    <m/>
  </r>
  <r>
    <s v="24"/>
    <x v="10"/>
    <s v="EANDES"/>
    <s v="G1230715"/>
    <s v="G1230715"/>
    <x v="5"/>
    <s v="G2"/>
    <s v="S"/>
    <n v="85.44"/>
    <n v="85.44"/>
    <n v="0"/>
    <n v="0"/>
    <n v="0"/>
    <n v="0"/>
    <n v="720"/>
    <n v="0"/>
    <m/>
    <m/>
    <x v="0"/>
    <s v="EANDESG1230715G2HI"/>
    <s v="ELECTROANDES-Empresa de Electricidad de los Andes S.A."/>
    <x v="72"/>
    <x v="72"/>
    <s v="CH Cheves"/>
    <x v="235"/>
    <s v="HI"/>
    <x v="5"/>
    <x v="37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0"/>
    <n v="0"/>
    <m/>
    <n v="7.12"/>
    <n v="7.12"/>
    <n v="0"/>
    <n v="0"/>
    <n v="89"/>
    <s v="BASE DE DATOS"/>
    <m/>
  </r>
  <r>
    <s v="24"/>
    <x v="10"/>
    <s v="EANDES"/>
    <s v="PP104093"/>
    <s v="PP104093"/>
    <x v="5"/>
    <s v="G1"/>
    <s v="S"/>
    <n v="22.065000000000001"/>
    <n v="22.065000000000001"/>
    <n v="2600.2460000000001"/>
    <n v="10834.328"/>
    <n v="13434.574000000001"/>
    <n v="0"/>
    <n v="720"/>
    <n v="0"/>
    <m/>
    <m/>
    <x v="0"/>
    <s v="EANDESPP104093G1HI"/>
    <s v="ELECTROANDES-Empresa de Electricidad de los Andes S.A."/>
    <x v="72"/>
    <x v="72"/>
    <s v="CH Yaupi"/>
    <x v="236"/>
    <s v="HI"/>
    <x v="5"/>
    <x v="36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3434.574000000001"/>
    <n v="13.434574000000001"/>
    <m/>
    <n v="1.8387500000000001"/>
    <n v="1.8387500000000001"/>
    <n v="0"/>
    <n v="0"/>
    <n v="89"/>
    <s v="BASE DE DATOS"/>
    <m/>
  </r>
  <r>
    <s v="24"/>
    <x v="10"/>
    <s v="EANDES"/>
    <s v="PP104093"/>
    <s v="PP104093"/>
    <x v="5"/>
    <s v="G2"/>
    <s v="S"/>
    <n v="23.23"/>
    <n v="23.23"/>
    <n v="2610.4259999999999"/>
    <n v="10928.924000000001"/>
    <n v="13539.35"/>
    <n v="0"/>
    <n v="720"/>
    <n v="0"/>
    <m/>
    <m/>
    <x v="0"/>
    <s v="EANDESPP104093G2HI"/>
    <s v="ELECTROANDES-Empresa de Electricidad de los Andes S.A."/>
    <x v="72"/>
    <x v="72"/>
    <s v="CH Yaupi"/>
    <x v="236"/>
    <s v="HI"/>
    <x v="5"/>
    <x v="37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3539.35"/>
    <n v="13.539350000000001"/>
    <m/>
    <n v="1.9358333333333333"/>
    <n v="1.9358333333333333"/>
    <n v="0"/>
    <n v="0"/>
    <n v="89"/>
    <s v="BASE DE DATOS"/>
    <m/>
  </r>
  <r>
    <s v="24"/>
    <x v="10"/>
    <s v="EANDES"/>
    <s v="PP104093"/>
    <s v="PP104093"/>
    <x v="5"/>
    <s v="G3"/>
    <s v="S"/>
    <n v="23.155000000000001"/>
    <n v="23.155000000000001"/>
    <n v="2605.837"/>
    <n v="10884.332"/>
    <n v="13490.169"/>
    <n v="0"/>
    <n v="720"/>
    <n v="0"/>
    <m/>
    <m/>
    <x v="0"/>
    <s v="EANDESPP104093G3HI"/>
    <s v="ELECTROANDES-Empresa de Electricidad de los Andes S.A."/>
    <x v="72"/>
    <x v="72"/>
    <s v="CH Yaupi"/>
    <x v="236"/>
    <s v="HI"/>
    <x v="5"/>
    <x v="258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3490.169"/>
    <n v="13.490169"/>
    <m/>
    <n v="1.9295833333333334"/>
    <n v="1.9295833333333334"/>
    <n v="0"/>
    <n v="0"/>
    <n v="89"/>
    <s v="BASE DE DATOS"/>
    <m/>
  </r>
  <r>
    <s v="24"/>
    <x v="10"/>
    <s v="EANDES"/>
    <s v="PP104093"/>
    <s v="PP104093"/>
    <x v="5"/>
    <s v="G4"/>
    <s v="S"/>
    <n v="22.66"/>
    <n v="22.66"/>
    <n v="2662.134"/>
    <n v="11114.272000000001"/>
    <n v="13776.406000000001"/>
    <n v="0"/>
    <n v="720"/>
    <n v="0"/>
    <m/>
    <m/>
    <x v="0"/>
    <s v="EANDESPP104093G4HI"/>
    <s v="ELECTROANDES-Empresa de Electricidad de los Andes S.A."/>
    <x v="72"/>
    <x v="72"/>
    <s v="CH Yaupi"/>
    <x v="236"/>
    <s v="HI"/>
    <x v="5"/>
    <x v="332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3776.406000000001"/>
    <n v="13.776406000000001"/>
    <m/>
    <n v="1.8883333333333334"/>
    <n v="1.8883333333333334"/>
    <n v="0"/>
    <n v="0"/>
    <n v="89"/>
    <s v="BASE DE DATOS"/>
    <m/>
  </r>
  <r>
    <s v="24"/>
    <x v="10"/>
    <s v="EANDES"/>
    <s v="PP104093"/>
    <s v="PP104093"/>
    <x v="5"/>
    <s v="G5"/>
    <s v="S"/>
    <n v="22.576000000000001"/>
    <n v="22.576000000000001"/>
    <n v="2678.5239999999999"/>
    <n v="11203.032999999999"/>
    <n v="13881.557000000001"/>
    <n v="0"/>
    <n v="720"/>
    <n v="0"/>
    <m/>
    <m/>
    <x v="0"/>
    <s v="EANDESPP104093G5HI"/>
    <s v="ELECTROANDES-Empresa de Electricidad de los Andes S.A."/>
    <x v="72"/>
    <x v="72"/>
    <s v="CH Yaupi"/>
    <x v="236"/>
    <s v="HI"/>
    <x v="5"/>
    <x v="333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3881.557000000001"/>
    <n v="13.881557000000001"/>
    <m/>
    <n v="1.8813333333333333"/>
    <n v="1.8813333333333333"/>
    <n v="0"/>
    <n v="-1.8189894035458565E-12"/>
    <n v="89"/>
    <s v="BASE DE DATOS"/>
    <m/>
  </r>
  <r>
    <s v="24"/>
    <x v="10"/>
    <s v="EANDES"/>
    <s v="PP101093"/>
    <s v="PP101093"/>
    <x v="5"/>
    <s v="G1"/>
    <s v="S"/>
    <n v="13.6"/>
    <n v="12.082000000000001"/>
    <n v="1151.126"/>
    <n v="5022.2659999999996"/>
    <n v="6173.3919999999998"/>
    <n v="0"/>
    <n v="720"/>
    <n v="0"/>
    <m/>
    <m/>
    <x v="0"/>
    <s v="EANDESPP101093G1HI"/>
    <s v="ELECTROANDES-Empresa de Electricidad de los Andes S.A."/>
    <x v="72"/>
    <x v="72"/>
    <s v="CH Malpaso"/>
    <x v="237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6173.3919999999998"/>
    <n v="6.1733919999999998"/>
    <m/>
    <n v="1.1333333333333333"/>
    <n v="1.0068333333333335"/>
    <n v="0"/>
    <n v="0"/>
    <n v="89"/>
    <s v="BASE DE DATOS"/>
    <m/>
  </r>
  <r>
    <s v="24"/>
    <x v="10"/>
    <s v="EANDES"/>
    <s v="PP101093"/>
    <s v="PP101093"/>
    <x v="5"/>
    <s v="G2"/>
    <s v="S"/>
    <n v="13.6"/>
    <n v="12.779"/>
    <n v="1134.6780000000001"/>
    <n v="4933.7060000000001"/>
    <n v="6068.384"/>
    <n v="0"/>
    <n v="720"/>
    <n v="0"/>
    <m/>
    <m/>
    <x v="0"/>
    <s v="EANDESPP101093G2HI"/>
    <s v="ELECTROANDES-Empresa de Electricidad de los Andes S.A."/>
    <x v="72"/>
    <x v="72"/>
    <s v="CH Malpaso"/>
    <x v="237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6068.384"/>
    <n v="6.068384"/>
    <m/>
    <n v="1.1333333333333333"/>
    <n v="1.0649166666666667"/>
    <n v="0"/>
    <n v="0"/>
    <n v="89"/>
    <s v="BASE DE DATOS"/>
    <m/>
  </r>
  <r>
    <s v="24"/>
    <x v="10"/>
    <s v="EANDES"/>
    <s v="PP101093"/>
    <s v="PP101093"/>
    <x v="5"/>
    <s v="G3"/>
    <s v="S"/>
    <n v="13.6"/>
    <n v="11.234"/>
    <n v="0"/>
    <n v="0"/>
    <n v="0"/>
    <n v="0"/>
    <n v="720"/>
    <n v="0"/>
    <m/>
    <m/>
    <x v="0"/>
    <s v="EANDESPP101093G3HI"/>
    <s v="ELECTROANDES-Empresa de Electricidad de los Andes S.A."/>
    <x v="72"/>
    <x v="72"/>
    <s v="CH Malpaso"/>
    <x v="237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0"/>
    <n v="0"/>
    <m/>
    <n v="1.1333333333333333"/>
    <n v="0.9361666666666667"/>
    <n v="0"/>
    <n v="0"/>
    <n v="89"/>
    <s v="BASE DE DATOS"/>
    <m/>
  </r>
  <r>
    <s v="24"/>
    <x v="10"/>
    <s v="EANDES"/>
    <s v="PP101093"/>
    <s v="PP101093"/>
    <x v="5"/>
    <s v="G4"/>
    <s v="S"/>
    <n v="13.6"/>
    <n v="11.926"/>
    <n v="1108.8309999999999"/>
    <n v="4875.7309999999998"/>
    <n v="5984.5619999999999"/>
    <n v="0"/>
    <n v="720"/>
    <n v="0"/>
    <m/>
    <m/>
    <x v="0"/>
    <s v="EANDESPP101093G4HI"/>
    <s v="ELECTROANDES-Empresa de Electricidad de los Andes S.A."/>
    <x v="72"/>
    <x v="72"/>
    <s v="CH Malpaso"/>
    <x v="237"/>
    <s v="HI"/>
    <x v="5"/>
    <x v="332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5984.5619999999999"/>
    <n v="5.9845619999999995"/>
    <m/>
    <n v="1.1333333333333333"/>
    <n v="0.99383333333333335"/>
    <n v="0"/>
    <n v="0"/>
    <n v="89"/>
    <s v="BASE DE DATOS"/>
    <m/>
  </r>
  <r>
    <s v="24"/>
    <x v="10"/>
    <s v="EANDES"/>
    <s v="PP102093"/>
    <s v="PP102093"/>
    <x v="5"/>
    <s v="G1"/>
    <s v="S"/>
    <n v="3"/>
    <n v="3.1429999999999998"/>
    <n v="370.70400000000001"/>
    <n v="1596.8140000000001"/>
    <n v="1967.518"/>
    <n v="0"/>
    <n v="720"/>
    <n v="0"/>
    <m/>
    <m/>
    <x v="0"/>
    <s v="EANDESPP102093G1HI"/>
    <s v="ELECTROANDES-Empresa de Electricidad de los Andes S.A."/>
    <x v="72"/>
    <x v="72"/>
    <s v="CH Oroya"/>
    <x v="238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967.518"/>
    <n v="1.9675180000000001"/>
    <m/>
    <n v="0.25"/>
    <n v="0.26191666666666663"/>
    <n v="0"/>
    <n v="0"/>
    <n v="89"/>
    <s v="BASE DE DATOS"/>
    <m/>
  </r>
  <r>
    <s v="24"/>
    <x v="10"/>
    <s v="EANDES"/>
    <s v="PP102093"/>
    <s v="PP102093"/>
    <x v="5"/>
    <s v="G2"/>
    <s v="S"/>
    <n v="3"/>
    <n v="3.165"/>
    <n v="368.97800000000001"/>
    <n v="1601.4459999999999"/>
    <n v="1970.424"/>
    <n v="0"/>
    <n v="720"/>
    <n v="0"/>
    <m/>
    <m/>
    <x v="0"/>
    <s v="EANDESPP102093G2HI"/>
    <s v="ELECTROANDES-Empresa de Electricidad de los Andes S.A."/>
    <x v="72"/>
    <x v="72"/>
    <s v="CH Oroya"/>
    <x v="238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970.424"/>
    <n v="1.970424"/>
    <m/>
    <n v="0.25"/>
    <n v="0.26374999999999998"/>
    <n v="0"/>
    <n v="0"/>
    <n v="89"/>
    <s v="BASE DE DATOS"/>
    <m/>
  </r>
  <r>
    <s v="24"/>
    <x v="10"/>
    <s v="EANDES"/>
    <s v="PP102093"/>
    <s v="PP102093"/>
    <x v="5"/>
    <s v="G3"/>
    <s v="S"/>
    <n v="3"/>
    <n v="3.1720000000000002"/>
    <n v="11.895"/>
    <n v="213.97"/>
    <n v="225.86500000000001"/>
    <n v="0"/>
    <n v="720"/>
    <n v="0"/>
    <m/>
    <m/>
    <x v="0"/>
    <s v="EANDESPP102093G3HI"/>
    <s v="ELECTROANDES-Empresa de Electricidad de los Andes S.A."/>
    <x v="72"/>
    <x v="72"/>
    <s v="CH Oroya"/>
    <x v="238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225.86500000000001"/>
    <n v="0.22586500000000001"/>
    <m/>
    <n v="0.25"/>
    <n v="0.26433333333333336"/>
    <n v="0"/>
    <n v="0"/>
    <n v="89"/>
    <s v="BASE DE DATOS"/>
    <m/>
  </r>
  <r>
    <s v="24"/>
    <x v="10"/>
    <s v="EANDES"/>
    <s v="PP103093"/>
    <s v="PP103093"/>
    <x v="5"/>
    <s v="G1"/>
    <s v="S"/>
    <n v="3"/>
    <n v="3.1859999999999999"/>
    <n v="10.037000000000001"/>
    <n v="123.41200000000001"/>
    <n v="133.44900000000001"/>
    <n v="0"/>
    <n v="720"/>
    <n v="0"/>
    <m/>
    <m/>
    <x v="0"/>
    <s v="EANDESPP103093G1HI"/>
    <s v="ELECTROANDES-Empresa de Electricidad de los Andes S.A."/>
    <x v="72"/>
    <x v="72"/>
    <s v="CH Pachachaca"/>
    <x v="239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33.44900000000001"/>
    <n v="0.13344900000000001"/>
    <m/>
    <n v="0.25"/>
    <n v="0.26550000000000001"/>
    <n v="0"/>
    <n v="0"/>
    <n v="89"/>
    <s v="BASE DE DATOS"/>
    <m/>
  </r>
  <r>
    <s v="24"/>
    <x v="10"/>
    <s v="EANDES"/>
    <s v="PP103093"/>
    <s v="PP103093"/>
    <x v="5"/>
    <s v="G2"/>
    <s v="S"/>
    <n v="3"/>
    <n v="3.31"/>
    <n v="177.447"/>
    <n v="891.34100000000001"/>
    <n v="1068.788"/>
    <n v="0"/>
    <n v="720"/>
    <n v="0"/>
    <m/>
    <m/>
    <x v="0"/>
    <s v="EANDESPP103093G2HI"/>
    <s v="ELECTROANDES-Empresa de Electricidad de los Andes S.A."/>
    <x v="72"/>
    <x v="72"/>
    <s v="CH Pachachaca"/>
    <x v="239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068.788"/>
    <n v="1.0687880000000001"/>
    <m/>
    <n v="0.25"/>
    <n v="0.27583333333333332"/>
    <n v="0"/>
    <n v="0"/>
    <n v="89"/>
    <s v="BASE DE DATOS"/>
    <m/>
  </r>
  <r>
    <s v="24"/>
    <x v="10"/>
    <s v="EANDES"/>
    <s v="PP103093"/>
    <s v="PP103093"/>
    <x v="5"/>
    <s v="G3"/>
    <s v="S"/>
    <n v="3"/>
    <n v="3.1539999999999999"/>
    <n v="155.50700000000001"/>
    <n v="810.53099999999995"/>
    <n v="966.03800000000001"/>
    <n v="0"/>
    <n v="720"/>
    <n v="0"/>
    <m/>
    <m/>
    <x v="0"/>
    <s v="EANDESPP103093G3HI"/>
    <s v="ELECTROANDES-Empresa de Electricidad de los Andes S.A."/>
    <x v="72"/>
    <x v="72"/>
    <s v="CH Pachachaca"/>
    <x v="239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966.03800000000001"/>
    <n v="0.96603800000000006"/>
    <m/>
    <n v="0.25"/>
    <n v="0.26283333333333331"/>
    <n v="0"/>
    <n v="0"/>
    <n v="89"/>
    <s v="BASE DE DATOS"/>
    <m/>
  </r>
  <r>
    <s v="24"/>
    <x v="10"/>
    <s v="EANDES"/>
    <s v="11014493"/>
    <s v="11014493"/>
    <x v="5"/>
    <s v="1"/>
    <s v="S"/>
    <n v="19.8"/>
    <n v="21.434999999999999"/>
    <n v="2365.9650000000001"/>
    <n v="10161.116"/>
    <n v="12527.081"/>
    <n v="0"/>
    <n v="720"/>
    <n v="0"/>
    <m/>
    <m/>
    <x v="0"/>
    <s v="EANDES110144931HI"/>
    <s v="ELECTROANDES-Empresa de Electricidad de los Andes S.A."/>
    <x v="72"/>
    <x v="72"/>
    <s v="CH Cahua"/>
    <x v="240"/>
    <s v="HI"/>
    <x v="5"/>
    <x v="16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2527.081"/>
    <n v="12.527081000000001"/>
    <m/>
    <n v="1.6500000000000001"/>
    <n v="1.7862499999999999"/>
    <n v="0"/>
    <n v="0"/>
    <n v="89"/>
    <s v="BASE DE DATOS"/>
    <m/>
  </r>
  <r>
    <s v="24"/>
    <x v="10"/>
    <s v="EANDES"/>
    <s v="11014493"/>
    <s v="11014493"/>
    <x v="5"/>
    <s v="2"/>
    <s v="S"/>
    <n v="19.8"/>
    <n v="21.678999999999998"/>
    <n v="1994.742"/>
    <n v="8554.6180000000004"/>
    <n v="10549.36"/>
    <n v="0"/>
    <n v="720"/>
    <n v="0"/>
    <m/>
    <m/>
    <x v="0"/>
    <s v="EANDES110144932HI"/>
    <s v="ELECTROANDES-Empresa de Electricidad de los Andes S.A."/>
    <x v="72"/>
    <x v="72"/>
    <s v="CH Cahua"/>
    <x v="240"/>
    <s v="HI"/>
    <x v="5"/>
    <x v="17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0549.36"/>
    <n v="10.54936"/>
    <m/>
    <n v="1.6500000000000001"/>
    <n v="1.8065833333333332"/>
    <n v="0"/>
    <n v="0"/>
    <n v="89"/>
    <s v="BASE DE DATOS"/>
    <m/>
  </r>
  <r>
    <s v="24"/>
    <x v="10"/>
    <s v="EANDES"/>
    <s v="11051295"/>
    <s v="11051295"/>
    <x v="5"/>
    <s v="1"/>
    <s v="S"/>
    <n v="17"/>
    <n v="19.074000000000002"/>
    <n v="74.81"/>
    <n v="289.60500000000002"/>
    <n v="364.41500000000002"/>
    <n v="0"/>
    <n v="720"/>
    <n v="0"/>
    <m/>
    <m/>
    <x v="0"/>
    <s v="EANDES110512951HI"/>
    <s v="ELECTROANDES-Empresa de Electricidad de los Andes S.A."/>
    <x v="72"/>
    <x v="72"/>
    <s v="CH Gallito Ciego"/>
    <x v="241"/>
    <s v="HI"/>
    <x v="5"/>
    <x v="16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364.41500000000002"/>
    <n v="0.36441500000000004"/>
    <m/>
    <n v="1.4166666666666667"/>
    <n v="1.5895000000000001"/>
    <n v="0"/>
    <n v="0"/>
    <n v="89"/>
    <s v="BASE DE DATOS"/>
    <m/>
  </r>
  <r>
    <s v="24"/>
    <x v="10"/>
    <s v="EANDES"/>
    <s v="11051295"/>
    <s v="11051295"/>
    <x v="5"/>
    <s v="2"/>
    <s v="S"/>
    <n v="17"/>
    <n v="19.074000000000002"/>
    <n v="1661.653"/>
    <n v="6073.3609999999999"/>
    <n v="7735.0140000000001"/>
    <n v="0"/>
    <n v="720"/>
    <n v="0"/>
    <m/>
    <m/>
    <x v="0"/>
    <s v="EANDES110512952HI"/>
    <s v="ELECTROANDES-Empresa de Electricidad de los Andes S.A."/>
    <x v="72"/>
    <x v="72"/>
    <s v="CH Gallito Ciego"/>
    <x v="241"/>
    <s v="HI"/>
    <x v="5"/>
    <x v="17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7735.0140000000001"/>
    <n v="7.7350140000000005"/>
    <m/>
    <n v="1.4166666666666667"/>
    <n v="1.5895000000000001"/>
    <n v="0"/>
    <n v="0"/>
    <n v="89"/>
    <s v="BASE DE DATOS"/>
    <m/>
  </r>
  <r>
    <s v="24"/>
    <x v="10"/>
    <s v="EANDES"/>
    <s v="41097499"/>
    <s v="41097499"/>
    <x v="5"/>
    <s v="Pelton"/>
    <s v="S"/>
    <n v="0.28799999999999998"/>
    <n v="0.186"/>
    <n v="18.478999999999999"/>
    <n v="88.754000000000005"/>
    <n v="107.233"/>
    <n v="0"/>
    <n v="720"/>
    <n v="0"/>
    <m/>
    <m/>
    <x v="0"/>
    <s v="EANDES41097499PeltonHI"/>
    <s v="ELECTROANDES-Empresa de Electricidad de los Andes S.A."/>
    <x v="72"/>
    <x v="72"/>
    <s v="CH Huayllacho"/>
    <x v="242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107.233"/>
    <n v="0.10723300000000001"/>
    <m/>
    <n v="2.3999999999999997E-2"/>
    <n v="1.55E-2"/>
    <n v="0"/>
    <n v="0"/>
    <n v="89"/>
    <s v="BASE DE DATOS"/>
    <m/>
  </r>
  <r>
    <s v="24"/>
    <x v="10"/>
    <s v="EANDES"/>
    <s v="31020193"/>
    <s v="31020193"/>
    <x v="5"/>
    <s v="Pelton"/>
    <s v="S"/>
    <n v="3.68"/>
    <n v="1.9330000000000001"/>
    <n v="24.015999999999998"/>
    <n v="141.94900000000001"/>
    <n v="165.965"/>
    <n v="0"/>
    <n v="720"/>
    <n v="0"/>
    <m/>
    <m/>
    <x v="0"/>
    <s v="EANDES31020193PeltonHI"/>
    <s v="ELECTROANDES-Empresa de Electricidad de los Andes S.A."/>
    <x v="72"/>
    <x v="72"/>
    <s v="CH Misapuquio"/>
    <x v="243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ONDESUYOS"/>
    <s v="CAYARANI"/>
    <n v="0"/>
    <x v="8"/>
    <n v="0"/>
    <x v="0"/>
    <x v="0"/>
    <x v="0"/>
    <s v="MWh"/>
    <n v="165.965"/>
    <n v="0.165965"/>
    <m/>
    <n v="0.3066666666666667"/>
    <n v="0.16108333333333333"/>
    <n v="0"/>
    <n v="0"/>
    <n v="89"/>
    <s v="BASE DE DATOS"/>
    <m/>
  </r>
  <r>
    <s v="24"/>
    <x v="10"/>
    <s v="EANDES"/>
    <s v="33016493"/>
    <s v="33016493"/>
    <x v="5"/>
    <s v="Francis"/>
    <s v="S"/>
    <n v="0.624"/>
    <n v="0.57999999999999996"/>
    <n v="0"/>
    <n v="0"/>
    <n v="0"/>
    <n v="0"/>
    <n v="720"/>
    <n v="0"/>
    <m/>
    <m/>
    <x v="0"/>
    <s v="EANDES33016493FrancisHI"/>
    <s v="ELECTROANDES-Empresa de Electricidad de los Andes S.A."/>
    <x v="72"/>
    <x v="72"/>
    <s v="CH San Antonio"/>
    <x v="244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5.1999999999999998E-2"/>
    <n v="4.8333333333333332E-2"/>
    <n v="0"/>
    <n v="0"/>
    <n v="89"/>
    <s v="BASE DE DATOS"/>
    <m/>
  </r>
  <r>
    <s v="24"/>
    <x v="10"/>
    <s v="EANDES"/>
    <s v="41097599"/>
    <s v="41097599"/>
    <x v="5"/>
    <s v="Francis"/>
    <s v="S"/>
    <n v="0.52400000000000002"/>
    <n v="0.42199999999999999"/>
    <n v="0"/>
    <n v="0"/>
    <n v="0"/>
    <n v="0"/>
    <n v="720"/>
    <n v="0"/>
    <m/>
    <m/>
    <x v="0"/>
    <s v="EANDES41097599FrancisHI"/>
    <s v="ELECTROANDES-Empresa de Electricidad de los Andes S.A."/>
    <x v="72"/>
    <x v="72"/>
    <s v="CH San Ignacio"/>
    <x v="245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4.3666666666666666E-2"/>
    <n v="3.5166666666666666E-2"/>
    <n v="0"/>
    <n v="0"/>
    <n v="89"/>
    <s v="BASE DE DATOS"/>
    <m/>
  </r>
  <r>
    <s v="24"/>
    <x v="10"/>
    <s v="EANDES"/>
    <s v="1139028"/>
    <s v="1139028"/>
    <x v="5"/>
    <s v="CH2"/>
    <s v="S"/>
    <n v="0.44"/>
    <n v="0.45200000000000001"/>
    <n v="30.08"/>
    <n v="137.62799999999999"/>
    <n v="167.708"/>
    <n v="0"/>
    <n v="720"/>
    <n v="0"/>
    <m/>
    <m/>
    <x v="0"/>
    <s v="EANDES1139028CH2HI"/>
    <s v="ELECTROANDES-Empresa de Electricidad de los Andes S.A."/>
    <x v="72"/>
    <x v="72"/>
    <s v="CH Pariac"/>
    <x v="246"/>
    <s v="HI"/>
    <x v="5"/>
    <x v="334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67.708"/>
    <n v="0.167708"/>
    <m/>
    <n v="3.6666666666666667E-2"/>
    <n v="3.7666666666666668E-2"/>
    <n v="0"/>
    <n v="-2.8421709430404007E-14"/>
    <n v="89"/>
    <s v="BASE DE DATOS"/>
    <m/>
  </r>
  <r>
    <s v="24"/>
    <x v="10"/>
    <s v="EANDES"/>
    <s v="1139028"/>
    <s v="1139028"/>
    <x v="5"/>
    <s v="CH2 G2"/>
    <s v="S"/>
    <n v="0.35499999999999998"/>
    <n v="0.34599999999999997"/>
    <n v="25.463000000000001"/>
    <n v="115.068"/>
    <n v="140.53100000000001"/>
    <n v="0"/>
    <n v="720"/>
    <n v="0"/>
    <m/>
    <m/>
    <x v="0"/>
    <s v="EANDES1139028CH2 G2HI"/>
    <s v="ELECTROANDES-Empresa de Electricidad de los Andes S.A."/>
    <x v="72"/>
    <x v="72"/>
    <s v="CH Pariac"/>
    <x v="246"/>
    <s v="HI"/>
    <x v="5"/>
    <x v="335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40.53100000000001"/>
    <n v="0.14053100000000002"/>
    <m/>
    <n v="2.9583333333333333E-2"/>
    <n v="2.8833333333333332E-2"/>
    <n v="0"/>
    <n v="0"/>
    <n v="89"/>
    <s v="BASE DE DATOS"/>
    <m/>
  </r>
  <r>
    <s v="24"/>
    <x v="10"/>
    <s v="EANDES"/>
    <s v="1139028"/>
    <s v="1139028"/>
    <x v="5"/>
    <s v="CH3 N"/>
    <s v="S"/>
    <n v="0.872"/>
    <n v="0.79600000000000004"/>
    <n v="60.177"/>
    <n v="275.60000000000002"/>
    <n v="335.77699999999999"/>
    <n v="0"/>
    <n v="720"/>
    <n v="0"/>
    <m/>
    <m/>
    <x v="0"/>
    <s v="EANDES1139028CH3 NHI"/>
    <s v="ELECTROANDES-Empresa de Electricidad de los Andes S.A."/>
    <x v="72"/>
    <x v="72"/>
    <s v="CH Pariac"/>
    <x v="246"/>
    <s v="HI"/>
    <x v="5"/>
    <x v="336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335.77699999999999"/>
    <n v="0.33577699999999999"/>
    <m/>
    <n v="7.2666666666666671E-2"/>
    <n v="6.6333333333333341E-2"/>
    <n v="0"/>
    <n v="5.6843418860808015E-14"/>
    <n v="89"/>
    <s v="BASE DE DATOS"/>
    <m/>
  </r>
  <r>
    <s v="24"/>
    <x v="10"/>
    <s v="EANDES"/>
    <s v="1139028"/>
    <s v="1139028"/>
    <x v="5"/>
    <s v="CH3 N G2"/>
    <s v="S"/>
    <n v="0.4"/>
    <n v="0.4"/>
    <n v="37.954999999999998"/>
    <n v="169.80799999999999"/>
    <n v="207.76300000000001"/>
    <n v="0"/>
    <n v="720"/>
    <n v="0"/>
    <m/>
    <m/>
    <x v="0"/>
    <s v="EANDES1139028CH3 N G2HI"/>
    <s v="ELECTROANDES-Empresa de Electricidad de los Andes S.A."/>
    <x v="72"/>
    <x v="72"/>
    <s v="CH Pariac"/>
    <x v="246"/>
    <s v="HI"/>
    <x v="5"/>
    <x v="337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207.76300000000001"/>
    <n v="0.207763"/>
    <m/>
    <n v="3.3333333333333333E-2"/>
    <n v="3.3333333333333333E-2"/>
    <n v="0"/>
    <n v="-2.8421709430404007E-14"/>
    <n v="89"/>
    <s v="BASE DE DATOS"/>
    <m/>
  </r>
  <r>
    <s v="24"/>
    <x v="10"/>
    <s v="EANDES"/>
    <s v="1139028"/>
    <s v="1139028"/>
    <x v="5"/>
    <s v="CH4 G-1"/>
    <s v="S"/>
    <n v="1.5"/>
    <n v="1.464"/>
    <n v="128.74299999999999"/>
    <n v="581.64700000000005"/>
    <n v="710.39"/>
    <n v="0"/>
    <n v="720"/>
    <n v="0"/>
    <m/>
    <m/>
    <x v="0"/>
    <s v="EANDES1139028CH4 G-1HI"/>
    <s v="ELECTROANDES-Empresa de Electricidad de los Andes S.A."/>
    <x v="72"/>
    <x v="72"/>
    <s v="CH Pariac"/>
    <x v="246"/>
    <s v="HI"/>
    <x v="5"/>
    <x v="338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710.39"/>
    <n v="0.71038999999999997"/>
    <m/>
    <n v="0.125"/>
    <n v="0.122"/>
    <n v="0"/>
    <n v="1.1368683772161603E-13"/>
    <n v="89"/>
    <s v="BASE DE DATOS"/>
    <m/>
  </r>
  <r>
    <s v="24"/>
    <x v="10"/>
    <s v="EANDES"/>
    <s v="1139028"/>
    <s v="1139028"/>
    <x v="5"/>
    <s v="CH4 G-2"/>
    <s v="S"/>
    <n v="1.5"/>
    <n v="1.492"/>
    <n v="143.96100000000001"/>
    <n v="642.82899999999995"/>
    <n v="786.79"/>
    <n v="0"/>
    <n v="720"/>
    <n v="0"/>
    <m/>
    <m/>
    <x v="0"/>
    <s v="EANDES1139028CH4 G-2HI"/>
    <s v="ELECTROANDES-Empresa de Electricidad de los Andes S.A."/>
    <x v="72"/>
    <x v="72"/>
    <s v="CH Pariac"/>
    <x v="246"/>
    <s v="HI"/>
    <x v="5"/>
    <x v="339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786.79"/>
    <n v="0.78678999999999999"/>
    <m/>
    <n v="0.125"/>
    <n v="0.12433333333333334"/>
    <n v="0"/>
    <n v="0"/>
    <n v="89"/>
    <s v="BASE DE DATOS"/>
    <m/>
  </r>
  <r>
    <s v="24"/>
    <x v="8"/>
    <s v="HIMARA"/>
    <s v="11116301"/>
    <s v="11116301"/>
    <x v="5"/>
    <s v="Francis 1"/>
    <s v="S"/>
    <n v="6.62"/>
    <n v="6.62"/>
    <n v="447.31"/>
    <n v="2022.9649999999999"/>
    <n v="2470.2759999999998"/>
    <n v="84.01"/>
    <n v="624.64"/>
    <n v="11.35"/>
    <m/>
    <m/>
    <x v="0"/>
    <s v="HIMARA11116301Francis 1HI"/>
    <s v="Hidroel‚ctrica Mara¤on S.R.L."/>
    <x v="84"/>
    <x v="84"/>
    <s v="C. H. Hidromarañón"/>
    <x v="286"/>
    <s v="HI"/>
    <x v="5"/>
    <x v="36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2470.2759999999998"/>
    <n v="2.4702759999999997"/>
    <m/>
    <n v="0.55166666666666664"/>
    <n v="0.55166666666666664"/>
    <n v="0"/>
    <n v="-9.9999999974897946E-4"/>
    <n v="9"/>
    <s v="BASE DE DATOS"/>
    <m/>
  </r>
  <r>
    <s v="24"/>
    <x v="8"/>
    <s v="HIMARA"/>
    <s v="11116301"/>
    <s v="11116301"/>
    <x v="5"/>
    <s v="Francis 2"/>
    <s v="S"/>
    <n v="6.62"/>
    <n v="6.62"/>
    <n v="94.796000000000006"/>
    <n v="337.995"/>
    <n v="432.791"/>
    <n v="634.45000000000005"/>
    <n v="85.55"/>
    <n v="0"/>
    <m/>
    <m/>
    <x v="0"/>
    <s v="HIMARA11116301Francis 2HI"/>
    <s v="Hidroel‚ctrica Mara¤on S.R.L."/>
    <x v="84"/>
    <x v="84"/>
    <s v="C. H. Hidromarañón"/>
    <x v="286"/>
    <s v="HI"/>
    <x v="5"/>
    <x v="367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32.791"/>
    <n v="0.43279099999999998"/>
    <m/>
    <n v="0.55166666666666664"/>
    <n v="0.55166666666666664"/>
    <n v="0"/>
    <n v="0"/>
    <n v="9"/>
    <s v="BASE DE DATOS"/>
    <m/>
  </r>
  <r>
    <s v="24"/>
    <x v="8"/>
    <s v="HIMARA"/>
    <s v="11116301"/>
    <s v="11116301"/>
    <x v="5"/>
    <s v="Francis 3"/>
    <s v="S"/>
    <n v="6.62"/>
    <n v="6.62"/>
    <n v="669.81600000000003"/>
    <n v="3073.2530000000002"/>
    <n v="3743.069"/>
    <n v="24.69"/>
    <n v="628.63"/>
    <n v="66.680000000000007"/>
    <m/>
    <m/>
    <x v="0"/>
    <s v="HIMARA11116301Francis 3HI"/>
    <s v="Hidroel‚ctrica Mara¤on S.R.L."/>
    <x v="84"/>
    <x v="84"/>
    <s v="C. H. Hidromarañón"/>
    <x v="286"/>
    <s v="HI"/>
    <x v="5"/>
    <x v="27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3743.069"/>
    <n v="3.7430689999999998"/>
    <m/>
    <n v="0.55166666666666664"/>
    <n v="0.55166666666666664"/>
    <n v="0"/>
    <n v="4.5474735088646412E-13"/>
    <n v="9"/>
    <s v="BASE DE DATOS"/>
    <m/>
  </r>
  <r>
    <s v="24"/>
    <x v="9"/>
    <s v="HIMARA"/>
    <s v="11116301"/>
    <s v="11116301"/>
    <x v="5"/>
    <s v="Francis 1"/>
    <s v="S"/>
    <n v="6.62"/>
    <n v="6.62"/>
    <n v="712.36800000000005"/>
    <n v="3381.67"/>
    <n v="4094.0369999999998"/>
    <n v="1.83"/>
    <n v="739.57"/>
    <n v="2.6"/>
    <m/>
    <m/>
    <x v="0"/>
    <s v="HIMARA11116301Francis 1HI"/>
    <s v="Hidroel‚ctrica Mara¤on S.R.L."/>
    <x v="84"/>
    <x v="84"/>
    <s v="C. H. Hidromarañón"/>
    <x v="286"/>
    <s v="HI"/>
    <x v="5"/>
    <x v="36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094.0369999999998"/>
    <n v="4.0940370000000001"/>
    <m/>
    <n v="0.55166666666666664"/>
    <n v="0.55166666666666664"/>
    <n v="0"/>
    <n v="1.0000000002037268E-3"/>
    <n v="9"/>
    <s v="BASE DE DATOS"/>
    <m/>
  </r>
  <r>
    <s v="24"/>
    <x v="9"/>
    <s v="HIMARA"/>
    <s v="11116301"/>
    <s v="11116301"/>
    <x v="5"/>
    <s v="Francis 2"/>
    <s v="S"/>
    <n v="6.62"/>
    <n v="6.62"/>
    <n v="0"/>
    <n v="0"/>
    <n v="0"/>
    <n v="738.92"/>
    <n v="0.01"/>
    <n v="5.07"/>
    <m/>
    <m/>
    <x v="0"/>
    <s v="HIMARA11116301Francis 2HI"/>
    <s v="Hidroel‚ctrica Mara¤on S.R.L."/>
    <x v="84"/>
    <x v="84"/>
    <s v="C. H. Hidromarañón"/>
    <x v="286"/>
    <s v="HI"/>
    <x v="5"/>
    <x v="367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0"/>
    <n v="0"/>
    <m/>
    <n v="0.55166666666666664"/>
    <n v="0.55166666666666664"/>
    <n v="0"/>
    <n v="0"/>
    <n v="9"/>
    <s v="BASE DE DATOS"/>
    <m/>
  </r>
  <r>
    <s v="24"/>
    <x v="9"/>
    <s v="HIMARA"/>
    <s v="11116301"/>
    <s v="11116301"/>
    <x v="5"/>
    <s v="Francis 3"/>
    <s v="S"/>
    <n v="6.62"/>
    <n v="6.62"/>
    <n v="826.404"/>
    <n v="3874.174"/>
    <n v="4700.5770000000002"/>
    <n v="0.67"/>
    <n v="716.8"/>
    <n v="2.5299999999999998"/>
    <m/>
    <m/>
    <x v="0"/>
    <s v="HIMARA11116301Francis 3HI"/>
    <s v="Hidroel‚ctrica Mara¤on S.R.L."/>
    <x v="84"/>
    <x v="84"/>
    <s v="C. H. Hidromarañón"/>
    <x v="286"/>
    <s v="HI"/>
    <x v="5"/>
    <x v="27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700.5770000000002"/>
    <n v="4.700577"/>
    <m/>
    <n v="0.55166666666666664"/>
    <n v="0.55166666666666664"/>
    <n v="0"/>
    <n v="9.9999999929423211E-4"/>
    <n v="9"/>
    <s v="BASE DE DATOS"/>
    <m/>
  </r>
  <r>
    <s v="24"/>
    <x v="8"/>
    <s v="TACSOL"/>
    <s v="16267810"/>
    <s v="16267810"/>
    <x v="5"/>
    <s v="1"/>
    <s v="S"/>
    <n v="20"/>
    <n v="4.7E-2"/>
    <n v="0"/>
    <n v="4516.4520000000002"/>
    <n v="4516.4520000000002"/>
    <n v="0"/>
    <n v="346.5"/>
    <n v="0"/>
    <m/>
    <m/>
    <x v="0"/>
    <s v="TACSOL162678101HI"/>
    <s v="Tacna Solar S.A.C."/>
    <x v="75"/>
    <x v="75"/>
    <s v="C.S. TACNA SOLAR"/>
    <x v="254"/>
    <s v="FV"/>
    <x v="6"/>
    <x v="36"/>
    <x v="3"/>
    <s v="Instalado"/>
    <s v="Operativo"/>
    <s v="Generadora"/>
    <x v="0"/>
    <x v="0"/>
    <x v="0"/>
    <x v="0"/>
    <s v="Privado"/>
    <s v="TACNA"/>
    <s v="TACNA"/>
    <s v="TACNA"/>
    <s v="TACNA"/>
    <n v="0"/>
    <x v="9"/>
    <n v="0"/>
    <x v="1"/>
    <x v="2"/>
    <x v="0"/>
    <s v="MWh"/>
    <n v="4516.4520000000002"/>
    <n v="4.5164520000000001"/>
    <m/>
    <n v="1.6666666666666667"/>
    <n v="1.6666666666666667"/>
    <n v="0"/>
    <n v="0"/>
    <n v="90"/>
    <s v="BASE DE DATOS"/>
    <m/>
  </r>
  <r>
    <s v="24"/>
    <x v="9"/>
    <s v="TACSOL"/>
    <s v="16267810"/>
    <s v="16267810"/>
    <x v="5"/>
    <s v="1"/>
    <s v="S"/>
    <n v="20"/>
    <n v="5.6000000000000001E-2"/>
    <n v="0"/>
    <n v="5156.6549999999997"/>
    <n v="5156.6549999999997"/>
    <n v="0"/>
    <n v="377"/>
    <n v="0"/>
    <m/>
    <m/>
    <x v="0"/>
    <s v="TACSOL162678101HI"/>
    <s v="Tacna Solar S.A.C."/>
    <x v="75"/>
    <x v="75"/>
    <s v="C.S. TACNA SOLAR"/>
    <x v="254"/>
    <s v="FV"/>
    <x v="6"/>
    <x v="36"/>
    <x v="3"/>
    <s v="Instalado"/>
    <s v="Operativo"/>
    <s v="Generadora"/>
    <x v="0"/>
    <x v="0"/>
    <x v="0"/>
    <x v="0"/>
    <s v="Privado"/>
    <s v="TACNA"/>
    <s v="TACNA"/>
    <s v="TACNA"/>
    <s v="TACNA"/>
    <n v="0"/>
    <x v="9"/>
    <n v="0"/>
    <x v="1"/>
    <x v="2"/>
    <x v="0"/>
    <s v="MWh"/>
    <n v="5156.6549999999997"/>
    <n v="5.1566549999999998"/>
    <m/>
    <n v="1.6666666666666667"/>
    <n v="1.6666666666666667"/>
    <n v="0"/>
    <n v="0"/>
    <n v="90"/>
    <s v="BASE DE DATOS"/>
    <m/>
  </r>
  <r>
    <s v="24"/>
    <x v="10"/>
    <s v="TACSOL"/>
    <s v="16267810"/>
    <s v="16267810"/>
    <x v="5"/>
    <s v="1"/>
    <s v="S"/>
    <n v="20"/>
    <n v="6.5000000000000002E-2"/>
    <n v="0.16300000000000001"/>
    <n v="4903.9740000000002"/>
    <n v="4904.1369999999997"/>
    <n v="0"/>
    <n v="374.75"/>
    <n v="0"/>
    <m/>
    <m/>
    <x v="0"/>
    <s v="TACSOL162678101HI"/>
    <s v="Tacna Solar S.A.C."/>
    <x v="75"/>
    <x v="75"/>
    <s v="C.S. TACNA SOLAR"/>
    <x v="254"/>
    <s v="FV"/>
    <x v="6"/>
    <x v="36"/>
    <x v="3"/>
    <s v="Instalado"/>
    <s v="Operativo"/>
    <s v="Generadora"/>
    <x v="0"/>
    <x v="0"/>
    <x v="0"/>
    <x v="0"/>
    <s v="Privado"/>
    <s v="TACNA"/>
    <s v="TACNA"/>
    <s v="TACNA"/>
    <s v="TACNA"/>
    <n v="0"/>
    <x v="9"/>
    <n v="0"/>
    <x v="1"/>
    <x v="2"/>
    <x v="0"/>
    <s v="MWh"/>
    <n v="4904.1369999999997"/>
    <n v="4.9041369999999995"/>
    <m/>
    <n v="1.6666666666666667"/>
    <n v="1.6666666666666667"/>
    <n v="0"/>
    <n v="0"/>
    <n v="90"/>
    <s v="BASE DE DATOS"/>
    <m/>
  </r>
  <r>
    <s v="24"/>
    <x v="8"/>
    <s v="EGEJUN"/>
    <s v="18162108"/>
    <s v="18162108"/>
    <x v="5"/>
    <s v="Grupo 1"/>
    <s v="S"/>
    <n v="3.3180000000000001"/>
    <n v="3.3180000000000001"/>
    <n v="165.2"/>
    <n v="814.11199999999997"/>
    <n v="979.31200000000001"/>
    <n v="0"/>
    <n v="720"/>
    <n v="0"/>
    <m/>
    <m/>
    <x v="0"/>
    <s v="EGEJUN18162108Grupo 1HI"/>
    <s v="Empresa de Generaci¢n El‚ctrica Jun¡n S.A.C."/>
    <x v="76"/>
    <x v="76"/>
    <s v="C.H. Santa Cruz I"/>
    <x v="255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979.31200000000001"/>
    <n v="0.97931199999999996"/>
    <m/>
    <n v="0.27650000000000002"/>
    <n v="0.27650000000000002"/>
    <n v="0"/>
    <n v="-1.1368683772161603E-13"/>
    <n v="35"/>
    <s v="BASE DE DATOS"/>
    <m/>
  </r>
  <r>
    <s v="24"/>
    <x v="8"/>
    <s v="EGEJUN"/>
    <s v="18162108"/>
    <s v="18162108"/>
    <x v="5"/>
    <s v="Grupo 2"/>
    <s v="S"/>
    <n v="3.3180000000000001"/>
    <n v="3.3180000000000001"/>
    <n v="165.2"/>
    <n v="814.11199999999997"/>
    <n v="979.31200000000001"/>
    <n v="0"/>
    <n v="720"/>
    <n v="0"/>
    <m/>
    <m/>
    <x v="0"/>
    <s v="EGEJUN18162108Grupo 2HI"/>
    <s v="Empresa de Generaci¢n El‚ctrica Jun¡n S.A.C."/>
    <x v="76"/>
    <x v="76"/>
    <s v="C.H. Santa Cruz I"/>
    <x v="255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979.31200000000001"/>
    <n v="0.97931199999999996"/>
    <m/>
    <n v="0.27650000000000002"/>
    <n v="0.27650000000000002"/>
    <n v="0"/>
    <n v="-1.1368683772161603E-13"/>
    <n v="35"/>
    <s v="BASE DE DATOS"/>
    <m/>
  </r>
  <r>
    <s v="24"/>
    <x v="8"/>
    <s v="EGEJUN"/>
    <s v="18167608"/>
    <s v="18167608"/>
    <x v="5"/>
    <s v="Grupo 1"/>
    <s v="S"/>
    <n v="3.2509999999999999"/>
    <n v="3.2509999999999999"/>
    <n v="196.703"/>
    <n v="952.29700000000003"/>
    <n v="1149"/>
    <n v="0"/>
    <n v="720"/>
    <n v="0"/>
    <m/>
    <m/>
    <x v="0"/>
    <s v="EGEJUN18167608Grupo 1HI"/>
    <s v="Empresa de Generaci¢n El‚ctrica Jun¡n S.A.C."/>
    <x v="76"/>
    <x v="76"/>
    <s v="C.H. Santa Cruz II"/>
    <x v="256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149"/>
    <n v="1.149"/>
    <m/>
    <n v="0.27091666666666664"/>
    <n v="0.27091666666666664"/>
    <n v="0"/>
    <n v="0"/>
    <n v="35"/>
    <s v="BASE DE DATOS"/>
    <m/>
  </r>
  <r>
    <s v="24"/>
    <x v="8"/>
    <s v="EGEJUN"/>
    <s v="18167608"/>
    <s v="18167608"/>
    <x v="5"/>
    <s v="Grupo 2"/>
    <s v="S"/>
    <n v="3.2509999999999999"/>
    <n v="3.2509999999999999"/>
    <n v="196.703"/>
    <n v="952.29700000000003"/>
    <n v="1149"/>
    <n v="0"/>
    <n v="720"/>
    <n v="0"/>
    <m/>
    <m/>
    <x v="0"/>
    <s v="EGEJUN18167608Grupo 2HI"/>
    <s v="Empresa de Generaci¢n El‚ctrica Jun¡n S.A.C."/>
    <x v="76"/>
    <x v="76"/>
    <s v="C.H. Santa Cruz II"/>
    <x v="256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149"/>
    <n v="1.149"/>
    <m/>
    <n v="0.27091666666666664"/>
    <n v="0.27091666666666664"/>
    <n v="0"/>
    <n v="0"/>
    <n v="35"/>
    <s v="BASE DE DATOS"/>
    <m/>
  </r>
  <r>
    <s v="24"/>
    <x v="8"/>
    <s v="EGEJUN"/>
    <s v="28072011"/>
    <s v="28072011"/>
    <x v="5"/>
    <s v="Grupo 1"/>
    <s v="S"/>
    <n v="4.9249999999999998"/>
    <n v="4.9249999999999998"/>
    <n v="31.888000000000002"/>
    <n v="170.61799999999999"/>
    <n v="202.506"/>
    <n v="0"/>
    <n v="720"/>
    <n v="0"/>
    <m/>
    <m/>
    <x v="0"/>
    <s v="EGEJUN28072011Grupo 1HI"/>
    <s v="Empresa de Generaci¢n El‚ctrica Jun¡n S.A.C."/>
    <x v="76"/>
    <x v="76"/>
    <s v="C.H. Huasahuasi I"/>
    <x v="257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202.506"/>
    <n v="0.20250599999999999"/>
    <m/>
    <n v="0.41041666666666665"/>
    <n v="0.41041666666666665"/>
    <n v="0"/>
    <n v="0"/>
    <n v="35"/>
    <s v="BASE DE DATOS"/>
    <m/>
  </r>
  <r>
    <s v="24"/>
    <x v="8"/>
    <s v="EGEJUN"/>
    <s v="28072011"/>
    <s v="28072011"/>
    <x v="5"/>
    <s v="Grupo 2"/>
    <s v="S"/>
    <n v="4.9249999999999998"/>
    <n v="4.9249999999999998"/>
    <n v="31.888000000000002"/>
    <n v="170.61799999999999"/>
    <n v="202.506"/>
    <n v="0"/>
    <n v="720"/>
    <n v="0"/>
    <m/>
    <m/>
    <x v="0"/>
    <s v="EGEJUN28072011Grupo 2HI"/>
    <s v="Empresa de Generaci¢n El‚ctrica Jun¡n S.A.C."/>
    <x v="76"/>
    <x v="76"/>
    <s v="C.H. Huasahuasi I"/>
    <x v="257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202.506"/>
    <n v="0.20250599999999999"/>
    <m/>
    <n v="0.41041666666666665"/>
    <n v="0.41041666666666665"/>
    <n v="0"/>
    <n v="0"/>
    <n v="35"/>
    <s v="BASE DE DATOS"/>
    <m/>
  </r>
  <r>
    <s v="24"/>
    <x v="8"/>
    <s v="EGEJUN"/>
    <s v="00862010"/>
    <s v="00862010"/>
    <x v="5"/>
    <s v="Grupo 1"/>
    <s v="S"/>
    <n v="4.9820000000000002"/>
    <n v="4.9820000000000002"/>
    <n v="71.754999999999995"/>
    <n v="365.14400000000001"/>
    <n v="436.899"/>
    <n v="0"/>
    <n v="720"/>
    <n v="0"/>
    <m/>
    <m/>
    <x v="0"/>
    <s v="EGEJUN00862010Grupo 1HI"/>
    <s v="Empresa de Generaci¢n El‚ctrica Jun¡n S.A.C."/>
    <x v="76"/>
    <x v="76"/>
    <s v="C.H. Huasahuasi II"/>
    <x v="258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436.899"/>
    <n v="0.43689899999999998"/>
    <m/>
    <n v="0.41516666666666668"/>
    <n v="0.41516666666666668"/>
    <n v="0"/>
    <n v="0"/>
    <n v="35"/>
    <s v="BASE DE DATOS"/>
    <m/>
  </r>
  <r>
    <s v="24"/>
    <x v="8"/>
    <s v="EGEJUN"/>
    <s v="00862010"/>
    <s v="00862010"/>
    <x v="5"/>
    <s v="Grupo 2"/>
    <s v="S"/>
    <n v="4.9820000000000002"/>
    <n v="4.9820000000000002"/>
    <n v="71.754999999999995"/>
    <n v="365.14400000000001"/>
    <n v="436.899"/>
    <n v="0"/>
    <n v="720"/>
    <n v="0"/>
    <m/>
    <m/>
    <x v="0"/>
    <s v="EGEJUN00862010Grupo 2HI"/>
    <s v="Empresa de Generaci¢n El‚ctrica Jun¡n S.A.C."/>
    <x v="76"/>
    <x v="76"/>
    <s v="C.H. Huasahuasi II"/>
    <x v="258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436.899"/>
    <n v="0.43689899999999998"/>
    <m/>
    <n v="0.41516666666666668"/>
    <n v="0.41516666666666668"/>
    <n v="0"/>
    <n v="0"/>
    <n v="35"/>
    <s v="BASE DE DATOS"/>
    <m/>
  </r>
  <r>
    <s v="24"/>
    <x v="8"/>
    <s v="EGEJUN"/>
    <s v="18282011"/>
    <s v="18282011"/>
    <x v="5"/>
    <s v="Grupo 1"/>
    <s v="S"/>
    <n v="9.984"/>
    <n v="9.984"/>
    <n v="147.374"/>
    <n v="666.37900000000002"/>
    <n v="813.75300000000004"/>
    <n v="0"/>
    <n v="720"/>
    <n v="0"/>
    <m/>
    <m/>
    <x v="0"/>
    <s v="EGEJUN18282011Grupo 1HI"/>
    <s v="Empresa de Generaci¢n El‚ctrica Jun¡n S.A.C."/>
    <x v="76"/>
    <x v="76"/>
    <s v="C.H. Runatullo II"/>
    <x v="259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813.75300000000004"/>
    <n v="0.81375300000000006"/>
    <m/>
    <n v="0.83199999999999996"/>
    <n v="0.83199999999999996"/>
    <n v="0"/>
    <n v="0"/>
    <n v="35"/>
    <s v="BASE DE DATOS"/>
    <m/>
  </r>
  <r>
    <s v="24"/>
    <x v="8"/>
    <s v="EGEJUN"/>
    <s v="18282011"/>
    <s v="18282011"/>
    <x v="5"/>
    <s v="Grupo 2"/>
    <s v="S"/>
    <n v="9.984"/>
    <n v="9.984"/>
    <n v="147.374"/>
    <n v="666.37900000000002"/>
    <n v="813.75300000000004"/>
    <n v="0"/>
    <n v="720"/>
    <n v="0"/>
    <m/>
    <m/>
    <x v="0"/>
    <s v="EGEJUN18282011Grupo 2HI"/>
    <s v="Empresa de Generaci¢n El‚ctrica Jun¡n S.A.C."/>
    <x v="76"/>
    <x v="76"/>
    <s v="C.H. Runatullo II"/>
    <x v="259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813.75300000000004"/>
    <n v="0.81375300000000006"/>
    <m/>
    <n v="0.83199999999999996"/>
    <n v="0.83199999999999996"/>
    <n v="0"/>
    <n v="0"/>
    <n v="35"/>
    <s v="BASE DE DATOS"/>
    <m/>
  </r>
  <r>
    <s v="24"/>
    <x v="8"/>
    <s v="EGEJUN"/>
    <s v="18281911"/>
    <s v="18281911"/>
    <x v="5"/>
    <s v="Grupo 1"/>
    <s v="S"/>
    <n v="9.9830000000000005"/>
    <n v="9.9830000000000005"/>
    <n v="226.11099999999999"/>
    <n v="1009.322"/>
    <n v="1235.433"/>
    <n v="0"/>
    <n v="720"/>
    <n v="0"/>
    <m/>
    <m/>
    <x v="0"/>
    <s v="EGEJUN18281911Grupo 1HI"/>
    <s v="Empresa de Generaci¢n El‚ctrica Jun¡n S.A.C."/>
    <x v="76"/>
    <x v="76"/>
    <s v="C.H. Runatullo III"/>
    <x v="260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1235.433"/>
    <n v="1.235433"/>
    <m/>
    <n v="0.83191666666666675"/>
    <n v="0.83191666666666675"/>
    <n v="0"/>
    <n v="0"/>
    <n v="35"/>
    <s v="BASE DE DATOS"/>
    <m/>
  </r>
  <r>
    <s v="24"/>
    <x v="8"/>
    <s v="EGEJUN"/>
    <s v="18281911"/>
    <s v="18281911"/>
    <x v="5"/>
    <s v="Grupo 2"/>
    <s v="S"/>
    <n v="9.9830000000000005"/>
    <n v="9.9830000000000005"/>
    <n v="226.11099999999999"/>
    <n v="1009.322"/>
    <n v="1235.433"/>
    <n v="0"/>
    <n v="720"/>
    <n v="0"/>
    <m/>
    <m/>
    <x v="0"/>
    <s v="EGEJUN18281911Grupo 2HI"/>
    <s v="Empresa de Generaci¢n El‚ctrica Jun¡n S.A.C."/>
    <x v="76"/>
    <x v="76"/>
    <s v="C.H. Runatullo III"/>
    <x v="260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1235.433"/>
    <n v="1.235433"/>
    <m/>
    <n v="0.83191666666666675"/>
    <n v="0.83191666666666675"/>
    <n v="0"/>
    <n v="0"/>
    <n v="35"/>
    <s v="BASE DE DATOS"/>
    <m/>
  </r>
  <r>
    <s v="24"/>
    <x v="9"/>
    <s v="EGEJUN"/>
    <s v="18162108"/>
    <s v="18162108"/>
    <x v="5"/>
    <s v="Grupo 1"/>
    <s v="S"/>
    <n v="3.3180000000000001"/>
    <n v="3.3180000000000001"/>
    <n v="148.40100000000001"/>
    <n v="711.95"/>
    <n v="860.351"/>
    <n v="0"/>
    <n v="744"/>
    <n v="0"/>
    <m/>
    <m/>
    <x v="0"/>
    <s v="EGEJUN18162108Grupo 1HI"/>
    <s v="Empresa de Generaci¢n El‚ctrica Jun¡n S.A.C."/>
    <x v="76"/>
    <x v="76"/>
    <s v="C.H. Santa Cruz I"/>
    <x v="255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860.351"/>
    <n v="0.86035099999999998"/>
    <m/>
    <n v="0.27650000000000002"/>
    <n v="0.27650000000000002"/>
    <n v="0"/>
    <n v="1.1368683772161603E-13"/>
    <n v="35"/>
    <s v="BASE DE DATOS"/>
    <m/>
  </r>
  <r>
    <s v="24"/>
    <x v="9"/>
    <s v="EGEJUN"/>
    <s v="18162108"/>
    <s v="18162108"/>
    <x v="5"/>
    <s v="Grupo 2"/>
    <s v="S"/>
    <n v="3.3180000000000001"/>
    <n v="3.3180000000000001"/>
    <n v="148.40100000000001"/>
    <n v="711.95"/>
    <n v="860.351"/>
    <n v="0"/>
    <n v="744"/>
    <n v="0"/>
    <m/>
    <m/>
    <x v="0"/>
    <s v="EGEJUN18162108Grupo 2HI"/>
    <s v="Empresa de Generaci¢n El‚ctrica Jun¡n S.A.C."/>
    <x v="76"/>
    <x v="76"/>
    <s v="C.H. Santa Cruz I"/>
    <x v="255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860.351"/>
    <n v="0.86035099999999998"/>
    <m/>
    <n v="0.27650000000000002"/>
    <n v="0.27650000000000002"/>
    <n v="0"/>
    <n v="1.1368683772161603E-13"/>
    <n v="35"/>
    <s v="BASE DE DATOS"/>
    <m/>
  </r>
  <r>
    <s v="24"/>
    <x v="9"/>
    <s v="EGEJUN"/>
    <s v="18167608"/>
    <s v="18167608"/>
    <x v="5"/>
    <s v="Grupo 1"/>
    <s v="S"/>
    <n v="3.2509999999999999"/>
    <n v="3.2509999999999999"/>
    <n v="176.80099999999999"/>
    <n v="835.87699999999995"/>
    <n v="1012.678"/>
    <n v="0"/>
    <n v="744"/>
    <n v="0"/>
    <m/>
    <m/>
    <x v="0"/>
    <s v="EGEJUN18167608Grupo 1HI"/>
    <s v="Empresa de Generaci¢n El‚ctrica Jun¡n S.A.C."/>
    <x v="76"/>
    <x v="76"/>
    <s v="C.H. Santa Cruz II"/>
    <x v="256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012.678"/>
    <n v="1.012678"/>
    <m/>
    <n v="0.27091666666666664"/>
    <n v="0.27091666666666664"/>
    <n v="0"/>
    <n v="-1.1368683772161603E-13"/>
    <n v="35"/>
    <s v="BASE DE DATOS"/>
    <m/>
  </r>
  <r>
    <s v="24"/>
    <x v="9"/>
    <s v="EGEJUN"/>
    <s v="18167608"/>
    <s v="18167608"/>
    <x v="5"/>
    <s v="Grupo 2"/>
    <s v="S"/>
    <n v="3.2509999999999999"/>
    <n v="3.2509999999999999"/>
    <n v="176.80099999999999"/>
    <n v="835.87699999999995"/>
    <n v="1012.678"/>
    <n v="0"/>
    <n v="744"/>
    <n v="0"/>
    <m/>
    <m/>
    <x v="0"/>
    <s v="EGEJUN18167608Grupo 2HI"/>
    <s v="Empresa de Generaci¢n El‚ctrica Jun¡n S.A.C."/>
    <x v="76"/>
    <x v="76"/>
    <s v="C.H. Santa Cruz II"/>
    <x v="256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012.678"/>
    <n v="1.012678"/>
    <m/>
    <n v="0.27091666666666664"/>
    <n v="0.27091666666666664"/>
    <n v="0"/>
    <n v="-1.1368683772161603E-13"/>
    <n v="35"/>
    <s v="BASE DE DATOS"/>
    <m/>
  </r>
  <r>
    <s v="24"/>
    <x v="9"/>
    <s v="EGEJUN"/>
    <s v="28072011"/>
    <s v="28072011"/>
    <x v="5"/>
    <s v="Grupo 1"/>
    <s v="S"/>
    <n v="4.9249999999999998"/>
    <n v="4.9249999999999998"/>
    <n v="90.4"/>
    <n v="420.21899999999999"/>
    <n v="510.61900000000003"/>
    <n v="0"/>
    <n v="744"/>
    <n v="0"/>
    <m/>
    <m/>
    <x v="0"/>
    <s v="EGEJUN28072011Grupo 1HI"/>
    <s v="Empresa de Generaci¢n El‚ctrica Jun¡n S.A.C."/>
    <x v="76"/>
    <x v="76"/>
    <s v="C.H. Huasahuasi I"/>
    <x v="257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510.61900000000003"/>
    <n v="0.51061900000000005"/>
    <m/>
    <n v="0.41041666666666665"/>
    <n v="0.41041666666666665"/>
    <n v="0"/>
    <n v="0"/>
    <n v="35"/>
    <s v="BASE DE DATOS"/>
    <m/>
  </r>
  <r>
    <s v="24"/>
    <x v="9"/>
    <s v="EGEJUN"/>
    <s v="28072011"/>
    <s v="28072011"/>
    <x v="5"/>
    <s v="Grupo 2"/>
    <s v="S"/>
    <n v="4.9249999999999998"/>
    <n v="4.9249999999999998"/>
    <n v="90.4"/>
    <n v="420.21899999999999"/>
    <n v="510.61900000000003"/>
    <n v="0"/>
    <n v="744"/>
    <n v="0"/>
    <m/>
    <m/>
    <x v="0"/>
    <s v="EGEJUN28072011Grupo 2HI"/>
    <s v="Empresa de Generaci¢n El‚ctrica Jun¡n S.A.C."/>
    <x v="76"/>
    <x v="76"/>
    <s v="C.H. Huasahuasi I"/>
    <x v="257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510.61900000000003"/>
    <n v="0.51061900000000005"/>
    <m/>
    <n v="0.41041666666666665"/>
    <n v="0.41041666666666665"/>
    <n v="0"/>
    <n v="0"/>
    <n v="35"/>
    <s v="BASE DE DATOS"/>
    <m/>
  </r>
  <r>
    <s v="24"/>
    <x v="9"/>
    <s v="EGEJUN"/>
    <s v="00862010"/>
    <s v="00862010"/>
    <x v="5"/>
    <s v="Grupo 1"/>
    <s v="S"/>
    <n v="4.9820000000000002"/>
    <n v="4.9820000000000002"/>
    <n v="117.286"/>
    <n v="565.15700000000004"/>
    <n v="682.44299999999998"/>
    <n v="0"/>
    <n v="744"/>
    <n v="0"/>
    <m/>
    <m/>
    <x v="0"/>
    <s v="EGEJUN00862010Grupo 1HI"/>
    <s v="Empresa de Generaci¢n El‚ctrica Jun¡n S.A.C."/>
    <x v="76"/>
    <x v="76"/>
    <s v="C.H. Huasahuasi II"/>
    <x v="258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682.44299999999998"/>
    <n v="0.68244300000000002"/>
    <m/>
    <n v="0.41516666666666668"/>
    <n v="0.41516666666666668"/>
    <n v="0"/>
    <n v="0"/>
    <n v="35"/>
    <s v="BASE DE DATOS"/>
    <m/>
  </r>
  <r>
    <s v="24"/>
    <x v="9"/>
    <s v="EGEJUN"/>
    <s v="00862010"/>
    <s v="00862010"/>
    <x v="5"/>
    <s v="Grupo 2"/>
    <s v="S"/>
    <n v="4.9820000000000002"/>
    <n v="4.9820000000000002"/>
    <n v="117.286"/>
    <n v="565.15700000000004"/>
    <n v="682.44299999999998"/>
    <n v="0"/>
    <n v="744"/>
    <n v="0"/>
    <m/>
    <m/>
    <x v="0"/>
    <s v="EGEJUN00862010Grupo 2HI"/>
    <s v="Empresa de Generaci¢n El‚ctrica Jun¡n S.A.C."/>
    <x v="76"/>
    <x v="76"/>
    <s v="C.H. Huasahuasi II"/>
    <x v="258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682.44299999999998"/>
    <n v="0.68244300000000002"/>
    <m/>
    <n v="0.41516666666666668"/>
    <n v="0.41516666666666668"/>
    <n v="0"/>
    <n v="0"/>
    <n v="35"/>
    <s v="BASE DE DATOS"/>
    <m/>
  </r>
  <r>
    <s v="24"/>
    <x v="9"/>
    <s v="EGEJUN"/>
    <s v="18282011"/>
    <s v="18282011"/>
    <x v="5"/>
    <s v="Grupo 1"/>
    <s v="S"/>
    <n v="9.984"/>
    <n v="9.984"/>
    <n v="313.62700000000001"/>
    <n v="1222.93"/>
    <n v="1536.557"/>
    <n v="0"/>
    <n v="744"/>
    <n v="0"/>
    <m/>
    <m/>
    <x v="0"/>
    <s v="EGEJUN18282011Grupo 1HI"/>
    <s v="Empresa de Generaci¢n El‚ctrica Jun¡n S.A.C."/>
    <x v="76"/>
    <x v="76"/>
    <s v="C.H. Runatullo II"/>
    <x v="259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1536.557"/>
    <n v="1.536557"/>
    <m/>
    <n v="0.83199999999999996"/>
    <n v="0.83199999999999996"/>
    <n v="0"/>
    <n v="0"/>
    <n v="35"/>
    <s v="BASE DE DATOS"/>
    <m/>
  </r>
  <r>
    <s v="24"/>
    <x v="9"/>
    <s v="EGEJUN"/>
    <s v="18282011"/>
    <s v="18282011"/>
    <x v="5"/>
    <s v="Grupo 2"/>
    <s v="S"/>
    <n v="9.984"/>
    <n v="9.984"/>
    <n v="313.62700000000001"/>
    <n v="1222.93"/>
    <n v="1536.557"/>
    <n v="0"/>
    <n v="744"/>
    <n v="0"/>
    <m/>
    <m/>
    <x v="0"/>
    <s v="EGEJUN18282011Grupo 2HI"/>
    <s v="Empresa de Generaci¢n El‚ctrica Jun¡n S.A.C."/>
    <x v="76"/>
    <x v="76"/>
    <s v="C.H. Runatullo II"/>
    <x v="259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1536.557"/>
    <n v="1.536557"/>
    <m/>
    <n v="0.83199999999999996"/>
    <n v="0.83199999999999996"/>
    <n v="0"/>
    <n v="0"/>
    <n v="35"/>
    <s v="BASE DE DATOS"/>
    <m/>
  </r>
  <r>
    <s v="24"/>
    <x v="9"/>
    <s v="EGEJUN"/>
    <s v="18281911"/>
    <s v="18281911"/>
    <x v="5"/>
    <s v="Grupo 1"/>
    <s v="S"/>
    <n v="9.9830000000000005"/>
    <n v="9.9830000000000005"/>
    <n v="403.58699999999999"/>
    <n v="1687.0229999999999"/>
    <n v="2090.61"/>
    <n v="0"/>
    <n v="744"/>
    <n v="0"/>
    <m/>
    <m/>
    <x v="0"/>
    <s v="EGEJUN18281911Grupo 1HI"/>
    <s v="Empresa de Generaci¢n El‚ctrica Jun¡n S.A.C."/>
    <x v="76"/>
    <x v="76"/>
    <s v="C.H. Runatullo III"/>
    <x v="260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2090.61"/>
    <n v="2.0906100000000003"/>
    <m/>
    <n v="0.83191666666666675"/>
    <n v="0.83191666666666675"/>
    <n v="0"/>
    <n v="-4.5474735088646412E-13"/>
    <n v="35"/>
    <s v="BASE DE DATOS"/>
    <m/>
  </r>
  <r>
    <s v="24"/>
    <x v="9"/>
    <s v="EGEJUN"/>
    <s v="18281911"/>
    <s v="18281911"/>
    <x v="5"/>
    <s v="Grupo 2"/>
    <s v="S"/>
    <n v="9.9830000000000005"/>
    <n v="9.9830000000000005"/>
    <n v="403.58699999999999"/>
    <n v="1687.0229999999999"/>
    <n v="2090.61"/>
    <n v="0"/>
    <n v="744"/>
    <n v="0"/>
    <m/>
    <m/>
    <x v="0"/>
    <s v="EGEJUN18281911Grupo 2HI"/>
    <s v="Empresa de Generaci¢n El‚ctrica Jun¡n S.A.C."/>
    <x v="76"/>
    <x v="76"/>
    <s v="C.H. Runatullo III"/>
    <x v="260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2090.61"/>
    <n v="2.0906100000000003"/>
    <m/>
    <n v="0.83191666666666675"/>
    <n v="0.83191666666666675"/>
    <n v="0"/>
    <n v="-4.5474735088646412E-13"/>
    <n v="35"/>
    <s v="BASE DE DATOS"/>
    <m/>
  </r>
  <r>
    <s v="24"/>
    <x v="10"/>
    <s v="EGEJUN"/>
    <s v="18162108"/>
    <s v="18162108"/>
    <x v="5"/>
    <s v="Grupo 1"/>
    <s v="S"/>
    <n v="3.3180000000000001"/>
    <n v="3.3180000000000001"/>
    <n v="238.56299999999999"/>
    <n v="1098.6569999999999"/>
    <n v="1337.22"/>
    <n v="0"/>
    <n v="720"/>
    <n v="0"/>
    <m/>
    <m/>
    <x v="0"/>
    <s v="EGEJUN18162108Grupo 1HI"/>
    <s v="Empresa de Generaci¢n El‚ctrica Jun¡n S.A.C."/>
    <x v="76"/>
    <x v="76"/>
    <s v="C.H. Santa Cruz I"/>
    <x v="255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337.22"/>
    <n v="1.3372200000000001"/>
    <m/>
    <n v="0.27650000000000002"/>
    <n v="0.27650000000000002"/>
    <n v="0"/>
    <n v="-2.2737367544323206E-13"/>
    <n v="35"/>
    <s v="BASE DE DATOS"/>
    <m/>
  </r>
  <r>
    <s v="24"/>
    <x v="10"/>
    <s v="EGEJUN"/>
    <s v="18162108"/>
    <s v="18162108"/>
    <x v="5"/>
    <s v="Grupo 2"/>
    <s v="S"/>
    <n v="3.3180000000000001"/>
    <n v="3.3180000000000001"/>
    <n v="238.56299999999999"/>
    <n v="1098.6569999999999"/>
    <n v="1337.22"/>
    <n v="0"/>
    <n v="720"/>
    <n v="0"/>
    <m/>
    <m/>
    <x v="0"/>
    <s v="EGEJUN18162108Grupo 2HI"/>
    <s v="Empresa de Generaci¢n El‚ctrica Jun¡n S.A.C."/>
    <x v="76"/>
    <x v="76"/>
    <s v="C.H. Santa Cruz I"/>
    <x v="255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337.22"/>
    <n v="1.3372200000000001"/>
    <m/>
    <n v="0.27650000000000002"/>
    <n v="0.27650000000000002"/>
    <n v="0"/>
    <n v="-2.2737367544323206E-13"/>
    <n v="35"/>
    <s v="BASE DE DATOS"/>
    <m/>
  </r>
  <r>
    <s v="24"/>
    <x v="10"/>
    <s v="EGEJUN"/>
    <s v="18167608"/>
    <s v="18167608"/>
    <x v="5"/>
    <s v="Grupo 1"/>
    <s v="S"/>
    <n v="3.2509999999999999"/>
    <n v="3.2509999999999999"/>
    <n v="215.87700000000001"/>
    <n v="1043.51"/>
    <n v="1259.3869999999999"/>
    <n v="0"/>
    <n v="720"/>
    <n v="0"/>
    <m/>
    <m/>
    <x v="0"/>
    <s v="EGEJUN18167608Grupo 1HI"/>
    <s v="Empresa de Generaci¢n El‚ctrica Jun¡n S.A.C."/>
    <x v="76"/>
    <x v="76"/>
    <s v="C.H. Santa Cruz II"/>
    <x v="256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259.3869999999999"/>
    <n v="1.259387"/>
    <m/>
    <n v="0.27091666666666664"/>
    <n v="0.27091666666666664"/>
    <n v="0"/>
    <n v="0"/>
    <n v="35"/>
    <s v="BASE DE DATOS"/>
    <m/>
  </r>
  <r>
    <s v="24"/>
    <x v="10"/>
    <s v="EGEJUN"/>
    <s v="18167608"/>
    <s v="18167608"/>
    <x v="5"/>
    <s v="Grupo 2"/>
    <s v="S"/>
    <n v="3.2509999999999999"/>
    <n v="3.2509999999999999"/>
    <n v="215.87700000000001"/>
    <n v="1043.51"/>
    <n v="1259.3869999999999"/>
    <n v="0"/>
    <n v="720"/>
    <n v="0"/>
    <m/>
    <m/>
    <x v="0"/>
    <s v="EGEJUN18167608Grupo 2HI"/>
    <s v="Empresa de Generaci¢n El‚ctrica Jun¡n S.A.C."/>
    <x v="76"/>
    <x v="76"/>
    <s v="C.H. Santa Cruz II"/>
    <x v="256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259.3869999999999"/>
    <n v="1.259387"/>
    <m/>
    <n v="0.27091666666666664"/>
    <n v="0.27091666666666664"/>
    <n v="0"/>
    <n v="0"/>
    <n v="35"/>
    <s v="BASE DE DATOS"/>
    <m/>
  </r>
  <r>
    <s v="24"/>
    <x v="10"/>
    <s v="EGEJUN"/>
    <s v="28072011"/>
    <s v="28072011"/>
    <x v="5"/>
    <s v="Grupo 1"/>
    <s v="S"/>
    <n v="4.9249999999999998"/>
    <n v="4.9249999999999998"/>
    <n v="402.01799999999997"/>
    <n v="1905.7670000000001"/>
    <n v="2307.7849999999999"/>
    <n v="0"/>
    <n v="720"/>
    <n v="0"/>
    <m/>
    <m/>
    <x v="0"/>
    <s v="EGEJUN28072011Grupo 1HI"/>
    <s v="Empresa de Generaci¢n El‚ctrica Jun¡n S.A.C."/>
    <x v="76"/>
    <x v="76"/>
    <s v="C.H. Huasahuasi I"/>
    <x v="257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2307.7849999999999"/>
    <n v="2.307785"/>
    <m/>
    <n v="0.41041666666666665"/>
    <n v="0.41041666666666665"/>
    <n v="0"/>
    <n v="0"/>
    <n v="35"/>
    <s v="BASE DE DATOS"/>
    <m/>
  </r>
  <r>
    <s v="24"/>
    <x v="10"/>
    <s v="EGEJUN"/>
    <s v="28072011"/>
    <s v="28072011"/>
    <x v="5"/>
    <s v="Grupo 2"/>
    <s v="S"/>
    <n v="4.9249999999999998"/>
    <n v="4.9249999999999998"/>
    <n v="402.01799999999997"/>
    <n v="1905.7670000000001"/>
    <n v="2307.7849999999999"/>
    <n v="0"/>
    <n v="720"/>
    <n v="0"/>
    <m/>
    <m/>
    <x v="0"/>
    <s v="EGEJUN28072011Grupo 2HI"/>
    <s v="Empresa de Generaci¢n El‚ctrica Jun¡n S.A.C."/>
    <x v="76"/>
    <x v="76"/>
    <s v="C.H. Huasahuasi I"/>
    <x v="257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2307.7849999999999"/>
    <n v="2.307785"/>
    <m/>
    <n v="0.41041666666666665"/>
    <n v="0.41041666666666665"/>
    <n v="0"/>
    <n v="0"/>
    <n v="35"/>
    <s v="BASE DE DATOS"/>
    <m/>
  </r>
  <r>
    <s v="24"/>
    <x v="10"/>
    <s v="EGEJUN"/>
    <s v="00862010"/>
    <s v="00862010"/>
    <x v="5"/>
    <s v="Grupo 1"/>
    <s v="S"/>
    <n v="4.9820000000000002"/>
    <n v="4.9820000000000002"/>
    <n v="427.57"/>
    <n v="2023.759"/>
    <n v="2451.3290000000002"/>
    <n v="0"/>
    <n v="720"/>
    <n v="0"/>
    <m/>
    <m/>
    <x v="0"/>
    <s v="EGEJUN00862010Grupo 1HI"/>
    <s v="Empresa de Generaci¢n El‚ctrica Jun¡n S.A.C."/>
    <x v="76"/>
    <x v="76"/>
    <s v="C.H. Huasahuasi II"/>
    <x v="258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2451.3290000000002"/>
    <n v="2.4513290000000003"/>
    <m/>
    <n v="0.41516666666666668"/>
    <n v="0.41516666666666668"/>
    <n v="0"/>
    <n v="0"/>
    <n v="35"/>
    <s v="BASE DE DATOS"/>
    <m/>
  </r>
  <r>
    <s v="24"/>
    <x v="10"/>
    <s v="EGEJUN"/>
    <s v="00862010"/>
    <s v="00862010"/>
    <x v="5"/>
    <s v="Grupo 2"/>
    <s v="S"/>
    <n v="4.9820000000000002"/>
    <n v="4.9820000000000002"/>
    <n v="427.57"/>
    <n v="2023.759"/>
    <n v="2451.3290000000002"/>
    <n v="0"/>
    <n v="720"/>
    <n v="0"/>
    <m/>
    <m/>
    <x v="0"/>
    <s v="EGEJUN00862010Grupo 2HI"/>
    <s v="Empresa de Generaci¢n El‚ctrica Jun¡n S.A.C."/>
    <x v="76"/>
    <x v="76"/>
    <s v="C.H. Huasahuasi II"/>
    <x v="258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2451.3290000000002"/>
    <n v="2.4513290000000003"/>
    <m/>
    <n v="0.41516666666666668"/>
    <n v="0.41516666666666668"/>
    <n v="0"/>
    <n v="0"/>
    <n v="35"/>
    <s v="BASE DE DATOS"/>
    <m/>
  </r>
  <r>
    <s v="24"/>
    <x v="10"/>
    <s v="EGEJUN"/>
    <s v="18282011"/>
    <s v="18282011"/>
    <x v="5"/>
    <s v="Grupo 1"/>
    <s v="S"/>
    <n v="9.984"/>
    <n v="9.984"/>
    <n v="984.69399999999996"/>
    <n v="4478.9709999999995"/>
    <n v="5463.665"/>
    <n v="0"/>
    <n v="720"/>
    <n v="0"/>
    <m/>
    <m/>
    <x v="0"/>
    <s v="EGEJUN18282011Grupo 1HI"/>
    <s v="Empresa de Generaci¢n El‚ctrica Jun¡n S.A.C."/>
    <x v="76"/>
    <x v="76"/>
    <s v="C.H. Runatullo II"/>
    <x v="259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5463.665"/>
    <n v="5.4636649999999998"/>
    <m/>
    <n v="0.83199999999999996"/>
    <n v="0.83199999999999996"/>
    <n v="0"/>
    <n v="-9.0949470177292824E-13"/>
    <n v="35"/>
    <s v="BASE DE DATOS"/>
    <m/>
  </r>
  <r>
    <s v="24"/>
    <x v="10"/>
    <s v="EGEJUN"/>
    <s v="18282011"/>
    <s v="18282011"/>
    <x v="5"/>
    <s v="Grupo 2"/>
    <s v="S"/>
    <n v="9.984"/>
    <n v="9.984"/>
    <n v="984.69399999999996"/>
    <n v="4478.9709999999995"/>
    <n v="5463.665"/>
    <n v="0"/>
    <n v="720"/>
    <n v="0"/>
    <m/>
    <m/>
    <x v="0"/>
    <s v="EGEJUN18282011Grupo 2HI"/>
    <s v="Empresa de Generaci¢n El‚ctrica Jun¡n S.A.C."/>
    <x v="76"/>
    <x v="76"/>
    <s v="C.H. Runatullo II"/>
    <x v="259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5463.665"/>
    <n v="5.4636649999999998"/>
    <m/>
    <n v="0.83199999999999996"/>
    <n v="0.83199999999999996"/>
    <n v="0"/>
    <n v="-9.0949470177292824E-13"/>
    <n v="35"/>
    <s v="BASE DE DATOS"/>
    <m/>
  </r>
  <r>
    <s v="24"/>
    <x v="10"/>
    <s v="EGEJUN"/>
    <s v="18281911"/>
    <s v="18281911"/>
    <x v="5"/>
    <s v="Grupo 1"/>
    <s v="S"/>
    <n v="9.9830000000000005"/>
    <n v="9.9830000000000005"/>
    <n v="1079.9749999999999"/>
    <n v="4936.7150000000001"/>
    <n v="6016.69"/>
    <n v="0"/>
    <n v="720"/>
    <n v="0"/>
    <m/>
    <m/>
    <x v="0"/>
    <s v="EGEJUN18281911Grupo 1HI"/>
    <s v="Empresa de Generaci¢n El‚ctrica Jun¡n S.A.C."/>
    <x v="76"/>
    <x v="76"/>
    <s v="C.H. Runatullo III"/>
    <x v="260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6016.69"/>
    <n v="6.0166899999999996"/>
    <m/>
    <n v="0.83191666666666675"/>
    <n v="0.83191666666666675"/>
    <n v="0"/>
    <n v="9.0949470177292824E-13"/>
    <n v="35"/>
    <s v="BASE DE DATOS"/>
    <m/>
  </r>
  <r>
    <s v="24"/>
    <x v="10"/>
    <s v="EGEJUN"/>
    <s v="18281911"/>
    <s v="18281911"/>
    <x v="5"/>
    <s v="Grupo 2"/>
    <s v="S"/>
    <n v="9.9830000000000005"/>
    <n v="9.9830000000000005"/>
    <n v="1079.9749999999999"/>
    <n v="4936.7150000000001"/>
    <n v="6016.69"/>
    <n v="0"/>
    <n v="720"/>
    <n v="0"/>
    <m/>
    <m/>
    <x v="0"/>
    <s v="EGEJUN18281911Grupo 2HI"/>
    <s v="Empresa de Generaci¢n El‚ctrica Jun¡n S.A.C."/>
    <x v="76"/>
    <x v="76"/>
    <s v="C.H. Runatullo III"/>
    <x v="260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6016.69"/>
    <n v="6.0166899999999996"/>
    <m/>
    <n v="0.83191666666666675"/>
    <n v="0.83191666666666675"/>
    <n v="0"/>
    <n v="9.0949470177292824E-13"/>
    <n v="35"/>
    <s v="BASE DE DATOS"/>
    <m/>
  </r>
  <r>
    <s v="24"/>
    <x v="10"/>
    <s v="ELNO"/>
    <s v="42037394"/>
    <s v="42037394"/>
    <x v="5"/>
    <s v="KUBOTTA-1"/>
    <s v="S"/>
    <n v="0"/>
    <n v="0"/>
    <n v="0"/>
    <n v="0"/>
    <n v="0"/>
    <n v="0"/>
    <n v="0"/>
    <n v="0"/>
    <m/>
    <m/>
    <x v="1"/>
    <s v="ELNO42037394KUBOTTA-1HI"/>
    <s v="Electro Nor Oeste S. A."/>
    <x v="10"/>
    <x v="10"/>
    <s v="C. H. Canchaque"/>
    <x v="169"/>
    <s v="HI"/>
    <x v="5"/>
    <x v="294"/>
    <x v="2"/>
    <s v="Retirado"/>
    <s v="Operativo"/>
    <s v="Distribuidora"/>
    <x v="0"/>
    <x v="0"/>
    <x v="1"/>
    <x v="0"/>
    <s v="Estatal"/>
    <s v="PIURA"/>
    <s v="PIURA"/>
    <s v="HUANCABAMBA"/>
    <s v="CANCHAQUE"/>
    <n v="0"/>
    <x v="8"/>
    <n v="0"/>
    <x v="0"/>
    <x v="0"/>
    <x v="0"/>
    <s v="MWh"/>
    <n v="0"/>
    <n v="0"/>
    <m/>
    <n v="0"/>
    <n v="0"/>
    <n v="0"/>
    <n v="0"/>
    <n v="28"/>
    <s v="BASE DE DATOS"/>
    <m/>
  </r>
  <r>
    <s v="24"/>
    <x v="10"/>
    <s v="ELNO"/>
    <s v="41037294"/>
    <s v="41037294"/>
    <x v="5"/>
    <s v="KUBOTTA-1"/>
    <s v="S"/>
    <n v="0.05"/>
    <n v="0"/>
    <n v="0"/>
    <n v="0"/>
    <n v="0"/>
    <n v="0"/>
    <n v="0"/>
    <n v="0"/>
    <m/>
    <m/>
    <x v="1"/>
    <s v="ELNO41037294KUBOTTA-1HI"/>
    <s v="Electro Nor Oeste S. A."/>
    <x v="10"/>
    <x v="10"/>
    <s v="C. H. Santo Domingo"/>
    <x v="170"/>
    <s v="HI"/>
    <x v="5"/>
    <x v="294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10"/>
    <s v="ELNO"/>
    <s v="41037294"/>
    <s v="41037294"/>
    <x v="5"/>
    <s v="KUBOTTA-2"/>
    <s v="S"/>
    <n v="0.05"/>
    <n v="0"/>
    <n v="0"/>
    <n v="0"/>
    <n v="0"/>
    <n v="0"/>
    <n v="0"/>
    <n v="0"/>
    <m/>
    <m/>
    <x v="1"/>
    <s v="ELNO41037294KUBOTTA-2HI"/>
    <s v="Electro Nor Oeste S. A."/>
    <x v="10"/>
    <x v="10"/>
    <s v="C. H. Santo Domingo"/>
    <x v="170"/>
    <s v="HI"/>
    <x v="5"/>
    <x v="295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10"/>
    <s v="ELNO"/>
    <s v="33034595"/>
    <s v="33034595"/>
    <x v="5"/>
    <s v="KUBOTTA-1"/>
    <s v="S"/>
    <n v="7.0000000000000007E-2"/>
    <n v="0"/>
    <n v="0"/>
    <n v="0"/>
    <n v="0"/>
    <n v="0"/>
    <n v="0"/>
    <n v="0"/>
    <m/>
    <m/>
    <x v="0"/>
    <s v="ELNO33034595KUBOTTA-1HI"/>
    <s v="Electro Nor Oeste S. A."/>
    <x v="10"/>
    <x v="10"/>
    <s v="C. H. Huancabamba"/>
    <x v="171"/>
    <s v="HI"/>
    <x v="5"/>
    <x v="294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10"/>
    <s v="ELNO"/>
    <s v="33034595"/>
    <s v="33034595"/>
    <x v="5"/>
    <s v="KUBOTTA-2"/>
    <s v="S"/>
    <n v="7.0000000000000007E-2"/>
    <n v="0"/>
    <n v="0"/>
    <n v="0"/>
    <n v="0"/>
    <n v="0"/>
    <n v="0"/>
    <n v="0"/>
    <m/>
    <m/>
    <x v="0"/>
    <s v="ELNO33034595KUBOTTA-2HI"/>
    <s v="Electro Nor Oeste S. A."/>
    <x v="10"/>
    <x v="10"/>
    <s v="C. H. Huancabamba"/>
    <x v="171"/>
    <s v="HI"/>
    <x v="5"/>
    <x v="295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10"/>
    <s v="ELNO"/>
    <s v="41037194"/>
    <s v="41037194"/>
    <x v="5"/>
    <s v="KUBOTTA-1"/>
    <s v="S"/>
    <n v="0.08"/>
    <n v="0"/>
    <n v="0"/>
    <n v="0"/>
    <n v="0"/>
    <n v="0"/>
    <n v="0"/>
    <n v="0"/>
    <m/>
    <m/>
    <x v="0"/>
    <s v="ELNO41037194KUBOTTA-1HI"/>
    <s v="Electro Nor Oeste S. A."/>
    <x v="10"/>
    <x v="10"/>
    <s v="C. H. Chalaco"/>
    <x v="172"/>
    <s v="HI"/>
    <x v="5"/>
    <x v="294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10"/>
    <s v="ELNO"/>
    <s v="41037194"/>
    <s v="41037194"/>
    <x v="5"/>
    <s v="KUBOTTA-2"/>
    <s v="S"/>
    <n v="0.08"/>
    <n v="0"/>
    <n v="0"/>
    <n v="0"/>
    <n v="0"/>
    <n v="0"/>
    <n v="0"/>
    <n v="0"/>
    <m/>
    <m/>
    <x v="0"/>
    <s v="ELNO41037194KUBOTTA-2HI"/>
    <s v="Electro Nor Oeste S. A."/>
    <x v="10"/>
    <x v="10"/>
    <s v="C. H. Chalaco"/>
    <x v="172"/>
    <s v="HI"/>
    <x v="5"/>
    <x v="295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10"/>
    <s v="ELNO"/>
    <s v="43038095"/>
    <s v="43038095"/>
    <x v="5"/>
    <s v="WEIRPUMP-1"/>
    <s v="S"/>
    <n v="0.83"/>
    <n v="0.8"/>
    <n v="43.204000000000001"/>
    <n v="200.423"/>
    <n v="243.62700000000001"/>
    <n v="0"/>
    <n v="0"/>
    <n v="0"/>
    <m/>
    <m/>
    <x v="0"/>
    <s v="ELNO43038095WEIRPUMP-1HI"/>
    <s v="Electro Nor Oeste S. A."/>
    <x v="10"/>
    <x v="10"/>
    <s v="C. H. Quiroz"/>
    <x v="173"/>
    <s v="HI"/>
    <x v="5"/>
    <x v="296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243.62700000000001"/>
    <n v="0.24362700000000001"/>
    <m/>
    <n v="6.9166666666666668E-2"/>
    <n v="6.6666666666666666E-2"/>
    <n v="0"/>
    <n v="0"/>
    <n v="28"/>
    <s v="BASE DE DATOS"/>
    <m/>
  </r>
  <r>
    <s v="24"/>
    <x v="10"/>
    <s v="ELNO"/>
    <s v="43038095"/>
    <s v="43038095"/>
    <x v="5"/>
    <s v="WEIRPUMP-2"/>
    <s v="S"/>
    <n v="0.83"/>
    <n v="0.8"/>
    <n v="41.088999999999999"/>
    <n v="200.70599999999999"/>
    <n v="241.79499999999999"/>
    <n v="0"/>
    <n v="0"/>
    <n v="0"/>
    <m/>
    <m/>
    <x v="0"/>
    <s v="ELNO43038095WEIRPUMP-2HI"/>
    <s v="Electro Nor Oeste S. A."/>
    <x v="10"/>
    <x v="10"/>
    <s v="C. H. Quiroz"/>
    <x v="173"/>
    <s v="HI"/>
    <x v="5"/>
    <x v="297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241.79499999999999"/>
    <n v="0.24179499999999998"/>
    <m/>
    <n v="6.9166666666666668E-2"/>
    <n v="6.6666666666666666E-2"/>
    <n v="0"/>
    <n v="0"/>
    <n v="28"/>
    <s v="BASE DE DATOS"/>
    <m/>
  </r>
  <r>
    <s v="24"/>
    <x v="10"/>
    <s v="ELNO"/>
    <s v="43038096"/>
    <s v="43038096"/>
    <x v="5"/>
    <s v="KUBOTA"/>
    <s v="S"/>
    <n v="0.26"/>
    <n v="0.2"/>
    <n v="4.7480000000000002"/>
    <n v="21.533000000000001"/>
    <n v="26.280999999999999"/>
    <n v="0"/>
    <n v="0"/>
    <n v="0"/>
    <m/>
    <m/>
    <x v="0"/>
    <s v="ELNO43038096KUBOTAHI"/>
    <s v="Electro Nor Oeste S. A."/>
    <x v="10"/>
    <x v="10"/>
    <s v="C. H. Sicacate"/>
    <x v="174"/>
    <s v="HI"/>
    <x v="5"/>
    <x v="293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26.280999999999999"/>
    <n v="2.6280999999999999E-2"/>
    <m/>
    <n v="2.1666666666666667E-2"/>
    <n v="1.6666666666666666E-2"/>
    <n v="0"/>
    <n v="3.5527136788005009E-15"/>
    <n v="28"/>
    <s v="BASE DE DATOS"/>
    <m/>
  </r>
  <r>
    <s v="24"/>
    <x v="10"/>
    <s v="ELNO"/>
    <s v="43038096"/>
    <s v="43038096"/>
    <x v="5"/>
    <s v="KUBOTA-1"/>
    <s v="S"/>
    <n v="0.246"/>
    <n v="0.2"/>
    <n v="7.8120000000000003"/>
    <n v="36.191000000000003"/>
    <n v="44.003"/>
    <n v="0"/>
    <n v="0"/>
    <n v="0"/>
    <m/>
    <m/>
    <x v="0"/>
    <s v="ELNO43038096KUBOTA-1HI"/>
    <s v="Electro Nor Oeste S. A."/>
    <x v="10"/>
    <x v="10"/>
    <s v="C. H. Sicacate"/>
    <x v="174"/>
    <s v="HI"/>
    <x v="5"/>
    <x v="298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44.003"/>
    <n v="4.4003E-2"/>
    <m/>
    <n v="2.0500000000000001E-2"/>
    <n v="1.6666666666666666E-2"/>
    <n v="0"/>
    <n v="0"/>
    <n v="28"/>
    <s v="BASE DE DATOS"/>
    <m/>
  </r>
  <r>
    <s v="24"/>
    <x v="9"/>
    <s v="ELNO"/>
    <s v="42037394"/>
    <s v="42037394"/>
    <x v="5"/>
    <s v="KUBOTTA-1"/>
    <s v="S"/>
    <n v="0"/>
    <n v="0"/>
    <n v="0"/>
    <n v="0"/>
    <n v="0"/>
    <n v="0"/>
    <n v="0"/>
    <n v="0"/>
    <m/>
    <m/>
    <x v="1"/>
    <s v="ELNO42037394KUBOTTA-1HI"/>
    <s v="Electro Nor Oeste S. A."/>
    <x v="10"/>
    <x v="10"/>
    <s v="C. H. Canchaque"/>
    <x v="169"/>
    <s v="HI"/>
    <x v="5"/>
    <x v="294"/>
    <x v="2"/>
    <s v="Retirado"/>
    <s v="Operativo"/>
    <s v="Distribuidora"/>
    <x v="0"/>
    <x v="0"/>
    <x v="1"/>
    <x v="0"/>
    <s v="Estatal"/>
    <s v="PIURA"/>
    <s v="PIURA"/>
    <s v="HUANCABAMBA"/>
    <s v="CANCHAQUE"/>
    <n v="0"/>
    <x v="8"/>
    <n v="0"/>
    <x v="0"/>
    <x v="0"/>
    <x v="0"/>
    <s v="MWh"/>
    <n v="0"/>
    <n v="0"/>
    <m/>
    <n v="0"/>
    <n v="0"/>
    <n v="0"/>
    <n v="0"/>
    <n v="28"/>
    <s v="BASE DE DATOS"/>
    <m/>
  </r>
  <r>
    <s v="24"/>
    <x v="9"/>
    <s v="ELNO"/>
    <s v="41037294"/>
    <s v="41037294"/>
    <x v="5"/>
    <s v="KUBOTTA-1"/>
    <s v="S"/>
    <n v="0.05"/>
    <n v="0"/>
    <n v="0"/>
    <n v="0"/>
    <n v="0"/>
    <n v="0"/>
    <n v="0"/>
    <n v="0"/>
    <m/>
    <m/>
    <x v="1"/>
    <s v="ELNO41037294KUBOTTA-1HI"/>
    <s v="Electro Nor Oeste S. A."/>
    <x v="10"/>
    <x v="10"/>
    <s v="C. H. Santo Domingo"/>
    <x v="170"/>
    <s v="HI"/>
    <x v="5"/>
    <x v="294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9"/>
    <s v="ELNO"/>
    <s v="41037294"/>
    <s v="41037294"/>
    <x v="5"/>
    <s v="KUBOTTA-2"/>
    <s v="S"/>
    <n v="0.05"/>
    <n v="0"/>
    <n v="0"/>
    <n v="0"/>
    <n v="0"/>
    <n v="0"/>
    <n v="0"/>
    <n v="0"/>
    <m/>
    <m/>
    <x v="1"/>
    <s v="ELNO41037294KUBOTTA-2HI"/>
    <s v="Electro Nor Oeste S. A."/>
    <x v="10"/>
    <x v="10"/>
    <s v="C. H. Santo Domingo"/>
    <x v="170"/>
    <s v="HI"/>
    <x v="5"/>
    <x v="295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9"/>
    <s v="ELNO"/>
    <s v="33034595"/>
    <s v="33034595"/>
    <x v="5"/>
    <s v="KUBOTTA-1"/>
    <s v="S"/>
    <n v="7.0000000000000007E-2"/>
    <n v="0"/>
    <n v="0"/>
    <n v="0"/>
    <n v="0"/>
    <n v="0"/>
    <n v="0"/>
    <n v="0"/>
    <m/>
    <m/>
    <x v="0"/>
    <s v="ELNO33034595KUBOTTA-1HI"/>
    <s v="Electro Nor Oeste S. A."/>
    <x v="10"/>
    <x v="10"/>
    <s v="C. H. Huancabamba"/>
    <x v="171"/>
    <s v="HI"/>
    <x v="5"/>
    <x v="294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9"/>
    <s v="ELNO"/>
    <s v="33034595"/>
    <s v="33034595"/>
    <x v="5"/>
    <s v="KUBOTTA-2"/>
    <s v="S"/>
    <n v="7.0000000000000007E-2"/>
    <n v="0"/>
    <n v="0"/>
    <n v="0"/>
    <n v="0"/>
    <n v="0"/>
    <n v="0"/>
    <n v="0"/>
    <m/>
    <m/>
    <x v="0"/>
    <s v="ELNO33034595KUBOTTA-2HI"/>
    <s v="Electro Nor Oeste S. A."/>
    <x v="10"/>
    <x v="10"/>
    <s v="C. H. Huancabamba"/>
    <x v="171"/>
    <s v="HI"/>
    <x v="5"/>
    <x v="295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9"/>
    <s v="ELNO"/>
    <s v="41037194"/>
    <s v="41037194"/>
    <x v="5"/>
    <s v="KUBOTTA-1"/>
    <s v="S"/>
    <n v="0.08"/>
    <n v="0"/>
    <n v="0"/>
    <n v="0"/>
    <n v="0"/>
    <n v="0"/>
    <n v="0"/>
    <n v="0"/>
    <m/>
    <m/>
    <x v="0"/>
    <s v="ELNO41037194KUBOTTA-1HI"/>
    <s v="Electro Nor Oeste S. A."/>
    <x v="10"/>
    <x v="10"/>
    <s v="C. H. Chalaco"/>
    <x v="172"/>
    <s v="HI"/>
    <x v="5"/>
    <x v="294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9"/>
    <s v="ELNO"/>
    <s v="41037194"/>
    <s v="41037194"/>
    <x v="5"/>
    <s v="KUBOTTA-2"/>
    <s v="S"/>
    <n v="0.08"/>
    <n v="0"/>
    <n v="0"/>
    <n v="0"/>
    <n v="0"/>
    <n v="0"/>
    <n v="0"/>
    <n v="0"/>
    <m/>
    <m/>
    <x v="0"/>
    <s v="ELNO41037194KUBOTTA-2HI"/>
    <s v="Electro Nor Oeste S. A."/>
    <x v="10"/>
    <x v="10"/>
    <s v="C. H. Chalaco"/>
    <x v="172"/>
    <s v="HI"/>
    <x v="5"/>
    <x v="295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9"/>
    <s v="ELNO"/>
    <s v="43038095"/>
    <s v="43038095"/>
    <x v="5"/>
    <s v="WEIRPUMP-1"/>
    <s v="S"/>
    <n v="0.83"/>
    <n v="0.8"/>
    <n v="62.48"/>
    <n v="284.74799999999999"/>
    <n v="347.22800000000001"/>
    <n v="0"/>
    <n v="0"/>
    <n v="0"/>
    <m/>
    <m/>
    <x v="0"/>
    <s v="ELNO43038095WEIRPUMP-1HI"/>
    <s v="Electro Nor Oeste S. A."/>
    <x v="10"/>
    <x v="10"/>
    <s v="C. H. Quiroz"/>
    <x v="173"/>
    <s v="HI"/>
    <x v="5"/>
    <x v="296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347.22800000000001"/>
    <n v="0.34722799999999998"/>
    <m/>
    <n v="6.9166666666666668E-2"/>
    <n v="6.6666666666666666E-2"/>
    <n v="0"/>
    <n v="0"/>
    <n v="28"/>
    <s v="BASE DE DATOS"/>
    <m/>
  </r>
  <r>
    <s v="24"/>
    <x v="9"/>
    <s v="ELNO"/>
    <s v="43038095"/>
    <s v="43038095"/>
    <x v="5"/>
    <s v="WEIRPUMP-2"/>
    <s v="S"/>
    <n v="0.83"/>
    <n v="0.8"/>
    <n v="59.420999999999999"/>
    <n v="285.15100000000001"/>
    <n v="344.57100000000003"/>
    <n v="0"/>
    <n v="0"/>
    <n v="0"/>
    <m/>
    <m/>
    <x v="0"/>
    <s v="ELNO43038095WEIRPUMP-2HI"/>
    <s v="Electro Nor Oeste S. A."/>
    <x v="10"/>
    <x v="10"/>
    <s v="C. H. Quiroz"/>
    <x v="173"/>
    <s v="HI"/>
    <x v="5"/>
    <x v="297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344.57100000000003"/>
    <n v="0.34457100000000002"/>
    <m/>
    <n v="6.9166666666666668E-2"/>
    <n v="6.6666666666666666E-2"/>
    <n v="0"/>
    <n v="9.9999999997635314E-4"/>
    <n v="28"/>
    <s v="BASE DE DATOS"/>
    <m/>
  </r>
  <r>
    <s v="24"/>
    <x v="9"/>
    <s v="ELNO"/>
    <s v="43038096"/>
    <s v="43038096"/>
    <x v="5"/>
    <s v="KUBOTA"/>
    <s v="S"/>
    <n v="0.26"/>
    <n v="0.2"/>
    <n v="5.3970000000000002"/>
    <n v="25.591999999999999"/>
    <n v="30.989000000000001"/>
    <n v="0"/>
    <n v="0"/>
    <n v="0"/>
    <m/>
    <m/>
    <x v="0"/>
    <s v="ELNO43038096KUBOTAHI"/>
    <s v="Electro Nor Oeste S. A."/>
    <x v="10"/>
    <x v="10"/>
    <s v="C. H. Sicacate"/>
    <x v="174"/>
    <s v="HI"/>
    <x v="5"/>
    <x v="293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30.989000000000001"/>
    <n v="3.0988999999999999E-2"/>
    <m/>
    <n v="2.1666666666666667E-2"/>
    <n v="1.6666666666666666E-2"/>
    <n v="0"/>
    <n v="-3.5527136788005009E-15"/>
    <n v="28"/>
    <s v="BASE DE DATOS"/>
    <m/>
  </r>
  <r>
    <s v="24"/>
    <x v="9"/>
    <s v="ELNO"/>
    <s v="43038096"/>
    <s v="43038096"/>
    <x v="5"/>
    <s v="KUBOTA-1"/>
    <s v="S"/>
    <n v="0.246"/>
    <n v="0.2"/>
    <n v="8.8800000000000008"/>
    <n v="43.012"/>
    <n v="51.892000000000003"/>
    <n v="0"/>
    <n v="0"/>
    <n v="0"/>
    <m/>
    <m/>
    <x v="0"/>
    <s v="ELNO43038096KUBOTA-1HI"/>
    <s v="Electro Nor Oeste S. A."/>
    <x v="10"/>
    <x v="10"/>
    <s v="C. H. Sicacate"/>
    <x v="174"/>
    <s v="HI"/>
    <x v="5"/>
    <x v="298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51.892000000000003"/>
    <n v="5.1892000000000001E-2"/>
    <m/>
    <n v="2.0500000000000001E-2"/>
    <n v="1.6666666666666666E-2"/>
    <n v="0"/>
    <n v="0"/>
    <n v="28"/>
    <s v="BASE DE DATOS"/>
    <m/>
  </r>
  <r>
    <s v="24"/>
    <x v="9"/>
    <s v="LANGUI"/>
    <s v="31437845"/>
    <s v="31437845"/>
    <x v="5"/>
    <s v="Grupo 1"/>
    <s v="S"/>
    <n v="0.77"/>
    <n v="0.69"/>
    <n v="0"/>
    <n v="0"/>
    <n v="0"/>
    <n v="0"/>
    <n v="0"/>
    <n v="744"/>
    <m/>
    <m/>
    <x v="0"/>
    <s v="LANGUI31437845Grupo 1HI"/>
    <s v="Central Hidroel‚ctrica Langui S.A."/>
    <x v="42"/>
    <x v="42"/>
    <s v="C. H. Langui"/>
    <x v="120"/>
    <s v="HI"/>
    <x v="5"/>
    <x v="16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0"/>
    <n v="0"/>
    <m/>
    <n v="6.4166666666666664E-2"/>
    <n v="5.7499999999999996E-2"/>
    <n v="0"/>
    <n v="0"/>
    <n v="10"/>
    <s v="BASE DE DATOS"/>
    <m/>
  </r>
  <r>
    <s v="24"/>
    <x v="9"/>
    <s v="LANGUI"/>
    <s v="31437845"/>
    <s v="31437845"/>
    <x v="5"/>
    <s v="Grupo 2"/>
    <s v="S"/>
    <n v="2.5"/>
    <n v="2.25"/>
    <n v="0"/>
    <n v="0"/>
    <n v="0"/>
    <n v="0"/>
    <n v="0"/>
    <n v="644"/>
    <m/>
    <m/>
    <x v="0"/>
    <s v="LANGUI31437845Grupo 2HI"/>
    <s v="Central Hidroel‚ctrica Langui S.A."/>
    <x v="42"/>
    <x v="42"/>
    <s v="C. H. Langui"/>
    <x v="120"/>
    <s v="HI"/>
    <x v="5"/>
    <x v="17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0"/>
    <n v="0"/>
    <m/>
    <n v="0.20833333333333334"/>
    <n v="0.1875"/>
    <n v="0"/>
    <n v="0"/>
    <n v="10"/>
    <s v="BASE DE DATOS"/>
    <m/>
  </r>
  <r>
    <s v="24"/>
    <x v="9"/>
    <s v="LANGUI"/>
    <s v="31437845"/>
    <s v="31437845"/>
    <x v="5"/>
    <s v="Grupo 3"/>
    <s v="S"/>
    <n v="3.15"/>
    <n v="3"/>
    <n v="332.84399999999999"/>
    <n v="875.53"/>
    <n v="1208.374"/>
    <n v="0"/>
    <n v="642.82000000000005"/>
    <n v="1.18"/>
    <m/>
    <m/>
    <x v="0"/>
    <s v="LANGUI31437845Grupo 3HI"/>
    <s v="Central Hidroel‚ctrica Langui S.A."/>
    <x v="42"/>
    <x v="42"/>
    <s v="C. H. Langui"/>
    <x v="120"/>
    <s v="HI"/>
    <x v="5"/>
    <x v="176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208.374"/>
    <n v="1.2083740000000001"/>
    <m/>
    <n v="0.26250000000000001"/>
    <n v="0.25"/>
    <n v="0"/>
    <n v="0"/>
    <n v="10"/>
    <s v="BASE DE DATOS"/>
    <m/>
  </r>
  <r>
    <s v="24"/>
    <x v="8"/>
    <s v="HIDROC"/>
    <s v="18166908"/>
    <s v="18166908"/>
    <x v="5"/>
    <s v="G-1"/>
    <s v="S"/>
    <n v="3.97"/>
    <n v="3.97"/>
    <n v="0"/>
    <n v="2388.8000000000002"/>
    <n v="2388.8000000000002"/>
    <n v="0"/>
    <n v="720"/>
    <n v="0"/>
    <m/>
    <m/>
    <x v="0"/>
    <s v="HIDROC18166908G-1HI"/>
    <s v="Hidrocañete S.A."/>
    <x v="55"/>
    <x v="55"/>
    <s v="C. H. Nuevo Imperial"/>
    <x v="211"/>
    <s v="HI"/>
    <x v="5"/>
    <x v="28"/>
    <x v="2"/>
    <s v="Instalado"/>
    <s v="Operativo"/>
    <s v="Generadora"/>
    <x v="0"/>
    <x v="0"/>
    <x v="0"/>
    <x v="0"/>
    <s v="Privado"/>
    <s v="LIMA"/>
    <s v="LIMA"/>
    <s v="CAÑETE"/>
    <s v="NVO. IMPERIAL"/>
    <n v="0"/>
    <x v="8"/>
    <n v="0"/>
    <x v="1"/>
    <x v="2"/>
    <x v="0"/>
    <s v="MWh"/>
    <n v="2388.8000000000002"/>
    <n v="2.3888000000000003"/>
    <m/>
    <n v="0.33083333333333337"/>
    <n v="0.33083333333333337"/>
    <n v="0"/>
    <n v="0"/>
    <n v="60"/>
    <s v="BASE DE DATOS"/>
    <m/>
  </r>
  <r>
    <s v="24"/>
    <x v="9"/>
    <s v="HIDROC"/>
    <s v="18166908"/>
    <s v="18166908"/>
    <x v="5"/>
    <s v="G-1"/>
    <s v="S"/>
    <n v="3.97"/>
    <n v="3.97"/>
    <n v="0"/>
    <n v="2484.3000000000002"/>
    <n v="2484.3000000000002"/>
    <n v="0"/>
    <n v="743"/>
    <n v="1"/>
    <m/>
    <m/>
    <x v="0"/>
    <s v="HIDROC18166908G-1HI"/>
    <s v="Hidrocañete S.A."/>
    <x v="55"/>
    <x v="55"/>
    <s v="C. H. Nuevo Imperial"/>
    <x v="211"/>
    <s v="HI"/>
    <x v="5"/>
    <x v="28"/>
    <x v="2"/>
    <s v="Instalado"/>
    <s v="Operativo"/>
    <s v="Generadora"/>
    <x v="0"/>
    <x v="0"/>
    <x v="0"/>
    <x v="0"/>
    <s v="Privado"/>
    <s v="LIMA"/>
    <s v="LIMA"/>
    <s v="CAÑETE"/>
    <s v="NVO. IMPERIAL"/>
    <n v="0"/>
    <x v="8"/>
    <n v="0"/>
    <x v="1"/>
    <x v="2"/>
    <x v="0"/>
    <s v="MWh"/>
    <n v="2484.3000000000002"/>
    <n v="2.4843000000000002"/>
    <m/>
    <n v="0.33083333333333337"/>
    <n v="0.33083333333333337"/>
    <n v="0"/>
    <n v="0"/>
    <n v="60"/>
    <s v="BASE DE DATOS"/>
    <m/>
  </r>
  <r>
    <s v="24"/>
    <x v="10"/>
    <s v="HIDROC"/>
    <s v="18166908"/>
    <s v="18166908"/>
    <x v="5"/>
    <s v="G-1"/>
    <s v="S"/>
    <n v="3.97"/>
    <n v="3.97"/>
    <n v="0"/>
    <n v="1892.5"/>
    <n v="1892.5"/>
    <n v="133.46"/>
    <n v="585.55999999999995"/>
    <n v="0.98"/>
    <m/>
    <m/>
    <x v="0"/>
    <s v="HIDROC18166908G-1HI"/>
    <s v="Hidrocañete S.A."/>
    <x v="55"/>
    <x v="55"/>
    <s v="C. H. Nuevo Imperial"/>
    <x v="211"/>
    <s v="HI"/>
    <x v="5"/>
    <x v="28"/>
    <x v="2"/>
    <s v="Instalado"/>
    <s v="Operativo"/>
    <s v="Generadora"/>
    <x v="0"/>
    <x v="0"/>
    <x v="0"/>
    <x v="0"/>
    <s v="Privado"/>
    <s v="LIMA"/>
    <s v="LIMA"/>
    <s v="CAÑETE"/>
    <s v="NVO. IMPERIAL"/>
    <n v="0"/>
    <x v="8"/>
    <n v="0"/>
    <x v="1"/>
    <x v="2"/>
    <x v="0"/>
    <s v="MWh"/>
    <n v="1892.5"/>
    <n v="1.8925000000000001"/>
    <m/>
    <n v="0.33083333333333337"/>
    <n v="0.33083333333333337"/>
    <n v="0"/>
    <n v="0"/>
    <n v="60"/>
    <s v="BASE DE DATOS"/>
    <m/>
  </r>
  <r>
    <s v="24"/>
    <x v="8"/>
    <s v="EEAGUA"/>
    <s v="18319612"/>
    <s v="18319612"/>
    <x v="5"/>
    <s v="G1"/>
    <s v="S"/>
    <n v="9.9499999999999993"/>
    <n v="9.9499999999999993"/>
    <n v="0"/>
    <n v="0"/>
    <n v="0"/>
    <n v="0"/>
    <n v="0"/>
    <n v="720"/>
    <m/>
    <m/>
    <x v="0"/>
    <s v="EEAGUA18319612G1HI"/>
    <s v="Empresa El‚ctrica Agua Azul S.A."/>
    <x v="49"/>
    <x v="49"/>
    <s v="C.H. Potrero"/>
    <x v="187"/>
    <s v="HI"/>
    <x v="5"/>
    <x v="36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0"/>
    <n v="0"/>
    <m/>
    <n v="0.82916666666666661"/>
    <n v="0.82916666666666661"/>
    <n v="0"/>
    <n v="0"/>
    <n v="43"/>
    <s v="BASE DE DATOS"/>
    <m/>
  </r>
  <r>
    <s v="24"/>
    <x v="8"/>
    <s v="EEAGUA"/>
    <s v="18319612"/>
    <s v="18319612"/>
    <x v="5"/>
    <s v="G2"/>
    <s v="S"/>
    <n v="9.9499999999999993"/>
    <n v="9.9499999999999993"/>
    <n v="403.983"/>
    <n v="361.20499999999998"/>
    <n v="765.18799999999999"/>
    <n v="0"/>
    <n v="240.59"/>
    <n v="479.41"/>
    <m/>
    <m/>
    <x v="0"/>
    <s v="EEAGUA18319612G2HI"/>
    <s v="Empresa El‚ctrica Agua Azul S.A."/>
    <x v="49"/>
    <x v="49"/>
    <s v="C.H. Potrero"/>
    <x v="187"/>
    <s v="HI"/>
    <x v="5"/>
    <x v="37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765.18799999999999"/>
    <n v="0.76518799999999998"/>
    <m/>
    <n v="0.82916666666666661"/>
    <n v="0.82916666666666661"/>
    <n v="0"/>
    <n v="0"/>
    <n v="43"/>
    <s v="BASE DE DATOS"/>
    <m/>
  </r>
  <r>
    <s v="24"/>
    <x v="10"/>
    <s v="EEAGUA"/>
    <s v="18319612"/>
    <s v="18319612"/>
    <x v="5"/>
    <s v="G1"/>
    <s v="S"/>
    <n v="9.9499999999999993"/>
    <n v="9.9499999999999993"/>
    <n v="675.95799999999997"/>
    <n v="2036.125"/>
    <n v="2712.0830000000001"/>
    <n v="0"/>
    <n v="472.81"/>
    <n v="247.19"/>
    <m/>
    <m/>
    <x v="0"/>
    <s v="EEAGUA18319612G1HI"/>
    <s v="Empresa El‚ctrica Agua Azul S.A."/>
    <x v="49"/>
    <x v="49"/>
    <s v="C.H. Potrero"/>
    <x v="187"/>
    <s v="HI"/>
    <x v="5"/>
    <x v="36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2712.0830000000001"/>
    <n v="2.7120830000000002"/>
    <m/>
    <n v="0.82916666666666661"/>
    <n v="0.82916666666666661"/>
    <n v="0"/>
    <n v="0"/>
    <n v="43"/>
    <s v="BASE DE DATOS"/>
    <m/>
  </r>
  <r>
    <s v="24"/>
    <x v="10"/>
    <s v="EEAGUA"/>
    <s v="18319612"/>
    <s v="18319612"/>
    <x v="5"/>
    <s v="G2"/>
    <s v="S"/>
    <n v="9.9499999999999993"/>
    <n v="9.9499999999999993"/>
    <n v="111.21899999999999"/>
    <n v="487.14699999999999"/>
    <n v="598.36599999999999"/>
    <n v="0"/>
    <n v="89.84"/>
    <n v="630.16"/>
    <m/>
    <m/>
    <x v="0"/>
    <s v="EEAGUA18319612G2HI"/>
    <s v="Empresa El‚ctrica Agua Azul S.A."/>
    <x v="49"/>
    <x v="49"/>
    <s v="C.H. Potrero"/>
    <x v="187"/>
    <s v="HI"/>
    <x v="5"/>
    <x v="37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598.36599999999999"/>
    <n v="0.59836599999999995"/>
    <m/>
    <n v="0.82916666666666661"/>
    <n v="0.82916666666666661"/>
    <n v="0"/>
    <n v="0"/>
    <n v="43"/>
    <s v="BASE DE DATOS"/>
    <m/>
  </r>
  <r>
    <s v="24"/>
    <x v="9"/>
    <s v="ANDPOW"/>
    <s v="18176609"/>
    <s v="18176609"/>
    <x v="5"/>
    <s v="G-01"/>
    <s v="S"/>
    <n v="10"/>
    <n v="10"/>
    <n v="1436.8140000000001"/>
    <n v="3080.27"/>
    <n v="4517.0839999999998"/>
    <n v="3.58"/>
    <n v="565.64"/>
    <n v="154.78"/>
    <m/>
    <m/>
    <x v="0"/>
    <s v="ANDPOW18176609G-01HI"/>
    <s v="Andean Power S.A.C."/>
    <x v="85"/>
    <x v="85"/>
    <s v="C.H. CARHUAC"/>
    <x v="287"/>
    <s v="HI"/>
    <x v="5"/>
    <x v="368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4517.0839999999998"/>
    <n v="4.5170839999999997"/>
    <m/>
    <n v="0.83333333333333337"/>
    <n v="0.83333333333333337"/>
    <n v="0"/>
    <n v="0"/>
    <n v="5"/>
    <s v="BASE DE DATOS"/>
    <m/>
  </r>
  <r>
    <s v="24"/>
    <x v="9"/>
    <s v="ANDPOW"/>
    <s v="18176609"/>
    <s v="18176609"/>
    <x v="5"/>
    <s v="G-02"/>
    <s v="S"/>
    <n v="10"/>
    <n v="10"/>
    <n v="1475.76"/>
    <n v="3583.857"/>
    <n v="5059.6170000000002"/>
    <n v="4.38"/>
    <n v="616"/>
    <n v="103.62"/>
    <m/>
    <m/>
    <x v="0"/>
    <s v="ANDPOW18176609G-02HI"/>
    <s v="Andean Power S.A.C."/>
    <x v="85"/>
    <x v="85"/>
    <s v="C.H. CARHUAC"/>
    <x v="287"/>
    <s v="HI"/>
    <x v="5"/>
    <x v="369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5059.6170000000002"/>
    <n v="5.0596170000000003"/>
    <m/>
    <n v="0.83333333333333337"/>
    <n v="0.83333333333333337"/>
    <n v="0"/>
    <n v="0"/>
    <n v="5"/>
    <s v="BASE DE DATOS"/>
    <m/>
  </r>
  <r>
    <s v="24"/>
    <x v="10"/>
    <s v="ANDPOW"/>
    <s v="18176609"/>
    <s v="18176609"/>
    <x v="5"/>
    <s v="G-01"/>
    <s v="S"/>
    <n v="10"/>
    <n v="10"/>
    <n v="1287.472"/>
    <n v="2928.1129999999998"/>
    <n v="4215.585"/>
    <n v="8.82"/>
    <n v="505.77"/>
    <n v="205.41"/>
    <m/>
    <m/>
    <x v="0"/>
    <s v="ANDPOW18176609G-01HI"/>
    <s v="Andean Power S.A.C."/>
    <x v="85"/>
    <x v="85"/>
    <s v="C.H. CARHUAC"/>
    <x v="287"/>
    <s v="HI"/>
    <x v="5"/>
    <x v="368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4215.585"/>
    <n v="4.2155849999999999"/>
    <m/>
    <n v="0.83333333333333337"/>
    <n v="0.83333333333333337"/>
    <n v="0"/>
    <n v="0"/>
    <n v="5"/>
    <s v="BASE DE DATOS"/>
    <m/>
  </r>
  <r>
    <s v="24"/>
    <x v="10"/>
    <s v="ANDPOW"/>
    <s v="18176609"/>
    <s v="18176609"/>
    <x v="5"/>
    <s v="G-02"/>
    <s v="S"/>
    <n v="10"/>
    <n v="10"/>
    <n v="1216.595"/>
    <n v="3466.203"/>
    <n v="4682.7979999999998"/>
    <n v="77.930000000000007"/>
    <n v="577.97"/>
    <n v="64.099999999999994"/>
    <m/>
    <m/>
    <x v="0"/>
    <s v="ANDPOW18176609G-02HI"/>
    <s v="Andean Power S.A.C."/>
    <x v="85"/>
    <x v="85"/>
    <s v="C.H. CARHUAC"/>
    <x v="287"/>
    <s v="HI"/>
    <x v="5"/>
    <x v="369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4682.7979999999998"/>
    <n v="4.682798"/>
    <m/>
    <n v="0.83333333333333337"/>
    <n v="0.83333333333333337"/>
    <n v="0"/>
    <n v="0"/>
    <n v="5"/>
    <s v="BASE DE DATOS"/>
    <m/>
  </r>
  <r>
    <s v="24"/>
    <x v="9"/>
    <s v="ATRIAE"/>
    <s v="00012009"/>
    <s v="00012009"/>
    <x v="5"/>
    <s v="G1"/>
    <s v="S"/>
    <n v="1.8"/>
    <n v="1.79"/>
    <n v="45.255000000000003"/>
    <n v="116.277"/>
    <n v="161.53200000000001"/>
    <n v="0"/>
    <n v="260.25"/>
    <n v="0"/>
    <m/>
    <m/>
    <x v="0"/>
    <s v="ATRIAE00012009G1HI"/>
    <s v="Atria Energía S.A.C."/>
    <x v="73"/>
    <x v="73"/>
    <s v="C.H. Purmacana"/>
    <x v="247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2"/>
    <x v="0"/>
    <s v="MWh"/>
    <n v="161.53200000000001"/>
    <n v="0.16153200000000001"/>
    <m/>
    <n v="0.15"/>
    <n v="0.14916666666666667"/>
    <n v="0"/>
    <n v="0"/>
    <n v="7"/>
    <s v="BASE DE DATOS"/>
    <m/>
  </r>
  <r>
    <s v="24"/>
    <x v="10"/>
    <s v="ATRIAE"/>
    <s v="00012009"/>
    <s v="00012009"/>
    <x v="5"/>
    <s v="G1"/>
    <s v="S"/>
    <n v="1.8"/>
    <n v="1.79"/>
    <n v="35.295999999999999"/>
    <n v="102.43899999999999"/>
    <n v="137.73400000000001"/>
    <n v="0"/>
    <n v="185.25"/>
    <n v="0"/>
    <m/>
    <m/>
    <x v="0"/>
    <s v="ATRIAE00012009G1HI"/>
    <s v="Atria Energía S.A.C."/>
    <x v="73"/>
    <x v="73"/>
    <s v="C.H. Purmacana"/>
    <x v="247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2"/>
    <x v="0"/>
    <s v="MWh"/>
    <n v="137.73400000000001"/>
    <n v="0.137734"/>
    <m/>
    <n v="0.15"/>
    <n v="0.14916666666666667"/>
    <n v="0"/>
    <n v="9.9999999997635314E-4"/>
    <n v="7"/>
    <s v="BASE DE DATOS"/>
    <m/>
  </r>
  <r>
    <s v="24"/>
    <x v="10"/>
    <s v="ELCZAN"/>
    <s v="18302211"/>
    <s v="18302211"/>
    <x v="5"/>
    <s v="G1"/>
    <s v="S"/>
    <n v="6.6"/>
    <n v="6.5730000000000004"/>
    <n v="261.99799999999999"/>
    <n v="1153.6669999999999"/>
    <n v="1415.6659999999999"/>
    <n v="0"/>
    <n v="430.33"/>
    <n v="289.67"/>
    <m/>
    <m/>
    <x v="0"/>
    <s v="ELCZAN18302211G1HI"/>
    <s v="Electro Zaña S.A.C."/>
    <x v="43"/>
    <x v="43"/>
    <s v="C.H. Zaña"/>
    <x v="121"/>
    <s v="HI"/>
    <x v="5"/>
    <x v="36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1415.6659999999999"/>
    <n v="1.4156659999999999"/>
    <m/>
    <n v="0.54999999999999993"/>
    <n v="0.54775000000000007"/>
    <n v="0"/>
    <n v="-9.9999999997635314E-4"/>
    <n v="26"/>
    <s v="BASE DE DATOS"/>
    <m/>
  </r>
  <r>
    <s v="24"/>
    <x v="10"/>
    <s v="ELCZAN"/>
    <s v="18302211"/>
    <s v="18302211"/>
    <x v="5"/>
    <s v="G2"/>
    <s v="S"/>
    <n v="6.6"/>
    <n v="6.5940000000000003"/>
    <n v="169.73599999999999"/>
    <n v="894.322"/>
    <n v="1064.058"/>
    <n v="0"/>
    <n v="280.35000000000002"/>
    <n v="439.65"/>
    <m/>
    <m/>
    <x v="0"/>
    <s v="ELCZAN18302211G2HI"/>
    <s v="Electro Zaña S.A.C."/>
    <x v="43"/>
    <x v="43"/>
    <s v="C.H. Zaña"/>
    <x v="121"/>
    <s v="HI"/>
    <x v="5"/>
    <x v="37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1064.058"/>
    <n v="1.0640579999999999"/>
    <m/>
    <n v="0.54999999999999993"/>
    <n v="0.54949999999999999"/>
    <n v="0"/>
    <n v="0"/>
    <n v="26"/>
    <s v="BASE DE DATOS"/>
    <m/>
  </r>
  <r>
    <s v="24"/>
    <x v="10"/>
    <s v="CSTARO"/>
    <s v="31135704"/>
    <s v="31135704"/>
    <x v="5"/>
    <s v="G-1"/>
    <s v="S"/>
    <n v="1.2"/>
    <n v="1.014"/>
    <n v="82.563999999999993"/>
    <n v="388.89"/>
    <n v="471.45400000000001"/>
    <n v="0"/>
    <n v="720"/>
    <n v="0"/>
    <m/>
    <m/>
    <x v="0"/>
    <s v="CSTARO31135704G-1HI"/>
    <s v="Centrales Santa Rosa S.A.C."/>
    <x v="77"/>
    <x v="77"/>
    <s v="C. H. Sta. Rosa I"/>
    <x v="261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471.45400000000001"/>
    <n v="0.47145399999999998"/>
    <m/>
    <n v="9.9999999999999992E-2"/>
    <n v="8.4500000000000006E-2"/>
    <n v="0"/>
    <n v="-5.6843418860808015E-14"/>
    <n v="11"/>
    <s v="BASE DE DATOS"/>
    <m/>
  </r>
  <r>
    <s v="24"/>
    <x v="10"/>
    <s v="CSTARO"/>
    <s v="31116601"/>
    <s v="31116601"/>
    <x v="5"/>
    <s v="G-1"/>
    <s v="S"/>
    <n v="1.7"/>
    <n v="1.6279999999999999"/>
    <n v="143.999"/>
    <n v="672.24199999999996"/>
    <n v="816.24099999999999"/>
    <n v="0"/>
    <n v="720"/>
    <n v="0"/>
    <m/>
    <m/>
    <x v="0"/>
    <s v="CSTARO31116601G-1HI"/>
    <s v="Centrales Santa Rosa S.A.C."/>
    <x v="77"/>
    <x v="77"/>
    <s v="C. H. Sta. Rosa II"/>
    <x v="262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816.24099999999999"/>
    <n v="0.81624099999999999"/>
    <m/>
    <n v="0.14166666666666666"/>
    <n v="0.13566666666666666"/>
    <n v="0"/>
    <n v="0"/>
    <n v="11"/>
    <s v="BASE DE DATOS"/>
    <m/>
  </r>
  <r>
    <s v="24"/>
    <x v="10"/>
    <s v="PIEREN"/>
    <s v="18236910"/>
    <s v="18236910"/>
    <x v="5"/>
    <s v="G1"/>
    <s v="S"/>
    <n v="9.9"/>
    <n v="10.38"/>
    <n v="439.65699999999998"/>
    <n v="2288.143"/>
    <n v="2727.8"/>
    <n v="0"/>
    <n v="427.92"/>
    <n v="292.08"/>
    <m/>
    <m/>
    <x v="0"/>
    <s v="PIEREN18236910G1HI"/>
    <s v="Peruana de Inversiones en Energía Renovables S.A."/>
    <x v="74"/>
    <x v="74"/>
    <s v="C.H. MANTA I"/>
    <x v="253"/>
    <s v="HI"/>
    <x v="5"/>
    <x v="36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2727.8"/>
    <n v="2.7278000000000002"/>
    <m/>
    <n v="0.86783333333333335"/>
    <n v="0.8650000000000001"/>
    <n v="0"/>
    <n v="0"/>
    <n v="77"/>
    <s v="BASE DE DATOS"/>
    <m/>
  </r>
  <r>
    <s v="24"/>
    <x v="10"/>
    <s v="PIEREN"/>
    <s v="18236910"/>
    <s v="18236910"/>
    <x v="5"/>
    <s v="G2"/>
    <s v="S"/>
    <n v="9.9"/>
    <n v="10.382999999999999"/>
    <n v="641.17700000000002"/>
    <n v="2990.3150000000001"/>
    <n v="3631.4920000000002"/>
    <n v="0"/>
    <n v="431.93"/>
    <n v="288.07"/>
    <m/>
    <m/>
    <x v="0"/>
    <s v="PIEREN18236910G2HI"/>
    <s v="Peruana de Inversiones en Energía Renovables S.A."/>
    <x v="74"/>
    <x v="74"/>
    <s v="C.H. MANTA I"/>
    <x v="253"/>
    <s v="HI"/>
    <x v="5"/>
    <x v="37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3631.4920000000002"/>
    <n v="3.6314920000000002"/>
    <m/>
    <n v="0.86783333333333335"/>
    <n v="0.86524999999999996"/>
    <n v="0"/>
    <n v="0"/>
    <n v="77"/>
    <s v="BASE DE DATOS"/>
    <m/>
  </r>
  <r>
    <s v="24"/>
    <x v="5"/>
    <s v="ELN"/>
    <s v="31019393"/>
    <s v="31019393"/>
    <x v="5"/>
    <s v="Turbina 1"/>
    <s v="S"/>
    <n v="0.4"/>
    <n v="0.4"/>
    <n v="59.622999999999998"/>
    <n v="222.54900000000001"/>
    <n v="282.17099999999999"/>
    <n v="0"/>
    <n v="707.5"/>
    <n v="0"/>
    <m/>
    <m/>
    <x v="0"/>
    <s v="ELN31019393Turbina 1HI"/>
    <s v="Electro Norte S. A."/>
    <x v="32"/>
    <x v="32"/>
    <s v="C. H. Guineamayo"/>
    <x v="277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82.17099999999999"/>
    <n v="0.28217100000000001"/>
    <m/>
    <n v="3.3333333333333333E-2"/>
    <n v="3.3333333333333333E-2"/>
    <n v="0"/>
    <n v="1.0000000000331966E-3"/>
    <n v="29"/>
    <s v="BASE DE DATOS"/>
    <m/>
  </r>
  <r>
    <s v="24"/>
    <x v="5"/>
    <s v="ELN"/>
    <s v="31019393"/>
    <s v="31019393"/>
    <x v="5"/>
    <s v="Turbina 2"/>
    <s v="S"/>
    <n v="0.4"/>
    <n v="0.4"/>
    <n v="0.44600000000000001"/>
    <n v="1.663"/>
    <n v="2.109"/>
    <n v="0"/>
    <n v="9.75"/>
    <n v="0"/>
    <m/>
    <m/>
    <x v="0"/>
    <s v="ELN31019393Turbina 2HI"/>
    <s v="Electro Norte S. A."/>
    <x v="32"/>
    <x v="32"/>
    <s v="C. H. Guineamayo"/>
    <x v="277"/>
    <s v="HI"/>
    <x v="5"/>
    <x v="300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.109"/>
    <n v="2.1090000000000002E-3"/>
    <m/>
    <n v="3.3333333333333333E-2"/>
    <n v="3.3333333333333333E-2"/>
    <n v="0"/>
    <n v="0"/>
    <n v="29"/>
    <s v="BASE DE DATOS"/>
    <m/>
  </r>
  <r>
    <s v="24"/>
    <x v="5"/>
    <s v="ELN"/>
    <s v="31019393"/>
    <s v="31019393"/>
    <x v="5"/>
    <s v="Turbina 3"/>
    <s v="S"/>
    <n v="0.5"/>
    <n v="0.4"/>
    <n v="60.655000000000001"/>
    <n v="226.40100000000001"/>
    <n v="287.05599999999998"/>
    <n v="0"/>
    <n v="711.75"/>
    <n v="0"/>
    <m/>
    <m/>
    <x v="0"/>
    <s v="ELN31019393Turbina 3HI"/>
    <s v="Electro Norte S. A."/>
    <x v="32"/>
    <x v="32"/>
    <s v="C. H. Guineamayo"/>
    <x v="277"/>
    <s v="HI"/>
    <x v="5"/>
    <x v="301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87.05599999999998"/>
    <n v="0.28705599999999998"/>
    <m/>
    <n v="4.1666666666666664E-2"/>
    <n v="3.3333333333333333E-2"/>
    <n v="0"/>
    <n v="5.6843418860808015E-14"/>
    <n v="29"/>
    <s v="BASE DE DATOS"/>
    <m/>
  </r>
  <r>
    <s v="24"/>
    <x v="5"/>
    <s v="ELN"/>
    <s v="31019493"/>
    <s v="31019493"/>
    <x v="5"/>
    <s v="Turbina 1"/>
    <s v="S"/>
    <n v="0.5"/>
    <n v="0.4"/>
    <n v="63.305"/>
    <n v="236.29300000000001"/>
    <n v="299.59899999999999"/>
    <n v="0"/>
    <n v="719.15"/>
    <n v="0"/>
    <m/>
    <m/>
    <x v="0"/>
    <s v="ELN31019493Turbina 1HI"/>
    <s v="Electro Norte S. A."/>
    <x v="32"/>
    <x v="32"/>
    <s v="C. H. Buenos Aires Niepos"/>
    <x v="278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299.59899999999999"/>
    <n v="0.299599"/>
    <m/>
    <n v="4.1666666666666664E-2"/>
    <n v="3.3333333333333333E-2"/>
    <n v="0"/>
    <n v="-9.9999999997635314E-4"/>
    <n v="29"/>
    <s v="BASE DE DATOS"/>
    <m/>
  </r>
  <r>
    <s v="24"/>
    <x v="5"/>
    <s v="ELN"/>
    <s v="31019493"/>
    <s v="31019493"/>
    <x v="5"/>
    <s v="Turbina 2"/>
    <s v="S"/>
    <n v="0.5"/>
    <n v="0.4"/>
    <n v="54.798999999999999"/>
    <n v="199.49"/>
    <n v="254.28899999999999"/>
    <n v="0"/>
    <n v="622.22"/>
    <n v="0"/>
    <m/>
    <m/>
    <x v="0"/>
    <s v="ELN31019493Turbina 2HI"/>
    <s v="Electro Norte S. A."/>
    <x v="32"/>
    <x v="32"/>
    <s v="C. H. Buenos Aires Niepos"/>
    <x v="278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254.28899999999999"/>
    <n v="0.25428899999999999"/>
    <m/>
    <n v="4.1666666666666664E-2"/>
    <n v="3.3333333333333333E-2"/>
    <n v="0"/>
    <n v="2.8421709430404007E-14"/>
    <n v="29"/>
    <s v="BASE DE DATOS"/>
    <m/>
  </r>
  <r>
    <s v="24"/>
    <x v="5"/>
    <s v="ELN"/>
    <s v="41027893"/>
    <s v="41027893"/>
    <x v="5"/>
    <s v="T. Maier B"/>
    <s v="N"/>
    <n v="0"/>
    <n v="0"/>
    <n v="0"/>
    <n v="0"/>
    <n v="0"/>
    <n v="0"/>
    <n v="0"/>
    <n v="0"/>
    <m/>
    <m/>
    <x v="1"/>
    <s v="ELN41027893T. Maier BHI"/>
    <s v="Electro Norte S. A."/>
    <x v="32"/>
    <x v="32"/>
    <s v="C. H. Bambamarca"/>
    <x v="279"/>
    <s v="HI"/>
    <x v="5"/>
    <x v="358"/>
    <x v="2"/>
    <s v="Retirado"/>
    <s v="Inoperativo"/>
    <s v="Distribuidora"/>
    <x v="0"/>
    <x v="0"/>
    <x v="1"/>
    <x v="0"/>
    <s v="Estatal"/>
    <s v="CAJAMARCA"/>
    <s v="CAJAMARCA"/>
    <s v="HUALGAYOC"/>
    <s v="BAMBAMARCA"/>
    <n v="0"/>
    <x v="8"/>
    <n v="0"/>
    <x v="0"/>
    <x v="0"/>
    <x v="0"/>
    <s v="MWh"/>
    <n v="0"/>
    <n v="0"/>
    <m/>
    <n v="0"/>
    <n v="0"/>
    <n v="0"/>
    <n v="0"/>
    <n v="29"/>
    <s v="BASE DE DATOS"/>
    <m/>
  </r>
  <r>
    <s v="24"/>
    <x v="5"/>
    <s v="ELN"/>
    <s v="51009296"/>
    <s v="51009296"/>
    <x v="5"/>
    <s v="Turbina 1"/>
    <s v="S"/>
    <n v="1"/>
    <n v="0.7"/>
    <n v="0"/>
    <n v="0"/>
    <n v="0"/>
    <n v="0"/>
    <n v="0"/>
    <n v="0"/>
    <m/>
    <m/>
    <x v="0"/>
    <s v="ELN51009296Turbina 1HI"/>
    <s v="Electro Norte S. A."/>
    <x v="32"/>
    <x v="32"/>
    <s v="C. H. Chiriconga"/>
    <x v="280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5"/>
    <s v="ELN"/>
    <s v="51009296"/>
    <s v="51009296"/>
    <x v="5"/>
    <s v="Turbina 2"/>
    <s v="S"/>
    <n v="1"/>
    <n v="0.7"/>
    <n v="0"/>
    <n v="0"/>
    <n v="0"/>
    <n v="0"/>
    <n v="0"/>
    <n v="0"/>
    <m/>
    <m/>
    <x v="0"/>
    <s v="ELN51009296Turbina 2HI"/>
    <s v="Electro Norte S. A."/>
    <x v="32"/>
    <x v="32"/>
    <s v="C. H. Chiriconga"/>
    <x v="280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5"/>
    <s v="ELN"/>
    <s v="51015600"/>
    <s v="51015600"/>
    <x v="5"/>
    <s v="Turbina 1"/>
    <s v="S"/>
    <n v="0.34"/>
    <n v="0.28000000000000003"/>
    <n v="37.506"/>
    <n v="136.53399999999999"/>
    <n v="174.04"/>
    <n v="0"/>
    <n v="705.81"/>
    <n v="0"/>
    <m/>
    <m/>
    <x v="0"/>
    <s v="ELN51015600Turbina 1HI"/>
    <s v="Electro Norte S. A."/>
    <x v="32"/>
    <x v="32"/>
    <s v="C.H. Querocoto"/>
    <x v="281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174.04"/>
    <n v="0.17404"/>
    <m/>
    <n v="2.8333333333333335E-2"/>
    <n v="2.3333333333333334E-2"/>
    <n v="0"/>
    <n v="0"/>
    <n v="29"/>
    <s v="BASE DE DATOS"/>
    <m/>
  </r>
  <r>
    <s v="24"/>
    <x v="5"/>
    <s v="ELN"/>
    <s v="51015600"/>
    <s v="51015600"/>
    <x v="5"/>
    <s v="Turbina 2"/>
    <s v="N"/>
    <n v="0.4"/>
    <n v="0"/>
    <n v="0"/>
    <n v="0"/>
    <n v="0"/>
    <n v="0"/>
    <n v="0"/>
    <n v="0"/>
    <m/>
    <m/>
    <x v="0"/>
    <s v="ELN51015600Turbina 2HI"/>
    <s v="Electro Norte S. A."/>
    <x v="32"/>
    <x v="32"/>
    <s v="C.H. Querocoto"/>
    <x v="281"/>
    <s v="HI"/>
    <x v="5"/>
    <x v="300"/>
    <x v="2"/>
    <s v="Instalado"/>
    <s v="In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0"/>
    <n v="0"/>
    <m/>
    <n v="3.3333333333333333E-2"/>
    <n v="3.3333333333333333E-2"/>
    <n v="0"/>
    <n v="0"/>
    <n v="29"/>
    <s v="BASE DE DATOS"/>
    <m/>
  </r>
  <r>
    <s v="24"/>
    <x v="7"/>
    <s v="ELN"/>
    <s v="31019393"/>
    <s v="31019393"/>
    <x v="5"/>
    <s v="Turbina 1"/>
    <s v="S"/>
    <n v="0.4"/>
    <n v="0.4"/>
    <n v="62.040999999999997"/>
    <n v="231.57300000000001"/>
    <n v="293.61399999999998"/>
    <n v="0"/>
    <n v="732.5"/>
    <n v="0"/>
    <m/>
    <m/>
    <x v="0"/>
    <s v="ELN31019393Turbina 1HI"/>
    <s v="Electro Norte S. A."/>
    <x v="32"/>
    <x v="32"/>
    <s v="C. H. Guineamayo"/>
    <x v="277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93.61399999999998"/>
    <n v="0.29361399999999999"/>
    <m/>
    <n v="3.3333333333333333E-2"/>
    <n v="3.3333333333333333E-2"/>
    <n v="0"/>
    <n v="5.6843418860808015E-14"/>
    <n v="29"/>
    <s v="BASE DE DATOS"/>
    <m/>
  </r>
  <r>
    <s v="24"/>
    <x v="7"/>
    <s v="ELN"/>
    <s v="31019393"/>
    <s v="31019393"/>
    <x v="5"/>
    <s v="Turbina 2"/>
    <s v="S"/>
    <n v="0.4"/>
    <n v="0.4"/>
    <n v="0.32"/>
    <n v="1.1930000000000001"/>
    <n v="1.5129999999999999"/>
    <n v="0"/>
    <n v="5.75"/>
    <n v="0"/>
    <m/>
    <m/>
    <x v="0"/>
    <s v="ELN31019393Turbina 2HI"/>
    <s v="Electro Norte S. A."/>
    <x v="32"/>
    <x v="32"/>
    <s v="C. H. Guineamayo"/>
    <x v="277"/>
    <s v="HI"/>
    <x v="5"/>
    <x v="300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1.5129999999999999"/>
    <n v="1.5129999999999998E-3"/>
    <m/>
    <n v="3.3333333333333333E-2"/>
    <n v="3.3333333333333333E-2"/>
    <n v="0"/>
    <n v="2.2204460492503131E-16"/>
    <n v="29"/>
    <s v="BASE DE DATOS"/>
    <m/>
  </r>
  <r>
    <s v="24"/>
    <x v="7"/>
    <s v="ELN"/>
    <s v="31019393"/>
    <s v="31019393"/>
    <x v="5"/>
    <s v="Turbina 3"/>
    <s v="S"/>
    <n v="0.5"/>
    <n v="0.4"/>
    <n v="62.22"/>
    <n v="232.245"/>
    <n v="294.46499999999997"/>
    <n v="0"/>
    <n v="726.5"/>
    <n v="0"/>
    <m/>
    <m/>
    <x v="0"/>
    <s v="ELN31019393Turbina 3HI"/>
    <s v="Electro Norte S. A."/>
    <x v="32"/>
    <x v="32"/>
    <s v="C. H. Guineamayo"/>
    <x v="277"/>
    <s v="HI"/>
    <x v="5"/>
    <x v="301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94.46499999999997"/>
    <n v="0.29446499999999998"/>
    <m/>
    <n v="4.1666666666666664E-2"/>
    <n v="3.3333333333333333E-2"/>
    <n v="0"/>
    <n v="5.6843418860808015E-14"/>
    <n v="29"/>
    <s v="BASE DE DATOS"/>
    <m/>
  </r>
  <r>
    <s v="24"/>
    <x v="7"/>
    <s v="ELN"/>
    <s v="31019493"/>
    <s v="31019493"/>
    <x v="5"/>
    <s v="Turbina 1"/>
    <s v="S"/>
    <n v="0.5"/>
    <n v="0.4"/>
    <n v="62.786999999999999"/>
    <n v="234.358"/>
    <n v="297.14499999999998"/>
    <n v="0"/>
    <n v="723.37"/>
    <n v="0"/>
    <m/>
    <m/>
    <x v="0"/>
    <s v="ELN31019493Turbina 1HI"/>
    <s v="Electro Norte S. A."/>
    <x v="32"/>
    <x v="32"/>
    <s v="C. H. Buenos Aires Niepos"/>
    <x v="278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297.14499999999998"/>
    <n v="0.29714499999999999"/>
    <m/>
    <n v="4.1666666666666664E-2"/>
    <n v="3.3333333333333333E-2"/>
    <n v="0"/>
    <n v="0"/>
    <n v="29"/>
    <s v="BASE DE DATOS"/>
    <m/>
  </r>
  <r>
    <s v="24"/>
    <x v="7"/>
    <s v="ELN"/>
    <s v="31019493"/>
    <s v="31019493"/>
    <x v="5"/>
    <s v="Turbina 2"/>
    <s v="S"/>
    <n v="0.5"/>
    <n v="0.4"/>
    <n v="63.704000000000001"/>
    <n v="231.90600000000001"/>
    <n v="295.61"/>
    <n v="0"/>
    <n v="709.31"/>
    <n v="0"/>
    <m/>
    <m/>
    <x v="0"/>
    <s v="ELN31019493Turbina 2HI"/>
    <s v="Electro Norte S. A."/>
    <x v="32"/>
    <x v="32"/>
    <s v="C. H. Buenos Aires Niepos"/>
    <x v="278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295.61"/>
    <n v="0.29561000000000004"/>
    <m/>
    <n v="4.1666666666666664E-2"/>
    <n v="3.3333333333333333E-2"/>
    <n v="0"/>
    <n v="0"/>
    <n v="29"/>
    <s v="BASE DE DATOS"/>
    <m/>
  </r>
  <r>
    <s v="24"/>
    <x v="7"/>
    <s v="ELN"/>
    <s v="41027893"/>
    <s v="41027893"/>
    <x v="5"/>
    <s v="T. Maier B"/>
    <s v="N"/>
    <n v="0"/>
    <n v="0"/>
    <n v="0"/>
    <n v="0"/>
    <n v="0"/>
    <n v="0"/>
    <n v="0"/>
    <n v="0"/>
    <m/>
    <m/>
    <x v="1"/>
    <s v="ELN41027893T. Maier BHI"/>
    <s v="Electro Norte S. A."/>
    <x v="32"/>
    <x v="32"/>
    <s v="C. H. Bambamarca"/>
    <x v="279"/>
    <s v="HI"/>
    <x v="5"/>
    <x v="358"/>
    <x v="2"/>
    <s v="Retirado"/>
    <s v="Inoperativo"/>
    <s v="Distribuidora"/>
    <x v="0"/>
    <x v="0"/>
    <x v="1"/>
    <x v="0"/>
    <s v="Estatal"/>
    <s v="CAJAMARCA"/>
    <s v="CAJAMARCA"/>
    <s v="HUALGAYOC"/>
    <s v="BAMBAMARCA"/>
    <n v="0"/>
    <x v="8"/>
    <n v="0"/>
    <x v="0"/>
    <x v="0"/>
    <x v="0"/>
    <s v="MWh"/>
    <n v="0"/>
    <n v="0"/>
    <m/>
    <n v="0"/>
    <n v="0"/>
    <n v="0"/>
    <n v="0"/>
    <n v="29"/>
    <s v="BASE DE DATOS"/>
    <m/>
  </r>
  <r>
    <s v="24"/>
    <x v="7"/>
    <s v="ELN"/>
    <s v="51009296"/>
    <s v="51009296"/>
    <x v="5"/>
    <s v="Turbina 1"/>
    <s v="S"/>
    <n v="1"/>
    <n v="0.7"/>
    <n v="0"/>
    <n v="0"/>
    <n v="0"/>
    <n v="0"/>
    <n v="0"/>
    <n v="0"/>
    <m/>
    <m/>
    <x v="0"/>
    <s v="ELN51009296Turbina 1HI"/>
    <s v="Electro Norte S. A."/>
    <x v="32"/>
    <x v="32"/>
    <s v="C. H. Chiriconga"/>
    <x v="280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7"/>
    <s v="ELN"/>
    <s v="51009296"/>
    <s v="51009296"/>
    <x v="5"/>
    <s v="Turbina 2"/>
    <s v="S"/>
    <n v="1"/>
    <n v="0.7"/>
    <n v="0"/>
    <n v="0"/>
    <n v="0"/>
    <n v="0"/>
    <n v="0"/>
    <n v="0"/>
    <m/>
    <m/>
    <x v="0"/>
    <s v="ELN51009296Turbina 2HI"/>
    <s v="Electro Norte S. A."/>
    <x v="32"/>
    <x v="32"/>
    <s v="C. H. Chiriconga"/>
    <x v="280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7"/>
    <s v="ELN"/>
    <s v="51015600"/>
    <s v="51015600"/>
    <x v="5"/>
    <s v="Turbina 1"/>
    <s v="S"/>
    <n v="0.34"/>
    <n v="0.28000000000000003"/>
    <n v="18.658000000000001"/>
    <n v="67.923000000000002"/>
    <n v="86.581000000000003"/>
    <n v="0"/>
    <n v="348.98"/>
    <n v="0"/>
    <m/>
    <m/>
    <x v="0"/>
    <s v="ELN51015600Turbina 1HI"/>
    <s v="Electro Norte S. A."/>
    <x v="32"/>
    <x v="32"/>
    <s v="C.H. Querocoto"/>
    <x v="281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86.581000000000003"/>
    <n v="8.6581000000000005E-2"/>
    <m/>
    <n v="2.8333333333333335E-2"/>
    <n v="2.3333333333333334E-2"/>
    <n v="0"/>
    <n v="0"/>
    <n v="29"/>
    <s v="BASE DE DATOS"/>
    <m/>
  </r>
  <r>
    <s v="24"/>
    <x v="7"/>
    <s v="ELN"/>
    <s v="51015600"/>
    <s v="51015600"/>
    <x v="5"/>
    <s v="Turbina 2"/>
    <s v="N"/>
    <n v="0.4"/>
    <n v="0"/>
    <n v="0"/>
    <n v="0"/>
    <n v="0"/>
    <n v="0"/>
    <n v="0"/>
    <n v="0"/>
    <m/>
    <m/>
    <x v="0"/>
    <s v="ELN51015600Turbina 2HI"/>
    <s v="Electro Norte S. A."/>
    <x v="32"/>
    <x v="32"/>
    <s v="C.H. Querocoto"/>
    <x v="281"/>
    <s v="HI"/>
    <x v="5"/>
    <x v="300"/>
    <x v="2"/>
    <s v="Instalado"/>
    <s v="In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0"/>
    <n v="0"/>
    <m/>
    <n v="3.3333333333333333E-2"/>
    <n v="3.3333333333333333E-2"/>
    <n v="0"/>
    <n v="0"/>
    <n v="29"/>
    <s v="BASE DE DATOS"/>
    <m/>
  </r>
  <r>
    <s v="24"/>
    <x v="6"/>
    <s v="ELN"/>
    <s v="31019393"/>
    <s v="31019393"/>
    <x v="5"/>
    <s v="Turbina 1"/>
    <s v="S"/>
    <n v="0.4"/>
    <n v="0.4"/>
    <n v="12.635999999999999"/>
    <n v="47.165999999999997"/>
    <n v="59.802"/>
    <n v="0"/>
    <n v="176.75"/>
    <n v="0"/>
    <m/>
    <m/>
    <x v="0"/>
    <s v="ELN31019393Turbina 1HI"/>
    <s v="Electro Norte S. A."/>
    <x v="32"/>
    <x v="32"/>
    <s v="C. H. Guineamayo"/>
    <x v="277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59.802"/>
    <n v="5.9802000000000001E-2"/>
    <m/>
    <n v="3.3333333333333333E-2"/>
    <n v="3.3333333333333333E-2"/>
    <n v="0"/>
    <n v="-7.1054273576010019E-15"/>
    <n v="29"/>
    <s v="BASE DE DATOS"/>
    <m/>
  </r>
  <r>
    <s v="24"/>
    <x v="6"/>
    <s v="ELN"/>
    <s v="31019393"/>
    <s v="31019393"/>
    <x v="5"/>
    <s v="Turbina 2"/>
    <s v="S"/>
    <n v="0.4"/>
    <n v="0.4"/>
    <n v="24.474"/>
    <n v="91.352999999999994"/>
    <n v="115.827"/>
    <n v="0"/>
    <n v="369"/>
    <n v="0"/>
    <m/>
    <m/>
    <x v="0"/>
    <s v="ELN31019393Turbina 2HI"/>
    <s v="Electro Norte S. A."/>
    <x v="32"/>
    <x v="32"/>
    <s v="C. H. Guineamayo"/>
    <x v="277"/>
    <s v="HI"/>
    <x v="5"/>
    <x v="300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115.827"/>
    <n v="0.115827"/>
    <m/>
    <n v="3.3333333333333333E-2"/>
    <n v="3.3333333333333333E-2"/>
    <n v="0"/>
    <n v="0"/>
    <n v="29"/>
    <s v="BASE DE DATOS"/>
    <m/>
  </r>
  <r>
    <s v="24"/>
    <x v="6"/>
    <s v="ELN"/>
    <s v="31019393"/>
    <s v="31019393"/>
    <x v="5"/>
    <s v="Turbina 3"/>
    <s v="S"/>
    <n v="0.5"/>
    <n v="0.4"/>
    <n v="52.902999999999999"/>
    <n v="197.465"/>
    <n v="250.36699999999999"/>
    <n v="0"/>
    <n v="664.25"/>
    <n v="0"/>
    <m/>
    <m/>
    <x v="0"/>
    <s v="ELN31019393Turbina 3HI"/>
    <s v="Electro Norte S. A."/>
    <x v="32"/>
    <x v="32"/>
    <s v="C. H. Guineamayo"/>
    <x v="277"/>
    <s v="HI"/>
    <x v="5"/>
    <x v="301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50.36699999999999"/>
    <n v="0.25036700000000001"/>
    <m/>
    <n v="4.1666666666666664E-2"/>
    <n v="3.3333333333333333E-2"/>
    <n v="0"/>
    <n v="1.0000000000047748E-3"/>
    <n v="29"/>
    <s v="BASE DE DATOS"/>
    <m/>
  </r>
  <r>
    <s v="24"/>
    <x v="6"/>
    <s v="ELN"/>
    <s v="31019493"/>
    <s v="31019493"/>
    <x v="5"/>
    <s v="Turbina 1"/>
    <s v="S"/>
    <n v="0.5"/>
    <n v="0.4"/>
    <n v="65.295000000000002"/>
    <n v="243.71899999999999"/>
    <n v="309.01400000000001"/>
    <n v="0"/>
    <n v="737.3"/>
    <n v="0"/>
    <m/>
    <m/>
    <x v="0"/>
    <s v="ELN31019493Turbina 1HI"/>
    <s v="Electro Norte S. A."/>
    <x v="32"/>
    <x v="32"/>
    <s v="C. H. Buenos Aires Niepos"/>
    <x v="278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309.01400000000001"/>
    <n v="0.30901400000000001"/>
    <m/>
    <n v="4.1666666666666664E-2"/>
    <n v="3.3333333333333333E-2"/>
    <n v="0"/>
    <n v="0"/>
    <n v="29"/>
    <s v="BASE DE DATOS"/>
    <m/>
  </r>
  <r>
    <s v="24"/>
    <x v="6"/>
    <s v="ELN"/>
    <s v="31019493"/>
    <s v="31019493"/>
    <x v="5"/>
    <s v="Turbina 2"/>
    <s v="S"/>
    <n v="0.5"/>
    <n v="0.4"/>
    <n v="66.352999999999994"/>
    <n v="241.548"/>
    <n v="307.89999999999998"/>
    <n v="0"/>
    <n v="729.41"/>
    <n v="0"/>
    <m/>
    <m/>
    <x v="0"/>
    <s v="ELN31019493Turbina 2HI"/>
    <s v="Electro Norte S. A."/>
    <x v="32"/>
    <x v="32"/>
    <s v="C. H. Buenos Aires Niepos"/>
    <x v="278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307.89999999999998"/>
    <n v="0.30789999999999995"/>
    <m/>
    <n v="4.1666666666666664E-2"/>
    <n v="3.3333333333333333E-2"/>
    <n v="0"/>
    <n v="1.0000000000331966E-3"/>
    <n v="29"/>
    <s v="BASE DE DATOS"/>
    <m/>
  </r>
  <r>
    <s v="24"/>
    <x v="6"/>
    <s v="ELN"/>
    <s v="41027893"/>
    <s v="41027893"/>
    <x v="5"/>
    <s v="T. Maier B"/>
    <s v="N"/>
    <n v="0"/>
    <n v="0"/>
    <n v="0"/>
    <n v="0"/>
    <n v="0"/>
    <n v="0"/>
    <n v="0"/>
    <n v="0"/>
    <m/>
    <m/>
    <x v="1"/>
    <s v="ELN41027893T. Maier BHI"/>
    <s v="Electro Norte S. A."/>
    <x v="32"/>
    <x v="32"/>
    <s v="C. H. Bambamarca"/>
    <x v="279"/>
    <s v="HI"/>
    <x v="5"/>
    <x v="358"/>
    <x v="2"/>
    <s v="Retirado"/>
    <s v="Inoperativo"/>
    <s v="Distribuidora"/>
    <x v="0"/>
    <x v="0"/>
    <x v="1"/>
    <x v="0"/>
    <s v="Estatal"/>
    <s v="CAJAMARCA"/>
    <s v="CAJAMARCA"/>
    <s v="HUALGAYOC"/>
    <s v="BAMBAMARCA"/>
    <n v="0"/>
    <x v="8"/>
    <n v="0"/>
    <x v="0"/>
    <x v="0"/>
    <x v="0"/>
    <s v="MWh"/>
    <n v="0"/>
    <n v="0"/>
    <m/>
    <n v="0"/>
    <n v="0"/>
    <n v="0"/>
    <n v="0"/>
    <n v="29"/>
    <s v="BASE DE DATOS"/>
    <m/>
  </r>
  <r>
    <s v="24"/>
    <x v="6"/>
    <s v="ELN"/>
    <s v="51009296"/>
    <s v="51009296"/>
    <x v="5"/>
    <s v="Turbina 1"/>
    <s v="S"/>
    <n v="1"/>
    <n v="0.7"/>
    <n v="0"/>
    <n v="0"/>
    <n v="0"/>
    <n v="0"/>
    <n v="0"/>
    <n v="0"/>
    <m/>
    <m/>
    <x v="0"/>
    <s v="ELN51009296Turbina 1HI"/>
    <s v="Electro Norte S. A."/>
    <x v="32"/>
    <x v="32"/>
    <s v="C. H. Chiriconga"/>
    <x v="280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6"/>
    <s v="ELN"/>
    <s v="51009296"/>
    <s v="51009296"/>
    <x v="5"/>
    <s v="Turbina 2"/>
    <s v="S"/>
    <n v="1"/>
    <n v="0.7"/>
    <n v="0"/>
    <n v="0"/>
    <n v="0"/>
    <n v="0"/>
    <n v="0"/>
    <n v="0"/>
    <m/>
    <m/>
    <x v="0"/>
    <s v="ELN51009296Turbina 2HI"/>
    <s v="Electro Norte S. A."/>
    <x v="32"/>
    <x v="32"/>
    <s v="C. H. Chiriconga"/>
    <x v="280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6"/>
    <s v="ELN"/>
    <s v="51015600"/>
    <s v="51015600"/>
    <x v="5"/>
    <s v="Turbina 1"/>
    <s v="S"/>
    <n v="0.34"/>
    <n v="0.28000000000000003"/>
    <n v="36.856999999999999"/>
    <n v="134.172"/>
    <n v="171.029"/>
    <n v="0"/>
    <n v="705.15"/>
    <n v="0"/>
    <m/>
    <m/>
    <x v="0"/>
    <s v="ELN51015600Turbina 1HI"/>
    <s v="Electro Norte S. A."/>
    <x v="32"/>
    <x v="32"/>
    <s v="C.H. Querocoto"/>
    <x v="281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171.029"/>
    <n v="0.17102899999999999"/>
    <m/>
    <n v="2.8333333333333335E-2"/>
    <n v="2.3333333333333334E-2"/>
    <n v="0"/>
    <n v="0"/>
    <n v="29"/>
    <s v="BASE DE DATOS"/>
    <m/>
  </r>
  <r>
    <s v="24"/>
    <x v="6"/>
    <s v="ELN"/>
    <s v="51015600"/>
    <s v="51015600"/>
    <x v="5"/>
    <s v="Turbina 2"/>
    <s v="N"/>
    <n v="0.4"/>
    <n v="0"/>
    <n v="0"/>
    <n v="0"/>
    <n v="0"/>
    <n v="0"/>
    <n v="0"/>
    <n v="0"/>
    <m/>
    <m/>
    <x v="0"/>
    <s v="ELN51015600Turbina 2HI"/>
    <s v="Electro Norte S. A."/>
    <x v="32"/>
    <x v="32"/>
    <s v="C.H. Querocoto"/>
    <x v="281"/>
    <s v="HI"/>
    <x v="5"/>
    <x v="300"/>
    <x v="2"/>
    <s v="Instalado"/>
    <s v="In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0"/>
    <n v="0"/>
    <m/>
    <n v="3.3333333333333333E-2"/>
    <n v="3.3333333333333333E-2"/>
    <n v="0"/>
    <n v="0"/>
    <n v="29"/>
    <s v="BASE DE DATOS"/>
    <m/>
  </r>
  <r>
    <s v="24"/>
    <x v="8"/>
    <s v="ELN"/>
    <s v="31019393"/>
    <s v="31019393"/>
    <x v="5"/>
    <s v="Turbina 1"/>
    <s v="S"/>
    <n v="0.4"/>
    <n v="0.4"/>
    <n v="5.4770000000000003"/>
    <n v="20.445"/>
    <n v="25.922999999999998"/>
    <n v="0"/>
    <n v="67.75"/>
    <n v="0"/>
    <m/>
    <m/>
    <x v="0"/>
    <s v="ELN31019393Turbina 1HI"/>
    <s v="Electro Norte S. A."/>
    <x v="32"/>
    <x v="32"/>
    <s v="C. H. Guineamayo"/>
    <x v="277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5.922999999999998"/>
    <n v="2.5922999999999998E-2"/>
    <m/>
    <n v="3.3333333333333333E-2"/>
    <n v="3.3333333333333333E-2"/>
    <n v="0"/>
    <n v="-9.9999999999766942E-4"/>
    <n v="29"/>
    <s v="BASE DE DATOS"/>
    <m/>
  </r>
  <r>
    <s v="24"/>
    <x v="8"/>
    <s v="ELN"/>
    <s v="31019393"/>
    <s v="31019393"/>
    <x v="5"/>
    <s v="Turbina 2"/>
    <s v="S"/>
    <n v="0.4"/>
    <n v="0.4"/>
    <n v="24.26"/>
    <n v="90.552000000000007"/>
    <n v="114.812"/>
    <n v="0"/>
    <n v="394.5"/>
    <n v="0"/>
    <m/>
    <m/>
    <x v="0"/>
    <s v="ELN31019393Turbina 2HI"/>
    <s v="Electro Norte S. A."/>
    <x v="32"/>
    <x v="32"/>
    <s v="C. H. Guineamayo"/>
    <x v="277"/>
    <s v="HI"/>
    <x v="5"/>
    <x v="300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114.812"/>
    <n v="0.114812"/>
    <m/>
    <n v="3.3333333333333333E-2"/>
    <n v="3.3333333333333333E-2"/>
    <n v="0"/>
    <n v="1.4210854715202004E-14"/>
    <n v="29"/>
    <s v="BASE DE DATOS"/>
    <m/>
  </r>
  <r>
    <s v="24"/>
    <x v="8"/>
    <s v="ELN"/>
    <s v="31019393"/>
    <s v="31019393"/>
    <x v="5"/>
    <s v="Turbina 3"/>
    <s v="S"/>
    <n v="0.5"/>
    <n v="0.4"/>
    <n v="50.664000000000001"/>
    <n v="189.11"/>
    <n v="239.774"/>
    <n v="0"/>
    <n v="703.75"/>
    <n v="0"/>
    <m/>
    <m/>
    <x v="0"/>
    <s v="ELN31019393Turbina 3HI"/>
    <s v="Electro Norte S. A."/>
    <x v="32"/>
    <x v="32"/>
    <s v="C. H. Guineamayo"/>
    <x v="277"/>
    <s v="HI"/>
    <x v="5"/>
    <x v="301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39.774"/>
    <n v="0.23977399999999999"/>
    <m/>
    <n v="4.1666666666666664E-2"/>
    <n v="3.3333333333333333E-2"/>
    <n v="0"/>
    <n v="0"/>
    <n v="29"/>
    <s v="BASE DE DATOS"/>
    <m/>
  </r>
  <r>
    <s v="24"/>
    <x v="8"/>
    <s v="ELN"/>
    <s v="31019493"/>
    <s v="31019493"/>
    <x v="5"/>
    <s v="Turbina 1"/>
    <s v="S"/>
    <n v="0.5"/>
    <n v="0.4"/>
    <n v="63.28"/>
    <n v="236.20099999999999"/>
    <n v="299.48099999999999"/>
    <n v="0"/>
    <n v="718.4"/>
    <n v="0"/>
    <m/>
    <m/>
    <x v="0"/>
    <s v="ELN31019493Turbina 1HI"/>
    <s v="Electro Norte S. A."/>
    <x v="32"/>
    <x v="32"/>
    <s v="C. H. Buenos Aires Niepos"/>
    <x v="278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299.48099999999999"/>
    <n v="0.299481"/>
    <m/>
    <n v="4.1666666666666664E-2"/>
    <n v="3.3333333333333333E-2"/>
    <n v="0"/>
    <n v="0"/>
    <n v="29"/>
    <s v="BASE DE DATOS"/>
    <m/>
  </r>
  <r>
    <s v="24"/>
    <x v="8"/>
    <s v="ELN"/>
    <s v="31019493"/>
    <s v="31019493"/>
    <x v="5"/>
    <s v="Turbina 2"/>
    <s v="S"/>
    <n v="0.5"/>
    <n v="0.4"/>
    <n v="64.313000000000002"/>
    <n v="234.124"/>
    <n v="298.43700000000001"/>
    <n v="0"/>
    <n v="707.08"/>
    <n v="0"/>
    <m/>
    <m/>
    <x v="0"/>
    <s v="ELN31019493Turbina 2HI"/>
    <s v="Electro Norte S. A."/>
    <x v="32"/>
    <x v="32"/>
    <s v="C. H. Buenos Aires Niepos"/>
    <x v="278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298.43700000000001"/>
    <n v="0.29843700000000001"/>
    <m/>
    <n v="4.1666666666666664E-2"/>
    <n v="3.3333333333333333E-2"/>
    <n v="0"/>
    <n v="0"/>
    <n v="29"/>
    <s v="BASE DE DATOS"/>
    <m/>
  </r>
  <r>
    <s v="24"/>
    <x v="8"/>
    <s v="ELN"/>
    <s v="41027893"/>
    <s v="41027893"/>
    <x v="5"/>
    <s v="T. Maier B"/>
    <s v="N"/>
    <n v="0"/>
    <n v="0"/>
    <n v="0"/>
    <n v="0"/>
    <n v="0"/>
    <n v="0"/>
    <n v="0"/>
    <n v="0"/>
    <m/>
    <m/>
    <x v="1"/>
    <s v="ELN41027893T. Maier BHI"/>
    <s v="Electro Norte S. A."/>
    <x v="32"/>
    <x v="32"/>
    <s v="C. H. Bambamarca"/>
    <x v="279"/>
    <s v="HI"/>
    <x v="5"/>
    <x v="358"/>
    <x v="2"/>
    <s v="Retirado"/>
    <s v="Inoperativo"/>
    <s v="Distribuidora"/>
    <x v="0"/>
    <x v="0"/>
    <x v="1"/>
    <x v="0"/>
    <s v="Estatal"/>
    <s v="CAJAMARCA"/>
    <s v="CAJAMARCA"/>
    <s v="HUALGAYOC"/>
    <s v="BAMBAMARCA"/>
    <n v="0"/>
    <x v="8"/>
    <n v="0"/>
    <x v="0"/>
    <x v="0"/>
    <x v="0"/>
    <s v="MWh"/>
    <n v="0"/>
    <n v="0"/>
    <m/>
    <n v="0"/>
    <n v="0"/>
    <n v="0"/>
    <n v="0"/>
    <n v="29"/>
    <s v="BASE DE DATOS"/>
    <m/>
  </r>
  <r>
    <s v="24"/>
    <x v="8"/>
    <s v="ELN"/>
    <s v="51009296"/>
    <s v="51009296"/>
    <x v="5"/>
    <s v="Turbina 1"/>
    <s v="S"/>
    <n v="1"/>
    <n v="0.7"/>
    <n v="0"/>
    <n v="0"/>
    <n v="0"/>
    <n v="0"/>
    <n v="0"/>
    <n v="0"/>
    <m/>
    <m/>
    <x v="0"/>
    <s v="ELN51009296Turbina 1HI"/>
    <s v="Electro Norte S. A."/>
    <x v="32"/>
    <x v="32"/>
    <s v="C. H. Chiriconga"/>
    <x v="280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8"/>
    <s v="ELN"/>
    <s v="51009296"/>
    <s v="51009296"/>
    <x v="5"/>
    <s v="Turbina 2"/>
    <s v="S"/>
    <n v="1"/>
    <n v="0.7"/>
    <n v="0"/>
    <n v="0"/>
    <n v="0"/>
    <n v="0"/>
    <n v="0"/>
    <n v="0"/>
    <m/>
    <m/>
    <x v="0"/>
    <s v="ELN51009296Turbina 2HI"/>
    <s v="Electro Norte S. A."/>
    <x v="32"/>
    <x v="32"/>
    <s v="C. H. Chiriconga"/>
    <x v="280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8"/>
    <s v="ELN"/>
    <s v="51015600"/>
    <s v="51015600"/>
    <x v="5"/>
    <s v="Turbina 1"/>
    <s v="S"/>
    <n v="0.34"/>
    <n v="0.28000000000000003"/>
    <n v="35.750999999999998"/>
    <n v="130.14699999999999"/>
    <n v="165.898"/>
    <n v="0"/>
    <n v="702.02"/>
    <n v="0"/>
    <m/>
    <m/>
    <x v="0"/>
    <s v="ELN51015600Turbina 1HI"/>
    <s v="Electro Norte S. A."/>
    <x v="32"/>
    <x v="32"/>
    <s v="C.H. Querocoto"/>
    <x v="281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165.898"/>
    <n v="0.16589799999999999"/>
    <m/>
    <n v="2.8333333333333335E-2"/>
    <n v="2.3333333333333334E-2"/>
    <n v="0"/>
    <n v="0"/>
    <n v="29"/>
    <s v="BASE DE DATOS"/>
    <m/>
  </r>
  <r>
    <s v="24"/>
    <x v="8"/>
    <s v="ELN"/>
    <s v="51015600"/>
    <s v="51015600"/>
    <x v="5"/>
    <s v="Turbina 2"/>
    <s v="N"/>
    <n v="0.4"/>
    <n v="0"/>
    <n v="0"/>
    <n v="0"/>
    <n v="0"/>
    <n v="0"/>
    <n v="0"/>
    <n v="0"/>
    <m/>
    <m/>
    <x v="0"/>
    <s v="ELN51015600Turbina 2HI"/>
    <s v="Electro Norte S. A."/>
    <x v="32"/>
    <x v="32"/>
    <s v="C.H. Querocoto"/>
    <x v="281"/>
    <s v="HI"/>
    <x v="5"/>
    <x v="300"/>
    <x v="2"/>
    <s v="Instalado"/>
    <s v="In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0"/>
    <n v="0"/>
    <m/>
    <n v="3.3333333333333333E-2"/>
    <n v="3.3333333333333333E-2"/>
    <n v="0"/>
    <n v="0"/>
    <n v="29"/>
    <s v="BASE DE DATOS"/>
    <m/>
  </r>
  <r>
    <s v="24"/>
    <x v="5"/>
    <s v="GENAND"/>
    <s v="18303112"/>
    <s v="18303112"/>
    <x v="5"/>
    <s v="G-1"/>
    <s v="S"/>
    <n v="9.5"/>
    <n v="9.5"/>
    <n v="447.363"/>
    <n v="1840.789"/>
    <n v="2288.152"/>
    <n v="0"/>
    <n v="284.5"/>
    <n v="0"/>
    <m/>
    <m/>
    <x v="0"/>
    <s v="GENAND18303112G-1HI"/>
    <s v="Generación Andina S.A.C."/>
    <x v="54"/>
    <x v="54"/>
    <s v="C.H. 8 DE AGOSTO"/>
    <x v="209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2288.152"/>
    <n v="2.2881520000000002"/>
    <m/>
    <n v="0.8849999999999999"/>
    <n v="0.8849999999999999"/>
    <n v="0"/>
    <n v="0"/>
    <n v="52"/>
    <s v="BASE DE DATOS"/>
    <m/>
  </r>
  <r>
    <s v="24"/>
    <x v="5"/>
    <s v="GENAND"/>
    <s v="18303112"/>
    <s v="18303112"/>
    <x v="5"/>
    <s v="G-2"/>
    <s v="S"/>
    <n v="9.5"/>
    <n v="9.5"/>
    <n v="591.21500000000003"/>
    <n v="2919.1779999999999"/>
    <n v="3510.393"/>
    <n v="0"/>
    <n v="541.65"/>
    <n v="0"/>
    <m/>
    <m/>
    <x v="0"/>
    <s v="GENAND18303112G-2HI"/>
    <s v="Generación Andina S.A.C."/>
    <x v="54"/>
    <x v="54"/>
    <s v="C.H. 8 DE AGOSTO"/>
    <x v="209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3510.393"/>
    <n v="3.5103930000000001"/>
    <m/>
    <n v="0.88833333333333331"/>
    <n v="0.88833333333333331"/>
    <n v="0"/>
    <n v="0"/>
    <n v="52"/>
    <s v="BASE DE DATOS"/>
    <m/>
  </r>
  <r>
    <s v="24"/>
    <x v="5"/>
    <s v="GENAND"/>
    <s v="0362012"/>
    <s v="0362012"/>
    <x v="5"/>
    <s v="G-1"/>
    <s v="S"/>
    <n v="4.2"/>
    <n v="4.2"/>
    <n v="190.999"/>
    <n v="884.63199999999995"/>
    <n v="1075.6310000000001"/>
    <n v="0"/>
    <n v="423.98"/>
    <n v="0"/>
    <m/>
    <m/>
    <x v="0"/>
    <s v="GENAND0362012G-1HI"/>
    <s v="Generación Andina S.A.C."/>
    <x v="54"/>
    <x v="54"/>
    <s v="C.H. EL CARMEN"/>
    <x v="210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1075.6310000000001"/>
    <n v="1.075631"/>
    <m/>
    <n v="0.35000000000000003"/>
    <n v="0.35000000000000003"/>
    <n v="0"/>
    <n v="-2.2737367544323206E-13"/>
    <n v="52"/>
    <s v="BASE DE DATOS"/>
    <m/>
  </r>
  <r>
    <s v="24"/>
    <x v="5"/>
    <s v="GENAND"/>
    <s v="0362012"/>
    <s v="0362012"/>
    <x v="5"/>
    <s v="G-2"/>
    <s v="S"/>
    <n v="4.2"/>
    <n v="4.2"/>
    <n v="171.7"/>
    <n v="880.77"/>
    <n v="1052.47"/>
    <n v="0"/>
    <n v="397.06"/>
    <n v="0"/>
    <m/>
    <m/>
    <x v="0"/>
    <s v="GENAND0362012G-2HI"/>
    <s v="Generación Andina S.A.C."/>
    <x v="54"/>
    <x v="54"/>
    <s v="C.H. EL CARMEN"/>
    <x v="210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1052.47"/>
    <n v="1.05247"/>
    <m/>
    <n v="0.35000000000000003"/>
    <n v="0.35000000000000003"/>
    <n v="0"/>
    <n v="0"/>
    <n v="52"/>
    <s v="BASE DE DATOS"/>
    <m/>
  </r>
  <r>
    <s v="24"/>
    <x v="7"/>
    <s v="GENAND"/>
    <s v="18303112"/>
    <s v="18303112"/>
    <x v="5"/>
    <s v="G-1"/>
    <s v="S"/>
    <n v="9.5"/>
    <n v="9.5"/>
    <n v="207.20400000000001"/>
    <n v="1049.2829999999999"/>
    <n v="1256.4870000000001"/>
    <n v="417.59"/>
    <n v="271.14"/>
    <n v="0"/>
    <m/>
    <m/>
    <x v="0"/>
    <s v="GENAND18303112G-1HI"/>
    <s v="Generación Andina S.A.C."/>
    <x v="54"/>
    <x v="54"/>
    <s v="C.H. 8 DE AGOSTO"/>
    <x v="209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1256.4870000000001"/>
    <n v="1.2564870000000001"/>
    <m/>
    <n v="0.8849999999999999"/>
    <n v="0.8849999999999999"/>
    <n v="0"/>
    <n v="-2.2737367544323206E-13"/>
    <n v="52"/>
    <s v="BASE DE DATOS"/>
    <m/>
  </r>
  <r>
    <s v="24"/>
    <x v="7"/>
    <s v="GENAND"/>
    <s v="18303112"/>
    <s v="18303112"/>
    <x v="5"/>
    <s v="G-2"/>
    <s v="S"/>
    <n v="9.5"/>
    <n v="9.5"/>
    <n v="591.90599999999995"/>
    <n v="2659.85"/>
    <n v="3251.7559999999999"/>
    <n v="0"/>
    <n v="457.6"/>
    <n v="0"/>
    <m/>
    <m/>
    <x v="0"/>
    <s v="GENAND18303112G-2HI"/>
    <s v="Generación Andina S.A.C."/>
    <x v="54"/>
    <x v="54"/>
    <s v="C.H. 8 DE AGOSTO"/>
    <x v="209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3251.7559999999999"/>
    <n v="3.2517559999999999"/>
    <m/>
    <n v="0.88833333333333331"/>
    <n v="0.88833333333333331"/>
    <n v="0"/>
    <n v="0"/>
    <n v="52"/>
    <s v="BASE DE DATOS"/>
    <m/>
  </r>
  <r>
    <s v="24"/>
    <x v="7"/>
    <s v="GENAND"/>
    <s v="0362012"/>
    <s v="0362012"/>
    <x v="5"/>
    <s v="G-1"/>
    <s v="S"/>
    <n v="4.2"/>
    <n v="4.2"/>
    <n v="173.50800000000001"/>
    <n v="837.60400000000004"/>
    <n v="1011.112"/>
    <n v="102.93"/>
    <n v="455.26"/>
    <n v="0"/>
    <m/>
    <m/>
    <x v="0"/>
    <s v="GENAND0362012G-1HI"/>
    <s v="Generación Andina S.A.C."/>
    <x v="54"/>
    <x v="54"/>
    <s v="C.H. EL CARMEN"/>
    <x v="210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1011.112"/>
    <n v="1.011112"/>
    <m/>
    <n v="0.35000000000000003"/>
    <n v="0.35000000000000003"/>
    <n v="0"/>
    <n v="1.1368683772161603E-13"/>
    <n v="52"/>
    <s v="BASE DE DATOS"/>
    <m/>
  </r>
  <r>
    <s v="24"/>
    <x v="7"/>
    <s v="GENAND"/>
    <s v="0362012"/>
    <s v="0362012"/>
    <x v="5"/>
    <s v="G-2"/>
    <s v="S"/>
    <n v="4.2"/>
    <n v="4.2"/>
    <n v="137.917"/>
    <n v="604.846"/>
    <n v="742.76300000000003"/>
    <n v="203"/>
    <n v="331.75"/>
    <n v="0"/>
    <m/>
    <m/>
    <x v="0"/>
    <s v="GENAND0362012G-2HI"/>
    <s v="Generación Andina S.A.C."/>
    <x v="54"/>
    <x v="54"/>
    <s v="C.H. EL CARMEN"/>
    <x v="210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742.76300000000003"/>
    <n v="0.74276300000000006"/>
    <m/>
    <n v="0.35000000000000003"/>
    <n v="0.35000000000000003"/>
    <n v="0"/>
    <n v="0"/>
    <n v="52"/>
    <s v="BASE DE DATOS"/>
    <m/>
  </r>
  <r>
    <s v="24"/>
    <x v="6"/>
    <s v="GENAND"/>
    <s v="18303112"/>
    <s v="18303112"/>
    <x v="5"/>
    <s v="G-1"/>
    <s v="S"/>
    <n v="9.5"/>
    <n v="9.5"/>
    <n v="212.05799999999999"/>
    <n v="1107.9549999999999"/>
    <n v="1320.0129999999999"/>
    <n v="0"/>
    <n v="296.57"/>
    <n v="0"/>
    <m/>
    <m/>
    <x v="0"/>
    <s v="GENAND18303112G-1HI"/>
    <s v="Generación Andina S.A.C."/>
    <x v="54"/>
    <x v="54"/>
    <s v="C.H. 8 DE AGOSTO"/>
    <x v="209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1320.0129999999999"/>
    <n v="1.3200129999999999"/>
    <m/>
    <n v="0.8849999999999999"/>
    <n v="0.8849999999999999"/>
    <n v="0"/>
    <n v="0"/>
    <n v="52"/>
    <s v="BASE DE DATOS"/>
    <m/>
  </r>
  <r>
    <s v="24"/>
    <x v="6"/>
    <s v="GENAND"/>
    <s v="18303112"/>
    <s v="18303112"/>
    <x v="5"/>
    <s v="G-2"/>
    <s v="S"/>
    <n v="9.5"/>
    <n v="9.5"/>
    <n v="27.338000000000001"/>
    <n v="39.076000000000001"/>
    <n v="66.414000000000001"/>
    <n v="0"/>
    <n v="10.41"/>
    <n v="0"/>
    <m/>
    <m/>
    <x v="0"/>
    <s v="GENAND18303112G-2HI"/>
    <s v="Generación Andina S.A.C."/>
    <x v="54"/>
    <x v="54"/>
    <s v="C.H. 8 DE AGOSTO"/>
    <x v="209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66.414000000000001"/>
    <n v="6.6414000000000001E-2"/>
    <m/>
    <n v="0.88833333333333331"/>
    <n v="0.88833333333333331"/>
    <n v="0"/>
    <n v="0"/>
    <n v="52"/>
    <s v="BASE DE DATOS"/>
    <m/>
  </r>
  <r>
    <s v="24"/>
    <x v="6"/>
    <s v="GENAND"/>
    <s v="0362012"/>
    <s v="0362012"/>
    <x v="5"/>
    <s v="G-1"/>
    <s v="S"/>
    <n v="4.2"/>
    <n v="4.2"/>
    <n v="169.44900000000001"/>
    <n v="780.15200000000004"/>
    <n v="949.601"/>
    <n v="43.83"/>
    <n v="536.96"/>
    <n v="0"/>
    <m/>
    <m/>
    <x v="0"/>
    <s v="GENAND0362012G-1HI"/>
    <s v="Generación Andina S.A.C."/>
    <x v="54"/>
    <x v="54"/>
    <s v="C.H. EL CARMEN"/>
    <x v="210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949.601"/>
    <n v="0.94960100000000003"/>
    <m/>
    <n v="0.35000000000000003"/>
    <n v="0.35000000000000003"/>
    <n v="0"/>
    <n v="1.1368683772161603E-13"/>
    <n v="52"/>
    <s v="BASE DE DATOS"/>
    <m/>
  </r>
  <r>
    <s v="24"/>
    <x v="6"/>
    <s v="GENAND"/>
    <s v="0362012"/>
    <s v="0362012"/>
    <x v="5"/>
    <s v="G-2"/>
    <s v="S"/>
    <n v="4.2"/>
    <n v="4.2"/>
    <n v="59.308999999999997"/>
    <n v="308.83499999999998"/>
    <n v="368.14400000000001"/>
    <n v="0"/>
    <n v="177.4"/>
    <n v="0"/>
    <m/>
    <m/>
    <x v="0"/>
    <s v="GENAND0362012G-2HI"/>
    <s v="Generación Andina S.A.C."/>
    <x v="54"/>
    <x v="54"/>
    <s v="C.H. EL CARMEN"/>
    <x v="210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368.14400000000001"/>
    <n v="0.36814400000000003"/>
    <m/>
    <n v="0.35000000000000003"/>
    <n v="0.35000000000000003"/>
    <n v="0"/>
    <n v="0"/>
    <n v="52"/>
    <s v="BASE DE DATOS"/>
    <m/>
  </r>
  <r>
    <s v="24"/>
    <x v="8"/>
    <s v="GENAND"/>
    <s v="18303112"/>
    <s v="18303112"/>
    <x v="5"/>
    <s v="G-1"/>
    <s v="S"/>
    <n v="9.5"/>
    <n v="9.5"/>
    <n v="124.497"/>
    <n v="848.17"/>
    <n v="972.66700000000003"/>
    <n v="0"/>
    <n v="205.45"/>
    <n v="0"/>
    <m/>
    <m/>
    <x v="0"/>
    <s v="GENAND18303112G-1HI"/>
    <s v="Generación Andina S.A.C."/>
    <x v="54"/>
    <x v="54"/>
    <s v="C.H. 8 DE AGOSTO"/>
    <x v="209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972.66700000000003"/>
    <n v="0.97266700000000006"/>
    <m/>
    <n v="0.8849999999999999"/>
    <n v="0.8849999999999999"/>
    <n v="0"/>
    <n v="-1.1368683772161603E-13"/>
    <n v="52"/>
    <s v="BASE DE DATOS"/>
    <m/>
  </r>
  <r>
    <s v="24"/>
    <x v="8"/>
    <s v="GENAND"/>
    <s v="18303112"/>
    <s v="18303112"/>
    <x v="5"/>
    <s v="G-2"/>
    <s v="S"/>
    <n v="9.5"/>
    <n v="9.5"/>
    <n v="44.426000000000002"/>
    <n v="271.15699999999998"/>
    <n v="315.58300000000003"/>
    <n v="183.99"/>
    <n v="52.88"/>
    <n v="0"/>
    <m/>
    <m/>
    <x v="0"/>
    <s v="GENAND18303112G-2HI"/>
    <s v="Generación Andina S.A.C."/>
    <x v="54"/>
    <x v="54"/>
    <s v="C.H. 8 DE AGOSTO"/>
    <x v="209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315.58300000000003"/>
    <n v="0.315583"/>
    <m/>
    <n v="0.88833333333333331"/>
    <n v="0.88833333333333331"/>
    <n v="0"/>
    <n v="-5.6843418860808015E-14"/>
    <n v="52"/>
    <s v="BASE DE DATOS"/>
    <m/>
  </r>
  <r>
    <s v="24"/>
    <x v="8"/>
    <s v="GENAND"/>
    <s v="0362012"/>
    <s v="0362012"/>
    <x v="5"/>
    <s v="G-1"/>
    <s v="S"/>
    <n v="4.2"/>
    <n v="4.2"/>
    <n v="198.64"/>
    <n v="1053.701"/>
    <n v="1252.3409999999999"/>
    <n v="0"/>
    <n v="693.06"/>
    <n v="0"/>
    <m/>
    <m/>
    <x v="0"/>
    <s v="GENAND0362012G-1HI"/>
    <s v="Generación Andina S.A.C."/>
    <x v="54"/>
    <x v="54"/>
    <s v="C.H. EL CARMEN"/>
    <x v="210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1252.3409999999999"/>
    <n v="1.2523409999999999"/>
    <m/>
    <n v="0.35000000000000003"/>
    <n v="0.35000000000000003"/>
    <n v="0"/>
    <n v="0"/>
    <n v="52"/>
    <s v="BASE DE DATOS"/>
    <m/>
  </r>
  <r>
    <s v="24"/>
    <x v="8"/>
    <s v="GENAND"/>
    <s v="0362012"/>
    <s v="0362012"/>
    <x v="5"/>
    <s v="G-2"/>
    <s v="S"/>
    <n v="4.2"/>
    <n v="4.2"/>
    <n v="25.300999999999998"/>
    <n v="156.196"/>
    <n v="181.49700000000001"/>
    <n v="0"/>
    <n v="77.569999999999993"/>
    <n v="0"/>
    <m/>
    <m/>
    <x v="0"/>
    <s v="GENAND0362012G-2HI"/>
    <s v="Generación Andina S.A.C."/>
    <x v="54"/>
    <x v="54"/>
    <s v="C.H. EL CARMEN"/>
    <x v="210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181.49700000000001"/>
    <n v="0.18149700000000002"/>
    <m/>
    <n v="0.35000000000000003"/>
    <n v="0.35000000000000003"/>
    <n v="0"/>
    <n v="-2.8421709430404007E-14"/>
    <n v="52"/>
    <s v="BASE DE DATOS"/>
    <m/>
  </r>
  <r>
    <s v="24"/>
    <x v="8"/>
    <s v="EGEANA"/>
    <s v="11275911"/>
    <s v="11275911"/>
    <x v="5"/>
    <s v="G01"/>
    <s v="S"/>
    <n v="20.861999999999998"/>
    <n v="20.861999999999998"/>
    <n v="2137.306"/>
    <n v="9604.9390000000003"/>
    <n v="11742.245000000001"/>
    <n v="0"/>
    <n v="716.11"/>
    <n v="3.89"/>
    <m/>
    <m/>
    <x v="0"/>
    <s v="EGEANA11275911G01HI"/>
    <s v="Empresa de Generación Eléctrica Santa Ana S.R.L."/>
    <x v="41"/>
    <x v="41"/>
    <s v="C. H. Renovandes"/>
    <x v="119"/>
    <s v="HI"/>
    <x v="5"/>
    <x v="261"/>
    <x v="2"/>
    <s v="Instalado"/>
    <s v="Operativo"/>
    <s v="Generadora"/>
    <x v="0"/>
    <x v="0"/>
    <x v="0"/>
    <x v="0"/>
    <s v="Privado"/>
    <s v="JUNIN"/>
    <s v="JUNIN"/>
    <s v="CHANCHAMAYO"/>
    <s v="PERENE"/>
    <n v="0"/>
    <x v="8"/>
    <n v="0"/>
    <x v="1"/>
    <x v="3"/>
    <x v="0"/>
    <s v="MWh"/>
    <n v="11742.245000000001"/>
    <n v="11.742245"/>
    <m/>
    <n v="1.7384999999999999"/>
    <n v="1.7384999999999999"/>
    <n v="0"/>
    <n v="0"/>
    <n v="39"/>
    <s v="BASE DE DATOS"/>
    <m/>
  </r>
  <r>
    <s v="24"/>
    <x v="9"/>
    <s v="EGEANA"/>
    <s v="11275911"/>
    <s v="11275911"/>
    <x v="5"/>
    <s v="G01"/>
    <s v="S"/>
    <n v="20.861999999999998"/>
    <n v="20.861999999999998"/>
    <n v="1763.7429999999999"/>
    <n v="8441.82"/>
    <n v="10205.563"/>
    <n v="143.96"/>
    <n v="600.04"/>
    <n v="0"/>
    <m/>
    <m/>
    <x v="0"/>
    <s v="EGEANA11275911G01HI"/>
    <s v="Empresa de Generación Eléctrica Santa Ana S.R.L."/>
    <x v="41"/>
    <x v="41"/>
    <s v="C. H. Renovandes"/>
    <x v="119"/>
    <s v="HI"/>
    <x v="5"/>
    <x v="261"/>
    <x v="2"/>
    <s v="Instalado"/>
    <s v="Operativo"/>
    <s v="Generadora"/>
    <x v="0"/>
    <x v="0"/>
    <x v="0"/>
    <x v="0"/>
    <s v="Privado"/>
    <s v="JUNIN"/>
    <s v="JUNIN"/>
    <s v="CHANCHAMAYO"/>
    <s v="PERENE"/>
    <n v="0"/>
    <x v="8"/>
    <n v="0"/>
    <x v="1"/>
    <x v="3"/>
    <x v="0"/>
    <s v="MWh"/>
    <n v="10205.563"/>
    <n v="10.205563"/>
    <m/>
    <n v="1.7384999999999999"/>
    <n v="1.7384999999999999"/>
    <n v="0"/>
    <n v="0"/>
    <n v="39"/>
    <s v="BASE DE DATOS"/>
    <m/>
  </r>
  <r>
    <s v="24"/>
    <x v="10"/>
    <s v="EGEANA"/>
    <s v="11275911"/>
    <s v="11275911"/>
    <x v="5"/>
    <s v="G01"/>
    <s v="S"/>
    <n v="20.861999999999998"/>
    <n v="20.861999999999998"/>
    <n v="1914.4559999999999"/>
    <n v="11631.351000000001"/>
    <n v="13545.807000000001"/>
    <n v="23.9"/>
    <n v="676.64"/>
    <n v="19.46"/>
    <m/>
    <m/>
    <x v="0"/>
    <s v="EGEANA11275911G01HI"/>
    <s v="Empresa de Generación Eléctrica Santa Ana S.R.L."/>
    <x v="41"/>
    <x v="41"/>
    <s v="C. H. Renovandes"/>
    <x v="119"/>
    <s v="HI"/>
    <x v="5"/>
    <x v="261"/>
    <x v="2"/>
    <s v="Instalado"/>
    <s v="Operativo"/>
    <s v="Generadora"/>
    <x v="0"/>
    <x v="0"/>
    <x v="0"/>
    <x v="0"/>
    <s v="Privado"/>
    <s v="JUNIN"/>
    <s v="JUNIN"/>
    <s v="CHANCHAMAYO"/>
    <s v="PERENE"/>
    <n v="0"/>
    <x v="8"/>
    <n v="0"/>
    <x v="1"/>
    <x v="3"/>
    <x v="0"/>
    <s v="MWh"/>
    <n v="13545.807000000001"/>
    <n v="13.545807"/>
    <m/>
    <n v="1.7384999999999999"/>
    <n v="1.7384999999999999"/>
    <n v="0"/>
    <n v="0"/>
    <n v="39"/>
    <s v="BASE DE DATOS"/>
    <m/>
  </r>
  <r>
    <s v="24"/>
    <x v="8"/>
    <s v="ELYANA"/>
    <s v="18166808"/>
    <s v="18166808"/>
    <x v="5"/>
    <s v="Grupo 1"/>
    <s v="S"/>
    <n v="1.385"/>
    <n v="1.31"/>
    <n v="149.42099999999999"/>
    <n v="560.71799999999996"/>
    <n v="710.13900000000001"/>
    <n v="0"/>
    <n v="569.5"/>
    <n v="150.5"/>
    <m/>
    <m/>
    <x v="0"/>
    <s v="ELYANA18166808Grupo 1HI"/>
    <s v="El‚ctrica Yanapampa S.A.C."/>
    <x v="71"/>
    <x v="71"/>
    <s v="C. H. Yanapampa"/>
    <x v="234"/>
    <s v="HI"/>
    <x v="5"/>
    <x v="16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710.13900000000001"/>
    <n v="0.71013899999999996"/>
    <m/>
    <n v="0.11541666666666667"/>
    <n v="0.10916666666666668"/>
    <n v="0"/>
    <n v="-1.1368683772161603E-13"/>
    <n v="20"/>
    <s v="BASE DE DATOS"/>
    <m/>
  </r>
  <r>
    <s v="24"/>
    <x v="8"/>
    <s v="ELYANA"/>
    <s v="18166808"/>
    <s v="18166808"/>
    <x v="5"/>
    <s v="Grupo 2"/>
    <s v="S"/>
    <n v="1.385"/>
    <n v="1.3"/>
    <n v="68.331999999999994"/>
    <n v="254.97200000000001"/>
    <n v="323.30399999999997"/>
    <n v="0"/>
    <n v="262.25"/>
    <n v="457.75"/>
    <m/>
    <m/>
    <x v="0"/>
    <s v="ELYANA18166808Grupo 2HI"/>
    <s v="El‚ctrica Yanapampa S.A.C."/>
    <x v="71"/>
    <x v="71"/>
    <s v="C. H. Yanapampa"/>
    <x v="234"/>
    <s v="HI"/>
    <x v="5"/>
    <x v="17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323.30399999999997"/>
    <n v="0.32330399999999998"/>
    <m/>
    <n v="0.11541666666666667"/>
    <n v="0.10833333333333334"/>
    <n v="0"/>
    <n v="0"/>
    <n v="20"/>
    <s v="BASE DE DATOS"/>
    <m/>
  </r>
  <r>
    <s v="24"/>
    <x v="8"/>
    <s v="ELYANA"/>
    <s v="18166808"/>
    <s v="18166808"/>
    <x v="5"/>
    <s v="Grupo 3"/>
    <s v="S"/>
    <n v="1.385"/>
    <n v="1.3"/>
    <n v="73.122"/>
    <n v="280.54500000000002"/>
    <n v="353.66699999999997"/>
    <n v="0"/>
    <n v="309.5"/>
    <n v="410.5"/>
    <m/>
    <m/>
    <x v="0"/>
    <s v="ELYANA18166808Grupo 3HI"/>
    <s v="El‚ctrica Yanapampa S.A.C."/>
    <x v="71"/>
    <x v="71"/>
    <s v="C. H. Yanapampa"/>
    <x v="234"/>
    <s v="HI"/>
    <x v="5"/>
    <x v="176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353.66699999999997"/>
    <n v="0.35366699999999995"/>
    <m/>
    <n v="0.11541666666666667"/>
    <n v="0.10833333333333334"/>
    <n v="0"/>
    <n v="5.6843418860808015E-14"/>
    <n v="20"/>
    <s v="BASE DE DATOS"/>
    <m/>
  </r>
  <r>
    <s v="24"/>
    <x v="9"/>
    <s v="ELYANA"/>
    <s v="18166808"/>
    <s v="18166808"/>
    <x v="5"/>
    <s v="Grupo 1"/>
    <s v="S"/>
    <n v="1.385"/>
    <n v="1.31"/>
    <n v="189.88900000000001"/>
    <n v="720.197"/>
    <n v="910.08600000000001"/>
    <n v="0"/>
    <n v="720"/>
    <n v="0"/>
    <m/>
    <m/>
    <x v="0"/>
    <s v="ELYANA18166808Grupo 1HI"/>
    <s v="El‚ctrica Yanapampa S.A.C."/>
    <x v="71"/>
    <x v="71"/>
    <s v="C. H. Yanapampa"/>
    <x v="234"/>
    <s v="HI"/>
    <x v="5"/>
    <x v="16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910.08600000000001"/>
    <n v="0.91008600000000006"/>
    <m/>
    <n v="0.11541666666666667"/>
    <n v="0.10916666666666668"/>
    <n v="0"/>
    <n v="0"/>
    <n v="20"/>
    <s v="BASE DE DATOS"/>
    <m/>
  </r>
  <r>
    <s v="24"/>
    <x v="9"/>
    <s v="ELYANA"/>
    <s v="18166808"/>
    <s v="18166808"/>
    <x v="5"/>
    <s v="Grupo 2"/>
    <s v="S"/>
    <n v="1.385"/>
    <n v="1.3"/>
    <n v="174.93700000000001"/>
    <n v="674.096"/>
    <n v="849.03300000000002"/>
    <n v="0"/>
    <n v="720"/>
    <n v="0"/>
    <m/>
    <m/>
    <x v="0"/>
    <s v="ELYANA18166808Grupo 2HI"/>
    <s v="El‚ctrica Yanapampa S.A.C."/>
    <x v="71"/>
    <x v="71"/>
    <s v="C. H. Yanapampa"/>
    <x v="234"/>
    <s v="HI"/>
    <x v="5"/>
    <x v="17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849.03300000000002"/>
    <n v="0.84903300000000004"/>
    <m/>
    <n v="0.11541666666666667"/>
    <n v="0.10833333333333334"/>
    <n v="0"/>
    <n v="0"/>
    <n v="20"/>
    <s v="BASE DE DATOS"/>
    <m/>
  </r>
  <r>
    <s v="24"/>
    <x v="9"/>
    <s v="ELYANA"/>
    <s v="18166808"/>
    <s v="18166808"/>
    <x v="5"/>
    <s v="Grupo 3"/>
    <s v="S"/>
    <n v="1.385"/>
    <n v="1.3"/>
    <n v="0"/>
    <n v="0"/>
    <n v="0"/>
    <n v="0"/>
    <n v="0"/>
    <n v="720"/>
    <m/>
    <m/>
    <x v="0"/>
    <s v="ELYANA18166808Grupo 3HI"/>
    <s v="El‚ctrica Yanapampa S.A.C."/>
    <x v="71"/>
    <x v="71"/>
    <s v="C. H. Yanapampa"/>
    <x v="234"/>
    <s v="HI"/>
    <x v="5"/>
    <x v="176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0"/>
    <n v="0"/>
    <m/>
    <n v="0.11541666666666667"/>
    <n v="0.10833333333333334"/>
    <n v="0"/>
    <n v="0"/>
    <n v="20"/>
    <s v="BASE DE DATOS"/>
    <m/>
  </r>
  <r>
    <s v="24"/>
    <x v="9"/>
    <s v="MOQUFV"/>
    <s v="16313712"/>
    <s v="16313712"/>
    <x v="5"/>
    <s v="1"/>
    <s v="S"/>
    <n v="16"/>
    <n v="16"/>
    <n v="4651.4750000000004"/>
    <n v="0"/>
    <n v="4651.4750000000004"/>
    <n v="0"/>
    <n v="388.25"/>
    <n v="0"/>
    <m/>
    <m/>
    <x v="0"/>
    <s v="MOQUFV163137121HI"/>
    <s v="Moquegua FV S.A.C."/>
    <x v="67"/>
    <x v="67"/>
    <s v="CS MOQUEGUA FV"/>
    <x v="229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3"/>
    <x v="0"/>
    <s v="MWh"/>
    <n v="4651.4750000000004"/>
    <n v="4.6514750000000005"/>
    <m/>
    <n v="1.3333333333333333"/>
    <n v="1.3333333333333333"/>
    <n v="0"/>
    <n v="0"/>
    <n v="71"/>
    <s v="BASE DE DATOS"/>
    <m/>
  </r>
  <r>
    <s v="24"/>
    <x v="9"/>
    <s v="PANSOL"/>
    <s v="16266710"/>
    <s v="16266710"/>
    <x v="5"/>
    <s v="1"/>
    <s v="S"/>
    <n v="20"/>
    <n v="20"/>
    <n v="5689.61"/>
    <n v="0"/>
    <n v="5689.61"/>
    <n v="0"/>
    <n v="381"/>
    <n v="0"/>
    <m/>
    <m/>
    <x v="0"/>
    <s v="PANSOL162667101HI"/>
    <s v="Panamericana Solar S.A.C."/>
    <x v="68"/>
    <x v="68"/>
    <s v="C.S. PANAMERICANA SOLAR"/>
    <x v="230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2"/>
    <x v="0"/>
    <s v="MWh"/>
    <n v="5689.61"/>
    <n v="5.6896100000000001"/>
    <m/>
    <n v="1.6666666666666667"/>
    <n v="1.6666666666666667"/>
    <n v="0"/>
    <n v="0"/>
    <n v="74"/>
    <s v="BASE DE DATOS"/>
    <m/>
  </r>
  <r>
    <s v="24"/>
    <x v="10"/>
    <s v="MOQUFV"/>
    <s v="16313712"/>
    <s v="16313712"/>
    <x v="5"/>
    <s v="1"/>
    <s v="S"/>
    <n v="16"/>
    <n v="16"/>
    <n v="4199.2879999999996"/>
    <n v="0"/>
    <n v="4199.2879999999996"/>
    <n v="0"/>
    <n v="361"/>
    <n v="0"/>
    <m/>
    <m/>
    <x v="0"/>
    <s v="MOQUFV163137121HI"/>
    <s v="Moquegua FV S.A.C."/>
    <x v="67"/>
    <x v="67"/>
    <s v="CS MOQUEGUA FV"/>
    <x v="229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3"/>
    <x v="0"/>
    <s v="MWh"/>
    <n v="4199.2879999999996"/>
    <n v="4.1992879999999992"/>
    <m/>
    <n v="1.3333333333333333"/>
    <n v="1.3333333333333333"/>
    <n v="0"/>
    <n v="0"/>
    <n v="71"/>
    <s v="BASE DE DATOS"/>
    <m/>
  </r>
  <r>
    <s v="24"/>
    <x v="10"/>
    <s v="PANSOL"/>
    <s v="16266710"/>
    <s v="16266710"/>
    <x v="5"/>
    <s v="1"/>
    <s v="S"/>
    <n v="20"/>
    <n v="20"/>
    <n v="5408.3639999999996"/>
    <n v="0"/>
    <n v="5408.3639999999996"/>
    <n v="0"/>
    <n v="372"/>
    <n v="0"/>
    <m/>
    <m/>
    <x v="0"/>
    <s v="PANSOL162667101HI"/>
    <s v="Panamericana Solar S.A.C."/>
    <x v="68"/>
    <x v="68"/>
    <s v="C.S. PANAMERICANA SOLAR"/>
    <x v="230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2"/>
    <x v="0"/>
    <s v="MWh"/>
    <n v="5408.3639999999996"/>
    <n v="5.4083639999999997"/>
    <m/>
    <n v="1.6666666666666667"/>
    <n v="1.6666666666666667"/>
    <n v="0"/>
    <n v="0"/>
    <n v="74"/>
    <s v="BASE DE DATOS"/>
    <m/>
  </r>
  <r>
    <s v="24"/>
    <x v="8"/>
    <s v="MOQUFV"/>
    <s v="16313712"/>
    <s v="16313712"/>
    <x v="5"/>
    <s v="1"/>
    <s v="S"/>
    <n v="16"/>
    <n v="16"/>
    <n v="4319.7020000000002"/>
    <n v="0"/>
    <n v="4319.7020000000002"/>
    <n v="0"/>
    <n v="364.25"/>
    <n v="0"/>
    <m/>
    <m/>
    <x v="0"/>
    <s v="MOQUFV163137121HI"/>
    <s v="Moquegua FV S.A.C."/>
    <x v="67"/>
    <x v="67"/>
    <s v="CS MOQUEGUA FV"/>
    <x v="229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3"/>
    <x v="0"/>
    <s v="MWh"/>
    <n v="4319.7020000000002"/>
    <n v="4.3197020000000004"/>
    <m/>
    <n v="1.3333333333333333"/>
    <n v="1.3333333333333333"/>
    <n v="0"/>
    <n v="0"/>
    <n v="71"/>
    <s v="BASE DE DATOS"/>
    <m/>
  </r>
  <r>
    <s v="24"/>
    <x v="8"/>
    <s v="PANSOL"/>
    <s v="16266710"/>
    <s v="16266710"/>
    <x v="5"/>
    <s v="1"/>
    <s v="S"/>
    <n v="20"/>
    <n v="20"/>
    <n v="5230.5749999999998"/>
    <n v="0"/>
    <n v="5230.5749999999998"/>
    <n v="0"/>
    <n v="350.25"/>
    <n v="0"/>
    <m/>
    <m/>
    <x v="0"/>
    <s v="PANSOL162667101HI"/>
    <s v="Panamericana Solar S.A.C."/>
    <x v="68"/>
    <x v="68"/>
    <s v="C.S. PANAMERICANA SOLAR"/>
    <x v="230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2"/>
    <x v="0"/>
    <s v="MWh"/>
    <n v="5230.5749999999998"/>
    <n v="5.230575"/>
    <m/>
    <n v="1.6666666666666667"/>
    <n v="1.6666666666666667"/>
    <n v="0"/>
    <n v="0"/>
    <n v="74"/>
    <s v="BASE DE DATOS"/>
    <m/>
  </r>
  <r>
    <s v="24"/>
    <x v="9"/>
    <s v="UCAYAL"/>
    <s v="33031200"/>
    <s v="33031200"/>
    <x v="5"/>
    <s v="Grupo 1"/>
    <s v="S"/>
    <n v="0.24"/>
    <n v="0.23"/>
    <n v="0.75"/>
    <n v="2.9550000000000001"/>
    <n v="3.7050000000000001"/>
    <n v="0"/>
    <n v="25"/>
    <n v="0"/>
    <m/>
    <m/>
    <x v="0"/>
    <s v="UCAYAL33031200Grupo 1HI"/>
    <s v="Electro Ucayali S.A."/>
    <x v="4"/>
    <x v="4"/>
    <s v="C.H. CANUJA"/>
    <x v="132"/>
    <s v="HI"/>
    <x v="5"/>
    <x v="16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3.7050000000000001"/>
    <n v="3.705E-3"/>
    <m/>
    <n v="0.02"/>
    <n v="1.9166666666666669E-2"/>
    <n v="0"/>
    <n v="0"/>
    <n v="25"/>
    <s v="BASE DE DATOS"/>
    <m/>
  </r>
  <r>
    <s v="24"/>
    <x v="9"/>
    <s v="UCAYAL"/>
    <s v="33031200"/>
    <s v="33031200"/>
    <x v="5"/>
    <s v="Grupo 2"/>
    <s v="S"/>
    <n v="0.13"/>
    <n v="0.12"/>
    <n v="0"/>
    <n v="0"/>
    <n v="0"/>
    <n v="0"/>
    <n v="0"/>
    <n v="0"/>
    <m/>
    <m/>
    <x v="0"/>
    <s v="UCAYAL33031200Grupo 2HI"/>
    <s v="Electro Ucayali S.A."/>
    <x v="4"/>
    <x v="4"/>
    <s v="C.H. CANUJA"/>
    <x v="132"/>
    <s v="HI"/>
    <x v="5"/>
    <x v="17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0"/>
    <n v="0"/>
    <m/>
    <n v="1.0833333333333334E-2"/>
    <n v="0.01"/>
    <n v="0"/>
    <n v="0"/>
    <n v="25"/>
    <s v="BASE DE DATOS"/>
    <m/>
  </r>
  <r>
    <s v="24"/>
    <x v="9"/>
    <s v="UCAYAL"/>
    <s v="33031200"/>
    <s v="33031200"/>
    <x v="5"/>
    <s v="Grupo 3"/>
    <s v="S"/>
    <n v="0.5"/>
    <n v="0.48"/>
    <n v="64.046999999999997"/>
    <n v="227.13300000000001"/>
    <n v="291.18"/>
    <n v="0"/>
    <n v="724"/>
    <n v="0"/>
    <m/>
    <m/>
    <x v="0"/>
    <s v="UCAYAL33031200Grupo 3HI"/>
    <s v="Electro Ucayali S.A."/>
    <x v="4"/>
    <x v="4"/>
    <s v="C.H. CANUJA"/>
    <x v="132"/>
    <s v="HI"/>
    <x v="5"/>
    <x v="176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291.18"/>
    <n v="0.29117999999999999"/>
    <m/>
    <n v="4.1666666666666664E-2"/>
    <n v="0.04"/>
    <n v="0"/>
    <n v="0"/>
    <n v="25"/>
    <s v="BASE DE DATOS"/>
    <m/>
  </r>
  <r>
    <s v="24"/>
    <x v="9"/>
    <s v="UCAYAL"/>
    <s v="51027119"/>
    <s v="51027119"/>
    <x v="5"/>
    <s v="690 PANELES FOTOVOL"/>
    <s v="S"/>
    <n v="0.01"/>
    <n v="0.01"/>
    <n v="2.06"/>
    <n v="4.109"/>
    <n v="6.1689999999999996"/>
    <n v="0"/>
    <n v="720"/>
    <n v="0"/>
    <m/>
    <m/>
    <x v="0"/>
    <s v="UCAYAL51027119690 PANELES FOTOVOLHI"/>
    <s v="Electro Ucayali S.A."/>
    <x v="4"/>
    <x v="4"/>
    <s v="C. S. PURUS"/>
    <x v="133"/>
    <s v="FV"/>
    <x v="6"/>
    <x v="271"/>
    <x v="3"/>
    <s v="Instalado"/>
    <s v="Operativo"/>
    <s v="Distribuidora"/>
    <x v="0"/>
    <x v="1"/>
    <x v="1"/>
    <x v="0"/>
    <s v="Estatal"/>
    <s v="UCAYALI"/>
    <s v="UCAYALI"/>
    <s v="PURUS"/>
    <s v="PURUS"/>
    <n v="0"/>
    <x v="9"/>
    <n v="0"/>
    <x v="0"/>
    <x v="0"/>
    <x v="0"/>
    <s v="MWh"/>
    <n v="6.1689999999999996"/>
    <n v="6.169E-3"/>
    <m/>
    <n v="8.3333333333333339E-4"/>
    <n v="8.3333333333333339E-4"/>
    <n v="0"/>
    <n v="8.8817841970012523E-16"/>
    <n v="25"/>
    <s v="BASE DE DATOS"/>
    <m/>
  </r>
  <r>
    <s v="24"/>
    <x v="10"/>
    <s v="UCAYAL"/>
    <s v="33031200"/>
    <s v="33031200"/>
    <x v="5"/>
    <s v="Grupo 1"/>
    <s v="S"/>
    <n v="0.24"/>
    <n v="0.23"/>
    <n v="6.968"/>
    <n v="24.61"/>
    <n v="31.577999999999999"/>
    <n v="0"/>
    <n v="146"/>
    <n v="0"/>
    <m/>
    <m/>
    <x v="0"/>
    <s v="UCAYAL33031200Grupo 1HI"/>
    <s v="Electro Ucayali S.A."/>
    <x v="4"/>
    <x v="4"/>
    <s v="C.H. CANUJA"/>
    <x v="132"/>
    <s v="HI"/>
    <x v="5"/>
    <x v="16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31.577999999999999"/>
    <n v="3.1578000000000002E-2"/>
    <m/>
    <n v="0.02"/>
    <n v="1.9166666666666669E-2"/>
    <n v="0"/>
    <n v="0"/>
    <n v="25"/>
    <s v="BASE DE DATOS"/>
    <m/>
  </r>
  <r>
    <s v="24"/>
    <x v="10"/>
    <s v="UCAYAL"/>
    <s v="33031200"/>
    <s v="33031200"/>
    <x v="5"/>
    <s v="Grupo 2"/>
    <s v="S"/>
    <n v="0.13"/>
    <n v="0.12"/>
    <n v="0"/>
    <n v="0"/>
    <n v="0"/>
    <n v="0"/>
    <n v="0"/>
    <n v="0"/>
    <m/>
    <m/>
    <x v="0"/>
    <s v="UCAYAL33031200Grupo 2HI"/>
    <s v="Electro Ucayali S.A."/>
    <x v="4"/>
    <x v="4"/>
    <s v="C.H. CANUJA"/>
    <x v="132"/>
    <s v="HI"/>
    <x v="5"/>
    <x v="17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0"/>
    <n v="0"/>
    <m/>
    <n v="1.0833333333333334E-2"/>
    <n v="0.01"/>
    <n v="0"/>
    <n v="0"/>
    <n v="25"/>
    <s v="BASE DE DATOS"/>
    <m/>
  </r>
  <r>
    <s v="24"/>
    <x v="10"/>
    <s v="UCAYAL"/>
    <s v="33031200"/>
    <s v="33031200"/>
    <x v="5"/>
    <s v="Grupo 3"/>
    <s v="S"/>
    <n v="0.5"/>
    <n v="0.48"/>
    <n v="61.887"/>
    <n v="227.82"/>
    <n v="289.70699999999999"/>
    <n v="0"/>
    <n v="718"/>
    <n v="0"/>
    <m/>
    <m/>
    <x v="0"/>
    <s v="UCAYAL33031200Grupo 3HI"/>
    <s v="Electro Ucayali S.A."/>
    <x v="4"/>
    <x v="4"/>
    <s v="C.H. CANUJA"/>
    <x v="132"/>
    <s v="HI"/>
    <x v="5"/>
    <x v="176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289.70699999999999"/>
    <n v="0.28970699999999999"/>
    <m/>
    <n v="4.1666666666666664E-2"/>
    <n v="0.04"/>
    <n v="0"/>
    <n v="0"/>
    <n v="25"/>
    <s v="BASE DE DATOS"/>
    <m/>
  </r>
  <r>
    <s v="24"/>
    <x v="10"/>
    <s v="UCAYAL"/>
    <s v="51027119"/>
    <s v="51027119"/>
    <x v="5"/>
    <s v="690 PANELES FOTOVOL"/>
    <s v="S"/>
    <n v="0.01"/>
    <n v="0.01"/>
    <n v="2.06"/>
    <n v="4.109"/>
    <n v="6.1689999999999996"/>
    <n v="0"/>
    <n v="720"/>
    <n v="0"/>
    <m/>
    <m/>
    <x v="0"/>
    <s v="UCAYAL51027119690 PANELES FOTOVOLHI"/>
    <s v="Electro Ucayali S.A."/>
    <x v="4"/>
    <x v="4"/>
    <s v="C. S. PURUS"/>
    <x v="133"/>
    <s v="FV"/>
    <x v="6"/>
    <x v="271"/>
    <x v="3"/>
    <s v="Instalado"/>
    <s v="Operativo"/>
    <s v="Distribuidora"/>
    <x v="0"/>
    <x v="1"/>
    <x v="1"/>
    <x v="0"/>
    <s v="Estatal"/>
    <s v="UCAYALI"/>
    <s v="UCAYALI"/>
    <s v="PURUS"/>
    <s v="PURUS"/>
    <n v="0"/>
    <x v="9"/>
    <n v="0"/>
    <x v="0"/>
    <x v="0"/>
    <x v="0"/>
    <s v="MWh"/>
    <n v="6.1689999999999996"/>
    <n v="6.169E-3"/>
    <m/>
    <n v="8.3333333333333339E-4"/>
    <n v="8.3333333333333339E-4"/>
    <n v="0"/>
    <n v="8.8817841970012523E-16"/>
    <n v="25"/>
    <s v="BASE DE DATOS"/>
    <m/>
  </r>
  <r>
    <s v="24"/>
    <x v="10"/>
    <s v="EILHIC"/>
    <s v="53200504"/>
    <s v="53200504"/>
    <x v="5"/>
    <s v="G1"/>
    <s v="S"/>
    <n v="0.73399999999999999"/>
    <n v="0.30099999999999999"/>
    <n v="41.552999999999997"/>
    <n v="174.744"/>
    <n v="216.297"/>
    <n v="0"/>
    <n v="718.75"/>
    <n v="0"/>
    <m/>
    <m/>
    <x v="0"/>
    <s v="EILHIC53200504G1HI"/>
    <s v="EILHICHA S.A."/>
    <x v="78"/>
    <x v="78"/>
    <s v="C.H. COLLO"/>
    <x v="263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216.297"/>
    <n v="0.21629699999999999"/>
    <m/>
    <n v="6.1166666666666668E-2"/>
    <n v="2.2416666666666668E-2"/>
    <n v="0"/>
    <n v="0"/>
    <n v="42"/>
    <s v="BASE DE DATOS"/>
    <m/>
  </r>
  <r>
    <s v="24"/>
    <x v="10"/>
    <s v="EILHIC"/>
    <s v="53200604"/>
    <s v="53200604"/>
    <x v="5"/>
    <s v="G1"/>
    <s v="S"/>
    <n v="0.85"/>
    <n v="0.29699999999999999"/>
    <n v="38.930999999999997"/>
    <n v="24.236999999999998"/>
    <n v="63.167999999999999"/>
    <n v="0"/>
    <n v="212.5"/>
    <n v="0"/>
    <m/>
    <m/>
    <x v="0"/>
    <s v="EILHIC53200604G1HI"/>
    <s v="EILHICHA S.A."/>
    <x v="78"/>
    <x v="78"/>
    <s v="C.H. JAMBON"/>
    <x v="264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63.167999999999999"/>
    <n v="6.3168000000000002E-2"/>
    <m/>
    <n v="7.0833333333333331E-2"/>
    <n v="2.4749999999999998E-2"/>
    <n v="0"/>
    <n v="-7.1054273576010019E-15"/>
    <n v="42"/>
    <s v="BASE DE DATOS"/>
    <m/>
  </r>
  <r>
    <s v="24"/>
    <x v="10"/>
    <s v="EILHIC"/>
    <s v="53200604"/>
    <s v="53200604"/>
    <x v="5"/>
    <s v="G2"/>
    <s v="S"/>
    <n v="0.32"/>
    <n v="0.188"/>
    <n v="1.4179999999999999"/>
    <n v="98.603999999999999"/>
    <n v="100.02200000000001"/>
    <n v="0"/>
    <n v="531.75"/>
    <n v="0"/>
    <m/>
    <m/>
    <x v="0"/>
    <s v="EILHIC53200604G2HI"/>
    <s v="EILHICHA S.A."/>
    <x v="78"/>
    <x v="78"/>
    <s v="C.H. JAMBON"/>
    <x v="264"/>
    <s v="HI"/>
    <x v="5"/>
    <x v="37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100.02200000000001"/>
    <n v="0.100022"/>
    <m/>
    <n v="2.6666666666666668E-2"/>
    <n v="1.7083333333333336E-2"/>
    <n v="0"/>
    <n v="0"/>
    <n v="42"/>
    <s v="BASE DE DATOS"/>
    <m/>
  </r>
  <r>
    <s v="24"/>
    <x v="11"/>
    <s v="ELOR"/>
    <s v="31024193"/>
    <s v="31024193"/>
    <x v="5"/>
    <s v="1"/>
    <s v="S"/>
    <n v="3.3"/>
    <n v="3.3"/>
    <n v="353.339"/>
    <n v="956.06"/>
    <n v="1309.3989999999999"/>
    <n v="34"/>
    <n v="437.56"/>
    <n v="4.2"/>
    <m/>
    <m/>
    <x v="0"/>
    <s v="ELOR310241931HI"/>
    <s v="Electro Oriente S. A."/>
    <x v="11"/>
    <x v="11"/>
    <s v="C. H. El Gera"/>
    <x v="175"/>
    <s v="HI"/>
    <x v="5"/>
    <x v="16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309.3989999999999"/>
    <n v="1.309399"/>
    <m/>
    <n v="0.27499999999999997"/>
    <n v="0.27499999999999997"/>
    <n v="0"/>
    <n v="0"/>
    <n v="22"/>
    <s v="BASE DE DATOS"/>
    <m/>
  </r>
  <r>
    <s v="24"/>
    <x v="11"/>
    <s v="ELOR"/>
    <s v="31024193"/>
    <s v="31024193"/>
    <x v="5"/>
    <s v="2"/>
    <s v="S"/>
    <n v="3.3"/>
    <n v="3.3"/>
    <n v="371.57499999999999"/>
    <n v="1010.289"/>
    <n v="1381.864"/>
    <n v="26"/>
    <n v="453.36"/>
    <n v="3.2"/>
    <m/>
    <m/>
    <x v="0"/>
    <s v="ELOR310241932HI"/>
    <s v="Electro Oriente S. A."/>
    <x v="11"/>
    <x v="11"/>
    <s v="C. H. El Gera"/>
    <x v="175"/>
    <s v="HI"/>
    <x v="5"/>
    <x v="175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1381.864"/>
    <n v="1.381864"/>
    <m/>
    <n v="0.27499999999999997"/>
    <n v="0.27499999999999997"/>
    <n v="0"/>
    <n v="0"/>
    <n v="22"/>
    <s v="BASE DE DATOS"/>
    <m/>
  </r>
  <r>
    <s v="24"/>
    <x v="11"/>
    <s v="ELOR"/>
    <s v="31024193"/>
    <s v="31024193"/>
    <x v="5"/>
    <s v="3"/>
    <s v="S"/>
    <n v="2.5"/>
    <n v="2"/>
    <n v="184.45099999999999"/>
    <n v="490.25299999999999"/>
    <n v="674.70399999999995"/>
    <n v="28.25"/>
    <n v="443.72"/>
    <n v="1.54"/>
    <m/>
    <m/>
    <x v="0"/>
    <s v="ELOR310241933HI"/>
    <s v="Electro Oriente S. A."/>
    <x v="11"/>
    <x v="11"/>
    <s v="C. H. El Gera"/>
    <x v="175"/>
    <s v="HI"/>
    <x v="5"/>
    <x v="176"/>
    <x v="2"/>
    <s v="Instalado"/>
    <s v="Operativo"/>
    <s v="Distribuidora"/>
    <x v="0"/>
    <x v="0"/>
    <x v="1"/>
    <x v="0"/>
    <s v="Estatal"/>
    <s v="SAN MARTÍN"/>
    <s v="SAN MARTÍN"/>
    <s v="MOYOBAMBA"/>
    <s v="JEPELACIO"/>
    <n v="0"/>
    <x v="8"/>
    <n v="0"/>
    <x v="0"/>
    <x v="0"/>
    <x v="0"/>
    <s v="MWh"/>
    <n v="674.70399999999995"/>
    <n v="0.67470399999999997"/>
    <m/>
    <n v="0.20833333333333334"/>
    <n v="0.16666666666666666"/>
    <n v="0"/>
    <n v="0"/>
    <n v="22"/>
    <s v="BASE DE DATOS"/>
    <m/>
  </r>
  <r>
    <s v="24"/>
    <x v="11"/>
    <s v="ELOR"/>
    <s v="31077997"/>
    <s v="31077997"/>
    <x v="5"/>
    <s v="Turbina 1"/>
    <s v="S"/>
    <n v="1.2529999999999999"/>
    <n v="1.1499999999999999"/>
    <n v="105.96"/>
    <n v="544.09100000000001"/>
    <n v="650.05100000000004"/>
    <n v="13"/>
    <n v="731"/>
    <n v="0"/>
    <m/>
    <m/>
    <x v="0"/>
    <s v="ELOR31077997Turbina 1HI"/>
    <s v="Electro Oriente S. A."/>
    <x v="11"/>
    <x v="11"/>
    <s v="C. H. Caclic"/>
    <x v="177"/>
    <s v="HI"/>
    <x v="5"/>
    <x v="299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650.05100000000004"/>
    <n v="0.65005100000000005"/>
    <m/>
    <n v="0.10441666666666666"/>
    <n v="9.5833333333333326E-2"/>
    <n v="0"/>
    <n v="0"/>
    <n v="22"/>
    <s v="BASE DE DATOS"/>
    <m/>
  </r>
  <r>
    <s v="24"/>
    <x v="11"/>
    <s v="ELOR"/>
    <s v="31077997"/>
    <s v="31077997"/>
    <x v="5"/>
    <s v="Turbina 2"/>
    <s v="S"/>
    <n v="1.2529999999999999"/>
    <n v="1.1499999999999999"/>
    <n v="78.686999999999998"/>
    <n v="393.15600000000001"/>
    <n v="471.84300000000002"/>
    <n v="95.16"/>
    <n v="624.84"/>
    <n v="0"/>
    <m/>
    <m/>
    <x v="0"/>
    <s v="ELOR31077997Turbina 2HI"/>
    <s v="Electro Oriente S. A."/>
    <x v="11"/>
    <x v="11"/>
    <s v="C. H. Caclic"/>
    <x v="177"/>
    <s v="HI"/>
    <x v="5"/>
    <x v="300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471.84300000000002"/>
    <n v="0.47184300000000001"/>
    <m/>
    <n v="0.10441666666666666"/>
    <n v="9.5833333333333326E-2"/>
    <n v="0"/>
    <n v="0"/>
    <n v="22"/>
    <s v="BASE DE DATOS"/>
    <m/>
  </r>
  <r>
    <s v="24"/>
    <x v="11"/>
    <s v="ELOR"/>
    <s v="31077997"/>
    <s v="31077997"/>
    <x v="5"/>
    <s v="Turbina 3"/>
    <s v="S"/>
    <n v="1.2529999999999999"/>
    <n v="1.1499999999999999"/>
    <n v="65.98"/>
    <n v="341.77300000000002"/>
    <n v="407.75299999999999"/>
    <n v="14.88"/>
    <n v="713.01"/>
    <n v="0"/>
    <m/>
    <m/>
    <x v="0"/>
    <s v="ELOR31077997Turbina 3HI"/>
    <s v="Electro Oriente S. A."/>
    <x v="11"/>
    <x v="11"/>
    <s v="C. H. Caclic"/>
    <x v="177"/>
    <s v="HI"/>
    <x v="5"/>
    <x v="301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407.75299999999999"/>
    <n v="0.40775299999999998"/>
    <m/>
    <n v="0.10441666666666666"/>
    <n v="9.5833333333333326E-2"/>
    <n v="0"/>
    <n v="5.6843418860808015E-14"/>
    <n v="22"/>
    <s v="BASE DE DATOS"/>
    <m/>
  </r>
  <r>
    <s v="24"/>
    <x v="11"/>
    <s v="ELOR"/>
    <s v="31077997"/>
    <s v="31077997"/>
    <x v="5"/>
    <s v="Turbina 4"/>
    <s v="S"/>
    <n v="1.2529999999999999"/>
    <n v="1.1499999999999999"/>
    <n v="21.780999999999999"/>
    <n v="102.212"/>
    <n v="123.99299999999999"/>
    <n v="0"/>
    <n v="119.5"/>
    <n v="0"/>
    <m/>
    <m/>
    <x v="0"/>
    <s v="ELOR31077997Turbina 4HI"/>
    <s v="Electro Oriente S. A."/>
    <x v="11"/>
    <x v="11"/>
    <s v="C. H. Caclic"/>
    <x v="177"/>
    <s v="HI"/>
    <x v="5"/>
    <x v="302"/>
    <x v="2"/>
    <s v="Instalado"/>
    <s v="Operativo"/>
    <s v="Distribuidora"/>
    <x v="0"/>
    <x v="0"/>
    <x v="1"/>
    <x v="0"/>
    <s v="Estatal"/>
    <s v="AMAZONAS"/>
    <s v="AMAZONAS"/>
    <s v="LUYA"/>
    <s v="LUYA"/>
    <n v="0"/>
    <x v="8"/>
    <n v="0"/>
    <x v="0"/>
    <x v="0"/>
    <x v="0"/>
    <s v="MWh"/>
    <n v="123.99299999999999"/>
    <n v="0.12399299999999999"/>
    <m/>
    <n v="0.10441666666666666"/>
    <n v="9.5833333333333326E-2"/>
    <n v="0"/>
    <n v="0"/>
    <n v="22"/>
    <s v="BASE DE DATOS"/>
    <m/>
  </r>
  <r>
    <s v="24"/>
    <x v="11"/>
    <s v="ELOR"/>
    <s v="31078697"/>
    <s v="31078697"/>
    <x v="5"/>
    <s v="Turbina 1"/>
    <s v="S"/>
    <n v="2.8370000000000002"/>
    <n v="2.6"/>
    <n v="178.72300000000001"/>
    <n v="919.197"/>
    <n v="1097.92"/>
    <n v="0"/>
    <n v="729"/>
    <n v="15"/>
    <m/>
    <m/>
    <x v="0"/>
    <s v="ELOR31078697Turbina 1HI"/>
    <s v="Electro Oriente S. A."/>
    <x v="11"/>
    <x v="11"/>
    <s v="C. H. El Muyo"/>
    <x v="179"/>
    <s v="HI"/>
    <x v="5"/>
    <x v="299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097.92"/>
    <n v="1.09792"/>
    <m/>
    <n v="0.23641666666666669"/>
    <n v="0.21666666666666667"/>
    <n v="0"/>
    <n v="0"/>
    <n v="22"/>
    <s v="BASE DE DATOS"/>
    <m/>
  </r>
  <r>
    <s v="24"/>
    <x v="11"/>
    <s v="ELOR"/>
    <s v="31078697"/>
    <s v="31078697"/>
    <x v="5"/>
    <s v="Turbina 2"/>
    <s v="S"/>
    <n v="2.8370000000000002"/>
    <n v="2.6"/>
    <n v="174.56200000000001"/>
    <n v="920.32500000000005"/>
    <n v="1094.8869999999999"/>
    <n v="0"/>
    <n v="728.48"/>
    <n v="15.52"/>
    <m/>
    <m/>
    <x v="0"/>
    <s v="ELOR31078697Turbina 2HI"/>
    <s v="Electro Oriente S. A."/>
    <x v="11"/>
    <x v="11"/>
    <s v="C. H. El Muyo"/>
    <x v="179"/>
    <s v="HI"/>
    <x v="5"/>
    <x v="300"/>
    <x v="2"/>
    <s v="Instalado"/>
    <s v="Operativo"/>
    <s v="Distribuidora"/>
    <x v="0"/>
    <x v="0"/>
    <x v="1"/>
    <x v="0"/>
    <s v="Estatal"/>
    <s v="AMAZONAS"/>
    <s v="AMAZONAS"/>
    <s v="BAGUA"/>
    <s v="ARAMANGO"/>
    <n v="0"/>
    <x v="8"/>
    <n v="0"/>
    <x v="0"/>
    <x v="0"/>
    <x v="0"/>
    <s v="MWh"/>
    <n v="1094.8869999999999"/>
    <n v="1.0948869999999999"/>
    <m/>
    <n v="0.23641666666666669"/>
    <n v="0.21666666666666667"/>
    <n v="0"/>
    <n v="2.2737367544323206E-13"/>
    <n v="22"/>
    <s v="BASE DE DATOS"/>
    <m/>
  </r>
  <r>
    <s v="24"/>
    <x v="11"/>
    <s v="ELOR"/>
    <s v="31078897"/>
    <s v="31078897"/>
    <x v="5"/>
    <s v="Turbina 1"/>
    <s v="S"/>
    <n v="1.59"/>
    <n v="1.45"/>
    <n v="117.79600000000001"/>
    <n v="572.37199999999996"/>
    <n v="690.16800000000001"/>
    <n v="180.11"/>
    <n v="536.80999999999995"/>
    <n v="27.08"/>
    <m/>
    <m/>
    <x v="0"/>
    <s v="ELOR31078897Turbina 1HI"/>
    <s v="Electro Oriente S. A."/>
    <x v="11"/>
    <x v="11"/>
    <s v="C. H. La Pelota"/>
    <x v="180"/>
    <s v="HI"/>
    <x v="5"/>
    <x v="299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690.16800000000001"/>
    <n v="0.690168"/>
    <m/>
    <n v="0.13250000000000001"/>
    <n v="0.12083333333333333"/>
    <n v="0"/>
    <n v="0"/>
    <n v="22"/>
    <s v="BASE DE DATOS"/>
    <m/>
  </r>
  <r>
    <s v="24"/>
    <x v="11"/>
    <s v="ELOR"/>
    <s v="31078897"/>
    <s v="31078897"/>
    <x v="5"/>
    <s v="Turbina 2"/>
    <s v="S"/>
    <n v="1.59"/>
    <n v="1.45"/>
    <n v="153.792"/>
    <n v="801.226"/>
    <n v="955.01800000000003"/>
    <n v="99.8"/>
    <n v="627.79"/>
    <n v="16.41"/>
    <m/>
    <m/>
    <x v="0"/>
    <s v="ELOR31078897Turbina 2HI"/>
    <s v="Electro Oriente S. A."/>
    <x v="11"/>
    <x v="11"/>
    <s v="C. H. La Pelota"/>
    <x v="180"/>
    <s v="HI"/>
    <x v="5"/>
    <x v="300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955.01800000000003"/>
    <n v="0.95501800000000003"/>
    <m/>
    <n v="0.13250000000000001"/>
    <n v="0.12083333333333333"/>
    <n v="0"/>
    <n v="0"/>
    <n v="22"/>
    <s v="BASE DE DATOS"/>
    <m/>
  </r>
  <r>
    <s v="24"/>
    <x v="11"/>
    <s v="ELOR"/>
    <s v="43080597"/>
    <s v="43080597"/>
    <x v="5"/>
    <s v="Turbina 1"/>
    <s v="N"/>
    <n v="0.19"/>
    <n v="0"/>
    <n v="0"/>
    <n v="0"/>
    <n v="0"/>
    <n v="0"/>
    <n v="0"/>
    <n v="0"/>
    <m/>
    <m/>
    <x v="1"/>
    <s v="ELOR43080597Turbina 1HI"/>
    <s v="Electro Oriente S. A."/>
    <x v="11"/>
    <x v="11"/>
    <s v="C. H. Lonya Grande"/>
    <x v="182"/>
    <s v="HI"/>
    <x v="5"/>
    <x v="299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11"/>
    <s v="ELOR"/>
    <s v="43080597"/>
    <s v="43080597"/>
    <x v="5"/>
    <s v="Turbina 2"/>
    <s v="N"/>
    <n v="0.19"/>
    <n v="0"/>
    <n v="0"/>
    <n v="0"/>
    <n v="0"/>
    <n v="0"/>
    <n v="0"/>
    <n v="0"/>
    <m/>
    <m/>
    <x v="1"/>
    <s v="ELOR43080597Turbina 2HI"/>
    <s v="Electro Oriente S. A."/>
    <x v="11"/>
    <x v="11"/>
    <s v="C. H. Lonya Grande"/>
    <x v="182"/>
    <s v="HI"/>
    <x v="5"/>
    <x v="300"/>
    <x v="2"/>
    <s v="Instalado"/>
    <s v="Inoperativo"/>
    <s v="Distribuidora"/>
    <x v="0"/>
    <x v="0"/>
    <x v="1"/>
    <x v="0"/>
    <s v="Estatal"/>
    <s v="AMAZONAS"/>
    <s v="AMAZONAS"/>
    <s v="UTCUBAMBA"/>
    <s v="LONYA GRANDE"/>
    <n v="0"/>
    <x v="8"/>
    <n v="0"/>
    <x v="0"/>
    <x v="0"/>
    <x v="0"/>
    <s v="MWh"/>
    <n v="0"/>
    <n v="0"/>
    <m/>
    <n v="1.5833333333333335E-2"/>
    <n v="0"/>
    <n v="0"/>
    <n v="0"/>
    <n v="22"/>
    <s v="BASE DE DATOS"/>
    <m/>
  </r>
  <r>
    <s v="24"/>
    <x v="11"/>
    <s v="ELOR"/>
    <s v="64010914"/>
    <s v="64010914"/>
    <x v="5"/>
    <s v="Grupo 1"/>
    <s v="N"/>
    <n v="0.26200000000000001"/>
    <n v="0"/>
    <n v="0"/>
    <n v="0"/>
    <n v="0"/>
    <n v="0"/>
    <n v="0"/>
    <n v="0"/>
    <m/>
    <m/>
    <x v="1"/>
    <s v="ELOR64010914Grupo 1HI"/>
    <s v="Electro Oriente S. A."/>
    <x v="11"/>
    <x v="11"/>
    <s v="C. H. Nuevo Seasme"/>
    <x v="183"/>
    <s v="HI"/>
    <x v="5"/>
    <x v="16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11"/>
    <s v="ELOR"/>
    <s v="64010914"/>
    <s v="64010914"/>
    <x v="5"/>
    <s v="Grupo 2"/>
    <s v="N"/>
    <n v="0.26200000000000001"/>
    <n v="0"/>
    <n v="0"/>
    <n v="0"/>
    <n v="0"/>
    <n v="0"/>
    <n v="0"/>
    <n v="0"/>
    <m/>
    <m/>
    <x v="1"/>
    <s v="ELOR64010914Grupo 2HI"/>
    <s v="Electro Oriente S. A."/>
    <x v="11"/>
    <x v="11"/>
    <s v="C. H. Nuevo Seasme"/>
    <x v="183"/>
    <s v="HI"/>
    <x v="5"/>
    <x v="175"/>
    <x v="2"/>
    <s v="Instalado"/>
    <s v="Operativo"/>
    <s v="Distribuidora"/>
    <x v="0"/>
    <x v="0"/>
    <x v="1"/>
    <x v="0"/>
    <s v="Estatal"/>
    <s v="AMAZONAS"/>
    <s v="AMAZONAS"/>
    <s v="CONDORCANQUI"/>
    <s v="SANTA MARÍA DE NIEVA"/>
    <n v="0"/>
    <x v="8"/>
    <n v="0"/>
    <x v="0"/>
    <x v="0"/>
    <x v="0"/>
    <s v="MWh"/>
    <n v="0"/>
    <n v="0"/>
    <m/>
    <n v="2.1833333333333333E-2"/>
    <n v="0"/>
    <n v="0"/>
    <n v="0"/>
    <n v="22"/>
    <s v="BASE DE DATOS"/>
    <m/>
  </r>
  <r>
    <s v="24"/>
    <x v="11"/>
    <s v="ELOR"/>
    <s v="20190900"/>
    <s v="20190900"/>
    <x v="5"/>
    <s v="Grupo 1"/>
    <s v="N"/>
    <n v="8.2000000000000003E-2"/>
    <n v="0"/>
    <n v="0"/>
    <n v="0"/>
    <n v="0"/>
    <n v="0"/>
    <n v="0"/>
    <n v="0"/>
    <m/>
    <m/>
    <x v="0"/>
    <s v="ELOR20190900Grupo 1HI"/>
    <s v="Electro Oriente S. A."/>
    <x v="11"/>
    <x v="11"/>
    <s v="C.H. Pizuquia"/>
    <x v="185"/>
    <s v="HI"/>
    <x v="5"/>
    <x v="165"/>
    <x v="2"/>
    <s v="Instalado"/>
    <s v="Inoperativo"/>
    <s v="Distribuidora"/>
    <x v="0"/>
    <x v="0"/>
    <x v="1"/>
    <x v="0"/>
    <s v="Estatal"/>
    <s v="AMAZONAS"/>
    <s v="AMAZONAS"/>
    <s v="LUYA"/>
    <s v="PISUQUIA"/>
    <n v="0"/>
    <x v="8"/>
    <n v="0"/>
    <x v="0"/>
    <x v="0"/>
    <x v="0"/>
    <s v="MWh"/>
    <n v="0"/>
    <n v="0"/>
    <m/>
    <n v="8.2000000000000007E-3"/>
    <n v="0"/>
    <n v="0"/>
    <n v="0"/>
    <n v="22"/>
    <s v="BASE DE DATOS"/>
    <m/>
  </r>
  <r>
    <s v="24"/>
    <x v="11"/>
    <s v="ELOR"/>
    <s v="41027493"/>
    <s v="41027493"/>
    <x v="5"/>
    <s v="T-1"/>
    <s v="N"/>
    <n v="0.16"/>
    <n v="0"/>
    <n v="0"/>
    <n v="0"/>
    <n v="0"/>
    <n v="0"/>
    <n v="0"/>
    <n v="0"/>
    <m/>
    <m/>
    <x v="0"/>
    <s v="ELOR41027493T-1HI"/>
    <s v="Electro Oriente S. A."/>
    <x v="11"/>
    <x v="11"/>
    <s v="C. H. Pomahuaca"/>
    <x v="184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POMACAHUA"/>
    <n v="0"/>
    <x v="8"/>
    <n v="0"/>
    <x v="0"/>
    <x v="0"/>
    <x v="0"/>
    <s v="MWh"/>
    <n v="0"/>
    <n v="0"/>
    <m/>
    <n v="1.3333333333333334E-2"/>
    <n v="0"/>
    <n v="0"/>
    <n v="0"/>
    <n v="22"/>
    <s v="BASE DE DATOS"/>
    <m/>
  </r>
  <r>
    <s v="24"/>
    <x v="11"/>
    <s v="ELOR"/>
    <s v="41027393"/>
    <s v="41027393"/>
    <x v="5"/>
    <s v="T-1"/>
    <s v="N"/>
    <n v="0.2"/>
    <n v="0"/>
    <n v="0"/>
    <n v="0"/>
    <n v="0"/>
    <n v="0"/>
    <n v="0"/>
    <n v="0"/>
    <m/>
    <m/>
    <x v="0"/>
    <s v="ELOR41027393T-1HI"/>
    <s v="Electro Oriente S. A."/>
    <x v="11"/>
    <x v="11"/>
    <s v="C. H. Pucara"/>
    <x v="178"/>
    <s v="HI"/>
    <x v="5"/>
    <x v="303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0"/>
    <n v="0"/>
    <m/>
    <n v="1.6666666666666666E-2"/>
    <n v="0"/>
    <n v="0"/>
    <n v="0"/>
    <n v="22"/>
    <s v="BASE DE DATOS"/>
    <m/>
  </r>
  <r>
    <s v="24"/>
    <x v="11"/>
    <s v="ELOR"/>
    <s v="41027393"/>
    <s v="41027393"/>
    <x v="5"/>
    <s v="T-2"/>
    <s v="S"/>
    <n v="0.2"/>
    <n v="0.18"/>
    <n v="23.21"/>
    <n v="119.923"/>
    <n v="143.13300000000001"/>
    <n v="0"/>
    <n v="729.28"/>
    <n v="14.72"/>
    <m/>
    <m/>
    <x v="0"/>
    <s v="ELOR41027393T-2HI"/>
    <s v="Electro Oriente S. A."/>
    <x v="11"/>
    <x v="11"/>
    <s v="C. H. Pucara"/>
    <x v="178"/>
    <s v="HI"/>
    <x v="5"/>
    <x v="304"/>
    <x v="2"/>
    <s v="Instalado"/>
    <s v="Operativo"/>
    <s v="Distribuidora"/>
    <x v="0"/>
    <x v="0"/>
    <x v="1"/>
    <x v="0"/>
    <s v="Estatal"/>
    <s v="CAJAMARCA"/>
    <s v="CAJAMARCA"/>
    <s v="JAEN"/>
    <s v="JAEN"/>
    <n v="0"/>
    <x v="8"/>
    <n v="0"/>
    <x v="0"/>
    <x v="0"/>
    <x v="0"/>
    <s v="MWh"/>
    <n v="143.13300000000001"/>
    <n v="0.14313300000000001"/>
    <m/>
    <n v="1.6666666666666666E-2"/>
    <n v="1.4999999999999999E-2"/>
    <n v="0"/>
    <n v="0"/>
    <n v="22"/>
    <s v="BASE DE DATOS"/>
    <m/>
  </r>
  <r>
    <s v="24"/>
    <x v="11"/>
    <s v="ELOR"/>
    <s v="51017302"/>
    <s v="51017302"/>
    <x v="5"/>
    <s v="Turbina 1"/>
    <s v="S"/>
    <n v="1.4379999999999999"/>
    <n v="1.4"/>
    <n v="117.76600000000001"/>
    <n v="603.06700000000001"/>
    <n v="720.83299999999997"/>
    <n v="10.95"/>
    <n v="730.73"/>
    <n v="0"/>
    <m/>
    <m/>
    <x v="0"/>
    <s v="ELOR51017302Turbina 1HI"/>
    <s v="Electro Oriente S. A."/>
    <x v="11"/>
    <x v="11"/>
    <s v="C. H. Quanda"/>
    <x v="181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720.83299999999997"/>
    <n v="0.72083299999999995"/>
    <m/>
    <n v="0.11983333333333333"/>
    <n v="0.11666666666666665"/>
    <n v="0"/>
    <n v="0"/>
    <n v="22"/>
    <s v="BASE DE DATOS"/>
    <m/>
  </r>
  <r>
    <s v="24"/>
    <x v="11"/>
    <s v="ELOR"/>
    <s v="51017302"/>
    <s v="51017302"/>
    <x v="5"/>
    <s v="Turbina 2"/>
    <s v="N"/>
    <n v="1.4379999999999999"/>
    <n v="0"/>
    <n v="0"/>
    <n v="0"/>
    <n v="0"/>
    <n v="0"/>
    <n v="0"/>
    <n v="0"/>
    <m/>
    <m/>
    <x v="0"/>
    <s v="ELOR51017302Turbina 2HI"/>
    <s v="Electro Oriente S. A."/>
    <x v="11"/>
    <x v="11"/>
    <s v="C. H. Quanda"/>
    <x v="181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 IGNACIO"/>
    <s v="SON JOSÉ DE LOURDES"/>
    <n v="0"/>
    <x v="8"/>
    <n v="0"/>
    <x v="1"/>
    <x v="1"/>
    <x v="0"/>
    <s v="MWh"/>
    <n v="0"/>
    <n v="0"/>
    <m/>
    <n v="0.14379999999999998"/>
    <n v="0.13999999999999999"/>
    <n v="0"/>
    <n v="0"/>
    <n v="22"/>
    <s v="BASE DE DATOS"/>
    <m/>
  </r>
  <r>
    <s v="24"/>
    <x v="11"/>
    <s v="ELOR"/>
    <s v="41113900"/>
    <s v="41113900"/>
    <x v="5"/>
    <s v="Grupo 1"/>
    <s v="N"/>
    <n v="0.06"/>
    <n v="0"/>
    <n v="0"/>
    <n v="0"/>
    <n v="0"/>
    <n v="0"/>
    <n v="0"/>
    <n v="0"/>
    <m/>
    <m/>
    <x v="0"/>
    <s v="ELOR41113900Grupo 1HI"/>
    <s v="Electro Oriente S. A."/>
    <x v="11"/>
    <x v="11"/>
    <s v="C. H. Tabaconas"/>
    <x v="186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11"/>
    <s v="ELOR"/>
    <s v="41113900"/>
    <s v="41113900"/>
    <x v="5"/>
    <s v="Grupo 2"/>
    <s v="N"/>
    <n v="0.06"/>
    <n v="0"/>
    <n v="0"/>
    <n v="0"/>
    <n v="0"/>
    <n v="0"/>
    <n v="0"/>
    <n v="0"/>
    <m/>
    <m/>
    <x v="0"/>
    <s v="ELOR41113900Grupo 2HI"/>
    <s v="Electro Oriente S. A."/>
    <x v="11"/>
    <x v="11"/>
    <s v="C. H. Tabaconas"/>
    <x v="186"/>
    <s v="HI"/>
    <x v="5"/>
    <x v="175"/>
    <x v="2"/>
    <s v="Instalado"/>
    <s v="Operativo"/>
    <s v="Distribuidora"/>
    <x v="0"/>
    <x v="0"/>
    <x v="1"/>
    <x v="0"/>
    <s v="Estatal"/>
    <s v="CAJAMARCA"/>
    <s v="CAJAMARCA"/>
    <s v="SAN IGNACIO"/>
    <s v="TABACONAS"/>
    <n v="0"/>
    <x v="8"/>
    <n v="0"/>
    <x v="0"/>
    <x v="0"/>
    <x v="0"/>
    <s v="MWh"/>
    <n v="0"/>
    <n v="0"/>
    <m/>
    <n v="5.4545454545454541E-3"/>
    <n v="0"/>
    <n v="0"/>
    <n v="0"/>
    <n v="22"/>
    <s v="BASE DE DATOS"/>
    <m/>
  </r>
  <r>
    <s v="24"/>
    <x v="11"/>
    <s v="ELPU"/>
    <s v="51015199"/>
    <s v="51015199"/>
    <x v="5"/>
    <s v="BOVING 1"/>
    <s v="S"/>
    <n v="1.5"/>
    <n v="1.2"/>
    <n v="57.88"/>
    <n v="251.75"/>
    <n v="309.63"/>
    <n v="0"/>
    <n v="716.95"/>
    <n v="27.05"/>
    <m/>
    <m/>
    <x v="0"/>
    <s v="ELPU51015199BOVING 1HI"/>
    <s v="Electro Puno S.A.A."/>
    <x v="2"/>
    <x v="2"/>
    <s v="C. H. Sandia"/>
    <x v="123"/>
    <s v="HI"/>
    <x v="5"/>
    <x v="263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309.63"/>
    <n v="0.30963000000000002"/>
    <m/>
    <n v="0.125"/>
    <n v="9.9999999999999992E-2"/>
    <n v="0"/>
    <n v="0"/>
    <n v="23"/>
    <s v="BASE DE DATOS"/>
    <m/>
  </r>
  <r>
    <s v="24"/>
    <x v="11"/>
    <s v="ELPU"/>
    <s v="51015199"/>
    <s v="51015199"/>
    <x v="5"/>
    <s v="BOVING 2"/>
    <s v="S"/>
    <n v="1.5"/>
    <n v="1.2"/>
    <n v="75.959999999999994"/>
    <n v="330.83"/>
    <n v="406.79"/>
    <n v="0"/>
    <n v="336.9"/>
    <n v="407.1"/>
    <m/>
    <m/>
    <x v="0"/>
    <s v="ELPU51015199BOVING 2HI"/>
    <s v="Electro Puno S.A.A."/>
    <x v="2"/>
    <x v="2"/>
    <s v="C. H. Sandia"/>
    <x v="123"/>
    <s v="HI"/>
    <x v="5"/>
    <x v="264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406.79"/>
    <n v="0.40679000000000004"/>
    <m/>
    <n v="0.125"/>
    <n v="9.9999999999999992E-2"/>
    <n v="0"/>
    <n v="-5.6843418860808015E-14"/>
    <n v="23"/>
    <s v="BASE DE DATOS"/>
    <m/>
  </r>
  <r>
    <s v="24"/>
    <x v="11"/>
    <s v="ELPU"/>
    <s v="51015199"/>
    <s v="51015199"/>
    <x v="5"/>
    <s v="HYHC"/>
    <s v="S"/>
    <n v="1.5"/>
    <n v="1.29"/>
    <n v="90.09"/>
    <n v="373.6"/>
    <n v="463.69"/>
    <n v="0"/>
    <n v="288.10000000000002"/>
    <n v="455.9"/>
    <m/>
    <m/>
    <x v="0"/>
    <s v="ELPU51015199HYHCHI"/>
    <s v="Electro Puno S.A.A."/>
    <x v="2"/>
    <x v="2"/>
    <s v="C. H. Sandia"/>
    <x v="123"/>
    <s v="HI"/>
    <x v="5"/>
    <x v="265"/>
    <x v="2"/>
    <s v="Instalado"/>
    <s v="Operativo"/>
    <s v="Distribuidora"/>
    <x v="0"/>
    <x v="0"/>
    <x v="1"/>
    <x v="0"/>
    <s v="Estatal"/>
    <s v="PUNO"/>
    <s v="PUNO"/>
    <s v="SANDIA"/>
    <s v="SANDIA"/>
    <n v="0"/>
    <x v="8"/>
    <n v="0"/>
    <x v="0"/>
    <x v="0"/>
    <x v="0"/>
    <s v="MWh"/>
    <n v="463.69"/>
    <n v="0.46368999999999999"/>
    <m/>
    <n v="0.125"/>
    <n v="0.1075"/>
    <n v="0"/>
    <n v="5.6843418860808015E-14"/>
    <n v="23"/>
    <s v="BASE DE DATOS"/>
    <m/>
  </r>
  <r>
    <s v="24"/>
    <x v="11"/>
    <s v="ELPU"/>
    <s v="51027522"/>
    <s v="51027522"/>
    <x v="5"/>
    <s v="PANELES SOLARES"/>
    <s v="S"/>
    <n v="0.27500000000000002"/>
    <n v="0.27"/>
    <n v="0"/>
    <n v="19.658999999999999"/>
    <n v="19.658999999999999"/>
    <n v="0"/>
    <n v="0"/>
    <n v="0"/>
    <m/>
    <m/>
    <x v="0"/>
    <s v="ELPU51027522PANELES SOLARESHI"/>
    <s v="Electro Puno S.A.A."/>
    <x v="2"/>
    <x v="2"/>
    <s v="C.S. AMANTANÍ"/>
    <x v="124"/>
    <s v="FV"/>
    <x v="6"/>
    <x v="266"/>
    <x v="3"/>
    <s v="Instalado"/>
    <s v="Operativo"/>
    <s v="Distribuidora"/>
    <x v="0"/>
    <x v="0"/>
    <x v="1"/>
    <x v="0"/>
    <s v="Estatal"/>
    <s v="PUNO"/>
    <s v="PUNO"/>
    <s v="SANDIA"/>
    <s v="SANDIA"/>
    <n v="0"/>
    <x v="9"/>
    <n v="0"/>
    <x v="0"/>
    <x v="0"/>
    <x v="0"/>
    <s v="MWh"/>
    <n v="19.658999999999999"/>
    <n v="1.9658999999999999E-2"/>
    <m/>
    <n v="2.2916666666666669E-2"/>
    <n v="2.2500000000000003E-2"/>
    <n v="0"/>
    <n v="0"/>
    <n v="23"/>
    <s v="BASE DE DATOS"/>
    <m/>
  </r>
  <r>
    <s v="24"/>
    <x v="11"/>
    <s v="ELSE"/>
    <s v="33006600"/>
    <s v="33006600"/>
    <x v="5"/>
    <s v="Grupo 1"/>
    <s v="S"/>
    <n v="0.16"/>
    <n v="0.13500000000000001"/>
    <n v="19.369"/>
    <n v="73.602000000000004"/>
    <n v="92.971000000000004"/>
    <n v="0"/>
    <n v="734.25"/>
    <n v="9.75"/>
    <m/>
    <m/>
    <x v="0"/>
    <s v="ELSE33006600Grupo 1HI"/>
    <s v="Electro Sur Este S. A."/>
    <x v="3"/>
    <x v="3"/>
    <s v="C. H. Huancaray"/>
    <x v="125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92.971000000000004"/>
    <n v="9.2970999999999998E-2"/>
    <m/>
    <n v="1.3333333333333334E-2"/>
    <n v="1.1250000000000001E-2"/>
    <n v="0"/>
    <n v="0"/>
    <n v="24"/>
    <s v="BASE DE DATOS"/>
    <m/>
  </r>
  <r>
    <s v="24"/>
    <x v="11"/>
    <s v="ELSE"/>
    <s v="33006600"/>
    <s v="33006600"/>
    <x v="5"/>
    <s v="Grupo 2"/>
    <s v="S"/>
    <n v="0.42"/>
    <n v="0.42"/>
    <n v="58.792000000000002"/>
    <n v="223.40799999999999"/>
    <n v="282.19900000000001"/>
    <n v="0"/>
    <n v="725.5"/>
    <n v="18.5"/>
    <m/>
    <m/>
    <x v="0"/>
    <s v="ELSE33006600Grupo 2HI"/>
    <s v="Electro Sur Este S. A."/>
    <x v="3"/>
    <x v="3"/>
    <s v="C. H. Huancaray"/>
    <x v="125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HUANCARAY"/>
    <n v="0"/>
    <x v="8"/>
    <n v="0"/>
    <x v="0"/>
    <x v="0"/>
    <x v="0"/>
    <s v="MWh"/>
    <n v="282.19900000000001"/>
    <n v="0.28219900000000003"/>
    <m/>
    <n v="3.4999999999999996E-2"/>
    <n v="3.4999999999999996E-2"/>
    <n v="0"/>
    <n v="9.9999999997635314E-4"/>
    <n v="24"/>
    <s v="BASE DE DATOS"/>
    <m/>
  </r>
  <r>
    <s v="24"/>
    <x v="11"/>
    <s v="ELSE"/>
    <s v="33007600"/>
    <s v="33007600"/>
    <x v="5"/>
    <s v="Grupo 1"/>
    <s v="S"/>
    <n v="0.96599999999999997"/>
    <n v="0.96"/>
    <n v="144.577"/>
    <n v="549.39200000000005"/>
    <n v="693.96799999999996"/>
    <n v="0"/>
    <n v="743.75"/>
    <n v="0.25"/>
    <m/>
    <m/>
    <x v="0"/>
    <s v="ELSE33007600Grupo 1HI"/>
    <s v="Electro Sur Este S. A."/>
    <x v="3"/>
    <x v="3"/>
    <s v="C. H. Chumbao"/>
    <x v="126"/>
    <s v="HI"/>
    <x v="5"/>
    <x v="16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693.96799999999996"/>
    <n v="0.69396799999999992"/>
    <m/>
    <n v="8.0500000000000002E-2"/>
    <n v="0.08"/>
    <n v="0"/>
    <n v="1.00000000009004E-3"/>
    <n v="24"/>
    <s v="BASE DE DATOS"/>
    <m/>
  </r>
  <r>
    <s v="24"/>
    <x v="11"/>
    <s v="ELSE"/>
    <s v="33007600"/>
    <s v="33007600"/>
    <x v="5"/>
    <s v="Grupo 2"/>
    <s v="S"/>
    <n v="0.96599999999999997"/>
    <n v="0.97"/>
    <n v="143.78200000000001"/>
    <n v="546.37199999999996"/>
    <n v="690.154"/>
    <n v="0"/>
    <n v="743.75"/>
    <n v="0.25"/>
    <m/>
    <m/>
    <x v="0"/>
    <s v="ELSE33007600Grupo 2HI"/>
    <s v="Electro Sur Este S. A."/>
    <x v="3"/>
    <x v="3"/>
    <s v="C. H. Chumbao"/>
    <x v="126"/>
    <s v="HI"/>
    <x v="5"/>
    <x v="175"/>
    <x v="2"/>
    <s v="Instalado"/>
    <s v="Operativo"/>
    <s v="Distribuidora"/>
    <x v="0"/>
    <x v="0"/>
    <x v="1"/>
    <x v="0"/>
    <s v="Estatal"/>
    <s v="APURIMAC"/>
    <s v="APURIMAC"/>
    <s v="ANDAHUAYLAS"/>
    <s v="SAN JERONIMO"/>
    <n v="0"/>
    <x v="8"/>
    <n v="0"/>
    <x v="0"/>
    <x v="0"/>
    <x v="0"/>
    <s v="MWh"/>
    <n v="690.154"/>
    <n v="0.69015400000000005"/>
    <m/>
    <n v="8.0500000000000002E-2"/>
    <n v="8.0833333333333326E-2"/>
    <n v="0"/>
    <n v="0"/>
    <n v="24"/>
    <s v="BASE DE DATOS"/>
    <m/>
  </r>
  <r>
    <s v="24"/>
    <x v="11"/>
    <s v="ELSE"/>
    <s v="33008600"/>
    <s v="33008600"/>
    <x v="5"/>
    <s v="Grupo 1"/>
    <s v="S"/>
    <n v="0.59199999999999997"/>
    <n v="0.55000000000000004"/>
    <n v="85.269000000000005"/>
    <n v="324.02100000000002"/>
    <n v="409.28899999999999"/>
    <n v="0"/>
    <n v="744"/>
    <n v="0"/>
    <m/>
    <m/>
    <x v="0"/>
    <s v="ELSE33008600Grupo 1HI"/>
    <s v="Electro Sur Este S. A."/>
    <x v="3"/>
    <x v="3"/>
    <s v="C. H. Matará"/>
    <x v="127"/>
    <s v="HI"/>
    <x v="5"/>
    <x v="16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409.28899999999999"/>
    <n v="0.40928900000000001"/>
    <m/>
    <n v="4.9333333333333333E-2"/>
    <n v="4.5833333333333337E-2"/>
    <n v="0"/>
    <n v="1.0000000000331966E-3"/>
    <n v="24"/>
    <s v="BASE DE DATOS"/>
    <m/>
  </r>
  <r>
    <s v="24"/>
    <x v="11"/>
    <s v="ELSE"/>
    <s v="33008600"/>
    <s v="33008600"/>
    <x v="5"/>
    <s v="Grupo 2"/>
    <s v="S"/>
    <n v="0.59199999999999997"/>
    <n v="0.55000000000000004"/>
    <n v="84.259"/>
    <n v="320.18400000000003"/>
    <n v="404.44299999999998"/>
    <n v="0"/>
    <n v="740.5"/>
    <n v="3.5"/>
    <m/>
    <m/>
    <x v="0"/>
    <s v="ELSE33008600Grupo 2HI"/>
    <s v="Electro Sur Este S. A."/>
    <x v="3"/>
    <x v="3"/>
    <s v="C. H. Matará"/>
    <x v="127"/>
    <s v="HI"/>
    <x v="5"/>
    <x v="175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404.44299999999998"/>
    <n v="0.404443"/>
    <m/>
    <n v="4.9333333333333333E-2"/>
    <n v="4.5833333333333337E-2"/>
    <n v="0"/>
    <n v="5.6843418860808015E-14"/>
    <n v="24"/>
    <s v="BASE DE DATOS"/>
    <m/>
  </r>
  <r>
    <s v="24"/>
    <x v="11"/>
    <s v="ELSE"/>
    <s v="33008600"/>
    <s v="33008600"/>
    <x v="5"/>
    <s v="Grupo 3"/>
    <s v="S"/>
    <n v="0.42"/>
    <n v="0.42"/>
    <n v="1.637"/>
    <n v="6.2190000000000003"/>
    <n v="7.8550000000000004"/>
    <n v="719"/>
    <n v="25"/>
    <n v="0"/>
    <m/>
    <m/>
    <x v="0"/>
    <s v="ELSE33008600Grupo 3HI"/>
    <s v="Electro Sur Este S. A."/>
    <x v="3"/>
    <x v="3"/>
    <s v="C. H. Matará"/>
    <x v="127"/>
    <s v="HI"/>
    <x v="5"/>
    <x v="176"/>
    <x v="2"/>
    <s v="Instalado"/>
    <s v="Operativo"/>
    <s v="Distribuidora"/>
    <x v="0"/>
    <x v="0"/>
    <x v="1"/>
    <x v="0"/>
    <s v="Estatal"/>
    <s v="APURIMAC"/>
    <s v="APURIMAC"/>
    <s v="ABANCAY"/>
    <s v="ANDAHUAYLAS"/>
    <n v="0"/>
    <x v="8"/>
    <n v="0"/>
    <x v="0"/>
    <x v="0"/>
    <x v="0"/>
    <s v="MWh"/>
    <n v="7.8550000000000004"/>
    <n v="7.8550000000000009E-3"/>
    <m/>
    <n v="3.4999999999999996E-2"/>
    <n v="3.4999999999999996E-2"/>
    <n v="0"/>
    <n v="9.9999999999944578E-4"/>
    <n v="24"/>
    <s v="BASE DE DATOS"/>
    <m/>
  </r>
  <r>
    <s v="24"/>
    <x v="11"/>
    <s v="ELSE"/>
    <s v="33009600"/>
    <s v="33009600"/>
    <x v="5"/>
    <s v="Francis I"/>
    <s v="S"/>
    <n v="0.2"/>
    <n v="0.2"/>
    <n v="27.038"/>
    <n v="102.74299999999999"/>
    <n v="129.78"/>
    <n v="0"/>
    <n v="732.55"/>
    <n v="11.45"/>
    <m/>
    <m/>
    <x v="0"/>
    <s v="ELSE33009600Francis IHI"/>
    <s v="Electro Sur Este S. A."/>
    <x v="3"/>
    <x v="3"/>
    <s v="C. H. Vilcabamba"/>
    <x v="128"/>
    <s v="HI"/>
    <x v="5"/>
    <x v="267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29.78"/>
    <n v="0.12978000000000001"/>
    <m/>
    <n v="1.6666666666666666E-2"/>
    <n v="1.6666666666666666E-2"/>
    <n v="0"/>
    <n v="1.0000000000047748E-3"/>
    <n v="24"/>
    <s v="BASE DE DATOS"/>
    <m/>
  </r>
  <r>
    <s v="24"/>
    <x v="11"/>
    <s v="ELSE"/>
    <s v="33009600"/>
    <s v="33009600"/>
    <x v="5"/>
    <s v="Francis II"/>
    <s v="S"/>
    <n v="0.2"/>
    <n v="0.2"/>
    <n v="26.547999999999998"/>
    <n v="100.884"/>
    <n v="127.432"/>
    <n v="0"/>
    <n v="727"/>
    <n v="17"/>
    <m/>
    <m/>
    <x v="0"/>
    <s v="ELSE33009600Francis IIHI"/>
    <s v="Electro Sur Este S. A."/>
    <x v="3"/>
    <x v="3"/>
    <s v="C. H. Vilcabamba"/>
    <x v="128"/>
    <s v="HI"/>
    <x v="5"/>
    <x v="268"/>
    <x v="2"/>
    <s v="Instalado"/>
    <s v="Operativo"/>
    <s v="Distribuidora"/>
    <x v="0"/>
    <x v="0"/>
    <x v="1"/>
    <x v="0"/>
    <s v="Estatal"/>
    <s v="APURIMAC"/>
    <s v="APURIMAC"/>
    <s v="GRAU"/>
    <s v="VILCABAMBA"/>
    <n v="0"/>
    <x v="8"/>
    <n v="0"/>
    <x v="0"/>
    <x v="0"/>
    <x v="0"/>
    <s v="MWh"/>
    <n v="127.432"/>
    <n v="0.12743199999999999"/>
    <m/>
    <n v="1.6666666666666666E-2"/>
    <n v="1.6666666666666666E-2"/>
    <n v="0"/>
    <n v="0"/>
    <n v="24"/>
    <s v="BASE DE DATOS"/>
    <m/>
  </r>
  <r>
    <s v="24"/>
    <x v="11"/>
    <s v="ELSE"/>
    <s v="33010600"/>
    <s v="33010600"/>
    <x v="5"/>
    <s v="Pelton"/>
    <s v="S"/>
    <n v="1.6"/>
    <n v="1.5"/>
    <n v="28.193000000000001"/>
    <n v="107.13200000000001"/>
    <n v="135.32499999999999"/>
    <n v="0"/>
    <n v="235.75"/>
    <n v="508.25"/>
    <m/>
    <m/>
    <x v="0"/>
    <s v="ELSE33010600PeltonHI"/>
    <s v="Electro Sur Este S. A."/>
    <x v="3"/>
    <x v="3"/>
    <s v="C. H. Mancahuara"/>
    <x v="129"/>
    <s v="HI"/>
    <x v="5"/>
    <x v="269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135.32499999999999"/>
    <n v="0.135325"/>
    <m/>
    <n v="0.13333333333333333"/>
    <n v="0.125"/>
    <n v="0"/>
    <n v="2.8421709430404007E-14"/>
    <n v="24"/>
    <s v="BASE DE DATOS"/>
    <m/>
  </r>
  <r>
    <s v="24"/>
    <x v="11"/>
    <s v="ELSE"/>
    <s v="33010600"/>
    <s v="33010600"/>
    <x v="5"/>
    <s v="Pelton 2"/>
    <s v="S"/>
    <n v="1.6"/>
    <n v="1.5"/>
    <n v="209.488"/>
    <n v="796.053"/>
    <n v="1005.5410000000001"/>
    <n v="0"/>
    <n v="735"/>
    <n v="9"/>
    <m/>
    <m/>
    <x v="0"/>
    <s v="ELSE33010600Pelton 2HI"/>
    <s v="Electro Sur Este S. A."/>
    <x v="3"/>
    <x v="3"/>
    <s v="C. H. Mancahuara"/>
    <x v="129"/>
    <s v="HI"/>
    <x v="5"/>
    <x v="270"/>
    <x v="2"/>
    <s v="Instalado"/>
    <s v="Operativo"/>
    <s v="Distribuidora"/>
    <x v="0"/>
    <x v="0"/>
    <x v="1"/>
    <x v="0"/>
    <s v="Estatal"/>
    <s v="APURIMAC"/>
    <s v="APURIMAC"/>
    <s v="GRAU"/>
    <s v="CURASCO"/>
    <n v="0"/>
    <x v="8"/>
    <n v="0"/>
    <x v="0"/>
    <x v="0"/>
    <x v="0"/>
    <s v="MWh"/>
    <n v="1005.5410000000001"/>
    <n v="1.005541"/>
    <m/>
    <n v="0.13333333333333333"/>
    <n v="0.125"/>
    <n v="0"/>
    <n v="-1.1368683772161603E-13"/>
    <n v="24"/>
    <s v="BASE DE DATOS"/>
    <m/>
  </r>
  <r>
    <s v="24"/>
    <x v="11"/>
    <s v="ELSE"/>
    <s v="00400000"/>
    <s v="00400000"/>
    <x v="5"/>
    <s v="Grupo 1"/>
    <s v="S"/>
    <n v="0.312"/>
    <n v="0.28999999999999998"/>
    <n v="43.097999999999999"/>
    <n v="163.77199999999999"/>
    <n v="206.869"/>
    <n v="15.25"/>
    <n v="726.75"/>
    <n v="2"/>
    <m/>
    <m/>
    <x v="0"/>
    <s v="ELSE00400000Grupo 1HI"/>
    <s v="Electro Sur Este S. A."/>
    <x v="3"/>
    <x v="3"/>
    <s v="C. H. Hercca"/>
    <x v="130"/>
    <s v="HI"/>
    <x v="5"/>
    <x v="16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06.869"/>
    <n v="0.206869"/>
    <m/>
    <n v="2.5999999999999999E-2"/>
    <n v="2.4166666666666666E-2"/>
    <n v="0"/>
    <n v="1.0000000000047748E-3"/>
    <n v="24"/>
    <s v="BASE DE DATOS"/>
    <m/>
  </r>
  <r>
    <s v="24"/>
    <x v="11"/>
    <s v="ELSE"/>
    <s v="00400000"/>
    <s v="00400000"/>
    <x v="5"/>
    <s v="Grupo 2"/>
    <s v="S"/>
    <n v="0.312"/>
    <n v="0.28999999999999998"/>
    <n v="43.390999999999998"/>
    <n v="164.886"/>
    <n v="208.27699999999999"/>
    <n v="15.25"/>
    <n v="728.25"/>
    <n v="0.5"/>
    <m/>
    <m/>
    <x v="0"/>
    <s v="ELSE00400000Grupo 2HI"/>
    <s v="Electro Sur Este S. A."/>
    <x v="3"/>
    <x v="3"/>
    <s v="C. H. Hercca"/>
    <x v="130"/>
    <s v="HI"/>
    <x v="5"/>
    <x v="175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208.27699999999999"/>
    <n v="0.20827699999999999"/>
    <m/>
    <n v="2.5999999999999999E-2"/>
    <n v="2.4166666666666666E-2"/>
    <n v="0"/>
    <n v="0"/>
    <n v="24"/>
    <s v="BASE DE DATOS"/>
    <m/>
  </r>
  <r>
    <s v="24"/>
    <x v="11"/>
    <s v="ELSE"/>
    <s v="00400000"/>
    <s v="00400000"/>
    <x v="5"/>
    <s v="Grupo 3"/>
    <s v="S"/>
    <n v="0.41599999999999998"/>
    <n v="0.41"/>
    <n v="62.884999999999998"/>
    <n v="238.96100000000001"/>
    <n v="301.846"/>
    <n v="15.25"/>
    <n v="728.25"/>
    <n v="0.5"/>
    <m/>
    <m/>
    <x v="0"/>
    <s v="ELSE00400000Grupo 3HI"/>
    <s v="Electro Sur Este S. A."/>
    <x v="3"/>
    <x v="3"/>
    <s v="C. H. Hercca"/>
    <x v="130"/>
    <s v="HI"/>
    <x v="5"/>
    <x v="176"/>
    <x v="2"/>
    <s v="Instalado"/>
    <s v="Operativo"/>
    <s v="Distribuidora"/>
    <x v="0"/>
    <x v="0"/>
    <x v="1"/>
    <x v="0"/>
    <s v="Estatal"/>
    <s v="CUSCO"/>
    <s v="CUSCO"/>
    <s v="CANCHIS"/>
    <s v="SICUANI"/>
    <n v="0"/>
    <x v="8"/>
    <n v="0"/>
    <x v="0"/>
    <x v="0"/>
    <x v="0"/>
    <s v="MWh"/>
    <n v="301.846"/>
    <n v="0.301846"/>
    <m/>
    <n v="3.4666666666666665E-2"/>
    <n v="3.4166666666666665E-2"/>
    <n v="0"/>
    <n v="0"/>
    <n v="24"/>
    <s v="BASE DE DATOS"/>
    <m/>
  </r>
  <r>
    <s v="24"/>
    <x v="11"/>
    <s v="ELSE"/>
    <s v="51013098"/>
    <s v="51013098"/>
    <x v="5"/>
    <s v="Grupo 1"/>
    <s v="S"/>
    <n v="0.5"/>
    <n v="0.5"/>
    <n v="58.377000000000002"/>
    <n v="221.834"/>
    <n v="280.21100000000001"/>
    <n v="0"/>
    <n v="727.75"/>
    <n v="16.25"/>
    <m/>
    <m/>
    <x v="0"/>
    <s v="ELSE51013098Grupo 1HI"/>
    <s v="Electro Sur Este S. A."/>
    <x v="3"/>
    <x v="3"/>
    <s v="C. H. Chuyapi"/>
    <x v="131"/>
    <s v="HI"/>
    <x v="5"/>
    <x v="16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280.21100000000001"/>
    <n v="0.28021099999999999"/>
    <m/>
    <n v="4.1666666666666664E-2"/>
    <n v="4.1666666666666664E-2"/>
    <n v="0"/>
    <n v="0"/>
    <n v="24"/>
    <s v="BASE DE DATOS"/>
    <m/>
  </r>
  <r>
    <s v="24"/>
    <x v="11"/>
    <s v="ELSE"/>
    <s v="51013098"/>
    <s v="51013098"/>
    <x v="5"/>
    <s v="Grupo 2"/>
    <s v="S"/>
    <n v="0.5"/>
    <n v="0.5"/>
    <n v="48.442999999999998"/>
    <n v="184.084"/>
    <n v="232.52699999999999"/>
    <n v="0"/>
    <n v="560.75"/>
    <n v="183.25"/>
    <m/>
    <m/>
    <x v="0"/>
    <s v="ELSE51013098Grupo 2HI"/>
    <s v="Electro Sur Este S. A."/>
    <x v="3"/>
    <x v="3"/>
    <s v="C. H. Chuyapi"/>
    <x v="131"/>
    <s v="HI"/>
    <x v="5"/>
    <x v="175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232.52699999999999"/>
    <n v="0.23252699999999998"/>
    <m/>
    <n v="4.1666666666666664E-2"/>
    <n v="4.1666666666666664E-2"/>
    <n v="0"/>
    <n v="0"/>
    <n v="24"/>
    <s v="BASE DE DATOS"/>
    <m/>
  </r>
  <r>
    <s v="24"/>
    <x v="11"/>
    <s v="ELSE"/>
    <s v="51013098"/>
    <s v="51013098"/>
    <x v="5"/>
    <s v="Grupo 3"/>
    <s v="S"/>
    <n v="0.5"/>
    <n v="0.4"/>
    <n v="36.546999999999997"/>
    <n v="138.87700000000001"/>
    <n v="175.42400000000001"/>
    <n v="0"/>
    <n v="640.5"/>
    <n v="103.5"/>
    <m/>
    <m/>
    <x v="0"/>
    <s v="ELSE51013098Grupo 3HI"/>
    <s v="Electro Sur Este S. A."/>
    <x v="3"/>
    <x v="3"/>
    <s v="C. H. Chuyapi"/>
    <x v="131"/>
    <s v="HI"/>
    <x v="5"/>
    <x v="176"/>
    <x v="2"/>
    <s v="Instalado"/>
    <s v="Operativo"/>
    <s v="Distribuidora"/>
    <x v="0"/>
    <x v="0"/>
    <x v="1"/>
    <x v="0"/>
    <s v="Estatal"/>
    <s v="CUSCO"/>
    <s v="CUSCO"/>
    <s v="LA CONVENCION"/>
    <s v="QUILLABAMBA"/>
    <n v="0"/>
    <x v="8"/>
    <n v="0"/>
    <x v="0"/>
    <x v="0"/>
    <x v="0"/>
    <s v="MWh"/>
    <n v="175.42400000000001"/>
    <n v="0.175424"/>
    <m/>
    <n v="4.1666666666666664E-2"/>
    <n v="3.3333333333333333E-2"/>
    <n v="0"/>
    <n v="0"/>
    <n v="24"/>
    <s v="BASE DE DATOS"/>
    <m/>
  </r>
  <r>
    <s v="24"/>
    <x v="11"/>
    <s v="UCAYAL"/>
    <s v="33031200"/>
    <s v="33031200"/>
    <x v="5"/>
    <s v="Grupo 1"/>
    <s v="S"/>
    <n v="0.24"/>
    <n v="0.23"/>
    <n v="34.597999999999999"/>
    <n v="130.488"/>
    <n v="165.08600000000001"/>
    <n v="0"/>
    <n v="724"/>
    <n v="0"/>
    <m/>
    <m/>
    <x v="0"/>
    <s v="UCAYAL33031200Grupo 1HI"/>
    <s v="Electro Ucayali S.A."/>
    <x v="4"/>
    <x v="4"/>
    <s v="C.H. CANUJA"/>
    <x v="132"/>
    <s v="HI"/>
    <x v="5"/>
    <x v="16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165.08600000000001"/>
    <n v="0.16508600000000001"/>
    <m/>
    <n v="0.02"/>
    <n v="1.9166666666666669E-2"/>
    <n v="0"/>
    <n v="0"/>
    <n v="25"/>
    <s v="BASE DE DATOS"/>
    <m/>
  </r>
  <r>
    <s v="24"/>
    <x v="11"/>
    <s v="UCAYAL"/>
    <s v="33031200"/>
    <s v="33031200"/>
    <x v="5"/>
    <s v="Grupo 2"/>
    <s v="S"/>
    <n v="0.13"/>
    <n v="0.12"/>
    <n v="0"/>
    <n v="0"/>
    <n v="0"/>
    <n v="0"/>
    <n v="0"/>
    <n v="0"/>
    <m/>
    <m/>
    <x v="0"/>
    <s v="UCAYAL33031200Grupo 2HI"/>
    <s v="Electro Ucayali S.A."/>
    <x v="4"/>
    <x v="4"/>
    <s v="C.H. CANUJA"/>
    <x v="132"/>
    <s v="HI"/>
    <x v="5"/>
    <x v="175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0"/>
    <n v="0"/>
    <m/>
    <n v="1.0833333333333334E-2"/>
    <n v="0.01"/>
    <n v="0"/>
    <n v="0"/>
    <n v="25"/>
    <s v="BASE DE DATOS"/>
    <m/>
  </r>
  <r>
    <s v="24"/>
    <x v="11"/>
    <s v="UCAYAL"/>
    <s v="33031200"/>
    <s v="33031200"/>
    <x v="5"/>
    <s v="Grupo 3"/>
    <s v="S"/>
    <n v="0.5"/>
    <n v="0.48"/>
    <n v="76.369"/>
    <n v="286.517"/>
    <n v="362.88600000000002"/>
    <n v="0"/>
    <n v="724"/>
    <n v="0"/>
    <m/>
    <m/>
    <x v="0"/>
    <s v="UCAYAL33031200Grupo 3HI"/>
    <s v="Electro Ucayali S.A."/>
    <x v="4"/>
    <x v="4"/>
    <s v="C.H. CANUJA"/>
    <x v="132"/>
    <s v="HI"/>
    <x v="5"/>
    <x v="176"/>
    <x v="2"/>
    <s v="Instalado"/>
    <s v="Operativo"/>
    <s v="Distribuidora"/>
    <x v="0"/>
    <x v="1"/>
    <x v="1"/>
    <x v="0"/>
    <s v="Estatal"/>
    <s v="UCAYALI"/>
    <s v="UCAYALI"/>
    <s v="ATALAYA"/>
    <s v="ATALAYA"/>
    <n v="0"/>
    <x v="8"/>
    <n v="0"/>
    <x v="0"/>
    <x v="0"/>
    <x v="0"/>
    <s v="MWh"/>
    <n v="362.88600000000002"/>
    <n v="0.36288600000000004"/>
    <m/>
    <n v="4.1666666666666664E-2"/>
    <n v="0.04"/>
    <n v="0"/>
    <n v="-5.6843418860808015E-14"/>
    <n v="25"/>
    <s v="BASE DE DATOS"/>
    <m/>
  </r>
  <r>
    <s v="24"/>
    <x v="11"/>
    <s v="UCAYAL"/>
    <s v="51027119"/>
    <s v="51027119"/>
    <x v="5"/>
    <s v="690 PANELES FOTOVOL"/>
    <s v="S"/>
    <n v="0.01"/>
    <n v="0.01"/>
    <n v="2.06"/>
    <n v="4.109"/>
    <n v="6.1689999999999996"/>
    <n v="0"/>
    <n v="720"/>
    <n v="0"/>
    <m/>
    <m/>
    <x v="0"/>
    <s v="UCAYAL51027119690 PANELES FOTOVOLHI"/>
    <s v="Electro Ucayali S.A."/>
    <x v="4"/>
    <x v="4"/>
    <s v="C. S. PURUS"/>
    <x v="133"/>
    <s v="FV"/>
    <x v="6"/>
    <x v="271"/>
    <x v="3"/>
    <s v="Instalado"/>
    <s v="Operativo"/>
    <s v="Distribuidora"/>
    <x v="0"/>
    <x v="1"/>
    <x v="1"/>
    <x v="0"/>
    <s v="Estatal"/>
    <s v="UCAYALI"/>
    <s v="UCAYALI"/>
    <s v="PURUS"/>
    <s v="PURUS"/>
    <n v="0"/>
    <x v="9"/>
    <n v="0"/>
    <x v="0"/>
    <x v="0"/>
    <x v="0"/>
    <s v="MWh"/>
    <n v="6.1689999999999996"/>
    <n v="6.169E-3"/>
    <m/>
    <n v="8.3333333333333339E-4"/>
    <n v="8.3333333333333339E-4"/>
    <n v="0"/>
    <n v="8.8817841970012523E-16"/>
    <n v="25"/>
    <s v="BASE DE DATOS"/>
    <m/>
  </r>
  <r>
    <s v="24"/>
    <x v="11"/>
    <s v="ELNO"/>
    <s v="42037394"/>
    <s v="42037394"/>
    <x v="5"/>
    <s v="KUBOTTA-1"/>
    <s v="S"/>
    <n v="0"/>
    <n v="0"/>
    <n v="0"/>
    <n v="0"/>
    <n v="0"/>
    <n v="0"/>
    <n v="0"/>
    <n v="0"/>
    <m/>
    <m/>
    <x v="1"/>
    <s v="ELNO42037394KUBOTTA-1HI"/>
    <s v="Electro Nor Oeste S. A."/>
    <x v="10"/>
    <x v="10"/>
    <s v="C. H. Canchaque"/>
    <x v="169"/>
    <s v="HI"/>
    <x v="5"/>
    <x v="294"/>
    <x v="2"/>
    <s v="Retirado"/>
    <s v="Operativo"/>
    <s v="Distribuidora"/>
    <x v="0"/>
    <x v="0"/>
    <x v="1"/>
    <x v="0"/>
    <s v="Estatal"/>
    <s v="PIURA"/>
    <s v="PIURA"/>
    <s v="HUANCABAMBA"/>
    <s v="CANCHAQUE"/>
    <n v="0"/>
    <x v="8"/>
    <n v="0"/>
    <x v="0"/>
    <x v="0"/>
    <x v="0"/>
    <s v="MWh"/>
    <n v="0"/>
    <n v="0"/>
    <m/>
    <n v="0"/>
    <n v="0"/>
    <n v="0"/>
    <n v="0"/>
    <n v="28"/>
    <s v="BASE DE DATOS"/>
    <m/>
  </r>
  <r>
    <s v="24"/>
    <x v="11"/>
    <s v="ELNO"/>
    <s v="41037294"/>
    <s v="41037294"/>
    <x v="5"/>
    <s v="KUBOTTA-1"/>
    <s v="S"/>
    <n v="0.05"/>
    <n v="0"/>
    <n v="0"/>
    <n v="0"/>
    <n v="0"/>
    <n v="0"/>
    <n v="0"/>
    <n v="0"/>
    <m/>
    <m/>
    <x v="1"/>
    <s v="ELNO41037294KUBOTTA-1HI"/>
    <s v="Electro Nor Oeste S. A."/>
    <x v="10"/>
    <x v="10"/>
    <s v="C. H. Santo Domingo"/>
    <x v="170"/>
    <s v="HI"/>
    <x v="5"/>
    <x v="294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11"/>
    <s v="ELNO"/>
    <s v="41037294"/>
    <s v="41037294"/>
    <x v="5"/>
    <s v="KUBOTTA-2"/>
    <s v="S"/>
    <n v="0.05"/>
    <n v="0"/>
    <n v="0"/>
    <n v="0"/>
    <n v="0"/>
    <n v="0"/>
    <n v="0"/>
    <n v="0"/>
    <m/>
    <m/>
    <x v="1"/>
    <s v="ELNO41037294KUBOTTA-2HI"/>
    <s v="Electro Nor Oeste S. A."/>
    <x v="10"/>
    <x v="10"/>
    <s v="C. H. Santo Domingo"/>
    <x v="170"/>
    <s v="HI"/>
    <x v="5"/>
    <x v="295"/>
    <x v="2"/>
    <s v="Retirado"/>
    <s v="Operativo"/>
    <s v="Distribuidora"/>
    <x v="0"/>
    <x v="0"/>
    <x v="1"/>
    <x v="0"/>
    <s v="Estatal"/>
    <s v="PIURA"/>
    <s v="PIURA"/>
    <s v="MORROPON"/>
    <s v="SANTO DOMINGO"/>
    <n v="0"/>
    <x v="8"/>
    <n v="0"/>
    <x v="0"/>
    <x v="0"/>
    <x v="0"/>
    <s v="MWh"/>
    <n v="0"/>
    <n v="0"/>
    <m/>
    <n v="4.1666666666666666E-3"/>
    <n v="0"/>
    <n v="0"/>
    <n v="0"/>
    <n v="28"/>
    <s v="BASE DE DATOS"/>
    <m/>
  </r>
  <r>
    <s v="24"/>
    <x v="11"/>
    <s v="ELNO"/>
    <s v="33034595"/>
    <s v="33034595"/>
    <x v="5"/>
    <s v="KUBOTTA-1"/>
    <s v="S"/>
    <n v="7.0000000000000007E-2"/>
    <n v="0"/>
    <n v="0"/>
    <n v="0"/>
    <n v="0"/>
    <n v="0"/>
    <n v="0"/>
    <n v="0"/>
    <m/>
    <m/>
    <x v="0"/>
    <s v="ELNO33034595KUBOTTA-1HI"/>
    <s v="Electro Nor Oeste S. A."/>
    <x v="10"/>
    <x v="10"/>
    <s v="C. H. Huancabamba"/>
    <x v="171"/>
    <s v="HI"/>
    <x v="5"/>
    <x v="294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11"/>
    <s v="ELNO"/>
    <s v="33034595"/>
    <s v="33034595"/>
    <x v="5"/>
    <s v="KUBOTTA-2"/>
    <s v="S"/>
    <n v="7.0000000000000007E-2"/>
    <n v="0"/>
    <n v="0"/>
    <n v="0"/>
    <n v="0"/>
    <n v="0"/>
    <n v="0"/>
    <n v="0"/>
    <m/>
    <m/>
    <x v="0"/>
    <s v="ELNO33034595KUBOTTA-2HI"/>
    <s v="Electro Nor Oeste S. A."/>
    <x v="10"/>
    <x v="10"/>
    <s v="C. H. Huancabamba"/>
    <x v="171"/>
    <s v="HI"/>
    <x v="5"/>
    <x v="295"/>
    <x v="2"/>
    <s v="Instalado"/>
    <s v="Operativo"/>
    <s v="Distribuidora"/>
    <x v="0"/>
    <x v="0"/>
    <x v="1"/>
    <x v="0"/>
    <s v="Estatal"/>
    <s v="PIURA"/>
    <s v="PIURA"/>
    <s v="HUANCABAMBA"/>
    <s v="HUANCABAMBA"/>
    <n v="0"/>
    <x v="8"/>
    <n v="0"/>
    <x v="0"/>
    <x v="0"/>
    <x v="0"/>
    <s v="MWh"/>
    <n v="0"/>
    <n v="0"/>
    <m/>
    <n v="5.8333333333333336E-3"/>
    <n v="0"/>
    <n v="0"/>
    <n v="0"/>
    <n v="28"/>
    <s v="BASE DE DATOS"/>
    <m/>
  </r>
  <r>
    <s v="24"/>
    <x v="11"/>
    <s v="ELNO"/>
    <s v="41037194"/>
    <s v="41037194"/>
    <x v="5"/>
    <s v="KUBOTTA-1"/>
    <s v="S"/>
    <n v="0.08"/>
    <n v="0"/>
    <n v="0"/>
    <n v="0"/>
    <n v="0"/>
    <n v="0"/>
    <n v="0"/>
    <n v="0"/>
    <m/>
    <m/>
    <x v="0"/>
    <s v="ELNO41037194KUBOTTA-1HI"/>
    <s v="Electro Nor Oeste S. A."/>
    <x v="10"/>
    <x v="10"/>
    <s v="C. H. Chalaco"/>
    <x v="172"/>
    <s v="HI"/>
    <x v="5"/>
    <x v="294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11"/>
    <s v="ELNO"/>
    <s v="41037194"/>
    <s v="41037194"/>
    <x v="5"/>
    <s v="KUBOTTA-2"/>
    <s v="S"/>
    <n v="0.08"/>
    <n v="0"/>
    <n v="0"/>
    <n v="0"/>
    <n v="0"/>
    <n v="0"/>
    <n v="0"/>
    <n v="0"/>
    <m/>
    <m/>
    <x v="0"/>
    <s v="ELNO41037194KUBOTTA-2HI"/>
    <s v="Electro Nor Oeste S. A."/>
    <x v="10"/>
    <x v="10"/>
    <s v="C. H. Chalaco"/>
    <x v="172"/>
    <s v="HI"/>
    <x v="5"/>
    <x v="295"/>
    <x v="2"/>
    <s v="Instalado"/>
    <s v="Operativo"/>
    <s v="Distribuidora"/>
    <x v="0"/>
    <x v="0"/>
    <x v="1"/>
    <x v="0"/>
    <s v="Estatal"/>
    <s v="PIURA"/>
    <s v="PIURA"/>
    <s v="MORROPON"/>
    <s v="CHALACO"/>
    <n v="0"/>
    <x v="8"/>
    <n v="0"/>
    <x v="0"/>
    <x v="0"/>
    <x v="0"/>
    <s v="MWh"/>
    <n v="0"/>
    <n v="0"/>
    <m/>
    <n v="6.6666666666666671E-3"/>
    <n v="0"/>
    <n v="0"/>
    <n v="0"/>
    <n v="28"/>
    <s v="BASE DE DATOS"/>
    <m/>
  </r>
  <r>
    <s v="24"/>
    <x v="11"/>
    <s v="ELNO"/>
    <s v="43038095"/>
    <s v="43038095"/>
    <x v="5"/>
    <s v="WEIRPUMP-1"/>
    <s v="S"/>
    <n v="0.83"/>
    <n v="0.8"/>
    <n v="31.029"/>
    <n v="169.65199999999999"/>
    <n v="200.68100000000001"/>
    <n v="0"/>
    <n v="0"/>
    <n v="0"/>
    <m/>
    <m/>
    <x v="0"/>
    <s v="ELNO43038095WEIRPUMP-1HI"/>
    <s v="Electro Nor Oeste S. A."/>
    <x v="10"/>
    <x v="10"/>
    <s v="C. H. Quiroz"/>
    <x v="173"/>
    <s v="HI"/>
    <x v="5"/>
    <x v="296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200.68100000000001"/>
    <n v="0.200681"/>
    <m/>
    <n v="6.9166666666666668E-2"/>
    <n v="6.6666666666666666E-2"/>
    <n v="0"/>
    <n v="-2.8421709430404007E-14"/>
    <n v="28"/>
    <s v="BASE DE DATOS"/>
    <m/>
  </r>
  <r>
    <s v="24"/>
    <x v="11"/>
    <s v="ELNO"/>
    <s v="43038095"/>
    <s v="43038095"/>
    <x v="5"/>
    <s v="WEIRPUMP-2"/>
    <s v="S"/>
    <n v="0.83"/>
    <n v="0.8"/>
    <n v="29.51"/>
    <n v="169.892"/>
    <n v="199.40199999999999"/>
    <n v="0"/>
    <n v="0"/>
    <n v="0"/>
    <m/>
    <m/>
    <x v="0"/>
    <s v="ELNO43038095WEIRPUMP-2HI"/>
    <s v="Electro Nor Oeste S. A."/>
    <x v="10"/>
    <x v="10"/>
    <s v="C. H. Quiroz"/>
    <x v="173"/>
    <s v="HI"/>
    <x v="5"/>
    <x v="297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199.40199999999999"/>
    <n v="0.199402"/>
    <m/>
    <n v="6.9166666666666668E-2"/>
    <n v="6.6666666666666666E-2"/>
    <n v="0"/>
    <n v="0"/>
    <n v="28"/>
    <s v="BASE DE DATOS"/>
    <m/>
  </r>
  <r>
    <s v="24"/>
    <x v="11"/>
    <s v="ELNO"/>
    <s v="43038096"/>
    <s v="43038096"/>
    <x v="5"/>
    <s v="KUBOTA"/>
    <s v="S"/>
    <n v="0.26"/>
    <n v="0.2"/>
    <n v="5.335"/>
    <n v="27.206"/>
    <n v="32.54"/>
    <n v="0"/>
    <n v="0"/>
    <n v="0"/>
    <m/>
    <m/>
    <x v="0"/>
    <s v="ELNO43038096KUBOTAHI"/>
    <s v="Electro Nor Oeste S. A."/>
    <x v="10"/>
    <x v="10"/>
    <s v="C. H. Sicacate"/>
    <x v="174"/>
    <s v="HI"/>
    <x v="5"/>
    <x v="293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32.54"/>
    <n v="3.2539999999999999E-2"/>
    <m/>
    <n v="2.1666666666666667E-2"/>
    <n v="1.6666666666666666E-2"/>
    <n v="0"/>
    <n v="9.9999999999766942E-4"/>
    <n v="28"/>
    <s v="BASE DE DATOS"/>
    <m/>
  </r>
  <r>
    <s v="24"/>
    <x v="11"/>
    <s v="ELNO"/>
    <s v="43038096"/>
    <s v="43038096"/>
    <x v="5"/>
    <s v="KUBOTA-1"/>
    <s v="S"/>
    <n v="0.246"/>
    <n v="0.2"/>
    <n v="8.7780000000000005"/>
    <n v="45.723999999999997"/>
    <n v="54.502000000000002"/>
    <n v="0"/>
    <n v="0"/>
    <n v="0"/>
    <m/>
    <m/>
    <x v="0"/>
    <s v="ELNO43038096KUBOTA-1HI"/>
    <s v="Electro Nor Oeste S. A."/>
    <x v="10"/>
    <x v="10"/>
    <s v="C. H. Sicacate"/>
    <x v="174"/>
    <s v="HI"/>
    <x v="5"/>
    <x v="298"/>
    <x v="2"/>
    <s v="Instalado"/>
    <s v="Operativo"/>
    <s v="Distribuidora"/>
    <x v="0"/>
    <x v="0"/>
    <x v="1"/>
    <x v="0"/>
    <s v="Estatal"/>
    <s v="PIURA"/>
    <s v="PIURA"/>
    <s v="AYABACA"/>
    <s v="AYABACA"/>
    <n v="0"/>
    <x v="8"/>
    <n v="0"/>
    <x v="0"/>
    <x v="0"/>
    <x v="0"/>
    <s v="MWh"/>
    <n v="54.502000000000002"/>
    <n v="5.4502000000000002E-2"/>
    <m/>
    <n v="2.0500000000000001E-2"/>
    <n v="1.6666666666666666E-2"/>
    <n v="0"/>
    <n v="-7.1054273576010019E-15"/>
    <n v="28"/>
    <s v="BASE DE DATOS"/>
    <m/>
  </r>
  <r>
    <s v="24"/>
    <x v="11"/>
    <s v="ELC"/>
    <s v="31007793"/>
    <s v="31007793"/>
    <x v="5"/>
    <s v="G-1"/>
    <s v="S"/>
    <n v="0.63"/>
    <n v="0.56100000000000005"/>
    <n v="48.692999999999998"/>
    <n v="176.27199999999999"/>
    <n v="224.965"/>
    <n v="0"/>
    <n v="712.97"/>
    <n v="0"/>
    <m/>
    <m/>
    <x v="0"/>
    <s v="ELC31007793G-1HI"/>
    <s v="Electro Centro S. A."/>
    <x v="5"/>
    <x v="5"/>
    <s v="C. H. Pichanaki"/>
    <x v="134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224.965"/>
    <n v="0.224965"/>
    <m/>
    <n v="5.2499999999999998E-2"/>
    <n v="4.6750000000000007E-2"/>
    <n v="0"/>
    <n v="-2.8421709430404007E-14"/>
    <n v="27"/>
    <s v="BASE DE DATOS"/>
    <m/>
  </r>
  <r>
    <s v="24"/>
    <x v="11"/>
    <s v="ELC"/>
    <s v="31007793"/>
    <s v="31007793"/>
    <x v="5"/>
    <s v="G-2"/>
    <s v="S"/>
    <n v="0.63"/>
    <n v="0.56100000000000005"/>
    <n v="26.053000000000001"/>
    <n v="93.59"/>
    <n v="119.643"/>
    <n v="0"/>
    <n v="392.6"/>
    <n v="0"/>
    <m/>
    <m/>
    <x v="0"/>
    <s v="ELC31007793G-2HI"/>
    <s v="Electro Centro S. A."/>
    <x v="5"/>
    <x v="5"/>
    <s v="C. H. Pichanaki"/>
    <x v="134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PICHANAKI"/>
    <n v="0"/>
    <x v="8"/>
    <n v="0"/>
    <x v="0"/>
    <x v="0"/>
    <x v="0"/>
    <s v="MWh"/>
    <n v="119.643"/>
    <n v="0.119643"/>
    <m/>
    <n v="5.2499999999999998E-2"/>
    <n v="4.6750000000000007E-2"/>
    <n v="0"/>
    <n v="0"/>
    <n v="27"/>
    <s v="BASE DE DATOS"/>
    <m/>
  </r>
  <r>
    <s v="24"/>
    <x v="11"/>
    <s v="ELC"/>
    <s v="31007893"/>
    <s v="31007893"/>
    <x v="5"/>
    <s v="G-1"/>
    <s v="S"/>
    <n v="0.52"/>
    <n v="0.46"/>
    <n v="65.302000000000007"/>
    <n v="249.29400000000001"/>
    <n v="314.596"/>
    <n v="0"/>
    <n v="743.68"/>
    <n v="0"/>
    <m/>
    <m/>
    <x v="0"/>
    <s v="ELC31007893G-1HI"/>
    <s v="Electro Centro S. A."/>
    <x v="5"/>
    <x v="5"/>
    <s v="C. H. Quicapata"/>
    <x v="135"/>
    <s v="HI"/>
    <x v="5"/>
    <x v="28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314.596"/>
    <n v="0.31459599999999999"/>
    <m/>
    <n v="4.3333333333333335E-2"/>
    <n v="3.8333333333333337E-2"/>
    <n v="0"/>
    <n v="0"/>
    <n v="27"/>
    <s v="BASE DE DATOS"/>
    <m/>
  </r>
  <r>
    <s v="24"/>
    <x v="11"/>
    <s v="ELC"/>
    <s v="31007893"/>
    <s v="31007893"/>
    <x v="5"/>
    <s v="G-2"/>
    <s v="S"/>
    <n v="0.52"/>
    <n v="0.46"/>
    <n v="9.8949999999999996"/>
    <n v="33.116"/>
    <n v="43.011000000000003"/>
    <n v="0"/>
    <n v="108.17"/>
    <n v="0"/>
    <m/>
    <m/>
    <x v="0"/>
    <s v="ELC31007893G-2HI"/>
    <s v="Electro Centro S. A."/>
    <x v="5"/>
    <x v="5"/>
    <s v="C. H. Quicapata"/>
    <x v="135"/>
    <s v="HI"/>
    <x v="5"/>
    <x v="29"/>
    <x v="2"/>
    <s v="Instalado"/>
    <s v="Operativo"/>
    <s v="Distribuidora"/>
    <x v="0"/>
    <x v="0"/>
    <x v="1"/>
    <x v="0"/>
    <s v="Estatal"/>
    <s v="AYACUCHO"/>
    <s v="AYACUCHO"/>
    <s v="HUAMANGA"/>
    <s v="CARMEN ALTO"/>
    <n v="0"/>
    <x v="8"/>
    <n v="0"/>
    <x v="0"/>
    <x v="0"/>
    <x v="0"/>
    <s v="MWh"/>
    <n v="43.011000000000003"/>
    <n v="4.3011000000000001E-2"/>
    <m/>
    <n v="4.3333333333333335E-2"/>
    <n v="3.8333333333333337E-2"/>
    <n v="0"/>
    <n v="-7.1054273576010019E-15"/>
    <n v="27"/>
    <s v="BASE DE DATOS"/>
    <m/>
  </r>
  <r>
    <s v="24"/>
    <x v="11"/>
    <s v="ELC"/>
    <s v="31007993"/>
    <s v="31007993"/>
    <x v="5"/>
    <s v="G-1"/>
    <s v="S"/>
    <n v="0.25"/>
    <n v="0.25"/>
    <n v="30.748999999999999"/>
    <n v="116.07"/>
    <n v="146.81899999999999"/>
    <n v="0"/>
    <n v="744"/>
    <n v="0"/>
    <m/>
    <m/>
    <x v="0"/>
    <s v="ELC31007993G-1HI"/>
    <s v="Electro Centro S. A."/>
    <x v="5"/>
    <x v="5"/>
    <s v="C. H. Chamisería"/>
    <x v="136"/>
    <s v="HI"/>
    <x v="5"/>
    <x v="28"/>
    <x v="2"/>
    <s v="Instalado"/>
    <s v="Operativo"/>
    <s v="Distribuidora"/>
    <x v="0"/>
    <x v="0"/>
    <x v="1"/>
    <x v="0"/>
    <s v="Estatal"/>
    <s v="JUNIN"/>
    <s v="JUNIN"/>
    <s v="HUANCAYO "/>
    <s v="EL TAMBO"/>
    <n v="0"/>
    <x v="8"/>
    <n v="0"/>
    <x v="0"/>
    <x v="0"/>
    <x v="0"/>
    <s v="MWh"/>
    <n v="146.81899999999999"/>
    <n v="0.14681899999999998"/>
    <m/>
    <n v="2.0833333333333332E-2"/>
    <n v="2.0833333333333332E-2"/>
    <n v="0"/>
    <n v="0"/>
    <n v="27"/>
    <s v="BASE DE DATOS"/>
    <m/>
  </r>
  <r>
    <s v="24"/>
    <x v="11"/>
    <s v="ELC"/>
    <s v="31008493"/>
    <s v="31008493"/>
    <x v="5"/>
    <s v="G-1"/>
    <s v="S"/>
    <n v="1.92"/>
    <n v="1.675"/>
    <n v="236.02799999999999"/>
    <n v="895.59699999999998"/>
    <n v="1131.625"/>
    <n v="0"/>
    <n v="744"/>
    <n v="0"/>
    <m/>
    <m/>
    <x v="0"/>
    <s v="ELC31008493G-1HI"/>
    <s v="Electro Centro S. A."/>
    <x v="5"/>
    <x v="5"/>
    <s v="C. H. Sicaya Huarisca"/>
    <x v="137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1131.625"/>
    <n v="1.1316250000000001"/>
    <m/>
    <n v="0.16"/>
    <n v="0.13958333333333334"/>
    <n v="0"/>
    <n v="0"/>
    <n v="27"/>
    <s v="BASE DE DATOS"/>
    <m/>
  </r>
  <r>
    <s v="24"/>
    <x v="11"/>
    <s v="ELC"/>
    <s v="31008493"/>
    <s v="31008493"/>
    <x v="5"/>
    <s v="G-2"/>
    <s v="S"/>
    <n v="1.92"/>
    <n v="1.675"/>
    <n v="0"/>
    <n v="0"/>
    <n v="0"/>
    <n v="0"/>
    <n v="0"/>
    <n v="0"/>
    <m/>
    <m/>
    <x v="0"/>
    <s v="ELC31008493G-2HI"/>
    <s v="Electro Centro S. A."/>
    <x v="5"/>
    <x v="5"/>
    <s v="C. H. Sicaya Huarisca"/>
    <x v="137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SICAYA"/>
    <n v="0"/>
    <x v="8"/>
    <n v="0"/>
    <x v="0"/>
    <x v="0"/>
    <x v="0"/>
    <s v="MWh"/>
    <n v="0"/>
    <n v="0"/>
    <m/>
    <n v="0.16"/>
    <n v="0.13958333333333334"/>
    <n v="0"/>
    <n v="0"/>
    <n v="27"/>
    <s v="BASE DE DATOS"/>
    <m/>
  </r>
  <r>
    <s v="24"/>
    <x v="11"/>
    <s v="ELC"/>
    <s v="31008893"/>
    <s v="31008893"/>
    <x v="5"/>
    <s v="G-1"/>
    <s v="S"/>
    <n v="1.46"/>
    <n v="1.34"/>
    <n v="136.072"/>
    <n v="509.94799999999998"/>
    <n v="646.02"/>
    <n v="0"/>
    <n v="744"/>
    <n v="0"/>
    <m/>
    <m/>
    <x v="0"/>
    <s v="ELC31008893G-1HI"/>
    <s v="Electro Centro S. A."/>
    <x v="5"/>
    <x v="5"/>
    <s v="C. H. Ingenio"/>
    <x v="138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INGENIO"/>
    <n v="0"/>
    <x v="8"/>
    <n v="0"/>
    <x v="0"/>
    <x v="0"/>
    <x v="0"/>
    <s v="MWh"/>
    <n v="646.02"/>
    <n v="0.64601999999999993"/>
    <m/>
    <n v="0.12166666666666666"/>
    <n v="0.11166666666666668"/>
    <n v="0"/>
    <n v="0"/>
    <n v="27"/>
    <s v="BASE DE DATOS"/>
    <m/>
  </r>
  <r>
    <s v="24"/>
    <x v="11"/>
    <s v="ELC"/>
    <s v="31009293"/>
    <s v="31009293"/>
    <x v="5"/>
    <s v="G-1"/>
    <s v="S"/>
    <n v="0.32"/>
    <n v="0.32"/>
    <n v="0.70499999999999996"/>
    <n v="3.4740000000000002"/>
    <n v="4.1790000000000003"/>
    <n v="0"/>
    <n v="17"/>
    <n v="0"/>
    <m/>
    <m/>
    <x v="0"/>
    <s v="ELC31009293G-1HI"/>
    <s v="Electro Centro S. A."/>
    <x v="5"/>
    <x v="5"/>
    <s v="C. H. Chanchamayo"/>
    <x v="139"/>
    <s v="HI"/>
    <x v="5"/>
    <x v="28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4.1790000000000003"/>
    <n v="4.1790000000000004E-3"/>
    <m/>
    <n v="2.6666666666666668E-2"/>
    <n v="2.6666666666666668E-2"/>
    <n v="0"/>
    <n v="0"/>
    <n v="27"/>
    <s v="BASE DE DATOS"/>
    <m/>
  </r>
  <r>
    <s v="24"/>
    <x v="11"/>
    <s v="ELC"/>
    <s v="31009293"/>
    <s v="31009293"/>
    <x v="5"/>
    <s v="G-2"/>
    <s v="N"/>
    <n v="0.28000000000000003"/>
    <n v="0"/>
    <n v="0"/>
    <n v="0"/>
    <n v="0"/>
    <n v="0"/>
    <n v="0"/>
    <n v="0"/>
    <m/>
    <m/>
    <x v="0"/>
    <s v="ELC31009293G-2HI"/>
    <s v="Electro Centro S. A."/>
    <x v="5"/>
    <x v="5"/>
    <s v="C. H. Chanchamayo"/>
    <x v="139"/>
    <s v="HI"/>
    <x v="5"/>
    <x v="29"/>
    <x v="2"/>
    <s v="Instalado"/>
    <s v="Operativo"/>
    <s v="Distribuidora"/>
    <x v="0"/>
    <x v="0"/>
    <x v="1"/>
    <x v="0"/>
    <s v="Estatal"/>
    <s v="JUNIN"/>
    <s v="JUNIN"/>
    <s v="CHANCHAMAYO"/>
    <s v="SAN RAMON"/>
    <n v="0"/>
    <x v="8"/>
    <n v="0"/>
    <x v="0"/>
    <x v="0"/>
    <x v="0"/>
    <s v="MWh"/>
    <n v="0"/>
    <n v="0"/>
    <m/>
    <n v="2.5454545454545455E-2"/>
    <n v="0"/>
    <n v="0"/>
    <n v="0"/>
    <n v="27"/>
    <s v="BASE DE DATOS"/>
    <m/>
  </r>
  <r>
    <s v="24"/>
    <x v="11"/>
    <s v="ELC"/>
    <s v="31009693"/>
    <s v="31009693"/>
    <x v="5"/>
    <s v="G-1"/>
    <s v="S"/>
    <n v="0.35"/>
    <n v="0.27500000000000002"/>
    <n v="0"/>
    <n v="0"/>
    <n v="0"/>
    <n v="0"/>
    <n v="0"/>
    <n v="0"/>
    <m/>
    <m/>
    <x v="0"/>
    <s v="ELC31009693G-1HI"/>
    <s v="Electro Centro S. A."/>
    <x v="5"/>
    <x v="5"/>
    <s v="C. H. Concepcion"/>
    <x v="140"/>
    <s v="HI"/>
    <x v="5"/>
    <x v="28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0"/>
    <n v="0"/>
    <m/>
    <n v="2.9166666666666664E-2"/>
    <n v="2.2916666666666669E-2"/>
    <n v="0"/>
    <n v="0"/>
    <n v="27"/>
    <s v="BASE DE DATOS"/>
    <m/>
  </r>
  <r>
    <s v="24"/>
    <x v="11"/>
    <s v="ELC"/>
    <s v="31036294"/>
    <s v="31036294"/>
    <x v="5"/>
    <s v="G-1"/>
    <s v="S"/>
    <n v="0.45"/>
    <n v="0.45"/>
    <n v="59.283999999999999"/>
    <n v="217.62700000000001"/>
    <n v="276.911"/>
    <n v="0"/>
    <n v="655.82"/>
    <n v="0"/>
    <m/>
    <m/>
    <x v="0"/>
    <s v="ELC31036294G-1HI"/>
    <s v="Electro Centro S. A."/>
    <x v="5"/>
    <x v="5"/>
    <s v="C. H. Machu"/>
    <x v="141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276.911"/>
    <n v="0.27691100000000002"/>
    <m/>
    <n v="3.7499999999999999E-2"/>
    <n v="3.7499999999999999E-2"/>
    <n v="0"/>
    <n v="0"/>
    <n v="27"/>
    <s v="BASE DE DATOS"/>
    <m/>
  </r>
  <r>
    <s v="24"/>
    <x v="11"/>
    <s v="ELC"/>
    <s v="31036294"/>
    <s v="31036294"/>
    <x v="5"/>
    <s v="G-2"/>
    <s v="S"/>
    <n v="0.45"/>
    <n v="0.45"/>
    <n v="64.527000000000001"/>
    <n v="243.56"/>
    <n v="308.08699999999999"/>
    <n v="0"/>
    <n v="725.02"/>
    <n v="0"/>
    <m/>
    <m/>
    <x v="0"/>
    <s v="ELC31036294G-2HI"/>
    <s v="Electro Centro S. A."/>
    <x v="5"/>
    <x v="5"/>
    <s v="C. H. Machu"/>
    <x v="141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HUASICANCHA"/>
    <n v="0"/>
    <x v="8"/>
    <n v="0"/>
    <x v="0"/>
    <x v="0"/>
    <x v="0"/>
    <s v="MWh"/>
    <n v="308.08699999999999"/>
    <n v="0.308087"/>
    <m/>
    <n v="3.7499999999999999E-2"/>
    <n v="3.7499999999999999E-2"/>
    <n v="0"/>
    <n v="0"/>
    <n v="27"/>
    <s v="BASE DE DATOS"/>
    <m/>
  </r>
  <r>
    <s v="24"/>
    <x v="11"/>
    <s v="ELC"/>
    <s v="31036394"/>
    <s v="31036394"/>
    <x v="5"/>
    <s v="G-1"/>
    <s v="N"/>
    <n v="0.43"/>
    <n v="0"/>
    <n v="0"/>
    <n v="0"/>
    <n v="0"/>
    <n v="0"/>
    <n v="0"/>
    <n v="0"/>
    <m/>
    <m/>
    <x v="1"/>
    <s v="ELC31036394G-1HI"/>
    <s v="Electro Centro S. A."/>
    <x v="5"/>
    <x v="5"/>
    <s v="C. H. Pozuzo"/>
    <x v="142"/>
    <s v="HI"/>
    <x v="5"/>
    <x v="28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11"/>
    <s v="ELC"/>
    <s v="31036394"/>
    <s v="31036394"/>
    <x v="5"/>
    <s v="G-2"/>
    <s v="N"/>
    <n v="0.43"/>
    <n v="0"/>
    <n v="0"/>
    <n v="0"/>
    <n v="0"/>
    <n v="0"/>
    <n v="0"/>
    <n v="0"/>
    <m/>
    <m/>
    <x v="1"/>
    <s v="ELC31036394G-2HI"/>
    <s v="Electro Centro S. A."/>
    <x v="5"/>
    <x v="5"/>
    <s v="C. H. Pozuzo"/>
    <x v="142"/>
    <s v="HI"/>
    <x v="5"/>
    <x v="29"/>
    <x v="2"/>
    <s v="Instalado"/>
    <s v="Inoperativo"/>
    <s v="Distribuidora"/>
    <x v="0"/>
    <x v="0"/>
    <x v="1"/>
    <x v="0"/>
    <s v="Estatal"/>
    <s v="PASCO"/>
    <s v="PASCO"/>
    <s v="OXAPAMPA"/>
    <s v="POZUZO"/>
    <n v="0"/>
    <x v="8"/>
    <n v="0"/>
    <x v="0"/>
    <x v="0"/>
    <x v="0"/>
    <s v="MWh"/>
    <n v="0"/>
    <n v="0"/>
    <m/>
    <n v="3.5833333333333335E-2"/>
    <n v="0"/>
    <n v="0"/>
    <n v="0"/>
    <n v="27"/>
    <s v="BASE DE DATOS"/>
    <m/>
  </r>
  <r>
    <s v="24"/>
    <x v="11"/>
    <s v="ELC"/>
    <s v="41109600"/>
    <s v="41109600"/>
    <x v="5"/>
    <s v="G-1"/>
    <s v="S"/>
    <n v="0.06"/>
    <n v="3.5000000000000003E-2"/>
    <n v="0"/>
    <n v="0"/>
    <n v="0"/>
    <n v="0"/>
    <n v="0"/>
    <n v="0"/>
    <m/>
    <m/>
    <x v="1"/>
    <s v="ELC41109600G-1HI"/>
    <s v="Electro Centro S. A."/>
    <x v="5"/>
    <x v="5"/>
    <s v="C. H. Acombabilla"/>
    <x v="143"/>
    <s v="HI"/>
    <x v="5"/>
    <x v="28"/>
    <x v="2"/>
    <s v="Instalado"/>
    <s v="Operativo"/>
    <s v="Distribuidora"/>
    <x v="0"/>
    <x v="1"/>
    <x v="1"/>
    <x v="0"/>
    <s v="Estatal"/>
    <s v="HUANCAVELICA"/>
    <s v="HUANCAVELICA"/>
    <s v="TAYACAJA"/>
    <s v="ACOBAMBILLA"/>
    <n v="0"/>
    <x v="8"/>
    <n v="0"/>
    <x v="0"/>
    <x v="0"/>
    <x v="0"/>
    <s v="MWh"/>
    <n v="0"/>
    <n v="0"/>
    <m/>
    <n v="5.0000000000000001E-3"/>
    <n v="2.9166666666666668E-3"/>
    <n v="0"/>
    <n v="0"/>
    <n v="27"/>
    <s v="BASE DE DATOS"/>
    <m/>
  </r>
  <r>
    <s v="24"/>
    <x v="11"/>
    <s v="ELC"/>
    <s v="41114801"/>
    <s v="41114801"/>
    <x v="5"/>
    <s v="G-1"/>
    <s v="S"/>
    <n v="0.09"/>
    <n v="5.7000000000000002E-2"/>
    <n v="11.191000000000001"/>
    <n v="40.878999999999998"/>
    <n v="52.07"/>
    <n v="0"/>
    <n v="648.72"/>
    <n v="0"/>
    <m/>
    <m/>
    <x v="0"/>
    <s v="ELC41114801G-1HI"/>
    <s v="Electro Centro S. A."/>
    <x v="5"/>
    <x v="5"/>
    <s v="C. H. San Balvín"/>
    <x v="144"/>
    <s v="HI"/>
    <x v="5"/>
    <x v="28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2.07"/>
    <n v="5.2069999999999998E-2"/>
    <m/>
    <n v="7.4999999999999997E-3"/>
    <n v="4.7499999999999999E-3"/>
    <n v="0"/>
    <n v="0"/>
    <n v="27"/>
    <s v="BASE DE DATOS"/>
    <m/>
  </r>
  <r>
    <s v="24"/>
    <x v="11"/>
    <s v="ELC"/>
    <s v="41114801"/>
    <s v="41114801"/>
    <x v="5"/>
    <s v="G-2"/>
    <s v="S"/>
    <n v="0.09"/>
    <n v="5.7000000000000002E-2"/>
    <n v="11.148"/>
    <n v="40.722000000000001"/>
    <n v="51.87"/>
    <n v="0"/>
    <n v="647.52"/>
    <n v="0"/>
    <m/>
    <m/>
    <x v="0"/>
    <s v="ELC41114801G-2HI"/>
    <s v="Electro Centro S. A."/>
    <x v="5"/>
    <x v="5"/>
    <s v="C. H. San Balvín"/>
    <x v="144"/>
    <s v="HI"/>
    <x v="5"/>
    <x v="29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51.87"/>
    <n v="5.1869999999999999E-2"/>
    <m/>
    <n v="7.4999999999999997E-3"/>
    <n v="4.7499999999999999E-3"/>
    <n v="0"/>
    <n v="7.1054273576010019E-15"/>
    <n v="27"/>
    <s v="BASE DE DATOS"/>
    <m/>
  </r>
  <r>
    <s v="24"/>
    <x v="11"/>
    <s v="ELC"/>
    <s v="41114801"/>
    <s v="41114801"/>
    <x v="5"/>
    <s v="G-3"/>
    <s v="S"/>
    <n v="0.1"/>
    <n v="9.8000000000000004E-2"/>
    <n v="0"/>
    <n v="0"/>
    <n v="0"/>
    <n v="0"/>
    <n v="0"/>
    <n v="0"/>
    <m/>
    <m/>
    <x v="0"/>
    <s v="ELC41114801G-3HI"/>
    <s v="Electro Centro S. A."/>
    <x v="5"/>
    <x v="5"/>
    <s v="C. H. San Balvín"/>
    <x v="144"/>
    <s v="HI"/>
    <x v="5"/>
    <x v="30"/>
    <x v="2"/>
    <s v="Instalado"/>
    <s v="Operativo"/>
    <s v="Distribuidora"/>
    <x v="0"/>
    <x v="0"/>
    <x v="1"/>
    <x v="0"/>
    <s v="Estatal"/>
    <s v="JUNIN"/>
    <s v="JUNIN"/>
    <s v="HUANCAYO"/>
    <s v="PARIHUANCA"/>
    <n v="0"/>
    <x v="8"/>
    <n v="0"/>
    <x v="0"/>
    <x v="0"/>
    <x v="0"/>
    <s v="MWh"/>
    <n v="0"/>
    <n v="0"/>
    <m/>
    <n v="8.3333333333333332E-3"/>
    <n v="8.1666666666666676E-3"/>
    <n v="0"/>
    <n v="0"/>
    <n v="27"/>
    <s v="BASE DE DATOS"/>
    <m/>
  </r>
  <r>
    <s v="24"/>
    <x v="11"/>
    <s v="ELC"/>
    <s v="51000996"/>
    <s v="51000996"/>
    <x v="5"/>
    <s v="G-1"/>
    <s v="S"/>
    <n v="0.85"/>
    <n v="0.79"/>
    <n v="0"/>
    <n v="0"/>
    <n v="0"/>
    <n v="0"/>
    <n v="0"/>
    <n v="0"/>
    <m/>
    <m/>
    <x v="0"/>
    <s v="ELC51000996G-1HI"/>
    <s v="Electro Centro S. A."/>
    <x v="5"/>
    <x v="5"/>
    <s v="C. H. Llusita"/>
    <x v="145"/>
    <s v="HI"/>
    <x v="5"/>
    <x v="28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0"/>
    <n v="0"/>
    <m/>
    <n v="7.0833333333333331E-2"/>
    <n v="6.5833333333333341E-2"/>
    <n v="0"/>
    <n v="0"/>
    <n v="27"/>
    <s v="BASE DE DATOS"/>
    <m/>
  </r>
  <r>
    <s v="24"/>
    <x v="11"/>
    <s v="ELC"/>
    <s v="51000996"/>
    <s v="51000996"/>
    <x v="5"/>
    <s v="G-2"/>
    <s v="S"/>
    <n v="0.85"/>
    <n v="0.79"/>
    <n v="66.97"/>
    <n v="258.64299999999997"/>
    <n v="325.613"/>
    <n v="0"/>
    <n v="714.93"/>
    <n v="0"/>
    <m/>
    <m/>
    <x v="0"/>
    <s v="ELC51000996G-2HI"/>
    <s v="Electro Centro S. A."/>
    <x v="5"/>
    <x v="5"/>
    <s v="C. H. Llusita"/>
    <x v="145"/>
    <s v="HI"/>
    <x v="5"/>
    <x v="29"/>
    <x v="2"/>
    <s v="Instalado"/>
    <s v="Operativo"/>
    <s v="Distribuidora"/>
    <x v="0"/>
    <x v="0"/>
    <x v="1"/>
    <x v="0"/>
    <s v="Estatal"/>
    <s v="AYACUCHO"/>
    <s v="AYACUCHO"/>
    <s v="VICTOR FAJARDO"/>
    <s v="HUANCARAYLLA"/>
    <n v="0"/>
    <x v="8"/>
    <n v="0"/>
    <x v="0"/>
    <x v="0"/>
    <x v="0"/>
    <s v="MWh"/>
    <n v="325.613"/>
    <n v="0.32561299999999999"/>
    <m/>
    <n v="7.0833333333333331E-2"/>
    <n v="6.5833333333333341E-2"/>
    <n v="0"/>
    <n v="-5.6843418860808015E-14"/>
    <n v="27"/>
    <s v="BASE DE DATOS"/>
    <m/>
  </r>
  <r>
    <s v="24"/>
    <x v="11"/>
    <s v="ELC"/>
    <s v="51010097"/>
    <s v="51010097"/>
    <x v="5"/>
    <s v="G-1"/>
    <s v="S"/>
    <n v="1.6"/>
    <n v="1.6"/>
    <n v="247.49600000000001"/>
    <n v="899.28399999999999"/>
    <n v="1146.78"/>
    <n v="0"/>
    <n v="728.25"/>
    <n v="0"/>
    <m/>
    <m/>
    <x v="0"/>
    <s v="ELC51010097G-1HI"/>
    <s v="Electro Centro S. A."/>
    <x v="5"/>
    <x v="5"/>
    <s v="C. H. Chalhuamayo"/>
    <x v="146"/>
    <s v="HI"/>
    <x v="5"/>
    <x v="28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146.78"/>
    <n v="1.1467799999999999"/>
    <m/>
    <n v="0.13333333333333333"/>
    <n v="0.13333333333333333"/>
    <n v="0"/>
    <n v="0"/>
    <n v="27"/>
    <s v="BASE DE DATOS"/>
    <m/>
  </r>
  <r>
    <s v="24"/>
    <x v="11"/>
    <s v="ELC"/>
    <s v="51010097"/>
    <s v="51010097"/>
    <x v="5"/>
    <s v="G-2"/>
    <s v="S"/>
    <n v="1.6"/>
    <n v="1.6"/>
    <n v="238.76300000000001"/>
    <n v="878.04899999999998"/>
    <n v="1116.8119999999999"/>
    <n v="0"/>
    <n v="727.48"/>
    <n v="0"/>
    <m/>
    <m/>
    <x v="0"/>
    <s v="ELC51010097G-2HI"/>
    <s v="Electro Centro S. A."/>
    <x v="5"/>
    <x v="5"/>
    <s v="C. H. Chalhuamayo"/>
    <x v="146"/>
    <s v="HI"/>
    <x v="5"/>
    <x v="29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116.8119999999999"/>
    <n v="1.1168119999999999"/>
    <m/>
    <n v="0.13333333333333333"/>
    <n v="0.13333333333333333"/>
    <n v="0"/>
    <n v="0"/>
    <n v="27"/>
    <s v="BASE DE DATOS"/>
    <m/>
  </r>
  <r>
    <s v="24"/>
    <x v="11"/>
    <s v="ELC"/>
    <s v="51010097"/>
    <s v="51010097"/>
    <x v="5"/>
    <s v="G-3"/>
    <s v="S"/>
    <n v="2"/>
    <n v="2"/>
    <n v="293.55900000000003"/>
    <n v="1055.1289999999999"/>
    <n v="1348.6880000000001"/>
    <n v="0"/>
    <n v="717"/>
    <n v="0"/>
    <m/>
    <m/>
    <x v="0"/>
    <s v="ELC51010097G-3HI"/>
    <s v="Electro Centro S. A."/>
    <x v="5"/>
    <x v="5"/>
    <s v="C. H. Chalhuamayo"/>
    <x v="146"/>
    <s v="HI"/>
    <x v="5"/>
    <x v="30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1348.6880000000001"/>
    <n v="1.3486880000000001"/>
    <m/>
    <n v="0.16666666666666666"/>
    <n v="0.16666666666666666"/>
    <n v="0"/>
    <n v="-2.2737367544323206E-13"/>
    <n v="27"/>
    <s v="BASE DE DATOS"/>
    <m/>
  </r>
  <r>
    <s v="24"/>
    <x v="11"/>
    <s v="ELC"/>
    <s v="51010097"/>
    <s v="51010097"/>
    <x v="5"/>
    <s v="G-4"/>
    <s v="S"/>
    <n v="2"/>
    <n v="2"/>
    <n v="0"/>
    <n v="0"/>
    <n v="0"/>
    <n v="0"/>
    <n v="0"/>
    <n v="0"/>
    <m/>
    <m/>
    <x v="0"/>
    <s v="ELC51010097G-4HI"/>
    <s v="Electro Centro S. A."/>
    <x v="5"/>
    <x v="5"/>
    <s v="C. H. Chalhuamayo"/>
    <x v="146"/>
    <s v="HI"/>
    <x v="5"/>
    <x v="31"/>
    <x v="2"/>
    <s v="Instalado"/>
    <s v="Operativo"/>
    <s v="Distribuidora"/>
    <x v="0"/>
    <x v="0"/>
    <x v="1"/>
    <x v="0"/>
    <s v="Estatal"/>
    <s v="JUNIN"/>
    <s v="JUNIN"/>
    <s v="SATIPO"/>
    <s v="SATIPO"/>
    <n v="0"/>
    <x v="8"/>
    <n v="0"/>
    <x v="0"/>
    <x v="0"/>
    <x v="0"/>
    <s v="MWh"/>
    <n v="0"/>
    <n v="0"/>
    <m/>
    <n v="0.16666666666666666"/>
    <n v="0.16666666666666666"/>
    <n v="0"/>
    <n v="0"/>
    <n v="27"/>
    <s v="BASE DE DATOS"/>
    <m/>
  </r>
  <r>
    <s v="24"/>
    <x v="11"/>
    <s v="ELC"/>
    <s v="51010797"/>
    <s v="51010797"/>
    <x v="5"/>
    <s v="G-1"/>
    <s v="S"/>
    <n v="0.76800000000000002"/>
    <n v="0.59499999999999997"/>
    <n v="0"/>
    <n v="0"/>
    <n v="0"/>
    <n v="0"/>
    <n v="0"/>
    <n v="0"/>
    <m/>
    <m/>
    <x v="0"/>
    <s v="ELC51010797G-1HI"/>
    <s v="Electro Centro S. A."/>
    <x v="5"/>
    <x v="5"/>
    <s v="C. H. San Francisco"/>
    <x v="147"/>
    <s v="HI"/>
    <x v="5"/>
    <x v="28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0"/>
    <n v="0"/>
    <m/>
    <n v="6.4000000000000001E-2"/>
    <n v="4.9583333333333333E-2"/>
    <n v="0"/>
    <n v="0"/>
    <n v="27"/>
    <s v="BASE DE DATOS"/>
    <m/>
  </r>
  <r>
    <s v="24"/>
    <x v="11"/>
    <s v="ELC"/>
    <s v="51010797"/>
    <s v="51010797"/>
    <x v="5"/>
    <s v="G-2"/>
    <s v="S"/>
    <n v="0.76800000000000002"/>
    <n v="0.59499999999999997"/>
    <n v="91.385999999999996"/>
    <n v="328.07799999999997"/>
    <n v="419.464"/>
    <n v="0"/>
    <n v="716.03"/>
    <n v="0"/>
    <m/>
    <m/>
    <x v="0"/>
    <s v="ELC51010797G-2HI"/>
    <s v="Electro Centro S. A."/>
    <x v="5"/>
    <x v="5"/>
    <s v="C. H. San Francisco"/>
    <x v="147"/>
    <s v="HI"/>
    <x v="5"/>
    <x v="29"/>
    <x v="2"/>
    <s v="Instalado"/>
    <s v="Operativo"/>
    <s v="Distribuidora"/>
    <x v="0"/>
    <x v="0"/>
    <x v="1"/>
    <x v="0"/>
    <s v="Estatal"/>
    <s v="CUSCO"/>
    <s v="CUSCO"/>
    <s v="LA CONVENCIÓN"/>
    <s v="ECHARATE"/>
    <n v="0"/>
    <x v="8"/>
    <n v="0"/>
    <x v="0"/>
    <x v="0"/>
    <x v="0"/>
    <s v="MWh"/>
    <n v="419.464"/>
    <n v="0.419464"/>
    <m/>
    <n v="6.4000000000000001E-2"/>
    <n v="4.9583333333333333E-2"/>
    <n v="0"/>
    <n v="-5.6843418860808015E-14"/>
    <n v="27"/>
    <s v="BASE DE DATOS"/>
    <m/>
  </r>
  <r>
    <s v="24"/>
    <x v="11"/>
    <s v="ELC"/>
    <s v="PP000194"/>
    <s v="PP000194"/>
    <x v="5"/>
    <s v="G-1"/>
    <s v="S"/>
    <n v="0.22"/>
    <n v="0.22"/>
    <n v="24.151"/>
    <n v="44.164000000000001"/>
    <n v="68.314999999999998"/>
    <n v="0"/>
    <n v="419.17"/>
    <n v="0"/>
    <m/>
    <m/>
    <x v="0"/>
    <s v="ELCPP000194G-1HI"/>
    <s v="Electro Centro S. A."/>
    <x v="5"/>
    <x v="5"/>
    <s v="C. H. Acobamba"/>
    <x v="148"/>
    <s v="HI"/>
    <x v="5"/>
    <x v="28"/>
    <x v="2"/>
    <s v="Instalado"/>
    <s v="Operativo"/>
    <s v="Distribuidora"/>
    <x v="0"/>
    <x v="0"/>
    <x v="1"/>
    <x v="0"/>
    <s v="Estatal"/>
    <s v="HUANCAVELICA"/>
    <s v="HUANCAVELICA"/>
    <s v="ACOBAMBA"/>
    <s v="ACOBAMBA"/>
    <n v="0"/>
    <x v="8"/>
    <n v="0"/>
    <x v="0"/>
    <x v="0"/>
    <x v="0"/>
    <s v="MWh"/>
    <n v="68.314999999999998"/>
    <n v="6.8315000000000001E-2"/>
    <m/>
    <n v="1.8333333333333333E-2"/>
    <n v="1.8333333333333333E-2"/>
    <n v="0"/>
    <n v="0"/>
    <n v="27"/>
    <s v="BASE DE DATOS"/>
    <m/>
  </r>
  <r>
    <s v="24"/>
    <x v="11"/>
    <s v="ELC"/>
    <s v="PP000694"/>
    <s v="PP000694"/>
    <x v="5"/>
    <s v="G-1"/>
    <s v="S"/>
    <n v="0.11"/>
    <n v="0.11"/>
    <n v="13.98"/>
    <n v="28.259"/>
    <n v="42.238999999999997"/>
    <n v="0"/>
    <n v="459.22"/>
    <n v="0"/>
    <m/>
    <m/>
    <x v="0"/>
    <s v="ELCPP000694G-1HI"/>
    <s v="Electro Centro S. A."/>
    <x v="5"/>
    <x v="5"/>
    <s v="C. H. Paccha"/>
    <x v="149"/>
    <s v="HI"/>
    <x v="5"/>
    <x v="28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42.238999999999997"/>
    <n v="4.2238999999999999E-2"/>
    <m/>
    <n v="9.1666666666666667E-3"/>
    <n v="9.1666666666666667E-3"/>
    <n v="0"/>
    <n v="7.1054273576010019E-15"/>
    <n v="27"/>
    <s v="BASE DE DATOS"/>
    <m/>
  </r>
  <r>
    <s v="24"/>
    <x v="11"/>
    <s v="ELC"/>
    <s v="PP000694"/>
    <s v="PP000694"/>
    <x v="5"/>
    <s v="G-2"/>
    <s v="S"/>
    <n v="0.11"/>
    <n v="0.11"/>
    <n v="13.382"/>
    <n v="24.986999999999998"/>
    <n v="38.369"/>
    <n v="0"/>
    <n v="440.83"/>
    <n v="0"/>
    <m/>
    <m/>
    <x v="0"/>
    <s v="ELCPP000694G-2HI"/>
    <s v="Electro Centro S. A."/>
    <x v="5"/>
    <x v="5"/>
    <s v="C. H. Paccha"/>
    <x v="149"/>
    <s v="HI"/>
    <x v="5"/>
    <x v="29"/>
    <x v="2"/>
    <s v="Instalado"/>
    <s v="Operativo"/>
    <s v="Distribuidora"/>
    <x v="0"/>
    <x v="0"/>
    <x v="1"/>
    <x v="0"/>
    <s v="Estatal"/>
    <s v="JUNIN"/>
    <s v="JUNIN"/>
    <s v="TARMA"/>
    <s v="TARMA"/>
    <n v="0"/>
    <x v="8"/>
    <n v="0"/>
    <x v="0"/>
    <x v="0"/>
    <x v="0"/>
    <s v="MWh"/>
    <n v="38.369"/>
    <n v="3.8369E-2"/>
    <m/>
    <n v="9.1666666666666667E-3"/>
    <n v="9.1666666666666667E-3"/>
    <n v="0"/>
    <n v="0"/>
    <n v="27"/>
    <s v="BASE DE DATOS"/>
    <m/>
  </r>
  <r>
    <s v="24"/>
    <x v="11"/>
    <s v="ELC"/>
    <s v="31009693"/>
    <s v="31009693"/>
    <x v="5"/>
    <s v="G-2"/>
    <s v="S"/>
    <n v="0.35"/>
    <n v="0.27500000000000002"/>
    <n v="0"/>
    <n v="0"/>
    <n v="0"/>
    <n v="0"/>
    <n v="0"/>
    <n v="0"/>
    <m/>
    <m/>
    <x v="0"/>
    <s v="ELC31009693G-2HI"/>
    <s v="Electro Centro S. A."/>
    <x v="5"/>
    <x v="5"/>
    <s v="C. H. Concepcion"/>
    <x v="140"/>
    <s v="HI"/>
    <x v="5"/>
    <x v="29"/>
    <x v="2"/>
    <s v="Instalado"/>
    <s v="Operativo"/>
    <s v="Distribuidora"/>
    <x v="0"/>
    <x v="0"/>
    <x v="1"/>
    <x v="0"/>
    <s v="Estatal"/>
    <s v="JUNIN"/>
    <s v="JUNIN"/>
    <s v="CONCEPCION"/>
    <s v="CONCEPCION"/>
    <n v="0"/>
    <x v="8"/>
    <n v="0"/>
    <x v="0"/>
    <x v="0"/>
    <x v="0"/>
    <s v="MWh"/>
    <n v="0"/>
    <n v="0"/>
    <m/>
    <n v="2.9166666666666664E-2"/>
    <n v="2.2916666666666669E-2"/>
    <n v="0"/>
    <n v="0"/>
    <n v="27"/>
    <s v="BASE DE DATOS"/>
    <m/>
  </r>
  <r>
    <s v="24"/>
    <x v="11"/>
    <s v="EGEPSA"/>
    <s v="41071696"/>
    <s v="41071696"/>
    <x v="5"/>
    <s v="Grupo 1"/>
    <s v="S"/>
    <n v="0.3"/>
    <n v="0.26400000000000001"/>
    <n v="15.12"/>
    <n v="71.994"/>
    <n v="87.114000000000004"/>
    <n v="359"/>
    <n v="365"/>
    <n v="0"/>
    <m/>
    <m/>
    <x v="0"/>
    <s v="EGEPSA41071696Grupo 1HI"/>
    <s v="Emp. Gen y Comercializadora de Serv Pub de Elec. Pangoa"/>
    <x v="45"/>
    <x v="45"/>
    <s v="C. H. Pangoa"/>
    <x v="150"/>
    <s v="HI"/>
    <x v="5"/>
    <x v="16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87.114000000000004"/>
    <n v="8.7114000000000011E-2"/>
    <m/>
    <n v="2.4999999999999998E-2"/>
    <n v="2.2000000000000002E-2"/>
    <n v="0"/>
    <n v="0"/>
    <n v="33"/>
    <s v="BASE DE DATOS"/>
    <m/>
  </r>
  <r>
    <s v="24"/>
    <x v="11"/>
    <s v="EGEPSA"/>
    <s v="41071696"/>
    <s v="41071696"/>
    <x v="5"/>
    <s v="Grupo 2"/>
    <s v="S"/>
    <n v="0.3"/>
    <n v="0.26"/>
    <n v="29.76"/>
    <n v="151.52000000000001"/>
    <n v="181.28"/>
    <n v="0"/>
    <n v="724"/>
    <n v="0"/>
    <m/>
    <m/>
    <x v="0"/>
    <s v="EGEPSA41071696Grupo 2HI"/>
    <s v="Emp. Gen y Comercializadora de Serv Pub de Elec. Pangoa"/>
    <x v="45"/>
    <x v="45"/>
    <s v="C. H. Pangoa"/>
    <x v="150"/>
    <s v="HI"/>
    <x v="5"/>
    <x v="175"/>
    <x v="2"/>
    <s v="Instalado"/>
    <s v="Operativo"/>
    <s v="Distribuidora"/>
    <x v="0"/>
    <x v="0"/>
    <x v="1"/>
    <x v="0"/>
    <s v="Privado"/>
    <s v="JUNIN"/>
    <s v="JUNIN"/>
    <s v="SATIPO"/>
    <s v="PANGOA"/>
    <n v="0"/>
    <x v="8"/>
    <n v="0"/>
    <x v="0"/>
    <x v="0"/>
    <x v="0"/>
    <s v="MWh"/>
    <n v="181.28"/>
    <n v="0.18128"/>
    <m/>
    <n v="2.4999999999999998E-2"/>
    <n v="2.1666666666666667E-2"/>
    <n v="0"/>
    <n v="0"/>
    <n v="33"/>
    <s v="BASE DE DATOS"/>
    <m/>
  </r>
  <r>
    <s v="24"/>
    <x v="11"/>
    <s v="EILHIC"/>
    <s v="53200504"/>
    <s v="53200504"/>
    <x v="5"/>
    <s v="G1"/>
    <s v="S"/>
    <n v="0.73399999999999999"/>
    <n v="0.29199999999999998"/>
    <n v="40.539000000000001"/>
    <n v="175.16800000000001"/>
    <n v="215.70699999999999"/>
    <n v="0"/>
    <n v="740"/>
    <n v="0"/>
    <m/>
    <m/>
    <x v="0"/>
    <s v="EILHIC53200504G1HI"/>
    <s v="EILHICHA S.A."/>
    <x v="78"/>
    <x v="78"/>
    <s v="C.H. COLLO"/>
    <x v="263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215.70699999999999"/>
    <n v="0.21570699999999998"/>
    <m/>
    <n v="6.1166666666666668E-2"/>
    <n v="2.2416666666666668E-2"/>
    <n v="0"/>
    <n v="0"/>
    <n v="42"/>
    <s v="BASE DE DATOS"/>
    <m/>
  </r>
  <r>
    <s v="24"/>
    <x v="11"/>
    <s v="EILHIC"/>
    <s v="53200604"/>
    <s v="53200604"/>
    <x v="5"/>
    <s v="G1"/>
    <s v="S"/>
    <n v="0.85"/>
    <n v="0.26800000000000002"/>
    <n v="36.866999999999997"/>
    <n v="31.527000000000001"/>
    <n v="68.353999999999999"/>
    <n v="0"/>
    <n v="255.25"/>
    <n v="0"/>
    <m/>
    <m/>
    <x v="0"/>
    <s v="EILHIC53200604G1HI"/>
    <s v="EILHICHA S.A."/>
    <x v="78"/>
    <x v="78"/>
    <s v="C.H. JAMBON"/>
    <x v="264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68.353999999999999"/>
    <n v="6.8353999999999998E-2"/>
    <m/>
    <n v="7.0833333333333331E-2"/>
    <n v="2.4749999999999998E-2"/>
    <n v="0"/>
    <n v="4.0000000000006253E-2"/>
    <n v="42"/>
    <s v="BASE DE DATOS"/>
    <m/>
  </r>
  <r>
    <s v="24"/>
    <x v="11"/>
    <s v="EILHIC"/>
    <s v="53200604"/>
    <s v="53200604"/>
    <x v="5"/>
    <s v="G2"/>
    <s v="S"/>
    <n v="0.32"/>
    <n v="0.17699999999999999"/>
    <n v="1.2010000000000001"/>
    <n v="89.855999999999995"/>
    <n v="91.057000000000002"/>
    <n v="0"/>
    <n v="514.5"/>
    <n v="0"/>
    <m/>
    <m/>
    <x v="0"/>
    <s v="EILHIC53200604G2HI"/>
    <s v="EILHICHA S.A."/>
    <x v="78"/>
    <x v="78"/>
    <s v="C.H. JAMBON"/>
    <x v="264"/>
    <s v="HI"/>
    <x v="5"/>
    <x v="37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91.057000000000002"/>
    <n v="9.1056999999999999E-2"/>
    <m/>
    <n v="2.6666666666666668E-2"/>
    <n v="1.7083333333333336E-2"/>
    <n v="0"/>
    <n v="-1.4210854715202004E-14"/>
    <n v="42"/>
    <s v="BASE DE DATOS"/>
    <m/>
  </r>
  <r>
    <s v="24"/>
    <x v="9"/>
    <s v="PLUZEP"/>
    <s v="15004693"/>
    <s v="15004693"/>
    <x v="5"/>
    <s v="FRANCIS N║ 1"/>
    <s v="S"/>
    <n v="0.14000000000000001"/>
    <n v="0.14000000000000001"/>
    <n v="6.7039999999999997"/>
    <n v="27.635000000000002"/>
    <n v="34.338999999999999"/>
    <n v="0"/>
    <n v="696.15"/>
    <n v="0"/>
    <m/>
    <m/>
    <x v="0"/>
    <s v="PLUZEP15004693FRANCIS N║ 1HI"/>
    <s v="Pluz Energía Perú S.A.A."/>
    <x v="35"/>
    <x v="35"/>
    <s v="C.H. Acos"/>
    <x v="157"/>
    <s v="HI"/>
    <x v="5"/>
    <x v="274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34.338999999999999"/>
    <n v="3.4339000000000001E-2"/>
    <m/>
    <n v="2.8000000000000004E-2"/>
    <n v="2.8000000000000004E-2"/>
    <n v="0"/>
    <n v="0"/>
    <n v="80"/>
    <s v="BASE DE DATOS"/>
    <m/>
  </r>
  <r>
    <s v="24"/>
    <x v="9"/>
    <s v="PLUZEP"/>
    <s v="15004693"/>
    <s v="15004693"/>
    <x v="5"/>
    <s v="FRANCIS N║ 2"/>
    <s v="S"/>
    <n v="0.14000000000000001"/>
    <n v="0.14000000000000001"/>
    <n v="11.504"/>
    <n v="46.715000000000003"/>
    <n v="58.22"/>
    <n v="0"/>
    <n v="696.3"/>
    <n v="0"/>
    <m/>
    <m/>
    <x v="0"/>
    <s v="PLUZEP15004693FRANCIS N║ 2HI"/>
    <s v="Pluz Energía Perú S.A.A."/>
    <x v="35"/>
    <x v="35"/>
    <s v="C.H. Acos"/>
    <x v="157"/>
    <s v="HI"/>
    <x v="5"/>
    <x v="275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58.22"/>
    <n v="5.8220000000000001E-2"/>
    <m/>
    <n v="2.8000000000000004E-2"/>
    <n v="2.8000000000000004E-2"/>
    <n v="0"/>
    <n v="-9.9999999999766942E-4"/>
    <n v="80"/>
    <s v="BASE DE DATOS"/>
    <m/>
  </r>
  <r>
    <s v="24"/>
    <x v="9"/>
    <s v="PLUZEP"/>
    <s v="15004893"/>
    <s v="15004893"/>
    <x v="5"/>
    <s v="FRANCIS 3"/>
    <s v="S"/>
    <n v="7.4999999999999997E-2"/>
    <n v="7.4999999999999997E-2"/>
    <n v="5.8040000000000003"/>
    <n v="18.582000000000001"/>
    <n v="24.385999999999999"/>
    <n v="0"/>
    <n v="738.3"/>
    <n v="0"/>
    <m/>
    <m/>
    <x v="0"/>
    <s v="PLUZEP15004893FRANCIS 3HI"/>
    <s v="Pluz Energía Perú S.A.A."/>
    <x v="35"/>
    <x v="35"/>
    <s v="C.H. Ravira-Pacaraos"/>
    <x v="158"/>
    <s v="HI"/>
    <x v="5"/>
    <x v="276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24.385999999999999"/>
    <n v="2.4385999999999998E-2"/>
    <m/>
    <n v="1.4999999999999999E-2"/>
    <n v="1.4999999999999999E-2"/>
    <n v="0"/>
    <n v="3.5527136788005009E-15"/>
    <n v="80"/>
    <s v="BASE DE DATOS"/>
    <m/>
  </r>
  <r>
    <s v="24"/>
    <x v="9"/>
    <s v="PLUZEP"/>
    <s v="15004893"/>
    <s v="15004893"/>
    <x v="5"/>
    <s v="FRANCIS 4"/>
    <s v="S"/>
    <n v="7.4999999999999997E-2"/>
    <n v="7.4999999999999997E-2"/>
    <n v="5.1989999999999998"/>
    <n v="16.131"/>
    <n v="21.33"/>
    <n v="0"/>
    <n v="738.45"/>
    <n v="0"/>
    <m/>
    <m/>
    <x v="0"/>
    <s v="PLUZEP15004893FRANCIS 4HI"/>
    <s v="Pluz Energía Perú S.A.A."/>
    <x v="35"/>
    <x v="35"/>
    <s v="C.H. Ravira-Pacaraos"/>
    <x v="158"/>
    <s v="HI"/>
    <x v="5"/>
    <x v="277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21.33"/>
    <n v="2.1329999999999998E-2"/>
    <m/>
    <n v="1.4999999999999999E-2"/>
    <n v="1.4999999999999999E-2"/>
    <n v="0"/>
    <n v="0"/>
    <n v="80"/>
    <s v="BASE DE DATOS"/>
    <m/>
  </r>
  <r>
    <s v="24"/>
    <x v="9"/>
    <s v="PLUZEP"/>
    <s v="51000495"/>
    <s v="51000495"/>
    <x v="5"/>
    <s v="Turgo N║ 1"/>
    <s v="S"/>
    <n v="0.25"/>
    <n v="0.25"/>
    <n v="0"/>
    <n v="100.872"/>
    <n v="100.872"/>
    <n v="0"/>
    <n v="429.15"/>
    <n v="0"/>
    <m/>
    <m/>
    <x v="0"/>
    <s v="PLUZEP51000495Turgo N║ 1HI"/>
    <s v="Pluz Energía Perú S.A.A."/>
    <x v="35"/>
    <x v="35"/>
    <s v="C. H. NAVA"/>
    <x v="159"/>
    <s v="HI"/>
    <x v="5"/>
    <x v="360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100.872"/>
    <n v="0.100872"/>
    <m/>
    <n v="0.05"/>
    <n v="0.05"/>
    <n v="0"/>
    <n v="0"/>
    <n v="80"/>
    <s v="BASE DE DATOS"/>
    <m/>
  </r>
  <r>
    <s v="24"/>
    <x v="9"/>
    <s v="PLUZEP"/>
    <s v="51000495"/>
    <s v="51000495"/>
    <x v="5"/>
    <s v="Turgo N║ 2"/>
    <s v="S"/>
    <n v="0.27700000000000002"/>
    <n v="0.25"/>
    <n v="7.3559999999999999"/>
    <n v="18.760000000000002"/>
    <n v="26.116"/>
    <n v="0"/>
    <n v="730"/>
    <n v="0"/>
    <m/>
    <m/>
    <x v="0"/>
    <s v="PLUZEP51000495Turgo N║ 2HI"/>
    <s v="Pluz Energía Perú S.A.A."/>
    <x v="35"/>
    <x v="35"/>
    <s v="C. H. NAVA"/>
    <x v="159"/>
    <s v="HI"/>
    <x v="5"/>
    <x v="361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26.116"/>
    <n v="2.6116E-2"/>
    <m/>
    <n v="5.5400000000000005E-2"/>
    <n v="0.05"/>
    <n v="0"/>
    <n v="0"/>
    <n v="80"/>
    <s v="BASE DE DATOS"/>
    <m/>
  </r>
  <r>
    <s v="24"/>
    <x v="9"/>
    <s v="PLUZEP"/>
    <s v="15004393"/>
    <s v="15004393"/>
    <x v="5"/>
    <s v="PELTON N║ 1"/>
    <s v="S"/>
    <n v="0.5"/>
    <n v="0.45"/>
    <n v="0"/>
    <n v="0"/>
    <n v="0"/>
    <n v="0"/>
    <n v="0"/>
    <n v="0"/>
    <m/>
    <m/>
    <x v="0"/>
    <s v="PLUZEP15004393PELTON N║ 1HI"/>
    <s v="Pluz Energía Perú S.A.A."/>
    <x v="35"/>
    <x v="35"/>
    <s v="C.H. Canta"/>
    <x v="160"/>
    <s v="HI"/>
    <x v="5"/>
    <x v="362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0"/>
    <n v="0"/>
    <m/>
    <n v="0.1"/>
    <n v="0.09"/>
    <n v="0"/>
    <n v="0"/>
    <n v="80"/>
    <s v="BASE DE DATOS"/>
    <m/>
  </r>
  <r>
    <s v="24"/>
    <x v="9"/>
    <s v="PLUZEP"/>
    <s v="15004393"/>
    <s v="15004393"/>
    <x v="5"/>
    <s v="PELTON N║ 2"/>
    <s v="S"/>
    <n v="0.5"/>
    <n v="0.45"/>
    <n v="42.835000000000001"/>
    <n v="140.161"/>
    <n v="182.99600000000001"/>
    <n v="0"/>
    <n v="744"/>
    <n v="0"/>
    <m/>
    <m/>
    <x v="0"/>
    <s v="PLUZEP15004393PELTON N║ 2HI"/>
    <s v="Pluz Energía Perú S.A.A."/>
    <x v="35"/>
    <x v="35"/>
    <s v="C.H. Canta"/>
    <x v="160"/>
    <s v="HI"/>
    <x v="5"/>
    <x v="363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182.99600000000001"/>
    <n v="0.18299600000000002"/>
    <m/>
    <n v="0.1"/>
    <n v="0.09"/>
    <n v="0"/>
    <n v="0"/>
    <n v="80"/>
    <s v="BASE DE DATOS"/>
    <m/>
  </r>
  <r>
    <s v="24"/>
    <x v="10"/>
    <s v="PLUZEP"/>
    <s v="15004693"/>
    <s v="15004693"/>
    <x v="5"/>
    <s v="FRANCIS N║ 1"/>
    <s v="S"/>
    <n v="0.14000000000000001"/>
    <n v="0.14000000000000001"/>
    <n v="7.8129999999999997"/>
    <n v="21.841999999999999"/>
    <n v="29.655000000000001"/>
    <n v="0"/>
    <n v="709.45"/>
    <n v="0"/>
    <m/>
    <m/>
    <x v="0"/>
    <s v="PLUZEP15004693FRANCIS N║ 1HI"/>
    <s v="Pluz Energía Perú S.A.A."/>
    <x v="35"/>
    <x v="35"/>
    <s v="C.H. Acos"/>
    <x v="157"/>
    <s v="HI"/>
    <x v="5"/>
    <x v="274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29.655000000000001"/>
    <n v="2.9655000000000001E-2"/>
    <m/>
    <n v="2.8000000000000004E-2"/>
    <n v="2.8000000000000004E-2"/>
    <n v="0"/>
    <n v="-3.5527136788005009E-15"/>
    <n v="80"/>
    <s v="BASE DE DATOS"/>
    <m/>
  </r>
  <r>
    <s v="24"/>
    <x v="10"/>
    <s v="PLUZEP"/>
    <s v="15004693"/>
    <s v="15004693"/>
    <x v="5"/>
    <s v="FRANCIS N║ 2"/>
    <s v="S"/>
    <n v="0.14000000000000001"/>
    <n v="0.14000000000000001"/>
    <n v="14.231999999999999"/>
    <n v="46.978000000000002"/>
    <n v="61.209000000000003"/>
    <n v="0"/>
    <n v="709.45"/>
    <n v="0"/>
    <m/>
    <m/>
    <x v="0"/>
    <s v="PLUZEP15004693FRANCIS N║ 2HI"/>
    <s v="Pluz Energía Perú S.A.A."/>
    <x v="35"/>
    <x v="35"/>
    <s v="C.H. Acos"/>
    <x v="157"/>
    <s v="HI"/>
    <x v="5"/>
    <x v="275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61.209000000000003"/>
    <n v="6.1209000000000006E-2"/>
    <m/>
    <n v="2.8000000000000004E-2"/>
    <n v="2.8000000000000004E-2"/>
    <n v="0"/>
    <n v="9.9999999999766942E-4"/>
    <n v="80"/>
    <s v="BASE DE DATOS"/>
    <m/>
  </r>
  <r>
    <s v="24"/>
    <x v="10"/>
    <s v="PLUZEP"/>
    <s v="15004893"/>
    <s v="15004893"/>
    <x v="5"/>
    <s v="FRANCIS 3"/>
    <s v="S"/>
    <n v="7.4999999999999997E-2"/>
    <n v="7.4999999999999997E-2"/>
    <n v="4.8879999999999999"/>
    <n v="16.167999999999999"/>
    <n v="21.056000000000001"/>
    <n v="0"/>
    <n v="717.45"/>
    <n v="0"/>
    <m/>
    <m/>
    <x v="0"/>
    <s v="PLUZEP15004893FRANCIS 3HI"/>
    <s v="Pluz Energía Perú S.A.A."/>
    <x v="35"/>
    <x v="35"/>
    <s v="C.H. Ravira-Pacaraos"/>
    <x v="158"/>
    <s v="HI"/>
    <x v="5"/>
    <x v="276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21.056000000000001"/>
    <n v="2.1056000000000002E-2"/>
    <m/>
    <n v="1.4999999999999999E-2"/>
    <n v="1.4999999999999999E-2"/>
    <n v="0"/>
    <n v="-3.5527136788005009E-15"/>
    <n v="80"/>
    <s v="BASE DE DATOS"/>
    <m/>
  </r>
  <r>
    <s v="24"/>
    <x v="10"/>
    <s v="PLUZEP"/>
    <s v="15004893"/>
    <s v="15004893"/>
    <x v="5"/>
    <s v="FRANCIS 4"/>
    <s v="S"/>
    <n v="7.4999999999999997E-2"/>
    <n v="7.4999999999999997E-2"/>
    <n v="4.4000000000000004"/>
    <n v="14.887"/>
    <n v="19.286999999999999"/>
    <n v="0"/>
    <n v="714.3"/>
    <n v="0"/>
    <m/>
    <m/>
    <x v="0"/>
    <s v="PLUZEP15004893FRANCIS 4HI"/>
    <s v="Pluz Energía Perú S.A.A."/>
    <x v="35"/>
    <x v="35"/>
    <s v="C.H. Ravira-Pacaraos"/>
    <x v="158"/>
    <s v="HI"/>
    <x v="5"/>
    <x v="277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19.286999999999999"/>
    <n v="1.9286999999999999E-2"/>
    <m/>
    <n v="1.4999999999999999E-2"/>
    <n v="1.4999999999999999E-2"/>
    <n v="0"/>
    <n v="0"/>
    <n v="80"/>
    <s v="BASE DE DATOS"/>
    <m/>
  </r>
  <r>
    <s v="24"/>
    <x v="10"/>
    <s v="PLUZEP"/>
    <s v="51000495"/>
    <s v="51000495"/>
    <x v="5"/>
    <s v="Turgo N║ 1"/>
    <s v="S"/>
    <n v="0.25"/>
    <n v="0.25"/>
    <n v="0"/>
    <n v="95.51"/>
    <n v="95.51"/>
    <n v="0"/>
    <n v="412"/>
    <n v="0"/>
    <m/>
    <m/>
    <x v="0"/>
    <s v="PLUZEP51000495Turgo N║ 1HI"/>
    <s v="Pluz Energía Perú S.A.A."/>
    <x v="35"/>
    <x v="35"/>
    <s v="C. H. NAVA"/>
    <x v="159"/>
    <s v="HI"/>
    <x v="5"/>
    <x v="360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95.51"/>
    <n v="9.5510000000000012E-2"/>
    <m/>
    <n v="0.05"/>
    <n v="0.05"/>
    <n v="0"/>
    <n v="0"/>
    <n v="80"/>
    <s v="BASE DE DATOS"/>
    <m/>
  </r>
  <r>
    <s v="24"/>
    <x v="10"/>
    <s v="PLUZEP"/>
    <s v="51000495"/>
    <s v="51000495"/>
    <x v="5"/>
    <s v="Turgo N║ 2"/>
    <s v="S"/>
    <n v="0.27700000000000002"/>
    <n v="0.25"/>
    <n v="6.9589999999999996"/>
    <n v="19.347999999999999"/>
    <n v="26.306999999999999"/>
    <n v="0"/>
    <n v="709.15"/>
    <n v="0"/>
    <m/>
    <m/>
    <x v="0"/>
    <s v="PLUZEP51000495Turgo N║ 2HI"/>
    <s v="Pluz Energía Perú S.A.A."/>
    <x v="35"/>
    <x v="35"/>
    <s v="C. H. NAVA"/>
    <x v="159"/>
    <s v="HI"/>
    <x v="5"/>
    <x v="361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26.306999999999999"/>
    <n v="2.6306999999999997E-2"/>
    <m/>
    <n v="5.5400000000000005E-2"/>
    <n v="0.05"/>
    <n v="0"/>
    <n v="0"/>
    <n v="80"/>
    <s v="BASE DE DATOS"/>
    <m/>
  </r>
  <r>
    <s v="24"/>
    <x v="10"/>
    <s v="PLUZEP"/>
    <s v="15004393"/>
    <s v="15004393"/>
    <x v="5"/>
    <s v="PELTON N║ 1"/>
    <s v="S"/>
    <n v="0.5"/>
    <n v="0.45"/>
    <n v="0"/>
    <n v="0"/>
    <n v="0"/>
    <n v="0"/>
    <n v="0"/>
    <n v="0"/>
    <m/>
    <m/>
    <x v="0"/>
    <s v="PLUZEP15004393PELTON N║ 1HI"/>
    <s v="Pluz Energía Perú S.A.A."/>
    <x v="35"/>
    <x v="35"/>
    <s v="C.H. Canta"/>
    <x v="160"/>
    <s v="HI"/>
    <x v="5"/>
    <x v="362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0"/>
    <n v="0"/>
    <m/>
    <n v="0.1"/>
    <n v="0.09"/>
    <n v="0"/>
    <n v="0"/>
    <n v="80"/>
    <s v="BASE DE DATOS"/>
    <m/>
  </r>
  <r>
    <s v="24"/>
    <x v="10"/>
    <s v="PLUZEP"/>
    <s v="15004393"/>
    <s v="15004393"/>
    <x v="5"/>
    <s v="PELTON N║ 2"/>
    <s v="S"/>
    <n v="0.5"/>
    <n v="0.45"/>
    <n v="38.99"/>
    <n v="128.02000000000001"/>
    <n v="167.01"/>
    <n v="0"/>
    <n v="720"/>
    <n v="0"/>
    <m/>
    <m/>
    <x v="0"/>
    <s v="PLUZEP15004393PELTON N║ 2HI"/>
    <s v="Pluz Energía Perú S.A.A."/>
    <x v="35"/>
    <x v="35"/>
    <s v="C.H. Canta"/>
    <x v="160"/>
    <s v="HI"/>
    <x v="5"/>
    <x v="363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167.01"/>
    <n v="0.16700999999999999"/>
    <m/>
    <n v="0.1"/>
    <n v="0.09"/>
    <n v="0"/>
    <n v="2.8421709430404007E-14"/>
    <n v="80"/>
    <s v="BASE DE DATOS"/>
    <m/>
  </r>
  <r>
    <s v="24"/>
    <x v="11"/>
    <s v="PLUZEP"/>
    <s v="15004693"/>
    <s v="15004693"/>
    <x v="5"/>
    <s v="FRANCIS N║ 1"/>
    <s v="S"/>
    <n v="0.14000000000000001"/>
    <n v="0.14000000000000001"/>
    <n v="10.596"/>
    <n v="37.363"/>
    <n v="47.96"/>
    <n v="0"/>
    <n v="738"/>
    <n v="0"/>
    <m/>
    <m/>
    <x v="0"/>
    <s v="PLUZEP15004693FRANCIS N║ 1HI"/>
    <s v="Pluz Energía Perú S.A.A."/>
    <x v="35"/>
    <x v="35"/>
    <s v="C.H. Acos"/>
    <x v="157"/>
    <s v="HI"/>
    <x v="5"/>
    <x v="274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47.96"/>
    <n v="4.7960000000000003E-2"/>
    <m/>
    <n v="2.8000000000000004E-2"/>
    <n v="2.8000000000000004E-2"/>
    <n v="0"/>
    <n v="-9.9999999999766942E-4"/>
    <n v="80"/>
    <s v="BASE DE DATOS"/>
    <m/>
  </r>
  <r>
    <s v="24"/>
    <x v="11"/>
    <s v="PLUZEP"/>
    <s v="15004693"/>
    <s v="15004693"/>
    <x v="5"/>
    <s v="FRANCIS N║ 2"/>
    <s v="S"/>
    <n v="0.14000000000000001"/>
    <n v="0.14000000000000001"/>
    <n v="13.260999999999999"/>
    <n v="49.453000000000003"/>
    <n v="62.713999999999999"/>
    <n v="0"/>
    <n v="729.15"/>
    <n v="0"/>
    <m/>
    <m/>
    <x v="0"/>
    <s v="PLUZEP15004693FRANCIS N║ 2HI"/>
    <s v="Pluz Energía Perú S.A.A."/>
    <x v="35"/>
    <x v="35"/>
    <s v="C.H. Acos"/>
    <x v="157"/>
    <s v="HI"/>
    <x v="5"/>
    <x v="275"/>
    <x v="2"/>
    <s v="Instalado"/>
    <s v="Operativo"/>
    <s v="Distribuidora"/>
    <x v="0"/>
    <x v="1"/>
    <x v="1"/>
    <x v="0"/>
    <s v="Privado"/>
    <s v="LIMA"/>
    <s v="LIMA"/>
    <s v="HUARAL"/>
    <s v="SAN MIGUEL DE ACOS"/>
    <n v="0"/>
    <x v="8"/>
    <n v="0"/>
    <x v="0"/>
    <x v="0"/>
    <x v="0"/>
    <s v="MWh"/>
    <n v="62.713999999999999"/>
    <n v="6.2713999999999992E-2"/>
    <m/>
    <n v="2.8000000000000004E-2"/>
    <n v="2.8000000000000004E-2"/>
    <n v="0"/>
    <n v="0"/>
    <n v="80"/>
    <s v="BASE DE DATOS"/>
    <m/>
  </r>
  <r>
    <s v="24"/>
    <x v="11"/>
    <s v="PLUZEP"/>
    <s v="15004893"/>
    <s v="15004893"/>
    <x v="5"/>
    <s v="FRANCIS 3"/>
    <s v="S"/>
    <n v="7.4999999999999997E-2"/>
    <n v="7.4999999999999997E-2"/>
    <n v="4.0019999999999998"/>
    <n v="16.309000000000001"/>
    <n v="20.311"/>
    <n v="0"/>
    <n v="686.15"/>
    <n v="0"/>
    <m/>
    <m/>
    <x v="0"/>
    <s v="PLUZEP15004893FRANCIS 3HI"/>
    <s v="Pluz Energía Perú S.A.A."/>
    <x v="35"/>
    <x v="35"/>
    <s v="C.H. Ravira-Pacaraos"/>
    <x v="158"/>
    <s v="HI"/>
    <x v="5"/>
    <x v="276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20.311"/>
    <n v="2.0310999999999999E-2"/>
    <m/>
    <n v="1.4999999999999999E-2"/>
    <n v="1.4999999999999999E-2"/>
    <n v="0"/>
    <n v="0"/>
    <n v="80"/>
    <s v="BASE DE DATOS"/>
    <m/>
  </r>
  <r>
    <s v="24"/>
    <x v="11"/>
    <s v="PLUZEP"/>
    <s v="15004893"/>
    <s v="15004893"/>
    <x v="5"/>
    <s v="FRANCIS 4"/>
    <s v="S"/>
    <n v="7.4999999999999997E-2"/>
    <n v="7.4999999999999997E-2"/>
    <n v="3.585"/>
    <n v="15.045999999999999"/>
    <n v="18.631"/>
    <n v="0"/>
    <n v="683.45"/>
    <n v="0"/>
    <m/>
    <m/>
    <x v="0"/>
    <s v="PLUZEP15004893FRANCIS 4HI"/>
    <s v="Pluz Energía Perú S.A.A."/>
    <x v="35"/>
    <x v="35"/>
    <s v="C.H. Ravira-Pacaraos"/>
    <x v="158"/>
    <s v="HI"/>
    <x v="5"/>
    <x v="277"/>
    <x v="2"/>
    <s v="Instalado"/>
    <s v="Operativo"/>
    <s v="Distribuidora"/>
    <x v="0"/>
    <x v="1"/>
    <x v="1"/>
    <x v="0"/>
    <s v="Privado"/>
    <s v="LIMA"/>
    <s v="LIMA"/>
    <s v="HUARAL"/>
    <s v="PACARAOS"/>
    <n v="0"/>
    <x v="8"/>
    <n v="0"/>
    <x v="0"/>
    <x v="0"/>
    <x v="0"/>
    <s v="MWh"/>
    <n v="18.631"/>
    <n v="1.8631000000000002E-2"/>
    <m/>
    <n v="1.4999999999999999E-2"/>
    <n v="1.4999999999999999E-2"/>
    <n v="0"/>
    <n v="0"/>
    <n v="80"/>
    <s v="BASE DE DATOS"/>
    <m/>
  </r>
  <r>
    <s v="24"/>
    <x v="11"/>
    <s v="PLUZEP"/>
    <s v="51000495"/>
    <s v="51000495"/>
    <x v="5"/>
    <s v="Turgo N║ 1"/>
    <s v="S"/>
    <n v="0.25"/>
    <n v="0.25"/>
    <n v="0.247"/>
    <n v="113.636"/>
    <n v="113.884"/>
    <n v="0"/>
    <n v="744"/>
    <n v="0"/>
    <m/>
    <m/>
    <x v="0"/>
    <s v="PLUZEP51000495Turgo N║ 1HI"/>
    <s v="Pluz Energía Perú S.A.A."/>
    <x v="35"/>
    <x v="35"/>
    <s v="C. H. NAVA"/>
    <x v="159"/>
    <s v="HI"/>
    <x v="5"/>
    <x v="360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113.884"/>
    <n v="0.113884"/>
    <m/>
    <n v="0.05"/>
    <n v="0.05"/>
    <n v="0"/>
    <n v="-1.0000000000047748E-3"/>
    <n v="80"/>
    <s v="BASE DE DATOS"/>
    <m/>
  </r>
  <r>
    <s v="24"/>
    <x v="11"/>
    <s v="PLUZEP"/>
    <s v="51000495"/>
    <s v="51000495"/>
    <x v="5"/>
    <s v="Turgo N║ 2"/>
    <s v="S"/>
    <n v="0.27700000000000002"/>
    <n v="0.25"/>
    <n v="6.4240000000000004"/>
    <n v="20.545000000000002"/>
    <n v="26.969000000000001"/>
    <n v="0"/>
    <n v="738.45"/>
    <n v="0"/>
    <m/>
    <m/>
    <x v="0"/>
    <s v="PLUZEP51000495Turgo N║ 2HI"/>
    <s v="Pluz Energía Perú S.A.A."/>
    <x v="35"/>
    <x v="35"/>
    <s v="C. H. NAVA"/>
    <x v="159"/>
    <s v="HI"/>
    <x v="5"/>
    <x v="361"/>
    <x v="2"/>
    <s v="Instalado"/>
    <s v="Operativo"/>
    <s v="Distribuidora"/>
    <x v="0"/>
    <x v="1"/>
    <x v="1"/>
    <x v="0"/>
    <s v="Privado"/>
    <s v="LIMA"/>
    <s v="LIMA"/>
    <s v="OYON"/>
    <s v="PACHANGARA"/>
    <n v="0"/>
    <x v="8"/>
    <n v="0"/>
    <x v="0"/>
    <x v="0"/>
    <x v="0"/>
    <s v="MWh"/>
    <n v="26.969000000000001"/>
    <n v="2.6969E-2"/>
    <m/>
    <n v="5.5400000000000005E-2"/>
    <n v="0.05"/>
    <n v="0"/>
    <n v="0"/>
    <n v="80"/>
    <s v="BASE DE DATOS"/>
    <m/>
  </r>
  <r>
    <s v="24"/>
    <x v="11"/>
    <s v="PLUZEP"/>
    <s v="15004393"/>
    <s v="15004393"/>
    <x v="5"/>
    <s v="PELTON N║ 1"/>
    <s v="S"/>
    <n v="0.5"/>
    <n v="0.45"/>
    <n v="0"/>
    <n v="0"/>
    <n v="0"/>
    <n v="0"/>
    <n v="0"/>
    <n v="0"/>
    <m/>
    <m/>
    <x v="0"/>
    <s v="PLUZEP15004393PELTON N║ 1HI"/>
    <s v="Pluz Energía Perú S.A.A."/>
    <x v="35"/>
    <x v="35"/>
    <s v="C.H. Canta"/>
    <x v="160"/>
    <s v="HI"/>
    <x v="5"/>
    <x v="362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0"/>
    <n v="0"/>
    <m/>
    <n v="0.1"/>
    <n v="0.09"/>
    <n v="0"/>
    <n v="0"/>
    <n v="80"/>
    <s v="BASE DE DATOS"/>
    <m/>
  </r>
  <r>
    <s v="24"/>
    <x v="11"/>
    <s v="PLUZEP"/>
    <s v="15004393"/>
    <s v="15004393"/>
    <x v="5"/>
    <s v="PELTON N║ 2"/>
    <s v="S"/>
    <n v="0.5"/>
    <n v="0.45"/>
    <n v="34.712000000000003"/>
    <n v="126.836"/>
    <n v="161.548"/>
    <n v="0"/>
    <n v="744"/>
    <n v="0"/>
    <m/>
    <m/>
    <x v="0"/>
    <s v="PLUZEP15004393PELTON N║ 2HI"/>
    <s v="Pluz Energía Perú S.A.A."/>
    <x v="35"/>
    <x v="35"/>
    <s v="C.H. Canta"/>
    <x v="160"/>
    <s v="HI"/>
    <x v="5"/>
    <x v="363"/>
    <x v="2"/>
    <s v="Instalado"/>
    <s v="Operativo"/>
    <s v="Distribuidora"/>
    <x v="0"/>
    <x v="1"/>
    <x v="1"/>
    <x v="0"/>
    <s v="Privado"/>
    <s v="LIMA"/>
    <s v="LIMA"/>
    <s v="CANTA"/>
    <s v="CANTA"/>
    <n v="0"/>
    <x v="8"/>
    <n v="0"/>
    <x v="0"/>
    <x v="0"/>
    <x v="0"/>
    <s v="MWh"/>
    <n v="161.548"/>
    <n v="0.161548"/>
    <m/>
    <n v="0.1"/>
    <n v="0.09"/>
    <n v="0"/>
    <n v="0"/>
    <n v="80"/>
    <s v="BASE DE DATOS"/>
    <m/>
  </r>
  <r>
    <s v="24"/>
    <x v="11"/>
    <s v="SINERS"/>
    <s v="11048994"/>
    <s v="11048994"/>
    <x v="5"/>
    <s v="G-1"/>
    <s v="S"/>
    <n v="6.3"/>
    <n v="6.3"/>
    <n v="0"/>
    <n v="0"/>
    <n v="0"/>
    <n v="0"/>
    <n v="0"/>
    <n v="744"/>
    <m/>
    <m/>
    <x v="0"/>
    <s v="SINERS11048994G-1HI"/>
    <s v="Sindicato Energ‚tico S.A."/>
    <x v="47"/>
    <x v="47"/>
    <s v="C.H.CURUMUY"/>
    <x v="152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0"/>
    <n v="0"/>
    <m/>
    <n v="0.52500000000000002"/>
    <n v="0.52500000000000002"/>
    <n v="0"/>
    <n v="0"/>
    <n v="86"/>
    <s v="BASE DE DATOS"/>
    <m/>
  </r>
  <r>
    <s v="24"/>
    <x v="11"/>
    <s v="SINERS"/>
    <s v="11048994"/>
    <s v="11048994"/>
    <x v="5"/>
    <s v="G-2"/>
    <s v="S"/>
    <n v="6.3"/>
    <n v="6.3"/>
    <n v="153"/>
    <n v="297"/>
    <n v="450"/>
    <n v="0"/>
    <n v="92.5"/>
    <n v="651.5"/>
    <m/>
    <m/>
    <x v="0"/>
    <s v="SINERS11048994G-2HI"/>
    <s v="Sindicato Energ‚tico S.A."/>
    <x v="47"/>
    <x v="47"/>
    <s v="C.H.CURUMUY"/>
    <x v="152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450"/>
    <n v="0.45"/>
    <m/>
    <n v="0.52500000000000002"/>
    <n v="0.52500000000000002"/>
    <n v="0"/>
    <n v="0"/>
    <n v="86"/>
    <s v="BASE DE DATOS"/>
    <m/>
  </r>
  <r>
    <s v="24"/>
    <x v="11"/>
    <s v="SINERS"/>
    <s v="11048995"/>
    <s v="11048995"/>
    <x v="5"/>
    <s v="G-1"/>
    <s v="S"/>
    <n v="8.1999999999999993"/>
    <n v="8"/>
    <n v="459.26"/>
    <n v="880"/>
    <n v="1339.26"/>
    <n v="0"/>
    <n v="212.57"/>
    <n v="531.42999999999995"/>
    <m/>
    <m/>
    <x v="0"/>
    <s v="SINERS11048995G-1HI"/>
    <s v="Sindicato Energ‚tico S.A."/>
    <x v="47"/>
    <x v="47"/>
    <s v="C.H. POECHOS I"/>
    <x v="153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1339.26"/>
    <n v="1.3392599999999999"/>
    <m/>
    <n v="0.68333333333333324"/>
    <n v="0.66666666666666663"/>
    <n v="0"/>
    <n v="0"/>
    <n v="86"/>
    <s v="BASE DE DATOS"/>
    <m/>
  </r>
  <r>
    <s v="24"/>
    <x v="11"/>
    <s v="SINERS"/>
    <s v="11048995"/>
    <s v="11048995"/>
    <x v="5"/>
    <s v="G-2"/>
    <s v="S"/>
    <n v="8.1999999999999993"/>
    <n v="8"/>
    <n v="442.78"/>
    <n v="850"/>
    <n v="1292.78"/>
    <n v="0"/>
    <n v="205.58"/>
    <n v="538.41999999999996"/>
    <m/>
    <m/>
    <x v="0"/>
    <s v="SINERS11048995G-2HI"/>
    <s v="Sindicato Energ‚tico S.A."/>
    <x v="47"/>
    <x v="47"/>
    <s v="C.H. POECHOS I"/>
    <x v="153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1292.78"/>
    <n v="1.29278"/>
    <m/>
    <n v="0.68333333333333324"/>
    <n v="0.66666666666666663"/>
    <n v="0"/>
    <n v="0"/>
    <n v="86"/>
    <s v="BASE DE DATOS"/>
    <m/>
  </r>
  <r>
    <s v="24"/>
    <x v="11"/>
    <s v="SINERS"/>
    <s v="11048996"/>
    <s v="11048996"/>
    <x v="5"/>
    <s v="G-1"/>
    <s v="S"/>
    <n v="5.0999999999999996"/>
    <n v="5"/>
    <n v="85"/>
    <n v="348"/>
    <n v="433"/>
    <n v="0"/>
    <n v="297.13"/>
    <n v="446.87"/>
    <m/>
    <m/>
    <x v="0"/>
    <s v="SINERS11048996G-1HI"/>
    <s v="Sindicato Energ‚tico S.A."/>
    <x v="47"/>
    <x v="47"/>
    <s v="C.H. POECHOS II"/>
    <x v="154"/>
    <s v="HI"/>
    <x v="5"/>
    <x v="28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433"/>
    <n v="0.433"/>
    <m/>
    <n v="0.42499999999999999"/>
    <n v="0.41666666666666669"/>
    <n v="0"/>
    <n v="0"/>
    <n v="86"/>
    <s v="BASE DE DATOS"/>
    <m/>
  </r>
  <r>
    <s v="24"/>
    <x v="11"/>
    <s v="SINERS"/>
    <s v="11048996"/>
    <s v="11048996"/>
    <x v="5"/>
    <s v="G-2"/>
    <s v="S"/>
    <n v="5.0999999999999996"/>
    <n v="5"/>
    <n v="88"/>
    <n v="375"/>
    <n v="463"/>
    <n v="0"/>
    <n v="327"/>
    <n v="417"/>
    <m/>
    <m/>
    <x v="0"/>
    <s v="SINERS11048996G-2HI"/>
    <s v="Sindicato Energ‚tico S.A."/>
    <x v="47"/>
    <x v="47"/>
    <s v="C.H. POECHOS II"/>
    <x v="154"/>
    <s v="HI"/>
    <x v="5"/>
    <x v="29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463"/>
    <n v="0.46300000000000002"/>
    <m/>
    <n v="0.42499999999999999"/>
    <n v="0.41666666666666669"/>
    <n v="0"/>
    <n v="0"/>
    <n v="86"/>
    <s v="BASE DE DATOS"/>
    <m/>
  </r>
  <r>
    <s v="24"/>
    <x v="11"/>
    <s v="SINERS"/>
    <s v="11048997"/>
    <s v="11048997"/>
    <x v="5"/>
    <s v="G-1"/>
    <s v="S"/>
    <n v="10"/>
    <n v="10"/>
    <n v="1439.4"/>
    <n v="5986.6989999999996"/>
    <n v="7426.0990000000002"/>
    <n v="0"/>
    <n v="744"/>
    <n v="0"/>
    <m/>
    <m/>
    <x v="0"/>
    <s v="SINERS11048997G-1HI"/>
    <s v="Sindicato Energ‚tico S.A."/>
    <x v="47"/>
    <x v="47"/>
    <s v="C.H.CHANCAY"/>
    <x v="155"/>
    <s v="HI"/>
    <x v="5"/>
    <x v="28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7426.0990000000002"/>
    <n v="7.4260989999999998"/>
    <m/>
    <n v="0.83333333333333337"/>
    <n v="0.83333333333333337"/>
    <n v="0"/>
    <n v="0"/>
    <n v="86"/>
    <s v="BASE DE DATOS"/>
    <m/>
  </r>
  <r>
    <s v="24"/>
    <x v="11"/>
    <s v="SINERS"/>
    <s v="11048997"/>
    <s v="11048997"/>
    <x v="5"/>
    <s v="G-2"/>
    <s v="S"/>
    <n v="10"/>
    <n v="10"/>
    <n v="1379.162"/>
    <n v="6051.4809999999998"/>
    <n v="7430.643"/>
    <n v="0"/>
    <n v="743.87"/>
    <n v="0.13"/>
    <m/>
    <m/>
    <x v="0"/>
    <s v="SINERS11048997G-2HI"/>
    <s v="Sindicato Energ‚tico S.A."/>
    <x v="47"/>
    <x v="47"/>
    <s v="C.H.CHANCAY"/>
    <x v="155"/>
    <s v="HI"/>
    <x v="5"/>
    <x v="29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7430.643"/>
    <n v="7.4306429999999999"/>
    <m/>
    <n v="0.83333333333333337"/>
    <n v="0.83333333333333337"/>
    <n v="0"/>
    <n v="0"/>
    <n v="86"/>
    <s v="BASE DE DATOS"/>
    <m/>
  </r>
  <r>
    <s v="24"/>
    <x v="10"/>
    <s v="SEAL"/>
    <s v="31012793"/>
    <s v="31012793"/>
    <x v="5"/>
    <s v="Leffel"/>
    <s v="N"/>
    <n v="0.6"/>
    <n v="0"/>
    <n v="0"/>
    <n v="0"/>
    <n v="0"/>
    <n v="0"/>
    <n v="0"/>
    <n v="0"/>
    <m/>
    <m/>
    <x v="0"/>
    <s v="SEAL31012793LeffelHI"/>
    <s v="SEAL - Sociedad El‚ctrica del Sur Oeste S. A."/>
    <x v="9"/>
    <x v="9"/>
    <s v="C. H. San Gregorio"/>
    <x v="161"/>
    <s v="HI"/>
    <x v="5"/>
    <x v="282"/>
    <x v="2"/>
    <s v="Instalado"/>
    <s v="Inoperativo"/>
    <s v="Distribuidora"/>
    <x v="0"/>
    <x v="0"/>
    <x v="1"/>
    <x v="0"/>
    <s v="Estatal"/>
    <s v="AREQUIPA"/>
    <s v="AREQUIPA"/>
    <s v="CAMANA"/>
    <s v="NICOLAS DE PIEROLA"/>
    <n v="0"/>
    <x v="8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10"/>
    <s v="SEAL"/>
    <s v="33013880"/>
    <s v="33013880"/>
    <x v="5"/>
    <s v="JMW-1"/>
    <s v="N"/>
    <n v="9.5000000000000001E-2"/>
    <n v="0"/>
    <n v="0"/>
    <n v="0"/>
    <n v="0"/>
    <n v="0"/>
    <n v="0"/>
    <n v="0"/>
    <m/>
    <m/>
    <x v="0"/>
    <s v="SEAL33013880JMW-1HI"/>
    <s v="SEAL - Sociedad El‚ctrica del Sur Oeste S. A."/>
    <x v="9"/>
    <x v="9"/>
    <s v="C. H. Caravelí"/>
    <x v="162"/>
    <s v="HI"/>
    <x v="5"/>
    <x v="283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9166666666666673E-3"/>
    <n v="0"/>
    <n v="0"/>
    <n v="0"/>
    <n v="87"/>
    <s v="BASE DE DATOS"/>
    <m/>
  </r>
  <r>
    <s v="24"/>
    <x v="10"/>
    <s v="SEAL"/>
    <s v="33013880"/>
    <s v="33013880"/>
    <x v="5"/>
    <s v="JMW-2"/>
    <s v="N"/>
    <n v="0.09"/>
    <n v="0"/>
    <n v="0"/>
    <n v="0"/>
    <n v="0"/>
    <n v="0"/>
    <n v="0"/>
    <n v="0"/>
    <m/>
    <m/>
    <x v="0"/>
    <s v="SEAL33013880JMW-2HI"/>
    <s v="SEAL - Sociedad El‚ctrica del Sur Oeste S. A."/>
    <x v="9"/>
    <x v="9"/>
    <s v="C. H. Caravelí"/>
    <x v="162"/>
    <s v="HI"/>
    <x v="5"/>
    <x v="284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4999999999999997E-3"/>
    <n v="0"/>
    <n v="0"/>
    <n v="0"/>
    <n v="87"/>
    <s v="BASE DE DATOS"/>
    <m/>
  </r>
  <r>
    <s v="24"/>
    <x v="10"/>
    <s v="SEAL"/>
    <s v="31013193"/>
    <s v="31013193"/>
    <x v="5"/>
    <s v="FRANCIS"/>
    <s v="N"/>
    <n v="0.5"/>
    <n v="0"/>
    <n v="0"/>
    <n v="0"/>
    <n v="0"/>
    <n v="0"/>
    <n v="0"/>
    <n v="0"/>
    <m/>
    <m/>
    <x v="0"/>
    <s v="SEAL31013193FRANCISHI"/>
    <s v="SEAL - Sociedad El‚ctrica del Sur Oeste S. A."/>
    <x v="9"/>
    <x v="9"/>
    <s v="C. H. Ongoro"/>
    <x v="163"/>
    <s v="HI"/>
    <x v="5"/>
    <x v="285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10"/>
    <s v="SEAL"/>
    <s v="31013193"/>
    <s v="31013193"/>
    <x v="5"/>
    <s v="TURBAL"/>
    <s v="N"/>
    <n v="0.53500000000000003"/>
    <n v="0"/>
    <n v="0"/>
    <n v="0"/>
    <n v="0"/>
    <n v="0"/>
    <n v="0"/>
    <n v="0"/>
    <m/>
    <m/>
    <x v="0"/>
    <s v="SEAL31013193TURBALHI"/>
    <s v="SEAL - Sociedad El‚ctrica del Sur Oeste S. A."/>
    <x v="9"/>
    <x v="9"/>
    <s v="C. H. Ongoro"/>
    <x v="163"/>
    <s v="HI"/>
    <x v="5"/>
    <x v="286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4583333333333336E-2"/>
    <n v="0"/>
    <n v="0"/>
    <n v="0"/>
    <n v="87"/>
    <s v="BASE DE DATOS"/>
    <m/>
  </r>
  <r>
    <s v="24"/>
    <x v="10"/>
    <s v="SEAL"/>
    <s v="51010397"/>
    <s v="51010397"/>
    <x v="5"/>
    <s v="Kubota 1"/>
    <s v="N"/>
    <n v="0.33600000000000002"/>
    <n v="0"/>
    <n v="0"/>
    <n v="0"/>
    <n v="0"/>
    <n v="0"/>
    <n v="0"/>
    <n v="0"/>
    <m/>
    <m/>
    <x v="0"/>
    <s v="SEAL51010397Kubota 1HI"/>
    <s v="SEAL - Sociedad El‚ctrica del Sur Oeste S. A."/>
    <x v="9"/>
    <x v="9"/>
    <s v="C. H. Chococo"/>
    <x v="164"/>
    <s v="HI"/>
    <x v="5"/>
    <x v="287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10"/>
    <s v="SEAL"/>
    <s v="51010397"/>
    <s v="51010397"/>
    <x v="5"/>
    <s v="Kubota 2"/>
    <s v="N"/>
    <n v="0.33600000000000002"/>
    <n v="0"/>
    <n v="0"/>
    <n v="0"/>
    <n v="0"/>
    <n v="0"/>
    <n v="0"/>
    <n v="0"/>
    <m/>
    <m/>
    <x v="0"/>
    <s v="SEAL51010397Kubota 2HI"/>
    <s v="SEAL - Sociedad El‚ctrica del Sur Oeste S. A."/>
    <x v="9"/>
    <x v="9"/>
    <s v="C. H. Chococo"/>
    <x v="164"/>
    <s v="HI"/>
    <x v="5"/>
    <x v="288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10"/>
    <s v="SEAL"/>
    <s v="33014030"/>
    <s v="33014030"/>
    <x v="5"/>
    <s v="ESCHER WYSS 1"/>
    <s v="N"/>
    <n v="0.1"/>
    <n v="0"/>
    <n v="0"/>
    <n v="0"/>
    <n v="0"/>
    <n v="0"/>
    <n v="0"/>
    <n v="0"/>
    <m/>
    <m/>
    <x v="0"/>
    <s v="SEAL33014030ESCHER WYSS 1HI"/>
    <s v="SEAL - Sociedad El‚ctrica del Sur Oeste S. A."/>
    <x v="9"/>
    <x v="9"/>
    <s v="C. H. Chuquibamba"/>
    <x v="165"/>
    <s v="HI"/>
    <x v="5"/>
    <x v="289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10"/>
    <s v="SEAL"/>
    <s v="33014030"/>
    <s v="33014030"/>
    <x v="5"/>
    <s v="ESCHER WYSS 2"/>
    <s v="N"/>
    <n v="0.1"/>
    <n v="0"/>
    <n v="0"/>
    <n v="0"/>
    <n v="0"/>
    <n v="0"/>
    <n v="0"/>
    <n v="0"/>
    <m/>
    <m/>
    <x v="0"/>
    <s v="SEAL33014030ESCHER WYSS 2HI"/>
    <s v="SEAL - Sociedad El‚ctrica del Sur Oeste S. A."/>
    <x v="9"/>
    <x v="9"/>
    <s v="C. H. Chuquibamba"/>
    <x v="165"/>
    <s v="HI"/>
    <x v="5"/>
    <x v="290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10"/>
    <s v="SEAL"/>
    <s v="31013910"/>
    <s v="31013910"/>
    <x v="5"/>
    <s v="WKV"/>
    <s v="N"/>
    <n v="0.25"/>
    <n v="0"/>
    <n v="0"/>
    <n v="0"/>
    <n v="0"/>
    <n v="0"/>
    <n v="0"/>
    <n v="0"/>
    <m/>
    <m/>
    <x v="1"/>
    <s v="SEAL31013910WKVHI"/>
    <s v="SEAL - Sociedad El‚ctrica del Sur Oeste S. A."/>
    <x v="9"/>
    <x v="9"/>
    <s v="C. H. Orcopampa"/>
    <x v="166"/>
    <s v="HI"/>
    <x v="5"/>
    <x v="291"/>
    <x v="2"/>
    <s v="Instalado"/>
    <s v="Inoperativo"/>
    <s v="Distribuidora"/>
    <x v="0"/>
    <x v="0"/>
    <x v="1"/>
    <x v="0"/>
    <s v="Estatal"/>
    <s v="AREQUIPA"/>
    <s v="AREQUIPA"/>
    <s v="CASTILLA"/>
    <s v="ORCOPAMPA"/>
    <n v="0"/>
    <x v="8"/>
    <n v="0"/>
    <x v="0"/>
    <x v="0"/>
    <x v="0"/>
    <s v="MWh"/>
    <n v="0"/>
    <n v="0"/>
    <m/>
    <n v="2.0833333333333332E-2"/>
    <n v="0"/>
    <n v="0"/>
    <n v="0"/>
    <n v="87"/>
    <s v="BASE DE DATOS"/>
    <m/>
  </r>
  <r>
    <s v="24"/>
    <x v="10"/>
    <s v="SEAL"/>
    <s v="31013530"/>
    <s v="31013530"/>
    <x v="5"/>
    <s v="Hydraulic"/>
    <s v="N"/>
    <n v="6.4000000000000001E-2"/>
    <n v="0"/>
    <n v="0"/>
    <n v="0"/>
    <n v="0"/>
    <n v="0"/>
    <n v="0"/>
    <n v="0"/>
    <m/>
    <m/>
    <x v="0"/>
    <s v="SEAL31013530HydraulicHI"/>
    <s v="SEAL - Sociedad El‚ctrica del Sur Oeste S. A."/>
    <x v="9"/>
    <x v="9"/>
    <s v="C. H. Huanca"/>
    <x v="167"/>
    <s v="HI"/>
    <x v="5"/>
    <x v="292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5.3333333333333332E-3"/>
    <n v="0"/>
    <n v="0"/>
    <n v="0"/>
    <n v="87"/>
    <s v="BASE DE DATOS"/>
    <m/>
  </r>
  <r>
    <s v="24"/>
    <x v="10"/>
    <s v="SEAL"/>
    <s v="31013530"/>
    <s v="31013530"/>
    <x v="5"/>
    <s v="Kubota"/>
    <s v="N"/>
    <n v="0.1"/>
    <n v="0"/>
    <n v="0"/>
    <n v="0"/>
    <n v="0"/>
    <n v="0"/>
    <n v="0"/>
    <n v="0"/>
    <m/>
    <m/>
    <x v="0"/>
    <s v="SEAL31013530KubotaHI"/>
    <s v="SEAL - Sociedad El‚ctrica del Sur Oeste S. A."/>
    <x v="9"/>
    <x v="9"/>
    <s v="C. H. Huanca"/>
    <x v="167"/>
    <s v="HI"/>
    <x v="5"/>
    <x v="293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11"/>
    <s v="SEAL"/>
    <s v="31012793"/>
    <s v="31012793"/>
    <x v="5"/>
    <s v="Leffel"/>
    <s v="N"/>
    <n v="0.6"/>
    <n v="0"/>
    <n v="0"/>
    <n v="0"/>
    <n v="0"/>
    <n v="0"/>
    <n v="0"/>
    <n v="0"/>
    <m/>
    <m/>
    <x v="0"/>
    <s v="SEAL31012793LeffelHI"/>
    <s v="SEAL - Sociedad El‚ctrica del Sur Oeste S. A."/>
    <x v="9"/>
    <x v="9"/>
    <s v="C. H. San Gregorio"/>
    <x v="161"/>
    <s v="HI"/>
    <x v="5"/>
    <x v="282"/>
    <x v="2"/>
    <s v="Instalado"/>
    <s v="Inoperativo"/>
    <s v="Distribuidora"/>
    <x v="0"/>
    <x v="0"/>
    <x v="1"/>
    <x v="0"/>
    <s v="Estatal"/>
    <s v="AREQUIPA"/>
    <s v="AREQUIPA"/>
    <s v="CAMANA"/>
    <s v="NICOLAS DE PIEROLA"/>
    <n v="0"/>
    <x v="8"/>
    <n v="0"/>
    <x v="0"/>
    <x v="0"/>
    <x v="0"/>
    <s v="MWh"/>
    <n v="0"/>
    <n v="0"/>
    <m/>
    <n v="4.9999999999999996E-2"/>
    <n v="0"/>
    <n v="0"/>
    <n v="0"/>
    <n v="87"/>
    <s v="BASE DE DATOS"/>
    <m/>
  </r>
  <r>
    <s v="24"/>
    <x v="11"/>
    <s v="SEAL"/>
    <s v="33013880"/>
    <s v="33013880"/>
    <x v="5"/>
    <s v="JMW-1"/>
    <s v="N"/>
    <n v="9.5000000000000001E-2"/>
    <n v="0"/>
    <n v="0"/>
    <n v="0"/>
    <n v="0"/>
    <n v="0"/>
    <n v="0"/>
    <n v="0"/>
    <m/>
    <m/>
    <x v="0"/>
    <s v="SEAL33013880JMW-1HI"/>
    <s v="SEAL - Sociedad El‚ctrica del Sur Oeste S. A."/>
    <x v="9"/>
    <x v="9"/>
    <s v="C. H. Caravelí"/>
    <x v="162"/>
    <s v="HI"/>
    <x v="5"/>
    <x v="283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9166666666666673E-3"/>
    <n v="0"/>
    <n v="0"/>
    <n v="0"/>
    <n v="87"/>
    <s v="BASE DE DATOS"/>
    <m/>
  </r>
  <r>
    <s v="24"/>
    <x v="11"/>
    <s v="SEAL"/>
    <s v="33013880"/>
    <s v="33013880"/>
    <x v="5"/>
    <s v="JMW-2"/>
    <s v="N"/>
    <n v="0.09"/>
    <n v="0"/>
    <n v="0"/>
    <n v="0"/>
    <n v="0"/>
    <n v="0"/>
    <n v="0"/>
    <n v="0"/>
    <m/>
    <m/>
    <x v="0"/>
    <s v="SEAL33013880JMW-2HI"/>
    <s v="SEAL - Sociedad El‚ctrica del Sur Oeste S. A."/>
    <x v="9"/>
    <x v="9"/>
    <s v="C. H. Caravelí"/>
    <x v="162"/>
    <s v="HI"/>
    <x v="5"/>
    <x v="284"/>
    <x v="2"/>
    <s v="Instalado"/>
    <s v="Inoperativo"/>
    <s v="Distribuidora"/>
    <x v="0"/>
    <x v="0"/>
    <x v="1"/>
    <x v="0"/>
    <s v="Estatal"/>
    <s v="AREQUIPA"/>
    <s v="AREQUIPA"/>
    <s v="CARAVELI"/>
    <s v="CARAVELI"/>
    <n v="0"/>
    <x v="8"/>
    <n v="0"/>
    <x v="0"/>
    <x v="0"/>
    <x v="0"/>
    <s v="MWh"/>
    <n v="0"/>
    <n v="0"/>
    <m/>
    <n v="7.4999999999999997E-3"/>
    <n v="0"/>
    <n v="0"/>
    <n v="0"/>
    <n v="87"/>
    <s v="BASE DE DATOS"/>
    <m/>
  </r>
  <r>
    <s v="24"/>
    <x v="11"/>
    <s v="SEAL"/>
    <s v="31013193"/>
    <s v="31013193"/>
    <x v="5"/>
    <s v="FRANCIS"/>
    <s v="N"/>
    <n v="0.5"/>
    <n v="0"/>
    <n v="0"/>
    <n v="0"/>
    <n v="0"/>
    <n v="0"/>
    <n v="0"/>
    <n v="0"/>
    <m/>
    <m/>
    <x v="0"/>
    <s v="SEAL31013193FRANCISHI"/>
    <s v="SEAL - Sociedad El‚ctrica del Sur Oeste S. A."/>
    <x v="9"/>
    <x v="9"/>
    <s v="C. H. Ongoro"/>
    <x v="163"/>
    <s v="HI"/>
    <x v="5"/>
    <x v="285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1666666666666664E-2"/>
    <n v="0"/>
    <n v="0"/>
    <n v="0"/>
    <n v="87"/>
    <s v="BASE DE DATOS"/>
    <m/>
  </r>
  <r>
    <s v="24"/>
    <x v="11"/>
    <s v="SEAL"/>
    <s v="31013193"/>
    <s v="31013193"/>
    <x v="5"/>
    <s v="TURBAL"/>
    <s v="N"/>
    <n v="0.53500000000000003"/>
    <n v="0"/>
    <n v="0"/>
    <n v="0"/>
    <n v="0"/>
    <n v="0"/>
    <n v="0"/>
    <n v="0"/>
    <m/>
    <m/>
    <x v="0"/>
    <s v="SEAL31013193TURBALHI"/>
    <s v="SEAL - Sociedad El‚ctrica del Sur Oeste S. A."/>
    <x v="9"/>
    <x v="9"/>
    <s v="C. H. Ongoro"/>
    <x v="163"/>
    <s v="HI"/>
    <x v="5"/>
    <x v="286"/>
    <x v="2"/>
    <s v="Instalado"/>
    <s v="Inoperativo"/>
    <s v="Distribuidora"/>
    <x v="0"/>
    <x v="0"/>
    <x v="1"/>
    <x v="0"/>
    <s v="Estatal"/>
    <s v="AREQUIPA"/>
    <s v="AREQUIPA"/>
    <s v="CASTILLA"/>
    <s v="CAYLLOMA"/>
    <n v="0"/>
    <x v="8"/>
    <n v="0"/>
    <x v="0"/>
    <x v="0"/>
    <x v="0"/>
    <s v="MWh"/>
    <n v="0"/>
    <n v="0"/>
    <m/>
    <n v="4.4583333333333336E-2"/>
    <n v="0"/>
    <n v="0"/>
    <n v="0"/>
    <n v="87"/>
    <s v="BASE DE DATOS"/>
    <m/>
  </r>
  <r>
    <s v="24"/>
    <x v="11"/>
    <s v="SEAL"/>
    <s v="51010397"/>
    <s v="51010397"/>
    <x v="5"/>
    <s v="Kubota 1"/>
    <s v="N"/>
    <n v="0.33600000000000002"/>
    <n v="0"/>
    <n v="0"/>
    <n v="0"/>
    <n v="0"/>
    <n v="0"/>
    <n v="0"/>
    <n v="0"/>
    <m/>
    <m/>
    <x v="0"/>
    <s v="SEAL51010397Kubota 1HI"/>
    <s v="SEAL - Sociedad El‚ctrica del Sur Oeste S. A."/>
    <x v="9"/>
    <x v="9"/>
    <s v="C. H. Chococo"/>
    <x v="164"/>
    <s v="HI"/>
    <x v="5"/>
    <x v="287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11"/>
    <s v="SEAL"/>
    <s v="51010397"/>
    <s v="51010397"/>
    <x v="5"/>
    <s v="Kubota 2"/>
    <s v="N"/>
    <n v="0.33600000000000002"/>
    <n v="0"/>
    <n v="0"/>
    <n v="0"/>
    <n v="0"/>
    <n v="0"/>
    <n v="0"/>
    <n v="0"/>
    <m/>
    <m/>
    <x v="0"/>
    <s v="SEAL51010397Kubota 2HI"/>
    <s v="SEAL - Sociedad El‚ctrica del Sur Oeste S. A."/>
    <x v="9"/>
    <x v="9"/>
    <s v="C. H. Chococo"/>
    <x v="164"/>
    <s v="HI"/>
    <x v="5"/>
    <x v="288"/>
    <x v="2"/>
    <s v="Instalado"/>
    <s v="Inoperativo"/>
    <s v="Distribuidora"/>
    <x v="0"/>
    <x v="0"/>
    <x v="1"/>
    <x v="0"/>
    <s v="Estatal"/>
    <s v="AREQUIPA"/>
    <s v="AREQUIPA"/>
    <s v="LA UNION"/>
    <s v="ALCA"/>
    <n v="0"/>
    <x v="8"/>
    <n v="0"/>
    <x v="0"/>
    <x v="0"/>
    <x v="0"/>
    <s v="MWh"/>
    <n v="0"/>
    <n v="0"/>
    <m/>
    <n v="2.8000000000000001E-2"/>
    <n v="0"/>
    <n v="0"/>
    <n v="0"/>
    <n v="87"/>
    <s v="BASE DE DATOS"/>
    <m/>
  </r>
  <r>
    <s v="24"/>
    <x v="11"/>
    <s v="SEAL"/>
    <s v="33014030"/>
    <s v="33014030"/>
    <x v="5"/>
    <s v="ESCHER WYSS 1"/>
    <s v="N"/>
    <n v="0.1"/>
    <n v="0"/>
    <n v="0"/>
    <n v="0"/>
    <n v="0"/>
    <n v="0"/>
    <n v="0"/>
    <n v="0"/>
    <m/>
    <m/>
    <x v="0"/>
    <s v="SEAL33014030ESCHER WYSS 1HI"/>
    <s v="SEAL - Sociedad El‚ctrica del Sur Oeste S. A."/>
    <x v="9"/>
    <x v="9"/>
    <s v="C. H. Chuquibamba"/>
    <x v="165"/>
    <s v="HI"/>
    <x v="5"/>
    <x v="289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11"/>
    <s v="SEAL"/>
    <s v="33014030"/>
    <s v="33014030"/>
    <x v="5"/>
    <s v="ESCHER WYSS 2"/>
    <s v="N"/>
    <n v="0.1"/>
    <n v="0"/>
    <n v="0"/>
    <n v="0"/>
    <n v="0"/>
    <n v="0"/>
    <n v="0"/>
    <n v="0"/>
    <m/>
    <m/>
    <x v="0"/>
    <s v="SEAL33014030ESCHER WYSS 2HI"/>
    <s v="SEAL - Sociedad El‚ctrica del Sur Oeste S. A."/>
    <x v="9"/>
    <x v="9"/>
    <s v="C. H. Chuquibamba"/>
    <x v="165"/>
    <s v="HI"/>
    <x v="5"/>
    <x v="290"/>
    <x v="2"/>
    <s v="Instalado"/>
    <s v="Inoperativo"/>
    <s v="Distribuidora"/>
    <x v="0"/>
    <x v="0"/>
    <x v="1"/>
    <x v="0"/>
    <s v="Estatal"/>
    <s v="AREQUIPA"/>
    <s v="AREQUIPA"/>
    <s v="CONDESUYOS"/>
    <s v="CHUQUIBAMB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11"/>
    <s v="SEAL"/>
    <s v="31013910"/>
    <s v="31013910"/>
    <x v="5"/>
    <s v="WKV"/>
    <s v="N"/>
    <n v="0.25"/>
    <n v="0"/>
    <n v="0"/>
    <n v="0"/>
    <n v="0"/>
    <n v="0"/>
    <n v="0"/>
    <n v="0"/>
    <m/>
    <m/>
    <x v="1"/>
    <s v="SEAL31013910WKVHI"/>
    <s v="SEAL - Sociedad El‚ctrica del Sur Oeste S. A."/>
    <x v="9"/>
    <x v="9"/>
    <s v="C. H. Orcopampa"/>
    <x v="166"/>
    <s v="HI"/>
    <x v="5"/>
    <x v="291"/>
    <x v="2"/>
    <s v="Instalado"/>
    <s v="Inoperativo"/>
    <s v="Distribuidora"/>
    <x v="0"/>
    <x v="0"/>
    <x v="1"/>
    <x v="0"/>
    <s v="Estatal"/>
    <s v="AREQUIPA"/>
    <s v="AREQUIPA"/>
    <s v="CASTILLA"/>
    <s v="ORCOPAMPA"/>
    <n v="0"/>
    <x v="8"/>
    <n v="0"/>
    <x v="0"/>
    <x v="0"/>
    <x v="0"/>
    <s v="MWh"/>
    <n v="0"/>
    <n v="0"/>
    <m/>
    <n v="2.0833333333333332E-2"/>
    <n v="0"/>
    <n v="0"/>
    <n v="0"/>
    <n v="87"/>
    <s v="BASE DE DATOS"/>
    <m/>
  </r>
  <r>
    <s v="24"/>
    <x v="11"/>
    <s v="SEAL"/>
    <s v="31013530"/>
    <s v="31013530"/>
    <x v="5"/>
    <s v="Hydraulic"/>
    <s v="N"/>
    <n v="6.4000000000000001E-2"/>
    <n v="0"/>
    <n v="0"/>
    <n v="0"/>
    <n v="0"/>
    <n v="0"/>
    <n v="0"/>
    <n v="0"/>
    <m/>
    <m/>
    <x v="0"/>
    <s v="SEAL31013530HydraulicHI"/>
    <s v="SEAL - Sociedad El‚ctrica del Sur Oeste S. A."/>
    <x v="9"/>
    <x v="9"/>
    <s v="C. H. Huanca"/>
    <x v="167"/>
    <s v="HI"/>
    <x v="5"/>
    <x v="292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5.3333333333333332E-3"/>
    <n v="0"/>
    <n v="0"/>
    <n v="0"/>
    <n v="87"/>
    <s v="BASE DE DATOS"/>
    <m/>
  </r>
  <r>
    <s v="24"/>
    <x v="11"/>
    <s v="SEAL"/>
    <s v="31013530"/>
    <s v="31013530"/>
    <x v="5"/>
    <s v="Kubota"/>
    <s v="N"/>
    <n v="0.1"/>
    <n v="0"/>
    <n v="0"/>
    <n v="0"/>
    <n v="0"/>
    <n v="0"/>
    <n v="0"/>
    <n v="0"/>
    <m/>
    <m/>
    <x v="0"/>
    <s v="SEAL31013530KubotaHI"/>
    <s v="SEAL - Sociedad El‚ctrica del Sur Oeste S. A."/>
    <x v="9"/>
    <x v="9"/>
    <s v="C. H. Huanca"/>
    <x v="167"/>
    <s v="HI"/>
    <x v="5"/>
    <x v="293"/>
    <x v="2"/>
    <s v="Instalado"/>
    <s v="Inoperativo"/>
    <s v="Distribuidora"/>
    <x v="0"/>
    <x v="0"/>
    <x v="1"/>
    <x v="0"/>
    <s v="Estatal"/>
    <s v="AREQUIPA"/>
    <s v="AREQUIPA"/>
    <s v="AREQUIPA"/>
    <s v="AREQUIPA"/>
    <n v="0"/>
    <x v="8"/>
    <n v="0"/>
    <x v="0"/>
    <x v="0"/>
    <x v="0"/>
    <s v="MWh"/>
    <n v="0"/>
    <n v="0"/>
    <m/>
    <n v="8.3333333333333332E-3"/>
    <n v="0"/>
    <n v="0"/>
    <n v="0"/>
    <n v="87"/>
    <s v="BASE DE DATOS"/>
    <m/>
  </r>
  <r>
    <s v="24"/>
    <x v="10"/>
    <s v="SINERS"/>
    <s v="11048994"/>
    <s v="11048994"/>
    <x v="5"/>
    <s v="G-1"/>
    <s v="S"/>
    <n v="6.3"/>
    <n v="6.3"/>
    <n v="0"/>
    <n v="0"/>
    <n v="0"/>
    <n v="0"/>
    <n v="0"/>
    <n v="720"/>
    <m/>
    <m/>
    <x v="0"/>
    <s v="SINERS11048994G-1HI"/>
    <s v="Sindicato Energ‚tico S.A."/>
    <x v="47"/>
    <x v="47"/>
    <s v="C.H.CURUMUY"/>
    <x v="152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0"/>
    <n v="0"/>
    <m/>
    <n v="0.52500000000000002"/>
    <n v="0.52500000000000002"/>
    <n v="0"/>
    <n v="0"/>
    <n v="86"/>
    <s v="BASE DE DATOS"/>
    <m/>
  </r>
  <r>
    <s v="24"/>
    <x v="10"/>
    <s v="SINERS"/>
    <s v="11048994"/>
    <s v="11048994"/>
    <x v="5"/>
    <s v="G-2"/>
    <s v="S"/>
    <n v="6.3"/>
    <n v="6.3"/>
    <n v="0"/>
    <n v="0"/>
    <n v="0"/>
    <n v="0"/>
    <n v="0"/>
    <n v="720"/>
    <m/>
    <m/>
    <x v="0"/>
    <s v="SINERS11048994G-2HI"/>
    <s v="Sindicato Energ‚tico S.A."/>
    <x v="47"/>
    <x v="47"/>
    <s v="C.H.CURUMUY"/>
    <x v="152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PIURA"/>
    <n v="0"/>
    <x v="8"/>
    <n v="0"/>
    <x v="0"/>
    <x v="0"/>
    <x v="0"/>
    <s v="MWh"/>
    <n v="0"/>
    <n v="0"/>
    <m/>
    <n v="0.52500000000000002"/>
    <n v="0.52500000000000002"/>
    <n v="0"/>
    <n v="0"/>
    <n v="86"/>
    <s v="BASE DE DATOS"/>
    <m/>
  </r>
  <r>
    <s v="24"/>
    <x v="10"/>
    <s v="SINERS"/>
    <s v="11048995"/>
    <s v="11048995"/>
    <x v="5"/>
    <s v="G-1"/>
    <s v="S"/>
    <n v="8.1999999999999993"/>
    <n v="8"/>
    <n v="249.09"/>
    <n v="163.55000000000001"/>
    <n v="412.64"/>
    <n v="0"/>
    <n v="88.45"/>
    <n v="631.54999999999995"/>
    <m/>
    <m/>
    <x v="0"/>
    <s v="SINERS11048995G-1HI"/>
    <s v="Sindicato Energ‚tico S.A."/>
    <x v="47"/>
    <x v="47"/>
    <s v="C.H. POECHOS I"/>
    <x v="153"/>
    <s v="HI"/>
    <x v="5"/>
    <x v="28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412.64"/>
    <n v="0.41264000000000001"/>
    <m/>
    <n v="0.68333333333333324"/>
    <n v="0.66666666666666663"/>
    <n v="0"/>
    <n v="0"/>
    <n v="86"/>
    <s v="BASE DE DATOS"/>
    <m/>
  </r>
  <r>
    <s v="24"/>
    <x v="10"/>
    <s v="SINERS"/>
    <s v="11048995"/>
    <s v="11048995"/>
    <x v="5"/>
    <s v="G-2"/>
    <s v="S"/>
    <n v="8.1999999999999993"/>
    <n v="8"/>
    <n v="404.85"/>
    <n v="103.14"/>
    <n v="507.99"/>
    <n v="0"/>
    <n v="15.48"/>
    <n v="604.52"/>
    <m/>
    <m/>
    <x v="0"/>
    <s v="SINERS11048995G-2HI"/>
    <s v="Sindicato Energ‚tico S.A."/>
    <x v="47"/>
    <x v="47"/>
    <s v="C.H. POECHOS I"/>
    <x v="153"/>
    <s v="HI"/>
    <x v="5"/>
    <x v="29"/>
    <x v="2"/>
    <s v="Instalado"/>
    <s v="Operativo"/>
    <s v="Generadora"/>
    <x v="0"/>
    <x v="0"/>
    <x v="1"/>
    <x v="0"/>
    <s v="Privado"/>
    <s v="PIURA"/>
    <s v="PIURA"/>
    <s v="PIURA"/>
    <s v="QUEROCOTILLO"/>
    <n v="0"/>
    <x v="8"/>
    <n v="0"/>
    <x v="1"/>
    <x v="1"/>
    <x v="0"/>
    <s v="MWh"/>
    <n v="507.99"/>
    <n v="0.50799000000000005"/>
    <m/>
    <n v="0.68333333333333324"/>
    <n v="0.66666666666666663"/>
    <n v="0"/>
    <n v="0"/>
    <n v="86"/>
    <s v="BASE DE DATOS"/>
    <m/>
  </r>
  <r>
    <s v="24"/>
    <x v="10"/>
    <s v="SINERS"/>
    <s v="11048996"/>
    <s v="11048996"/>
    <x v="5"/>
    <s v="G-1"/>
    <s v="S"/>
    <n v="5.0999999999999996"/>
    <n v="5"/>
    <n v="42"/>
    <n v="260"/>
    <n v="302"/>
    <n v="0"/>
    <n v="493.48"/>
    <n v="226.52"/>
    <m/>
    <m/>
    <x v="0"/>
    <s v="SINERS11048996G-1HI"/>
    <s v="Sindicato Energ‚tico S.A."/>
    <x v="47"/>
    <x v="47"/>
    <s v="C.H. POECHOS II"/>
    <x v="154"/>
    <s v="HI"/>
    <x v="5"/>
    <x v="28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302"/>
    <n v="0.30199999999999999"/>
    <m/>
    <n v="0.42499999999999999"/>
    <n v="0.41666666666666669"/>
    <n v="0"/>
    <n v="0"/>
    <n v="86"/>
    <s v="BASE DE DATOS"/>
    <m/>
  </r>
  <r>
    <s v="24"/>
    <x v="10"/>
    <s v="SINERS"/>
    <s v="11048996"/>
    <s v="11048996"/>
    <x v="5"/>
    <s v="G-2"/>
    <s v="S"/>
    <n v="5.0999999999999996"/>
    <n v="5"/>
    <n v="0"/>
    <n v="31"/>
    <n v="31"/>
    <n v="0"/>
    <n v="1.87"/>
    <n v="718.13"/>
    <m/>
    <m/>
    <x v="0"/>
    <s v="SINERS11048996G-2HI"/>
    <s v="Sindicato Energ‚tico S.A."/>
    <x v="47"/>
    <x v="47"/>
    <s v="C.H. POECHOS II"/>
    <x v="154"/>
    <s v="HI"/>
    <x v="5"/>
    <x v="29"/>
    <x v="2"/>
    <s v="Instalado"/>
    <s v="Operativo"/>
    <s v="Generadora"/>
    <x v="0"/>
    <x v="0"/>
    <x v="0"/>
    <x v="0"/>
    <s v="Privado"/>
    <s v="PIURA"/>
    <s v="PIURA"/>
    <s v="SULLANA"/>
    <s v="QUEROCOTILLO"/>
    <n v="0"/>
    <x v="8"/>
    <n v="0"/>
    <x v="1"/>
    <x v="2"/>
    <x v="0"/>
    <s v="MWh"/>
    <n v="31"/>
    <n v="3.1E-2"/>
    <m/>
    <n v="0.42499999999999999"/>
    <n v="0.41666666666666669"/>
    <n v="0"/>
    <n v="0"/>
    <n v="86"/>
    <s v="BASE DE DATOS"/>
    <m/>
  </r>
  <r>
    <s v="24"/>
    <x v="10"/>
    <s v="SINERS"/>
    <s v="11048997"/>
    <s v="11048997"/>
    <x v="5"/>
    <s v="G-1"/>
    <s v="S"/>
    <n v="10"/>
    <n v="10"/>
    <n v="1443.732"/>
    <n v="5193.1589999999997"/>
    <n v="6636.8909999999996"/>
    <n v="0"/>
    <n v="720"/>
    <n v="0"/>
    <m/>
    <m/>
    <x v="0"/>
    <s v="SINERS11048997G-1HI"/>
    <s v="Sindicato Energ‚tico S.A."/>
    <x v="47"/>
    <x v="47"/>
    <s v="C.H.CHANCAY"/>
    <x v="155"/>
    <s v="HI"/>
    <x v="5"/>
    <x v="28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6636.8909999999996"/>
    <n v="6.6368909999999994"/>
    <m/>
    <n v="0.83333333333333337"/>
    <n v="0.83333333333333337"/>
    <n v="0"/>
    <n v="0"/>
    <n v="86"/>
    <s v="BASE DE DATOS"/>
    <m/>
  </r>
  <r>
    <s v="24"/>
    <x v="10"/>
    <s v="SINERS"/>
    <s v="11048997"/>
    <s v="11048997"/>
    <x v="5"/>
    <s v="G-2"/>
    <s v="S"/>
    <n v="10"/>
    <n v="10"/>
    <n v="1433.134"/>
    <n v="5151.6589999999997"/>
    <n v="6584.7929999999997"/>
    <n v="0"/>
    <n v="720"/>
    <n v="0"/>
    <m/>
    <m/>
    <x v="0"/>
    <s v="SINERS11048997G-2HI"/>
    <s v="Sindicato Energ‚tico S.A."/>
    <x v="47"/>
    <x v="47"/>
    <s v="C.H.CHANCAY"/>
    <x v="155"/>
    <s v="HI"/>
    <x v="5"/>
    <x v="29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2"/>
    <x v="0"/>
    <s v="MWh"/>
    <n v="6584.7929999999997"/>
    <n v="6.5847929999999995"/>
    <m/>
    <n v="0.83333333333333337"/>
    <n v="0.83333333333333337"/>
    <n v="0"/>
    <n v="0"/>
    <n v="86"/>
    <s v="BASE DE DATOS"/>
    <m/>
  </r>
  <r>
    <s v="24"/>
    <x v="9"/>
    <s v="CHTING"/>
    <s v="18169608"/>
    <s v="18169608"/>
    <x v="5"/>
    <s v="Allis Charner 1-4"/>
    <s v="S"/>
    <n v="1.65"/>
    <n v="1.2"/>
    <n v="99.707999999999998"/>
    <n v="470.74799999999999"/>
    <n v="570.45600000000002"/>
    <n v="7.41"/>
    <n v="711.21"/>
    <n v="1.38"/>
    <m/>
    <m/>
    <x v="0"/>
    <s v="CHTING18169608Allis Charner 1-4HI"/>
    <s v="Compa¤ia Hidroel‚ctrica Tingo SA"/>
    <x v="44"/>
    <x v="44"/>
    <s v="C.H. Tingo"/>
    <x v="122"/>
    <s v="HI"/>
    <x v="5"/>
    <x v="262"/>
    <x v="2"/>
    <s v="Instalado"/>
    <s v="Operativo"/>
    <s v="Generadora"/>
    <x v="0"/>
    <x v="0"/>
    <x v="1"/>
    <x v="0"/>
    <s v="Privado"/>
    <s v="LIMA"/>
    <s v="LIMA"/>
    <s v="HUARAL"/>
    <s v="SANTA CRUZ DE ANDAMARCA"/>
    <n v="0"/>
    <x v="8"/>
    <n v="0"/>
    <x v="0"/>
    <x v="0"/>
    <x v="0"/>
    <s v="MWh"/>
    <n v="570.45600000000002"/>
    <n v="0.57045599999999996"/>
    <m/>
    <n v="0.13749999999999998"/>
    <n v="9.9999999999999992E-2"/>
    <n v="0"/>
    <n v="0"/>
    <n v="17"/>
    <s v="BASE DE DATOS"/>
    <m/>
  </r>
  <r>
    <s v="24"/>
    <x v="10"/>
    <s v="CHTING"/>
    <s v="18169608"/>
    <s v="18169608"/>
    <x v="5"/>
    <s v="Allis Charner 1-4"/>
    <s v="S"/>
    <n v="1.65"/>
    <n v="1.2"/>
    <n v="96.334999999999994"/>
    <n v="472.26"/>
    <n v="568.59500000000003"/>
    <n v="7.41"/>
    <n v="711.21"/>
    <n v="1.38"/>
    <m/>
    <m/>
    <x v="0"/>
    <s v="CHTING18169608Allis Charner 1-4HI"/>
    <s v="Compa¤ia Hidroel‚ctrica Tingo SA"/>
    <x v="44"/>
    <x v="44"/>
    <s v="C.H. Tingo"/>
    <x v="122"/>
    <s v="HI"/>
    <x v="5"/>
    <x v="262"/>
    <x v="2"/>
    <s v="Instalado"/>
    <s v="Operativo"/>
    <s v="Generadora"/>
    <x v="0"/>
    <x v="0"/>
    <x v="1"/>
    <x v="0"/>
    <s v="Privado"/>
    <s v="LIMA"/>
    <s v="LIMA"/>
    <s v="HUARAL"/>
    <s v="SANTA CRUZ DE ANDAMARCA"/>
    <n v="0"/>
    <x v="8"/>
    <n v="0"/>
    <x v="0"/>
    <x v="0"/>
    <x v="0"/>
    <s v="MWh"/>
    <n v="568.59500000000003"/>
    <n v="0.56859500000000007"/>
    <m/>
    <n v="0.13749999999999998"/>
    <n v="9.9999999999999992E-2"/>
    <n v="0"/>
    <n v="0"/>
    <n v="17"/>
    <s v="BASE DE DATOS"/>
    <m/>
  </r>
  <r>
    <s v="24"/>
    <x v="11"/>
    <s v="CHTING"/>
    <s v="18169608"/>
    <s v="18169608"/>
    <x v="5"/>
    <s v="Allis Charner 1-4"/>
    <s v="S"/>
    <n v="1.65"/>
    <n v="1.2"/>
    <n v="100.54"/>
    <n v="482.79"/>
    <n v="583.33000000000004"/>
    <n v="7.41"/>
    <n v="711.21"/>
    <n v="1.38"/>
    <m/>
    <m/>
    <x v="0"/>
    <s v="CHTING18169608Allis Charner 1-4HI"/>
    <s v="Compa¤ia Hidroel‚ctrica Tingo SA"/>
    <x v="44"/>
    <x v="44"/>
    <s v="C.H. Tingo"/>
    <x v="122"/>
    <s v="HI"/>
    <x v="5"/>
    <x v="262"/>
    <x v="2"/>
    <s v="Instalado"/>
    <s v="Operativo"/>
    <s v="Generadora"/>
    <x v="0"/>
    <x v="0"/>
    <x v="1"/>
    <x v="0"/>
    <s v="Privado"/>
    <s v="LIMA"/>
    <s v="LIMA"/>
    <s v="HUARAL"/>
    <s v="SANTA CRUZ DE ANDAMARCA"/>
    <n v="0"/>
    <x v="8"/>
    <n v="0"/>
    <x v="0"/>
    <x v="0"/>
    <x v="0"/>
    <s v="MWh"/>
    <n v="583.33000000000004"/>
    <n v="0.58333000000000002"/>
    <m/>
    <n v="0.13749999999999998"/>
    <n v="9.9999999999999992E-2"/>
    <n v="0"/>
    <n v="0"/>
    <n v="17"/>
    <s v="BASE DE DATOS"/>
    <m/>
  </r>
  <r>
    <s v="24"/>
    <x v="11"/>
    <s v="MULLER"/>
    <s v="31001593"/>
    <s v="31001593"/>
    <x v="5"/>
    <s v="Planta 1"/>
    <s v="S"/>
    <n v="0.59199999999999997"/>
    <n v="0.59199999999999997"/>
    <n v="58.767000000000003"/>
    <n v="301.58"/>
    <n v="360.34699999999998"/>
    <n v="0"/>
    <n v="720"/>
    <n v="0"/>
    <m/>
    <m/>
    <x v="0"/>
    <s v="MULLER31001593Planta 1HI"/>
    <s v="E.A.W. MULLER S.A."/>
    <x v="86"/>
    <x v="86"/>
    <s v="C.H. La Esperanza"/>
    <x v="288"/>
    <s v="HI"/>
    <x v="5"/>
    <x v="370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360.34699999999998"/>
    <n v="0.36034699999999997"/>
    <m/>
    <n v="1.2307692307692308E-2"/>
    <n v="1.2307692307692308E-2"/>
    <n v="0"/>
    <n v="0"/>
    <n v="19"/>
    <s v="BASE DE DATOS"/>
    <m/>
  </r>
  <r>
    <s v="24"/>
    <x v="9"/>
    <s v="VILLAC"/>
    <s v="00300344"/>
    <s v="00300344"/>
    <x v="5"/>
    <s v="G-1"/>
    <s v="S"/>
    <n v="1.67"/>
    <n v="1.196"/>
    <n v="118.37"/>
    <n v="559.95600000000002"/>
    <n v="678.32600000000002"/>
    <n v="3.86"/>
    <n v="716.14"/>
    <n v="0"/>
    <m/>
    <m/>
    <x v="0"/>
    <s v="VILLAC00300344G-1HI"/>
    <s v="COELVISA Consorcio El‚ctrico Villacur¡ S.A.C."/>
    <x v="18"/>
    <x v="18"/>
    <s v="C. H. Coelvihidro 1 - Quipico"/>
    <x v="205"/>
    <s v="HI"/>
    <x v="5"/>
    <x v="28"/>
    <x v="2"/>
    <s v="Instalado"/>
    <s v="Operativo"/>
    <s v="Distribuidora"/>
    <x v="0"/>
    <x v="0"/>
    <x v="1"/>
    <x v="0"/>
    <s v="Privado"/>
    <s v="LIMA"/>
    <s v="LIMA"/>
    <s v="HUAURA"/>
    <s v="SAYAN"/>
    <n v="0"/>
    <x v="8"/>
    <n v="0"/>
    <x v="0"/>
    <x v="0"/>
    <x v="0"/>
    <s v="MWh"/>
    <n v="678.32600000000002"/>
    <n v="0.67832599999999998"/>
    <m/>
    <n v="0.13916666666666666"/>
    <n v="0.11391666666666667"/>
    <n v="0"/>
    <n v="0"/>
    <n v="18"/>
    <s v="BASE DE DATOS"/>
    <m/>
  </r>
  <r>
    <s v="24"/>
    <x v="10"/>
    <s v="VILLAC"/>
    <s v="00300344"/>
    <s v="00300344"/>
    <x v="5"/>
    <s v="G-1"/>
    <s v="S"/>
    <n v="1.67"/>
    <n v="1.2370000000000001"/>
    <n v="104.218"/>
    <n v="470.67099999999999"/>
    <n v="574.88900000000001"/>
    <n v="149.83000000000001"/>
    <n v="570.07000000000005"/>
    <n v="0.1"/>
    <m/>
    <m/>
    <x v="0"/>
    <s v="VILLAC00300344G-1HI"/>
    <s v="COELVISA Consorcio El‚ctrico Villacur¡ S.A.C."/>
    <x v="18"/>
    <x v="18"/>
    <s v="C. H. Coelvihidro 1 - Quipico"/>
    <x v="205"/>
    <s v="HI"/>
    <x v="5"/>
    <x v="28"/>
    <x v="2"/>
    <s v="Instalado"/>
    <s v="Operativo"/>
    <s v="Distribuidora"/>
    <x v="0"/>
    <x v="0"/>
    <x v="1"/>
    <x v="0"/>
    <s v="Privado"/>
    <s v="LIMA"/>
    <s v="LIMA"/>
    <s v="HUAURA"/>
    <s v="SAYAN"/>
    <n v="0"/>
    <x v="8"/>
    <n v="0"/>
    <x v="0"/>
    <x v="0"/>
    <x v="0"/>
    <s v="MWh"/>
    <n v="574.88900000000001"/>
    <n v="0.57488899999999998"/>
    <m/>
    <n v="0.13916666666666666"/>
    <n v="0.11391666666666667"/>
    <n v="0"/>
    <n v="0"/>
    <n v="18"/>
    <s v="BASE DE DATOS"/>
    <m/>
  </r>
  <r>
    <s v="24"/>
    <x v="11"/>
    <s v="VILLAC"/>
    <s v="00300344"/>
    <s v="00300344"/>
    <x v="5"/>
    <s v="G-1"/>
    <s v="S"/>
    <n v="1.67"/>
    <n v="1.367"/>
    <n v="132.81800000000001"/>
    <n v="622.68399999999997"/>
    <n v="755.50199999999995"/>
    <n v="40.5"/>
    <n v="679.1"/>
    <n v="0"/>
    <m/>
    <m/>
    <x v="0"/>
    <s v="VILLAC00300344G-1HI"/>
    <s v="COELVISA Consorcio El‚ctrico Villacur¡ S.A.C."/>
    <x v="18"/>
    <x v="18"/>
    <s v="C. H. Coelvihidro 1 - Quipico"/>
    <x v="205"/>
    <s v="HI"/>
    <x v="5"/>
    <x v="28"/>
    <x v="2"/>
    <s v="Instalado"/>
    <s v="Operativo"/>
    <s v="Distribuidora"/>
    <x v="0"/>
    <x v="0"/>
    <x v="1"/>
    <x v="0"/>
    <s v="Privado"/>
    <s v="LIMA"/>
    <s v="LIMA"/>
    <s v="HUAURA"/>
    <s v="SAYAN"/>
    <n v="0"/>
    <x v="8"/>
    <n v="0"/>
    <x v="0"/>
    <x v="0"/>
    <x v="0"/>
    <s v="MWh"/>
    <n v="755.50199999999995"/>
    <n v="0.75550200000000001"/>
    <m/>
    <n v="0.13916666666666666"/>
    <n v="0.11391666666666667"/>
    <n v="0"/>
    <n v="0"/>
    <n v="18"/>
    <s v="BASE DE DATOS"/>
    <m/>
  </r>
  <r>
    <s v="24"/>
    <x v="9"/>
    <s v="MULLER"/>
    <s v="31001593"/>
    <s v="31001593"/>
    <x v="5"/>
    <s v="Planta 1"/>
    <s v="S"/>
    <n v="0.16"/>
    <n v="0"/>
    <n v="0"/>
    <n v="0"/>
    <n v="0"/>
    <n v="0"/>
    <n v="0"/>
    <n v="0"/>
    <m/>
    <m/>
    <x v="0"/>
    <s v="MULLER31001593Planta 1HI"/>
    <s v="E.A.W. MULLER S.A."/>
    <x v="86"/>
    <x v="86"/>
    <s v="C.H. La Esperanza"/>
    <x v="288"/>
    <s v="HI"/>
    <x v="5"/>
    <x v="370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0"/>
    <n v="0"/>
    <m/>
    <n v="1.2307692307692308E-2"/>
    <n v="1.2307692307692308E-2"/>
    <n v="0"/>
    <n v="0"/>
    <n v="19"/>
    <s v="BASE DE DATOS"/>
    <m/>
  </r>
  <r>
    <s v="24"/>
    <x v="9"/>
    <s v="MULLER"/>
    <s v="31001593"/>
    <s v="31001593"/>
    <x v="5"/>
    <s v="Planta 2"/>
    <s v="S"/>
    <n v="0.27200000000000002"/>
    <n v="0"/>
    <n v="0"/>
    <n v="0"/>
    <n v="0"/>
    <n v="0"/>
    <n v="0"/>
    <n v="0"/>
    <m/>
    <m/>
    <x v="0"/>
    <s v="MULLER31001593Planta 2HI"/>
    <s v="E.A.W. MULLER S.A."/>
    <x v="86"/>
    <x v="86"/>
    <s v="C.H. La Esperanza"/>
    <x v="288"/>
    <s v="HI"/>
    <x v="5"/>
    <x v="371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0"/>
    <n v="0"/>
    <m/>
    <n v="2.7200000000000002E-2"/>
    <n v="2.7200000000000002E-2"/>
    <n v="0"/>
    <n v="0"/>
    <n v="19"/>
    <s v="BASE DE DATOS"/>
    <m/>
  </r>
  <r>
    <s v="24"/>
    <x v="9"/>
    <s v="MULLER"/>
    <s v="31001593"/>
    <s v="31001593"/>
    <x v="5"/>
    <s v="Planta 3"/>
    <s v="S"/>
    <n v="0.16"/>
    <n v="0"/>
    <n v="0"/>
    <n v="0"/>
    <n v="0"/>
    <n v="0"/>
    <n v="0"/>
    <n v="0"/>
    <m/>
    <m/>
    <x v="0"/>
    <s v="MULLER31001593Planta 3HI"/>
    <s v="E.A.W. MULLER S.A."/>
    <x v="86"/>
    <x v="86"/>
    <s v="C.H. La Esperanza"/>
    <x v="288"/>
    <s v="HI"/>
    <x v="5"/>
    <x v="372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0"/>
    <n v="0"/>
    <m/>
    <n v="1.6E-2"/>
    <n v="1.6E-2"/>
    <n v="0"/>
    <n v="0"/>
    <n v="19"/>
    <s v="BASE DE DATOS"/>
    <m/>
  </r>
  <r>
    <s v="24"/>
    <x v="9"/>
    <s v="MULLER"/>
    <s v="31001593"/>
    <s v="31001593"/>
    <x v="5"/>
    <s v="Planta 1"/>
    <s v="S"/>
    <n v="0.59199999999999997"/>
    <n v="0.59199999999999997"/>
    <n v="34.94"/>
    <n v="174.90799999999999"/>
    <n v="209.84800000000001"/>
    <n v="0"/>
    <n v="724"/>
    <n v="0"/>
    <m/>
    <m/>
    <x v="0"/>
    <s v="MULLER31001593Planta 1HI"/>
    <s v="E.A.W. MULLER S.A."/>
    <x v="86"/>
    <x v="86"/>
    <s v="C.H. La Esperanza"/>
    <x v="288"/>
    <s v="HI"/>
    <x v="5"/>
    <x v="370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209.84800000000001"/>
    <n v="0.20984800000000001"/>
    <m/>
    <n v="1.2307692307692308E-2"/>
    <n v="1.2307692307692308E-2"/>
    <n v="0"/>
    <n v="-2.8421709430404007E-14"/>
    <n v="19"/>
    <s v="BASE DE DATOS"/>
    <m/>
  </r>
  <r>
    <s v="24"/>
    <x v="10"/>
    <s v="MULLER"/>
    <s v="31001593"/>
    <s v="31001593"/>
    <x v="5"/>
    <s v="Planta 1"/>
    <s v="S"/>
    <n v="0.59199999999999997"/>
    <n v="0.59199999999999997"/>
    <n v="49.66"/>
    <n v="228.011"/>
    <n v="277.67099999999999"/>
    <n v="0"/>
    <n v="720"/>
    <n v="0"/>
    <m/>
    <m/>
    <x v="0"/>
    <s v="MULLER31001593Planta 1HI"/>
    <s v="E.A.W. MULLER S.A."/>
    <x v="86"/>
    <x v="86"/>
    <s v="C.H. La Esperanza"/>
    <x v="288"/>
    <s v="HI"/>
    <x v="5"/>
    <x v="370"/>
    <x v="2"/>
    <s v="Instalado"/>
    <s v="Operativo"/>
    <s v="Generadora"/>
    <x v="0"/>
    <x v="0"/>
    <x v="1"/>
    <x v="0"/>
    <s v="Privado"/>
    <s v="PASCO"/>
    <s v="PASCO"/>
    <s v="OXAPAMPA"/>
    <s v="OXAPAMPA"/>
    <n v="0"/>
    <x v="8"/>
    <n v="0"/>
    <x v="0"/>
    <x v="0"/>
    <x v="0"/>
    <s v="MWh"/>
    <n v="277.67099999999999"/>
    <n v="0.277671"/>
    <m/>
    <n v="1.2307692307692308E-2"/>
    <n v="1.2307692307692308E-2"/>
    <n v="0"/>
    <n v="0"/>
    <n v="19"/>
    <s v="BASE DE DATOS"/>
    <m/>
  </r>
  <r>
    <s v="24"/>
    <x v="11"/>
    <s v="EEAGUA"/>
    <s v="18319612"/>
    <s v="18319612"/>
    <x v="5"/>
    <s v="G1"/>
    <s v="S"/>
    <n v="9.9499999999999993"/>
    <n v="9.9499999999999993"/>
    <n v="1398.434"/>
    <n v="5016.3630000000003"/>
    <n v="6414.7969999999996"/>
    <n v="0"/>
    <n v="726.56"/>
    <n v="17.440000000000001"/>
    <m/>
    <m/>
    <x v="0"/>
    <s v="EEAGUA18319612G1HI"/>
    <s v="Empresa El‚ctrica Agua Azul S.A."/>
    <x v="49"/>
    <x v="49"/>
    <s v="C.H. Potrero"/>
    <x v="187"/>
    <s v="HI"/>
    <x v="5"/>
    <x v="36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6414.7969999999996"/>
    <n v="6.4147969999999992"/>
    <m/>
    <n v="0.82916666666666661"/>
    <n v="0.82916666666666661"/>
    <n v="0"/>
    <n v="9.0949470177292824E-13"/>
    <n v="43"/>
    <s v="BASE DE DATOS"/>
    <m/>
  </r>
  <r>
    <s v="24"/>
    <x v="11"/>
    <s v="EEAGUA"/>
    <s v="18319612"/>
    <s v="18319612"/>
    <x v="5"/>
    <s v="G2"/>
    <s v="S"/>
    <n v="9.9499999999999993"/>
    <n v="9.9499999999999993"/>
    <n v="1239.107"/>
    <n v="4607.5690000000004"/>
    <n v="5846.6760000000004"/>
    <n v="0"/>
    <n v="667.01"/>
    <n v="76.989999999999995"/>
    <m/>
    <m/>
    <x v="0"/>
    <s v="EEAGUA18319612G2HI"/>
    <s v="Empresa El‚ctrica Agua Azul S.A."/>
    <x v="49"/>
    <x v="49"/>
    <s v="C.H. Potrero"/>
    <x v="187"/>
    <s v="HI"/>
    <x v="5"/>
    <x v="37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5846.6760000000004"/>
    <n v="5.8466760000000004"/>
    <m/>
    <n v="0.82916666666666661"/>
    <n v="0.82916666666666661"/>
    <n v="0"/>
    <n v="0"/>
    <n v="43"/>
    <s v="BASE DE DATOS"/>
    <m/>
  </r>
  <r>
    <s v="24"/>
    <x v="9"/>
    <s v="EEAGUA"/>
    <s v="18319612"/>
    <s v="18319612"/>
    <x v="5"/>
    <s v="G1"/>
    <s v="S"/>
    <n v="9.9499999999999993"/>
    <n v="9.9499999999999993"/>
    <n v="181.74100000000001"/>
    <n v="474.84300000000002"/>
    <n v="656.58399999999995"/>
    <n v="0"/>
    <n v="204.19"/>
    <n v="539.80999999999995"/>
    <m/>
    <m/>
    <x v="0"/>
    <s v="EEAGUA18319612G1HI"/>
    <s v="Empresa El‚ctrica Agua Azul S.A."/>
    <x v="49"/>
    <x v="49"/>
    <s v="C.H. Potrero"/>
    <x v="187"/>
    <s v="HI"/>
    <x v="5"/>
    <x v="36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656.58399999999995"/>
    <n v="0.65658399999999995"/>
    <m/>
    <n v="0.82916666666666661"/>
    <n v="0.82916666666666661"/>
    <n v="0"/>
    <n v="1.1368683772161603E-13"/>
    <n v="43"/>
    <s v="BASE DE DATOS"/>
    <m/>
  </r>
  <r>
    <s v="24"/>
    <x v="9"/>
    <s v="EEAGUA"/>
    <s v="18319612"/>
    <s v="18319612"/>
    <x v="5"/>
    <s v="G2"/>
    <s v="S"/>
    <n v="9.9499999999999993"/>
    <n v="9.9499999999999993"/>
    <n v="352.858"/>
    <n v="1232.45"/>
    <n v="1585.308"/>
    <n v="0"/>
    <n v="397.47"/>
    <n v="346.53"/>
    <m/>
    <m/>
    <x v="0"/>
    <s v="EEAGUA18319612G2HI"/>
    <s v="Empresa El‚ctrica Agua Azul S.A."/>
    <x v="49"/>
    <x v="49"/>
    <s v="C.H. Potrero"/>
    <x v="187"/>
    <s v="HI"/>
    <x v="5"/>
    <x v="37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1585.308"/>
    <n v="1.5853079999999999"/>
    <m/>
    <n v="0.82916666666666661"/>
    <n v="0.82916666666666661"/>
    <n v="0"/>
    <n v="0"/>
    <n v="43"/>
    <s v="BASE DE DATOS"/>
    <m/>
  </r>
  <r>
    <s v="24"/>
    <x v="8"/>
    <s v="COLSOL"/>
    <s v="1769267"/>
    <s v="1769267"/>
    <x v="5"/>
    <s v="Circuito 1"/>
    <s v="S"/>
    <n v="1.2"/>
    <n v="1.2E-2"/>
    <n v="3.0000000000000001E-3"/>
    <n v="248.434"/>
    <n v="248.43700000000001"/>
    <n v="0"/>
    <n v="720"/>
    <n v="0"/>
    <m/>
    <m/>
    <x v="0"/>
    <s v="COLSOL1769267Circuito 1HI"/>
    <s v="Colca Solar S.A.C."/>
    <x v="82"/>
    <x v="82"/>
    <s v="C.S.F. Yarucaya"/>
    <x v="284"/>
    <s v="FV"/>
    <x v="6"/>
    <x v="311"/>
    <x v="3"/>
    <s v="Instalado"/>
    <s v="Operativo"/>
    <s v="Generadora"/>
    <x v="0"/>
    <x v="0"/>
    <x v="0"/>
    <x v="0"/>
    <s v="Privado"/>
    <s v="LIMA"/>
    <s v="LIMA"/>
    <s v="HUAURA"/>
    <s v="SAYAN"/>
    <n v="0"/>
    <x v="9"/>
    <n v="0"/>
    <x v="1"/>
    <x v="6"/>
    <x v="0"/>
    <s v="MWh"/>
    <n v="248.43700000000001"/>
    <n v="0.24843700000000002"/>
    <m/>
    <n v="9.9999999999999992E-2"/>
    <n v="1E-3"/>
    <n v="0"/>
    <n v="-2.8421709430404007E-14"/>
    <n v="15"/>
    <s v="BASE DE DATOS"/>
    <m/>
  </r>
  <r>
    <s v="24"/>
    <x v="9"/>
    <s v="COLSOL"/>
    <s v="1769267"/>
    <s v="1769267"/>
    <x v="5"/>
    <s v="Circuito 1"/>
    <s v="S"/>
    <n v="1.2"/>
    <n v="1.2E-2"/>
    <n v="1.2999999999999999E-2"/>
    <n v="260.745"/>
    <n v="260.75799999999998"/>
    <n v="0"/>
    <n v="720"/>
    <n v="0"/>
    <m/>
    <m/>
    <x v="0"/>
    <s v="COLSOL1769267Circuito 1HI"/>
    <s v="Colca Solar S.A.C."/>
    <x v="82"/>
    <x v="82"/>
    <s v="C.S.F. Yarucaya"/>
    <x v="284"/>
    <s v="FV"/>
    <x v="6"/>
    <x v="311"/>
    <x v="3"/>
    <s v="Instalado"/>
    <s v="Operativo"/>
    <s v="Generadora"/>
    <x v="0"/>
    <x v="0"/>
    <x v="0"/>
    <x v="0"/>
    <s v="Privado"/>
    <s v="LIMA"/>
    <s v="LIMA"/>
    <s v="HUAURA"/>
    <s v="SAYAN"/>
    <n v="0"/>
    <x v="9"/>
    <n v="0"/>
    <x v="1"/>
    <x v="6"/>
    <x v="0"/>
    <s v="MWh"/>
    <n v="260.75799999999998"/>
    <n v="0.26075799999999999"/>
    <m/>
    <n v="9.9999999999999992E-2"/>
    <n v="1E-3"/>
    <n v="0"/>
    <n v="0"/>
    <n v="15"/>
    <s v="BASE DE DATOS"/>
    <m/>
  </r>
  <r>
    <s v="24"/>
    <x v="10"/>
    <s v="COLSOL"/>
    <s v="1769267"/>
    <s v="1769267"/>
    <x v="5"/>
    <s v="Circuito 1"/>
    <s v="S"/>
    <n v="1.2"/>
    <n v="1.2E-2"/>
    <n v="6.7000000000000004E-2"/>
    <n v="223.959"/>
    <n v="224.02600000000001"/>
    <n v="0"/>
    <n v="720"/>
    <n v="0"/>
    <m/>
    <m/>
    <x v="0"/>
    <s v="COLSOL1769267Circuito 1HI"/>
    <s v="Colca Solar S.A.C."/>
    <x v="82"/>
    <x v="82"/>
    <s v="C.S.F. Yarucaya"/>
    <x v="284"/>
    <s v="FV"/>
    <x v="6"/>
    <x v="311"/>
    <x v="3"/>
    <s v="Instalado"/>
    <s v="Operativo"/>
    <s v="Generadora"/>
    <x v="0"/>
    <x v="0"/>
    <x v="0"/>
    <x v="0"/>
    <s v="Privado"/>
    <s v="LIMA"/>
    <s v="LIMA"/>
    <s v="HUAURA"/>
    <s v="SAYAN"/>
    <n v="0"/>
    <x v="9"/>
    <n v="0"/>
    <x v="1"/>
    <x v="6"/>
    <x v="0"/>
    <s v="MWh"/>
    <n v="224.02600000000001"/>
    <n v="0.224026"/>
    <m/>
    <n v="9.9999999999999992E-2"/>
    <n v="1E-3"/>
    <n v="0"/>
    <n v="0"/>
    <n v="15"/>
    <s v="BASE DE DATOS"/>
    <m/>
  </r>
  <r>
    <s v="24"/>
    <x v="11"/>
    <s v="COLSOL"/>
    <s v="1769267"/>
    <s v="1769267"/>
    <x v="5"/>
    <s v="Circuito 1"/>
    <s v="S"/>
    <n v="1.2"/>
    <n v="1.2E-2"/>
    <n v="0.217"/>
    <n v="173.10300000000001"/>
    <n v="173.32"/>
    <n v="0"/>
    <n v="720"/>
    <n v="0"/>
    <m/>
    <m/>
    <x v="0"/>
    <s v="COLSOL1769267Circuito 1HI"/>
    <s v="Colca Solar S.A.C."/>
    <x v="82"/>
    <x v="82"/>
    <s v="C.S.F. Yarucaya"/>
    <x v="284"/>
    <s v="FV"/>
    <x v="6"/>
    <x v="311"/>
    <x v="3"/>
    <s v="Instalado"/>
    <s v="Operativo"/>
    <s v="Generadora"/>
    <x v="0"/>
    <x v="0"/>
    <x v="0"/>
    <x v="0"/>
    <s v="Privado"/>
    <s v="LIMA"/>
    <s v="LIMA"/>
    <s v="HUAURA"/>
    <s v="SAYAN"/>
    <n v="0"/>
    <x v="9"/>
    <n v="0"/>
    <x v="1"/>
    <x v="6"/>
    <x v="0"/>
    <s v="MWh"/>
    <n v="173.32"/>
    <n v="0.17332"/>
    <m/>
    <n v="9.9999999999999992E-2"/>
    <n v="1E-3"/>
    <n v="0"/>
    <n v="2.8421709430404007E-14"/>
    <n v="15"/>
    <s v="BASE DE DATOS"/>
    <m/>
  </r>
  <r>
    <s v="24"/>
    <x v="8"/>
    <s v="HUAPOW"/>
    <s v="18340013"/>
    <s v="18340013"/>
    <x v="5"/>
    <s v="UG1"/>
    <s v="S"/>
    <n v="9.6"/>
    <n v="9.23"/>
    <n v="1113.0029999999999"/>
    <n v="5361.4040000000005"/>
    <n v="6474.4070000000002"/>
    <n v="14"/>
    <n v="706"/>
    <n v="0"/>
    <m/>
    <m/>
    <x v="0"/>
    <s v="HUAPOW18340013UG1HI"/>
    <s v="Huaura Power Group S.A."/>
    <x v="83"/>
    <x v="83"/>
    <s v="C.H. Yarucaya"/>
    <x v="285"/>
    <s v="HI"/>
    <x v="5"/>
    <x v="364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6474.4070000000002"/>
    <n v="6.4744070000000002"/>
    <m/>
    <n v="0.79999999999999993"/>
    <n v="0.76916666666666667"/>
    <n v="0"/>
    <n v="0"/>
    <n v="62"/>
    <s v="BASE DE DATOS"/>
    <m/>
  </r>
  <r>
    <s v="24"/>
    <x v="8"/>
    <s v="HUAPOW"/>
    <s v="18340013"/>
    <s v="18340013"/>
    <x v="5"/>
    <s v="UG2"/>
    <s v="S"/>
    <n v="9.6"/>
    <n v="9.1999999999999993"/>
    <n v="939.81200000000001"/>
    <n v="4499.2939999999999"/>
    <n v="5439.1059999999998"/>
    <n v="0"/>
    <n v="720"/>
    <n v="0"/>
    <m/>
    <m/>
    <x v="0"/>
    <s v="HUAPOW18340013UG2HI"/>
    <s v="Huaura Power Group S.A."/>
    <x v="83"/>
    <x v="83"/>
    <s v="C.H. Yarucaya"/>
    <x v="285"/>
    <s v="HI"/>
    <x v="5"/>
    <x v="365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5439.1059999999998"/>
    <n v="5.4391059999999998"/>
    <m/>
    <n v="0.79999999999999993"/>
    <n v="0.76666666666666661"/>
    <n v="0"/>
    <n v="0"/>
    <n v="62"/>
    <s v="BASE DE DATOS"/>
    <m/>
  </r>
  <r>
    <s v="24"/>
    <x v="9"/>
    <s v="HUAPOW"/>
    <s v="18340013"/>
    <s v="18340013"/>
    <x v="5"/>
    <s v="UG1"/>
    <s v="S"/>
    <n v="9.6"/>
    <n v="9.23"/>
    <n v="1201.865"/>
    <n v="5426.3370000000004"/>
    <n v="6628.2020000000002"/>
    <n v="9"/>
    <n v="711"/>
    <n v="0"/>
    <m/>
    <m/>
    <x v="0"/>
    <s v="HUAPOW18340013UG1HI"/>
    <s v="Huaura Power Group S.A."/>
    <x v="83"/>
    <x v="83"/>
    <s v="C.H. Yarucaya"/>
    <x v="285"/>
    <s v="HI"/>
    <x v="5"/>
    <x v="364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6628.2020000000002"/>
    <n v="6.6282019999999999"/>
    <m/>
    <n v="0.79999999999999993"/>
    <n v="0.76916666666666667"/>
    <n v="0"/>
    <n v="0"/>
    <n v="62"/>
    <s v="BASE DE DATOS"/>
    <m/>
  </r>
  <r>
    <s v="24"/>
    <x v="9"/>
    <s v="HUAPOW"/>
    <s v="18340013"/>
    <s v="18340013"/>
    <x v="5"/>
    <s v="UG2"/>
    <s v="S"/>
    <n v="9.6"/>
    <n v="9.1999999999999993"/>
    <n v="1138.5050000000001"/>
    <n v="5160.6360000000004"/>
    <n v="6299.1409999999996"/>
    <n v="0"/>
    <n v="720"/>
    <n v="0"/>
    <m/>
    <m/>
    <x v="0"/>
    <s v="HUAPOW18340013UG2HI"/>
    <s v="Huaura Power Group S.A."/>
    <x v="83"/>
    <x v="83"/>
    <s v="C.H. Yarucaya"/>
    <x v="285"/>
    <s v="HI"/>
    <x v="5"/>
    <x v="365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6299.1409999999996"/>
    <n v="6.2991409999999997"/>
    <m/>
    <n v="0.79999999999999993"/>
    <n v="0.76666666666666661"/>
    <n v="0"/>
    <n v="9.0949470177292824E-13"/>
    <n v="62"/>
    <s v="BASE DE DATOS"/>
    <m/>
  </r>
  <r>
    <s v="24"/>
    <x v="10"/>
    <s v="HUAPOW"/>
    <s v="18340013"/>
    <s v="18340013"/>
    <x v="5"/>
    <s v="UG1"/>
    <s v="S"/>
    <n v="9.6"/>
    <n v="9.23"/>
    <n v="1196.2360000000001"/>
    <n v="5415.4740000000002"/>
    <n v="6611.71"/>
    <n v="0"/>
    <n v="720"/>
    <n v="0"/>
    <m/>
    <m/>
    <x v="0"/>
    <s v="HUAPOW18340013UG1HI"/>
    <s v="Huaura Power Group S.A."/>
    <x v="83"/>
    <x v="83"/>
    <s v="C.H. Yarucaya"/>
    <x v="285"/>
    <s v="HI"/>
    <x v="5"/>
    <x v="364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6611.71"/>
    <n v="6.6117100000000004"/>
    <m/>
    <n v="0.79999999999999993"/>
    <n v="0.76916666666666667"/>
    <n v="0"/>
    <n v="0"/>
    <n v="62"/>
    <s v="BASE DE DATOS"/>
    <m/>
  </r>
  <r>
    <s v="24"/>
    <x v="10"/>
    <s v="HUAPOW"/>
    <s v="18340013"/>
    <s v="18340013"/>
    <x v="5"/>
    <s v="UG2"/>
    <s v="S"/>
    <n v="9.6"/>
    <n v="9.1999999999999993"/>
    <n v="1163.4290000000001"/>
    <n v="5246.415"/>
    <n v="6409.8440000000001"/>
    <n v="1"/>
    <n v="719"/>
    <n v="0"/>
    <m/>
    <m/>
    <x v="0"/>
    <s v="HUAPOW18340013UG2HI"/>
    <s v="Huaura Power Group S.A."/>
    <x v="83"/>
    <x v="83"/>
    <s v="C.H. Yarucaya"/>
    <x v="285"/>
    <s v="HI"/>
    <x v="5"/>
    <x v="365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6409.8440000000001"/>
    <n v="6.4098439999999997"/>
    <m/>
    <n v="0.79999999999999993"/>
    <n v="0.76666666666666661"/>
    <n v="0"/>
    <n v="0"/>
    <n v="62"/>
    <s v="BASE DE DATOS"/>
    <m/>
  </r>
  <r>
    <s v="24"/>
    <x v="11"/>
    <s v="HUAPOW"/>
    <s v="18340013"/>
    <s v="18340013"/>
    <x v="5"/>
    <s v="UG1"/>
    <s v="S"/>
    <n v="9.6"/>
    <n v="9.23"/>
    <n v="978.15800000000002"/>
    <n v="4761.7280000000001"/>
    <n v="5739.8860000000004"/>
    <n v="125"/>
    <n v="595"/>
    <n v="0"/>
    <m/>
    <m/>
    <x v="0"/>
    <s v="HUAPOW18340013UG1HI"/>
    <s v="Huaura Power Group S.A."/>
    <x v="83"/>
    <x v="83"/>
    <s v="C.H. Yarucaya"/>
    <x v="285"/>
    <s v="HI"/>
    <x v="5"/>
    <x v="364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5739.8860000000004"/>
    <n v="5.7398860000000003"/>
    <m/>
    <n v="0.79999999999999993"/>
    <n v="0.76916666666666667"/>
    <n v="0"/>
    <n v="0"/>
    <n v="62"/>
    <s v="BASE DE DATOS"/>
    <m/>
  </r>
  <r>
    <s v="24"/>
    <x v="11"/>
    <s v="HUAPOW"/>
    <s v="18340013"/>
    <s v="18340013"/>
    <x v="5"/>
    <s v="UG2"/>
    <s v="S"/>
    <n v="9.6"/>
    <n v="9.1999999999999993"/>
    <n v="981.35900000000004"/>
    <n v="4807.7569999999996"/>
    <n v="5789.116"/>
    <n v="122"/>
    <n v="598"/>
    <n v="0"/>
    <m/>
    <m/>
    <x v="0"/>
    <s v="HUAPOW18340013UG2HI"/>
    <s v="Huaura Power Group S.A."/>
    <x v="83"/>
    <x v="83"/>
    <s v="C.H. Yarucaya"/>
    <x v="285"/>
    <s v="HI"/>
    <x v="5"/>
    <x v="365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6"/>
    <x v="0"/>
    <s v="MWh"/>
    <n v="5789.116"/>
    <n v="5.7891159999999999"/>
    <m/>
    <n v="0.79999999999999993"/>
    <n v="0.76666666666666661"/>
    <n v="0"/>
    <n v="0"/>
    <n v="62"/>
    <s v="BASE DE DATOS"/>
    <m/>
  </r>
  <r>
    <s v="24"/>
    <x v="11"/>
    <s v="EGEJUN"/>
    <s v="18162108"/>
    <s v="18162108"/>
    <x v="5"/>
    <s v="Grupo 1"/>
    <s v="S"/>
    <n v="3.3180000000000001"/>
    <n v="3.3180000000000001"/>
    <n v="337.666"/>
    <n v="1754.32"/>
    <n v="2091.9859999999999"/>
    <n v="0"/>
    <n v="744"/>
    <n v="0"/>
    <m/>
    <m/>
    <x v="0"/>
    <s v="EGEJUN18162108Grupo 1HI"/>
    <s v="Empresa de Generaci¢n El‚ctrica Jun¡n S.A.C."/>
    <x v="76"/>
    <x v="76"/>
    <s v="C.H. Santa Cruz I"/>
    <x v="255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091.9859999999999"/>
    <n v="2.0919859999999999"/>
    <m/>
    <n v="0.27650000000000002"/>
    <n v="0.27650000000000002"/>
    <n v="0"/>
    <n v="0"/>
    <n v="35"/>
    <s v="BASE DE DATOS"/>
    <m/>
  </r>
  <r>
    <s v="24"/>
    <x v="11"/>
    <s v="EGEJUN"/>
    <s v="18162108"/>
    <s v="18162108"/>
    <x v="5"/>
    <s v="Grupo 2"/>
    <s v="S"/>
    <n v="3.3180000000000001"/>
    <n v="3.3180000000000001"/>
    <n v="337.666"/>
    <n v="1754.32"/>
    <n v="2091.9859999999999"/>
    <n v="0"/>
    <n v="744"/>
    <n v="0"/>
    <m/>
    <m/>
    <x v="0"/>
    <s v="EGEJUN18162108Grupo 2HI"/>
    <s v="Empresa de Generaci¢n El‚ctrica Jun¡n S.A.C."/>
    <x v="76"/>
    <x v="76"/>
    <s v="C.H. Santa Cruz I"/>
    <x v="255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2091.9859999999999"/>
    <n v="2.0919859999999999"/>
    <m/>
    <n v="0.27650000000000002"/>
    <n v="0.27650000000000002"/>
    <n v="0"/>
    <n v="0"/>
    <n v="35"/>
    <s v="BASE DE DATOS"/>
    <m/>
  </r>
  <r>
    <s v="24"/>
    <x v="11"/>
    <s v="EGEJUN"/>
    <s v="18167608"/>
    <s v="18167608"/>
    <x v="5"/>
    <s v="Grupo 1"/>
    <s v="S"/>
    <n v="3.2509999999999999"/>
    <n v="3.2509999999999999"/>
    <n v="229.74700000000001"/>
    <n v="1193.953"/>
    <n v="1423.7"/>
    <n v="0"/>
    <n v="744"/>
    <n v="0"/>
    <m/>
    <m/>
    <x v="0"/>
    <s v="EGEJUN18167608Grupo 1HI"/>
    <s v="Empresa de Generaci¢n El‚ctrica Jun¡n S.A.C."/>
    <x v="76"/>
    <x v="76"/>
    <s v="C.H. Santa Cruz II"/>
    <x v="256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423.7"/>
    <n v="1.4237"/>
    <m/>
    <n v="0.27091666666666664"/>
    <n v="0.27091666666666664"/>
    <n v="0"/>
    <n v="0"/>
    <n v="35"/>
    <s v="BASE DE DATOS"/>
    <m/>
  </r>
  <r>
    <s v="24"/>
    <x v="11"/>
    <s v="EGEJUN"/>
    <s v="18167608"/>
    <s v="18167608"/>
    <x v="5"/>
    <s v="Grupo 2"/>
    <s v="S"/>
    <n v="3.2509999999999999"/>
    <n v="3.2509999999999999"/>
    <n v="229.74700000000001"/>
    <n v="1193.953"/>
    <n v="1423.7"/>
    <n v="0"/>
    <n v="744"/>
    <n v="0"/>
    <m/>
    <m/>
    <x v="0"/>
    <s v="EGEJUN18167608Grupo 2HI"/>
    <s v="Empresa de Generaci¢n El‚ctrica Jun¡n S.A.C."/>
    <x v="76"/>
    <x v="76"/>
    <s v="C.H. Santa Cruz II"/>
    <x v="256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SANTA CRUZ"/>
    <n v="0"/>
    <x v="8"/>
    <n v="0"/>
    <x v="1"/>
    <x v="2"/>
    <x v="0"/>
    <s v="MWh"/>
    <n v="1423.7"/>
    <n v="1.4237"/>
    <m/>
    <n v="0.27091666666666664"/>
    <n v="0.27091666666666664"/>
    <n v="0"/>
    <n v="0"/>
    <n v="35"/>
    <s v="BASE DE DATOS"/>
    <m/>
  </r>
  <r>
    <s v="24"/>
    <x v="11"/>
    <s v="EGEJUN"/>
    <s v="28072011"/>
    <s v="28072011"/>
    <x v="5"/>
    <s v="Grupo 1"/>
    <s v="S"/>
    <n v="4.9249999999999998"/>
    <n v="4.9249999999999998"/>
    <n v="490.93200000000002"/>
    <n v="2100.0639999999999"/>
    <n v="2590.9960000000001"/>
    <n v="0"/>
    <n v="744"/>
    <n v="0"/>
    <m/>
    <m/>
    <x v="0"/>
    <s v="EGEJUN28072011Grupo 1HI"/>
    <s v="Empresa de Generaci¢n El‚ctrica Jun¡n S.A.C."/>
    <x v="76"/>
    <x v="76"/>
    <s v="C.H. Huasahuasi I"/>
    <x v="257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2590.9960000000001"/>
    <n v="2.5909960000000001"/>
    <m/>
    <n v="0.41041666666666665"/>
    <n v="0.41041666666666665"/>
    <n v="0"/>
    <n v="0"/>
    <n v="35"/>
    <s v="BASE DE DATOS"/>
    <m/>
  </r>
  <r>
    <s v="24"/>
    <x v="11"/>
    <s v="EGEJUN"/>
    <s v="28072011"/>
    <s v="28072011"/>
    <x v="5"/>
    <s v="Grupo 2"/>
    <s v="S"/>
    <n v="4.9249999999999998"/>
    <n v="4.9249999999999998"/>
    <n v="490.93200000000002"/>
    <n v="2100.0639999999999"/>
    <n v="2590.9960000000001"/>
    <n v="0"/>
    <n v="744"/>
    <n v="0"/>
    <m/>
    <m/>
    <x v="0"/>
    <s v="EGEJUN28072011Grupo 2HI"/>
    <s v="Empresa de Generaci¢n El‚ctrica Jun¡n S.A.C."/>
    <x v="76"/>
    <x v="76"/>
    <s v="C.H. Huasahuasi I"/>
    <x v="257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2590.9960000000001"/>
    <n v="2.5909960000000001"/>
    <m/>
    <n v="0.41041666666666665"/>
    <n v="0.41041666666666665"/>
    <n v="0"/>
    <n v="0"/>
    <n v="35"/>
    <s v="BASE DE DATOS"/>
    <m/>
  </r>
  <r>
    <s v="24"/>
    <x v="11"/>
    <s v="EGEJUN"/>
    <s v="00862010"/>
    <s v="00862010"/>
    <x v="5"/>
    <s v="Grupo 1"/>
    <s v="S"/>
    <n v="4.9820000000000002"/>
    <n v="4.9820000000000002"/>
    <n v="515.23699999999997"/>
    <n v="2214.1819999999998"/>
    <n v="2729.4189999999999"/>
    <n v="0"/>
    <n v="744"/>
    <n v="0"/>
    <m/>
    <m/>
    <x v="0"/>
    <s v="EGEJUN00862010Grupo 1HI"/>
    <s v="Empresa de Generaci¢n El‚ctrica Jun¡n S.A.C."/>
    <x v="76"/>
    <x v="76"/>
    <s v="C.H. Huasahuasi II"/>
    <x v="258"/>
    <s v="HI"/>
    <x v="5"/>
    <x v="16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2729.4189999999999"/>
    <n v="2.729419"/>
    <m/>
    <n v="0.41516666666666668"/>
    <n v="0.41516666666666668"/>
    <n v="0"/>
    <n v="0"/>
    <n v="35"/>
    <s v="BASE DE DATOS"/>
    <m/>
  </r>
  <r>
    <s v="24"/>
    <x v="11"/>
    <s v="EGEJUN"/>
    <s v="00862010"/>
    <s v="00862010"/>
    <x v="5"/>
    <s v="Grupo 2"/>
    <s v="S"/>
    <n v="4.9820000000000002"/>
    <n v="4.9820000000000002"/>
    <n v="515.23699999999997"/>
    <n v="2214.1819999999998"/>
    <n v="2729.4189999999999"/>
    <n v="0"/>
    <n v="744"/>
    <n v="0"/>
    <m/>
    <m/>
    <x v="0"/>
    <s v="EGEJUN00862010Grupo 2HI"/>
    <s v="Empresa de Generaci¢n El‚ctrica Jun¡n S.A.C."/>
    <x v="76"/>
    <x v="76"/>
    <s v="C.H. Huasahuasi II"/>
    <x v="258"/>
    <s v="HI"/>
    <x v="5"/>
    <x v="175"/>
    <x v="2"/>
    <s v="Instalado"/>
    <s v="Operativo"/>
    <s v="Generadora"/>
    <x v="0"/>
    <x v="0"/>
    <x v="0"/>
    <x v="0"/>
    <s v="Privado"/>
    <s v="JUNIN"/>
    <s v="JUNIN"/>
    <s v="TARMA"/>
    <s v="HUASAHUASI"/>
    <n v="0"/>
    <x v="8"/>
    <n v="0"/>
    <x v="1"/>
    <x v="2"/>
    <x v="0"/>
    <s v="MWh"/>
    <n v="2729.4189999999999"/>
    <n v="2.729419"/>
    <m/>
    <n v="0.41516666666666668"/>
    <n v="0.41516666666666668"/>
    <n v="0"/>
    <n v="0"/>
    <n v="35"/>
    <s v="BASE DE DATOS"/>
    <m/>
  </r>
  <r>
    <s v="24"/>
    <x v="11"/>
    <s v="EGEJUN"/>
    <s v="18282011"/>
    <s v="18282011"/>
    <x v="5"/>
    <s v="Grupo 1"/>
    <s v="S"/>
    <n v="9.984"/>
    <n v="9.984"/>
    <n v="1152.385"/>
    <n v="5894.1779999999999"/>
    <n v="7046.5630000000001"/>
    <n v="0"/>
    <n v="744"/>
    <n v="0"/>
    <m/>
    <m/>
    <x v="0"/>
    <s v="EGEJUN18282011Grupo 1HI"/>
    <s v="Empresa de Generaci¢n El‚ctrica Jun¡n S.A.C."/>
    <x v="76"/>
    <x v="76"/>
    <s v="C.H. Runatullo II"/>
    <x v="259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7046.5630000000001"/>
    <n v="7.0465629999999999"/>
    <m/>
    <n v="0.83199999999999996"/>
    <n v="0.83199999999999996"/>
    <n v="0"/>
    <n v="0"/>
    <n v="35"/>
    <s v="BASE DE DATOS"/>
    <m/>
  </r>
  <r>
    <s v="24"/>
    <x v="11"/>
    <s v="EGEJUN"/>
    <s v="18282011"/>
    <s v="18282011"/>
    <x v="5"/>
    <s v="Grupo 2"/>
    <s v="S"/>
    <n v="9.984"/>
    <n v="9.984"/>
    <n v="1152.385"/>
    <n v="5894.1779999999999"/>
    <n v="7046.5630000000001"/>
    <n v="0"/>
    <n v="744"/>
    <n v="0"/>
    <m/>
    <m/>
    <x v="0"/>
    <s v="EGEJUN18282011Grupo 2HI"/>
    <s v="Empresa de Generaci¢n El‚ctrica Jun¡n S.A.C."/>
    <x v="76"/>
    <x v="76"/>
    <s v="C.H. Runatullo II"/>
    <x v="259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6"/>
    <x v="0"/>
    <s v="MWh"/>
    <n v="7046.5630000000001"/>
    <n v="7.0465629999999999"/>
    <m/>
    <n v="0.83199999999999996"/>
    <n v="0.83199999999999996"/>
    <n v="0"/>
    <n v="0"/>
    <n v="35"/>
    <s v="BASE DE DATOS"/>
    <m/>
  </r>
  <r>
    <s v="24"/>
    <x v="11"/>
    <s v="EGEJUN"/>
    <s v="18281911"/>
    <s v="18281911"/>
    <x v="5"/>
    <s v="Grupo 1"/>
    <s v="S"/>
    <n v="9.9830000000000005"/>
    <n v="9.9830000000000005"/>
    <n v="1108.317"/>
    <n v="5650.3590000000004"/>
    <n v="6758.6760000000004"/>
    <n v="0"/>
    <n v="744"/>
    <n v="0"/>
    <m/>
    <m/>
    <x v="0"/>
    <s v="EGEJUN18281911Grupo 1HI"/>
    <s v="Empresa de Generaci¢n El‚ctrica Jun¡n S.A.C."/>
    <x v="76"/>
    <x v="76"/>
    <s v="C.H. Runatullo III"/>
    <x v="260"/>
    <s v="HI"/>
    <x v="5"/>
    <x v="16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6758.6760000000004"/>
    <n v="6.7586760000000004"/>
    <m/>
    <n v="0.83191666666666675"/>
    <n v="0.83191666666666675"/>
    <n v="0"/>
    <n v="0"/>
    <n v="35"/>
    <s v="BASE DE DATOS"/>
    <m/>
  </r>
  <r>
    <s v="24"/>
    <x v="11"/>
    <s v="EGEJUN"/>
    <s v="18281911"/>
    <s v="18281911"/>
    <x v="5"/>
    <s v="Grupo 2"/>
    <s v="S"/>
    <n v="9.9830000000000005"/>
    <n v="9.9830000000000005"/>
    <n v="1108.317"/>
    <n v="5650.3590000000004"/>
    <n v="6758.6760000000004"/>
    <n v="0"/>
    <n v="744"/>
    <n v="0"/>
    <m/>
    <m/>
    <x v="0"/>
    <s v="EGEJUN18281911Grupo 2HI"/>
    <s v="Empresa de Generaci¢n El‚ctrica Jun¡n S.A.C."/>
    <x v="76"/>
    <x v="76"/>
    <s v="C.H. Runatullo III"/>
    <x v="260"/>
    <s v="HI"/>
    <x v="5"/>
    <x v="175"/>
    <x v="2"/>
    <s v="Instalado"/>
    <s v="Operativo"/>
    <s v="Generadora"/>
    <x v="0"/>
    <x v="0"/>
    <x v="0"/>
    <x v="0"/>
    <s v="Privado"/>
    <s v="JUNIN"/>
    <s v="JUNIN"/>
    <s v="CONCEPCION"/>
    <s v="MARISCAL CASTILLA"/>
    <n v="0"/>
    <x v="8"/>
    <n v="0"/>
    <x v="1"/>
    <x v="3"/>
    <x v="0"/>
    <s v="MWh"/>
    <n v="6758.6760000000004"/>
    <n v="6.7586760000000004"/>
    <m/>
    <n v="0.83191666666666675"/>
    <n v="0.83191666666666675"/>
    <n v="0"/>
    <n v="0"/>
    <n v="35"/>
    <s v="BASE DE DATOS"/>
    <m/>
  </r>
  <r>
    <s v="24"/>
    <x v="11"/>
    <s v="ENGIEP"/>
    <s v="11081297"/>
    <s v="11081297"/>
    <x v="5"/>
    <s v="G1"/>
    <s v="S"/>
    <n v="45.503999999999998"/>
    <n v="45.634"/>
    <n v="7968.2489999999998"/>
    <n v="20002.280999999999"/>
    <n v="27970.53"/>
    <n v="35.229999999999997"/>
    <n v="696.47"/>
    <n v="1.78"/>
    <m/>
    <m/>
    <x v="0"/>
    <s v="ENGIEP11081297G1HI"/>
    <s v="ENGIE Energía Perú S.A."/>
    <x v="28"/>
    <x v="28"/>
    <s v="C. H. YUNCAN"/>
    <x v="249"/>
    <s v="HI"/>
    <x v="5"/>
    <x v="36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7970.53"/>
    <n v="27.97053"/>
    <m/>
    <n v="3.7919999999999998"/>
    <n v="3.8028333333333335"/>
    <n v="0"/>
    <n v="0"/>
    <n v="50"/>
    <s v="BASE DE DATOS"/>
    <m/>
  </r>
  <r>
    <s v="24"/>
    <x v="11"/>
    <s v="ENGIEP"/>
    <s v="11081297"/>
    <s v="11081297"/>
    <x v="5"/>
    <s v="G2"/>
    <s v="S"/>
    <n v="45.869"/>
    <n v="45.616"/>
    <n v="7980.8909999999996"/>
    <n v="21577.942999999999"/>
    <n v="29558.833999999999"/>
    <n v="10.43"/>
    <n v="726.92"/>
    <n v="6.65"/>
    <m/>
    <m/>
    <x v="0"/>
    <s v="ENGIEP11081297G2HI"/>
    <s v="ENGIE Energía Perú S.A."/>
    <x v="28"/>
    <x v="28"/>
    <s v="C. H. YUNCAN"/>
    <x v="249"/>
    <s v="HI"/>
    <x v="5"/>
    <x v="37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9558.833999999999"/>
    <n v="29.558833999999997"/>
    <m/>
    <n v="3.8224166666666668"/>
    <n v="3.8013333333333335"/>
    <n v="0"/>
    <n v="0"/>
    <n v="50"/>
    <s v="BASE DE DATOS"/>
    <m/>
  </r>
  <r>
    <s v="24"/>
    <x v="11"/>
    <s v="ENGIEP"/>
    <s v="11081297"/>
    <s v="11081297"/>
    <x v="5"/>
    <s v="G3"/>
    <s v="S"/>
    <n v="45.386000000000003"/>
    <n v="45.442"/>
    <n v="7942.192"/>
    <n v="21285.152999999998"/>
    <n v="29227.345000000001"/>
    <n v="22.75"/>
    <n v="719.68"/>
    <n v="1.57"/>
    <m/>
    <m/>
    <x v="0"/>
    <s v="ENGIEP11081297G3HI"/>
    <s v="ENGIE Energía Perú S.A."/>
    <x v="28"/>
    <x v="28"/>
    <s v="C. H. YUNCAN"/>
    <x v="249"/>
    <s v="HI"/>
    <x v="5"/>
    <x v="258"/>
    <x v="2"/>
    <s v="Instalado"/>
    <s v="Operativo"/>
    <s v="Generadora"/>
    <x v="0"/>
    <x v="0"/>
    <x v="0"/>
    <x v="0"/>
    <s v="Privado"/>
    <s v="PASCO"/>
    <s v="PASCO"/>
    <s v="PASCO"/>
    <s v="PAUCARTAMBO"/>
    <n v="0"/>
    <x v="8"/>
    <n v="0"/>
    <x v="0"/>
    <x v="0"/>
    <x v="0"/>
    <s v="MWh"/>
    <n v="29227.345000000001"/>
    <n v="29.227345"/>
    <m/>
    <n v="3.7821666666666669"/>
    <n v="3.7868333333333335"/>
    <n v="0"/>
    <n v="-3.637978807091713E-12"/>
    <n v="50"/>
    <s v="BASE DE DATOS"/>
    <m/>
  </r>
  <r>
    <s v="24"/>
    <x v="11"/>
    <s v="ENGIEP"/>
    <s v="16376016"/>
    <s v="16376016"/>
    <x v="5"/>
    <s v="INV123"/>
    <s v="S"/>
    <n v="14.821999999999999"/>
    <n v="14.821999999999999"/>
    <n v="76.343000000000004"/>
    <n v="3701.1689999999999"/>
    <n v="3777.5120000000002"/>
    <n v="0"/>
    <n v="341"/>
    <n v="0"/>
    <m/>
    <m/>
    <x v="0"/>
    <s v="ENGIEP16376016INV123HI"/>
    <s v="ENGIE Energía Perú S.A."/>
    <x v="28"/>
    <x v="28"/>
    <s v="C.S. INTIPAMPA"/>
    <x v="250"/>
    <s v="FV"/>
    <x v="6"/>
    <x v="34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77.5120000000002"/>
    <n v="3.7775120000000002"/>
    <m/>
    <n v="1.2351666666666665"/>
    <n v="1.2351666666666665"/>
    <n v="0"/>
    <n v="-4.5474735088646412E-13"/>
    <n v="50"/>
    <s v="BASE DE DATOS"/>
    <m/>
  </r>
  <r>
    <s v="24"/>
    <x v="11"/>
    <s v="ENGIEP"/>
    <s v="16376016"/>
    <s v="16376016"/>
    <x v="5"/>
    <s v="INV456"/>
    <s v="S"/>
    <n v="14.86"/>
    <n v="14.86"/>
    <n v="69.465999999999994"/>
    <n v="3416.53"/>
    <n v="3485.9960000000001"/>
    <n v="0"/>
    <n v="341"/>
    <n v="0"/>
    <m/>
    <m/>
    <x v="0"/>
    <s v="ENGIEP16376016INV456HI"/>
    <s v="ENGIE Energía Perú S.A."/>
    <x v="28"/>
    <x v="28"/>
    <s v="C.S. INTIPAMPA"/>
    <x v="250"/>
    <s v="FV"/>
    <x v="6"/>
    <x v="34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485.9960000000001"/>
    <n v="3.4859960000000001"/>
    <m/>
    <n v="1.2383333333333333"/>
    <n v="1.2383333333333333"/>
    <n v="0"/>
    <n v="0"/>
    <n v="50"/>
    <s v="BASE DE DATOS"/>
    <m/>
  </r>
  <r>
    <s v="24"/>
    <x v="11"/>
    <s v="ENGIEP"/>
    <s v="16376016"/>
    <s v="16376016"/>
    <x v="5"/>
    <s v="INV789"/>
    <s v="S"/>
    <n v="14.859"/>
    <n v="14.859"/>
    <n v="75.843999999999994"/>
    <n v="3683.4589999999998"/>
    <n v="3759.3029999999999"/>
    <n v="0"/>
    <n v="341"/>
    <n v="0"/>
    <m/>
    <m/>
    <x v="0"/>
    <s v="ENGIEP16376016INV789HI"/>
    <s v="ENGIE Energía Perú S.A."/>
    <x v="28"/>
    <x v="28"/>
    <s v="C.S. INTIPAMPA"/>
    <x v="250"/>
    <s v="FV"/>
    <x v="6"/>
    <x v="34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59.3029999999999"/>
    <n v="3.7593030000000001"/>
    <m/>
    <n v="1.2382500000000001"/>
    <n v="1.2382500000000001"/>
    <n v="0"/>
    <n v="0"/>
    <n v="50"/>
    <s v="BASE DE DATOS"/>
    <m/>
  </r>
  <r>
    <s v="24"/>
    <x v="11"/>
    <s v="ENGIEP"/>
    <s v="11077297"/>
    <s v="11077297"/>
    <x v="5"/>
    <s v="G1 Q"/>
    <s v="S"/>
    <n v="55.5"/>
    <n v="58.948"/>
    <n v="8590.9709999999995"/>
    <n v="17358.828000000001"/>
    <n v="25949.798999999999"/>
    <n v="16.600000000000001"/>
    <n v="623.9"/>
    <n v="0"/>
    <m/>
    <m/>
    <x v="0"/>
    <s v="ENGIEP11077297G1 QHI"/>
    <s v="ENGIE Energía Perú S.A."/>
    <x v="28"/>
    <x v="28"/>
    <s v="C. H. QUITARACSA"/>
    <x v="251"/>
    <s v="HI"/>
    <x v="5"/>
    <x v="3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5949.798999999999"/>
    <n v="25.949798999999999"/>
    <m/>
    <n v="4.625"/>
    <n v="4.9123333333333337"/>
    <n v="0"/>
    <n v="0"/>
    <n v="50"/>
    <s v="BASE DE DATOS"/>
    <m/>
  </r>
  <r>
    <s v="24"/>
    <x v="11"/>
    <s v="ENGIEP"/>
    <s v="11077297"/>
    <s v="11077297"/>
    <x v="5"/>
    <s v="G2 Q"/>
    <s v="S"/>
    <n v="55.5"/>
    <n v="58.832000000000001"/>
    <n v="8796.8209999999999"/>
    <n v="19534.194"/>
    <n v="28331.014999999999"/>
    <n v="19.7"/>
    <n v="685.4"/>
    <n v="0"/>
    <m/>
    <m/>
    <x v="0"/>
    <s v="ENGIEP11077297G2 QHI"/>
    <s v="ENGIE Energía Perú S.A."/>
    <x v="28"/>
    <x v="28"/>
    <s v="C. H. QUITARACSA"/>
    <x v="251"/>
    <s v="HI"/>
    <x v="5"/>
    <x v="3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8331.014999999999"/>
    <n v="28.331015000000001"/>
    <m/>
    <n v="4.625"/>
    <n v="4.9026666666666667"/>
    <n v="0"/>
    <n v="0"/>
    <n v="50"/>
    <s v="BASE DE DATOS"/>
    <m/>
  </r>
  <r>
    <s v="24"/>
    <x v="11"/>
    <s v="ENGIEP"/>
    <s v="17392820"/>
    <s v="17392820"/>
    <x v="5"/>
    <s v="BLOQUE1"/>
    <s v="S"/>
    <n v="130"/>
    <n v="130"/>
    <n v="13939.703"/>
    <n v="33393.910000000003"/>
    <n v="47333.612999999998"/>
    <n v="0"/>
    <n v="744"/>
    <n v="0"/>
    <m/>
    <m/>
    <x v="0"/>
    <s v="ENGIEP17392820BLOQUE1HI"/>
    <s v="ENGIE Energía Perú S.A."/>
    <x v="28"/>
    <x v="28"/>
    <s v="C. E. PUNTA LOMITAS"/>
    <x v="252"/>
    <s v="TE"/>
    <x v="7"/>
    <x v="347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7333.612999999998"/>
    <n v="47.333613"/>
    <m/>
    <n v="10.833333333333334"/>
    <n v="10.833333333333334"/>
    <n v="0"/>
    <n v="7.2759576141834259E-12"/>
    <n v="50"/>
    <s v="BASE DE DATOS"/>
    <m/>
  </r>
  <r>
    <s v="24"/>
    <x v="11"/>
    <s v="ENGIEP"/>
    <s v="17392820"/>
    <s v="17392820"/>
    <x v="5"/>
    <s v="BLOQUE2"/>
    <s v="S"/>
    <n v="130"/>
    <n v="130"/>
    <n v="15033.915000000001"/>
    <n v="37411.108"/>
    <n v="52445.023000000001"/>
    <n v="0"/>
    <n v="744"/>
    <n v="0"/>
    <m/>
    <m/>
    <x v="0"/>
    <s v="ENGIEP17392820BLOQUE2HI"/>
    <s v="ENGIE Energía Perú S.A."/>
    <x v="28"/>
    <x v="28"/>
    <s v="C. E. PUNTA LOMITAS"/>
    <x v="252"/>
    <s v="TE"/>
    <x v="7"/>
    <x v="348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52445.023000000001"/>
    <n v="52.445022999999999"/>
    <m/>
    <n v="10.833333333333334"/>
    <n v="10.833333333333334"/>
    <n v="0"/>
    <n v="0"/>
    <n v="50"/>
    <s v="BASE DE DATOS"/>
    <m/>
  </r>
  <r>
    <s v="24"/>
    <x v="11"/>
    <s v="ENGIEP"/>
    <s v="17392820"/>
    <s v="17392820"/>
    <x v="5"/>
    <s v="BLOQUE1EX"/>
    <s v="S"/>
    <n v="17"/>
    <n v="17"/>
    <n v="1260.5920000000001"/>
    <n v="3118.3870000000002"/>
    <n v="4378.9790000000003"/>
    <n v="0"/>
    <n v="744"/>
    <n v="0"/>
    <m/>
    <m/>
    <x v="0"/>
    <s v="ENGIEP17392820BLOQUE1EXHI"/>
    <s v="ENGIE Energía Perú S.A."/>
    <x v="28"/>
    <x v="28"/>
    <s v="C. E. PUNTA LOMITAS EXP"/>
    <x v="252"/>
    <s v="TE"/>
    <x v="7"/>
    <x v="349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378.9790000000003"/>
    <n v="4.3789790000000002"/>
    <m/>
    <n v="1.4166666666666667"/>
    <n v="1.4166666666666667"/>
    <n v="0"/>
    <n v="0"/>
    <n v="50"/>
    <s v="BASE DE DATOS"/>
    <m/>
  </r>
  <r>
    <s v="24"/>
    <x v="11"/>
    <s v="ENGIEP"/>
    <s v="17392820"/>
    <s v="17392820"/>
    <x v="5"/>
    <s v="BLOQUE2EX"/>
    <s v="S"/>
    <n v="17"/>
    <n v="17"/>
    <n v="1206.809"/>
    <n v="3086.1669999999999"/>
    <n v="4292.9759999999997"/>
    <n v="0"/>
    <n v="744"/>
    <n v="0"/>
    <m/>
    <m/>
    <x v="0"/>
    <s v="ENGIEP17392820BLOQUE2EXHI"/>
    <s v="ENGIE Energía Perú S.A."/>
    <x v="28"/>
    <x v="28"/>
    <s v="C. E. PUNTA LOMITAS EXP"/>
    <x v="252"/>
    <s v="TE"/>
    <x v="7"/>
    <x v="350"/>
    <x v="4"/>
    <s v="Instalado"/>
    <s v="Operativo"/>
    <s v="Generadora"/>
    <x v="0"/>
    <x v="0"/>
    <x v="0"/>
    <x v="0"/>
    <s v="Privado"/>
    <s v="ICA"/>
    <s v="ICA"/>
    <s v="ILO"/>
    <s v="OCAJE - SANTIAGO"/>
    <n v="0"/>
    <x v="10"/>
    <n v="0"/>
    <x v="1"/>
    <x v="0"/>
    <x v="0"/>
    <s v="MWh"/>
    <n v="4292.9759999999997"/>
    <n v="4.2929759999999995"/>
    <m/>
    <n v="1.4166666666666667"/>
    <n v="1.4166666666666667"/>
    <n v="0"/>
    <n v="0"/>
    <n v="50"/>
    <s v="BASE DE DATOS"/>
    <m/>
  </r>
  <r>
    <s v="24"/>
    <x v="11"/>
    <s v="KALLPA"/>
    <s v="14331913"/>
    <s v="14331913"/>
    <x v="5"/>
    <s v="G-1"/>
    <s v="S"/>
    <n v="171.28"/>
    <n v="189.69200000000001"/>
    <n v="23771.716"/>
    <n v="107681.137"/>
    <n v="131452.853"/>
    <n v="0"/>
    <n v="733.87"/>
    <n v="0"/>
    <m/>
    <m/>
    <x v="0"/>
    <s v="KALLPA14331913G-1HI"/>
    <s v="Kallpa Generaci¢n S.A."/>
    <x v="22"/>
    <x v="22"/>
    <s v="C.H. Cerro del Aguila"/>
    <x v="217"/>
    <s v="HI"/>
    <x v="5"/>
    <x v="28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31452.853"/>
    <n v="131.452853"/>
    <m/>
    <n v="14.273333333333333"/>
    <n v="15.807666666666668"/>
    <n v="0"/>
    <n v="0"/>
    <n v="66"/>
    <s v="BASE DE DATOS"/>
    <m/>
  </r>
  <r>
    <s v="24"/>
    <x v="11"/>
    <s v="KALLPA"/>
    <s v="14331913"/>
    <s v="14331913"/>
    <x v="5"/>
    <s v="G-2"/>
    <s v="S"/>
    <n v="171.28"/>
    <n v="203.053"/>
    <n v="25635.928"/>
    <n v="117839.573"/>
    <n v="143475.50099999999"/>
    <n v="0"/>
    <n v="744"/>
    <n v="0"/>
    <m/>
    <m/>
    <x v="0"/>
    <s v="KALLPA14331913G-2HI"/>
    <s v="Kallpa Generaci¢n S.A."/>
    <x v="22"/>
    <x v="22"/>
    <s v="C.H. Cerro del Aguila"/>
    <x v="217"/>
    <s v="HI"/>
    <x v="5"/>
    <x v="29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43475.50099999999"/>
    <n v="143.47550099999998"/>
    <m/>
    <n v="14.273333333333333"/>
    <n v="16.921083333333332"/>
    <n v="0"/>
    <n v="0"/>
    <n v="66"/>
    <s v="BASE DE DATOS"/>
    <m/>
  </r>
  <r>
    <s v="24"/>
    <x v="11"/>
    <s v="KALLPA"/>
    <s v="14331913"/>
    <s v="14331913"/>
    <x v="5"/>
    <s v="G-3"/>
    <s v="S"/>
    <n v="171.28"/>
    <n v="189.761"/>
    <n v="23607.018"/>
    <n v="108313.61"/>
    <n v="131920.628"/>
    <n v="0"/>
    <n v="739.92"/>
    <n v="1.17"/>
    <m/>
    <m/>
    <x v="0"/>
    <s v="KALLPA14331913G-3HI"/>
    <s v="Kallpa Generaci¢n S.A."/>
    <x v="22"/>
    <x v="22"/>
    <s v="C.H. Cerro del Aguila"/>
    <x v="217"/>
    <s v="HI"/>
    <x v="5"/>
    <x v="30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131920.628"/>
    <n v="131.92062799999999"/>
    <m/>
    <n v="14.273333333333333"/>
    <n v="15.813416666666667"/>
    <n v="0"/>
    <n v="0"/>
    <n v="66"/>
    <s v="BASE DE DATOS"/>
    <m/>
  </r>
  <r>
    <s v="24"/>
    <x v="11"/>
    <s v="KALLPA"/>
    <s v="14331913"/>
    <s v="14331913"/>
    <x v="5"/>
    <s v="G-4"/>
    <s v="S"/>
    <n v="10.76"/>
    <n v="10.427"/>
    <n v="1362.501"/>
    <n v="6413.2470000000003"/>
    <n v="7775.7479999999996"/>
    <n v="0"/>
    <n v="744"/>
    <n v="0"/>
    <m/>
    <m/>
    <x v="0"/>
    <s v="KALLPA14331913G-4HI"/>
    <s v="Kallpa Generaci¢n S.A."/>
    <x v="22"/>
    <x v="22"/>
    <s v="C.H. Cerro del Aguila"/>
    <x v="217"/>
    <s v="HI"/>
    <x v="5"/>
    <x v="31"/>
    <x v="2"/>
    <s v="Instalado"/>
    <s v="Operativo"/>
    <s v="Generadora"/>
    <x v="0"/>
    <x v="0"/>
    <x v="0"/>
    <x v="0"/>
    <s v="Privado"/>
    <s v="HUANCAVELICA"/>
    <s v="HUANCAVELICA"/>
    <s v="TAYACAYA"/>
    <s v="COLCABAMBA - SURUBAMBA"/>
    <n v="0"/>
    <x v="8"/>
    <n v="0"/>
    <x v="0"/>
    <x v="0"/>
    <x v="0"/>
    <s v="MWh"/>
    <n v="7775.7479999999996"/>
    <n v="7.7757479999999992"/>
    <m/>
    <n v="0.89666666666666661"/>
    <n v="0.86891666666666667"/>
    <n v="0"/>
    <n v="9.0949470177292824E-13"/>
    <n v="66"/>
    <s v="BASE DE DATOS"/>
    <m/>
  </r>
  <r>
    <s v="24"/>
    <x v="11"/>
    <s v="KONDUS"/>
    <s v="000775"/>
    <s v="000775"/>
    <x v="5"/>
    <s v="G1"/>
    <s v="S"/>
    <n v="0.56499999999999995"/>
    <n v="4.0000000000000001E-3"/>
    <n v="7.8E-2"/>
    <n v="64.102999999999994"/>
    <n v="64.180999999999997"/>
    <n v="0"/>
    <n v="384.53"/>
    <n v="0"/>
    <m/>
    <m/>
    <x v="0"/>
    <s v="KONDUS000775G1HI"/>
    <s v="KONDU S.A.C."/>
    <x v="80"/>
    <x v="80"/>
    <s v="C. S. Carhuaquero"/>
    <x v="282"/>
    <s v="FV"/>
    <x v="6"/>
    <x v="359"/>
    <x v="3"/>
    <s v="Instalado"/>
    <s v="Operativo"/>
    <s v="Generadora"/>
    <x v="0"/>
    <x v="0"/>
    <x v="0"/>
    <x v="0"/>
    <s v="Estatal"/>
    <s v="CAJAMARCA"/>
    <s v="CAJAMARCA"/>
    <s v="CHOTA Y SANTA CRUZ"/>
    <s v="LLAMA Y CATACHE"/>
    <n v="0"/>
    <x v="9"/>
    <n v="0"/>
    <x v="0"/>
    <x v="0"/>
    <x v="0"/>
    <s v="MWh"/>
    <n v="64.180999999999997"/>
    <n v="6.4181000000000002E-2"/>
    <m/>
    <n v="5.1363636363636361E-2"/>
    <n v="5.1363636363636361E-2"/>
    <n v="0"/>
    <n v="0"/>
    <n v="67"/>
    <s v="BASE DE DATOS"/>
    <m/>
  </r>
  <r>
    <s v="24"/>
    <x v="10"/>
    <s v="LANGUI"/>
    <s v="31437845"/>
    <s v="31437845"/>
    <x v="5"/>
    <s v="Grupo 1"/>
    <s v="S"/>
    <n v="0.77"/>
    <n v="0.69"/>
    <n v="0"/>
    <n v="0"/>
    <n v="0"/>
    <n v="0"/>
    <n v="0"/>
    <n v="720"/>
    <m/>
    <m/>
    <x v="0"/>
    <s v="LANGUI31437845Grupo 1HI"/>
    <s v="Central Hidroel‚ctrica Langui S.A."/>
    <x v="42"/>
    <x v="42"/>
    <s v="C. H. Langui"/>
    <x v="120"/>
    <s v="HI"/>
    <x v="5"/>
    <x v="16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0"/>
    <n v="0"/>
    <m/>
    <n v="6.4166666666666664E-2"/>
    <n v="5.7499999999999996E-2"/>
    <n v="0"/>
    <n v="0"/>
    <n v="10"/>
    <s v="BASE DE DATOS"/>
    <m/>
  </r>
  <r>
    <s v="24"/>
    <x v="10"/>
    <s v="LANGUI"/>
    <s v="31437845"/>
    <s v="31437845"/>
    <x v="5"/>
    <s v="Grupo 2"/>
    <s v="S"/>
    <n v="2.5"/>
    <n v="2.25"/>
    <n v="0"/>
    <n v="0"/>
    <n v="0"/>
    <n v="0"/>
    <n v="0"/>
    <n v="720"/>
    <m/>
    <m/>
    <x v="0"/>
    <s v="LANGUI31437845Grupo 2HI"/>
    <s v="Central Hidroel‚ctrica Langui S.A."/>
    <x v="42"/>
    <x v="42"/>
    <s v="C. H. Langui"/>
    <x v="120"/>
    <s v="HI"/>
    <x v="5"/>
    <x v="17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0"/>
    <n v="0"/>
    <m/>
    <n v="0.20833333333333334"/>
    <n v="0.1875"/>
    <n v="0"/>
    <n v="0"/>
    <n v="10"/>
    <s v="BASE DE DATOS"/>
    <m/>
  </r>
  <r>
    <s v="24"/>
    <x v="10"/>
    <s v="LANGUI"/>
    <s v="31437845"/>
    <s v="31437845"/>
    <x v="5"/>
    <s v="Grupo 3"/>
    <s v="S"/>
    <n v="3.15"/>
    <n v="3"/>
    <n v="340.45400000000001"/>
    <n v="1048.0309999999999"/>
    <n v="1388.4849999999999"/>
    <n v="0"/>
    <n v="719.37"/>
    <n v="0.63"/>
    <m/>
    <m/>
    <x v="0"/>
    <s v="LANGUI31437845Grupo 3HI"/>
    <s v="Central Hidroel‚ctrica Langui S.A."/>
    <x v="42"/>
    <x v="42"/>
    <s v="C. H. Langui"/>
    <x v="120"/>
    <s v="HI"/>
    <x v="5"/>
    <x v="176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388.4849999999999"/>
    <n v="1.388485"/>
    <m/>
    <n v="0.26250000000000001"/>
    <n v="0.25"/>
    <n v="0"/>
    <n v="0"/>
    <n v="10"/>
    <s v="BASE DE DATOS"/>
    <m/>
  </r>
  <r>
    <s v="24"/>
    <x v="11"/>
    <s v="LANGUI"/>
    <s v="31437845"/>
    <s v="31437845"/>
    <x v="5"/>
    <s v="Grupo 1"/>
    <s v="S"/>
    <n v="0.77"/>
    <n v="0.69"/>
    <n v="59.179000000000002"/>
    <n v="270.81099999999998"/>
    <n v="329.99"/>
    <n v="0"/>
    <n v="530.13"/>
    <n v="213.87"/>
    <m/>
    <m/>
    <x v="0"/>
    <s v="LANGUI31437845Grupo 1HI"/>
    <s v="Central Hidroel‚ctrica Langui S.A."/>
    <x v="42"/>
    <x v="42"/>
    <s v="C. H. Langui"/>
    <x v="120"/>
    <s v="HI"/>
    <x v="5"/>
    <x v="16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329.99"/>
    <n v="0.32999000000000001"/>
    <m/>
    <n v="6.4166666666666664E-2"/>
    <n v="5.7499999999999996E-2"/>
    <n v="0"/>
    <n v="0"/>
    <n v="10"/>
    <s v="BASE DE DATOS"/>
    <m/>
  </r>
  <r>
    <s v="24"/>
    <x v="11"/>
    <s v="LANGUI"/>
    <s v="31437845"/>
    <s v="31437845"/>
    <x v="5"/>
    <s v="Grupo 2"/>
    <s v="S"/>
    <n v="2.5"/>
    <n v="2.25"/>
    <n v="32.765999999999998"/>
    <n v="149.94399999999999"/>
    <n v="182.71"/>
    <n v="0"/>
    <n v="171.27"/>
    <n v="572.73"/>
    <m/>
    <m/>
    <x v="0"/>
    <s v="LANGUI31437845Grupo 2HI"/>
    <s v="Central Hidroel‚ctrica Langui S.A."/>
    <x v="42"/>
    <x v="42"/>
    <s v="C. H. Langui"/>
    <x v="120"/>
    <s v="HI"/>
    <x v="5"/>
    <x v="175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82.71"/>
    <n v="0.18271000000000001"/>
    <m/>
    <n v="0.20833333333333334"/>
    <n v="0.1875"/>
    <n v="0"/>
    <n v="-2.8421709430404007E-14"/>
    <n v="10"/>
    <s v="BASE DE DATOS"/>
    <m/>
  </r>
  <r>
    <s v="24"/>
    <x v="11"/>
    <s v="LANGUI"/>
    <s v="31437845"/>
    <s v="31437845"/>
    <x v="5"/>
    <s v="Grupo 3"/>
    <s v="S"/>
    <n v="3.15"/>
    <n v="3"/>
    <n v="349.3"/>
    <n v="1598.4449999999999"/>
    <n v="1947.7449999999999"/>
    <n v="0"/>
    <n v="742.82"/>
    <n v="1.18"/>
    <m/>
    <m/>
    <x v="0"/>
    <s v="LANGUI31437845Grupo 3HI"/>
    <s v="Central Hidroel‚ctrica Langui S.A."/>
    <x v="42"/>
    <x v="42"/>
    <s v="C. H. Langui"/>
    <x v="120"/>
    <s v="HI"/>
    <x v="5"/>
    <x v="176"/>
    <x v="2"/>
    <s v="Instalado"/>
    <s v="Operativo"/>
    <s v="Generadora"/>
    <x v="0"/>
    <x v="0"/>
    <x v="1"/>
    <x v="0"/>
    <s v="Privado"/>
    <s v="CUSCO"/>
    <s v="CUSCO"/>
    <s v="CANAS"/>
    <s v="LANGUI"/>
    <n v="0"/>
    <x v="8"/>
    <n v="0"/>
    <x v="0"/>
    <x v="0"/>
    <x v="0"/>
    <s v="MWh"/>
    <n v="1947.7449999999999"/>
    <n v="1.9477449999999998"/>
    <m/>
    <n v="0.26250000000000001"/>
    <n v="0.25"/>
    <n v="0"/>
    <n v="0"/>
    <n v="10"/>
    <s v="BASE DE DATOS"/>
    <m/>
  </r>
  <r>
    <s v="24"/>
    <x v="11"/>
    <s v="ORAENP"/>
    <s v="11014393"/>
    <s v="11014393"/>
    <x v="5"/>
    <s v="1"/>
    <s v="S"/>
    <n v="41.097000000000001"/>
    <n v="44.219000000000001"/>
    <n v="5394.05"/>
    <n v="25389.222000000002"/>
    <n v="30783.272000000001"/>
    <n v="9.52"/>
    <n v="725.65"/>
    <n v="0"/>
    <m/>
    <m/>
    <x v="0"/>
    <s v="ORAENP110143931HI"/>
    <s v="Orazul Energy Per£ S.A."/>
    <x v="64"/>
    <x v="64"/>
    <s v="C.H.Cañón del Pato"/>
    <x v="223"/>
    <s v="HI"/>
    <x v="5"/>
    <x v="16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30783.272000000001"/>
    <n v="30.783272"/>
    <m/>
    <n v="3.42475"/>
    <n v="3.6849166666666666"/>
    <n v="0"/>
    <n v="0"/>
    <n v="72"/>
    <s v="BASE DE DATOS"/>
    <m/>
  </r>
  <r>
    <s v="24"/>
    <x v="11"/>
    <s v="ORAENP"/>
    <s v="11014393"/>
    <s v="11014393"/>
    <x v="5"/>
    <s v="2"/>
    <s v="S"/>
    <n v="41.097000000000001"/>
    <n v="44.552999999999997"/>
    <n v="4805.8320000000003"/>
    <n v="23221.617999999999"/>
    <n v="28027.45"/>
    <n v="41.22"/>
    <n v="702.78"/>
    <n v="0"/>
    <m/>
    <m/>
    <x v="0"/>
    <s v="ORAENP110143932HI"/>
    <s v="Orazul Energy Per£ S.A."/>
    <x v="64"/>
    <x v="64"/>
    <s v="C.H.Cañón del Pato"/>
    <x v="223"/>
    <s v="HI"/>
    <x v="5"/>
    <x v="17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8027.45"/>
    <n v="28.027450000000002"/>
    <m/>
    <n v="3.42475"/>
    <n v="3.7127499999999998"/>
    <n v="0"/>
    <n v="-3.637978807091713E-12"/>
    <n v="72"/>
    <s v="BASE DE DATOS"/>
    <m/>
  </r>
  <r>
    <s v="24"/>
    <x v="11"/>
    <s v="ORAENP"/>
    <s v="11014393"/>
    <s v="11014393"/>
    <x v="5"/>
    <s v="3"/>
    <s v="S"/>
    <n v="41.097000000000001"/>
    <n v="43.765000000000001"/>
    <n v="5515.92"/>
    <n v="25659.75"/>
    <n v="31175.67"/>
    <n v="9.6300000000000008"/>
    <n v="734.22"/>
    <n v="0"/>
    <m/>
    <m/>
    <x v="0"/>
    <s v="ORAENP110143933HI"/>
    <s v="Orazul Energy Per£ S.A."/>
    <x v="64"/>
    <x v="64"/>
    <s v="C.H.Cañón del Pato"/>
    <x v="223"/>
    <s v="HI"/>
    <x v="5"/>
    <x v="176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31175.67"/>
    <n v="31.175669999999997"/>
    <m/>
    <n v="3.42475"/>
    <n v="3.6470833333333332"/>
    <n v="0"/>
    <n v="0"/>
    <n v="72"/>
    <s v="BASE DE DATOS"/>
    <m/>
  </r>
  <r>
    <s v="24"/>
    <x v="11"/>
    <s v="ORAENP"/>
    <s v="11014393"/>
    <s v="11014393"/>
    <x v="5"/>
    <s v="4"/>
    <s v="S"/>
    <n v="41.097000000000001"/>
    <n v="44.12"/>
    <n v="4846.5770000000002"/>
    <n v="22884.883999999998"/>
    <n v="27731.460999999999"/>
    <n v="54.95"/>
    <n v="689.05"/>
    <n v="0"/>
    <m/>
    <m/>
    <x v="0"/>
    <s v="ORAENP110143934HI"/>
    <s v="Orazul Energy Per£ S.A."/>
    <x v="64"/>
    <x v="64"/>
    <s v="C.H.Cañón del Pato"/>
    <x v="223"/>
    <s v="HI"/>
    <x v="5"/>
    <x v="177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7731.460999999999"/>
    <n v="27.731460999999999"/>
    <m/>
    <n v="3.42475"/>
    <n v="3.6766666666666663"/>
    <n v="0"/>
    <n v="0"/>
    <n v="72"/>
    <s v="BASE DE DATOS"/>
    <m/>
  </r>
  <r>
    <s v="24"/>
    <x v="11"/>
    <s v="ORAENP"/>
    <s v="11014393"/>
    <s v="11014393"/>
    <x v="5"/>
    <s v="5"/>
    <s v="S"/>
    <n v="41.097000000000001"/>
    <n v="44.686999999999998"/>
    <n v="4850.3590000000004"/>
    <n v="21303.422999999999"/>
    <n v="26153.781999999999"/>
    <n v="64.900000000000006"/>
    <n v="678.83"/>
    <n v="0"/>
    <m/>
    <m/>
    <x v="0"/>
    <s v="ORAENP110143935HI"/>
    <s v="Orazul Energy Per£ S.A."/>
    <x v="64"/>
    <x v="64"/>
    <s v="C.H.Cañón del Pato"/>
    <x v="223"/>
    <s v="HI"/>
    <x v="5"/>
    <x v="191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6153.781999999999"/>
    <n v="26.153782"/>
    <m/>
    <n v="3.42475"/>
    <n v="3.7239166666666663"/>
    <n v="0"/>
    <n v="0"/>
    <n v="72"/>
    <s v="BASE DE DATOS"/>
    <m/>
  </r>
  <r>
    <s v="24"/>
    <x v="11"/>
    <s v="ORAENP"/>
    <s v="11014393"/>
    <s v="11014393"/>
    <x v="5"/>
    <s v="6"/>
    <s v="S"/>
    <n v="41.097000000000001"/>
    <n v="44.220999999999997"/>
    <n v="5006.7439999999997"/>
    <n v="22168.151999999998"/>
    <n v="27174.896000000001"/>
    <n v="64.87"/>
    <n v="678.55"/>
    <n v="0"/>
    <m/>
    <m/>
    <x v="0"/>
    <s v="ORAENP110143936HI"/>
    <s v="Orazul Energy Per£ S.A."/>
    <x v="64"/>
    <x v="64"/>
    <s v="C.H.Cañón del Pato"/>
    <x v="223"/>
    <s v="HI"/>
    <x v="5"/>
    <x v="305"/>
    <x v="2"/>
    <s v="Instalado"/>
    <s v="Operativo"/>
    <s v="Generadora"/>
    <x v="0"/>
    <x v="0"/>
    <x v="0"/>
    <x v="0"/>
    <s v="Privado"/>
    <s v="ANCASH"/>
    <s v="ANCASH"/>
    <s v="HUAYLAS"/>
    <s v="HUALLANCA"/>
    <n v="0"/>
    <x v="8"/>
    <n v="0"/>
    <x v="0"/>
    <x v="0"/>
    <x v="0"/>
    <s v="MWh"/>
    <n v="27174.896000000001"/>
    <n v="27.174896"/>
    <m/>
    <n v="3.42475"/>
    <n v="3.685083333333333"/>
    <n v="0"/>
    <n v="-3.637978807091713E-12"/>
    <n v="72"/>
    <s v="BASE DE DATOS"/>
    <m/>
  </r>
  <r>
    <s v="24"/>
    <x v="11"/>
    <s v="ORAENP"/>
    <s v="11014593"/>
    <s v="11014593"/>
    <x v="5"/>
    <s v="1"/>
    <s v="S"/>
    <n v="32.619999999999997"/>
    <n v="31.593"/>
    <n v="2098.9940000000001"/>
    <n v="8519.6350000000002"/>
    <n v="10618.629000000001"/>
    <n v="0"/>
    <n v="457.3"/>
    <n v="0.48"/>
    <m/>
    <m/>
    <x v="0"/>
    <s v="ORAENP110145931HI"/>
    <s v="Orazul Energy Per£ S.A."/>
    <x v="64"/>
    <x v="64"/>
    <s v="C.H.Carhuaquero"/>
    <x v="224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10618.629000000001"/>
    <n v="10.618629"/>
    <m/>
    <n v="2.7183333333333333"/>
    <n v="2.6327500000000001"/>
    <n v="0"/>
    <n v="0"/>
    <n v="72"/>
    <s v="BASE DE DATOS"/>
    <m/>
  </r>
  <r>
    <s v="24"/>
    <x v="11"/>
    <s v="ORAENP"/>
    <s v="11014593"/>
    <s v="11014593"/>
    <x v="5"/>
    <s v="2"/>
    <s v="S"/>
    <n v="31.51"/>
    <n v="31.472000000000001"/>
    <n v="2326.944"/>
    <n v="8648.732"/>
    <n v="10975.675999999999"/>
    <n v="0"/>
    <n v="466.73"/>
    <n v="0"/>
    <m/>
    <m/>
    <x v="0"/>
    <s v="ORAENP110145932HI"/>
    <s v="Orazul Energy Per£ S.A."/>
    <x v="64"/>
    <x v="64"/>
    <s v="C.H.Carhuaquero"/>
    <x v="224"/>
    <s v="HI"/>
    <x v="5"/>
    <x v="17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10975.675999999999"/>
    <n v="10.975676"/>
    <m/>
    <n v="2.6258333333333335"/>
    <n v="2.6226666666666669"/>
    <n v="0"/>
    <n v="0"/>
    <n v="72"/>
    <s v="BASE DE DATOS"/>
    <m/>
  </r>
  <r>
    <s v="24"/>
    <x v="11"/>
    <s v="ORAENP"/>
    <s v="11014593"/>
    <s v="11014593"/>
    <x v="5"/>
    <s v="3"/>
    <s v="S"/>
    <n v="30.98"/>
    <n v="31.466999999999999"/>
    <n v="2345.1370000000002"/>
    <n v="9105.3690000000006"/>
    <n v="11450.505999999999"/>
    <n v="0"/>
    <n v="493.48"/>
    <n v="0.68"/>
    <m/>
    <m/>
    <x v="0"/>
    <s v="ORAENP110145933HI"/>
    <s v="Orazul Energy Per£ S.A."/>
    <x v="64"/>
    <x v="64"/>
    <s v="C.H.Carhuaquero"/>
    <x v="224"/>
    <s v="HI"/>
    <x v="5"/>
    <x v="176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0"/>
    <x v="0"/>
    <x v="0"/>
    <s v="MWh"/>
    <n v="11450.505999999999"/>
    <n v="11.450505999999999"/>
    <m/>
    <n v="2.5816666666666666"/>
    <n v="2.6222499999999997"/>
    <n v="0"/>
    <n v="1.8189894035458565E-12"/>
    <n v="72"/>
    <s v="BASE DE DATOS"/>
    <m/>
  </r>
  <r>
    <s v="24"/>
    <x v="11"/>
    <s v="ORAENP"/>
    <s v="11014593"/>
    <s v="11014593"/>
    <x v="5"/>
    <s v="4"/>
    <s v="S"/>
    <n v="10"/>
    <n v="9.9830000000000005"/>
    <n v="1203.1510000000001"/>
    <n v="4920.5619999999999"/>
    <n v="6123.7129999999997"/>
    <n v="0"/>
    <n v="619.97"/>
    <n v="0.28000000000000003"/>
    <m/>
    <m/>
    <x v="0"/>
    <s v="ORAENP110145934HI"/>
    <s v="Orazul Energy Per£ S.A."/>
    <x v="64"/>
    <x v="64"/>
    <s v="C.H.Carhuaquero"/>
    <x v="225"/>
    <s v="HI"/>
    <x v="5"/>
    <x v="177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6123.7129999999997"/>
    <n v="6.1237129999999995"/>
    <m/>
    <n v="0.83333333333333337"/>
    <n v="0.83191666666666675"/>
    <n v="0"/>
    <n v="0"/>
    <n v="72"/>
    <s v="BASE DE DATOS"/>
    <m/>
  </r>
  <r>
    <s v="24"/>
    <x v="11"/>
    <s v="ORAENP"/>
    <s v="18166008"/>
    <s v="18166008"/>
    <x v="5"/>
    <s v="1"/>
    <s v="S"/>
    <n v="6"/>
    <n v="5.67"/>
    <n v="457.85500000000002"/>
    <n v="1776.769"/>
    <n v="2234.6239999999998"/>
    <n v="0"/>
    <n v="613.5"/>
    <n v="0"/>
    <m/>
    <m/>
    <x v="0"/>
    <s v="ORAENP181660081HI"/>
    <s v="Orazul Energy Per£ S.A."/>
    <x v="64"/>
    <x v="64"/>
    <s v="C.H.Caña Brava"/>
    <x v="226"/>
    <s v="HI"/>
    <x v="5"/>
    <x v="165"/>
    <x v="2"/>
    <s v="Instalado"/>
    <s v="Operativo"/>
    <s v="Generadora"/>
    <x v="0"/>
    <x v="0"/>
    <x v="0"/>
    <x v="0"/>
    <s v="Privado"/>
    <s v="CAJAMARCA"/>
    <s v="CAJAMARCA"/>
    <s v="CHOTA"/>
    <s v="LLAMA"/>
    <n v="0"/>
    <x v="8"/>
    <n v="0"/>
    <x v="1"/>
    <x v="2"/>
    <x v="0"/>
    <s v="MWh"/>
    <n v="2234.6239999999998"/>
    <n v="2.2346239999999997"/>
    <m/>
    <n v="0.5"/>
    <n v="0.47249999999999998"/>
    <n v="0"/>
    <n v="0"/>
    <n v="72"/>
    <s v="BASE DE DATOS"/>
    <m/>
  </r>
  <r>
    <s v="24"/>
    <x v="11"/>
    <s v="TACSOL"/>
    <s v="16267810"/>
    <s v="16267810"/>
    <x v="5"/>
    <s v="1"/>
    <s v="S"/>
    <n v="20"/>
    <n v="9.0999999999999998E-2"/>
    <n v="4.016"/>
    <n v="5544.4350000000004"/>
    <n v="5548.45"/>
    <n v="0"/>
    <n v="387.5"/>
    <n v="0"/>
    <m/>
    <m/>
    <x v="0"/>
    <s v="TACSOL162678101HI"/>
    <s v="Tacna Solar S.A.C."/>
    <x v="75"/>
    <x v="75"/>
    <s v="C.S. TACNA SOLAR"/>
    <x v="254"/>
    <s v="FV"/>
    <x v="6"/>
    <x v="36"/>
    <x v="3"/>
    <s v="Instalado"/>
    <s v="Operativo"/>
    <s v="Generadora"/>
    <x v="0"/>
    <x v="0"/>
    <x v="0"/>
    <x v="0"/>
    <s v="Privado"/>
    <s v="TACNA"/>
    <s v="TACNA"/>
    <s v="TACNA"/>
    <s v="TACNA"/>
    <n v="0"/>
    <x v="9"/>
    <n v="0"/>
    <x v="1"/>
    <x v="2"/>
    <x v="0"/>
    <s v="MWh"/>
    <n v="5548.45"/>
    <n v="5.5484499999999999"/>
    <m/>
    <n v="1.6666666666666667"/>
    <n v="1.6666666666666667"/>
    <n v="0"/>
    <n v="1.0000000002037268E-3"/>
    <n v="90"/>
    <s v="BASE DE DATOS"/>
    <m/>
  </r>
  <r>
    <s v="24"/>
    <x v="10"/>
    <s v="ELYANA"/>
    <s v="18166808"/>
    <s v="18166808"/>
    <x v="5"/>
    <s v="Grupo 1"/>
    <s v="S"/>
    <n v="1.385"/>
    <n v="1.31"/>
    <n v="177.56399999999999"/>
    <n v="671.19799999999998"/>
    <n v="848.76199999999994"/>
    <n v="0"/>
    <n v="716"/>
    <n v="4"/>
    <m/>
    <m/>
    <x v="0"/>
    <s v="ELYANA18166808Grupo 1HI"/>
    <s v="El‚ctrica Yanapampa S.A.C."/>
    <x v="71"/>
    <x v="71"/>
    <s v="C. H. Yanapampa"/>
    <x v="234"/>
    <s v="HI"/>
    <x v="5"/>
    <x v="16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848.76199999999994"/>
    <n v="0.84876199999999991"/>
    <m/>
    <n v="0.11541666666666667"/>
    <n v="0.10916666666666668"/>
    <n v="0"/>
    <n v="0"/>
    <n v="20"/>
    <s v="BASE DE DATOS"/>
    <m/>
  </r>
  <r>
    <s v="24"/>
    <x v="10"/>
    <s v="ELYANA"/>
    <s v="18166808"/>
    <s v="18166808"/>
    <x v="5"/>
    <s v="Grupo 2"/>
    <s v="S"/>
    <n v="1.385"/>
    <n v="1.3"/>
    <n v="160.328"/>
    <n v="636.05200000000002"/>
    <n v="796.38"/>
    <n v="0"/>
    <n v="717.5"/>
    <n v="2.5"/>
    <m/>
    <m/>
    <x v="0"/>
    <s v="ELYANA18166808Grupo 2HI"/>
    <s v="El‚ctrica Yanapampa S.A.C."/>
    <x v="71"/>
    <x v="71"/>
    <s v="C. H. Yanapampa"/>
    <x v="234"/>
    <s v="HI"/>
    <x v="5"/>
    <x v="17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796.38"/>
    <n v="0.79637999999999998"/>
    <m/>
    <n v="0.11541666666666667"/>
    <n v="0.10833333333333334"/>
    <n v="0"/>
    <n v="0"/>
    <n v="20"/>
    <s v="BASE DE DATOS"/>
    <m/>
  </r>
  <r>
    <s v="24"/>
    <x v="10"/>
    <s v="ELYANA"/>
    <s v="18166808"/>
    <s v="18166808"/>
    <x v="5"/>
    <s v="Grupo 3"/>
    <s v="S"/>
    <n v="1.385"/>
    <n v="1.3"/>
    <n v="132.26400000000001"/>
    <n v="480.35399999999998"/>
    <n v="612.61800000000005"/>
    <n v="0"/>
    <n v="619.5"/>
    <n v="100.5"/>
    <m/>
    <m/>
    <x v="0"/>
    <s v="ELYANA18166808Grupo 3HI"/>
    <s v="El‚ctrica Yanapampa S.A.C."/>
    <x v="71"/>
    <x v="71"/>
    <s v="C. H. Yanapampa"/>
    <x v="234"/>
    <s v="HI"/>
    <x v="5"/>
    <x v="176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612.61800000000005"/>
    <n v="0.61261800000000011"/>
    <m/>
    <n v="0.11541666666666667"/>
    <n v="0.10833333333333334"/>
    <n v="0"/>
    <n v="-1.1368683772161603E-13"/>
    <n v="20"/>
    <s v="BASE DE DATOS"/>
    <m/>
  </r>
  <r>
    <s v="24"/>
    <x v="11"/>
    <s v="ELYANA"/>
    <s v="18166808"/>
    <s v="18166808"/>
    <x v="5"/>
    <s v="Grupo 1"/>
    <s v="S"/>
    <n v="1.385"/>
    <n v="1.31"/>
    <n v="184.923"/>
    <n v="694.29700000000003"/>
    <n v="879.22"/>
    <n v="0"/>
    <n v="715.75"/>
    <n v="4.25"/>
    <m/>
    <m/>
    <x v="0"/>
    <s v="ELYANA18166808Grupo 1HI"/>
    <s v="El‚ctrica Yanapampa S.A.C."/>
    <x v="71"/>
    <x v="71"/>
    <s v="C. H. Yanapampa"/>
    <x v="234"/>
    <s v="HI"/>
    <x v="5"/>
    <x v="16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879.22"/>
    <n v="0.87922"/>
    <m/>
    <n v="0.11541666666666667"/>
    <n v="0.10916666666666668"/>
    <n v="0"/>
    <n v="0"/>
    <n v="20"/>
    <s v="BASE DE DATOS"/>
    <m/>
  </r>
  <r>
    <s v="24"/>
    <x v="11"/>
    <s v="ELYANA"/>
    <s v="18166808"/>
    <s v="18166808"/>
    <x v="5"/>
    <s v="Grupo 2"/>
    <s v="S"/>
    <n v="1.385"/>
    <n v="1.3"/>
    <n v="185.392"/>
    <n v="705.71400000000006"/>
    <n v="891.10599999999999"/>
    <n v="0"/>
    <n v="720"/>
    <n v="0"/>
    <m/>
    <m/>
    <x v="0"/>
    <s v="ELYANA18166808Grupo 2HI"/>
    <s v="El‚ctrica Yanapampa S.A.C."/>
    <x v="71"/>
    <x v="71"/>
    <s v="C. H. Yanapampa"/>
    <x v="234"/>
    <s v="HI"/>
    <x v="5"/>
    <x v="175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891.10599999999999"/>
    <n v="0.89110599999999995"/>
    <m/>
    <n v="0.11541666666666667"/>
    <n v="0.10833333333333334"/>
    <n v="0"/>
    <n v="0"/>
    <n v="20"/>
    <s v="BASE DE DATOS"/>
    <m/>
  </r>
  <r>
    <s v="24"/>
    <x v="11"/>
    <s v="ELYANA"/>
    <s v="18166808"/>
    <s v="18166808"/>
    <x v="5"/>
    <s v="Grupo 3"/>
    <s v="S"/>
    <n v="1.385"/>
    <n v="1.3"/>
    <n v="175.858"/>
    <n v="657.58299999999997"/>
    <n v="833.44100000000003"/>
    <n v="0"/>
    <n v="714.25"/>
    <n v="5.75"/>
    <m/>
    <m/>
    <x v="0"/>
    <s v="ELYANA18166808Grupo 3HI"/>
    <s v="El‚ctrica Yanapampa S.A.C."/>
    <x v="71"/>
    <x v="71"/>
    <s v="C. H. Yanapampa"/>
    <x v="234"/>
    <s v="HI"/>
    <x v="5"/>
    <x v="176"/>
    <x v="2"/>
    <s v="Instalado"/>
    <s v="Operativo"/>
    <s v="Generadora"/>
    <x v="0"/>
    <x v="0"/>
    <x v="0"/>
    <x v="0"/>
    <s v="Privado"/>
    <s v="ANCASH"/>
    <s v="ANCASH"/>
    <s v="OCROS"/>
    <s v="COCHAS"/>
    <n v="0"/>
    <x v="8"/>
    <n v="0"/>
    <x v="1"/>
    <x v="2"/>
    <x v="0"/>
    <s v="MWh"/>
    <n v="833.44100000000003"/>
    <n v="0.83344099999999999"/>
    <m/>
    <n v="0.11541666666666667"/>
    <n v="0.10833333333333334"/>
    <n v="0"/>
    <n v="0"/>
    <n v="20"/>
    <s v="BASE DE DATOS"/>
    <m/>
  </r>
  <r>
    <s v="24"/>
    <x v="11"/>
    <s v="ELCZAN"/>
    <s v="18302211"/>
    <s v="18302211"/>
    <x v="5"/>
    <s v="G1"/>
    <s v="S"/>
    <n v="6.6"/>
    <n v="6.5730000000000004"/>
    <n v="382.916"/>
    <n v="1765.2539999999999"/>
    <n v="2148.17"/>
    <n v="0"/>
    <n v="402.07"/>
    <n v="341.93"/>
    <m/>
    <m/>
    <x v="0"/>
    <s v="ELCZAN18302211G1HI"/>
    <s v="Electro Zaña S.A.C."/>
    <x v="43"/>
    <x v="43"/>
    <s v="C.H. Zaña"/>
    <x v="121"/>
    <s v="HI"/>
    <x v="5"/>
    <x v="36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2148.17"/>
    <n v="2.1481699999999999"/>
    <m/>
    <n v="0.54999999999999993"/>
    <n v="0.54775000000000007"/>
    <n v="0"/>
    <n v="0"/>
    <n v="26"/>
    <s v="BASE DE DATOS"/>
    <m/>
  </r>
  <r>
    <s v="24"/>
    <x v="11"/>
    <s v="ELCZAN"/>
    <s v="18302211"/>
    <s v="18302211"/>
    <x v="5"/>
    <s v="G2"/>
    <s v="S"/>
    <n v="6.6"/>
    <n v="6.5940000000000003"/>
    <n v="408.11900000000003"/>
    <n v="1998.866"/>
    <n v="2406.9850000000001"/>
    <n v="0"/>
    <n v="509.55"/>
    <n v="234.45"/>
    <m/>
    <m/>
    <x v="0"/>
    <s v="ELCZAN18302211G2HI"/>
    <s v="Electro Zaña S.A.C."/>
    <x v="43"/>
    <x v="43"/>
    <s v="C.H. Zaña"/>
    <x v="121"/>
    <s v="HI"/>
    <x v="5"/>
    <x v="37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2406.9850000000001"/>
    <n v="2.4069850000000002"/>
    <m/>
    <n v="0.54999999999999993"/>
    <n v="0.54949999999999999"/>
    <n v="0"/>
    <n v="0"/>
    <n v="26"/>
    <s v="BASE DE DATOS"/>
    <m/>
  </r>
  <r>
    <s v="24"/>
    <x v="11"/>
    <s v="CSTARO"/>
    <s v="31135704"/>
    <s v="31135704"/>
    <x v="5"/>
    <s v="G-1"/>
    <s v="S"/>
    <n v="1.2"/>
    <n v="1.014"/>
    <n v="113.509"/>
    <n v="518.61199999999997"/>
    <n v="632.12099999999998"/>
    <n v="0"/>
    <n v="680.25"/>
    <n v="63.75"/>
    <m/>
    <m/>
    <x v="0"/>
    <s v="CSTARO31135704G-1HI"/>
    <s v="Centrales Santa Rosa S.A.C."/>
    <x v="77"/>
    <x v="77"/>
    <s v="C. H. Sta. Rosa I"/>
    <x v="261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632.12099999999998"/>
    <n v="0.63212099999999993"/>
    <m/>
    <n v="9.9999999999999992E-2"/>
    <n v="8.4500000000000006E-2"/>
    <n v="0"/>
    <n v="0"/>
    <n v="11"/>
    <s v="BASE DE DATOS"/>
    <m/>
  </r>
  <r>
    <s v="24"/>
    <x v="11"/>
    <s v="CSTARO"/>
    <s v="31116601"/>
    <s v="31116601"/>
    <x v="5"/>
    <s v="G-1"/>
    <s v="S"/>
    <n v="1.7"/>
    <n v="1.6279999999999999"/>
    <n v="162.59800000000001"/>
    <n v="778.63099999999997"/>
    <n v="941.22900000000004"/>
    <n v="0"/>
    <n v="670.63"/>
    <n v="73.37"/>
    <m/>
    <m/>
    <x v="0"/>
    <s v="CSTARO31116601G-1HI"/>
    <s v="Centrales Santa Rosa S.A.C."/>
    <x v="77"/>
    <x v="77"/>
    <s v="C. H. Sta. Rosa II"/>
    <x v="262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941.22900000000004"/>
    <n v="0.94122900000000009"/>
    <m/>
    <n v="0.14166666666666666"/>
    <n v="0.13566666666666666"/>
    <n v="0"/>
    <n v="0"/>
    <n v="11"/>
    <s v="BASE DE DATOS"/>
    <m/>
  </r>
  <r>
    <s v="24"/>
    <x v="11"/>
    <s v="PIEREN"/>
    <s v="18236910"/>
    <s v="18236910"/>
    <x v="5"/>
    <s v="G1"/>
    <s v="S"/>
    <n v="9.9"/>
    <n v="10.38"/>
    <n v="1149.056"/>
    <n v="5562.11"/>
    <n v="6711.1660000000002"/>
    <n v="32.07"/>
    <n v="705.45"/>
    <n v="38.549999999999997"/>
    <m/>
    <m/>
    <x v="0"/>
    <s v="PIEREN18236910G1HI"/>
    <s v="Peruana de Inversiones en Energía Renovables S.A."/>
    <x v="74"/>
    <x v="74"/>
    <s v="C.H. MANTA I"/>
    <x v="253"/>
    <s v="HI"/>
    <x v="5"/>
    <x v="36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6711.1660000000002"/>
    <n v="6.7111660000000004"/>
    <m/>
    <n v="0.86783333333333335"/>
    <n v="0.8650000000000001"/>
    <n v="0"/>
    <n v="-9.0949470177292824E-13"/>
    <n v="77"/>
    <s v="BASE DE DATOS"/>
    <m/>
  </r>
  <r>
    <s v="24"/>
    <x v="11"/>
    <s v="PIEREN"/>
    <s v="18236910"/>
    <s v="18236910"/>
    <x v="5"/>
    <s v="G2"/>
    <s v="S"/>
    <n v="9.9"/>
    <n v="10.382999999999999"/>
    <n v="1148.7809999999999"/>
    <n v="5559.0249999999996"/>
    <n v="6707.8059999999996"/>
    <n v="31.98"/>
    <n v="705.2"/>
    <n v="38.799999999999997"/>
    <m/>
    <m/>
    <x v="0"/>
    <s v="PIEREN18236910G2HI"/>
    <s v="Peruana de Inversiones en Energía Renovables S.A."/>
    <x v="74"/>
    <x v="74"/>
    <s v="C.H. MANTA I"/>
    <x v="253"/>
    <s v="HI"/>
    <x v="5"/>
    <x v="37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6707.8059999999996"/>
    <n v="6.7078059999999997"/>
    <m/>
    <n v="0.86783333333333335"/>
    <n v="0.86524999999999996"/>
    <n v="0"/>
    <n v="0"/>
    <n v="77"/>
    <s v="BASE DE DATOS"/>
    <m/>
  </r>
  <r>
    <s v="24"/>
    <x v="9"/>
    <s v="CSTARO"/>
    <s v="31135704"/>
    <s v="31135704"/>
    <x v="5"/>
    <s v="G-1"/>
    <s v="S"/>
    <n v="1.2"/>
    <n v="1.014"/>
    <n v="68.364999999999995"/>
    <n v="323.28899999999999"/>
    <n v="391.654"/>
    <n v="0"/>
    <n v="744"/>
    <n v="0"/>
    <m/>
    <m/>
    <x v="0"/>
    <s v="CSTARO31135704G-1HI"/>
    <s v="Centrales Santa Rosa S.A.C."/>
    <x v="77"/>
    <x v="77"/>
    <s v="C. H. Sta. Rosa I"/>
    <x v="261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391.654"/>
    <n v="0.391654"/>
    <m/>
    <n v="9.9999999999999992E-2"/>
    <n v="8.4500000000000006E-2"/>
    <n v="0"/>
    <n v="0"/>
    <n v="11"/>
    <s v="BASE DE DATOS"/>
    <m/>
  </r>
  <r>
    <s v="24"/>
    <x v="9"/>
    <s v="CSTARO"/>
    <s v="31116601"/>
    <s v="31116601"/>
    <x v="5"/>
    <s v="G-1"/>
    <s v="S"/>
    <n v="1.7"/>
    <n v="1.6279999999999999"/>
    <n v="128.309"/>
    <n v="573.91999999999996"/>
    <n v="702.22900000000004"/>
    <n v="0"/>
    <n v="721.68"/>
    <n v="22.32"/>
    <m/>
    <m/>
    <x v="0"/>
    <s v="CSTARO31116601G-1HI"/>
    <s v="Centrales Santa Rosa S.A.C."/>
    <x v="77"/>
    <x v="77"/>
    <s v="C. H. Sta. Rosa II"/>
    <x v="262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702.22900000000004"/>
    <n v="0.70222899999999999"/>
    <m/>
    <n v="0.14166666666666666"/>
    <n v="0.13566666666666666"/>
    <n v="0"/>
    <n v="-1.1368683772161603E-13"/>
    <n v="11"/>
    <s v="BASE DE DATOS"/>
    <m/>
  </r>
  <r>
    <s v="24"/>
    <x v="9"/>
    <s v="ELCZAN"/>
    <s v="18302211"/>
    <s v="18302211"/>
    <x v="5"/>
    <s v="G1"/>
    <s v="S"/>
    <n v="6.6"/>
    <n v="6.5730000000000004"/>
    <n v="250.84399999999999"/>
    <n v="1253.549"/>
    <n v="1504.393"/>
    <n v="2.2200000000000002"/>
    <n v="307.95"/>
    <n v="433.83"/>
    <m/>
    <m/>
    <x v="0"/>
    <s v="ELCZAN18302211G1HI"/>
    <s v="Electro Zaña S.A.C."/>
    <x v="43"/>
    <x v="43"/>
    <s v="C.H. Zaña"/>
    <x v="121"/>
    <s v="HI"/>
    <x v="5"/>
    <x v="36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1504.393"/>
    <n v="1.5043930000000001"/>
    <m/>
    <n v="0.54999999999999993"/>
    <n v="0.54775000000000007"/>
    <n v="0"/>
    <n v="0"/>
    <n v="26"/>
    <s v="BASE DE DATOS"/>
    <m/>
  </r>
  <r>
    <s v="24"/>
    <x v="9"/>
    <s v="ELCZAN"/>
    <s v="18302211"/>
    <s v="18302211"/>
    <x v="5"/>
    <s v="G2"/>
    <s v="S"/>
    <n v="6.6"/>
    <n v="6.5940000000000003"/>
    <n v="415.15499999999997"/>
    <n v="1996.769"/>
    <n v="2411.924"/>
    <n v="0"/>
    <n v="444.42"/>
    <n v="299.58"/>
    <m/>
    <m/>
    <x v="0"/>
    <s v="ELCZAN18302211G2HI"/>
    <s v="Electro Zaña S.A.C."/>
    <x v="43"/>
    <x v="43"/>
    <s v="C.H. Zaña"/>
    <x v="121"/>
    <s v="HI"/>
    <x v="5"/>
    <x v="37"/>
    <x v="2"/>
    <s v="Instalado"/>
    <s v="Operativo"/>
    <s v="Generadora"/>
    <x v="0"/>
    <x v="0"/>
    <x v="1"/>
    <x v="0"/>
    <s v="Privado"/>
    <s v="CAJAMARCA"/>
    <s v="CAJAMARCA"/>
    <s v="SAN MIGUEL"/>
    <s v="LA FLORIDA"/>
    <n v="0"/>
    <x v="8"/>
    <n v="0"/>
    <x v="1"/>
    <x v="6"/>
    <x v="0"/>
    <s v="MWh"/>
    <n v="2411.924"/>
    <n v="2.411924"/>
    <m/>
    <n v="0.54999999999999993"/>
    <n v="0.54949999999999999"/>
    <n v="0"/>
    <n v="0"/>
    <n v="26"/>
    <s v="BASE DE DATOS"/>
    <m/>
  </r>
  <r>
    <s v="24"/>
    <x v="11"/>
    <s v="ANDPOW"/>
    <s v="18176609"/>
    <s v="18176609"/>
    <x v="5"/>
    <s v="G-01"/>
    <s v="S"/>
    <n v="10"/>
    <n v="10"/>
    <n v="1501.3"/>
    <n v="3233.46"/>
    <n v="4734.76"/>
    <n v="0"/>
    <n v="553.38"/>
    <n v="170.62"/>
    <m/>
    <m/>
    <x v="0"/>
    <s v="ANDPOW18176609G-01HI"/>
    <s v="Andean Power S.A.C."/>
    <x v="85"/>
    <x v="85"/>
    <s v="C.H. CARHUAC"/>
    <x v="287"/>
    <s v="HI"/>
    <x v="5"/>
    <x v="368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4734.76"/>
    <n v="4.7347600000000005"/>
    <m/>
    <n v="0.83333333333333337"/>
    <n v="0.83333333333333337"/>
    <n v="0"/>
    <n v="0"/>
    <n v="5"/>
    <s v="BASE DE DATOS"/>
    <m/>
  </r>
  <r>
    <s v="24"/>
    <x v="11"/>
    <s v="ANDPOW"/>
    <s v="18176609"/>
    <s v="18176609"/>
    <x v="5"/>
    <s v="G-02"/>
    <s v="S"/>
    <n v="10"/>
    <n v="10"/>
    <n v="1490.8510000000001"/>
    <n v="4086.8429999999998"/>
    <n v="5577.6940000000004"/>
    <n v="0"/>
    <n v="644.84"/>
    <n v="79.16"/>
    <m/>
    <m/>
    <x v="0"/>
    <s v="ANDPOW18176609G-02HI"/>
    <s v="Andean Power S.A.C."/>
    <x v="85"/>
    <x v="85"/>
    <s v="C.H. CARHUAC"/>
    <x v="287"/>
    <s v="HI"/>
    <x v="5"/>
    <x v="369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5577.6940000000004"/>
    <n v="5.5776940000000002"/>
    <m/>
    <n v="0.83333333333333337"/>
    <n v="0.83333333333333337"/>
    <n v="0"/>
    <n v="-9.0949470177292824E-13"/>
    <n v="5"/>
    <s v="BASE DE DATOS"/>
    <m/>
  </r>
  <r>
    <s v="24"/>
    <x v="11"/>
    <s v="ASLCHA"/>
    <s v="0001021"/>
    <s v="0001021"/>
    <x v="5"/>
    <s v="G1"/>
    <s v="S"/>
    <n v="3"/>
    <n v="2"/>
    <n v="253.577"/>
    <n v="1232.384"/>
    <n v="1485.961"/>
    <n v="0"/>
    <n v="712.25"/>
    <n v="7.75"/>
    <m/>
    <m/>
    <x v="0"/>
    <s v="ASLCHA0001021G1HI"/>
    <s v="Asociaci¢n Santa Lucia de Chacas"/>
    <x v="48"/>
    <x v="48"/>
    <s v="C.H. Huallin I"/>
    <x v="168"/>
    <s v="HI"/>
    <x v="5"/>
    <x v="36"/>
    <x v="2"/>
    <s v="Instalado"/>
    <s v="Operativo"/>
    <s v="Generadora"/>
    <x v="0"/>
    <x v="0"/>
    <x v="0"/>
    <x v="0"/>
    <s v="Privado"/>
    <s v="ANCASH"/>
    <s v="ANCASH"/>
    <s v="ASUNCIÓN"/>
    <s v="CHACAS"/>
    <s v="HUALLÍN"/>
    <x v="8"/>
    <n v="0"/>
    <x v="0"/>
    <x v="0"/>
    <x v="0"/>
    <s v="MWh"/>
    <n v="1485.961"/>
    <n v="1.4859610000000001"/>
    <m/>
    <n v="0.25"/>
    <n v="0.16666666666666666"/>
    <n v="0"/>
    <n v="0"/>
    <n v="6"/>
    <s v="BASE DE DATOS"/>
    <m/>
  </r>
  <r>
    <s v="24"/>
    <x v="10"/>
    <s v="HIMARA"/>
    <s v="11116301"/>
    <s v="11116301"/>
    <x v="5"/>
    <s v="Francis 1"/>
    <s v="S"/>
    <n v="6.62"/>
    <n v="6.62"/>
    <n v="330.68700000000001"/>
    <n v="1465.904"/>
    <n v="1796.59"/>
    <n v="446.13"/>
    <n v="273.52"/>
    <n v="0.35"/>
    <m/>
    <m/>
    <x v="0"/>
    <s v="HIMARA11116301Francis 1HI"/>
    <s v="Hidroel‚ctrica Mara¤on S.R.L."/>
    <x v="84"/>
    <x v="84"/>
    <s v="C. H. Hidromarañón"/>
    <x v="286"/>
    <s v="HI"/>
    <x v="5"/>
    <x v="36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1796.59"/>
    <n v="1.7965899999999999"/>
    <m/>
    <n v="0.55166666666666664"/>
    <n v="0.55166666666666664"/>
    <n v="0"/>
    <n v="9.9999999997635314E-4"/>
    <n v="9"/>
    <s v="BASE DE DATOS"/>
    <m/>
  </r>
  <r>
    <s v="24"/>
    <x v="10"/>
    <s v="HIMARA"/>
    <s v="11116301"/>
    <s v="11116301"/>
    <x v="5"/>
    <s v="Francis 2"/>
    <s v="S"/>
    <n v="6.62"/>
    <n v="6.62"/>
    <n v="0"/>
    <n v="0"/>
    <n v="0"/>
    <n v="0"/>
    <n v="720"/>
    <n v="0"/>
    <m/>
    <m/>
    <x v="0"/>
    <s v="HIMARA11116301Francis 2HI"/>
    <s v="Hidroel‚ctrica Mara¤on S.R.L."/>
    <x v="84"/>
    <x v="84"/>
    <s v="C. H. Hidromarañón"/>
    <x v="286"/>
    <s v="HI"/>
    <x v="5"/>
    <x v="367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0"/>
    <n v="0"/>
    <m/>
    <n v="0.55166666666666664"/>
    <n v="0.55166666666666664"/>
    <n v="0"/>
    <n v="0"/>
    <n v="9"/>
    <s v="BASE DE DATOS"/>
    <m/>
  </r>
  <r>
    <s v="24"/>
    <x v="10"/>
    <s v="HIMARA"/>
    <s v="11116301"/>
    <s v="11116301"/>
    <x v="5"/>
    <s v="Francis 3"/>
    <s v="S"/>
    <n v="6.62"/>
    <n v="6.62"/>
    <n v="376.13900000000001"/>
    <n v="1671.703"/>
    <n v="2047.8420000000001"/>
    <n v="404.25"/>
    <n v="314.17"/>
    <n v="1.58"/>
    <m/>
    <m/>
    <x v="0"/>
    <s v="HIMARA11116301Francis 3HI"/>
    <s v="Hidroel‚ctrica Mara¤on S.R.L."/>
    <x v="84"/>
    <x v="84"/>
    <s v="C. H. Hidromarañón"/>
    <x v="286"/>
    <s v="HI"/>
    <x v="5"/>
    <x v="27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2047.8420000000001"/>
    <n v="2.0478420000000002"/>
    <m/>
    <n v="0.55166666666666664"/>
    <n v="0.55166666666666664"/>
    <n v="0"/>
    <n v="0"/>
    <n v="9"/>
    <s v="BASE DE DATOS"/>
    <m/>
  </r>
  <r>
    <s v="24"/>
    <x v="11"/>
    <s v="HIMARA"/>
    <s v="11116301"/>
    <s v="11116301"/>
    <x v="5"/>
    <s v="Francis 1"/>
    <s v="S"/>
    <n v="6.62"/>
    <n v="6.62"/>
    <n v="748.78399999999999"/>
    <n v="3892.2930000000001"/>
    <n v="4641.0770000000002"/>
    <n v="27.07"/>
    <n v="715.06"/>
    <n v="1.87"/>
    <m/>
    <m/>
    <x v="0"/>
    <s v="HIMARA11116301Francis 1HI"/>
    <s v="Hidroel‚ctrica Mara¤on S.R.L."/>
    <x v="84"/>
    <x v="84"/>
    <s v="C. H. Hidromarañón"/>
    <x v="286"/>
    <s v="HI"/>
    <x v="5"/>
    <x v="36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641.0770000000002"/>
    <n v="4.6410770000000001"/>
    <m/>
    <n v="0.55166666666666664"/>
    <n v="0.55166666666666664"/>
    <n v="0"/>
    <n v="0"/>
    <n v="9"/>
    <s v="BASE DE DATOS"/>
    <m/>
  </r>
  <r>
    <s v="24"/>
    <x v="11"/>
    <s v="HIMARA"/>
    <s v="11116301"/>
    <s v="11116301"/>
    <x v="5"/>
    <s v="Francis 2"/>
    <s v="S"/>
    <n v="6.62"/>
    <n v="6.62"/>
    <n v="540.87099999999998"/>
    <n v="2717.4250000000002"/>
    <n v="3258.2959999999998"/>
    <n v="28.69"/>
    <n v="509.08"/>
    <n v="206.23"/>
    <m/>
    <m/>
    <x v="0"/>
    <s v="HIMARA11116301Francis 2HI"/>
    <s v="Hidroel‚ctrica Mara¤on S.R.L."/>
    <x v="84"/>
    <x v="84"/>
    <s v="C. H. Hidromarañón"/>
    <x v="286"/>
    <s v="HI"/>
    <x v="5"/>
    <x v="367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3258.2959999999998"/>
    <n v="3.2582959999999996"/>
    <m/>
    <n v="0.55166666666666664"/>
    <n v="0.55166666666666664"/>
    <n v="0"/>
    <n v="4.5474735088646412E-13"/>
    <n v="9"/>
    <s v="BASE DE DATOS"/>
    <m/>
  </r>
  <r>
    <s v="24"/>
    <x v="11"/>
    <s v="HIMARA"/>
    <s v="11116301"/>
    <s v="11116301"/>
    <x v="5"/>
    <s v="Francis 3"/>
    <s v="S"/>
    <n v="6.62"/>
    <n v="6.62"/>
    <n v="750.01300000000003"/>
    <n v="3907.8629999999998"/>
    <n v="4657.8760000000002"/>
    <n v="27.3"/>
    <n v="715.87"/>
    <n v="0.83"/>
    <m/>
    <m/>
    <x v="0"/>
    <s v="HIMARA11116301Francis 3HI"/>
    <s v="Hidroel‚ctrica Mara¤on S.R.L."/>
    <x v="84"/>
    <x v="84"/>
    <s v="C. H. Hidromarañón"/>
    <x v="286"/>
    <s v="HI"/>
    <x v="5"/>
    <x v="276"/>
    <x v="2"/>
    <s v="Instalado"/>
    <s v="Operativo"/>
    <s v="Generadora"/>
    <x v="0"/>
    <x v="0"/>
    <x v="0"/>
    <x v="0"/>
    <s v="Privado"/>
    <s v="HUANUCO"/>
    <s v="HUANUCO"/>
    <s v="HUAMALIES"/>
    <s v="LLATA"/>
    <n v="0"/>
    <x v="8"/>
    <n v="0"/>
    <x v="0"/>
    <x v="0"/>
    <x v="0"/>
    <s v="MWh"/>
    <n v="4657.8760000000002"/>
    <n v="4.6578759999999999"/>
    <m/>
    <n v="0.55166666666666664"/>
    <n v="0.55166666666666664"/>
    <n v="0"/>
    <n v="0"/>
    <n v="9"/>
    <s v="BASE DE DATOS"/>
    <m/>
  </r>
  <r>
    <s v="24"/>
    <x v="11"/>
    <s v="CHINAN"/>
    <s v="11068096"/>
    <s v="11068096"/>
    <x v="5"/>
    <s v="GR-1"/>
    <s v="S"/>
    <n v="42.3"/>
    <n v="43.113999999999997"/>
    <n v="6290.8609999999999"/>
    <n v="18422.323"/>
    <n v="24713.184000000001"/>
    <n v="0"/>
    <n v="666.83"/>
    <n v="77.17"/>
    <m/>
    <m/>
    <x v="0"/>
    <s v="CHINAN11068096GR-1HI"/>
    <s v="Chinango S.A.C"/>
    <x v="51"/>
    <x v="51"/>
    <s v="C. H. Yanango"/>
    <x v="203"/>
    <s v="HI"/>
    <x v="5"/>
    <x v="307"/>
    <x v="2"/>
    <s v="Instalado"/>
    <s v="Operativo"/>
    <s v="Generadora"/>
    <x v="0"/>
    <x v="0"/>
    <x v="0"/>
    <x v="0"/>
    <s v="Privado"/>
    <s v="JUNIN"/>
    <s v="JUNIN"/>
    <s v="CHANCHAMAYO"/>
    <s v="SAN RAMÓN"/>
    <n v="0"/>
    <x v="8"/>
    <n v="0"/>
    <x v="0"/>
    <x v="0"/>
    <x v="0"/>
    <s v="MWh"/>
    <n v="24713.184000000001"/>
    <n v="24.713184000000002"/>
    <m/>
    <n v="3.5249999999999999"/>
    <n v="3.5928333333333331"/>
    <n v="0"/>
    <n v="0"/>
    <n v="12"/>
    <s v="BASE DE DATOS"/>
    <m/>
  </r>
  <r>
    <s v="24"/>
    <x v="11"/>
    <s v="CHINAN"/>
    <s v="11082197"/>
    <s v="11082197"/>
    <x v="5"/>
    <s v="GR-1"/>
    <s v="S"/>
    <n v="76.5"/>
    <n v="77.643000000000001"/>
    <n v="13681.13"/>
    <n v="40291.567999999999"/>
    <n v="53972.697999999997"/>
    <n v="5.37"/>
    <n v="719.8"/>
    <n v="5.37"/>
    <m/>
    <m/>
    <x v="0"/>
    <s v="CHINAN11082197GR-1HI"/>
    <s v="Chinango S.A.C"/>
    <x v="51"/>
    <x v="51"/>
    <s v="C. H. Chimay"/>
    <x v="204"/>
    <s v="HI"/>
    <x v="5"/>
    <x v="307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53972.697999999997"/>
    <n v="53.972697999999994"/>
    <m/>
    <n v="6.375"/>
    <n v="6.4702500000000001"/>
    <n v="0"/>
    <n v="0"/>
    <n v="12"/>
    <s v="BASE DE DATOS"/>
    <m/>
  </r>
  <r>
    <s v="24"/>
    <x v="11"/>
    <s v="CHINAN"/>
    <s v="11082197"/>
    <s v="11082197"/>
    <x v="5"/>
    <s v="GR-2"/>
    <s v="S"/>
    <n v="76.5"/>
    <n v="74.698999999999998"/>
    <n v="13697.824000000001"/>
    <n v="39998.315999999999"/>
    <n v="53696.14"/>
    <n v="0.8"/>
    <n v="737.43"/>
    <n v="0"/>
    <m/>
    <m/>
    <x v="0"/>
    <s v="CHINAN11082197GR-2HI"/>
    <s v="Chinango S.A.C"/>
    <x v="51"/>
    <x v="51"/>
    <s v="C. H. Chimay"/>
    <x v="204"/>
    <s v="HI"/>
    <x v="5"/>
    <x v="308"/>
    <x v="2"/>
    <s v="Instalado"/>
    <s v="Operativo"/>
    <s v="Generadora"/>
    <x v="0"/>
    <x v="0"/>
    <x v="0"/>
    <x v="0"/>
    <s v="Privado"/>
    <s v="JUNIN"/>
    <s v="JUNIN"/>
    <s v="JAUJA"/>
    <s v="MONOBAMBA"/>
    <n v="0"/>
    <x v="8"/>
    <n v="0"/>
    <x v="0"/>
    <x v="0"/>
    <x v="0"/>
    <s v="MWh"/>
    <n v="53696.14"/>
    <n v="53.69614"/>
    <m/>
    <n v="6.375"/>
    <n v="6.2249166666666662"/>
    <n v="0"/>
    <n v="0"/>
    <n v="12"/>
    <s v="BASE DE DATOS"/>
    <m/>
  </r>
  <r>
    <s v="24"/>
    <x v="11"/>
    <s v="ORYGNP"/>
    <s v="11002793"/>
    <s v="11002793"/>
    <x v="5"/>
    <s v="GR-1"/>
    <s v="S"/>
    <n v="64.599999999999994"/>
    <n v="69.53"/>
    <n v="8827.5709999999999"/>
    <n v="19572.006000000001"/>
    <n v="28399.577000000001"/>
    <n v="0"/>
    <n v="623.58000000000004"/>
    <n v="12.23"/>
    <m/>
    <m/>
    <x v="0"/>
    <s v="ORYGNP11002793GR-1HI"/>
    <s v="Orygen Perú S.A.A."/>
    <x v="36"/>
    <x v="36"/>
    <s v="C. H. Huinco"/>
    <x v="193"/>
    <s v="HI"/>
    <x v="5"/>
    <x v="307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8399.577000000001"/>
    <n v="28.399577000000001"/>
    <m/>
    <n v="12.919999999999998"/>
    <n v="13.906000000000001"/>
    <n v="0"/>
    <n v="0"/>
    <n v="73"/>
    <s v="BASE DE DATOS"/>
    <m/>
  </r>
  <r>
    <s v="24"/>
    <x v="11"/>
    <s v="ORYGNP"/>
    <s v="11002793"/>
    <s v="11002793"/>
    <x v="5"/>
    <s v="GR-2"/>
    <s v="S"/>
    <n v="64.599999999999994"/>
    <n v="69.11"/>
    <n v="9695.9120000000003"/>
    <n v="19986.395"/>
    <n v="29682.307000000001"/>
    <n v="9"/>
    <n v="572.65"/>
    <n v="0"/>
    <m/>
    <m/>
    <x v="0"/>
    <s v="ORYGNP11002793GR-2HI"/>
    <s v="Orygen Perú S.A.A."/>
    <x v="36"/>
    <x v="36"/>
    <s v="C. H. Huinco"/>
    <x v="193"/>
    <s v="HI"/>
    <x v="5"/>
    <x v="308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9682.307000000001"/>
    <n v="29.682307000000002"/>
    <m/>
    <n v="12.919999999999998"/>
    <n v="13.821999999999999"/>
    <n v="0"/>
    <n v="0"/>
    <n v="73"/>
    <s v="BASE DE DATOS"/>
    <m/>
  </r>
  <r>
    <s v="24"/>
    <x v="11"/>
    <s v="ORYGNP"/>
    <s v="11002793"/>
    <s v="11002793"/>
    <x v="5"/>
    <s v="GR-3"/>
    <s v="S"/>
    <n v="64.599999999999994"/>
    <n v="69.914000000000001"/>
    <n v="9965.2420000000002"/>
    <n v="24228.561000000002"/>
    <n v="34193.802000000003"/>
    <n v="9"/>
    <n v="673.52"/>
    <n v="6.45"/>
    <m/>
    <m/>
    <x v="0"/>
    <s v="ORYGNP11002793GR-3HI"/>
    <s v="Orygen Perú S.A.A."/>
    <x v="36"/>
    <x v="36"/>
    <s v="C. H. Huinco"/>
    <x v="193"/>
    <s v="HI"/>
    <x v="5"/>
    <x v="309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34193.802000000003"/>
    <n v="34.193802000000005"/>
    <m/>
    <n v="12.919999999999998"/>
    <n v="13.982800000000001"/>
    <n v="0"/>
    <n v="9.9999999656574801E-4"/>
    <n v="73"/>
    <s v="BASE DE DATOS"/>
    <m/>
  </r>
  <r>
    <s v="24"/>
    <x v="11"/>
    <s v="ORYGNP"/>
    <s v="11002793"/>
    <s v="11002793"/>
    <x v="5"/>
    <s v="GR-4"/>
    <s v="S"/>
    <n v="64.599999999999994"/>
    <n v="69.346000000000004"/>
    <n v="8568.94"/>
    <n v="22241.657999999999"/>
    <n v="30810.598999999998"/>
    <n v="47.52"/>
    <n v="680.37"/>
    <n v="14.03"/>
    <m/>
    <m/>
    <x v="0"/>
    <s v="ORYGNP11002793GR-4HI"/>
    <s v="Orygen Perú S.A.A."/>
    <x v="36"/>
    <x v="36"/>
    <s v="C. H. Huinco"/>
    <x v="193"/>
    <s v="HI"/>
    <x v="5"/>
    <x v="310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30810.598999999998"/>
    <n v="30.810599"/>
    <m/>
    <n v="12.919999999999998"/>
    <n v="13.869200000000001"/>
    <n v="0"/>
    <n v="-1.0000000002037268E-3"/>
    <n v="73"/>
    <s v="BASE DE DATOS"/>
    <m/>
  </r>
  <r>
    <s v="24"/>
    <x v="11"/>
    <s v="ORYGNP"/>
    <s v="11002393"/>
    <s v="11002393"/>
    <x v="5"/>
    <s v="GR-1"/>
    <s v="S"/>
    <n v="60"/>
    <n v="68.555999999999997"/>
    <n v="11298.119000000001"/>
    <n v="33984.220999999998"/>
    <n v="45282.34"/>
    <n v="0"/>
    <n v="743.85"/>
    <n v="0"/>
    <m/>
    <m/>
    <x v="0"/>
    <s v="ORYGNP11002393GR-1HI"/>
    <s v="Orygen Perú S.A.A."/>
    <x v="36"/>
    <x v="36"/>
    <s v="C. H. Matucana"/>
    <x v="194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45282.34"/>
    <n v="45.282339999999998"/>
    <m/>
    <n v="12"/>
    <n v="13.7112"/>
    <n v="0"/>
    <n v="0"/>
    <n v="73"/>
    <s v="BASE DE DATOS"/>
    <m/>
  </r>
  <r>
    <s v="24"/>
    <x v="11"/>
    <s v="ORYGNP"/>
    <s v="11002393"/>
    <s v="11002393"/>
    <x v="5"/>
    <s v="GR-2"/>
    <s v="S"/>
    <n v="60"/>
    <n v="68.465999999999994"/>
    <n v="11581.630999999999"/>
    <n v="34760.080000000002"/>
    <n v="46341.711000000003"/>
    <n v="0"/>
    <n v="744"/>
    <n v="0"/>
    <m/>
    <m/>
    <x v="0"/>
    <s v="ORYGNP11002393GR-2HI"/>
    <s v="Orygen Perú S.A.A."/>
    <x v="36"/>
    <x v="36"/>
    <s v="C. H. Matucana"/>
    <x v="194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46341.711000000003"/>
    <n v="46.341711000000004"/>
    <m/>
    <n v="12"/>
    <n v="13.693199999999999"/>
    <n v="0"/>
    <n v="0"/>
    <n v="73"/>
    <s v="BASE DE DATOS"/>
    <m/>
  </r>
  <r>
    <s v="24"/>
    <x v="11"/>
    <s v="ORYGNP"/>
    <s v="11002693"/>
    <s v="11002693"/>
    <x v="5"/>
    <s v="GR-1"/>
    <s v="S"/>
    <n v="15.888999999999999"/>
    <n v="16.760000000000002"/>
    <n v="2906.2539999999999"/>
    <n v="8574.3379999999997"/>
    <n v="11480.593000000001"/>
    <n v="0"/>
    <n v="735.53"/>
    <n v="8.4700000000000006"/>
    <m/>
    <m/>
    <x v="0"/>
    <s v="ORYGNP11002693GR-1HI"/>
    <s v="Orygen Perú S.A.A."/>
    <x v="36"/>
    <x v="36"/>
    <s v="C. H. Callahuanca"/>
    <x v="195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1480.593000000001"/>
    <n v="11.480593000000001"/>
    <m/>
    <n v="3.1778"/>
    <n v="3.3520000000000003"/>
    <n v="0"/>
    <n v="-1.0000000002037268E-3"/>
    <n v="73"/>
    <s v="BASE DE DATOS"/>
    <m/>
  </r>
  <r>
    <s v="24"/>
    <x v="11"/>
    <s v="ORYGNP"/>
    <s v="11002693"/>
    <s v="11002693"/>
    <x v="5"/>
    <s v="GR-2"/>
    <s v="S"/>
    <n v="15.888999999999999"/>
    <n v="16.545000000000002"/>
    <n v="2881.2260000000001"/>
    <n v="8612.5460000000003"/>
    <n v="11493.771000000001"/>
    <n v="0"/>
    <n v="744"/>
    <n v="0"/>
    <m/>
    <m/>
    <x v="0"/>
    <s v="ORYGNP11002693GR-2HI"/>
    <s v="Orygen Perú S.A.A."/>
    <x v="36"/>
    <x v="36"/>
    <s v="C. H. Callahuanca"/>
    <x v="195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1493.771000000001"/>
    <n v="11.493771000000001"/>
    <m/>
    <n v="3.1778"/>
    <n v="3.3090000000000002"/>
    <n v="0"/>
    <n v="1.0000000002037268E-3"/>
    <n v="73"/>
    <s v="BASE DE DATOS"/>
    <m/>
  </r>
  <r>
    <s v="24"/>
    <x v="11"/>
    <s v="ORYGNP"/>
    <s v="11002693"/>
    <s v="11002693"/>
    <x v="5"/>
    <s v="GR-3"/>
    <s v="S"/>
    <n v="15.888999999999999"/>
    <n v="16.587"/>
    <n v="2884.933"/>
    <n v="8532.6309999999994"/>
    <n v="11417.564"/>
    <n v="8.9700000000000006"/>
    <n v="735.03"/>
    <n v="0"/>
    <m/>
    <m/>
    <x v="0"/>
    <s v="ORYGNP11002693GR-3HI"/>
    <s v="Orygen Perú S.A.A."/>
    <x v="36"/>
    <x v="36"/>
    <s v="C. H. Callahuanca"/>
    <x v="195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1417.564"/>
    <n v="11.417564"/>
    <m/>
    <n v="3.1778"/>
    <n v="3.3174000000000001"/>
    <n v="0"/>
    <n v="-1.8189894035458565E-12"/>
    <n v="73"/>
    <s v="BASE DE DATOS"/>
    <m/>
  </r>
  <r>
    <s v="24"/>
    <x v="11"/>
    <s v="ORYGNP"/>
    <s v="11002693"/>
    <s v="11002693"/>
    <x v="5"/>
    <s v="GR-4"/>
    <s v="S"/>
    <n v="34.97"/>
    <n v="34.482999999999997"/>
    <n v="5933.8779999999997"/>
    <n v="17883.939999999999"/>
    <n v="23817.817999999999"/>
    <n v="0"/>
    <n v="744"/>
    <n v="0"/>
    <m/>
    <m/>
    <x v="0"/>
    <s v="ORYGNP11002693GR-4HI"/>
    <s v="Orygen Perú S.A.A."/>
    <x v="36"/>
    <x v="36"/>
    <s v="C. H. Callahuanca"/>
    <x v="195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23817.817999999999"/>
    <n v="23.817817999999999"/>
    <m/>
    <n v="6.9939999999999998"/>
    <n v="6.8965999999999994"/>
    <n v="0"/>
    <n v="0"/>
    <n v="73"/>
    <s v="BASE DE DATOS"/>
    <m/>
  </r>
  <r>
    <s v="24"/>
    <x v="11"/>
    <s v="ORYGNP"/>
    <s v="11002593"/>
    <s v="11002593"/>
    <x v="5"/>
    <s v="GR-1"/>
    <s v="S"/>
    <n v="25.417000000000002"/>
    <n v="23.824000000000002"/>
    <n v="4004.4650000000001"/>
    <n v="11774.249"/>
    <n v="15778.714"/>
    <n v="9.8000000000000007"/>
    <n v="734.2"/>
    <n v="0"/>
    <m/>
    <m/>
    <x v="0"/>
    <s v="ORYGNP11002593GR-1HI"/>
    <s v="Orygen Perú S.A.A."/>
    <x v="36"/>
    <x v="36"/>
    <s v="C. H. Moyopampa"/>
    <x v="196"/>
    <s v="HI"/>
    <x v="5"/>
    <x v="307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778.714"/>
    <n v="15.778714000000001"/>
    <m/>
    <n v="5.0834000000000001"/>
    <n v="4.7648000000000001"/>
    <n v="0"/>
    <n v="0"/>
    <n v="73"/>
    <s v="BASE DE DATOS"/>
    <m/>
  </r>
  <r>
    <s v="24"/>
    <x v="11"/>
    <s v="ORYGNP"/>
    <s v="11002593"/>
    <s v="11002593"/>
    <x v="5"/>
    <s v="GR-2"/>
    <s v="S"/>
    <n v="25.417000000000002"/>
    <n v="22.574999999999999"/>
    <n v="3929.2759999999998"/>
    <n v="11711.803"/>
    <n v="15641.079"/>
    <n v="0"/>
    <n v="732.32"/>
    <n v="11.68"/>
    <m/>
    <m/>
    <x v="0"/>
    <s v="ORYGNP11002593GR-2HI"/>
    <s v="Orygen Perú S.A.A."/>
    <x v="36"/>
    <x v="36"/>
    <s v="C. H. Moyopampa"/>
    <x v="196"/>
    <s v="HI"/>
    <x v="5"/>
    <x v="308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641.079"/>
    <n v="15.641079"/>
    <m/>
    <n v="5.0834000000000001"/>
    <n v="4.5149999999999997"/>
    <n v="0"/>
    <n v="0"/>
    <n v="73"/>
    <s v="BASE DE DATOS"/>
    <m/>
  </r>
  <r>
    <s v="24"/>
    <x v="11"/>
    <s v="ORYGNP"/>
    <s v="11002593"/>
    <s v="11002593"/>
    <x v="5"/>
    <s v="GR-3"/>
    <s v="S"/>
    <n v="24.58"/>
    <n v="22.748999999999999"/>
    <n v="3912.9520000000002"/>
    <n v="11553.593999999999"/>
    <n v="15466.547"/>
    <n v="0"/>
    <n v="729.35"/>
    <n v="4.8499999999999996"/>
    <m/>
    <m/>
    <x v="0"/>
    <s v="ORYGNP11002593GR-3HI"/>
    <s v="Orygen Perú S.A.A."/>
    <x v="36"/>
    <x v="36"/>
    <s v="C. H. Moyopampa"/>
    <x v="196"/>
    <s v="HI"/>
    <x v="5"/>
    <x v="309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466.547"/>
    <n v="15.466547"/>
    <m/>
    <n v="4.9159999999999995"/>
    <n v="4.5497999999999994"/>
    <n v="0"/>
    <n v="-1.0000000020227162E-3"/>
    <n v="73"/>
    <s v="BASE DE DATOS"/>
    <m/>
  </r>
  <r>
    <s v="24"/>
    <x v="11"/>
    <s v="ORYGNP"/>
    <s v="11002493"/>
    <s v="11002493"/>
    <x v="5"/>
    <s v="GR-1"/>
    <s v="S"/>
    <n v="15.7"/>
    <n v="15.615"/>
    <n v="2804.078"/>
    <n v="8138.4889999999996"/>
    <n v="10942.566999999999"/>
    <n v="0"/>
    <n v="727.2"/>
    <n v="16.8"/>
    <m/>
    <m/>
    <x v="0"/>
    <s v="ORYGNP11002493GR-1HI"/>
    <s v="Orygen Perú S.A.A."/>
    <x v="36"/>
    <x v="36"/>
    <s v="C. H. Huampaní"/>
    <x v="197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942.566999999999"/>
    <n v="10.942566999999999"/>
    <m/>
    <n v="3.1399999999999997"/>
    <n v="3.1230000000000002"/>
    <n v="0"/>
    <n v="0"/>
    <n v="73"/>
    <s v="BASE DE DATOS"/>
    <m/>
  </r>
  <r>
    <s v="24"/>
    <x v="11"/>
    <s v="ORYGNP"/>
    <s v="11002493"/>
    <s v="11002493"/>
    <x v="5"/>
    <s v="GR-2"/>
    <s v="S"/>
    <n v="15.7"/>
    <n v="15.234999999999999"/>
    <n v="2733.4479999999999"/>
    <n v="7930.31"/>
    <n v="10663.758"/>
    <n v="0"/>
    <n v="726.58"/>
    <n v="17.420000000000002"/>
    <m/>
    <m/>
    <x v="0"/>
    <s v="ORYGNP11002493GR-2HI"/>
    <s v="Orygen Perú S.A.A."/>
    <x v="36"/>
    <x v="36"/>
    <s v="C. H. Huampaní"/>
    <x v="197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663.758"/>
    <n v="10.663758"/>
    <m/>
    <n v="3.1399999999999997"/>
    <n v="3.0469999999999997"/>
    <n v="0"/>
    <n v="0"/>
    <n v="73"/>
    <s v="BASE DE DATOS"/>
    <m/>
  </r>
  <r>
    <s v="24"/>
    <x v="11"/>
    <s v="ORYGNP"/>
    <s v="16379117"/>
    <s v="16379117"/>
    <x v="5"/>
    <s v="Circuito 1"/>
    <s v="S"/>
    <n v="14.096"/>
    <n v="14.096"/>
    <n v="85.641000000000005"/>
    <n v="4253.4170000000004"/>
    <n v="4339.058"/>
    <n v="0"/>
    <n v="0"/>
    <n v="0"/>
    <m/>
    <m/>
    <x v="0"/>
    <s v="ORYGNP16379117Circuito 1HI"/>
    <s v="Orygen Perú S.A.A."/>
    <x v="36"/>
    <x v="36"/>
    <s v="C.S. Rubi"/>
    <x v="198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339.058"/>
    <n v="4.3390579999999996"/>
    <m/>
    <n v="2.8191999999999999"/>
    <n v="2.8191999999999999"/>
    <n v="0"/>
    <n v="0"/>
    <n v="73"/>
    <s v="BASE DE DATOS"/>
    <m/>
  </r>
  <r>
    <s v="24"/>
    <x v="11"/>
    <s v="ORYGNP"/>
    <s v="16379117"/>
    <s v="16379117"/>
    <x v="5"/>
    <s v="Circuito 2"/>
    <s v="S"/>
    <n v="14.096"/>
    <n v="14.096"/>
    <n v="79.144999999999996"/>
    <n v="4132.2809999999999"/>
    <n v="4211.4260000000004"/>
    <n v="0"/>
    <n v="0"/>
    <n v="0"/>
    <m/>
    <m/>
    <x v="0"/>
    <s v="ORYGNP16379117Circuito 2HI"/>
    <s v="Orygen Perú S.A.A."/>
    <x v="36"/>
    <x v="36"/>
    <s v="C.S. Rubi"/>
    <x v="198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211.4260000000004"/>
    <n v="4.2114260000000003"/>
    <m/>
    <n v="2.8191999999999999"/>
    <n v="2.8191999999999999"/>
    <n v="0"/>
    <n v="0"/>
    <n v="73"/>
    <s v="BASE DE DATOS"/>
    <m/>
  </r>
  <r>
    <s v="24"/>
    <x v="11"/>
    <s v="ORYGNP"/>
    <s v="16379117"/>
    <s v="16379117"/>
    <x v="5"/>
    <s v="Circuito 3"/>
    <s v="S"/>
    <n v="14.096"/>
    <n v="14.096"/>
    <n v="84.950999999999993"/>
    <n v="4315.1229999999996"/>
    <n v="4400.0749999999998"/>
    <n v="0"/>
    <n v="0"/>
    <n v="0"/>
    <m/>
    <m/>
    <x v="0"/>
    <s v="ORYGNP16379117Circuito 3HI"/>
    <s v="Orygen Perú S.A.A."/>
    <x v="36"/>
    <x v="36"/>
    <s v="C.S. Rubi"/>
    <x v="198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400.0749999999998"/>
    <n v="4.4000750000000002"/>
    <m/>
    <n v="2.8191999999999999"/>
    <n v="2.8191999999999999"/>
    <n v="0"/>
    <n v="-1.0000000002037268E-3"/>
    <n v="73"/>
    <s v="BASE DE DATOS"/>
    <m/>
  </r>
  <r>
    <s v="24"/>
    <x v="11"/>
    <s v="ORYGNP"/>
    <s v="16379117"/>
    <s v="16379117"/>
    <x v="5"/>
    <s v="Circuito 4"/>
    <s v="S"/>
    <n v="14.096"/>
    <n v="14.096"/>
    <n v="75.132999999999996"/>
    <n v="3972.0059999999999"/>
    <n v="4047.1379999999999"/>
    <n v="0"/>
    <n v="0"/>
    <n v="0"/>
    <m/>
    <m/>
    <x v="0"/>
    <s v="ORYGNP16379117Circuito 4HI"/>
    <s v="Orygen Perú S.A.A."/>
    <x v="36"/>
    <x v="36"/>
    <s v="C.S. Rubi"/>
    <x v="198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047.1379999999999"/>
    <n v="4.0471380000000003"/>
    <m/>
    <n v="2.8191999999999999"/>
    <n v="2.8191999999999999"/>
    <n v="0"/>
    <n v="9.9999999974897946E-4"/>
    <n v="73"/>
    <s v="BASE DE DATOS"/>
    <m/>
  </r>
  <r>
    <s v="24"/>
    <x v="11"/>
    <s v="ORYGNP"/>
    <s v="16379117"/>
    <s v="16379117"/>
    <x v="5"/>
    <s v="Circuito 5"/>
    <s v="S"/>
    <n v="14.096"/>
    <n v="14.096"/>
    <n v="79.962000000000003"/>
    <n v="4274.7550000000001"/>
    <n v="4354.7169999999996"/>
    <n v="0"/>
    <n v="0"/>
    <n v="0"/>
    <m/>
    <m/>
    <x v="0"/>
    <s v="ORYGNP16379117Circuito 5HI"/>
    <s v="Orygen Perú S.A.A."/>
    <x v="36"/>
    <x v="36"/>
    <s v="C.S. Rubi"/>
    <x v="198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354.7169999999996"/>
    <n v="4.3547169999999999"/>
    <m/>
    <n v="2.8191999999999999"/>
    <n v="2.8191999999999999"/>
    <n v="0"/>
    <n v="9.0949470177292824E-13"/>
    <n v="73"/>
    <s v="BASE DE DATOS"/>
    <m/>
  </r>
  <r>
    <s v="24"/>
    <x v="11"/>
    <s v="ORYGNP"/>
    <s v="16379117"/>
    <s v="16379117"/>
    <x v="5"/>
    <s v="Circuito 6"/>
    <s v="S"/>
    <n v="14.096"/>
    <n v="14.096"/>
    <n v="77.766000000000005"/>
    <n v="4102.2030000000004"/>
    <n v="4179.9690000000001"/>
    <n v="0"/>
    <n v="0"/>
    <n v="0"/>
    <m/>
    <m/>
    <x v="0"/>
    <s v="ORYGNP16379117Circuito 6HI"/>
    <s v="Orygen Perú S.A.A."/>
    <x v="36"/>
    <x v="36"/>
    <s v="C.S. Rubi"/>
    <x v="198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179.9690000000001"/>
    <n v="4.1799689999999998"/>
    <m/>
    <n v="2.8191999999999999"/>
    <n v="2.8191999999999999"/>
    <n v="0"/>
    <n v="0"/>
    <n v="73"/>
    <s v="BASE DE DATOS"/>
    <m/>
  </r>
  <r>
    <s v="24"/>
    <x v="11"/>
    <s v="ORYGNP"/>
    <s v="16379117"/>
    <s v="16379117"/>
    <x v="5"/>
    <s v="Circuito 7"/>
    <s v="S"/>
    <n v="14.096"/>
    <n v="14.096"/>
    <n v="79.298000000000002"/>
    <n v="4246.5569999999998"/>
    <n v="4325.8549999999996"/>
    <n v="0"/>
    <n v="0"/>
    <n v="0"/>
    <m/>
    <m/>
    <x v="0"/>
    <s v="ORYGNP16379117Circuito 7HI"/>
    <s v="Orygen Perú S.A.A."/>
    <x v="36"/>
    <x v="36"/>
    <s v="C.S. Rubi"/>
    <x v="198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325.8549999999996"/>
    <n v="4.3258549999999998"/>
    <m/>
    <n v="2.8191999999999999"/>
    <n v="2.8191999999999999"/>
    <n v="0"/>
    <n v="0"/>
    <n v="73"/>
    <s v="BASE DE DATOS"/>
    <m/>
  </r>
  <r>
    <s v="24"/>
    <x v="11"/>
    <s v="ORYGNP"/>
    <s v="16379117"/>
    <s v="16379117"/>
    <x v="5"/>
    <s v="Circuito 8"/>
    <s v="S"/>
    <n v="14.096"/>
    <n v="14.096"/>
    <n v="79.409000000000006"/>
    <n v="4201.7650000000003"/>
    <n v="4281.1729999999998"/>
    <n v="0"/>
    <n v="0"/>
    <n v="0"/>
    <m/>
    <m/>
    <x v="0"/>
    <s v="ORYGNP16379117Circuito 8HI"/>
    <s v="Orygen Perú S.A.A."/>
    <x v="36"/>
    <x v="36"/>
    <s v="C.S. Rubi"/>
    <x v="198"/>
    <s v="FV"/>
    <x v="6"/>
    <x v="318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281.1729999999998"/>
    <n v="4.2811729999999999"/>
    <m/>
    <n v="2.8191999999999999"/>
    <n v="2.8191999999999999"/>
    <n v="0"/>
    <n v="1.0000000002037268E-3"/>
    <n v="73"/>
    <s v="BASE DE DATOS"/>
    <m/>
  </r>
  <r>
    <s v="24"/>
    <x v="11"/>
    <s v="ORYGNP"/>
    <s v="16379117"/>
    <s v="16379117"/>
    <x v="5"/>
    <s v="Circuito 9"/>
    <s v="S"/>
    <n v="17.62"/>
    <n v="17.62"/>
    <n v="97.016000000000005"/>
    <n v="5319.2830000000004"/>
    <n v="5416.299"/>
    <n v="0"/>
    <n v="0"/>
    <n v="0"/>
    <m/>
    <m/>
    <x v="0"/>
    <s v="ORYGNP16379117Circuito 9HI"/>
    <s v="Orygen Perú S.A.A."/>
    <x v="36"/>
    <x v="36"/>
    <s v="C.S. Rubi"/>
    <x v="198"/>
    <s v="FV"/>
    <x v="6"/>
    <x v="319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5416.299"/>
    <n v="5.4162990000000004"/>
    <m/>
    <n v="3.524"/>
    <n v="3.524"/>
    <n v="0"/>
    <n v="0"/>
    <n v="73"/>
    <s v="BASE DE DATOS"/>
    <m/>
  </r>
  <r>
    <s v="24"/>
    <x v="11"/>
    <s v="ORYGNP"/>
    <s v="16379117"/>
    <s v="16379117"/>
    <x v="5"/>
    <s v="Circuito 10"/>
    <s v="S"/>
    <n v="14.096"/>
    <n v="14.096"/>
    <n v="76.468999999999994"/>
    <n v="4185.7190000000001"/>
    <n v="4262.1880000000001"/>
    <n v="0"/>
    <n v="0"/>
    <n v="0"/>
    <m/>
    <m/>
    <x v="0"/>
    <s v="ORYGNP16379117Circuito 10HI"/>
    <s v="Orygen Perú S.A.A."/>
    <x v="36"/>
    <x v="36"/>
    <s v="C.S. Rubi"/>
    <x v="198"/>
    <s v="FV"/>
    <x v="6"/>
    <x v="320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262.1880000000001"/>
    <n v="4.2621880000000001"/>
    <m/>
    <n v="2.8191999999999999"/>
    <n v="2.8191999999999999"/>
    <n v="0"/>
    <n v="0"/>
    <n v="73"/>
    <s v="BASE DE DATOS"/>
    <m/>
  </r>
  <r>
    <s v="24"/>
    <x v="11"/>
    <s v="ORYGNP"/>
    <s v="17360815"/>
    <s v="17360815"/>
    <x v="5"/>
    <s v="Circuito 1"/>
    <s v="S"/>
    <n v="15.75"/>
    <n v="15.75"/>
    <n v="2279.857"/>
    <n v="4085.4169999999999"/>
    <n v="6365.2740000000003"/>
    <n v="0"/>
    <n v="0"/>
    <n v="0"/>
    <m/>
    <m/>
    <x v="0"/>
    <s v="ORYGNP17360815Circuito 1HI"/>
    <s v="Orygen Perú S.A.A."/>
    <x v="36"/>
    <x v="36"/>
    <s v="C.E. Wayra"/>
    <x v="199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365.2740000000003"/>
    <n v="6.3652740000000003"/>
    <m/>
    <n v="3.15"/>
    <n v="3.15"/>
    <n v="0"/>
    <n v="-9.0949470177292824E-13"/>
    <n v="73"/>
    <s v="BASE DE DATOS"/>
    <m/>
  </r>
  <r>
    <s v="24"/>
    <x v="11"/>
    <s v="ORYGNP"/>
    <s v="17360815"/>
    <s v="17360815"/>
    <x v="5"/>
    <s v="Circuito 2"/>
    <s v="S"/>
    <n v="18.899999999999999"/>
    <n v="18.899999999999999"/>
    <n v="2542.7669999999998"/>
    <n v="4493.62"/>
    <n v="7036.3869999999997"/>
    <n v="0"/>
    <n v="0"/>
    <n v="0"/>
    <m/>
    <m/>
    <x v="0"/>
    <s v="ORYGNP17360815Circuito 2HI"/>
    <s v="Orygen Perú S.A.A."/>
    <x v="36"/>
    <x v="36"/>
    <s v="C.E. Wayra"/>
    <x v="199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7036.3869999999997"/>
    <n v="7.0363869999999995"/>
    <m/>
    <n v="3.78"/>
    <n v="3.78"/>
    <n v="0"/>
    <n v="0"/>
    <n v="73"/>
    <s v="BASE DE DATOS"/>
    <m/>
  </r>
  <r>
    <s v="24"/>
    <x v="11"/>
    <s v="ORYGNP"/>
    <s v="17360815"/>
    <s v="17360815"/>
    <x v="5"/>
    <s v="Circuito 3"/>
    <s v="S"/>
    <n v="18.899999999999999"/>
    <n v="18.899999999999999"/>
    <n v="2477.779"/>
    <n v="4719.8469999999998"/>
    <n v="7197.6260000000002"/>
    <n v="0"/>
    <n v="0"/>
    <n v="0"/>
    <m/>
    <m/>
    <x v="0"/>
    <s v="ORYGNP17360815Circuito 3HI"/>
    <s v="Orygen Perú S.A.A."/>
    <x v="36"/>
    <x v="36"/>
    <s v="C.E. Wayra"/>
    <x v="199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7197.6260000000002"/>
    <n v="7.1976260000000005"/>
    <m/>
    <n v="3.78"/>
    <n v="3.78"/>
    <n v="0"/>
    <n v="0"/>
    <n v="73"/>
    <s v="BASE DE DATOS"/>
    <m/>
  </r>
  <r>
    <s v="24"/>
    <x v="11"/>
    <s v="ORYGNP"/>
    <s v="17360815"/>
    <s v="17360815"/>
    <x v="5"/>
    <s v="Circuito 4"/>
    <s v="S"/>
    <n v="18.899999999999999"/>
    <n v="18.899999999999999"/>
    <n v="2486.163"/>
    <n v="4423.268"/>
    <n v="6909.4309999999996"/>
    <n v="0"/>
    <n v="0"/>
    <n v="0"/>
    <m/>
    <m/>
    <x v="0"/>
    <s v="ORYGNP17360815Circuito 4HI"/>
    <s v="Orygen Perú S.A.A."/>
    <x v="36"/>
    <x v="36"/>
    <s v="C.E. Wayra"/>
    <x v="199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909.4309999999996"/>
    <n v="6.9094309999999997"/>
    <m/>
    <n v="3.78"/>
    <n v="3.78"/>
    <n v="0"/>
    <n v="9.0949470177292824E-13"/>
    <n v="73"/>
    <s v="BASE DE DATOS"/>
    <m/>
  </r>
  <r>
    <s v="24"/>
    <x v="11"/>
    <s v="ORYGNP"/>
    <s v="17360815"/>
    <s v="17360815"/>
    <x v="5"/>
    <s v="Circuito 5"/>
    <s v="S"/>
    <n v="22.05"/>
    <n v="22.05"/>
    <n v="2978.2739999999999"/>
    <n v="5693.2730000000001"/>
    <n v="8671.5480000000007"/>
    <n v="0"/>
    <n v="0"/>
    <n v="0"/>
    <m/>
    <m/>
    <x v="0"/>
    <s v="ORYGNP17360815Circuito 5HI"/>
    <s v="Orygen Perú S.A.A."/>
    <x v="36"/>
    <x v="36"/>
    <s v="C.E. Wayra"/>
    <x v="199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8671.5480000000007"/>
    <n v="8.6715480000000014"/>
    <m/>
    <n v="4.41"/>
    <n v="4.41"/>
    <n v="0"/>
    <n v="-1.0000000002037268E-3"/>
    <n v="73"/>
    <s v="BASE DE DATOS"/>
    <m/>
  </r>
  <r>
    <s v="24"/>
    <x v="11"/>
    <s v="ORYGNP"/>
    <s v="17360815"/>
    <s v="17360815"/>
    <x v="5"/>
    <s v="Circuito 6"/>
    <s v="S"/>
    <n v="15.75"/>
    <n v="15.75"/>
    <n v="1920.413"/>
    <n v="3924.0259999999998"/>
    <n v="5844.4390000000003"/>
    <n v="0"/>
    <n v="0"/>
    <n v="0"/>
    <m/>
    <m/>
    <x v="0"/>
    <s v="ORYGNP17360815Circuito 6HI"/>
    <s v="Orygen Perú S.A.A."/>
    <x v="36"/>
    <x v="36"/>
    <s v="C.E. Wayra"/>
    <x v="199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5844.4390000000003"/>
    <n v="5.8444390000000004"/>
    <m/>
    <n v="3.15"/>
    <n v="3.15"/>
    <n v="0"/>
    <n v="0"/>
    <n v="73"/>
    <s v="BASE DE DATOS"/>
    <m/>
  </r>
  <r>
    <s v="24"/>
    <x v="11"/>
    <s v="ORYGNP"/>
    <s v="17360815"/>
    <s v="17360815"/>
    <x v="5"/>
    <s v="Circuito 7"/>
    <s v="S"/>
    <n v="22.05"/>
    <n v="22.05"/>
    <n v="3130.9180000000001"/>
    <n v="6262.5839999999998"/>
    <n v="9393.5020000000004"/>
    <n v="0"/>
    <n v="0"/>
    <n v="0"/>
    <m/>
    <m/>
    <x v="0"/>
    <s v="ORYGNP17360815Circuito 7HI"/>
    <s v="Orygen Perú S.A.A."/>
    <x v="36"/>
    <x v="36"/>
    <s v="C.E. Wayra"/>
    <x v="199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9393.5020000000004"/>
    <n v="9.3935019999999998"/>
    <m/>
    <n v="4.41"/>
    <n v="4.41"/>
    <n v="0"/>
    <n v="0"/>
    <n v="73"/>
    <s v="BASE DE DATOS"/>
    <m/>
  </r>
  <r>
    <s v="24"/>
    <x v="11"/>
    <s v="ORYGNP"/>
    <s v="11375016"/>
    <s v="11375016"/>
    <x v="5"/>
    <s v="GR-1"/>
    <s v="S"/>
    <n v="0.35"/>
    <n v="0.34100000000000003"/>
    <n v="57.188000000000002"/>
    <n v="167.87100000000001"/>
    <n v="225.059"/>
    <n v="0"/>
    <n v="699.43"/>
    <n v="44.57"/>
    <m/>
    <m/>
    <x v="0"/>
    <s v="ORYGNP11375016GR-1HI"/>
    <s v="Orygen Perú S.A.A."/>
    <x v="36"/>
    <x v="36"/>
    <s v="C.H. HER1"/>
    <x v="200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25.059"/>
    <n v="0.22505900000000001"/>
    <m/>
    <n v="6.9999999999999993E-2"/>
    <n v="6.8200000000000011E-2"/>
    <n v="0"/>
    <n v="2.8421709430404007E-14"/>
    <n v="73"/>
    <s v="BASE DE DATOS"/>
    <m/>
  </r>
  <r>
    <s v="24"/>
    <x v="11"/>
    <s v="ORYGNP"/>
    <s v="11375016"/>
    <s v="11375016"/>
    <x v="5"/>
    <s v="GR-2"/>
    <s v="S"/>
    <n v="0.35"/>
    <n v="0.33700000000000002"/>
    <n v="56.151000000000003"/>
    <n v="164.99199999999999"/>
    <n v="221.143"/>
    <n v="0"/>
    <n v="674.48"/>
    <n v="67.92"/>
    <m/>
    <m/>
    <x v="0"/>
    <s v="ORYGNP11375016GR-2HI"/>
    <s v="Orygen Perú S.A.A."/>
    <x v="36"/>
    <x v="36"/>
    <s v="C.H. HER1"/>
    <x v="200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21.143"/>
    <n v="0.22114300000000001"/>
    <m/>
    <n v="6.9999999999999993E-2"/>
    <n v="6.7400000000000002E-2"/>
    <n v="0"/>
    <n v="0"/>
    <n v="73"/>
    <s v="BASE DE DATOS"/>
    <m/>
  </r>
  <r>
    <s v="24"/>
    <x v="11"/>
    <s v="ORYGNP"/>
    <s v="16393520"/>
    <s v="16393520"/>
    <x v="5"/>
    <s v="Circuito 1"/>
    <s v="S"/>
    <n v="18.146999999999998"/>
    <n v="18.146999999999998"/>
    <n v="114.63200000000001"/>
    <n v="5148.4859999999999"/>
    <n v="5263.1180000000004"/>
    <n v="0"/>
    <n v="0"/>
    <n v="0"/>
    <m/>
    <m/>
    <x v="0"/>
    <s v="ORYGNP16393520Circuito 1HI"/>
    <s v="Orygen Perú S.A.A."/>
    <x v="36"/>
    <x v="36"/>
    <s v="C.S. Clemesi"/>
    <x v="201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263.1180000000004"/>
    <n v="5.2631180000000004"/>
    <m/>
    <n v="3.6293999999999995"/>
    <n v="3.6293999999999995"/>
    <n v="0"/>
    <n v="-9.0949470177292824E-13"/>
    <n v="73"/>
    <s v="BASE DE DATOS"/>
    <m/>
  </r>
  <r>
    <s v="24"/>
    <x v="11"/>
    <s v="ORYGNP"/>
    <s v="16393520"/>
    <s v="16393520"/>
    <x v="5"/>
    <s v="Circuito 2"/>
    <s v="S"/>
    <n v="18.146999999999998"/>
    <n v="18.146999999999998"/>
    <n v="119.562"/>
    <n v="5185.0600000000004"/>
    <n v="5304.6220000000003"/>
    <n v="0"/>
    <n v="0"/>
    <n v="0"/>
    <m/>
    <m/>
    <x v="0"/>
    <s v="ORYGNP16393520Circuito 2HI"/>
    <s v="Orygen Perú S.A.A."/>
    <x v="36"/>
    <x v="36"/>
    <s v="C.S. Clemesi"/>
    <x v="201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304.6220000000003"/>
    <n v="5.3046220000000002"/>
    <m/>
    <n v="3.6293999999999995"/>
    <n v="3.6293999999999995"/>
    <n v="0"/>
    <n v="0"/>
    <n v="73"/>
    <s v="BASE DE DATOS"/>
    <m/>
  </r>
  <r>
    <s v="24"/>
    <x v="11"/>
    <s v="ORYGNP"/>
    <s v="16393520"/>
    <s v="16393520"/>
    <x v="5"/>
    <s v="Circuito 3"/>
    <s v="S"/>
    <n v="18.146999999999998"/>
    <n v="18.146999999999998"/>
    <n v="120.34699999999999"/>
    <n v="5173.1940000000004"/>
    <n v="5293.54"/>
    <n v="0"/>
    <n v="0"/>
    <n v="0"/>
    <m/>
    <m/>
    <x v="0"/>
    <s v="ORYGNP16393520Circuito 3HI"/>
    <s v="Orygen Perú S.A.A."/>
    <x v="36"/>
    <x v="36"/>
    <s v="C.S. Clemesi"/>
    <x v="201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293.54"/>
    <n v="5.2935400000000001"/>
    <m/>
    <n v="3.6293999999999995"/>
    <n v="3.6293999999999995"/>
    <n v="0"/>
    <n v="1.0000000002037268E-3"/>
    <n v="73"/>
    <s v="BASE DE DATOS"/>
    <m/>
  </r>
  <r>
    <s v="24"/>
    <x v="11"/>
    <s v="ORYGNP"/>
    <s v="16393520"/>
    <s v="16393520"/>
    <x v="5"/>
    <s v="Circuito 4"/>
    <s v="S"/>
    <n v="18.146999999999998"/>
    <n v="18.146999999999998"/>
    <n v="120.926"/>
    <n v="5027.03"/>
    <n v="5147.9549999999999"/>
    <n v="0"/>
    <n v="0"/>
    <n v="0"/>
    <m/>
    <m/>
    <x v="0"/>
    <s v="ORYGNP16393520Circuito 4HI"/>
    <s v="Orygen Perú S.A.A."/>
    <x v="36"/>
    <x v="36"/>
    <s v="C.S. Clemesi"/>
    <x v="201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147.9549999999999"/>
    <n v="5.1479549999999996"/>
    <m/>
    <n v="3.6293999999999995"/>
    <n v="3.6293999999999995"/>
    <n v="0"/>
    <n v="1.0000000002037268E-3"/>
    <n v="73"/>
    <s v="BASE DE DATOS"/>
    <m/>
  </r>
  <r>
    <s v="24"/>
    <x v="11"/>
    <s v="ORYGNP"/>
    <s v="16393520"/>
    <s v="16393520"/>
    <x v="5"/>
    <s v="Circuito 5"/>
    <s v="S"/>
    <n v="18.146999999999998"/>
    <n v="18.146999999999998"/>
    <n v="120.43899999999999"/>
    <n v="5172.0050000000001"/>
    <n v="5292.4440000000004"/>
    <n v="0"/>
    <n v="0"/>
    <n v="0"/>
    <m/>
    <m/>
    <x v="0"/>
    <s v="ORYGNP16393520Circuito 5HI"/>
    <s v="Orygen Perú S.A.A."/>
    <x v="36"/>
    <x v="36"/>
    <s v="C.S. Clemesi"/>
    <x v="201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292.4440000000004"/>
    <n v="5.2924440000000006"/>
    <m/>
    <n v="3.6293999999999995"/>
    <n v="3.6293999999999995"/>
    <n v="0"/>
    <n v="0"/>
    <n v="73"/>
    <s v="BASE DE DATOS"/>
    <m/>
  </r>
  <r>
    <s v="24"/>
    <x v="11"/>
    <s v="ORYGNP"/>
    <s v="16393520"/>
    <s v="16393520"/>
    <x v="5"/>
    <s v="Circuito 6"/>
    <s v="S"/>
    <n v="12.098000000000001"/>
    <n v="12.098000000000001"/>
    <n v="82.24"/>
    <n v="3474.4780000000001"/>
    <n v="3556.7179999999998"/>
    <n v="0"/>
    <n v="0"/>
    <n v="0"/>
    <m/>
    <m/>
    <x v="0"/>
    <s v="ORYGNP16393520Circuito 6HI"/>
    <s v="Orygen Perú S.A.A."/>
    <x v="36"/>
    <x v="36"/>
    <s v="C.S. Clemesi"/>
    <x v="201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556.7179999999998"/>
    <n v="3.556718"/>
    <m/>
    <n v="2.4196"/>
    <n v="2.4196"/>
    <n v="0"/>
    <n v="0"/>
    <n v="73"/>
    <s v="BASE DE DATOS"/>
    <m/>
  </r>
  <r>
    <s v="24"/>
    <x v="11"/>
    <s v="ORYGNP"/>
    <s v="16393520"/>
    <s v="16393520"/>
    <x v="5"/>
    <s v="Circuito 7"/>
    <s v="S"/>
    <n v="12.098000000000001"/>
    <n v="12.098000000000001"/>
    <n v="81.555000000000007"/>
    <n v="3495.893"/>
    <n v="3577.4479999999999"/>
    <n v="0"/>
    <n v="0"/>
    <n v="0"/>
    <m/>
    <m/>
    <x v="0"/>
    <s v="ORYGNP16393520Circuito 7HI"/>
    <s v="Orygen Perú S.A.A."/>
    <x v="36"/>
    <x v="36"/>
    <s v="C.S. Clemesi"/>
    <x v="201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577.4479999999999"/>
    <n v="3.577448"/>
    <m/>
    <n v="2.4196"/>
    <n v="2.4196"/>
    <n v="0"/>
    <n v="0"/>
    <n v="73"/>
    <s v="BASE DE DATOS"/>
    <m/>
  </r>
  <r>
    <s v="24"/>
    <x v="11"/>
    <s v="ORYGNP"/>
    <s v="17391920"/>
    <s v="17391920"/>
    <x v="5"/>
    <s v="Circuito 1"/>
    <s v="S"/>
    <n v="11.8"/>
    <n v="11.8"/>
    <n v="798.25199999999995"/>
    <n v="1516.454"/>
    <n v="2314.7060000000001"/>
    <n v="0"/>
    <n v="0"/>
    <n v="0"/>
    <m/>
    <m/>
    <x v="0"/>
    <s v="ORYGNP17391920Circuito 1HI"/>
    <s v="Orygen Perú S.A.A."/>
    <x v="36"/>
    <x v="36"/>
    <s v="C.E. Wayra Extensión"/>
    <x v="202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314.7060000000001"/>
    <n v="2.3147060000000002"/>
    <m/>
    <n v="2.3600000000000003"/>
    <n v="2.3600000000000003"/>
    <n v="0"/>
    <n v="0"/>
    <n v="73"/>
    <s v="BASE DE DATOS"/>
    <m/>
  </r>
  <r>
    <s v="24"/>
    <x v="11"/>
    <s v="ORYGNP"/>
    <s v="17391920"/>
    <s v="17391920"/>
    <x v="5"/>
    <s v="Circuito 2"/>
    <s v="S"/>
    <n v="17.7"/>
    <n v="17.7"/>
    <n v="736.17600000000004"/>
    <n v="1441.6949999999999"/>
    <n v="2177.87"/>
    <n v="0"/>
    <n v="0"/>
    <n v="0"/>
    <m/>
    <m/>
    <x v="0"/>
    <s v="ORYGNP17391920Circuito 2HI"/>
    <s v="Orygen Perú S.A.A."/>
    <x v="36"/>
    <x v="36"/>
    <s v="C.E. Wayra Extensión"/>
    <x v="202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177.87"/>
    <n v="2.17787"/>
    <m/>
    <n v="3.54"/>
    <n v="3.54"/>
    <n v="0"/>
    <n v="1.0000000002037268E-3"/>
    <n v="73"/>
    <s v="BASE DE DATOS"/>
    <m/>
  </r>
  <r>
    <s v="24"/>
    <x v="11"/>
    <s v="ORYGNP"/>
    <s v="17391920"/>
    <s v="17391920"/>
    <x v="5"/>
    <s v="Circuito 3"/>
    <s v="S"/>
    <n v="11.8"/>
    <n v="11.8"/>
    <n v="545.89"/>
    <n v="1055.9839999999999"/>
    <n v="1601.875"/>
    <n v="0"/>
    <n v="0"/>
    <n v="0"/>
    <m/>
    <m/>
    <x v="0"/>
    <s v="ORYGNP17391920Circuito 3HI"/>
    <s v="Orygen Perú S.A.A."/>
    <x v="36"/>
    <x v="36"/>
    <s v="C.E. Wayra Extensión"/>
    <x v="202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601.875"/>
    <n v="1.6018749999999999"/>
    <m/>
    <n v="2.3600000000000003"/>
    <n v="2.3600000000000003"/>
    <n v="0"/>
    <n v="-1.0000000002037268E-3"/>
    <n v="73"/>
    <s v="BASE DE DATOS"/>
    <m/>
  </r>
  <r>
    <s v="24"/>
    <x v="11"/>
    <s v="ORYGNP"/>
    <s v="17391920"/>
    <s v="17391920"/>
    <x v="5"/>
    <s v="Circuito 4"/>
    <s v="S"/>
    <n v="17.7"/>
    <n v="17.7"/>
    <n v="725.39099999999996"/>
    <n v="1566.712"/>
    <n v="2292.1019999999999"/>
    <n v="0"/>
    <n v="0"/>
    <n v="0"/>
    <m/>
    <m/>
    <x v="0"/>
    <s v="ORYGNP17391920Circuito 4HI"/>
    <s v="Orygen Perú S.A.A."/>
    <x v="36"/>
    <x v="36"/>
    <s v="C.E. Wayra Extensión"/>
    <x v="202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292.1019999999999"/>
    <n v="2.2921019999999999"/>
    <m/>
    <n v="3.54"/>
    <n v="3.54"/>
    <n v="0"/>
    <n v="1.0000000002037268E-3"/>
    <n v="73"/>
    <s v="BASE DE DATOS"/>
    <m/>
  </r>
  <r>
    <s v="24"/>
    <x v="11"/>
    <s v="ORYGNP"/>
    <s v="17391920"/>
    <s v="17391920"/>
    <x v="5"/>
    <s v="Circuito 5"/>
    <s v="S"/>
    <n v="17.7"/>
    <n v="17.7"/>
    <n v="1292.4549999999999"/>
    <n v="2757.0509999999999"/>
    <n v="4049.5059999999999"/>
    <n v="0"/>
    <n v="0"/>
    <n v="0"/>
    <m/>
    <m/>
    <x v="0"/>
    <s v="ORYGNP17391920Circuito 5HI"/>
    <s v="Orygen Perú S.A.A."/>
    <x v="36"/>
    <x v="36"/>
    <s v="C.E. Wayra Extensión"/>
    <x v="202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049.5059999999999"/>
    <n v="4.049506"/>
    <m/>
    <n v="3.54"/>
    <n v="3.54"/>
    <n v="0"/>
    <n v="0"/>
    <n v="73"/>
    <s v="BASE DE DATOS"/>
    <m/>
  </r>
  <r>
    <s v="24"/>
    <x v="11"/>
    <s v="ORYGNP"/>
    <s v="17391920"/>
    <s v="17391920"/>
    <x v="5"/>
    <s v="Circuito 6"/>
    <s v="S"/>
    <n v="17.7"/>
    <n v="17.7"/>
    <n v="1272.8019999999999"/>
    <n v="2297.4070000000002"/>
    <n v="3570.2089999999998"/>
    <n v="0"/>
    <n v="0"/>
    <n v="0"/>
    <m/>
    <m/>
    <x v="0"/>
    <s v="ORYGNP17391920Circuito 6HI"/>
    <s v="Orygen Perú S.A.A."/>
    <x v="36"/>
    <x v="36"/>
    <s v="C.E. Wayra Extensión"/>
    <x v="202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570.2089999999998"/>
    <n v="3.5702089999999997"/>
    <m/>
    <n v="3.54"/>
    <n v="3.54"/>
    <n v="0"/>
    <n v="0"/>
    <n v="73"/>
    <s v="BASE DE DATOS"/>
    <m/>
  </r>
  <r>
    <s v="24"/>
    <x v="11"/>
    <s v="ORYGNP"/>
    <s v="17391920"/>
    <s v="17391920"/>
    <x v="5"/>
    <s v="Circuito 7"/>
    <s v="S"/>
    <n v="11.8"/>
    <n v="11.8"/>
    <n v="786.38099999999997"/>
    <n v="1477.4010000000001"/>
    <n v="2263.7809999999999"/>
    <n v="0"/>
    <n v="0"/>
    <n v="0"/>
    <m/>
    <m/>
    <x v="0"/>
    <s v="ORYGNP17391920Circuito 7HI"/>
    <s v="Orygen Perú S.A.A."/>
    <x v="36"/>
    <x v="36"/>
    <s v="C.E. Wayra Extensión"/>
    <x v="202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263.7809999999999"/>
    <n v="2.2637809999999998"/>
    <m/>
    <n v="2.3600000000000003"/>
    <n v="2.3600000000000003"/>
    <n v="0"/>
    <n v="1.0000000002037268E-3"/>
    <n v="73"/>
    <s v="BASE DE DATOS"/>
    <m/>
  </r>
  <r>
    <s v="24"/>
    <x v="11"/>
    <s v="ORYGNP"/>
    <s v="17391920"/>
    <s v="17391920"/>
    <x v="5"/>
    <s v="Circuito 8"/>
    <s v="S"/>
    <n v="17.7"/>
    <n v="17.7"/>
    <n v="232.703"/>
    <n v="360.13900000000001"/>
    <n v="592.84299999999996"/>
    <n v="0"/>
    <n v="0"/>
    <n v="0"/>
    <m/>
    <m/>
    <x v="0"/>
    <s v="ORYGNP17391920Circuito 8HI"/>
    <s v="Orygen Perú S.A.A."/>
    <x v="36"/>
    <x v="36"/>
    <s v="C.E. Wayra Extensión"/>
    <x v="202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92.84299999999996"/>
    <n v="0.59284300000000001"/>
    <m/>
    <n v="3.54"/>
    <n v="3.54"/>
    <n v="0"/>
    <n v="-9.9999999997635314E-4"/>
    <n v="73"/>
    <s v="BASE DE DATOS"/>
    <m/>
  </r>
  <r>
    <s v="24"/>
    <x v="11"/>
    <s v="ORYGNP"/>
    <s v="17391920"/>
    <s v="17391920"/>
    <x v="5"/>
    <s v="Circuito 9"/>
    <s v="S"/>
    <n v="17.7"/>
    <n v="17.7"/>
    <n v="1383.8520000000001"/>
    <n v="2585.4830000000002"/>
    <n v="3969.335"/>
    <n v="0"/>
    <n v="0"/>
    <n v="0"/>
    <m/>
    <m/>
    <x v="0"/>
    <s v="ORYGNP17391920Circuito 9HI"/>
    <s v="Orygen Perú S.A.A."/>
    <x v="36"/>
    <x v="36"/>
    <s v="C.E. Wayra Extensión"/>
    <x v="202"/>
    <s v="TE"/>
    <x v="7"/>
    <x v="319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969.335"/>
    <n v="3.9693350000000001"/>
    <m/>
    <n v="3.54"/>
    <n v="3.54"/>
    <n v="0"/>
    <n v="0"/>
    <n v="73"/>
    <s v="BASE DE DATOS"/>
    <m/>
  </r>
  <r>
    <s v="24"/>
    <x v="11"/>
    <s v="ORYGNP"/>
    <s v="17391920"/>
    <s v="17391920"/>
    <x v="5"/>
    <s v="Circuito 10"/>
    <s v="S"/>
    <n v="17.7"/>
    <n v="17.7"/>
    <n v="1413.7049999999999"/>
    <n v="2577.884"/>
    <n v="3991.5889999999999"/>
    <n v="0"/>
    <n v="0"/>
    <n v="0"/>
    <m/>
    <m/>
    <x v="0"/>
    <s v="ORYGNP17391920Circuito 10HI"/>
    <s v="Orygen Perú S.A.A."/>
    <x v="36"/>
    <x v="36"/>
    <s v="C.E. Wayra Extensión"/>
    <x v="202"/>
    <s v="TE"/>
    <x v="7"/>
    <x v="320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991.5889999999999"/>
    <n v="3.9915889999999998"/>
    <m/>
    <n v="3.54"/>
    <n v="3.54"/>
    <n v="0"/>
    <n v="0"/>
    <n v="73"/>
    <s v="BASE DE DATOS"/>
    <m/>
  </r>
  <r>
    <s v="24"/>
    <x v="11"/>
    <s v="ORYGNP"/>
    <s v="17391920"/>
    <s v="17391920"/>
    <x v="5"/>
    <s v="Circuito 11"/>
    <s v="S"/>
    <n v="17.7"/>
    <n v="17.7"/>
    <n v="1806.7090000000001"/>
    <n v="3175.2170000000001"/>
    <n v="4981.9260000000004"/>
    <n v="0"/>
    <n v="0"/>
    <n v="0"/>
    <m/>
    <m/>
    <x v="0"/>
    <s v="ORYGNP17391920Circuito 11HI"/>
    <s v="Orygen Perú S.A.A."/>
    <x v="36"/>
    <x v="36"/>
    <s v="C.E. Wayra Extensión"/>
    <x v="202"/>
    <s v="TE"/>
    <x v="7"/>
    <x v="32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981.9260000000004"/>
    <n v="4.9819260000000005"/>
    <m/>
    <n v="3.54"/>
    <n v="3.54"/>
    <n v="0"/>
    <n v="0"/>
    <n v="73"/>
    <s v="BASE DE DATOS"/>
    <m/>
  </r>
  <r>
    <s v="24"/>
    <x v="11"/>
    <s v="ELP"/>
    <s v="11014093"/>
    <s v="11014093"/>
    <x v="5"/>
    <s v="1"/>
    <s v="S"/>
    <n v="70.12"/>
    <n v="73.144999999999996"/>
    <n v="8569.375"/>
    <n v="44134.016000000003"/>
    <n v="52703.391000000003"/>
    <n v="0"/>
    <n v="744"/>
    <n v="0"/>
    <m/>
    <m/>
    <x v="0"/>
    <s v="ELP110140931HI"/>
    <s v="Electroper£ S. A."/>
    <x v="15"/>
    <x v="15"/>
    <s v="C. H. Restitución"/>
    <x v="191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2703.391000000003"/>
    <n v="52.703391000000003"/>
    <m/>
    <n v="5.8433333333333337"/>
    <n v="6.095416666666666"/>
    <n v="0"/>
    <n v="0"/>
    <n v="30"/>
    <s v="BASE DE DATOS"/>
    <m/>
  </r>
  <r>
    <s v="24"/>
    <x v="11"/>
    <s v="ELP"/>
    <s v="11014093"/>
    <s v="11014093"/>
    <x v="5"/>
    <s v="2"/>
    <s v="S"/>
    <n v="70.12"/>
    <n v="73.144999999999996"/>
    <n v="8211.41"/>
    <n v="40813.275000000001"/>
    <n v="49024.684999999998"/>
    <n v="12.38"/>
    <n v="725.9"/>
    <n v="5.0199999999999996"/>
    <m/>
    <m/>
    <x v="0"/>
    <s v="ELP110140932HI"/>
    <s v="Electroper£ S. A."/>
    <x v="15"/>
    <x v="15"/>
    <s v="C. H. Restitución"/>
    <x v="191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49024.684999999998"/>
    <n v="49.024684999999998"/>
    <m/>
    <n v="5.8433333333333337"/>
    <n v="6.095416666666666"/>
    <n v="0"/>
    <n v="0"/>
    <n v="30"/>
    <s v="BASE DE DATOS"/>
    <m/>
  </r>
  <r>
    <s v="24"/>
    <x v="11"/>
    <s v="ELP"/>
    <s v="11014093"/>
    <s v="11014093"/>
    <x v="5"/>
    <s v="3"/>
    <s v="S"/>
    <n v="70.12"/>
    <n v="73.146000000000001"/>
    <n v="8851.0859999999993"/>
    <n v="44439.798999999999"/>
    <n v="53290.885000000002"/>
    <n v="10.62"/>
    <n v="733.33"/>
    <n v="0"/>
    <m/>
    <m/>
    <x v="0"/>
    <s v="ELP110140933HI"/>
    <s v="Electroper£ S. A."/>
    <x v="15"/>
    <x v="15"/>
    <s v="C. H. Restitución"/>
    <x v="191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53290.885000000002"/>
    <n v="53.290885000000003"/>
    <m/>
    <n v="5.8433333333333337"/>
    <n v="6.0955000000000004"/>
    <n v="0"/>
    <n v="-7.2759576141834259E-12"/>
    <n v="30"/>
    <s v="BASE DE DATOS"/>
    <m/>
  </r>
  <r>
    <s v="24"/>
    <x v="11"/>
    <s v="ELP"/>
    <s v="11014293"/>
    <s v="11014293"/>
    <x v="5"/>
    <s v="1"/>
    <s v="S"/>
    <n v="114"/>
    <n v="96.959000000000003"/>
    <n v="11471.355"/>
    <n v="58063.292000000001"/>
    <n v="69534.646999999997"/>
    <n v="41.28"/>
    <n v="701.18"/>
    <n v="1.22"/>
    <m/>
    <m/>
    <x v="0"/>
    <s v="ELP110142931HI"/>
    <s v="Electroper£ S. A."/>
    <x v="15"/>
    <x v="15"/>
    <s v="C.H.Antúnez de Mayolo(Mantaro)"/>
    <x v="192"/>
    <s v="HI"/>
    <x v="5"/>
    <x v="16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9534.646999999997"/>
    <n v="69.534646999999993"/>
    <m/>
    <n v="9.5"/>
    <n v="8.0799166666666675"/>
    <n v="0"/>
    <n v="0"/>
    <n v="30"/>
    <s v="BASE DE DATOS"/>
    <m/>
  </r>
  <r>
    <s v="24"/>
    <x v="11"/>
    <s v="ELP"/>
    <s v="11014293"/>
    <s v="11014293"/>
    <x v="5"/>
    <s v="2"/>
    <s v="S"/>
    <n v="114"/>
    <n v="96.959000000000003"/>
    <n v="11980.258"/>
    <n v="60980.955000000002"/>
    <n v="72961.213000000003"/>
    <n v="9.67"/>
    <n v="734.18"/>
    <n v="0"/>
    <m/>
    <m/>
    <x v="0"/>
    <s v="ELP110142932HI"/>
    <s v="Electroper£ S. A."/>
    <x v="15"/>
    <x v="15"/>
    <s v="C.H.Antúnez de Mayolo(Mantaro)"/>
    <x v="192"/>
    <s v="HI"/>
    <x v="5"/>
    <x v="17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72961.213000000003"/>
    <n v="72.961213000000001"/>
    <m/>
    <n v="9.5"/>
    <n v="8.0799166666666675"/>
    <n v="0"/>
    <n v="0"/>
    <n v="30"/>
    <s v="BASE DE DATOS"/>
    <m/>
  </r>
  <r>
    <s v="24"/>
    <x v="11"/>
    <s v="ELP"/>
    <s v="11014293"/>
    <s v="11014293"/>
    <x v="5"/>
    <s v="3"/>
    <s v="S"/>
    <n v="114"/>
    <n v="96.959000000000003"/>
    <n v="11975.424000000001"/>
    <n v="60835.593000000001"/>
    <n v="72811.017000000007"/>
    <n v="10.6"/>
    <n v="733.22"/>
    <n v="0"/>
    <m/>
    <m/>
    <x v="0"/>
    <s v="ELP110142933HI"/>
    <s v="Electroper£ S. A."/>
    <x v="15"/>
    <x v="15"/>
    <s v="C.H.Antúnez de Mayolo(Mantaro)"/>
    <x v="192"/>
    <s v="HI"/>
    <x v="5"/>
    <x v="17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72811.017000000007"/>
    <n v="72.811017000000007"/>
    <m/>
    <n v="9.5"/>
    <n v="8.0799166666666675"/>
    <n v="0"/>
    <n v="0"/>
    <n v="30"/>
    <s v="BASE DE DATOS"/>
    <m/>
  </r>
  <r>
    <s v="24"/>
    <x v="11"/>
    <s v="ELP"/>
    <s v="11014293"/>
    <s v="11014293"/>
    <x v="5"/>
    <s v="4"/>
    <s v="S"/>
    <n v="114"/>
    <n v="96.959000000000003"/>
    <n v="12009.315000000001"/>
    <n v="61140.459000000003"/>
    <n v="73149.774000000005"/>
    <n v="9.3000000000000007"/>
    <n v="734.48"/>
    <n v="0"/>
    <m/>
    <m/>
    <x v="0"/>
    <s v="ELP110142934HI"/>
    <s v="Electroper£ S. A."/>
    <x v="15"/>
    <x v="15"/>
    <s v="C.H.Antúnez de Mayolo(Mantaro)"/>
    <x v="192"/>
    <s v="HI"/>
    <x v="5"/>
    <x v="177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73149.774000000005"/>
    <n v="73.149774000000008"/>
    <m/>
    <n v="9.5"/>
    <n v="8.0799166666666675"/>
    <n v="0"/>
    <n v="0"/>
    <n v="30"/>
    <s v="BASE DE DATOS"/>
    <m/>
  </r>
  <r>
    <s v="24"/>
    <x v="11"/>
    <s v="ELP"/>
    <s v="11014293"/>
    <s v="11014293"/>
    <x v="5"/>
    <s v="5"/>
    <s v="S"/>
    <n v="114"/>
    <n v="96.959000000000003"/>
    <n v="10019.766"/>
    <n v="51767.843999999997"/>
    <n v="61787.61"/>
    <n v="14.28"/>
    <n v="729.53"/>
    <n v="0"/>
    <m/>
    <m/>
    <x v="0"/>
    <s v="ELP110142935HI"/>
    <s v="Electroper£ S. A."/>
    <x v="15"/>
    <x v="15"/>
    <s v="C.H.Antúnez de Mayolo(Mantaro)"/>
    <x v="192"/>
    <s v="HI"/>
    <x v="5"/>
    <x v="191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1787.61"/>
    <n v="61.787610000000001"/>
    <m/>
    <n v="9.5"/>
    <n v="8.0799166666666675"/>
    <n v="0"/>
    <n v="0"/>
    <n v="30"/>
    <s v="BASE DE DATOS"/>
    <m/>
  </r>
  <r>
    <s v="24"/>
    <x v="11"/>
    <s v="ELP"/>
    <s v="11014293"/>
    <s v="11014293"/>
    <x v="5"/>
    <s v="6"/>
    <s v="S"/>
    <n v="114"/>
    <n v="96.959000000000003"/>
    <n v="10020.552"/>
    <n v="52686.953000000001"/>
    <n v="62707.504999999997"/>
    <n v="5.68"/>
    <n v="738.23"/>
    <n v="0"/>
    <m/>
    <m/>
    <x v="0"/>
    <s v="ELP110142936HI"/>
    <s v="Electroper£ S. A."/>
    <x v="15"/>
    <x v="15"/>
    <s v="C.H.Antúnez de Mayolo(Mantaro)"/>
    <x v="192"/>
    <s v="HI"/>
    <x v="5"/>
    <x v="305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2707.504999999997"/>
    <n v="62.707504999999998"/>
    <m/>
    <n v="9.5"/>
    <n v="8.0799166666666675"/>
    <n v="0"/>
    <n v="7.2759576141834259E-12"/>
    <n v="30"/>
    <s v="BASE DE DATOS"/>
    <m/>
  </r>
  <r>
    <s v="24"/>
    <x v="11"/>
    <s v="ELP"/>
    <s v="11014293"/>
    <s v="11014293"/>
    <x v="5"/>
    <s v="7"/>
    <s v="S"/>
    <n v="114"/>
    <n v="96.96"/>
    <n v="10020.056"/>
    <n v="52259.995000000003"/>
    <n v="62280.050999999999"/>
    <n v="9.57"/>
    <n v="734.23"/>
    <n v="0"/>
    <m/>
    <m/>
    <x v="0"/>
    <s v="ELP110142937HI"/>
    <s v="Electroper£ S. A."/>
    <x v="15"/>
    <x v="15"/>
    <s v="C.H.Antúnez de Mayolo(Mantaro)"/>
    <x v="192"/>
    <s v="HI"/>
    <x v="5"/>
    <x v="306"/>
    <x v="2"/>
    <s v="Instalado"/>
    <s v="Operativo"/>
    <s v="Generadora"/>
    <x v="0"/>
    <x v="0"/>
    <x v="0"/>
    <x v="0"/>
    <s v="Estatal"/>
    <s v="HUANCAVELICA"/>
    <s v="HUANCAVELICA"/>
    <s v="TAYACAJA"/>
    <s v="COLCABAMBA"/>
    <n v="0"/>
    <x v="8"/>
    <n v="0"/>
    <x v="0"/>
    <x v="0"/>
    <x v="0"/>
    <s v="MWh"/>
    <n v="62280.050999999999"/>
    <n v="62.280051"/>
    <m/>
    <n v="9.5"/>
    <n v="8.08"/>
    <n v="0"/>
    <n v="7.2759576141834259E-12"/>
    <n v="30"/>
    <s v="BASE DE DATOS"/>
    <m/>
  </r>
  <r>
    <s v="24"/>
    <x v="11"/>
    <s v="EGECHA"/>
    <s v="0000000P"/>
    <s v="0000000P"/>
    <x v="5"/>
    <s v="G1"/>
    <s v="S"/>
    <n v="5"/>
    <n v="5"/>
    <n v="515.11"/>
    <n v="2669.2640000000001"/>
    <n v="3184.3739999999998"/>
    <n v="12.44"/>
    <n v="711.56"/>
    <n v="0"/>
    <m/>
    <m/>
    <x v="0"/>
    <s v="EGECHA0000000PG1HI"/>
    <s v="Empresa de Generación Eléctrica Canchayllo S.A.C."/>
    <x v="50"/>
    <x v="50"/>
    <s v="C. H. Canchayllo"/>
    <x v="188"/>
    <s v="HI"/>
    <x v="5"/>
    <x v="36"/>
    <x v="2"/>
    <s v="Instalado"/>
    <s v="Operativo"/>
    <s v="Generadora"/>
    <x v="0"/>
    <x v="0"/>
    <x v="0"/>
    <x v="0"/>
    <s v="Privado"/>
    <s v="JUNIN"/>
    <s v="JUNIN"/>
    <s v="JAUJA"/>
    <s v="CANCHAYLLO"/>
    <n v="0"/>
    <x v="8"/>
    <n v="0"/>
    <x v="1"/>
    <x v="3"/>
    <x v="0"/>
    <s v="MWh"/>
    <n v="3184.3739999999998"/>
    <n v="3.1843739999999996"/>
    <m/>
    <n v="0.41666666666666669"/>
    <n v="0.41666666666666669"/>
    <n v="0"/>
    <n v="4.5474735088646412E-13"/>
    <n v="34"/>
    <s v="BASE DE DATOS"/>
    <m/>
  </r>
  <r>
    <s v="24"/>
    <x v="9"/>
    <s v="GENAND"/>
    <s v="18303112"/>
    <s v="18303112"/>
    <x v="5"/>
    <s v="G-1"/>
    <s v="S"/>
    <n v="9.5"/>
    <n v="9.5"/>
    <n v="708.02300000000002"/>
    <n v="3303.4639999999999"/>
    <n v="4011.4870000000001"/>
    <n v="0"/>
    <n v="482.74"/>
    <n v="0"/>
    <m/>
    <m/>
    <x v="0"/>
    <s v="GENAND18303112G-1HI"/>
    <s v="Generación Andina S.A.C."/>
    <x v="54"/>
    <x v="54"/>
    <s v="C.H. 8 DE AGOSTO"/>
    <x v="209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4011.4870000000001"/>
    <n v="4.0114869999999998"/>
    <m/>
    <n v="0.8849999999999999"/>
    <n v="0.8849999999999999"/>
    <n v="0"/>
    <n v="0"/>
    <n v="52"/>
    <s v="BASE DE DATOS"/>
    <m/>
  </r>
  <r>
    <s v="24"/>
    <x v="9"/>
    <s v="GENAND"/>
    <s v="18303112"/>
    <s v="18303112"/>
    <x v="5"/>
    <s v="G-2"/>
    <s v="S"/>
    <n v="9.5"/>
    <n v="9.5"/>
    <n v="463.01900000000001"/>
    <n v="1909.5530000000001"/>
    <n v="2372.5720000000001"/>
    <n v="0"/>
    <n v="310.07"/>
    <n v="0"/>
    <m/>
    <m/>
    <x v="0"/>
    <s v="GENAND18303112G-2HI"/>
    <s v="Generación Andina S.A.C."/>
    <x v="54"/>
    <x v="54"/>
    <s v="C.H. 8 DE AGOSTO"/>
    <x v="209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2372.5720000000001"/>
    <n v="2.3725719999999999"/>
    <m/>
    <n v="0.88833333333333331"/>
    <n v="0.88833333333333331"/>
    <n v="0"/>
    <n v="0"/>
    <n v="52"/>
    <s v="BASE DE DATOS"/>
    <m/>
  </r>
  <r>
    <s v="24"/>
    <x v="9"/>
    <s v="GENAND"/>
    <s v="0362012"/>
    <s v="0362012"/>
    <x v="5"/>
    <s v="G-1"/>
    <s v="S"/>
    <n v="4.2"/>
    <n v="4.2"/>
    <n v="271.07"/>
    <n v="1172.1210000000001"/>
    <n v="1443.191"/>
    <n v="0"/>
    <n v="562.49"/>
    <n v="0"/>
    <m/>
    <m/>
    <x v="0"/>
    <s v="GENAND0362012G-1HI"/>
    <s v="Generación Andina S.A.C."/>
    <x v="54"/>
    <x v="54"/>
    <s v="C.H. EL CARMEN"/>
    <x v="210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1443.191"/>
    <n v="1.4431910000000001"/>
    <m/>
    <n v="0.35000000000000003"/>
    <n v="0.35000000000000003"/>
    <n v="0"/>
    <n v="0"/>
    <n v="52"/>
    <s v="BASE DE DATOS"/>
    <m/>
  </r>
  <r>
    <s v="24"/>
    <x v="9"/>
    <s v="GENAND"/>
    <s v="0362012"/>
    <s v="0362012"/>
    <x v="5"/>
    <s v="G-2"/>
    <s v="S"/>
    <n v="4.2"/>
    <n v="4.2"/>
    <n v="149.078"/>
    <n v="818.77"/>
    <n v="967.84799999999996"/>
    <n v="0"/>
    <n v="355.92"/>
    <n v="0"/>
    <m/>
    <m/>
    <x v="0"/>
    <s v="GENAND0362012G-2HI"/>
    <s v="Generación Andina S.A.C."/>
    <x v="54"/>
    <x v="54"/>
    <s v="C.H. EL CARMEN"/>
    <x v="210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967.84799999999996"/>
    <n v="0.96784799999999993"/>
    <m/>
    <n v="0.35000000000000003"/>
    <n v="0.35000000000000003"/>
    <n v="0"/>
    <n v="0"/>
    <n v="52"/>
    <s v="BASE DE DATOS"/>
    <m/>
  </r>
  <r>
    <s v="24"/>
    <x v="10"/>
    <s v="GENAND"/>
    <s v="18303112"/>
    <s v="18303112"/>
    <x v="5"/>
    <s v="G-1"/>
    <s v="S"/>
    <n v="9.5"/>
    <n v="9.5"/>
    <n v="1175.77"/>
    <n v="5157.5609999999997"/>
    <n v="6333.3310000000001"/>
    <n v="0"/>
    <n v="684.44"/>
    <n v="0"/>
    <m/>
    <m/>
    <x v="0"/>
    <s v="GENAND18303112G-1HI"/>
    <s v="Generación Andina S.A.C."/>
    <x v="54"/>
    <x v="54"/>
    <s v="C.H. 8 DE AGOSTO"/>
    <x v="209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6333.3310000000001"/>
    <n v="6.3333310000000003"/>
    <m/>
    <n v="0.8849999999999999"/>
    <n v="0.8849999999999999"/>
    <n v="0"/>
    <n v="0"/>
    <n v="52"/>
    <s v="BASE DE DATOS"/>
    <m/>
  </r>
  <r>
    <s v="24"/>
    <x v="10"/>
    <s v="GENAND"/>
    <s v="18303112"/>
    <s v="18303112"/>
    <x v="5"/>
    <s v="G-2"/>
    <s v="S"/>
    <n v="9.5"/>
    <n v="9.5"/>
    <n v="865.76"/>
    <n v="3792.873"/>
    <n v="4658.6329999999998"/>
    <n v="0"/>
    <n v="484.26"/>
    <n v="0"/>
    <m/>
    <m/>
    <x v="0"/>
    <s v="GENAND18303112G-2HI"/>
    <s v="Generación Andina S.A.C."/>
    <x v="54"/>
    <x v="54"/>
    <s v="C.H. 8 DE AGOSTO"/>
    <x v="209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4658.6329999999998"/>
    <n v="4.658633"/>
    <m/>
    <n v="0.88833333333333331"/>
    <n v="0.88833333333333331"/>
    <n v="0"/>
    <n v="0"/>
    <n v="52"/>
    <s v="BASE DE DATOS"/>
    <m/>
  </r>
  <r>
    <s v="24"/>
    <x v="10"/>
    <s v="GENAND"/>
    <s v="0362012"/>
    <s v="0362012"/>
    <x v="5"/>
    <s v="G-1"/>
    <s v="S"/>
    <n v="4.2"/>
    <n v="4.2"/>
    <n v="388.18799999999999"/>
    <n v="1619.644"/>
    <n v="2007.8320000000001"/>
    <n v="0"/>
    <n v="643.86"/>
    <n v="0"/>
    <m/>
    <m/>
    <x v="0"/>
    <s v="GENAND0362012G-1HI"/>
    <s v="Generación Andina S.A.C."/>
    <x v="54"/>
    <x v="54"/>
    <s v="C.H. EL CARMEN"/>
    <x v="210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2007.8320000000001"/>
    <n v="2.0078320000000001"/>
    <m/>
    <n v="0.35000000000000003"/>
    <n v="0.35000000000000003"/>
    <n v="0"/>
    <n v="-2.2737367544323206E-13"/>
    <n v="52"/>
    <s v="BASE DE DATOS"/>
    <m/>
  </r>
  <r>
    <s v="24"/>
    <x v="10"/>
    <s v="GENAND"/>
    <s v="0362012"/>
    <s v="0362012"/>
    <x v="5"/>
    <s v="G-2"/>
    <s v="S"/>
    <n v="4.2"/>
    <n v="4.2"/>
    <n v="350.68599999999998"/>
    <n v="1437.5609999999999"/>
    <n v="1788.2470000000001"/>
    <n v="0"/>
    <n v="525.5"/>
    <n v="0"/>
    <m/>
    <m/>
    <x v="0"/>
    <s v="GENAND0362012G-2HI"/>
    <s v="Generación Andina S.A.C."/>
    <x v="54"/>
    <x v="54"/>
    <s v="C.H. EL CARMEN"/>
    <x v="210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1788.2470000000001"/>
    <n v="1.7882470000000001"/>
    <m/>
    <n v="0.35000000000000003"/>
    <n v="0.35000000000000003"/>
    <n v="0"/>
    <n v="-2.2737367544323206E-13"/>
    <n v="52"/>
    <s v="BASE DE DATOS"/>
    <m/>
  </r>
  <r>
    <s v="24"/>
    <x v="11"/>
    <s v="GENAND"/>
    <s v="18303112"/>
    <s v="18303112"/>
    <x v="5"/>
    <s v="G-1"/>
    <s v="S"/>
    <n v="10.62"/>
    <n v="10.62"/>
    <n v="1234.933"/>
    <n v="6362.3630000000003"/>
    <n v="7597.2960000000003"/>
    <n v="0"/>
    <n v="715.4"/>
    <n v="0"/>
    <m/>
    <m/>
    <x v="0"/>
    <s v="GENAND18303112G-1HI"/>
    <s v="Generación Andina S.A.C."/>
    <x v="54"/>
    <x v="54"/>
    <s v="C.H. 8 DE AGOSTO"/>
    <x v="209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7597.2960000000003"/>
    <n v="7.597296"/>
    <m/>
    <n v="0.8849999999999999"/>
    <n v="0.8849999999999999"/>
    <n v="0"/>
    <n v="0"/>
    <n v="52"/>
    <s v="BASE DE DATOS"/>
    <m/>
  </r>
  <r>
    <s v="24"/>
    <x v="11"/>
    <s v="GENAND"/>
    <s v="18303112"/>
    <s v="18303112"/>
    <x v="5"/>
    <s v="G-2"/>
    <s v="S"/>
    <n v="10.66"/>
    <n v="10.66"/>
    <n v="1243.1389999999999"/>
    <n v="6369.31"/>
    <n v="7612.4489999999996"/>
    <n v="0"/>
    <n v="714.63"/>
    <n v="0"/>
    <m/>
    <m/>
    <x v="0"/>
    <s v="GENAND18303112G-2HI"/>
    <s v="Generación Andina S.A.C."/>
    <x v="54"/>
    <x v="54"/>
    <s v="C.H. 8 DE AGOSTO"/>
    <x v="209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7612.4489999999996"/>
    <n v="7.6124489999999998"/>
    <m/>
    <n v="0.88833333333333331"/>
    <n v="0.88833333333333331"/>
    <n v="0"/>
    <n v="9.0949470177292824E-13"/>
    <n v="52"/>
    <s v="BASE DE DATOS"/>
    <m/>
  </r>
  <r>
    <s v="24"/>
    <x v="11"/>
    <s v="GENAND"/>
    <s v="0362012"/>
    <s v="0362012"/>
    <x v="5"/>
    <s v="G-1"/>
    <s v="S"/>
    <n v="4.2"/>
    <n v="4.2"/>
    <n v="463.517"/>
    <n v="2363.7649999999999"/>
    <n v="2827.2820000000002"/>
    <n v="0"/>
    <n v="722.37"/>
    <n v="0"/>
    <m/>
    <m/>
    <x v="0"/>
    <s v="GENAND0362012G-1HI"/>
    <s v="Generación Andina S.A.C."/>
    <x v="54"/>
    <x v="54"/>
    <s v="C.H. EL CARMEN"/>
    <x v="210"/>
    <s v="HI"/>
    <x v="5"/>
    <x v="28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2827.2820000000002"/>
    <n v="2.8272820000000003"/>
    <m/>
    <n v="0.35000000000000003"/>
    <n v="0.35000000000000003"/>
    <n v="0"/>
    <n v="-4.5474735088646412E-13"/>
    <n v="52"/>
    <s v="BASE DE DATOS"/>
    <m/>
  </r>
  <r>
    <s v="24"/>
    <x v="11"/>
    <s v="GENAND"/>
    <s v="0362012"/>
    <s v="0362012"/>
    <x v="5"/>
    <s v="G-2"/>
    <s v="S"/>
    <n v="4.2"/>
    <n v="4.2"/>
    <n v="452.90600000000001"/>
    <n v="2313.3609999999999"/>
    <n v="2766.2669999999998"/>
    <n v="0"/>
    <n v="722.27"/>
    <n v="0"/>
    <m/>
    <m/>
    <x v="0"/>
    <s v="GENAND0362012G-2HI"/>
    <s v="Generación Andina S.A.C."/>
    <x v="54"/>
    <x v="54"/>
    <s v="C.H. EL CARMEN"/>
    <x v="210"/>
    <s v="HI"/>
    <x v="5"/>
    <x v="29"/>
    <x v="2"/>
    <s v="Instalado"/>
    <s v="Operativo"/>
    <s v="Generadora"/>
    <x v="0"/>
    <x v="0"/>
    <x v="0"/>
    <x v="0"/>
    <s v="Privado"/>
    <s v="HUANUCO"/>
    <s v="HUANUCO"/>
    <s v="HUAMALIES"/>
    <s v="MONZON"/>
    <n v="0"/>
    <x v="8"/>
    <n v="0"/>
    <x v="1"/>
    <x v="3"/>
    <x v="0"/>
    <s v="MWh"/>
    <n v="2766.2669999999998"/>
    <n v="2.766267"/>
    <m/>
    <n v="0.35000000000000003"/>
    <n v="0.35000000000000003"/>
    <n v="0"/>
    <n v="0"/>
    <n v="52"/>
    <s v="BASE DE DATOS"/>
    <m/>
  </r>
  <r>
    <s v="24"/>
    <x v="9"/>
    <s v="SUR"/>
    <s v="11019593"/>
    <s v="11019593"/>
    <x v="5"/>
    <s v="Grupo 1"/>
    <s v="S"/>
    <n v="11.9"/>
    <n v="11.090999999999999"/>
    <n v="545.64400000000001"/>
    <n v="2078.585"/>
    <n v="2624.2289999999998"/>
    <n v="2.93"/>
    <n v="739.53"/>
    <n v="1.53"/>
    <m/>
    <m/>
    <x v="0"/>
    <s v="SUR11019593Grupo 1HI"/>
    <s v="Emp. de Generaci¢n El‚ctrica del Sur S. A."/>
    <x v="14"/>
    <x v="14"/>
    <s v="C.H. Aricota 1"/>
    <x v="189"/>
    <s v="HI"/>
    <x v="5"/>
    <x v="16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2624.2289999999998"/>
    <n v="2.6242289999999997"/>
    <m/>
    <n v="0.9916666666666667"/>
    <n v="0.9242499999999999"/>
    <n v="0"/>
    <n v="4.5474735088646412E-13"/>
    <n v="32"/>
    <s v="BASE DE DATOS"/>
    <m/>
  </r>
  <r>
    <s v="24"/>
    <x v="9"/>
    <s v="SUR"/>
    <s v="11019593"/>
    <s v="11019593"/>
    <x v="5"/>
    <s v="Grupo 2"/>
    <s v="S"/>
    <n v="11.9"/>
    <n v="11.002000000000001"/>
    <n v="552.90200000000004"/>
    <n v="2091.12"/>
    <n v="2644.0219999999999"/>
    <n v="0"/>
    <n v="737.23"/>
    <n v="6.77"/>
    <m/>
    <m/>
    <x v="0"/>
    <s v="SUR11019593Grupo 2HI"/>
    <s v="Emp. de Generaci¢n El‚ctrica del Sur S. A."/>
    <x v="14"/>
    <x v="14"/>
    <s v="C.H. Aricota 1"/>
    <x v="189"/>
    <s v="HI"/>
    <x v="5"/>
    <x v="17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2644.0219999999999"/>
    <n v="2.6440220000000001"/>
    <m/>
    <n v="0.9916666666666667"/>
    <n v="0.91683333333333339"/>
    <n v="0"/>
    <n v="0"/>
    <n v="32"/>
    <s v="BASE DE DATOS"/>
    <m/>
  </r>
  <r>
    <s v="24"/>
    <x v="9"/>
    <s v="SUR"/>
    <s v="11015393"/>
    <s v="11015393"/>
    <x v="5"/>
    <s v="Grupo 3"/>
    <s v="S"/>
    <n v="11.9"/>
    <n v="0"/>
    <n v="0"/>
    <n v="0"/>
    <n v="0"/>
    <n v="0"/>
    <n v="0"/>
    <n v="720"/>
    <m/>
    <m/>
    <x v="0"/>
    <s v="SUR11015393Grupo 3HI"/>
    <s v="Emp. de Generaci¢n El‚ctrica del Sur S. A."/>
    <x v="14"/>
    <x v="14"/>
    <s v="C.H. Aricota 2"/>
    <x v="190"/>
    <s v="HI"/>
    <x v="5"/>
    <x v="176"/>
    <x v="2"/>
    <s v="Instalado"/>
    <s v="Operativo"/>
    <s v="Generadora"/>
    <x v="0"/>
    <x v="0"/>
    <x v="1"/>
    <x v="0"/>
    <s v="Estatal"/>
    <s v="TACNA"/>
    <s v="TACNA"/>
    <s v="CANDARAVE"/>
    <s v="CURIBAYA"/>
    <n v="0"/>
    <x v="8"/>
    <n v="0"/>
    <x v="0"/>
    <x v="0"/>
    <x v="0"/>
    <s v="MWh"/>
    <n v="0"/>
    <n v="0"/>
    <m/>
    <n v="0.9916666666666667"/>
    <n v="0"/>
    <n v="0"/>
    <n v="0"/>
    <n v="32"/>
    <s v="BASE DE DATOS"/>
    <m/>
  </r>
  <r>
    <s v="24"/>
    <x v="10"/>
    <s v="SUR"/>
    <s v="11019593"/>
    <s v="11019593"/>
    <x v="5"/>
    <s v="Grupo 1"/>
    <s v="S"/>
    <n v="11.9"/>
    <n v="11.090999999999999"/>
    <n v="527.36599999999999"/>
    <n v="1954.125"/>
    <n v="2481.491"/>
    <n v="11.28"/>
    <n v="704.92"/>
    <n v="3.8"/>
    <m/>
    <m/>
    <x v="0"/>
    <s v="SUR11019593Grupo 1HI"/>
    <s v="Emp. de Generaci¢n El‚ctrica del Sur S. A."/>
    <x v="14"/>
    <x v="14"/>
    <s v="C.H. Aricota 1"/>
    <x v="189"/>
    <s v="HI"/>
    <x v="5"/>
    <x v="16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2481.491"/>
    <n v="2.4814910000000001"/>
    <m/>
    <n v="0.9916666666666667"/>
    <n v="0.9242499999999999"/>
    <n v="0"/>
    <n v="0"/>
    <n v="32"/>
    <s v="BASE DE DATOS"/>
    <m/>
  </r>
  <r>
    <s v="24"/>
    <x v="10"/>
    <s v="SUR"/>
    <s v="11019593"/>
    <s v="11019593"/>
    <x v="5"/>
    <s v="Grupo 2"/>
    <s v="S"/>
    <n v="11.9"/>
    <n v="11.002000000000001"/>
    <n v="535.63699999999994"/>
    <n v="2041.8440000000001"/>
    <n v="2577.48"/>
    <n v="10.23"/>
    <n v="709.77"/>
    <n v="0"/>
    <m/>
    <m/>
    <x v="0"/>
    <s v="SUR11019593Grupo 2HI"/>
    <s v="Emp. de Generaci¢n El‚ctrica del Sur S. A."/>
    <x v="14"/>
    <x v="14"/>
    <s v="C.H. Aricota 1"/>
    <x v="189"/>
    <s v="HI"/>
    <x v="5"/>
    <x v="17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2577.48"/>
    <n v="2.57748"/>
    <m/>
    <n v="0.9916666666666667"/>
    <n v="0.91683333333333339"/>
    <n v="0"/>
    <n v="9.9999999974897946E-4"/>
    <n v="32"/>
    <s v="BASE DE DATOS"/>
    <m/>
  </r>
  <r>
    <s v="24"/>
    <x v="10"/>
    <s v="SUR"/>
    <s v="11015393"/>
    <s v="11015393"/>
    <x v="5"/>
    <s v="Grupo 3"/>
    <s v="S"/>
    <n v="11.9"/>
    <n v="0"/>
    <n v="0"/>
    <n v="0"/>
    <n v="0"/>
    <n v="0"/>
    <n v="0"/>
    <n v="720"/>
    <m/>
    <m/>
    <x v="0"/>
    <s v="SUR11015393Grupo 3HI"/>
    <s v="Emp. de Generaci¢n El‚ctrica del Sur S. A."/>
    <x v="14"/>
    <x v="14"/>
    <s v="C.H. Aricota 2"/>
    <x v="190"/>
    <s v="HI"/>
    <x v="5"/>
    <x v="176"/>
    <x v="2"/>
    <s v="Instalado"/>
    <s v="Operativo"/>
    <s v="Generadora"/>
    <x v="0"/>
    <x v="0"/>
    <x v="1"/>
    <x v="0"/>
    <s v="Estatal"/>
    <s v="TACNA"/>
    <s v="TACNA"/>
    <s v="CANDARAVE"/>
    <s v="CURIBAYA"/>
    <n v="0"/>
    <x v="8"/>
    <n v="0"/>
    <x v="0"/>
    <x v="0"/>
    <x v="0"/>
    <s v="MWh"/>
    <n v="0"/>
    <n v="0"/>
    <m/>
    <n v="0.9916666666666667"/>
    <n v="0"/>
    <n v="0"/>
    <n v="0"/>
    <n v="32"/>
    <s v="BASE DE DATOS"/>
    <m/>
  </r>
  <r>
    <s v="24"/>
    <x v="11"/>
    <s v="SUR"/>
    <s v="11019593"/>
    <s v="11019593"/>
    <x v="5"/>
    <s v="Grupo 1"/>
    <s v="S"/>
    <n v="11.9"/>
    <n v="11.090999999999999"/>
    <n v="566.928"/>
    <n v="2225.1390000000001"/>
    <n v="2792.067"/>
    <n v="65.27"/>
    <n v="678.73"/>
    <n v="0"/>
    <m/>
    <m/>
    <x v="0"/>
    <s v="SUR11019593Grupo 1HI"/>
    <s v="Emp. de Generaci¢n El‚ctrica del Sur S. A."/>
    <x v="14"/>
    <x v="14"/>
    <s v="C.H. Aricota 1"/>
    <x v="189"/>
    <s v="HI"/>
    <x v="5"/>
    <x v="16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2792.067"/>
    <n v="2.7920669999999999"/>
    <m/>
    <n v="0.9916666666666667"/>
    <n v="0.9242499999999999"/>
    <n v="0"/>
    <n v="0"/>
    <n v="32"/>
    <s v="BASE DE DATOS"/>
    <m/>
  </r>
  <r>
    <s v="24"/>
    <x v="11"/>
    <s v="SUR"/>
    <s v="11019593"/>
    <s v="11019593"/>
    <x v="5"/>
    <s v="Grupo 2"/>
    <s v="S"/>
    <n v="11.9"/>
    <n v="11.002000000000001"/>
    <n v="549.26499999999999"/>
    <n v="2034.779"/>
    <n v="2584.0439999999999"/>
    <n v="102.28"/>
    <n v="641.72"/>
    <n v="0"/>
    <m/>
    <m/>
    <x v="0"/>
    <s v="SUR11019593Grupo 2HI"/>
    <s v="Emp. de Generaci¢n El‚ctrica del Sur S. A."/>
    <x v="14"/>
    <x v="14"/>
    <s v="C.H. Aricota 1"/>
    <x v="189"/>
    <s v="HI"/>
    <x v="5"/>
    <x v="175"/>
    <x v="2"/>
    <s v="Instalado"/>
    <s v="Operativo"/>
    <s v="Generadora"/>
    <x v="0"/>
    <x v="0"/>
    <x v="0"/>
    <x v="0"/>
    <s v="Estatal"/>
    <s v="TACNA"/>
    <s v="TACNA"/>
    <s v="CANDARAVE"/>
    <s v="CURIBAYA"/>
    <n v="0"/>
    <x v="8"/>
    <n v="0"/>
    <x v="0"/>
    <x v="0"/>
    <x v="0"/>
    <s v="MWh"/>
    <n v="2584.0439999999999"/>
    <n v="2.584044"/>
    <m/>
    <n v="0.9916666666666667"/>
    <n v="0.91683333333333339"/>
    <n v="0"/>
    <n v="0"/>
    <n v="32"/>
    <s v="BASE DE DATOS"/>
    <m/>
  </r>
  <r>
    <s v="24"/>
    <x v="11"/>
    <s v="SUR"/>
    <s v="11015393"/>
    <s v="11015393"/>
    <x v="5"/>
    <s v="Grupo 3"/>
    <s v="S"/>
    <n v="11.9"/>
    <n v="0"/>
    <n v="0"/>
    <n v="0"/>
    <n v="0"/>
    <n v="0"/>
    <n v="0"/>
    <n v="0"/>
    <m/>
    <m/>
    <x v="0"/>
    <s v="SUR11015393Grupo 3HI"/>
    <s v="Emp. de Generaci¢n El‚ctrica del Sur S. A."/>
    <x v="14"/>
    <x v="14"/>
    <s v="C.H. Aricota 2"/>
    <x v="190"/>
    <s v="HI"/>
    <x v="5"/>
    <x v="176"/>
    <x v="2"/>
    <s v="Instalado"/>
    <s v="Operativo"/>
    <s v="Generadora"/>
    <x v="0"/>
    <x v="0"/>
    <x v="1"/>
    <x v="0"/>
    <s v="Estatal"/>
    <s v="TACNA"/>
    <s v="TACNA"/>
    <s v="CANDARAVE"/>
    <s v="CURIBAYA"/>
    <n v="0"/>
    <x v="8"/>
    <n v="0"/>
    <x v="0"/>
    <x v="0"/>
    <x v="0"/>
    <s v="MWh"/>
    <n v="0"/>
    <n v="0"/>
    <m/>
    <n v="0.9916666666666667"/>
    <n v="0"/>
    <n v="0"/>
    <n v="0"/>
    <n v="32"/>
    <s v="BASE DE DATOS"/>
    <m/>
  </r>
  <r>
    <s v="24"/>
    <x v="11"/>
    <s v="RIODOB"/>
    <s v="18157208"/>
    <s v="18157208"/>
    <x v="5"/>
    <s v="G1"/>
    <s v="S"/>
    <n v="10"/>
    <n v="9.5299999999999994"/>
    <n v="568.02499999999998"/>
    <n v="1775.5260000000001"/>
    <n v="2343.5509999999999"/>
    <n v="0"/>
    <n v="416.68"/>
    <n v="0"/>
    <m/>
    <m/>
    <x v="0"/>
    <s v="RIODOB18157208G1HI"/>
    <s v="Empresa El‚ctrica Rio Doble S.A."/>
    <x v="24"/>
    <x v="24"/>
    <s v="CH LAS PIZARRAS"/>
    <x v="232"/>
    <s v="HI"/>
    <x v="5"/>
    <x v="36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2343.5509999999999"/>
    <n v="2.3435509999999997"/>
    <m/>
    <n v="0.83333333333333337"/>
    <n v="0.79416666666666658"/>
    <n v="0"/>
    <n v="0"/>
    <n v="44"/>
    <s v="BASE DE DATOS"/>
    <m/>
  </r>
  <r>
    <s v="24"/>
    <x v="11"/>
    <s v="RIODOB"/>
    <s v="18157208"/>
    <s v="18157208"/>
    <x v="5"/>
    <s v="G2"/>
    <s v="S"/>
    <n v="10"/>
    <n v="9.66"/>
    <n v="821.09900000000005"/>
    <n v="2380.2310000000002"/>
    <n v="3201.33"/>
    <n v="0"/>
    <n v="457.3"/>
    <n v="0"/>
    <m/>
    <m/>
    <x v="0"/>
    <s v="RIODOB18157208G2HI"/>
    <s v="Empresa El‚ctrica Rio Doble S.A."/>
    <x v="24"/>
    <x v="24"/>
    <s v="CH LAS PIZARRAS"/>
    <x v="232"/>
    <s v="HI"/>
    <x v="5"/>
    <x v="37"/>
    <x v="2"/>
    <s v="Instalado"/>
    <s v="Operativo"/>
    <s v="Generadora"/>
    <x v="0"/>
    <x v="0"/>
    <x v="0"/>
    <x v="0"/>
    <s v="Privado"/>
    <s v="CAJAMARCA"/>
    <s v="CAJAMARCA"/>
    <s v="SANTA CRUZ"/>
    <s v="SEXI"/>
    <n v="0"/>
    <x v="8"/>
    <n v="0"/>
    <x v="1"/>
    <x v="2"/>
    <x v="0"/>
    <s v="MWh"/>
    <n v="3201.33"/>
    <n v="3.20133"/>
    <m/>
    <n v="0.83333333333333337"/>
    <n v="0.80500000000000005"/>
    <n v="0"/>
    <n v="4.5474735088646412E-13"/>
    <n v="44"/>
    <s v="BASE DE DATOS"/>
    <m/>
  </r>
  <r>
    <s v="24"/>
    <x v="4"/>
    <s v="EGERBA"/>
    <s v="18325912"/>
    <s v="18325912"/>
    <x v="5"/>
    <s v="Grupo 1"/>
    <s v="S"/>
    <n v="10"/>
    <n v="10"/>
    <n v="1257.096"/>
    <n v="5730.2290000000003"/>
    <n v="6987.3249999999998"/>
    <n v="0"/>
    <n v="724"/>
    <n v="0"/>
    <m/>
    <m/>
    <x v="0"/>
    <s v="EGERBA18325912Grupo 1HI"/>
    <s v="Empresa de Generación Eléctrica Rio Baños S.A.C."/>
    <x v="69"/>
    <x v="69"/>
    <s v="C. H. Rucuy"/>
    <x v="231"/>
    <s v="HI"/>
    <x v="5"/>
    <x v="16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6987.3249999999998"/>
    <n v="6.9873250000000002"/>
    <m/>
    <n v="0.83333333333333337"/>
    <n v="0.83333333333333337"/>
    <n v="0"/>
    <n v="9.0949470177292824E-13"/>
    <n v="37"/>
    <s v="BASE DE DATOS"/>
    <m/>
  </r>
  <r>
    <s v="24"/>
    <x v="4"/>
    <s v="EGERBA"/>
    <s v="18325912"/>
    <s v="18325912"/>
    <x v="5"/>
    <s v="Grupo 2"/>
    <s v="S"/>
    <n v="10"/>
    <n v="10"/>
    <n v="1259.6099999999999"/>
    <n v="5737.817"/>
    <n v="6997.4269999999997"/>
    <n v="0"/>
    <n v="724"/>
    <n v="0"/>
    <m/>
    <m/>
    <x v="0"/>
    <s v="EGERBA18325912Grupo 2HI"/>
    <s v="Empresa de Generación Eléctrica Rio Baños S.A.C."/>
    <x v="69"/>
    <x v="69"/>
    <s v="C. H. Rucuy"/>
    <x v="231"/>
    <s v="HI"/>
    <x v="5"/>
    <x v="17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6997.4269999999997"/>
    <n v="6.9974270000000001"/>
    <m/>
    <n v="0.83333333333333337"/>
    <n v="0.83333333333333337"/>
    <n v="0"/>
    <n v="0"/>
    <n v="37"/>
    <s v="BASE DE DATOS"/>
    <m/>
  </r>
  <r>
    <s v="24"/>
    <x v="5"/>
    <s v="EGERBA"/>
    <s v="18325912"/>
    <s v="18325912"/>
    <x v="5"/>
    <s v="Grupo 1"/>
    <s v="S"/>
    <n v="10"/>
    <n v="10"/>
    <n v="483.85300000000001"/>
    <n v="2642.29"/>
    <n v="3126.143"/>
    <n v="0"/>
    <n v="459.76"/>
    <n v="0"/>
    <m/>
    <m/>
    <x v="0"/>
    <s v="EGERBA18325912Grupo 1HI"/>
    <s v="Empresa de Generación Eléctrica Rio Baños S.A.C."/>
    <x v="69"/>
    <x v="69"/>
    <s v="C. H. Rucuy"/>
    <x v="231"/>
    <s v="HI"/>
    <x v="5"/>
    <x v="16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3126.143"/>
    <n v="3.1261429999999999"/>
    <m/>
    <n v="0.83333333333333337"/>
    <n v="0.83333333333333337"/>
    <n v="0"/>
    <n v="0"/>
    <n v="37"/>
    <s v="BASE DE DATOS"/>
    <m/>
  </r>
  <r>
    <s v="24"/>
    <x v="5"/>
    <s v="EGERBA"/>
    <s v="18325912"/>
    <s v="18325912"/>
    <x v="5"/>
    <s v="Grupo 2"/>
    <s v="S"/>
    <n v="10"/>
    <n v="10"/>
    <n v="815.07600000000002"/>
    <n v="4293.12"/>
    <n v="5108.1959999999999"/>
    <n v="10.63"/>
    <n v="660.05"/>
    <n v="0"/>
    <m/>
    <m/>
    <x v="0"/>
    <s v="EGERBA18325912Grupo 2HI"/>
    <s v="Empresa de Generación Eléctrica Rio Baños S.A.C."/>
    <x v="69"/>
    <x v="69"/>
    <s v="C. H. Rucuy"/>
    <x v="231"/>
    <s v="HI"/>
    <x v="5"/>
    <x v="17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5108.1959999999999"/>
    <n v="5.1081959999999995"/>
    <m/>
    <n v="0.83333333333333337"/>
    <n v="0.83333333333333337"/>
    <n v="0"/>
    <n v="0"/>
    <n v="37"/>
    <s v="BASE DE DATOS"/>
    <m/>
  </r>
  <r>
    <s v="24"/>
    <x v="7"/>
    <s v="EGERBA"/>
    <s v="18325912"/>
    <s v="18325912"/>
    <x v="5"/>
    <s v="Grupo 1"/>
    <s v="S"/>
    <n v="10"/>
    <n v="10"/>
    <n v="0"/>
    <n v="0"/>
    <n v="0"/>
    <n v="0"/>
    <n v="0"/>
    <n v="0"/>
    <m/>
    <m/>
    <x v="0"/>
    <s v="EGERBA18325912Grupo 1HI"/>
    <s v="Empresa de Generación Eléctrica Rio Baños S.A.C."/>
    <x v="69"/>
    <x v="69"/>
    <s v="C. H. Rucuy"/>
    <x v="231"/>
    <s v="HI"/>
    <x v="5"/>
    <x v="16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0"/>
    <n v="0"/>
    <m/>
    <n v="0.83333333333333337"/>
    <n v="0.83333333333333337"/>
    <n v="0"/>
    <n v="0"/>
    <n v="37"/>
    <s v="BASE DE DATOS"/>
    <m/>
  </r>
  <r>
    <s v="24"/>
    <x v="7"/>
    <s v="EGERBA"/>
    <s v="18325912"/>
    <s v="18325912"/>
    <x v="5"/>
    <s v="Grupo 2"/>
    <s v="S"/>
    <n v="10"/>
    <n v="10"/>
    <n v="1190.2639999999999"/>
    <n v="6177.05"/>
    <n v="7367.3140000000003"/>
    <n v="0"/>
    <n v="724"/>
    <n v="0"/>
    <m/>
    <m/>
    <x v="0"/>
    <s v="EGERBA18325912Grupo 2HI"/>
    <s v="Empresa de Generación Eléctrica Rio Baños S.A.C."/>
    <x v="69"/>
    <x v="69"/>
    <s v="C. H. Rucuy"/>
    <x v="231"/>
    <s v="HI"/>
    <x v="5"/>
    <x v="17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7367.3140000000003"/>
    <n v="7.3673140000000004"/>
    <m/>
    <n v="0.83333333333333337"/>
    <n v="0.83333333333333337"/>
    <n v="0"/>
    <n v="0"/>
    <n v="37"/>
    <s v="BASE DE DATOS"/>
    <m/>
  </r>
  <r>
    <s v="24"/>
    <x v="6"/>
    <s v="EGERBA"/>
    <s v="18325912"/>
    <s v="18325912"/>
    <x v="5"/>
    <s v="Grupo 1"/>
    <s v="S"/>
    <n v="10"/>
    <n v="10"/>
    <n v="0"/>
    <n v="24.664999999999999"/>
    <n v="24.664999999999999"/>
    <n v="0"/>
    <n v="2.63"/>
    <n v="0"/>
    <m/>
    <m/>
    <x v="0"/>
    <s v="EGERBA18325912Grupo 1HI"/>
    <s v="Empresa de Generación Eléctrica Rio Baños S.A.C."/>
    <x v="69"/>
    <x v="69"/>
    <s v="C. H. Rucuy"/>
    <x v="231"/>
    <s v="HI"/>
    <x v="5"/>
    <x v="16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24.664999999999999"/>
    <n v="2.4664999999999999E-2"/>
    <m/>
    <n v="0.83333333333333337"/>
    <n v="0.83333333333333337"/>
    <n v="0"/>
    <n v="0"/>
    <n v="37"/>
    <s v="BASE DE DATOS"/>
    <m/>
  </r>
  <r>
    <s v="24"/>
    <x v="6"/>
    <s v="EGERBA"/>
    <s v="18325912"/>
    <s v="18325912"/>
    <x v="5"/>
    <s v="Grupo 2"/>
    <s v="S"/>
    <n v="10"/>
    <n v="10"/>
    <n v="1211.6600000000001"/>
    <n v="5986.3329999999996"/>
    <n v="7197.9930000000004"/>
    <n v="0"/>
    <n v="724"/>
    <n v="0"/>
    <m/>
    <m/>
    <x v="0"/>
    <s v="EGERBA18325912Grupo 2HI"/>
    <s v="Empresa de Generación Eléctrica Rio Baños S.A.C."/>
    <x v="69"/>
    <x v="69"/>
    <s v="C. H. Rucuy"/>
    <x v="231"/>
    <s v="HI"/>
    <x v="5"/>
    <x v="17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7197.9930000000004"/>
    <n v="7.1979930000000003"/>
    <m/>
    <n v="0.83333333333333337"/>
    <n v="0.83333333333333337"/>
    <n v="0"/>
    <n v="-9.0949470177292824E-13"/>
    <n v="37"/>
    <s v="BASE DE DATOS"/>
    <m/>
  </r>
  <r>
    <s v="24"/>
    <x v="8"/>
    <s v="EGERBA"/>
    <s v="18325912"/>
    <s v="18325912"/>
    <x v="5"/>
    <s v="Grupo 1"/>
    <s v="S"/>
    <n v="10"/>
    <n v="10"/>
    <n v="242.828"/>
    <n v="1217.259"/>
    <n v="1460.087"/>
    <n v="76"/>
    <n v="150.80000000000001"/>
    <n v="0"/>
    <m/>
    <m/>
    <x v="0"/>
    <s v="EGERBA18325912Grupo 1HI"/>
    <s v="Empresa de Generación Eléctrica Rio Baños S.A.C."/>
    <x v="69"/>
    <x v="69"/>
    <s v="C. H. Rucuy"/>
    <x v="231"/>
    <s v="HI"/>
    <x v="5"/>
    <x v="16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1460.087"/>
    <n v="1.4600869999999999"/>
    <m/>
    <n v="0.83333333333333337"/>
    <n v="0.83333333333333337"/>
    <n v="0"/>
    <n v="0"/>
    <n v="37"/>
    <s v="BASE DE DATOS"/>
    <m/>
  </r>
  <r>
    <s v="24"/>
    <x v="8"/>
    <s v="EGERBA"/>
    <s v="18325912"/>
    <s v="18325912"/>
    <x v="5"/>
    <s v="Grupo 2"/>
    <s v="S"/>
    <n v="10"/>
    <n v="10"/>
    <n v="832.78"/>
    <n v="4015.498"/>
    <n v="4848.2780000000002"/>
    <n v="75"/>
    <n v="493"/>
    <n v="0"/>
    <m/>
    <m/>
    <x v="0"/>
    <s v="EGERBA18325912Grupo 2HI"/>
    <s v="Empresa de Generación Eléctrica Rio Baños S.A.C."/>
    <x v="69"/>
    <x v="69"/>
    <s v="C. H. Rucuy"/>
    <x v="231"/>
    <s v="HI"/>
    <x v="5"/>
    <x v="17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4848.2780000000002"/>
    <n v="4.8482780000000005"/>
    <m/>
    <n v="0.83333333333333337"/>
    <n v="0.83333333333333337"/>
    <n v="0"/>
    <n v="0"/>
    <n v="37"/>
    <s v="BASE DE DATOS"/>
    <m/>
  </r>
  <r>
    <s v="24"/>
    <x v="9"/>
    <s v="EGERBA"/>
    <s v="18325912"/>
    <s v="18325912"/>
    <x v="5"/>
    <s v="Grupo 1"/>
    <s v="S"/>
    <n v="10"/>
    <n v="10"/>
    <n v="101.578"/>
    <n v="510.5"/>
    <n v="612.07799999999997"/>
    <n v="0"/>
    <n v="89.11"/>
    <n v="0"/>
    <m/>
    <m/>
    <x v="0"/>
    <s v="EGERBA18325912Grupo 1HI"/>
    <s v="Empresa de Generación Eléctrica Rio Baños S.A.C."/>
    <x v="69"/>
    <x v="69"/>
    <s v="C. H. Rucuy"/>
    <x v="231"/>
    <s v="HI"/>
    <x v="5"/>
    <x v="16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612.07799999999997"/>
    <n v="0.61207800000000001"/>
    <m/>
    <n v="0.83333333333333337"/>
    <n v="0.83333333333333337"/>
    <n v="0"/>
    <n v="0"/>
    <n v="37"/>
    <s v="BASE DE DATOS"/>
    <m/>
  </r>
  <r>
    <s v="24"/>
    <x v="9"/>
    <s v="EGERBA"/>
    <s v="18325912"/>
    <s v="18325912"/>
    <x v="5"/>
    <s v="Grupo 2"/>
    <s v="S"/>
    <n v="10"/>
    <n v="10"/>
    <n v="1246.211"/>
    <n v="5908.6809999999996"/>
    <n v="7154.8919999999998"/>
    <n v="0"/>
    <n v="724"/>
    <n v="0"/>
    <m/>
    <m/>
    <x v="0"/>
    <s v="EGERBA18325912Grupo 2HI"/>
    <s v="Empresa de Generación Eléctrica Rio Baños S.A.C."/>
    <x v="69"/>
    <x v="69"/>
    <s v="C. H. Rucuy"/>
    <x v="231"/>
    <s v="HI"/>
    <x v="5"/>
    <x v="17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7154.8919999999998"/>
    <n v="7.1548920000000003"/>
    <m/>
    <n v="0.83333333333333337"/>
    <n v="0.83333333333333337"/>
    <n v="0"/>
    <n v="0"/>
    <n v="37"/>
    <s v="BASE DE DATOS"/>
    <m/>
  </r>
  <r>
    <s v="24"/>
    <x v="10"/>
    <s v="EGERBA"/>
    <s v="18325912"/>
    <s v="18325912"/>
    <x v="5"/>
    <s v="Grupo 1"/>
    <s v="S"/>
    <n v="10"/>
    <n v="10"/>
    <n v="841.84400000000005"/>
    <n v="3709.1550000000002"/>
    <n v="4550.9989999999998"/>
    <n v="0"/>
    <n v="594.73"/>
    <n v="0"/>
    <m/>
    <m/>
    <x v="0"/>
    <s v="EGERBA18325912Grupo 1HI"/>
    <s v="Empresa de Generación Eléctrica Rio Baños S.A.C."/>
    <x v="69"/>
    <x v="69"/>
    <s v="C. H. Rucuy"/>
    <x v="231"/>
    <s v="HI"/>
    <x v="5"/>
    <x v="16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4550.9989999999998"/>
    <n v="4.550999"/>
    <m/>
    <n v="0.83333333333333337"/>
    <n v="0.83333333333333337"/>
    <n v="0"/>
    <n v="0"/>
    <n v="37"/>
    <s v="BASE DE DATOS"/>
    <m/>
  </r>
  <r>
    <s v="24"/>
    <x v="10"/>
    <s v="EGERBA"/>
    <s v="18325912"/>
    <s v="18325912"/>
    <x v="5"/>
    <s v="Grupo 2"/>
    <s v="S"/>
    <n v="10"/>
    <n v="10"/>
    <n v="995.99"/>
    <n v="4831.893"/>
    <n v="5827.8829999999998"/>
    <n v="0"/>
    <n v="719.66"/>
    <n v="0"/>
    <m/>
    <m/>
    <x v="0"/>
    <s v="EGERBA18325912Grupo 2HI"/>
    <s v="Empresa de Generación Eléctrica Rio Baños S.A.C."/>
    <x v="69"/>
    <x v="69"/>
    <s v="C. H. Rucuy"/>
    <x v="231"/>
    <s v="HI"/>
    <x v="5"/>
    <x v="17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5827.8829999999998"/>
    <n v="5.8278829999999999"/>
    <m/>
    <n v="0.83333333333333337"/>
    <n v="0.83333333333333337"/>
    <n v="0"/>
    <n v="0"/>
    <n v="37"/>
    <s v="BASE DE DATOS"/>
    <m/>
  </r>
  <r>
    <s v="24"/>
    <x v="11"/>
    <s v="EGEANA"/>
    <s v="11275911"/>
    <s v="11275911"/>
    <x v="5"/>
    <s v="G01"/>
    <s v="S"/>
    <n v="20.861999999999998"/>
    <n v="20.861999999999998"/>
    <n v="2515.6"/>
    <n v="12173.01"/>
    <n v="14688.61"/>
    <n v="9.44"/>
    <n v="733.77"/>
    <n v="0.79"/>
    <m/>
    <m/>
    <x v="0"/>
    <s v="EGEANA11275911G01HI"/>
    <s v="Empresa de Generación Eléctrica Santa Ana S.R.L."/>
    <x v="41"/>
    <x v="41"/>
    <s v="C. H. Renovandes"/>
    <x v="119"/>
    <s v="HI"/>
    <x v="5"/>
    <x v="261"/>
    <x v="2"/>
    <s v="Instalado"/>
    <s v="Operativo"/>
    <s v="Generadora"/>
    <x v="0"/>
    <x v="0"/>
    <x v="0"/>
    <x v="0"/>
    <s v="Privado"/>
    <s v="JUNIN"/>
    <s v="JUNIN"/>
    <s v="CHANCHAMAYO"/>
    <s v="PERENE"/>
    <n v="0"/>
    <x v="8"/>
    <n v="0"/>
    <x v="1"/>
    <x v="3"/>
    <x v="0"/>
    <s v="MWh"/>
    <n v="14688.61"/>
    <n v="14.688610000000001"/>
    <m/>
    <n v="1.7384999999999999"/>
    <n v="1.7384999999999999"/>
    <n v="0"/>
    <n v="0"/>
    <n v="39"/>
    <s v="BASE DE DATOS"/>
    <m/>
  </r>
  <r>
    <s v="24"/>
    <x v="11"/>
    <s v="ENEOLI"/>
    <s v="17266210"/>
    <s v="17266210"/>
    <x v="5"/>
    <s v="G1"/>
    <s v="S"/>
    <n v="80"/>
    <n v="80"/>
    <n v="7132.5519999999997"/>
    <n v="28023.816999999999"/>
    <n v="35156.368999999999"/>
    <n v="0"/>
    <n v="709.9"/>
    <n v="10.1"/>
    <m/>
    <m/>
    <x v="0"/>
    <s v="ENEOLI17266210G1HI"/>
    <s v="Energía Eólica S.A."/>
    <x v="52"/>
    <x v="52"/>
    <s v="C.E. Cupisnique"/>
    <x v="206"/>
    <s v="TE"/>
    <x v="7"/>
    <x v="36"/>
    <x v="4"/>
    <s v="Instalado"/>
    <s v="Operativo"/>
    <s v="Generadora"/>
    <x v="0"/>
    <x v="0"/>
    <x v="0"/>
    <x v="0"/>
    <s v="Privado"/>
    <s v="LA LIBERTAD"/>
    <s v="LA LIBERTAD"/>
    <s v="PACASMAYO"/>
    <s v="SAN PEDRO DE LLOC"/>
    <n v="0"/>
    <x v="10"/>
    <n v="0"/>
    <x v="1"/>
    <x v="2"/>
    <x v="0"/>
    <s v="MWh"/>
    <n v="35156.368999999999"/>
    <n v="35.156368999999998"/>
    <m/>
    <n v="6.666666666666667"/>
    <n v="6.666666666666667"/>
    <n v="0"/>
    <n v="0"/>
    <n v="48"/>
    <s v="BASE DE DATOS"/>
    <m/>
  </r>
  <r>
    <s v="24"/>
    <x v="11"/>
    <s v="ENEOLI"/>
    <s v="17266310"/>
    <s v="17266310"/>
    <x v="5"/>
    <s v="G1"/>
    <s v="S"/>
    <n v="30"/>
    <n v="30"/>
    <n v="2034.6320000000001"/>
    <n v="12172.661"/>
    <n v="14207.293"/>
    <n v="0"/>
    <n v="720"/>
    <n v="0"/>
    <m/>
    <m/>
    <x v="0"/>
    <s v="ENEOLI17266310G1HI"/>
    <s v="Energía Eólica S.A."/>
    <x v="52"/>
    <x v="52"/>
    <s v="C.E. Talara"/>
    <x v="207"/>
    <s v="TE"/>
    <x v="7"/>
    <x v="36"/>
    <x v="4"/>
    <s v="Instalado"/>
    <s v="Operativo"/>
    <s v="Generadora"/>
    <x v="0"/>
    <x v="0"/>
    <x v="0"/>
    <x v="0"/>
    <s v="Privado"/>
    <s v="PIURA"/>
    <s v="PIURA"/>
    <s v="TALARA "/>
    <s v="PARIÑAS"/>
    <n v="0"/>
    <x v="10"/>
    <n v="0"/>
    <x v="1"/>
    <x v="2"/>
    <x v="0"/>
    <s v="MWh"/>
    <n v="14207.293"/>
    <n v="14.207293"/>
    <m/>
    <n v="2.5"/>
    <n v="2.5"/>
    <n v="0"/>
    <n v="0"/>
    <n v="48"/>
    <s v="BASE DE DATOS"/>
    <m/>
  </r>
  <r>
    <s v="24"/>
    <x v="11"/>
    <s v="ERENSR"/>
    <s v="17394220"/>
    <s v="17394220"/>
    <x v="5"/>
    <s v="Circuito 1"/>
    <s v="S"/>
    <n v="17.7"/>
    <n v="17.7"/>
    <n v="2132.66"/>
    <n v="6138.87"/>
    <n v="8271.5300000000007"/>
    <n v="0"/>
    <n v="724"/>
    <n v="0"/>
    <m/>
    <m/>
    <x v="0"/>
    <s v="ERENSR17394220Circuito 1HI"/>
    <s v="Energía Renovable del Sur S.A."/>
    <x v="53"/>
    <x v="53"/>
    <s v="C.E. San Juan"/>
    <x v="208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8271.5300000000007"/>
    <n v="8.2715300000000003"/>
    <m/>
    <n v="1.4749999999999999"/>
    <n v="1.4749999999999999"/>
    <n v="0"/>
    <n v="-1.8189894035458565E-12"/>
    <n v="49"/>
    <s v="BASE DE DATOS"/>
    <m/>
  </r>
  <r>
    <s v="24"/>
    <x v="11"/>
    <s v="ERENSR"/>
    <s v="17394220"/>
    <s v="17394220"/>
    <x v="5"/>
    <s v="Circuito 2"/>
    <s v="S"/>
    <n v="17.7"/>
    <n v="17.7"/>
    <n v="2254.9499999999998"/>
    <n v="6820.73"/>
    <n v="9075.68"/>
    <n v="0"/>
    <n v="724"/>
    <n v="0"/>
    <m/>
    <m/>
    <x v="0"/>
    <s v="ERENSR17394220Circuito 2HI"/>
    <s v="Energía Renovable del Sur S.A."/>
    <x v="53"/>
    <x v="53"/>
    <s v="C.E. San Juan"/>
    <x v="208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9075.68"/>
    <n v="9.0756800000000002"/>
    <m/>
    <n v="1.4749999999999999"/>
    <n v="1.4749999999999999"/>
    <n v="0"/>
    <n v="0"/>
    <n v="49"/>
    <s v="BASE DE DATOS"/>
    <m/>
  </r>
  <r>
    <s v="24"/>
    <x v="11"/>
    <s v="ERENSR"/>
    <s v="17394220"/>
    <s v="17394220"/>
    <x v="5"/>
    <s v="Circuito 3"/>
    <s v="S"/>
    <n v="17.7"/>
    <n v="17.7"/>
    <n v="2081.0500000000002"/>
    <n v="5571.8"/>
    <n v="7652.85"/>
    <n v="0"/>
    <n v="724"/>
    <n v="0"/>
    <m/>
    <m/>
    <x v="0"/>
    <s v="ERENSR17394220Circuito 3HI"/>
    <s v="Energía Renovable del Sur S.A."/>
    <x v="53"/>
    <x v="53"/>
    <s v="C.E. San Juan"/>
    <x v="208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652.85"/>
    <n v="7.6528499999999999"/>
    <m/>
    <n v="1.4749999999999999"/>
    <n v="1.4749999999999999"/>
    <n v="0"/>
    <n v="0"/>
    <n v="49"/>
    <s v="BASE DE DATOS"/>
    <m/>
  </r>
  <r>
    <s v="24"/>
    <x v="11"/>
    <s v="ERENSR"/>
    <s v="17394220"/>
    <s v="17394220"/>
    <x v="5"/>
    <s v="Circuito 4"/>
    <s v="S"/>
    <n v="17.7"/>
    <n v="17.7"/>
    <n v="2274.83"/>
    <n v="6587.92"/>
    <n v="8862.75"/>
    <n v="0"/>
    <n v="724"/>
    <n v="0"/>
    <m/>
    <m/>
    <x v="0"/>
    <s v="ERENSR17394220Circuito 4HI"/>
    <s v="Energía Renovable del Sur S.A."/>
    <x v="53"/>
    <x v="53"/>
    <s v="C.E. San Juan"/>
    <x v="208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8862.75"/>
    <n v="8.8627500000000001"/>
    <m/>
    <n v="1.4749999999999999"/>
    <n v="1.4749999999999999"/>
    <n v="0"/>
    <n v="0"/>
    <n v="49"/>
    <s v="BASE DE DATOS"/>
    <m/>
  </r>
  <r>
    <s v="24"/>
    <x v="11"/>
    <s v="ERENSR"/>
    <s v="17394220"/>
    <s v="17394220"/>
    <x v="5"/>
    <s v="Circuito 5"/>
    <s v="S"/>
    <n v="17.7"/>
    <n v="17.7"/>
    <n v="2859.35"/>
    <n v="7787.32"/>
    <n v="10646.67"/>
    <n v="0"/>
    <n v="724"/>
    <n v="0"/>
    <m/>
    <m/>
    <x v="0"/>
    <s v="ERENSR17394220Circuito 5HI"/>
    <s v="Energía Renovable del Sur S.A."/>
    <x v="53"/>
    <x v="53"/>
    <s v="C.E. San Juan"/>
    <x v="208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10646.67"/>
    <n v="10.64667"/>
    <m/>
    <n v="1.4749999999999999"/>
    <n v="1.4749999999999999"/>
    <n v="0"/>
    <n v="0"/>
    <n v="49"/>
    <s v="BASE DE DATOS"/>
    <m/>
  </r>
  <r>
    <s v="24"/>
    <x v="11"/>
    <s v="ERENSR"/>
    <s v="17394220"/>
    <s v="17394220"/>
    <x v="5"/>
    <s v="Circuito 6"/>
    <s v="S"/>
    <n v="17.7"/>
    <n v="17.7"/>
    <n v="2571.29"/>
    <n v="7256.53"/>
    <n v="9827.82"/>
    <n v="0"/>
    <n v="724"/>
    <n v="0"/>
    <m/>
    <m/>
    <x v="0"/>
    <s v="ERENSR17394220Circuito 6HI"/>
    <s v="Energía Renovable del Sur S.A."/>
    <x v="53"/>
    <x v="53"/>
    <s v="C.E. San Juan"/>
    <x v="208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9827.82"/>
    <n v="9.8278199999999991"/>
    <m/>
    <n v="1.4749999999999999"/>
    <n v="1.4749999999999999"/>
    <n v="0"/>
    <n v="0"/>
    <n v="49"/>
    <s v="BASE DE DATOS"/>
    <m/>
  </r>
  <r>
    <s v="24"/>
    <x v="11"/>
    <s v="ERENSR"/>
    <s v="17394220"/>
    <s v="17394220"/>
    <x v="5"/>
    <s v="Circuito 7"/>
    <s v="S"/>
    <n v="17.7"/>
    <n v="17.7"/>
    <n v="1360.34"/>
    <n v="3629.46"/>
    <n v="4989.8"/>
    <n v="0"/>
    <n v="724"/>
    <n v="0"/>
    <m/>
    <m/>
    <x v="0"/>
    <s v="ERENSR17394220Circuito 7HI"/>
    <s v="Energía Renovable del Sur S.A."/>
    <x v="53"/>
    <x v="53"/>
    <s v="C.E. San Juan"/>
    <x v="208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989.8"/>
    <n v="4.9897999999999998"/>
    <m/>
    <n v="1.4749999999999999"/>
    <n v="1.4749999999999999"/>
    <n v="0"/>
    <n v="0"/>
    <n v="49"/>
    <s v="BASE DE DATOS"/>
    <m/>
  </r>
  <r>
    <s v="24"/>
    <x v="11"/>
    <s v="ERENSR"/>
    <s v="17394220"/>
    <s v="17394220"/>
    <x v="5"/>
    <s v="Circuito 8"/>
    <s v="S"/>
    <n v="11.8"/>
    <n v="11.8"/>
    <n v="1481.02"/>
    <n v="3691.71"/>
    <n v="5172.7299999999996"/>
    <n v="0"/>
    <n v="724"/>
    <n v="0"/>
    <m/>
    <m/>
    <x v="0"/>
    <s v="ERENSR17394220Circuito 8HI"/>
    <s v="Energía Renovable del Sur S.A."/>
    <x v="53"/>
    <x v="53"/>
    <s v="C.E. San Juan"/>
    <x v="208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172.7299999999996"/>
    <n v="5.1727299999999996"/>
    <m/>
    <n v="0.98333333333333339"/>
    <n v="0.98333333333333339"/>
    <n v="0"/>
    <n v="0"/>
    <n v="49"/>
    <s v="BASE DE DATOS"/>
    <m/>
  </r>
  <r>
    <s v="24"/>
    <x v="9"/>
    <s v="PIEREN"/>
    <s v="18236910"/>
    <s v="18236910"/>
    <x v="5"/>
    <s v="G1"/>
    <s v="S"/>
    <n v="9.9"/>
    <n v="10.38"/>
    <n v="0"/>
    <n v="0"/>
    <n v="0"/>
    <n v="0"/>
    <n v="0"/>
    <n v="744"/>
    <m/>
    <m/>
    <x v="0"/>
    <s v="PIEREN18236910G1HI"/>
    <s v="Peruana de Inversiones en Energía Renovables S.A."/>
    <x v="74"/>
    <x v="74"/>
    <s v="C.H. MANTA I"/>
    <x v="253"/>
    <s v="HI"/>
    <x v="5"/>
    <x v="36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0"/>
    <n v="0"/>
    <m/>
    <n v="0.86783333333333335"/>
    <n v="0.8650000000000001"/>
    <n v="0"/>
    <n v="0"/>
    <n v="77"/>
    <s v="BASE DE DATOS"/>
    <m/>
  </r>
  <r>
    <s v="24"/>
    <x v="9"/>
    <s v="PIEREN"/>
    <s v="18236910"/>
    <s v="18236910"/>
    <x v="5"/>
    <s v="G2"/>
    <s v="S"/>
    <n v="9.9"/>
    <n v="10.382999999999999"/>
    <n v="489.56200000000001"/>
    <n v="2294.9580000000001"/>
    <n v="2784.52"/>
    <n v="0"/>
    <n v="707.11"/>
    <n v="36.89"/>
    <m/>
    <m/>
    <x v="0"/>
    <s v="PIEREN18236910G2HI"/>
    <s v="Peruana de Inversiones en Energía Renovables S.A."/>
    <x v="74"/>
    <x v="74"/>
    <s v="C.H. MANTA I"/>
    <x v="253"/>
    <s v="HI"/>
    <x v="5"/>
    <x v="37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2784.52"/>
    <n v="2.7845200000000001"/>
    <m/>
    <n v="0.86783333333333335"/>
    <n v="0.86524999999999996"/>
    <n v="0"/>
    <n v="0"/>
    <n v="77"/>
    <s v="BASE DE DATOS"/>
    <m/>
  </r>
  <r>
    <s v="24"/>
    <x v="11"/>
    <s v="HIDROC"/>
    <s v="18166908"/>
    <s v="18166908"/>
    <x v="5"/>
    <s v="G-1"/>
    <s v="S"/>
    <n v="3.97"/>
    <n v="3.97"/>
    <n v="0"/>
    <n v="2573.4"/>
    <n v="2573.4"/>
    <n v="0"/>
    <n v="728.2"/>
    <n v="15.8"/>
    <m/>
    <m/>
    <x v="0"/>
    <s v="HIDROC18166908G-1HI"/>
    <s v="Hidrocañete S.A."/>
    <x v="55"/>
    <x v="55"/>
    <s v="C. H. Nuevo Imperial"/>
    <x v="211"/>
    <s v="HI"/>
    <x v="5"/>
    <x v="28"/>
    <x v="2"/>
    <s v="Instalado"/>
    <s v="Operativo"/>
    <s v="Generadora"/>
    <x v="0"/>
    <x v="0"/>
    <x v="0"/>
    <x v="0"/>
    <s v="Privado"/>
    <s v="LIMA"/>
    <s v="LIMA"/>
    <s v="CAÑETE"/>
    <s v="NVO. IMPERIAL"/>
    <n v="0"/>
    <x v="8"/>
    <n v="0"/>
    <x v="1"/>
    <x v="2"/>
    <x v="0"/>
    <s v="MWh"/>
    <n v="2573.4"/>
    <n v="2.5733999999999999"/>
    <m/>
    <n v="0.33083333333333337"/>
    <n v="0.33083333333333337"/>
    <n v="0"/>
    <n v="0"/>
    <n v="60"/>
    <s v="BASE DE DATOS"/>
    <m/>
  </r>
  <r>
    <s v="24"/>
    <x v="11"/>
    <s v="HUANCH"/>
    <s v="11076797"/>
    <s v="11076797"/>
    <x v="5"/>
    <s v="Grupo 1"/>
    <s v="S"/>
    <n v="10"/>
    <n v="9.875"/>
    <n v="1044.289"/>
    <n v="5251.2060000000001"/>
    <n v="6295.4949999999999"/>
    <n v="46.63"/>
    <n v="696.4"/>
    <n v="0.97"/>
    <m/>
    <m/>
    <x v="0"/>
    <s v="HUANCH11076797Grupo 1HI"/>
    <s v="Hidroel‚ctrica Huanchor S.A.C."/>
    <x v="56"/>
    <x v="56"/>
    <s v="C. H. Huanchor"/>
    <x v="212"/>
    <s v="HI"/>
    <x v="5"/>
    <x v="16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295.4949999999999"/>
    <n v="6.2954949999999998"/>
    <m/>
    <n v="0.83333333333333337"/>
    <n v="0.82291666666666663"/>
    <n v="0"/>
    <n v="0"/>
    <n v="61"/>
    <s v="BASE DE DATOS"/>
    <m/>
  </r>
  <r>
    <s v="24"/>
    <x v="11"/>
    <s v="HUANCH"/>
    <s v="11076797"/>
    <s v="11076797"/>
    <x v="5"/>
    <s v="Grupo 2"/>
    <s v="S"/>
    <n v="10"/>
    <n v="9.8930000000000007"/>
    <n v="1113.2639999999999"/>
    <n v="5545.6390000000001"/>
    <n v="6658.9030000000002"/>
    <n v="24.96"/>
    <n v="718.74"/>
    <n v="0.3"/>
    <m/>
    <m/>
    <x v="0"/>
    <s v="HUANCH11076797Grupo 2HI"/>
    <s v="Hidroel‚ctrica Huanchor S.A.C."/>
    <x v="56"/>
    <x v="56"/>
    <s v="C. H. Huanchor"/>
    <x v="212"/>
    <s v="HI"/>
    <x v="5"/>
    <x v="175"/>
    <x v="2"/>
    <s v="Instalado"/>
    <s v="Operativo"/>
    <s v="Generadora"/>
    <x v="0"/>
    <x v="0"/>
    <x v="0"/>
    <x v="0"/>
    <s v="Privado"/>
    <s v="LIMA"/>
    <s v="LIMA"/>
    <s v="HUAROCHIRI"/>
    <s v="SAN MATEO"/>
    <n v="0"/>
    <x v="8"/>
    <n v="0"/>
    <x v="1"/>
    <x v="1"/>
    <x v="0"/>
    <s v="MWh"/>
    <n v="6658.9030000000002"/>
    <n v="6.6589030000000005"/>
    <m/>
    <n v="0.83333333333333337"/>
    <n v="0.82441666666666669"/>
    <n v="0"/>
    <n v="0"/>
    <n v="61"/>
    <s v="BASE DE DATOS"/>
    <m/>
  </r>
  <r>
    <s v="24"/>
    <x v="11"/>
    <s v="HUANCH"/>
    <s v="31009893"/>
    <s v="31009893"/>
    <x v="5"/>
    <s v="G-2"/>
    <s v="S"/>
    <n v="0.84"/>
    <n v="0.46"/>
    <n v="0"/>
    <n v="0"/>
    <n v="0"/>
    <n v="0"/>
    <n v="0"/>
    <n v="744"/>
    <m/>
    <m/>
    <x v="0"/>
    <s v="HUANCH31009893G-2HI"/>
    <s v="Hidroel‚ctrica Huanchor S.A.C."/>
    <x v="56"/>
    <x v="56"/>
    <s v="C. H. Tamboraque II"/>
    <x v="213"/>
    <s v="HI"/>
    <x v="5"/>
    <x v="29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6.9999999999999993E-2"/>
    <n v="3.8333333333333337E-2"/>
    <n v="0"/>
    <n v="0"/>
    <n v="61"/>
    <s v="BASE DE DATOS"/>
    <m/>
  </r>
  <r>
    <s v="24"/>
    <x v="11"/>
    <s v="HUANCH"/>
    <s v="41009793"/>
    <s v="41009793"/>
    <x v="5"/>
    <s v="G-1"/>
    <s v="S"/>
    <n v="0.46"/>
    <n v="0.45"/>
    <n v="0"/>
    <n v="0"/>
    <n v="0"/>
    <n v="0"/>
    <n v="0"/>
    <n v="744"/>
    <m/>
    <m/>
    <x v="0"/>
    <s v="HUANCH41009793G-1HI"/>
    <s v="Hidroel‚ctrica Huanchor S.A.C."/>
    <x v="56"/>
    <x v="56"/>
    <s v="C. H. Tamboraque I"/>
    <x v="214"/>
    <s v="HI"/>
    <x v="5"/>
    <x v="28"/>
    <x v="2"/>
    <s v="Instalado"/>
    <s v="Operativo"/>
    <s v="Generadora"/>
    <x v="0"/>
    <x v="0"/>
    <x v="1"/>
    <x v="0"/>
    <s v="Privado"/>
    <s v="LIMA"/>
    <s v="LIMA"/>
    <s v="HUAROCHIRI"/>
    <s v="SAN MATEO"/>
    <n v="0"/>
    <x v="8"/>
    <n v="0"/>
    <x v="0"/>
    <x v="0"/>
    <x v="0"/>
    <s v="MWh"/>
    <n v="0"/>
    <n v="0"/>
    <m/>
    <n v="3.8333333333333337E-2"/>
    <n v="3.7499999999999999E-2"/>
    <n v="0"/>
    <n v="0"/>
    <n v="61"/>
    <s v="BASE DE DATOS"/>
    <m/>
  </r>
  <r>
    <s v="24"/>
    <x v="11"/>
    <s v="HYPATA"/>
    <s v="1258596"/>
    <s v="1258596"/>
    <x v="5"/>
    <s v="Grupo 1"/>
    <s v="N"/>
    <n v="1"/>
    <n v="0"/>
    <n v="0"/>
    <n v="0"/>
    <n v="0"/>
    <n v="0"/>
    <n v="0"/>
    <n v="0"/>
    <m/>
    <m/>
    <x v="0"/>
    <s v="HYPATA1258596Grupo 1HI"/>
    <s v="Hidro Pátapo S.A.C."/>
    <x v="46"/>
    <x v="46"/>
    <s v="C.H Patapo"/>
    <x v="151"/>
    <s v="HI"/>
    <x v="5"/>
    <x v="36"/>
    <x v="2"/>
    <s v="Instalado"/>
    <s v="Operativo"/>
    <s v="Generadora"/>
    <x v="0"/>
    <x v="0"/>
    <x v="1"/>
    <x v="0"/>
    <s v="Privado"/>
    <s v="LAMBAYEQUE"/>
    <s v="LAMBAYEQUE"/>
    <s v="CHICLAYO"/>
    <s v="PATAPO"/>
    <n v="0"/>
    <x v="8"/>
    <n v="0"/>
    <x v="0"/>
    <x v="0"/>
    <x v="0"/>
    <s v="MWh"/>
    <n v="0"/>
    <n v="0"/>
    <m/>
    <n v="8.3333333333333329E-2"/>
    <n v="0"/>
    <n v="0"/>
    <n v="0"/>
    <n v="63"/>
    <s v="BASE DE DATOS"/>
    <m/>
  </r>
  <r>
    <s v="24"/>
    <x v="11"/>
    <s v="INLAND"/>
    <s v="11275711"/>
    <s v="11275711"/>
    <x v="5"/>
    <s v="01"/>
    <s v="S"/>
    <n v="50"/>
    <n v="45.326000000000001"/>
    <n v="5330.5680000000002"/>
    <n v="27440.187999999998"/>
    <n v="32770.756000000001"/>
    <n v="5.97"/>
    <n v="738.25"/>
    <n v="0"/>
    <m/>
    <m/>
    <x v="0"/>
    <s v="INLAND1127571101HI"/>
    <s v="Inland Energy S.A.C."/>
    <x v="58"/>
    <x v="58"/>
    <s v="SANTA TERESA"/>
    <x v="216"/>
    <s v="HI"/>
    <x v="5"/>
    <x v="324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32770.756000000001"/>
    <n v="32.770755999999999"/>
    <m/>
    <n v="4.166666666666667"/>
    <n v="3.7771666666666666"/>
    <n v="0"/>
    <n v="0"/>
    <n v="65"/>
    <s v="BASE DE DATOS"/>
    <m/>
  </r>
  <r>
    <s v="24"/>
    <x v="11"/>
    <s v="INLAND"/>
    <s v="11275711"/>
    <s v="11275711"/>
    <x v="5"/>
    <s v="02"/>
    <s v="S"/>
    <n v="50"/>
    <n v="44.523000000000003"/>
    <n v="5543.4359999999997"/>
    <n v="28239.812000000002"/>
    <n v="33783.248"/>
    <n v="3.47"/>
    <n v="739.25"/>
    <n v="0"/>
    <m/>
    <m/>
    <x v="0"/>
    <s v="INLAND1127571102HI"/>
    <s v="Inland Energy S.A.C."/>
    <x v="58"/>
    <x v="58"/>
    <s v="SANTA TERESA"/>
    <x v="216"/>
    <s v="HI"/>
    <x v="5"/>
    <x v="325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33783.248"/>
    <n v="33.783248"/>
    <m/>
    <n v="4.166666666666667"/>
    <n v="3.7102500000000003"/>
    <n v="0"/>
    <n v="0"/>
    <n v="65"/>
    <s v="BASE DE DATOS"/>
    <m/>
  </r>
  <r>
    <s v="24"/>
    <x v="11"/>
    <s v="MAJARC"/>
    <s v="16267410"/>
    <s v="16267410"/>
    <x v="5"/>
    <s v="1"/>
    <s v="S"/>
    <n v="20"/>
    <n v="20"/>
    <n v="0.48699999999999999"/>
    <n v="3940.2710000000002"/>
    <n v="3940.7579999999998"/>
    <n v="0"/>
    <n v="396.25"/>
    <n v="0"/>
    <m/>
    <m/>
    <x v="0"/>
    <s v="MAJARC162674101HI"/>
    <s v="Majes Arcus S.A.C."/>
    <x v="62"/>
    <x v="62"/>
    <s v="CS MAJES"/>
    <x v="221"/>
    <s v="FV"/>
    <x v="6"/>
    <x v="330"/>
    <x v="3"/>
    <s v="Instalado"/>
    <s v="Operativo"/>
    <s v="Generadora"/>
    <x v="0"/>
    <x v="0"/>
    <x v="0"/>
    <x v="0"/>
    <s v="Privado"/>
    <s v="AREQUIPA"/>
    <s v="AREQUIPA"/>
    <s v="CAYLLOMA"/>
    <s v="MAJES"/>
    <n v="0"/>
    <x v="9"/>
    <n v="0"/>
    <x v="1"/>
    <x v="2"/>
    <x v="0"/>
    <s v="MWh"/>
    <n v="3940.7579999999998"/>
    <n v="3.9407579999999998"/>
    <m/>
    <n v="1.6666666666666667"/>
    <n v="1.6666666666666667"/>
    <n v="0"/>
    <n v="4.5474735088646412E-13"/>
    <n v="70"/>
    <s v="BASE DE DATOS"/>
    <m/>
  </r>
  <r>
    <s v="24"/>
    <x v="11"/>
    <s v="REPARC"/>
    <s v="16267510"/>
    <s v="16267510"/>
    <x v="5"/>
    <s v="1"/>
    <s v="S"/>
    <n v="20"/>
    <n v="20"/>
    <n v="0.58299999999999996"/>
    <n v="3955.4140000000002"/>
    <n v="3955.9969999999998"/>
    <n v="0"/>
    <n v="396"/>
    <n v="0"/>
    <m/>
    <m/>
    <x v="0"/>
    <s v="REPARC162675101HI"/>
    <s v="Reparticion Arcus S.A.C."/>
    <x v="63"/>
    <x v="63"/>
    <s v="CS REPARTICION"/>
    <x v="222"/>
    <s v="FV"/>
    <x v="6"/>
    <x v="331"/>
    <x v="3"/>
    <s v="Instalado"/>
    <s v="Operativo"/>
    <s v="Generadora"/>
    <x v="0"/>
    <x v="0"/>
    <x v="0"/>
    <x v="0"/>
    <s v="Privado"/>
    <s v="AREQUIPA"/>
    <s v="AREQUIPA"/>
    <s v="CAYLLOMA"/>
    <s v="LA JOYA"/>
    <n v="0"/>
    <x v="9"/>
    <n v="0"/>
    <x v="1"/>
    <x v="2"/>
    <x v="0"/>
    <s v="MWh"/>
    <n v="3955.9969999999998"/>
    <n v="3.955997"/>
    <m/>
    <n v="1.6666666666666667"/>
    <n v="1.6666666666666667"/>
    <n v="0"/>
    <n v="4.5474735088646412E-13"/>
    <n v="82"/>
    <s v="BASE DE DATOS"/>
    <m/>
  </r>
  <r>
    <s v="24"/>
    <x v="11"/>
    <s v="VIRGEN"/>
    <s v="11137505"/>
    <s v="11137505"/>
    <x v="5"/>
    <s v="GE.U1"/>
    <s v="S"/>
    <n v="31.23"/>
    <n v="27.927"/>
    <n v="2515.857"/>
    <n v="12748.234"/>
    <n v="15264.091"/>
    <n v="5.8"/>
    <n v="684.35"/>
    <n v="6.53"/>
    <m/>
    <m/>
    <x v="0"/>
    <s v="VIRGEN11137505GE.U1HI"/>
    <s v="La Virgen S.A.C."/>
    <x v="59"/>
    <x v="59"/>
    <s v="C.H. La Virgen"/>
    <x v="218"/>
    <s v="HI"/>
    <x v="5"/>
    <x v="326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5264.091"/>
    <n v="15.264091000000001"/>
    <m/>
    <n v="2.6025"/>
    <n v="2.3272499999999998"/>
    <n v="0"/>
    <n v="0"/>
    <n v="68"/>
    <s v="BASE DE DATOS"/>
    <m/>
  </r>
  <r>
    <s v="24"/>
    <x v="11"/>
    <s v="VIRGEN"/>
    <s v="11137505"/>
    <s v="11137505"/>
    <x v="5"/>
    <s v="GE.U2"/>
    <s v="S"/>
    <n v="31.25"/>
    <n v="28.209"/>
    <n v="2627.5140000000001"/>
    <n v="12968.412"/>
    <n v="15595.925999999999"/>
    <n v="10.6"/>
    <n v="710.25"/>
    <n v="18.27"/>
    <m/>
    <m/>
    <x v="0"/>
    <s v="VIRGEN11137505GE.U2HI"/>
    <s v="La Virgen S.A.C."/>
    <x v="59"/>
    <x v="59"/>
    <s v="C.H. La Virgen"/>
    <x v="218"/>
    <s v="HI"/>
    <x v="5"/>
    <x v="327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5595.925999999999"/>
    <n v="15.595925999999999"/>
    <m/>
    <n v="2.6041666666666665"/>
    <n v="2.3507500000000001"/>
    <n v="0"/>
    <n v="0"/>
    <n v="68"/>
    <s v="BASE DE DATOS"/>
    <m/>
  </r>
  <r>
    <s v="24"/>
    <x v="11"/>
    <s v="VIRGEN"/>
    <s v="11137505"/>
    <s v="11137505"/>
    <x v="5"/>
    <s v="GE.U3"/>
    <s v="S"/>
    <n v="31.25"/>
    <n v="27.867000000000001"/>
    <n v="2401.0259999999998"/>
    <n v="12158.928"/>
    <n v="14559.954"/>
    <n v="11.53"/>
    <n v="665.17"/>
    <n v="6.18"/>
    <m/>
    <m/>
    <x v="0"/>
    <s v="VIRGEN11137505GE.U3HI"/>
    <s v="La Virgen S.A.C."/>
    <x v="59"/>
    <x v="59"/>
    <s v="C.H. La Virgen"/>
    <x v="218"/>
    <s v="HI"/>
    <x v="5"/>
    <x v="328"/>
    <x v="2"/>
    <s v="Instalado"/>
    <s v="Operativo"/>
    <s v="Generadora"/>
    <x v="0"/>
    <x v="0"/>
    <x v="0"/>
    <x v="0"/>
    <s v="Privado"/>
    <s v="JUNIN"/>
    <s v="JUNIN"/>
    <s v="CHANCHAMAYO"/>
    <s v="SAN RAMON"/>
    <n v="0"/>
    <x v="8"/>
    <n v="0"/>
    <x v="0"/>
    <x v="0"/>
    <x v="0"/>
    <s v="MWh"/>
    <n v="14559.954"/>
    <n v="14.559953999999999"/>
    <m/>
    <n v="2.6041666666666665"/>
    <n v="2.3222499999999999"/>
    <n v="0"/>
    <n v="0"/>
    <n v="68"/>
    <s v="BASE DE DATOS"/>
    <m/>
  </r>
  <r>
    <s v="24"/>
    <x v="11"/>
    <s v="MOQUFV"/>
    <s v="16313712"/>
    <s v="16313712"/>
    <x v="5"/>
    <s v="1"/>
    <s v="S"/>
    <n v="16"/>
    <n v="16"/>
    <n v="4527.6220000000003"/>
    <n v="0"/>
    <n v="4527.6220000000003"/>
    <n v="0"/>
    <n v="409"/>
    <n v="0"/>
    <m/>
    <m/>
    <x v="0"/>
    <s v="MOQUFV163137121HI"/>
    <s v="Moquegua FV S.A.C."/>
    <x v="67"/>
    <x v="67"/>
    <s v="CS MOQUEGUA FV"/>
    <x v="229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3"/>
    <x v="0"/>
    <s v="MWh"/>
    <n v="4527.6220000000003"/>
    <n v="4.527622"/>
    <m/>
    <n v="1.3333333333333333"/>
    <n v="1.3333333333333333"/>
    <n v="0"/>
    <n v="0"/>
    <n v="71"/>
    <s v="BASE DE DATOS"/>
    <m/>
  </r>
  <r>
    <s v="24"/>
    <x v="11"/>
    <s v="PANSOL"/>
    <s v="16266710"/>
    <s v="16266710"/>
    <x v="5"/>
    <s v="1"/>
    <s v="S"/>
    <n v="20"/>
    <n v="20"/>
    <n v="5705.9610000000002"/>
    <n v="0"/>
    <n v="5705.9610000000002"/>
    <n v="0"/>
    <n v="397"/>
    <n v="0"/>
    <m/>
    <m/>
    <x v="0"/>
    <s v="PANSOL162667101HI"/>
    <s v="Panamericana Solar S.A.C."/>
    <x v="68"/>
    <x v="68"/>
    <s v="C.S. PANAMERICANA SOLAR"/>
    <x v="230"/>
    <s v="FV"/>
    <x v="6"/>
    <x v="3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2"/>
    <x v="0"/>
    <s v="MWh"/>
    <n v="5705.9610000000002"/>
    <n v="5.7059610000000003"/>
    <m/>
    <n v="1.6666666666666667"/>
    <n v="1.6666666666666667"/>
    <n v="0"/>
    <n v="0"/>
    <n v="74"/>
    <s v="BASE DE DATOS"/>
    <m/>
  </r>
  <r>
    <s v="24"/>
    <x v="11"/>
    <s v="EOLMAR"/>
    <s v="19276511"/>
    <s v="19276511"/>
    <x v="5"/>
    <s v="Circuito 1"/>
    <s v="S"/>
    <n v="12.6"/>
    <n v="12.6"/>
    <n v="1266.6310000000001"/>
    <n v="4951.4009999999998"/>
    <n v="6218.0320000000002"/>
    <n v="0"/>
    <n v="744"/>
    <n v="0"/>
    <m/>
    <m/>
    <x v="0"/>
    <s v="EOLMAR19276511Circuito 1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6218.0320000000002"/>
    <n v="6.218032"/>
    <m/>
    <n v="1.05"/>
    <n v="1.05"/>
    <n v="0"/>
    <n v="0"/>
    <n v="75"/>
    <s v="BASE DE DATOS"/>
    <m/>
  </r>
  <r>
    <s v="24"/>
    <x v="11"/>
    <s v="EOLMAR"/>
    <s v="19276511"/>
    <s v="19276511"/>
    <x v="5"/>
    <s v="Circuito 2"/>
    <s v="S"/>
    <n v="9.4499999999999993"/>
    <n v="9.4499999999999993"/>
    <n v="880.58100000000002"/>
    <n v="3442.2919999999999"/>
    <n v="4322.8729999999996"/>
    <n v="0"/>
    <n v="744"/>
    <n v="0"/>
    <m/>
    <m/>
    <x v="0"/>
    <s v="EOLMAR19276511Circuito 2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4322.8729999999996"/>
    <n v="4.3228729999999995"/>
    <m/>
    <n v="0.78749999999999998"/>
    <n v="0.78749999999999998"/>
    <n v="0"/>
    <n v="0"/>
    <n v="75"/>
    <s v="BASE DE DATOS"/>
    <m/>
  </r>
  <r>
    <s v="24"/>
    <x v="11"/>
    <s v="EOLMAR"/>
    <s v="19276511"/>
    <s v="19276511"/>
    <x v="5"/>
    <s v="Circuito 3"/>
    <s v="S"/>
    <n v="10.050000000000001"/>
    <n v="10.050000000000001"/>
    <n v="1102.5429999999999"/>
    <n v="4309.9660000000003"/>
    <n v="5412.509"/>
    <n v="0"/>
    <n v="744"/>
    <n v="0"/>
    <m/>
    <m/>
    <x v="0"/>
    <s v="EOLMAR19276511Circuito 3HI"/>
    <s v="Parque Eólico Marcona S.R.L."/>
    <x v="61"/>
    <x v="61"/>
    <s v="C.E. Parque Eólico Marcona"/>
    <x v="220"/>
    <s v="TE"/>
    <x v="7"/>
    <x v="329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2"/>
    <x v="0"/>
    <s v="MWh"/>
    <n v="5412.509"/>
    <n v="5.412509"/>
    <m/>
    <n v="0.83750000000000002"/>
    <n v="0.83750000000000002"/>
    <n v="0"/>
    <n v="0"/>
    <n v="75"/>
    <s v="BASE DE DATOS"/>
    <m/>
  </r>
  <r>
    <s v="24"/>
    <x v="11"/>
    <s v="EOTHER"/>
    <s v="17337013"/>
    <s v="17337013"/>
    <x v="5"/>
    <s v="Circuito 1"/>
    <s v="S"/>
    <n v="14.05"/>
    <n v="14.05"/>
    <n v="1308.3320000000001"/>
    <n v="5114.4170000000004"/>
    <n v="6422.7489999999998"/>
    <n v="0"/>
    <n v="706"/>
    <n v="38"/>
    <m/>
    <m/>
    <x v="0"/>
    <s v="EOTHER17337013Circuito 1HI"/>
    <s v="Parque E¢lico Tres Hermanas S.A.C."/>
    <x v="70"/>
    <x v="70"/>
    <s v="C.E. Parque Eólico Tres Herman"/>
    <x v="233"/>
    <s v="TE"/>
    <x v="7"/>
    <x v="311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422.7489999999998"/>
    <n v="6.4227489999999996"/>
    <m/>
    <n v="1.1708333333333334"/>
    <n v="1.1708333333333334"/>
    <n v="0"/>
    <n v="9.0949470177292824E-13"/>
    <n v="76"/>
    <s v="BASE DE DATOS"/>
    <m/>
  </r>
  <r>
    <s v="24"/>
    <x v="11"/>
    <s v="EOTHER"/>
    <s v="17337013"/>
    <s v="17337013"/>
    <x v="5"/>
    <s v="Circuito 2"/>
    <s v="S"/>
    <n v="15.75"/>
    <n v="15.75"/>
    <n v="1440.0740000000001"/>
    <n v="5629.41"/>
    <n v="7069.4840000000004"/>
    <n v="0"/>
    <n v="706"/>
    <n v="38"/>
    <m/>
    <m/>
    <x v="0"/>
    <s v="EOTHER17337013Circuito 2HI"/>
    <s v="Parque E¢lico Tres Hermanas S.A.C."/>
    <x v="70"/>
    <x v="70"/>
    <s v="C.E. Parque Eólico Tres Herman"/>
    <x v="233"/>
    <s v="TE"/>
    <x v="7"/>
    <x v="312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7069.4840000000004"/>
    <n v="7.0694840000000001"/>
    <m/>
    <n v="1.3125"/>
    <n v="1.3125"/>
    <n v="0"/>
    <n v="0"/>
    <n v="76"/>
    <s v="BASE DE DATOS"/>
    <m/>
  </r>
  <r>
    <s v="24"/>
    <x v="11"/>
    <s v="EOTHER"/>
    <s v="17337013"/>
    <s v="17337013"/>
    <x v="5"/>
    <s v="Circuito 3"/>
    <s v="S"/>
    <n v="14.05"/>
    <n v="14.05"/>
    <n v="1154.06"/>
    <n v="4511.3490000000002"/>
    <n v="5665.4089999999997"/>
    <n v="0"/>
    <n v="706"/>
    <n v="38"/>
    <m/>
    <m/>
    <x v="0"/>
    <s v="EOTHER17337013Circuito 3HI"/>
    <s v="Parque E¢lico Tres Hermanas S.A.C."/>
    <x v="70"/>
    <x v="70"/>
    <s v="C.E. Parque Eólico Tres Herman"/>
    <x v="233"/>
    <s v="TE"/>
    <x v="7"/>
    <x v="313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665.4089999999997"/>
    <n v="5.6654089999999995"/>
    <m/>
    <n v="1.1708333333333334"/>
    <n v="1.1708333333333334"/>
    <n v="0"/>
    <n v="0"/>
    <n v="76"/>
    <s v="BASE DE DATOS"/>
    <m/>
  </r>
  <r>
    <s v="24"/>
    <x v="11"/>
    <s v="EOTHER"/>
    <s v="17337013"/>
    <s v="17337013"/>
    <x v="5"/>
    <s v="Circuito 4"/>
    <s v="S"/>
    <n v="12.35"/>
    <n v="12.35"/>
    <n v="1240.0139999999999"/>
    <n v="4847.3540000000003"/>
    <n v="6087.3680000000004"/>
    <n v="0"/>
    <n v="706"/>
    <n v="38"/>
    <m/>
    <m/>
    <x v="0"/>
    <s v="EOTHER17337013Circuito 4HI"/>
    <s v="Parque E¢lico Tres Hermanas S.A.C."/>
    <x v="70"/>
    <x v="70"/>
    <s v="C.E. Parque Eólico Tres Herman"/>
    <x v="233"/>
    <s v="TE"/>
    <x v="7"/>
    <x v="314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087.3680000000004"/>
    <n v="6.0873680000000006"/>
    <m/>
    <n v="1.0291666666666666"/>
    <n v="1.0291666666666666"/>
    <n v="0"/>
    <n v="0"/>
    <n v="76"/>
    <s v="BASE DE DATOS"/>
    <m/>
  </r>
  <r>
    <s v="24"/>
    <x v="11"/>
    <s v="EOTHER"/>
    <s v="17337013"/>
    <s v="17337013"/>
    <x v="5"/>
    <s v="Circuito 5"/>
    <s v="S"/>
    <n v="15.75"/>
    <n v="15.75"/>
    <n v="1512.297"/>
    <n v="5911.7370000000001"/>
    <n v="7424.0339999999997"/>
    <n v="0"/>
    <n v="706"/>
    <n v="38"/>
    <m/>
    <m/>
    <x v="0"/>
    <s v="EOTHER17337013Circuito 5HI"/>
    <s v="Parque E¢lico Tres Hermanas S.A.C."/>
    <x v="70"/>
    <x v="70"/>
    <s v="C.E. Parque Eólico Tres Herman"/>
    <x v="233"/>
    <s v="TE"/>
    <x v="7"/>
    <x v="315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7424.0339999999997"/>
    <n v="7.4240339999999998"/>
    <m/>
    <n v="1.3125"/>
    <n v="1.3125"/>
    <n v="0"/>
    <n v="0"/>
    <n v="76"/>
    <s v="BASE DE DATOS"/>
    <m/>
  </r>
  <r>
    <s v="24"/>
    <x v="11"/>
    <s v="EOTHER"/>
    <s v="17337013"/>
    <s v="17337013"/>
    <x v="5"/>
    <s v="Circuito 6"/>
    <s v="S"/>
    <n v="15.75"/>
    <n v="15.75"/>
    <n v="1655.356"/>
    <n v="6470.9719999999998"/>
    <n v="8126.3280000000004"/>
    <n v="0"/>
    <n v="706"/>
    <n v="38"/>
    <m/>
    <m/>
    <x v="0"/>
    <s v="EOTHER17337013Circuito 6HI"/>
    <s v="Parque E¢lico Tres Hermanas S.A.C."/>
    <x v="70"/>
    <x v="70"/>
    <s v="C.E. Parque Eólico Tres Herman"/>
    <x v="233"/>
    <s v="TE"/>
    <x v="7"/>
    <x v="316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8126.3280000000004"/>
    <n v="8.1263280000000009"/>
    <m/>
    <n v="1.3125"/>
    <n v="1.3125"/>
    <n v="0"/>
    <n v="-9.0949470177292824E-13"/>
    <n v="76"/>
    <s v="BASE DE DATOS"/>
    <m/>
  </r>
  <r>
    <s v="24"/>
    <x v="11"/>
    <s v="EOTHER"/>
    <s v="17337013"/>
    <s v="17337013"/>
    <x v="5"/>
    <s v="Circuito 7"/>
    <s v="S"/>
    <n v="9.4499999999999993"/>
    <n v="9.4499999999999993"/>
    <n v="821.18700000000001"/>
    <n v="3210.1129999999998"/>
    <n v="4031.3"/>
    <n v="0"/>
    <n v="706"/>
    <n v="38"/>
    <m/>
    <m/>
    <x v="0"/>
    <s v="EOTHER17337013Circuito 7HI"/>
    <s v="Parque E¢lico Tres Hermanas S.A.C."/>
    <x v="70"/>
    <x v="70"/>
    <s v="C.E. Parque Eólico Tres Herman"/>
    <x v="233"/>
    <s v="TE"/>
    <x v="7"/>
    <x v="317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031.3"/>
    <n v="4.0312999999999999"/>
    <m/>
    <n v="0.78749999999999998"/>
    <n v="0.78749999999999998"/>
    <n v="0"/>
    <n v="-4.5474735088646412E-13"/>
    <n v="76"/>
    <s v="BASE DE DATOS"/>
    <m/>
  </r>
  <r>
    <s v="24"/>
    <x v="11"/>
    <s v="EANDES"/>
    <s v="G1230715"/>
    <s v="G1230715"/>
    <x v="5"/>
    <s v="G1"/>
    <s v="S"/>
    <n v="86.24"/>
    <n v="86.24"/>
    <n v="9968.9079999999994"/>
    <n v="43752.919000000002"/>
    <n v="53721.826999999997"/>
    <n v="0"/>
    <n v="714.55"/>
    <n v="29.45"/>
    <m/>
    <m/>
    <x v="0"/>
    <s v="EANDESG1230715G1HI"/>
    <s v="ELECTROANDES-Empresa de Electricidad de los Andes S.A."/>
    <x v="72"/>
    <x v="72"/>
    <s v="CH Cheves"/>
    <x v="235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53721.826999999997"/>
    <n v="53.721826999999998"/>
    <m/>
    <n v="7.1866666666666665"/>
    <n v="7.1866666666666665"/>
    <n v="0"/>
    <n v="7.2759576141834259E-12"/>
    <n v="89"/>
    <s v="BASE DE DATOS"/>
    <m/>
  </r>
  <r>
    <s v="24"/>
    <x v="11"/>
    <s v="EANDES"/>
    <s v="G1230715"/>
    <s v="G1230715"/>
    <x v="5"/>
    <s v="G2"/>
    <s v="S"/>
    <n v="85.44"/>
    <n v="85.44"/>
    <n v="9205.2950000000001"/>
    <n v="43597.832999999999"/>
    <n v="52803.127999999997"/>
    <n v="0"/>
    <n v="641.62"/>
    <n v="102.38"/>
    <m/>
    <m/>
    <x v="0"/>
    <s v="EANDESG1230715G2HI"/>
    <s v="ELECTROANDES-Empresa de Electricidad de los Andes S.A."/>
    <x v="72"/>
    <x v="72"/>
    <s v="CH Cheves"/>
    <x v="235"/>
    <s v="HI"/>
    <x v="5"/>
    <x v="37"/>
    <x v="2"/>
    <s v="Instalado"/>
    <s v="Operativo"/>
    <s v="Generadora"/>
    <x v="0"/>
    <x v="0"/>
    <x v="0"/>
    <x v="0"/>
    <s v="Privado"/>
    <s v="LIMA"/>
    <s v="LIMA"/>
    <s v="HUAURA"/>
    <s v="SAYAN"/>
    <s v="CHURIN"/>
    <x v="8"/>
    <n v="0"/>
    <x v="0"/>
    <x v="0"/>
    <x v="0"/>
    <s v="MWh"/>
    <n v="52803.127999999997"/>
    <n v="52.803127999999994"/>
    <m/>
    <n v="7.12"/>
    <n v="7.12"/>
    <n v="0"/>
    <n v="0"/>
    <n v="89"/>
    <s v="BASE DE DATOS"/>
    <m/>
  </r>
  <r>
    <s v="24"/>
    <x v="11"/>
    <s v="EANDES"/>
    <s v="PP104093"/>
    <s v="PP104093"/>
    <x v="5"/>
    <s v="G1"/>
    <s v="S"/>
    <n v="22.065000000000001"/>
    <n v="22.065000000000001"/>
    <n v="2678.8440000000001"/>
    <n v="12697.378000000001"/>
    <n v="15376.222"/>
    <n v="0"/>
    <n v="731.98"/>
    <n v="12.02"/>
    <m/>
    <m/>
    <x v="0"/>
    <s v="EANDESPP104093G1HI"/>
    <s v="ELECTROANDES-Empresa de Electricidad de los Andes S.A."/>
    <x v="72"/>
    <x v="72"/>
    <s v="CH Yaupi"/>
    <x v="236"/>
    <s v="HI"/>
    <x v="5"/>
    <x v="36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5376.222"/>
    <n v="15.376222"/>
    <m/>
    <n v="1.8387500000000001"/>
    <n v="1.8387500000000001"/>
    <n v="0"/>
    <n v="1.8189894035458565E-12"/>
    <n v="89"/>
    <s v="BASE DE DATOS"/>
    <m/>
  </r>
  <r>
    <s v="24"/>
    <x v="11"/>
    <s v="EANDES"/>
    <s v="PP104093"/>
    <s v="PP104093"/>
    <x v="5"/>
    <s v="G2"/>
    <s v="S"/>
    <n v="23.23"/>
    <n v="23.23"/>
    <n v="2698.5"/>
    <n v="12921.272000000001"/>
    <n v="15619.772000000001"/>
    <n v="0"/>
    <n v="733.25"/>
    <n v="10.75"/>
    <m/>
    <m/>
    <x v="0"/>
    <s v="EANDESPP104093G2HI"/>
    <s v="ELECTROANDES-Empresa de Electricidad de los Andes S.A."/>
    <x v="72"/>
    <x v="72"/>
    <s v="CH Yaupi"/>
    <x v="236"/>
    <s v="HI"/>
    <x v="5"/>
    <x v="37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5619.772000000001"/>
    <n v="15.619772000000001"/>
    <m/>
    <n v="1.9358333333333333"/>
    <n v="1.9358333333333333"/>
    <n v="0"/>
    <n v="0"/>
    <n v="89"/>
    <s v="BASE DE DATOS"/>
    <m/>
  </r>
  <r>
    <s v="24"/>
    <x v="11"/>
    <s v="EANDES"/>
    <s v="PP104093"/>
    <s v="PP104093"/>
    <x v="5"/>
    <s v="G3"/>
    <s v="S"/>
    <n v="23.155000000000001"/>
    <n v="23.155000000000001"/>
    <n v="2682.4009999999998"/>
    <n v="12848.597"/>
    <n v="15530.998"/>
    <n v="0"/>
    <n v="732.4"/>
    <n v="11.6"/>
    <m/>
    <m/>
    <x v="0"/>
    <s v="EANDESPP104093G3HI"/>
    <s v="ELECTROANDES-Empresa de Electricidad de los Andes S.A."/>
    <x v="72"/>
    <x v="72"/>
    <s v="CH Yaupi"/>
    <x v="236"/>
    <s v="HI"/>
    <x v="5"/>
    <x v="258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5530.998"/>
    <n v="15.530998"/>
    <m/>
    <n v="1.9295833333333334"/>
    <n v="1.9295833333333334"/>
    <n v="0"/>
    <n v="0"/>
    <n v="89"/>
    <s v="BASE DE DATOS"/>
    <m/>
  </r>
  <r>
    <s v="24"/>
    <x v="11"/>
    <s v="EANDES"/>
    <s v="PP104093"/>
    <s v="PP104093"/>
    <x v="5"/>
    <s v="G4"/>
    <s v="S"/>
    <n v="22.66"/>
    <n v="22.66"/>
    <n v="2754.2930000000001"/>
    <n v="13190.108"/>
    <n v="15944.401"/>
    <n v="0"/>
    <n v="732.92"/>
    <n v="11.08"/>
    <m/>
    <m/>
    <x v="0"/>
    <s v="EANDESPP104093G4HI"/>
    <s v="ELECTROANDES-Empresa de Electricidad de los Andes S.A."/>
    <x v="72"/>
    <x v="72"/>
    <s v="CH Yaupi"/>
    <x v="236"/>
    <s v="HI"/>
    <x v="5"/>
    <x v="332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5944.401"/>
    <n v="15.944400999999999"/>
    <m/>
    <n v="1.8883333333333334"/>
    <n v="1.8883333333333334"/>
    <n v="0"/>
    <n v="0"/>
    <n v="89"/>
    <s v="BASE DE DATOS"/>
    <m/>
  </r>
  <r>
    <s v="24"/>
    <x v="11"/>
    <s v="EANDES"/>
    <s v="PP104093"/>
    <s v="PP104093"/>
    <x v="5"/>
    <s v="G5"/>
    <s v="S"/>
    <n v="22.576000000000001"/>
    <n v="22.576000000000001"/>
    <n v="2760.5990000000002"/>
    <n v="13117.432000000001"/>
    <n v="15878.031000000001"/>
    <n v="0"/>
    <n v="727.7"/>
    <n v="16.3"/>
    <m/>
    <m/>
    <x v="0"/>
    <s v="EANDESPP104093G5HI"/>
    <s v="ELECTROANDES-Empresa de Electricidad de los Andes S.A."/>
    <x v="72"/>
    <x v="72"/>
    <s v="CH Yaupi"/>
    <x v="236"/>
    <s v="HI"/>
    <x v="5"/>
    <x v="333"/>
    <x v="2"/>
    <s v="Cambió Razón social"/>
    <s v="Operativo"/>
    <s v="Generadora"/>
    <x v="0"/>
    <x v="0"/>
    <x v="0"/>
    <x v="0"/>
    <s v="Privado"/>
    <s v="JUNIN"/>
    <s v="JUNIN"/>
    <s v="JUNIN"/>
    <s v="ULCUMAYO"/>
    <n v="0"/>
    <x v="8"/>
    <n v="0"/>
    <x v="0"/>
    <x v="0"/>
    <x v="0"/>
    <s v="MWh"/>
    <n v="15878.031000000001"/>
    <n v="15.878031"/>
    <m/>
    <n v="1.8813333333333333"/>
    <n v="1.8813333333333333"/>
    <n v="0"/>
    <n v="0"/>
    <n v="89"/>
    <s v="BASE DE DATOS"/>
    <m/>
  </r>
  <r>
    <s v="24"/>
    <x v="11"/>
    <s v="EANDES"/>
    <s v="PP101093"/>
    <s v="PP101093"/>
    <x v="5"/>
    <s v="G1"/>
    <s v="S"/>
    <n v="13.6"/>
    <n v="12.082000000000001"/>
    <n v="1431.89"/>
    <n v="6986.03"/>
    <n v="8417.92"/>
    <n v="7.85"/>
    <n v="736.15"/>
    <n v="0"/>
    <m/>
    <m/>
    <x v="0"/>
    <s v="EANDESPP101093G1HI"/>
    <s v="ELECTROANDES-Empresa de Electricidad de los Andes S.A."/>
    <x v="72"/>
    <x v="72"/>
    <s v="CH Malpaso"/>
    <x v="237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8417.92"/>
    <n v="8.4179200000000005"/>
    <m/>
    <n v="1.1333333333333333"/>
    <n v="1.0068333333333335"/>
    <n v="0"/>
    <n v="0"/>
    <n v="89"/>
    <s v="BASE DE DATOS"/>
    <m/>
  </r>
  <r>
    <s v="24"/>
    <x v="11"/>
    <s v="EANDES"/>
    <s v="PP101093"/>
    <s v="PP101093"/>
    <x v="5"/>
    <s v="G2"/>
    <s v="S"/>
    <n v="13.6"/>
    <n v="12.779"/>
    <n v="1433.1010000000001"/>
    <n v="6993.3429999999998"/>
    <n v="8426.4439999999995"/>
    <n v="7.78"/>
    <n v="736.22"/>
    <n v="0"/>
    <m/>
    <m/>
    <x v="0"/>
    <s v="EANDESPP101093G2HI"/>
    <s v="ELECTROANDES-Empresa de Electricidad de los Andes S.A."/>
    <x v="72"/>
    <x v="72"/>
    <s v="CH Malpaso"/>
    <x v="237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8426.4439999999995"/>
    <n v="8.426444"/>
    <m/>
    <n v="1.1333333333333333"/>
    <n v="1.0649166666666667"/>
    <n v="0"/>
    <n v="0"/>
    <n v="89"/>
    <s v="BASE DE DATOS"/>
    <m/>
  </r>
  <r>
    <s v="24"/>
    <x v="11"/>
    <s v="EANDES"/>
    <s v="PP101093"/>
    <s v="PP101093"/>
    <x v="5"/>
    <s v="G3"/>
    <s v="S"/>
    <n v="13.6"/>
    <n v="11.234"/>
    <n v="384.43599999999998"/>
    <n v="1873.1559999999999"/>
    <n v="2257.5920000000001"/>
    <n v="522"/>
    <n v="206.37"/>
    <n v="15.63"/>
    <m/>
    <m/>
    <x v="0"/>
    <s v="EANDESPP101093G3HI"/>
    <s v="ELECTROANDES-Empresa de Electricidad de los Andes S.A."/>
    <x v="72"/>
    <x v="72"/>
    <s v="CH Malpaso"/>
    <x v="237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2257.5920000000001"/>
    <n v="2.2575920000000003"/>
    <m/>
    <n v="1.1333333333333333"/>
    <n v="0.9361666666666667"/>
    <n v="0"/>
    <n v="0"/>
    <n v="89"/>
    <s v="BASE DE DATOS"/>
    <m/>
  </r>
  <r>
    <s v="24"/>
    <x v="11"/>
    <s v="EANDES"/>
    <s v="PP101093"/>
    <s v="PP101093"/>
    <x v="5"/>
    <s v="G4"/>
    <s v="S"/>
    <n v="13.6"/>
    <n v="11.926"/>
    <n v="961.30499999999995"/>
    <n v="4547.2830000000004"/>
    <n v="5508.5879999999997"/>
    <n v="7.78"/>
    <n v="488.42"/>
    <n v="247.8"/>
    <m/>
    <m/>
    <x v="0"/>
    <s v="EANDESPP101093G4HI"/>
    <s v="ELECTROANDES-Empresa de Electricidad de los Andes S.A."/>
    <x v="72"/>
    <x v="72"/>
    <s v="CH Malpaso"/>
    <x v="237"/>
    <s v="HI"/>
    <x v="5"/>
    <x v="332"/>
    <x v="2"/>
    <s v="Cambió Razón social"/>
    <s v="Operativo"/>
    <s v="Generadora"/>
    <x v="0"/>
    <x v="0"/>
    <x v="0"/>
    <x v="0"/>
    <s v="Privado"/>
    <s v="JUNIN"/>
    <s v="JUNIN"/>
    <s v="YAULI"/>
    <s v="PACCHAS"/>
    <n v="0"/>
    <x v="8"/>
    <n v="0"/>
    <x v="0"/>
    <x v="0"/>
    <x v="0"/>
    <s v="MWh"/>
    <n v="5508.5879999999997"/>
    <n v="5.5085879999999996"/>
    <m/>
    <n v="1.1333333333333333"/>
    <n v="0.99383333333333335"/>
    <n v="0"/>
    <n v="9.0949470177292824E-13"/>
    <n v="89"/>
    <s v="BASE DE DATOS"/>
    <m/>
  </r>
  <r>
    <s v="24"/>
    <x v="11"/>
    <s v="EANDES"/>
    <s v="PP102093"/>
    <s v="PP102093"/>
    <x v="5"/>
    <s v="G1"/>
    <s v="S"/>
    <n v="3"/>
    <n v="3.1429999999999998"/>
    <n v="235.96600000000001"/>
    <n v="1159.4490000000001"/>
    <n v="1395.415"/>
    <n v="0"/>
    <n v="571.57000000000005"/>
    <n v="172.43"/>
    <m/>
    <m/>
    <x v="0"/>
    <s v="EANDESPP102093G1HI"/>
    <s v="ELECTROANDES-Empresa de Electricidad de los Andes S.A."/>
    <x v="72"/>
    <x v="72"/>
    <s v="CH Oroya"/>
    <x v="238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395.415"/>
    <n v="1.3954150000000001"/>
    <m/>
    <n v="0.25"/>
    <n v="0.26191666666666663"/>
    <n v="0"/>
    <n v="0"/>
    <n v="89"/>
    <s v="BASE DE DATOS"/>
    <m/>
  </r>
  <r>
    <s v="24"/>
    <x v="11"/>
    <s v="EANDES"/>
    <s v="PP102093"/>
    <s v="PP102093"/>
    <x v="5"/>
    <s v="G2"/>
    <s v="S"/>
    <n v="3"/>
    <n v="3.165"/>
    <n v="243.495"/>
    <n v="1262.711"/>
    <n v="1506.2059999999999"/>
    <n v="0"/>
    <n v="556.25"/>
    <n v="187.75"/>
    <m/>
    <m/>
    <x v="0"/>
    <s v="EANDESPP102093G2HI"/>
    <s v="ELECTROANDES-Empresa de Electricidad de los Andes S.A."/>
    <x v="72"/>
    <x v="72"/>
    <s v="CH Oroya"/>
    <x v="238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506.2059999999999"/>
    <n v="1.5062059999999999"/>
    <m/>
    <n v="0.25"/>
    <n v="0.26374999999999998"/>
    <n v="0"/>
    <n v="2.2737367544323206E-13"/>
    <n v="89"/>
    <s v="BASE DE DATOS"/>
    <m/>
  </r>
  <r>
    <s v="24"/>
    <x v="11"/>
    <s v="EANDES"/>
    <s v="PP102093"/>
    <s v="PP102093"/>
    <x v="5"/>
    <s v="G3"/>
    <s v="S"/>
    <n v="3"/>
    <n v="3.1720000000000002"/>
    <n v="203.42400000000001"/>
    <n v="996.09199999999998"/>
    <n v="1199.5160000000001"/>
    <n v="0"/>
    <n v="423.18"/>
    <n v="320.82"/>
    <m/>
    <m/>
    <x v="0"/>
    <s v="EANDESPP102093G3HI"/>
    <s v="ELECTROANDES-Empresa de Electricidad de los Andes S.A."/>
    <x v="72"/>
    <x v="72"/>
    <s v="CH Oroya"/>
    <x v="238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LA OROYA"/>
    <n v="0"/>
    <x v="8"/>
    <n v="0"/>
    <x v="0"/>
    <x v="0"/>
    <x v="0"/>
    <s v="MWh"/>
    <n v="1199.5160000000001"/>
    <n v="1.199516"/>
    <m/>
    <n v="0.25"/>
    <n v="0.26433333333333336"/>
    <n v="0"/>
    <n v="0"/>
    <n v="89"/>
    <s v="BASE DE DATOS"/>
    <m/>
  </r>
  <r>
    <s v="24"/>
    <x v="11"/>
    <s v="EANDES"/>
    <s v="PP103093"/>
    <s v="PP103093"/>
    <x v="5"/>
    <s v="G1"/>
    <s v="S"/>
    <n v="3"/>
    <n v="3.1859999999999999"/>
    <n v="228.34700000000001"/>
    <n v="1054.9380000000001"/>
    <n v="1283.2850000000001"/>
    <n v="0"/>
    <n v="560"/>
    <n v="184"/>
    <m/>
    <m/>
    <x v="0"/>
    <s v="EANDESPP103093G1HI"/>
    <s v="ELECTROANDES-Empresa de Electricidad de los Andes S.A."/>
    <x v="72"/>
    <x v="72"/>
    <s v="CH Pachachaca"/>
    <x v="239"/>
    <s v="HI"/>
    <x v="5"/>
    <x v="36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1283.2850000000001"/>
    <n v="1.283285"/>
    <m/>
    <n v="0.25"/>
    <n v="0.26550000000000001"/>
    <n v="0"/>
    <n v="0"/>
    <n v="89"/>
    <s v="BASE DE DATOS"/>
    <m/>
  </r>
  <r>
    <s v="24"/>
    <x v="11"/>
    <s v="EANDES"/>
    <s v="PP103093"/>
    <s v="PP103093"/>
    <x v="5"/>
    <s v="G2"/>
    <s v="S"/>
    <n v="3"/>
    <n v="3.31"/>
    <n v="169.14099999999999"/>
    <n v="809.66200000000003"/>
    <n v="978.803"/>
    <n v="0"/>
    <n v="410.63"/>
    <n v="333.37"/>
    <m/>
    <m/>
    <x v="0"/>
    <s v="EANDESPP103093G2HI"/>
    <s v="ELECTROANDES-Empresa de Electricidad de los Andes S.A."/>
    <x v="72"/>
    <x v="72"/>
    <s v="CH Pachachaca"/>
    <x v="239"/>
    <s v="HI"/>
    <x v="5"/>
    <x v="37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978.803"/>
    <n v="0.97880299999999998"/>
    <m/>
    <n v="0.25"/>
    <n v="0.27583333333333332"/>
    <n v="0"/>
    <n v="0"/>
    <n v="89"/>
    <s v="BASE DE DATOS"/>
    <m/>
  </r>
  <r>
    <s v="24"/>
    <x v="11"/>
    <s v="EANDES"/>
    <s v="PP103093"/>
    <s v="PP103093"/>
    <x v="5"/>
    <s v="G3"/>
    <s v="S"/>
    <n v="3"/>
    <n v="3.1539999999999999"/>
    <n v="149.52099999999999"/>
    <n v="716.66300000000001"/>
    <n v="866.18399999999997"/>
    <n v="31.93"/>
    <n v="413.3"/>
    <n v="298.77"/>
    <m/>
    <m/>
    <x v="0"/>
    <s v="EANDESPP103093G3HI"/>
    <s v="ELECTROANDES-Empresa de Electricidad de los Andes S.A."/>
    <x v="72"/>
    <x v="72"/>
    <s v="CH Pachachaca"/>
    <x v="239"/>
    <s v="HI"/>
    <x v="5"/>
    <x v="258"/>
    <x v="2"/>
    <s v="Cambió Razón social"/>
    <s v="Operativo"/>
    <s v="Generadora"/>
    <x v="0"/>
    <x v="0"/>
    <x v="0"/>
    <x v="0"/>
    <s v="Privado"/>
    <s v="JUNIN"/>
    <s v="JUNIN"/>
    <s v="YAULI"/>
    <s v="YAULI"/>
    <n v="0"/>
    <x v="8"/>
    <n v="0"/>
    <x v="0"/>
    <x v="0"/>
    <x v="0"/>
    <s v="MWh"/>
    <n v="866.18399999999997"/>
    <n v="0.86618399999999995"/>
    <m/>
    <n v="0.25"/>
    <n v="0.26283333333333331"/>
    <n v="0"/>
    <n v="0"/>
    <n v="89"/>
    <s v="BASE DE DATOS"/>
    <m/>
  </r>
  <r>
    <s v="24"/>
    <x v="11"/>
    <s v="EANDES"/>
    <s v="11014493"/>
    <s v="11014493"/>
    <x v="5"/>
    <s v="1"/>
    <s v="S"/>
    <n v="19.8"/>
    <n v="21.434999999999999"/>
    <n v="2844.268"/>
    <n v="13896.111999999999"/>
    <n v="16740.38"/>
    <n v="0"/>
    <n v="741.23"/>
    <n v="2.77"/>
    <m/>
    <m/>
    <x v="0"/>
    <s v="EANDES110144931HI"/>
    <s v="ELECTROANDES-Empresa de Electricidad de los Andes S.A."/>
    <x v="72"/>
    <x v="72"/>
    <s v="CH Cahua"/>
    <x v="240"/>
    <s v="HI"/>
    <x v="5"/>
    <x v="16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6740.38"/>
    <n v="16.740380000000002"/>
    <m/>
    <n v="1.6500000000000001"/>
    <n v="1.7862499999999999"/>
    <n v="0"/>
    <n v="-3.637978807091713E-12"/>
    <n v="89"/>
    <s v="BASE DE DATOS"/>
    <m/>
  </r>
  <r>
    <s v="24"/>
    <x v="11"/>
    <s v="EANDES"/>
    <s v="11014493"/>
    <s v="11014493"/>
    <x v="5"/>
    <s v="2"/>
    <s v="S"/>
    <n v="19.8"/>
    <n v="21.678999999999998"/>
    <n v="2863.114"/>
    <n v="14017.778"/>
    <n v="16880.892"/>
    <n v="0"/>
    <n v="743.47"/>
    <n v="0.53"/>
    <m/>
    <m/>
    <x v="0"/>
    <s v="EANDES110144932HI"/>
    <s v="ELECTROANDES-Empresa de Electricidad de los Andes S.A."/>
    <x v="72"/>
    <x v="72"/>
    <s v="CH Cahua"/>
    <x v="240"/>
    <s v="HI"/>
    <x v="5"/>
    <x v="175"/>
    <x v="2"/>
    <s v="Cambió Razón social"/>
    <s v="Operativo"/>
    <s v="Generadora"/>
    <x v="0"/>
    <x v="0"/>
    <x v="0"/>
    <x v="0"/>
    <s v="Privado"/>
    <s v="LIMA"/>
    <s v="LIMA"/>
    <s v="CAJATAMBO"/>
    <s v="CAJATAMBO"/>
    <n v="0"/>
    <x v="8"/>
    <n v="0"/>
    <x v="0"/>
    <x v="0"/>
    <x v="0"/>
    <s v="MWh"/>
    <n v="16880.892"/>
    <n v="16.880891999999999"/>
    <m/>
    <n v="1.6500000000000001"/>
    <n v="1.8065833333333332"/>
    <n v="0"/>
    <n v="0"/>
    <n v="89"/>
    <s v="BASE DE DATOS"/>
    <m/>
  </r>
  <r>
    <s v="24"/>
    <x v="11"/>
    <s v="EANDES"/>
    <s v="11051295"/>
    <s v="11051295"/>
    <x v="5"/>
    <s v="1"/>
    <s v="S"/>
    <n v="17"/>
    <n v="19.074000000000002"/>
    <n v="1495.3330000000001"/>
    <n v="2708.3560000000002"/>
    <n v="4203.6890000000003"/>
    <n v="0"/>
    <n v="322.64999999999998"/>
    <n v="421.35"/>
    <m/>
    <m/>
    <x v="0"/>
    <s v="EANDES110512951HI"/>
    <s v="ELECTROANDES-Empresa de Electricidad de los Andes S.A."/>
    <x v="72"/>
    <x v="72"/>
    <s v="CH Gallito Ciego"/>
    <x v="241"/>
    <s v="HI"/>
    <x v="5"/>
    <x v="16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4203.6890000000003"/>
    <n v="4.2036890000000007"/>
    <m/>
    <n v="1.4166666666666667"/>
    <n v="1.5895000000000001"/>
    <n v="0"/>
    <n v="0"/>
    <n v="89"/>
    <s v="BASE DE DATOS"/>
    <m/>
  </r>
  <r>
    <s v="24"/>
    <x v="11"/>
    <s v="EANDES"/>
    <s v="11051295"/>
    <s v="11051295"/>
    <x v="5"/>
    <s v="2"/>
    <s v="S"/>
    <n v="17"/>
    <n v="19.074000000000002"/>
    <n v="1657.8230000000001"/>
    <n v="7450.9070000000002"/>
    <n v="9108.73"/>
    <n v="0"/>
    <n v="672.5"/>
    <n v="71.5"/>
    <m/>
    <m/>
    <x v="0"/>
    <s v="EANDES110512952HI"/>
    <s v="ELECTROANDES-Empresa de Electricidad de los Andes S.A."/>
    <x v="72"/>
    <x v="72"/>
    <s v="CH Gallito Ciego"/>
    <x v="241"/>
    <s v="HI"/>
    <x v="5"/>
    <x v="175"/>
    <x v="2"/>
    <s v="Cambió Razón social"/>
    <s v="Operativo"/>
    <s v="Generadora"/>
    <x v="0"/>
    <x v="0"/>
    <x v="0"/>
    <x v="0"/>
    <s v="Privado"/>
    <s v="CAJAMARCA"/>
    <s v="CAJAMARCA"/>
    <s v="CONTUMAZA"/>
    <s v="YANAN (Tembladera)"/>
    <n v="0"/>
    <x v="8"/>
    <n v="0"/>
    <x v="0"/>
    <x v="0"/>
    <x v="0"/>
    <s v="MWh"/>
    <n v="9108.73"/>
    <n v="9.1087299999999995"/>
    <m/>
    <n v="1.4166666666666667"/>
    <n v="1.5895000000000001"/>
    <n v="0"/>
    <n v="0"/>
    <n v="89"/>
    <s v="BASE DE DATOS"/>
    <m/>
  </r>
  <r>
    <s v="24"/>
    <x v="11"/>
    <s v="EANDES"/>
    <s v="41097499"/>
    <s v="41097499"/>
    <x v="5"/>
    <s v="Pelton"/>
    <s v="S"/>
    <n v="0.28799999999999998"/>
    <n v="0.186"/>
    <n v="25.805"/>
    <n v="126.152"/>
    <n v="151.95699999999999"/>
    <n v="3.3"/>
    <n v="739.15"/>
    <n v="1.55"/>
    <m/>
    <m/>
    <x v="0"/>
    <s v="EANDES41097499PeltonHI"/>
    <s v="ELECTROANDES-Empresa de Electricidad de los Andes S.A."/>
    <x v="72"/>
    <x v="72"/>
    <s v="CH Huayllacho"/>
    <x v="242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151.95699999999999"/>
    <n v="0.15195699999999998"/>
    <m/>
    <n v="2.3999999999999997E-2"/>
    <n v="1.55E-2"/>
    <n v="0"/>
    <n v="0"/>
    <n v="89"/>
    <s v="BASE DE DATOS"/>
    <m/>
  </r>
  <r>
    <s v="24"/>
    <x v="11"/>
    <s v="EANDES"/>
    <s v="31020193"/>
    <s v="31020193"/>
    <x v="5"/>
    <s v="Pelton"/>
    <s v="S"/>
    <n v="3.68"/>
    <n v="1.9330000000000001"/>
    <n v="297.03300000000002"/>
    <n v="1364.597"/>
    <n v="1661.63"/>
    <n v="0"/>
    <n v="572.78"/>
    <n v="171.22"/>
    <m/>
    <m/>
    <x v="0"/>
    <s v="EANDES31020193PeltonHI"/>
    <s v="ELECTROANDES-Empresa de Electricidad de los Andes S.A."/>
    <x v="72"/>
    <x v="72"/>
    <s v="CH Misapuquio"/>
    <x v="243"/>
    <s v="HI"/>
    <x v="5"/>
    <x v="269"/>
    <x v="2"/>
    <s v="Cambió Razón social"/>
    <s v="Operativo"/>
    <s v="Generadora"/>
    <x v="0"/>
    <x v="0"/>
    <x v="0"/>
    <x v="0"/>
    <s v="Privado"/>
    <s v="AREQUIPA"/>
    <s v="AREQUIPA"/>
    <s v="CONDESUYOS"/>
    <s v="CAYARANI"/>
    <n v="0"/>
    <x v="8"/>
    <n v="0"/>
    <x v="0"/>
    <x v="0"/>
    <x v="0"/>
    <s v="MWh"/>
    <n v="1661.63"/>
    <n v="1.6616300000000002"/>
    <m/>
    <n v="0.3066666666666667"/>
    <n v="0.16108333333333333"/>
    <n v="0"/>
    <n v="0"/>
    <n v="89"/>
    <s v="BASE DE DATOS"/>
    <m/>
  </r>
  <r>
    <s v="24"/>
    <x v="11"/>
    <s v="EANDES"/>
    <s v="33016493"/>
    <s v="33016493"/>
    <x v="5"/>
    <s v="Francis"/>
    <s v="S"/>
    <n v="0.624"/>
    <n v="0.57999999999999996"/>
    <n v="0"/>
    <n v="0"/>
    <n v="0"/>
    <n v="0"/>
    <n v="0.3"/>
    <n v="744"/>
    <m/>
    <m/>
    <x v="0"/>
    <s v="EANDES33016493FrancisHI"/>
    <s v="ELECTROANDES-Empresa de Electricidad de los Andes S.A."/>
    <x v="72"/>
    <x v="72"/>
    <s v="CH San Antonio"/>
    <x v="244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5.1999999999999998E-2"/>
    <n v="4.8333333333333332E-2"/>
    <n v="0"/>
    <n v="0"/>
    <n v="89"/>
    <s v="BASE DE DATOS"/>
    <m/>
  </r>
  <r>
    <s v="24"/>
    <x v="11"/>
    <s v="EANDES"/>
    <s v="41097599"/>
    <s v="41097599"/>
    <x v="5"/>
    <s v="Francis"/>
    <s v="S"/>
    <n v="0.52400000000000002"/>
    <n v="0.42199999999999999"/>
    <n v="0"/>
    <n v="0"/>
    <n v="0"/>
    <n v="0"/>
    <n v="0.3"/>
    <n v="744"/>
    <m/>
    <m/>
    <x v="0"/>
    <s v="EANDES41097599FrancisHI"/>
    <s v="ELECTROANDES-Empresa de Electricidad de los Andes S.A."/>
    <x v="72"/>
    <x v="72"/>
    <s v="CH San Ignacio"/>
    <x v="245"/>
    <s v="HI"/>
    <x v="5"/>
    <x v="285"/>
    <x v="2"/>
    <s v="Cambió Razón social"/>
    <s v="Operativo"/>
    <s v="Generadora"/>
    <x v="0"/>
    <x v="0"/>
    <x v="0"/>
    <x v="0"/>
    <s v="Privado"/>
    <s v="AREQUIPA"/>
    <s v="AREQUIPA"/>
    <s v="CAYLLOMA"/>
    <s v="CAYLLOMA"/>
    <n v="0"/>
    <x v="8"/>
    <n v="0"/>
    <x v="0"/>
    <x v="0"/>
    <x v="0"/>
    <s v="MWh"/>
    <n v="0"/>
    <n v="0"/>
    <m/>
    <n v="4.3666666666666666E-2"/>
    <n v="3.5166666666666666E-2"/>
    <n v="0"/>
    <n v="0"/>
    <n v="89"/>
    <s v="BASE DE DATOS"/>
    <m/>
  </r>
  <r>
    <s v="24"/>
    <x v="11"/>
    <s v="EANDES"/>
    <s v="1139028"/>
    <s v="1139028"/>
    <x v="5"/>
    <s v="CH2"/>
    <s v="S"/>
    <n v="0.44"/>
    <n v="0.45200000000000001"/>
    <n v="40.347000000000001"/>
    <n v="195.56700000000001"/>
    <n v="235.91399999999999"/>
    <n v="0"/>
    <n v="671.85"/>
    <n v="72.150000000000006"/>
    <m/>
    <m/>
    <x v="0"/>
    <s v="EANDES1139028CH2HI"/>
    <s v="ELECTROANDES-Empresa de Electricidad de los Andes S.A."/>
    <x v="72"/>
    <x v="72"/>
    <s v="CH Pariac"/>
    <x v="246"/>
    <s v="HI"/>
    <x v="5"/>
    <x v="334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235.91399999999999"/>
    <n v="0.23591399999999998"/>
    <m/>
    <n v="3.6666666666666667E-2"/>
    <n v="3.7666666666666668E-2"/>
    <n v="0"/>
    <n v="2.8421709430404007E-14"/>
    <n v="89"/>
    <s v="BASE DE DATOS"/>
    <m/>
  </r>
  <r>
    <s v="24"/>
    <x v="11"/>
    <s v="EANDES"/>
    <s v="1139028"/>
    <s v="1139028"/>
    <x v="5"/>
    <s v="CH2 G2"/>
    <s v="S"/>
    <n v="0.35499999999999998"/>
    <n v="0.34599999999999997"/>
    <n v="11.413"/>
    <n v="58.473999999999997"/>
    <n v="69.887"/>
    <n v="0"/>
    <n v="311.55"/>
    <n v="432.45"/>
    <m/>
    <m/>
    <x v="0"/>
    <s v="EANDES1139028CH2 G2HI"/>
    <s v="ELECTROANDES-Empresa de Electricidad de los Andes S.A."/>
    <x v="72"/>
    <x v="72"/>
    <s v="CH Pariac"/>
    <x v="246"/>
    <s v="HI"/>
    <x v="5"/>
    <x v="335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69.887"/>
    <n v="6.9887000000000005E-2"/>
    <m/>
    <n v="2.9583333333333333E-2"/>
    <n v="2.8833333333333332E-2"/>
    <n v="0"/>
    <n v="0"/>
    <n v="89"/>
    <s v="BASE DE DATOS"/>
    <m/>
  </r>
  <r>
    <s v="24"/>
    <x v="11"/>
    <s v="EANDES"/>
    <s v="1139028"/>
    <s v="1139028"/>
    <x v="5"/>
    <s v="CH3 N"/>
    <s v="S"/>
    <n v="0.872"/>
    <n v="0.79600000000000004"/>
    <n v="61.415999999999997"/>
    <n v="285.49599999999998"/>
    <n v="346.91199999999998"/>
    <n v="0"/>
    <n v="676.33"/>
    <n v="67.67"/>
    <m/>
    <m/>
    <x v="0"/>
    <s v="EANDES1139028CH3 NHI"/>
    <s v="ELECTROANDES-Empresa de Electricidad de los Andes S.A."/>
    <x v="72"/>
    <x v="72"/>
    <s v="CH Pariac"/>
    <x v="246"/>
    <s v="HI"/>
    <x v="5"/>
    <x v="336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346.91199999999998"/>
    <n v="0.346912"/>
    <m/>
    <n v="7.2666666666666671E-2"/>
    <n v="6.6333333333333341E-2"/>
    <n v="0"/>
    <n v="0"/>
    <n v="89"/>
    <s v="BASE DE DATOS"/>
    <m/>
  </r>
  <r>
    <s v="24"/>
    <x v="11"/>
    <s v="EANDES"/>
    <s v="1139028"/>
    <s v="1139028"/>
    <x v="5"/>
    <s v="CH3 N G2"/>
    <s v="S"/>
    <n v="0.4"/>
    <n v="0.4"/>
    <n v="32.043999999999997"/>
    <n v="148.571"/>
    <n v="180.61500000000001"/>
    <n v="0"/>
    <n v="675.23"/>
    <n v="68.77"/>
    <m/>
    <m/>
    <x v="0"/>
    <s v="EANDES1139028CH3 N G2HI"/>
    <s v="ELECTROANDES-Empresa de Electricidad de los Andes S.A."/>
    <x v="72"/>
    <x v="72"/>
    <s v="CH Pariac"/>
    <x v="246"/>
    <s v="HI"/>
    <x v="5"/>
    <x v="337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80.61500000000001"/>
    <n v="0.180615"/>
    <m/>
    <n v="3.3333333333333333E-2"/>
    <n v="3.3333333333333333E-2"/>
    <n v="0"/>
    <n v="0"/>
    <n v="89"/>
    <s v="BASE DE DATOS"/>
    <m/>
  </r>
  <r>
    <s v="24"/>
    <x v="11"/>
    <s v="EANDES"/>
    <s v="1139028"/>
    <s v="1139028"/>
    <x v="5"/>
    <s v="CH4 G-1"/>
    <s v="S"/>
    <n v="1.5"/>
    <n v="1.464"/>
    <n v="84.545000000000002"/>
    <n v="391.15899999999999"/>
    <n v="475.70400000000001"/>
    <n v="0"/>
    <n v="365.37"/>
    <n v="378.63"/>
    <m/>
    <m/>
    <x v="0"/>
    <s v="EANDES1139028CH4 G-1HI"/>
    <s v="ELECTROANDES-Empresa de Electricidad de los Andes S.A."/>
    <x v="72"/>
    <x v="72"/>
    <s v="CH Pariac"/>
    <x v="246"/>
    <s v="HI"/>
    <x v="5"/>
    <x v="338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475.70400000000001"/>
    <n v="0.47570400000000002"/>
    <m/>
    <n v="0.125"/>
    <n v="0.122"/>
    <n v="0"/>
    <n v="0"/>
    <n v="89"/>
    <s v="BASE DE DATOS"/>
    <m/>
  </r>
  <r>
    <s v="24"/>
    <x v="11"/>
    <s v="EANDES"/>
    <s v="1139028"/>
    <s v="1139028"/>
    <x v="5"/>
    <s v="CH4 G-2"/>
    <s v="S"/>
    <n v="1.5"/>
    <n v="1.492"/>
    <n v="186.971"/>
    <n v="895.91"/>
    <n v="1082.8810000000001"/>
    <n v="0"/>
    <n v="725.53"/>
    <n v="18.47"/>
    <m/>
    <m/>
    <x v="0"/>
    <s v="EANDES1139028CH4 G-2HI"/>
    <s v="ELECTROANDES-Empresa de Electricidad de los Andes S.A."/>
    <x v="72"/>
    <x v="72"/>
    <s v="CH Pariac"/>
    <x v="246"/>
    <s v="HI"/>
    <x v="5"/>
    <x v="339"/>
    <x v="2"/>
    <s v="Cambió Razón social"/>
    <s v="Operativo"/>
    <s v="Generadora"/>
    <x v="0"/>
    <x v="0"/>
    <x v="0"/>
    <x v="0"/>
    <s v="Privado"/>
    <s v="ANCASH"/>
    <s v="ANCASH"/>
    <s v="HUARAZ "/>
    <s v="HUARAZ"/>
    <n v="0"/>
    <x v="8"/>
    <n v="0"/>
    <x v="0"/>
    <x v="0"/>
    <x v="0"/>
    <s v="MWh"/>
    <n v="1082.8810000000001"/>
    <n v="1.082881"/>
    <m/>
    <n v="0.125"/>
    <n v="0.12433333333333334"/>
    <n v="0"/>
    <n v="-2.2737367544323206E-13"/>
    <n v="89"/>
    <s v="BASE DE DATOS"/>
    <m/>
  </r>
  <r>
    <s v="24"/>
    <x v="11"/>
    <s v="MAJAEN"/>
    <s v="31135604"/>
    <s v="31135604"/>
    <x v="5"/>
    <s v="Grupo 1"/>
    <s v="S"/>
    <n v="1.9"/>
    <n v="1.8220000000000001"/>
    <n v="227.19"/>
    <n v="1123.971"/>
    <n v="1351.1610000000001"/>
    <n v="0"/>
    <n v="720"/>
    <n v="0"/>
    <m/>
    <m/>
    <x v="0"/>
    <s v="MAJAEN31135604Grupo 1HI"/>
    <s v="Maja Energ¡a S.A.C."/>
    <x v="60"/>
    <x v="60"/>
    <s v="C.H. Roncador"/>
    <x v="219"/>
    <s v="HI"/>
    <x v="5"/>
    <x v="16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1351.1610000000001"/>
    <n v="1.3511610000000001"/>
    <m/>
    <n v="0.15833333333333333"/>
    <n v="0.15183333333333335"/>
    <n v="0"/>
    <n v="0"/>
    <n v="69"/>
    <s v="BASE DE DATOS"/>
    <m/>
  </r>
  <r>
    <s v="24"/>
    <x v="11"/>
    <s v="MAJAEN"/>
    <s v="31135604"/>
    <s v="31135604"/>
    <x v="5"/>
    <s v="Grupo 2"/>
    <s v="S"/>
    <n v="1.9"/>
    <n v="1.8620000000000001"/>
    <n v="227.37200000000001"/>
    <n v="1118.3820000000001"/>
    <n v="1345.7539999999999"/>
    <n v="0"/>
    <n v="720"/>
    <n v="0"/>
    <m/>
    <m/>
    <x v="0"/>
    <s v="MAJAEN31135604Grupo 2HI"/>
    <s v="Maja Energ¡a S.A.C."/>
    <x v="60"/>
    <x v="60"/>
    <s v="C.H. Roncador"/>
    <x v="219"/>
    <s v="HI"/>
    <x v="5"/>
    <x v="175"/>
    <x v="2"/>
    <s v="Instalado"/>
    <s v="Operativo"/>
    <s v="Generadora"/>
    <x v="0"/>
    <x v="0"/>
    <x v="0"/>
    <x v="0"/>
    <s v="Privado"/>
    <s v="LIMA"/>
    <s v="LIMA"/>
    <s v="BARRANCA"/>
    <s v="BARRANCA"/>
    <n v="0"/>
    <x v="8"/>
    <n v="0"/>
    <x v="1"/>
    <x v="2"/>
    <x v="0"/>
    <s v="MWh"/>
    <n v="1345.7539999999999"/>
    <n v="1.3457539999999999"/>
    <m/>
    <n v="0.14615384615384613"/>
    <n v="0.14323076923076924"/>
    <n v="0"/>
    <n v="2.2737367544323206E-13"/>
    <n v="69"/>
    <s v="BASE DE DATOS"/>
    <m/>
  </r>
  <r>
    <s v="24"/>
    <x v="11"/>
    <s v="GRPAIN"/>
    <s v="17381117"/>
    <s v="17381117"/>
    <x v="5"/>
    <s v="Circuito 1"/>
    <s v="S"/>
    <n v="18.37"/>
    <n v="18.37"/>
    <n v="516.30899999999997"/>
    <n v="2736.558"/>
    <n v="3252.8670000000002"/>
    <n v="0"/>
    <n v="720"/>
    <n v="0"/>
    <m/>
    <m/>
    <x v="0"/>
    <s v="GRPAIN17381117Circuito 1HI"/>
    <s v="GR Paino S.A.C."/>
    <x v="65"/>
    <x v="65"/>
    <s v="C.E. Huambos"/>
    <x v="227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3252.8670000000002"/>
    <n v="3.2528670000000002"/>
    <m/>
    <n v="1.5308333333333335"/>
    <n v="1.5308333333333335"/>
    <n v="0"/>
    <n v="0"/>
    <n v="57"/>
    <s v="BASE DE DATOS"/>
    <m/>
  </r>
  <r>
    <s v="24"/>
    <x v="11"/>
    <s v="GRTARU"/>
    <s v="17380817"/>
    <s v="17380817"/>
    <x v="5"/>
    <s v="Circuito 1"/>
    <s v="S"/>
    <n v="18.37"/>
    <n v="18.37"/>
    <n v="640.55499999999995"/>
    <n v="3763.1460000000002"/>
    <n v="4403.7"/>
    <n v="0"/>
    <n v="720"/>
    <n v="0"/>
    <m/>
    <m/>
    <x v="0"/>
    <s v="GRTARU17380817Circuito 1HI"/>
    <s v="GR Taruca S.A.C."/>
    <x v="66"/>
    <x v="66"/>
    <s v="C.E. Duna"/>
    <x v="228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4403.7"/>
    <n v="4.4036999999999997"/>
    <m/>
    <n v="1.5308333333333335"/>
    <n v="1.5308333333333335"/>
    <n v="0"/>
    <n v="1.0000000002037268E-3"/>
    <n v="58"/>
    <s v="BASE DE DATOS"/>
    <m/>
  </r>
  <r>
    <s v="24"/>
    <x v="6"/>
    <s v="HILARI"/>
    <s v="51201106"/>
    <s v="51201106"/>
    <x v="5"/>
    <s v="G1"/>
    <s v="S"/>
    <n v="0.6"/>
    <n v="0.5"/>
    <n v="1.847"/>
    <n v="22.242000000000001"/>
    <n v="24.088999999999999"/>
    <n v="219"/>
    <n v="505"/>
    <n v="0"/>
    <m/>
    <m/>
    <x v="0"/>
    <s v="HILARI51201106G1HI"/>
    <s v="C¡a. Hidroel‚ctrica San Hilari¢n S.A."/>
    <x v="81"/>
    <x v="81"/>
    <s v="C.H. San Hilarion N°4"/>
    <x v="283"/>
    <s v="HI"/>
    <x v="5"/>
    <x v="36"/>
    <x v="2"/>
    <s v="Instalado"/>
    <s v="Operativo"/>
    <s v="Generadora"/>
    <x v="0"/>
    <x v="1"/>
    <x v="1"/>
    <x v="0"/>
    <s v="Privado"/>
    <s v="LIMA"/>
    <s v="LIMA"/>
    <s v="HUAURA"/>
    <s v="SAYAN"/>
    <n v="0"/>
    <x v="8"/>
    <n v="0"/>
    <x v="0"/>
    <x v="0"/>
    <x v="0"/>
    <s v="MWh"/>
    <n v="24.088999999999999"/>
    <n v="2.4088999999999999E-2"/>
    <m/>
    <n v="0.06"/>
    <n v="0.05"/>
    <n v="0"/>
    <n v="3.5527136788005009E-15"/>
    <n v="13"/>
    <s v="BASE DE DATOS"/>
    <m/>
  </r>
  <r>
    <s v="24"/>
    <x v="8"/>
    <s v="HILARI"/>
    <s v="51201106"/>
    <s v="51201106"/>
    <x v="5"/>
    <s v="G1"/>
    <s v="S"/>
    <n v="0.6"/>
    <n v="0.5"/>
    <n v="4.4790000000000001"/>
    <n v="45.808"/>
    <n v="50.286999999999999"/>
    <n v="27"/>
    <n v="697"/>
    <n v="0"/>
    <m/>
    <m/>
    <x v="0"/>
    <s v="HILARI51201106G1HI"/>
    <s v="C¡a. Hidroel‚ctrica San Hilari¢n S.A."/>
    <x v="81"/>
    <x v="81"/>
    <s v="C.H. San Hilarion N°4"/>
    <x v="283"/>
    <s v="HI"/>
    <x v="5"/>
    <x v="36"/>
    <x v="2"/>
    <s v="Instalado"/>
    <s v="Operativo"/>
    <s v="Generadora"/>
    <x v="0"/>
    <x v="1"/>
    <x v="1"/>
    <x v="0"/>
    <s v="Privado"/>
    <s v="LIMA"/>
    <s v="LIMA"/>
    <s v="HUAURA"/>
    <s v="SAYAN"/>
    <n v="0"/>
    <x v="8"/>
    <n v="0"/>
    <x v="0"/>
    <x v="0"/>
    <x v="0"/>
    <s v="MWh"/>
    <n v="50.286999999999999"/>
    <n v="5.0286999999999998E-2"/>
    <m/>
    <n v="0.06"/>
    <n v="0.05"/>
    <n v="0"/>
    <n v="0"/>
    <n v="13"/>
    <s v="BASE DE DATOS"/>
    <m/>
  </r>
  <r>
    <s v="24"/>
    <x v="11"/>
    <s v="EGERBA"/>
    <s v="18325912"/>
    <s v="18325912"/>
    <x v="5"/>
    <s v="Grupo 1"/>
    <s v="S"/>
    <n v="10"/>
    <n v="10"/>
    <n v="1201.145"/>
    <n v="6216.2520000000004"/>
    <n v="7417.3969999999999"/>
    <n v="0"/>
    <n v="724"/>
    <n v="0"/>
    <m/>
    <m/>
    <x v="0"/>
    <s v="EGERBA18325912Grupo 1HI"/>
    <s v="Empresa de Generación Eléctrica Rio Baños S.A.C."/>
    <x v="69"/>
    <x v="69"/>
    <s v="C. H. Rucuy"/>
    <x v="231"/>
    <s v="HI"/>
    <x v="5"/>
    <x v="16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7417.3969999999999"/>
    <n v="7.4173970000000002"/>
    <m/>
    <n v="0.83333333333333337"/>
    <n v="0.83333333333333337"/>
    <n v="0"/>
    <n v="9.0949470177292824E-13"/>
    <n v="37"/>
    <s v="BASE DE DATOS"/>
    <m/>
  </r>
  <r>
    <s v="24"/>
    <x v="11"/>
    <s v="EGERBA"/>
    <s v="18325912"/>
    <s v="18325912"/>
    <x v="5"/>
    <s v="Grupo 2"/>
    <s v="S"/>
    <n v="10"/>
    <n v="10"/>
    <n v="1202.2449999999999"/>
    <n v="6223.973"/>
    <n v="7426.2179999999998"/>
    <n v="0"/>
    <n v="724"/>
    <n v="0"/>
    <m/>
    <m/>
    <x v="0"/>
    <s v="EGERBA18325912Grupo 2HI"/>
    <s v="Empresa de Generación Eléctrica Rio Baños S.A.C."/>
    <x v="69"/>
    <x v="69"/>
    <s v="C. H. Rucuy"/>
    <x v="231"/>
    <s v="HI"/>
    <x v="5"/>
    <x v="175"/>
    <x v="2"/>
    <s v="Instalado"/>
    <s v="Operativo"/>
    <s v="Generadora"/>
    <x v="0"/>
    <x v="0"/>
    <x v="0"/>
    <x v="0"/>
    <s v="Privado"/>
    <s v="LIMA"/>
    <s v="LIMA"/>
    <s v="HUARAL"/>
    <s v="PACARAOS"/>
    <n v="0"/>
    <x v="8"/>
    <n v="0"/>
    <x v="1"/>
    <x v="4"/>
    <x v="0"/>
    <s v="MWh"/>
    <n v="7426.2179999999998"/>
    <n v="7.4262179999999995"/>
    <m/>
    <n v="0.83333333333333337"/>
    <n v="0.83333333333333337"/>
    <n v="0"/>
    <n v="0"/>
    <n v="37"/>
    <s v="BASE DE DATOS"/>
    <m/>
  </r>
  <r>
    <s v="24"/>
    <x v="9"/>
    <s v="ELN"/>
    <s v="31019393"/>
    <s v="31019393"/>
    <x v="5"/>
    <s v="Turbina 1"/>
    <s v="S"/>
    <n v="0.4"/>
    <n v="0.4"/>
    <n v="42.600999999999999"/>
    <n v="159.012"/>
    <n v="201.613"/>
    <n v="0"/>
    <n v="538.75"/>
    <n v="0"/>
    <m/>
    <m/>
    <x v="0"/>
    <s v="ELN31019393Turbina 1HI"/>
    <s v="Electro Norte S. A."/>
    <x v="32"/>
    <x v="32"/>
    <s v="C. H. Guineamayo"/>
    <x v="277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01.613"/>
    <n v="0.20161299999999999"/>
    <m/>
    <n v="3.3333333333333333E-2"/>
    <n v="3.3333333333333333E-2"/>
    <n v="0"/>
    <n v="0"/>
    <n v="29"/>
    <s v="BASE DE DATOS"/>
    <m/>
  </r>
  <r>
    <s v="24"/>
    <x v="9"/>
    <s v="ELN"/>
    <s v="31019393"/>
    <s v="31019393"/>
    <x v="5"/>
    <s v="Turbina 2"/>
    <s v="S"/>
    <n v="0.4"/>
    <n v="0.4"/>
    <n v="20.51"/>
    <n v="76.557000000000002"/>
    <n v="97.066999999999993"/>
    <n v="0"/>
    <n v="346.5"/>
    <n v="0"/>
    <m/>
    <m/>
    <x v="0"/>
    <s v="ELN31019393Turbina 2HI"/>
    <s v="Electro Norte S. A."/>
    <x v="32"/>
    <x v="32"/>
    <s v="C. H. Guineamayo"/>
    <x v="277"/>
    <s v="HI"/>
    <x v="5"/>
    <x v="300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97.066999999999993"/>
    <n v="9.7066999999999987E-2"/>
    <m/>
    <n v="3.3333333333333333E-2"/>
    <n v="3.3333333333333333E-2"/>
    <n v="0"/>
    <n v="1.4210854715202004E-14"/>
    <n v="29"/>
    <s v="BASE DE DATOS"/>
    <m/>
  </r>
  <r>
    <s v="24"/>
    <x v="9"/>
    <s v="ELN"/>
    <s v="31019393"/>
    <s v="31019393"/>
    <x v="5"/>
    <s v="Turbina 3"/>
    <s v="S"/>
    <n v="0.5"/>
    <n v="0.4"/>
    <n v="57.341999999999999"/>
    <n v="214.03700000000001"/>
    <n v="271.37900000000002"/>
    <n v="0"/>
    <n v="721.75"/>
    <n v="0"/>
    <m/>
    <m/>
    <x v="0"/>
    <s v="ELN31019393Turbina 3HI"/>
    <s v="Electro Norte S. A."/>
    <x v="32"/>
    <x v="32"/>
    <s v="C. H. Guineamayo"/>
    <x v="277"/>
    <s v="HI"/>
    <x v="5"/>
    <x v="301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71.37900000000002"/>
    <n v="0.27137900000000004"/>
    <m/>
    <n v="4.1666666666666664E-2"/>
    <n v="3.3333333333333333E-2"/>
    <n v="0"/>
    <n v="0"/>
    <n v="29"/>
    <s v="BASE DE DATOS"/>
    <m/>
  </r>
  <r>
    <s v="24"/>
    <x v="9"/>
    <s v="ELN"/>
    <s v="31019493"/>
    <s v="31019493"/>
    <x v="5"/>
    <s v="Turbina 1"/>
    <s v="S"/>
    <n v="0.5"/>
    <n v="0.4"/>
    <n v="65.680999999999997"/>
    <n v="245.16200000000001"/>
    <n v="310.84300000000002"/>
    <n v="0"/>
    <n v="739.15"/>
    <n v="0"/>
    <m/>
    <m/>
    <x v="0"/>
    <s v="ELN31019493Turbina 1HI"/>
    <s v="Electro Norte S. A."/>
    <x v="32"/>
    <x v="32"/>
    <s v="C. H. Buenos Aires Niepos"/>
    <x v="278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310.84300000000002"/>
    <n v="0.31084300000000004"/>
    <m/>
    <n v="4.1666666666666664E-2"/>
    <n v="3.3333333333333333E-2"/>
    <n v="0"/>
    <n v="0"/>
    <n v="29"/>
    <s v="BASE DE DATOS"/>
    <m/>
  </r>
  <r>
    <s v="24"/>
    <x v="9"/>
    <s v="ELN"/>
    <s v="31019493"/>
    <s v="31019493"/>
    <x v="5"/>
    <s v="Turbina 2"/>
    <s v="S"/>
    <n v="0.5"/>
    <n v="0.4"/>
    <n v="67.037000000000006"/>
    <n v="244.03899999999999"/>
    <n v="311.07600000000002"/>
    <n v="0"/>
    <n v="738.09"/>
    <n v="0"/>
    <m/>
    <m/>
    <x v="0"/>
    <s v="ELN31019493Turbina 2HI"/>
    <s v="Electro Norte S. A."/>
    <x v="32"/>
    <x v="32"/>
    <s v="C. H. Buenos Aires Niepos"/>
    <x v="278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311.07600000000002"/>
    <n v="0.31107600000000002"/>
    <m/>
    <n v="4.1666666666666664E-2"/>
    <n v="3.3333333333333333E-2"/>
    <n v="0"/>
    <n v="0"/>
    <n v="29"/>
    <s v="BASE DE DATOS"/>
    <m/>
  </r>
  <r>
    <s v="24"/>
    <x v="9"/>
    <s v="ELN"/>
    <s v="41027893"/>
    <s v="41027893"/>
    <x v="5"/>
    <s v="T. Maier B"/>
    <s v="N"/>
    <n v="0"/>
    <n v="0"/>
    <n v="0"/>
    <n v="0"/>
    <n v="0"/>
    <n v="0"/>
    <n v="0"/>
    <n v="0"/>
    <m/>
    <m/>
    <x v="1"/>
    <s v="ELN41027893T. Maier BHI"/>
    <s v="Electro Norte S. A."/>
    <x v="32"/>
    <x v="32"/>
    <s v="C. H. Bambamarca"/>
    <x v="279"/>
    <s v="HI"/>
    <x v="5"/>
    <x v="358"/>
    <x v="2"/>
    <s v="Retirado"/>
    <s v="Inoperativo"/>
    <s v="Distribuidora"/>
    <x v="0"/>
    <x v="0"/>
    <x v="1"/>
    <x v="0"/>
    <s v="Estatal"/>
    <s v="CAJAMARCA"/>
    <s v="CAJAMARCA"/>
    <s v="HUALGAYOC"/>
    <s v="BAMBAMARCA"/>
    <n v="0"/>
    <x v="8"/>
    <n v="0"/>
    <x v="0"/>
    <x v="0"/>
    <x v="0"/>
    <s v="MWh"/>
    <n v="0"/>
    <n v="0"/>
    <m/>
    <n v="0"/>
    <n v="0"/>
    <n v="0"/>
    <n v="0"/>
    <n v="29"/>
    <s v="BASE DE DATOS"/>
    <m/>
  </r>
  <r>
    <s v="24"/>
    <x v="9"/>
    <s v="ELN"/>
    <s v="51009296"/>
    <s v="51009296"/>
    <x v="5"/>
    <s v="Turbina 1"/>
    <s v="S"/>
    <n v="1"/>
    <n v="0.7"/>
    <n v="0"/>
    <n v="0"/>
    <n v="0"/>
    <n v="0"/>
    <n v="0"/>
    <n v="0"/>
    <m/>
    <m/>
    <x v="0"/>
    <s v="ELN51009296Turbina 1HI"/>
    <s v="Electro Norte S. A."/>
    <x v="32"/>
    <x v="32"/>
    <s v="C. H. Chiriconga"/>
    <x v="280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9"/>
    <s v="ELN"/>
    <s v="51009296"/>
    <s v="51009296"/>
    <x v="5"/>
    <s v="Turbina 2"/>
    <s v="S"/>
    <n v="1"/>
    <n v="0.7"/>
    <n v="0"/>
    <n v="0"/>
    <n v="0"/>
    <n v="0"/>
    <n v="0"/>
    <n v="0"/>
    <m/>
    <m/>
    <x v="0"/>
    <s v="ELN51009296Turbina 2HI"/>
    <s v="Electro Norte S. A."/>
    <x v="32"/>
    <x v="32"/>
    <s v="C. H. Chiriconga"/>
    <x v="280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9"/>
    <s v="ELN"/>
    <s v="51015600"/>
    <s v="51015600"/>
    <x v="5"/>
    <s v="Turbina 1"/>
    <s v="S"/>
    <n v="0.34"/>
    <n v="0.28000000000000003"/>
    <n v="36.091999999999999"/>
    <n v="131.386"/>
    <n v="167.47800000000001"/>
    <n v="0"/>
    <n v="702.67"/>
    <n v="0"/>
    <m/>
    <m/>
    <x v="0"/>
    <s v="ELN51015600Turbina 1HI"/>
    <s v="Electro Norte S. A."/>
    <x v="32"/>
    <x v="32"/>
    <s v="C.H. Querocoto"/>
    <x v="281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167.47800000000001"/>
    <n v="0.16747800000000002"/>
    <m/>
    <n v="2.8333333333333335E-2"/>
    <n v="2.3333333333333334E-2"/>
    <n v="0"/>
    <n v="0"/>
    <n v="29"/>
    <s v="BASE DE DATOS"/>
    <m/>
  </r>
  <r>
    <s v="24"/>
    <x v="9"/>
    <s v="ELN"/>
    <s v="51015600"/>
    <s v="51015600"/>
    <x v="5"/>
    <s v="Turbina 2"/>
    <s v="N"/>
    <n v="0.4"/>
    <n v="0"/>
    <n v="0"/>
    <n v="0"/>
    <n v="0"/>
    <n v="0"/>
    <n v="0"/>
    <n v="0"/>
    <m/>
    <m/>
    <x v="0"/>
    <s v="ELN51015600Turbina 2HI"/>
    <s v="Electro Norte S. A."/>
    <x v="32"/>
    <x v="32"/>
    <s v="C.H. Querocoto"/>
    <x v="281"/>
    <s v="HI"/>
    <x v="5"/>
    <x v="300"/>
    <x v="2"/>
    <s v="Instalado"/>
    <s v="In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0"/>
    <n v="0"/>
    <m/>
    <n v="3.3333333333333333E-2"/>
    <n v="3.3333333333333333E-2"/>
    <n v="0"/>
    <n v="0"/>
    <n v="29"/>
    <s v="BASE DE DATOS"/>
    <m/>
  </r>
  <r>
    <s v="24"/>
    <x v="10"/>
    <s v="ELN"/>
    <s v="31019393"/>
    <s v="31019393"/>
    <x v="5"/>
    <s v="Turbina 1"/>
    <s v="S"/>
    <n v="0.4"/>
    <n v="0.4"/>
    <n v="50.628999999999998"/>
    <n v="188.977"/>
    <n v="239.60599999999999"/>
    <n v="0"/>
    <n v="650.5"/>
    <n v="0"/>
    <m/>
    <m/>
    <x v="0"/>
    <s v="ELN31019393Turbina 1HI"/>
    <s v="Electro Norte S. A."/>
    <x v="32"/>
    <x v="32"/>
    <s v="C. H. Guineamayo"/>
    <x v="277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39.60599999999999"/>
    <n v="0.23960599999999999"/>
    <m/>
    <n v="3.3333333333333333E-2"/>
    <n v="3.3333333333333333E-2"/>
    <n v="0"/>
    <n v="0"/>
    <n v="29"/>
    <s v="BASE DE DATOS"/>
    <m/>
  </r>
  <r>
    <s v="24"/>
    <x v="10"/>
    <s v="ELN"/>
    <s v="31019393"/>
    <s v="31019393"/>
    <x v="5"/>
    <s v="Turbina 2"/>
    <s v="S"/>
    <n v="0.4"/>
    <n v="0.4"/>
    <n v="4.4390000000000001"/>
    <n v="16.57"/>
    <n v="21.01"/>
    <n v="0"/>
    <n v="72.75"/>
    <n v="0"/>
    <m/>
    <m/>
    <x v="0"/>
    <s v="ELN31019393Turbina 2HI"/>
    <s v="Electro Norte S. A."/>
    <x v="32"/>
    <x v="32"/>
    <s v="C. H. Guineamayo"/>
    <x v="277"/>
    <s v="HI"/>
    <x v="5"/>
    <x v="300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1.01"/>
    <n v="2.1010000000000001E-2"/>
    <m/>
    <n v="3.3333333333333333E-2"/>
    <n v="3.3333333333333333E-2"/>
    <n v="0"/>
    <n v="-1.0000000000012221E-3"/>
    <n v="29"/>
    <s v="BASE DE DATOS"/>
    <m/>
  </r>
  <r>
    <s v="24"/>
    <x v="10"/>
    <s v="ELN"/>
    <s v="31019393"/>
    <s v="31019393"/>
    <x v="5"/>
    <s v="Turbina 3"/>
    <s v="S"/>
    <n v="0.5"/>
    <n v="0.4"/>
    <n v="14.178000000000001"/>
    <n v="52.920999999999999"/>
    <n v="67.099000000000004"/>
    <n v="0"/>
    <n v="214.25"/>
    <n v="0"/>
    <m/>
    <m/>
    <x v="0"/>
    <s v="ELN31019393Turbina 3HI"/>
    <s v="Electro Norte S. A."/>
    <x v="32"/>
    <x v="32"/>
    <s v="C. H. Guineamayo"/>
    <x v="277"/>
    <s v="HI"/>
    <x v="5"/>
    <x v="301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67.099000000000004"/>
    <n v="6.7099000000000006E-2"/>
    <m/>
    <n v="4.1666666666666664E-2"/>
    <n v="3.3333333333333333E-2"/>
    <n v="0"/>
    <n v="0"/>
    <n v="29"/>
    <s v="BASE DE DATOS"/>
    <m/>
  </r>
  <r>
    <s v="24"/>
    <x v="10"/>
    <s v="ELN"/>
    <s v="31019493"/>
    <s v="31019493"/>
    <x v="5"/>
    <s v="Turbina 1"/>
    <s v="S"/>
    <n v="0.5"/>
    <n v="0.4"/>
    <n v="62.427"/>
    <n v="233.01400000000001"/>
    <n v="295.44"/>
    <n v="0"/>
    <n v="707.25"/>
    <n v="0"/>
    <m/>
    <m/>
    <x v="0"/>
    <s v="ELN31019493Turbina 1HI"/>
    <s v="Electro Norte S. A."/>
    <x v="32"/>
    <x v="32"/>
    <s v="C. H. Buenos Aires Niepos"/>
    <x v="278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295.44"/>
    <n v="0.29543999999999998"/>
    <m/>
    <n v="4.1666666666666664E-2"/>
    <n v="3.3333333333333333E-2"/>
    <n v="0"/>
    <n v="1.0000000000331966E-3"/>
    <n v="29"/>
    <s v="BASE DE DATOS"/>
    <m/>
  </r>
  <r>
    <s v="24"/>
    <x v="10"/>
    <s v="ELN"/>
    <s v="31019493"/>
    <s v="31019493"/>
    <x v="5"/>
    <s v="Turbina 2"/>
    <s v="S"/>
    <n v="0.5"/>
    <n v="0.4"/>
    <n v="27.611000000000001"/>
    <n v="100.515"/>
    <n v="128.126"/>
    <n v="0"/>
    <n v="308.25"/>
    <n v="0"/>
    <m/>
    <m/>
    <x v="0"/>
    <s v="ELN31019493Turbina 2HI"/>
    <s v="Electro Norte S. A."/>
    <x v="32"/>
    <x v="32"/>
    <s v="C. H. Buenos Aires Niepos"/>
    <x v="278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128.126"/>
    <n v="0.12812600000000002"/>
    <m/>
    <n v="4.1666666666666664E-2"/>
    <n v="3.3333333333333333E-2"/>
    <n v="0"/>
    <n v="0"/>
    <n v="29"/>
    <s v="BASE DE DATOS"/>
    <m/>
  </r>
  <r>
    <s v="24"/>
    <x v="10"/>
    <s v="ELN"/>
    <s v="41027893"/>
    <s v="41027893"/>
    <x v="5"/>
    <s v="T. Maier B"/>
    <s v="N"/>
    <n v="0"/>
    <n v="0"/>
    <n v="0"/>
    <n v="0"/>
    <n v="0"/>
    <n v="0"/>
    <n v="0"/>
    <n v="0"/>
    <m/>
    <m/>
    <x v="1"/>
    <s v="ELN41027893T. Maier BHI"/>
    <s v="Electro Norte S. A."/>
    <x v="32"/>
    <x v="32"/>
    <s v="C. H. Bambamarca"/>
    <x v="279"/>
    <s v="HI"/>
    <x v="5"/>
    <x v="358"/>
    <x v="2"/>
    <s v="Retirado"/>
    <s v="Inoperativo"/>
    <s v="Distribuidora"/>
    <x v="0"/>
    <x v="0"/>
    <x v="1"/>
    <x v="0"/>
    <s v="Estatal"/>
    <s v="CAJAMARCA"/>
    <s v="CAJAMARCA"/>
    <s v="HUALGAYOC"/>
    <s v="BAMBAMARCA"/>
    <n v="0"/>
    <x v="8"/>
    <n v="0"/>
    <x v="0"/>
    <x v="0"/>
    <x v="0"/>
    <s v="MWh"/>
    <n v="0"/>
    <n v="0"/>
    <m/>
    <n v="0"/>
    <n v="0"/>
    <n v="0"/>
    <n v="0"/>
    <n v="29"/>
    <s v="BASE DE DATOS"/>
    <m/>
  </r>
  <r>
    <s v="24"/>
    <x v="10"/>
    <s v="ELN"/>
    <s v="51009296"/>
    <s v="51009296"/>
    <x v="5"/>
    <s v="Turbina 1"/>
    <s v="S"/>
    <n v="1"/>
    <n v="0.7"/>
    <n v="10.028"/>
    <n v="37.43"/>
    <n v="47.457999999999998"/>
    <n v="0"/>
    <n v="82.25"/>
    <n v="0"/>
    <m/>
    <m/>
    <x v="0"/>
    <s v="ELN51009296Turbina 1HI"/>
    <s v="Electro Norte S. A."/>
    <x v="32"/>
    <x v="32"/>
    <s v="C. H. Chiriconga"/>
    <x v="280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47.457999999999998"/>
    <n v="4.7458E-2"/>
    <m/>
    <n v="8.3333333333333329E-2"/>
    <n v="5.8333333333333327E-2"/>
    <n v="0"/>
    <n v="0"/>
    <n v="29"/>
    <s v="BASE DE DATOS"/>
    <m/>
  </r>
  <r>
    <s v="24"/>
    <x v="10"/>
    <s v="ELN"/>
    <s v="51009296"/>
    <s v="51009296"/>
    <x v="5"/>
    <s v="Turbina 2"/>
    <s v="S"/>
    <n v="1"/>
    <n v="0.7"/>
    <n v="0"/>
    <n v="0"/>
    <n v="0"/>
    <n v="0"/>
    <n v="0"/>
    <n v="0"/>
    <m/>
    <m/>
    <x v="0"/>
    <s v="ELN51009296Turbina 2HI"/>
    <s v="Electro Norte S. A."/>
    <x v="32"/>
    <x v="32"/>
    <s v="C. H. Chiriconga"/>
    <x v="280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10"/>
    <s v="ELN"/>
    <s v="51015600"/>
    <s v="51015600"/>
    <x v="5"/>
    <s v="Turbina 1"/>
    <s v="S"/>
    <n v="0.34"/>
    <n v="0.28000000000000003"/>
    <n v="30.849"/>
    <n v="112.30200000000001"/>
    <n v="143.15100000000001"/>
    <n v="0"/>
    <n v="706.75"/>
    <n v="0"/>
    <m/>
    <m/>
    <x v="0"/>
    <s v="ELN51015600Turbina 1HI"/>
    <s v="Electro Norte S. A."/>
    <x v="32"/>
    <x v="32"/>
    <s v="C.H. Querocoto"/>
    <x v="281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143.15100000000001"/>
    <n v="0.143151"/>
    <m/>
    <n v="2.8333333333333335E-2"/>
    <n v="2.3333333333333334E-2"/>
    <n v="0"/>
    <n v="0"/>
    <n v="29"/>
    <s v="BASE DE DATOS"/>
    <m/>
  </r>
  <r>
    <s v="24"/>
    <x v="10"/>
    <s v="ELN"/>
    <s v="51015600"/>
    <s v="51015600"/>
    <x v="5"/>
    <s v="Turbina 2"/>
    <s v="N"/>
    <n v="0.4"/>
    <n v="0"/>
    <n v="0"/>
    <n v="0"/>
    <n v="0"/>
    <n v="0"/>
    <n v="0"/>
    <n v="0"/>
    <m/>
    <m/>
    <x v="0"/>
    <s v="ELN51015600Turbina 2HI"/>
    <s v="Electro Norte S. A."/>
    <x v="32"/>
    <x v="32"/>
    <s v="C.H. Querocoto"/>
    <x v="281"/>
    <s v="HI"/>
    <x v="5"/>
    <x v="300"/>
    <x v="2"/>
    <s v="Instalado"/>
    <s v="In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0"/>
    <n v="0"/>
    <m/>
    <n v="3.3333333333333333E-2"/>
    <n v="3.3333333333333333E-2"/>
    <n v="0"/>
    <n v="0"/>
    <n v="29"/>
    <s v="BASE DE DATOS"/>
    <m/>
  </r>
  <r>
    <s v="24"/>
    <x v="11"/>
    <s v="ELN"/>
    <s v="31019393"/>
    <s v="31019393"/>
    <x v="5"/>
    <s v="Turbina 1"/>
    <s v="S"/>
    <n v="0.4"/>
    <n v="0.4"/>
    <n v="61.993000000000002"/>
    <n v="231.39599999999999"/>
    <n v="293.38900000000001"/>
    <n v="0"/>
    <n v="726"/>
    <n v="0"/>
    <m/>
    <m/>
    <x v="0"/>
    <s v="ELN31019393Turbina 1HI"/>
    <s v="Electro Norte S. A."/>
    <x v="32"/>
    <x v="32"/>
    <s v="C. H. Guineamayo"/>
    <x v="277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93.38900000000001"/>
    <n v="0.29338900000000001"/>
    <m/>
    <n v="3.3333333333333333E-2"/>
    <n v="3.3333333333333333E-2"/>
    <n v="0"/>
    <n v="0"/>
    <n v="29"/>
    <s v="BASE DE DATOS"/>
    <m/>
  </r>
  <r>
    <s v="24"/>
    <x v="11"/>
    <s v="ELN"/>
    <s v="31019393"/>
    <s v="31019393"/>
    <x v="5"/>
    <s v="Turbina 2"/>
    <s v="S"/>
    <n v="0.4"/>
    <n v="0.4"/>
    <n v="53.62"/>
    <n v="200.14400000000001"/>
    <n v="253.76400000000001"/>
    <n v="0"/>
    <n v="713.75"/>
    <n v="0"/>
    <m/>
    <m/>
    <x v="0"/>
    <s v="ELN31019393Turbina 2HI"/>
    <s v="Electro Norte S. A."/>
    <x v="32"/>
    <x v="32"/>
    <s v="C. H. Guineamayo"/>
    <x v="277"/>
    <s v="HI"/>
    <x v="5"/>
    <x v="300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253.76400000000001"/>
    <n v="0.25376399999999999"/>
    <m/>
    <n v="3.3333333333333333E-2"/>
    <n v="3.3333333333333333E-2"/>
    <n v="0"/>
    <n v="0"/>
    <n v="29"/>
    <s v="BASE DE DATOS"/>
    <m/>
  </r>
  <r>
    <s v="24"/>
    <x v="11"/>
    <s v="ELN"/>
    <s v="31019393"/>
    <s v="31019393"/>
    <x v="5"/>
    <s v="Turbina 3"/>
    <s v="S"/>
    <n v="0.5"/>
    <n v="0.4"/>
    <n v="0"/>
    <n v="0"/>
    <n v="0"/>
    <n v="0"/>
    <n v="0"/>
    <n v="0"/>
    <m/>
    <m/>
    <x v="0"/>
    <s v="ELN31019393Turbina 3HI"/>
    <s v="Electro Norte S. A."/>
    <x v="32"/>
    <x v="32"/>
    <s v="C. H. Guineamayo"/>
    <x v="277"/>
    <s v="HI"/>
    <x v="5"/>
    <x v="301"/>
    <x v="2"/>
    <s v="Instalado"/>
    <s v="Operativo"/>
    <s v="Distribuidora"/>
    <x v="0"/>
    <x v="0"/>
    <x v="1"/>
    <x v="0"/>
    <s v="Estatal"/>
    <s v="CAJAMARCA"/>
    <s v="CAJAMARCA"/>
    <s v="CUTERVO"/>
    <s v="SOCOTA"/>
    <n v="0"/>
    <x v="8"/>
    <n v="0"/>
    <x v="0"/>
    <x v="0"/>
    <x v="0"/>
    <s v="MWh"/>
    <n v="0"/>
    <n v="0"/>
    <m/>
    <n v="4.1666666666666664E-2"/>
    <n v="3.3333333333333333E-2"/>
    <n v="0"/>
    <n v="0"/>
    <n v="29"/>
    <s v="BASE DE DATOS"/>
    <m/>
  </r>
  <r>
    <s v="24"/>
    <x v="11"/>
    <s v="ELN"/>
    <s v="31019493"/>
    <s v="31019493"/>
    <x v="5"/>
    <s v="Turbina 1"/>
    <s v="S"/>
    <n v="0.5"/>
    <n v="0.4"/>
    <n v="24.95"/>
    <n v="93.13"/>
    <n v="118.08"/>
    <n v="0"/>
    <n v="281.27999999999997"/>
    <n v="0"/>
    <m/>
    <m/>
    <x v="0"/>
    <s v="ELN31019493Turbina 1HI"/>
    <s v="Electro Norte S. A."/>
    <x v="32"/>
    <x v="32"/>
    <s v="C. H. Buenos Aires Niepos"/>
    <x v="278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118.08"/>
    <n v="0.11808"/>
    <m/>
    <n v="4.1666666666666664E-2"/>
    <n v="3.3333333333333333E-2"/>
    <n v="0"/>
    <n v="0"/>
    <n v="29"/>
    <s v="BASE DE DATOS"/>
    <m/>
  </r>
  <r>
    <s v="24"/>
    <x v="11"/>
    <s v="ELN"/>
    <s v="31019493"/>
    <s v="31019493"/>
    <x v="5"/>
    <s v="Turbina 2"/>
    <s v="S"/>
    <n v="0.5"/>
    <n v="0.4"/>
    <n v="60.61"/>
    <n v="220.64400000000001"/>
    <n v="281.25400000000002"/>
    <n v="0"/>
    <n v="679.26"/>
    <n v="0"/>
    <m/>
    <m/>
    <x v="0"/>
    <s v="ELN31019493Turbina 2HI"/>
    <s v="Electro Norte S. A."/>
    <x v="32"/>
    <x v="32"/>
    <s v="C. H. Buenos Aires Niepos"/>
    <x v="278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ATACHES"/>
    <n v="0"/>
    <x v="8"/>
    <n v="0"/>
    <x v="0"/>
    <x v="0"/>
    <x v="0"/>
    <s v="MWh"/>
    <n v="281.25400000000002"/>
    <n v="0.281254"/>
    <m/>
    <n v="4.1666666666666664E-2"/>
    <n v="3.3333333333333333E-2"/>
    <n v="0"/>
    <n v="0"/>
    <n v="29"/>
    <s v="BASE DE DATOS"/>
    <m/>
  </r>
  <r>
    <s v="24"/>
    <x v="11"/>
    <s v="ELN"/>
    <s v="41027893"/>
    <s v="41027893"/>
    <x v="5"/>
    <s v="T. Maier B"/>
    <s v="N"/>
    <n v="0"/>
    <n v="0"/>
    <n v="0"/>
    <n v="0"/>
    <n v="0"/>
    <n v="0"/>
    <n v="0"/>
    <n v="0"/>
    <m/>
    <m/>
    <x v="1"/>
    <s v="ELN41027893T. Maier BHI"/>
    <s v="Electro Norte S. A."/>
    <x v="32"/>
    <x v="32"/>
    <s v="C. H. Bambamarca"/>
    <x v="279"/>
    <s v="HI"/>
    <x v="5"/>
    <x v="358"/>
    <x v="2"/>
    <s v="Retirado"/>
    <s v="Inoperativo"/>
    <s v="Distribuidora"/>
    <x v="0"/>
    <x v="0"/>
    <x v="1"/>
    <x v="0"/>
    <s v="Estatal"/>
    <s v="CAJAMARCA"/>
    <s v="CAJAMARCA"/>
    <s v="HUALGAYOC"/>
    <s v="BAMBAMARCA"/>
    <n v="0"/>
    <x v="8"/>
    <n v="0"/>
    <x v="0"/>
    <x v="0"/>
    <x v="0"/>
    <s v="MWh"/>
    <n v="0"/>
    <n v="0"/>
    <m/>
    <n v="0"/>
    <n v="0"/>
    <n v="0"/>
    <n v="0"/>
    <n v="29"/>
    <s v="BASE DE DATOS"/>
    <m/>
  </r>
  <r>
    <s v="24"/>
    <x v="11"/>
    <s v="ELN"/>
    <s v="51009296"/>
    <s v="51009296"/>
    <x v="5"/>
    <s v="Turbina 1"/>
    <s v="S"/>
    <n v="1"/>
    <n v="0.7"/>
    <n v="77.043000000000006"/>
    <n v="287.572"/>
    <n v="364.61500000000001"/>
    <n v="0"/>
    <n v="521.25"/>
    <n v="0"/>
    <m/>
    <m/>
    <x v="0"/>
    <s v="ELN51009296Turbina 1HI"/>
    <s v="Electro Norte S. A."/>
    <x v="32"/>
    <x v="32"/>
    <s v="C. H. Chiriconga"/>
    <x v="280"/>
    <s v="HI"/>
    <x v="5"/>
    <x v="299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364.61500000000001"/>
    <n v="0.36461500000000002"/>
    <m/>
    <n v="8.3333333333333329E-2"/>
    <n v="5.8333333333333327E-2"/>
    <n v="0"/>
    <n v="0"/>
    <n v="29"/>
    <s v="BASE DE DATOS"/>
    <m/>
  </r>
  <r>
    <s v="24"/>
    <x v="11"/>
    <s v="ELN"/>
    <s v="51009296"/>
    <s v="51009296"/>
    <x v="5"/>
    <s v="Turbina 2"/>
    <s v="S"/>
    <n v="1"/>
    <n v="0.7"/>
    <n v="0"/>
    <n v="0"/>
    <n v="0"/>
    <n v="0"/>
    <n v="0"/>
    <n v="0"/>
    <m/>
    <m/>
    <x v="0"/>
    <s v="ELN51009296Turbina 2HI"/>
    <s v="Electro Norte S. A."/>
    <x v="32"/>
    <x v="32"/>
    <s v="C. H. Chiriconga"/>
    <x v="280"/>
    <s v="HI"/>
    <x v="5"/>
    <x v="300"/>
    <x v="2"/>
    <s v="Instalado"/>
    <s v="Operativo"/>
    <s v="Distribuidora"/>
    <x v="0"/>
    <x v="0"/>
    <x v="1"/>
    <x v="0"/>
    <s v="Estatal"/>
    <s v="CAJAMARCA"/>
    <s v="CAJAMARCA"/>
    <s v="SANTA CRUZ"/>
    <s v="CHANCAY-BAÑOS"/>
    <n v="0"/>
    <x v="8"/>
    <n v="0"/>
    <x v="0"/>
    <x v="0"/>
    <x v="0"/>
    <s v="MWh"/>
    <n v="0"/>
    <n v="0"/>
    <m/>
    <n v="8.3333333333333329E-2"/>
    <n v="5.8333333333333327E-2"/>
    <n v="0"/>
    <n v="0"/>
    <n v="29"/>
    <s v="BASE DE DATOS"/>
    <m/>
  </r>
  <r>
    <s v="24"/>
    <x v="11"/>
    <s v="ELN"/>
    <s v="51015600"/>
    <s v="51015600"/>
    <x v="5"/>
    <s v="Turbina 1"/>
    <s v="S"/>
    <n v="0.34"/>
    <n v="0.28000000000000003"/>
    <n v="35.348999999999997"/>
    <n v="128.68299999999999"/>
    <n v="164.03200000000001"/>
    <n v="0"/>
    <n v="697.65"/>
    <n v="0"/>
    <m/>
    <m/>
    <x v="0"/>
    <s v="ELN51015600Turbina 1HI"/>
    <s v="Electro Norte S. A."/>
    <x v="32"/>
    <x v="32"/>
    <s v="C.H. Querocoto"/>
    <x v="281"/>
    <s v="HI"/>
    <x v="5"/>
    <x v="299"/>
    <x v="2"/>
    <s v="Instalado"/>
    <s v="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164.03200000000001"/>
    <n v="0.16403200000000001"/>
    <m/>
    <n v="2.8333333333333335E-2"/>
    <n v="2.3333333333333334E-2"/>
    <n v="0"/>
    <n v="-2.8421709430404007E-14"/>
    <n v="29"/>
    <s v="BASE DE DATOS"/>
    <m/>
  </r>
  <r>
    <s v="24"/>
    <x v="11"/>
    <s v="ELN"/>
    <s v="51015600"/>
    <s v="51015600"/>
    <x v="5"/>
    <s v="Turbina 2"/>
    <s v="N"/>
    <n v="0.4"/>
    <n v="0"/>
    <n v="0"/>
    <n v="0"/>
    <n v="0"/>
    <n v="0"/>
    <n v="0"/>
    <n v="0"/>
    <m/>
    <m/>
    <x v="0"/>
    <s v="ELN51015600Turbina 2HI"/>
    <s v="Electro Norte S. A."/>
    <x v="32"/>
    <x v="32"/>
    <s v="C.H. Querocoto"/>
    <x v="281"/>
    <s v="HI"/>
    <x v="5"/>
    <x v="300"/>
    <x v="2"/>
    <s v="Instalado"/>
    <s v="Inoperativo"/>
    <s v="Distribuidora"/>
    <x v="0"/>
    <x v="0"/>
    <x v="1"/>
    <x v="0"/>
    <s v="Estatal"/>
    <s v="CAJAMARCA"/>
    <s v="CAJAMARCA"/>
    <s v="CUTERVO"/>
    <s v="QUERECOTILLO"/>
    <n v="0"/>
    <x v="8"/>
    <n v="0"/>
    <x v="0"/>
    <x v="0"/>
    <x v="0"/>
    <s v="MWh"/>
    <n v="0"/>
    <n v="0"/>
    <m/>
    <n v="3.3333333333333333E-2"/>
    <n v="3.3333333333333333E-2"/>
    <n v="0"/>
    <n v="0"/>
    <n v="29"/>
    <s v="BASE DE DATOS"/>
    <m/>
  </r>
  <r>
    <s v="24"/>
    <x v="0"/>
    <s v="EEAGUA"/>
    <s v="18319612"/>
    <s v="18319612"/>
    <x v="5"/>
    <s v="G1"/>
    <s v="S"/>
    <n v="9.9499999999999993"/>
    <n v="9.9499999999999993"/>
    <n v="1565.972"/>
    <n v="5708.8040000000001"/>
    <n v="7274.7759999999998"/>
    <n v="0"/>
    <n v="735.28"/>
    <n v="8.7200000000000006"/>
    <m/>
    <m/>
    <x v="0"/>
    <s v="EEAGUA18319612G1HI"/>
    <s v="Empresa El‚ctrica Agua Azul S.A."/>
    <x v="49"/>
    <x v="49"/>
    <s v="C.H. Potrero"/>
    <x v="187"/>
    <s v="HI"/>
    <x v="5"/>
    <x v="36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7274.7759999999998"/>
    <n v="7.2747760000000001"/>
    <m/>
    <n v="0.82916666666666661"/>
    <n v="0.82916666666666661"/>
    <n v="0"/>
    <n v="0"/>
    <n v="43"/>
    <s v="BASE DE DATOS"/>
    <m/>
  </r>
  <r>
    <s v="24"/>
    <x v="0"/>
    <s v="EEAGUA"/>
    <s v="18319612"/>
    <s v="18319612"/>
    <x v="5"/>
    <s v="G2"/>
    <s v="S"/>
    <n v="9.9499999999999993"/>
    <n v="9.9499999999999993"/>
    <n v="1583.146"/>
    <n v="5642.1809999999996"/>
    <n v="7225.3270000000002"/>
    <n v="0"/>
    <n v="724.41"/>
    <n v="19.59"/>
    <m/>
    <m/>
    <x v="0"/>
    <s v="EEAGUA18319612G2HI"/>
    <s v="Empresa El‚ctrica Agua Azul S.A."/>
    <x v="49"/>
    <x v="49"/>
    <s v="C.H. Potrero"/>
    <x v="187"/>
    <s v="HI"/>
    <x v="5"/>
    <x v="37"/>
    <x v="2"/>
    <s v="Instalado"/>
    <s v="Operativo"/>
    <s v="Generadora"/>
    <x v="0"/>
    <x v="0"/>
    <x v="0"/>
    <x v="0"/>
    <s v="Privado"/>
    <s v="CAJAMARCA"/>
    <s v="CAJAMARCA"/>
    <s v="SAN MARCOS"/>
    <s v="EDUARDO VILLANUEVA"/>
    <n v="0"/>
    <x v="8"/>
    <n v="0"/>
    <x v="1"/>
    <x v="6"/>
    <x v="0"/>
    <s v="MWh"/>
    <n v="7225.3270000000002"/>
    <n v="7.2253270000000001"/>
    <m/>
    <n v="0.82916666666666661"/>
    <n v="0.82916666666666661"/>
    <n v="0"/>
    <n v="-9.0949470177292824E-13"/>
    <n v="43"/>
    <s v="BASE DE DATOS"/>
    <m/>
  </r>
  <r>
    <s v="24"/>
    <x v="8"/>
    <s v="GRPAIN"/>
    <s v="17381117"/>
    <s v="17381117"/>
    <x v="5"/>
    <s v="Circuito 1"/>
    <s v="S"/>
    <n v="18.37"/>
    <n v="18.37"/>
    <n v="1129.9949999999999"/>
    <n v="5809.107"/>
    <n v="6939.1019999999999"/>
    <n v="0"/>
    <n v="712"/>
    <n v="0"/>
    <m/>
    <m/>
    <x v="0"/>
    <s v="GRPAIN17381117Circuito 1HI"/>
    <s v="GR Paino S.A.C."/>
    <x v="65"/>
    <x v="65"/>
    <s v="C.E. Huambos"/>
    <x v="227"/>
    <s v="TE"/>
    <x v="7"/>
    <x v="311"/>
    <x v="4"/>
    <s v="Instalado"/>
    <s v="Operativo"/>
    <s v="Generadora"/>
    <x v="0"/>
    <x v="0"/>
    <x v="0"/>
    <x v="0"/>
    <s v="Privado"/>
    <s v="CAJAMARCA"/>
    <s v="CAJAMARCA"/>
    <s v="CHOTA"/>
    <s v="HUAMBOS"/>
    <n v="0"/>
    <x v="10"/>
    <n v="0"/>
    <x v="1"/>
    <x v="4"/>
    <x v="0"/>
    <s v="MWh"/>
    <n v="6939.1019999999999"/>
    <n v="6.9391020000000001"/>
    <m/>
    <n v="1.5308333333333335"/>
    <n v="1.5308333333333335"/>
    <n v="0"/>
    <n v="0"/>
    <n v="57"/>
    <s v="BASE DE DATOS"/>
    <m/>
  </r>
  <r>
    <s v="24"/>
    <x v="8"/>
    <s v="EOTHER"/>
    <s v="17337013"/>
    <s v="17337013"/>
    <x v="5"/>
    <s v="Circuito 1"/>
    <s v="S"/>
    <n v="14.05"/>
    <n v="14.05"/>
    <n v="1614.77"/>
    <n v="4759.9520000000002"/>
    <n v="6374.7219999999998"/>
    <n v="0"/>
    <n v="720"/>
    <n v="0"/>
    <m/>
    <m/>
    <x v="0"/>
    <s v="EOTHER17337013Circuito 1HI"/>
    <s v="Parque E¢lico Tres Hermanas S.A.C."/>
    <x v="70"/>
    <x v="70"/>
    <s v="C.E. Parque Eólico Tres Herman"/>
    <x v="233"/>
    <s v="TE"/>
    <x v="7"/>
    <x v="311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374.7219999999998"/>
    <n v="6.3747219999999993"/>
    <m/>
    <n v="1.1708333333333334"/>
    <n v="1.1708333333333334"/>
    <n v="0"/>
    <n v="0"/>
    <n v="76"/>
    <s v="BASE DE DATOS"/>
    <m/>
  </r>
  <r>
    <s v="24"/>
    <x v="8"/>
    <s v="EOTHER"/>
    <s v="17337013"/>
    <s v="17337013"/>
    <x v="5"/>
    <s v="Circuito 2"/>
    <s v="S"/>
    <n v="15.75"/>
    <n v="15.75"/>
    <n v="1937.9090000000001"/>
    <n v="5712.4880000000003"/>
    <n v="7650.3969999999999"/>
    <n v="0"/>
    <n v="720"/>
    <n v="0"/>
    <m/>
    <m/>
    <x v="0"/>
    <s v="EOTHER17337013Circuito 2HI"/>
    <s v="Parque E¢lico Tres Hermanas S.A.C."/>
    <x v="70"/>
    <x v="70"/>
    <s v="C.E. Parque Eólico Tres Herman"/>
    <x v="233"/>
    <s v="TE"/>
    <x v="7"/>
    <x v="312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7650.3969999999999"/>
    <n v="7.6503969999999999"/>
    <m/>
    <n v="1.3125"/>
    <n v="1.3125"/>
    <n v="0"/>
    <n v="9.0949470177292824E-13"/>
    <n v="76"/>
    <s v="BASE DE DATOS"/>
    <m/>
  </r>
  <r>
    <s v="24"/>
    <x v="8"/>
    <s v="EOTHER"/>
    <s v="17337013"/>
    <s v="17337013"/>
    <x v="5"/>
    <s v="Circuito 3"/>
    <s v="S"/>
    <n v="14.05"/>
    <n v="14.05"/>
    <n v="1371.027"/>
    <n v="4041.4560000000001"/>
    <n v="5412.4830000000002"/>
    <n v="0"/>
    <n v="720"/>
    <n v="0"/>
    <m/>
    <m/>
    <x v="0"/>
    <s v="EOTHER17337013Circuito 3HI"/>
    <s v="Parque E¢lico Tres Hermanas S.A.C."/>
    <x v="70"/>
    <x v="70"/>
    <s v="C.E. Parque Eólico Tres Herman"/>
    <x v="233"/>
    <s v="TE"/>
    <x v="7"/>
    <x v="313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412.4830000000002"/>
    <n v="5.4124829999999999"/>
    <m/>
    <n v="1.1708333333333334"/>
    <n v="1.1708333333333334"/>
    <n v="0"/>
    <n v="0"/>
    <n v="76"/>
    <s v="BASE DE DATOS"/>
    <m/>
  </r>
  <r>
    <s v="24"/>
    <x v="8"/>
    <s v="EOTHER"/>
    <s v="17337013"/>
    <s v="17337013"/>
    <x v="5"/>
    <s v="Circuito 4"/>
    <s v="S"/>
    <n v="12.35"/>
    <n v="12.35"/>
    <n v="1575.925"/>
    <n v="4645.4470000000001"/>
    <n v="6221.3720000000003"/>
    <n v="0"/>
    <n v="720"/>
    <n v="0"/>
    <m/>
    <m/>
    <x v="0"/>
    <s v="EOTHER17337013Circuito 4HI"/>
    <s v="Parque E¢lico Tres Hermanas S.A.C."/>
    <x v="70"/>
    <x v="70"/>
    <s v="C.E. Parque Eólico Tres Herman"/>
    <x v="233"/>
    <s v="TE"/>
    <x v="7"/>
    <x v="314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221.3720000000003"/>
    <n v="6.2213720000000006"/>
    <m/>
    <n v="1.0291666666666666"/>
    <n v="1.0291666666666666"/>
    <n v="0"/>
    <n v="0"/>
    <n v="76"/>
    <s v="BASE DE DATOS"/>
    <m/>
  </r>
  <r>
    <s v="24"/>
    <x v="8"/>
    <s v="EOTHER"/>
    <s v="17337013"/>
    <s v="17337013"/>
    <x v="5"/>
    <s v="Circuito 5"/>
    <s v="S"/>
    <n v="15.75"/>
    <n v="15.75"/>
    <n v="1998.799"/>
    <n v="5891.9790000000003"/>
    <n v="7890.7780000000002"/>
    <n v="0"/>
    <n v="720"/>
    <n v="0"/>
    <m/>
    <m/>
    <x v="0"/>
    <s v="EOTHER17337013Circuito 5HI"/>
    <s v="Parque E¢lico Tres Hermanas S.A.C."/>
    <x v="70"/>
    <x v="70"/>
    <s v="C.E. Parque Eólico Tres Herman"/>
    <x v="233"/>
    <s v="TE"/>
    <x v="7"/>
    <x v="315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7890.7780000000002"/>
    <n v="7.8907780000000001"/>
    <m/>
    <n v="1.3125"/>
    <n v="1.3125"/>
    <n v="0"/>
    <n v="0"/>
    <n v="76"/>
    <s v="BASE DE DATOS"/>
    <m/>
  </r>
  <r>
    <s v="24"/>
    <x v="8"/>
    <s v="EOTHER"/>
    <s v="17337013"/>
    <s v="17337013"/>
    <x v="5"/>
    <s v="Circuito 6"/>
    <s v="S"/>
    <n v="15.75"/>
    <n v="15.75"/>
    <n v="2070.049"/>
    <n v="6102.0079999999998"/>
    <n v="8172.0569999999998"/>
    <n v="0"/>
    <n v="720"/>
    <n v="0"/>
    <m/>
    <m/>
    <x v="0"/>
    <s v="EOTHER17337013Circuito 6HI"/>
    <s v="Parque E¢lico Tres Hermanas S.A.C."/>
    <x v="70"/>
    <x v="70"/>
    <s v="C.E. Parque Eólico Tres Herman"/>
    <x v="233"/>
    <s v="TE"/>
    <x v="7"/>
    <x v="316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8172.0569999999998"/>
    <n v="8.1720570000000006"/>
    <m/>
    <n v="1.3125"/>
    <n v="1.3125"/>
    <n v="0"/>
    <n v="0"/>
    <n v="76"/>
    <s v="BASE DE DATOS"/>
    <m/>
  </r>
  <r>
    <s v="24"/>
    <x v="8"/>
    <s v="EOTHER"/>
    <s v="17337013"/>
    <s v="17337013"/>
    <x v="5"/>
    <s v="Circuito 7"/>
    <s v="S"/>
    <n v="9.4499999999999993"/>
    <n v="9.4499999999999993"/>
    <n v="1021.054"/>
    <n v="3009.8209999999999"/>
    <n v="4030.875"/>
    <n v="0"/>
    <n v="720"/>
    <n v="0"/>
    <m/>
    <m/>
    <x v="0"/>
    <s v="EOTHER17337013Circuito 7HI"/>
    <s v="Parque E¢lico Tres Hermanas S.A.C."/>
    <x v="70"/>
    <x v="70"/>
    <s v="C.E. Parque Eólico Tres Herman"/>
    <x v="233"/>
    <s v="TE"/>
    <x v="7"/>
    <x v="317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030.875"/>
    <n v="4.030875"/>
    <m/>
    <n v="0.78749999999999998"/>
    <n v="0.78749999999999998"/>
    <n v="0"/>
    <n v="0"/>
    <n v="76"/>
    <s v="BASE DE DATOS"/>
    <m/>
  </r>
  <r>
    <s v="24"/>
    <x v="9"/>
    <s v="EOTHER"/>
    <s v="17337013"/>
    <s v="17337013"/>
    <x v="5"/>
    <s v="Circuito 1"/>
    <s v="S"/>
    <n v="14.05"/>
    <n v="14.05"/>
    <n v="1428.8920000000001"/>
    <n v="4451.3720000000003"/>
    <n v="5880.2640000000001"/>
    <n v="0"/>
    <n v="744"/>
    <n v="0"/>
    <m/>
    <m/>
    <x v="0"/>
    <s v="EOTHER17337013Circuito 1HI"/>
    <s v="Parque E¢lico Tres Hermanas S.A.C."/>
    <x v="70"/>
    <x v="70"/>
    <s v="C.E. Parque Eólico Tres Herman"/>
    <x v="233"/>
    <s v="TE"/>
    <x v="7"/>
    <x v="311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880.2640000000001"/>
    <n v="5.8802640000000004"/>
    <m/>
    <n v="1.1708333333333334"/>
    <n v="1.1708333333333334"/>
    <n v="0"/>
    <n v="0"/>
    <n v="76"/>
    <s v="BASE DE DATOS"/>
    <m/>
  </r>
  <r>
    <s v="24"/>
    <x v="9"/>
    <s v="EOTHER"/>
    <s v="17337013"/>
    <s v="17337013"/>
    <x v="5"/>
    <s v="Circuito 2"/>
    <s v="S"/>
    <n v="15.75"/>
    <n v="15.75"/>
    <n v="1727.038"/>
    <n v="5380.1729999999998"/>
    <n v="7107.2110000000002"/>
    <n v="0"/>
    <n v="744"/>
    <n v="0"/>
    <m/>
    <m/>
    <x v="0"/>
    <s v="EOTHER17337013Circuito 2HI"/>
    <s v="Parque E¢lico Tres Hermanas S.A.C."/>
    <x v="70"/>
    <x v="70"/>
    <s v="C.E. Parque Eólico Tres Herman"/>
    <x v="233"/>
    <s v="TE"/>
    <x v="7"/>
    <x v="312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7107.2110000000002"/>
    <n v="7.1072110000000004"/>
    <m/>
    <n v="1.3125"/>
    <n v="1.3125"/>
    <n v="0"/>
    <n v="-9.0949470177292824E-13"/>
    <n v="76"/>
    <s v="BASE DE DATOS"/>
    <m/>
  </r>
  <r>
    <s v="24"/>
    <x v="9"/>
    <s v="EOTHER"/>
    <s v="17337013"/>
    <s v="17337013"/>
    <x v="5"/>
    <s v="Circuito 3"/>
    <s v="S"/>
    <n v="14.05"/>
    <n v="14.05"/>
    <n v="1242.9659999999999"/>
    <n v="3872.1640000000002"/>
    <n v="5115.13"/>
    <n v="0"/>
    <n v="744"/>
    <n v="0"/>
    <m/>
    <m/>
    <x v="0"/>
    <s v="EOTHER17337013Circuito 3HI"/>
    <s v="Parque E¢lico Tres Hermanas S.A.C."/>
    <x v="70"/>
    <x v="70"/>
    <s v="C.E. Parque Eólico Tres Herman"/>
    <x v="233"/>
    <s v="TE"/>
    <x v="7"/>
    <x v="313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115.13"/>
    <n v="5.1151299999999997"/>
    <m/>
    <n v="1.1708333333333334"/>
    <n v="1.1708333333333334"/>
    <n v="0"/>
    <n v="0"/>
    <n v="76"/>
    <s v="BASE DE DATOS"/>
    <m/>
  </r>
  <r>
    <s v="24"/>
    <x v="9"/>
    <s v="EOTHER"/>
    <s v="17337013"/>
    <s v="17337013"/>
    <x v="5"/>
    <s v="Circuito 4"/>
    <s v="S"/>
    <n v="12.35"/>
    <n v="12.35"/>
    <n v="1411.566"/>
    <n v="4397.3950000000004"/>
    <n v="5808.9610000000002"/>
    <n v="0"/>
    <n v="744"/>
    <n v="0"/>
    <m/>
    <m/>
    <x v="0"/>
    <s v="EOTHER17337013Circuito 4HI"/>
    <s v="Parque E¢lico Tres Hermanas S.A.C."/>
    <x v="70"/>
    <x v="70"/>
    <s v="C.E. Parque Eólico Tres Herman"/>
    <x v="233"/>
    <s v="TE"/>
    <x v="7"/>
    <x v="314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808.9610000000002"/>
    <n v="5.808961"/>
    <m/>
    <n v="1.0291666666666666"/>
    <n v="1.0291666666666666"/>
    <n v="0"/>
    <n v="0"/>
    <n v="76"/>
    <s v="BASE DE DATOS"/>
    <m/>
  </r>
  <r>
    <s v="24"/>
    <x v="9"/>
    <s v="EOTHER"/>
    <s v="17337013"/>
    <s v="17337013"/>
    <x v="5"/>
    <s v="Circuito 5"/>
    <s v="S"/>
    <n v="15.75"/>
    <n v="15.75"/>
    <n v="1616.5530000000001"/>
    <n v="5035.9840000000004"/>
    <n v="6652.5370000000003"/>
    <n v="0"/>
    <n v="744"/>
    <n v="0"/>
    <m/>
    <m/>
    <x v="0"/>
    <s v="EOTHER17337013Circuito 5HI"/>
    <s v="Parque E¢lico Tres Hermanas S.A.C."/>
    <x v="70"/>
    <x v="70"/>
    <s v="C.E. Parque Eólico Tres Herman"/>
    <x v="233"/>
    <s v="TE"/>
    <x v="7"/>
    <x v="315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652.5370000000003"/>
    <n v="6.6525370000000006"/>
    <m/>
    <n v="1.3125"/>
    <n v="1.3125"/>
    <n v="0"/>
    <n v="0"/>
    <n v="76"/>
    <s v="BASE DE DATOS"/>
    <m/>
  </r>
  <r>
    <s v="24"/>
    <x v="9"/>
    <s v="EOTHER"/>
    <s v="17337013"/>
    <s v="17337013"/>
    <x v="5"/>
    <s v="Circuito 6"/>
    <s v="S"/>
    <n v="15.75"/>
    <n v="15.75"/>
    <n v="1713.855"/>
    <n v="5339.107"/>
    <n v="7052.9620000000004"/>
    <n v="0"/>
    <n v="744"/>
    <n v="0"/>
    <m/>
    <m/>
    <x v="0"/>
    <s v="EOTHER17337013Circuito 6HI"/>
    <s v="Parque E¢lico Tres Hermanas S.A.C."/>
    <x v="70"/>
    <x v="70"/>
    <s v="C.E. Parque Eólico Tres Herman"/>
    <x v="233"/>
    <s v="TE"/>
    <x v="7"/>
    <x v="316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7052.9620000000004"/>
    <n v="7.0529620000000008"/>
    <m/>
    <n v="1.3125"/>
    <n v="1.3125"/>
    <n v="0"/>
    <n v="-9.0949470177292824E-13"/>
    <n v="76"/>
    <s v="BASE DE DATOS"/>
    <m/>
  </r>
  <r>
    <s v="24"/>
    <x v="9"/>
    <s v="EOTHER"/>
    <s v="17337013"/>
    <s v="17337013"/>
    <x v="5"/>
    <s v="Circuito 7"/>
    <s v="S"/>
    <n v="9.4499999999999993"/>
    <n v="9.4499999999999993"/>
    <n v="841.01300000000003"/>
    <n v="2619.973"/>
    <n v="3460.9859999999999"/>
    <n v="0"/>
    <n v="744"/>
    <n v="0"/>
    <m/>
    <m/>
    <x v="0"/>
    <s v="EOTHER17337013Circuito 7HI"/>
    <s v="Parque E¢lico Tres Hermanas S.A.C."/>
    <x v="70"/>
    <x v="70"/>
    <s v="C.E. Parque Eólico Tres Herman"/>
    <x v="233"/>
    <s v="TE"/>
    <x v="7"/>
    <x v="317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3460.9859999999999"/>
    <n v="3.4609859999999997"/>
    <m/>
    <n v="0.78749999999999998"/>
    <n v="0.78749999999999998"/>
    <n v="0"/>
    <n v="0"/>
    <n v="76"/>
    <s v="BASE DE DATOS"/>
    <m/>
  </r>
  <r>
    <s v="24"/>
    <x v="10"/>
    <s v="EOTHER"/>
    <s v="17337013"/>
    <s v="17337013"/>
    <x v="5"/>
    <s v="Circuito 1"/>
    <s v="S"/>
    <n v="14.05"/>
    <n v="14.05"/>
    <n v="1330.6669999999999"/>
    <n v="3935.2820000000002"/>
    <n v="5265.9489999999996"/>
    <n v="0"/>
    <n v="720"/>
    <n v="0"/>
    <m/>
    <m/>
    <x v="0"/>
    <s v="EOTHER17337013Circuito 1HI"/>
    <s v="Parque E¢lico Tres Hermanas S.A.C."/>
    <x v="70"/>
    <x v="70"/>
    <s v="C.E. Parque Eólico Tres Herman"/>
    <x v="233"/>
    <s v="TE"/>
    <x v="7"/>
    <x v="311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265.9489999999996"/>
    <n v="5.265949"/>
    <m/>
    <n v="1.1708333333333334"/>
    <n v="1.1708333333333334"/>
    <n v="0"/>
    <n v="9.0949470177292824E-13"/>
    <n v="76"/>
    <s v="BASE DE DATOS"/>
    <m/>
  </r>
  <r>
    <s v="24"/>
    <x v="10"/>
    <s v="EOTHER"/>
    <s v="17337013"/>
    <s v="17337013"/>
    <x v="5"/>
    <s v="Circuito 2"/>
    <s v="S"/>
    <n v="15.75"/>
    <n v="15.75"/>
    <n v="1549.41"/>
    <n v="4582.1899999999996"/>
    <n v="6131.6"/>
    <n v="0"/>
    <n v="720"/>
    <n v="0"/>
    <m/>
    <m/>
    <x v="0"/>
    <s v="EOTHER17337013Circuito 2HI"/>
    <s v="Parque E¢lico Tres Hermanas S.A.C."/>
    <x v="70"/>
    <x v="70"/>
    <s v="C.E. Parque Eólico Tres Herman"/>
    <x v="233"/>
    <s v="TE"/>
    <x v="7"/>
    <x v="312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6131.6"/>
    <n v="6.1316000000000006"/>
    <m/>
    <n v="1.3125"/>
    <n v="1.3125"/>
    <n v="0"/>
    <n v="-9.0949470177292824E-13"/>
    <n v="76"/>
    <s v="BASE DE DATOS"/>
    <m/>
  </r>
  <r>
    <s v="24"/>
    <x v="10"/>
    <s v="EOTHER"/>
    <s v="17337013"/>
    <s v="17337013"/>
    <x v="5"/>
    <s v="Circuito 3"/>
    <s v="S"/>
    <n v="14.05"/>
    <n v="14.05"/>
    <n v="1241.5530000000001"/>
    <n v="3671.74"/>
    <n v="4913.2929999999997"/>
    <n v="0"/>
    <n v="720"/>
    <n v="0"/>
    <m/>
    <m/>
    <x v="0"/>
    <s v="EOTHER17337013Circuito 3HI"/>
    <s v="Parque E¢lico Tres Hermanas S.A.C."/>
    <x v="70"/>
    <x v="70"/>
    <s v="C.E. Parque Eólico Tres Herman"/>
    <x v="233"/>
    <s v="TE"/>
    <x v="7"/>
    <x v="313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4913.2929999999997"/>
    <n v="4.9132929999999995"/>
    <m/>
    <n v="1.1708333333333334"/>
    <n v="1.1708333333333334"/>
    <n v="0"/>
    <n v="0"/>
    <n v="76"/>
    <s v="BASE DE DATOS"/>
    <m/>
  </r>
  <r>
    <s v="24"/>
    <x v="10"/>
    <s v="EOTHER"/>
    <s v="17337013"/>
    <s v="17337013"/>
    <x v="5"/>
    <s v="Circuito 4"/>
    <s v="S"/>
    <n v="12.35"/>
    <n v="12.35"/>
    <n v="1296.8869999999999"/>
    <n v="3835.3809999999999"/>
    <n v="5132.268"/>
    <n v="0"/>
    <n v="720"/>
    <n v="0"/>
    <m/>
    <m/>
    <x v="0"/>
    <s v="EOTHER17337013Circuito 4HI"/>
    <s v="Parque E¢lico Tres Hermanas S.A.C."/>
    <x v="70"/>
    <x v="70"/>
    <s v="C.E. Parque Eólico Tres Herman"/>
    <x v="233"/>
    <s v="TE"/>
    <x v="7"/>
    <x v="314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132.268"/>
    <n v="5.1322679999999998"/>
    <m/>
    <n v="1.0291666666666666"/>
    <n v="1.0291666666666666"/>
    <n v="0"/>
    <n v="0"/>
    <n v="76"/>
    <s v="BASE DE DATOS"/>
    <m/>
  </r>
  <r>
    <s v="24"/>
    <x v="10"/>
    <s v="EOTHER"/>
    <s v="17337013"/>
    <s v="17337013"/>
    <x v="5"/>
    <s v="Circuito 5"/>
    <s v="S"/>
    <n v="15.75"/>
    <n v="15.75"/>
    <n v="1453.42"/>
    <n v="4298.3090000000002"/>
    <n v="5751.7290000000003"/>
    <n v="0"/>
    <n v="720"/>
    <n v="0"/>
    <m/>
    <m/>
    <x v="0"/>
    <s v="EOTHER17337013Circuito 5HI"/>
    <s v="Parque E¢lico Tres Hermanas S.A.C."/>
    <x v="70"/>
    <x v="70"/>
    <s v="C.E. Parque Eólico Tres Herman"/>
    <x v="233"/>
    <s v="TE"/>
    <x v="7"/>
    <x v="315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751.7290000000003"/>
    <n v="5.7517290000000001"/>
    <m/>
    <n v="1.3125"/>
    <n v="1.3125"/>
    <n v="0"/>
    <n v="0"/>
    <n v="76"/>
    <s v="BASE DE DATOS"/>
    <m/>
  </r>
  <r>
    <s v="24"/>
    <x v="10"/>
    <s v="EOTHER"/>
    <s v="17337013"/>
    <s v="17337013"/>
    <x v="5"/>
    <s v="Circuito 6"/>
    <s v="S"/>
    <n v="15.75"/>
    <n v="15.75"/>
    <n v="1497.7819999999999"/>
    <n v="4429.5039999999999"/>
    <n v="5927.2860000000001"/>
    <n v="0"/>
    <n v="720"/>
    <n v="0"/>
    <m/>
    <m/>
    <x v="0"/>
    <s v="EOTHER17337013Circuito 6HI"/>
    <s v="Parque E¢lico Tres Hermanas S.A.C."/>
    <x v="70"/>
    <x v="70"/>
    <s v="C.E. Parque Eólico Tres Herman"/>
    <x v="233"/>
    <s v="TE"/>
    <x v="7"/>
    <x v="316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5927.2860000000001"/>
    <n v="5.9272860000000005"/>
    <m/>
    <n v="1.3125"/>
    <n v="1.3125"/>
    <n v="0"/>
    <n v="0"/>
    <n v="76"/>
    <s v="BASE DE DATOS"/>
    <m/>
  </r>
  <r>
    <s v="24"/>
    <x v="10"/>
    <s v="EOTHER"/>
    <s v="17337013"/>
    <s v="17337013"/>
    <x v="5"/>
    <s v="Circuito 7"/>
    <s v="S"/>
    <n v="9.4499999999999993"/>
    <n v="9.4499999999999993"/>
    <n v="691.27300000000002"/>
    <n v="2044.356"/>
    <n v="2735.6289999999999"/>
    <n v="0"/>
    <n v="720"/>
    <n v="0"/>
    <m/>
    <m/>
    <x v="0"/>
    <s v="EOTHER17337013Circuito 7HI"/>
    <s v="Parque E¢lico Tres Hermanas S.A.C."/>
    <x v="70"/>
    <x v="70"/>
    <s v="C.E. Parque Eólico Tres Herman"/>
    <x v="233"/>
    <s v="TE"/>
    <x v="7"/>
    <x v="317"/>
    <x v="4"/>
    <s v="Instalado"/>
    <s v="Operativo"/>
    <s v="Generadora"/>
    <x v="0"/>
    <x v="0"/>
    <x v="0"/>
    <x v="0"/>
    <s v="Privado"/>
    <s v="ICA"/>
    <s v="ICA"/>
    <s v="MARCONA"/>
    <s v="MARCONA"/>
    <n v="0"/>
    <x v="10"/>
    <n v="0"/>
    <x v="1"/>
    <x v="3"/>
    <x v="0"/>
    <s v="MWh"/>
    <n v="2735.6289999999999"/>
    <n v="2.7356289999999999"/>
    <m/>
    <n v="0.78749999999999998"/>
    <n v="0.78749999999999998"/>
    <n v="0"/>
    <n v="0"/>
    <n v="76"/>
    <s v="BASE DE DATOS"/>
    <m/>
  </r>
  <r>
    <s v="24"/>
    <x v="3"/>
    <s v="CSTARO"/>
    <s v="31135704"/>
    <s v="31135704"/>
    <x v="5"/>
    <s v="G-1"/>
    <s v="S"/>
    <n v="1.2"/>
    <n v="1.014"/>
    <n v="122.01300000000001"/>
    <n v="538.16800000000001"/>
    <n v="660.18100000000004"/>
    <n v="0"/>
    <n v="720"/>
    <n v="0"/>
    <m/>
    <m/>
    <x v="0"/>
    <s v="CSTARO31135704G-1HI"/>
    <s v="Centrales Santa Rosa S.A.C."/>
    <x v="77"/>
    <x v="77"/>
    <s v="C. H. Sta. Rosa I"/>
    <x v="261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660.18100000000004"/>
    <n v="0.66018100000000002"/>
    <m/>
    <n v="9.9999999999999992E-2"/>
    <n v="8.4500000000000006E-2"/>
    <n v="0"/>
    <n v="0"/>
    <n v="11"/>
    <s v="BASE DE DATOS"/>
    <m/>
  </r>
  <r>
    <s v="24"/>
    <x v="3"/>
    <s v="CSTARO"/>
    <s v="31116601"/>
    <s v="31116601"/>
    <x v="5"/>
    <s v="G-1"/>
    <s v="S"/>
    <n v="1.7"/>
    <n v="1.6279999999999999"/>
    <n v="199.63300000000001"/>
    <n v="853.33"/>
    <n v="1052.963"/>
    <n v="0"/>
    <n v="720"/>
    <n v="0"/>
    <m/>
    <m/>
    <x v="0"/>
    <s v="CSTARO31116601G-1HI"/>
    <s v="Centrales Santa Rosa S.A.C."/>
    <x v="77"/>
    <x v="77"/>
    <s v="C. H. Sta. Rosa II"/>
    <x v="262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1052.963"/>
    <n v="1.0529629999999999"/>
    <m/>
    <n v="0.14166666666666666"/>
    <n v="0.13566666666666666"/>
    <n v="0"/>
    <n v="0"/>
    <n v="11"/>
    <s v="BASE DE DATOS"/>
    <m/>
  </r>
  <r>
    <s v="24"/>
    <x v="2"/>
    <s v="CSTARO"/>
    <s v="31135704"/>
    <s v="31135704"/>
    <x v="5"/>
    <s v="G-1"/>
    <s v="S"/>
    <n v="1.2"/>
    <n v="1.014"/>
    <n v="106.133"/>
    <n v="543.12300000000005"/>
    <n v="649.25599999999997"/>
    <n v="0"/>
    <n v="744"/>
    <n v="0"/>
    <m/>
    <m/>
    <x v="0"/>
    <s v="CSTARO31135704G-1HI"/>
    <s v="Centrales Santa Rosa S.A.C."/>
    <x v="77"/>
    <x v="77"/>
    <s v="C. H. Sta. Rosa I"/>
    <x v="261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649.25599999999997"/>
    <n v="0.64925599999999994"/>
    <m/>
    <n v="9.9999999999999992E-2"/>
    <n v="8.4500000000000006E-2"/>
    <n v="0"/>
    <n v="1.1368683772161603E-13"/>
    <n v="11"/>
    <s v="BASE DE DATOS"/>
    <m/>
  </r>
  <r>
    <s v="24"/>
    <x v="2"/>
    <s v="CSTARO"/>
    <s v="31116601"/>
    <s v="31116601"/>
    <x v="5"/>
    <s v="G-1"/>
    <s v="S"/>
    <n v="1.7"/>
    <n v="1.6279999999999999"/>
    <n v="177.66200000000001"/>
    <n v="881.59400000000005"/>
    <n v="1059.2560000000001"/>
    <n v="0"/>
    <n v="744"/>
    <n v="0"/>
    <m/>
    <m/>
    <x v="0"/>
    <s v="CSTARO31116601G-1HI"/>
    <s v="Centrales Santa Rosa S.A.C."/>
    <x v="77"/>
    <x v="77"/>
    <s v="C. H. Sta. Rosa II"/>
    <x v="262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1059.2560000000001"/>
    <n v="1.059256"/>
    <m/>
    <n v="0.14166666666666666"/>
    <n v="0.13566666666666666"/>
    <n v="0"/>
    <n v="0"/>
    <n v="11"/>
    <s v="BASE DE DATOS"/>
    <m/>
  </r>
  <r>
    <s v="24"/>
    <x v="0"/>
    <s v="CSTARO"/>
    <s v="31135704"/>
    <s v="31135704"/>
    <x v="5"/>
    <s v="G-1"/>
    <s v="S"/>
    <n v="1.2"/>
    <n v="1.014"/>
    <n v="36.97"/>
    <n v="133.501"/>
    <n v="170.471"/>
    <n v="517.08000000000004"/>
    <n v="209.63"/>
    <n v="17.29"/>
    <m/>
    <m/>
    <x v="0"/>
    <s v="CSTARO31135704G-1HI"/>
    <s v="Centrales Santa Rosa S.A.C."/>
    <x v="77"/>
    <x v="77"/>
    <s v="C. H. Sta. Rosa I"/>
    <x v="261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170.471"/>
    <n v="0.17047100000000001"/>
    <m/>
    <n v="9.9999999999999992E-2"/>
    <n v="8.4500000000000006E-2"/>
    <n v="0"/>
    <n v="0"/>
    <n v="11"/>
    <s v="BASE DE DATOS"/>
    <m/>
  </r>
  <r>
    <s v="24"/>
    <x v="0"/>
    <s v="CSTARO"/>
    <s v="31116601"/>
    <s v="31116601"/>
    <x v="5"/>
    <s v="G-1"/>
    <s v="S"/>
    <n v="1.7"/>
    <n v="1.6279999999999999"/>
    <n v="190.66"/>
    <n v="829.24199999999996"/>
    <n v="1019.902"/>
    <n v="0"/>
    <n v="721"/>
    <n v="23"/>
    <m/>
    <m/>
    <x v="0"/>
    <s v="CSTARO31116601G-1HI"/>
    <s v="Centrales Santa Rosa S.A.C."/>
    <x v="77"/>
    <x v="77"/>
    <s v="C. H. Sta. Rosa II"/>
    <x v="262"/>
    <s v="HI"/>
    <x v="5"/>
    <x v="28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0"/>
    <x v="0"/>
    <x v="0"/>
    <s v="MWh"/>
    <n v="1019.902"/>
    <n v="1.0199020000000001"/>
    <m/>
    <n v="0.14166666666666666"/>
    <n v="0.13566666666666666"/>
    <n v="0"/>
    <n v="-1.1368683772161603E-13"/>
    <n v="11"/>
    <s v="BASE DE DATOS"/>
    <m/>
  </r>
  <r>
    <s v="24"/>
    <x v="1"/>
    <s v="PIEREN"/>
    <s v="18236910"/>
    <s v="18236910"/>
    <x v="5"/>
    <s v="G1"/>
    <s v="S"/>
    <n v="9.9"/>
    <n v="10.38"/>
    <n v="1048.7270000000001"/>
    <n v="5163.9369999999999"/>
    <n v="6212.6639999999998"/>
    <n v="0"/>
    <n v="693"/>
    <n v="3"/>
    <m/>
    <m/>
    <x v="0"/>
    <s v="PIEREN18236910G1HI"/>
    <s v="Peruana de Inversiones en Energía Renovables S.A."/>
    <x v="74"/>
    <x v="74"/>
    <s v="C.H. MANTA I"/>
    <x v="253"/>
    <s v="HI"/>
    <x v="5"/>
    <x v="36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6212.6639999999998"/>
    <n v="6.2126640000000002"/>
    <m/>
    <n v="0.86783333333333335"/>
    <n v="0.8650000000000001"/>
    <n v="0"/>
    <n v="0"/>
    <n v="77"/>
    <s v="BASE DE DATOS"/>
    <m/>
  </r>
  <r>
    <s v="24"/>
    <x v="1"/>
    <s v="PIEREN"/>
    <s v="18236910"/>
    <s v="18236910"/>
    <x v="5"/>
    <s v="G2"/>
    <s v="S"/>
    <n v="9.9"/>
    <n v="10.382999999999999"/>
    <n v="1046.42"/>
    <n v="5176.2929999999997"/>
    <n v="6222.7129999999997"/>
    <n v="0"/>
    <n v="629.04999999999995"/>
    <n v="66.95"/>
    <m/>
    <m/>
    <x v="0"/>
    <s v="PIEREN18236910G2HI"/>
    <s v="Peruana de Inversiones en Energía Renovables S.A."/>
    <x v="74"/>
    <x v="74"/>
    <s v="C.H. MANTA I"/>
    <x v="253"/>
    <s v="HI"/>
    <x v="5"/>
    <x v="37"/>
    <x v="2"/>
    <s v="Instalado"/>
    <s v="Operativo"/>
    <s v="Generadora"/>
    <x v="0"/>
    <x v="0"/>
    <x v="0"/>
    <x v="0"/>
    <s v="Privado"/>
    <s v="ANCASH"/>
    <s v="ANCASH"/>
    <s v="CORONGO"/>
    <s v="CORONGO"/>
    <n v="0"/>
    <x v="8"/>
    <n v="0"/>
    <x v="1"/>
    <x v="3"/>
    <x v="0"/>
    <s v="MWh"/>
    <n v="6222.7129999999997"/>
    <n v="6.2227129999999997"/>
    <m/>
    <n v="0.86783333333333335"/>
    <n v="0.86524999999999996"/>
    <n v="0"/>
    <n v="0"/>
    <n v="77"/>
    <s v="BASE DE DATOS"/>
    <m/>
  </r>
  <r>
    <s v="24"/>
    <x v="9"/>
    <s v="HILARI"/>
    <s v="51201106"/>
    <s v="51201106"/>
    <x v="5"/>
    <s v="G1"/>
    <s v="S"/>
    <n v="0.6"/>
    <n v="0.5"/>
    <n v="6.2279999999999998"/>
    <n v="58.194000000000003"/>
    <n v="64.421999999999997"/>
    <n v="28"/>
    <n v="696"/>
    <n v="0"/>
    <m/>
    <m/>
    <x v="0"/>
    <s v="HILARI51201106G1HI"/>
    <s v="C¡a. Hidroel‚ctrica San Hilari¢n S.A."/>
    <x v="81"/>
    <x v="81"/>
    <s v="C.H. San Hilarion N°4"/>
    <x v="283"/>
    <s v="HI"/>
    <x v="5"/>
    <x v="36"/>
    <x v="2"/>
    <s v="Instalado"/>
    <s v="Operativo"/>
    <s v="Generadora"/>
    <x v="0"/>
    <x v="1"/>
    <x v="1"/>
    <x v="0"/>
    <s v="Privado"/>
    <s v="LIMA"/>
    <s v="LIMA"/>
    <s v="HUAURA"/>
    <s v="SAYAN"/>
    <n v="0"/>
    <x v="8"/>
    <n v="0"/>
    <x v="0"/>
    <x v="0"/>
    <x v="0"/>
    <s v="MWh"/>
    <n v="64.421999999999997"/>
    <n v="6.4421999999999993E-2"/>
    <m/>
    <n v="0.06"/>
    <n v="0.05"/>
    <n v="0"/>
    <n v="0"/>
    <n v="13"/>
    <s v="BASE DE DATOS"/>
    <m/>
  </r>
  <r>
    <s v="24"/>
    <x v="10"/>
    <s v="HILARI"/>
    <s v="51201106"/>
    <s v="51201106"/>
    <x v="5"/>
    <s v="G1"/>
    <s v="S"/>
    <n v="0.6"/>
    <n v="0.5"/>
    <n v="7.7050000000000001"/>
    <n v="59.45"/>
    <n v="67.155000000000001"/>
    <n v="38"/>
    <n v="686"/>
    <n v="0"/>
    <m/>
    <m/>
    <x v="0"/>
    <s v="HILARI51201106G1HI"/>
    <s v="C¡a. Hidroel‚ctrica San Hilari¢n S.A."/>
    <x v="81"/>
    <x v="81"/>
    <s v="C.H. San Hilarion N°4"/>
    <x v="283"/>
    <s v="HI"/>
    <x v="5"/>
    <x v="36"/>
    <x v="2"/>
    <s v="Instalado"/>
    <s v="Operativo"/>
    <s v="Generadora"/>
    <x v="0"/>
    <x v="1"/>
    <x v="1"/>
    <x v="0"/>
    <s v="Privado"/>
    <s v="LIMA"/>
    <s v="LIMA"/>
    <s v="HUAURA"/>
    <s v="SAYAN"/>
    <n v="0"/>
    <x v="8"/>
    <n v="0"/>
    <x v="0"/>
    <x v="0"/>
    <x v="0"/>
    <s v="MWh"/>
    <n v="67.155000000000001"/>
    <n v="6.7155000000000006E-2"/>
    <m/>
    <n v="0.06"/>
    <n v="0.05"/>
    <n v="0"/>
    <n v="0"/>
    <n v="13"/>
    <s v="BASE DE DATOS"/>
    <m/>
  </r>
  <r>
    <s v="24"/>
    <x v="11"/>
    <s v="HILARI"/>
    <s v="51201106"/>
    <s v="51201106"/>
    <x v="5"/>
    <s v="G1"/>
    <s v="S"/>
    <n v="0.6"/>
    <n v="0.5"/>
    <n v="6.6710000000000003"/>
    <n v="54.652000000000001"/>
    <n v="61.323"/>
    <n v="57"/>
    <n v="667"/>
    <n v="0"/>
    <m/>
    <m/>
    <x v="0"/>
    <s v="HILARI51201106G1HI"/>
    <s v="C¡a. Hidroel‚ctrica San Hilari¢n S.A."/>
    <x v="81"/>
    <x v="81"/>
    <s v="C.H. San Hilarion N°4"/>
    <x v="283"/>
    <s v="HI"/>
    <x v="5"/>
    <x v="36"/>
    <x v="2"/>
    <s v="Instalado"/>
    <s v="Operativo"/>
    <s v="Generadora"/>
    <x v="0"/>
    <x v="1"/>
    <x v="1"/>
    <x v="0"/>
    <s v="Privado"/>
    <s v="LIMA"/>
    <s v="LIMA"/>
    <s v="HUAURA"/>
    <s v="SAYAN"/>
    <n v="0"/>
    <x v="8"/>
    <n v="0"/>
    <x v="0"/>
    <x v="0"/>
    <x v="0"/>
    <s v="MWh"/>
    <n v="61.323"/>
    <n v="6.1323000000000003E-2"/>
    <m/>
    <n v="0.06"/>
    <n v="0.05"/>
    <n v="0"/>
    <n v="0"/>
    <n v="13"/>
    <s v="BASE DE DATOS"/>
    <m/>
  </r>
  <r>
    <s v="24"/>
    <x v="11"/>
    <s v="EGEMSA"/>
    <s v="11005993"/>
    <s v="11005993"/>
    <x v="5"/>
    <s v="GRUPO Nº1"/>
    <s v="S"/>
    <n v="30.15"/>
    <n v="29.295999999999999"/>
    <n v="2971.9929999999999"/>
    <n v="11692.404"/>
    <n v="14664.397000000001"/>
    <n v="7.94"/>
    <n v="716.06"/>
    <n v="0"/>
    <m/>
    <m/>
    <x v="0"/>
    <s v="EGEMSA11005993GRUPO Nº1HI"/>
    <s v="Emp. de Generaci¢n El‚ctrica Machu Picchu S. A."/>
    <x v="27"/>
    <x v="27"/>
    <s v="C. H. Machupicchu"/>
    <x v="248"/>
    <s v="HI"/>
    <x v="5"/>
    <x v="340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4664.397000000001"/>
    <n v="14.664397000000001"/>
    <m/>
    <n v="2.5124999999999997"/>
    <n v="2.4413333333333331"/>
    <n v="0"/>
    <n v="0"/>
    <n v="36"/>
    <s v="BASE DE DATOS"/>
    <m/>
  </r>
  <r>
    <s v="24"/>
    <x v="11"/>
    <s v="EGEMSA"/>
    <s v="11005993"/>
    <s v="11005993"/>
    <x v="5"/>
    <s v="GRUPO Nº2"/>
    <s v="S"/>
    <n v="30.15"/>
    <n v="29.95"/>
    <n v="3951.8809999999999"/>
    <n v="14741.582"/>
    <n v="18693.463"/>
    <n v="4.54"/>
    <n v="704.85"/>
    <n v="14.6"/>
    <m/>
    <m/>
    <x v="0"/>
    <s v="EGEMSA11005993GRUPO Nº2HI"/>
    <s v="Emp. de Generaci¢n El‚ctrica Machu Picchu S. A."/>
    <x v="27"/>
    <x v="27"/>
    <s v="C. H. Machupicchu"/>
    <x v="248"/>
    <s v="HI"/>
    <x v="5"/>
    <x v="341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8693.463"/>
    <n v="18.693463000000001"/>
    <m/>
    <n v="2.5124999999999997"/>
    <n v="2.4958333333333331"/>
    <n v="0"/>
    <n v="0"/>
    <n v="36"/>
    <s v="BASE DE DATOS"/>
    <m/>
  </r>
  <r>
    <s v="24"/>
    <x v="11"/>
    <s v="EGEMSA"/>
    <s v="11005993"/>
    <s v="11005993"/>
    <x v="5"/>
    <s v="GRUPO Nº3"/>
    <s v="S"/>
    <n v="30.15"/>
    <n v="29.553999999999998"/>
    <n v="3796.3530000000001"/>
    <n v="14207.351000000001"/>
    <n v="18003.704000000002"/>
    <n v="17.78"/>
    <n v="688.42"/>
    <n v="17.8"/>
    <m/>
    <m/>
    <x v="0"/>
    <s v="EGEMSA11005993GRUPO Nº3HI"/>
    <s v="Emp. de Generaci¢n El‚ctrica Machu Picchu S. A."/>
    <x v="27"/>
    <x v="27"/>
    <s v="C. H. Machupicchu"/>
    <x v="248"/>
    <s v="HI"/>
    <x v="5"/>
    <x v="342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18003.704000000002"/>
    <n v="18.003704000000003"/>
    <m/>
    <n v="2.5124999999999997"/>
    <n v="2.4628333333333332"/>
    <n v="0"/>
    <n v="0"/>
    <n v="36"/>
    <s v="BASE DE DATOS"/>
    <m/>
  </r>
  <r>
    <s v="24"/>
    <x v="11"/>
    <s v="EGEMSA"/>
    <s v="11005993"/>
    <s v="11005993"/>
    <x v="5"/>
    <s v="GRUPO N°4"/>
    <s v="S"/>
    <n v="102"/>
    <n v="99.86"/>
    <n v="15142.831"/>
    <n v="56340.211000000003"/>
    <n v="71483.042000000001"/>
    <n v="10.23"/>
    <n v="713.77"/>
    <n v="0"/>
    <m/>
    <m/>
    <x v="0"/>
    <s v="EGEMSA11005993GRUPO N°4HI"/>
    <s v="Emp. de Generaci¢n El‚ctrica Machu Picchu S. A."/>
    <x v="27"/>
    <x v="27"/>
    <s v="C. H. Machupicchu"/>
    <x v="248"/>
    <s v="HI"/>
    <x v="5"/>
    <x v="343"/>
    <x v="2"/>
    <s v="Instalado"/>
    <s v="Operativo"/>
    <s v="Generadora"/>
    <x v="0"/>
    <x v="0"/>
    <x v="0"/>
    <x v="0"/>
    <s v="Estatal"/>
    <s v="CUSCO"/>
    <s v="CUSCO"/>
    <s v="URUBAMBA"/>
    <s v="MACHUPICCHU"/>
    <n v="0"/>
    <x v="8"/>
    <n v="0"/>
    <x v="0"/>
    <x v="0"/>
    <x v="0"/>
    <s v="MWh"/>
    <n v="71483.042000000001"/>
    <n v="71.483041999999998"/>
    <m/>
    <n v="8.5"/>
    <n v="8.3216666666666672"/>
    <n v="0"/>
    <n v="0"/>
    <n v="36"/>
    <s v="BASE DE DATOS"/>
    <m/>
  </r>
  <r>
    <s v="24"/>
    <x v="0"/>
    <s v="EGASA"/>
    <s v="31012893"/>
    <s v="31012893"/>
    <x v="5"/>
    <s v="G-1"/>
    <s v="S"/>
    <n v="0.88"/>
    <n v="0.86799999999999999"/>
    <n v="117.967"/>
    <n v="345.76799999999997"/>
    <n v="463.73500000000001"/>
    <n v="14.2"/>
    <n v="702.27"/>
    <n v="7.53"/>
    <m/>
    <m/>
    <x v="0"/>
    <s v="EGASA31012893G-1HI"/>
    <s v="Emp. de Generaci¢n El‚ctrica de Arequipa S. A."/>
    <x v="39"/>
    <x v="39"/>
    <s v="C. H. Charcani I"/>
    <x v="289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463.73500000000001"/>
    <n v="0.46373500000000001"/>
    <m/>
    <n v="7.3333333333333334E-2"/>
    <n v="7.2333333333333333E-2"/>
    <n v="0"/>
    <n v="-5.6843418860808015E-14"/>
    <n v="31"/>
    <s v="BASE DE DATOS"/>
    <m/>
  </r>
  <r>
    <s v="24"/>
    <x v="0"/>
    <s v="EGASA"/>
    <s v="31012893"/>
    <s v="31012893"/>
    <x v="5"/>
    <s v="G-2"/>
    <s v="S"/>
    <n v="0.88"/>
    <n v="0.86"/>
    <n v="118.086"/>
    <n v="345.154"/>
    <n v="463.24"/>
    <n v="13.35"/>
    <n v="701.93"/>
    <n v="8.7200000000000006"/>
    <m/>
    <m/>
    <x v="0"/>
    <s v="EGASA31012893G-2HI"/>
    <s v="Emp. de Generaci¢n El‚ctrica de Arequipa S. A."/>
    <x v="39"/>
    <x v="39"/>
    <s v="C. H. Charcani I"/>
    <x v="289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463.24"/>
    <n v="0.46323999999999999"/>
    <m/>
    <n v="7.3333333333333334E-2"/>
    <n v="7.166666666666667E-2"/>
    <n v="0"/>
    <n v="0"/>
    <n v="31"/>
    <s v="BASE DE DATOS"/>
    <m/>
  </r>
  <r>
    <s v="24"/>
    <x v="0"/>
    <s v="EGASA"/>
    <s v="31012993"/>
    <s v="31012993"/>
    <x v="5"/>
    <s v="G-1"/>
    <s v="S"/>
    <n v="0.26"/>
    <n v="0.26"/>
    <n v="33.216999999999999"/>
    <n v="97.677999999999997"/>
    <n v="130.89500000000001"/>
    <n v="7.32"/>
    <n v="709.03"/>
    <n v="7.65"/>
    <m/>
    <m/>
    <x v="0"/>
    <s v="EGASA31012993G-1HI"/>
    <s v="Emp. de Generaci¢n El‚ctrica de Arequipa S. A."/>
    <x v="39"/>
    <x v="39"/>
    <s v="C. H. Charcani II"/>
    <x v="290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30.89500000000001"/>
    <n v="0.13089500000000001"/>
    <m/>
    <n v="2.1666666666666667E-2"/>
    <n v="2.1666666666666667E-2"/>
    <n v="0"/>
    <n v="-2.8421709430404007E-14"/>
    <n v="31"/>
    <s v="BASE DE DATOS"/>
    <m/>
  </r>
  <r>
    <s v="24"/>
    <x v="0"/>
    <s v="EGASA"/>
    <s v="31012993"/>
    <s v="31012993"/>
    <x v="5"/>
    <s v="G-2"/>
    <s v="S"/>
    <n v="0.26"/>
    <n v="0.19"/>
    <n v="32.316000000000003"/>
    <n v="93.873000000000005"/>
    <n v="126.18899999999999"/>
    <n v="13.07"/>
    <n v="702.3"/>
    <n v="8.6300000000000008"/>
    <m/>
    <m/>
    <x v="0"/>
    <s v="EGASA31012993G-2HI"/>
    <s v="Emp. de Generaci¢n El‚ctrica de Arequipa S. A."/>
    <x v="39"/>
    <x v="39"/>
    <s v="C. H. Charcani II"/>
    <x v="290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26.18899999999999"/>
    <n v="0.126189"/>
    <m/>
    <n v="2.1666666666666667E-2"/>
    <n v="1.5833333333333335E-2"/>
    <n v="0"/>
    <n v="1.4210854715202004E-14"/>
    <n v="31"/>
    <s v="BASE DE DATOS"/>
    <m/>
  </r>
  <r>
    <s v="24"/>
    <x v="0"/>
    <s v="EGASA"/>
    <s v="31012993"/>
    <s v="31012993"/>
    <x v="5"/>
    <s v="G-3"/>
    <s v="S"/>
    <n v="0.26"/>
    <n v="0.22"/>
    <n v="37.191000000000003"/>
    <n v="108.596"/>
    <n v="145.78700000000001"/>
    <n v="9.4"/>
    <n v="710.78"/>
    <n v="3.82"/>
    <m/>
    <m/>
    <x v="0"/>
    <s v="EGASA31012993G-3HI"/>
    <s v="Emp. de Generaci¢n El‚ctrica de Arequipa S. A."/>
    <x v="39"/>
    <x v="39"/>
    <s v="C. H. Charcani II"/>
    <x v="290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45.78700000000001"/>
    <n v="0.145787"/>
    <m/>
    <n v="2.1666666666666667E-2"/>
    <n v="1.8333333333333333E-2"/>
    <n v="0"/>
    <n v="0"/>
    <n v="31"/>
    <s v="BASE DE DATOS"/>
    <m/>
  </r>
  <r>
    <s v="24"/>
    <x v="0"/>
    <s v="EGASA"/>
    <s v="31013093"/>
    <s v="31013093"/>
    <x v="5"/>
    <s v="G-1"/>
    <s v="S"/>
    <n v="2.33"/>
    <n v="2.2450000000000001"/>
    <n v="356.125"/>
    <n v="1062.2919999999999"/>
    <n v="1418.4169999999999"/>
    <n v="10.43"/>
    <n v="701.4"/>
    <n v="12.17"/>
    <m/>
    <m/>
    <x v="0"/>
    <s v="EGASA31013093G-1HI"/>
    <s v="Emp. de Generaci¢n El‚ctrica de Arequipa S. A."/>
    <x v="39"/>
    <x v="39"/>
    <s v="C. H. Charcani III"/>
    <x v="291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418.4169999999999"/>
    <n v="1.4184169999999998"/>
    <m/>
    <n v="0.19416666666666668"/>
    <n v="0.18708333333333335"/>
    <n v="0"/>
    <n v="0"/>
    <n v="31"/>
    <s v="BASE DE DATOS"/>
    <m/>
  </r>
  <r>
    <s v="24"/>
    <x v="0"/>
    <s v="EGASA"/>
    <s v="31013093"/>
    <s v="31013093"/>
    <x v="5"/>
    <s v="G-2"/>
    <s v="S"/>
    <n v="2.33"/>
    <n v="2.33"/>
    <n v="350.02199999999999"/>
    <n v="1034.251"/>
    <n v="1384.2729999999999"/>
    <n v="6.9"/>
    <n v="704.72"/>
    <n v="12.38"/>
    <m/>
    <m/>
    <x v="0"/>
    <s v="EGASA31013093G-2HI"/>
    <s v="Emp. de Generaci¢n El‚ctrica de Arequipa S. A."/>
    <x v="39"/>
    <x v="39"/>
    <s v="C. H. Charcani III"/>
    <x v="291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384.2729999999999"/>
    <n v="1.3842729999999999"/>
    <m/>
    <n v="0.19416666666666668"/>
    <n v="0.19416666666666668"/>
    <n v="0"/>
    <n v="0"/>
    <n v="31"/>
    <s v="BASE DE DATOS"/>
    <m/>
  </r>
  <r>
    <s v="24"/>
    <x v="0"/>
    <s v="EGASA"/>
    <s v="11013293"/>
    <s v="11013293"/>
    <x v="5"/>
    <s v="G-1"/>
    <s v="S"/>
    <n v="5.2"/>
    <n v="5.0410000000000004"/>
    <n v="584.74699999999996"/>
    <n v="734.31200000000001"/>
    <n v="1319.059"/>
    <n v="104.5"/>
    <n v="441.67"/>
    <n v="18.5"/>
    <m/>
    <m/>
    <x v="0"/>
    <s v="EGASA11013293G-1HI"/>
    <s v="Emp. de Generaci¢n El‚ctrica de Arequipa S. A."/>
    <x v="39"/>
    <x v="39"/>
    <s v="C. H. Charcani IV"/>
    <x v="292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319.059"/>
    <n v="1.319059"/>
    <m/>
    <n v="0.43333333333333335"/>
    <n v="0.42008333333333336"/>
    <n v="0"/>
    <n v="0"/>
    <n v="31"/>
    <s v="BASE DE DATOS"/>
    <m/>
  </r>
  <r>
    <s v="24"/>
    <x v="0"/>
    <s v="EGASA"/>
    <s v="11013293"/>
    <s v="11013293"/>
    <x v="5"/>
    <s v="G-2"/>
    <s v="S"/>
    <n v="5.2"/>
    <n v="5.056"/>
    <n v="617.101"/>
    <n v="1487.4570000000001"/>
    <n v="2104.558"/>
    <n v="53.67"/>
    <n v="650.66999999999996"/>
    <n v="19.07"/>
    <m/>
    <m/>
    <x v="0"/>
    <s v="EGASA11013293G-2HI"/>
    <s v="Emp. de Generaci¢n El‚ctrica de Arequipa S. A."/>
    <x v="39"/>
    <x v="39"/>
    <s v="C. H. Charcani IV"/>
    <x v="292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104.558"/>
    <n v="2.1045579999999999"/>
    <m/>
    <n v="0.43333333333333335"/>
    <n v="0.42133333333333334"/>
    <n v="0"/>
    <n v="0"/>
    <n v="31"/>
    <s v="BASE DE DATOS"/>
    <m/>
  </r>
  <r>
    <s v="24"/>
    <x v="0"/>
    <s v="EGASA"/>
    <s v="11013293"/>
    <s v="11013293"/>
    <x v="5"/>
    <s v="G-3"/>
    <s v="S"/>
    <n v="5.2"/>
    <n v="5.2"/>
    <n v="638.46500000000003"/>
    <n v="1606.877"/>
    <n v="2245.3420000000001"/>
    <n v="33.22"/>
    <n v="669.95"/>
    <n v="20.82"/>
    <m/>
    <m/>
    <x v="0"/>
    <s v="EGASA11013293G-3HI"/>
    <s v="Emp. de Generaci¢n El‚ctrica de Arequipa S. A."/>
    <x v="39"/>
    <x v="39"/>
    <s v="C. H. Charcani IV"/>
    <x v="292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245.3420000000001"/>
    <n v="2.2453419999999999"/>
    <m/>
    <n v="0.43333333333333335"/>
    <n v="0.43333333333333335"/>
    <n v="0"/>
    <n v="0"/>
    <n v="31"/>
    <s v="BASE DE DATOS"/>
    <m/>
  </r>
  <r>
    <s v="24"/>
    <x v="0"/>
    <s v="EGASA"/>
    <s v="11014193"/>
    <s v="11014193"/>
    <x v="5"/>
    <s v="G-1"/>
    <s v="S"/>
    <n v="49.2"/>
    <n v="46.6"/>
    <n v="6046.4260000000004"/>
    <n v="11795.212"/>
    <n v="17841.637999999999"/>
    <n v="6.62"/>
    <n v="683.03"/>
    <n v="0"/>
    <m/>
    <m/>
    <x v="0"/>
    <s v="EGASA11014193G-1HI"/>
    <s v="Emp. de Generaci¢n El‚ctrica de Arequipa S. A."/>
    <x v="39"/>
    <x v="39"/>
    <s v="C. H. Charcani V"/>
    <x v="293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7841.637999999999"/>
    <n v="17.841638"/>
    <m/>
    <n v="4.1000000000000005"/>
    <n v="3.8833333333333333"/>
    <n v="0"/>
    <n v="0"/>
    <n v="31"/>
    <s v="BASE DE DATOS"/>
    <m/>
  </r>
  <r>
    <s v="24"/>
    <x v="0"/>
    <s v="EGASA"/>
    <s v="11014193"/>
    <s v="11014193"/>
    <x v="5"/>
    <s v="G-2"/>
    <s v="S"/>
    <n v="49"/>
    <n v="46.7"/>
    <n v="4408.7420000000002"/>
    <n v="4159.9669999999996"/>
    <n v="8568.7090000000007"/>
    <n v="6.25"/>
    <n v="299.17"/>
    <n v="0"/>
    <m/>
    <m/>
    <x v="0"/>
    <s v="EGASA11014193G-2HI"/>
    <s v="Emp. de Generaci¢n El‚ctrica de Arequipa S. A."/>
    <x v="39"/>
    <x v="39"/>
    <s v="C. H. Charcani V"/>
    <x v="293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8568.7090000000007"/>
    <n v="8.5687090000000001"/>
    <m/>
    <n v="4.083333333333333"/>
    <n v="3.8916666666666671"/>
    <n v="0"/>
    <n v="-1.8189894035458565E-12"/>
    <n v="31"/>
    <s v="BASE DE DATOS"/>
    <m/>
  </r>
  <r>
    <s v="24"/>
    <x v="0"/>
    <s v="EGASA"/>
    <s v="11014193"/>
    <s v="11014193"/>
    <x v="5"/>
    <s v="G-3"/>
    <s v="S"/>
    <n v="48.66"/>
    <n v="46.6"/>
    <n v="5655.0110000000004"/>
    <n v="7553.1260000000002"/>
    <n v="13208.137000000001"/>
    <n v="5.92"/>
    <n v="488.25"/>
    <n v="0"/>
    <m/>
    <m/>
    <x v="0"/>
    <s v="EGASA11014193G-3HI"/>
    <s v="Emp. de Generaci¢n El‚ctrica de Arequipa S. A."/>
    <x v="39"/>
    <x v="39"/>
    <s v="C. H. Charcani V"/>
    <x v="293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3208.137000000001"/>
    <n v="13.208137000000001"/>
    <m/>
    <n v="4.0549999999999997"/>
    <n v="3.8833333333333333"/>
    <n v="0"/>
    <n v="0"/>
    <n v="31"/>
    <s v="BASE DE DATOS"/>
    <m/>
  </r>
  <r>
    <s v="24"/>
    <x v="0"/>
    <s v="EGASA"/>
    <s v="31013393"/>
    <s v="31013393"/>
    <x v="5"/>
    <s v="G-1"/>
    <s v="S"/>
    <n v="8.9600000000000009"/>
    <n v="8.9600000000000009"/>
    <n v="1102.93"/>
    <n v="2318.489"/>
    <n v="3421.4189999999999"/>
    <n v="4.92"/>
    <n v="689.8"/>
    <n v="29.28"/>
    <m/>
    <m/>
    <x v="0"/>
    <s v="EGASA31013393G-1HI"/>
    <s v="Emp. de Generaci¢n El‚ctrica de Arequipa S. A."/>
    <x v="39"/>
    <x v="39"/>
    <s v="C. H. Charcani VI"/>
    <x v="294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421.4189999999999"/>
    <n v="3.4214189999999998"/>
    <m/>
    <n v="0.7466666666666667"/>
    <n v="0.7466666666666667"/>
    <n v="0"/>
    <n v="0"/>
    <n v="31"/>
    <s v="BASE DE DATOS"/>
    <m/>
  </r>
  <r>
    <s v="24"/>
    <x v="2"/>
    <s v="EGASA"/>
    <s v="31012893"/>
    <s v="31012893"/>
    <x v="5"/>
    <s v="G-1"/>
    <s v="S"/>
    <n v="0.88"/>
    <n v="0.86799999999999999"/>
    <n v="110.60299999999999"/>
    <n v="318.45800000000003"/>
    <n v="429.06099999999998"/>
    <n v="6.23"/>
    <n v="598.41999999999996"/>
    <n v="115.35"/>
    <m/>
    <m/>
    <x v="0"/>
    <s v="EGASA31012893G-1HI"/>
    <s v="Emp. de Generaci¢n El‚ctrica de Arequipa S. A."/>
    <x v="39"/>
    <x v="39"/>
    <s v="C. H. Charcani I"/>
    <x v="289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429.06099999999998"/>
    <n v="0.42906099999999997"/>
    <m/>
    <n v="7.3333333333333334E-2"/>
    <n v="7.2333333333333333E-2"/>
    <n v="0"/>
    <n v="5.6843418860808015E-14"/>
    <n v="31"/>
    <s v="BASE DE DATOS"/>
    <m/>
  </r>
  <r>
    <s v="24"/>
    <x v="2"/>
    <s v="EGASA"/>
    <s v="31012893"/>
    <s v="31012893"/>
    <x v="5"/>
    <s v="G-2"/>
    <s v="S"/>
    <n v="0.88"/>
    <n v="0.86"/>
    <n v="104.187"/>
    <n v="295.70299999999997"/>
    <n v="399.89"/>
    <n v="57.75"/>
    <n v="538.53"/>
    <n v="123.72"/>
    <m/>
    <m/>
    <x v="0"/>
    <s v="EGASA31012893G-2HI"/>
    <s v="Emp. de Generaci¢n El‚ctrica de Arequipa S. A."/>
    <x v="39"/>
    <x v="39"/>
    <s v="C. H. Charcani I"/>
    <x v="289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99.89"/>
    <n v="0.39988999999999997"/>
    <m/>
    <n v="7.3333333333333334E-2"/>
    <n v="7.166666666666667E-2"/>
    <n v="0"/>
    <n v="0"/>
    <n v="31"/>
    <s v="BASE DE DATOS"/>
    <m/>
  </r>
  <r>
    <s v="24"/>
    <x v="2"/>
    <s v="EGASA"/>
    <s v="31012993"/>
    <s v="31012993"/>
    <x v="5"/>
    <s v="G-1"/>
    <s v="S"/>
    <n v="0.26"/>
    <n v="0.26"/>
    <n v="30.632000000000001"/>
    <n v="88.814999999999998"/>
    <n v="119.447"/>
    <n v="49.7"/>
    <n v="670.3"/>
    <n v="0"/>
    <m/>
    <m/>
    <x v="0"/>
    <s v="EGASA31012993G-1HI"/>
    <s v="Emp. de Generaci¢n El‚ctrica de Arequipa S. A."/>
    <x v="39"/>
    <x v="39"/>
    <s v="C. H. Charcani II"/>
    <x v="290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19.447"/>
    <n v="0.119447"/>
    <m/>
    <n v="2.1666666666666667E-2"/>
    <n v="2.1666666666666667E-2"/>
    <n v="0"/>
    <n v="0"/>
    <n v="31"/>
    <s v="BASE DE DATOS"/>
    <m/>
  </r>
  <r>
    <s v="24"/>
    <x v="2"/>
    <s v="EGASA"/>
    <s v="31012993"/>
    <s v="31012993"/>
    <x v="5"/>
    <s v="G-2"/>
    <s v="S"/>
    <n v="0.26"/>
    <n v="0.19"/>
    <n v="26.949000000000002"/>
    <n v="80.998999999999995"/>
    <n v="107.94799999999999"/>
    <n v="0"/>
    <n v="675.27"/>
    <n v="44.73"/>
    <m/>
    <m/>
    <x v="0"/>
    <s v="EGASA31012993G-2HI"/>
    <s v="Emp. de Generaci¢n El‚ctrica de Arequipa S. A."/>
    <x v="39"/>
    <x v="39"/>
    <s v="C. H. Charcani II"/>
    <x v="290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07.94799999999999"/>
    <n v="0.10794799999999999"/>
    <m/>
    <n v="2.1666666666666667E-2"/>
    <n v="1.5833333333333335E-2"/>
    <n v="0"/>
    <n v="0"/>
    <n v="31"/>
    <s v="BASE DE DATOS"/>
    <m/>
  </r>
  <r>
    <s v="24"/>
    <x v="2"/>
    <s v="EGASA"/>
    <s v="31012993"/>
    <s v="31012993"/>
    <x v="5"/>
    <s v="G-3"/>
    <s v="S"/>
    <n v="0.26"/>
    <n v="0.22"/>
    <n v="30.518000000000001"/>
    <n v="91.465999999999994"/>
    <n v="121.98399999999999"/>
    <n v="0"/>
    <n v="677.9"/>
    <n v="42.1"/>
    <m/>
    <m/>
    <x v="0"/>
    <s v="EGASA31012993G-3HI"/>
    <s v="Emp. de Generaci¢n El‚ctrica de Arequipa S. A."/>
    <x v="39"/>
    <x v="39"/>
    <s v="C. H. Charcani II"/>
    <x v="290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21.98399999999999"/>
    <n v="0.121984"/>
    <m/>
    <n v="2.1666666666666667E-2"/>
    <n v="1.8333333333333333E-2"/>
    <n v="0"/>
    <n v="0"/>
    <n v="31"/>
    <s v="BASE DE DATOS"/>
    <m/>
  </r>
  <r>
    <s v="24"/>
    <x v="2"/>
    <s v="EGASA"/>
    <s v="31013093"/>
    <s v="31013093"/>
    <x v="5"/>
    <s v="G-1"/>
    <s v="S"/>
    <n v="2.33"/>
    <n v="2.2450000000000001"/>
    <n v="358.20699999999999"/>
    <n v="1035.8399999999999"/>
    <n v="1394.047"/>
    <n v="13.32"/>
    <n v="665.75"/>
    <n v="40.93"/>
    <m/>
    <m/>
    <x v="0"/>
    <s v="EGASA31013093G-1HI"/>
    <s v="Emp. de Generaci¢n El‚ctrica de Arequipa S. A."/>
    <x v="39"/>
    <x v="39"/>
    <s v="C. H. Charcani III"/>
    <x v="291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394.047"/>
    <n v="1.394047"/>
    <m/>
    <n v="0.19416666666666668"/>
    <n v="0.18708333333333335"/>
    <n v="0"/>
    <n v="0"/>
    <n v="31"/>
    <s v="BASE DE DATOS"/>
    <m/>
  </r>
  <r>
    <s v="24"/>
    <x v="2"/>
    <s v="EGASA"/>
    <s v="31013093"/>
    <s v="31013093"/>
    <x v="5"/>
    <s v="G-2"/>
    <s v="S"/>
    <n v="2.33"/>
    <n v="2.33"/>
    <n v="244.68600000000001"/>
    <n v="704.553"/>
    <n v="949.23900000000003"/>
    <n v="213.95"/>
    <n v="428.97"/>
    <n v="7.05"/>
    <m/>
    <m/>
    <x v="0"/>
    <s v="EGASA31013093G-2HI"/>
    <s v="Emp. de Generaci¢n El‚ctrica de Arequipa S. A."/>
    <x v="39"/>
    <x v="39"/>
    <s v="C. H. Charcani III"/>
    <x v="291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949.23900000000003"/>
    <n v="0.94923900000000005"/>
    <m/>
    <n v="0.19416666666666668"/>
    <n v="0.19416666666666668"/>
    <n v="0"/>
    <n v="0"/>
    <n v="31"/>
    <s v="BASE DE DATOS"/>
    <m/>
  </r>
  <r>
    <s v="24"/>
    <x v="2"/>
    <s v="EGASA"/>
    <s v="11013293"/>
    <s v="11013293"/>
    <x v="5"/>
    <s v="G-1"/>
    <s v="S"/>
    <n v="5.2"/>
    <n v="5.0410000000000004"/>
    <n v="854.28899999999999"/>
    <n v="2580.1080000000002"/>
    <n v="3434.3969999999999"/>
    <n v="5.67"/>
    <n v="682.1"/>
    <n v="32.229999999999997"/>
    <m/>
    <m/>
    <x v="0"/>
    <s v="EGASA11013293G-1HI"/>
    <s v="Emp. de Generaci¢n El‚ctrica de Arequipa S. A."/>
    <x v="39"/>
    <x v="39"/>
    <s v="C. H. Charcani IV"/>
    <x v="292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434.3969999999999"/>
    <n v="3.4343970000000001"/>
    <m/>
    <n v="0.43333333333333335"/>
    <n v="0.42008333333333336"/>
    <n v="0"/>
    <n v="0"/>
    <n v="31"/>
    <s v="BASE DE DATOS"/>
    <m/>
  </r>
  <r>
    <s v="24"/>
    <x v="2"/>
    <s v="EGASA"/>
    <s v="11013293"/>
    <s v="11013293"/>
    <x v="5"/>
    <s v="G-2"/>
    <s v="S"/>
    <n v="5.2"/>
    <n v="5.056"/>
    <n v="879.18600000000004"/>
    <n v="2623.672"/>
    <n v="3502.8580000000002"/>
    <n v="5.53"/>
    <n v="688.15"/>
    <n v="26.32"/>
    <m/>
    <m/>
    <x v="0"/>
    <s v="EGASA11013293G-2HI"/>
    <s v="Emp. de Generaci¢n El‚ctrica de Arequipa S. A."/>
    <x v="39"/>
    <x v="39"/>
    <s v="C. H. Charcani IV"/>
    <x v="292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502.8580000000002"/>
    <n v="3.5028580000000002"/>
    <m/>
    <n v="0.43333333333333335"/>
    <n v="0.42133333333333334"/>
    <n v="0"/>
    <n v="0"/>
    <n v="31"/>
    <s v="BASE DE DATOS"/>
    <m/>
  </r>
  <r>
    <s v="24"/>
    <x v="2"/>
    <s v="EGASA"/>
    <s v="11013293"/>
    <s v="11013293"/>
    <x v="5"/>
    <s v="G-3"/>
    <s v="S"/>
    <n v="5.2"/>
    <n v="5.2"/>
    <n v="862.26599999999996"/>
    <n v="2569.0790000000002"/>
    <n v="3431.3449999999998"/>
    <n v="5.32"/>
    <n v="672.01"/>
    <n v="42.67"/>
    <m/>
    <m/>
    <x v="0"/>
    <s v="EGASA11013293G-3HI"/>
    <s v="Emp. de Generaci¢n El‚ctrica de Arequipa S. A."/>
    <x v="39"/>
    <x v="39"/>
    <s v="C. H. Charcani IV"/>
    <x v="292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431.3449999999998"/>
    <n v="3.4313449999999999"/>
    <m/>
    <n v="0.43333333333333335"/>
    <n v="0.43333333333333335"/>
    <n v="0"/>
    <n v="4.5474735088646412E-13"/>
    <n v="31"/>
    <s v="BASE DE DATOS"/>
    <m/>
  </r>
  <r>
    <s v="24"/>
    <x v="2"/>
    <s v="EGASA"/>
    <s v="11014193"/>
    <s v="11014193"/>
    <x v="5"/>
    <s v="G-1"/>
    <s v="S"/>
    <n v="49.2"/>
    <n v="46.6"/>
    <n v="8884.7950000000001"/>
    <n v="26370.517"/>
    <n v="35255.311999999998"/>
    <n v="5.67"/>
    <n v="714.33"/>
    <n v="0"/>
    <m/>
    <m/>
    <x v="0"/>
    <s v="EGASA11014193G-1HI"/>
    <s v="Emp. de Generaci¢n El‚ctrica de Arequipa S. A."/>
    <x v="39"/>
    <x v="39"/>
    <s v="C. H. Charcani V"/>
    <x v="293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5255.311999999998"/>
    <n v="35.255311999999996"/>
    <m/>
    <n v="4.1000000000000005"/>
    <n v="3.8833333333333333"/>
    <n v="0"/>
    <n v="0"/>
    <n v="31"/>
    <s v="BASE DE DATOS"/>
    <m/>
  </r>
  <r>
    <s v="24"/>
    <x v="2"/>
    <s v="EGASA"/>
    <s v="11014193"/>
    <s v="11014193"/>
    <x v="5"/>
    <s v="G-2"/>
    <s v="S"/>
    <n v="49"/>
    <n v="46.7"/>
    <n v="8889.4809999999998"/>
    <n v="26144.195"/>
    <n v="35033.675999999999"/>
    <n v="10.130000000000001"/>
    <n v="709.87"/>
    <n v="0"/>
    <m/>
    <m/>
    <x v="0"/>
    <s v="EGASA11014193G-2HI"/>
    <s v="Emp. de Generaci¢n El‚ctrica de Arequipa S. A."/>
    <x v="39"/>
    <x v="39"/>
    <s v="C. H. Charcani V"/>
    <x v="293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5033.675999999999"/>
    <n v="35.033676"/>
    <m/>
    <n v="4.083333333333333"/>
    <n v="3.8916666666666671"/>
    <n v="0"/>
    <n v="0"/>
    <n v="31"/>
    <s v="BASE DE DATOS"/>
    <m/>
  </r>
  <r>
    <s v="24"/>
    <x v="2"/>
    <s v="EGASA"/>
    <s v="11014193"/>
    <s v="11014193"/>
    <x v="5"/>
    <s v="G-3"/>
    <s v="S"/>
    <n v="48.66"/>
    <n v="46.6"/>
    <n v="8878.2389999999996"/>
    <n v="26324.034"/>
    <n v="35202.273000000001"/>
    <n v="6.23"/>
    <n v="713.77"/>
    <n v="0"/>
    <m/>
    <m/>
    <x v="0"/>
    <s v="EGASA11014193G-3HI"/>
    <s v="Emp. de Generaci¢n El‚ctrica de Arequipa S. A."/>
    <x v="39"/>
    <x v="39"/>
    <s v="C. H. Charcani V"/>
    <x v="293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5202.273000000001"/>
    <n v="35.202272999999998"/>
    <m/>
    <n v="4.0549999999999997"/>
    <n v="3.8833333333333333"/>
    <n v="0"/>
    <n v="0"/>
    <n v="31"/>
    <s v="BASE DE DATOS"/>
    <m/>
  </r>
  <r>
    <s v="24"/>
    <x v="2"/>
    <s v="EGASA"/>
    <s v="31013393"/>
    <s v="31013393"/>
    <x v="5"/>
    <s v="G-1"/>
    <s v="S"/>
    <n v="8.9600000000000009"/>
    <n v="8.9600000000000009"/>
    <n v="1539.3219999999999"/>
    <n v="4509.6319999999996"/>
    <n v="6048.9539999999997"/>
    <n v="6.23"/>
    <n v="681.81"/>
    <n v="27.22"/>
    <m/>
    <m/>
    <x v="0"/>
    <s v="EGASA31013393G-1HI"/>
    <s v="Emp. de Generaci¢n El‚ctrica de Arequipa S. A."/>
    <x v="39"/>
    <x v="39"/>
    <s v="C. H. Charcani VI"/>
    <x v="294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6048.9539999999997"/>
    <n v="6.0489540000000002"/>
    <m/>
    <n v="0.7466666666666667"/>
    <n v="0.7466666666666667"/>
    <n v="0"/>
    <n v="0"/>
    <n v="31"/>
    <s v="BASE DE DATOS"/>
    <m/>
  </r>
  <r>
    <s v="24"/>
    <x v="4"/>
    <s v="EGASA"/>
    <s v="31012893"/>
    <s v="31012893"/>
    <x v="5"/>
    <s v="G-1"/>
    <s v="S"/>
    <n v="0.88"/>
    <n v="0.86799999999999999"/>
    <n v="143.15600000000001"/>
    <n v="411.94200000000001"/>
    <n v="555.09799999999996"/>
    <n v="20.72"/>
    <n v="703.28"/>
    <n v="0"/>
    <m/>
    <m/>
    <x v="0"/>
    <s v="EGASA31012893G-1HI"/>
    <s v="Emp. de Generaci¢n El‚ctrica de Arequipa S. A."/>
    <x v="39"/>
    <x v="39"/>
    <s v="C. H. Charcani I"/>
    <x v="289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55.09799999999996"/>
    <n v="0.55509799999999998"/>
    <m/>
    <n v="7.3333333333333334E-2"/>
    <n v="7.2333333333333333E-2"/>
    <n v="0"/>
    <n v="0"/>
    <n v="31"/>
    <s v="BASE DE DATOS"/>
    <m/>
  </r>
  <r>
    <s v="24"/>
    <x v="4"/>
    <s v="EGASA"/>
    <s v="31012893"/>
    <s v="31012893"/>
    <x v="5"/>
    <s v="G-2"/>
    <s v="S"/>
    <n v="0.88"/>
    <n v="0.86"/>
    <n v="145.51"/>
    <n v="415.72199999999998"/>
    <n v="561.23199999999997"/>
    <n v="22.03"/>
    <n v="701.97"/>
    <n v="0"/>
    <m/>
    <m/>
    <x v="0"/>
    <s v="EGASA31012893G-2HI"/>
    <s v="Emp. de Generaci¢n El‚ctrica de Arequipa S. A."/>
    <x v="39"/>
    <x v="39"/>
    <s v="C. H. Charcani I"/>
    <x v="289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61.23199999999997"/>
    <n v="0.56123199999999995"/>
    <m/>
    <n v="7.3333333333333334E-2"/>
    <n v="7.166666666666667E-2"/>
    <n v="0"/>
    <n v="0"/>
    <n v="31"/>
    <s v="BASE DE DATOS"/>
    <m/>
  </r>
  <r>
    <s v="24"/>
    <x v="4"/>
    <s v="EGASA"/>
    <s v="31012993"/>
    <s v="31012993"/>
    <x v="5"/>
    <s v="G-1"/>
    <s v="S"/>
    <n v="0.26"/>
    <n v="0.26"/>
    <n v="34.896000000000001"/>
    <n v="102.154"/>
    <n v="137.05000000000001"/>
    <n v="7.6"/>
    <n v="716.4"/>
    <n v="0"/>
    <m/>
    <m/>
    <x v="0"/>
    <s v="EGASA31012993G-1HI"/>
    <s v="Emp. de Generaci¢n El‚ctrica de Arequipa S. A."/>
    <x v="39"/>
    <x v="39"/>
    <s v="C. H. Charcani II"/>
    <x v="290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37.05000000000001"/>
    <n v="0.13705000000000001"/>
    <m/>
    <n v="2.1666666666666667E-2"/>
    <n v="2.1666666666666667E-2"/>
    <n v="0"/>
    <n v="0"/>
    <n v="31"/>
    <s v="BASE DE DATOS"/>
    <m/>
  </r>
  <r>
    <s v="24"/>
    <x v="4"/>
    <s v="EGASA"/>
    <s v="31012993"/>
    <s v="31012993"/>
    <x v="5"/>
    <s v="G-2"/>
    <s v="S"/>
    <n v="0.26"/>
    <n v="0.19"/>
    <n v="29.614999999999998"/>
    <n v="87.094999999999999"/>
    <n v="116.71"/>
    <n v="7.67"/>
    <n v="716.33"/>
    <n v="0"/>
    <m/>
    <m/>
    <x v="0"/>
    <s v="EGASA31012993G-2HI"/>
    <s v="Emp. de Generaci¢n El‚ctrica de Arequipa S. A."/>
    <x v="39"/>
    <x v="39"/>
    <s v="C. H. Charcani II"/>
    <x v="290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16.71"/>
    <n v="0.11670999999999999"/>
    <m/>
    <n v="2.1666666666666667E-2"/>
    <n v="1.5833333333333335E-2"/>
    <n v="0"/>
    <n v="0"/>
    <n v="31"/>
    <s v="BASE DE DATOS"/>
    <m/>
  </r>
  <r>
    <s v="24"/>
    <x v="4"/>
    <s v="EGASA"/>
    <s v="31012993"/>
    <s v="31012993"/>
    <x v="5"/>
    <s v="G-3"/>
    <s v="S"/>
    <n v="0.26"/>
    <n v="0.22"/>
    <n v="36.96"/>
    <n v="108.74299999999999"/>
    <n v="145.703"/>
    <n v="7.72"/>
    <n v="716.28"/>
    <n v="0"/>
    <m/>
    <m/>
    <x v="0"/>
    <s v="EGASA31012993G-3HI"/>
    <s v="Emp. de Generaci¢n El‚ctrica de Arequipa S. A."/>
    <x v="39"/>
    <x v="39"/>
    <s v="C. H. Charcani II"/>
    <x v="290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45.703"/>
    <n v="0.145703"/>
    <m/>
    <n v="2.1666666666666667E-2"/>
    <n v="1.8333333333333333E-2"/>
    <n v="0"/>
    <n v="0"/>
    <n v="31"/>
    <s v="BASE DE DATOS"/>
    <m/>
  </r>
  <r>
    <s v="24"/>
    <x v="4"/>
    <s v="EGASA"/>
    <s v="31013093"/>
    <s v="31013093"/>
    <x v="5"/>
    <s v="G-1"/>
    <s v="S"/>
    <n v="2.33"/>
    <n v="2.2450000000000001"/>
    <n v="410.94"/>
    <n v="1218.0709999999999"/>
    <n v="1629.011"/>
    <n v="7.82"/>
    <n v="716.18"/>
    <n v="0"/>
    <m/>
    <m/>
    <x v="0"/>
    <s v="EGASA31013093G-1HI"/>
    <s v="Emp. de Generaci¢n El‚ctrica de Arequipa S. A."/>
    <x v="39"/>
    <x v="39"/>
    <s v="C. H. Charcani III"/>
    <x v="291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629.011"/>
    <n v="1.629011"/>
    <m/>
    <n v="0.19416666666666668"/>
    <n v="0.18708333333333335"/>
    <n v="0"/>
    <n v="0"/>
    <n v="31"/>
    <s v="BASE DE DATOS"/>
    <m/>
  </r>
  <r>
    <s v="24"/>
    <x v="4"/>
    <s v="EGASA"/>
    <s v="31013093"/>
    <s v="31013093"/>
    <x v="5"/>
    <s v="G-2"/>
    <s v="S"/>
    <n v="2.33"/>
    <n v="2.33"/>
    <n v="428.26299999999998"/>
    <n v="1263.567"/>
    <n v="1691.83"/>
    <n v="7.45"/>
    <n v="716.55"/>
    <n v="0"/>
    <m/>
    <m/>
    <x v="0"/>
    <s v="EGASA31013093G-2HI"/>
    <s v="Emp. de Generaci¢n El‚ctrica de Arequipa S. A."/>
    <x v="39"/>
    <x v="39"/>
    <s v="C. H. Charcani III"/>
    <x v="291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691.83"/>
    <n v="1.6918299999999999"/>
    <m/>
    <n v="0.19416666666666668"/>
    <n v="0.19416666666666668"/>
    <n v="0"/>
    <n v="0"/>
    <n v="31"/>
    <s v="BASE DE DATOS"/>
    <m/>
  </r>
  <r>
    <s v="24"/>
    <x v="4"/>
    <s v="EGASA"/>
    <s v="11013293"/>
    <s v="11013293"/>
    <x v="5"/>
    <s v="G-1"/>
    <s v="S"/>
    <n v="5.2"/>
    <n v="5.0410000000000004"/>
    <n v="593.46199999999999"/>
    <n v="1504.8030000000001"/>
    <n v="2098.2649999999999"/>
    <n v="44.57"/>
    <n v="679.43"/>
    <n v="0"/>
    <m/>
    <m/>
    <x v="0"/>
    <s v="EGASA11013293G-1HI"/>
    <s v="Emp. de Generaci¢n El‚ctrica de Arequipa S. A."/>
    <x v="39"/>
    <x v="39"/>
    <s v="C. H. Charcani IV"/>
    <x v="292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098.2649999999999"/>
    <n v="2.098265"/>
    <m/>
    <n v="0.43333333333333335"/>
    <n v="0.42008333333333336"/>
    <n v="0"/>
    <n v="4.5474735088646412E-13"/>
    <n v="31"/>
    <s v="BASE DE DATOS"/>
    <m/>
  </r>
  <r>
    <s v="24"/>
    <x v="4"/>
    <s v="EGASA"/>
    <s v="11013293"/>
    <s v="11013293"/>
    <x v="5"/>
    <s v="G-2"/>
    <s v="S"/>
    <n v="5.2"/>
    <n v="5.056"/>
    <n v="856.24699999999996"/>
    <n v="1971.8"/>
    <n v="2828.047"/>
    <n v="16.920000000000002"/>
    <n v="707.08"/>
    <n v="0"/>
    <m/>
    <m/>
    <x v="0"/>
    <s v="EGASA11013293G-2HI"/>
    <s v="Emp. de Generaci¢n El‚ctrica de Arequipa S. A."/>
    <x v="39"/>
    <x v="39"/>
    <s v="C. H. Charcani IV"/>
    <x v="292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828.047"/>
    <n v="2.8280470000000002"/>
    <m/>
    <n v="0.43333333333333335"/>
    <n v="0.42133333333333334"/>
    <n v="0"/>
    <n v="0"/>
    <n v="31"/>
    <s v="BASE DE DATOS"/>
    <m/>
  </r>
  <r>
    <s v="24"/>
    <x v="4"/>
    <s v="EGASA"/>
    <s v="11013293"/>
    <s v="11013293"/>
    <x v="5"/>
    <s v="G-3"/>
    <s v="S"/>
    <n v="5.2"/>
    <n v="5.2"/>
    <n v="858.43600000000004"/>
    <n v="1899.326"/>
    <n v="2757.7620000000002"/>
    <n v="30.67"/>
    <n v="693.33"/>
    <n v="0"/>
    <m/>
    <m/>
    <x v="0"/>
    <s v="EGASA11013293G-3HI"/>
    <s v="Emp. de Generaci¢n El‚ctrica de Arequipa S. A."/>
    <x v="39"/>
    <x v="39"/>
    <s v="C. H. Charcani IV"/>
    <x v="292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757.7620000000002"/>
    <n v="2.757762"/>
    <m/>
    <n v="0.43333333333333335"/>
    <n v="0.43333333333333335"/>
    <n v="0"/>
    <n v="0"/>
    <n v="31"/>
    <s v="BASE DE DATOS"/>
    <m/>
  </r>
  <r>
    <s v="24"/>
    <x v="4"/>
    <s v="EGASA"/>
    <s v="11014193"/>
    <s v="11014193"/>
    <x v="5"/>
    <s v="G-1"/>
    <s v="S"/>
    <n v="49.2"/>
    <n v="46.6"/>
    <n v="6243.585"/>
    <n v="9509.1650000000009"/>
    <n v="15752.75"/>
    <n v="13.32"/>
    <n v="514"/>
    <n v="0"/>
    <m/>
    <m/>
    <x v="0"/>
    <s v="EGASA11014193G-1HI"/>
    <s v="Emp. de Generaci¢n El‚ctrica de Arequipa S. A."/>
    <x v="39"/>
    <x v="39"/>
    <s v="C. H. Charcani V"/>
    <x v="293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5752.75"/>
    <n v="15.752750000000001"/>
    <m/>
    <n v="4.1000000000000005"/>
    <n v="3.8833333333333333"/>
    <n v="0"/>
    <n v="0"/>
    <n v="31"/>
    <s v="BASE DE DATOS"/>
    <m/>
  </r>
  <r>
    <s v="24"/>
    <x v="4"/>
    <s v="EGASA"/>
    <s v="11014193"/>
    <s v="11014193"/>
    <x v="5"/>
    <s v="G-2"/>
    <s v="S"/>
    <n v="49"/>
    <n v="46.7"/>
    <n v="6475.0249999999996"/>
    <n v="10486.959000000001"/>
    <n v="16961.984"/>
    <n v="22.12"/>
    <n v="555.48"/>
    <n v="0"/>
    <m/>
    <m/>
    <x v="0"/>
    <s v="EGASA11014193G-2HI"/>
    <s v="Emp. de Generaci¢n El‚ctrica de Arequipa S. A."/>
    <x v="39"/>
    <x v="39"/>
    <s v="C. H. Charcani V"/>
    <x v="293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6961.984"/>
    <n v="16.961984000000001"/>
    <m/>
    <n v="4.083333333333333"/>
    <n v="3.8916666666666671"/>
    <n v="0"/>
    <n v="0"/>
    <n v="31"/>
    <s v="BASE DE DATOS"/>
    <m/>
  </r>
  <r>
    <s v="24"/>
    <x v="4"/>
    <s v="EGASA"/>
    <s v="31013393"/>
    <s v="31013393"/>
    <x v="5"/>
    <s v="G-1"/>
    <s v="S"/>
    <n v="8.9600000000000009"/>
    <n v="8.9600000000000009"/>
    <n v="1387.9860000000001"/>
    <n v="3232.76"/>
    <n v="4620.7460000000001"/>
    <n v="0"/>
    <n v="717.65"/>
    <n v="6.35"/>
    <m/>
    <m/>
    <x v="0"/>
    <s v="EGASA31013393G-1HI"/>
    <s v="Emp. de Generaci¢n El‚ctrica de Arequipa S. A."/>
    <x v="39"/>
    <x v="39"/>
    <s v="C. H. Charcani VI"/>
    <x v="294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4620.7460000000001"/>
    <n v="4.6207460000000005"/>
    <m/>
    <n v="0.7466666666666667"/>
    <n v="0.7466666666666667"/>
    <n v="0"/>
    <n v="0"/>
    <n v="31"/>
    <s v="BASE DE DATOS"/>
    <m/>
  </r>
  <r>
    <s v="24"/>
    <x v="4"/>
    <s v="EGASA"/>
    <s v="11014193"/>
    <s v="11014193"/>
    <x v="5"/>
    <s v="G-3"/>
    <s v="S"/>
    <n v="48.66"/>
    <n v="46.6"/>
    <n v="6545.7020000000002"/>
    <n v="10990.642"/>
    <n v="17536.344000000001"/>
    <n v="7.43"/>
    <n v="576.77"/>
    <n v="0"/>
    <m/>
    <m/>
    <x v="0"/>
    <s v="EGASA11014193G-3HI"/>
    <s v="Emp. de Generaci¢n El‚ctrica de Arequipa S. A."/>
    <x v="39"/>
    <x v="39"/>
    <s v="C. H. Charcani V"/>
    <x v="293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7536.344000000001"/>
    <n v="17.536344"/>
    <m/>
    <n v="4.0549999999999997"/>
    <n v="3.8833333333333333"/>
    <n v="0"/>
    <n v="0"/>
    <n v="31"/>
    <s v="BASE DE DATOS"/>
    <m/>
  </r>
  <r>
    <s v="24"/>
    <x v="5"/>
    <s v="EGASA"/>
    <s v="31012893"/>
    <s v="31012893"/>
    <x v="5"/>
    <s v="G-1"/>
    <s v="S"/>
    <n v="0.88"/>
    <n v="0.86799999999999999"/>
    <n v="131.35"/>
    <n v="377.83"/>
    <n v="509.18"/>
    <n v="13.27"/>
    <n v="677.93"/>
    <n v="28.8"/>
    <m/>
    <m/>
    <x v="0"/>
    <s v="EGASA31012893G-1HI"/>
    <s v="Emp. de Generaci¢n El‚ctrica de Arequipa S. A."/>
    <x v="39"/>
    <x v="39"/>
    <s v="C. H. Charcani I"/>
    <x v="289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09.18"/>
    <n v="0.50917999999999997"/>
    <m/>
    <n v="7.3333333333333334E-2"/>
    <n v="7.2333333333333333E-2"/>
    <n v="0"/>
    <n v="-5.6843418860808015E-14"/>
    <n v="31"/>
    <s v="BASE DE DATOS"/>
    <m/>
  </r>
  <r>
    <s v="24"/>
    <x v="5"/>
    <s v="EGASA"/>
    <s v="31012893"/>
    <s v="31012893"/>
    <x v="5"/>
    <s v="G-2"/>
    <s v="S"/>
    <n v="0.88"/>
    <n v="0.86"/>
    <n v="138.023"/>
    <n v="393.88799999999998"/>
    <n v="531.91099999999994"/>
    <n v="19.03"/>
    <n v="699.6"/>
    <n v="0"/>
    <m/>
    <m/>
    <x v="0"/>
    <s v="EGASA31012893G-2HI"/>
    <s v="Emp. de Generaci¢n El‚ctrica de Arequipa S. A."/>
    <x v="39"/>
    <x v="39"/>
    <s v="C. H. Charcani I"/>
    <x v="289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31.91099999999994"/>
    <n v="0.53191099999999991"/>
    <m/>
    <n v="7.3333333333333334E-2"/>
    <n v="7.166666666666667E-2"/>
    <n v="0"/>
    <n v="0"/>
    <n v="31"/>
    <s v="BASE DE DATOS"/>
    <m/>
  </r>
  <r>
    <s v="24"/>
    <x v="5"/>
    <s v="EGASA"/>
    <s v="31012993"/>
    <s v="31012993"/>
    <x v="5"/>
    <s v="G-1"/>
    <s v="S"/>
    <n v="0.26"/>
    <n v="0.26"/>
    <n v="35.732999999999997"/>
    <n v="102.295"/>
    <n v="138.02799999999999"/>
    <n v="22.08"/>
    <n v="696.93"/>
    <n v="0"/>
    <m/>
    <m/>
    <x v="0"/>
    <s v="EGASA31012993G-1HI"/>
    <s v="Emp. de Generaci¢n El‚ctrica de Arequipa S. A."/>
    <x v="39"/>
    <x v="39"/>
    <s v="C. H. Charcani II"/>
    <x v="290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38.02799999999999"/>
    <n v="0.13802799999999998"/>
    <m/>
    <n v="2.1666666666666667E-2"/>
    <n v="2.1666666666666667E-2"/>
    <n v="0"/>
    <n v="0"/>
    <n v="31"/>
    <s v="BASE DE DATOS"/>
    <m/>
  </r>
  <r>
    <s v="24"/>
    <x v="5"/>
    <s v="EGASA"/>
    <s v="31012993"/>
    <s v="31012993"/>
    <x v="5"/>
    <s v="G-2"/>
    <s v="S"/>
    <n v="0.26"/>
    <n v="0.19"/>
    <n v="29.728999999999999"/>
    <n v="85.525999999999996"/>
    <n v="115.255"/>
    <n v="27.12"/>
    <n v="684.68"/>
    <n v="0"/>
    <m/>
    <m/>
    <x v="0"/>
    <s v="EGASA31012993G-2HI"/>
    <s v="Emp. de Generaci¢n El‚ctrica de Arequipa S. A."/>
    <x v="39"/>
    <x v="39"/>
    <s v="C. H. Charcani II"/>
    <x v="290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15.255"/>
    <n v="0.115255"/>
    <m/>
    <n v="2.1666666666666667E-2"/>
    <n v="1.5833333333333335E-2"/>
    <n v="0"/>
    <n v="0"/>
    <n v="31"/>
    <s v="BASE DE DATOS"/>
    <m/>
  </r>
  <r>
    <s v="24"/>
    <x v="5"/>
    <s v="EGASA"/>
    <s v="31012993"/>
    <s v="31012993"/>
    <x v="5"/>
    <s v="G-3"/>
    <s v="S"/>
    <n v="0.26"/>
    <n v="0.22"/>
    <n v="37.390999999999998"/>
    <n v="107.52500000000001"/>
    <n v="144.916"/>
    <n v="21.03"/>
    <n v="698.27"/>
    <n v="0"/>
    <m/>
    <m/>
    <x v="0"/>
    <s v="EGASA31012993G-3HI"/>
    <s v="Emp. de Generaci¢n El‚ctrica de Arequipa S. A."/>
    <x v="39"/>
    <x v="39"/>
    <s v="C. H. Charcani II"/>
    <x v="290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44.916"/>
    <n v="0.14491599999999999"/>
    <m/>
    <n v="2.1666666666666667E-2"/>
    <n v="1.8333333333333333E-2"/>
    <n v="0"/>
    <n v="0"/>
    <n v="31"/>
    <s v="BASE DE DATOS"/>
    <m/>
  </r>
  <r>
    <s v="24"/>
    <x v="5"/>
    <s v="EGASA"/>
    <s v="31013093"/>
    <s v="31013093"/>
    <x v="5"/>
    <s v="G-1"/>
    <s v="S"/>
    <n v="2.33"/>
    <n v="2.2450000000000001"/>
    <n v="389.20600000000002"/>
    <n v="1108.4690000000001"/>
    <n v="1497.675"/>
    <n v="28.5"/>
    <n v="690.75"/>
    <n v="0"/>
    <m/>
    <m/>
    <x v="0"/>
    <s v="EGASA31013093G-1HI"/>
    <s v="Emp. de Generaci¢n El‚ctrica de Arequipa S. A."/>
    <x v="39"/>
    <x v="39"/>
    <s v="C. H. Charcani III"/>
    <x v="291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497.675"/>
    <n v="1.4976749999999999"/>
    <m/>
    <n v="0.19416666666666668"/>
    <n v="0.18708333333333335"/>
    <n v="0"/>
    <n v="2.2737367544323206E-13"/>
    <n v="31"/>
    <s v="BASE DE DATOS"/>
    <m/>
  </r>
  <r>
    <s v="24"/>
    <x v="5"/>
    <s v="EGASA"/>
    <s v="31013093"/>
    <s v="31013093"/>
    <x v="5"/>
    <s v="G-2"/>
    <s v="S"/>
    <n v="2.33"/>
    <n v="2.33"/>
    <n v="382.60199999999998"/>
    <n v="1090.9780000000001"/>
    <n v="1473.58"/>
    <n v="28.55"/>
    <n v="691"/>
    <n v="0"/>
    <m/>
    <m/>
    <x v="0"/>
    <s v="EGASA31013093G-2HI"/>
    <s v="Emp. de Generaci¢n El‚ctrica de Arequipa S. A."/>
    <x v="39"/>
    <x v="39"/>
    <s v="C. H. Charcani III"/>
    <x v="291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473.58"/>
    <n v="1.4735799999999999"/>
    <m/>
    <n v="0.19416666666666668"/>
    <n v="0.19416666666666668"/>
    <n v="0"/>
    <n v="0"/>
    <n v="31"/>
    <s v="BASE DE DATOS"/>
    <m/>
  </r>
  <r>
    <s v="24"/>
    <x v="5"/>
    <s v="EGASA"/>
    <s v="11013293"/>
    <s v="11013293"/>
    <x v="5"/>
    <s v="G-1"/>
    <s v="S"/>
    <n v="5.2"/>
    <n v="5.0410000000000004"/>
    <n v="806.21400000000006"/>
    <n v="1795.9659999999999"/>
    <n v="2602.1799999999998"/>
    <n v="21.42"/>
    <n v="698.23"/>
    <n v="0"/>
    <m/>
    <m/>
    <x v="0"/>
    <s v="EGASA11013293G-1HI"/>
    <s v="Emp. de Generaci¢n El‚ctrica de Arequipa S. A."/>
    <x v="39"/>
    <x v="39"/>
    <s v="C. H. Charcani IV"/>
    <x v="292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602.1799999999998"/>
    <n v="2.6021799999999997"/>
    <m/>
    <n v="0.43333333333333335"/>
    <n v="0.42008333333333336"/>
    <n v="0"/>
    <n v="0"/>
    <n v="31"/>
    <s v="BASE DE DATOS"/>
    <m/>
  </r>
  <r>
    <s v="24"/>
    <x v="5"/>
    <s v="EGASA"/>
    <s v="11013293"/>
    <s v="11013293"/>
    <x v="5"/>
    <s v="G-2"/>
    <s v="S"/>
    <n v="5.2"/>
    <n v="5.056"/>
    <n v="818.87800000000004"/>
    <n v="1844.221"/>
    <n v="2663.0990000000002"/>
    <n v="15.78"/>
    <n v="704.03"/>
    <n v="0"/>
    <m/>
    <m/>
    <x v="0"/>
    <s v="EGASA11013293G-2HI"/>
    <s v="Emp. de Generaci¢n El‚ctrica de Arequipa S. A."/>
    <x v="39"/>
    <x v="39"/>
    <s v="C. H. Charcani IV"/>
    <x v="292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663.0990000000002"/>
    <n v="2.6630990000000003"/>
    <m/>
    <n v="0.43333333333333335"/>
    <n v="0.42133333333333334"/>
    <n v="0"/>
    <n v="0"/>
    <n v="31"/>
    <s v="BASE DE DATOS"/>
    <m/>
  </r>
  <r>
    <s v="24"/>
    <x v="5"/>
    <s v="EGASA"/>
    <s v="11013293"/>
    <s v="11013293"/>
    <x v="5"/>
    <s v="G-3"/>
    <s v="S"/>
    <n v="5.2"/>
    <n v="5.2"/>
    <n v="817.54300000000001"/>
    <n v="1793.3019999999999"/>
    <n v="2610.8449999999998"/>
    <n v="23.12"/>
    <n v="695.05"/>
    <n v="0"/>
    <m/>
    <m/>
    <x v="0"/>
    <s v="EGASA11013293G-3HI"/>
    <s v="Emp. de Generaci¢n El‚ctrica de Arequipa S. A."/>
    <x v="39"/>
    <x v="39"/>
    <s v="C. H. Charcani IV"/>
    <x v="292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610.8449999999998"/>
    <n v="2.6108449999999999"/>
    <m/>
    <n v="0.43333333333333335"/>
    <n v="0.43333333333333335"/>
    <n v="0"/>
    <n v="0"/>
    <n v="31"/>
    <s v="BASE DE DATOS"/>
    <m/>
  </r>
  <r>
    <s v="24"/>
    <x v="5"/>
    <s v="EGASA"/>
    <s v="11014193"/>
    <s v="11014193"/>
    <x v="5"/>
    <s v="G-1"/>
    <s v="S"/>
    <n v="49.2"/>
    <n v="46.6"/>
    <n v="6896.4660000000003"/>
    <n v="11075.523999999999"/>
    <n v="17971.990000000002"/>
    <n v="18.079999999999998"/>
    <n v="592.41999999999996"/>
    <n v="0.55000000000000004"/>
    <m/>
    <m/>
    <x v="0"/>
    <s v="EGASA11014193G-1HI"/>
    <s v="Emp. de Generaci¢n El‚ctrica de Arequipa S. A."/>
    <x v="39"/>
    <x v="39"/>
    <s v="C. H. Charcani V"/>
    <x v="293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7971.990000000002"/>
    <n v="17.971990000000002"/>
    <m/>
    <n v="4.1000000000000005"/>
    <n v="3.8833333333333333"/>
    <n v="0"/>
    <n v="-3.637978807091713E-12"/>
    <n v="31"/>
    <s v="BASE DE DATOS"/>
    <m/>
  </r>
  <r>
    <s v="24"/>
    <x v="5"/>
    <s v="EGASA"/>
    <s v="11014193"/>
    <s v="11014193"/>
    <x v="5"/>
    <s v="G-2"/>
    <s v="S"/>
    <n v="49"/>
    <n v="46.7"/>
    <n v="6846.2809999999999"/>
    <n v="9868.3029999999999"/>
    <n v="16714.583999999999"/>
    <n v="3.4"/>
    <n v="546.35"/>
    <n v="0"/>
    <m/>
    <m/>
    <x v="0"/>
    <s v="EGASA11014193G-2HI"/>
    <s v="Emp. de Generaci¢n El‚ctrica de Arequipa S. A."/>
    <x v="39"/>
    <x v="39"/>
    <s v="C. H. Charcani V"/>
    <x v="293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6714.583999999999"/>
    <n v="16.714583999999999"/>
    <m/>
    <n v="4.083333333333333"/>
    <n v="3.8916666666666671"/>
    <n v="0"/>
    <n v="0"/>
    <n v="31"/>
    <s v="BASE DE DATOS"/>
    <m/>
  </r>
  <r>
    <s v="24"/>
    <x v="5"/>
    <s v="EGASA"/>
    <s v="11014193"/>
    <s v="11014193"/>
    <x v="5"/>
    <s v="G-3"/>
    <s v="S"/>
    <n v="48.66"/>
    <n v="46.6"/>
    <n v="6629.2550000000001"/>
    <n v="8225.5769999999993"/>
    <n v="14854.832"/>
    <n v="14.88"/>
    <n v="474.78"/>
    <n v="0"/>
    <m/>
    <m/>
    <x v="0"/>
    <s v="EGASA11014193G-3HI"/>
    <s v="Emp. de Generaci¢n El‚ctrica de Arequipa S. A."/>
    <x v="39"/>
    <x v="39"/>
    <s v="C. H. Charcani V"/>
    <x v="293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4854.832"/>
    <n v="14.854832"/>
    <m/>
    <n v="4.0549999999999997"/>
    <n v="3.8833333333333333"/>
    <n v="0"/>
    <n v="-1.8189894035458565E-12"/>
    <n v="31"/>
    <s v="BASE DE DATOS"/>
    <m/>
  </r>
  <r>
    <s v="24"/>
    <x v="5"/>
    <s v="EGASA"/>
    <s v="31013393"/>
    <s v="31013393"/>
    <x v="5"/>
    <s v="G-1"/>
    <s v="S"/>
    <n v="8.9600000000000009"/>
    <n v="8.9600000000000009"/>
    <n v="1456.7750000000001"/>
    <n v="3281.7939999999999"/>
    <n v="4738.5690000000004"/>
    <n v="8.83"/>
    <n v="708.95"/>
    <n v="0"/>
    <m/>
    <m/>
    <x v="0"/>
    <s v="EGASA31013393G-1HI"/>
    <s v="Emp. de Generaci¢n El‚ctrica de Arequipa S. A."/>
    <x v="39"/>
    <x v="39"/>
    <s v="C. H. Charcani VI"/>
    <x v="294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4738.5690000000004"/>
    <n v="4.738569"/>
    <m/>
    <n v="0.7466666666666667"/>
    <n v="0.7466666666666667"/>
    <n v="0"/>
    <n v="-9.0949470177292824E-13"/>
    <n v="31"/>
    <s v="BASE DE DATOS"/>
    <m/>
  </r>
  <r>
    <s v="24"/>
    <x v="7"/>
    <s v="EGASA"/>
    <s v="31012893"/>
    <s v="31012893"/>
    <x v="5"/>
    <s v="G-1"/>
    <s v="S"/>
    <n v="0.88"/>
    <n v="0.86799999999999999"/>
    <n v="148.62299999999999"/>
    <n v="442.22500000000002"/>
    <n v="590.84799999999996"/>
    <n v="4.2699999999999996"/>
    <n v="719.73"/>
    <n v="0"/>
    <m/>
    <m/>
    <x v="0"/>
    <s v="EGASA31012893G-1HI"/>
    <s v="Emp. de Generaci¢n El‚ctrica de Arequipa S. A."/>
    <x v="39"/>
    <x v="39"/>
    <s v="C. H. Charcani I"/>
    <x v="289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90.84799999999996"/>
    <n v="0.59084799999999993"/>
    <m/>
    <n v="7.3333333333333334E-2"/>
    <n v="7.2333333333333333E-2"/>
    <n v="0"/>
    <n v="0"/>
    <n v="31"/>
    <s v="BASE DE DATOS"/>
    <m/>
  </r>
  <r>
    <s v="24"/>
    <x v="7"/>
    <s v="EGASA"/>
    <s v="31012893"/>
    <s v="31012893"/>
    <x v="5"/>
    <s v="G-2"/>
    <s v="S"/>
    <n v="0.88"/>
    <n v="0.86"/>
    <n v="150.15899999999999"/>
    <n v="445.25"/>
    <n v="595.40899999999999"/>
    <n v="4.8"/>
    <n v="719.2"/>
    <n v="0"/>
    <m/>
    <m/>
    <x v="0"/>
    <s v="EGASA31012893G-2HI"/>
    <s v="Emp. de Generaci¢n El‚ctrica de Arequipa S. A."/>
    <x v="39"/>
    <x v="39"/>
    <s v="C. H. Charcani I"/>
    <x v="289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95.40899999999999"/>
    <n v="0.59540899999999997"/>
    <m/>
    <n v="7.3333333333333334E-2"/>
    <n v="7.166666666666667E-2"/>
    <n v="0"/>
    <n v="0"/>
    <n v="31"/>
    <s v="BASE DE DATOS"/>
    <m/>
  </r>
  <r>
    <s v="24"/>
    <x v="7"/>
    <s v="EGASA"/>
    <s v="31012993"/>
    <s v="31012993"/>
    <x v="5"/>
    <s v="G-1"/>
    <s v="S"/>
    <n v="0.26"/>
    <n v="0.26"/>
    <n v="37.006"/>
    <n v="110.952"/>
    <n v="147.958"/>
    <n v="0"/>
    <n v="724"/>
    <n v="0"/>
    <m/>
    <m/>
    <x v="0"/>
    <s v="EGASA31012993G-1HI"/>
    <s v="Emp. de Generaci¢n El‚ctrica de Arequipa S. A."/>
    <x v="39"/>
    <x v="39"/>
    <s v="C. H. Charcani II"/>
    <x v="290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47.958"/>
    <n v="0.14795800000000001"/>
    <m/>
    <n v="2.1666666666666667E-2"/>
    <n v="2.1666666666666667E-2"/>
    <n v="0"/>
    <n v="0"/>
    <n v="31"/>
    <s v="BASE DE DATOS"/>
    <m/>
  </r>
  <r>
    <s v="24"/>
    <x v="7"/>
    <s v="EGASA"/>
    <s v="31012993"/>
    <s v="31012993"/>
    <x v="5"/>
    <s v="G-2"/>
    <s v="S"/>
    <n v="0.26"/>
    <n v="0.19"/>
    <n v="31.048999999999999"/>
    <n v="92.994"/>
    <n v="124.04300000000001"/>
    <n v="0"/>
    <n v="724"/>
    <n v="0"/>
    <m/>
    <m/>
    <x v="0"/>
    <s v="EGASA31012993G-2HI"/>
    <s v="Emp. de Generaci¢n El‚ctrica de Arequipa S. A."/>
    <x v="39"/>
    <x v="39"/>
    <s v="C. H. Charcani II"/>
    <x v="290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24.04300000000001"/>
    <n v="0.124043"/>
    <m/>
    <n v="2.1666666666666667E-2"/>
    <n v="1.5833333333333335E-2"/>
    <n v="0"/>
    <n v="0"/>
    <n v="31"/>
    <s v="BASE DE DATOS"/>
    <m/>
  </r>
  <r>
    <s v="24"/>
    <x v="7"/>
    <s v="EGASA"/>
    <s v="31012993"/>
    <s v="31012993"/>
    <x v="5"/>
    <s v="G-3"/>
    <s v="S"/>
    <n v="0.26"/>
    <n v="0.22"/>
    <n v="38.406999999999996"/>
    <n v="115.188"/>
    <n v="153.595"/>
    <n v="0"/>
    <n v="724"/>
    <n v="0"/>
    <m/>
    <m/>
    <x v="0"/>
    <s v="EGASA31012993G-3HI"/>
    <s v="Emp. de Generaci¢n El‚ctrica de Arequipa S. A."/>
    <x v="39"/>
    <x v="39"/>
    <s v="C. H. Charcani II"/>
    <x v="290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53.595"/>
    <n v="0.15359500000000001"/>
    <m/>
    <n v="2.1666666666666667E-2"/>
    <n v="1.8333333333333333E-2"/>
    <n v="0"/>
    <n v="0"/>
    <n v="31"/>
    <s v="BASE DE DATOS"/>
    <m/>
  </r>
  <r>
    <s v="24"/>
    <x v="7"/>
    <s v="EGASA"/>
    <s v="31013093"/>
    <s v="31013093"/>
    <x v="5"/>
    <s v="G-1"/>
    <s v="S"/>
    <n v="2.33"/>
    <n v="2.2450000000000001"/>
    <n v="432.16800000000001"/>
    <n v="1296.48"/>
    <n v="1728.6479999999999"/>
    <n v="0"/>
    <n v="724"/>
    <n v="0"/>
    <m/>
    <m/>
    <x v="0"/>
    <s v="EGASA31013093G-1HI"/>
    <s v="Emp. de Generaci¢n El‚ctrica de Arequipa S. A."/>
    <x v="39"/>
    <x v="39"/>
    <s v="C. H. Charcani III"/>
    <x v="291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728.6479999999999"/>
    <n v="1.728648"/>
    <m/>
    <n v="0.19416666666666668"/>
    <n v="0.18708333333333335"/>
    <n v="0"/>
    <n v="2.2737367544323206E-13"/>
    <n v="31"/>
    <s v="BASE DE DATOS"/>
    <m/>
  </r>
  <r>
    <s v="24"/>
    <x v="7"/>
    <s v="EGASA"/>
    <s v="31013093"/>
    <s v="31013093"/>
    <x v="5"/>
    <s v="G-2"/>
    <s v="S"/>
    <n v="2.33"/>
    <n v="2.33"/>
    <n v="432.65"/>
    <n v="1298.0050000000001"/>
    <n v="1730.655"/>
    <n v="0"/>
    <n v="724"/>
    <n v="0"/>
    <m/>
    <m/>
    <x v="0"/>
    <s v="EGASA31013093G-2HI"/>
    <s v="Emp. de Generaci¢n El‚ctrica de Arequipa S. A."/>
    <x v="39"/>
    <x v="39"/>
    <s v="C. H. Charcani III"/>
    <x v="291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730.655"/>
    <n v="1.7306550000000001"/>
    <m/>
    <n v="0.19416666666666668"/>
    <n v="0.19416666666666668"/>
    <n v="0"/>
    <n v="2.2737367544323206E-13"/>
    <n v="31"/>
    <s v="BASE DE DATOS"/>
    <m/>
  </r>
  <r>
    <s v="24"/>
    <x v="7"/>
    <s v="EGASA"/>
    <s v="11013293"/>
    <s v="11013293"/>
    <x v="5"/>
    <s v="G-1"/>
    <s v="S"/>
    <n v="5.2"/>
    <n v="5.0410000000000004"/>
    <n v="850.29399999999998"/>
    <n v="2017.691"/>
    <n v="2867.9850000000001"/>
    <n v="5.58"/>
    <n v="718.42"/>
    <n v="0"/>
    <m/>
    <m/>
    <x v="0"/>
    <s v="EGASA11013293G-1HI"/>
    <s v="Emp. de Generaci¢n El‚ctrica de Arequipa S. A."/>
    <x v="39"/>
    <x v="39"/>
    <s v="C. H. Charcani IV"/>
    <x v="292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867.9850000000001"/>
    <n v="2.867985"/>
    <m/>
    <n v="0.43333333333333335"/>
    <n v="0.42008333333333336"/>
    <n v="0"/>
    <n v="0"/>
    <n v="31"/>
    <s v="BASE DE DATOS"/>
    <m/>
  </r>
  <r>
    <s v="24"/>
    <x v="7"/>
    <s v="EGASA"/>
    <s v="11013293"/>
    <s v="11013293"/>
    <x v="5"/>
    <s v="G-2"/>
    <s v="S"/>
    <n v="5.2"/>
    <n v="5.056"/>
    <n v="863.97"/>
    <n v="2038.69"/>
    <n v="2902.66"/>
    <n v="5.85"/>
    <n v="718.15"/>
    <n v="0"/>
    <m/>
    <m/>
    <x v="0"/>
    <s v="EGASA11013293G-2HI"/>
    <s v="Emp. de Generaci¢n El‚ctrica de Arequipa S. A."/>
    <x v="39"/>
    <x v="39"/>
    <s v="C. H. Charcani IV"/>
    <x v="292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902.66"/>
    <n v="2.90266"/>
    <m/>
    <n v="0.43333333333333335"/>
    <n v="0.42133333333333334"/>
    <n v="0"/>
    <n v="0"/>
    <n v="31"/>
    <s v="BASE DE DATOS"/>
    <m/>
  </r>
  <r>
    <s v="24"/>
    <x v="7"/>
    <s v="EGASA"/>
    <s v="11013293"/>
    <s v="11013293"/>
    <x v="5"/>
    <s v="G-3"/>
    <s v="S"/>
    <n v="5.2"/>
    <n v="5.2"/>
    <n v="864.71400000000006"/>
    <n v="2004.5709999999999"/>
    <n v="2869.2849999999999"/>
    <n v="17.12"/>
    <n v="706.88"/>
    <n v="0"/>
    <m/>
    <m/>
    <x v="0"/>
    <s v="EGASA11013293G-3HI"/>
    <s v="Emp. de Generaci¢n El‚ctrica de Arequipa S. A."/>
    <x v="39"/>
    <x v="39"/>
    <s v="C. H. Charcani IV"/>
    <x v="292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869.2849999999999"/>
    <n v="2.8692849999999996"/>
    <m/>
    <n v="0.43333333333333335"/>
    <n v="0.43333333333333335"/>
    <n v="0"/>
    <n v="0"/>
    <n v="31"/>
    <s v="BASE DE DATOS"/>
    <m/>
  </r>
  <r>
    <s v="24"/>
    <x v="7"/>
    <s v="EGASA"/>
    <s v="11014193"/>
    <s v="11014193"/>
    <x v="5"/>
    <s v="G-1"/>
    <s v="S"/>
    <n v="49.2"/>
    <n v="46.6"/>
    <n v="7362.6769999999997"/>
    <n v="12038.843999999999"/>
    <n v="19401.521000000001"/>
    <n v="27.82"/>
    <n v="600.87"/>
    <n v="0"/>
    <m/>
    <m/>
    <x v="0"/>
    <s v="EGASA11014193G-1HI"/>
    <s v="Emp. de Generaci¢n El‚ctrica de Arequipa S. A."/>
    <x v="39"/>
    <x v="39"/>
    <s v="C. H. Charcani V"/>
    <x v="293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9401.521000000001"/>
    <n v="19.401520999999999"/>
    <m/>
    <n v="4.1000000000000005"/>
    <n v="3.8833333333333333"/>
    <n v="0"/>
    <n v="0"/>
    <n v="31"/>
    <s v="BASE DE DATOS"/>
    <m/>
  </r>
  <r>
    <s v="24"/>
    <x v="7"/>
    <s v="EGASA"/>
    <s v="11014193"/>
    <s v="11014193"/>
    <x v="5"/>
    <s v="G-2"/>
    <s v="S"/>
    <n v="49"/>
    <n v="46.7"/>
    <n v="7131.4059999999999"/>
    <n v="7414.5950000000003"/>
    <n v="14546.001"/>
    <n v="28.02"/>
    <n v="428.78"/>
    <n v="1.43"/>
    <m/>
    <m/>
    <x v="0"/>
    <s v="EGASA11014193G-2HI"/>
    <s v="Emp. de Generaci¢n El‚ctrica de Arequipa S. A."/>
    <x v="39"/>
    <x v="39"/>
    <s v="C. H. Charcani V"/>
    <x v="293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4546.001"/>
    <n v="14.546001"/>
    <m/>
    <n v="4.083333333333333"/>
    <n v="3.8916666666666671"/>
    <n v="0"/>
    <n v="0"/>
    <n v="31"/>
    <s v="BASE DE DATOS"/>
    <m/>
  </r>
  <r>
    <s v="24"/>
    <x v="7"/>
    <s v="EGASA"/>
    <s v="11014193"/>
    <s v="11014193"/>
    <x v="5"/>
    <s v="G-3"/>
    <s v="S"/>
    <n v="48.66"/>
    <n v="46.6"/>
    <n v="7322.7349999999997"/>
    <n v="11700.85"/>
    <n v="19023.584999999999"/>
    <n v="6.37"/>
    <n v="617.72"/>
    <n v="0"/>
    <m/>
    <m/>
    <x v="0"/>
    <s v="EGASA11014193G-3HI"/>
    <s v="Emp. de Generaci¢n El‚ctrica de Arequipa S. A."/>
    <x v="39"/>
    <x v="39"/>
    <s v="C. H. Charcani V"/>
    <x v="293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9023.584999999999"/>
    <n v="19.023585000000001"/>
    <m/>
    <n v="4.0549999999999997"/>
    <n v="3.8833333333333333"/>
    <n v="0"/>
    <n v="0"/>
    <n v="31"/>
    <s v="BASE DE DATOS"/>
    <m/>
  </r>
  <r>
    <s v="24"/>
    <x v="7"/>
    <s v="EGASA"/>
    <s v="31013393"/>
    <s v="31013393"/>
    <x v="5"/>
    <s v="G-1"/>
    <s v="S"/>
    <n v="8.9600000000000009"/>
    <n v="8.9600000000000009"/>
    <n v="1541.5409999999999"/>
    <n v="3597.1239999999998"/>
    <n v="5138.665"/>
    <n v="8.7200000000000006"/>
    <n v="715.28"/>
    <n v="0"/>
    <m/>
    <m/>
    <x v="0"/>
    <s v="EGASA31013393G-1HI"/>
    <s v="Emp. de Generaci¢n El‚ctrica de Arequipa S. A."/>
    <x v="39"/>
    <x v="39"/>
    <s v="C. H. Charcani VI"/>
    <x v="294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138.665"/>
    <n v="5.1386649999999996"/>
    <m/>
    <n v="0.7466666666666667"/>
    <n v="0.7466666666666667"/>
    <n v="0"/>
    <n v="0"/>
    <n v="31"/>
    <s v="BASE DE DATOS"/>
    <m/>
  </r>
  <r>
    <s v="24"/>
    <x v="6"/>
    <s v="EGASA"/>
    <s v="31012893"/>
    <s v="31012893"/>
    <x v="5"/>
    <s v="G-1"/>
    <s v="S"/>
    <n v="0.88"/>
    <n v="0.86799999999999999"/>
    <n v="152.613"/>
    <n v="446.68900000000002"/>
    <n v="599.30200000000002"/>
    <n v="5.53"/>
    <n v="718.47"/>
    <n v="0"/>
    <m/>
    <m/>
    <x v="0"/>
    <s v="EGASA31012893G-1HI"/>
    <s v="Emp. de Generaci¢n El‚ctrica de Arequipa S. A."/>
    <x v="39"/>
    <x v="39"/>
    <s v="C. H. Charcani I"/>
    <x v="289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99.30200000000002"/>
    <n v="0.599302"/>
    <m/>
    <n v="7.3333333333333334E-2"/>
    <n v="7.2333333333333333E-2"/>
    <n v="0"/>
    <n v="0"/>
    <n v="31"/>
    <s v="BASE DE DATOS"/>
    <m/>
  </r>
  <r>
    <s v="24"/>
    <x v="6"/>
    <s v="EGASA"/>
    <s v="31012893"/>
    <s v="31012893"/>
    <x v="5"/>
    <s v="G-2"/>
    <s v="S"/>
    <n v="0.88"/>
    <n v="0.86"/>
    <n v="152.137"/>
    <n v="448.71499999999997"/>
    <n v="600.85199999999998"/>
    <n v="2.48"/>
    <n v="720.59"/>
    <n v="0.93"/>
    <m/>
    <m/>
    <x v="0"/>
    <s v="EGASA31012893G-2HI"/>
    <s v="Emp. de Generaci¢n El‚ctrica de Arequipa S. A."/>
    <x v="39"/>
    <x v="39"/>
    <s v="C. H. Charcani I"/>
    <x v="289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600.85199999999998"/>
    <n v="0.60085199999999994"/>
    <m/>
    <n v="7.3333333333333334E-2"/>
    <n v="7.166666666666667E-2"/>
    <n v="0"/>
    <n v="0"/>
    <n v="31"/>
    <s v="BASE DE DATOS"/>
    <m/>
  </r>
  <r>
    <s v="24"/>
    <x v="6"/>
    <s v="EGASA"/>
    <s v="31012993"/>
    <s v="31012993"/>
    <x v="5"/>
    <s v="G-1"/>
    <s v="S"/>
    <n v="0.26"/>
    <n v="0.26"/>
    <n v="35.75"/>
    <n v="105.01300000000001"/>
    <n v="140.76300000000001"/>
    <n v="10.7"/>
    <n v="713.3"/>
    <n v="0"/>
    <m/>
    <m/>
    <x v="0"/>
    <s v="EGASA31012993G-1HI"/>
    <s v="Emp. de Generaci¢n El‚ctrica de Arequipa S. A."/>
    <x v="39"/>
    <x v="39"/>
    <s v="C. H. Charcani II"/>
    <x v="290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40.76300000000001"/>
    <n v="0.140763"/>
    <m/>
    <n v="2.1666666666666667E-2"/>
    <n v="2.1666666666666667E-2"/>
    <n v="0"/>
    <n v="0"/>
    <n v="31"/>
    <s v="BASE DE DATOS"/>
    <m/>
  </r>
  <r>
    <s v="24"/>
    <x v="6"/>
    <s v="EGASA"/>
    <s v="31012993"/>
    <s v="31012993"/>
    <x v="5"/>
    <s v="G-2"/>
    <s v="S"/>
    <n v="0.26"/>
    <n v="0.19"/>
    <n v="31.43"/>
    <n v="92.231999999999999"/>
    <n v="123.66200000000001"/>
    <n v="11.05"/>
    <n v="712.95"/>
    <n v="0"/>
    <m/>
    <m/>
    <x v="0"/>
    <s v="EGASA31012993G-2HI"/>
    <s v="Emp. de Generaci¢n El‚ctrica de Arequipa S. A."/>
    <x v="39"/>
    <x v="39"/>
    <s v="C. H. Charcani II"/>
    <x v="290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23.66200000000001"/>
    <n v="0.12366200000000001"/>
    <m/>
    <n v="2.1666666666666667E-2"/>
    <n v="1.5833333333333335E-2"/>
    <n v="0"/>
    <n v="0"/>
    <n v="31"/>
    <s v="BASE DE DATOS"/>
    <m/>
  </r>
  <r>
    <s v="24"/>
    <x v="6"/>
    <s v="EGASA"/>
    <s v="31012993"/>
    <s v="31012993"/>
    <x v="5"/>
    <s v="G-3"/>
    <s v="S"/>
    <n v="0.26"/>
    <n v="0.22"/>
    <n v="37.604999999999997"/>
    <n v="110.93600000000001"/>
    <n v="148.541"/>
    <n v="8.8000000000000007"/>
    <n v="715.2"/>
    <n v="0"/>
    <m/>
    <m/>
    <x v="0"/>
    <s v="EGASA31012993G-3HI"/>
    <s v="Emp. de Generaci¢n El‚ctrica de Arequipa S. A."/>
    <x v="39"/>
    <x v="39"/>
    <s v="C. H. Charcani II"/>
    <x v="290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48.541"/>
    <n v="0.14854100000000001"/>
    <m/>
    <n v="2.1666666666666667E-2"/>
    <n v="1.8333333333333333E-2"/>
    <n v="0"/>
    <n v="0"/>
    <n v="31"/>
    <s v="BASE DE DATOS"/>
    <m/>
  </r>
  <r>
    <s v="24"/>
    <x v="6"/>
    <s v="EGASA"/>
    <s v="31013093"/>
    <s v="31013093"/>
    <x v="5"/>
    <s v="G-1"/>
    <s v="S"/>
    <n v="2.33"/>
    <n v="2.2450000000000001"/>
    <n v="430.30599999999998"/>
    <n v="1265.556"/>
    <n v="1695.8620000000001"/>
    <n v="10.28"/>
    <n v="713.72"/>
    <n v="0"/>
    <m/>
    <m/>
    <x v="0"/>
    <s v="EGASA31013093G-1HI"/>
    <s v="Emp. de Generaci¢n El‚ctrica de Arequipa S. A."/>
    <x v="39"/>
    <x v="39"/>
    <s v="C. H. Charcani III"/>
    <x v="291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695.8620000000001"/>
    <n v="1.695862"/>
    <m/>
    <n v="0.19416666666666668"/>
    <n v="0.18708333333333335"/>
    <n v="0"/>
    <n v="0"/>
    <n v="31"/>
    <s v="BASE DE DATOS"/>
    <m/>
  </r>
  <r>
    <s v="24"/>
    <x v="6"/>
    <s v="EGASA"/>
    <s v="31013093"/>
    <s v="31013093"/>
    <x v="5"/>
    <s v="G-2"/>
    <s v="S"/>
    <n v="2.33"/>
    <n v="2.33"/>
    <n v="430.95699999999999"/>
    <n v="1269.9639999999999"/>
    <n v="1700.921"/>
    <n v="9.43"/>
    <n v="714.57"/>
    <n v="0"/>
    <m/>
    <m/>
    <x v="0"/>
    <s v="EGASA31013093G-2HI"/>
    <s v="Emp. de Generaci¢n El‚ctrica de Arequipa S. A."/>
    <x v="39"/>
    <x v="39"/>
    <s v="C. H. Charcani III"/>
    <x v="291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700.921"/>
    <n v="1.7009210000000001"/>
    <m/>
    <n v="0.19416666666666668"/>
    <n v="0.19416666666666668"/>
    <n v="0"/>
    <n v="-2.2737367544323206E-13"/>
    <n v="31"/>
    <s v="BASE DE DATOS"/>
    <m/>
  </r>
  <r>
    <s v="24"/>
    <x v="6"/>
    <s v="EGASA"/>
    <s v="11013293"/>
    <s v="11013293"/>
    <x v="5"/>
    <s v="G-1"/>
    <s v="S"/>
    <n v="5.2"/>
    <n v="5.0410000000000004"/>
    <n v="861.65899999999999"/>
    <n v="2192.88"/>
    <n v="3054.5390000000002"/>
    <n v="8.4700000000000006"/>
    <n v="715.53"/>
    <n v="0"/>
    <m/>
    <m/>
    <x v="0"/>
    <s v="EGASA11013293G-1HI"/>
    <s v="Emp. de Generaci¢n El‚ctrica de Arequipa S. A."/>
    <x v="39"/>
    <x v="39"/>
    <s v="C. H. Charcani IV"/>
    <x v="292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054.5390000000002"/>
    <n v="3.0545390000000001"/>
    <m/>
    <n v="0.43333333333333335"/>
    <n v="0.42008333333333336"/>
    <n v="0"/>
    <n v="0"/>
    <n v="31"/>
    <s v="BASE DE DATOS"/>
    <m/>
  </r>
  <r>
    <s v="24"/>
    <x v="6"/>
    <s v="EGASA"/>
    <s v="11013293"/>
    <s v="11013293"/>
    <x v="5"/>
    <s v="G-2"/>
    <s v="S"/>
    <n v="5.2"/>
    <n v="5.056"/>
    <n v="865.76900000000001"/>
    <n v="2224.0149999999999"/>
    <n v="3089.7840000000001"/>
    <n v="6.17"/>
    <n v="717.83"/>
    <n v="0"/>
    <m/>
    <m/>
    <x v="0"/>
    <s v="EGASA11013293G-2HI"/>
    <s v="Emp. de Generaci¢n El‚ctrica de Arequipa S. A."/>
    <x v="39"/>
    <x v="39"/>
    <s v="C. H. Charcani IV"/>
    <x v="292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089.7840000000001"/>
    <n v="3.0897840000000003"/>
    <m/>
    <n v="0.43333333333333335"/>
    <n v="0.42133333333333334"/>
    <n v="0"/>
    <n v="-4.5474735088646412E-13"/>
    <n v="31"/>
    <s v="BASE DE DATOS"/>
    <m/>
  </r>
  <r>
    <s v="24"/>
    <x v="6"/>
    <s v="EGASA"/>
    <s v="11013293"/>
    <s v="11013293"/>
    <x v="5"/>
    <s v="G-3"/>
    <s v="S"/>
    <n v="5.2"/>
    <n v="5.2"/>
    <n v="865.58299999999997"/>
    <n v="2207.1909999999998"/>
    <n v="3072.7739999999999"/>
    <n v="8.93"/>
    <n v="715.07"/>
    <n v="0"/>
    <m/>
    <m/>
    <x v="0"/>
    <s v="EGASA11013293G-3HI"/>
    <s v="Emp. de Generaci¢n El‚ctrica de Arequipa S. A."/>
    <x v="39"/>
    <x v="39"/>
    <s v="C. H. Charcani IV"/>
    <x v="292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072.7739999999999"/>
    <n v="3.0727739999999999"/>
    <m/>
    <n v="0.43333333333333335"/>
    <n v="0.43333333333333335"/>
    <n v="0"/>
    <n v="0"/>
    <n v="31"/>
    <s v="BASE DE DATOS"/>
    <m/>
  </r>
  <r>
    <s v="24"/>
    <x v="6"/>
    <s v="EGASA"/>
    <s v="11014193"/>
    <s v="11014193"/>
    <x v="5"/>
    <s v="G-1"/>
    <s v="S"/>
    <n v="49.2"/>
    <n v="46.6"/>
    <n v="7379.3429999999998"/>
    <n v="16003.625"/>
    <n v="23382.968000000001"/>
    <n v="6.32"/>
    <n v="671.02"/>
    <n v="0"/>
    <m/>
    <m/>
    <x v="0"/>
    <s v="EGASA11014193G-1HI"/>
    <s v="Emp. de Generaci¢n El‚ctrica de Arequipa S. A."/>
    <x v="39"/>
    <x v="39"/>
    <s v="C. H. Charcani V"/>
    <x v="293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3382.968000000001"/>
    <n v="23.382968000000002"/>
    <m/>
    <n v="4.1000000000000005"/>
    <n v="3.8833333333333333"/>
    <n v="0"/>
    <n v="0"/>
    <n v="31"/>
    <s v="BASE DE DATOS"/>
    <m/>
  </r>
  <r>
    <s v="24"/>
    <x v="6"/>
    <s v="EGASA"/>
    <s v="11014193"/>
    <s v="11014193"/>
    <x v="5"/>
    <s v="G-2"/>
    <s v="S"/>
    <n v="49"/>
    <n v="46.7"/>
    <n v="6563.7830000000004"/>
    <n v="10418.584000000001"/>
    <n v="16982.366999999998"/>
    <n v="11.57"/>
    <n v="475.13"/>
    <n v="1.44"/>
    <m/>
    <m/>
    <x v="0"/>
    <s v="EGASA11014193G-2HI"/>
    <s v="Emp. de Generaci¢n El‚ctrica de Arequipa S. A."/>
    <x v="39"/>
    <x v="39"/>
    <s v="C. H. Charcani V"/>
    <x v="293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6982.366999999998"/>
    <n v="16.982367"/>
    <m/>
    <n v="4.083333333333333"/>
    <n v="3.8916666666666671"/>
    <n v="0"/>
    <n v="3.637978807091713E-12"/>
    <n v="31"/>
    <s v="BASE DE DATOS"/>
    <m/>
  </r>
  <r>
    <s v="24"/>
    <x v="6"/>
    <s v="EGASA"/>
    <s v="11014193"/>
    <s v="11014193"/>
    <x v="5"/>
    <s v="G-3"/>
    <s v="S"/>
    <n v="48.66"/>
    <n v="46.6"/>
    <n v="5872.9750000000004"/>
    <n v="10295.102000000001"/>
    <n v="16168.076999999999"/>
    <n v="12.2"/>
    <n v="479.4"/>
    <n v="12.7"/>
    <m/>
    <m/>
    <x v="0"/>
    <s v="EGASA11014193G-3HI"/>
    <s v="Emp. de Generaci¢n El‚ctrica de Arequipa S. A."/>
    <x v="39"/>
    <x v="39"/>
    <s v="C. H. Charcani V"/>
    <x v="293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6168.076999999999"/>
    <n v="16.168077"/>
    <m/>
    <n v="4.0549999999999997"/>
    <n v="3.8833333333333333"/>
    <n v="0"/>
    <n v="1.8189894035458565E-12"/>
    <n v="31"/>
    <s v="BASE DE DATOS"/>
    <m/>
  </r>
  <r>
    <s v="24"/>
    <x v="6"/>
    <s v="EGASA"/>
    <s v="31013393"/>
    <s v="31013393"/>
    <x v="5"/>
    <s v="G-1"/>
    <s v="S"/>
    <n v="8.9600000000000009"/>
    <n v="8.9600000000000009"/>
    <n v="1161.3130000000001"/>
    <n v="3102.8409999999999"/>
    <n v="4264.1540000000005"/>
    <n v="177.23"/>
    <n v="546.77"/>
    <n v="0"/>
    <m/>
    <m/>
    <x v="0"/>
    <s v="EGASA31013393G-1HI"/>
    <s v="Emp. de Generaci¢n El‚ctrica de Arequipa S. A."/>
    <x v="39"/>
    <x v="39"/>
    <s v="C. H. Charcani VI"/>
    <x v="294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4264.1540000000005"/>
    <n v="4.2641540000000004"/>
    <m/>
    <n v="0.7466666666666667"/>
    <n v="0.7466666666666667"/>
    <n v="0"/>
    <n v="0"/>
    <n v="31"/>
    <s v="BASE DE DATOS"/>
    <m/>
  </r>
  <r>
    <s v="24"/>
    <x v="8"/>
    <s v="EGASA"/>
    <s v="31012893"/>
    <s v="31012893"/>
    <x v="5"/>
    <s v="G-1"/>
    <s v="S"/>
    <n v="0.88"/>
    <n v="0.86799999999999999"/>
    <n v="142.26400000000001"/>
    <n v="406.54199999999997"/>
    <n v="548.80600000000004"/>
    <n v="18.12"/>
    <n v="700.58"/>
    <n v="0"/>
    <m/>
    <m/>
    <x v="0"/>
    <s v="EGASA31012893G-1HI"/>
    <s v="Emp. de Generaci¢n El‚ctrica de Arequipa S. A."/>
    <x v="39"/>
    <x v="39"/>
    <s v="C. H. Charcani I"/>
    <x v="289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48.80600000000004"/>
    <n v="0.54880600000000002"/>
    <m/>
    <n v="7.3333333333333334E-2"/>
    <n v="7.2333333333333333E-2"/>
    <n v="0"/>
    <n v="0"/>
    <n v="31"/>
    <s v="BASE DE DATOS"/>
    <m/>
  </r>
  <r>
    <s v="24"/>
    <x v="8"/>
    <s v="EGASA"/>
    <s v="31012893"/>
    <s v="31012893"/>
    <x v="5"/>
    <s v="G-2"/>
    <s v="S"/>
    <n v="0.88"/>
    <n v="0.86"/>
    <n v="142.77099999999999"/>
    <n v="414.04599999999999"/>
    <n v="556.81700000000001"/>
    <n v="12.42"/>
    <n v="706.1"/>
    <n v="0"/>
    <m/>
    <m/>
    <x v="0"/>
    <s v="EGASA31012893G-2HI"/>
    <s v="Emp. de Generaci¢n El‚ctrica de Arequipa S. A."/>
    <x v="39"/>
    <x v="39"/>
    <s v="C. H. Charcani I"/>
    <x v="289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56.81700000000001"/>
    <n v="0.55681700000000001"/>
    <m/>
    <n v="7.3333333333333334E-2"/>
    <n v="7.166666666666667E-2"/>
    <n v="0"/>
    <n v="0"/>
    <n v="31"/>
    <s v="BASE DE DATOS"/>
    <m/>
  </r>
  <r>
    <s v="24"/>
    <x v="8"/>
    <s v="EGASA"/>
    <s v="31012993"/>
    <s v="31012993"/>
    <x v="5"/>
    <s v="G-1"/>
    <s v="S"/>
    <n v="0.26"/>
    <n v="0.26"/>
    <n v="33.372"/>
    <n v="97.78"/>
    <n v="131.15199999999999"/>
    <n v="4.9000000000000004"/>
    <n v="714.8"/>
    <n v="0"/>
    <m/>
    <m/>
    <x v="0"/>
    <s v="EGASA31012993G-1HI"/>
    <s v="Emp. de Generaci¢n El‚ctrica de Arequipa S. A."/>
    <x v="39"/>
    <x v="39"/>
    <s v="C. H. Charcani II"/>
    <x v="290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31.15199999999999"/>
    <n v="0.13115199999999999"/>
    <m/>
    <n v="2.1666666666666667E-2"/>
    <n v="2.1666666666666667E-2"/>
    <n v="0"/>
    <n v="0"/>
    <n v="31"/>
    <s v="BASE DE DATOS"/>
    <m/>
  </r>
  <r>
    <s v="24"/>
    <x v="8"/>
    <s v="EGASA"/>
    <s v="31012993"/>
    <s v="31012993"/>
    <x v="5"/>
    <s v="G-2"/>
    <s v="S"/>
    <n v="0.26"/>
    <n v="0.19"/>
    <n v="30.088999999999999"/>
    <n v="88.358999999999995"/>
    <n v="118.44799999999999"/>
    <n v="4.9000000000000004"/>
    <n v="714.7"/>
    <n v="0"/>
    <m/>
    <m/>
    <x v="0"/>
    <s v="EGASA31012993G-2HI"/>
    <s v="Emp. de Generaci¢n El‚ctrica de Arequipa S. A."/>
    <x v="39"/>
    <x v="39"/>
    <s v="C. H. Charcani II"/>
    <x v="290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18.44799999999999"/>
    <n v="0.118448"/>
    <m/>
    <n v="2.1666666666666667E-2"/>
    <n v="1.5833333333333335E-2"/>
    <n v="0"/>
    <n v="0"/>
    <n v="31"/>
    <s v="BASE DE DATOS"/>
    <m/>
  </r>
  <r>
    <s v="24"/>
    <x v="8"/>
    <s v="EGASA"/>
    <s v="31012993"/>
    <s v="31012993"/>
    <x v="5"/>
    <s v="G-3"/>
    <s v="S"/>
    <n v="0.26"/>
    <n v="0.22"/>
    <n v="35.795000000000002"/>
    <n v="105.622"/>
    <n v="141.417"/>
    <n v="4.9000000000000004"/>
    <n v="714.4"/>
    <n v="0"/>
    <m/>
    <m/>
    <x v="0"/>
    <s v="EGASA31012993G-3HI"/>
    <s v="Emp. de Generaci¢n El‚ctrica de Arequipa S. A."/>
    <x v="39"/>
    <x v="39"/>
    <s v="C. H. Charcani II"/>
    <x v="290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41.417"/>
    <n v="0.14141700000000001"/>
    <m/>
    <n v="2.1666666666666667E-2"/>
    <n v="1.8333333333333333E-2"/>
    <n v="0"/>
    <n v="0"/>
    <n v="31"/>
    <s v="BASE DE DATOS"/>
    <m/>
  </r>
  <r>
    <s v="24"/>
    <x v="8"/>
    <s v="EGASA"/>
    <s v="31013093"/>
    <s v="31013093"/>
    <x v="5"/>
    <s v="G-1"/>
    <s v="S"/>
    <n v="2.33"/>
    <n v="2.2450000000000001"/>
    <n v="417.62599999999998"/>
    <n v="1200.4100000000001"/>
    <n v="1618.0360000000001"/>
    <n v="19.82"/>
    <n v="700.07"/>
    <n v="0"/>
    <m/>
    <m/>
    <x v="0"/>
    <s v="EGASA31013093G-1HI"/>
    <s v="Emp. de Generaci¢n El‚ctrica de Arequipa S. A."/>
    <x v="39"/>
    <x v="39"/>
    <s v="C. H. Charcani III"/>
    <x v="291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618.0360000000001"/>
    <n v="1.618036"/>
    <m/>
    <n v="0.19416666666666668"/>
    <n v="0.18708333333333335"/>
    <n v="0"/>
    <n v="0"/>
    <n v="31"/>
    <s v="BASE DE DATOS"/>
    <m/>
  </r>
  <r>
    <s v="24"/>
    <x v="8"/>
    <s v="EGASA"/>
    <s v="31013093"/>
    <s v="31013093"/>
    <x v="5"/>
    <s v="G-2"/>
    <s v="S"/>
    <n v="2.33"/>
    <n v="2.33"/>
    <n v="418.2"/>
    <n v="1202.8679999999999"/>
    <n v="1621.068"/>
    <n v="19.27"/>
    <n v="700.12"/>
    <n v="0"/>
    <m/>
    <m/>
    <x v="0"/>
    <s v="EGASA31013093G-2HI"/>
    <s v="Emp. de Generaci¢n El‚ctrica de Arequipa S. A."/>
    <x v="39"/>
    <x v="39"/>
    <s v="C. H. Charcani III"/>
    <x v="291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621.068"/>
    <n v="1.621068"/>
    <m/>
    <n v="0.19416666666666668"/>
    <n v="0.19416666666666668"/>
    <n v="0"/>
    <n v="0"/>
    <n v="31"/>
    <s v="BASE DE DATOS"/>
    <m/>
  </r>
  <r>
    <s v="24"/>
    <x v="8"/>
    <s v="EGASA"/>
    <s v="11013293"/>
    <s v="11013293"/>
    <x v="5"/>
    <s v="G-1"/>
    <s v="S"/>
    <n v="5.2"/>
    <n v="5.0410000000000004"/>
    <n v="838.23099999999999"/>
    <n v="2033.114"/>
    <n v="2871.3449999999998"/>
    <n v="17.920000000000002"/>
    <n v="698.58"/>
    <n v="0"/>
    <m/>
    <m/>
    <x v="0"/>
    <s v="EGASA11013293G-1HI"/>
    <s v="Emp. de Generaci¢n El‚ctrica de Arequipa S. A."/>
    <x v="39"/>
    <x v="39"/>
    <s v="C. H. Charcani IV"/>
    <x v="292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871.3449999999998"/>
    <n v="2.8713449999999998"/>
    <m/>
    <n v="0.43333333333333335"/>
    <n v="0.42008333333333336"/>
    <n v="0"/>
    <n v="4.5474735088646412E-13"/>
    <n v="31"/>
    <s v="BASE DE DATOS"/>
    <m/>
  </r>
  <r>
    <s v="24"/>
    <x v="8"/>
    <s v="EGASA"/>
    <s v="11013293"/>
    <s v="11013293"/>
    <x v="5"/>
    <s v="G-2"/>
    <s v="S"/>
    <n v="5.2"/>
    <n v="5.056"/>
    <n v="843.375"/>
    <n v="2089.33"/>
    <n v="2932.7049999999999"/>
    <n v="11.63"/>
    <n v="707.48"/>
    <n v="0"/>
    <m/>
    <m/>
    <x v="0"/>
    <s v="EGASA11013293G-2HI"/>
    <s v="Emp. de Generaci¢n El‚ctrica de Arequipa S. A."/>
    <x v="39"/>
    <x v="39"/>
    <s v="C. H. Charcani IV"/>
    <x v="292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932.7049999999999"/>
    <n v="2.9327049999999999"/>
    <m/>
    <n v="0.43333333333333335"/>
    <n v="0.42133333333333334"/>
    <n v="0"/>
    <n v="0"/>
    <n v="31"/>
    <s v="BASE DE DATOS"/>
    <m/>
  </r>
  <r>
    <s v="24"/>
    <x v="8"/>
    <s v="EGASA"/>
    <s v="11013293"/>
    <s v="11013293"/>
    <x v="5"/>
    <s v="G-3"/>
    <s v="S"/>
    <n v="5.2"/>
    <n v="5.2"/>
    <n v="843.93299999999999"/>
    <n v="2084.8229999999999"/>
    <n v="2928.7559999999999"/>
    <n v="11.58"/>
    <n v="707.67"/>
    <n v="0"/>
    <m/>
    <m/>
    <x v="0"/>
    <s v="EGASA11013293G-3HI"/>
    <s v="Emp. de Generaci¢n El‚ctrica de Arequipa S. A."/>
    <x v="39"/>
    <x v="39"/>
    <s v="C. H. Charcani IV"/>
    <x v="292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928.7559999999999"/>
    <n v="2.9287559999999999"/>
    <m/>
    <n v="0.43333333333333335"/>
    <n v="0.43333333333333335"/>
    <n v="0"/>
    <n v="0"/>
    <n v="31"/>
    <s v="BASE DE DATOS"/>
    <m/>
  </r>
  <r>
    <s v="24"/>
    <x v="8"/>
    <s v="EGASA"/>
    <s v="11014193"/>
    <s v="11014193"/>
    <x v="5"/>
    <s v="G-1"/>
    <s v="S"/>
    <n v="49.2"/>
    <n v="46.6"/>
    <n v="6523.9650000000001"/>
    <n v="6951.4139999999998"/>
    <n v="13475.379000000001"/>
    <n v="0"/>
    <n v="389.52"/>
    <n v="0"/>
    <m/>
    <m/>
    <x v="0"/>
    <s v="EGASA11014193G-1HI"/>
    <s v="Emp. de Generaci¢n El‚ctrica de Arequipa S. A."/>
    <x v="39"/>
    <x v="39"/>
    <s v="C. H. Charcani V"/>
    <x v="293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3475.379000000001"/>
    <n v="13.475379"/>
    <m/>
    <n v="4.1000000000000005"/>
    <n v="3.8833333333333333"/>
    <n v="0"/>
    <n v="0"/>
    <n v="31"/>
    <s v="BASE DE DATOS"/>
    <m/>
  </r>
  <r>
    <s v="24"/>
    <x v="8"/>
    <s v="EGASA"/>
    <s v="11014193"/>
    <s v="11014193"/>
    <x v="5"/>
    <s v="G-2"/>
    <s v="S"/>
    <n v="49"/>
    <n v="46.7"/>
    <n v="6835.0870000000004"/>
    <n v="12089.742"/>
    <n v="18924.829000000002"/>
    <n v="9.4700000000000006"/>
    <n v="563.82000000000005"/>
    <n v="0"/>
    <m/>
    <m/>
    <x v="0"/>
    <s v="EGASA11014193G-2HI"/>
    <s v="Emp. de Generaci¢n El‚ctrica de Arequipa S. A."/>
    <x v="39"/>
    <x v="39"/>
    <s v="C. H. Charcani V"/>
    <x v="293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8924.829000000002"/>
    <n v="18.924829000000003"/>
    <m/>
    <n v="4.083333333333333"/>
    <n v="3.8916666666666671"/>
    <n v="0"/>
    <n v="0"/>
    <n v="31"/>
    <s v="BASE DE DATOS"/>
    <m/>
  </r>
  <r>
    <s v="24"/>
    <x v="8"/>
    <s v="EGASA"/>
    <s v="11014193"/>
    <s v="11014193"/>
    <x v="5"/>
    <s v="G-3"/>
    <s v="S"/>
    <n v="48.66"/>
    <n v="46.6"/>
    <n v="7092.8959999999997"/>
    <n v="15216.821"/>
    <n v="22309.717000000001"/>
    <n v="6.27"/>
    <n v="674.12"/>
    <n v="0"/>
    <m/>
    <m/>
    <x v="0"/>
    <s v="EGASA11014193G-3HI"/>
    <s v="Emp. de Generaci¢n El‚ctrica de Arequipa S. A."/>
    <x v="39"/>
    <x v="39"/>
    <s v="C. H. Charcani V"/>
    <x v="293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2309.717000000001"/>
    <n v="22.309716999999999"/>
    <m/>
    <n v="4.0549999999999997"/>
    <n v="3.8833333333333333"/>
    <n v="0"/>
    <n v="0"/>
    <n v="31"/>
    <s v="BASE DE DATOS"/>
    <m/>
  </r>
  <r>
    <s v="24"/>
    <x v="8"/>
    <s v="EGASA"/>
    <s v="31013393"/>
    <s v="31013393"/>
    <x v="5"/>
    <s v="G-1"/>
    <s v="S"/>
    <n v="8.9600000000000009"/>
    <n v="8.9600000000000009"/>
    <n v="0"/>
    <n v="0"/>
    <n v="0"/>
    <n v="720"/>
    <n v="0"/>
    <n v="0"/>
    <m/>
    <m/>
    <x v="0"/>
    <s v="EGASA31013393G-1HI"/>
    <s v="Emp. de Generaci¢n El‚ctrica de Arequipa S. A."/>
    <x v="39"/>
    <x v="39"/>
    <s v="C. H. Charcani VI"/>
    <x v="294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0"/>
    <n v="0"/>
    <m/>
    <n v="0.7466666666666667"/>
    <n v="0.7466666666666667"/>
    <n v="0"/>
    <n v="0"/>
    <n v="31"/>
    <s v="BASE DE DATOS"/>
    <m/>
  </r>
  <r>
    <s v="24"/>
    <x v="9"/>
    <s v="EGASA"/>
    <s v="31012893"/>
    <s v="31012893"/>
    <x v="5"/>
    <s v="G-1"/>
    <s v="S"/>
    <n v="0.88"/>
    <n v="0.86799999999999999"/>
    <n v="145.38800000000001"/>
    <n v="427.34500000000003"/>
    <n v="572.73299999999995"/>
    <n v="9.23"/>
    <n v="714.27"/>
    <n v="0.5"/>
    <m/>
    <m/>
    <x v="0"/>
    <s v="EGASA31012893G-1HI"/>
    <s v="Emp. de Generaci¢n El‚ctrica de Arequipa S. A."/>
    <x v="39"/>
    <x v="39"/>
    <s v="C. H. Charcani I"/>
    <x v="289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72.73299999999995"/>
    <n v="0.57273299999999994"/>
    <m/>
    <n v="7.3333333333333334E-2"/>
    <n v="7.2333333333333333E-2"/>
    <n v="0"/>
    <n v="1.1368683772161603E-13"/>
    <n v="31"/>
    <s v="BASE DE DATOS"/>
    <m/>
  </r>
  <r>
    <s v="24"/>
    <x v="9"/>
    <s v="EGASA"/>
    <s v="31012893"/>
    <s v="31012893"/>
    <x v="5"/>
    <s v="G-2"/>
    <s v="S"/>
    <n v="0.88"/>
    <n v="0.86"/>
    <n v="144.643"/>
    <n v="426.94200000000001"/>
    <n v="571.58500000000004"/>
    <n v="9.48"/>
    <n v="713.75"/>
    <n v="0.77"/>
    <m/>
    <m/>
    <x v="0"/>
    <s v="EGASA31012893G-2HI"/>
    <s v="Emp. de Generaci¢n El‚ctrica de Arequipa S. A."/>
    <x v="39"/>
    <x v="39"/>
    <s v="C. H. Charcani I"/>
    <x v="289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71.58500000000004"/>
    <n v="0.57158500000000001"/>
    <m/>
    <n v="7.3333333333333334E-2"/>
    <n v="7.166666666666667E-2"/>
    <n v="0"/>
    <n v="0"/>
    <n v="31"/>
    <s v="BASE DE DATOS"/>
    <m/>
  </r>
  <r>
    <s v="24"/>
    <x v="9"/>
    <s v="EGASA"/>
    <s v="31012993"/>
    <s v="31012993"/>
    <x v="5"/>
    <s v="G-1"/>
    <s v="S"/>
    <n v="0.26"/>
    <n v="0.26"/>
    <n v="35.238999999999997"/>
    <n v="104.164"/>
    <n v="139.40299999999999"/>
    <n v="9.42"/>
    <n v="713.8"/>
    <n v="0.78"/>
    <m/>
    <m/>
    <x v="0"/>
    <s v="EGASA31012993G-1HI"/>
    <s v="Emp. de Generaci¢n El‚ctrica de Arequipa S. A."/>
    <x v="39"/>
    <x v="39"/>
    <s v="C. H. Charcani II"/>
    <x v="290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39.40299999999999"/>
    <n v="0.139403"/>
    <m/>
    <n v="2.1666666666666667E-2"/>
    <n v="2.1666666666666667E-2"/>
    <n v="0"/>
    <n v="0"/>
    <n v="31"/>
    <s v="BASE DE DATOS"/>
    <m/>
  </r>
  <r>
    <s v="24"/>
    <x v="9"/>
    <s v="EGASA"/>
    <s v="31012993"/>
    <s v="31012993"/>
    <x v="5"/>
    <s v="G-2"/>
    <s v="S"/>
    <n v="0.26"/>
    <n v="0.19"/>
    <n v="31.443000000000001"/>
    <n v="91.852000000000004"/>
    <n v="123.295"/>
    <n v="15.13"/>
    <n v="707.92"/>
    <n v="0.95"/>
    <m/>
    <m/>
    <x v="0"/>
    <s v="EGASA31012993G-2HI"/>
    <s v="Emp. de Generaci¢n El‚ctrica de Arequipa S. A."/>
    <x v="39"/>
    <x v="39"/>
    <s v="C. H. Charcani II"/>
    <x v="290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23.295"/>
    <n v="0.123295"/>
    <m/>
    <n v="2.1666666666666667E-2"/>
    <n v="1.5833333333333335E-2"/>
    <n v="0"/>
    <n v="0"/>
    <n v="31"/>
    <s v="BASE DE DATOS"/>
    <m/>
  </r>
  <r>
    <s v="24"/>
    <x v="9"/>
    <s v="EGASA"/>
    <s v="31012993"/>
    <s v="31012993"/>
    <x v="5"/>
    <s v="G-3"/>
    <s v="S"/>
    <n v="0.26"/>
    <n v="0.22"/>
    <n v="37.786999999999999"/>
    <n v="112.247"/>
    <n v="150.03399999999999"/>
    <n v="9.25"/>
    <n v="713.27"/>
    <n v="1.48"/>
    <m/>
    <m/>
    <x v="0"/>
    <s v="EGASA31012993G-3HI"/>
    <s v="Emp. de Generaci¢n El‚ctrica de Arequipa S. A."/>
    <x v="39"/>
    <x v="39"/>
    <s v="C. H. Charcani II"/>
    <x v="290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50.03399999999999"/>
    <n v="0.150034"/>
    <m/>
    <n v="2.1666666666666667E-2"/>
    <n v="1.8333333333333333E-2"/>
    <n v="0"/>
    <n v="0"/>
    <n v="31"/>
    <s v="BASE DE DATOS"/>
    <m/>
  </r>
  <r>
    <s v="24"/>
    <x v="9"/>
    <s v="EGASA"/>
    <s v="31013093"/>
    <s v="31013093"/>
    <x v="5"/>
    <s v="G-1"/>
    <s v="S"/>
    <n v="2.33"/>
    <n v="2.2450000000000001"/>
    <n v="431.28800000000001"/>
    <n v="1260.3209999999999"/>
    <n v="1691.6089999999999"/>
    <n v="13.98"/>
    <n v="709.6"/>
    <n v="0.42"/>
    <m/>
    <m/>
    <x v="0"/>
    <s v="EGASA31013093G-1HI"/>
    <s v="Emp. de Generaci¢n El‚ctrica de Arequipa S. A."/>
    <x v="39"/>
    <x v="39"/>
    <s v="C. H. Charcani III"/>
    <x v="291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691.6089999999999"/>
    <n v="1.6916089999999999"/>
    <m/>
    <n v="0.19416666666666668"/>
    <n v="0.18708333333333335"/>
    <n v="0"/>
    <n v="0"/>
    <n v="31"/>
    <s v="BASE DE DATOS"/>
    <m/>
  </r>
  <r>
    <s v="24"/>
    <x v="9"/>
    <s v="EGASA"/>
    <s v="31013093"/>
    <s v="31013093"/>
    <x v="5"/>
    <s v="G-2"/>
    <s v="S"/>
    <n v="2.33"/>
    <n v="2.33"/>
    <n v="432.935"/>
    <n v="1278.0150000000001"/>
    <n v="1710.95"/>
    <n v="9.1300000000000008"/>
    <n v="714.53"/>
    <n v="0.33"/>
    <m/>
    <m/>
    <x v="0"/>
    <s v="EGASA31013093G-2HI"/>
    <s v="Emp. de Generaci¢n El‚ctrica de Arequipa S. A."/>
    <x v="39"/>
    <x v="39"/>
    <s v="C. H. Charcani III"/>
    <x v="291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710.95"/>
    <n v="1.71095"/>
    <m/>
    <n v="0.19416666666666668"/>
    <n v="0.19416666666666668"/>
    <n v="0"/>
    <n v="0"/>
    <n v="31"/>
    <s v="BASE DE DATOS"/>
    <m/>
  </r>
  <r>
    <s v="24"/>
    <x v="9"/>
    <s v="EGASA"/>
    <s v="11013293"/>
    <s v="11013293"/>
    <x v="5"/>
    <s v="G-1"/>
    <s v="S"/>
    <n v="5.2"/>
    <n v="5.0410000000000004"/>
    <n v="866.74900000000002"/>
    <n v="2226.355"/>
    <n v="3093.1039999999998"/>
    <n v="7.18"/>
    <n v="716.23"/>
    <n v="0.57999999999999996"/>
    <m/>
    <m/>
    <x v="0"/>
    <s v="EGASA11013293G-1HI"/>
    <s v="Emp. de Generaci¢n El‚ctrica de Arequipa S. A."/>
    <x v="39"/>
    <x v="39"/>
    <s v="C. H. Charcani IV"/>
    <x v="292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093.1039999999998"/>
    <n v="3.0931039999999999"/>
    <m/>
    <n v="0.43333333333333335"/>
    <n v="0.42008333333333336"/>
    <n v="0"/>
    <n v="4.5474735088646412E-13"/>
    <n v="31"/>
    <s v="BASE DE DATOS"/>
    <m/>
  </r>
  <r>
    <s v="24"/>
    <x v="9"/>
    <s v="EGASA"/>
    <s v="11013293"/>
    <s v="11013293"/>
    <x v="5"/>
    <s v="G-2"/>
    <s v="S"/>
    <n v="5.2"/>
    <n v="5.056"/>
    <n v="861.48599999999999"/>
    <n v="2190.3719999999998"/>
    <n v="3051.8580000000002"/>
    <n v="16.649999999999999"/>
    <n v="706.97"/>
    <n v="0.38"/>
    <m/>
    <m/>
    <x v="0"/>
    <s v="EGASA11013293G-2HI"/>
    <s v="Emp. de Generaci¢n El‚ctrica de Arequipa S. A."/>
    <x v="39"/>
    <x v="39"/>
    <s v="C. H. Charcani IV"/>
    <x v="292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051.8580000000002"/>
    <n v="3.0518580000000002"/>
    <m/>
    <n v="0.43333333333333335"/>
    <n v="0.42133333333333334"/>
    <n v="0"/>
    <n v="-4.5474735088646412E-13"/>
    <n v="31"/>
    <s v="BASE DE DATOS"/>
    <m/>
  </r>
  <r>
    <s v="24"/>
    <x v="9"/>
    <s v="EGASA"/>
    <s v="11013293"/>
    <s v="11013293"/>
    <x v="5"/>
    <s v="G-3"/>
    <s v="S"/>
    <n v="5.2"/>
    <n v="5.2"/>
    <n v="866.10199999999998"/>
    <n v="2197.2240000000002"/>
    <n v="3063.326"/>
    <n v="12.22"/>
    <n v="710.8"/>
    <n v="0.98"/>
    <m/>
    <m/>
    <x v="0"/>
    <s v="EGASA11013293G-3HI"/>
    <s v="Emp. de Generaci¢n El‚ctrica de Arequipa S. A."/>
    <x v="39"/>
    <x v="39"/>
    <s v="C. H. Charcani IV"/>
    <x v="292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063.326"/>
    <n v="3.063326"/>
    <m/>
    <n v="0.43333333333333335"/>
    <n v="0.43333333333333335"/>
    <n v="0"/>
    <n v="0"/>
    <n v="31"/>
    <s v="BASE DE DATOS"/>
    <m/>
  </r>
  <r>
    <s v="24"/>
    <x v="9"/>
    <s v="EGASA"/>
    <s v="11014193"/>
    <s v="11014193"/>
    <x v="5"/>
    <s v="G-1"/>
    <s v="S"/>
    <n v="49.2"/>
    <n v="46.6"/>
    <n v="4934.9219999999996"/>
    <n v="10885.748"/>
    <n v="15820.67"/>
    <n v="272.39999999999998"/>
    <n v="451.6"/>
    <n v="0"/>
    <m/>
    <m/>
    <x v="0"/>
    <s v="EGASA11014193G-1HI"/>
    <s v="Emp. de Generaci¢n El‚ctrica de Arequipa S. A."/>
    <x v="39"/>
    <x v="39"/>
    <s v="C. H. Charcani V"/>
    <x v="293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5820.67"/>
    <n v="15.82067"/>
    <m/>
    <n v="4.1000000000000005"/>
    <n v="3.8833333333333333"/>
    <n v="0"/>
    <n v="-1.8189894035458565E-12"/>
    <n v="31"/>
    <s v="BASE DE DATOS"/>
    <m/>
  </r>
  <r>
    <s v="24"/>
    <x v="9"/>
    <s v="EGASA"/>
    <s v="11014193"/>
    <s v="11014193"/>
    <x v="5"/>
    <s v="G-2"/>
    <s v="S"/>
    <n v="49"/>
    <n v="46.7"/>
    <n v="7468.634"/>
    <n v="16202.535"/>
    <n v="23671.169000000002"/>
    <n v="15.95"/>
    <n v="675.63"/>
    <n v="0"/>
    <m/>
    <m/>
    <x v="0"/>
    <s v="EGASA11014193G-2HI"/>
    <s v="Emp. de Generaci¢n El‚ctrica de Arequipa S. A."/>
    <x v="39"/>
    <x v="39"/>
    <s v="C. H. Charcani V"/>
    <x v="293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3671.169000000002"/>
    <n v="23.671169000000003"/>
    <m/>
    <n v="4.083333333333333"/>
    <n v="3.8916666666666671"/>
    <n v="0"/>
    <n v="0"/>
    <n v="31"/>
    <s v="BASE DE DATOS"/>
    <m/>
  </r>
  <r>
    <s v="24"/>
    <x v="9"/>
    <s v="EGASA"/>
    <s v="11014193"/>
    <s v="11014193"/>
    <x v="5"/>
    <s v="G-3"/>
    <s v="S"/>
    <n v="48.66"/>
    <n v="46.6"/>
    <n v="7014.942"/>
    <n v="10470.85"/>
    <n v="17485.792000000001"/>
    <n v="6.37"/>
    <n v="490.47"/>
    <n v="1.08"/>
    <m/>
    <m/>
    <x v="0"/>
    <s v="EGASA11014193G-3HI"/>
    <s v="Emp. de Generaci¢n El‚ctrica de Arequipa S. A."/>
    <x v="39"/>
    <x v="39"/>
    <s v="C. H. Charcani V"/>
    <x v="293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7485.792000000001"/>
    <n v="17.485792"/>
    <m/>
    <n v="4.0549999999999997"/>
    <n v="3.8833333333333333"/>
    <n v="0"/>
    <n v="0"/>
    <n v="31"/>
    <s v="BASE DE DATOS"/>
    <m/>
  </r>
  <r>
    <s v="24"/>
    <x v="9"/>
    <s v="EGASA"/>
    <s v="31013393"/>
    <s v="31013393"/>
    <x v="5"/>
    <s v="G-1"/>
    <s v="N"/>
    <n v="8.9600000000000009"/>
    <n v="0"/>
    <n v="0"/>
    <n v="0"/>
    <n v="0"/>
    <n v="0"/>
    <n v="0"/>
    <n v="0"/>
    <m/>
    <m/>
    <x v="0"/>
    <s v="EGASA31013393G-1HI"/>
    <s v="Emp. de Generaci¢n El‚ctrica de Arequipa S. A."/>
    <x v="39"/>
    <x v="39"/>
    <s v="C. H. Charcani VI"/>
    <x v="294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0"/>
    <n v="0"/>
    <m/>
    <n v="0.7466666666666667"/>
    <n v="0.7466666666666667"/>
    <n v="0"/>
    <n v="0"/>
    <n v="31"/>
    <s v="BASE DE DATOS"/>
    <m/>
  </r>
  <r>
    <s v="24"/>
    <x v="10"/>
    <s v="EGASA"/>
    <s v="31012893"/>
    <s v="31012893"/>
    <x v="5"/>
    <s v="G-1"/>
    <s v="S"/>
    <n v="0.88"/>
    <n v="0.86799999999999999"/>
    <n v="136.672"/>
    <n v="395.69"/>
    <n v="532.36199999999997"/>
    <n v="39.32"/>
    <n v="668.1"/>
    <n v="0"/>
    <m/>
    <m/>
    <x v="0"/>
    <s v="EGASA31012893G-1HI"/>
    <s v="Emp. de Generaci¢n El‚ctrica de Arequipa S. A."/>
    <x v="39"/>
    <x v="39"/>
    <s v="C. H. Charcani I"/>
    <x v="289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32.36199999999997"/>
    <n v="0.532362"/>
    <m/>
    <n v="7.3333333333333334E-2"/>
    <n v="7.2333333333333333E-2"/>
    <n v="0"/>
    <n v="0"/>
    <n v="31"/>
    <s v="BASE DE DATOS"/>
    <m/>
  </r>
  <r>
    <s v="24"/>
    <x v="10"/>
    <s v="EGASA"/>
    <s v="31012893"/>
    <s v="31012893"/>
    <x v="5"/>
    <s v="G-2"/>
    <s v="S"/>
    <n v="0.88"/>
    <n v="0.86"/>
    <n v="141.62100000000001"/>
    <n v="411.35500000000002"/>
    <n v="552.976"/>
    <n v="14.32"/>
    <n v="704.3"/>
    <n v="0"/>
    <m/>
    <m/>
    <x v="0"/>
    <s v="EGASA31012893G-2HI"/>
    <s v="Emp. de Generaci¢n El‚ctrica de Arequipa S. A."/>
    <x v="39"/>
    <x v="39"/>
    <s v="C. H. Charcani I"/>
    <x v="289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52.976"/>
    <n v="0.55297600000000002"/>
    <m/>
    <n v="7.3333333333333334E-2"/>
    <n v="7.166666666666667E-2"/>
    <n v="0"/>
    <n v="0"/>
    <n v="31"/>
    <s v="BASE DE DATOS"/>
    <m/>
  </r>
  <r>
    <s v="24"/>
    <x v="10"/>
    <s v="EGASA"/>
    <s v="31012993"/>
    <s v="31012993"/>
    <x v="5"/>
    <s v="G-1"/>
    <s v="S"/>
    <n v="0.26"/>
    <n v="0.26"/>
    <n v="34.555999999999997"/>
    <n v="99.173000000000002"/>
    <n v="133.72900000000001"/>
    <n v="19.670000000000002"/>
    <n v="697.52"/>
    <n v="0"/>
    <m/>
    <m/>
    <x v="0"/>
    <s v="EGASA31012993G-1HI"/>
    <s v="Emp. de Generaci¢n El‚ctrica de Arequipa S. A."/>
    <x v="39"/>
    <x v="39"/>
    <s v="C. H. Charcani II"/>
    <x v="290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33.72900000000001"/>
    <n v="0.13372900000000001"/>
    <m/>
    <n v="2.1666666666666667E-2"/>
    <n v="2.1666666666666667E-2"/>
    <n v="0"/>
    <n v="-2.8421709430404007E-14"/>
    <n v="31"/>
    <s v="BASE DE DATOS"/>
    <m/>
  </r>
  <r>
    <s v="24"/>
    <x v="10"/>
    <s v="EGASA"/>
    <s v="31012993"/>
    <s v="31012993"/>
    <x v="5"/>
    <s v="G-2"/>
    <s v="S"/>
    <n v="0.26"/>
    <n v="0.19"/>
    <n v="30.93"/>
    <n v="89.881"/>
    <n v="120.81100000000001"/>
    <n v="15.48"/>
    <n v="703.43"/>
    <n v="0"/>
    <m/>
    <m/>
    <x v="0"/>
    <s v="EGASA31012993G-2HI"/>
    <s v="Emp. de Generaci¢n El‚ctrica de Arequipa S. A."/>
    <x v="39"/>
    <x v="39"/>
    <s v="C. H. Charcani II"/>
    <x v="290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20.81100000000001"/>
    <n v="0.120811"/>
    <m/>
    <n v="2.1666666666666667E-2"/>
    <n v="1.5833333333333335E-2"/>
    <n v="0"/>
    <n v="0"/>
    <n v="31"/>
    <s v="BASE DE DATOS"/>
    <m/>
  </r>
  <r>
    <s v="24"/>
    <x v="10"/>
    <s v="EGASA"/>
    <s v="31012993"/>
    <s v="31012993"/>
    <x v="5"/>
    <s v="G-3"/>
    <s v="S"/>
    <n v="0.26"/>
    <n v="0.22"/>
    <n v="9.6579999999999995"/>
    <n v="28.4"/>
    <n v="38.058"/>
    <n v="507.12"/>
    <n v="212.52"/>
    <n v="0"/>
    <m/>
    <m/>
    <x v="0"/>
    <s v="EGASA31012993G-3HI"/>
    <s v="Emp. de Generaci¢n El‚ctrica de Arequipa S. A."/>
    <x v="39"/>
    <x v="39"/>
    <s v="C. H. Charcani II"/>
    <x v="290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8.058"/>
    <n v="3.8058000000000002E-2"/>
    <m/>
    <n v="2.1666666666666667E-2"/>
    <n v="1.8333333333333333E-2"/>
    <n v="0"/>
    <n v="0"/>
    <n v="31"/>
    <s v="BASE DE DATOS"/>
    <m/>
  </r>
  <r>
    <s v="24"/>
    <x v="10"/>
    <s v="EGASA"/>
    <s v="31013093"/>
    <s v="31013093"/>
    <x v="5"/>
    <s v="G-1"/>
    <s v="S"/>
    <n v="2.33"/>
    <n v="2.2450000000000001"/>
    <n v="418.38900000000001"/>
    <n v="1218.2460000000001"/>
    <n v="1636.635"/>
    <n v="14.08"/>
    <n v="705.18"/>
    <n v="0"/>
    <m/>
    <m/>
    <x v="0"/>
    <s v="EGASA31013093G-1HI"/>
    <s v="Emp. de Generaci¢n El‚ctrica de Arequipa S. A."/>
    <x v="39"/>
    <x v="39"/>
    <s v="C. H. Charcani III"/>
    <x v="291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636.635"/>
    <n v="1.6366350000000001"/>
    <m/>
    <n v="0.19416666666666668"/>
    <n v="0.18708333333333335"/>
    <n v="0"/>
    <n v="2.2737367544323206E-13"/>
    <n v="31"/>
    <s v="BASE DE DATOS"/>
    <m/>
  </r>
  <r>
    <s v="24"/>
    <x v="10"/>
    <s v="EGASA"/>
    <s v="31013093"/>
    <s v="31013093"/>
    <x v="5"/>
    <s v="G-2"/>
    <s v="S"/>
    <n v="2.33"/>
    <n v="2.33"/>
    <n v="419.25099999999998"/>
    <n v="1222.827"/>
    <n v="1642.078"/>
    <n v="13.38"/>
    <n v="705.73"/>
    <n v="0"/>
    <m/>
    <m/>
    <x v="0"/>
    <s v="EGASA31013093G-2HI"/>
    <s v="Emp. de Generaci¢n El‚ctrica de Arequipa S. A."/>
    <x v="39"/>
    <x v="39"/>
    <s v="C. H. Charcani III"/>
    <x v="291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642.078"/>
    <n v="1.6420779999999999"/>
    <m/>
    <n v="0.19416666666666668"/>
    <n v="0.19416666666666668"/>
    <n v="0"/>
    <n v="0"/>
    <n v="31"/>
    <s v="BASE DE DATOS"/>
    <m/>
  </r>
  <r>
    <s v="24"/>
    <x v="10"/>
    <s v="EGASA"/>
    <s v="11013293"/>
    <s v="11013293"/>
    <x v="5"/>
    <s v="G-1"/>
    <s v="S"/>
    <n v="5.2"/>
    <n v="5.0410000000000004"/>
    <n v="658.88400000000001"/>
    <n v="1652.5229999999999"/>
    <n v="2311.4070000000002"/>
    <n v="149.22999999999999"/>
    <n v="566.67999999999995"/>
    <n v="0"/>
    <m/>
    <m/>
    <x v="0"/>
    <s v="EGASA11013293G-1HI"/>
    <s v="Emp. de Generaci¢n El‚ctrica de Arequipa S. A."/>
    <x v="39"/>
    <x v="39"/>
    <s v="C. H. Charcani IV"/>
    <x v="292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311.4070000000002"/>
    <n v="2.311407"/>
    <m/>
    <n v="0.43333333333333335"/>
    <n v="0.42008333333333336"/>
    <n v="0"/>
    <n v="0"/>
    <n v="31"/>
    <s v="BASE DE DATOS"/>
    <m/>
  </r>
  <r>
    <s v="24"/>
    <x v="10"/>
    <s v="EGASA"/>
    <s v="11013293"/>
    <s v="11013293"/>
    <x v="5"/>
    <s v="G-2"/>
    <s v="S"/>
    <n v="5.2"/>
    <n v="5.056"/>
    <n v="846.99400000000003"/>
    <n v="2195.8649999999998"/>
    <n v="3042.8589999999999"/>
    <n v="12.15"/>
    <n v="706.22"/>
    <n v="0"/>
    <m/>
    <m/>
    <x v="0"/>
    <s v="EGASA11013293G-2HI"/>
    <s v="Emp. de Generaci¢n El‚ctrica de Arequipa S. A."/>
    <x v="39"/>
    <x v="39"/>
    <s v="C. H. Charcani IV"/>
    <x v="292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042.8589999999999"/>
    <n v="3.042859"/>
    <m/>
    <n v="0.43333333333333335"/>
    <n v="0.42133333333333334"/>
    <n v="0"/>
    <n v="0"/>
    <n v="31"/>
    <s v="BASE DE DATOS"/>
    <m/>
  </r>
  <r>
    <s v="24"/>
    <x v="10"/>
    <s v="EGASA"/>
    <s v="11013293"/>
    <s v="11013293"/>
    <x v="5"/>
    <s v="G-3"/>
    <s v="S"/>
    <n v="5.2"/>
    <n v="5.2"/>
    <n v="845.90599999999995"/>
    <n v="2186.1350000000002"/>
    <n v="3032.0410000000002"/>
    <n v="12.17"/>
    <n v="705.57"/>
    <n v="0"/>
    <m/>
    <m/>
    <x v="0"/>
    <s v="EGASA11013293G-3HI"/>
    <s v="Emp. de Generaci¢n El‚ctrica de Arequipa S. A."/>
    <x v="39"/>
    <x v="39"/>
    <s v="C. H. Charcani IV"/>
    <x v="292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032.0410000000002"/>
    <n v="3.032041"/>
    <m/>
    <n v="0.43333333333333335"/>
    <n v="0.43333333333333335"/>
    <n v="0"/>
    <n v="0"/>
    <n v="31"/>
    <s v="BASE DE DATOS"/>
    <m/>
  </r>
  <r>
    <s v="24"/>
    <x v="10"/>
    <s v="EGASA"/>
    <s v="11014193"/>
    <s v="11014193"/>
    <x v="5"/>
    <s v="G-1"/>
    <s v="S"/>
    <n v="49.2"/>
    <n v="46.6"/>
    <n v="7123.5720000000001"/>
    <n v="17850.991000000002"/>
    <n v="24974.562999999998"/>
    <n v="17.03"/>
    <n v="694.28"/>
    <n v="0.87"/>
    <m/>
    <m/>
    <x v="0"/>
    <s v="EGASA11014193G-1HI"/>
    <s v="Emp. de Generaci¢n El‚ctrica de Arequipa S. A."/>
    <x v="39"/>
    <x v="39"/>
    <s v="C. H. Charcani V"/>
    <x v="293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4974.562999999998"/>
    <n v="24.974563"/>
    <m/>
    <n v="4.1000000000000005"/>
    <n v="3.8833333333333333"/>
    <n v="0"/>
    <n v="3.637978807091713E-12"/>
    <n v="31"/>
    <s v="BASE DE DATOS"/>
    <m/>
  </r>
  <r>
    <s v="24"/>
    <x v="10"/>
    <s v="EGASA"/>
    <s v="11014193"/>
    <s v="11014193"/>
    <x v="5"/>
    <s v="G-2"/>
    <s v="S"/>
    <n v="49"/>
    <n v="46.7"/>
    <n v="5175.9340000000002"/>
    <n v="2697.2640000000001"/>
    <n v="7873.1980000000003"/>
    <n v="12.85"/>
    <n v="234.58"/>
    <n v="0"/>
    <m/>
    <m/>
    <x v="0"/>
    <s v="EGASA11014193G-2HI"/>
    <s v="Emp. de Generaci¢n El‚ctrica de Arequipa S. A."/>
    <x v="39"/>
    <x v="39"/>
    <s v="C. H. Charcani V"/>
    <x v="293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7873.1980000000003"/>
    <n v="7.8731980000000004"/>
    <m/>
    <n v="4.083333333333333"/>
    <n v="3.8916666666666671"/>
    <n v="0"/>
    <n v="0"/>
    <n v="31"/>
    <s v="BASE DE DATOS"/>
    <m/>
  </r>
  <r>
    <s v="24"/>
    <x v="10"/>
    <s v="EGASA"/>
    <s v="11014193"/>
    <s v="11014193"/>
    <x v="5"/>
    <s v="G-3"/>
    <s v="S"/>
    <n v="48.66"/>
    <n v="46.6"/>
    <n v="6430.7849999999999"/>
    <n v="15860.975"/>
    <n v="22291.759999999998"/>
    <n v="8.42"/>
    <n v="710.18"/>
    <n v="0"/>
    <m/>
    <m/>
    <x v="0"/>
    <s v="EGASA11014193G-3HI"/>
    <s v="Emp. de Generaci¢n El‚ctrica de Arequipa S. A."/>
    <x v="39"/>
    <x v="39"/>
    <s v="C. H. Charcani V"/>
    <x v="293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2291.759999999998"/>
    <n v="22.29176"/>
    <m/>
    <n v="4.0549999999999997"/>
    <n v="3.8833333333333333"/>
    <n v="0"/>
    <n v="3.637978807091713E-12"/>
    <n v="31"/>
    <s v="BASE DE DATOS"/>
    <m/>
  </r>
  <r>
    <s v="24"/>
    <x v="10"/>
    <s v="EGASA"/>
    <s v="31013393"/>
    <s v="31013393"/>
    <x v="5"/>
    <s v="G-1"/>
    <s v="S"/>
    <n v="8.9600000000000009"/>
    <n v="8.9600000000000009"/>
    <n v="0"/>
    <n v="0"/>
    <n v="0"/>
    <n v="720"/>
    <n v="0"/>
    <n v="0"/>
    <m/>
    <m/>
    <x v="0"/>
    <s v="EGASA31013393G-1HI"/>
    <s v="Emp. de Generaci¢n El‚ctrica de Arequipa S. A."/>
    <x v="39"/>
    <x v="39"/>
    <s v="C. H. Charcani VI"/>
    <x v="294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0"/>
    <n v="0"/>
    <m/>
    <n v="0.7466666666666667"/>
    <n v="0.7466666666666667"/>
    <n v="0"/>
    <n v="0"/>
    <n v="31"/>
    <s v="BASE DE DATOS"/>
    <m/>
  </r>
  <r>
    <s v="24"/>
    <x v="11"/>
    <s v="EGASA"/>
    <s v="31012893"/>
    <s v="31012893"/>
    <x v="5"/>
    <s v="G-1"/>
    <s v="S"/>
    <n v="0.88"/>
    <n v="0.86799999999999999"/>
    <n v="143.66300000000001"/>
    <n v="421.392"/>
    <n v="565.05499999999995"/>
    <n v="5.97"/>
    <n v="718.03"/>
    <n v="0"/>
    <m/>
    <m/>
    <x v="0"/>
    <s v="EGASA31012893G-1HI"/>
    <s v="Emp. de Generaci¢n El‚ctrica de Arequipa S. A."/>
    <x v="39"/>
    <x v="39"/>
    <s v="C. H. Charcani I"/>
    <x v="289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65.05499999999995"/>
    <n v="0.56505499999999997"/>
    <m/>
    <n v="7.3333333333333334E-2"/>
    <n v="7.2333333333333333E-2"/>
    <n v="0"/>
    <n v="1.1368683772161603E-13"/>
    <n v="31"/>
    <s v="BASE DE DATOS"/>
    <m/>
  </r>
  <r>
    <s v="24"/>
    <x v="11"/>
    <s v="EGASA"/>
    <s v="31012893"/>
    <s v="31012893"/>
    <x v="5"/>
    <s v="G-2"/>
    <s v="S"/>
    <n v="0.88"/>
    <n v="0.86"/>
    <n v="142.45599999999999"/>
    <n v="419.48899999999998"/>
    <n v="561.94500000000005"/>
    <n v="6.62"/>
    <n v="714.61"/>
    <n v="2.77"/>
    <m/>
    <m/>
    <x v="0"/>
    <s v="EGASA31012893G-2HI"/>
    <s v="Emp. de Generaci¢n El‚ctrica de Arequipa S. A."/>
    <x v="39"/>
    <x v="39"/>
    <s v="C. H. Charcani I"/>
    <x v="289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61.94500000000005"/>
    <n v="0.56194500000000003"/>
    <m/>
    <n v="7.3333333333333334E-2"/>
    <n v="7.166666666666667E-2"/>
    <n v="0"/>
    <n v="-1.1368683772161603E-13"/>
    <n v="31"/>
    <s v="BASE DE DATOS"/>
    <m/>
  </r>
  <r>
    <s v="24"/>
    <x v="11"/>
    <s v="EGASA"/>
    <s v="31012993"/>
    <s v="31012993"/>
    <x v="5"/>
    <s v="G-1"/>
    <s v="S"/>
    <n v="0.26"/>
    <n v="0.26"/>
    <n v="35.073999999999998"/>
    <n v="104.187"/>
    <n v="139.261"/>
    <n v="4.33"/>
    <n v="719.67"/>
    <n v="0"/>
    <m/>
    <m/>
    <x v="0"/>
    <s v="EGASA31012993G-1HI"/>
    <s v="Emp. de Generaci¢n El‚ctrica de Arequipa S. A."/>
    <x v="39"/>
    <x v="39"/>
    <s v="C. H. Charcani II"/>
    <x v="290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39.261"/>
    <n v="0.139261"/>
    <m/>
    <n v="2.1666666666666667E-2"/>
    <n v="2.1666666666666667E-2"/>
    <n v="0"/>
    <n v="0"/>
    <n v="31"/>
    <s v="BASE DE DATOS"/>
    <m/>
  </r>
  <r>
    <s v="24"/>
    <x v="11"/>
    <s v="EGASA"/>
    <s v="31012993"/>
    <s v="31012993"/>
    <x v="5"/>
    <s v="G-2"/>
    <s v="S"/>
    <n v="0.26"/>
    <n v="0.19"/>
    <n v="31.085999999999999"/>
    <n v="92.323999999999998"/>
    <n v="123.41"/>
    <n v="5.07"/>
    <n v="718.93"/>
    <n v="0"/>
    <m/>
    <m/>
    <x v="0"/>
    <s v="EGASA31012993G-2HI"/>
    <s v="Emp. de Generaci¢n El‚ctrica de Arequipa S. A."/>
    <x v="39"/>
    <x v="39"/>
    <s v="C. H. Charcani II"/>
    <x v="290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23.41"/>
    <n v="0.12340999999999999"/>
    <m/>
    <n v="2.1666666666666667E-2"/>
    <n v="1.5833333333333335E-2"/>
    <n v="0"/>
    <n v="0"/>
    <n v="31"/>
    <s v="BASE DE DATOS"/>
    <m/>
  </r>
  <r>
    <s v="24"/>
    <x v="11"/>
    <s v="EGASA"/>
    <s v="31012993"/>
    <s v="31012993"/>
    <x v="5"/>
    <s v="G-3"/>
    <s v="S"/>
    <n v="0.26"/>
    <n v="0.22"/>
    <n v="35.850999999999999"/>
    <n v="106.35899999999999"/>
    <n v="142.21"/>
    <n v="6.13"/>
    <n v="717.87"/>
    <n v="0"/>
    <m/>
    <m/>
    <x v="0"/>
    <s v="EGASA31012993G-3HI"/>
    <s v="Emp. de Generaci¢n El‚ctrica de Arequipa S. A."/>
    <x v="39"/>
    <x v="39"/>
    <s v="C. H. Charcani II"/>
    <x v="290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42.21"/>
    <n v="0.14221"/>
    <m/>
    <n v="2.1666666666666667E-2"/>
    <n v="1.8333333333333333E-2"/>
    <n v="0"/>
    <n v="-2.8421709430404007E-14"/>
    <n v="31"/>
    <s v="BASE DE DATOS"/>
    <m/>
  </r>
  <r>
    <s v="24"/>
    <x v="11"/>
    <s v="EGASA"/>
    <s v="31013093"/>
    <s v="31013093"/>
    <x v="5"/>
    <s v="G-1"/>
    <s v="S"/>
    <n v="2.33"/>
    <n v="2.2450000000000001"/>
    <n v="430.84199999999998"/>
    <n v="1272.934"/>
    <n v="1703.7760000000001"/>
    <n v="6.98"/>
    <n v="717.02"/>
    <n v="0"/>
    <m/>
    <m/>
    <x v="0"/>
    <s v="EGASA31013093G-1HI"/>
    <s v="Emp. de Generaci¢n El‚ctrica de Arequipa S. A."/>
    <x v="39"/>
    <x v="39"/>
    <s v="C. H. Charcani III"/>
    <x v="291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703.7760000000001"/>
    <n v="1.703776"/>
    <m/>
    <n v="0.19416666666666668"/>
    <n v="0.18708333333333335"/>
    <n v="0"/>
    <n v="-2.2737367544323206E-13"/>
    <n v="31"/>
    <s v="BASE DE DATOS"/>
    <m/>
  </r>
  <r>
    <s v="24"/>
    <x v="11"/>
    <s v="EGASA"/>
    <s v="31013093"/>
    <s v="31013093"/>
    <x v="5"/>
    <s v="G-2"/>
    <s v="S"/>
    <n v="2.33"/>
    <n v="2.33"/>
    <n v="430.726"/>
    <n v="1274.7329999999999"/>
    <n v="1705.4590000000001"/>
    <n v="6.77"/>
    <n v="717.23"/>
    <n v="0"/>
    <m/>
    <m/>
    <x v="0"/>
    <s v="EGASA31013093G-2HI"/>
    <s v="Emp. de Generaci¢n El‚ctrica de Arequipa S. A."/>
    <x v="39"/>
    <x v="39"/>
    <s v="C. H. Charcani III"/>
    <x v="291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705.4590000000001"/>
    <n v="1.7054590000000001"/>
    <m/>
    <n v="0.19416666666666668"/>
    <n v="0.19416666666666668"/>
    <n v="0"/>
    <n v="-2.2737367544323206E-13"/>
    <n v="31"/>
    <s v="BASE DE DATOS"/>
    <m/>
  </r>
  <r>
    <s v="24"/>
    <x v="11"/>
    <s v="EGASA"/>
    <s v="11013293"/>
    <s v="11013293"/>
    <x v="5"/>
    <s v="G-1"/>
    <s v="S"/>
    <n v="5.2"/>
    <n v="5.0410000000000004"/>
    <n v="167.672"/>
    <n v="427.31200000000001"/>
    <n v="594.98400000000004"/>
    <n v="549.95000000000005"/>
    <n v="174.05"/>
    <n v="0"/>
    <m/>
    <m/>
    <x v="0"/>
    <s v="EGASA11013293G-1HI"/>
    <s v="Emp. de Generaci¢n El‚ctrica de Arequipa S. A."/>
    <x v="39"/>
    <x v="39"/>
    <s v="C. H. Charcani IV"/>
    <x v="292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94.98400000000004"/>
    <n v="0.59498400000000007"/>
    <m/>
    <n v="0.43333333333333335"/>
    <n v="0.42008333333333336"/>
    <n v="0"/>
    <n v="0"/>
    <n v="31"/>
    <s v="BASE DE DATOS"/>
    <m/>
  </r>
  <r>
    <s v="24"/>
    <x v="11"/>
    <s v="EGASA"/>
    <s v="11013293"/>
    <s v="11013293"/>
    <x v="5"/>
    <s v="G-2"/>
    <s v="S"/>
    <n v="5.2"/>
    <n v="5.056"/>
    <n v="559.66"/>
    <n v="1576.3009999999999"/>
    <n v="2135.9609999999998"/>
    <n v="253.27"/>
    <n v="470.73"/>
    <n v="0"/>
    <m/>
    <m/>
    <x v="0"/>
    <s v="EGASA11013293G-2HI"/>
    <s v="Emp. de Generaci¢n El‚ctrica de Arequipa S. A."/>
    <x v="39"/>
    <x v="39"/>
    <s v="C. H. Charcani IV"/>
    <x v="292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135.9609999999998"/>
    <n v="2.135961"/>
    <m/>
    <n v="0.43333333333333335"/>
    <n v="0.42133333333333334"/>
    <n v="0"/>
    <n v="0"/>
    <n v="31"/>
    <s v="BASE DE DATOS"/>
    <m/>
  </r>
  <r>
    <s v="24"/>
    <x v="11"/>
    <s v="EGASA"/>
    <s v="11013293"/>
    <s v="11013293"/>
    <x v="5"/>
    <s v="G-3"/>
    <s v="S"/>
    <n v="5.2"/>
    <n v="5.2"/>
    <n v="554.25800000000004"/>
    <n v="1546.6890000000001"/>
    <n v="2100.9470000000001"/>
    <n v="264.77"/>
    <n v="459.23"/>
    <n v="0"/>
    <m/>
    <m/>
    <x v="0"/>
    <s v="EGASA11013293G-3HI"/>
    <s v="Emp. de Generaci¢n El‚ctrica de Arequipa S. A."/>
    <x v="39"/>
    <x v="39"/>
    <s v="C. H. Charcani IV"/>
    <x v="292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100.9470000000001"/>
    <n v="2.1009470000000001"/>
    <m/>
    <n v="0.43333333333333335"/>
    <n v="0.43333333333333335"/>
    <n v="0"/>
    <n v="0"/>
    <n v="31"/>
    <s v="BASE DE DATOS"/>
    <m/>
  </r>
  <r>
    <s v="24"/>
    <x v="11"/>
    <s v="EGASA"/>
    <s v="11014193"/>
    <s v="11014193"/>
    <x v="5"/>
    <s v="G-1"/>
    <s v="S"/>
    <n v="49.2"/>
    <n v="46.6"/>
    <n v="6901.4089999999997"/>
    <n v="13105.599"/>
    <n v="20007.008000000002"/>
    <n v="19.62"/>
    <n v="704.38"/>
    <n v="0"/>
    <m/>
    <m/>
    <x v="0"/>
    <s v="EGASA11014193G-1HI"/>
    <s v="Emp. de Generaci¢n El‚ctrica de Arequipa S. A."/>
    <x v="39"/>
    <x v="39"/>
    <s v="C. H. Charcani V"/>
    <x v="293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0007.008000000002"/>
    <n v="20.007008000000003"/>
    <m/>
    <n v="4.1000000000000005"/>
    <n v="3.8833333333333333"/>
    <n v="0"/>
    <n v="0"/>
    <n v="31"/>
    <s v="BASE DE DATOS"/>
    <m/>
  </r>
  <r>
    <s v="24"/>
    <x v="11"/>
    <s v="EGASA"/>
    <s v="11014193"/>
    <s v="11014193"/>
    <x v="5"/>
    <s v="G-2"/>
    <s v="S"/>
    <n v="49"/>
    <n v="46.7"/>
    <n v="7175.4589999999998"/>
    <n v="15786.683999999999"/>
    <n v="22962.143"/>
    <n v="10.53"/>
    <n v="713.47"/>
    <n v="0"/>
    <m/>
    <m/>
    <x v="0"/>
    <s v="EGASA11014193G-2HI"/>
    <s v="Emp. de Generaci¢n El‚ctrica de Arequipa S. A."/>
    <x v="39"/>
    <x v="39"/>
    <s v="C. H. Charcani V"/>
    <x v="293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2962.143"/>
    <n v="22.962143000000001"/>
    <m/>
    <n v="4.083333333333333"/>
    <n v="3.8916666666666671"/>
    <n v="0"/>
    <n v="0"/>
    <n v="31"/>
    <s v="BASE DE DATOS"/>
    <m/>
  </r>
  <r>
    <s v="24"/>
    <x v="11"/>
    <s v="EGASA"/>
    <s v="11014193"/>
    <s v="11014193"/>
    <x v="5"/>
    <s v="G-3"/>
    <s v="S"/>
    <n v="48.66"/>
    <n v="46.6"/>
    <n v="6323.6080000000002"/>
    <n v="7240.93"/>
    <n v="13564.538"/>
    <n v="8.43"/>
    <n v="397.95"/>
    <n v="0"/>
    <m/>
    <m/>
    <x v="0"/>
    <s v="EGASA11014193G-3HI"/>
    <s v="Emp. de Generaci¢n El‚ctrica de Arequipa S. A."/>
    <x v="39"/>
    <x v="39"/>
    <s v="C. H. Charcani V"/>
    <x v="293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3564.538"/>
    <n v="13.564538000000001"/>
    <m/>
    <n v="4.0549999999999997"/>
    <n v="3.8833333333333333"/>
    <n v="0"/>
    <n v="0"/>
    <n v="31"/>
    <s v="BASE DE DATOS"/>
    <m/>
  </r>
  <r>
    <s v="24"/>
    <x v="11"/>
    <s v="EGASA"/>
    <s v="31013393"/>
    <s v="31013393"/>
    <x v="5"/>
    <s v="G-1"/>
    <s v="S"/>
    <n v="8.9600000000000009"/>
    <n v="8.9600000000000009"/>
    <n v="873.07600000000002"/>
    <n v="2170.518"/>
    <n v="3043.5940000000001"/>
    <n v="301.35000000000002"/>
    <n v="421.7"/>
    <n v="0.95"/>
    <m/>
    <m/>
    <x v="0"/>
    <s v="EGASA31013393G-1HI"/>
    <s v="Emp. de Generaci¢n El‚ctrica de Arequipa S. A."/>
    <x v="39"/>
    <x v="39"/>
    <s v="C. H. Charcani VI"/>
    <x v="294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043.5940000000001"/>
    <n v="3.0435940000000001"/>
    <m/>
    <n v="0.7466666666666667"/>
    <n v="0.7466666666666667"/>
    <n v="0"/>
    <n v="0"/>
    <n v="31"/>
    <s v="BASE DE DATOS"/>
    <m/>
  </r>
  <r>
    <s v="24"/>
    <x v="6"/>
    <s v="GRCTRM"/>
    <s v="16403422"/>
    <s v="16403422"/>
    <x v="5"/>
    <s v="Grupo Global"/>
    <s v="S"/>
    <n v="80"/>
    <n v="0.3"/>
    <n v="1.3129999999999999"/>
    <n v="14865.828"/>
    <n v="14867.141"/>
    <n v="0"/>
    <n v="332.5"/>
    <n v="387.5"/>
    <m/>
    <m/>
    <x v="0"/>
    <s v="GRCTRM16403422Grupo GlobalHI"/>
    <s v="GR Cortarrama S.A.C.             "/>
    <x v="87"/>
    <x v="87"/>
    <s v="C.S. Matarani"/>
    <x v="295"/>
    <s v="FV"/>
    <x v="6"/>
    <x v="311"/>
    <x v="3"/>
    <s v="Instalado"/>
    <s v="Operativo"/>
    <s v="Generadora"/>
    <x v="0"/>
    <x v="0"/>
    <x v="0"/>
    <x v="0"/>
    <s v="Privado"/>
    <s v="AREQUIPA"/>
    <s v="AREQUIPA"/>
    <s v="ISLAY"/>
    <s v="MOLLENDO"/>
    <n v="0"/>
    <x v="9"/>
    <n v="0"/>
    <x v="1"/>
    <x v="0"/>
    <x v="0"/>
    <s v="MWh"/>
    <n v="14867.141"/>
    <n v="14.867141"/>
    <m/>
    <n v="13.333333333333334"/>
    <n v="13.333333333333334"/>
    <n v="0"/>
    <n v="0"/>
    <n v="56"/>
    <s v="BASE DE DATOS"/>
    <m/>
  </r>
  <r>
    <s v="24"/>
    <x v="8"/>
    <s v="GRCTRM"/>
    <s v="16403422"/>
    <s v="16403422"/>
    <x v="5"/>
    <s v="Grupo Global"/>
    <s v="S"/>
    <n v="80"/>
    <n v="80"/>
    <n v="1.5509999999999999"/>
    <n v="21587.100999999999"/>
    <n v="21588.651999999998"/>
    <n v="0"/>
    <n v="354.5"/>
    <n v="365.5"/>
    <m/>
    <m/>
    <x v="0"/>
    <s v="GRCTRM16403422Grupo GlobalHI"/>
    <s v="GR Cortarrama S.A.C.             "/>
    <x v="87"/>
    <x v="87"/>
    <s v="C.S. Matarani"/>
    <x v="295"/>
    <s v="FV"/>
    <x v="6"/>
    <x v="311"/>
    <x v="3"/>
    <s v="Instalado"/>
    <s v="Operativo"/>
    <s v="Generadora"/>
    <x v="0"/>
    <x v="0"/>
    <x v="0"/>
    <x v="0"/>
    <s v="Privado"/>
    <s v="AREQUIPA"/>
    <s v="AREQUIPA"/>
    <s v="ISLAY"/>
    <s v="MOLLENDO"/>
    <n v="0"/>
    <x v="9"/>
    <n v="0"/>
    <x v="1"/>
    <x v="0"/>
    <x v="0"/>
    <s v="MWh"/>
    <n v="21588.651999999998"/>
    <n v="21.588652"/>
    <m/>
    <n v="13.333333333333334"/>
    <n v="13.333333333333334"/>
    <n v="0"/>
    <n v="0"/>
    <n v="56"/>
    <s v="BASE DE DATOS"/>
    <m/>
  </r>
  <r>
    <s v="24"/>
    <x v="9"/>
    <s v="GRCTRM"/>
    <s v="16403422"/>
    <s v="16403422"/>
    <x v="5"/>
    <s v="Grupo Global"/>
    <s v="S"/>
    <n v="80"/>
    <n v="80"/>
    <n v="1.7589999999999999"/>
    <n v="21276.952000000001"/>
    <n v="21278.710999999999"/>
    <n v="0"/>
    <n v="367"/>
    <n v="353"/>
    <m/>
    <m/>
    <x v="0"/>
    <s v="GRCTRM16403422Grupo GlobalHI"/>
    <s v="GR Cortarrama S.A.C.             "/>
    <x v="87"/>
    <x v="87"/>
    <s v="C.S. Matarani"/>
    <x v="295"/>
    <s v="FV"/>
    <x v="6"/>
    <x v="311"/>
    <x v="3"/>
    <s v="Instalado"/>
    <s v="Operativo"/>
    <s v="Generadora"/>
    <x v="0"/>
    <x v="0"/>
    <x v="0"/>
    <x v="0"/>
    <s v="Privado"/>
    <s v="AREQUIPA"/>
    <s v="AREQUIPA"/>
    <s v="ISLAY"/>
    <s v="MOLLENDO"/>
    <n v="0"/>
    <x v="9"/>
    <n v="0"/>
    <x v="1"/>
    <x v="0"/>
    <x v="0"/>
    <s v="MWh"/>
    <n v="21278.710999999999"/>
    <n v="21.278710999999998"/>
    <m/>
    <n v="13.333333333333334"/>
    <n v="13.333333333333334"/>
    <n v="0"/>
    <n v="0"/>
    <n v="56"/>
    <s v="BASE DE DATOS"/>
    <m/>
  </r>
  <r>
    <s v="24"/>
    <x v="10"/>
    <s v="GRCTRM"/>
    <s v="16403422"/>
    <s v="16403422"/>
    <x v="5"/>
    <s v="Grupo Global"/>
    <s v="S"/>
    <n v="80"/>
    <n v="0.63500000000000001"/>
    <n v="1.6910000000000001"/>
    <n v="18486.899000000001"/>
    <n v="18488.59"/>
    <n v="0"/>
    <n v="369.25"/>
    <n v="350.75"/>
    <m/>
    <m/>
    <x v="0"/>
    <s v="GRCTRM16403422Grupo GlobalHI"/>
    <s v="GR Cortarrama S.A.C.             "/>
    <x v="87"/>
    <x v="87"/>
    <s v="C.S. Matarani"/>
    <x v="295"/>
    <s v="FV"/>
    <x v="6"/>
    <x v="311"/>
    <x v="3"/>
    <s v="Instalado"/>
    <s v="Operativo"/>
    <s v="Generadora"/>
    <x v="0"/>
    <x v="0"/>
    <x v="0"/>
    <x v="0"/>
    <s v="Privado"/>
    <s v="AREQUIPA"/>
    <s v="AREQUIPA"/>
    <s v="ISLAY"/>
    <s v="MOLLENDO"/>
    <n v="0"/>
    <x v="9"/>
    <n v="0"/>
    <x v="1"/>
    <x v="0"/>
    <x v="0"/>
    <s v="MWh"/>
    <n v="18488.59"/>
    <n v="18.488589999999999"/>
    <m/>
    <n v="13.333333333333334"/>
    <n v="13.333333333333334"/>
    <n v="0"/>
    <n v="0"/>
    <n v="56"/>
    <s v="BASE DE DATOS"/>
    <m/>
  </r>
  <r>
    <s v="24"/>
    <x v="11"/>
    <s v="GRCTRM"/>
    <s v="16403422"/>
    <s v="16403422"/>
    <x v="5"/>
    <s v="Grupo Global"/>
    <s v="S"/>
    <n v="80"/>
    <n v="0.92"/>
    <n v="2.6579999999999999"/>
    <n v="23107.475999999999"/>
    <n v="23110.133999999998"/>
    <n v="0"/>
    <n v="385.75"/>
    <n v="334.25"/>
    <m/>
    <m/>
    <x v="0"/>
    <s v="GRCTRM16403422Grupo GlobalHI"/>
    <s v="GR Cortarrama S.A.C.             "/>
    <x v="87"/>
    <x v="87"/>
    <s v="C.S. Matarani"/>
    <x v="295"/>
    <s v="FV"/>
    <x v="6"/>
    <x v="311"/>
    <x v="3"/>
    <s v="Instalado"/>
    <s v="Operativo"/>
    <s v="Generadora"/>
    <x v="0"/>
    <x v="0"/>
    <x v="0"/>
    <x v="0"/>
    <s v="Privado"/>
    <s v="AREQUIPA"/>
    <s v="AREQUIPA"/>
    <s v="ISLAY"/>
    <s v="MOLLENDO"/>
    <n v="0"/>
    <x v="9"/>
    <n v="0"/>
    <x v="1"/>
    <x v="0"/>
    <x v="0"/>
    <s v="MWh"/>
    <n v="23110.133999999998"/>
    <n v="23.110133999999999"/>
    <m/>
    <n v="13.333333333333334"/>
    <n v="13.333333333333334"/>
    <n v="0"/>
    <n v="0"/>
    <n v="56"/>
    <s v="BASE DE DATOS"/>
    <m/>
  </r>
  <r>
    <s v="24"/>
    <x v="1"/>
    <s v="EGASA"/>
    <s v="31012893"/>
    <s v="31012893"/>
    <x v="5"/>
    <s v="G-1"/>
    <s v="S"/>
    <n v="0.88"/>
    <n v="0.86799999999999999"/>
    <n v="58.648000000000003"/>
    <n v="181.60900000000001"/>
    <n v="240.25700000000001"/>
    <n v="0"/>
    <n v="416.38"/>
    <n v="237.93"/>
    <m/>
    <m/>
    <x v="0"/>
    <s v="EGASA31012893G-1HI"/>
    <s v="Emp. de Generaci¢n El‚ctrica de Arequipa S. A."/>
    <x v="39"/>
    <x v="39"/>
    <s v="C. H. Charcani I"/>
    <x v="289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40.25700000000001"/>
    <n v="0.240257"/>
    <m/>
    <n v="7.3333333333333334E-2"/>
    <n v="7.2333333333333333E-2"/>
    <n v="0"/>
    <n v="0"/>
    <n v="31"/>
    <s v="BASE DE DATOS"/>
    <m/>
  </r>
  <r>
    <s v="24"/>
    <x v="1"/>
    <s v="EGASA"/>
    <s v="31012893"/>
    <s v="31012893"/>
    <x v="5"/>
    <s v="G-2"/>
    <s v="S"/>
    <n v="0.88"/>
    <n v="0.86"/>
    <n v="54.651000000000003"/>
    <n v="166.499"/>
    <n v="221.15"/>
    <n v="0"/>
    <n v="439.77"/>
    <n v="213.98"/>
    <m/>
    <m/>
    <x v="0"/>
    <s v="EGASA31012893G-2HI"/>
    <s v="Emp. de Generaci¢n El‚ctrica de Arequipa S. A."/>
    <x v="39"/>
    <x v="39"/>
    <s v="C. H. Charcani I"/>
    <x v="289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21.15"/>
    <n v="0.22115000000000001"/>
    <m/>
    <n v="7.3333333333333334E-2"/>
    <n v="7.166666666666667E-2"/>
    <n v="0"/>
    <n v="0"/>
    <n v="31"/>
    <s v="BASE DE DATOS"/>
    <m/>
  </r>
  <r>
    <s v="24"/>
    <x v="1"/>
    <s v="EGASA"/>
    <s v="31012993"/>
    <s v="31012993"/>
    <x v="5"/>
    <s v="G-1"/>
    <s v="S"/>
    <n v="0.26"/>
    <n v="0.26"/>
    <n v="12.223000000000001"/>
    <n v="37.5"/>
    <n v="49.722999999999999"/>
    <n v="175.12"/>
    <n v="324.38"/>
    <n v="92.87"/>
    <m/>
    <m/>
    <x v="0"/>
    <s v="EGASA31012993G-1HI"/>
    <s v="Emp. de Generaci¢n El‚ctrica de Arequipa S. A."/>
    <x v="39"/>
    <x v="39"/>
    <s v="C. H. Charcani II"/>
    <x v="290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49.722999999999999"/>
    <n v="4.9722999999999996E-2"/>
    <m/>
    <n v="2.1666666666666667E-2"/>
    <n v="2.1666666666666667E-2"/>
    <n v="0"/>
    <n v="0"/>
    <n v="31"/>
    <s v="BASE DE DATOS"/>
    <m/>
  </r>
  <r>
    <s v="24"/>
    <x v="1"/>
    <s v="EGASA"/>
    <s v="31012993"/>
    <s v="31012993"/>
    <x v="5"/>
    <s v="G-2"/>
    <s v="S"/>
    <n v="0.26"/>
    <n v="0.19"/>
    <n v="19.417000000000002"/>
    <n v="58.695"/>
    <n v="78.111999999999995"/>
    <n v="0"/>
    <n v="512.02"/>
    <n v="131.1"/>
    <m/>
    <m/>
    <x v="0"/>
    <s v="EGASA31012993G-2HI"/>
    <s v="Emp. de Generaci¢n El‚ctrica de Arequipa S. A."/>
    <x v="39"/>
    <x v="39"/>
    <s v="C. H. Charcani II"/>
    <x v="290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78.111999999999995"/>
    <n v="7.8112000000000001E-2"/>
    <m/>
    <n v="2.1666666666666667E-2"/>
    <n v="1.5833333333333335E-2"/>
    <n v="0"/>
    <n v="0"/>
    <n v="31"/>
    <s v="BASE DE DATOS"/>
    <m/>
  </r>
  <r>
    <s v="24"/>
    <x v="1"/>
    <s v="EGASA"/>
    <s v="31012993"/>
    <s v="31012993"/>
    <x v="5"/>
    <s v="G-3"/>
    <s v="S"/>
    <n v="0.26"/>
    <n v="0.22"/>
    <n v="19.672999999999998"/>
    <n v="60.796999999999997"/>
    <n v="80.47"/>
    <n v="0"/>
    <n v="452.3"/>
    <n v="215.5"/>
    <m/>
    <m/>
    <x v="0"/>
    <s v="EGASA31012993G-3HI"/>
    <s v="Emp. de Generaci¢n El‚ctrica de Arequipa S. A."/>
    <x v="39"/>
    <x v="39"/>
    <s v="C. H. Charcani II"/>
    <x v="290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80.47"/>
    <n v="8.047E-2"/>
    <m/>
    <n v="2.1666666666666667E-2"/>
    <n v="1.8333333333333333E-2"/>
    <n v="0"/>
    <n v="0"/>
    <n v="31"/>
    <s v="BASE DE DATOS"/>
    <m/>
  </r>
  <r>
    <s v="24"/>
    <x v="1"/>
    <s v="EGASA"/>
    <s v="31013093"/>
    <s v="31013093"/>
    <x v="5"/>
    <s v="G-1"/>
    <s v="S"/>
    <n v="2.33"/>
    <n v="2.2450000000000001"/>
    <n v="232.7"/>
    <n v="691.16800000000001"/>
    <n v="923.86800000000005"/>
    <n v="0"/>
    <n v="535.45000000000005"/>
    <n v="117.15"/>
    <m/>
    <m/>
    <x v="0"/>
    <s v="EGASA31013093G-1HI"/>
    <s v="Emp. de Generaci¢n El‚ctrica de Arequipa S. A."/>
    <x v="39"/>
    <x v="39"/>
    <s v="C. H. Charcani III"/>
    <x v="291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923.86800000000005"/>
    <n v="0.92386800000000002"/>
    <m/>
    <n v="0.19416666666666668"/>
    <n v="0.18708333333333335"/>
    <n v="0"/>
    <n v="-1.1368683772161603E-13"/>
    <n v="31"/>
    <s v="BASE DE DATOS"/>
    <m/>
  </r>
  <r>
    <s v="24"/>
    <x v="1"/>
    <s v="EGASA"/>
    <s v="31013093"/>
    <s v="31013093"/>
    <x v="5"/>
    <s v="G-2"/>
    <s v="S"/>
    <n v="2.33"/>
    <n v="2.33"/>
    <n v="170.613"/>
    <n v="505.19"/>
    <n v="675.803"/>
    <n v="115.27"/>
    <n v="396.37"/>
    <n v="141.93"/>
    <m/>
    <m/>
    <x v="0"/>
    <s v="EGASA31013093G-2HI"/>
    <s v="Emp. de Generaci¢n El‚ctrica de Arequipa S. A."/>
    <x v="39"/>
    <x v="39"/>
    <s v="C. H. Charcani III"/>
    <x v="291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675.803"/>
    <n v="0.67580300000000004"/>
    <m/>
    <n v="0.19416666666666668"/>
    <n v="0.19416666666666668"/>
    <n v="0"/>
    <n v="0"/>
    <n v="31"/>
    <s v="BASE DE DATOS"/>
    <m/>
  </r>
  <r>
    <s v="24"/>
    <x v="1"/>
    <s v="EGASA"/>
    <s v="11013293"/>
    <s v="11013293"/>
    <x v="5"/>
    <s v="G-1"/>
    <s v="S"/>
    <n v="5.2"/>
    <n v="5.0410000000000004"/>
    <n v="560.28399999999999"/>
    <n v="1613.0029999999999"/>
    <n v="2173.2869999999998"/>
    <n v="0"/>
    <n v="583.45000000000005"/>
    <n v="60.43"/>
    <m/>
    <m/>
    <x v="0"/>
    <s v="EGASA11013293G-1HI"/>
    <s v="Emp. de Generaci¢n El‚ctrica de Arequipa S. A."/>
    <x v="39"/>
    <x v="39"/>
    <s v="C. H. Charcani IV"/>
    <x v="292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173.2869999999998"/>
    <n v="2.1732869999999997"/>
    <m/>
    <n v="0.43333333333333335"/>
    <n v="0.42008333333333336"/>
    <n v="0"/>
    <n v="0"/>
    <n v="31"/>
    <s v="BASE DE DATOS"/>
    <m/>
  </r>
  <r>
    <s v="24"/>
    <x v="1"/>
    <s v="EGASA"/>
    <s v="11013293"/>
    <s v="11013293"/>
    <x v="5"/>
    <s v="G-2"/>
    <s v="S"/>
    <n v="5.2"/>
    <n v="5.056"/>
    <n v="455.69299999999998"/>
    <n v="1107.922"/>
    <n v="1563.615"/>
    <n v="12.25"/>
    <n v="429.57"/>
    <n v="84.23"/>
    <m/>
    <m/>
    <x v="0"/>
    <s v="EGASA11013293G-2HI"/>
    <s v="Emp. de Generaci¢n El‚ctrica de Arequipa S. A."/>
    <x v="39"/>
    <x v="39"/>
    <s v="C. H. Charcani IV"/>
    <x v="292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563.615"/>
    <n v="1.563615"/>
    <m/>
    <n v="0.43333333333333335"/>
    <n v="0.42133333333333334"/>
    <n v="0"/>
    <n v="0"/>
    <n v="31"/>
    <s v="BASE DE DATOS"/>
    <m/>
  </r>
  <r>
    <s v="24"/>
    <x v="1"/>
    <s v="EGASA"/>
    <s v="11013293"/>
    <s v="11013293"/>
    <x v="5"/>
    <s v="G-3"/>
    <s v="S"/>
    <n v="5.2"/>
    <n v="5.2"/>
    <n v="212.71"/>
    <n v="639.947"/>
    <n v="852.65700000000004"/>
    <n v="12.12"/>
    <n v="232.5"/>
    <n v="152.65"/>
    <m/>
    <m/>
    <x v="0"/>
    <s v="EGASA11013293G-3HI"/>
    <s v="Emp. de Generaci¢n El‚ctrica de Arequipa S. A."/>
    <x v="39"/>
    <x v="39"/>
    <s v="C. H. Charcani IV"/>
    <x v="292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852.65700000000004"/>
    <n v="0.852657"/>
    <m/>
    <n v="0.43333333333333335"/>
    <n v="0.43333333333333335"/>
    <n v="0"/>
    <n v="0"/>
    <n v="31"/>
    <s v="BASE DE DATOS"/>
    <m/>
  </r>
  <r>
    <s v="24"/>
    <x v="1"/>
    <s v="EGASA"/>
    <s v="11014193"/>
    <s v="11014193"/>
    <x v="5"/>
    <s v="G-1"/>
    <s v="S"/>
    <n v="49.2"/>
    <n v="46.6"/>
    <n v="4780.0940000000001"/>
    <n v="13642.777"/>
    <n v="18422.870999999999"/>
    <n v="6.02"/>
    <n v="667.72"/>
    <n v="0"/>
    <m/>
    <m/>
    <x v="0"/>
    <s v="EGASA11014193G-1HI"/>
    <s v="Emp. de Generaci¢n El‚ctrica de Arequipa S. A."/>
    <x v="39"/>
    <x v="39"/>
    <s v="C. H. Charcani V"/>
    <x v="293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8422.870999999999"/>
    <n v="18.422871000000001"/>
    <m/>
    <n v="4.1000000000000005"/>
    <n v="3.8833333333333333"/>
    <n v="0"/>
    <n v="0"/>
    <n v="31"/>
    <s v="BASE DE DATOS"/>
    <m/>
  </r>
  <r>
    <s v="24"/>
    <x v="1"/>
    <s v="EGASA"/>
    <s v="11014193"/>
    <s v="11014193"/>
    <x v="5"/>
    <s v="G-2"/>
    <s v="S"/>
    <n v="49"/>
    <n v="46.7"/>
    <n v="2942.0349999999999"/>
    <n v="6908.98"/>
    <n v="9851.0149999999994"/>
    <n v="0"/>
    <n v="350.13"/>
    <n v="0"/>
    <m/>
    <m/>
    <x v="0"/>
    <s v="EGASA11014193G-2HI"/>
    <s v="Emp. de Generaci¢n El‚ctrica de Arequipa S. A."/>
    <x v="39"/>
    <x v="39"/>
    <s v="C. H. Charcani V"/>
    <x v="293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9851.0149999999994"/>
    <n v="9.8510150000000003"/>
    <m/>
    <n v="4.083333333333333"/>
    <n v="3.8916666666666671"/>
    <n v="0"/>
    <n v="0"/>
    <n v="31"/>
    <s v="BASE DE DATOS"/>
    <m/>
  </r>
  <r>
    <s v="24"/>
    <x v="1"/>
    <s v="EGASA"/>
    <s v="11014193"/>
    <s v="11014193"/>
    <x v="5"/>
    <s v="G-3"/>
    <s v="S"/>
    <n v="48.66"/>
    <n v="46.6"/>
    <n v="3080.74"/>
    <n v="7747.4920000000002"/>
    <n v="10828.232"/>
    <n v="0"/>
    <n v="384.7"/>
    <n v="0"/>
    <m/>
    <m/>
    <x v="0"/>
    <s v="EGASA11014193G-3HI"/>
    <s v="Emp. de Generaci¢n El‚ctrica de Arequipa S. A."/>
    <x v="39"/>
    <x v="39"/>
    <s v="C. H. Charcani V"/>
    <x v="293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0828.232"/>
    <n v="10.828232"/>
    <m/>
    <n v="4.0549999999999997"/>
    <n v="3.8833333333333333"/>
    <n v="0"/>
    <n v="0"/>
    <n v="31"/>
    <s v="BASE DE DATOS"/>
    <m/>
  </r>
  <r>
    <s v="24"/>
    <x v="1"/>
    <s v="EGASA"/>
    <s v="31013393"/>
    <s v="31013393"/>
    <x v="5"/>
    <s v="G-1"/>
    <s v="S"/>
    <n v="8.9600000000000009"/>
    <n v="8.9600000000000009"/>
    <n v="695.85"/>
    <n v="1805.3309999999999"/>
    <n v="2501.181"/>
    <n v="9.18"/>
    <n v="593.94000000000005"/>
    <n v="83.12"/>
    <m/>
    <m/>
    <x v="0"/>
    <s v="EGASA31013393G-1HI"/>
    <s v="Emp. de Generaci¢n El‚ctrica de Arequipa S. A."/>
    <x v="39"/>
    <x v="39"/>
    <s v="C. H. Charcani VI"/>
    <x v="294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501.181"/>
    <n v="2.5011809999999999"/>
    <m/>
    <n v="0.7466666666666667"/>
    <n v="0.7466666666666667"/>
    <n v="0"/>
    <n v="0"/>
    <n v="31"/>
    <s v="BASE DE DATOS"/>
    <m/>
  </r>
  <r>
    <s v="24"/>
    <x v="3"/>
    <s v="EGASA"/>
    <s v="31012893"/>
    <s v="31012893"/>
    <x v="5"/>
    <s v="G-1"/>
    <s v="S"/>
    <n v="0.88"/>
    <n v="0.86799999999999999"/>
    <n v="148.03100000000001"/>
    <n v="438.09100000000001"/>
    <n v="586.12199999999996"/>
    <n v="0"/>
    <n v="720"/>
    <n v="0"/>
    <m/>
    <m/>
    <x v="0"/>
    <s v="EGASA31012893G-1HI"/>
    <s v="Emp. de Generaci¢n El‚ctrica de Arequipa S. A."/>
    <x v="39"/>
    <x v="39"/>
    <s v="C. H. Charcani I"/>
    <x v="289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86.12199999999996"/>
    <n v="0.58612199999999992"/>
    <m/>
    <n v="7.3333333333333334E-2"/>
    <n v="7.2333333333333333E-2"/>
    <n v="0"/>
    <n v="1.1368683772161603E-13"/>
    <n v="31"/>
    <s v="BASE DE DATOS"/>
    <m/>
  </r>
  <r>
    <s v="24"/>
    <x v="3"/>
    <s v="EGASA"/>
    <s v="31012893"/>
    <s v="31012893"/>
    <x v="5"/>
    <s v="G-2"/>
    <s v="S"/>
    <n v="0.88"/>
    <n v="0.86"/>
    <n v="147.99600000000001"/>
    <n v="437.62299999999999"/>
    <n v="585.61900000000003"/>
    <n v="0"/>
    <n v="719.63"/>
    <n v="0.37"/>
    <m/>
    <m/>
    <x v="0"/>
    <s v="EGASA31012893G-2HI"/>
    <s v="Emp. de Generaci¢n El‚ctrica de Arequipa S. A."/>
    <x v="39"/>
    <x v="39"/>
    <s v="C. H. Charcani I"/>
    <x v="289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85.61900000000003"/>
    <n v="0.585619"/>
    <m/>
    <n v="7.3333333333333334E-2"/>
    <n v="7.166666666666667E-2"/>
    <n v="0"/>
    <n v="0"/>
    <n v="31"/>
    <s v="BASE DE DATOS"/>
    <m/>
  </r>
  <r>
    <s v="24"/>
    <x v="3"/>
    <s v="EGASA"/>
    <s v="31012993"/>
    <s v="31012993"/>
    <x v="5"/>
    <s v="G-1"/>
    <s v="S"/>
    <n v="0.26"/>
    <n v="0.26"/>
    <n v="33.457000000000001"/>
    <n v="99.463999999999999"/>
    <n v="132.92099999999999"/>
    <n v="4.0999999999999996"/>
    <n v="715.77"/>
    <n v="0"/>
    <m/>
    <m/>
    <x v="0"/>
    <s v="EGASA31012993G-1HI"/>
    <s v="Emp. de Generaci¢n El‚ctrica de Arequipa S. A."/>
    <x v="39"/>
    <x v="39"/>
    <s v="C. H. Charcani II"/>
    <x v="290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32.92099999999999"/>
    <n v="0.13292099999999998"/>
    <m/>
    <n v="2.1666666666666667E-2"/>
    <n v="2.1666666666666667E-2"/>
    <n v="0"/>
    <n v="0"/>
    <n v="31"/>
    <s v="BASE DE DATOS"/>
    <m/>
  </r>
  <r>
    <s v="24"/>
    <x v="3"/>
    <s v="EGASA"/>
    <s v="31012993"/>
    <s v="31012993"/>
    <x v="5"/>
    <s v="G-2"/>
    <s v="S"/>
    <n v="0.26"/>
    <n v="0.19"/>
    <n v="28.567"/>
    <n v="85.128"/>
    <n v="113.69499999999999"/>
    <n v="2.67"/>
    <n v="717.13"/>
    <n v="0"/>
    <m/>
    <m/>
    <x v="0"/>
    <s v="EGASA31012993G-2HI"/>
    <s v="Emp. de Generaci¢n El‚ctrica de Arequipa S. A."/>
    <x v="39"/>
    <x v="39"/>
    <s v="C. H. Charcani II"/>
    <x v="290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13.69499999999999"/>
    <n v="0.11369499999999999"/>
    <m/>
    <n v="2.1666666666666667E-2"/>
    <n v="1.5833333333333335E-2"/>
    <n v="0"/>
    <n v="0"/>
    <n v="31"/>
    <s v="BASE DE DATOS"/>
    <m/>
  </r>
  <r>
    <s v="24"/>
    <x v="3"/>
    <s v="EGASA"/>
    <s v="31012993"/>
    <s v="31012993"/>
    <x v="5"/>
    <s v="G-3"/>
    <s v="S"/>
    <n v="0.26"/>
    <n v="0.22"/>
    <n v="34.771000000000001"/>
    <n v="103.495"/>
    <n v="138.26599999999999"/>
    <n v="2.7"/>
    <n v="717.23"/>
    <n v="0"/>
    <m/>
    <m/>
    <x v="0"/>
    <s v="EGASA31012993G-3HI"/>
    <s v="Emp. de Generaci¢n El‚ctrica de Arequipa S. A."/>
    <x v="39"/>
    <x v="39"/>
    <s v="C. H. Charcani II"/>
    <x v="290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38.26599999999999"/>
    <n v="0.138266"/>
    <m/>
    <n v="2.1666666666666667E-2"/>
    <n v="1.8333333333333333E-2"/>
    <n v="0"/>
    <n v="2.8421709430404007E-14"/>
    <n v="31"/>
    <s v="BASE DE DATOS"/>
    <m/>
  </r>
  <r>
    <s v="24"/>
    <x v="3"/>
    <s v="EGASA"/>
    <s v="31013093"/>
    <s v="31013093"/>
    <x v="5"/>
    <s v="G-1"/>
    <s v="S"/>
    <n v="2.33"/>
    <n v="2.2450000000000001"/>
    <n v="411.93700000000001"/>
    <n v="1199.386"/>
    <n v="1611.3230000000001"/>
    <n v="13.35"/>
    <n v="706.35"/>
    <n v="0"/>
    <m/>
    <m/>
    <x v="0"/>
    <s v="EGASA31013093G-1HI"/>
    <s v="Emp. de Generaci¢n El‚ctrica de Arequipa S. A."/>
    <x v="39"/>
    <x v="39"/>
    <s v="C. H. Charcani III"/>
    <x v="291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611.3230000000001"/>
    <n v="1.6113230000000001"/>
    <m/>
    <n v="0.19416666666666668"/>
    <n v="0.18708333333333335"/>
    <n v="0"/>
    <n v="-2.2737367544323206E-13"/>
    <n v="31"/>
    <s v="BASE DE DATOS"/>
    <m/>
  </r>
  <r>
    <s v="24"/>
    <x v="3"/>
    <s v="EGASA"/>
    <s v="31013093"/>
    <s v="31013093"/>
    <x v="5"/>
    <s v="G-2"/>
    <s v="S"/>
    <n v="2.33"/>
    <n v="2.33"/>
    <n v="401.33699999999999"/>
    <n v="1173.6010000000001"/>
    <n v="1574.9380000000001"/>
    <n v="12.7"/>
    <n v="707"/>
    <n v="0"/>
    <m/>
    <m/>
    <x v="0"/>
    <s v="EGASA31013093G-2HI"/>
    <s v="Emp. de Generaci¢n El‚ctrica de Arequipa S. A."/>
    <x v="39"/>
    <x v="39"/>
    <s v="C. H. Charcani III"/>
    <x v="291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1574.9380000000001"/>
    <n v="1.5749380000000002"/>
    <m/>
    <n v="0.19416666666666668"/>
    <n v="0.19416666666666668"/>
    <n v="0"/>
    <n v="0"/>
    <n v="31"/>
    <s v="BASE DE DATOS"/>
    <m/>
  </r>
  <r>
    <s v="24"/>
    <x v="3"/>
    <s v="EGASA"/>
    <s v="11013293"/>
    <s v="11013293"/>
    <x v="5"/>
    <s v="G-1"/>
    <s v="S"/>
    <n v="5.2"/>
    <n v="5.0410000000000004"/>
    <n v="790.83799999999997"/>
    <n v="2159.607"/>
    <n v="2950.4450000000002"/>
    <n v="63.77"/>
    <n v="656.23"/>
    <n v="0"/>
    <m/>
    <m/>
    <x v="0"/>
    <s v="EGASA11013293G-1HI"/>
    <s v="Emp. de Generaci¢n El‚ctrica de Arequipa S. A."/>
    <x v="39"/>
    <x v="39"/>
    <s v="C. H. Charcani IV"/>
    <x v="292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950.4450000000002"/>
    <n v="2.9504450000000002"/>
    <m/>
    <n v="0.43333333333333335"/>
    <n v="0.42008333333333336"/>
    <n v="0"/>
    <n v="-4.5474735088646412E-13"/>
    <n v="31"/>
    <s v="BASE DE DATOS"/>
    <m/>
  </r>
  <r>
    <s v="24"/>
    <x v="3"/>
    <s v="EGASA"/>
    <s v="11013293"/>
    <s v="11013293"/>
    <x v="5"/>
    <s v="G-2"/>
    <s v="S"/>
    <n v="5.2"/>
    <n v="5.056"/>
    <n v="874.197"/>
    <n v="2391.2570000000001"/>
    <n v="3265.4540000000002"/>
    <n v="19.87"/>
    <n v="700.13"/>
    <n v="0"/>
    <m/>
    <m/>
    <x v="0"/>
    <s v="EGASA11013293G-2HI"/>
    <s v="Emp. de Generaci¢n El‚ctrica de Arequipa S. A."/>
    <x v="39"/>
    <x v="39"/>
    <s v="C. H. Charcani IV"/>
    <x v="292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265.4540000000002"/>
    <n v="3.2654540000000001"/>
    <m/>
    <n v="0.43333333333333335"/>
    <n v="0.42133333333333334"/>
    <n v="0"/>
    <n v="0"/>
    <n v="31"/>
    <s v="BASE DE DATOS"/>
    <m/>
  </r>
  <r>
    <s v="24"/>
    <x v="3"/>
    <s v="EGASA"/>
    <s v="11013293"/>
    <s v="11013293"/>
    <x v="5"/>
    <s v="G-3"/>
    <s v="S"/>
    <n v="5.2"/>
    <n v="5.2"/>
    <n v="873.33799999999997"/>
    <n v="2389.0940000000001"/>
    <n v="3262.4319999999998"/>
    <n v="21.02"/>
    <n v="698.98"/>
    <n v="0"/>
    <m/>
    <m/>
    <x v="0"/>
    <s v="EGASA11013293G-3HI"/>
    <s v="Emp. de Generaci¢n El‚ctrica de Arequipa S. A."/>
    <x v="39"/>
    <x v="39"/>
    <s v="C. H. Charcani IV"/>
    <x v="292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3262.4319999999998"/>
    <n v="3.262432"/>
    <m/>
    <n v="0.43333333333333335"/>
    <n v="0.43333333333333335"/>
    <n v="0"/>
    <n v="0"/>
    <n v="31"/>
    <s v="BASE DE DATOS"/>
    <m/>
  </r>
  <r>
    <s v="24"/>
    <x v="3"/>
    <s v="EGASA"/>
    <s v="11014193"/>
    <s v="11014193"/>
    <x v="5"/>
    <s v="G-1"/>
    <s v="S"/>
    <n v="49.2"/>
    <n v="46.6"/>
    <n v="8031.0079999999998"/>
    <n v="20973.457999999999"/>
    <n v="29004.466"/>
    <n v="11.37"/>
    <n v="708.62"/>
    <n v="0"/>
    <m/>
    <m/>
    <x v="0"/>
    <s v="EGASA11014193G-1HI"/>
    <s v="Emp. de Generaci¢n El‚ctrica de Arequipa S. A."/>
    <x v="39"/>
    <x v="39"/>
    <s v="C. H. Charcani V"/>
    <x v="293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9004.466"/>
    <n v="29.004466000000001"/>
    <m/>
    <n v="4.1000000000000005"/>
    <n v="3.8833333333333333"/>
    <n v="0"/>
    <n v="0"/>
    <n v="31"/>
    <s v="BASE DE DATOS"/>
    <m/>
  </r>
  <r>
    <s v="24"/>
    <x v="3"/>
    <s v="EGASA"/>
    <s v="11014193"/>
    <s v="11014193"/>
    <x v="5"/>
    <s v="G-2"/>
    <s v="S"/>
    <n v="49"/>
    <n v="46.7"/>
    <n v="7664.0969999999998"/>
    <n v="15483.496999999999"/>
    <n v="23147.594000000001"/>
    <n v="20.149999999999999"/>
    <n v="519.62"/>
    <n v="0"/>
    <m/>
    <m/>
    <x v="0"/>
    <s v="EGASA11014193G-2HI"/>
    <s v="Emp. de Generaci¢n El‚ctrica de Arequipa S. A."/>
    <x v="39"/>
    <x v="39"/>
    <s v="C. H. Charcani V"/>
    <x v="293"/>
    <s v="HI"/>
    <x v="5"/>
    <x v="29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3147.594000000001"/>
    <n v="23.147594000000002"/>
    <m/>
    <n v="4.083333333333333"/>
    <n v="3.8916666666666671"/>
    <n v="0"/>
    <n v="-3.637978807091713E-12"/>
    <n v="31"/>
    <s v="BASE DE DATOS"/>
    <m/>
  </r>
  <r>
    <s v="24"/>
    <x v="3"/>
    <s v="EGASA"/>
    <s v="11014193"/>
    <s v="11014193"/>
    <x v="5"/>
    <s v="G-3"/>
    <s v="S"/>
    <n v="48.66"/>
    <n v="46.6"/>
    <n v="7983.0619999999999"/>
    <n v="20391.708999999999"/>
    <n v="28374.771000000001"/>
    <n v="12.42"/>
    <n v="688.15"/>
    <n v="0"/>
    <m/>
    <m/>
    <x v="0"/>
    <s v="EGASA11014193G-3HI"/>
    <s v="Emp. de Generaci¢n El‚ctrica de Arequipa S. A."/>
    <x v="39"/>
    <x v="39"/>
    <s v="C. H. Charcani V"/>
    <x v="293"/>
    <s v="HI"/>
    <x v="5"/>
    <x v="30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28374.771000000001"/>
    <n v="28.374770999999999"/>
    <m/>
    <n v="4.0549999999999997"/>
    <n v="3.8833333333333333"/>
    <n v="0"/>
    <n v="0"/>
    <n v="31"/>
    <s v="BASE DE DATOS"/>
    <m/>
  </r>
  <r>
    <s v="24"/>
    <x v="3"/>
    <s v="EGASA"/>
    <s v="31013393"/>
    <s v="31013393"/>
    <x v="5"/>
    <s v="G-1"/>
    <s v="S"/>
    <n v="8.9600000000000009"/>
    <n v="8.9600000000000009"/>
    <n v="1505.9159999999999"/>
    <n v="4053.3989999999999"/>
    <n v="5559.3149999999996"/>
    <n v="11.17"/>
    <n v="708.65"/>
    <n v="0"/>
    <m/>
    <m/>
    <x v="0"/>
    <s v="EGASA31013393G-1HI"/>
    <s v="Emp. de Generaci¢n El‚ctrica de Arequipa S. A."/>
    <x v="39"/>
    <x v="39"/>
    <s v="C. H. Charcani VI"/>
    <x v="294"/>
    <s v="HI"/>
    <x v="5"/>
    <x v="28"/>
    <x v="2"/>
    <s v="Instalado"/>
    <s v="Operativo"/>
    <s v="Generadora"/>
    <x v="0"/>
    <x v="0"/>
    <x v="0"/>
    <x v="0"/>
    <s v="Estatal"/>
    <s v="AREQUIPA"/>
    <s v="AREQUIPA"/>
    <s v="AREQUIPA "/>
    <s v="CAYMA"/>
    <n v="0"/>
    <x v="8"/>
    <n v="0"/>
    <x v="0"/>
    <x v="0"/>
    <x v="0"/>
    <s v="MWh"/>
    <n v="5559.3149999999996"/>
    <n v="5.5593149999999998"/>
    <m/>
    <n v="0.7466666666666667"/>
    <n v="0.7466666666666667"/>
    <n v="0"/>
    <n v="0"/>
    <n v="31"/>
    <s v="BASE DE DATOS"/>
    <m/>
  </r>
  <r>
    <s v="24"/>
    <x v="0"/>
    <s v="EGHUAL"/>
    <s v="11177909"/>
    <s v="11177909"/>
    <x v="5"/>
    <s v="G1"/>
    <s v="S"/>
    <n v="235.31"/>
    <n v="235.31"/>
    <n v="27545.453000000001"/>
    <n v="126537.31299999999"/>
    <n v="154082.766"/>
    <n v="0"/>
    <n v="720"/>
    <n v="0"/>
    <m/>
    <m/>
    <x v="0"/>
    <s v="EGHUAL11177909G1HI"/>
    <s v="Empresa de Generación Huallaga S.A."/>
    <x v="88"/>
    <x v="88"/>
    <s v="C. H. Chaglla"/>
    <x v="296"/>
    <s v="HI"/>
    <x v="5"/>
    <x v="36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154082.766"/>
    <n v="154.08276599999999"/>
    <m/>
    <n v="19.224999999999998"/>
    <n v="19.609166666666667"/>
    <n v="0"/>
    <n v="0"/>
    <n v="40"/>
    <s v="BASE DE DATOS"/>
    <m/>
  </r>
  <r>
    <s v="24"/>
    <x v="0"/>
    <s v="EGHUAL"/>
    <s v="11177909"/>
    <s v="11177909"/>
    <x v="5"/>
    <s v="G2"/>
    <s v="S"/>
    <n v="235.04"/>
    <n v="235.04"/>
    <n v="26728.008999999998"/>
    <n v="120749.18"/>
    <n v="147477.18900000001"/>
    <n v="0"/>
    <n v="720"/>
    <n v="0"/>
    <m/>
    <m/>
    <x v="0"/>
    <s v="EGHUAL11177909G2HI"/>
    <s v="Empresa de Generación Huallaga S.A."/>
    <x v="88"/>
    <x v="88"/>
    <s v="C. H. Chaglla"/>
    <x v="296"/>
    <s v="HI"/>
    <x v="5"/>
    <x v="37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147477.18900000001"/>
    <n v="147.47718900000001"/>
    <m/>
    <n v="19.224999999999998"/>
    <n v="19.586666666666666"/>
    <n v="0"/>
    <n v="-2.9103830456733704E-11"/>
    <n v="40"/>
    <s v="BASE DE DATOS"/>
    <m/>
  </r>
  <r>
    <s v="24"/>
    <x v="0"/>
    <s v="EGHUAL"/>
    <s v="11177909"/>
    <s v="11177909"/>
    <x v="5"/>
    <s v="G3"/>
    <s v="S"/>
    <n v="6.39"/>
    <n v="6.39"/>
    <n v="845.47299999999996"/>
    <n v="3981.1089999999999"/>
    <n v="4826.5820000000003"/>
    <n v="0"/>
    <n v="718.45"/>
    <n v="1.32"/>
    <m/>
    <m/>
    <x v="0"/>
    <s v="EGHUAL11177909G3HI"/>
    <s v="Empresa de Generación Huallaga S.A."/>
    <x v="88"/>
    <x v="88"/>
    <s v="C. H. Chaglla"/>
    <x v="296"/>
    <s v="HI"/>
    <x v="5"/>
    <x v="258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4826.5820000000003"/>
    <n v="4.8265820000000001"/>
    <m/>
    <n v="0.53208333333333335"/>
    <n v="0.53249999999999997"/>
    <n v="0"/>
    <n v="0"/>
    <n v="40"/>
    <s v="BASE DE DATOS"/>
    <m/>
  </r>
  <r>
    <s v="24"/>
    <x v="1"/>
    <s v="EGHUAL"/>
    <s v="11177909"/>
    <s v="11177909"/>
    <x v="5"/>
    <s v="G1"/>
    <s v="S"/>
    <n v="235.31"/>
    <n v="235.31"/>
    <n v="21673.489000000001"/>
    <n v="104194.533"/>
    <n v="125868.022"/>
    <n v="5.08"/>
    <n v="690.92"/>
    <n v="0"/>
    <m/>
    <m/>
    <x v="0"/>
    <s v="EGHUAL11177909G1HI"/>
    <s v="Empresa de Generación Huallaga S.A."/>
    <x v="88"/>
    <x v="88"/>
    <s v="C. H. Chaglla"/>
    <x v="296"/>
    <s v="HI"/>
    <x v="5"/>
    <x v="36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125868.022"/>
    <n v="125.868022"/>
    <m/>
    <n v="19.224999999999998"/>
    <n v="19.609166666666667"/>
    <n v="0"/>
    <n v="0"/>
    <n v="40"/>
    <s v="BASE DE DATOS"/>
    <m/>
  </r>
  <r>
    <s v="24"/>
    <x v="1"/>
    <s v="EGHUAL"/>
    <s v="11177909"/>
    <s v="11177909"/>
    <x v="5"/>
    <s v="G2"/>
    <s v="S"/>
    <n v="235.04"/>
    <n v="235.04"/>
    <n v="21144.127"/>
    <n v="99128.589000000007"/>
    <n v="120272.716"/>
    <n v="0"/>
    <n v="696"/>
    <n v="0"/>
    <m/>
    <m/>
    <x v="0"/>
    <s v="EGHUAL11177909G2HI"/>
    <s v="Empresa de Generación Huallaga S.A."/>
    <x v="88"/>
    <x v="88"/>
    <s v="C. H. Chaglla"/>
    <x v="296"/>
    <s v="HI"/>
    <x v="5"/>
    <x v="37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120272.716"/>
    <n v="120.272716"/>
    <m/>
    <n v="19.224999999999998"/>
    <n v="19.586666666666666"/>
    <n v="0"/>
    <n v="1.4551915228366852E-11"/>
    <n v="40"/>
    <s v="BASE DE DATOS"/>
    <m/>
  </r>
  <r>
    <s v="24"/>
    <x v="1"/>
    <s v="EGHUAL"/>
    <s v="11177909"/>
    <s v="11177909"/>
    <x v="5"/>
    <s v="G3"/>
    <s v="S"/>
    <n v="6.39"/>
    <n v="6.39"/>
    <n v="818.45699999999999"/>
    <n v="3735.5439999999999"/>
    <n v="4554.0010000000002"/>
    <n v="0"/>
    <n v="696"/>
    <n v="0"/>
    <m/>
    <m/>
    <x v="0"/>
    <s v="EGHUAL11177909G3HI"/>
    <s v="Empresa de Generación Huallaga S.A."/>
    <x v="88"/>
    <x v="88"/>
    <s v="C. H. Chaglla"/>
    <x v="296"/>
    <s v="HI"/>
    <x v="5"/>
    <x v="258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4554.0010000000002"/>
    <n v="4.5540010000000004"/>
    <m/>
    <n v="0.53208333333333335"/>
    <n v="0.53249999999999997"/>
    <n v="0"/>
    <n v="0"/>
    <n v="40"/>
    <s v="BASE DE DATOS"/>
    <m/>
  </r>
  <r>
    <s v="24"/>
    <x v="2"/>
    <s v="EGHUAL"/>
    <s v="11177909"/>
    <s v="11177909"/>
    <x v="5"/>
    <s v="G1"/>
    <s v="S"/>
    <n v="235.31"/>
    <n v="235.31"/>
    <n v="21733.4"/>
    <n v="113053.63400000001"/>
    <n v="134787.03400000001"/>
    <n v="0"/>
    <n v="720"/>
    <n v="0"/>
    <m/>
    <m/>
    <x v="0"/>
    <s v="EGHUAL11177909G1HI"/>
    <s v="Empresa de Generación Huallaga S.A."/>
    <x v="88"/>
    <x v="88"/>
    <s v="C. H. Chaglla"/>
    <x v="296"/>
    <s v="HI"/>
    <x v="5"/>
    <x v="36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134787.03400000001"/>
    <n v="134.78703400000001"/>
    <m/>
    <n v="19.224999999999998"/>
    <n v="19.609166666666667"/>
    <n v="0"/>
    <n v="0"/>
    <n v="40"/>
    <s v="BASE DE DATOS"/>
    <m/>
  </r>
  <r>
    <s v="24"/>
    <x v="2"/>
    <s v="EGHUAL"/>
    <s v="11177909"/>
    <s v="11177909"/>
    <x v="5"/>
    <s v="G2"/>
    <s v="S"/>
    <n v="235.04"/>
    <n v="235.04"/>
    <n v="21148.746999999999"/>
    <n v="109756.592"/>
    <n v="130905.33900000001"/>
    <n v="0"/>
    <n v="720"/>
    <n v="0"/>
    <m/>
    <m/>
    <x v="0"/>
    <s v="EGHUAL11177909G2HI"/>
    <s v="Empresa de Generación Huallaga S.A."/>
    <x v="88"/>
    <x v="88"/>
    <s v="C. H. Chaglla"/>
    <x v="296"/>
    <s v="HI"/>
    <x v="5"/>
    <x v="37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130905.33900000001"/>
    <n v="130.905339"/>
    <m/>
    <n v="19.224999999999998"/>
    <n v="19.586666666666666"/>
    <n v="0"/>
    <n v="0"/>
    <n v="40"/>
    <s v="BASE DE DATOS"/>
    <m/>
  </r>
  <r>
    <s v="24"/>
    <x v="2"/>
    <s v="EGHUAL"/>
    <s v="11177909"/>
    <s v="11177909"/>
    <x v="5"/>
    <s v="G3"/>
    <s v="S"/>
    <n v="6.39"/>
    <n v="6.39"/>
    <n v="783.04"/>
    <n v="4011.0970000000002"/>
    <n v="4794.1369999999997"/>
    <n v="0"/>
    <n v="710.77"/>
    <n v="8.93"/>
    <m/>
    <m/>
    <x v="0"/>
    <s v="EGHUAL11177909G3HI"/>
    <s v="Empresa de Generación Huallaga S.A."/>
    <x v="88"/>
    <x v="88"/>
    <s v="C. H. Chaglla"/>
    <x v="296"/>
    <s v="HI"/>
    <x v="5"/>
    <x v="258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4794.1369999999997"/>
    <n v="4.7941370000000001"/>
    <m/>
    <n v="0.53208333333333335"/>
    <n v="0.53249999999999997"/>
    <n v="0"/>
    <n v="9.0949470177292824E-13"/>
    <n v="40"/>
    <s v="BASE DE DATOS"/>
    <m/>
  </r>
  <r>
    <s v="24"/>
    <x v="3"/>
    <s v="EGHUAL"/>
    <s v="11177909"/>
    <s v="11177909"/>
    <x v="5"/>
    <s v="G1"/>
    <s v="S"/>
    <n v="235.31"/>
    <n v="235.31"/>
    <n v="24442.121999999999"/>
    <n v="109385.41"/>
    <n v="133827.53200000001"/>
    <n v="7.87"/>
    <n v="675.18"/>
    <n v="0"/>
    <m/>
    <m/>
    <x v="0"/>
    <s v="EGHUAL11177909G1HI"/>
    <s v="Empresa de Generación Huallaga S.A."/>
    <x v="88"/>
    <x v="88"/>
    <s v="C. H. Chaglla"/>
    <x v="296"/>
    <s v="HI"/>
    <x v="5"/>
    <x v="36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133827.53200000001"/>
    <n v="133.82753200000002"/>
    <m/>
    <n v="19.224999999999998"/>
    <n v="19.609166666666667"/>
    <n v="0"/>
    <n v="0"/>
    <n v="40"/>
    <s v="BASE DE DATOS"/>
    <m/>
  </r>
  <r>
    <s v="24"/>
    <x v="3"/>
    <s v="EGHUAL"/>
    <s v="11177909"/>
    <s v="11177909"/>
    <x v="5"/>
    <s v="G2"/>
    <s v="S"/>
    <n v="235.04"/>
    <n v="235.04"/>
    <n v="23971.420999999998"/>
    <n v="104197.39599999999"/>
    <n v="128168.817"/>
    <n v="0"/>
    <n v="690.05"/>
    <n v="0"/>
    <m/>
    <m/>
    <x v="0"/>
    <s v="EGHUAL11177909G2HI"/>
    <s v="Empresa de Generación Huallaga S.A."/>
    <x v="88"/>
    <x v="88"/>
    <s v="C. H. Chaglla"/>
    <x v="296"/>
    <s v="HI"/>
    <x v="5"/>
    <x v="37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128168.817"/>
    <n v="128.16881699999999"/>
    <m/>
    <n v="19.224999999999998"/>
    <n v="19.586666666666666"/>
    <n v="0"/>
    <n v="0"/>
    <n v="40"/>
    <s v="BASE DE DATOS"/>
    <m/>
  </r>
  <r>
    <s v="24"/>
    <x v="3"/>
    <s v="EGHUAL"/>
    <s v="11177909"/>
    <s v="11177909"/>
    <x v="5"/>
    <s v="G3"/>
    <s v="S"/>
    <n v="6.39"/>
    <n v="6.39"/>
    <n v="841.24099999999999"/>
    <n v="3789.0810000000001"/>
    <n v="4630.3220000000001"/>
    <n v="0"/>
    <n v="715.98"/>
    <n v="4"/>
    <m/>
    <m/>
    <x v="0"/>
    <s v="EGHUAL11177909G3HI"/>
    <s v="Empresa de Generación Huallaga S.A."/>
    <x v="88"/>
    <x v="88"/>
    <s v="C. H. Chaglla"/>
    <x v="296"/>
    <s v="HI"/>
    <x v="5"/>
    <x v="258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4630.3220000000001"/>
    <n v="4.6303220000000005"/>
    <m/>
    <n v="0.53208333333333335"/>
    <n v="0.53249999999999997"/>
    <n v="0"/>
    <n v="0"/>
    <n v="40"/>
    <s v="BASE DE DATOS"/>
    <m/>
  </r>
  <r>
    <s v="24"/>
    <x v="4"/>
    <s v="EGHUAL"/>
    <s v="11177909"/>
    <s v="11177909"/>
    <x v="5"/>
    <s v="G1"/>
    <s v="S"/>
    <n v="235.31"/>
    <n v="235.31"/>
    <n v="13530.877"/>
    <n v="64025.843999999997"/>
    <n v="77556.721000000005"/>
    <n v="281.63"/>
    <n v="423.6"/>
    <n v="0"/>
    <m/>
    <m/>
    <x v="0"/>
    <s v="EGHUAL11177909G1HI"/>
    <s v="Empresa de Generación Huallaga S.A."/>
    <x v="88"/>
    <x v="88"/>
    <s v="C. H. Chaglla"/>
    <x v="296"/>
    <s v="HI"/>
    <x v="5"/>
    <x v="36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77556.721000000005"/>
    <n v="77.55672100000001"/>
    <m/>
    <n v="19.224999999999998"/>
    <n v="19.609166666666667"/>
    <n v="0"/>
    <n v="-1.4551915228366852E-11"/>
    <n v="40"/>
    <s v="BASE DE DATOS"/>
    <m/>
  </r>
  <r>
    <s v="24"/>
    <x v="4"/>
    <s v="EGHUAL"/>
    <s v="11177909"/>
    <s v="11177909"/>
    <x v="5"/>
    <s v="G2"/>
    <s v="S"/>
    <n v="235.04"/>
    <n v="235.04"/>
    <n v="15427.141"/>
    <n v="72172.528999999995"/>
    <n v="87599.67"/>
    <n v="287.27999999999997"/>
    <n v="431.42"/>
    <n v="0"/>
    <m/>
    <m/>
    <x v="0"/>
    <s v="EGHUAL11177909G2HI"/>
    <s v="Empresa de Generación Huallaga S.A."/>
    <x v="88"/>
    <x v="88"/>
    <s v="C. H. Chaglla"/>
    <x v="296"/>
    <s v="HI"/>
    <x v="5"/>
    <x v="37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87599.67"/>
    <n v="87.599670000000003"/>
    <m/>
    <n v="19.224999999999998"/>
    <n v="19.586666666666666"/>
    <n v="0"/>
    <n v="0"/>
    <n v="40"/>
    <s v="BASE DE DATOS"/>
    <m/>
  </r>
  <r>
    <s v="24"/>
    <x v="4"/>
    <s v="EGHUAL"/>
    <s v="11177909"/>
    <s v="11177909"/>
    <x v="5"/>
    <s v="G3"/>
    <s v="S"/>
    <n v="6.39"/>
    <n v="6.39"/>
    <n v="844.702"/>
    <n v="3990.4870000000001"/>
    <n v="4835.1890000000003"/>
    <n v="0"/>
    <n v="720"/>
    <n v="0"/>
    <m/>
    <m/>
    <x v="0"/>
    <s v="EGHUAL11177909G3HI"/>
    <s v="Empresa de Generación Huallaga S.A."/>
    <x v="88"/>
    <x v="88"/>
    <s v="C. H. Chaglla"/>
    <x v="296"/>
    <s v="HI"/>
    <x v="5"/>
    <x v="258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4835.1890000000003"/>
    <n v="4.8351890000000006"/>
    <m/>
    <n v="0.53208333333333335"/>
    <n v="0.53249999999999997"/>
    <n v="0"/>
    <n v="0"/>
    <n v="40"/>
    <s v="BASE DE DATOS"/>
    <m/>
  </r>
  <r>
    <s v="24"/>
    <x v="5"/>
    <s v="EGHUAL"/>
    <s v="11177909"/>
    <s v="11177909"/>
    <x v="5"/>
    <s v="G1"/>
    <s v="S"/>
    <n v="235.31"/>
    <n v="235.31"/>
    <n v="9697.1679999999997"/>
    <n v="24073.368999999999"/>
    <n v="33770.536999999997"/>
    <n v="0"/>
    <n v="196.38"/>
    <n v="0"/>
    <m/>
    <m/>
    <x v="0"/>
    <s v="EGHUAL11177909G1HI"/>
    <s v="Empresa de Generación Huallaga S.A."/>
    <x v="88"/>
    <x v="88"/>
    <s v="C. H. Chaglla"/>
    <x v="296"/>
    <s v="HI"/>
    <x v="5"/>
    <x v="36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33770.536999999997"/>
    <n v="33.770536999999997"/>
    <m/>
    <n v="19.224999999999998"/>
    <n v="19.609166666666667"/>
    <n v="0"/>
    <n v="0"/>
    <n v="40"/>
    <s v="BASE DE DATOS"/>
    <m/>
  </r>
  <r>
    <s v="24"/>
    <x v="5"/>
    <s v="EGHUAL"/>
    <s v="11177909"/>
    <s v="11177909"/>
    <x v="5"/>
    <s v="G2"/>
    <s v="S"/>
    <n v="235.04"/>
    <n v="235.04"/>
    <n v="8310.4590000000007"/>
    <n v="37798.459000000003"/>
    <n v="46108.917999999998"/>
    <n v="0"/>
    <n v="273.5"/>
    <n v="0"/>
    <m/>
    <m/>
    <x v="0"/>
    <s v="EGHUAL11177909G2HI"/>
    <s v="Empresa de Generación Huallaga S.A."/>
    <x v="88"/>
    <x v="88"/>
    <s v="C. H. Chaglla"/>
    <x v="296"/>
    <s v="HI"/>
    <x v="5"/>
    <x v="37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46108.917999999998"/>
    <n v="46.108917999999996"/>
    <m/>
    <n v="19.224999999999998"/>
    <n v="19.586666666666666"/>
    <n v="0"/>
    <n v="7.2759576141834259E-12"/>
    <n v="40"/>
    <s v="BASE DE DATOS"/>
    <m/>
  </r>
  <r>
    <s v="24"/>
    <x v="5"/>
    <s v="EGHUAL"/>
    <s v="11177909"/>
    <s v="11177909"/>
    <x v="5"/>
    <s v="G3"/>
    <s v="S"/>
    <n v="6.39"/>
    <n v="6.39"/>
    <n v="681.07899999999995"/>
    <n v="3660.2489999999998"/>
    <n v="4341.3280000000004"/>
    <n v="0"/>
    <n v="669.35"/>
    <n v="50.62"/>
    <m/>
    <m/>
    <x v="0"/>
    <s v="EGHUAL11177909G3HI"/>
    <s v="Empresa de Generación Huallaga S.A."/>
    <x v="88"/>
    <x v="88"/>
    <s v="C. H. Chaglla"/>
    <x v="296"/>
    <s v="HI"/>
    <x v="5"/>
    <x v="258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4341.3280000000004"/>
    <n v="4.3413280000000007"/>
    <m/>
    <n v="0.53208333333333335"/>
    <n v="0.53249999999999997"/>
    <n v="0"/>
    <n v="-9.0949470177292824E-13"/>
    <n v="40"/>
    <s v="BASE DE DATOS"/>
    <m/>
  </r>
  <r>
    <s v="24"/>
    <x v="7"/>
    <s v="EGHUAL"/>
    <s v="11177909"/>
    <s v="11177909"/>
    <x v="5"/>
    <s v="G1"/>
    <s v="S"/>
    <n v="235.31"/>
    <n v="235.31"/>
    <n v="8852.1309999999994"/>
    <n v="23271.892"/>
    <n v="32124.023000000001"/>
    <n v="35.229999999999997"/>
    <n v="201.65"/>
    <n v="0"/>
    <m/>
    <m/>
    <x v="0"/>
    <s v="EGHUAL11177909G1HI"/>
    <s v="Empresa de Generación Huallaga S.A."/>
    <x v="88"/>
    <x v="88"/>
    <s v="C. H. Chaglla"/>
    <x v="296"/>
    <s v="HI"/>
    <x v="5"/>
    <x v="36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32124.023000000001"/>
    <n v="32.124023000000001"/>
    <m/>
    <n v="19.224999999999998"/>
    <n v="19.609166666666667"/>
    <n v="0"/>
    <n v="0"/>
    <n v="40"/>
    <s v="BASE DE DATOS"/>
    <m/>
  </r>
  <r>
    <s v="24"/>
    <x v="7"/>
    <s v="EGHUAL"/>
    <s v="11177909"/>
    <s v="11177909"/>
    <x v="5"/>
    <s v="G2"/>
    <s v="S"/>
    <n v="235.04"/>
    <n v="235.04"/>
    <n v="4582.6459999999997"/>
    <n v="11318.733"/>
    <n v="15901.379000000001"/>
    <n v="33.25"/>
    <n v="100.62"/>
    <n v="0"/>
    <m/>
    <m/>
    <x v="0"/>
    <s v="EGHUAL11177909G2HI"/>
    <s v="Empresa de Generación Huallaga S.A."/>
    <x v="88"/>
    <x v="88"/>
    <s v="C. H. Chaglla"/>
    <x v="296"/>
    <s v="HI"/>
    <x v="5"/>
    <x v="37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15901.379000000001"/>
    <n v="15.901379"/>
    <m/>
    <n v="19.224999999999998"/>
    <n v="19.586666666666666"/>
    <n v="0"/>
    <n v="0"/>
    <n v="40"/>
    <s v="BASE DE DATOS"/>
    <m/>
  </r>
  <r>
    <s v="24"/>
    <x v="7"/>
    <s v="EGHUAL"/>
    <s v="11177909"/>
    <s v="11177909"/>
    <x v="5"/>
    <s v="G3"/>
    <s v="S"/>
    <n v="6.39"/>
    <n v="6.39"/>
    <n v="818.26"/>
    <n v="4022.2539999999999"/>
    <n v="4840.5140000000001"/>
    <n v="0"/>
    <n v="714.85"/>
    <n v="5.13"/>
    <m/>
    <m/>
    <x v="0"/>
    <s v="EGHUAL11177909G3HI"/>
    <s v="Empresa de Generación Huallaga S.A."/>
    <x v="88"/>
    <x v="88"/>
    <s v="C. H. Chaglla"/>
    <x v="296"/>
    <s v="HI"/>
    <x v="5"/>
    <x v="258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4840.5140000000001"/>
    <n v="4.8405139999999998"/>
    <m/>
    <n v="0.53208333333333335"/>
    <n v="0.53249999999999997"/>
    <n v="0"/>
    <n v="0"/>
    <n v="40"/>
    <s v="BASE DE DATOS"/>
    <m/>
  </r>
  <r>
    <s v="24"/>
    <x v="6"/>
    <s v="EGHUAL"/>
    <s v="11177909"/>
    <s v="11177909"/>
    <x v="5"/>
    <s v="G1"/>
    <s v="S"/>
    <n v="235.31"/>
    <n v="235.31"/>
    <n v="9518.5759999999991"/>
    <n v="14974.347"/>
    <n v="24492.922999999999"/>
    <n v="16.850000000000001"/>
    <n v="149.38"/>
    <n v="8.73"/>
    <m/>
    <m/>
    <x v="0"/>
    <s v="EGHUAL11177909G1HI"/>
    <s v="Empresa de Generación Huallaga S.A."/>
    <x v="88"/>
    <x v="88"/>
    <s v="C. H. Chaglla"/>
    <x v="296"/>
    <s v="HI"/>
    <x v="5"/>
    <x v="36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24492.922999999999"/>
    <n v="24.492922999999998"/>
    <m/>
    <n v="19.224999999999998"/>
    <n v="19.609166666666667"/>
    <n v="0"/>
    <n v="0"/>
    <n v="40"/>
    <s v="BASE DE DATOS"/>
    <m/>
  </r>
  <r>
    <s v="24"/>
    <x v="6"/>
    <s v="EGHUAL"/>
    <s v="11177909"/>
    <s v="11177909"/>
    <x v="5"/>
    <s v="G2"/>
    <s v="S"/>
    <n v="235.04"/>
    <n v="235.04"/>
    <n v="5207.6260000000002"/>
    <n v="11983.913"/>
    <n v="17191.539000000001"/>
    <n v="16.850000000000001"/>
    <n v="108"/>
    <n v="8.73"/>
    <m/>
    <m/>
    <x v="0"/>
    <s v="EGHUAL11177909G2HI"/>
    <s v="Empresa de Generación Huallaga S.A."/>
    <x v="88"/>
    <x v="88"/>
    <s v="C. H. Chaglla"/>
    <x v="296"/>
    <s v="HI"/>
    <x v="5"/>
    <x v="37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17191.539000000001"/>
    <n v="17.191539000000002"/>
    <m/>
    <n v="19.224999999999998"/>
    <n v="19.586666666666666"/>
    <n v="0"/>
    <n v="0"/>
    <n v="40"/>
    <s v="BASE DE DATOS"/>
    <m/>
  </r>
  <r>
    <s v="24"/>
    <x v="6"/>
    <s v="EGHUAL"/>
    <s v="11177909"/>
    <s v="11177909"/>
    <x v="5"/>
    <s v="G3"/>
    <s v="S"/>
    <n v="6.39"/>
    <n v="6.39"/>
    <n v="822.32299999999998"/>
    <n v="4064.2310000000002"/>
    <n v="4886.5540000000001"/>
    <n v="0"/>
    <n v="718.83"/>
    <n v="1.1499999999999999"/>
    <m/>
    <m/>
    <x v="0"/>
    <s v="EGHUAL11177909G3HI"/>
    <s v="Empresa de Generación Huallaga S.A."/>
    <x v="88"/>
    <x v="88"/>
    <s v="C. H. Chaglla"/>
    <x v="296"/>
    <s v="HI"/>
    <x v="5"/>
    <x v="258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4886.5540000000001"/>
    <n v="4.8865540000000003"/>
    <m/>
    <n v="0.53208333333333335"/>
    <n v="0.53249999999999997"/>
    <n v="0"/>
    <n v="0"/>
    <n v="40"/>
    <s v="BASE DE DATOS"/>
    <m/>
  </r>
  <r>
    <s v="24"/>
    <x v="8"/>
    <s v="EGHUAL"/>
    <s v="11177909"/>
    <s v="11177909"/>
    <x v="5"/>
    <s v="G1"/>
    <s v="S"/>
    <n v="235.31"/>
    <n v="235.31"/>
    <n v="5179.1769999999997"/>
    <n v="25011.164000000001"/>
    <n v="30190.341"/>
    <n v="6.1"/>
    <n v="190.73"/>
    <n v="9.4"/>
    <m/>
    <m/>
    <x v="0"/>
    <s v="EGHUAL11177909G1HI"/>
    <s v="Empresa de Generación Huallaga S.A."/>
    <x v="88"/>
    <x v="88"/>
    <s v="C. H. Chaglla"/>
    <x v="296"/>
    <s v="HI"/>
    <x v="5"/>
    <x v="36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30190.341"/>
    <n v="30.190341"/>
    <m/>
    <n v="19.224999999999998"/>
    <n v="19.609166666666667"/>
    <n v="0"/>
    <n v="0"/>
    <n v="40"/>
    <s v="BASE DE DATOS"/>
    <m/>
  </r>
  <r>
    <s v="24"/>
    <x v="8"/>
    <s v="EGHUAL"/>
    <s v="11177909"/>
    <s v="11177909"/>
    <x v="5"/>
    <s v="G2"/>
    <s v="S"/>
    <n v="235.04"/>
    <n v="235.04"/>
    <n v="2666.5920000000001"/>
    <n v="4573.4690000000001"/>
    <n v="7240.0609999999997"/>
    <n v="6.1"/>
    <n v="45.6"/>
    <n v="9.4"/>
    <m/>
    <m/>
    <x v="0"/>
    <s v="EGHUAL11177909G2HI"/>
    <s v="Empresa de Generación Huallaga S.A."/>
    <x v="88"/>
    <x v="88"/>
    <s v="C. H. Chaglla"/>
    <x v="296"/>
    <s v="HI"/>
    <x v="5"/>
    <x v="37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7240.0609999999997"/>
    <n v="7.2400609999999999"/>
    <m/>
    <n v="19.224999999999998"/>
    <n v="19.586666666666666"/>
    <n v="0"/>
    <n v="0"/>
    <n v="40"/>
    <s v="BASE DE DATOS"/>
    <m/>
  </r>
  <r>
    <s v="24"/>
    <x v="8"/>
    <s v="EGHUAL"/>
    <s v="11177909"/>
    <s v="11177909"/>
    <x v="5"/>
    <s v="G3"/>
    <s v="S"/>
    <n v="6.39"/>
    <n v="6.39"/>
    <n v="481.10599999999999"/>
    <n v="2049.25"/>
    <n v="2530.3560000000002"/>
    <n v="299.12"/>
    <n v="387.67"/>
    <n v="33.18"/>
    <m/>
    <m/>
    <x v="0"/>
    <s v="EGHUAL11177909G3HI"/>
    <s v="Empresa de Generación Huallaga S.A."/>
    <x v="88"/>
    <x v="88"/>
    <s v="C. H. Chaglla"/>
    <x v="296"/>
    <s v="HI"/>
    <x v="5"/>
    <x v="258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2530.3560000000002"/>
    <n v="2.5303560000000003"/>
    <m/>
    <n v="0.53208333333333335"/>
    <n v="0.53249999999999997"/>
    <n v="0"/>
    <n v="-4.5474735088646412E-13"/>
    <n v="40"/>
    <s v="BASE DE DATOS"/>
    <m/>
  </r>
  <r>
    <s v="24"/>
    <x v="9"/>
    <s v="EGHUAL"/>
    <s v="11177909"/>
    <s v="11177909"/>
    <x v="5"/>
    <s v="G1"/>
    <s v="S"/>
    <n v="235.31"/>
    <n v="235.31"/>
    <n v="7151.7460000000001"/>
    <n v="30734.205999999998"/>
    <n v="37885.951999999997"/>
    <n v="8.3699999999999992"/>
    <n v="225.82"/>
    <n v="18.8"/>
    <m/>
    <m/>
    <x v="0"/>
    <s v="EGHUAL11177909G1HI"/>
    <s v="Empresa de Generación Huallaga S.A."/>
    <x v="88"/>
    <x v="88"/>
    <s v="C. H. Chaglla"/>
    <x v="296"/>
    <s v="HI"/>
    <x v="5"/>
    <x v="36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37885.951999999997"/>
    <n v="37.885951999999996"/>
    <m/>
    <n v="19.224999999999998"/>
    <n v="19.609166666666667"/>
    <n v="0"/>
    <n v="0"/>
    <n v="40"/>
    <s v="BASE DE DATOS"/>
    <m/>
  </r>
  <r>
    <s v="24"/>
    <x v="9"/>
    <s v="EGHUAL"/>
    <s v="11177909"/>
    <s v="11177909"/>
    <x v="5"/>
    <s v="G2"/>
    <s v="S"/>
    <n v="235.04"/>
    <n v="235.04"/>
    <n v="3347.77"/>
    <n v="19080.518"/>
    <n v="22428.288"/>
    <n v="7.77"/>
    <n v="133.62"/>
    <n v="19.579999999999998"/>
    <m/>
    <m/>
    <x v="0"/>
    <s v="EGHUAL11177909G2HI"/>
    <s v="Empresa de Generación Huallaga S.A."/>
    <x v="88"/>
    <x v="88"/>
    <s v="C. H. Chaglla"/>
    <x v="296"/>
    <s v="HI"/>
    <x v="5"/>
    <x v="37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22428.288"/>
    <n v="22.428288000000002"/>
    <m/>
    <n v="19.224999999999998"/>
    <n v="19.586666666666666"/>
    <n v="0"/>
    <n v="0"/>
    <n v="40"/>
    <s v="BASE DE DATOS"/>
    <m/>
  </r>
  <r>
    <s v="24"/>
    <x v="9"/>
    <s v="EGHUAL"/>
    <s v="11177909"/>
    <s v="11177909"/>
    <x v="5"/>
    <s v="G3"/>
    <s v="S"/>
    <n v="6.39"/>
    <n v="6.39"/>
    <n v="844.3"/>
    <n v="3413.39"/>
    <n v="4257.6899999999996"/>
    <n v="0"/>
    <n v="632.98"/>
    <n v="86.98"/>
    <m/>
    <m/>
    <x v="0"/>
    <s v="EGHUAL11177909G3HI"/>
    <s v="Empresa de Generación Huallaga S.A."/>
    <x v="88"/>
    <x v="88"/>
    <s v="C. H. Chaglla"/>
    <x v="296"/>
    <s v="HI"/>
    <x v="5"/>
    <x v="258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4257.6899999999996"/>
    <n v="4.2576899999999993"/>
    <m/>
    <n v="0.53208333333333335"/>
    <n v="0.53249999999999997"/>
    <n v="0"/>
    <n v="0"/>
    <n v="40"/>
    <s v="BASE DE DATOS"/>
    <m/>
  </r>
  <r>
    <s v="24"/>
    <x v="10"/>
    <s v="EGHUAL"/>
    <s v="11177909"/>
    <s v="11177909"/>
    <x v="5"/>
    <s v="G1"/>
    <s v="S"/>
    <n v="235.31"/>
    <n v="235.31"/>
    <n v="22235.184000000001"/>
    <n v="79976.351999999999"/>
    <n v="102211.53599999999"/>
    <n v="43.42"/>
    <n v="488.6"/>
    <n v="0"/>
    <m/>
    <m/>
    <x v="0"/>
    <s v="EGHUAL11177909G1HI"/>
    <s v="Empresa de Generación Huallaga S.A."/>
    <x v="88"/>
    <x v="88"/>
    <s v="C. H. Chaglla"/>
    <x v="296"/>
    <s v="HI"/>
    <x v="5"/>
    <x v="36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102211.53599999999"/>
    <n v="102.211536"/>
    <m/>
    <n v="19.224999999999998"/>
    <n v="19.609166666666667"/>
    <n v="0"/>
    <n v="0"/>
    <n v="40"/>
    <s v="BASE DE DATOS"/>
    <m/>
  </r>
  <r>
    <s v="24"/>
    <x v="10"/>
    <s v="EGHUAL"/>
    <s v="11177909"/>
    <s v="11177909"/>
    <x v="5"/>
    <s v="G2"/>
    <s v="S"/>
    <n v="235.04"/>
    <n v="235.04"/>
    <n v="21636.276999999998"/>
    <n v="76436.520999999993"/>
    <n v="98072.797999999995"/>
    <n v="42.98"/>
    <n v="467.65"/>
    <n v="0"/>
    <m/>
    <m/>
    <x v="0"/>
    <s v="EGHUAL11177909G2HI"/>
    <s v="Empresa de Generación Huallaga S.A."/>
    <x v="88"/>
    <x v="88"/>
    <s v="C. H. Chaglla"/>
    <x v="296"/>
    <s v="HI"/>
    <x v="5"/>
    <x v="37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98072.797999999995"/>
    <n v="98.072797999999992"/>
    <m/>
    <n v="19.224999999999998"/>
    <n v="19.586666666666666"/>
    <n v="0"/>
    <n v="0"/>
    <n v="40"/>
    <s v="BASE DE DATOS"/>
    <m/>
  </r>
  <r>
    <s v="24"/>
    <x v="10"/>
    <s v="EGHUAL"/>
    <s v="11177909"/>
    <s v="11177909"/>
    <x v="5"/>
    <s v="G3"/>
    <s v="S"/>
    <n v="6.39"/>
    <n v="6.39"/>
    <n v="809.38400000000001"/>
    <n v="3702.21"/>
    <n v="4511.5940000000001"/>
    <n v="19.079999999999998"/>
    <n v="694.82"/>
    <n v="5.35"/>
    <m/>
    <m/>
    <x v="0"/>
    <s v="EGHUAL11177909G3HI"/>
    <s v="Empresa de Generación Huallaga S.A."/>
    <x v="88"/>
    <x v="88"/>
    <s v="C. H. Chaglla"/>
    <x v="296"/>
    <s v="HI"/>
    <x v="5"/>
    <x v="258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4511.5940000000001"/>
    <n v="4.5115939999999997"/>
    <m/>
    <n v="0.53208333333333335"/>
    <n v="0.53249999999999997"/>
    <n v="0"/>
    <n v="0"/>
    <n v="40"/>
    <s v="BASE DE DATOS"/>
    <m/>
  </r>
  <r>
    <s v="24"/>
    <x v="11"/>
    <s v="EGHUAL"/>
    <s v="11177909"/>
    <s v="11177909"/>
    <x v="5"/>
    <s v="G1"/>
    <s v="S"/>
    <n v="235.31"/>
    <n v="235.31"/>
    <n v="26043.78"/>
    <n v="124389.99099999999"/>
    <n v="150433.77100000001"/>
    <n v="0"/>
    <n v="704.82"/>
    <n v="0.38"/>
    <m/>
    <m/>
    <x v="0"/>
    <s v="EGHUAL11177909G1HI"/>
    <s v="Empresa de Generación Huallaga S.A."/>
    <x v="88"/>
    <x v="88"/>
    <s v="C. H. Chaglla"/>
    <x v="296"/>
    <s v="HI"/>
    <x v="5"/>
    <x v="36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150433.77100000001"/>
    <n v="150.43377100000001"/>
    <m/>
    <n v="19.224999999999998"/>
    <n v="19.609166666666667"/>
    <n v="0"/>
    <n v="0"/>
    <n v="40"/>
    <s v="BASE DE DATOS"/>
    <m/>
  </r>
  <r>
    <s v="24"/>
    <x v="11"/>
    <s v="EGHUAL"/>
    <s v="11177909"/>
    <s v="11177909"/>
    <x v="5"/>
    <s v="G2"/>
    <s v="S"/>
    <n v="235.04"/>
    <n v="235.04"/>
    <n v="26391.485000000001"/>
    <n v="125889.257"/>
    <n v="152280.742"/>
    <n v="0"/>
    <n v="698.98"/>
    <n v="0"/>
    <m/>
    <m/>
    <x v="0"/>
    <s v="EGHUAL11177909G2HI"/>
    <s v="Empresa de Generación Huallaga S.A."/>
    <x v="88"/>
    <x v="88"/>
    <s v="C. H. Chaglla"/>
    <x v="296"/>
    <s v="HI"/>
    <x v="5"/>
    <x v="37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152280.742"/>
    <n v="152.280742"/>
    <m/>
    <n v="19.224999999999998"/>
    <n v="19.586666666666666"/>
    <n v="0"/>
    <n v="0"/>
    <n v="40"/>
    <s v="BASE DE DATOS"/>
    <m/>
  </r>
  <r>
    <s v="24"/>
    <x v="11"/>
    <s v="EGHUAL"/>
    <s v="11177909"/>
    <s v="11177909"/>
    <x v="5"/>
    <s v="G3"/>
    <s v="S"/>
    <n v="6.39"/>
    <n v="6.39"/>
    <n v="775.79300000000001"/>
    <n v="3999.547"/>
    <n v="4775.34"/>
    <n v="0"/>
    <n v="714.6"/>
    <n v="5.38"/>
    <m/>
    <m/>
    <x v="0"/>
    <s v="EGHUAL11177909G3HI"/>
    <s v="Empresa de Generación Huallaga S.A."/>
    <x v="88"/>
    <x v="88"/>
    <s v="C. H. Chaglla"/>
    <x v="296"/>
    <s v="HI"/>
    <x v="5"/>
    <x v="258"/>
    <x v="2"/>
    <s v="Instalado"/>
    <s v="Operativo"/>
    <s v="Generadora"/>
    <x v="0"/>
    <x v="0"/>
    <x v="0"/>
    <x v="0"/>
    <s v="Privado"/>
    <s v="HUANUCO"/>
    <s v="HUANUCO"/>
    <s v="HUANUCO - PACHITEA"/>
    <s v="CHINCHAO - CHAGLLA"/>
    <n v="0"/>
    <x v="8"/>
    <n v="0"/>
    <x v="0"/>
    <x v="0"/>
    <x v="0"/>
    <s v="MWh"/>
    <n v="4775.34"/>
    <n v="4.7753399999999999"/>
    <m/>
    <n v="0.53208333333333335"/>
    <n v="0.53249999999999997"/>
    <n v="0"/>
    <n v="0"/>
    <n v="40"/>
    <s v="BASE DE DATOS"/>
    <m/>
  </r>
  <r>
    <s v="24"/>
    <x v="8"/>
    <s v="CELEPS"/>
    <s v="11091298"/>
    <s v="11091298"/>
    <x v="5"/>
    <s v="PELTON 1"/>
    <s v="S"/>
    <n v="110"/>
    <n v="110"/>
    <n v="11528.8"/>
    <n v="35429.421999999999"/>
    <n v="46958.222000000002"/>
    <n v="0"/>
    <n v="664.9"/>
    <n v="55.1"/>
    <m/>
    <m/>
    <x v="0"/>
    <s v="CELEPS11091298PELTON 1HI"/>
    <s v="Compa¤ia El‚ctrica El Platanal S.A."/>
    <x v="79"/>
    <x v="79"/>
    <s v="C.H. El Platanal"/>
    <x v="265"/>
    <s v="HI"/>
    <x v="5"/>
    <x v="351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46958.222000000002"/>
    <n v="46.958221999999999"/>
    <m/>
    <n v="9.1666666666666661"/>
    <n v="9.1666666666666661"/>
    <n v="0"/>
    <n v="-7.2759576141834259E-12"/>
    <n v="16"/>
    <s v="BASE DE DATOS"/>
    <m/>
  </r>
  <r>
    <s v="24"/>
    <x v="8"/>
    <s v="CELEPS"/>
    <s v="11091298"/>
    <s v="11091298"/>
    <x v="5"/>
    <s v="PELTON 2"/>
    <s v="S"/>
    <n v="110"/>
    <n v="110"/>
    <n v="4116.6580000000004"/>
    <n v="4178.6949999999997"/>
    <n v="8295.3529999999992"/>
    <n v="0"/>
    <n v="170.55"/>
    <n v="549.45000000000005"/>
    <m/>
    <m/>
    <x v="0"/>
    <s v="CELEPS11091298PELTON 2HI"/>
    <s v="Compa¤ia El‚ctrica El Platanal S.A."/>
    <x v="79"/>
    <x v="79"/>
    <s v="C.H. El Platanal"/>
    <x v="265"/>
    <s v="HI"/>
    <x v="5"/>
    <x v="270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8295.3529999999992"/>
    <n v="8.2953529999999986"/>
    <m/>
    <n v="9.1666666666666661"/>
    <n v="9.1666666666666661"/>
    <n v="0"/>
    <n v="0"/>
    <n v="16"/>
    <s v="BASE DE DATOS"/>
    <m/>
  </r>
  <r>
    <s v="24"/>
    <x v="9"/>
    <s v="CELEPS"/>
    <s v="11091298"/>
    <s v="11091298"/>
    <x v="5"/>
    <s v="PELTON 1"/>
    <s v="S"/>
    <n v="110"/>
    <n v="110"/>
    <n v="9943.2440000000006"/>
    <n v="22837.54"/>
    <n v="32780.784"/>
    <n v="0"/>
    <n v="416.08"/>
    <n v="303.92"/>
    <m/>
    <m/>
    <x v="0"/>
    <s v="CELEPS11091298PELTON 1HI"/>
    <s v="Compa¤ia El‚ctrica El Platanal S.A."/>
    <x v="79"/>
    <x v="79"/>
    <s v="C.H. El Platanal"/>
    <x v="265"/>
    <s v="HI"/>
    <x v="5"/>
    <x v="351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32780.784"/>
    <n v="32.780783999999997"/>
    <m/>
    <n v="9.1666666666666661"/>
    <n v="9.1666666666666661"/>
    <n v="0"/>
    <n v="0"/>
    <n v="16"/>
    <s v="BASE DE DATOS"/>
    <m/>
  </r>
  <r>
    <s v="24"/>
    <x v="9"/>
    <s v="CELEPS"/>
    <s v="11091298"/>
    <s v="11091298"/>
    <x v="5"/>
    <s v="PELTON 2"/>
    <s v="S"/>
    <n v="110"/>
    <n v="110"/>
    <n v="7325.7020000000002"/>
    <n v="22974.937999999998"/>
    <n v="30300.639999999999"/>
    <n v="0"/>
    <n v="530.85"/>
    <n v="189.15"/>
    <m/>
    <m/>
    <x v="0"/>
    <s v="CELEPS11091298PELTON 2HI"/>
    <s v="Compa¤ia El‚ctrica El Platanal S.A."/>
    <x v="79"/>
    <x v="79"/>
    <s v="C.H. El Platanal"/>
    <x v="265"/>
    <s v="HI"/>
    <x v="5"/>
    <x v="270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30300.639999999999"/>
    <n v="30.300639999999998"/>
    <m/>
    <n v="9.1666666666666661"/>
    <n v="9.1666666666666661"/>
    <n v="0"/>
    <n v="0"/>
    <n v="16"/>
    <s v="BASE DE DATOS"/>
    <m/>
  </r>
  <r>
    <s v="24"/>
    <x v="10"/>
    <s v="CELEPS"/>
    <s v="11091298"/>
    <s v="11091298"/>
    <x v="5"/>
    <s v="PELTON 1"/>
    <s v="S"/>
    <n v="110"/>
    <n v="110"/>
    <n v="9363.5360000000001"/>
    <n v="36715.697"/>
    <n v="46079.233"/>
    <n v="0"/>
    <n v="666.03"/>
    <n v="53.97"/>
    <m/>
    <m/>
    <x v="0"/>
    <s v="CELEPS11091298PELTON 1HI"/>
    <s v="Compa¤ia El‚ctrica El Platanal S.A."/>
    <x v="79"/>
    <x v="79"/>
    <s v="C.H. El Platanal"/>
    <x v="265"/>
    <s v="HI"/>
    <x v="5"/>
    <x v="351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46079.233"/>
    <n v="46.079233000000002"/>
    <m/>
    <n v="9.1666666666666661"/>
    <n v="9.1666666666666661"/>
    <n v="0"/>
    <n v="0"/>
    <n v="16"/>
    <s v="BASE DE DATOS"/>
    <m/>
  </r>
  <r>
    <s v="24"/>
    <x v="10"/>
    <s v="CELEPS"/>
    <s v="11091298"/>
    <s v="11091298"/>
    <x v="5"/>
    <s v="PELTON 2"/>
    <s v="S"/>
    <n v="110"/>
    <n v="110"/>
    <n v="6827.6589999999997"/>
    <n v="11357.481"/>
    <n v="18185.14"/>
    <n v="0"/>
    <n v="258.3"/>
    <n v="461.7"/>
    <m/>
    <m/>
    <x v="0"/>
    <s v="CELEPS11091298PELTON 2HI"/>
    <s v="Compa¤ia El‚ctrica El Platanal S.A."/>
    <x v="79"/>
    <x v="79"/>
    <s v="C.H. El Platanal"/>
    <x v="265"/>
    <s v="HI"/>
    <x v="5"/>
    <x v="270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18185.14"/>
    <n v="18.185140000000001"/>
    <m/>
    <n v="9.1666666666666661"/>
    <n v="9.1666666666666661"/>
    <n v="0"/>
    <n v="0"/>
    <n v="16"/>
    <s v="BASE DE DATOS"/>
    <m/>
  </r>
  <r>
    <s v="24"/>
    <x v="11"/>
    <s v="CELEPS"/>
    <s v="11091298"/>
    <s v="11091298"/>
    <x v="5"/>
    <s v="PELTON 1"/>
    <s v="S"/>
    <n v="110"/>
    <n v="110"/>
    <n v="11810.463"/>
    <n v="54488.779000000002"/>
    <n v="66299.241999999998"/>
    <n v="46.04"/>
    <n v="697.96"/>
    <n v="0"/>
    <m/>
    <m/>
    <x v="0"/>
    <s v="CELEPS11091298PELTON 1HI"/>
    <s v="Compa¤ia El‚ctrica El Platanal S.A."/>
    <x v="79"/>
    <x v="79"/>
    <s v="C.H. El Platanal"/>
    <x v="265"/>
    <s v="HI"/>
    <x v="5"/>
    <x v="351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66299.241999999998"/>
    <n v="66.299241999999992"/>
    <m/>
    <n v="9.1666666666666661"/>
    <n v="9.1666666666666661"/>
    <n v="0"/>
    <n v="0"/>
    <n v="16"/>
    <s v="BASE DE DATOS"/>
    <m/>
  </r>
  <r>
    <s v="24"/>
    <x v="11"/>
    <s v="CELEPS"/>
    <s v="11091298"/>
    <s v="11091298"/>
    <x v="5"/>
    <s v="PELTON 2"/>
    <s v="S"/>
    <n v="110"/>
    <n v="110"/>
    <n v="12636.602999999999"/>
    <n v="59006.057999999997"/>
    <n v="71642.660999999993"/>
    <n v="27.48"/>
    <n v="704.69"/>
    <n v="11.83"/>
    <m/>
    <m/>
    <x v="0"/>
    <s v="CELEPS11091298PELTON 2HI"/>
    <s v="Compa¤ia El‚ctrica El Platanal S.A."/>
    <x v="79"/>
    <x v="79"/>
    <s v="C.H. El Platanal"/>
    <x v="265"/>
    <s v="HI"/>
    <x v="5"/>
    <x v="270"/>
    <x v="2"/>
    <s v="Instalado"/>
    <s v="Operativo"/>
    <s v="Generadora"/>
    <x v="0"/>
    <x v="0"/>
    <x v="0"/>
    <x v="0"/>
    <s v="Privado"/>
    <s v="LIMA"/>
    <s v="LIMA"/>
    <s v="YAUYOS Y CAÑETE"/>
    <s v="AYAUCA, CATAHUASI, CHOCOS, TANTA, CARANIA y LARAOS"/>
    <n v="0"/>
    <x v="8"/>
    <n v="0"/>
    <x v="0"/>
    <x v="0"/>
    <x v="0"/>
    <s v="MWh"/>
    <n v="71642.660999999993"/>
    <n v="71.64266099999999"/>
    <m/>
    <n v="9.1666666666666661"/>
    <n v="9.1666666666666661"/>
    <n v="0"/>
    <n v="0"/>
    <n v="16"/>
    <s v="BASE DE DATOS"/>
    <m/>
  </r>
  <r>
    <s v="24"/>
    <x v="0"/>
    <s v="EGESGB"/>
    <s v="11072396"/>
    <s v="11072396"/>
    <x v="5"/>
    <s v="1"/>
    <s v="S"/>
    <n v="57"/>
    <n v="58.176000000000002"/>
    <n v="8482.1280000000006"/>
    <n v="32215.115000000002"/>
    <n v="40697.243000000002"/>
    <n v="0"/>
    <n v="744"/>
    <n v="0"/>
    <m/>
    <m/>
    <x v="0"/>
    <s v="EGESGB110723961HI"/>
    <s v="Empresa de Generaci¢n El‚ctrica San Gaban S. A."/>
    <x v="89"/>
    <x v="89"/>
    <s v="C.H. SAN GABAN II"/>
    <x v="297"/>
    <s v="HI"/>
    <x v="5"/>
    <x v="16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40697.243000000002"/>
    <n v="40.697243"/>
    <m/>
    <n v="4.75"/>
    <n v="4.8479999999999999"/>
    <n v="0"/>
    <n v="0"/>
    <n v="38"/>
    <s v="BASE DE DATOS"/>
    <m/>
  </r>
  <r>
    <s v="24"/>
    <x v="0"/>
    <s v="EGESGB"/>
    <s v="11072396"/>
    <s v="11072396"/>
    <x v="5"/>
    <s v="2"/>
    <s v="S"/>
    <n v="57"/>
    <n v="57.540999999999997"/>
    <n v="8669.7610000000004"/>
    <n v="31965.547999999999"/>
    <n v="40635.309000000001"/>
    <n v="8.83"/>
    <n v="735.17"/>
    <n v="0"/>
    <m/>
    <m/>
    <x v="0"/>
    <s v="EGESGB110723962HI"/>
    <s v="Empresa de Generaci¢n El‚ctrica San Gaban S. A."/>
    <x v="89"/>
    <x v="89"/>
    <s v="C.H. SAN GABAN II"/>
    <x v="297"/>
    <s v="HI"/>
    <x v="5"/>
    <x v="17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40635.309000000001"/>
    <n v="40.635308999999999"/>
    <m/>
    <n v="4.75"/>
    <n v="4.7950833333333334"/>
    <n v="0"/>
    <n v="0"/>
    <n v="38"/>
    <s v="BASE DE DATOS"/>
    <m/>
  </r>
  <r>
    <s v="24"/>
    <x v="0"/>
    <s v="EGESGB"/>
    <s v="11072397"/>
    <s v="11072397"/>
    <x v="5"/>
    <s v="1"/>
    <s v="S"/>
    <n v="2.2999999999999998"/>
    <n v="2"/>
    <n v="0"/>
    <n v="0"/>
    <n v="0"/>
    <n v="744"/>
    <n v="0"/>
    <n v="0"/>
    <m/>
    <m/>
    <x v="0"/>
    <s v="EGESGB110723971HI"/>
    <s v="Empresa de Generaci¢n El‚ctrica San Gaban S. A."/>
    <x v="89"/>
    <x v="89"/>
    <s v="C.H. TUPURI"/>
    <x v="298"/>
    <s v="HI"/>
    <x v="5"/>
    <x v="165"/>
    <x v="2"/>
    <s v="Instalado"/>
    <s v="Operativo"/>
    <s v="Generadora"/>
    <x v="0"/>
    <x v="0"/>
    <x v="1"/>
    <x v="0"/>
    <s v="Privado"/>
    <s v="PUNO"/>
    <s v="PUNO"/>
    <s v="CARABAYA"/>
    <s v="OLLACHEA"/>
    <n v="0"/>
    <x v="8"/>
    <n v="0"/>
    <x v="0"/>
    <x v="0"/>
    <x v="0"/>
    <s v="MWh"/>
    <n v="0"/>
    <n v="0"/>
    <m/>
    <n v="0.19166666666666665"/>
    <n v="0.16666666666666666"/>
    <n v="0"/>
    <n v="0"/>
    <n v="38"/>
    <s v="BASE DE DATOS"/>
    <m/>
  </r>
  <r>
    <s v="24"/>
    <x v="1"/>
    <s v="EGESGB"/>
    <s v="11072396"/>
    <s v="11072396"/>
    <x v="5"/>
    <s v="1"/>
    <s v="S"/>
    <n v="57"/>
    <n v="58.176000000000002"/>
    <n v="7558.7349999999997"/>
    <n v="28046.403999999999"/>
    <n v="35605.139000000003"/>
    <n v="43.55"/>
    <n v="652.45000000000005"/>
    <n v="0"/>
    <m/>
    <m/>
    <x v="0"/>
    <s v="EGESGB110723961HI"/>
    <s v="Empresa de Generaci¢n El‚ctrica San Gaban S. A."/>
    <x v="89"/>
    <x v="89"/>
    <s v="C.H. SAN GABAN II"/>
    <x v="297"/>
    <s v="HI"/>
    <x v="5"/>
    <x v="16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35605.139000000003"/>
    <n v="35.605139000000001"/>
    <m/>
    <n v="4.75"/>
    <n v="4.8479999999999999"/>
    <n v="0"/>
    <n v="-7.2759576141834259E-12"/>
    <n v="38"/>
    <s v="BASE DE DATOS"/>
    <m/>
  </r>
  <r>
    <s v="24"/>
    <x v="1"/>
    <s v="EGESGB"/>
    <s v="11072396"/>
    <s v="11072396"/>
    <x v="5"/>
    <s v="2"/>
    <s v="S"/>
    <n v="57"/>
    <n v="57.540999999999997"/>
    <n v="7807.183"/>
    <n v="29966.02"/>
    <n v="37773.203999999998"/>
    <n v="17.73"/>
    <n v="678.27"/>
    <n v="0"/>
    <m/>
    <m/>
    <x v="0"/>
    <s v="EGESGB110723962HI"/>
    <s v="Empresa de Generaci¢n El‚ctrica San Gaban S. A."/>
    <x v="89"/>
    <x v="89"/>
    <s v="C.H. SAN GABAN II"/>
    <x v="297"/>
    <s v="HI"/>
    <x v="5"/>
    <x v="17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37773.203999999998"/>
    <n v="37.773204"/>
    <m/>
    <n v="4.75"/>
    <n v="4.7950833333333334"/>
    <n v="0"/>
    <n v="-9.9999999656574801E-4"/>
    <n v="38"/>
    <s v="BASE DE DATOS"/>
    <m/>
  </r>
  <r>
    <s v="24"/>
    <x v="1"/>
    <s v="EGESGB"/>
    <s v="11072397"/>
    <s v="11072397"/>
    <x v="5"/>
    <s v="1"/>
    <s v="S"/>
    <n v="2.2999999999999998"/>
    <n v="2"/>
    <n v="0"/>
    <n v="0"/>
    <n v="0"/>
    <n v="696"/>
    <n v="0"/>
    <n v="0"/>
    <m/>
    <m/>
    <x v="0"/>
    <s v="EGESGB110723971HI"/>
    <s v="Empresa de Generaci¢n El‚ctrica San Gaban S. A."/>
    <x v="89"/>
    <x v="89"/>
    <s v="C.H. TUPURI"/>
    <x v="298"/>
    <s v="HI"/>
    <x v="5"/>
    <x v="165"/>
    <x v="2"/>
    <s v="Instalado"/>
    <s v="Operativo"/>
    <s v="Generadora"/>
    <x v="0"/>
    <x v="0"/>
    <x v="1"/>
    <x v="0"/>
    <s v="Privado"/>
    <s v="PUNO"/>
    <s v="PUNO"/>
    <s v="CARABAYA"/>
    <s v="OLLACHEA"/>
    <n v="0"/>
    <x v="8"/>
    <n v="0"/>
    <x v="0"/>
    <x v="0"/>
    <x v="0"/>
    <s v="MWh"/>
    <n v="0"/>
    <n v="0"/>
    <m/>
    <n v="0.19166666666666665"/>
    <n v="0.16666666666666666"/>
    <n v="0"/>
    <n v="0"/>
    <n v="38"/>
    <s v="BASE DE DATOS"/>
    <m/>
  </r>
  <r>
    <s v="24"/>
    <x v="2"/>
    <s v="EGESGB"/>
    <s v="11072396"/>
    <s v="11072396"/>
    <x v="5"/>
    <s v="1"/>
    <s v="S"/>
    <n v="57"/>
    <n v="58.176000000000002"/>
    <n v="8333.3919999999998"/>
    <n v="32251.205000000002"/>
    <n v="40584.597000000002"/>
    <n v="0"/>
    <n v="735.45"/>
    <n v="8.5500000000000007"/>
    <m/>
    <m/>
    <x v="0"/>
    <s v="EGESGB110723961HI"/>
    <s v="Empresa de Generaci¢n El‚ctrica San Gaban S. A."/>
    <x v="89"/>
    <x v="89"/>
    <s v="C.H. SAN GABAN II"/>
    <x v="297"/>
    <s v="HI"/>
    <x v="5"/>
    <x v="16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40584.597000000002"/>
    <n v="40.584597000000002"/>
    <m/>
    <n v="4.75"/>
    <n v="4.8479999999999999"/>
    <n v="0"/>
    <n v="0"/>
    <n v="38"/>
    <s v="BASE DE DATOS"/>
    <m/>
  </r>
  <r>
    <s v="24"/>
    <x v="2"/>
    <s v="EGESGB"/>
    <s v="11072396"/>
    <s v="11072396"/>
    <x v="5"/>
    <s v="2"/>
    <s v="S"/>
    <n v="57"/>
    <n v="57.540999999999997"/>
    <n v="8667.69"/>
    <n v="32552.739000000001"/>
    <n v="41220.428999999996"/>
    <n v="0"/>
    <n v="744"/>
    <n v="0"/>
    <m/>
    <m/>
    <x v="0"/>
    <s v="EGESGB110723962HI"/>
    <s v="Empresa de Generaci¢n El‚ctrica San Gaban S. A."/>
    <x v="89"/>
    <x v="89"/>
    <s v="C.H. SAN GABAN II"/>
    <x v="297"/>
    <s v="HI"/>
    <x v="5"/>
    <x v="17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41220.428999999996"/>
    <n v="41.220428999999996"/>
    <m/>
    <n v="4.75"/>
    <n v="4.7950833333333334"/>
    <n v="0"/>
    <n v="7.2759576141834259E-12"/>
    <n v="38"/>
    <s v="BASE DE DATOS"/>
    <m/>
  </r>
  <r>
    <s v="24"/>
    <x v="2"/>
    <s v="EGESGB"/>
    <s v="11072397"/>
    <s v="11072397"/>
    <x v="5"/>
    <s v="1"/>
    <s v="S"/>
    <n v="2.2999999999999998"/>
    <n v="2"/>
    <n v="0"/>
    <n v="0"/>
    <n v="0"/>
    <n v="744"/>
    <n v="0"/>
    <n v="0"/>
    <m/>
    <m/>
    <x v="0"/>
    <s v="EGESGB110723971HI"/>
    <s v="Empresa de Generaci¢n El‚ctrica San Gaban S. A."/>
    <x v="89"/>
    <x v="89"/>
    <s v="C.H. TUPURI"/>
    <x v="298"/>
    <s v="HI"/>
    <x v="5"/>
    <x v="165"/>
    <x v="2"/>
    <s v="Instalado"/>
    <s v="Operativo"/>
    <s v="Generadora"/>
    <x v="0"/>
    <x v="0"/>
    <x v="1"/>
    <x v="0"/>
    <s v="Privado"/>
    <s v="PUNO"/>
    <s v="PUNO"/>
    <s v="CARABAYA"/>
    <s v="OLLACHEA"/>
    <n v="0"/>
    <x v="8"/>
    <n v="0"/>
    <x v="0"/>
    <x v="0"/>
    <x v="0"/>
    <s v="MWh"/>
    <n v="0"/>
    <n v="0"/>
    <m/>
    <n v="0.19166666666666665"/>
    <n v="0.16666666666666666"/>
    <n v="0"/>
    <n v="0"/>
    <n v="38"/>
    <s v="BASE DE DATOS"/>
    <m/>
  </r>
  <r>
    <s v="24"/>
    <x v="3"/>
    <s v="EGESGB"/>
    <s v="11072396"/>
    <s v="11072396"/>
    <x v="5"/>
    <s v="1"/>
    <s v="S"/>
    <n v="57"/>
    <n v="58.176000000000002"/>
    <n v="8350.51"/>
    <n v="31172.620999999999"/>
    <n v="39523.131000000001"/>
    <n v="8.36"/>
    <n v="711.64"/>
    <n v="0"/>
    <m/>
    <m/>
    <x v="0"/>
    <s v="EGESGB110723961HI"/>
    <s v="Empresa de Generaci¢n El‚ctrica San Gaban S. A."/>
    <x v="89"/>
    <x v="89"/>
    <s v="C.H. SAN GABAN II"/>
    <x v="297"/>
    <s v="HI"/>
    <x v="5"/>
    <x v="16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39523.131000000001"/>
    <n v="39.523130999999999"/>
    <m/>
    <n v="4.75"/>
    <n v="4.8479999999999999"/>
    <n v="0"/>
    <n v="0"/>
    <n v="38"/>
    <s v="BASE DE DATOS"/>
    <m/>
  </r>
  <r>
    <s v="24"/>
    <x v="3"/>
    <s v="EGESGB"/>
    <s v="11072396"/>
    <s v="11072396"/>
    <x v="5"/>
    <s v="2"/>
    <s v="S"/>
    <n v="57"/>
    <n v="57.540999999999997"/>
    <n v="8424.3070000000007"/>
    <n v="30686.273000000001"/>
    <n v="39110.58"/>
    <n v="9.5299999999999994"/>
    <n v="703.25"/>
    <n v="7.22"/>
    <m/>
    <m/>
    <x v="0"/>
    <s v="EGESGB110723962HI"/>
    <s v="Empresa de Generaci¢n El‚ctrica San Gaban S. A."/>
    <x v="89"/>
    <x v="89"/>
    <s v="C.H. SAN GABAN II"/>
    <x v="297"/>
    <s v="HI"/>
    <x v="5"/>
    <x v="17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39110.58"/>
    <n v="39.110579999999999"/>
    <m/>
    <n v="4.75"/>
    <n v="4.7950833333333334"/>
    <n v="0"/>
    <n v="0"/>
    <n v="38"/>
    <s v="BASE DE DATOS"/>
    <m/>
  </r>
  <r>
    <s v="24"/>
    <x v="3"/>
    <s v="EGESGB"/>
    <s v="11072397"/>
    <s v="11072397"/>
    <x v="5"/>
    <s v="1"/>
    <s v="S"/>
    <n v="2.2999999999999998"/>
    <n v="2"/>
    <n v="0"/>
    <n v="0"/>
    <n v="0"/>
    <n v="720"/>
    <n v="0"/>
    <n v="0"/>
    <m/>
    <m/>
    <x v="0"/>
    <s v="EGESGB110723971HI"/>
    <s v="Empresa de Generaci¢n El‚ctrica San Gaban S. A."/>
    <x v="89"/>
    <x v="89"/>
    <s v="C.H. TUPURI"/>
    <x v="298"/>
    <s v="HI"/>
    <x v="5"/>
    <x v="165"/>
    <x v="2"/>
    <s v="Instalado"/>
    <s v="Operativo"/>
    <s v="Generadora"/>
    <x v="0"/>
    <x v="0"/>
    <x v="1"/>
    <x v="0"/>
    <s v="Privado"/>
    <s v="PUNO"/>
    <s v="PUNO"/>
    <s v="CARABAYA"/>
    <s v="OLLACHEA"/>
    <n v="0"/>
    <x v="8"/>
    <n v="0"/>
    <x v="0"/>
    <x v="0"/>
    <x v="0"/>
    <s v="MWh"/>
    <n v="0"/>
    <n v="0"/>
    <m/>
    <n v="0.19166666666666665"/>
    <n v="0.16666666666666666"/>
    <n v="0"/>
    <n v="0"/>
    <n v="38"/>
    <s v="BASE DE DATOS"/>
    <m/>
  </r>
  <r>
    <s v="24"/>
    <x v="4"/>
    <s v="EGESGB"/>
    <s v="11072396"/>
    <s v="11072396"/>
    <x v="5"/>
    <s v="1"/>
    <s v="S"/>
    <n v="57"/>
    <n v="58.176000000000002"/>
    <n v="7737.29"/>
    <n v="24084.743999999999"/>
    <n v="31822.034"/>
    <n v="7.59"/>
    <n v="693.69"/>
    <n v="42.72"/>
    <m/>
    <m/>
    <x v="0"/>
    <s v="EGESGB110723961HI"/>
    <s v="Empresa de Generaci¢n El‚ctrica San Gaban S. A."/>
    <x v="89"/>
    <x v="89"/>
    <s v="C.H. SAN GABAN II"/>
    <x v="297"/>
    <s v="HI"/>
    <x v="5"/>
    <x v="16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31822.034"/>
    <n v="31.822033999999999"/>
    <m/>
    <n v="4.75"/>
    <n v="4.8479999999999999"/>
    <n v="0"/>
    <n v="0"/>
    <n v="38"/>
    <s v="BASE DE DATOS"/>
    <m/>
  </r>
  <r>
    <s v="24"/>
    <x v="4"/>
    <s v="EGESGB"/>
    <s v="11072396"/>
    <s v="11072396"/>
    <x v="5"/>
    <s v="2"/>
    <s v="S"/>
    <n v="57"/>
    <n v="57.540999999999997"/>
    <n v="8239.7829999999994"/>
    <n v="26465.077000000001"/>
    <n v="34704.86"/>
    <n v="8.4700000000000006"/>
    <n v="735.53"/>
    <n v="0"/>
    <m/>
    <m/>
    <x v="0"/>
    <s v="EGESGB110723962HI"/>
    <s v="Empresa de Generaci¢n El‚ctrica San Gaban S. A."/>
    <x v="89"/>
    <x v="89"/>
    <s v="C.H. SAN GABAN II"/>
    <x v="297"/>
    <s v="HI"/>
    <x v="5"/>
    <x v="17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34704.86"/>
    <n v="34.704860000000004"/>
    <m/>
    <n v="4.75"/>
    <n v="4.7950833333333334"/>
    <n v="0"/>
    <n v="0"/>
    <n v="38"/>
    <s v="BASE DE DATOS"/>
    <m/>
  </r>
  <r>
    <s v="24"/>
    <x v="4"/>
    <s v="EGESGB"/>
    <s v="11072397"/>
    <s v="11072397"/>
    <x v="5"/>
    <s v="1"/>
    <s v="S"/>
    <n v="2.2999999999999998"/>
    <n v="2"/>
    <n v="0"/>
    <n v="0"/>
    <n v="0"/>
    <n v="744"/>
    <n v="0"/>
    <n v="0"/>
    <m/>
    <m/>
    <x v="0"/>
    <s v="EGESGB110723971HI"/>
    <s v="Empresa de Generaci¢n El‚ctrica San Gaban S. A."/>
    <x v="89"/>
    <x v="89"/>
    <s v="C.H. TUPURI"/>
    <x v="298"/>
    <s v="HI"/>
    <x v="5"/>
    <x v="165"/>
    <x v="2"/>
    <s v="Instalado"/>
    <s v="Operativo"/>
    <s v="Generadora"/>
    <x v="0"/>
    <x v="0"/>
    <x v="1"/>
    <x v="0"/>
    <s v="Privado"/>
    <s v="PUNO"/>
    <s v="PUNO"/>
    <s v="CARABAYA"/>
    <s v="OLLACHEA"/>
    <n v="0"/>
    <x v="8"/>
    <n v="0"/>
    <x v="0"/>
    <x v="0"/>
    <x v="0"/>
    <s v="MWh"/>
    <n v="0"/>
    <n v="0"/>
    <m/>
    <n v="0.19166666666666665"/>
    <n v="0.16666666666666666"/>
    <n v="0"/>
    <n v="0"/>
    <n v="38"/>
    <s v="BASE DE DATOS"/>
    <m/>
  </r>
  <r>
    <s v="24"/>
    <x v="5"/>
    <s v="EGESGB"/>
    <s v="11072396"/>
    <s v="11072396"/>
    <x v="5"/>
    <s v="1"/>
    <s v="S"/>
    <n v="57"/>
    <n v="58.176000000000002"/>
    <n v="6454.835"/>
    <n v="14959.803"/>
    <n v="21414.637999999999"/>
    <n v="7.89"/>
    <n v="711.73"/>
    <n v="0.37"/>
    <m/>
    <m/>
    <x v="0"/>
    <s v="EGESGB110723961HI"/>
    <s v="Empresa de Generaci¢n El‚ctrica San Gaban S. A."/>
    <x v="89"/>
    <x v="89"/>
    <s v="C.H. SAN GABAN II"/>
    <x v="297"/>
    <s v="HI"/>
    <x v="5"/>
    <x v="16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21414.637999999999"/>
    <n v="21.414638"/>
    <m/>
    <n v="4.75"/>
    <n v="4.8479999999999999"/>
    <n v="0"/>
    <n v="0"/>
    <n v="38"/>
    <s v="BASE DE DATOS"/>
    <m/>
  </r>
  <r>
    <s v="24"/>
    <x v="5"/>
    <s v="EGESGB"/>
    <s v="11072396"/>
    <s v="11072396"/>
    <x v="5"/>
    <s v="2"/>
    <s v="S"/>
    <n v="57"/>
    <n v="57.540999999999997"/>
    <n v="6430.1"/>
    <n v="14965.892"/>
    <n v="21395.991999999998"/>
    <n v="8.68"/>
    <n v="711.32"/>
    <n v="0"/>
    <m/>
    <m/>
    <x v="0"/>
    <s v="EGESGB110723962HI"/>
    <s v="Empresa de Generaci¢n El‚ctrica San Gaban S. A."/>
    <x v="89"/>
    <x v="89"/>
    <s v="C.H. SAN GABAN II"/>
    <x v="297"/>
    <s v="HI"/>
    <x v="5"/>
    <x v="17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21395.991999999998"/>
    <n v="21.395992"/>
    <m/>
    <n v="4.75"/>
    <n v="4.7950833333333334"/>
    <n v="0"/>
    <n v="0"/>
    <n v="38"/>
    <s v="BASE DE DATOS"/>
    <m/>
  </r>
  <r>
    <s v="24"/>
    <x v="5"/>
    <s v="EGESGB"/>
    <s v="11072397"/>
    <s v="11072397"/>
    <x v="5"/>
    <s v="1"/>
    <s v="S"/>
    <n v="2.2999999999999998"/>
    <n v="2"/>
    <n v="0"/>
    <n v="0"/>
    <n v="0"/>
    <n v="719.99"/>
    <n v="0"/>
    <n v="0"/>
    <m/>
    <m/>
    <x v="0"/>
    <s v="EGESGB110723971HI"/>
    <s v="Empresa de Generaci¢n El‚ctrica San Gaban S. A."/>
    <x v="89"/>
    <x v="89"/>
    <s v="C.H. TUPURI"/>
    <x v="298"/>
    <s v="HI"/>
    <x v="5"/>
    <x v="165"/>
    <x v="2"/>
    <s v="Instalado"/>
    <s v="Operativo"/>
    <s v="Generadora"/>
    <x v="0"/>
    <x v="0"/>
    <x v="1"/>
    <x v="0"/>
    <s v="Privado"/>
    <s v="PUNO"/>
    <s v="PUNO"/>
    <s v="CARABAYA"/>
    <s v="OLLACHEA"/>
    <n v="0"/>
    <x v="8"/>
    <n v="0"/>
    <x v="0"/>
    <x v="0"/>
    <x v="0"/>
    <s v="MWh"/>
    <n v="0"/>
    <n v="0"/>
    <m/>
    <n v="0.19166666666666665"/>
    <n v="0.16666666666666666"/>
    <n v="0"/>
    <n v="0"/>
    <n v="38"/>
    <s v="BASE DE DATOS"/>
    <m/>
  </r>
  <r>
    <s v="24"/>
    <x v="7"/>
    <s v="EGESGB"/>
    <s v="11072396"/>
    <s v="11072396"/>
    <x v="5"/>
    <s v="1"/>
    <s v="S"/>
    <n v="57"/>
    <n v="58.176000000000002"/>
    <n v="3846.5569999999998"/>
    <n v="9863.4179999999997"/>
    <n v="13709.975"/>
    <n v="320"/>
    <n v="424"/>
    <n v="0"/>
    <m/>
    <m/>
    <x v="0"/>
    <s v="EGESGB110723961HI"/>
    <s v="Empresa de Generaci¢n El‚ctrica San Gaban S. A."/>
    <x v="89"/>
    <x v="89"/>
    <s v="C.H. SAN GABAN II"/>
    <x v="297"/>
    <s v="HI"/>
    <x v="5"/>
    <x v="16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13709.975"/>
    <n v="13.709975"/>
    <m/>
    <n v="4.75"/>
    <n v="4.8479999999999999"/>
    <n v="0"/>
    <n v="-1.8189894035458565E-12"/>
    <n v="38"/>
    <s v="BASE DE DATOS"/>
    <m/>
  </r>
  <r>
    <s v="24"/>
    <x v="7"/>
    <s v="EGESGB"/>
    <s v="11072396"/>
    <s v="11072396"/>
    <x v="5"/>
    <s v="2"/>
    <s v="S"/>
    <n v="57"/>
    <n v="57.540999999999997"/>
    <n v="6135.75"/>
    <n v="18640.383000000002"/>
    <n v="24776.133000000002"/>
    <n v="62.27"/>
    <n v="681.45"/>
    <n v="0.28000000000000003"/>
    <m/>
    <m/>
    <x v="0"/>
    <s v="EGESGB110723962HI"/>
    <s v="Empresa de Generaci¢n El‚ctrica San Gaban S. A."/>
    <x v="89"/>
    <x v="89"/>
    <s v="C.H. SAN GABAN II"/>
    <x v="297"/>
    <s v="HI"/>
    <x v="5"/>
    <x v="17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24776.133000000002"/>
    <n v="24.776133000000002"/>
    <m/>
    <n v="4.75"/>
    <n v="4.7950833333333334"/>
    <n v="0"/>
    <n v="0"/>
    <n v="38"/>
    <s v="BASE DE DATOS"/>
    <m/>
  </r>
  <r>
    <s v="24"/>
    <x v="7"/>
    <s v="EGESGB"/>
    <s v="11072397"/>
    <s v="11072397"/>
    <x v="5"/>
    <s v="1"/>
    <s v="S"/>
    <n v="2.2999999999999998"/>
    <n v="2"/>
    <n v="0"/>
    <n v="0"/>
    <n v="0"/>
    <n v="744"/>
    <n v="0"/>
    <n v="0"/>
    <m/>
    <m/>
    <x v="0"/>
    <s v="EGESGB110723971HI"/>
    <s v="Empresa de Generaci¢n El‚ctrica San Gaban S. A."/>
    <x v="89"/>
    <x v="89"/>
    <s v="C.H. TUPURI"/>
    <x v="298"/>
    <s v="HI"/>
    <x v="5"/>
    <x v="165"/>
    <x v="2"/>
    <s v="Instalado"/>
    <s v="Operativo"/>
    <s v="Generadora"/>
    <x v="0"/>
    <x v="0"/>
    <x v="1"/>
    <x v="0"/>
    <s v="Privado"/>
    <s v="PUNO"/>
    <s v="PUNO"/>
    <s v="CARABAYA"/>
    <s v="OLLACHEA"/>
    <n v="0"/>
    <x v="8"/>
    <n v="0"/>
    <x v="0"/>
    <x v="0"/>
    <x v="0"/>
    <s v="MWh"/>
    <n v="0"/>
    <n v="0"/>
    <m/>
    <n v="0.19166666666666665"/>
    <n v="0.16666666666666666"/>
    <n v="0"/>
    <n v="0"/>
    <n v="38"/>
    <s v="BASE DE DATOS"/>
    <m/>
  </r>
  <r>
    <s v="24"/>
    <x v="6"/>
    <s v="EGESGB"/>
    <s v="11072396"/>
    <s v="11072396"/>
    <x v="5"/>
    <s v="1"/>
    <s v="S"/>
    <n v="57"/>
    <n v="58.176000000000002"/>
    <n v="6312.2539999999999"/>
    <n v="17356.173999999999"/>
    <n v="23668.428"/>
    <n v="0"/>
    <n v="729.46"/>
    <n v="14.54"/>
    <m/>
    <m/>
    <x v="0"/>
    <s v="EGESGB110723961HI"/>
    <s v="Empresa de Generaci¢n El‚ctrica San Gaban S. A."/>
    <x v="89"/>
    <x v="89"/>
    <s v="C.H. SAN GABAN II"/>
    <x v="297"/>
    <s v="HI"/>
    <x v="5"/>
    <x v="16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23668.428"/>
    <n v="23.668427999999999"/>
    <m/>
    <n v="4.75"/>
    <n v="4.8479999999999999"/>
    <n v="0"/>
    <n v="0"/>
    <n v="38"/>
    <s v="BASE DE DATOS"/>
    <m/>
  </r>
  <r>
    <s v="24"/>
    <x v="6"/>
    <s v="EGESGB"/>
    <s v="11072396"/>
    <s v="11072396"/>
    <x v="5"/>
    <s v="2"/>
    <s v="S"/>
    <n v="57"/>
    <n v="57.540999999999997"/>
    <n v="4453.6109999999999"/>
    <n v="10464.736000000001"/>
    <n v="14918.347"/>
    <n v="183.73"/>
    <n v="554.51"/>
    <n v="5.76"/>
    <m/>
    <m/>
    <x v="0"/>
    <s v="EGESGB110723962HI"/>
    <s v="Empresa de Generaci¢n El‚ctrica San Gaban S. A."/>
    <x v="89"/>
    <x v="89"/>
    <s v="C.H. SAN GABAN II"/>
    <x v="297"/>
    <s v="HI"/>
    <x v="5"/>
    <x v="17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14918.347"/>
    <n v="14.918346999999999"/>
    <m/>
    <n v="4.75"/>
    <n v="4.7950833333333334"/>
    <n v="0"/>
    <n v="1.8189894035458565E-12"/>
    <n v="38"/>
    <s v="BASE DE DATOS"/>
    <m/>
  </r>
  <r>
    <s v="24"/>
    <x v="6"/>
    <s v="EGESGB"/>
    <s v="11072397"/>
    <s v="11072397"/>
    <x v="5"/>
    <s v="1"/>
    <s v="S"/>
    <n v="2.2999999999999998"/>
    <n v="2"/>
    <n v="0"/>
    <n v="0"/>
    <n v="0"/>
    <n v="744"/>
    <n v="0"/>
    <n v="0"/>
    <m/>
    <m/>
    <x v="0"/>
    <s v="EGESGB110723971HI"/>
    <s v="Empresa de Generaci¢n El‚ctrica San Gaban S. A."/>
    <x v="89"/>
    <x v="89"/>
    <s v="C.H. TUPURI"/>
    <x v="298"/>
    <s v="HI"/>
    <x v="5"/>
    <x v="165"/>
    <x v="2"/>
    <s v="Instalado"/>
    <s v="Operativo"/>
    <s v="Generadora"/>
    <x v="0"/>
    <x v="0"/>
    <x v="1"/>
    <x v="0"/>
    <s v="Privado"/>
    <s v="PUNO"/>
    <s v="PUNO"/>
    <s v="CARABAYA"/>
    <s v="OLLACHEA"/>
    <n v="0"/>
    <x v="8"/>
    <n v="0"/>
    <x v="0"/>
    <x v="0"/>
    <x v="0"/>
    <s v="MWh"/>
    <n v="0"/>
    <n v="0"/>
    <m/>
    <n v="0.19166666666666665"/>
    <n v="0.16666666666666666"/>
    <n v="0"/>
    <n v="0"/>
    <n v="38"/>
    <s v="BASE DE DATOS"/>
    <m/>
  </r>
  <r>
    <s v="24"/>
    <x v="8"/>
    <s v="EGESGB"/>
    <s v="11072396"/>
    <s v="11072396"/>
    <x v="5"/>
    <s v="1"/>
    <s v="S"/>
    <n v="57"/>
    <n v="58.176000000000002"/>
    <n v="7013.1450000000004"/>
    <n v="19880.13"/>
    <n v="26893.275000000001"/>
    <n v="7.09"/>
    <n v="712.91"/>
    <n v="0"/>
    <m/>
    <m/>
    <x v="0"/>
    <s v="EGESGB110723961HI"/>
    <s v="Empresa de Generaci¢n El‚ctrica San Gaban S. A."/>
    <x v="89"/>
    <x v="89"/>
    <s v="C.H. SAN GABAN II"/>
    <x v="297"/>
    <s v="HI"/>
    <x v="5"/>
    <x v="16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26893.275000000001"/>
    <n v="26.893275000000003"/>
    <m/>
    <n v="4.75"/>
    <n v="4.8479999999999999"/>
    <n v="0"/>
    <n v="0"/>
    <n v="38"/>
    <s v="BASE DE DATOS"/>
    <m/>
  </r>
  <r>
    <s v="24"/>
    <x v="8"/>
    <s v="EGESGB"/>
    <s v="11072396"/>
    <s v="11072396"/>
    <x v="5"/>
    <s v="2"/>
    <s v="S"/>
    <n v="57"/>
    <n v="57.540999999999997"/>
    <n v="6972.6329999999998"/>
    <n v="19703.745999999999"/>
    <n v="26676.379000000001"/>
    <n v="7.29"/>
    <n v="712.71"/>
    <n v="0"/>
    <m/>
    <m/>
    <x v="0"/>
    <s v="EGESGB110723962HI"/>
    <s v="Empresa de Generaci¢n El‚ctrica San Gaban S. A."/>
    <x v="89"/>
    <x v="89"/>
    <s v="C.H. SAN GABAN II"/>
    <x v="297"/>
    <s v="HI"/>
    <x v="5"/>
    <x v="17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26676.379000000001"/>
    <n v="26.676379000000001"/>
    <m/>
    <n v="4.75"/>
    <n v="4.7950833333333334"/>
    <n v="0"/>
    <n v="0"/>
    <n v="38"/>
    <s v="BASE DE DATOS"/>
    <m/>
  </r>
  <r>
    <s v="24"/>
    <x v="8"/>
    <s v="EGESGB"/>
    <s v="11072397"/>
    <s v="11072397"/>
    <x v="5"/>
    <s v="1"/>
    <s v="S"/>
    <n v="2.2999999999999998"/>
    <n v="2"/>
    <n v="0"/>
    <n v="0"/>
    <n v="0"/>
    <n v="720"/>
    <n v="0"/>
    <n v="0"/>
    <m/>
    <m/>
    <x v="0"/>
    <s v="EGESGB110723971HI"/>
    <s v="Empresa de Generaci¢n El‚ctrica San Gaban S. A."/>
    <x v="89"/>
    <x v="89"/>
    <s v="C.H. TUPURI"/>
    <x v="298"/>
    <s v="HI"/>
    <x v="5"/>
    <x v="165"/>
    <x v="2"/>
    <s v="Instalado"/>
    <s v="Operativo"/>
    <s v="Generadora"/>
    <x v="0"/>
    <x v="0"/>
    <x v="1"/>
    <x v="0"/>
    <s v="Privado"/>
    <s v="PUNO"/>
    <s v="PUNO"/>
    <s v="CARABAYA"/>
    <s v="OLLACHEA"/>
    <n v="0"/>
    <x v="8"/>
    <n v="0"/>
    <x v="0"/>
    <x v="0"/>
    <x v="0"/>
    <s v="MWh"/>
    <n v="0"/>
    <n v="0"/>
    <m/>
    <n v="0.19166666666666665"/>
    <n v="0.16666666666666666"/>
    <n v="0"/>
    <n v="0"/>
    <n v="38"/>
    <s v="BASE DE DATOS"/>
    <m/>
  </r>
  <r>
    <s v="24"/>
    <x v="9"/>
    <s v="EGESGB"/>
    <s v="11072396"/>
    <s v="11072396"/>
    <x v="5"/>
    <s v="1"/>
    <s v="S"/>
    <n v="57"/>
    <n v="58.176000000000002"/>
    <n v="7485.3410000000003"/>
    <n v="22203.77"/>
    <n v="29689.111000000001"/>
    <n v="14.53"/>
    <n v="729.47"/>
    <n v="0"/>
    <m/>
    <m/>
    <x v="0"/>
    <s v="EGESGB110723961HI"/>
    <s v="Empresa de Generaci¢n El‚ctrica San Gaban S. A."/>
    <x v="89"/>
    <x v="89"/>
    <s v="C.H. SAN GABAN II"/>
    <x v="297"/>
    <s v="HI"/>
    <x v="5"/>
    <x v="16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29689.111000000001"/>
    <n v="29.689111"/>
    <m/>
    <n v="4.75"/>
    <n v="4.8479999999999999"/>
    <n v="0"/>
    <n v="0"/>
    <n v="38"/>
    <s v="BASE DE DATOS"/>
    <m/>
  </r>
  <r>
    <s v="24"/>
    <x v="9"/>
    <s v="EGESGB"/>
    <s v="11072396"/>
    <s v="11072396"/>
    <x v="5"/>
    <s v="2"/>
    <s v="S"/>
    <n v="57"/>
    <n v="57.540999999999997"/>
    <n v="7649.7610000000004"/>
    <n v="22156.828000000001"/>
    <n v="29806.589"/>
    <n v="9.07"/>
    <n v="734.93"/>
    <n v="0"/>
    <m/>
    <m/>
    <x v="0"/>
    <s v="EGESGB110723962HI"/>
    <s v="Empresa de Generaci¢n El‚ctrica San Gaban S. A."/>
    <x v="89"/>
    <x v="89"/>
    <s v="C.H. SAN GABAN II"/>
    <x v="297"/>
    <s v="HI"/>
    <x v="5"/>
    <x v="17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29806.589"/>
    <n v="29.806588999999999"/>
    <m/>
    <n v="4.75"/>
    <n v="4.7950833333333334"/>
    <n v="0"/>
    <n v="0"/>
    <n v="38"/>
    <s v="BASE DE DATOS"/>
    <m/>
  </r>
  <r>
    <s v="24"/>
    <x v="9"/>
    <s v="EGESGB"/>
    <s v="11072397"/>
    <s v="11072397"/>
    <x v="5"/>
    <s v="1"/>
    <s v="S"/>
    <n v="2.2999999999999998"/>
    <n v="2"/>
    <n v="0"/>
    <n v="0"/>
    <n v="0"/>
    <n v="744"/>
    <n v="0"/>
    <n v="0"/>
    <m/>
    <m/>
    <x v="0"/>
    <s v="EGESGB110723971HI"/>
    <s v="Empresa de Generaci¢n El‚ctrica San Gaban S. A."/>
    <x v="89"/>
    <x v="89"/>
    <s v="C.H. TUPURI"/>
    <x v="298"/>
    <s v="HI"/>
    <x v="5"/>
    <x v="165"/>
    <x v="2"/>
    <s v="Instalado"/>
    <s v="Operativo"/>
    <s v="Generadora"/>
    <x v="0"/>
    <x v="0"/>
    <x v="1"/>
    <x v="0"/>
    <s v="Privado"/>
    <s v="PUNO"/>
    <s v="PUNO"/>
    <s v="CARABAYA"/>
    <s v="OLLACHEA"/>
    <n v="0"/>
    <x v="8"/>
    <n v="0"/>
    <x v="0"/>
    <x v="0"/>
    <x v="0"/>
    <s v="MWh"/>
    <n v="0"/>
    <n v="0"/>
    <m/>
    <n v="0.19166666666666665"/>
    <n v="0.16666666666666666"/>
    <n v="0"/>
    <n v="0"/>
    <n v="38"/>
    <s v="BASE DE DATOS"/>
    <m/>
  </r>
  <r>
    <s v="24"/>
    <x v="10"/>
    <s v="EGESGB"/>
    <s v="11072396"/>
    <s v="11072396"/>
    <x v="5"/>
    <s v="1"/>
    <s v="S"/>
    <n v="57"/>
    <n v="58.176000000000002"/>
    <n v="7792.2250000000004"/>
    <n v="26646.164000000001"/>
    <n v="34438.389000000003"/>
    <n v="3.08"/>
    <n v="716.92"/>
    <n v="0"/>
    <m/>
    <m/>
    <x v="0"/>
    <s v="EGESGB110723961HI"/>
    <s v="Empresa de Generaci¢n El‚ctrica San Gaban S. A."/>
    <x v="89"/>
    <x v="89"/>
    <s v="C.H. SAN GABAN II"/>
    <x v="297"/>
    <s v="HI"/>
    <x v="5"/>
    <x v="16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34438.389000000003"/>
    <n v="34.438389000000001"/>
    <m/>
    <n v="4.75"/>
    <n v="4.8479999999999999"/>
    <n v="0"/>
    <n v="0"/>
    <n v="38"/>
    <s v="BASE DE DATOS"/>
    <m/>
  </r>
  <r>
    <s v="24"/>
    <x v="10"/>
    <s v="EGESGB"/>
    <s v="11072396"/>
    <s v="11072396"/>
    <x v="5"/>
    <s v="2"/>
    <s v="S"/>
    <n v="57"/>
    <n v="57.540999999999997"/>
    <n v="7796.4859999999999"/>
    <n v="26670.125"/>
    <n v="34466.610999999997"/>
    <n v="0"/>
    <n v="720"/>
    <n v="0"/>
    <m/>
    <m/>
    <x v="0"/>
    <s v="EGESGB110723962HI"/>
    <s v="Empresa de Generaci¢n El‚ctrica San Gaban S. A."/>
    <x v="89"/>
    <x v="89"/>
    <s v="C.H. SAN GABAN II"/>
    <x v="297"/>
    <s v="HI"/>
    <x v="5"/>
    <x v="17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34466.610999999997"/>
    <n v="34.466611"/>
    <m/>
    <n v="4.75"/>
    <n v="4.7950833333333334"/>
    <n v="0"/>
    <n v="0"/>
    <n v="38"/>
    <s v="BASE DE DATOS"/>
    <m/>
  </r>
  <r>
    <s v="24"/>
    <x v="10"/>
    <s v="EGESGB"/>
    <s v="11072397"/>
    <s v="11072397"/>
    <x v="5"/>
    <s v="1"/>
    <s v="S"/>
    <n v="2.2999999999999998"/>
    <n v="2"/>
    <n v="0"/>
    <n v="0"/>
    <n v="0"/>
    <n v="720"/>
    <n v="0"/>
    <n v="0"/>
    <m/>
    <m/>
    <x v="0"/>
    <s v="EGESGB110723971HI"/>
    <s v="Empresa de Generaci¢n El‚ctrica San Gaban S. A."/>
    <x v="89"/>
    <x v="89"/>
    <s v="C.H. TUPURI"/>
    <x v="298"/>
    <s v="HI"/>
    <x v="5"/>
    <x v="165"/>
    <x v="2"/>
    <s v="Instalado"/>
    <s v="Operativo"/>
    <s v="Generadora"/>
    <x v="0"/>
    <x v="0"/>
    <x v="1"/>
    <x v="0"/>
    <s v="Privado"/>
    <s v="PUNO"/>
    <s v="PUNO"/>
    <s v="CARABAYA"/>
    <s v="OLLACHEA"/>
    <n v="0"/>
    <x v="8"/>
    <n v="0"/>
    <x v="0"/>
    <x v="0"/>
    <x v="0"/>
    <s v="MWh"/>
    <n v="0"/>
    <n v="0"/>
    <m/>
    <n v="0.19166666666666665"/>
    <n v="0.16666666666666666"/>
    <n v="0"/>
    <n v="0"/>
    <n v="38"/>
    <s v="BASE DE DATOS"/>
    <m/>
  </r>
  <r>
    <s v="24"/>
    <x v="11"/>
    <s v="EGESGB"/>
    <s v="11072396"/>
    <s v="11072396"/>
    <x v="5"/>
    <s v="1"/>
    <s v="S"/>
    <n v="57"/>
    <n v="58.176000000000002"/>
    <n v="8588.7469999999994"/>
    <n v="31832.679"/>
    <n v="40421.425999999999"/>
    <n v="9.4499999999999993"/>
    <n v="734.55"/>
    <n v="0"/>
    <m/>
    <m/>
    <x v="0"/>
    <s v="EGESGB110723961HI"/>
    <s v="Empresa de Generaci¢n El‚ctrica San Gaban S. A."/>
    <x v="89"/>
    <x v="89"/>
    <s v="C.H. SAN GABAN II"/>
    <x v="297"/>
    <s v="HI"/>
    <x v="5"/>
    <x v="16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40421.425999999999"/>
    <n v="40.421425999999997"/>
    <m/>
    <n v="4.75"/>
    <n v="4.8479999999999999"/>
    <n v="0"/>
    <n v="0"/>
    <n v="38"/>
    <s v="BASE DE DATOS"/>
    <m/>
  </r>
  <r>
    <s v="24"/>
    <x v="11"/>
    <s v="EGESGB"/>
    <s v="11072396"/>
    <s v="11072396"/>
    <x v="5"/>
    <s v="2"/>
    <s v="S"/>
    <n v="57"/>
    <n v="57.540999999999997"/>
    <n v="8500.9079999999994"/>
    <n v="31742.5"/>
    <n v="40243.408000000003"/>
    <n v="11.07"/>
    <n v="732.93"/>
    <n v="0"/>
    <m/>
    <m/>
    <x v="0"/>
    <s v="EGESGB110723962HI"/>
    <s v="Empresa de Generaci¢n El‚ctrica San Gaban S. A."/>
    <x v="89"/>
    <x v="89"/>
    <s v="C.H. SAN GABAN II"/>
    <x v="297"/>
    <s v="HI"/>
    <x v="5"/>
    <x v="175"/>
    <x v="2"/>
    <s v="Instalado"/>
    <s v="Operativo"/>
    <s v="Generadora"/>
    <x v="0"/>
    <x v="0"/>
    <x v="0"/>
    <x v="0"/>
    <s v="Estatal"/>
    <s v="PUNO"/>
    <s v="PUNO"/>
    <s v="CARABAYA"/>
    <s v="SAN GABÁN"/>
    <n v="0"/>
    <x v="8"/>
    <n v="0"/>
    <x v="0"/>
    <x v="0"/>
    <x v="0"/>
    <s v="MWh"/>
    <n v="40243.408000000003"/>
    <n v="40.243408000000002"/>
    <m/>
    <n v="4.75"/>
    <n v="4.7950833333333334"/>
    <n v="0"/>
    <n v="-7.2759576141834259E-12"/>
    <n v="38"/>
    <s v="BASE DE DATOS"/>
    <m/>
  </r>
  <r>
    <s v="24"/>
    <x v="11"/>
    <s v="EGESGB"/>
    <s v="11072397"/>
    <s v="11072397"/>
    <x v="5"/>
    <s v="1"/>
    <s v="S"/>
    <n v="2.2999999999999998"/>
    <n v="2"/>
    <n v="0"/>
    <n v="0"/>
    <n v="0"/>
    <n v="744"/>
    <n v="0"/>
    <n v="0"/>
    <m/>
    <m/>
    <x v="0"/>
    <s v="EGESGB110723971HI"/>
    <s v="Empresa de Generaci¢n El‚ctrica San Gaban S. A."/>
    <x v="89"/>
    <x v="89"/>
    <s v="C.H. TUPURI"/>
    <x v="298"/>
    <s v="HI"/>
    <x v="5"/>
    <x v="165"/>
    <x v="2"/>
    <s v="Instalado"/>
    <s v="Operativo"/>
    <s v="Generadora"/>
    <x v="0"/>
    <x v="0"/>
    <x v="1"/>
    <x v="0"/>
    <s v="Privado"/>
    <s v="PUNO"/>
    <s v="PUNO"/>
    <s v="CARABAYA"/>
    <s v="OLLACHEA"/>
    <n v="0"/>
    <x v="8"/>
    <n v="0"/>
    <x v="0"/>
    <x v="0"/>
    <x v="0"/>
    <s v="MWh"/>
    <n v="0"/>
    <n v="0"/>
    <m/>
    <n v="0.19166666666666665"/>
    <n v="0.16666666666666666"/>
    <n v="0"/>
    <n v="0"/>
    <n v="38"/>
    <s v="BASE DE DATOS"/>
    <m/>
  </r>
  <r>
    <s v="24"/>
    <x v="3"/>
    <s v="INLAND"/>
    <s v="11275711"/>
    <s v="11275711"/>
    <x v="5"/>
    <s v="01"/>
    <s v="S"/>
    <n v="50"/>
    <n v="45.326000000000001"/>
    <n v="5720.0810000000001"/>
    <n v="25844.525000000001"/>
    <n v="31564.606"/>
    <n v="5.43"/>
    <n v="702.5"/>
    <n v="0"/>
    <m/>
    <m/>
    <x v="0"/>
    <s v="INLAND1127571101HI"/>
    <s v="Inland Energy S.A.C."/>
    <x v="58"/>
    <x v="58"/>
    <s v="SANTA TERESA"/>
    <x v="216"/>
    <s v="HI"/>
    <x v="5"/>
    <x v="324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31564.606"/>
    <n v="31.564606000000001"/>
    <m/>
    <n v="4.166666666666667"/>
    <n v="3.7771666666666666"/>
    <n v="0"/>
    <n v="0"/>
    <n v="65"/>
    <s v="BASE DE DATOS"/>
    <m/>
  </r>
  <r>
    <s v="24"/>
    <x v="3"/>
    <s v="INLAND"/>
    <s v="11275711"/>
    <s v="11275711"/>
    <x v="5"/>
    <s v="02"/>
    <s v="S"/>
    <n v="50"/>
    <n v="44.523000000000003"/>
    <n v="5662.6289999999999"/>
    <n v="25764.923999999999"/>
    <n v="31427.553"/>
    <n v="4.17"/>
    <n v="702.75"/>
    <n v="0"/>
    <m/>
    <m/>
    <x v="0"/>
    <s v="INLAND1127571102HI"/>
    <s v="Inland Energy S.A.C."/>
    <x v="58"/>
    <x v="58"/>
    <s v="SANTA TERESA"/>
    <x v="216"/>
    <s v="HI"/>
    <x v="5"/>
    <x v="325"/>
    <x v="2"/>
    <s v="Instalado"/>
    <s v="Operativo"/>
    <s v="Generadora"/>
    <x v="0"/>
    <x v="0"/>
    <x v="0"/>
    <x v="0"/>
    <s v="Privado"/>
    <s v="CUSCO"/>
    <s v="CUSCO"/>
    <s v="URUBAMBA"/>
    <s v="MACHUPICCHU"/>
    <n v="0"/>
    <x v="8"/>
    <n v="0"/>
    <x v="0"/>
    <x v="0"/>
    <x v="0"/>
    <s v="MWh"/>
    <n v="31427.553"/>
    <n v="31.427553"/>
    <m/>
    <n v="4.166666666666667"/>
    <n v="3.7102500000000003"/>
    <n v="0"/>
    <n v="0"/>
    <n v="65"/>
    <s v="BASE DE DATOS"/>
    <m/>
  </r>
  <r>
    <s v="24"/>
    <x v="11"/>
    <s v="ATRIAE"/>
    <s v="00012009"/>
    <s v="00012009"/>
    <x v="5"/>
    <s v="G1"/>
    <s v="S"/>
    <n v="1.8"/>
    <n v="1.79"/>
    <n v="19.452000000000002"/>
    <n v="79.430999999999997"/>
    <n v="98.882999999999996"/>
    <n v="114"/>
    <n v="166.5"/>
    <n v="0"/>
    <m/>
    <m/>
    <x v="0"/>
    <s v="ATRIAE00012009G1HI"/>
    <s v="Atria Energía S.A.C."/>
    <x v="73"/>
    <x v="73"/>
    <s v="C.H. Purmacana"/>
    <x v="247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2"/>
    <x v="0"/>
    <s v="MWh"/>
    <n v="98.882999999999996"/>
    <n v="9.8882999999999999E-2"/>
    <m/>
    <n v="0.15"/>
    <n v="0.14916666666666667"/>
    <n v="0"/>
    <n v="0"/>
    <n v="7"/>
    <s v="BASE DE DATOS"/>
    <m/>
  </r>
  <r>
    <s v="24"/>
    <x v="6"/>
    <s v="ATRIAE"/>
    <s v="00012009"/>
    <s v="00012009"/>
    <x v="5"/>
    <s v="G1"/>
    <s v="S"/>
    <n v="1.8"/>
    <n v="1.79"/>
    <n v="26.038"/>
    <n v="59.746000000000002"/>
    <n v="85.784000000000006"/>
    <n v="0"/>
    <n v="172.5"/>
    <n v="0"/>
    <m/>
    <m/>
    <x v="0"/>
    <s v="ATRIAE00012009G1HI"/>
    <s v="Atria Energía S.A.C."/>
    <x v="73"/>
    <x v="73"/>
    <s v="C.H. Purmacana"/>
    <x v="247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2"/>
    <x v="0"/>
    <s v="MWh"/>
    <n v="85.784000000000006"/>
    <n v="8.5783999999999999E-2"/>
    <m/>
    <n v="0.15"/>
    <n v="0.14916666666666667"/>
    <n v="0"/>
    <n v="0"/>
    <n v="7"/>
    <s v="BASE DE DATOS"/>
    <m/>
  </r>
  <r>
    <s v="24"/>
    <x v="2"/>
    <s v="ATRIAE"/>
    <s v="00012009"/>
    <s v="00012009"/>
    <x v="5"/>
    <s v="G1"/>
    <s v="S"/>
    <n v="1.8"/>
    <n v="1.79"/>
    <n v="41.228999999999999"/>
    <n v="210.155"/>
    <n v="251.38399999999999"/>
    <n v="0"/>
    <n v="527.25"/>
    <n v="0"/>
    <m/>
    <m/>
    <x v="0"/>
    <s v="ATRIAE00012009G1HI"/>
    <s v="Atria Energía S.A.C."/>
    <x v="73"/>
    <x v="73"/>
    <s v="C.H. Purmacana"/>
    <x v="247"/>
    <s v="HI"/>
    <x v="5"/>
    <x v="36"/>
    <x v="2"/>
    <s v="Instalado"/>
    <s v="Operativo"/>
    <s v="Generadora"/>
    <x v="0"/>
    <x v="0"/>
    <x v="0"/>
    <x v="0"/>
    <s v="Privado"/>
    <s v="LIMA"/>
    <s v="LIMA"/>
    <s v="HUAURA"/>
    <s v="SAYAN"/>
    <n v="0"/>
    <x v="8"/>
    <n v="0"/>
    <x v="1"/>
    <x v="2"/>
    <x v="0"/>
    <s v="MWh"/>
    <n v="251.38399999999999"/>
    <n v="0.251384"/>
    <m/>
    <n v="0.15"/>
    <n v="0.14916666666666667"/>
    <n v="0"/>
    <n v="2.8421709430404007E-14"/>
    <n v="7"/>
    <s v="BASE DE DATOS"/>
    <m/>
  </r>
  <r>
    <s v="24"/>
    <x v="0"/>
    <s v="KONDUS"/>
    <s v="000775"/>
    <s v="000775"/>
    <x v="5"/>
    <s v="G1"/>
    <s v="S"/>
    <n v="0.56499999999999995"/>
    <n v="0.55000000000000004"/>
    <n v="4.5999999999999999E-2"/>
    <n v="26.561"/>
    <n v="26.606999999999999"/>
    <n v="0"/>
    <n v="0"/>
    <n v="0"/>
    <m/>
    <m/>
    <x v="0"/>
    <s v="KONDUS000775G1HI"/>
    <s v="KONDU S.A.C."/>
    <x v="80"/>
    <x v="80"/>
    <s v="C. S. Carhuaquero"/>
    <x v="282"/>
    <s v="FV"/>
    <x v="6"/>
    <x v="359"/>
    <x v="3"/>
    <s v="Instalado"/>
    <s v="Operativo"/>
    <s v="Generadora"/>
    <x v="0"/>
    <x v="0"/>
    <x v="0"/>
    <x v="0"/>
    <s v="Estatal"/>
    <s v="CAJAMARCA"/>
    <s v="CAJAMARCA"/>
    <s v="CHOTA Y SANTA CRUZ"/>
    <s v="LLAMA Y CATACHE"/>
    <n v="0"/>
    <x v="9"/>
    <n v="0"/>
    <x v="0"/>
    <x v="0"/>
    <x v="0"/>
    <s v="MWh"/>
    <n v="26.606999999999999"/>
    <n v="2.6606999999999999E-2"/>
    <m/>
    <n v="5.1363636363636361E-2"/>
    <n v="5.1363636363636361E-2"/>
    <n v="0"/>
    <n v="0"/>
    <n v="67"/>
    <s v="BASE DE DATOS"/>
    <m/>
  </r>
  <r>
    <s v="24"/>
    <x v="1"/>
    <s v="KONDUS"/>
    <s v="000775"/>
    <s v="000775"/>
    <x v="5"/>
    <s v="G1"/>
    <s v="S"/>
    <n v="0.56499999999999995"/>
    <n v="0.55000000000000004"/>
    <n v="4.4999999999999998E-2"/>
    <n v="32.773000000000003"/>
    <n v="32.817999999999998"/>
    <n v="0"/>
    <n v="0"/>
    <n v="0"/>
    <m/>
    <m/>
    <x v="0"/>
    <s v="KONDUS000775G1HI"/>
    <s v="KONDU S.A.C."/>
    <x v="80"/>
    <x v="80"/>
    <s v="C. S. Carhuaquero"/>
    <x v="282"/>
    <s v="FV"/>
    <x v="6"/>
    <x v="359"/>
    <x v="3"/>
    <s v="Instalado"/>
    <s v="Operativo"/>
    <s v="Generadora"/>
    <x v="0"/>
    <x v="0"/>
    <x v="0"/>
    <x v="0"/>
    <s v="Estatal"/>
    <s v="CAJAMARCA"/>
    <s v="CAJAMARCA"/>
    <s v="CHOTA Y SANTA CRUZ"/>
    <s v="LLAMA Y CATACHE"/>
    <n v="0"/>
    <x v="9"/>
    <n v="0"/>
    <x v="0"/>
    <x v="0"/>
    <x v="0"/>
    <s v="MWh"/>
    <n v="32.817999999999998"/>
    <n v="3.2818E-2"/>
    <m/>
    <n v="5.1363636363636361E-2"/>
    <n v="5.1363636363636361E-2"/>
    <n v="0"/>
    <n v="7.1054273576010019E-15"/>
    <n v="67"/>
    <s v="BASE DE DATOS"/>
    <m/>
  </r>
  <r>
    <s v="24"/>
    <x v="9"/>
    <s v="ELSM"/>
    <s v="41030894"/>
    <s v="41030894"/>
    <x v="5"/>
    <s v="DRESS 1"/>
    <s v="N"/>
    <n v="0.11"/>
    <n v="0"/>
    <n v="0"/>
    <n v="0"/>
    <n v="0"/>
    <n v="0"/>
    <n v="0"/>
    <n v="0"/>
    <m/>
    <m/>
    <x v="0"/>
    <s v="ELSM41030894DRESS 1HI"/>
    <s v="Electro Sur Medio S. A."/>
    <x v="7"/>
    <x v="7"/>
    <s v="C. H. Laramate"/>
    <x v="156"/>
    <s v="HI"/>
    <x v="5"/>
    <x v="272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0"/>
    <n v="0"/>
    <m/>
    <n v="9.1666666666666667E-3"/>
    <n v="0"/>
    <n v="0"/>
    <n v="0"/>
    <n v="21"/>
    <s v="BASE DE DATOS"/>
    <m/>
  </r>
  <r>
    <s v="24"/>
    <x v="9"/>
    <s v="ELSM"/>
    <s v="41030894"/>
    <s v="41030894"/>
    <x v="5"/>
    <s v="DRESS 2"/>
    <s v="S"/>
    <n v="0.11"/>
    <n v="9.1999999999999998E-2"/>
    <n v="14.866"/>
    <n v="56.491999999999997"/>
    <n v="71.358000000000004"/>
    <n v="4"/>
    <n v="740"/>
    <n v="0"/>
    <m/>
    <m/>
    <x v="0"/>
    <s v="ELSM41030894DRESS 2HI"/>
    <s v="Electro Sur Medio S. A."/>
    <x v="7"/>
    <x v="7"/>
    <s v="C. H. Laramate"/>
    <x v="156"/>
    <s v="HI"/>
    <x v="5"/>
    <x v="273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71.358000000000004"/>
    <n v="7.1358000000000005E-2"/>
    <m/>
    <n v="9.1666666666666667E-3"/>
    <n v="7.6666666666666662E-3"/>
    <n v="0"/>
    <n v="0"/>
    <n v="21"/>
    <s v="BASE DE DATOS"/>
    <m/>
  </r>
  <r>
    <s v="24"/>
    <x v="10"/>
    <s v="ELSM"/>
    <s v="41030894"/>
    <s v="41030894"/>
    <x v="5"/>
    <s v="DRESS 1"/>
    <s v="N"/>
    <n v="0.11"/>
    <n v="0"/>
    <n v="0"/>
    <n v="0"/>
    <n v="0"/>
    <n v="0"/>
    <n v="0"/>
    <n v="0"/>
    <m/>
    <m/>
    <x v="0"/>
    <s v="ELSM41030894DRESS 1HI"/>
    <s v="Electro Sur Medio S. A."/>
    <x v="7"/>
    <x v="7"/>
    <s v="C. H. Laramate"/>
    <x v="156"/>
    <s v="HI"/>
    <x v="5"/>
    <x v="272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0"/>
    <n v="0"/>
    <m/>
    <n v="9.1666666666666667E-3"/>
    <n v="0"/>
    <n v="0"/>
    <n v="0"/>
    <n v="21"/>
    <s v="BASE DE DATOS"/>
    <m/>
  </r>
  <r>
    <s v="24"/>
    <x v="10"/>
    <s v="ELSM"/>
    <s v="41030894"/>
    <s v="41030894"/>
    <x v="5"/>
    <s v="DRESS 2"/>
    <s v="S"/>
    <n v="0.11"/>
    <n v="9.1999999999999998E-2"/>
    <n v="12.847"/>
    <n v="48.82"/>
    <n v="61.667000000000002"/>
    <n v="7"/>
    <n v="713"/>
    <n v="0"/>
    <m/>
    <m/>
    <x v="0"/>
    <s v="ELSM41030894DRESS 2HI"/>
    <s v="Electro Sur Medio S. A."/>
    <x v="7"/>
    <x v="7"/>
    <s v="C. H. Laramate"/>
    <x v="156"/>
    <s v="HI"/>
    <x v="5"/>
    <x v="273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61.667000000000002"/>
    <n v="6.1667E-2"/>
    <m/>
    <n v="9.1666666666666667E-3"/>
    <n v="7.6666666666666662E-3"/>
    <n v="0"/>
    <n v="0"/>
    <n v="21"/>
    <s v="BASE DE DATOS"/>
    <m/>
  </r>
  <r>
    <s v="24"/>
    <x v="11"/>
    <s v="ELSM"/>
    <s v="41030894"/>
    <s v="41030894"/>
    <x v="5"/>
    <s v="DRESS 1"/>
    <s v="S"/>
    <n v="0.11"/>
    <n v="0"/>
    <n v="0"/>
    <n v="0"/>
    <n v="0"/>
    <n v="0"/>
    <n v="0"/>
    <n v="744"/>
    <m/>
    <m/>
    <x v="0"/>
    <s v="ELSM41030894DRESS 1HI"/>
    <s v="Electro Sur Medio S. A."/>
    <x v="7"/>
    <x v="7"/>
    <s v="C. H. Laramate"/>
    <x v="156"/>
    <s v="HI"/>
    <x v="5"/>
    <x v="272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0"/>
    <n v="0"/>
    <m/>
    <n v="9.1666666666666667E-3"/>
    <n v="0"/>
    <n v="0"/>
    <n v="0"/>
    <n v="21"/>
    <s v="BASE DE DATOS"/>
    <m/>
  </r>
  <r>
    <s v="24"/>
    <x v="11"/>
    <s v="ELSM"/>
    <s v="41030894"/>
    <s v="41030894"/>
    <x v="5"/>
    <s v="DRESS 2"/>
    <s v="S"/>
    <n v="0.11"/>
    <n v="9.1999999999999998E-2"/>
    <n v="12.347"/>
    <n v="46.917999999999999"/>
    <n v="59.265000000000001"/>
    <n v="12"/>
    <n v="727"/>
    <n v="5"/>
    <m/>
    <m/>
    <x v="0"/>
    <s v="ELSM41030894DRESS 2HI"/>
    <s v="Electro Sur Medio S. A."/>
    <x v="7"/>
    <x v="7"/>
    <s v="C. H. Laramate"/>
    <x v="156"/>
    <s v="HI"/>
    <x v="5"/>
    <x v="273"/>
    <x v="2"/>
    <s v="Instalado"/>
    <s v="Operativo"/>
    <s v="Distribuidora"/>
    <x v="0"/>
    <x v="0"/>
    <x v="1"/>
    <x v="0"/>
    <s v="Privado"/>
    <s v="AYACUCHO"/>
    <s v="AYACUCHO"/>
    <s v="LUCANAS"/>
    <s v="LARAMATE"/>
    <n v="0"/>
    <x v="8"/>
    <n v="0"/>
    <x v="0"/>
    <x v="0"/>
    <x v="0"/>
    <s v="MWh"/>
    <n v="59.265000000000001"/>
    <n v="5.9264999999999998E-2"/>
    <m/>
    <n v="9.1666666666666667E-3"/>
    <n v="7.6666666666666662E-3"/>
    <n v="0"/>
    <n v="0"/>
    <n v="21"/>
    <s v="BASE DE DATOS"/>
    <m/>
  </r>
  <r>
    <s v="24"/>
    <x v="7"/>
    <s v="GRCTRM"/>
    <s v="16403422"/>
    <s v="16403422"/>
    <x v="5"/>
    <s v="Grupo Global"/>
    <s v="S"/>
    <n v="80"/>
    <n v="80"/>
    <n v="0.88300000000000001"/>
    <n v="5456.393"/>
    <n v="5457.2759999999998"/>
    <n v="0"/>
    <n v="228.25"/>
    <n v="491.75"/>
    <m/>
    <m/>
    <x v="0"/>
    <s v="GRCTRM16403422Grupo GlobalHI"/>
    <s v="GR Cortarrama S.A.C.             "/>
    <x v="87"/>
    <x v="87"/>
    <s v="C.S. Matarani"/>
    <x v="295"/>
    <s v="FV"/>
    <x v="6"/>
    <x v="311"/>
    <x v="3"/>
    <s v="Instalado"/>
    <s v="Operativo"/>
    <s v="Generadora"/>
    <x v="0"/>
    <x v="0"/>
    <x v="0"/>
    <x v="0"/>
    <s v="Privado"/>
    <s v="AREQUIPA"/>
    <s v="AREQUIPA"/>
    <s v="ISLAY"/>
    <s v="MOLLENDO"/>
    <n v="0"/>
    <x v="9"/>
    <n v="0"/>
    <x v="1"/>
    <x v="0"/>
    <x v="0"/>
    <s v="MWh"/>
    <n v="5457.2759999999998"/>
    <n v="5.4572760000000002"/>
    <m/>
    <n v="13.333333333333334"/>
    <n v="13.333333333333334"/>
    <n v="0"/>
    <n v="0"/>
    <n v="56"/>
    <s v="BASE DE DATOS"/>
    <m/>
  </r>
  <r>
    <s v="24"/>
    <x v="0"/>
    <s v="GEPSA"/>
    <s v="31135505"/>
    <s v="31135505"/>
    <x v="5"/>
    <s v="G1"/>
    <s v="S"/>
    <n v="10"/>
    <n v="10.01"/>
    <n v="1153.7180000000001"/>
    <n v="6365.9790000000003"/>
    <n v="7519.6970000000001"/>
    <n v="0"/>
    <n v="740.5"/>
    <n v="3.5"/>
    <m/>
    <m/>
    <x v="0"/>
    <s v="GEPSA31135505G1HI"/>
    <s v="Generadora de Energ¡a del Per£ S.A."/>
    <x v="90"/>
    <x v="90"/>
    <s v="C.H. Angel I"/>
    <x v="299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519.6970000000001"/>
    <n v="7.5196969999999999"/>
    <m/>
    <n v="0.83333333333333337"/>
    <n v="0.83416666666666661"/>
    <n v="0"/>
    <n v="0"/>
    <n v="53"/>
    <s v="BASE DE DATOS"/>
    <m/>
  </r>
  <r>
    <s v="24"/>
    <x v="0"/>
    <s v="GEPSA"/>
    <s v="31135505"/>
    <s v="31135505"/>
    <x v="5"/>
    <s v="G2"/>
    <s v="S"/>
    <n v="10"/>
    <n v="10.039999999999999"/>
    <n v="1162.5889999999999"/>
    <n v="6366.7579999999998"/>
    <n v="7529.3469999999998"/>
    <n v="0"/>
    <n v="740.75"/>
    <n v="3.25"/>
    <m/>
    <m/>
    <x v="0"/>
    <s v="GEPSA31135505G2HI"/>
    <s v="Generadora de Energ¡a del Per£ S.A."/>
    <x v="90"/>
    <x v="90"/>
    <s v="C.H. Angel I"/>
    <x v="299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529.3469999999998"/>
    <n v="7.5293469999999996"/>
    <m/>
    <n v="0.83333333333333337"/>
    <n v="0.83666666666666656"/>
    <n v="0"/>
    <n v="0"/>
    <n v="53"/>
    <s v="BASE DE DATOS"/>
    <m/>
  </r>
  <r>
    <s v="24"/>
    <x v="0"/>
    <s v="GEPSA"/>
    <s v="31135506"/>
    <s v="31135506"/>
    <x v="5"/>
    <s v="G1"/>
    <s v="S"/>
    <n v="10"/>
    <n v="10.02"/>
    <n v="1161.067"/>
    <n v="6371.8410000000003"/>
    <n v="7532.9080000000004"/>
    <n v="0"/>
    <n v="742"/>
    <n v="2"/>
    <m/>
    <m/>
    <x v="0"/>
    <s v="GEPSA31135506G1HI"/>
    <s v="Generadora de Energ¡a del Per£ S.A."/>
    <x v="90"/>
    <x v="90"/>
    <s v="C.H. Angel II"/>
    <x v="300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532.9080000000004"/>
    <n v="7.5329079999999999"/>
    <m/>
    <n v="0.83333333333333337"/>
    <n v="0.83499999999999996"/>
    <n v="0"/>
    <n v="0"/>
    <n v="53"/>
    <s v="BASE DE DATOS"/>
    <m/>
  </r>
  <r>
    <s v="24"/>
    <x v="0"/>
    <s v="GEPSA"/>
    <s v="31135506"/>
    <s v="31135506"/>
    <x v="5"/>
    <s v="G2"/>
    <s v="S"/>
    <n v="10"/>
    <n v="9.9700000000000006"/>
    <n v="1156.1210000000001"/>
    <n v="6376.2349999999997"/>
    <n v="7532.3559999999998"/>
    <n v="0"/>
    <n v="742"/>
    <n v="2"/>
    <m/>
    <m/>
    <x v="0"/>
    <s v="GEPSA31135506G2HI"/>
    <s v="Generadora de Energ¡a del Per£ S.A."/>
    <x v="90"/>
    <x v="90"/>
    <s v="C.H. Angel II"/>
    <x v="300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532.3559999999998"/>
    <n v="7.5323560000000001"/>
    <m/>
    <n v="0.83333333333333337"/>
    <n v="0.83083333333333342"/>
    <n v="0"/>
    <n v="0"/>
    <n v="53"/>
    <s v="BASE DE DATOS"/>
    <m/>
  </r>
  <r>
    <s v="24"/>
    <x v="0"/>
    <s v="GEPSA"/>
    <s v="31135507"/>
    <s v="31135507"/>
    <x v="5"/>
    <s v="G1"/>
    <s v="S"/>
    <n v="10"/>
    <n v="10.08"/>
    <n v="1158.395"/>
    <n v="6366.2820000000002"/>
    <n v="7524.6779999999999"/>
    <n v="0"/>
    <n v="741"/>
    <n v="3"/>
    <m/>
    <m/>
    <x v="0"/>
    <s v="GEPSA31135507G1HI"/>
    <s v="Generadora de Energ¡a del Per£ S.A."/>
    <x v="90"/>
    <x v="90"/>
    <s v="C.H. Angel III"/>
    <x v="301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524.6779999999999"/>
    <n v="7.5246779999999998"/>
    <m/>
    <n v="0.83333333333333337"/>
    <n v="0.84"/>
    <n v="0"/>
    <n v="-1.0000000002037268E-3"/>
    <n v="53"/>
    <s v="BASE DE DATOS"/>
    <m/>
  </r>
  <r>
    <s v="24"/>
    <x v="0"/>
    <s v="GEPSA"/>
    <s v="31135507"/>
    <s v="31135507"/>
    <x v="5"/>
    <s v="G2"/>
    <s v="S"/>
    <n v="10"/>
    <n v="10"/>
    <n v="1120.326"/>
    <n v="6073.0969999999998"/>
    <n v="7193.4229999999998"/>
    <n v="0"/>
    <n v="707.5"/>
    <n v="36.5"/>
    <m/>
    <m/>
    <x v="0"/>
    <s v="GEPSA31135507G2HI"/>
    <s v="Generadora de Energ¡a del Per£ S.A."/>
    <x v="90"/>
    <x v="90"/>
    <s v="C.H. Angel III"/>
    <x v="301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193.4229999999998"/>
    <n v="7.1934230000000001"/>
    <m/>
    <n v="0.83333333333333337"/>
    <n v="0.83333333333333337"/>
    <n v="0"/>
    <n v="0"/>
    <n v="53"/>
    <s v="BASE DE DATOS"/>
    <m/>
  </r>
  <r>
    <s v="24"/>
    <x v="0"/>
    <s v="GEPSA"/>
    <s v="31135504"/>
    <s v="31135504"/>
    <x v="5"/>
    <s v="G1"/>
    <s v="S"/>
    <n v="5.2"/>
    <n v="5.0999999999999996"/>
    <n v="88.477000000000004"/>
    <n v="482.18599999999998"/>
    <n v="570.66300000000001"/>
    <n v="0"/>
    <n v="264.5"/>
    <n v="479.5"/>
    <m/>
    <m/>
    <x v="0"/>
    <s v="GEPSA31135504G1HI"/>
    <s v="Generadora de Energ¡a del Per£ S.A."/>
    <x v="90"/>
    <x v="90"/>
    <s v="C. H. La Joya"/>
    <x v="302"/>
    <s v="HI"/>
    <x v="5"/>
    <x v="36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570.66300000000001"/>
    <n v="0.57066300000000003"/>
    <m/>
    <n v="0.43333333333333335"/>
    <n v="0.42499999999999999"/>
    <n v="0"/>
    <n v="0"/>
    <n v="53"/>
    <s v="BASE DE DATOS"/>
    <m/>
  </r>
  <r>
    <s v="24"/>
    <x v="0"/>
    <s v="GEPSA"/>
    <s v="31135504"/>
    <s v="31135504"/>
    <x v="5"/>
    <s v="G2"/>
    <s v="S"/>
    <n v="5.2"/>
    <n v="5.0999999999999996"/>
    <n v="293.92200000000003"/>
    <n v="1731.9670000000001"/>
    <n v="2025.8889999999999"/>
    <n v="0"/>
    <n v="570"/>
    <n v="174"/>
    <m/>
    <m/>
    <x v="0"/>
    <s v="GEPSA31135504G2HI"/>
    <s v="Generadora de Energ¡a del Per£ S.A."/>
    <x v="90"/>
    <x v="90"/>
    <s v="C. H. La Joya"/>
    <x v="302"/>
    <s v="HI"/>
    <x v="5"/>
    <x v="37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025.8889999999999"/>
    <n v="2.0258889999999998"/>
    <m/>
    <n v="0.43333333333333335"/>
    <n v="0.42499999999999999"/>
    <n v="0"/>
    <n v="2.2737367544323206E-13"/>
    <n v="53"/>
    <s v="BASE DE DATOS"/>
    <m/>
  </r>
  <r>
    <s v="24"/>
    <x v="1"/>
    <s v="GEPSA"/>
    <s v="31135505"/>
    <s v="31135505"/>
    <x v="5"/>
    <s v="G1"/>
    <s v="S"/>
    <n v="10"/>
    <n v="10.01"/>
    <n v="1042.296"/>
    <n v="5994.6490000000003"/>
    <n v="7036.9459999999999"/>
    <n v="0"/>
    <n v="691.5"/>
    <n v="4.5"/>
    <m/>
    <m/>
    <x v="0"/>
    <s v="GEPSA31135505G1HI"/>
    <s v="Generadora de Energ¡a del Per£ S.A."/>
    <x v="90"/>
    <x v="90"/>
    <s v="C.H. Angel I"/>
    <x v="299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036.9459999999999"/>
    <n v="7.0369459999999995"/>
    <m/>
    <n v="0.83333333333333337"/>
    <n v="0.83416666666666661"/>
    <n v="0"/>
    <n v="-9.9999999929423211E-4"/>
    <n v="53"/>
    <s v="BASE DE DATOS"/>
    <m/>
  </r>
  <r>
    <s v="24"/>
    <x v="1"/>
    <s v="GEPSA"/>
    <s v="31135505"/>
    <s v="31135505"/>
    <x v="5"/>
    <s v="G2"/>
    <s v="S"/>
    <n v="10"/>
    <n v="10.039999999999999"/>
    <n v="1044.164"/>
    <n v="5999.7340000000004"/>
    <n v="7043.8980000000001"/>
    <n v="0"/>
    <n v="692"/>
    <n v="4"/>
    <m/>
    <m/>
    <x v="0"/>
    <s v="GEPSA31135505G2HI"/>
    <s v="Generadora de Energ¡a del Per£ S.A."/>
    <x v="90"/>
    <x v="90"/>
    <s v="C.H. Angel I"/>
    <x v="299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043.8980000000001"/>
    <n v="7.0438980000000004"/>
    <m/>
    <n v="0.83333333333333337"/>
    <n v="0.83666666666666656"/>
    <n v="0"/>
    <n v="0"/>
    <n v="53"/>
    <s v="BASE DE DATOS"/>
    <m/>
  </r>
  <r>
    <s v="24"/>
    <x v="1"/>
    <s v="GEPSA"/>
    <s v="31135506"/>
    <s v="31135506"/>
    <x v="5"/>
    <s v="G1"/>
    <s v="S"/>
    <n v="10"/>
    <n v="10.02"/>
    <n v="1043.5530000000001"/>
    <n v="6005.1009999999997"/>
    <n v="7048.6540000000005"/>
    <n v="0"/>
    <n v="693.75"/>
    <n v="2.25"/>
    <m/>
    <m/>
    <x v="0"/>
    <s v="GEPSA31135506G1HI"/>
    <s v="Generadora de Energ¡a del Per£ S.A."/>
    <x v="90"/>
    <x v="90"/>
    <s v="C.H. Angel II"/>
    <x v="300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048.6540000000005"/>
    <n v="7.0486540000000009"/>
    <m/>
    <n v="0.83333333333333337"/>
    <n v="0.83499999999999996"/>
    <n v="0"/>
    <n v="-9.0949470177292824E-13"/>
    <n v="53"/>
    <s v="BASE DE DATOS"/>
    <m/>
  </r>
  <r>
    <s v="24"/>
    <x v="1"/>
    <s v="GEPSA"/>
    <s v="31135506"/>
    <s v="31135506"/>
    <x v="5"/>
    <s v="G2"/>
    <s v="S"/>
    <n v="10"/>
    <n v="9.9700000000000006"/>
    <n v="1018.948"/>
    <n v="5761.3519999999999"/>
    <n v="6780.3"/>
    <n v="0"/>
    <n v="682"/>
    <n v="14"/>
    <m/>
    <m/>
    <x v="0"/>
    <s v="GEPSA31135506G2HI"/>
    <s v="Generadora de Energ¡a del Per£ S.A."/>
    <x v="90"/>
    <x v="90"/>
    <s v="C.H. Angel II"/>
    <x v="300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6780.3"/>
    <n v="6.7803000000000004"/>
    <m/>
    <n v="0.83333333333333337"/>
    <n v="0.83083333333333342"/>
    <n v="0"/>
    <n v="0"/>
    <n v="53"/>
    <s v="BASE DE DATOS"/>
    <m/>
  </r>
  <r>
    <s v="24"/>
    <x v="1"/>
    <s v="GEPSA"/>
    <s v="31135507"/>
    <s v="31135507"/>
    <x v="5"/>
    <s v="G1"/>
    <s v="S"/>
    <n v="10"/>
    <n v="10.08"/>
    <n v="1033.633"/>
    <n v="5852.2259999999997"/>
    <n v="6885.8590000000004"/>
    <n v="0"/>
    <n v="689.75"/>
    <n v="6.25"/>
    <m/>
    <m/>
    <x v="0"/>
    <s v="GEPSA31135507G1HI"/>
    <s v="Generadora de Energ¡a del Per£ S.A."/>
    <x v="90"/>
    <x v="90"/>
    <s v="C.H. Angel III"/>
    <x v="301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6885.8590000000004"/>
    <n v="6.885859"/>
    <m/>
    <n v="0.83333333333333337"/>
    <n v="0.84"/>
    <n v="0"/>
    <n v="-9.0949470177292824E-13"/>
    <n v="53"/>
    <s v="BASE DE DATOS"/>
    <m/>
  </r>
  <r>
    <s v="24"/>
    <x v="1"/>
    <s v="GEPSA"/>
    <s v="31135507"/>
    <s v="31135507"/>
    <x v="5"/>
    <s v="G2"/>
    <s v="S"/>
    <n v="10"/>
    <n v="10"/>
    <n v="1016.559"/>
    <n v="5787.5649999999996"/>
    <n v="6804.1239999999998"/>
    <n v="0"/>
    <n v="679.75"/>
    <n v="16.25"/>
    <m/>
    <m/>
    <x v="0"/>
    <s v="GEPSA31135507G2HI"/>
    <s v="Generadora de Energ¡a del Per£ S.A."/>
    <x v="90"/>
    <x v="90"/>
    <s v="C.H. Angel III"/>
    <x v="301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6804.1239999999998"/>
    <n v="6.8041239999999998"/>
    <m/>
    <n v="0.83333333333333337"/>
    <n v="0.83333333333333337"/>
    <n v="0"/>
    <n v="0"/>
    <n v="53"/>
    <s v="BASE DE DATOS"/>
    <m/>
  </r>
  <r>
    <s v="24"/>
    <x v="1"/>
    <s v="GEPSA"/>
    <s v="31135504"/>
    <s v="31135504"/>
    <x v="5"/>
    <s v="G1"/>
    <s v="S"/>
    <n v="5.2"/>
    <n v="5.0999999999999996"/>
    <n v="169.489"/>
    <n v="888.06100000000004"/>
    <n v="1057.55"/>
    <n v="0"/>
    <n v="244.75"/>
    <n v="451.25"/>
    <m/>
    <m/>
    <x v="0"/>
    <s v="GEPSA31135504G1HI"/>
    <s v="Generadora de Energ¡a del Per£ S.A."/>
    <x v="90"/>
    <x v="90"/>
    <s v="C. H. La Joya"/>
    <x v="302"/>
    <s v="HI"/>
    <x v="5"/>
    <x v="36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1057.55"/>
    <n v="1.05755"/>
    <m/>
    <n v="0.43333333333333335"/>
    <n v="0.42499999999999999"/>
    <n v="0"/>
    <n v="0"/>
    <n v="53"/>
    <s v="BASE DE DATOS"/>
    <m/>
  </r>
  <r>
    <s v="24"/>
    <x v="1"/>
    <s v="GEPSA"/>
    <s v="31135504"/>
    <s v="31135504"/>
    <x v="5"/>
    <s v="G2"/>
    <s v="S"/>
    <n v="5.2"/>
    <n v="5.0999999999999996"/>
    <n v="41.055"/>
    <n v="457.90499999999997"/>
    <n v="498.96"/>
    <n v="0"/>
    <n v="115.75"/>
    <n v="580.25"/>
    <m/>
    <m/>
    <x v="0"/>
    <s v="GEPSA31135504G2HI"/>
    <s v="Generadora de Energ¡a del Per£ S.A."/>
    <x v="90"/>
    <x v="90"/>
    <s v="C. H. La Joya"/>
    <x v="302"/>
    <s v="HI"/>
    <x v="5"/>
    <x v="37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498.96"/>
    <n v="0.49895999999999996"/>
    <m/>
    <n v="0.43333333333333335"/>
    <n v="0.42499999999999999"/>
    <n v="0"/>
    <n v="0"/>
    <n v="53"/>
    <s v="BASE DE DATOS"/>
    <m/>
  </r>
  <r>
    <s v="24"/>
    <x v="2"/>
    <s v="GEPSA"/>
    <s v="31135505"/>
    <s v="31135505"/>
    <x v="5"/>
    <s v="G1"/>
    <s v="S"/>
    <n v="10"/>
    <n v="10.01"/>
    <n v="1069.96"/>
    <n v="6455.68"/>
    <n v="7525.64"/>
    <n v="0"/>
    <n v="739.25"/>
    <n v="4.75"/>
    <m/>
    <m/>
    <x v="0"/>
    <s v="GEPSA31135505G1HI"/>
    <s v="Generadora de Energ¡a del Per£ S.A."/>
    <x v="90"/>
    <x v="90"/>
    <s v="C.H. Angel I"/>
    <x v="299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525.64"/>
    <n v="7.5256400000000001"/>
    <m/>
    <n v="0.83333333333333337"/>
    <n v="0.83416666666666661"/>
    <n v="0"/>
    <n v="0"/>
    <n v="53"/>
    <s v="BASE DE DATOS"/>
    <m/>
  </r>
  <r>
    <s v="24"/>
    <x v="2"/>
    <s v="GEPSA"/>
    <s v="31135505"/>
    <s v="31135505"/>
    <x v="5"/>
    <s v="G2"/>
    <s v="S"/>
    <n v="10"/>
    <n v="10.039999999999999"/>
    <n v="1071.087"/>
    <n v="6478.5069999999996"/>
    <n v="7549.5940000000001"/>
    <n v="0"/>
    <n v="740.75"/>
    <n v="3.25"/>
    <m/>
    <m/>
    <x v="0"/>
    <s v="GEPSA31135505G2HI"/>
    <s v="Generadora de Energ¡a del Per£ S.A."/>
    <x v="90"/>
    <x v="90"/>
    <s v="C.H. Angel I"/>
    <x v="299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549.5940000000001"/>
    <n v="7.5495939999999999"/>
    <m/>
    <n v="0.83333333333333337"/>
    <n v="0.83666666666666656"/>
    <n v="0"/>
    <n v="-9.0949470177292824E-13"/>
    <n v="53"/>
    <s v="BASE DE DATOS"/>
    <m/>
  </r>
  <r>
    <s v="24"/>
    <x v="2"/>
    <s v="GEPSA"/>
    <s v="31135506"/>
    <s v="31135506"/>
    <x v="5"/>
    <s v="G1"/>
    <s v="S"/>
    <n v="10"/>
    <n v="10.02"/>
    <n v="1054.8579999999999"/>
    <n v="6505.8649999999998"/>
    <n v="7560.723"/>
    <n v="0"/>
    <n v="742"/>
    <n v="2"/>
    <m/>
    <m/>
    <x v="0"/>
    <s v="GEPSA31135506G1HI"/>
    <s v="Generadora de Energ¡a del Per£ S.A."/>
    <x v="90"/>
    <x v="90"/>
    <s v="C.H. Angel II"/>
    <x v="300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560.723"/>
    <n v="7.5607230000000003"/>
    <m/>
    <n v="0.83333333333333337"/>
    <n v="0.83499999999999996"/>
    <n v="0"/>
    <n v="0"/>
    <n v="53"/>
    <s v="BASE DE DATOS"/>
    <m/>
  </r>
  <r>
    <s v="24"/>
    <x v="2"/>
    <s v="GEPSA"/>
    <s v="31135506"/>
    <s v="31135506"/>
    <x v="5"/>
    <s v="G2"/>
    <s v="S"/>
    <n v="10"/>
    <n v="9.9700000000000006"/>
    <n v="1070.9390000000001"/>
    <n v="6500.8209999999999"/>
    <n v="7571.76"/>
    <n v="0"/>
    <n v="743.25"/>
    <n v="0.75"/>
    <m/>
    <m/>
    <x v="0"/>
    <s v="GEPSA31135506G2HI"/>
    <s v="Generadora de Energ¡a del Per£ S.A."/>
    <x v="90"/>
    <x v="90"/>
    <s v="C.H. Angel II"/>
    <x v="300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571.76"/>
    <n v="7.5717600000000003"/>
    <m/>
    <n v="0.83333333333333337"/>
    <n v="0.83083333333333342"/>
    <n v="0"/>
    <n v="0"/>
    <n v="53"/>
    <s v="BASE DE DATOS"/>
    <m/>
  </r>
  <r>
    <s v="24"/>
    <x v="2"/>
    <s v="GEPSA"/>
    <s v="31135507"/>
    <s v="31135507"/>
    <x v="5"/>
    <s v="G1"/>
    <s v="S"/>
    <n v="10"/>
    <n v="10.08"/>
    <n v="1055.4280000000001"/>
    <n v="6498.9229999999998"/>
    <n v="7554.3509999999997"/>
    <n v="0"/>
    <n v="742.75"/>
    <n v="1.25"/>
    <m/>
    <m/>
    <x v="0"/>
    <s v="GEPSA31135507G1HI"/>
    <s v="Generadora de Energ¡a del Per£ S.A."/>
    <x v="90"/>
    <x v="90"/>
    <s v="C.H. Angel III"/>
    <x v="301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554.3509999999997"/>
    <n v="7.5543509999999996"/>
    <m/>
    <n v="0.83333333333333337"/>
    <n v="0.84"/>
    <n v="0"/>
    <n v="0"/>
    <n v="53"/>
    <s v="BASE DE DATOS"/>
    <m/>
  </r>
  <r>
    <s v="24"/>
    <x v="2"/>
    <s v="GEPSA"/>
    <s v="31135507"/>
    <s v="31135507"/>
    <x v="5"/>
    <s v="G2"/>
    <s v="S"/>
    <n v="10"/>
    <n v="10"/>
    <n v="1057.471"/>
    <n v="6447.22"/>
    <n v="7504.6909999999998"/>
    <n v="0"/>
    <n v="737.25"/>
    <n v="6.75"/>
    <m/>
    <m/>
    <x v="0"/>
    <s v="GEPSA31135507G2HI"/>
    <s v="Generadora de Energ¡a del Per£ S.A."/>
    <x v="90"/>
    <x v="90"/>
    <s v="C.H. Angel III"/>
    <x v="301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504.6909999999998"/>
    <n v="7.5046910000000002"/>
    <m/>
    <n v="0.83333333333333337"/>
    <n v="0.83333333333333337"/>
    <n v="0"/>
    <n v="9.0949470177292824E-13"/>
    <n v="53"/>
    <s v="BASE DE DATOS"/>
    <m/>
  </r>
  <r>
    <s v="24"/>
    <x v="2"/>
    <s v="GEPSA"/>
    <s v="31135504"/>
    <s v="31135504"/>
    <x v="5"/>
    <s v="G1"/>
    <s v="S"/>
    <n v="5.2"/>
    <n v="5.0999999999999996"/>
    <n v="179.33600000000001"/>
    <n v="943.38199999999995"/>
    <n v="1122.7180000000001"/>
    <n v="0"/>
    <n v="297.75"/>
    <n v="446.25"/>
    <m/>
    <m/>
    <x v="0"/>
    <s v="GEPSA31135504G1HI"/>
    <s v="Generadora de Energ¡a del Per£ S.A."/>
    <x v="90"/>
    <x v="90"/>
    <s v="C. H. La Joya"/>
    <x v="302"/>
    <s v="HI"/>
    <x v="5"/>
    <x v="36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1122.7180000000001"/>
    <n v="1.1227180000000001"/>
    <m/>
    <n v="0.43333333333333335"/>
    <n v="0.42499999999999999"/>
    <n v="0"/>
    <n v="-2.2737367544323206E-13"/>
    <n v="53"/>
    <s v="BASE DE DATOS"/>
    <m/>
  </r>
  <r>
    <s v="24"/>
    <x v="2"/>
    <s v="GEPSA"/>
    <s v="31135504"/>
    <s v="31135504"/>
    <x v="5"/>
    <s v="G2"/>
    <s v="S"/>
    <n v="5.2"/>
    <n v="5.0999999999999996"/>
    <n v="0"/>
    <n v="113.066"/>
    <n v="113.066"/>
    <n v="0"/>
    <n v="33.25"/>
    <n v="710.75"/>
    <m/>
    <m/>
    <x v="0"/>
    <s v="GEPSA31135504G2HI"/>
    <s v="Generadora de Energ¡a del Per£ S.A."/>
    <x v="90"/>
    <x v="90"/>
    <s v="C. H. La Joya"/>
    <x v="302"/>
    <s v="HI"/>
    <x v="5"/>
    <x v="37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113.066"/>
    <n v="0.113066"/>
    <m/>
    <n v="0.43333333333333335"/>
    <n v="0.42499999999999999"/>
    <n v="0"/>
    <n v="0"/>
    <n v="53"/>
    <s v="BASE DE DATOS"/>
    <m/>
  </r>
  <r>
    <s v="24"/>
    <x v="3"/>
    <s v="GEPSA"/>
    <s v="31135505"/>
    <s v="31135505"/>
    <x v="5"/>
    <s v="G1"/>
    <s v="S"/>
    <n v="10"/>
    <n v="10.01"/>
    <n v="934.09400000000005"/>
    <n v="5235.7349999999997"/>
    <n v="6169.8289999999997"/>
    <n v="0"/>
    <n v="717.75"/>
    <n v="2.25"/>
    <m/>
    <m/>
    <x v="0"/>
    <s v="GEPSA31135505G1HI"/>
    <s v="Generadora de Energ¡a del Per£ S.A."/>
    <x v="90"/>
    <x v="90"/>
    <s v="C.H. Angel I"/>
    <x v="299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6169.8289999999997"/>
    <n v="6.169829"/>
    <m/>
    <n v="0.83333333333333337"/>
    <n v="0.83416666666666661"/>
    <n v="0"/>
    <n v="0"/>
    <n v="53"/>
    <s v="BASE DE DATOS"/>
    <m/>
  </r>
  <r>
    <s v="24"/>
    <x v="3"/>
    <s v="GEPSA"/>
    <s v="31135505"/>
    <s v="31135505"/>
    <x v="5"/>
    <s v="G2"/>
    <s v="S"/>
    <n v="10"/>
    <n v="10.039999999999999"/>
    <n v="935.46199999999999"/>
    <n v="5258.9660000000003"/>
    <n v="6194.4279999999999"/>
    <n v="0"/>
    <n v="718"/>
    <n v="2"/>
    <m/>
    <m/>
    <x v="0"/>
    <s v="GEPSA31135505G2HI"/>
    <s v="Generadora de Energ¡a del Per£ S.A."/>
    <x v="90"/>
    <x v="90"/>
    <s v="C.H. Angel I"/>
    <x v="299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6194.4279999999999"/>
    <n v="6.1944280000000003"/>
    <m/>
    <n v="0.83333333333333337"/>
    <n v="0.83666666666666656"/>
    <n v="0"/>
    <n v="0"/>
    <n v="53"/>
    <s v="BASE DE DATOS"/>
    <m/>
  </r>
  <r>
    <s v="24"/>
    <x v="3"/>
    <s v="GEPSA"/>
    <s v="31135506"/>
    <s v="31135506"/>
    <x v="5"/>
    <s v="G1"/>
    <s v="S"/>
    <n v="10"/>
    <n v="10.02"/>
    <n v="969.00400000000002"/>
    <n v="5407.4160000000002"/>
    <n v="6376.42"/>
    <n v="0"/>
    <n v="713"/>
    <n v="7"/>
    <m/>
    <m/>
    <x v="0"/>
    <s v="GEPSA31135506G1HI"/>
    <s v="Generadora de Energ¡a del Per£ S.A."/>
    <x v="90"/>
    <x v="90"/>
    <s v="C.H. Angel II"/>
    <x v="300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6376.42"/>
    <n v="6.3764200000000004"/>
    <m/>
    <n v="0.83333333333333337"/>
    <n v="0.83499999999999996"/>
    <n v="0"/>
    <n v="0"/>
    <n v="53"/>
    <s v="BASE DE DATOS"/>
    <m/>
  </r>
  <r>
    <s v="24"/>
    <x v="3"/>
    <s v="GEPSA"/>
    <s v="31135506"/>
    <s v="31135506"/>
    <x v="5"/>
    <s v="G2"/>
    <s v="S"/>
    <n v="10"/>
    <n v="9.9700000000000006"/>
    <n v="976.76099999999997"/>
    <n v="5489.7979999999998"/>
    <n v="6466.5590000000002"/>
    <n v="0"/>
    <n v="719.5"/>
    <n v="0.5"/>
    <m/>
    <m/>
    <x v="0"/>
    <s v="GEPSA31135506G2HI"/>
    <s v="Generadora de Energ¡a del Per£ S.A."/>
    <x v="90"/>
    <x v="90"/>
    <s v="C.H. Angel II"/>
    <x v="300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6466.5590000000002"/>
    <n v="6.4665590000000002"/>
    <m/>
    <n v="0.83333333333333337"/>
    <n v="0.83083333333333342"/>
    <n v="0"/>
    <n v="-9.0949470177292824E-13"/>
    <n v="53"/>
    <s v="BASE DE DATOS"/>
    <m/>
  </r>
  <r>
    <s v="24"/>
    <x v="3"/>
    <s v="GEPSA"/>
    <s v="31135507"/>
    <s v="31135507"/>
    <x v="5"/>
    <s v="G1"/>
    <s v="S"/>
    <n v="10"/>
    <n v="10.08"/>
    <n v="977.48199999999997"/>
    <n v="5455.9409999999998"/>
    <n v="6433.4229999999998"/>
    <n v="0"/>
    <n v="717.75"/>
    <n v="2.25"/>
    <m/>
    <m/>
    <x v="0"/>
    <s v="GEPSA31135507G1HI"/>
    <s v="Generadora de Energ¡a del Per£ S.A."/>
    <x v="90"/>
    <x v="90"/>
    <s v="C.H. Angel III"/>
    <x v="301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6433.4229999999998"/>
    <n v="6.4334229999999994"/>
    <m/>
    <n v="0.83333333333333337"/>
    <n v="0.84"/>
    <n v="0"/>
    <n v="0"/>
    <n v="53"/>
    <s v="BASE DE DATOS"/>
    <m/>
  </r>
  <r>
    <s v="24"/>
    <x v="3"/>
    <s v="GEPSA"/>
    <s v="31135507"/>
    <s v="31135507"/>
    <x v="5"/>
    <s v="G2"/>
    <s v="S"/>
    <n v="10"/>
    <n v="10"/>
    <n v="971.41399999999999"/>
    <n v="5403.4610000000002"/>
    <n v="6374.8760000000002"/>
    <n v="0"/>
    <n v="710.75"/>
    <n v="9.25"/>
    <m/>
    <m/>
    <x v="0"/>
    <s v="GEPSA31135507G2HI"/>
    <s v="Generadora de Energ¡a del Per£ S.A."/>
    <x v="90"/>
    <x v="90"/>
    <s v="C.H. Angel III"/>
    <x v="301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6374.8760000000002"/>
    <n v="6.3748760000000004"/>
    <m/>
    <n v="0.83333333333333337"/>
    <n v="0.83333333333333337"/>
    <n v="0"/>
    <n v="-1.0000000002037268E-3"/>
    <n v="53"/>
    <s v="BASE DE DATOS"/>
    <m/>
  </r>
  <r>
    <s v="24"/>
    <x v="3"/>
    <s v="GEPSA"/>
    <s v="31135504"/>
    <s v="31135504"/>
    <x v="5"/>
    <s v="G1"/>
    <s v="S"/>
    <n v="5.2"/>
    <n v="5.0999999999999996"/>
    <n v="345.36700000000002"/>
    <n v="2233.4470000000001"/>
    <n v="2578.8139999999999"/>
    <n v="0"/>
    <n v="651.5"/>
    <n v="68.5"/>
    <m/>
    <m/>
    <x v="0"/>
    <s v="GEPSA31135504G1HI"/>
    <s v="Generadora de Energ¡a del Per£ S.A."/>
    <x v="90"/>
    <x v="90"/>
    <s v="C. H. La Joya"/>
    <x v="302"/>
    <s v="HI"/>
    <x v="5"/>
    <x v="36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578.8139999999999"/>
    <n v="2.5788139999999999"/>
    <m/>
    <n v="0.43333333333333335"/>
    <n v="0.42499999999999999"/>
    <n v="0"/>
    <n v="4.5474735088646412E-13"/>
    <n v="53"/>
    <s v="BASE DE DATOS"/>
    <m/>
  </r>
  <r>
    <s v="24"/>
    <x v="3"/>
    <s v="GEPSA"/>
    <s v="31135504"/>
    <s v="31135504"/>
    <x v="5"/>
    <s v="G2"/>
    <s v="S"/>
    <n v="5.2"/>
    <n v="5.0999999999999996"/>
    <n v="359.411"/>
    <n v="2317.5450000000001"/>
    <n v="2676.9560000000001"/>
    <n v="0"/>
    <n v="651.75"/>
    <n v="68.25"/>
    <m/>
    <m/>
    <x v="0"/>
    <s v="GEPSA31135504G2HI"/>
    <s v="Generadora de Energ¡a del Per£ S.A."/>
    <x v="90"/>
    <x v="90"/>
    <s v="C. H. La Joya"/>
    <x v="302"/>
    <s v="HI"/>
    <x v="5"/>
    <x v="37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676.9560000000001"/>
    <n v="2.6769560000000001"/>
    <m/>
    <n v="0.43333333333333335"/>
    <n v="0.42499999999999999"/>
    <n v="0"/>
    <n v="0"/>
    <n v="53"/>
    <s v="BASE DE DATOS"/>
    <m/>
  </r>
  <r>
    <s v="24"/>
    <x v="4"/>
    <s v="GEPSA"/>
    <s v="31135505"/>
    <s v="31135505"/>
    <x v="5"/>
    <s v="G1"/>
    <s v="S"/>
    <n v="10"/>
    <n v="10.01"/>
    <n v="402.012"/>
    <n v="2243.0210000000002"/>
    <n v="2645.0329999999999"/>
    <n v="0"/>
    <n v="560.5"/>
    <n v="183.5"/>
    <m/>
    <m/>
    <x v="0"/>
    <s v="GEPSA31135505G1HI"/>
    <s v="Generadora de Energ¡a del Per£ S.A."/>
    <x v="90"/>
    <x v="90"/>
    <s v="C.H. Angel I"/>
    <x v="299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2645.0329999999999"/>
    <n v="2.6450329999999997"/>
    <m/>
    <n v="0.83333333333333337"/>
    <n v="0.83416666666666661"/>
    <n v="0"/>
    <n v="4.5474735088646412E-13"/>
    <n v="53"/>
    <s v="BASE DE DATOS"/>
    <m/>
  </r>
  <r>
    <s v="24"/>
    <x v="4"/>
    <s v="GEPSA"/>
    <s v="31135505"/>
    <s v="31135505"/>
    <x v="5"/>
    <s v="G2"/>
    <s v="S"/>
    <n v="10"/>
    <n v="10.039999999999999"/>
    <n v="594.88"/>
    <n v="3253.8620000000001"/>
    <n v="3848.7420000000002"/>
    <n v="0"/>
    <n v="744"/>
    <n v="0"/>
    <m/>
    <m/>
    <x v="0"/>
    <s v="GEPSA31135505G2HI"/>
    <s v="Generadora de Energ¡a del Per£ S.A."/>
    <x v="90"/>
    <x v="90"/>
    <s v="C.H. Angel I"/>
    <x v="299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3848.7420000000002"/>
    <n v="3.8487420000000001"/>
    <m/>
    <n v="0.83333333333333337"/>
    <n v="0.83666666666666656"/>
    <n v="0"/>
    <n v="0"/>
    <n v="53"/>
    <s v="BASE DE DATOS"/>
    <m/>
  </r>
  <r>
    <s v="24"/>
    <x v="4"/>
    <s v="GEPSA"/>
    <s v="31135506"/>
    <s v="31135506"/>
    <x v="5"/>
    <s v="G1"/>
    <s v="S"/>
    <n v="10"/>
    <n v="10.02"/>
    <n v="485.29399999999998"/>
    <n v="2793.826"/>
    <n v="3279.12"/>
    <n v="0"/>
    <n v="657.25"/>
    <n v="86.75"/>
    <m/>
    <m/>
    <x v="0"/>
    <s v="GEPSA31135506G1HI"/>
    <s v="Generadora de Energ¡a del Per£ S.A."/>
    <x v="90"/>
    <x v="90"/>
    <s v="C.H. Angel II"/>
    <x v="300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3279.12"/>
    <n v="3.2791199999999998"/>
    <m/>
    <n v="0.83333333333333337"/>
    <n v="0.83499999999999996"/>
    <n v="0"/>
    <n v="0"/>
    <n v="53"/>
    <s v="BASE DE DATOS"/>
    <m/>
  </r>
  <r>
    <s v="24"/>
    <x v="4"/>
    <s v="GEPSA"/>
    <s v="31135506"/>
    <s v="31135506"/>
    <x v="5"/>
    <s v="G2"/>
    <s v="S"/>
    <n v="10"/>
    <n v="9.9700000000000006"/>
    <n v="610.42700000000002"/>
    <n v="3216.9780000000001"/>
    <n v="3827.4050000000002"/>
    <n v="0"/>
    <n v="744"/>
    <n v="0"/>
    <m/>
    <m/>
    <x v="0"/>
    <s v="GEPSA31135506G2HI"/>
    <s v="Generadora de Energ¡a del Per£ S.A."/>
    <x v="90"/>
    <x v="90"/>
    <s v="C.H. Angel II"/>
    <x v="300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3827.4050000000002"/>
    <n v="3.8274050000000002"/>
    <m/>
    <n v="0.83333333333333337"/>
    <n v="0.83083333333333342"/>
    <n v="0"/>
    <n v="0"/>
    <n v="53"/>
    <s v="BASE DE DATOS"/>
    <m/>
  </r>
  <r>
    <s v="24"/>
    <x v="4"/>
    <s v="GEPSA"/>
    <s v="31135507"/>
    <s v="31135507"/>
    <x v="5"/>
    <s v="G1"/>
    <s v="S"/>
    <n v="10"/>
    <n v="10.08"/>
    <n v="483.19299999999998"/>
    <n v="2801.8710000000001"/>
    <n v="3285.0639999999999"/>
    <n v="0"/>
    <n v="658.25"/>
    <n v="85.75"/>
    <m/>
    <m/>
    <x v="0"/>
    <s v="GEPSA31135507G1HI"/>
    <s v="Generadora de Energ¡a del Per£ S.A."/>
    <x v="90"/>
    <x v="90"/>
    <s v="C.H. Angel III"/>
    <x v="301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3285.0639999999999"/>
    <n v="3.2850639999999998"/>
    <m/>
    <n v="0.83333333333333337"/>
    <n v="0.84"/>
    <n v="0"/>
    <n v="4.5474735088646412E-13"/>
    <n v="53"/>
    <s v="BASE DE DATOS"/>
    <m/>
  </r>
  <r>
    <s v="24"/>
    <x v="4"/>
    <s v="GEPSA"/>
    <s v="31135507"/>
    <s v="31135507"/>
    <x v="5"/>
    <s v="G2"/>
    <s v="S"/>
    <n v="10"/>
    <n v="10"/>
    <n v="620.52499999999998"/>
    <n v="3232.627"/>
    <n v="3853.1509999999998"/>
    <n v="0"/>
    <n v="741.5"/>
    <n v="2.5"/>
    <m/>
    <m/>
    <x v="0"/>
    <s v="GEPSA31135507G2HI"/>
    <s v="Generadora de Energ¡a del Per£ S.A."/>
    <x v="90"/>
    <x v="90"/>
    <s v="C.H. Angel III"/>
    <x v="301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3853.1509999999998"/>
    <n v="3.853151"/>
    <m/>
    <n v="0.83333333333333337"/>
    <n v="0.83333333333333337"/>
    <n v="0"/>
    <n v="1.0000000002037268E-3"/>
    <n v="53"/>
    <s v="BASE DE DATOS"/>
    <m/>
  </r>
  <r>
    <s v="24"/>
    <x v="4"/>
    <s v="GEPSA"/>
    <s v="31135504"/>
    <s v="31135504"/>
    <x v="5"/>
    <s v="G1"/>
    <s v="S"/>
    <n v="5.2"/>
    <n v="5.0999999999999996"/>
    <n v="354.43700000000001"/>
    <n v="2015.2660000000001"/>
    <n v="2369.703"/>
    <n v="0"/>
    <n v="715.75"/>
    <n v="28.25"/>
    <m/>
    <m/>
    <x v="0"/>
    <s v="GEPSA31135504G1HI"/>
    <s v="Generadora de Energ¡a del Per£ S.A."/>
    <x v="90"/>
    <x v="90"/>
    <s v="C. H. La Joya"/>
    <x v="302"/>
    <s v="HI"/>
    <x v="5"/>
    <x v="36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369.703"/>
    <n v="2.3697029999999999"/>
    <m/>
    <n v="0.43333333333333335"/>
    <n v="0.42499999999999999"/>
    <n v="0"/>
    <n v="0"/>
    <n v="53"/>
    <s v="BASE DE DATOS"/>
    <m/>
  </r>
  <r>
    <s v="24"/>
    <x v="4"/>
    <s v="GEPSA"/>
    <s v="31135504"/>
    <s v="31135504"/>
    <x v="5"/>
    <s v="G2"/>
    <s v="S"/>
    <n v="5.2"/>
    <n v="5.0999999999999996"/>
    <n v="342.93799999999999"/>
    <n v="2005.5329999999999"/>
    <n v="2348.471"/>
    <n v="0"/>
    <n v="717.75"/>
    <n v="26.25"/>
    <m/>
    <m/>
    <x v="0"/>
    <s v="GEPSA31135504G2HI"/>
    <s v="Generadora de Energ¡a del Per£ S.A."/>
    <x v="90"/>
    <x v="90"/>
    <s v="C. H. La Joya"/>
    <x v="302"/>
    <s v="HI"/>
    <x v="5"/>
    <x v="37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348.471"/>
    <n v="2.348471"/>
    <m/>
    <n v="0.43333333333333335"/>
    <n v="0.42499999999999999"/>
    <n v="0"/>
    <n v="0"/>
    <n v="53"/>
    <s v="BASE DE DATOS"/>
    <m/>
  </r>
  <r>
    <s v="24"/>
    <x v="5"/>
    <s v="GEPSA"/>
    <s v="31135505"/>
    <s v="31135505"/>
    <x v="5"/>
    <s v="G1"/>
    <s v="S"/>
    <n v="10"/>
    <n v="10.01"/>
    <n v="119.77"/>
    <n v="669.89400000000001"/>
    <n v="789.66399999999999"/>
    <n v="0"/>
    <n v="249.75"/>
    <n v="470.25"/>
    <m/>
    <m/>
    <x v="0"/>
    <s v="GEPSA31135505G1HI"/>
    <s v="Generadora de Energ¡a del Per£ S.A."/>
    <x v="90"/>
    <x v="90"/>
    <s v="C.H. Angel I"/>
    <x v="299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89.66399999999999"/>
    <n v="0.78966400000000003"/>
    <m/>
    <n v="0.83333333333333337"/>
    <n v="0.83416666666666661"/>
    <n v="0"/>
    <n v="0"/>
    <n v="53"/>
    <s v="BASE DE DATOS"/>
    <m/>
  </r>
  <r>
    <s v="24"/>
    <x v="5"/>
    <s v="GEPSA"/>
    <s v="31135505"/>
    <s v="31135505"/>
    <x v="5"/>
    <s v="G2"/>
    <s v="S"/>
    <n v="10"/>
    <n v="10.039999999999999"/>
    <n v="357.61900000000003"/>
    <n v="2401.25"/>
    <n v="2758.8690000000001"/>
    <n v="0"/>
    <n v="661"/>
    <n v="59"/>
    <m/>
    <m/>
    <x v="0"/>
    <s v="GEPSA31135505G2HI"/>
    <s v="Generadora de Energ¡a del Per£ S.A."/>
    <x v="90"/>
    <x v="90"/>
    <s v="C.H. Angel I"/>
    <x v="299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2758.8690000000001"/>
    <n v="2.7588690000000002"/>
    <m/>
    <n v="0.83333333333333337"/>
    <n v="0.83666666666666656"/>
    <n v="0"/>
    <n v="0"/>
    <n v="53"/>
    <s v="BASE DE DATOS"/>
    <m/>
  </r>
  <r>
    <s v="24"/>
    <x v="5"/>
    <s v="GEPSA"/>
    <s v="31135506"/>
    <s v="31135506"/>
    <x v="5"/>
    <s v="G1"/>
    <s v="S"/>
    <n v="10"/>
    <n v="10.02"/>
    <n v="170.387"/>
    <n v="779.81299999999999"/>
    <n v="950.19899999999996"/>
    <n v="0"/>
    <n v="267.5"/>
    <n v="452.5"/>
    <m/>
    <m/>
    <x v="0"/>
    <s v="GEPSA31135506G1HI"/>
    <s v="Generadora de Energ¡a del Per£ S.A."/>
    <x v="90"/>
    <x v="90"/>
    <s v="C.H. Angel II"/>
    <x v="300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950.19899999999996"/>
    <n v="0.9501989999999999"/>
    <m/>
    <n v="0.83333333333333337"/>
    <n v="0.83499999999999996"/>
    <n v="0"/>
    <n v="1.00000000009004E-3"/>
    <n v="53"/>
    <s v="BASE DE DATOS"/>
    <m/>
  </r>
  <r>
    <s v="24"/>
    <x v="5"/>
    <s v="GEPSA"/>
    <s v="31135506"/>
    <s v="31135506"/>
    <x v="5"/>
    <s v="G2"/>
    <s v="S"/>
    <n v="10"/>
    <n v="9.9700000000000006"/>
    <n v="389.30500000000001"/>
    <n v="2685.75"/>
    <n v="3075.056"/>
    <n v="0"/>
    <n v="648.5"/>
    <n v="71.5"/>
    <m/>
    <m/>
    <x v="0"/>
    <s v="GEPSA31135506G2HI"/>
    <s v="Generadora de Energ¡a del Per£ S.A."/>
    <x v="90"/>
    <x v="90"/>
    <s v="C.H. Angel II"/>
    <x v="300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3075.056"/>
    <n v="3.075056"/>
    <m/>
    <n v="0.83333333333333337"/>
    <n v="0.83083333333333342"/>
    <n v="0"/>
    <n v="-1.0000000002037268E-3"/>
    <n v="53"/>
    <s v="BASE DE DATOS"/>
    <m/>
  </r>
  <r>
    <s v="24"/>
    <x v="5"/>
    <s v="GEPSA"/>
    <s v="31135507"/>
    <s v="31135507"/>
    <x v="5"/>
    <s v="G1"/>
    <s v="S"/>
    <n v="10"/>
    <n v="10.08"/>
    <n v="161.68199999999999"/>
    <n v="797.19799999999998"/>
    <n v="958.88099999999997"/>
    <n v="0"/>
    <n v="266.75"/>
    <n v="453.25"/>
    <m/>
    <m/>
    <x v="0"/>
    <s v="GEPSA31135507G1HI"/>
    <s v="Generadora de Energ¡a del Per£ S.A."/>
    <x v="90"/>
    <x v="90"/>
    <s v="C.H. Angel III"/>
    <x v="301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958.88099999999997"/>
    <n v="0.95888099999999998"/>
    <m/>
    <n v="0.83333333333333337"/>
    <n v="0.84"/>
    <n v="0"/>
    <n v="-9.9999999997635314E-4"/>
    <n v="53"/>
    <s v="BASE DE DATOS"/>
    <m/>
  </r>
  <r>
    <s v="24"/>
    <x v="5"/>
    <s v="GEPSA"/>
    <s v="31135507"/>
    <s v="31135507"/>
    <x v="5"/>
    <s v="G2"/>
    <s v="S"/>
    <n v="10"/>
    <n v="10"/>
    <n v="391.96800000000002"/>
    <n v="2712.6260000000002"/>
    <n v="3104.5940000000001"/>
    <n v="0"/>
    <n v="647"/>
    <n v="73"/>
    <m/>
    <m/>
    <x v="0"/>
    <s v="GEPSA31135507G2HI"/>
    <s v="Generadora de Energ¡a del Per£ S.A."/>
    <x v="90"/>
    <x v="90"/>
    <s v="C.H. Angel III"/>
    <x v="301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3104.5940000000001"/>
    <n v="3.1045940000000001"/>
    <m/>
    <n v="0.83333333333333337"/>
    <n v="0.83333333333333337"/>
    <n v="0"/>
    <n v="0"/>
    <n v="53"/>
    <s v="BASE DE DATOS"/>
    <m/>
  </r>
  <r>
    <s v="24"/>
    <x v="5"/>
    <s v="GEPSA"/>
    <s v="31135504"/>
    <s v="31135504"/>
    <x v="5"/>
    <s v="G1"/>
    <s v="S"/>
    <n v="5.2"/>
    <n v="5.0999999999999996"/>
    <n v="276.714"/>
    <n v="1895.876"/>
    <n v="2172.59"/>
    <n v="0"/>
    <n v="644.75"/>
    <n v="75.25"/>
    <m/>
    <m/>
    <x v="0"/>
    <s v="GEPSA31135504G1HI"/>
    <s v="Generadora de Energ¡a del Per£ S.A."/>
    <x v="90"/>
    <x v="90"/>
    <s v="C. H. La Joya"/>
    <x v="302"/>
    <s v="HI"/>
    <x v="5"/>
    <x v="36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172.59"/>
    <n v="2.17259"/>
    <m/>
    <n v="0.43333333333333335"/>
    <n v="0.42499999999999999"/>
    <n v="0"/>
    <n v="0"/>
    <n v="53"/>
    <s v="BASE DE DATOS"/>
    <m/>
  </r>
  <r>
    <s v="24"/>
    <x v="5"/>
    <s v="GEPSA"/>
    <s v="31135504"/>
    <s v="31135504"/>
    <x v="5"/>
    <s v="G2"/>
    <s v="S"/>
    <n v="5.2"/>
    <n v="5.0999999999999996"/>
    <n v="279.97199999999998"/>
    <n v="1890.16"/>
    <n v="2170.1320000000001"/>
    <n v="0"/>
    <n v="644.75"/>
    <n v="75.25"/>
    <m/>
    <m/>
    <x v="0"/>
    <s v="GEPSA31135504G2HI"/>
    <s v="Generadora de Energ¡a del Per£ S.A."/>
    <x v="90"/>
    <x v="90"/>
    <s v="C. H. La Joya"/>
    <x v="302"/>
    <s v="HI"/>
    <x v="5"/>
    <x v="37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170.1320000000001"/>
    <n v="2.1701320000000002"/>
    <m/>
    <n v="0.43333333333333335"/>
    <n v="0.42499999999999999"/>
    <n v="0"/>
    <n v="0"/>
    <n v="53"/>
    <s v="BASE DE DATOS"/>
    <m/>
  </r>
  <r>
    <s v="24"/>
    <x v="7"/>
    <s v="GEPSA"/>
    <s v="31135505"/>
    <s v="31135505"/>
    <x v="5"/>
    <s v="G1"/>
    <s v="S"/>
    <n v="10"/>
    <n v="10.01"/>
    <n v="0"/>
    <n v="0"/>
    <n v="0"/>
    <n v="0"/>
    <n v="0"/>
    <n v="744"/>
    <m/>
    <m/>
    <x v="0"/>
    <s v="GEPSA31135505G1HI"/>
    <s v="Generadora de Energ¡a del Per£ S.A."/>
    <x v="90"/>
    <x v="90"/>
    <s v="C.H. Angel I"/>
    <x v="299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0"/>
    <n v="0"/>
    <m/>
    <n v="0.83333333333333337"/>
    <n v="0.83416666666666661"/>
    <n v="0"/>
    <n v="0"/>
    <n v="53"/>
    <s v="BASE DE DATOS"/>
    <m/>
  </r>
  <r>
    <s v="24"/>
    <x v="7"/>
    <s v="GEPSA"/>
    <s v="31135505"/>
    <s v="31135505"/>
    <x v="5"/>
    <s v="G2"/>
    <s v="S"/>
    <n v="10"/>
    <n v="10.039999999999999"/>
    <n v="434.80700000000002"/>
    <n v="2285.6660000000002"/>
    <n v="2720.473"/>
    <n v="0"/>
    <n v="743.5"/>
    <n v="0.5"/>
    <m/>
    <m/>
    <x v="0"/>
    <s v="GEPSA31135505G2HI"/>
    <s v="Generadora de Energ¡a del Per£ S.A."/>
    <x v="90"/>
    <x v="90"/>
    <s v="C.H. Angel I"/>
    <x v="299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2720.473"/>
    <n v="2.7204730000000001"/>
    <m/>
    <n v="0.83333333333333337"/>
    <n v="0.83666666666666656"/>
    <n v="0"/>
    <n v="0"/>
    <n v="53"/>
    <s v="BASE DE DATOS"/>
    <m/>
  </r>
  <r>
    <s v="24"/>
    <x v="7"/>
    <s v="GEPSA"/>
    <s v="31135506"/>
    <s v="31135506"/>
    <x v="5"/>
    <s v="G1"/>
    <s v="S"/>
    <n v="10"/>
    <n v="10.02"/>
    <n v="0"/>
    <n v="0"/>
    <n v="0"/>
    <n v="0"/>
    <n v="0"/>
    <n v="744"/>
    <m/>
    <m/>
    <x v="0"/>
    <s v="GEPSA31135506G1HI"/>
    <s v="Generadora de Energ¡a del Per£ S.A."/>
    <x v="90"/>
    <x v="90"/>
    <s v="C.H. Angel II"/>
    <x v="300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0"/>
    <n v="0"/>
    <m/>
    <n v="0.83333333333333337"/>
    <n v="0.83499999999999996"/>
    <n v="0"/>
    <n v="0"/>
    <n v="53"/>
    <s v="BASE DE DATOS"/>
    <m/>
  </r>
  <r>
    <s v="24"/>
    <x v="7"/>
    <s v="GEPSA"/>
    <s v="31135506"/>
    <s v="31135506"/>
    <x v="5"/>
    <s v="G2"/>
    <s v="S"/>
    <n v="10"/>
    <n v="9.9700000000000006"/>
    <n v="625.96600000000001"/>
    <n v="3279.3020000000001"/>
    <n v="3905.268"/>
    <n v="0"/>
    <n v="743.25"/>
    <n v="0.75"/>
    <m/>
    <m/>
    <x v="0"/>
    <s v="GEPSA31135506G2HI"/>
    <s v="Generadora de Energ¡a del Per£ S.A."/>
    <x v="90"/>
    <x v="90"/>
    <s v="C.H. Angel II"/>
    <x v="300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3905.268"/>
    <n v="3.905268"/>
    <m/>
    <n v="0.83333333333333337"/>
    <n v="0.83083333333333342"/>
    <n v="0"/>
    <n v="0"/>
    <n v="53"/>
    <s v="BASE DE DATOS"/>
    <m/>
  </r>
  <r>
    <s v="24"/>
    <x v="7"/>
    <s v="GEPSA"/>
    <s v="31135507"/>
    <s v="31135507"/>
    <x v="5"/>
    <s v="G1"/>
    <s v="S"/>
    <n v="10"/>
    <n v="10.08"/>
    <n v="0"/>
    <n v="0"/>
    <n v="0"/>
    <n v="0"/>
    <n v="0"/>
    <n v="744"/>
    <m/>
    <m/>
    <x v="0"/>
    <s v="GEPSA31135507G1HI"/>
    <s v="Generadora de Energ¡a del Per£ S.A."/>
    <x v="90"/>
    <x v="90"/>
    <s v="C.H. Angel III"/>
    <x v="301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0"/>
    <n v="0"/>
    <m/>
    <n v="0.83333333333333337"/>
    <n v="0.84"/>
    <n v="0"/>
    <n v="0"/>
    <n v="53"/>
    <s v="BASE DE DATOS"/>
    <m/>
  </r>
  <r>
    <s v="24"/>
    <x v="7"/>
    <s v="GEPSA"/>
    <s v="31135507"/>
    <s v="31135507"/>
    <x v="5"/>
    <s v="G2"/>
    <s v="S"/>
    <n v="10"/>
    <n v="10"/>
    <n v="637.029"/>
    <n v="3325.3049999999998"/>
    <n v="3962.3339999999998"/>
    <n v="0"/>
    <n v="743.5"/>
    <n v="0.5"/>
    <m/>
    <m/>
    <x v="0"/>
    <s v="GEPSA31135507G2HI"/>
    <s v="Generadora de Energ¡a del Per£ S.A."/>
    <x v="90"/>
    <x v="90"/>
    <s v="C.H. Angel III"/>
    <x v="301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3962.3339999999998"/>
    <n v="3.9623339999999998"/>
    <m/>
    <n v="0.83333333333333337"/>
    <n v="0.83333333333333337"/>
    <n v="0"/>
    <n v="0"/>
    <n v="53"/>
    <s v="BASE DE DATOS"/>
    <m/>
  </r>
  <r>
    <s v="24"/>
    <x v="7"/>
    <s v="GEPSA"/>
    <s v="31135504"/>
    <s v="31135504"/>
    <x v="5"/>
    <s v="G1"/>
    <s v="S"/>
    <n v="5.2"/>
    <n v="5.0999999999999996"/>
    <n v="386.142"/>
    <n v="2198.4699999999998"/>
    <n v="2584.6120000000001"/>
    <n v="0"/>
    <n v="736"/>
    <n v="8"/>
    <m/>
    <m/>
    <x v="0"/>
    <s v="GEPSA31135504G1HI"/>
    <s v="Generadora de Energ¡a del Per£ S.A."/>
    <x v="90"/>
    <x v="90"/>
    <s v="C. H. La Joya"/>
    <x v="302"/>
    <s v="HI"/>
    <x v="5"/>
    <x v="36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584.6120000000001"/>
    <n v="2.5846119999999999"/>
    <m/>
    <n v="0.43333333333333335"/>
    <n v="0.42499999999999999"/>
    <n v="0"/>
    <n v="-4.5474735088646412E-13"/>
    <n v="53"/>
    <s v="BASE DE DATOS"/>
    <m/>
  </r>
  <r>
    <s v="24"/>
    <x v="7"/>
    <s v="GEPSA"/>
    <s v="31135504"/>
    <s v="31135504"/>
    <x v="5"/>
    <s v="G2"/>
    <s v="S"/>
    <n v="5.2"/>
    <n v="5.0999999999999996"/>
    <n v="391.34399999999999"/>
    <n v="2239.7600000000002"/>
    <n v="2631.1039999999998"/>
    <n v="0"/>
    <n v="742.75"/>
    <n v="1.25"/>
    <m/>
    <m/>
    <x v="0"/>
    <s v="GEPSA31135504G2HI"/>
    <s v="Generadora de Energ¡a del Per£ S.A."/>
    <x v="90"/>
    <x v="90"/>
    <s v="C. H. La Joya"/>
    <x v="302"/>
    <s v="HI"/>
    <x v="5"/>
    <x v="37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631.1039999999998"/>
    <n v="2.6311039999999997"/>
    <m/>
    <n v="0.43333333333333335"/>
    <n v="0.42499999999999999"/>
    <n v="0"/>
    <n v="4.5474735088646412E-13"/>
    <n v="53"/>
    <s v="BASE DE DATOS"/>
    <m/>
  </r>
  <r>
    <s v="24"/>
    <x v="6"/>
    <s v="GEPSA"/>
    <s v="31135505"/>
    <s v="31135505"/>
    <x v="5"/>
    <s v="G1"/>
    <s v="S"/>
    <n v="10"/>
    <n v="10.01"/>
    <n v="0"/>
    <n v="0"/>
    <n v="0"/>
    <n v="0"/>
    <n v="0"/>
    <n v="744"/>
    <m/>
    <m/>
    <x v="0"/>
    <s v="GEPSA31135505G1HI"/>
    <s v="Generadora de Energ¡a del Per£ S.A."/>
    <x v="90"/>
    <x v="90"/>
    <s v="C.H. Angel I"/>
    <x v="299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0"/>
    <n v="0"/>
    <m/>
    <n v="0.83333333333333337"/>
    <n v="0.83416666666666661"/>
    <n v="0"/>
    <n v="0"/>
    <n v="53"/>
    <s v="BASE DE DATOS"/>
    <m/>
  </r>
  <r>
    <s v="24"/>
    <x v="6"/>
    <s v="GEPSA"/>
    <s v="31135505"/>
    <s v="31135505"/>
    <x v="5"/>
    <s v="G2"/>
    <s v="S"/>
    <n v="10"/>
    <n v="10.039999999999999"/>
    <n v="329.81599999999997"/>
    <n v="1879.5329999999999"/>
    <n v="2209.35"/>
    <n v="0"/>
    <n v="743.25"/>
    <n v="0.75"/>
    <m/>
    <m/>
    <x v="0"/>
    <s v="GEPSA31135505G2HI"/>
    <s v="Generadora de Energ¡a del Per£ S.A."/>
    <x v="90"/>
    <x v="90"/>
    <s v="C.H. Angel I"/>
    <x v="299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2209.35"/>
    <n v="2.2093499999999997"/>
    <m/>
    <n v="0.83333333333333337"/>
    <n v="0.83666666666666656"/>
    <n v="0"/>
    <n v="-1.0000000002037268E-3"/>
    <n v="53"/>
    <s v="BASE DE DATOS"/>
    <m/>
  </r>
  <r>
    <s v="24"/>
    <x v="6"/>
    <s v="GEPSA"/>
    <s v="31135506"/>
    <s v="31135506"/>
    <x v="5"/>
    <s v="G1"/>
    <s v="S"/>
    <n v="10"/>
    <n v="10.02"/>
    <n v="445.279"/>
    <n v="2561.7339999999999"/>
    <n v="3007.0129999999999"/>
    <n v="0"/>
    <n v="710.75"/>
    <n v="33.25"/>
    <m/>
    <m/>
    <x v="0"/>
    <s v="GEPSA31135506G1HI"/>
    <s v="Generadora de Energ¡a del Per£ S.A."/>
    <x v="90"/>
    <x v="90"/>
    <s v="C.H. Angel II"/>
    <x v="300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3007.0129999999999"/>
    <n v="3.0070129999999997"/>
    <m/>
    <n v="0.83333333333333337"/>
    <n v="0.83499999999999996"/>
    <n v="0"/>
    <n v="0"/>
    <n v="53"/>
    <s v="BASE DE DATOS"/>
    <m/>
  </r>
  <r>
    <s v="24"/>
    <x v="6"/>
    <s v="GEPSA"/>
    <s v="31135506"/>
    <s v="31135506"/>
    <x v="5"/>
    <s v="G2"/>
    <s v="S"/>
    <n v="10"/>
    <n v="9.9700000000000006"/>
    <n v="27.513000000000002"/>
    <n v="145.91200000000001"/>
    <n v="173.42500000000001"/>
    <n v="0"/>
    <n v="33"/>
    <n v="711"/>
    <m/>
    <m/>
    <x v="0"/>
    <s v="GEPSA31135506G2HI"/>
    <s v="Generadora de Energ¡a del Per£ S.A."/>
    <x v="90"/>
    <x v="90"/>
    <s v="C.H. Angel II"/>
    <x v="300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173.42500000000001"/>
    <n v="0.17342500000000002"/>
    <m/>
    <n v="0.83333333333333337"/>
    <n v="0.83083333333333342"/>
    <n v="0"/>
    <n v="0"/>
    <n v="53"/>
    <s v="BASE DE DATOS"/>
    <m/>
  </r>
  <r>
    <s v="24"/>
    <x v="6"/>
    <s v="GEPSA"/>
    <s v="31135507"/>
    <s v="31135507"/>
    <x v="5"/>
    <s v="G1"/>
    <s v="S"/>
    <n v="10"/>
    <n v="10.08"/>
    <n v="461.67500000000001"/>
    <n v="2623.4259999999999"/>
    <n v="3085.1010000000001"/>
    <n v="0"/>
    <n v="706"/>
    <n v="38"/>
    <m/>
    <m/>
    <x v="0"/>
    <s v="GEPSA31135507G1HI"/>
    <s v="Generadora de Energ¡a del Per£ S.A."/>
    <x v="90"/>
    <x v="90"/>
    <s v="C.H. Angel III"/>
    <x v="301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3085.1010000000001"/>
    <n v="3.0851010000000003"/>
    <m/>
    <n v="0.83333333333333337"/>
    <n v="0.84"/>
    <n v="0"/>
    <n v="0"/>
    <n v="53"/>
    <s v="BASE DE DATOS"/>
    <m/>
  </r>
  <r>
    <s v="24"/>
    <x v="6"/>
    <s v="GEPSA"/>
    <s v="31135507"/>
    <s v="31135507"/>
    <x v="5"/>
    <s v="G2"/>
    <s v="S"/>
    <n v="10"/>
    <n v="10"/>
    <n v="28.219000000000001"/>
    <n v="180.10599999999999"/>
    <n v="208.32499999999999"/>
    <n v="0"/>
    <n v="38"/>
    <n v="706"/>
    <m/>
    <m/>
    <x v="0"/>
    <s v="GEPSA31135507G2HI"/>
    <s v="Generadora de Energ¡a del Per£ S.A."/>
    <x v="90"/>
    <x v="90"/>
    <s v="C.H. Angel III"/>
    <x v="301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208.32499999999999"/>
    <n v="0.20832499999999998"/>
    <m/>
    <n v="0.83333333333333337"/>
    <n v="0.83333333333333337"/>
    <n v="0"/>
    <n v="0"/>
    <n v="53"/>
    <s v="BASE DE DATOS"/>
    <m/>
  </r>
  <r>
    <s v="24"/>
    <x v="6"/>
    <s v="GEPSA"/>
    <s v="31135504"/>
    <s v="31135504"/>
    <x v="5"/>
    <s v="G1"/>
    <s v="S"/>
    <n v="5.2"/>
    <n v="5.0999999999999996"/>
    <n v="375.43"/>
    <n v="2303.145"/>
    <n v="2678.5749999999998"/>
    <n v="0"/>
    <n v="740"/>
    <n v="4"/>
    <m/>
    <m/>
    <x v="0"/>
    <s v="GEPSA31135504G1HI"/>
    <s v="Generadora de Energ¡a del Per£ S.A."/>
    <x v="90"/>
    <x v="90"/>
    <s v="C. H. La Joya"/>
    <x v="302"/>
    <s v="HI"/>
    <x v="5"/>
    <x v="36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678.5749999999998"/>
    <n v="2.6785749999999999"/>
    <m/>
    <n v="0.43333333333333335"/>
    <n v="0.42499999999999999"/>
    <n v="0"/>
    <n v="0"/>
    <n v="53"/>
    <s v="BASE DE DATOS"/>
    <m/>
  </r>
  <r>
    <s v="24"/>
    <x v="6"/>
    <s v="GEPSA"/>
    <s v="31135504"/>
    <s v="31135504"/>
    <x v="5"/>
    <s v="G2"/>
    <s v="S"/>
    <n v="5.2"/>
    <n v="5.0999999999999996"/>
    <n v="362.87099999999998"/>
    <n v="2240.5630000000001"/>
    <n v="2603.4340000000002"/>
    <n v="0"/>
    <n v="740"/>
    <n v="4"/>
    <m/>
    <m/>
    <x v="0"/>
    <s v="GEPSA31135504G2HI"/>
    <s v="Generadora de Energ¡a del Per£ S.A."/>
    <x v="90"/>
    <x v="90"/>
    <s v="C. H. La Joya"/>
    <x v="302"/>
    <s v="HI"/>
    <x v="5"/>
    <x v="37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603.4340000000002"/>
    <n v="2.603434"/>
    <m/>
    <n v="0.43333333333333335"/>
    <n v="0.42499999999999999"/>
    <n v="0"/>
    <n v="0"/>
    <n v="53"/>
    <s v="BASE DE DATOS"/>
    <m/>
  </r>
  <r>
    <s v="24"/>
    <x v="8"/>
    <s v="GEPSA"/>
    <s v="31135505"/>
    <s v="31135505"/>
    <x v="5"/>
    <s v="G1"/>
    <s v="S"/>
    <n v="10"/>
    <n v="10.01"/>
    <n v="0"/>
    <n v="35.975999999999999"/>
    <n v="35.975999999999999"/>
    <n v="0"/>
    <n v="15.5"/>
    <n v="704.5"/>
    <m/>
    <m/>
    <x v="0"/>
    <s v="GEPSA31135505G1HI"/>
    <s v="Generadora de Energ¡a del Per£ S.A."/>
    <x v="90"/>
    <x v="90"/>
    <s v="C.H. Angel I"/>
    <x v="299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35.975999999999999"/>
    <n v="3.5976000000000001E-2"/>
    <m/>
    <n v="0.83333333333333337"/>
    <n v="0.83416666666666661"/>
    <n v="0"/>
    <n v="0"/>
    <n v="53"/>
    <s v="BASE DE DATOS"/>
    <m/>
  </r>
  <r>
    <s v="24"/>
    <x v="8"/>
    <s v="GEPSA"/>
    <s v="31135505"/>
    <s v="31135505"/>
    <x v="5"/>
    <s v="G2"/>
    <s v="S"/>
    <n v="10"/>
    <n v="10.039999999999999"/>
    <n v="269.32400000000001"/>
    <n v="1510.4359999999999"/>
    <n v="1779.759"/>
    <n v="0"/>
    <n v="682.25"/>
    <n v="37.75"/>
    <m/>
    <m/>
    <x v="0"/>
    <s v="GEPSA31135505G2HI"/>
    <s v="Generadora de Energ¡a del Per£ S.A."/>
    <x v="90"/>
    <x v="90"/>
    <s v="C.H. Angel I"/>
    <x v="299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1779.759"/>
    <n v="1.7797590000000001"/>
    <m/>
    <n v="0.83333333333333337"/>
    <n v="0.83666666666666656"/>
    <n v="0"/>
    <n v="9.9999999997635314E-4"/>
    <n v="53"/>
    <s v="BASE DE DATOS"/>
    <m/>
  </r>
  <r>
    <s v="24"/>
    <x v="8"/>
    <s v="GEPSA"/>
    <s v="31135506"/>
    <s v="31135506"/>
    <x v="5"/>
    <s v="G1"/>
    <s v="S"/>
    <n v="10"/>
    <n v="10.02"/>
    <n v="391.88499999999999"/>
    <n v="2323.9250000000002"/>
    <n v="2715.81"/>
    <n v="0"/>
    <n v="719"/>
    <n v="1"/>
    <m/>
    <m/>
    <x v="0"/>
    <s v="GEPSA31135506G1HI"/>
    <s v="Generadora de Energ¡a del Per£ S.A."/>
    <x v="90"/>
    <x v="90"/>
    <s v="C.H. Angel II"/>
    <x v="300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2715.81"/>
    <n v="2.7158099999999998"/>
    <m/>
    <n v="0.83333333333333337"/>
    <n v="0.83499999999999996"/>
    <n v="0"/>
    <n v="4.5474735088646412E-13"/>
    <n v="53"/>
    <s v="BASE DE DATOS"/>
    <m/>
  </r>
  <r>
    <s v="24"/>
    <x v="8"/>
    <s v="GEPSA"/>
    <s v="31135506"/>
    <s v="31135506"/>
    <x v="5"/>
    <s v="G2"/>
    <s v="S"/>
    <n v="10"/>
    <n v="9.9700000000000006"/>
    <n v="0"/>
    <n v="0"/>
    <n v="0"/>
    <n v="0"/>
    <n v="0"/>
    <n v="720"/>
    <m/>
    <m/>
    <x v="0"/>
    <s v="GEPSA31135506G2HI"/>
    <s v="Generadora de Energ¡a del Per£ S.A."/>
    <x v="90"/>
    <x v="90"/>
    <s v="C.H. Angel II"/>
    <x v="300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0"/>
    <n v="0"/>
    <m/>
    <n v="0.83333333333333337"/>
    <n v="0.83083333333333342"/>
    <n v="0"/>
    <n v="0"/>
    <n v="53"/>
    <s v="BASE DE DATOS"/>
    <m/>
  </r>
  <r>
    <s v="24"/>
    <x v="8"/>
    <s v="GEPSA"/>
    <s v="31135507"/>
    <s v="31135507"/>
    <x v="5"/>
    <s v="G1"/>
    <s v="S"/>
    <n v="10"/>
    <n v="10.08"/>
    <n v="407.2"/>
    <n v="2404.7260000000001"/>
    <n v="2811.9270000000001"/>
    <n v="0"/>
    <n v="720"/>
    <n v="0"/>
    <m/>
    <m/>
    <x v="0"/>
    <s v="GEPSA31135507G1HI"/>
    <s v="Generadora de Energ¡a del Per£ S.A."/>
    <x v="90"/>
    <x v="90"/>
    <s v="C.H. Angel III"/>
    <x v="301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2811.9270000000001"/>
    <n v="2.8119270000000003"/>
    <m/>
    <n v="0.83333333333333337"/>
    <n v="0.84"/>
    <n v="0"/>
    <n v="-1.0000000002037268E-3"/>
    <n v="53"/>
    <s v="BASE DE DATOS"/>
    <m/>
  </r>
  <r>
    <s v="24"/>
    <x v="8"/>
    <s v="GEPSA"/>
    <s v="31135507"/>
    <s v="31135507"/>
    <x v="5"/>
    <s v="G2"/>
    <s v="S"/>
    <n v="10"/>
    <n v="10"/>
    <n v="0"/>
    <n v="0"/>
    <n v="0"/>
    <n v="0"/>
    <n v="0"/>
    <n v="720"/>
    <m/>
    <m/>
    <x v="0"/>
    <s v="GEPSA31135507G2HI"/>
    <s v="Generadora de Energ¡a del Per£ S.A."/>
    <x v="90"/>
    <x v="90"/>
    <s v="C.H. Angel III"/>
    <x v="301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0"/>
    <n v="0"/>
    <m/>
    <n v="0.83333333333333337"/>
    <n v="0.83333333333333337"/>
    <n v="0"/>
    <n v="0"/>
    <n v="53"/>
    <s v="BASE DE DATOS"/>
    <m/>
  </r>
  <r>
    <s v="24"/>
    <x v="8"/>
    <s v="GEPSA"/>
    <s v="31135504"/>
    <s v="31135504"/>
    <x v="5"/>
    <s v="G1"/>
    <s v="S"/>
    <n v="5.2"/>
    <n v="5.0999999999999996"/>
    <n v="363.86500000000001"/>
    <n v="2256.3710000000001"/>
    <n v="2620.2359999999999"/>
    <n v="0"/>
    <n v="709.75"/>
    <n v="10.25"/>
    <m/>
    <m/>
    <x v="0"/>
    <s v="GEPSA31135504G1HI"/>
    <s v="Generadora de Energ¡a del Per£ S.A."/>
    <x v="90"/>
    <x v="90"/>
    <s v="C. H. La Joya"/>
    <x v="302"/>
    <s v="HI"/>
    <x v="5"/>
    <x v="36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620.2359999999999"/>
    <n v="2.6202359999999998"/>
    <m/>
    <n v="0.43333333333333335"/>
    <n v="0.42499999999999999"/>
    <n v="0"/>
    <n v="0"/>
    <n v="53"/>
    <s v="BASE DE DATOS"/>
    <m/>
  </r>
  <r>
    <s v="24"/>
    <x v="8"/>
    <s v="GEPSA"/>
    <s v="31135504"/>
    <s v="31135504"/>
    <x v="5"/>
    <s v="G2"/>
    <s v="S"/>
    <n v="5.2"/>
    <n v="5.0999999999999996"/>
    <n v="337.32900000000001"/>
    <n v="2081.4340000000002"/>
    <n v="2418.7629999999999"/>
    <n v="0"/>
    <n v="708.25"/>
    <n v="11.75"/>
    <m/>
    <m/>
    <x v="0"/>
    <s v="GEPSA31135504G2HI"/>
    <s v="Generadora de Energ¡a del Per£ S.A."/>
    <x v="90"/>
    <x v="90"/>
    <s v="C. H. La Joya"/>
    <x v="302"/>
    <s v="HI"/>
    <x v="5"/>
    <x v="37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418.7629999999999"/>
    <n v="2.4187629999999998"/>
    <m/>
    <n v="0.43333333333333335"/>
    <n v="0.42499999999999999"/>
    <n v="0"/>
    <n v="4.5474735088646412E-13"/>
    <n v="53"/>
    <s v="BASE DE DATOS"/>
    <m/>
  </r>
  <r>
    <s v="24"/>
    <x v="9"/>
    <s v="GEPSA"/>
    <s v="31135505"/>
    <s v="31135505"/>
    <x v="5"/>
    <s v="G1"/>
    <s v="S"/>
    <n v="10"/>
    <n v="10.01"/>
    <n v="82.548000000000002"/>
    <n v="428.51900000000001"/>
    <n v="511.06700000000001"/>
    <n v="0"/>
    <n v="137.25"/>
    <n v="606.75"/>
    <m/>
    <m/>
    <x v="0"/>
    <s v="GEPSA31135505G1HI"/>
    <s v="Generadora de Energ¡a del Per£ S.A."/>
    <x v="90"/>
    <x v="90"/>
    <s v="C.H. Angel I"/>
    <x v="299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511.06700000000001"/>
    <n v="0.51106700000000005"/>
    <m/>
    <n v="0.83333333333333337"/>
    <n v="0.83416666666666661"/>
    <n v="0"/>
    <n v="0"/>
    <n v="53"/>
    <s v="BASE DE DATOS"/>
    <m/>
  </r>
  <r>
    <s v="24"/>
    <x v="9"/>
    <s v="GEPSA"/>
    <s v="31135505"/>
    <s v="31135505"/>
    <x v="5"/>
    <s v="G2"/>
    <s v="S"/>
    <n v="10"/>
    <n v="10.039999999999999"/>
    <n v="408.44099999999997"/>
    <n v="2231.7040000000002"/>
    <n v="2640.145"/>
    <n v="0"/>
    <n v="744"/>
    <n v="0"/>
    <m/>
    <m/>
    <x v="0"/>
    <s v="GEPSA31135505G2HI"/>
    <s v="Generadora de Energ¡a del Per£ S.A."/>
    <x v="90"/>
    <x v="90"/>
    <s v="C.H. Angel I"/>
    <x v="299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2640.145"/>
    <n v="2.640145"/>
    <m/>
    <n v="0.83333333333333337"/>
    <n v="0.83666666666666656"/>
    <n v="0"/>
    <n v="0"/>
    <n v="53"/>
    <s v="BASE DE DATOS"/>
    <m/>
  </r>
  <r>
    <s v="24"/>
    <x v="9"/>
    <s v="GEPSA"/>
    <s v="31135506"/>
    <s v="31135506"/>
    <x v="5"/>
    <s v="G1"/>
    <s v="S"/>
    <n v="10"/>
    <n v="10.02"/>
    <n v="509.31299999999999"/>
    <n v="2858.7130000000002"/>
    <n v="3368.0259999999998"/>
    <n v="0"/>
    <n v="744"/>
    <n v="0"/>
    <m/>
    <m/>
    <x v="0"/>
    <s v="GEPSA31135506G1HI"/>
    <s v="Generadora de Energ¡a del Per£ S.A."/>
    <x v="90"/>
    <x v="90"/>
    <s v="C.H. Angel II"/>
    <x v="300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3368.0259999999998"/>
    <n v="3.368026"/>
    <m/>
    <n v="0.83333333333333337"/>
    <n v="0.83499999999999996"/>
    <n v="0"/>
    <n v="4.5474735088646412E-13"/>
    <n v="53"/>
    <s v="BASE DE DATOS"/>
    <m/>
  </r>
  <r>
    <s v="24"/>
    <x v="9"/>
    <s v="GEPSA"/>
    <s v="31135506"/>
    <s v="31135506"/>
    <x v="5"/>
    <s v="G2"/>
    <s v="S"/>
    <n v="10"/>
    <n v="9.9700000000000006"/>
    <n v="121.408"/>
    <n v="550.21"/>
    <n v="671.61699999999996"/>
    <n v="0"/>
    <n v="146.75"/>
    <n v="597.25"/>
    <m/>
    <m/>
    <x v="0"/>
    <s v="GEPSA31135506G2HI"/>
    <s v="Generadora de Energ¡a del Per£ S.A."/>
    <x v="90"/>
    <x v="90"/>
    <s v="C.H. Angel II"/>
    <x v="300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671.61699999999996"/>
    <n v="0.67161699999999991"/>
    <m/>
    <n v="0.83333333333333337"/>
    <n v="0.83083333333333342"/>
    <n v="0"/>
    <n v="1.00000000009004E-3"/>
    <n v="53"/>
    <s v="BASE DE DATOS"/>
    <m/>
  </r>
  <r>
    <s v="24"/>
    <x v="9"/>
    <s v="GEPSA"/>
    <s v="31135507"/>
    <s v="31135507"/>
    <x v="5"/>
    <s v="G1"/>
    <s v="S"/>
    <n v="10"/>
    <n v="10.08"/>
    <n v="541.94600000000003"/>
    <n v="3098.1350000000002"/>
    <n v="3640.0810000000001"/>
    <n v="0"/>
    <n v="744"/>
    <n v="0"/>
    <m/>
    <m/>
    <x v="0"/>
    <s v="GEPSA31135507G1HI"/>
    <s v="Generadora de Energ¡a del Per£ S.A."/>
    <x v="90"/>
    <x v="90"/>
    <s v="C.H. Angel III"/>
    <x v="301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3640.0810000000001"/>
    <n v="3.6400810000000003"/>
    <m/>
    <n v="0.83333333333333337"/>
    <n v="0.84"/>
    <n v="0"/>
    <n v="0"/>
    <n v="53"/>
    <s v="BASE DE DATOS"/>
    <m/>
  </r>
  <r>
    <s v="24"/>
    <x v="9"/>
    <s v="GEPSA"/>
    <s v="31135507"/>
    <s v="31135507"/>
    <x v="5"/>
    <s v="G2"/>
    <s v="S"/>
    <n v="10"/>
    <n v="10"/>
    <n v="103.301"/>
    <n v="361.67"/>
    <n v="464.971"/>
    <n v="0"/>
    <n v="97.25"/>
    <n v="646.75"/>
    <m/>
    <m/>
    <x v="0"/>
    <s v="GEPSA31135507G2HI"/>
    <s v="Generadora de Energ¡a del Per£ S.A."/>
    <x v="90"/>
    <x v="90"/>
    <s v="C.H. Angel III"/>
    <x v="301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464.971"/>
    <n v="0.46497100000000002"/>
    <m/>
    <n v="0.83333333333333337"/>
    <n v="0.83333333333333337"/>
    <n v="0"/>
    <n v="0"/>
    <n v="53"/>
    <s v="BASE DE DATOS"/>
    <m/>
  </r>
  <r>
    <s v="24"/>
    <x v="9"/>
    <s v="GEPSA"/>
    <s v="31135504"/>
    <s v="31135504"/>
    <x v="5"/>
    <s v="G1"/>
    <s v="S"/>
    <n v="5.2"/>
    <n v="5.0999999999999996"/>
    <n v="367.50900000000001"/>
    <n v="2158.7910000000002"/>
    <n v="2526.3000000000002"/>
    <n v="0"/>
    <n v="732.5"/>
    <n v="11.5"/>
    <m/>
    <m/>
    <x v="0"/>
    <s v="GEPSA31135504G1HI"/>
    <s v="Generadora de Energ¡a del Per£ S.A."/>
    <x v="90"/>
    <x v="90"/>
    <s v="C. H. La Joya"/>
    <x v="302"/>
    <s v="HI"/>
    <x v="5"/>
    <x v="36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526.3000000000002"/>
    <n v="2.5263"/>
    <m/>
    <n v="0.43333333333333335"/>
    <n v="0.42499999999999999"/>
    <n v="0"/>
    <n v="0"/>
    <n v="53"/>
    <s v="BASE DE DATOS"/>
    <m/>
  </r>
  <r>
    <s v="24"/>
    <x v="9"/>
    <s v="GEPSA"/>
    <s v="31135504"/>
    <s v="31135504"/>
    <x v="5"/>
    <s v="G2"/>
    <s v="S"/>
    <n v="5.2"/>
    <n v="5.0999999999999996"/>
    <n v="351.57799999999997"/>
    <n v="2130.4290000000001"/>
    <n v="2482.0070000000001"/>
    <n v="0"/>
    <n v="741"/>
    <n v="3"/>
    <m/>
    <m/>
    <x v="0"/>
    <s v="GEPSA31135504G2HI"/>
    <s v="Generadora de Energ¡a del Per£ S.A."/>
    <x v="90"/>
    <x v="90"/>
    <s v="C. H. La Joya"/>
    <x v="302"/>
    <s v="HI"/>
    <x v="5"/>
    <x v="37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482.0070000000001"/>
    <n v="2.4820069999999999"/>
    <m/>
    <n v="0.43333333333333335"/>
    <n v="0.42499999999999999"/>
    <n v="0"/>
    <n v="0"/>
    <n v="53"/>
    <s v="BASE DE DATOS"/>
    <m/>
  </r>
  <r>
    <s v="24"/>
    <x v="10"/>
    <s v="GEPSA"/>
    <s v="31135505"/>
    <s v="31135505"/>
    <x v="5"/>
    <s v="G1"/>
    <s v="S"/>
    <n v="10"/>
    <n v="10.01"/>
    <n v="749.40599999999995"/>
    <n v="4252.5039999999999"/>
    <n v="5001.91"/>
    <n v="0"/>
    <n v="718"/>
    <n v="2"/>
    <m/>
    <m/>
    <x v="0"/>
    <s v="GEPSA31135505G1HI"/>
    <s v="Generadora de Energ¡a del Per£ S.A."/>
    <x v="90"/>
    <x v="90"/>
    <s v="C.H. Angel I"/>
    <x v="299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5001.91"/>
    <n v="5.0019099999999996"/>
    <m/>
    <n v="0.83333333333333337"/>
    <n v="0.83416666666666661"/>
    <n v="0"/>
    <n v="0"/>
    <n v="53"/>
    <s v="BASE DE DATOS"/>
    <m/>
  </r>
  <r>
    <s v="24"/>
    <x v="10"/>
    <s v="GEPSA"/>
    <s v="31135505"/>
    <s v="31135505"/>
    <x v="5"/>
    <s v="G2"/>
    <s v="S"/>
    <n v="10"/>
    <n v="10.039999999999999"/>
    <n v="748.22299999999996"/>
    <n v="4259.8280000000004"/>
    <n v="5008.0510000000004"/>
    <n v="0"/>
    <n v="719.5"/>
    <n v="0.5"/>
    <m/>
    <m/>
    <x v="0"/>
    <s v="GEPSA31135505G2HI"/>
    <s v="Generadora de Energ¡a del Per£ S.A."/>
    <x v="90"/>
    <x v="90"/>
    <s v="C.H. Angel I"/>
    <x v="299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5008.0510000000004"/>
    <n v="5.008051"/>
    <m/>
    <n v="0.83333333333333337"/>
    <n v="0.83666666666666656"/>
    <n v="0"/>
    <n v="0"/>
    <n v="53"/>
    <s v="BASE DE DATOS"/>
    <m/>
  </r>
  <r>
    <s v="24"/>
    <x v="10"/>
    <s v="GEPSA"/>
    <s v="31135506"/>
    <s v="31135506"/>
    <x v="5"/>
    <s v="G1"/>
    <s v="S"/>
    <n v="10"/>
    <n v="10.02"/>
    <n v="785.50400000000002"/>
    <n v="4477.0870000000004"/>
    <n v="5262.5910000000003"/>
    <n v="0"/>
    <n v="717.75"/>
    <n v="2.25"/>
    <m/>
    <m/>
    <x v="0"/>
    <s v="GEPSA31135506G1HI"/>
    <s v="Generadora de Energ¡a del Per£ S.A."/>
    <x v="90"/>
    <x v="90"/>
    <s v="C.H. Angel II"/>
    <x v="300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5262.5910000000003"/>
    <n v="5.2625910000000005"/>
    <m/>
    <n v="0.83333333333333337"/>
    <n v="0.83499999999999996"/>
    <n v="0"/>
    <n v="0"/>
    <n v="53"/>
    <s v="BASE DE DATOS"/>
    <m/>
  </r>
  <r>
    <s v="24"/>
    <x v="10"/>
    <s v="GEPSA"/>
    <s v="31135506"/>
    <s v="31135506"/>
    <x v="5"/>
    <s v="G2"/>
    <s v="S"/>
    <n v="10"/>
    <n v="9.9700000000000006"/>
    <n v="790.62"/>
    <n v="4525.88"/>
    <n v="5316.4989999999998"/>
    <n v="0"/>
    <n v="719"/>
    <n v="1"/>
    <m/>
    <m/>
    <x v="0"/>
    <s v="GEPSA31135506G2HI"/>
    <s v="Generadora de Energ¡a del Per£ S.A."/>
    <x v="90"/>
    <x v="90"/>
    <s v="C.H. Angel II"/>
    <x v="300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5316.4989999999998"/>
    <n v="5.3164989999999994"/>
    <m/>
    <n v="0.83333333333333337"/>
    <n v="0.83083333333333342"/>
    <n v="0"/>
    <n v="1.0000000002037268E-3"/>
    <n v="53"/>
    <s v="BASE DE DATOS"/>
    <m/>
  </r>
  <r>
    <s v="24"/>
    <x v="10"/>
    <s v="GEPSA"/>
    <s v="31135507"/>
    <s v="31135507"/>
    <x v="5"/>
    <s v="G1"/>
    <s v="S"/>
    <n v="10"/>
    <n v="10.08"/>
    <n v="774.75099999999998"/>
    <n v="4454.6710000000003"/>
    <n v="5229.4219999999996"/>
    <n v="0"/>
    <n v="716.75"/>
    <n v="3.25"/>
    <m/>
    <m/>
    <x v="0"/>
    <s v="GEPSA31135507G1HI"/>
    <s v="Generadora de Energ¡a del Per£ S.A."/>
    <x v="90"/>
    <x v="90"/>
    <s v="C.H. Angel III"/>
    <x v="301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5229.4219999999996"/>
    <n v="5.2294219999999996"/>
    <m/>
    <n v="0.83333333333333337"/>
    <n v="0.84"/>
    <n v="0"/>
    <n v="9.0949470177292824E-13"/>
    <n v="53"/>
    <s v="BASE DE DATOS"/>
    <m/>
  </r>
  <r>
    <s v="24"/>
    <x v="10"/>
    <s v="GEPSA"/>
    <s v="31135507"/>
    <s v="31135507"/>
    <x v="5"/>
    <s v="G2"/>
    <s v="S"/>
    <n v="10"/>
    <n v="10"/>
    <n v="788.78599999999994"/>
    <n v="4499.652"/>
    <n v="5288.4380000000001"/>
    <n v="0"/>
    <n v="719.25"/>
    <n v="0.75"/>
    <m/>
    <m/>
    <x v="0"/>
    <s v="GEPSA31135507G2HI"/>
    <s v="Generadora de Energ¡a del Per£ S.A."/>
    <x v="90"/>
    <x v="90"/>
    <s v="C.H. Angel III"/>
    <x v="301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5288.4380000000001"/>
    <n v="5.2884380000000002"/>
    <m/>
    <n v="0.83333333333333337"/>
    <n v="0.83333333333333337"/>
    <n v="0"/>
    <n v="0"/>
    <n v="53"/>
    <s v="BASE DE DATOS"/>
    <m/>
  </r>
  <r>
    <s v="24"/>
    <x v="10"/>
    <s v="GEPSA"/>
    <s v="31135504"/>
    <s v="31135504"/>
    <x v="5"/>
    <s v="G1"/>
    <s v="S"/>
    <n v="5.2"/>
    <n v="5.0999999999999996"/>
    <n v="331.78699999999998"/>
    <n v="1994.5070000000001"/>
    <n v="2326.2939999999999"/>
    <n v="0"/>
    <n v="683.5"/>
    <n v="36.5"/>
    <m/>
    <m/>
    <x v="0"/>
    <s v="GEPSA31135504G1HI"/>
    <s v="Generadora de Energ¡a del Per£ S.A."/>
    <x v="90"/>
    <x v="90"/>
    <s v="C. H. La Joya"/>
    <x v="302"/>
    <s v="HI"/>
    <x v="5"/>
    <x v="36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326.2939999999999"/>
    <n v="2.3262939999999999"/>
    <m/>
    <n v="0.43333333333333335"/>
    <n v="0.42499999999999999"/>
    <n v="0"/>
    <n v="0"/>
    <n v="53"/>
    <s v="BASE DE DATOS"/>
    <m/>
  </r>
  <r>
    <s v="24"/>
    <x v="10"/>
    <s v="GEPSA"/>
    <s v="31135504"/>
    <s v="31135504"/>
    <x v="5"/>
    <s v="G2"/>
    <s v="S"/>
    <n v="5.2"/>
    <n v="5.0999999999999996"/>
    <n v="329.88299999999998"/>
    <n v="1970.6869999999999"/>
    <n v="2300.5700000000002"/>
    <n v="0"/>
    <n v="681.75"/>
    <n v="38.25"/>
    <m/>
    <m/>
    <x v="0"/>
    <s v="GEPSA31135504G2HI"/>
    <s v="Generadora de Energ¡a del Per£ S.A."/>
    <x v="90"/>
    <x v="90"/>
    <s v="C. H. La Joya"/>
    <x v="302"/>
    <s v="HI"/>
    <x v="5"/>
    <x v="37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300.5700000000002"/>
    <n v="2.30057"/>
    <m/>
    <n v="0.43333333333333335"/>
    <n v="0.42499999999999999"/>
    <n v="0"/>
    <n v="-4.5474735088646412E-13"/>
    <n v="53"/>
    <s v="BASE DE DATOS"/>
    <m/>
  </r>
  <r>
    <s v="24"/>
    <x v="11"/>
    <s v="GEPSA"/>
    <s v="31135505"/>
    <s v="31135505"/>
    <x v="5"/>
    <s v="G1"/>
    <s v="S"/>
    <n v="10"/>
    <n v="10.01"/>
    <n v="1013.183"/>
    <n v="5681.9690000000001"/>
    <n v="6695.1509999999998"/>
    <n v="0"/>
    <n v="686.75"/>
    <n v="57.25"/>
    <m/>
    <m/>
    <x v="0"/>
    <s v="GEPSA31135505G1HI"/>
    <s v="Generadora de Energ¡a del Per£ S.A."/>
    <x v="90"/>
    <x v="90"/>
    <s v="C.H. Angel I"/>
    <x v="299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6695.1509999999998"/>
    <n v="6.6951510000000001"/>
    <m/>
    <n v="0.83333333333333337"/>
    <n v="0.83416666666666661"/>
    <n v="0"/>
    <n v="1.0000000002037268E-3"/>
    <n v="53"/>
    <s v="BASE DE DATOS"/>
    <m/>
  </r>
  <r>
    <s v="24"/>
    <x v="11"/>
    <s v="GEPSA"/>
    <s v="31135505"/>
    <s v="31135505"/>
    <x v="5"/>
    <s v="G2"/>
    <s v="S"/>
    <n v="10"/>
    <n v="10.039999999999999"/>
    <n v="928.69100000000003"/>
    <n v="5330.1890000000003"/>
    <n v="6258.88"/>
    <n v="0"/>
    <n v="643"/>
    <n v="101"/>
    <m/>
    <m/>
    <x v="0"/>
    <s v="GEPSA31135505G2HI"/>
    <s v="Generadora de Energ¡a del Per£ S.A."/>
    <x v="90"/>
    <x v="90"/>
    <s v="C.H. Angel I"/>
    <x v="299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6258.88"/>
    <n v="6.2588800000000004"/>
    <m/>
    <n v="0.83333333333333337"/>
    <n v="0.83666666666666656"/>
    <n v="0"/>
    <n v="0"/>
    <n v="53"/>
    <s v="BASE DE DATOS"/>
    <m/>
  </r>
  <r>
    <s v="24"/>
    <x v="11"/>
    <s v="GEPSA"/>
    <s v="31135506"/>
    <s v="31135506"/>
    <x v="5"/>
    <s v="G1"/>
    <s v="S"/>
    <n v="10"/>
    <n v="10.02"/>
    <n v="1085.386"/>
    <n v="6102.3739999999998"/>
    <n v="7187.76"/>
    <n v="0"/>
    <n v="740.25"/>
    <n v="3.75"/>
    <m/>
    <m/>
    <x v="0"/>
    <s v="GEPSA31135506G1HI"/>
    <s v="Generadora de Energ¡a del Per£ S.A."/>
    <x v="90"/>
    <x v="90"/>
    <s v="C.H. Angel II"/>
    <x v="300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187.76"/>
    <n v="7.1877599999999999"/>
    <m/>
    <n v="0.83333333333333337"/>
    <n v="0.83499999999999996"/>
    <n v="0"/>
    <n v="0"/>
    <n v="53"/>
    <s v="BASE DE DATOS"/>
    <m/>
  </r>
  <r>
    <s v="24"/>
    <x v="11"/>
    <s v="GEPSA"/>
    <s v="31135506"/>
    <s v="31135506"/>
    <x v="5"/>
    <s v="G2"/>
    <s v="S"/>
    <n v="10"/>
    <n v="9.9700000000000006"/>
    <n v="877.24599999999998"/>
    <n v="5137.2790000000005"/>
    <n v="6014.5249999999996"/>
    <n v="0"/>
    <n v="619.5"/>
    <n v="124.5"/>
    <m/>
    <m/>
    <x v="0"/>
    <s v="GEPSA31135506G2HI"/>
    <s v="Generadora de Energ¡a del Per£ S.A."/>
    <x v="90"/>
    <x v="90"/>
    <s v="C.H. Angel II"/>
    <x v="300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6014.5249999999996"/>
    <n v="6.0145249999999999"/>
    <m/>
    <n v="0.83333333333333337"/>
    <n v="0.83083333333333342"/>
    <n v="0"/>
    <n v="9.0949470177292824E-13"/>
    <n v="53"/>
    <s v="BASE DE DATOS"/>
    <m/>
  </r>
  <r>
    <s v="24"/>
    <x v="11"/>
    <s v="GEPSA"/>
    <s v="31135507"/>
    <s v="31135507"/>
    <x v="5"/>
    <s v="G1"/>
    <s v="S"/>
    <n v="10"/>
    <n v="10.08"/>
    <n v="1105.183"/>
    <n v="6173.5"/>
    <n v="7278.683"/>
    <n v="0"/>
    <n v="742.75"/>
    <n v="1.25"/>
    <m/>
    <m/>
    <x v="0"/>
    <s v="GEPSA31135507G1HI"/>
    <s v="Generadora de Energ¡a del Per£ S.A."/>
    <x v="90"/>
    <x v="90"/>
    <s v="C.H. Angel III"/>
    <x v="301"/>
    <s v="HI"/>
    <x v="5"/>
    <x v="36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7278.683"/>
    <n v="7.278683"/>
    <m/>
    <n v="0.83333333333333337"/>
    <n v="0.84"/>
    <n v="0"/>
    <n v="0"/>
    <n v="53"/>
    <s v="BASE DE DATOS"/>
    <m/>
  </r>
  <r>
    <s v="24"/>
    <x v="11"/>
    <s v="GEPSA"/>
    <s v="31135507"/>
    <s v="31135507"/>
    <x v="5"/>
    <s v="G2"/>
    <s v="S"/>
    <n v="10"/>
    <n v="10"/>
    <n v="749.56399999999996"/>
    <n v="4376.9189999999999"/>
    <n v="5126.4830000000002"/>
    <n v="0"/>
    <n v="514.75"/>
    <n v="229.25"/>
    <m/>
    <m/>
    <x v="0"/>
    <s v="GEPSA31135507G2HI"/>
    <s v="Generadora de Energ¡a del Per£ S.A."/>
    <x v="90"/>
    <x v="90"/>
    <s v="C.H. Angel III"/>
    <x v="301"/>
    <s v="HI"/>
    <x v="5"/>
    <x v="37"/>
    <x v="2"/>
    <s v="Instalado"/>
    <s v="Operativo"/>
    <s v="Generadora"/>
    <x v="0"/>
    <x v="0"/>
    <x v="0"/>
    <x v="0"/>
    <s v="Privado"/>
    <s v="PUNO"/>
    <s v="PUNO"/>
    <s v="CARABAYA"/>
    <s v="OLLACHEA"/>
    <n v="0"/>
    <x v="8"/>
    <n v="0"/>
    <x v="1"/>
    <x v="2"/>
    <x v="0"/>
    <s v="MWh"/>
    <n v="5126.4830000000002"/>
    <n v="5.1264830000000003"/>
    <m/>
    <n v="0.83333333333333337"/>
    <n v="0.83333333333333337"/>
    <n v="0"/>
    <n v="0"/>
    <n v="53"/>
    <s v="BASE DE DATOS"/>
    <m/>
  </r>
  <r>
    <s v="24"/>
    <x v="11"/>
    <s v="GEPSA"/>
    <s v="31135504"/>
    <s v="31135504"/>
    <x v="5"/>
    <s v="G1"/>
    <s v="S"/>
    <n v="5.2"/>
    <n v="5.0999999999999996"/>
    <n v="440.34699999999998"/>
    <n v="2433.4870000000001"/>
    <n v="2873.8339999999998"/>
    <n v="0"/>
    <n v="693.75"/>
    <n v="50.25"/>
    <m/>
    <m/>
    <x v="0"/>
    <s v="GEPSA31135504G1HI"/>
    <s v="Generadora de Energ¡a del Per£ S.A."/>
    <x v="90"/>
    <x v="90"/>
    <s v="C. H. La Joya"/>
    <x v="302"/>
    <s v="HI"/>
    <x v="5"/>
    <x v="36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2873.8339999999998"/>
    <n v="2.873834"/>
    <m/>
    <n v="0.43333333333333335"/>
    <n v="0.42499999999999999"/>
    <n v="0"/>
    <n v="0"/>
    <n v="53"/>
    <s v="BASE DE DATOS"/>
    <m/>
  </r>
  <r>
    <s v="24"/>
    <x v="11"/>
    <s v="GEPSA"/>
    <s v="31135504"/>
    <s v="31135504"/>
    <x v="5"/>
    <s v="G2"/>
    <s v="S"/>
    <n v="5.2"/>
    <n v="5.0999999999999996"/>
    <n v="154.42599999999999"/>
    <n v="1090.027"/>
    <n v="1244.453"/>
    <n v="0"/>
    <n v="371.5"/>
    <n v="372.5"/>
    <m/>
    <m/>
    <x v="0"/>
    <s v="GEPSA31135504G2HI"/>
    <s v="Generadora de Energ¡a del Per£ S.A."/>
    <x v="90"/>
    <x v="90"/>
    <s v="C. H. La Joya"/>
    <x v="302"/>
    <s v="HI"/>
    <x v="5"/>
    <x v="37"/>
    <x v="2"/>
    <s v="Instalado"/>
    <s v="Operativo"/>
    <s v="Generadora"/>
    <x v="0"/>
    <x v="0"/>
    <x v="0"/>
    <x v="0"/>
    <s v="Privado"/>
    <s v="AREQUIPA"/>
    <s v="AREQUIPA"/>
    <s v="AREQUIPA"/>
    <s v="LA JOYA"/>
    <n v="0"/>
    <x v="8"/>
    <n v="0"/>
    <x v="1"/>
    <x v="2"/>
    <x v="0"/>
    <s v="MWh"/>
    <n v="1244.453"/>
    <n v="1.244453"/>
    <m/>
    <n v="0.43333333333333335"/>
    <n v="0.42499999999999999"/>
    <n v="0"/>
    <n v="0"/>
    <n v="53"/>
    <s v="BASE DE DATOS"/>
    <m/>
  </r>
  <r>
    <s v="24"/>
    <x v="9"/>
    <s v="EILHIC"/>
    <s v="53200504"/>
    <s v="53200504"/>
    <x v="5"/>
    <s v="G1"/>
    <s v="S"/>
    <n v="0.73399999999999999"/>
    <n v="0.30199999999999999"/>
    <n v="43.31"/>
    <n v="181.339"/>
    <n v="224.649"/>
    <n v="0"/>
    <n v="743.25"/>
    <n v="0"/>
    <m/>
    <m/>
    <x v="0"/>
    <s v="EILHIC53200504G1HI"/>
    <s v="EILHICHA S.A."/>
    <x v="78"/>
    <x v="78"/>
    <s v="C.H. COLLO"/>
    <x v="263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224.649"/>
    <n v="0.22464899999999999"/>
    <m/>
    <n v="6.1166666666666668E-2"/>
    <n v="2.2416666666666668E-2"/>
    <n v="0"/>
    <n v="0"/>
    <n v="42"/>
    <s v="BASE DE DATOS"/>
    <m/>
  </r>
  <r>
    <s v="24"/>
    <x v="9"/>
    <s v="EILHIC"/>
    <s v="53200604"/>
    <s v="53200604"/>
    <x v="5"/>
    <s v="G1"/>
    <s v="S"/>
    <n v="0.85"/>
    <n v="0.28899999999999998"/>
    <n v="41.96"/>
    <n v="25.960999999999999"/>
    <n v="67.921000000000006"/>
    <n v="0"/>
    <n v="235"/>
    <n v="0"/>
    <m/>
    <m/>
    <x v="0"/>
    <s v="EILHIC53200604G1HI"/>
    <s v="EILHICHA S.A."/>
    <x v="78"/>
    <x v="78"/>
    <s v="C.H. JAMBON"/>
    <x v="264"/>
    <s v="HI"/>
    <x v="5"/>
    <x v="36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67.921000000000006"/>
    <n v="6.7921000000000009E-2"/>
    <m/>
    <n v="7.0833333333333331E-2"/>
    <n v="2.4749999999999998E-2"/>
    <n v="0"/>
    <n v="-1.4210854715202004E-14"/>
    <n v="42"/>
    <s v="BASE DE DATOS"/>
    <m/>
  </r>
  <r>
    <s v="24"/>
    <x v="9"/>
    <s v="EILHIC"/>
    <s v="53200604"/>
    <s v="53200604"/>
    <x v="5"/>
    <s v="G2"/>
    <s v="S"/>
    <n v="0.32"/>
    <n v="0.191"/>
    <n v="0.66200000000000003"/>
    <n v="101.446"/>
    <n v="102.108"/>
    <n v="0"/>
    <n v="536"/>
    <n v="0"/>
    <m/>
    <m/>
    <x v="0"/>
    <s v="EILHIC53200604G2HI"/>
    <s v="EILHICHA S.A."/>
    <x v="78"/>
    <x v="78"/>
    <s v="C.H. JAMBON"/>
    <x v="264"/>
    <s v="HI"/>
    <x v="5"/>
    <x v="37"/>
    <x v="2"/>
    <s v="Instalado"/>
    <s v="Operativo"/>
    <s v="Distribuidora"/>
    <x v="0"/>
    <x v="1"/>
    <x v="1"/>
    <x v="0"/>
    <s v="Privado"/>
    <s v="ANCASH"/>
    <s v="ANCASH"/>
    <s v="ASUNCION"/>
    <s v="CHACAS"/>
    <n v="0"/>
    <x v="8"/>
    <n v="0"/>
    <x v="0"/>
    <x v="0"/>
    <x v="0"/>
    <s v="MWh"/>
    <n v="102.108"/>
    <n v="0.102108"/>
    <m/>
    <n v="2.6666666666666668E-2"/>
    <n v="1.7083333333333336E-2"/>
    <n v="0"/>
    <n v="0"/>
    <n v="42"/>
    <s v="BASE DE DATOS"/>
    <m/>
  </r>
  <r>
    <s v="24"/>
    <x v="1"/>
    <s v="ENEOLI"/>
    <s v="17266210"/>
    <s v="17266210"/>
    <x v="5"/>
    <s v="G1"/>
    <s v="S"/>
    <n v="80"/>
    <n v="80"/>
    <n v="6892.3130000000001"/>
    <n v="16606.377"/>
    <n v="23498.69"/>
    <n v="0"/>
    <n v="720"/>
    <n v="0"/>
    <m/>
    <m/>
    <x v="0"/>
    <s v="ENEOLI17266210G1HI"/>
    <s v="Energía Eólica S.A."/>
    <x v="52"/>
    <x v="52"/>
    <s v="C.E. Cupisnique"/>
    <x v="206"/>
    <s v="TE"/>
    <x v="7"/>
    <x v="36"/>
    <x v="4"/>
    <s v="Instalado"/>
    <s v="Operativo"/>
    <s v="Generadora"/>
    <x v="0"/>
    <x v="0"/>
    <x v="0"/>
    <x v="0"/>
    <s v="Privado"/>
    <s v="LA LIBERTAD"/>
    <s v="LA LIBERTAD"/>
    <s v="PACASMAYO"/>
    <s v="SAN PEDRO DE LLOC"/>
    <n v="0"/>
    <x v="10"/>
    <n v="0"/>
    <x v="1"/>
    <x v="2"/>
    <x v="0"/>
    <s v="MWh"/>
    <n v="23498.69"/>
    <n v="23.49869"/>
    <m/>
    <n v="6.666666666666667"/>
    <n v="6.666666666666667"/>
    <n v="0"/>
    <n v="3.637978807091713E-12"/>
    <n v="48"/>
    <s v="BASE DE DATOS"/>
    <m/>
  </r>
  <r>
    <s v="24"/>
    <x v="1"/>
    <s v="ENEOLI"/>
    <s v="17266310"/>
    <s v="17266310"/>
    <x v="5"/>
    <s v="G1"/>
    <s v="S"/>
    <n v="30"/>
    <n v="30"/>
    <n v="1023.833"/>
    <n v="3706.848"/>
    <n v="4730.6809999999996"/>
    <n v="0"/>
    <n v="720"/>
    <n v="0"/>
    <m/>
    <m/>
    <x v="0"/>
    <s v="ENEOLI17266310G1HI"/>
    <s v="Energía Eólica S.A."/>
    <x v="52"/>
    <x v="52"/>
    <s v="C.E. Talara"/>
    <x v="207"/>
    <s v="TE"/>
    <x v="7"/>
    <x v="36"/>
    <x v="4"/>
    <s v="Instalado"/>
    <s v="Operativo"/>
    <s v="Generadora"/>
    <x v="0"/>
    <x v="0"/>
    <x v="0"/>
    <x v="0"/>
    <s v="Privado"/>
    <s v="PIURA"/>
    <s v="PIURA"/>
    <s v="TALARA "/>
    <s v="PARIÑAS"/>
    <n v="0"/>
    <x v="10"/>
    <n v="0"/>
    <x v="1"/>
    <x v="2"/>
    <x v="0"/>
    <s v="MWh"/>
    <n v="4730.6809999999996"/>
    <n v="4.7306809999999997"/>
    <m/>
    <n v="2.5"/>
    <n v="2.5"/>
    <n v="0"/>
    <n v="0"/>
    <n v="48"/>
    <s v="BASE DE DATOS"/>
    <m/>
  </r>
  <r>
    <s v="24"/>
    <x v="9"/>
    <s v="ENEOLI"/>
    <s v="17266210"/>
    <s v="17266210"/>
    <x v="5"/>
    <s v="G1"/>
    <s v="S"/>
    <n v="80"/>
    <n v="80"/>
    <n v="6811.2920000000004"/>
    <n v="24827.531999999999"/>
    <n v="31638.824000000001"/>
    <n v="0"/>
    <n v="720"/>
    <n v="0"/>
    <m/>
    <m/>
    <x v="0"/>
    <s v="ENEOLI17266210G1HI"/>
    <s v="Energía Eólica S.A."/>
    <x v="52"/>
    <x v="52"/>
    <s v="C.E. Cupisnique"/>
    <x v="206"/>
    <s v="TE"/>
    <x v="7"/>
    <x v="36"/>
    <x v="4"/>
    <s v="Instalado"/>
    <s v="Operativo"/>
    <s v="Generadora"/>
    <x v="0"/>
    <x v="0"/>
    <x v="0"/>
    <x v="0"/>
    <s v="Privado"/>
    <s v="LA LIBERTAD"/>
    <s v="LA LIBERTAD"/>
    <s v="PACASMAYO"/>
    <s v="SAN PEDRO DE LLOC"/>
    <n v="0"/>
    <x v="10"/>
    <n v="0"/>
    <x v="1"/>
    <x v="2"/>
    <x v="0"/>
    <s v="MWh"/>
    <n v="31638.824000000001"/>
    <n v="31.638824"/>
    <m/>
    <n v="6.666666666666667"/>
    <n v="6.666666666666667"/>
    <n v="0"/>
    <n v="0"/>
    <n v="48"/>
    <s v="BASE DE DATOS"/>
    <m/>
  </r>
  <r>
    <s v="24"/>
    <x v="9"/>
    <s v="ENEOLI"/>
    <s v="17266310"/>
    <s v="17266310"/>
    <x v="5"/>
    <s v="G1"/>
    <s v="S"/>
    <n v="30"/>
    <n v="30"/>
    <n v="2168.0729999999999"/>
    <n v="10442.209000000001"/>
    <n v="12610.281999999999"/>
    <n v="0"/>
    <n v="720"/>
    <n v="0"/>
    <m/>
    <m/>
    <x v="0"/>
    <s v="ENEOLI17266310G1HI"/>
    <s v="Energía Eólica S.A."/>
    <x v="52"/>
    <x v="52"/>
    <s v="C.E. Talara"/>
    <x v="207"/>
    <s v="TE"/>
    <x v="7"/>
    <x v="36"/>
    <x v="4"/>
    <s v="Instalado"/>
    <s v="Operativo"/>
    <s v="Generadora"/>
    <x v="0"/>
    <x v="0"/>
    <x v="0"/>
    <x v="0"/>
    <s v="Privado"/>
    <s v="PIURA"/>
    <s v="PIURA"/>
    <s v="TALARA "/>
    <s v="PARIÑAS"/>
    <n v="0"/>
    <x v="10"/>
    <n v="0"/>
    <x v="1"/>
    <x v="2"/>
    <x v="0"/>
    <s v="MWh"/>
    <n v="12610.281999999999"/>
    <n v="12.610282"/>
    <m/>
    <n v="2.5"/>
    <n v="2.5"/>
    <n v="0"/>
    <n v="1.8189894035458565E-12"/>
    <n v="48"/>
    <s v="BASE DE DATOS"/>
    <m/>
  </r>
  <r>
    <s v="24"/>
    <x v="6"/>
    <s v="ORYGNP"/>
    <s v="11002793"/>
    <s v="11002793"/>
    <x v="5"/>
    <s v="GR-1"/>
    <s v="S"/>
    <n v="64.599999999999994"/>
    <n v="69.53"/>
    <n v="6851.5249999999996"/>
    <n v="15709.896000000001"/>
    <n v="22561.420999999998"/>
    <n v="0"/>
    <n v="607.67999999999995"/>
    <n v="0"/>
    <m/>
    <m/>
    <x v="0"/>
    <s v="ORYGNP11002793GR-1HI"/>
    <s v="Orygen Perú S.A.A."/>
    <x v="36"/>
    <x v="36"/>
    <s v="C. H. Huinco"/>
    <x v="193"/>
    <s v="HI"/>
    <x v="5"/>
    <x v="307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2561.420999999998"/>
    <n v="22.561420999999999"/>
    <m/>
    <n v="12.919999999999998"/>
    <n v="13.906000000000001"/>
    <n v="0"/>
    <n v="3.637978807091713E-12"/>
    <n v="73"/>
    <s v="BASE DE DATOS"/>
    <m/>
  </r>
  <r>
    <s v="24"/>
    <x v="6"/>
    <s v="ORYGNP"/>
    <s v="11002793"/>
    <s v="11002793"/>
    <x v="5"/>
    <s v="GR-2"/>
    <s v="S"/>
    <n v="64.599999999999994"/>
    <n v="69.11"/>
    <n v="4994.9539999999997"/>
    <n v="7554.4409999999998"/>
    <n v="12549.395"/>
    <n v="0"/>
    <n v="345.12"/>
    <n v="10.65"/>
    <m/>
    <m/>
    <x v="0"/>
    <s v="ORYGNP11002793GR-2HI"/>
    <s v="Orygen Perú S.A.A."/>
    <x v="36"/>
    <x v="36"/>
    <s v="C. H. Huinco"/>
    <x v="193"/>
    <s v="HI"/>
    <x v="5"/>
    <x v="308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12549.395"/>
    <n v="12.549395000000001"/>
    <m/>
    <n v="12.919999999999998"/>
    <n v="13.821999999999999"/>
    <n v="0"/>
    <n v="0"/>
    <n v="73"/>
    <s v="BASE DE DATOS"/>
    <m/>
  </r>
  <r>
    <s v="24"/>
    <x v="6"/>
    <s v="ORYGNP"/>
    <s v="11002793"/>
    <s v="11002793"/>
    <x v="5"/>
    <s v="GR-3"/>
    <s v="S"/>
    <n v="64.599999999999994"/>
    <n v="69.914000000000001"/>
    <n v="7597.6329999999998"/>
    <n v="20753.014999999999"/>
    <n v="28350.647000000001"/>
    <n v="0"/>
    <n v="692.83"/>
    <n v="8.85"/>
    <m/>
    <m/>
    <x v="0"/>
    <s v="ORYGNP11002793GR-3HI"/>
    <s v="Orygen Perú S.A.A."/>
    <x v="36"/>
    <x v="36"/>
    <s v="C. H. Huinco"/>
    <x v="193"/>
    <s v="HI"/>
    <x v="5"/>
    <x v="309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8350.647000000001"/>
    <n v="28.350647000000002"/>
    <m/>
    <n v="12.919999999999998"/>
    <n v="13.982800000000001"/>
    <n v="0"/>
    <n v="1.0000000002037268E-3"/>
    <n v="73"/>
    <s v="BASE DE DATOS"/>
    <m/>
  </r>
  <r>
    <s v="24"/>
    <x v="6"/>
    <s v="ORYGNP"/>
    <s v="11002793"/>
    <s v="11002793"/>
    <x v="5"/>
    <s v="GR-4"/>
    <s v="S"/>
    <n v="64.599999999999994"/>
    <n v="69.346000000000004"/>
    <n v="6466.8230000000003"/>
    <n v="15497.993"/>
    <n v="21964.815999999999"/>
    <n v="5.35"/>
    <n v="619.70000000000005"/>
    <n v="2.33"/>
    <m/>
    <m/>
    <x v="0"/>
    <s v="ORYGNP11002793GR-4HI"/>
    <s v="Orygen Perú S.A.A."/>
    <x v="36"/>
    <x v="36"/>
    <s v="C. H. Huinco"/>
    <x v="193"/>
    <s v="HI"/>
    <x v="5"/>
    <x v="310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1964.815999999999"/>
    <n v="21.964815999999999"/>
    <m/>
    <n v="12.919999999999998"/>
    <n v="13.869200000000001"/>
    <n v="0"/>
    <n v="0"/>
    <n v="73"/>
    <s v="BASE DE DATOS"/>
    <m/>
  </r>
  <r>
    <s v="24"/>
    <x v="6"/>
    <s v="ORYGNP"/>
    <s v="11002393"/>
    <s v="11002393"/>
    <x v="5"/>
    <s v="GR-1"/>
    <s v="S"/>
    <n v="60"/>
    <n v="68.555999999999997"/>
    <n v="8131.0150000000003"/>
    <n v="23897.034"/>
    <n v="32028.05"/>
    <n v="0"/>
    <n v="735.12"/>
    <n v="8.8800000000000008"/>
    <m/>
    <m/>
    <x v="0"/>
    <s v="ORYGNP11002393GR-1HI"/>
    <s v="Orygen Perú S.A.A."/>
    <x v="36"/>
    <x v="36"/>
    <s v="C. H. Matucana"/>
    <x v="194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32028.05"/>
    <n v="32.02805"/>
    <m/>
    <n v="12"/>
    <n v="13.7112"/>
    <n v="0"/>
    <n v="-1.0000000002037268E-3"/>
    <n v="73"/>
    <s v="BASE DE DATOS"/>
    <m/>
  </r>
  <r>
    <s v="24"/>
    <x v="6"/>
    <s v="ORYGNP"/>
    <s v="11002393"/>
    <s v="11002393"/>
    <x v="5"/>
    <s v="GR-2"/>
    <s v="S"/>
    <n v="60"/>
    <n v="68.465999999999994"/>
    <n v="8244.84"/>
    <n v="24014.004000000001"/>
    <n v="32258.845000000001"/>
    <n v="0"/>
    <n v="736.82"/>
    <n v="7.18"/>
    <m/>
    <m/>
    <x v="0"/>
    <s v="ORYGNP11002393GR-2HI"/>
    <s v="Orygen Perú S.A.A."/>
    <x v="36"/>
    <x v="36"/>
    <s v="C. H. Matucana"/>
    <x v="194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32258.845000000001"/>
    <n v="32.258845000000001"/>
    <m/>
    <n v="12"/>
    <n v="13.693199999999999"/>
    <n v="0"/>
    <n v="-1.0000000002037268E-3"/>
    <n v="73"/>
    <s v="BASE DE DATOS"/>
    <m/>
  </r>
  <r>
    <s v="24"/>
    <x v="6"/>
    <s v="ORYGNP"/>
    <s v="11002693"/>
    <s v="11002693"/>
    <x v="5"/>
    <s v="GR-1"/>
    <s v="S"/>
    <n v="15.888999999999999"/>
    <n v="16.760000000000002"/>
    <n v="2381.83"/>
    <n v="7047.4570000000003"/>
    <n v="9429.2870000000003"/>
    <n v="24.15"/>
    <n v="715.75"/>
    <n v="4.0999999999999996"/>
    <m/>
    <m/>
    <x v="0"/>
    <s v="ORYGNP11002693GR-1HI"/>
    <s v="Orygen Perú S.A.A."/>
    <x v="36"/>
    <x v="36"/>
    <s v="C. H. Callahuanca"/>
    <x v="195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9429.2870000000003"/>
    <n v="9.4292870000000004"/>
    <m/>
    <n v="3.1778"/>
    <n v="3.3520000000000003"/>
    <n v="0"/>
    <n v="0"/>
    <n v="73"/>
    <s v="BASE DE DATOS"/>
    <m/>
  </r>
  <r>
    <s v="24"/>
    <x v="6"/>
    <s v="ORYGNP"/>
    <s v="11002693"/>
    <s v="11002693"/>
    <x v="5"/>
    <s v="GR-2"/>
    <s v="S"/>
    <n v="15.888999999999999"/>
    <n v="16.545000000000002"/>
    <n v="2480.107"/>
    <n v="7278.5020000000004"/>
    <n v="9758.6090000000004"/>
    <n v="9.82"/>
    <n v="734.18"/>
    <n v="0"/>
    <m/>
    <m/>
    <x v="0"/>
    <s v="ORYGNP11002693GR-2HI"/>
    <s v="Orygen Perú S.A.A."/>
    <x v="36"/>
    <x v="36"/>
    <s v="C. H. Callahuanca"/>
    <x v="195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9758.6090000000004"/>
    <n v="9.7586089999999999"/>
    <m/>
    <n v="3.1778"/>
    <n v="3.3090000000000002"/>
    <n v="0"/>
    <n v="0"/>
    <n v="73"/>
    <s v="BASE DE DATOS"/>
    <m/>
  </r>
  <r>
    <s v="24"/>
    <x v="6"/>
    <s v="ORYGNP"/>
    <s v="11002693"/>
    <s v="11002693"/>
    <x v="5"/>
    <s v="GR-3"/>
    <s v="S"/>
    <n v="15.888999999999999"/>
    <n v="16.587"/>
    <n v="2431.37"/>
    <n v="7264.674"/>
    <n v="9696.0450000000001"/>
    <n v="0"/>
    <n v="744"/>
    <n v="0"/>
    <m/>
    <m/>
    <x v="0"/>
    <s v="ORYGNP11002693GR-3HI"/>
    <s v="Orygen Perú S.A.A."/>
    <x v="36"/>
    <x v="36"/>
    <s v="C. H. Callahuanca"/>
    <x v="195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9696.0450000000001"/>
    <n v="9.6960449999999998"/>
    <m/>
    <n v="3.1778"/>
    <n v="3.3174000000000001"/>
    <n v="0"/>
    <n v="-1.0000000002037268E-3"/>
    <n v="73"/>
    <s v="BASE DE DATOS"/>
    <m/>
  </r>
  <r>
    <s v="24"/>
    <x v="6"/>
    <s v="ORYGNP"/>
    <s v="11002693"/>
    <s v="11002693"/>
    <x v="5"/>
    <s v="GR-4"/>
    <s v="S"/>
    <n v="34.97"/>
    <n v="34.482999999999997"/>
    <n v="5678.4979999999996"/>
    <n v="16821.942999999999"/>
    <n v="22500.440999999999"/>
    <n v="0"/>
    <n v="740.82"/>
    <n v="3.18"/>
    <m/>
    <m/>
    <x v="0"/>
    <s v="ORYGNP11002693GR-4HI"/>
    <s v="Orygen Perú S.A.A."/>
    <x v="36"/>
    <x v="36"/>
    <s v="C. H. Callahuanca"/>
    <x v="195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22500.440999999999"/>
    <n v="22.500440999999999"/>
    <m/>
    <n v="6.9939999999999998"/>
    <n v="6.8965999999999994"/>
    <n v="0"/>
    <n v="0"/>
    <n v="73"/>
    <s v="BASE DE DATOS"/>
    <m/>
  </r>
  <r>
    <s v="24"/>
    <x v="6"/>
    <s v="ORYGNP"/>
    <s v="11002593"/>
    <s v="11002593"/>
    <x v="5"/>
    <s v="GR-1"/>
    <s v="S"/>
    <n v="25.417000000000002"/>
    <n v="23.824000000000002"/>
    <n v="4057.424"/>
    <n v="12170.878000000001"/>
    <n v="16228.303"/>
    <n v="0"/>
    <n v="744"/>
    <n v="0"/>
    <m/>
    <m/>
    <x v="0"/>
    <s v="ORYGNP11002593GR-1HI"/>
    <s v="Orygen Perú S.A.A."/>
    <x v="36"/>
    <x v="36"/>
    <s v="C. H. Moyopampa"/>
    <x v="196"/>
    <s v="HI"/>
    <x v="5"/>
    <x v="307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6228.303"/>
    <n v="16.228303"/>
    <m/>
    <n v="5.0834000000000001"/>
    <n v="4.7648000000000001"/>
    <n v="0"/>
    <n v="-1.0000000002037268E-3"/>
    <n v="73"/>
    <s v="BASE DE DATOS"/>
    <m/>
  </r>
  <r>
    <s v="24"/>
    <x v="6"/>
    <s v="ORYGNP"/>
    <s v="11002593"/>
    <s v="11002593"/>
    <x v="5"/>
    <s v="GR-2"/>
    <s v="S"/>
    <n v="25.417000000000002"/>
    <n v="22.574999999999999"/>
    <n v="3988.5010000000002"/>
    <n v="11946.708000000001"/>
    <n v="15935.21"/>
    <n v="0"/>
    <n v="744"/>
    <n v="0"/>
    <m/>
    <m/>
    <x v="0"/>
    <s v="ORYGNP11002593GR-2HI"/>
    <s v="Orygen Perú S.A.A."/>
    <x v="36"/>
    <x v="36"/>
    <s v="C. H. Moyopampa"/>
    <x v="196"/>
    <s v="HI"/>
    <x v="5"/>
    <x v="308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935.21"/>
    <n v="15.93521"/>
    <m/>
    <n v="5.0834000000000001"/>
    <n v="4.5149999999999997"/>
    <n v="0"/>
    <n v="-9.9999999838473741E-4"/>
    <n v="73"/>
    <s v="BASE DE DATOS"/>
    <m/>
  </r>
  <r>
    <s v="24"/>
    <x v="6"/>
    <s v="ORYGNP"/>
    <s v="11002593"/>
    <s v="11002593"/>
    <x v="5"/>
    <s v="GR-3"/>
    <s v="S"/>
    <n v="24.58"/>
    <n v="22.748999999999999"/>
    <n v="3828.944"/>
    <n v="11329.207"/>
    <n v="15158.151"/>
    <n v="12.43"/>
    <n v="731.57"/>
    <n v="0"/>
    <m/>
    <m/>
    <x v="0"/>
    <s v="ORYGNP11002593GR-3HI"/>
    <s v="Orygen Perú S.A.A."/>
    <x v="36"/>
    <x v="36"/>
    <s v="C. H. Moyopampa"/>
    <x v="196"/>
    <s v="HI"/>
    <x v="5"/>
    <x v="309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158.151"/>
    <n v="15.158151"/>
    <m/>
    <n v="4.9159999999999995"/>
    <n v="4.5497999999999994"/>
    <n v="0"/>
    <n v="0"/>
    <n v="73"/>
    <s v="BASE DE DATOS"/>
    <m/>
  </r>
  <r>
    <s v="24"/>
    <x v="6"/>
    <s v="ORYGNP"/>
    <s v="11002493"/>
    <s v="11002493"/>
    <x v="5"/>
    <s v="GR-1"/>
    <s v="S"/>
    <n v="15.7"/>
    <n v="15.615"/>
    <n v="2731.6460000000002"/>
    <n v="8264.107"/>
    <n v="10995.753000000001"/>
    <n v="0"/>
    <n v="744"/>
    <n v="0"/>
    <m/>
    <m/>
    <x v="0"/>
    <s v="ORYGNP11002493GR-1HI"/>
    <s v="Orygen Perú S.A.A."/>
    <x v="36"/>
    <x v="36"/>
    <s v="C. H. Huampaní"/>
    <x v="197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995.753000000001"/>
    <n v="10.995753000000001"/>
    <m/>
    <n v="3.1399999999999997"/>
    <n v="3.1230000000000002"/>
    <n v="0"/>
    <n v="0"/>
    <n v="73"/>
    <s v="BASE DE DATOS"/>
    <m/>
  </r>
  <r>
    <s v="24"/>
    <x v="6"/>
    <s v="ORYGNP"/>
    <s v="11002493"/>
    <s v="11002493"/>
    <x v="5"/>
    <s v="GR-2"/>
    <s v="S"/>
    <n v="15.7"/>
    <n v="15.234999999999999"/>
    <n v="2599.1849999999999"/>
    <n v="7900.0720000000001"/>
    <n v="10499.257"/>
    <n v="14.55"/>
    <n v="729.45"/>
    <n v="0"/>
    <m/>
    <m/>
    <x v="0"/>
    <s v="ORYGNP11002493GR-2HI"/>
    <s v="Orygen Perú S.A.A."/>
    <x v="36"/>
    <x v="36"/>
    <s v="C. H. Huampaní"/>
    <x v="197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10499.257"/>
    <n v="10.499257"/>
    <m/>
    <n v="3.1399999999999997"/>
    <n v="3.0469999999999997"/>
    <n v="0"/>
    <n v="0"/>
    <n v="73"/>
    <s v="BASE DE DATOS"/>
    <m/>
  </r>
  <r>
    <s v="24"/>
    <x v="6"/>
    <s v="ORYGNP"/>
    <s v="16379117"/>
    <s v="16379117"/>
    <x v="5"/>
    <s v="Circuito 1"/>
    <s v="S"/>
    <n v="14.096"/>
    <n v="14.096"/>
    <n v="16.809000000000001"/>
    <n v="3707.9369999999999"/>
    <n v="3724.7449999999999"/>
    <n v="0"/>
    <n v="0"/>
    <n v="0"/>
    <m/>
    <m/>
    <x v="0"/>
    <s v="ORYGNP16379117Circuito 1HI"/>
    <s v="Orygen Perú S.A.A."/>
    <x v="36"/>
    <x v="36"/>
    <s v="C.S. Rubi"/>
    <x v="198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24.7449999999999"/>
    <n v="3.724745"/>
    <m/>
    <n v="2.8191999999999999"/>
    <n v="2.8191999999999999"/>
    <n v="0"/>
    <n v="1.0000000002037268E-3"/>
    <n v="73"/>
    <s v="BASE DE DATOS"/>
    <m/>
  </r>
  <r>
    <s v="24"/>
    <x v="6"/>
    <s v="ORYGNP"/>
    <s v="16379117"/>
    <s v="16379117"/>
    <x v="5"/>
    <s v="Circuito 2"/>
    <s v="S"/>
    <n v="14.096"/>
    <n v="14.096"/>
    <n v="15.772"/>
    <n v="3684.8980000000001"/>
    <n v="3700.6709999999998"/>
    <n v="0"/>
    <n v="0"/>
    <n v="0"/>
    <m/>
    <m/>
    <x v="0"/>
    <s v="ORYGNP16379117Circuito 2HI"/>
    <s v="Orygen Perú S.A.A."/>
    <x v="36"/>
    <x v="36"/>
    <s v="C.S. Rubi"/>
    <x v="198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00.6709999999998"/>
    <n v="3.7006709999999998"/>
    <m/>
    <n v="2.8191999999999999"/>
    <n v="2.8191999999999999"/>
    <n v="0"/>
    <n v="-9.9999999974897946E-4"/>
    <n v="73"/>
    <s v="BASE DE DATOS"/>
    <m/>
  </r>
  <r>
    <s v="24"/>
    <x v="6"/>
    <s v="ORYGNP"/>
    <s v="16379117"/>
    <s v="16379117"/>
    <x v="5"/>
    <s v="Circuito 3"/>
    <s v="S"/>
    <n v="14.096"/>
    <n v="14.096"/>
    <n v="14.73"/>
    <n v="3496.991"/>
    <n v="3511.721"/>
    <n v="0"/>
    <n v="0"/>
    <n v="0"/>
    <m/>
    <m/>
    <x v="0"/>
    <s v="ORYGNP16379117Circuito 3HI"/>
    <s v="Orygen Perú S.A.A."/>
    <x v="36"/>
    <x v="36"/>
    <s v="C.S. Rubi"/>
    <x v="198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511.721"/>
    <n v="3.5117210000000001"/>
    <m/>
    <n v="2.8191999999999999"/>
    <n v="2.8191999999999999"/>
    <n v="0"/>
    <n v="0"/>
    <n v="73"/>
    <s v="BASE DE DATOS"/>
    <m/>
  </r>
  <r>
    <s v="24"/>
    <x v="6"/>
    <s v="ORYGNP"/>
    <s v="16379117"/>
    <s v="16379117"/>
    <x v="5"/>
    <s v="Circuito 4"/>
    <s v="S"/>
    <n v="14.096"/>
    <n v="14.096"/>
    <n v="15.747"/>
    <n v="3693.99"/>
    <n v="3709.7370000000001"/>
    <n v="0"/>
    <n v="0"/>
    <n v="0"/>
    <m/>
    <m/>
    <x v="0"/>
    <s v="ORYGNP16379117Circuito 4HI"/>
    <s v="Orygen Perú S.A.A."/>
    <x v="36"/>
    <x v="36"/>
    <s v="C.S. Rubi"/>
    <x v="198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09.7370000000001"/>
    <n v="3.7097370000000001"/>
    <m/>
    <n v="2.8191999999999999"/>
    <n v="2.8191999999999999"/>
    <n v="0"/>
    <n v="-4.5474735088646412E-13"/>
    <n v="73"/>
    <s v="BASE DE DATOS"/>
    <m/>
  </r>
  <r>
    <s v="24"/>
    <x v="6"/>
    <s v="ORYGNP"/>
    <s v="16379117"/>
    <s v="16379117"/>
    <x v="5"/>
    <s v="Circuito 5"/>
    <s v="S"/>
    <n v="14.096"/>
    <n v="14.096"/>
    <n v="13.672000000000001"/>
    <n v="3681.6080000000002"/>
    <n v="3695.28"/>
    <n v="0"/>
    <n v="0"/>
    <n v="0"/>
    <m/>
    <m/>
    <x v="0"/>
    <s v="ORYGNP16379117Circuito 5HI"/>
    <s v="Orygen Perú S.A.A."/>
    <x v="36"/>
    <x v="36"/>
    <s v="C.S. Rubi"/>
    <x v="198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695.28"/>
    <n v="3.6952800000000003"/>
    <m/>
    <n v="2.8191999999999999"/>
    <n v="2.8191999999999999"/>
    <n v="0"/>
    <n v="0"/>
    <n v="73"/>
    <s v="BASE DE DATOS"/>
    <m/>
  </r>
  <r>
    <s v="24"/>
    <x v="6"/>
    <s v="ORYGNP"/>
    <s v="16379117"/>
    <s v="16379117"/>
    <x v="5"/>
    <s v="Circuito 6"/>
    <s v="S"/>
    <n v="14.096"/>
    <n v="14.096"/>
    <n v="15.333"/>
    <n v="3689.5639999999999"/>
    <n v="3704.8969999999999"/>
    <n v="0"/>
    <n v="0"/>
    <n v="0"/>
    <m/>
    <m/>
    <x v="0"/>
    <s v="ORYGNP16379117Circuito 6HI"/>
    <s v="Orygen Perú S.A.A."/>
    <x v="36"/>
    <x v="36"/>
    <s v="C.S. Rubi"/>
    <x v="198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04.8969999999999"/>
    <n v="3.7048969999999999"/>
    <m/>
    <n v="2.8191999999999999"/>
    <n v="2.8191999999999999"/>
    <n v="0"/>
    <n v="0"/>
    <n v="73"/>
    <s v="BASE DE DATOS"/>
    <m/>
  </r>
  <r>
    <s v="24"/>
    <x v="6"/>
    <s v="ORYGNP"/>
    <s v="16379117"/>
    <s v="16379117"/>
    <x v="5"/>
    <s v="Circuito 7"/>
    <s v="S"/>
    <n v="14.096"/>
    <n v="14.096"/>
    <n v="12.888999999999999"/>
    <n v="3647.5320000000002"/>
    <n v="3660.4209999999998"/>
    <n v="0"/>
    <n v="0"/>
    <n v="0"/>
    <m/>
    <m/>
    <x v="0"/>
    <s v="ORYGNP16379117Circuito 7HI"/>
    <s v="Orygen Perú S.A.A."/>
    <x v="36"/>
    <x v="36"/>
    <s v="C.S. Rubi"/>
    <x v="198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660.4209999999998"/>
    <n v="3.6604209999999999"/>
    <m/>
    <n v="2.8191999999999999"/>
    <n v="2.8191999999999999"/>
    <n v="0"/>
    <n v="4.5474735088646412E-13"/>
    <n v="73"/>
    <s v="BASE DE DATOS"/>
    <m/>
  </r>
  <r>
    <s v="24"/>
    <x v="6"/>
    <s v="ORYGNP"/>
    <s v="16379117"/>
    <s v="16379117"/>
    <x v="5"/>
    <s v="Circuito 8"/>
    <s v="S"/>
    <n v="14.096"/>
    <n v="14.096"/>
    <n v="14.058"/>
    <n v="3662.4180000000001"/>
    <n v="3676.4760000000001"/>
    <n v="0"/>
    <n v="0"/>
    <n v="0"/>
    <m/>
    <m/>
    <x v="0"/>
    <s v="ORYGNP16379117Circuito 8HI"/>
    <s v="Orygen Perú S.A.A."/>
    <x v="36"/>
    <x v="36"/>
    <s v="C.S. Rubi"/>
    <x v="198"/>
    <s v="FV"/>
    <x v="6"/>
    <x v="318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676.4760000000001"/>
    <n v="3.6764760000000001"/>
    <m/>
    <n v="2.8191999999999999"/>
    <n v="2.8191999999999999"/>
    <n v="0"/>
    <n v="0"/>
    <n v="73"/>
    <s v="BASE DE DATOS"/>
    <m/>
  </r>
  <r>
    <s v="24"/>
    <x v="6"/>
    <s v="ORYGNP"/>
    <s v="16379117"/>
    <s v="16379117"/>
    <x v="5"/>
    <s v="Circuito 9"/>
    <s v="S"/>
    <n v="17.62"/>
    <n v="17.62"/>
    <n v="15.116"/>
    <n v="4545.5590000000002"/>
    <n v="4560.674"/>
    <n v="0"/>
    <n v="0"/>
    <n v="0"/>
    <m/>
    <m/>
    <x v="0"/>
    <s v="ORYGNP16379117Circuito 9HI"/>
    <s v="Orygen Perú S.A.A."/>
    <x v="36"/>
    <x v="36"/>
    <s v="C.S. Rubi"/>
    <x v="198"/>
    <s v="FV"/>
    <x v="6"/>
    <x v="319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560.674"/>
    <n v="4.5606739999999997"/>
    <m/>
    <n v="3.524"/>
    <n v="3.524"/>
    <n v="0"/>
    <n v="1.0000000002037268E-3"/>
    <n v="73"/>
    <s v="BASE DE DATOS"/>
    <m/>
  </r>
  <r>
    <s v="24"/>
    <x v="6"/>
    <s v="ORYGNP"/>
    <s v="16379117"/>
    <s v="16379117"/>
    <x v="5"/>
    <s v="Circuito 10"/>
    <s v="S"/>
    <n v="14.096"/>
    <n v="14.096"/>
    <n v="15.414999999999999"/>
    <n v="3710.1129999999998"/>
    <n v="3725.527"/>
    <n v="0"/>
    <n v="0"/>
    <n v="0"/>
    <m/>
    <m/>
    <x v="0"/>
    <s v="ORYGNP16379117Circuito 10HI"/>
    <s v="Orygen Perú S.A.A."/>
    <x v="36"/>
    <x v="36"/>
    <s v="C.S. Rubi"/>
    <x v="198"/>
    <s v="FV"/>
    <x v="6"/>
    <x v="320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3725.527"/>
    <n v="3.725527"/>
    <m/>
    <n v="2.8191999999999999"/>
    <n v="2.8191999999999999"/>
    <n v="0"/>
    <n v="9.9999999974897946E-4"/>
    <n v="73"/>
    <s v="BASE DE DATOS"/>
    <m/>
  </r>
  <r>
    <s v="24"/>
    <x v="6"/>
    <s v="ORYGNP"/>
    <s v="17360815"/>
    <s v="17360815"/>
    <x v="5"/>
    <s v="Circuito 1"/>
    <s v="S"/>
    <n v="15.75"/>
    <n v="15.75"/>
    <n v="2289.8249999999998"/>
    <n v="4845.6850000000004"/>
    <n v="7135.51"/>
    <n v="0"/>
    <n v="0"/>
    <n v="0"/>
    <m/>
    <m/>
    <x v="0"/>
    <s v="ORYGNP17360815Circuito 1HI"/>
    <s v="Orygen Perú S.A.A."/>
    <x v="36"/>
    <x v="36"/>
    <s v="C.E. Wayra"/>
    <x v="199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7135.51"/>
    <n v="7.13551"/>
    <m/>
    <n v="3.15"/>
    <n v="3.15"/>
    <n v="0"/>
    <n v="0"/>
    <n v="73"/>
    <s v="BASE DE DATOS"/>
    <m/>
  </r>
  <r>
    <s v="24"/>
    <x v="6"/>
    <s v="ORYGNP"/>
    <s v="17360815"/>
    <s v="17360815"/>
    <x v="5"/>
    <s v="Circuito 2"/>
    <s v="S"/>
    <n v="18.899999999999999"/>
    <n v="18.899999999999999"/>
    <n v="2385.616"/>
    <n v="4983.8040000000001"/>
    <n v="7369.42"/>
    <n v="0"/>
    <n v="0"/>
    <n v="0"/>
    <m/>
    <m/>
    <x v="0"/>
    <s v="ORYGNP17360815Circuito 2HI"/>
    <s v="Orygen Perú S.A.A."/>
    <x v="36"/>
    <x v="36"/>
    <s v="C.E. Wayra"/>
    <x v="199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7369.42"/>
    <n v="7.3694199999999999"/>
    <m/>
    <n v="3.78"/>
    <n v="3.78"/>
    <n v="0"/>
    <n v="0"/>
    <n v="73"/>
    <s v="BASE DE DATOS"/>
    <m/>
  </r>
  <r>
    <s v="24"/>
    <x v="6"/>
    <s v="ORYGNP"/>
    <s v="17360815"/>
    <s v="17360815"/>
    <x v="5"/>
    <s v="Circuito 3"/>
    <s v="S"/>
    <n v="18.899999999999999"/>
    <n v="18.899999999999999"/>
    <n v="2418.4679999999998"/>
    <n v="5589.5159999999996"/>
    <n v="8007.9840000000004"/>
    <n v="0"/>
    <n v="0"/>
    <n v="0"/>
    <m/>
    <m/>
    <x v="0"/>
    <s v="ORYGNP17360815Circuito 3HI"/>
    <s v="Orygen Perú S.A.A."/>
    <x v="36"/>
    <x v="36"/>
    <s v="C.E. Wayra"/>
    <x v="199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8007.9840000000004"/>
    <n v="8.0079840000000004"/>
    <m/>
    <n v="3.78"/>
    <n v="3.78"/>
    <n v="0"/>
    <n v="-9.0949470177292824E-13"/>
    <n v="73"/>
    <s v="BASE DE DATOS"/>
    <m/>
  </r>
  <r>
    <s v="24"/>
    <x v="6"/>
    <s v="ORYGNP"/>
    <s v="17360815"/>
    <s v="17360815"/>
    <x v="5"/>
    <s v="Circuito 4"/>
    <s v="S"/>
    <n v="18.899999999999999"/>
    <n v="18.899999999999999"/>
    <n v="1889.61"/>
    <n v="3921.9340000000002"/>
    <n v="5811.5450000000001"/>
    <n v="0"/>
    <n v="0"/>
    <n v="0"/>
    <m/>
    <m/>
    <x v="0"/>
    <s v="ORYGNP17360815Circuito 4HI"/>
    <s v="Orygen Perú S.A.A."/>
    <x v="36"/>
    <x v="36"/>
    <s v="C.E. Wayra"/>
    <x v="199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5811.5450000000001"/>
    <n v="5.8115449999999997"/>
    <m/>
    <n v="3.78"/>
    <n v="3.78"/>
    <n v="0"/>
    <n v="-1.0000000002037268E-3"/>
    <n v="73"/>
    <s v="BASE DE DATOS"/>
    <m/>
  </r>
  <r>
    <s v="24"/>
    <x v="6"/>
    <s v="ORYGNP"/>
    <s v="17360815"/>
    <s v="17360815"/>
    <x v="5"/>
    <s v="Circuito 5"/>
    <s v="S"/>
    <n v="22.05"/>
    <n v="22.05"/>
    <n v="2858.2130000000002"/>
    <n v="6102.3459999999995"/>
    <n v="8960.5589999999993"/>
    <n v="0"/>
    <n v="0"/>
    <n v="0"/>
    <m/>
    <m/>
    <x v="0"/>
    <s v="ORYGNP17360815Circuito 5HI"/>
    <s v="Orygen Perú S.A.A."/>
    <x v="36"/>
    <x v="36"/>
    <s v="C.E. Wayra"/>
    <x v="199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8960.5589999999993"/>
    <n v="8.9605589999999999"/>
    <m/>
    <n v="4.41"/>
    <n v="4.41"/>
    <n v="0"/>
    <n v="0"/>
    <n v="73"/>
    <s v="BASE DE DATOS"/>
    <m/>
  </r>
  <r>
    <s v="24"/>
    <x v="6"/>
    <s v="ORYGNP"/>
    <s v="17360815"/>
    <s v="17360815"/>
    <x v="5"/>
    <s v="Circuito 6"/>
    <s v="S"/>
    <n v="15.75"/>
    <n v="15.75"/>
    <n v="2023.271"/>
    <n v="4746.5720000000001"/>
    <n v="6769.8440000000001"/>
    <n v="0"/>
    <n v="0"/>
    <n v="0"/>
    <m/>
    <m/>
    <x v="0"/>
    <s v="ORYGNP17360815Circuito 6HI"/>
    <s v="Orygen Perú S.A.A."/>
    <x v="36"/>
    <x v="36"/>
    <s v="C.E. Wayra"/>
    <x v="199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769.8440000000001"/>
    <n v="6.769844"/>
    <m/>
    <n v="3.15"/>
    <n v="3.15"/>
    <n v="0"/>
    <n v="-1.0000000002037268E-3"/>
    <n v="73"/>
    <s v="BASE DE DATOS"/>
    <m/>
  </r>
  <r>
    <s v="24"/>
    <x v="6"/>
    <s v="ORYGNP"/>
    <s v="17360815"/>
    <s v="17360815"/>
    <x v="5"/>
    <s v="Circuito 7"/>
    <s v="S"/>
    <n v="22.05"/>
    <n v="22.05"/>
    <n v="3231.3820000000001"/>
    <n v="7363.4229999999998"/>
    <n v="10594.805"/>
    <n v="0"/>
    <n v="0"/>
    <n v="0"/>
    <m/>
    <m/>
    <x v="0"/>
    <s v="ORYGNP17360815Circuito 7HI"/>
    <s v="Orygen Perú S.A.A."/>
    <x v="36"/>
    <x v="36"/>
    <s v="C.E. Wayra"/>
    <x v="199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10594.805"/>
    <n v="10.594805000000001"/>
    <m/>
    <n v="4.41"/>
    <n v="4.41"/>
    <n v="0"/>
    <n v="0"/>
    <n v="73"/>
    <s v="BASE DE DATOS"/>
    <m/>
  </r>
  <r>
    <s v="24"/>
    <x v="6"/>
    <s v="ORYGNP"/>
    <s v="11375016"/>
    <s v="11375016"/>
    <x v="5"/>
    <s v="GR-1"/>
    <s v="S"/>
    <n v="0.35"/>
    <n v="0.34100000000000003"/>
    <n v="57.954000000000001"/>
    <n v="174.2"/>
    <n v="232.154"/>
    <n v="4"/>
    <n v="720.07"/>
    <n v="0"/>
    <m/>
    <m/>
    <x v="0"/>
    <s v="ORYGNP11375016GR-1HI"/>
    <s v="Orygen Perú S.A.A."/>
    <x v="36"/>
    <x v="36"/>
    <s v="C.H. HER1"/>
    <x v="200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32.154"/>
    <n v="0.232154"/>
    <m/>
    <n v="6.9999999999999993E-2"/>
    <n v="6.8200000000000011E-2"/>
    <n v="0"/>
    <n v="0"/>
    <n v="73"/>
    <s v="BASE DE DATOS"/>
    <m/>
  </r>
  <r>
    <s v="24"/>
    <x v="6"/>
    <s v="ORYGNP"/>
    <s v="11375016"/>
    <s v="11375016"/>
    <x v="5"/>
    <s v="GR-2"/>
    <s v="S"/>
    <n v="0.35"/>
    <n v="0.33700000000000002"/>
    <n v="61.793999999999997"/>
    <n v="184.78399999999999"/>
    <n v="246.577"/>
    <n v="0"/>
    <n v="740.52"/>
    <n v="0"/>
    <m/>
    <m/>
    <x v="0"/>
    <s v="ORYGNP11375016GR-2HI"/>
    <s v="Orygen Perú S.A.A."/>
    <x v="36"/>
    <x v="36"/>
    <s v="C.H. HER1"/>
    <x v="200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246.577"/>
    <n v="0.24657699999999999"/>
    <m/>
    <n v="6.9999999999999993E-2"/>
    <n v="6.7400000000000002E-2"/>
    <n v="0"/>
    <n v="9.9999999997635314E-4"/>
    <n v="73"/>
    <s v="BASE DE DATOS"/>
    <m/>
  </r>
  <r>
    <s v="24"/>
    <x v="6"/>
    <s v="ORYGNP"/>
    <s v="16393520"/>
    <s v="16393520"/>
    <x v="5"/>
    <s v="Circuito 1"/>
    <s v="S"/>
    <n v="18.146999999999998"/>
    <n v="18.146999999999998"/>
    <n v="23.093"/>
    <n v="4478.6549999999997"/>
    <n v="4501.7479999999996"/>
    <n v="0"/>
    <n v="0"/>
    <n v="0"/>
    <m/>
    <m/>
    <x v="0"/>
    <s v="ORYGNP16393520Circuito 1HI"/>
    <s v="Orygen Perú S.A.A."/>
    <x v="36"/>
    <x v="36"/>
    <s v="C.S. Clemesi"/>
    <x v="201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501.7479999999996"/>
    <n v="4.5017479999999992"/>
    <m/>
    <n v="3.6293999999999995"/>
    <n v="3.6293999999999995"/>
    <n v="0"/>
    <n v="0"/>
    <n v="73"/>
    <s v="BASE DE DATOS"/>
    <m/>
  </r>
  <r>
    <s v="24"/>
    <x v="6"/>
    <s v="ORYGNP"/>
    <s v="16393520"/>
    <s v="16393520"/>
    <x v="5"/>
    <s v="Circuito 2"/>
    <s v="S"/>
    <n v="18.146999999999998"/>
    <n v="18.146999999999998"/>
    <n v="22.111999999999998"/>
    <n v="4469.7849999999999"/>
    <n v="4491.8969999999999"/>
    <n v="0"/>
    <n v="0"/>
    <n v="0"/>
    <m/>
    <m/>
    <x v="0"/>
    <s v="ORYGNP16393520Circuito 2HI"/>
    <s v="Orygen Perú S.A.A."/>
    <x v="36"/>
    <x v="36"/>
    <s v="C.S. Clemesi"/>
    <x v="201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491.8969999999999"/>
    <n v="4.4918969999999998"/>
    <m/>
    <n v="3.6293999999999995"/>
    <n v="3.6293999999999995"/>
    <n v="0"/>
    <n v="0"/>
    <n v="73"/>
    <s v="BASE DE DATOS"/>
    <m/>
  </r>
  <r>
    <s v="24"/>
    <x v="6"/>
    <s v="ORYGNP"/>
    <s v="16393520"/>
    <s v="16393520"/>
    <x v="5"/>
    <s v="Circuito 3"/>
    <s v="S"/>
    <n v="18.146999999999998"/>
    <n v="18.146999999999998"/>
    <n v="24.98"/>
    <n v="4538.6059999999998"/>
    <n v="4563.5870000000004"/>
    <n v="0"/>
    <n v="0"/>
    <n v="0"/>
    <m/>
    <m/>
    <x v="0"/>
    <s v="ORYGNP16393520Circuito 3HI"/>
    <s v="Orygen Perú S.A.A."/>
    <x v="36"/>
    <x v="36"/>
    <s v="C.S. Clemesi"/>
    <x v="201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563.5870000000004"/>
    <n v="4.5635870000000001"/>
    <m/>
    <n v="3.6293999999999995"/>
    <n v="3.6293999999999995"/>
    <n v="0"/>
    <n v="-1.0000000011132215E-3"/>
    <n v="73"/>
    <s v="BASE DE DATOS"/>
    <m/>
  </r>
  <r>
    <s v="24"/>
    <x v="6"/>
    <s v="ORYGNP"/>
    <s v="16393520"/>
    <s v="16393520"/>
    <x v="5"/>
    <s v="Circuito 4"/>
    <s v="S"/>
    <n v="18.146999999999998"/>
    <n v="18.146999999999998"/>
    <n v="28.030999999999999"/>
    <n v="4542.28"/>
    <n v="4570.3109999999997"/>
    <n v="0"/>
    <n v="0"/>
    <n v="0"/>
    <m/>
    <m/>
    <x v="0"/>
    <s v="ORYGNP16393520Circuito 4HI"/>
    <s v="Orygen Perú S.A.A."/>
    <x v="36"/>
    <x v="36"/>
    <s v="C.S. Clemesi"/>
    <x v="201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570.3109999999997"/>
    <n v="4.5703109999999993"/>
    <m/>
    <n v="3.6293999999999995"/>
    <n v="3.6293999999999995"/>
    <n v="0"/>
    <n v="0"/>
    <n v="73"/>
    <s v="BASE DE DATOS"/>
    <m/>
  </r>
  <r>
    <s v="24"/>
    <x v="6"/>
    <s v="ORYGNP"/>
    <s v="16393520"/>
    <s v="16393520"/>
    <x v="5"/>
    <s v="Circuito 5"/>
    <s v="S"/>
    <n v="18.146999999999998"/>
    <n v="18.146999999999998"/>
    <n v="23.338999999999999"/>
    <n v="4502.1090000000004"/>
    <n v="4525.4480000000003"/>
    <n v="0"/>
    <n v="0"/>
    <n v="0"/>
    <m/>
    <m/>
    <x v="0"/>
    <s v="ORYGNP16393520Circuito 5HI"/>
    <s v="Orygen Perú S.A.A."/>
    <x v="36"/>
    <x v="36"/>
    <s v="C.S. Clemesi"/>
    <x v="201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525.4480000000003"/>
    <n v="4.5254479999999999"/>
    <m/>
    <n v="3.6293999999999995"/>
    <n v="3.6293999999999995"/>
    <n v="0"/>
    <n v="0"/>
    <n v="73"/>
    <s v="BASE DE DATOS"/>
    <m/>
  </r>
  <r>
    <s v="24"/>
    <x v="6"/>
    <s v="ORYGNP"/>
    <s v="16393520"/>
    <s v="16393520"/>
    <x v="5"/>
    <s v="Circuito 6"/>
    <s v="S"/>
    <n v="12.098000000000001"/>
    <n v="12.098000000000001"/>
    <n v="16.349"/>
    <n v="3021.9450000000002"/>
    <n v="3038.2939999999999"/>
    <n v="0"/>
    <n v="0"/>
    <n v="0"/>
    <m/>
    <m/>
    <x v="0"/>
    <s v="ORYGNP16393520Circuito 6HI"/>
    <s v="Orygen Perú S.A.A."/>
    <x v="36"/>
    <x v="36"/>
    <s v="C.S. Clemesi"/>
    <x v="201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038.2939999999999"/>
    <n v="3.0382940000000001"/>
    <m/>
    <n v="2.4196"/>
    <n v="2.4196"/>
    <n v="0"/>
    <n v="4.5474735088646412E-13"/>
    <n v="73"/>
    <s v="BASE DE DATOS"/>
    <m/>
  </r>
  <r>
    <s v="24"/>
    <x v="6"/>
    <s v="ORYGNP"/>
    <s v="16393520"/>
    <s v="16393520"/>
    <x v="5"/>
    <s v="Circuito 7"/>
    <s v="S"/>
    <n v="12.098000000000001"/>
    <n v="12.098000000000001"/>
    <n v="15.491"/>
    <n v="3040.03"/>
    <n v="3055.5210000000002"/>
    <n v="0"/>
    <n v="0"/>
    <n v="0"/>
    <m/>
    <m/>
    <x v="0"/>
    <s v="ORYGNP16393520Circuito 7HI"/>
    <s v="Orygen Perú S.A.A."/>
    <x v="36"/>
    <x v="36"/>
    <s v="C.S. Clemesi"/>
    <x v="201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055.5210000000002"/>
    <n v="3.0555210000000002"/>
    <m/>
    <n v="2.4196"/>
    <n v="2.4196"/>
    <n v="0"/>
    <n v="0"/>
    <n v="73"/>
    <s v="BASE DE DATOS"/>
    <m/>
  </r>
  <r>
    <s v="24"/>
    <x v="6"/>
    <s v="ORYGNP"/>
    <s v="17391920"/>
    <s v="17391920"/>
    <x v="5"/>
    <s v="Circuito 1"/>
    <s v="S"/>
    <n v="11.8"/>
    <n v="11.8"/>
    <n v="502.75900000000001"/>
    <n v="1611.1489999999999"/>
    <n v="2113.9079999999999"/>
    <n v="0"/>
    <n v="0"/>
    <n v="0"/>
    <m/>
    <m/>
    <x v="0"/>
    <s v="ORYGNP17391920Circuito 1HI"/>
    <s v="Orygen Perú S.A.A."/>
    <x v="36"/>
    <x v="36"/>
    <s v="C.E. Wayra Extensión"/>
    <x v="202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113.9079999999999"/>
    <n v="2.1139079999999999"/>
    <m/>
    <n v="2.3600000000000003"/>
    <n v="2.3600000000000003"/>
    <n v="0"/>
    <n v="0"/>
    <n v="73"/>
    <s v="BASE DE DATOS"/>
    <m/>
  </r>
  <r>
    <s v="24"/>
    <x v="6"/>
    <s v="ORYGNP"/>
    <s v="17391920"/>
    <s v="17391920"/>
    <x v="5"/>
    <s v="Circuito 2"/>
    <s v="S"/>
    <n v="17.7"/>
    <n v="17.7"/>
    <n v="1381.6869999999999"/>
    <n v="3962.654"/>
    <n v="5344.3410000000003"/>
    <n v="0"/>
    <n v="0"/>
    <n v="0"/>
    <m/>
    <m/>
    <x v="0"/>
    <s v="ORYGNP17391920Circuito 2HI"/>
    <s v="Orygen Perú S.A.A."/>
    <x v="36"/>
    <x v="36"/>
    <s v="C.E. Wayra Extensión"/>
    <x v="202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344.3410000000003"/>
    <n v="5.344341"/>
    <m/>
    <n v="3.54"/>
    <n v="3.54"/>
    <n v="0"/>
    <n v="0"/>
    <n v="73"/>
    <s v="BASE DE DATOS"/>
    <m/>
  </r>
  <r>
    <s v="24"/>
    <x v="6"/>
    <s v="ORYGNP"/>
    <s v="17391920"/>
    <s v="17391920"/>
    <x v="5"/>
    <s v="Circuito 3"/>
    <s v="S"/>
    <n v="11.8"/>
    <n v="11.8"/>
    <n v="1146.2329999999999"/>
    <n v="2720.3249999999998"/>
    <n v="3866.558"/>
    <n v="0"/>
    <n v="0"/>
    <n v="0"/>
    <m/>
    <m/>
    <x v="0"/>
    <s v="ORYGNP17391920Circuito 3HI"/>
    <s v="Orygen Perú S.A.A."/>
    <x v="36"/>
    <x v="36"/>
    <s v="C.E. Wayra Extensión"/>
    <x v="202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866.558"/>
    <n v="3.8665579999999999"/>
    <m/>
    <n v="2.3600000000000003"/>
    <n v="2.3600000000000003"/>
    <n v="0"/>
    <n v="0"/>
    <n v="73"/>
    <s v="BASE DE DATOS"/>
    <m/>
  </r>
  <r>
    <s v="24"/>
    <x v="6"/>
    <s v="ORYGNP"/>
    <s v="17391920"/>
    <s v="17391920"/>
    <x v="5"/>
    <s v="Circuito 4"/>
    <s v="S"/>
    <n v="17.7"/>
    <n v="17.7"/>
    <n v="1488.2639999999999"/>
    <n v="4146.2569999999996"/>
    <n v="5634.5209999999997"/>
    <n v="0"/>
    <n v="0"/>
    <n v="0"/>
    <m/>
    <m/>
    <x v="0"/>
    <s v="ORYGNP17391920Circuito 4HI"/>
    <s v="Orygen Perú S.A.A."/>
    <x v="36"/>
    <x v="36"/>
    <s v="C.E. Wayra Extensión"/>
    <x v="202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634.5209999999997"/>
    <n v="5.6345209999999994"/>
    <m/>
    <n v="3.54"/>
    <n v="3.54"/>
    <n v="0"/>
    <n v="0"/>
    <n v="73"/>
    <s v="BASE DE DATOS"/>
    <m/>
  </r>
  <r>
    <s v="24"/>
    <x v="6"/>
    <s v="ORYGNP"/>
    <s v="17391920"/>
    <s v="17391920"/>
    <x v="5"/>
    <s v="Circuito 5"/>
    <s v="S"/>
    <n v="17.7"/>
    <n v="17.7"/>
    <n v="1845.6769999999999"/>
    <n v="4767.91"/>
    <n v="6613.5870000000004"/>
    <n v="0"/>
    <n v="0"/>
    <n v="0"/>
    <m/>
    <m/>
    <x v="0"/>
    <s v="ORYGNP17391920Circuito 5HI"/>
    <s v="Orygen Perú S.A.A."/>
    <x v="36"/>
    <x v="36"/>
    <s v="C.E. Wayra Extensión"/>
    <x v="202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613.5870000000004"/>
    <n v="6.6135870000000008"/>
    <m/>
    <n v="3.54"/>
    <n v="3.54"/>
    <n v="0"/>
    <n v="-9.0949470177292824E-13"/>
    <n v="73"/>
    <s v="BASE DE DATOS"/>
    <m/>
  </r>
  <r>
    <s v="24"/>
    <x v="6"/>
    <s v="ORYGNP"/>
    <s v="17391920"/>
    <s v="17391920"/>
    <x v="5"/>
    <s v="Circuito 6"/>
    <s v="S"/>
    <n v="17.7"/>
    <n v="17.7"/>
    <n v="1627.3420000000001"/>
    <n v="3951.672"/>
    <n v="5579.0140000000001"/>
    <n v="0"/>
    <n v="0"/>
    <n v="0"/>
    <m/>
    <m/>
    <x v="0"/>
    <s v="ORYGNP17391920Circuito 6HI"/>
    <s v="Orygen Perú S.A.A."/>
    <x v="36"/>
    <x v="36"/>
    <s v="C.E. Wayra Extensión"/>
    <x v="202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579.0140000000001"/>
    <n v="5.5790139999999999"/>
    <m/>
    <n v="3.54"/>
    <n v="3.54"/>
    <n v="0"/>
    <n v="0"/>
    <n v="73"/>
    <s v="BASE DE DATOS"/>
    <m/>
  </r>
  <r>
    <s v="24"/>
    <x v="6"/>
    <s v="ORYGNP"/>
    <s v="17391920"/>
    <s v="17391920"/>
    <x v="5"/>
    <s v="Circuito 7"/>
    <s v="S"/>
    <n v="11.8"/>
    <n v="11.8"/>
    <n v="1453.0530000000001"/>
    <n v="3075.1390000000001"/>
    <n v="4528.192"/>
    <n v="0"/>
    <n v="0"/>
    <n v="0"/>
    <m/>
    <m/>
    <x v="0"/>
    <s v="ORYGNP17391920Circuito 7HI"/>
    <s v="Orygen Perú S.A.A."/>
    <x v="36"/>
    <x v="36"/>
    <s v="C.E. Wayra Extensión"/>
    <x v="202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528.192"/>
    <n v="4.5281919999999998"/>
    <m/>
    <n v="2.3600000000000003"/>
    <n v="2.3600000000000003"/>
    <n v="0"/>
    <n v="0"/>
    <n v="73"/>
    <s v="BASE DE DATOS"/>
    <m/>
  </r>
  <r>
    <s v="24"/>
    <x v="6"/>
    <s v="ORYGNP"/>
    <s v="17391920"/>
    <s v="17391920"/>
    <x v="5"/>
    <s v="Circuito 8"/>
    <s v="S"/>
    <n v="17.7"/>
    <n v="17.7"/>
    <n v="1936.6479999999999"/>
    <n v="4678.6790000000001"/>
    <n v="6615.326"/>
    <n v="0"/>
    <n v="0"/>
    <n v="0"/>
    <m/>
    <m/>
    <x v="0"/>
    <s v="ORYGNP17391920Circuito 8HI"/>
    <s v="Orygen Perú S.A.A."/>
    <x v="36"/>
    <x v="36"/>
    <s v="C.E. Wayra Extensión"/>
    <x v="202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615.326"/>
    <n v="6.6153259999999996"/>
    <m/>
    <n v="3.54"/>
    <n v="3.54"/>
    <n v="0"/>
    <n v="1.0000000002037268E-3"/>
    <n v="73"/>
    <s v="BASE DE DATOS"/>
    <m/>
  </r>
  <r>
    <s v="24"/>
    <x v="6"/>
    <s v="ORYGNP"/>
    <s v="17391920"/>
    <s v="17391920"/>
    <x v="5"/>
    <s v="Circuito 9"/>
    <s v="S"/>
    <n v="17.7"/>
    <n v="17.7"/>
    <n v="1968.0519999999999"/>
    <n v="4381.616"/>
    <n v="6349.6679999999997"/>
    <n v="0"/>
    <n v="0"/>
    <n v="0"/>
    <m/>
    <m/>
    <x v="0"/>
    <s v="ORYGNP17391920Circuito 9HI"/>
    <s v="Orygen Perú S.A.A."/>
    <x v="36"/>
    <x v="36"/>
    <s v="C.E. Wayra Extensión"/>
    <x v="202"/>
    <s v="TE"/>
    <x v="7"/>
    <x v="319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6349.6679999999997"/>
    <n v="6.3496679999999994"/>
    <m/>
    <n v="3.54"/>
    <n v="3.54"/>
    <n v="0"/>
    <n v="0"/>
    <n v="73"/>
    <s v="BASE DE DATOS"/>
    <m/>
  </r>
  <r>
    <s v="24"/>
    <x v="6"/>
    <s v="ORYGNP"/>
    <s v="17391920"/>
    <s v="17391920"/>
    <x v="5"/>
    <s v="Circuito 10"/>
    <s v="S"/>
    <n v="17.7"/>
    <n v="17.7"/>
    <n v="2393.2159999999999"/>
    <n v="5456.5479999999998"/>
    <n v="7849.7640000000001"/>
    <n v="0"/>
    <n v="0"/>
    <n v="0"/>
    <m/>
    <m/>
    <x v="0"/>
    <s v="ORYGNP17391920Circuito 10HI"/>
    <s v="Orygen Perú S.A.A."/>
    <x v="36"/>
    <x v="36"/>
    <s v="C.E. Wayra Extensión"/>
    <x v="202"/>
    <s v="TE"/>
    <x v="7"/>
    <x v="320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849.7640000000001"/>
    <n v="7.8497640000000004"/>
    <m/>
    <n v="3.54"/>
    <n v="3.54"/>
    <n v="0"/>
    <n v="-9.0949470177292824E-13"/>
    <n v="73"/>
    <s v="BASE DE DATOS"/>
    <m/>
  </r>
  <r>
    <s v="24"/>
    <x v="6"/>
    <s v="ORYGNP"/>
    <s v="17391920"/>
    <s v="17391920"/>
    <x v="5"/>
    <s v="Circuito 11"/>
    <s v="S"/>
    <n v="17.7"/>
    <n v="17.7"/>
    <n v="2357.1210000000001"/>
    <n v="5308.3209999999999"/>
    <n v="7665.442"/>
    <n v="0"/>
    <n v="0"/>
    <n v="0"/>
    <m/>
    <m/>
    <x v="0"/>
    <s v="ORYGNP17391920Circuito 11HI"/>
    <s v="Orygen Perú S.A.A."/>
    <x v="36"/>
    <x v="36"/>
    <s v="C.E. Wayra Extensión"/>
    <x v="202"/>
    <s v="TE"/>
    <x v="7"/>
    <x v="32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7665.442"/>
    <n v="7.6654419999999996"/>
    <m/>
    <n v="3.54"/>
    <n v="3.54"/>
    <n v="0"/>
    <n v="0"/>
    <n v="73"/>
    <s v="BASE DE DATOS"/>
    <m/>
  </r>
  <r>
    <s v="24"/>
    <x v="10"/>
    <s v="ORYGNP"/>
    <s v="11002793"/>
    <s v="11002793"/>
    <x v="5"/>
    <s v="GR-1"/>
    <s v="S"/>
    <n v="64.599999999999994"/>
    <n v="69.53"/>
    <n v="6120.0749999999998"/>
    <n v="16181.031999999999"/>
    <n v="22301.108"/>
    <n v="0"/>
    <n v="599"/>
    <n v="1.52"/>
    <m/>
    <m/>
    <x v="0"/>
    <s v="ORYGNP11002793GR-1HI"/>
    <s v="Orygen Perú S.A.A."/>
    <x v="36"/>
    <x v="36"/>
    <s v="C. H. Huinco"/>
    <x v="193"/>
    <s v="HI"/>
    <x v="5"/>
    <x v="307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2301.108"/>
    <n v="22.301107999999999"/>
    <m/>
    <n v="12.919999999999998"/>
    <n v="13.906000000000001"/>
    <n v="0"/>
    <n v="-1.0000000002037268E-3"/>
    <n v="73"/>
    <s v="BASE DE DATOS"/>
    <m/>
  </r>
  <r>
    <s v="24"/>
    <x v="10"/>
    <s v="ORYGNP"/>
    <s v="11002793"/>
    <s v="11002793"/>
    <x v="5"/>
    <s v="GR-2"/>
    <s v="S"/>
    <n v="64.599999999999994"/>
    <n v="69.11"/>
    <n v="7864.3519999999999"/>
    <n v="14164.3"/>
    <n v="22028.651999999998"/>
    <n v="11.48"/>
    <n v="519.97"/>
    <n v="16.329999999999998"/>
    <m/>
    <m/>
    <x v="0"/>
    <s v="ORYGNP11002793GR-2HI"/>
    <s v="Orygen Perú S.A.A."/>
    <x v="36"/>
    <x v="36"/>
    <s v="C. H. Huinco"/>
    <x v="193"/>
    <s v="HI"/>
    <x v="5"/>
    <x v="308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2028.651999999998"/>
    <n v="22.028651999999997"/>
    <m/>
    <n v="12.919999999999998"/>
    <n v="13.821999999999999"/>
    <n v="0"/>
    <n v="0"/>
    <n v="73"/>
    <s v="BASE DE DATOS"/>
    <m/>
  </r>
  <r>
    <s v="24"/>
    <x v="10"/>
    <s v="ORYGNP"/>
    <s v="11002793"/>
    <s v="11002793"/>
    <x v="5"/>
    <s v="GR-3"/>
    <s v="S"/>
    <n v="64.599999999999994"/>
    <n v="69.914000000000001"/>
    <n v="8041.817"/>
    <n v="21248.021000000001"/>
    <n v="29289.838"/>
    <n v="11.43"/>
    <n v="703.03"/>
    <n v="0"/>
    <m/>
    <m/>
    <x v="0"/>
    <s v="ORYGNP11002793GR-3HI"/>
    <s v="Orygen Perú S.A.A."/>
    <x v="36"/>
    <x v="36"/>
    <s v="C. H. Huinco"/>
    <x v="193"/>
    <s v="HI"/>
    <x v="5"/>
    <x v="309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9289.838"/>
    <n v="29.289838"/>
    <m/>
    <n v="12.919999999999998"/>
    <n v="13.982800000000001"/>
    <n v="0"/>
    <n v="0"/>
    <n v="73"/>
    <s v="BASE DE DATOS"/>
    <m/>
  </r>
  <r>
    <s v="24"/>
    <x v="10"/>
    <s v="ORYGNP"/>
    <s v="11002793"/>
    <s v="11002793"/>
    <x v="5"/>
    <s v="GR-4"/>
    <s v="S"/>
    <n v="64.599999999999994"/>
    <n v="69.346000000000004"/>
    <n v="6399.6139999999996"/>
    <n v="14281.868"/>
    <n v="20681.482"/>
    <n v="15.93"/>
    <n v="581.9"/>
    <n v="15.67"/>
    <m/>
    <m/>
    <x v="0"/>
    <s v="ORYGNP11002793GR-4HI"/>
    <s v="Orygen Perú S.A.A."/>
    <x v="36"/>
    <x v="36"/>
    <s v="C. H. Huinco"/>
    <x v="193"/>
    <s v="HI"/>
    <x v="5"/>
    <x v="310"/>
    <x v="2"/>
    <n v="0"/>
    <s v="Operativo"/>
    <s v="Generadora"/>
    <x v="0"/>
    <x v="0"/>
    <x v="0"/>
    <x v="0"/>
    <s v="Privado"/>
    <s v="LIMA"/>
    <s v="LIMA"/>
    <s v="HUAROCHIRI"/>
    <s v="SAN PEDRO DE CASTA"/>
    <n v="0"/>
    <x v="8"/>
    <n v="0"/>
    <x v="0"/>
    <x v="0"/>
    <x v="0"/>
    <s v="MWh"/>
    <n v="20681.482"/>
    <n v="20.681481999999999"/>
    <m/>
    <n v="12.919999999999998"/>
    <n v="13.869200000000001"/>
    <n v="0"/>
    <n v="0"/>
    <n v="73"/>
    <s v="BASE DE DATOS"/>
    <m/>
  </r>
  <r>
    <s v="24"/>
    <x v="10"/>
    <s v="ORYGNP"/>
    <s v="11002393"/>
    <s v="11002393"/>
    <x v="5"/>
    <s v="GR-1"/>
    <s v="S"/>
    <n v="60"/>
    <n v="68.555999999999997"/>
    <n v="8822.759"/>
    <n v="27052.6"/>
    <n v="35875.358999999997"/>
    <n v="0"/>
    <n v="720"/>
    <n v="0"/>
    <m/>
    <m/>
    <x v="0"/>
    <s v="ORYGNP11002393GR-1HI"/>
    <s v="Orygen Perú S.A.A."/>
    <x v="36"/>
    <x v="36"/>
    <s v="C. H. Matucana"/>
    <x v="194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35875.358999999997"/>
    <n v="35.875358999999996"/>
    <m/>
    <n v="12"/>
    <n v="13.7112"/>
    <n v="0"/>
    <n v="0"/>
    <n v="73"/>
    <s v="BASE DE DATOS"/>
    <m/>
  </r>
  <r>
    <s v="24"/>
    <x v="10"/>
    <s v="ORYGNP"/>
    <s v="11002393"/>
    <s v="11002393"/>
    <x v="5"/>
    <s v="GR-2"/>
    <s v="S"/>
    <n v="60"/>
    <n v="68.465999999999994"/>
    <n v="8588.9050000000007"/>
    <n v="25626.222000000002"/>
    <n v="34215.127"/>
    <n v="0"/>
    <n v="720"/>
    <n v="0"/>
    <m/>
    <m/>
    <x v="0"/>
    <s v="ORYGNP11002393GR-2HI"/>
    <s v="Orygen Perú S.A.A."/>
    <x v="36"/>
    <x v="36"/>
    <s v="C. H. Matucana"/>
    <x v="194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SURCO"/>
    <n v="0"/>
    <x v="8"/>
    <n v="0"/>
    <x v="0"/>
    <x v="0"/>
    <x v="0"/>
    <s v="MWh"/>
    <n v="34215.127"/>
    <n v="34.215127000000003"/>
    <m/>
    <n v="12"/>
    <n v="13.693199999999999"/>
    <n v="0"/>
    <n v="0"/>
    <n v="73"/>
    <s v="BASE DE DATOS"/>
    <m/>
  </r>
  <r>
    <s v="24"/>
    <x v="10"/>
    <s v="ORYGNP"/>
    <s v="11002693"/>
    <s v="11002693"/>
    <x v="5"/>
    <s v="GR-1"/>
    <s v="S"/>
    <n v="15.888999999999999"/>
    <n v="16.760000000000002"/>
    <n v="2586.529"/>
    <n v="7621.8609999999999"/>
    <n v="10208.391"/>
    <n v="7.87"/>
    <n v="711.58"/>
    <n v="0"/>
    <m/>
    <m/>
    <x v="0"/>
    <s v="ORYGNP11002693GR-1HI"/>
    <s v="Orygen Perú S.A.A."/>
    <x v="36"/>
    <x v="36"/>
    <s v="C. H. Callahuanca"/>
    <x v="195"/>
    <s v="HI"/>
    <x v="5"/>
    <x v="307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0208.391"/>
    <n v="10.208390999999999"/>
    <m/>
    <n v="3.1778"/>
    <n v="3.3520000000000003"/>
    <n v="0"/>
    <n v="-1.0000000002037268E-3"/>
    <n v="73"/>
    <s v="BASE DE DATOS"/>
    <m/>
  </r>
  <r>
    <s v="24"/>
    <x v="10"/>
    <s v="ORYGNP"/>
    <s v="11002693"/>
    <s v="11002693"/>
    <x v="5"/>
    <s v="GR-2"/>
    <s v="S"/>
    <n v="15.888999999999999"/>
    <n v="16.545000000000002"/>
    <n v="2566.7310000000002"/>
    <n v="7576.9870000000001"/>
    <n v="10143.718000000001"/>
    <n v="12.07"/>
    <n v="707.47"/>
    <n v="0"/>
    <m/>
    <m/>
    <x v="0"/>
    <s v="ORYGNP11002693GR-2HI"/>
    <s v="Orygen Perú S.A.A."/>
    <x v="36"/>
    <x v="36"/>
    <s v="C. H. Callahuanca"/>
    <x v="195"/>
    <s v="HI"/>
    <x v="5"/>
    <x v="308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0143.718000000001"/>
    <n v="10.143718000000002"/>
    <m/>
    <n v="3.1778"/>
    <n v="3.3090000000000002"/>
    <n v="0"/>
    <n v="0"/>
    <n v="73"/>
    <s v="BASE DE DATOS"/>
    <m/>
  </r>
  <r>
    <s v="24"/>
    <x v="10"/>
    <s v="ORYGNP"/>
    <s v="11002693"/>
    <s v="11002693"/>
    <x v="5"/>
    <s v="GR-3"/>
    <s v="S"/>
    <n v="15.888999999999999"/>
    <n v="16.587"/>
    <n v="2577.2530000000002"/>
    <n v="7827.78"/>
    <n v="10405.032999999999"/>
    <n v="0.8"/>
    <n v="719.2"/>
    <n v="0"/>
    <m/>
    <m/>
    <x v="0"/>
    <s v="ORYGNP11002693GR-3HI"/>
    <s v="Orygen Perú S.A.A."/>
    <x v="36"/>
    <x v="36"/>
    <s v="C. H. Callahuanca"/>
    <x v="195"/>
    <s v="HI"/>
    <x v="5"/>
    <x v="309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0405.032999999999"/>
    <n v="10.405033"/>
    <m/>
    <n v="3.1778"/>
    <n v="3.3174000000000001"/>
    <n v="0"/>
    <n v="0"/>
    <n v="73"/>
    <s v="BASE DE DATOS"/>
    <m/>
  </r>
  <r>
    <s v="24"/>
    <x v="10"/>
    <s v="ORYGNP"/>
    <s v="11002693"/>
    <s v="11002693"/>
    <x v="5"/>
    <s v="GR-4"/>
    <s v="S"/>
    <n v="34.97"/>
    <n v="34.482999999999997"/>
    <n v="4911.7889999999998"/>
    <n v="14671.258"/>
    <n v="19583.046999999999"/>
    <n v="1.1000000000000001"/>
    <n v="651.04999999999995"/>
    <n v="67.849999999999994"/>
    <m/>
    <m/>
    <x v="0"/>
    <s v="ORYGNP11002693GR-4HI"/>
    <s v="Orygen Perú S.A.A."/>
    <x v="36"/>
    <x v="36"/>
    <s v="C. H. Callahuanca"/>
    <x v="195"/>
    <s v="HI"/>
    <x v="5"/>
    <x v="310"/>
    <x v="2"/>
    <s v="Instalado"/>
    <s v="Operativo"/>
    <s v="Generadora"/>
    <x v="0"/>
    <x v="0"/>
    <x v="0"/>
    <x v="0"/>
    <s v="Privado"/>
    <s v="LIMA"/>
    <s v="LIMA"/>
    <s v="HUAROCHIRI"/>
    <s v="CALLAHUANCA"/>
    <n v="0"/>
    <x v="8"/>
    <n v="0"/>
    <x v="0"/>
    <x v="0"/>
    <x v="0"/>
    <s v="MWh"/>
    <n v="19583.046999999999"/>
    <n v="19.583046999999997"/>
    <m/>
    <n v="6.9939999999999998"/>
    <n v="6.8965999999999994"/>
    <n v="0"/>
    <n v="0"/>
    <n v="73"/>
    <s v="BASE DE DATOS"/>
    <m/>
  </r>
  <r>
    <s v="24"/>
    <x v="10"/>
    <s v="ORYGNP"/>
    <s v="11002593"/>
    <s v="11002593"/>
    <x v="5"/>
    <s v="GR-1"/>
    <s v="S"/>
    <n v="25.417000000000002"/>
    <n v="23.824000000000002"/>
    <n v="3980.98"/>
    <n v="11848.206"/>
    <n v="15829.186"/>
    <n v="0"/>
    <n v="718.33"/>
    <n v="1.67"/>
    <m/>
    <m/>
    <x v="0"/>
    <s v="ORYGNP11002593GR-1HI"/>
    <s v="Orygen Perú S.A.A."/>
    <x v="36"/>
    <x v="36"/>
    <s v="C. H. Moyopampa"/>
    <x v="196"/>
    <s v="HI"/>
    <x v="5"/>
    <x v="307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5829.186"/>
    <n v="15.829186"/>
    <m/>
    <n v="5.0834000000000001"/>
    <n v="4.7648000000000001"/>
    <n v="0"/>
    <n v="0"/>
    <n v="73"/>
    <s v="BASE DE DATOS"/>
    <m/>
  </r>
  <r>
    <s v="24"/>
    <x v="10"/>
    <s v="ORYGNP"/>
    <s v="11002593"/>
    <s v="11002593"/>
    <x v="5"/>
    <s v="GR-2"/>
    <s v="S"/>
    <n v="25.417000000000002"/>
    <n v="22.574999999999999"/>
    <n v="3688.2280000000001"/>
    <n v="11116.594999999999"/>
    <n v="14804.823"/>
    <n v="9.9700000000000006"/>
    <n v="705.93"/>
    <n v="4.0999999999999996"/>
    <m/>
    <m/>
    <x v="0"/>
    <s v="ORYGNP11002593GR-2HI"/>
    <s v="Orygen Perú S.A.A."/>
    <x v="36"/>
    <x v="36"/>
    <s v="C. H. Moyopampa"/>
    <x v="196"/>
    <s v="HI"/>
    <x v="5"/>
    <x v="308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4804.823"/>
    <n v="14.804823000000001"/>
    <m/>
    <n v="5.0834000000000001"/>
    <n v="4.5149999999999997"/>
    <n v="0"/>
    <n v="0"/>
    <n v="73"/>
    <s v="BASE DE DATOS"/>
    <m/>
  </r>
  <r>
    <s v="24"/>
    <x v="10"/>
    <s v="ORYGNP"/>
    <s v="11002593"/>
    <s v="11002593"/>
    <x v="5"/>
    <s v="GR-3"/>
    <s v="S"/>
    <n v="24.58"/>
    <n v="22.748999999999999"/>
    <n v="3742.625"/>
    <n v="11213.561"/>
    <n v="14956.186"/>
    <n v="0"/>
    <n v="720"/>
    <n v="0"/>
    <m/>
    <m/>
    <x v="0"/>
    <s v="ORYGNP11002593GR-3HI"/>
    <s v="Orygen Perú S.A.A."/>
    <x v="36"/>
    <x v="36"/>
    <s v="C. H. Moyopampa"/>
    <x v="196"/>
    <s v="HI"/>
    <x v="5"/>
    <x v="309"/>
    <x v="2"/>
    <s v="Instalado"/>
    <s v="Operativo"/>
    <s v="Generadora"/>
    <x v="0"/>
    <x v="0"/>
    <x v="0"/>
    <x v="0"/>
    <s v="Privado"/>
    <s v="LIMA"/>
    <s v="LIMA"/>
    <s v="LIMA "/>
    <s v="LURIGANCHO"/>
    <n v="0"/>
    <x v="8"/>
    <n v="0"/>
    <x v="0"/>
    <x v="0"/>
    <x v="0"/>
    <s v="MWh"/>
    <n v="14956.186"/>
    <n v="14.956185999999999"/>
    <m/>
    <n v="4.9159999999999995"/>
    <n v="4.5497999999999994"/>
    <n v="0"/>
    <n v="0"/>
    <n v="73"/>
    <s v="BASE DE DATOS"/>
    <m/>
  </r>
  <r>
    <s v="24"/>
    <x v="10"/>
    <s v="ORYGNP"/>
    <s v="11002493"/>
    <s v="11002493"/>
    <x v="5"/>
    <s v="GR-1"/>
    <s v="S"/>
    <n v="15.7"/>
    <n v="15.615"/>
    <n v="2287.7640000000001"/>
    <n v="6748.0389999999998"/>
    <n v="9035.8089999999993"/>
    <n v="89"/>
    <n v="610.97"/>
    <n v="9.1199999999999992"/>
    <m/>
    <m/>
    <x v="0"/>
    <s v="ORYGNP11002493GR-1HI"/>
    <s v="Orygen Perú S.A.A."/>
    <x v="36"/>
    <x v="36"/>
    <s v="C. H. Huampaní"/>
    <x v="197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9035.8089999999993"/>
    <n v="9.0358089999999986"/>
    <m/>
    <n v="3.1399999999999997"/>
    <n v="3.1230000000000002"/>
    <n v="0"/>
    <n v="-5.9999999994033715E-3"/>
    <n v="73"/>
    <s v="BASE DE DATOS"/>
    <m/>
  </r>
  <r>
    <s v="24"/>
    <x v="10"/>
    <s v="ORYGNP"/>
    <s v="11002493"/>
    <s v="11002493"/>
    <x v="5"/>
    <s v="GR-2"/>
    <s v="S"/>
    <n v="15.7"/>
    <n v="15.234999999999999"/>
    <n v="2263.203"/>
    <n v="6777.8990000000003"/>
    <n v="9041.1"/>
    <n v="89"/>
    <n v="620.29999999999995"/>
    <n v="3.92"/>
    <m/>
    <m/>
    <x v="0"/>
    <s v="ORYGNP11002493GR-2HI"/>
    <s v="Orygen Perú S.A.A."/>
    <x v="36"/>
    <x v="36"/>
    <s v="C. H. Huampaní"/>
    <x v="197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LURIGANCHO"/>
    <n v="0"/>
    <x v="8"/>
    <n v="0"/>
    <x v="0"/>
    <x v="0"/>
    <x v="0"/>
    <s v="MWh"/>
    <n v="9041.1"/>
    <n v="9.0411000000000001"/>
    <m/>
    <n v="3.1399999999999997"/>
    <n v="3.0469999999999997"/>
    <n v="0"/>
    <n v="2.0000000004074536E-3"/>
    <n v="73"/>
    <s v="BASE DE DATOS"/>
    <m/>
  </r>
  <r>
    <s v="24"/>
    <x v="10"/>
    <s v="ORYGNP"/>
    <s v="16379117"/>
    <s v="16379117"/>
    <x v="5"/>
    <s v="Circuito 1"/>
    <s v="S"/>
    <n v="14.096"/>
    <n v="14.096"/>
    <n v="45.722999999999999"/>
    <n v="4234.2359999999999"/>
    <n v="4279.9589999999998"/>
    <n v="0"/>
    <n v="0"/>
    <n v="0"/>
    <m/>
    <m/>
    <x v="0"/>
    <s v="ORYGNP16379117Circuito 1HI"/>
    <s v="Orygen Perú S.A.A."/>
    <x v="36"/>
    <x v="36"/>
    <s v="C.S. Rubi"/>
    <x v="198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279.9589999999998"/>
    <n v="4.2799589999999998"/>
    <m/>
    <n v="2.8191999999999999"/>
    <n v="2.8191999999999999"/>
    <n v="0"/>
    <n v="0"/>
    <n v="73"/>
    <s v="BASE DE DATOS"/>
    <m/>
  </r>
  <r>
    <s v="24"/>
    <x v="10"/>
    <s v="ORYGNP"/>
    <s v="16379117"/>
    <s v="16379117"/>
    <x v="5"/>
    <s v="Circuito 2"/>
    <s v="S"/>
    <n v="14.096"/>
    <n v="14.096"/>
    <n v="45.091999999999999"/>
    <n v="4225.7259999999997"/>
    <n v="4270.8190000000004"/>
    <n v="0"/>
    <n v="0"/>
    <n v="0"/>
    <m/>
    <m/>
    <x v="0"/>
    <s v="ORYGNP16379117Circuito 2HI"/>
    <s v="Orygen Perú S.A.A."/>
    <x v="36"/>
    <x v="36"/>
    <s v="C.S. Rubi"/>
    <x v="198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270.8190000000004"/>
    <n v="4.2708190000000004"/>
    <m/>
    <n v="2.8191999999999999"/>
    <n v="2.8191999999999999"/>
    <n v="0"/>
    <n v="-1.0000000011132215E-3"/>
    <n v="73"/>
    <s v="BASE DE DATOS"/>
    <m/>
  </r>
  <r>
    <s v="24"/>
    <x v="10"/>
    <s v="ORYGNP"/>
    <s v="16379117"/>
    <s v="16379117"/>
    <x v="5"/>
    <s v="Circuito 3"/>
    <s v="S"/>
    <n v="14.096"/>
    <n v="14.096"/>
    <n v="45.924999999999997"/>
    <n v="4296.2690000000002"/>
    <n v="4342.1940000000004"/>
    <n v="0"/>
    <n v="0"/>
    <n v="0"/>
    <m/>
    <m/>
    <x v="0"/>
    <s v="ORYGNP16379117Circuito 3HI"/>
    <s v="Orygen Perú S.A.A."/>
    <x v="36"/>
    <x v="36"/>
    <s v="C.S. Rubi"/>
    <x v="198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342.1940000000004"/>
    <n v="4.3421940000000001"/>
    <m/>
    <n v="2.8191999999999999"/>
    <n v="2.8191999999999999"/>
    <n v="0"/>
    <n v="0"/>
    <n v="73"/>
    <s v="BASE DE DATOS"/>
    <m/>
  </r>
  <r>
    <s v="24"/>
    <x v="10"/>
    <s v="ORYGNP"/>
    <s v="16379117"/>
    <s v="16379117"/>
    <x v="5"/>
    <s v="Circuito 4"/>
    <s v="S"/>
    <n v="14.096"/>
    <n v="14.096"/>
    <n v="43.869"/>
    <n v="4187.8609999999999"/>
    <n v="4231.7299999999996"/>
    <n v="0"/>
    <n v="0"/>
    <n v="0"/>
    <m/>
    <m/>
    <x v="0"/>
    <s v="ORYGNP16379117Circuito 4HI"/>
    <s v="Orygen Perú S.A.A."/>
    <x v="36"/>
    <x v="36"/>
    <s v="C.S. Rubi"/>
    <x v="198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231.7299999999996"/>
    <n v="4.2317299999999998"/>
    <m/>
    <n v="2.8191999999999999"/>
    <n v="2.8191999999999999"/>
    <n v="0"/>
    <n v="0"/>
    <n v="73"/>
    <s v="BASE DE DATOS"/>
    <m/>
  </r>
  <r>
    <s v="24"/>
    <x v="10"/>
    <s v="ORYGNP"/>
    <s v="16379117"/>
    <s v="16379117"/>
    <x v="5"/>
    <s v="Circuito 5"/>
    <s v="S"/>
    <n v="14.096"/>
    <n v="14.096"/>
    <n v="43.737000000000002"/>
    <n v="4273.0810000000001"/>
    <n v="4316.8180000000002"/>
    <n v="0"/>
    <n v="0"/>
    <n v="0"/>
    <m/>
    <m/>
    <x v="0"/>
    <s v="ORYGNP16379117Circuito 5HI"/>
    <s v="Orygen Perú S.A.A."/>
    <x v="36"/>
    <x v="36"/>
    <s v="C.S. Rubi"/>
    <x v="198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316.8180000000002"/>
    <n v="4.3168180000000005"/>
    <m/>
    <n v="2.8191999999999999"/>
    <n v="2.8191999999999999"/>
    <n v="0"/>
    <n v="0"/>
    <n v="73"/>
    <s v="BASE DE DATOS"/>
    <m/>
  </r>
  <r>
    <s v="24"/>
    <x v="10"/>
    <s v="ORYGNP"/>
    <s v="16379117"/>
    <s v="16379117"/>
    <x v="5"/>
    <s v="Circuito 6"/>
    <s v="S"/>
    <n v="14.096"/>
    <n v="14.096"/>
    <n v="43.561999999999998"/>
    <n v="4191.2579999999998"/>
    <n v="4234.82"/>
    <n v="0"/>
    <n v="0"/>
    <n v="0"/>
    <m/>
    <m/>
    <x v="0"/>
    <s v="ORYGNP16379117Circuito 6HI"/>
    <s v="Orygen Perú S.A.A."/>
    <x v="36"/>
    <x v="36"/>
    <s v="C.S. Rubi"/>
    <x v="198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234.82"/>
    <n v="4.23482"/>
    <m/>
    <n v="2.8191999999999999"/>
    <n v="2.8191999999999999"/>
    <n v="0"/>
    <n v="0"/>
    <n v="73"/>
    <s v="BASE DE DATOS"/>
    <m/>
  </r>
  <r>
    <s v="24"/>
    <x v="10"/>
    <s v="ORYGNP"/>
    <s v="16379117"/>
    <s v="16379117"/>
    <x v="5"/>
    <s v="Circuito 7"/>
    <s v="S"/>
    <n v="14.096"/>
    <n v="14.096"/>
    <n v="43.161999999999999"/>
    <n v="4275.1639999999998"/>
    <n v="4318.326"/>
    <n v="0"/>
    <n v="0"/>
    <n v="0"/>
    <m/>
    <m/>
    <x v="0"/>
    <s v="ORYGNP16379117Circuito 7HI"/>
    <s v="Orygen Perú S.A.A."/>
    <x v="36"/>
    <x v="36"/>
    <s v="C.S. Rubi"/>
    <x v="198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318.326"/>
    <n v="4.3183259999999999"/>
    <m/>
    <n v="2.8191999999999999"/>
    <n v="2.8191999999999999"/>
    <n v="0"/>
    <n v="0"/>
    <n v="73"/>
    <s v="BASE DE DATOS"/>
    <m/>
  </r>
  <r>
    <s v="24"/>
    <x v="10"/>
    <s v="ORYGNP"/>
    <s v="16379117"/>
    <s v="16379117"/>
    <x v="5"/>
    <s v="Circuito 8"/>
    <s v="S"/>
    <n v="14.096"/>
    <n v="14.096"/>
    <n v="42.296999999999997"/>
    <n v="4214.3429999999998"/>
    <n v="4256.6400000000003"/>
    <n v="0"/>
    <n v="0"/>
    <n v="0"/>
    <m/>
    <m/>
    <x v="0"/>
    <s v="ORYGNP16379117Circuito 8HI"/>
    <s v="Orygen Perú S.A.A."/>
    <x v="36"/>
    <x v="36"/>
    <s v="C.S. Rubi"/>
    <x v="198"/>
    <s v="FV"/>
    <x v="6"/>
    <x v="318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256.6400000000003"/>
    <n v="4.25664"/>
    <m/>
    <n v="2.8191999999999999"/>
    <n v="2.8191999999999999"/>
    <n v="0"/>
    <n v="-9.0949470177292824E-13"/>
    <n v="73"/>
    <s v="BASE DE DATOS"/>
    <m/>
  </r>
  <r>
    <s v="24"/>
    <x v="10"/>
    <s v="ORYGNP"/>
    <s v="16379117"/>
    <s v="16379117"/>
    <x v="5"/>
    <s v="Circuito 9"/>
    <s v="S"/>
    <n v="17.62"/>
    <n v="17.62"/>
    <n v="51.048999999999999"/>
    <n v="5317.4560000000001"/>
    <n v="5368.5050000000001"/>
    <n v="0"/>
    <n v="0"/>
    <n v="0"/>
    <m/>
    <m/>
    <x v="0"/>
    <s v="ORYGNP16379117Circuito 9HI"/>
    <s v="Orygen Perú S.A.A."/>
    <x v="36"/>
    <x v="36"/>
    <s v="C.S. Rubi"/>
    <x v="198"/>
    <s v="FV"/>
    <x v="6"/>
    <x v="319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5368.5050000000001"/>
    <n v="5.3685049999999999"/>
    <m/>
    <n v="3.524"/>
    <n v="3.524"/>
    <n v="0"/>
    <n v="0"/>
    <n v="73"/>
    <s v="BASE DE DATOS"/>
    <m/>
  </r>
  <r>
    <s v="24"/>
    <x v="10"/>
    <s v="ORYGNP"/>
    <s v="16379117"/>
    <s v="16379117"/>
    <x v="5"/>
    <s v="Circuito 10"/>
    <s v="S"/>
    <n v="14.096"/>
    <n v="14.096"/>
    <n v="40.448999999999998"/>
    <n v="4195.6989999999996"/>
    <n v="4236.1480000000001"/>
    <n v="0"/>
    <n v="0"/>
    <n v="0"/>
    <m/>
    <m/>
    <x v="0"/>
    <s v="ORYGNP16379117Circuito 10HI"/>
    <s v="Orygen Perú S.A.A."/>
    <x v="36"/>
    <x v="36"/>
    <s v="C.S. Rubi"/>
    <x v="198"/>
    <s v="FV"/>
    <x v="6"/>
    <x v="320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4"/>
    <x v="0"/>
    <s v="MWh"/>
    <n v="4236.1480000000001"/>
    <n v="4.236148"/>
    <m/>
    <n v="2.8191999999999999"/>
    <n v="2.8191999999999999"/>
    <n v="0"/>
    <n v="-9.0949470177292824E-13"/>
    <n v="73"/>
    <s v="BASE DE DATOS"/>
    <m/>
  </r>
  <r>
    <s v="24"/>
    <x v="10"/>
    <s v="ORYGNP"/>
    <s v="17360815"/>
    <s v="17360815"/>
    <x v="5"/>
    <s v="Circuito 1"/>
    <s v="S"/>
    <n v="15.75"/>
    <n v="15.75"/>
    <n v="2004.963"/>
    <n v="3547.4409999999998"/>
    <n v="5552.4040000000005"/>
    <n v="0"/>
    <n v="0"/>
    <n v="0"/>
    <m/>
    <m/>
    <x v="0"/>
    <s v="ORYGNP17360815Circuito 1HI"/>
    <s v="Orygen Perú S.A.A."/>
    <x v="36"/>
    <x v="36"/>
    <s v="C.E. Wayra"/>
    <x v="199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5552.4040000000005"/>
    <n v="5.5524040000000001"/>
    <m/>
    <n v="3.15"/>
    <n v="3.15"/>
    <n v="0"/>
    <n v="-9.0949470177292824E-13"/>
    <n v="73"/>
    <s v="BASE DE DATOS"/>
    <m/>
  </r>
  <r>
    <s v="24"/>
    <x v="10"/>
    <s v="ORYGNP"/>
    <s v="17360815"/>
    <s v="17360815"/>
    <x v="5"/>
    <s v="Circuito 2"/>
    <s v="S"/>
    <n v="18.899999999999999"/>
    <n v="18.899999999999999"/>
    <n v="2383.62"/>
    <n v="4026.6680000000001"/>
    <n v="6410.2879999999996"/>
    <n v="0"/>
    <n v="0"/>
    <n v="0"/>
    <m/>
    <m/>
    <x v="0"/>
    <s v="ORYGNP17360815Circuito 2HI"/>
    <s v="Orygen Perú S.A.A."/>
    <x v="36"/>
    <x v="36"/>
    <s v="C.E. Wayra"/>
    <x v="199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410.2879999999996"/>
    <n v="6.4102879999999995"/>
    <m/>
    <n v="3.78"/>
    <n v="3.78"/>
    <n v="0"/>
    <n v="9.0949470177292824E-13"/>
    <n v="73"/>
    <s v="BASE DE DATOS"/>
    <m/>
  </r>
  <r>
    <s v="24"/>
    <x v="10"/>
    <s v="ORYGNP"/>
    <s v="17360815"/>
    <s v="17360815"/>
    <x v="5"/>
    <s v="Circuito 3"/>
    <s v="S"/>
    <n v="18.899999999999999"/>
    <n v="18.899999999999999"/>
    <n v="2161.9969999999998"/>
    <n v="4100.2340000000004"/>
    <n v="6262.2309999999998"/>
    <n v="0"/>
    <n v="0"/>
    <n v="0"/>
    <m/>
    <m/>
    <x v="0"/>
    <s v="ORYGNP17360815Circuito 3HI"/>
    <s v="Orygen Perú S.A.A."/>
    <x v="36"/>
    <x v="36"/>
    <s v="C.E. Wayra"/>
    <x v="199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262.2309999999998"/>
    <n v="6.2622309999999999"/>
    <m/>
    <n v="3.78"/>
    <n v="3.78"/>
    <n v="0"/>
    <n v="0"/>
    <n v="73"/>
    <s v="BASE DE DATOS"/>
    <m/>
  </r>
  <r>
    <s v="24"/>
    <x v="10"/>
    <s v="ORYGNP"/>
    <s v="17360815"/>
    <s v="17360815"/>
    <x v="5"/>
    <s v="Circuito 4"/>
    <s v="S"/>
    <n v="18.899999999999999"/>
    <n v="18.899999999999999"/>
    <n v="2339.3009999999999"/>
    <n v="3989.2570000000001"/>
    <n v="6328.558"/>
    <n v="0"/>
    <n v="0"/>
    <n v="0"/>
    <m/>
    <m/>
    <x v="0"/>
    <s v="ORYGNP17360815Circuito 4HI"/>
    <s v="Orygen Perú S.A.A."/>
    <x v="36"/>
    <x v="36"/>
    <s v="C.E. Wayra"/>
    <x v="199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6328.558"/>
    <n v="6.3285580000000001"/>
    <m/>
    <n v="3.78"/>
    <n v="3.78"/>
    <n v="0"/>
    <n v="0"/>
    <n v="73"/>
    <s v="BASE DE DATOS"/>
    <m/>
  </r>
  <r>
    <s v="24"/>
    <x v="10"/>
    <s v="ORYGNP"/>
    <s v="17360815"/>
    <s v="17360815"/>
    <x v="5"/>
    <s v="Circuito 5"/>
    <s v="S"/>
    <n v="22.05"/>
    <n v="22.05"/>
    <n v="2687.3789999999999"/>
    <n v="4897.9309999999996"/>
    <n v="7585.31"/>
    <n v="0"/>
    <n v="0"/>
    <n v="0"/>
    <m/>
    <m/>
    <x v="0"/>
    <s v="ORYGNP17360815Circuito 5HI"/>
    <s v="Orygen Perú S.A.A."/>
    <x v="36"/>
    <x v="36"/>
    <s v="C.E. Wayra"/>
    <x v="199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7585.31"/>
    <n v="7.5853100000000007"/>
    <m/>
    <n v="4.41"/>
    <n v="4.41"/>
    <n v="0"/>
    <n v="-9.0949470177292824E-13"/>
    <n v="73"/>
    <s v="BASE DE DATOS"/>
    <m/>
  </r>
  <r>
    <s v="24"/>
    <x v="10"/>
    <s v="ORYGNP"/>
    <s v="17360815"/>
    <s v="17360815"/>
    <x v="5"/>
    <s v="Circuito 6"/>
    <s v="S"/>
    <n v="15.75"/>
    <n v="15.75"/>
    <n v="1708.3040000000001"/>
    <n v="3464.5630000000001"/>
    <n v="5172.8670000000002"/>
    <n v="0"/>
    <n v="0"/>
    <n v="0"/>
    <m/>
    <m/>
    <x v="0"/>
    <s v="ORYGNP17360815Circuito 6HI"/>
    <s v="Orygen Perú S.A.A."/>
    <x v="36"/>
    <x v="36"/>
    <s v="C.E. Wayra"/>
    <x v="199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5172.8670000000002"/>
    <n v="5.1728670000000001"/>
    <m/>
    <n v="3.15"/>
    <n v="3.15"/>
    <n v="0"/>
    <n v="0"/>
    <n v="73"/>
    <s v="BASE DE DATOS"/>
    <m/>
  </r>
  <r>
    <s v="24"/>
    <x v="10"/>
    <s v="ORYGNP"/>
    <s v="17360815"/>
    <s v="17360815"/>
    <x v="5"/>
    <s v="Circuito 7"/>
    <s v="S"/>
    <n v="22.05"/>
    <n v="22.05"/>
    <n v="2846.8029999999999"/>
    <n v="5284.8149999999996"/>
    <n v="8131.6180000000004"/>
    <n v="0"/>
    <n v="0"/>
    <n v="0"/>
    <m/>
    <m/>
    <x v="0"/>
    <s v="ORYGNP17360815Circuito 7HI"/>
    <s v="Orygen Perú S.A.A."/>
    <x v="36"/>
    <x v="36"/>
    <s v="C.E. Wayra"/>
    <x v="199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4"/>
    <x v="0"/>
    <s v="MWh"/>
    <n v="8131.6180000000004"/>
    <n v="8.1316179999999996"/>
    <m/>
    <n v="4.41"/>
    <n v="4.41"/>
    <n v="0"/>
    <n v="-9.0949470177292824E-13"/>
    <n v="73"/>
    <s v="BASE DE DATOS"/>
    <m/>
  </r>
  <r>
    <s v="24"/>
    <x v="10"/>
    <s v="ORYGNP"/>
    <s v="11375016"/>
    <s v="11375016"/>
    <x v="5"/>
    <s v="GR-1"/>
    <s v="S"/>
    <n v="0.35"/>
    <n v="0.34100000000000003"/>
    <n v="50.57"/>
    <n v="147.91"/>
    <n v="198.45500000000001"/>
    <n v="0"/>
    <n v="705.02"/>
    <n v="14.65"/>
    <m/>
    <m/>
    <x v="0"/>
    <s v="ORYGNP11375016GR-1HI"/>
    <s v="Orygen Perú S.A.A."/>
    <x v="36"/>
    <x v="36"/>
    <s v="C.H. HER1"/>
    <x v="200"/>
    <s v="HI"/>
    <x v="5"/>
    <x v="307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198.45500000000001"/>
    <n v="0.19845500000000002"/>
    <m/>
    <n v="6.9999999999999993E-2"/>
    <n v="6.8200000000000011E-2"/>
    <n v="0"/>
    <n v="2.4999999999977263E-2"/>
    <n v="73"/>
    <s v="BASE DE DATOS"/>
    <m/>
  </r>
  <r>
    <s v="24"/>
    <x v="10"/>
    <s v="ORYGNP"/>
    <s v="11375016"/>
    <s v="11375016"/>
    <x v="5"/>
    <s v="GR-2"/>
    <s v="S"/>
    <n v="0.35"/>
    <n v="0.33700000000000002"/>
    <n v="48.14"/>
    <n v="141.27000000000001"/>
    <n v="189.41900000000001"/>
    <n v="0"/>
    <n v="677.35"/>
    <n v="34.47"/>
    <m/>
    <m/>
    <x v="0"/>
    <s v="ORYGNP11375016GR-2HI"/>
    <s v="Orygen Perú S.A.A."/>
    <x v="36"/>
    <x v="36"/>
    <s v="C.H. HER1"/>
    <x v="200"/>
    <s v="HI"/>
    <x v="5"/>
    <x v="308"/>
    <x v="2"/>
    <s v="Instalado"/>
    <s v="Operativo"/>
    <s v="Generadora"/>
    <x v="0"/>
    <x v="0"/>
    <x v="0"/>
    <x v="0"/>
    <s v="Privado"/>
    <s v="LIMA"/>
    <s v="LIMA"/>
    <s v="LIMA"/>
    <s v="SAN JUAN DE LURIGANCHO"/>
    <n v="0"/>
    <x v="8"/>
    <n v="0"/>
    <x v="1"/>
    <x v="4"/>
    <x v="0"/>
    <s v="MWh"/>
    <n v="189.41900000000001"/>
    <n v="0.189419"/>
    <m/>
    <n v="6.9999999999999993E-2"/>
    <n v="6.7400000000000002E-2"/>
    <n v="0"/>
    <n v="-8.9999999999861302E-3"/>
    <n v="73"/>
    <s v="BASE DE DATOS"/>
    <m/>
  </r>
  <r>
    <s v="24"/>
    <x v="10"/>
    <s v="ORYGNP"/>
    <s v="16393520"/>
    <s v="16393520"/>
    <x v="5"/>
    <s v="Circuito 1"/>
    <s v="S"/>
    <n v="18.146999999999998"/>
    <n v="18.146999999999998"/>
    <n v="58.927999999999997"/>
    <n v="5067.3760000000002"/>
    <n v="5126.3040000000001"/>
    <n v="0"/>
    <n v="0"/>
    <n v="0"/>
    <m/>
    <m/>
    <x v="0"/>
    <s v="ORYGNP16393520Circuito 1HI"/>
    <s v="Orygen Perú S.A.A."/>
    <x v="36"/>
    <x v="36"/>
    <s v="C.S. Clemesi"/>
    <x v="201"/>
    <s v="FV"/>
    <x v="6"/>
    <x v="311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126.3040000000001"/>
    <n v="5.1263040000000002"/>
    <m/>
    <n v="3.6293999999999995"/>
    <n v="3.6293999999999995"/>
    <n v="0"/>
    <n v="0"/>
    <n v="73"/>
    <s v="BASE DE DATOS"/>
    <m/>
  </r>
  <r>
    <s v="24"/>
    <x v="10"/>
    <s v="ORYGNP"/>
    <s v="16393520"/>
    <s v="16393520"/>
    <x v="5"/>
    <s v="Circuito 2"/>
    <s v="S"/>
    <n v="18.146999999999998"/>
    <n v="18.146999999999998"/>
    <n v="62.421999999999997"/>
    <n v="5119.5550000000003"/>
    <n v="5181.9769999999999"/>
    <n v="0"/>
    <n v="0"/>
    <n v="0"/>
    <m/>
    <m/>
    <x v="0"/>
    <s v="ORYGNP16393520Circuito 2HI"/>
    <s v="Orygen Perú S.A.A."/>
    <x v="36"/>
    <x v="36"/>
    <s v="C.S. Clemesi"/>
    <x v="201"/>
    <s v="FV"/>
    <x v="6"/>
    <x v="312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181.9769999999999"/>
    <n v="5.1819769999999998"/>
    <m/>
    <n v="3.6293999999999995"/>
    <n v="3.6293999999999995"/>
    <n v="0"/>
    <n v="0"/>
    <n v="73"/>
    <s v="BASE DE DATOS"/>
    <m/>
  </r>
  <r>
    <s v="24"/>
    <x v="10"/>
    <s v="ORYGNP"/>
    <s v="16393520"/>
    <s v="16393520"/>
    <x v="5"/>
    <s v="Circuito 3"/>
    <s v="S"/>
    <n v="18.146999999999998"/>
    <n v="18.146999999999998"/>
    <n v="63.719000000000001"/>
    <n v="5107.41"/>
    <n v="5171.13"/>
    <n v="0"/>
    <n v="0"/>
    <n v="0"/>
    <m/>
    <m/>
    <x v="0"/>
    <s v="ORYGNP16393520Circuito 3HI"/>
    <s v="Orygen Perú S.A.A."/>
    <x v="36"/>
    <x v="36"/>
    <s v="C.S. Clemesi"/>
    <x v="201"/>
    <s v="FV"/>
    <x v="6"/>
    <x v="313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171.13"/>
    <n v="5.1711299999999998"/>
    <m/>
    <n v="3.6293999999999995"/>
    <n v="3.6293999999999995"/>
    <n v="0"/>
    <n v="-1.0000000002037268E-3"/>
    <n v="73"/>
    <s v="BASE DE DATOS"/>
    <m/>
  </r>
  <r>
    <s v="24"/>
    <x v="10"/>
    <s v="ORYGNP"/>
    <s v="16393520"/>
    <s v="16393520"/>
    <x v="5"/>
    <s v="Circuito 4"/>
    <s v="S"/>
    <n v="18.146999999999998"/>
    <n v="18.146999999999998"/>
    <n v="58.683"/>
    <n v="4734.8180000000002"/>
    <n v="4793.5020000000004"/>
    <n v="0"/>
    <n v="0"/>
    <n v="0"/>
    <m/>
    <m/>
    <x v="0"/>
    <s v="ORYGNP16393520Circuito 4HI"/>
    <s v="Orygen Perú S.A.A."/>
    <x v="36"/>
    <x v="36"/>
    <s v="C.S. Clemesi"/>
    <x v="201"/>
    <s v="FV"/>
    <x v="6"/>
    <x v="314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4793.5020000000004"/>
    <n v="4.7935020000000002"/>
    <m/>
    <n v="3.6293999999999995"/>
    <n v="3.6293999999999995"/>
    <n v="0"/>
    <n v="-1.0000000002037268E-3"/>
    <n v="73"/>
    <s v="BASE DE DATOS"/>
    <m/>
  </r>
  <r>
    <s v="24"/>
    <x v="10"/>
    <s v="ORYGNP"/>
    <s v="16393520"/>
    <s v="16393520"/>
    <x v="5"/>
    <s v="Circuito 5"/>
    <s v="S"/>
    <n v="18.146999999999998"/>
    <n v="18.146999999999998"/>
    <n v="63.917000000000002"/>
    <n v="5098.6319999999996"/>
    <n v="5162.549"/>
    <n v="0"/>
    <n v="0"/>
    <n v="0"/>
    <m/>
    <m/>
    <x v="0"/>
    <s v="ORYGNP16393520Circuito 5HI"/>
    <s v="Orygen Perú S.A.A."/>
    <x v="36"/>
    <x v="36"/>
    <s v="C.S. Clemesi"/>
    <x v="201"/>
    <s v="FV"/>
    <x v="6"/>
    <x v="315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5162.549"/>
    <n v="5.1625490000000003"/>
    <m/>
    <n v="3.6293999999999995"/>
    <n v="3.6293999999999995"/>
    <n v="0"/>
    <n v="0"/>
    <n v="73"/>
    <s v="BASE DE DATOS"/>
    <m/>
  </r>
  <r>
    <s v="24"/>
    <x v="10"/>
    <s v="ORYGNP"/>
    <s v="16393520"/>
    <s v="16393520"/>
    <x v="5"/>
    <s v="Circuito 6"/>
    <s v="S"/>
    <n v="12.098000000000001"/>
    <n v="12.098000000000001"/>
    <n v="43.457999999999998"/>
    <n v="3438.192"/>
    <n v="3481.65"/>
    <n v="0"/>
    <n v="0"/>
    <n v="0"/>
    <m/>
    <m/>
    <x v="0"/>
    <s v="ORYGNP16393520Circuito 6HI"/>
    <s v="Orygen Perú S.A.A."/>
    <x v="36"/>
    <x v="36"/>
    <s v="C.S. Clemesi"/>
    <x v="201"/>
    <s v="FV"/>
    <x v="6"/>
    <x v="316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481.65"/>
    <n v="3.4816500000000001"/>
    <m/>
    <n v="2.4196"/>
    <n v="2.4196"/>
    <n v="0"/>
    <n v="0"/>
    <n v="73"/>
    <s v="BASE DE DATOS"/>
    <m/>
  </r>
  <r>
    <s v="24"/>
    <x v="10"/>
    <s v="ORYGNP"/>
    <s v="16393520"/>
    <s v="16393520"/>
    <x v="5"/>
    <s v="Circuito 7"/>
    <s v="S"/>
    <n v="12.098000000000001"/>
    <n v="12.098000000000001"/>
    <n v="42.680999999999997"/>
    <n v="3448.6889999999999"/>
    <n v="3491.37"/>
    <n v="0"/>
    <n v="0"/>
    <n v="0"/>
    <m/>
    <m/>
    <x v="0"/>
    <s v="ORYGNP16393520Circuito 7HI"/>
    <s v="Orygen Perú S.A.A."/>
    <x v="36"/>
    <x v="36"/>
    <s v="C.S. Clemesi"/>
    <x v="201"/>
    <s v="FV"/>
    <x v="6"/>
    <x v="317"/>
    <x v="3"/>
    <s v="Instalado"/>
    <s v="Operativo"/>
    <s v="Generadora"/>
    <x v="0"/>
    <x v="0"/>
    <x v="0"/>
    <x v="0"/>
    <s v="Privado"/>
    <s v="MOQUEGUA"/>
    <s v="MOQUEGUA"/>
    <s v="MARISCAL NIETO"/>
    <s v="MOQUEGUA"/>
    <n v="0"/>
    <x v="9"/>
    <n v="0"/>
    <x v="1"/>
    <x v="0"/>
    <x v="0"/>
    <s v="MWh"/>
    <n v="3491.37"/>
    <n v="3.4913699999999999"/>
    <m/>
    <n v="2.4196"/>
    <n v="2.4196"/>
    <n v="0"/>
    <n v="0"/>
    <n v="73"/>
    <s v="BASE DE DATOS"/>
    <m/>
  </r>
  <r>
    <s v="24"/>
    <x v="10"/>
    <s v="ORYGNP"/>
    <s v="17391920"/>
    <s v="17391920"/>
    <x v="5"/>
    <s v="Circuito 1"/>
    <s v="S"/>
    <n v="11.8"/>
    <n v="11.8"/>
    <n v="852.40700000000004"/>
    <n v="1819.5050000000001"/>
    <n v="2671.9110000000001"/>
    <n v="0"/>
    <n v="0"/>
    <n v="0"/>
    <m/>
    <m/>
    <x v="0"/>
    <s v="ORYGNP17391920Circuito 1HI"/>
    <s v="Orygen Perú S.A.A."/>
    <x v="36"/>
    <x v="36"/>
    <s v="C.E. Wayra Extensión"/>
    <x v="202"/>
    <s v="TE"/>
    <x v="7"/>
    <x v="31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671.9110000000001"/>
    <n v="2.6719110000000001"/>
    <m/>
    <n v="2.3600000000000003"/>
    <n v="2.3600000000000003"/>
    <n v="0"/>
    <n v="1.0000000002037268E-3"/>
    <n v="73"/>
    <s v="BASE DE DATOS"/>
    <m/>
  </r>
  <r>
    <s v="24"/>
    <x v="10"/>
    <s v="ORYGNP"/>
    <s v="17391920"/>
    <s v="17391920"/>
    <x v="5"/>
    <s v="Circuito 2"/>
    <s v="S"/>
    <n v="17.7"/>
    <n v="17.7"/>
    <n v="1317.325"/>
    <n v="2709.4050000000002"/>
    <n v="4026.73"/>
    <n v="0"/>
    <n v="0"/>
    <n v="0"/>
    <m/>
    <m/>
    <x v="0"/>
    <s v="ORYGNP17391920Circuito 2HI"/>
    <s v="Orygen Perú S.A.A."/>
    <x v="36"/>
    <x v="36"/>
    <s v="C.E. Wayra Extensión"/>
    <x v="202"/>
    <s v="TE"/>
    <x v="7"/>
    <x v="312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026.73"/>
    <n v="4.0267299999999997"/>
    <m/>
    <n v="3.54"/>
    <n v="3.54"/>
    <n v="0"/>
    <n v="4.5474735088646412E-13"/>
    <n v="73"/>
    <s v="BASE DE DATOS"/>
    <m/>
  </r>
  <r>
    <s v="24"/>
    <x v="10"/>
    <s v="ORYGNP"/>
    <s v="17391920"/>
    <s v="17391920"/>
    <x v="5"/>
    <s v="Circuito 3"/>
    <s v="S"/>
    <n v="11.8"/>
    <n v="11.8"/>
    <n v="1004.129"/>
    <n v="1972.7850000000001"/>
    <n v="2976.9140000000002"/>
    <n v="0"/>
    <n v="0"/>
    <n v="0"/>
    <m/>
    <m/>
    <x v="0"/>
    <s v="ORYGNP17391920Circuito 3HI"/>
    <s v="Orygen Perú S.A.A."/>
    <x v="36"/>
    <x v="36"/>
    <s v="C.E. Wayra Extensión"/>
    <x v="202"/>
    <s v="TE"/>
    <x v="7"/>
    <x v="313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976.9140000000002"/>
    <n v="2.9769140000000003"/>
    <m/>
    <n v="2.3600000000000003"/>
    <n v="2.3600000000000003"/>
    <n v="0"/>
    <n v="0"/>
    <n v="73"/>
    <s v="BASE DE DATOS"/>
    <m/>
  </r>
  <r>
    <s v="24"/>
    <x v="10"/>
    <s v="ORYGNP"/>
    <s v="17391920"/>
    <s v="17391920"/>
    <x v="5"/>
    <s v="Circuito 4"/>
    <s v="S"/>
    <n v="17.7"/>
    <n v="17.7"/>
    <n v="820.25900000000001"/>
    <n v="1852.9359999999999"/>
    <n v="2673.1950000000002"/>
    <n v="0"/>
    <n v="0"/>
    <n v="0"/>
    <m/>
    <m/>
    <x v="0"/>
    <s v="ORYGNP17391920Circuito 4HI"/>
    <s v="Orygen Perú S.A.A."/>
    <x v="36"/>
    <x v="36"/>
    <s v="C.E. Wayra Extensión"/>
    <x v="202"/>
    <s v="TE"/>
    <x v="7"/>
    <x v="314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2673.1950000000002"/>
    <n v="2.6731950000000002"/>
    <m/>
    <n v="3.54"/>
    <n v="3.54"/>
    <n v="0"/>
    <n v="-4.5474735088646412E-13"/>
    <n v="73"/>
    <s v="BASE DE DATOS"/>
    <m/>
  </r>
  <r>
    <s v="24"/>
    <x v="10"/>
    <s v="ORYGNP"/>
    <s v="17391920"/>
    <s v="17391920"/>
    <x v="5"/>
    <s v="Circuito 5"/>
    <s v="S"/>
    <n v="17.7"/>
    <n v="17.7"/>
    <n v="1484.9490000000001"/>
    <n v="3059.5430000000001"/>
    <n v="4544.4930000000004"/>
    <n v="0"/>
    <n v="0"/>
    <n v="0"/>
    <m/>
    <m/>
    <x v="0"/>
    <s v="ORYGNP17391920Circuito 5HI"/>
    <s v="Orygen Perú S.A.A."/>
    <x v="36"/>
    <x v="36"/>
    <s v="C.E. Wayra Extensión"/>
    <x v="202"/>
    <s v="TE"/>
    <x v="7"/>
    <x v="315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544.4930000000004"/>
    <n v="4.5444930000000001"/>
    <m/>
    <n v="3.54"/>
    <n v="3.54"/>
    <n v="0"/>
    <n v="-1.0000000002037268E-3"/>
    <n v="73"/>
    <s v="BASE DE DATOS"/>
    <m/>
  </r>
  <r>
    <s v="24"/>
    <x v="10"/>
    <s v="ORYGNP"/>
    <s v="17391920"/>
    <s v="17391920"/>
    <x v="5"/>
    <s v="Circuito 6"/>
    <s v="S"/>
    <n v="17.7"/>
    <n v="17.7"/>
    <n v="1713.498"/>
    <n v="3213.6529999999998"/>
    <n v="4927.1509999999998"/>
    <n v="0"/>
    <n v="0"/>
    <n v="0"/>
    <m/>
    <m/>
    <x v="0"/>
    <s v="ORYGNP17391920Circuito 6HI"/>
    <s v="Orygen Perú S.A.A."/>
    <x v="36"/>
    <x v="36"/>
    <s v="C.E. Wayra Extensión"/>
    <x v="202"/>
    <s v="TE"/>
    <x v="7"/>
    <x v="316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4927.1509999999998"/>
    <n v="4.9271510000000003"/>
    <m/>
    <n v="3.54"/>
    <n v="3.54"/>
    <n v="0"/>
    <n v="0"/>
    <n v="73"/>
    <s v="BASE DE DATOS"/>
    <m/>
  </r>
  <r>
    <s v="24"/>
    <x v="10"/>
    <s v="ORYGNP"/>
    <s v="17391920"/>
    <s v="17391920"/>
    <x v="5"/>
    <s v="Circuito 7"/>
    <s v="S"/>
    <n v="11.8"/>
    <n v="11.8"/>
    <n v="1324.0029999999999"/>
    <n v="2362.395"/>
    <n v="3686.3989999999999"/>
    <n v="0"/>
    <n v="0"/>
    <n v="0"/>
    <m/>
    <m/>
    <x v="0"/>
    <s v="ORYGNP17391920Circuito 7HI"/>
    <s v="Orygen Perú S.A.A."/>
    <x v="36"/>
    <x v="36"/>
    <s v="C.E. Wayra Extensión"/>
    <x v="202"/>
    <s v="TE"/>
    <x v="7"/>
    <x v="317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3686.3989999999999"/>
    <n v="3.6863989999999998"/>
    <m/>
    <n v="2.3600000000000003"/>
    <n v="2.3600000000000003"/>
    <n v="0"/>
    <n v="-9.9999999974897946E-4"/>
    <n v="73"/>
    <s v="BASE DE DATOS"/>
    <m/>
  </r>
  <r>
    <s v="24"/>
    <x v="10"/>
    <s v="ORYGNP"/>
    <s v="17391920"/>
    <s v="17391920"/>
    <x v="5"/>
    <s v="Circuito 8"/>
    <s v="S"/>
    <n v="17.7"/>
    <n v="17.7"/>
    <n v="1980.934"/>
    <n v="3582.623"/>
    <n v="5563.5569999999998"/>
    <n v="0"/>
    <n v="0"/>
    <n v="0"/>
    <m/>
    <m/>
    <x v="0"/>
    <s v="ORYGNP17391920Circuito 8HI"/>
    <s v="Orygen Perú S.A.A."/>
    <x v="36"/>
    <x v="36"/>
    <s v="C.E. Wayra Extensión"/>
    <x v="202"/>
    <s v="TE"/>
    <x v="7"/>
    <x v="318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563.5569999999998"/>
    <n v="5.5635569999999994"/>
    <m/>
    <n v="3.54"/>
    <n v="3.54"/>
    <n v="0"/>
    <n v="0"/>
    <n v="73"/>
    <s v="BASE DE DATOS"/>
    <m/>
  </r>
  <r>
    <s v="24"/>
    <x v="10"/>
    <s v="ORYGNP"/>
    <s v="17391920"/>
    <s v="17391920"/>
    <x v="5"/>
    <s v="Circuito 9"/>
    <s v="S"/>
    <n v="17.7"/>
    <n v="17.7"/>
    <n v="1750.173"/>
    <n v="3438.87"/>
    <n v="5189.0439999999999"/>
    <n v="0"/>
    <n v="0"/>
    <n v="0"/>
    <m/>
    <m/>
    <x v="0"/>
    <s v="ORYGNP17391920Circuito 9HI"/>
    <s v="Orygen Perú S.A.A."/>
    <x v="36"/>
    <x v="36"/>
    <s v="C.E. Wayra Extensión"/>
    <x v="202"/>
    <s v="TE"/>
    <x v="7"/>
    <x v="319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189.0439999999999"/>
    <n v="5.189044"/>
    <m/>
    <n v="3.54"/>
    <n v="3.54"/>
    <n v="0"/>
    <n v="-1.0000000002037268E-3"/>
    <n v="73"/>
    <s v="BASE DE DATOS"/>
    <m/>
  </r>
  <r>
    <s v="24"/>
    <x v="10"/>
    <s v="ORYGNP"/>
    <s v="17391920"/>
    <s v="17391920"/>
    <x v="5"/>
    <s v="Circuito 10"/>
    <s v="S"/>
    <n v="17.7"/>
    <n v="17.7"/>
    <n v="1915.768"/>
    <n v="3841.0140000000001"/>
    <n v="5756.7820000000002"/>
    <n v="0"/>
    <n v="0"/>
    <n v="0"/>
    <m/>
    <m/>
    <x v="0"/>
    <s v="ORYGNP17391920Circuito 10HI"/>
    <s v="Orygen Perú S.A.A."/>
    <x v="36"/>
    <x v="36"/>
    <s v="C.E. Wayra Extensión"/>
    <x v="202"/>
    <s v="TE"/>
    <x v="7"/>
    <x v="320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756.7820000000002"/>
    <n v="5.7567820000000003"/>
    <m/>
    <n v="3.54"/>
    <n v="3.54"/>
    <n v="0"/>
    <n v="0"/>
    <n v="73"/>
    <s v="BASE DE DATOS"/>
    <m/>
  </r>
  <r>
    <s v="24"/>
    <x v="10"/>
    <s v="ORYGNP"/>
    <s v="17391920"/>
    <s v="17391920"/>
    <x v="5"/>
    <s v="Circuito 11"/>
    <s v="S"/>
    <n v="17.7"/>
    <n v="17.7"/>
    <n v="1980.26"/>
    <n v="3596.1120000000001"/>
    <n v="5576.3720000000003"/>
    <n v="0"/>
    <n v="0"/>
    <n v="0"/>
    <m/>
    <m/>
    <x v="0"/>
    <s v="ORYGNP17391920Circuito 11HI"/>
    <s v="Orygen Perú S.A.A."/>
    <x v="36"/>
    <x v="36"/>
    <s v="C.E. Wayra Extensión"/>
    <x v="202"/>
    <s v="TE"/>
    <x v="7"/>
    <x v="321"/>
    <x v="4"/>
    <s v="Instalado"/>
    <s v="Operativo"/>
    <s v="Generadora"/>
    <x v="0"/>
    <x v="0"/>
    <x v="0"/>
    <x v="0"/>
    <s v="Privado"/>
    <s v="ICA"/>
    <s v="ICA"/>
    <s v="NAZCA"/>
    <s v="MARCONA"/>
    <n v="0"/>
    <x v="10"/>
    <n v="0"/>
    <x v="1"/>
    <x v="0"/>
    <x v="0"/>
    <s v="MWh"/>
    <n v="5576.3720000000003"/>
    <n v="5.5763720000000001"/>
    <m/>
    <n v="3.54"/>
    <n v="3.54"/>
    <n v="0"/>
    <n v="0"/>
    <n v="73"/>
    <s v="BASE DE DATOS"/>
    <m/>
  </r>
  <r>
    <s v="24"/>
    <x v="0"/>
    <s v="AENSOL"/>
    <s v="03472025"/>
    <s v="03472025"/>
    <x v="5"/>
    <s v="Total Central"/>
    <s v="S"/>
    <n v="2.89"/>
    <n v="2.89"/>
    <n v="22.795000000000002"/>
    <n v="174.83799999999999"/>
    <n v="197.63300000000001"/>
    <n v="0"/>
    <n v="434"/>
    <n v="0"/>
    <m/>
    <m/>
    <x v="0"/>
    <s v="AENSOL03472025Total CentralHI"/>
    <s v="Amazonas Energía Solar S.A.C."/>
    <x v="91"/>
    <x v="91"/>
    <s v="C.S.F. San Lorenzo            "/>
    <x v="303"/>
    <s v="FV"/>
    <x v="6"/>
    <x v="373"/>
    <x v="3"/>
    <s v="Instalado"/>
    <s v="Operativo"/>
    <s v="Generadora"/>
    <x v="0"/>
    <x v="1"/>
    <x v="1"/>
    <x v="0"/>
    <s v="Privado"/>
    <s v="LORETO"/>
    <s v="LORETO"/>
    <s v="DATEM MARAÑON"/>
    <s v="BARRANCA"/>
    <n v="0"/>
    <x v="9"/>
    <n v="0"/>
    <x v="1"/>
    <x v="0"/>
    <x v="0"/>
    <s v="MWh"/>
    <n v="197.63300000000001"/>
    <n v="0.197633"/>
    <m/>
    <n v="0.24083333333333334"/>
    <n v="0.24083333333333334"/>
    <n v="0"/>
    <n v="-2.8421709430404007E-14"/>
    <n v="4"/>
    <s v="BASE DE DATOS"/>
    <m/>
  </r>
  <r>
    <s v="24"/>
    <x v="1"/>
    <s v="AENSOL"/>
    <s v="03472025"/>
    <s v="03472025"/>
    <x v="5"/>
    <s v="Total Central"/>
    <s v="S"/>
    <n v="2.89"/>
    <n v="2.89"/>
    <n v="25.271999999999998"/>
    <n v="172.91900000000001"/>
    <n v="198.191"/>
    <n v="0"/>
    <n v="434"/>
    <n v="0"/>
    <m/>
    <m/>
    <x v="0"/>
    <s v="AENSOL03472025Total CentralHI"/>
    <s v="Amazonas Energía Solar S.A.C."/>
    <x v="91"/>
    <x v="91"/>
    <s v="C.S.F. San Lorenzo            "/>
    <x v="303"/>
    <s v="FV"/>
    <x v="6"/>
    <x v="373"/>
    <x v="3"/>
    <s v="Instalado"/>
    <s v="Operativo"/>
    <s v="Generadora"/>
    <x v="0"/>
    <x v="1"/>
    <x v="1"/>
    <x v="0"/>
    <s v="Privado"/>
    <s v="LORETO"/>
    <s v="LORETO"/>
    <s v="DATEM MARAÑON"/>
    <s v="BARRANCA"/>
    <n v="0"/>
    <x v="9"/>
    <n v="0"/>
    <x v="1"/>
    <x v="0"/>
    <x v="0"/>
    <s v="MWh"/>
    <n v="198.191"/>
    <n v="0.19819100000000001"/>
    <m/>
    <n v="0.24083333333333334"/>
    <n v="0.24083333333333334"/>
    <n v="0"/>
    <n v="0"/>
    <n v="4"/>
    <s v="BASE DE DATOS"/>
    <m/>
  </r>
  <r>
    <s v="24"/>
    <x v="2"/>
    <s v="AENSOL"/>
    <s v="03472025"/>
    <s v="03472025"/>
    <x v="5"/>
    <s v="Total Central"/>
    <s v="S"/>
    <n v="2.89"/>
    <n v="2.89"/>
    <n v="22.506"/>
    <n v="180.851"/>
    <n v="203.357"/>
    <n v="0"/>
    <n v="434"/>
    <n v="0"/>
    <m/>
    <m/>
    <x v="0"/>
    <s v="AENSOL03472025Total CentralHI"/>
    <s v="Amazonas Energía Solar S.A.C."/>
    <x v="91"/>
    <x v="91"/>
    <s v="C.S.F. San Lorenzo            "/>
    <x v="303"/>
    <s v="FV"/>
    <x v="6"/>
    <x v="373"/>
    <x v="3"/>
    <s v="Instalado"/>
    <s v="Operativo"/>
    <s v="Generadora"/>
    <x v="0"/>
    <x v="1"/>
    <x v="1"/>
    <x v="0"/>
    <s v="Privado"/>
    <s v="LORETO"/>
    <s v="LORETO"/>
    <s v="DATEM MARAÑON"/>
    <s v="BARRANCA"/>
    <n v="0"/>
    <x v="9"/>
    <n v="0"/>
    <x v="1"/>
    <x v="0"/>
    <x v="0"/>
    <s v="MWh"/>
    <n v="203.357"/>
    <n v="0.20335700000000001"/>
    <m/>
    <n v="0.24083333333333334"/>
    <n v="0.24083333333333334"/>
    <n v="0"/>
    <n v="0"/>
    <n v="4"/>
    <s v="BASE DE DATOS"/>
    <m/>
  </r>
  <r>
    <s v="24"/>
    <x v="3"/>
    <s v="AENSOL"/>
    <s v="03472025"/>
    <s v="03472025"/>
    <x v="5"/>
    <s v="Total Central"/>
    <s v="S"/>
    <n v="2.89"/>
    <n v="2.89"/>
    <n v="25.335000000000001"/>
    <n v="173.75399999999999"/>
    <n v="199.089"/>
    <n v="0"/>
    <n v="434"/>
    <n v="0"/>
    <m/>
    <m/>
    <x v="0"/>
    <s v="AENSOL03472025Total CentralHI"/>
    <s v="Amazonas Energía Solar S.A.C."/>
    <x v="91"/>
    <x v="91"/>
    <s v="C.S.F. San Lorenzo            "/>
    <x v="303"/>
    <s v="FV"/>
    <x v="6"/>
    <x v="373"/>
    <x v="3"/>
    <s v="Instalado"/>
    <s v="Operativo"/>
    <s v="Generadora"/>
    <x v="0"/>
    <x v="1"/>
    <x v="1"/>
    <x v="0"/>
    <s v="Privado"/>
    <s v="LORETO"/>
    <s v="LORETO"/>
    <s v="DATEM MARAÑON"/>
    <s v="BARRANCA"/>
    <n v="0"/>
    <x v="9"/>
    <n v="0"/>
    <x v="1"/>
    <x v="0"/>
    <x v="0"/>
    <s v="MWh"/>
    <n v="199.089"/>
    <n v="0.19908899999999999"/>
    <m/>
    <n v="0.24083333333333334"/>
    <n v="0.24083333333333334"/>
    <n v="0"/>
    <n v="0"/>
    <n v="4"/>
    <s v="BASE DE DATOS"/>
    <m/>
  </r>
  <r>
    <s v="24"/>
    <x v="4"/>
    <s v="AENSOL"/>
    <s v="03472025"/>
    <s v="03472025"/>
    <x v="5"/>
    <s v="Total Central"/>
    <s v="S"/>
    <n v="2.89"/>
    <n v="2.89"/>
    <n v="21.914999999999999"/>
    <n v="175.834"/>
    <n v="197.749"/>
    <n v="0"/>
    <n v="434"/>
    <n v="0"/>
    <m/>
    <m/>
    <x v="0"/>
    <s v="AENSOL03472025Total CentralHI"/>
    <s v="Amazonas Energía Solar S.A.C."/>
    <x v="91"/>
    <x v="91"/>
    <s v="C.S.F. San Lorenzo            "/>
    <x v="303"/>
    <s v="FV"/>
    <x v="6"/>
    <x v="373"/>
    <x v="3"/>
    <s v="Instalado"/>
    <s v="Operativo"/>
    <s v="Generadora"/>
    <x v="0"/>
    <x v="1"/>
    <x v="1"/>
    <x v="0"/>
    <s v="Privado"/>
    <s v="LORETO"/>
    <s v="LORETO"/>
    <s v="DATEM MARAÑON"/>
    <s v="BARRANCA"/>
    <n v="0"/>
    <x v="9"/>
    <n v="0"/>
    <x v="1"/>
    <x v="0"/>
    <x v="0"/>
    <s v="MWh"/>
    <n v="197.749"/>
    <n v="0.19774900000000001"/>
    <m/>
    <n v="0.24083333333333334"/>
    <n v="0.24083333333333334"/>
    <n v="0"/>
    <n v="0"/>
    <n v="4"/>
    <s v="BASE DE DATOS"/>
    <m/>
  </r>
  <r>
    <s v="24"/>
    <x v="5"/>
    <s v="AENSOL"/>
    <s v="03472025"/>
    <s v="03472025"/>
    <x v="5"/>
    <s v="Total Central"/>
    <s v="S"/>
    <n v="2.89"/>
    <n v="2.89"/>
    <n v="20.263000000000002"/>
    <n v="180.11199999999999"/>
    <n v="200.375"/>
    <n v="0"/>
    <n v="434"/>
    <n v="0"/>
    <m/>
    <m/>
    <x v="0"/>
    <s v="AENSOL03472025Total CentralHI"/>
    <s v="Amazonas Energía Solar S.A.C."/>
    <x v="91"/>
    <x v="91"/>
    <s v="C.S.F. San Lorenzo            "/>
    <x v="303"/>
    <s v="FV"/>
    <x v="6"/>
    <x v="373"/>
    <x v="3"/>
    <s v="Instalado"/>
    <s v="Operativo"/>
    <s v="Generadora"/>
    <x v="0"/>
    <x v="1"/>
    <x v="1"/>
    <x v="0"/>
    <s v="Privado"/>
    <s v="LORETO"/>
    <s v="LORETO"/>
    <s v="DATEM MARAÑON"/>
    <s v="BARRANCA"/>
    <n v="0"/>
    <x v="9"/>
    <n v="0"/>
    <x v="1"/>
    <x v="0"/>
    <x v="0"/>
    <s v="MWh"/>
    <n v="200.375"/>
    <n v="0.200375"/>
    <m/>
    <n v="0.24083333333333334"/>
    <n v="0.24083333333333334"/>
    <n v="0"/>
    <n v="0"/>
    <n v="4"/>
    <s v="BASE DE DATOS"/>
    <m/>
  </r>
  <r>
    <s v="24"/>
    <x v="7"/>
    <s v="AENSOL"/>
    <s v="03472025"/>
    <s v="03472025"/>
    <x v="5"/>
    <s v="Total Central"/>
    <s v="S"/>
    <n v="2.89"/>
    <n v="2.89"/>
    <n v="23.265000000000001"/>
    <n v="190.57"/>
    <n v="213.83500000000001"/>
    <n v="0"/>
    <n v="434"/>
    <n v="0"/>
    <m/>
    <m/>
    <x v="0"/>
    <s v="AENSOL03472025Total CentralHI"/>
    <s v="Amazonas Energía Solar S.A.C."/>
    <x v="91"/>
    <x v="91"/>
    <s v="C.S.F. San Lorenzo            "/>
    <x v="303"/>
    <s v="FV"/>
    <x v="6"/>
    <x v="373"/>
    <x v="3"/>
    <s v="Instalado"/>
    <s v="Operativo"/>
    <s v="Generadora"/>
    <x v="0"/>
    <x v="1"/>
    <x v="1"/>
    <x v="0"/>
    <s v="Privado"/>
    <s v="LORETO"/>
    <s v="LORETO"/>
    <s v="DATEM MARAÑON"/>
    <s v="BARRANCA"/>
    <n v="0"/>
    <x v="9"/>
    <n v="0"/>
    <x v="1"/>
    <x v="0"/>
    <x v="0"/>
    <s v="MWh"/>
    <n v="213.83500000000001"/>
    <n v="0.213835"/>
    <m/>
    <n v="0.24083333333333334"/>
    <n v="0.24083333333333334"/>
    <n v="0"/>
    <n v="-2.8421709430404007E-14"/>
    <n v="4"/>
    <s v="BASE DE DATOS"/>
    <m/>
  </r>
  <r>
    <s v="24"/>
    <x v="6"/>
    <s v="AENSOL"/>
    <s v="03472025"/>
    <s v="03472025"/>
    <x v="5"/>
    <s v="Total Central"/>
    <s v="S"/>
    <n v="2.89"/>
    <n v="2.89"/>
    <n v="23.652000000000001"/>
    <n v="205.602"/>
    <n v="229.25399999999999"/>
    <n v="0"/>
    <n v="434"/>
    <n v="0"/>
    <m/>
    <m/>
    <x v="0"/>
    <s v="AENSOL03472025Total CentralHI"/>
    <s v="Amazonas Energía Solar S.A.C."/>
    <x v="91"/>
    <x v="91"/>
    <s v="C.S.F. San Lorenzo            "/>
    <x v="303"/>
    <s v="FV"/>
    <x v="6"/>
    <x v="373"/>
    <x v="3"/>
    <s v="Instalado"/>
    <s v="Operativo"/>
    <s v="Generadora"/>
    <x v="0"/>
    <x v="1"/>
    <x v="1"/>
    <x v="0"/>
    <s v="Privado"/>
    <s v="LORETO"/>
    <s v="LORETO"/>
    <s v="DATEM MARAÑON"/>
    <s v="BARRANCA"/>
    <n v="0"/>
    <x v="9"/>
    <n v="0"/>
    <x v="1"/>
    <x v="0"/>
    <x v="0"/>
    <s v="MWh"/>
    <n v="229.25399999999999"/>
    <n v="0.22925399999999999"/>
    <m/>
    <n v="0.24083333333333334"/>
    <n v="0.24083333333333334"/>
    <n v="0"/>
    <n v="2.8421709430404007E-14"/>
    <n v="4"/>
    <s v="BASE DE DATOS"/>
    <m/>
  </r>
  <r>
    <s v="24"/>
    <x v="6"/>
    <s v="AENSOL"/>
    <s v="01102024"/>
    <s v="01102024"/>
    <x v="5"/>
    <s v="Total Central"/>
    <s v="S"/>
    <n v="7.5"/>
    <n v="7.5"/>
    <n v="3.1779999999999999"/>
    <n v="139.291"/>
    <n v="142.46899999999999"/>
    <n v="0"/>
    <n v="527"/>
    <n v="0"/>
    <m/>
    <m/>
    <x v="0"/>
    <s v="AENSOL01102024Total CentralHI"/>
    <s v="Amazonas Energía Solar S.A.C."/>
    <x v="91"/>
    <x v="91"/>
    <s v="C.S.F. Requena            "/>
    <x v="304"/>
    <s v="FV"/>
    <x v="6"/>
    <x v="373"/>
    <x v="3"/>
    <s v="Instalado"/>
    <s v="Operativo"/>
    <s v="Generadora"/>
    <x v="0"/>
    <x v="1"/>
    <x v="1"/>
    <x v="0"/>
    <s v="Privado"/>
    <s v="LORETO"/>
    <s v="LORETO"/>
    <s v="REQUENA"/>
    <s v="REQUENA"/>
    <n v="0"/>
    <x v="9"/>
    <n v="0"/>
    <x v="1"/>
    <x v="0"/>
    <x v="0"/>
    <s v="MWh"/>
    <n v="142.46899999999999"/>
    <n v="0.14246899999999998"/>
    <m/>
    <n v="1.5"/>
    <n v="1.5"/>
    <n v="0"/>
    <n v="0"/>
    <n v="4"/>
    <s v="BASE DE DATOS"/>
    <m/>
  </r>
  <r>
    <s v="24"/>
    <x v="6"/>
    <s v="AENSOL"/>
    <s v="02272024"/>
    <s v="02272024"/>
    <x v="5"/>
    <s v="Total Central"/>
    <s v="S"/>
    <n v="2.1"/>
    <n v="2.1"/>
    <n v="0"/>
    <n v="17.329999999999998"/>
    <n v="17.329999999999998"/>
    <n v="0"/>
    <n v="682"/>
    <n v="0"/>
    <m/>
    <m/>
    <x v="0"/>
    <s v="AENSOL02272024Total CentralHI"/>
    <s v="Amazonas Energía Solar S.A.C."/>
    <x v="91"/>
    <x v="91"/>
    <s v="C.S.F Tamshiyacu     "/>
    <x v="305"/>
    <s v="FV"/>
    <x v="6"/>
    <x v="373"/>
    <x v="3"/>
    <s v="Instalado"/>
    <s v="Operativo"/>
    <s v="Generadora"/>
    <x v="0"/>
    <x v="1"/>
    <x v="1"/>
    <x v="0"/>
    <s v="Privado"/>
    <s v="LORETO"/>
    <s v="LORETO"/>
    <s v="MAYNAS"/>
    <s v="FERNANDO LORES"/>
    <n v="0"/>
    <x v="9"/>
    <n v="0"/>
    <x v="1"/>
    <x v="0"/>
    <x v="0"/>
    <s v="MWh"/>
    <n v="17.329999999999998"/>
    <n v="1.7329999999999998E-2"/>
    <m/>
    <n v="0.42000000000000004"/>
    <n v="0.42000000000000004"/>
    <n v="0"/>
    <n v="0"/>
    <n v="4"/>
    <s v="BASE DE DATOS"/>
    <m/>
  </r>
  <r>
    <s v="24"/>
    <x v="8"/>
    <s v="AENSOL"/>
    <s v="03472025"/>
    <s v="03472025"/>
    <x v="5"/>
    <s v="Total Central"/>
    <s v="S"/>
    <n v="2.89"/>
    <n v="2.89"/>
    <n v="20.951000000000001"/>
    <n v="203.05600000000001"/>
    <n v="224.00700000000001"/>
    <n v="0"/>
    <n v="434"/>
    <n v="0"/>
    <m/>
    <m/>
    <x v="0"/>
    <s v="AENSOL03472025Total CentralHI"/>
    <s v="Amazonas Energía Solar S.A.C."/>
    <x v="91"/>
    <x v="91"/>
    <s v="C.S.F. San Lorenzo            "/>
    <x v="303"/>
    <s v="FV"/>
    <x v="6"/>
    <x v="373"/>
    <x v="3"/>
    <s v="Instalado"/>
    <s v="Operativo"/>
    <s v="Generadora"/>
    <x v="0"/>
    <x v="1"/>
    <x v="1"/>
    <x v="0"/>
    <s v="Privado"/>
    <s v="LORETO"/>
    <s v="LORETO"/>
    <s v="DATEM MARAÑON"/>
    <s v="BARRANCA"/>
    <n v="0"/>
    <x v="9"/>
    <n v="0"/>
    <x v="1"/>
    <x v="0"/>
    <x v="0"/>
    <s v="MWh"/>
    <n v="224.00700000000001"/>
    <n v="0.22400700000000001"/>
    <m/>
    <n v="0.24083333333333334"/>
    <n v="0.24083333333333334"/>
    <n v="0"/>
    <n v="0"/>
    <n v="4"/>
    <s v="BASE DE DATOS"/>
    <m/>
  </r>
  <r>
    <s v="24"/>
    <x v="8"/>
    <s v="AENSOL"/>
    <s v="01102024"/>
    <s v="01102024"/>
    <x v="5"/>
    <s v="Total Central"/>
    <s v="S"/>
    <n v="7.5"/>
    <n v="7.5"/>
    <n v="70.555999999999997"/>
    <n v="327.65699999999998"/>
    <n v="398.21300000000002"/>
    <n v="0"/>
    <n v="527"/>
    <n v="0"/>
    <m/>
    <m/>
    <x v="0"/>
    <s v="AENSOL01102024Total CentralHI"/>
    <s v="Amazonas Energía Solar S.A.C."/>
    <x v="91"/>
    <x v="91"/>
    <s v="C.S.F. Requena            "/>
    <x v="304"/>
    <s v="FV"/>
    <x v="6"/>
    <x v="373"/>
    <x v="3"/>
    <s v="Instalado"/>
    <s v="Operativo"/>
    <s v="Generadora"/>
    <x v="0"/>
    <x v="1"/>
    <x v="1"/>
    <x v="0"/>
    <s v="Privado"/>
    <s v="LORETO"/>
    <s v="LORETO"/>
    <s v="REQUENA"/>
    <s v="REQUENA"/>
    <n v="0"/>
    <x v="9"/>
    <n v="0"/>
    <x v="1"/>
    <x v="0"/>
    <x v="0"/>
    <s v="MWh"/>
    <n v="398.21300000000002"/>
    <n v="0.39821300000000004"/>
    <m/>
    <n v="1.5"/>
    <n v="1.5"/>
    <n v="0"/>
    <n v="-5.6843418860808015E-14"/>
    <n v="4"/>
    <s v="BASE DE DATOS"/>
    <m/>
  </r>
  <r>
    <s v="24"/>
    <x v="8"/>
    <s v="AENSOL"/>
    <s v="02272024"/>
    <s v="02272024"/>
    <x v="5"/>
    <s v="Total Central"/>
    <s v="S"/>
    <n v="2.1"/>
    <n v="2.1"/>
    <n v="0"/>
    <n v="45.988999999999997"/>
    <n v="45.988999999999997"/>
    <n v="0"/>
    <n v="682"/>
    <n v="0"/>
    <m/>
    <m/>
    <x v="0"/>
    <s v="AENSOL02272024Total CentralHI"/>
    <s v="Amazonas Energía Solar S.A.C."/>
    <x v="91"/>
    <x v="91"/>
    <s v="C.S.F Tamshiyacu     "/>
    <x v="305"/>
    <s v="FV"/>
    <x v="6"/>
    <x v="373"/>
    <x v="3"/>
    <s v="Instalado"/>
    <s v="Operativo"/>
    <s v="Generadora"/>
    <x v="0"/>
    <x v="1"/>
    <x v="1"/>
    <x v="0"/>
    <s v="Privado"/>
    <s v="LORETO"/>
    <s v="LORETO"/>
    <s v="MAYNAS"/>
    <s v="FERNANDO LORES"/>
    <n v="0"/>
    <x v="9"/>
    <n v="0"/>
    <x v="1"/>
    <x v="0"/>
    <x v="0"/>
    <s v="MWh"/>
    <n v="45.988999999999997"/>
    <n v="4.5988999999999995E-2"/>
    <m/>
    <n v="0.42000000000000004"/>
    <n v="0.42000000000000004"/>
    <n v="0"/>
    <n v="0"/>
    <n v="4"/>
    <s v="BASE DE DATOS"/>
    <m/>
  </r>
  <r>
    <s v="24"/>
    <x v="9"/>
    <s v="AENSOL"/>
    <s v="03472025"/>
    <s v="03472025"/>
    <x v="5"/>
    <s v="Total Central"/>
    <s v="S"/>
    <n v="2.89"/>
    <n v="2.89"/>
    <n v="23.265999999999998"/>
    <n v="210.05099999999999"/>
    <n v="233.31700000000001"/>
    <n v="0"/>
    <n v="434"/>
    <n v="0"/>
    <m/>
    <m/>
    <x v="0"/>
    <s v="AENSOL03472025Total CentralHI"/>
    <s v="Amazonas Energía Solar S.A.C."/>
    <x v="91"/>
    <x v="91"/>
    <s v="C.S.F. San Lorenzo            "/>
    <x v="303"/>
    <s v="FV"/>
    <x v="6"/>
    <x v="373"/>
    <x v="3"/>
    <s v="Instalado"/>
    <s v="Operativo"/>
    <s v="Generadora"/>
    <x v="0"/>
    <x v="1"/>
    <x v="1"/>
    <x v="0"/>
    <s v="Privado"/>
    <s v="LORETO"/>
    <s v="LORETO"/>
    <s v="DATEM MARAÑON"/>
    <s v="BARRANCA"/>
    <n v="0"/>
    <x v="9"/>
    <n v="0"/>
    <x v="1"/>
    <x v="0"/>
    <x v="0"/>
    <s v="MWh"/>
    <n v="233.31700000000001"/>
    <n v="0.233317"/>
    <m/>
    <n v="0.24083333333333334"/>
    <n v="0.24083333333333334"/>
    <n v="0"/>
    <n v="-2.8421709430404007E-14"/>
    <n v="4"/>
    <s v="BASE DE DATOS"/>
    <m/>
  </r>
  <r>
    <s v="24"/>
    <x v="9"/>
    <s v="AENSOL"/>
    <s v="01102024"/>
    <s v="01102024"/>
    <x v="5"/>
    <s v="Total Central"/>
    <s v="S"/>
    <n v="7.5"/>
    <n v="7.5"/>
    <n v="139.03899999999999"/>
    <n v="442.58600000000001"/>
    <n v="581.625"/>
    <n v="0"/>
    <n v="527"/>
    <n v="0"/>
    <m/>
    <m/>
    <x v="0"/>
    <s v="AENSOL01102024Total CentralHI"/>
    <s v="Amazonas Energía Solar S.A.C."/>
    <x v="91"/>
    <x v="91"/>
    <s v="C.S.F. Requena            "/>
    <x v="304"/>
    <s v="FV"/>
    <x v="6"/>
    <x v="373"/>
    <x v="3"/>
    <s v="Instalado"/>
    <s v="Operativo"/>
    <s v="Generadora"/>
    <x v="0"/>
    <x v="1"/>
    <x v="1"/>
    <x v="0"/>
    <s v="Privado"/>
    <s v="LORETO"/>
    <s v="LORETO"/>
    <s v="REQUENA"/>
    <s v="REQUENA"/>
    <n v="0"/>
    <x v="9"/>
    <n v="0"/>
    <x v="1"/>
    <x v="0"/>
    <x v="0"/>
    <s v="MWh"/>
    <n v="581.625"/>
    <n v="0.58162499999999995"/>
    <m/>
    <n v="1.5"/>
    <n v="1.5"/>
    <n v="0"/>
    <n v="0"/>
    <n v="4"/>
    <s v="BASE DE DATOS"/>
    <m/>
  </r>
  <r>
    <s v="24"/>
    <x v="9"/>
    <s v="AENSOL"/>
    <s v="02272024"/>
    <s v="02272024"/>
    <x v="5"/>
    <s v="Total Central"/>
    <s v="S"/>
    <n v="2.1"/>
    <n v="2.1"/>
    <n v="2.2650000000000001"/>
    <n v="43.508000000000003"/>
    <n v="45.773000000000003"/>
    <n v="0"/>
    <n v="682"/>
    <n v="0"/>
    <m/>
    <m/>
    <x v="0"/>
    <s v="AENSOL02272024Total CentralHI"/>
    <s v="Amazonas Energía Solar S.A.C."/>
    <x v="91"/>
    <x v="91"/>
    <s v="C.S.F Tamshiyacu     "/>
    <x v="305"/>
    <s v="FV"/>
    <x v="6"/>
    <x v="373"/>
    <x v="3"/>
    <s v="Instalado"/>
    <s v="Operativo"/>
    <s v="Generadora"/>
    <x v="0"/>
    <x v="1"/>
    <x v="1"/>
    <x v="0"/>
    <s v="Privado"/>
    <s v="LORETO"/>
    <s v="LORETO"/>
    <s v="MAYNAS"/>
    <s v="FERNANDO LORES"/>
    <n v="0"/>
    <x v="9"/>
    <n v="0"/>
    <x v="1"/>
    <x v="0"/>
    <x v="0"/>
    <s v="MWh"/>
    <n v="45.773000000000003"/>
    <n v="4.5773000000000001E-2"/>
    <m/>
    <n v="0.42000000000000004"/>
    <n v="0.42000000000000004"/>
    <n v="0"/>
    <n v="0"/>
    <n v="4"/>
    <s v="BASE DE DATOS"/>
    <m/>
  </r>
  <r>
    <s v="24"/>
    <x v="10"/>
    <s v="AENSOL"/>
    <s v="03472025"/>
    <s v="03472025"/>
    <x v="5"/>
    <s v="Total Central"/>
    <s v="S"/>
    <n v="2.89"/>
    <n v="2.89"/>
    <n v="18.314"/>
    <n v="185.58099999999999"/>
    <n v="203.89500000000001"/>
    <n v="0"/>
    <n v="434"/>
    <n v="0"/>
    <m/>
    <m/>
    <x v="0"/>
    <s v="AENSOL03472025Total CentralHI"/>
    <s v="Amazonas Energía Solar S.A.C."/>
    <x v="91"/>
    <x v="91"/>
    <s v="C.S.F. San Lorenzo            "/>
    <x v="303"/>
    <s v="FV"/>
    <x v="6"/>
    <x v="373"/>
    <x v="3"/>
    <s v="Instalado"/>
    <s v="Operativo"/>
    <s v="Generadora"/>
    <x v="0"/>
    <x v="1"/>
    <x v="1"/>
    <x v="0"/>
    <s v="Privado"/>
    <s v="LORETO"/>
    <s v="LORETO"/>
    <s v="DATEM MARAÑON"/>
    <s v="BARRANCA"/>
    <n v="0"/>
    <x v="9"/>
    <n v="0"/>
    <x v="1"/>
    <x v="0"/>
    <x v="0"/>
    <s v="MWh"/>
    <n v="203.89500000000001"/>
    <n v="0.20389500000000002"/>
    <m/>
    <n v="0.24083333333333334"/>
    <n v="0.24083333333333334"/>
    <n v="0"/>
    <n v="-2.8421709430404007E-14"/>
    <n v="4"/>
    <s v="BASE DE DATOS"/>
    <m/>
  </r>
  <r>
    <s v="24"/>
    <x v="10"/>
    <s v="AENSOL"/>
    <s v="01102024"/>
    <s v="01102024"/>
    <x v="5"/>
    <s v="Total Central"/>
    <s v="S"/>
    <n v="7.5"/>
    <n v="7.5"/>
    <n v="138.71299999999999"/>
    <n v="439.04199999999997"/>
    <n v="577.755"/>
    <n v="0"/>
    <n v="527"/>
    <n v="0"/>
    <m/>
    <m/>
    <x v="0"/>
    <s v="AENSOL01102024Total CentralHI"/>
    <s v="Amazonas Energía Solar S.A.C."/>
    <x v="91"/>
    <x v="91"/>
    <s v="C.S.F. Requena            "/>
    <x v="304"/>
    <s v="FV"/>
    <x v="6"/>
    <x v="373"/>
    <x v="3"/>
    <s v="Instalado"/>
    <s v="Operativo"/>
    <s v="Generadora"/>
    <x v="0"/>
    <x v="1"/>
    <x v="1"/>
    <x v="0"/>
    <s v="Privado"/>
    <s v="LORETO"/>
    <s v="LORETO"/>
    <s v="REQUENA"/>
    <s v="REQUENA"/>
    <n v="0"/>
    <x v="9"/>
    <n v="0"/>
    <x v="1"/>
    <x v="0"/>
    <x v="0"/>
    <s v="MWh"/>
    <n v="577.755"/>
    <n v="0.57775500000000002"/>
    <m/>
    <n v="1.5"/>
    <n v="1.5"/>
    <n v="0"/>
    <n v="0"/>
    <n v="4"/>
    <s v="BASE DE DATOS"/>
    <m/>
  </r>
  <r>
    <s v="24"/>
    <x v="10"/>
    <s v="AENSOL"/>
    <s v="02272024"/>
    <s v="02272024"/>
    <x v="5"/>
    <s v="Total Central"/>
    <s v="S"/>
    <n v="2.1"/>
    <n v="2.1"/>
    <n v="33.832999999999998"/>
    <n v="115.063"/>
    <n v="148.89599999999999"/>
    <n v="0"/>
    <n v="682"/>
    <n v="0"/>
    <m/>
    <m/>
    <x v="0"/>
    <s v="AENSOL02272024Total CentralHI"/>
    <s v="Amazonas Energía Solar S.A.C."/>
    <x v="91"/>
    <x v="91"/>
    <s v="C.S.F Tamshiyacu     "/>
    <x v="305"/>
    <s v="FV"/>
    <x v="6"/>
    <x v="373"/>
    <x v="3"/>
    <s v="Instalado"/>
    <s v="Operativo"/>
    <s v="Generadora"/>
    <x v="0"/>
    <x v="1"/>
    <x v="1"/>
    <x v="0"/>
    <s v="Privado"/>
    <s v="LORETO"/>
    <s v="LORETO"/>
    <s v="MAYNAS"/>
    <s v="FERNANDO LORES"/>
    <n v="0"/>
    <x v="9"/>
    <n v="0"/>
    <x v="1"/>
    <x v="0"/>
    <x v="0"/>
    <s v="MWh"/>
    <n v="148.89599999999999"/>
    <n v="0.14889599999999997"/>
    <m/>
    <n v="0.42000000000000004"/>
    <n v="0.42000000000000004"/>
    <n v="0"/>
    <n v="2.8421709430404007E-14"/>
    <n v="4"/>
    <s v="BASE DE DATOS"/>
    <m/>
  </r>
  <r>
    <s v="24"/>
    <x v="11"/>
    <s v="AENSOL"/>
    <s v="03472025"/>
    <s v="03472025"/>
    <x v="5"/>
    <s v="Total Central"/>
    <s v="S"/>
    <n v="2.89"/>
    <n v="2.89"/>
    <n v="20.170999999999999"/>
    <n v="197.20500000000001"/>
    <n v="217.376"/>
    <n v="0"/>
    <n v="434"/>
    <n v="0"/>
    <m/>
    <m/>
    <x v="0"/>
    <s v="AENSOL03472025Total CentralHI"/>
    <s v="Amazonas Energía Solar S.A.C."/>
    <x v="91"/>
    <x v="91"/>
    <s v="C.S.F. San Lorenzo            "/>
    <x v="303"/>
    <s v="FV"/>
    <x v="6"/>
    <x v="373"/>
    <x v="3"/>
    <s v="Instalado"/>
    <s v="Operativo"/>
    <s v="Generadora"/>
    <x v="0"/>
    <x v="1"/>
    <x v="1"/>
    <x v="0"/>
    <s v="Privado"/>
    <s v="LORETO"/>
    <s v="LORETO"/>
    <s v="DATEM MARAÑON"/>
    <s v="BARRANCA"/>
    <n v="0"/>
    <x v="9"/>
    <n v="0"/>
    <x v="1"/>
    <x v="0"/>
    <x v="0"/>
    <s v="MWh"/>
    <n v="217.376"/>
    <n v="0.21737600000000001"/>
    <m/>
    <n v="0.24083333333333334"/>
    <n v="0.24083333333333334"/>
    <n v="0"/>
    <n v="0"/>
    <n v="4"/>
    <s v="BASE DE DATOS"/>
    <m/>
  </r>
  <r>
    <s v="24"/>
    <x v="11"/>
    <s v="AENSOL"/>
    <s v="01102024"/>
    <s v="01102024"/>
    <x v="5"/>
    <s v="Total Central"/>
    <s v="S"/>
    <n v="7.5"/>
    <n v="7.5"/>
    <n v="128.99299999999999"/>
    <n v="423.77499999999998"/>
    <n v="552.76800000000003"/>
    <n v="0"/>
    <n v="527"/>
    <n v="0"/>
    <m/>
    <m/>
    <x v="0"/>
    <s v="AENSOL01102024Total CentralHI"/>
    <s v="Amazonas Energía Solar S.A.C."/>
    <x v="91"/>
    <x v="91"/>
    <s v="C.S.F. Requena            "/>
    <x v="304"/>
    <s v="FV"/>
    <x v="6"/>
    <x v="373"/>
    <x v="3"/>
    <s v="Instalado"/>
    <s v="Operativo"/>
    <s v="Generadora"/>
    <x v="0"/>
    <x v="1"/>
    <x v="1"/>
    <x v="0"/>
    <s v="Privado"/>
    <s v="LORETO"/>
    <s v="LORETO"/>
    <s v="REQUENA"/>
    <s v="REQUENA"/>
    <n v="0"/>
    <x v="9"/>
    <n v="0"/>
    <x v="1"/>
    <x v="0"/>
    <x v="0"/>
    <s v="MWh"/>
    <n v="552.76800000000003"/>
    <n v="0.55276800000000004"/>
    <m/>
    <n v="1.5"/>
    <n v="1.5"/>
    <n v="0"/>
    <n v="0"/>
    <n v="4"/>
    <s v="BASE DE DATOS"/>
    <m/>
  </r>
  <r>
    <s v="24"/>
    <x v="11"/>
    <s v="AENSOL"/>
    <s v="02272024"/>
    <s v="02272024"/>
    <x v="5"/>
    <s v="Total Central"/>
    <s v="S"/>
    <n v="2.1"/>
    <n v="2.1"/>
    <n v="31.152999999999999"/>
    <n v="115.08199999999999"/>
    <n v="146.23500000000001"/>
    <n v="0"/>
    <n v="682"/>
    <n v="0"/>
    <m/>
    <m/>
    <x v="0"/>
    <s v="AENSOL02272024Total CentralHI"/>
    <s v="Amazonas Energía Solar S.A.C."/>
    <x v="91"/>
    <x v="91"/>
    <s v="C.S.F Tamshiyacu     "/>
    <x v="305"/>
    <s v="FV"/>
    <x v="6"/>
    <x v="373"/>
    <x v="3"/>
    <s v="Instalado"/>
    <s v="Operativo"/>
    <s v="Generadora"/>
    <x v="0"/>
    <x v="1"/>
    <x v="1"/>
    <x v="0"/>
    <s v="Privado"/>
    <s v="LORETO"/>
    <s v="LORETO"/>
    <s v="MAYNAS"/>
    <s v="FERNANDO LORES"/>
    <n v="0"/>
    <x v="9"/>
    <n v="0"/>
    <x v="1"/>
    <x v="0"/>
    <x v="0"/>
    <s v="MWh"/>
    <n v="146.23500000000001"/>
    <n v="0.146235"/>
    <m/>
    <n v="0.42000000000000004"/>
    <n v="0.42000000000000004"/>
    <n v="0"/>
    <n v="-2.8421709430404007E-14"/>
    <n v="4"/>
    <s v="BASE DE DATOS"/>
    <m/>
  </r>
  <r>
    <s v="24"/>
    <x v="0"/>
    <s v="ANDPOW"/>
    <s v="18176609"/>
    <s v="18176609"/>
    <x v="5"/>
    <s v="G-01"/>
    <s v="S"/>
    <n v="10"/>
    <n v="10"/>
    <n v="1519.1010000000001"/>
    <n v="5363.62"/>
    <n v="6882.7209999999995"/>
    <n v="0"/>
    <n v="716.69"/>
    <n v="7.3"/>
    <m/>
    <m/>
    <x v="0"/>
    <s v="ANDPOW18176609G-01HI"/>
    <s v="Andean Power S.A.C."/>
    <x v="85"/>
    <x v="85"/>
    <s v="C.H. CARHUAC"/>
    <x v="287"/>
    <s v="HI"/>
    <x v="5"/>
    <x v="368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6882.7209999999995"/>
    <n v="6.8827209999999992"/>
    <m/>
    <n v="0.83333333333333337"/>
    <n v="0.83333333333333337"/>
    <n v="0"/>
    <n v="0"/>
    <n v="5"/>
    <s v="BASE DE DATOS"/>
    <m/>
  </r>
  <r>
    <s v="24"/>
    <x v="0"/>
    <s v="ANDPOW"/>
    <s v="18176609"/>
    <s v="18176609"/>
    <x v="5"/>
    <s v="G-02"/>
    <s v="S"/>
    <n v="10"/>
    <n v="10"/>
    <n v="1528.7090000000001"/>
    <n v="5416.3459999999995"/>
    <n v="6945.0550000000003"/>
    <n v="0"/>
    <n v="717.64"/>
    <n v="6.35"/>
    <m/>
    <m/>
    <x v="0"/>
    <s v="ANDPOW18176609G-02HI"/>
    <s v="Andean Power S.A.C."/>
    <x v="85"/>
    <x v="85"/>
    <s v="C.H. CARHUAC"/>
    <x v="287"/>
    <s v="HI"/>
    <x v="5"/>
    <x v="369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6945.0550000000003"/>
    <n v="6.945055"/>
    <m/>
    <n v="0.83333333333333337"/>
    <n v="0.83333333333333337"/>
    <n v="0"/>
    <n v="-9.0949470177292824E-13"/>
    <n v="5"/>
    <s v="BASE DE DATOS"/>
    <m/>
  </r>
  <r>
    <s v="24"/>
    <x v="1"/>
    <s v="ANDPOW"/>
    <s v="18176609"/>
    <s v="18176609"/>
    <x v="5"/>
    <s v="G-01"/>
    <s v="S"/>
    <n v="10"/>
    <n v="10"/>
    <n v="1454.9690000000001"/>
    <n v="4903.9870000000001"/>
    <n v="6358.9560000000001"/>
    <n v="0"/>
    <n v="667.43"/>
    <n v="28.6"/>
    <m/>
    <m/>
    <x v="0"/>
    <s v="ANDPOW18176609G-01HI"/>
    <s v="Andean Power S.A.C."/>
    <x v="85"/>
    <x v="85"/>
    <s v="C.H. CARHUAC"/>
    <x v="287"/>
    <s v="HI"/>
    <x v="5"/>
    <x v="368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6358.9560000000001"/>
    <n v="6.3589560000000001"/>
    <m/>
    <n v="0.83333333333333337"/>
    <n v="0.83333333333333337"/>
    <n v="0"/>
    <n v="0"/>
    <n v="5"/>
    <s v="BASE DE DATOS"/>
    <m/>
  </r>
  <r>
    <s v="24"/>
    <x v="1"/>
    <s v="ANDPOW"/>
    <s v="18176609"/>
    <s v="18176609"/>
    <x v="5"/>
    <s v="G-02"/>
    <s v="S"/>
    <n v="10"/>
    <n v="10"/>
    <n v="1459.854"/>
    <n v="4657.1850000000004"/>
    <n v="6117.0389999999998"/>
    <n v="0.5"/>
    <n v="647.29"/>
    <n v="48.21"/>
    <m/>
    <m/>
    <x v="0"/>
    <s v="ANDPOW18176609G-02HI"/>
    <s v="Andean Power S.A.C."/>
    <x v="85"/>
    <x v="85"/>
    <s v="C.H. CARHUAC"/>
    <x v="287"/>
    <s v="HI"/>
    <x v="5"/>
    <x v="369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6117.0389999999998"/>
    <n v="6.1170390000000001"/>
    <m/>
    <n v="0.83333333333333337"/>
    <n v="0.83333333333333337"/>
    <n v="0"/>
    <n v="9.0949470177292824E-13"/>
    <n v="5"/>
    <s v="BASE DE DATOS"/>
    <m/>
  </r>
  <r>
    <s v="24"/>
    <x v="2"/>
    <s v="ANDPOW"/>
    <s v="18176609"/>
    <s v="18176609"/>
    <x v="5"/>
    <s v="G-01"/>
    <s v="S"/>
    <n v="10"/>
    <n v="10"/>
    <n v="1578.223"/>
    <n v="5655.5590000000002"/>
    <n v="7233.7820000000002"/>
    <n v="0"/>
    <n v="724"/>
    <n v="0"/>
    <m/>
    <m/>
    <x v="0"/>
    <s v="ANDPOW18176609G-01HI"/>
    <s v="Andean Power S.A.C."/>
    <x v="85"/>
    <x v="85"/>
    <s v="C.H. CARHUAC"/>
    <x v="287"/>
    <s v="HI"/>
    <x v="5"/>
    <x v="368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7233.7820000000002"/>
    <n v="7.2337819999999997"/>
    <m/>
    <n v="0.83333333333333337"/>
    <n v="0.83333333333333337"/>
    <n v="0"/>
    <n v="0"/>
    <n v="5"/>
    <s v="BASE DE DATOS"/>
    <m/>
  </r>
  <r>
    <s v="24"/>
    <x v="2"/>
    <s v="ANDPOW"/>
    <s v="18176609"/>
    <s v="18176609"/>
    <x v="5"/>
    <s v="G-02"/>
    <s v="S"/>
    <n v="10"/>
    <n v="10"/>
    <n v="1560.6869999999999"/>
    <n v="5513.3159999999998"/>
    <n v="7074.0029999999997"/>
    <n v="0"/>
    <n v="715.98"/>
    <n v="8.02"/>
    <m/>
    <m/>
    <x v="0"/>
    <s v="ANDPOW18176609G-02HI"/>
    <s v="Andean Power S.A.C."/>
    <x v="85"/>
    <x v="85"/>
    <s v="C.H. CARHUAC"/>
    <x v="287"/>
    <s v="HI"/>
    <x v="5"/>
    <x v="369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7074.0029999999997"/>
    <n v="7.0740029999999994"/>
    <m/>
    <n v="0.83333333333333337"/>
    <n v="0.83333333333333337"/>
    <n v="0"/>
    <n v="0"/>
    <n v="5"/>
    <s v="BASE DE DATOS"/>
    <m/>
  </r>
  <r>
    <s v="24"/>
    <x v="3"/>
    <s v="ANDPOW"/>
    <s v="18176609"/>
    <s v="18176609"/>
    <x v="5"/>
    <s v="G-01"/>
    <s v="S"/>
    <n v="10"/>
    <n v="10"/>
    <n v="1411.75"/>
    <n v="5172.03"/>
    <n v="6583.78"/>
    <n v="0"/>
    <n v="707.24"/>
    <n v="12.76"/>
    <m/>
    <m/>
    <x v="0"/>
    <s v="ANDPOW18176609G-01HI"/>
    <s v="Andean Power S.A.C."/>
    <x v="85"/>
    <x v="85"/>
    <s v="C.H. CARHUAC"/>
    <x v="287"/>
    <s v="HI"/>
    <x v="5"/>
    <x v="368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6583.78"/>
    <n v="6.58378"/>
    <m/>
    <n v="0.83333333333333337"/>
    <n v="0.83333333333333337"/>
    <n v="0"/>
    <n v="0"/>
    <n v="5"/>
    <s v="BASE DE DATOS"/>
    <m/>
  </r>
  <r>
    <s v="24"/>
    <x v="3"/>
    <s v="ANDPOW"/>
    <s v="18176609"/>
    <s v="18176609"/>
    <x v="5"/>
    <s v="G-02"/>
    <s v="S"/>
    <n v="10"/>
    <n v="10"/>
    <n v="1409.07"/>
    <n v="5179.49"/>
    <n v="6588.56"/>
    <n v="0"/>
    <n v="701.73"/>
    <n v="18.27"/>
    <m/>
    <m/>
    <x v="0"/>
    <s v="ANDPOW18176609G-02HI"/>
    <s v="Andean Power S.A.C."/>
    <x v="85"/>
    <x v="85"/>
    <s v="C.H. CARHUAC"/>
    <x v="287"/>
    <s v="HI"/>
    <x v="5"/>
    <x v="369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6588.56"/>
    <n v="6.5885600000000002"/>
    <m/>
    <n v="0.83333333333333337"/>
    <n v="0.83333333333333337"/>
    <n v="0"/>
    <n v="-9.0949470177292824E-13"/>
    <n v="5"/>
    <s v="BASE DE DATOS"/>
    <m/>
  </r>
  <r>
    <s v="24"/>
    <x v="5"/>
    <s v="ANDPOW"/>
    <s v="18176609"/>
    <s v="18176609"/>
    <x v="5"/>
    <s v="G-01"/>
    <s v="S"/>
    <n v="10"/>
    <n v="10"/>
    <n v="1124.18"/>
    <n v="3476.62"/>
    <n v="4600.8"/>
    <n v="43.65"/>
    <n v="609.16999999999996"/>
    <n v="67.180000000000007"/>
    <m/>
    <m/>
    <x v="0"/>
    <s v="ANDPOW18176609G-01HI"/>
    <s v="Andean Power S.A.C."/>
    <x v="85"/>
    <x v="85"/>
    <s v="C.H. CARHUAC"/>
    <x v="287"/>
    <s v="HI"/>
    <x v="5"/>
    <x v="368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4600.8"/>
    <n v="4.6008000000000004"/>
    <m/>
    <n v="0.83333333333333337"/>
    <n v="0.83333333333333337"/>
    <n v="0"/>
    <n v="0"/>
    <n v="5"/>
    <s v="BASE DE DATOS"/>
    <m/>
  </r>
  <r>
    <s v="24"/>
    <x v="5"/>
    <s v="ANDPOW"/>
    <s v="18176609"/>
    <s v="18176609"/>
    <x v="5"/>
    <s v="G-02"/>
    <s v="S"/>
    <n v="10"/>
    <n v="10"/>
    <n v="1087.99"/>
    <n v="2629.19"/>
    <n v="3717.18"/>
    <n v="33.229999999999997"/>
    <n v="537.4"/>
    <n v="149.37"/>
    <m/>
    <m/>
    <x v="0"/>
    <s v="ANDPOW18176609G-02HI"/>
    <s v="Andean Power S.A.C."/>
    <x v="85"/>
    <x v="85"/>
    <s v="C.H. CARHUAC"/>
    <x v="287"/>
    <s v="HI"/>
    <x v="5"/>
    <x v="369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1"/>
    <x v="6"/>
    <x v="0"/>
    <s v="MWh"/>
    <n v="3717.18"/>
    <n v="3.7171799999999999"/>
    <m/>
    <n v="0.83333333333333337"/>
    <n v="0.83333333333333337"/>
    <n v="0"/>
    <n v="4.5474735088646412E-13"/>
    <n v="5"/>
    <s v="BASE DE DATOS"/>
    <m/>
  </r>
  <r>
    <s v="24"/>
    <x v="11"/>
    <s v="ELNM"/>
    <s v="51023714"/>
    <s v="51023714"/>
    <x v="5"/>
    <s v="G-1"/>
    <s v="S"/>
    <n v="7.0000000000000007E-2"/>
    <n v="7.0000000000000007E-2"/>
    <n v="15.702"/>
    <n v="59.665999999999997"/>
    <n v="75.367999999999995"/>
    <n v="0"/>
    <m/>
    <n v="18"/>
    <m/>
    <m/>
    <x v="0"/>
    <s v="ELNM51023714G-1HI"/>
    <s v="Electro Norte Medio S. A. - Hidrandina"/>
    <x v="31"/>
    <x v="31"/>
    <s v="C. H. Catilluc"/>
    <x v="266"/>
    <s v="HI"/>
    <x v="5"/>
    <x v="28"/>
    <x v="2"/>
    <s v="Instalado"/>
    <s v="Operativo"/>
    <s v="Distribuidora"/>
    <x v="0"/>
    <x v="0"/>
    <x v="1"/>
    <x v="0"/>
    <s v="Estatal"/>
    <s v="CAJAMARCA"/>
    <s v="CAJAMARCA"/>
    <s v="SAN MIGUEL"/>
    <s v="CATILLUC"/>
    <n v="0"/>
    <x v="8"/>
    <n v="0"/>
    <x v="0"/>
    <x v="0"/>
    <x v="0"/>
    <s v="MWh"/>
    <n v="75.367999999999995"/>
    <n v="7.5367999999999991E-2"/>
    <m/>
    <n v="5.8333333333333336E-3"/>
    <n v="5.8333333333333336E-3"/>
    <n v="0"/>
    <n v="0"/>
    <n v="59"/>
    <s v="BASE DE DATOS"/>
    <m/>
  </r>
  <r>
    <s v="24"/>
    <x v="11"/>
    <s v="ELNM"/>
    <s v="51001796"/>
    <s v="51001796"/>
    <x v="5"/>
    <s v="Grupo 1"/>
    <s v="S"/>
    <n v="0.55000000000000004"/>
    <n v="0.52"/>
    <n v="61.018000000000001"/>
    <n v="231.86699999999999"/>
    <n v="292.88400000000001"/>
    <n v="0"/>
    <n v="653.36"/>
    <n v="9"/>
    <m/>
    <m/>
    <x v="0"/>
    <s v="ELNM51001796Grupo 1HI"/>
    <s v="Electro Norte Medio S. A. - Hidrandina"/>
    <x v="31"/>
    <x v="31"/>
    <s v="C. H. Celendin"/>
    <x v="267"/>
    <s v="HI"/>
    <x v="5"/>
    <x v="16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92.88400000000001"/>
    <n v="0.29288400000000003"/>
    <m/>
    <n v="4.5833333333333337E-2"/>
    <n v="4.3333333333333335E-2"/>
    <n v="0"/>
    <n v="9.9999999997635314E-4"/>
    <n v="59"/>
    <s v="BASE DE DATOS"/>
    <m/>
  </r>
  <r>
    <s v="24"/>
    <x v="11"/>
    <s v="ELNM"/>
    <s v="51001796"/>
    <s v="51001796"/>
    <x v="5"/>
    <s v="Grupo 2"/>
    <s v="S"/>
    <n v="0.55000000000000004"/>
    <n v="0.52"/>
    <n v="61.930999999999997"/>
    <n v="235.339"/>
    <n v="297.27"/>
    <n v="0"/>
    <n v="653.11"/>
    <n v="9"/>
    <m/>
    <m/>
    <x v="0"/>
    <s v="ELNM51001796Grupo 2HI"/>
    <s v="Electro Norte Medio S. A. - Hidrandina"/>
    <x v="31"/>
    <x v="31"/>
    <s v="C. H. Celendin"/>
    <x v="267"/>
    <s v="HI"/>
    <x v="5"/>
    <x v="17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97.27"/>
    <n v="0.29726999999999998"/>
    <m/>
    <n v="4.5833333333333337E-2"/>
    <n v="4.3333333333333335E-2"/>
    <n v="0"/>
    <n v="0"/>
    <n v="59"/>
    <s v="BASE DE DATOS"/>
    <m/>
  </r>
  <r>
    <s v="24"/>
    <x v="11"/>
    <s v="ELNM"/>
    <s v="51001796"/>
    <s v="51001796"/>
    <x v="5"/>
    <s v="G-3"/>
    <s v="S"/>
    <n v="0.55000000000000004"/>
    <n v="0.52"/>
    <n v="0"/>
    <n v="0"/>
    <n v="0"/>
    <n v="0"/>
    <n v="0"/>
    <n v="0"/>
    <m/>
    <m/>
    <x v="0"/>
    <s v="ELNM51001796G-3HI"/>
    <s v="Electro Norte Medio S. A. - Hidrandina"/>
    <x v="31"/>
    <x v="31"/>
    <s v="C. H. Celendin"/>
    <x v="267"/>
    <s v="HI"/>
    <x v="5"/>
    <x v="176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0"/>
    <n v="0"/>
    <m/>
    <n v="4.5833333333333337E-2"/>
    <n v="4.3333333333333335E-2"/>
    <n v="0"/>
    <n v="0"/>
    <n v="59"/>
    <s v="BASE DE DATOS"/>
    <m/>
  </r>
  <r>
    <s v="24"/>
    <x v="11"/>
    <s v="ELNM"/>
    <s v="31017393"/>
    <s v="31017393"/>
    <x v="5"/>
    <s v="Grupo U.Gen.1"/>
    <s v="S"/>
    <n v="0.31"/>
    <n v="0.26"/>
    <n v="34.305999999999997"/>
    <n v="130.36199999999999"/>
    <n v="164.66800000000001"/>
    <n v="0"/>
    <n v="713.56"/>
    <n v="8"/>
    <m/>
    <m/>
    <x v="0"/>
    <s v="ELNM31017393Grupo U.Gen.1HI"/>
    <s v="Electro Norte Medio S. A. - Hidrandina"/>
    <x v="31"/>
    <x v="31"/>
    <s v="C. H. Chicche"/>
    <x v="268"/>
    <s v="HI"/>
    <x v="5"/>
    <x v="352"/>
    <x v="2"/>
    <s v="Instalado"/>
    <s v="Operativo"/>
    <s v="Distribuidora"/>
    <x v="0"/>
    <x v="0"/>
    <x v="1"/>
    <x v="0"/>
    <s v="Estatal"/>
    <s v="CAJAMARCA"/>
    <s v="CAJAMARCA"/>
    <s v="CAJAMARCA"/>
    <s v="CAJAMARCA"/>
    <n v="0"/>
    <x v="8"/>
    <n v="0"/>
    <x v="0"/>
    <x v="0"/>
    <x v="0"/>
    <s v="MWh"/>
    <n v="164.66800000000001"/>
    <n v="0.16466800000000001"/>
    <m/>
    <n v="2.5833333333333333E-2"/>
    <n v="2.1666666666666667E-2"/>
    <n v="0"/>
    <n v="0"/>
    <n v="59"/>
    <s v="BASE DE DATOS"/>
    <m/>
  </r>
  <r>
    <s v="24"/>
    <x v="11"/>
    <s v="ELNM"/>
    <s v="31017493"/>
    <s v="31017493"/>
    <x v="5"/>
    <s v="GRUPO 1"/>
    <s v="S"/>
    <n v="1.54"/>
    <n v="1.4970000000000001"/>
    <n v="79.03"/>
    <n v="498.81"/>
    <n v="577.84"/>
    <n v="0"/>
    <n v="271.3"/>
    <n v="0"/>
    <m/>
    <m/>
    <x v="0"/>
    <s v="ELNM31017493GRUPO 1HI"/>
    <s v="Electro Norte Medio S. A. - Hidrandina"/>
    <x v="31"/>
    <x v="31"/>
    <s v="C. H. Huari(María Jiray)"/>
    <x v="269"/>
    <s v="HI"/>
    <x v="5"/>
    <x v="16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577.84"/>
    <n v="0.57784000000000002"/>
    <m/>
    <n v="0.12833333333333333"/>
    <n v="0.12475000000000001"/>
    <n v="0"/>
    <n v="0"/>
    <n v="59"/>
    <s v="BASE DE DATOS"/>
    <m/>
  </r>
  <r>
    <s v="24"/>
    <x v="11"/>
    <s v="ELNM"/>
    <s v="31017493"/>
    <s v="31017493"/>
    <x v="5"/>
    <s v="Grupo 2"/>
    <s v="S"/>
    <n v="1.5"/>
    <n v="1.4"/>
    <n v="113.94"/>
    <n v="745.11"/>
    <n v="859.05"/>
    <n v="0"/>
    <n v="303.3"/>
    <n v="0"/>
    <m/>
    <m/>
    <x v="0"/>
    <s v="ELNM31017493Grupo 2HI"/>
    <s v="Electro Norte Medio S. A. - Hidrandina"/>
    <x v="31"/>
    <x v="31"/>
    <s v="C. H. Huari(María Jiray)"/>
    <x v="269"/>
    <s v="HI"/>
    <x v="5"/>
    <x v="17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859.05"/>
    <n v="0.85904999999999998"/>
    <m/>
    <n v="0.125"/>
    <n v="0.11666666666666665"/>
    <n v="0"/>
    <n v="0"/>
    <n v="59"/>
    <s v="BASE DE DATOS"/>
    <m/>
  </r>
  <r>
    <s v="24"/>
    <x v="11"/>
    <s v="ELNM"/>
    <s v="31016993"/>
    <s v="31016993"/>
    <x v="5"/>
    <s v="Grupo 1"/>
    <s v="S"/>
    <n v="0.26"/>
    <n v="0.26"/>
    <n v="13.601000000000001"/>
    <n v="51.686"/>
    <n v="65.287000000000006"/>
    <n v="0"/>
    <n v="250.12"/>
    <n v="3"/>
    <m/>
    <m/>
    <x v="0"/>
    <s v="ELNM31016993Grupo 1HI"/>
    <s v="Electro Norte Medio S. A. - Hidrandina"/>
    <x v="31"/>
    <x v="31"/>
    <s v="C. H. Huayunga"/>
    <x v="270"/>
    <s v="HI"/>
    <x v="5"/>
    <x v="165"/>
    <x v="2"/>
    <s v="Instalado"/>
    <s v="Operativo"/>
    <s v="Distribuidora"/>
    <x v="0"/>
    <x v="0"/>
    <x v="1"/>
    <x v="0"/>
    <s v="Estatal"/>
    <s v="CAJAMARCA"/>
    <s v="CAJAMARCA"/>
    <s v="CAJABAMBA"/>
    <s v="CAJABAMBA"/>
    <n v="0"/>
    <x v="8"/>
    <n v="0"/>
    <x v="0"/>
    <x v="0"/>
    <x v="0"/>
    <s v="MWh"/>
    <n v="65.287000000000006"/>
    <n v="6.5287000000000012E-2"/>
    <m/>
    <n v="2.1666666666666667E-2"/>
    <n v="2.1666666666666667E-2"/>
    <n v="0"/>
    <n v="0"/>
    <n v="59"/>
    <s v="BASE DE DATOS"/>
    <m/>
  </r>
  <r>
    <s v="24"/>
    <x v="11"/>
    <s v="ELNM"/>
    <s v="41046294"/>
    <s v="41046294"/>
    <x v="5"/>
    <s v="Grupo 1"/>
    <s v="S"/>
    <n v="0.33"/>
    <n v="0.33"/>
    <n v="46.38"/>
    <n v="176.245"/>
    <n v="222.625"/>
    <n v="0"/>
    <n v="734.29"/>
    <n v="1"/>
    <m/>
    <m/>
    <x v="0"/>
    <s v="ELNM41046294Grupo 1HI"/>
    <s v="Electro Norte Medio S. A. - Hidrandina"/>
    <x v="31"/>
    <x v="31"/>
    <s v="C. H. Paucamarca (San Marcos)"/>
    <x v="271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MARCOS"/>
    <s v="CHOCAN"/>
    <n v="0"/>
    <x v="8"/>
    <n v="0"/>
    <x v="0"/>
    <x v="0"/>
    <x v="0"/>
    <s v="MWh"/>
    <n v="222.625"/>
    <n v="0.22262499999999999"/>
    <m/>
    <n v="2.75E-2"/>
    <n v="2.75E-2"/>
    <n v="0"/>
    <n v="0"/>
    <n v="59"/>
    <s v="BASE DE DATOS"/>
    <m/>
  </r>
  <r>
    <s v="24"/>
    <x v="11"/>
    <s v="ELNM"/>
    <s v="31015193"/>
    <s v="31015193"/>
    <x v="5"/>
    <s v="Grupo U.Gen.2"/>
    <s v="S"/>
    <n v="0.74"/>
    <n v="0.72"/>
    <n v="96.067999999999998"/>
    <n v="384.274"/>
    <n v="480.34199999999998"/>
    <n v="0"/>
    <n v="742.48"/>
    <n v="0"/>
    <m/>
    <m/>
    <x v="0"/>
    <s v="ELNM31015193Grupo U.Gen.2HI"/>
    <s v="Electro Norte Medio S. A. - Hidrandina"/>
    <x v="31"/>
    <x v="31"/>
    <s v="C. H. Pomabamba"/>
    <x v="272"/>
    <s v="HI"/>
    <x v="5"/>
    <x v="353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480.34199999999998"/>
    <n v="0.48034199999999999"/>
    <m/>
    <n v="6.1666666666666668E-2"/>
    <n v="0.06"/>
    <n v="0"/>
    <n v="0"/>
    <n v="59"/>
    <s v="BASE DE DATOS"/>
    <m/>
  </r>
  <r>
    <s v="24"/>
    <x v="11"/>
    <s v="ELNM"/>
    <s v="31015193"/>
    <s v="31015193"/>
    <x v="5"/>
    <s v="Grupo U.Gen.3"/>
    <s v="S"/>
    <n v="0.55000000000000004"/>
    <n v="0.5"/>
    <n v="49.465000000000003"/>
    <n v="197.86099999999999"/>
    <n v="247.32599999999999"/>
    <n v="0"/>
    <n v="587.29"/>
    <n v="0"/>
    <m/>
    <m/>
    <x v="0"/>
    <s v="ELNM31015193Grupo U.Gen.3HI"/>
    <s v="Electro Norte Medio S. A. - Hidrandina"/>
    <x v="31"/>
    <x v="31"/>
    <s v="C. H. Pomabamba"/>
    <x v="272"/>
    <s v="HI"/>
    <x v="5"/>
    <x v="354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247.32599999999999"/>
    <n v="0.24732599999999999"/>
    <m/>
    <n v="4.5833333333333337E-2"/>
    <n v="4.1666666666666664E-2"/>
    <n v="0"/>
    <n v="0"/>
    <n v="59"/>
    <s v="BASE DE DATOS"/>
    <m/>
  </r>
  <r>
    <s v="24"/>
    <x v="11"/>
    <s v="ELNM"/>
    <s v="31016893"/>
    <s v="31016893"/>
    <x v="5"/>
    <s v="Grupo U.Gen.1"/>
    <s v="S"/>
    <n v="0.28999999999999998"/>
    <n v="0.28999999999999998"/>
    <n v="0"/>
    <n v="0"/>
    <n v="0"/>
    <n v="0"/>
    <n v="0"/>
    <n v="0"/>
    <m/>
    <m/>
    <x v="0"/>
    <s v="ELNM31016893Grupo U.Gen.1HI"/>
    <s v="Electro Norte Medio S. A. - Hidrandina"/>
    <x v="31"/>
    <x v="31"/>
    <s v="C. H. Shipilco"/>
    <x v="273"/>
    <s v="HI"/>
    <x v="5"/>
    <x v="352"/>
    <x v="2"/>
    <s v="Instalado"/>
    <s v="Operativo"/>
    <s v="Distribuidora"/>
    <x v="0"/>
    <x v="0"/>
    <x v="1"/>
    <x v="0"/>
    <s v="Estatal"/>
    <s v="CAJAMARCA"/>
    <s v="CAJAMARCA"/>
    <s v="CELENDIN"/>
    <s v="CELENDIN"/>
    <n v="0"/>
    <x v="8"/>
    <n v="0"/>
    <x v="0"/>
    <x v="0"/>
    <x v="0"/>
    <s v="MWh"/>
    <n v="0"/>
    <n v="0"/>
    <m/>
    <n v="2.4166666666666666E-2"/>
    <n v="2.4166666666666666E-2"/>
    <n v="0"/>
    <n v="0"/>
    <n v="59"/>
    <s v="BASE DE DATOS"/>
    <m/>
  </r>
  <r>
    <s v="24"/>
    <x v="11"/>
    <s v="ELNM"/>
    <s v="41046094"/>
    <s v="41046094"/>
    <x v="5"/>
    <s v="Ansaldo 1"/>
    <s v="S"/>
    <n v="0.55000000000000004"/>
    <n v="0.5"/>
    <n v="0"/>
    <n v="0"/>
    <n v="0"/>
    <n v="0"/>
    <n v="0"/>
    <n v="0"/>
    <m/>
    <m/>
    <x v="0"/>
    <s v="ELNM41046094Ansaldo 1HI"/>
    <s v="Electro Norte Medio S. A. - Hidrandina"/>
    <x v="31"/>
    <x v="31"/>
    <s v="C. H. Tarabamba"/>
    <x v="274"/>
    <s v="HI"/>
    <x v="5"/>
    <x v="355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0"/>
    <n v="0"/>
    <m/>
    <n v="4.5833333333333337E-2"/>
    <n v="4.1666666666666664E-2"/>
    <n v="0"/>
    <n v="0"/>
    <n v="59"/>
    <s v="BASE DE DATOS"/>
    <m/>
  </r>
  <r>
    <s v="24"/>
    <x v="11"/>
    <s v="ELNM"/>
    <s v="41046094"/>
    <s v="41046094"/>
    <x v="5"/>
    <s v="Ansaldo 2"/>
    <s v="S"/>
    <n v="0.55000000000000004"/>
    <n v="0.5"/>
    <n v="0"/>
    <n v="0"/>
    <n v="0"/>
    <n v="0"/>
    <n v="0"/>
    <n v="0"/>
    <m/>
    <m/>
    <x v="0"/>
    <s v="ELNM41046094Ansaldo 2HI"/>
    <s v="Electro Norte Medio S. A. - Hidrandina"/>
    <x v="31"/>
    <x v="31"/>
    <s v="C. H. Tarabamba"/>
    <x v="274"/>
    <s v="HI"/>
    <x v="5"/>
    <x v="356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0"/>
    <n v="0"/>
    <m/>
    <n v="4.5833333333333337E-2"/>
    <n v="4.1666666666666664E-2"/>
    <n v="0"/>
    <n v="0"/>
    <n v="59"/>
    <s v="BASE DE DATOS"/>
    <m/>
  </r>
  <r>
    <s v="24"/>
    <x v="11"/>
    <s v="ELNM"/>
    <s v="41028394"/>
    <s v="41028394"/>
    <x v="5"/>
    <s v="Grupo 3"/>
    <s v="S"/>
    <n v="0.2"/>
    <n v="0.2"/>
    <n v="6.0860000000000003"/>
    <n v="24.344000000000001"/>
    <n v="30.43"/>
    <n v="0"/>
    <n v="253"/>
    <n v="0"/>
    <m/>
    <m/>
    <x v="0"/>
    <s v="ELNM41028394Grupo 3HI"/>
    <s v="Electro Norte Medio S. A. - Hidrandina"/>
    <x v="31"/>
    <x v="31"/>
    <s v="C. H. Yamobamba"/>
    <x v="275"/>
    <s v="HI"/>
    <x v="5"/>
    <x v="176"/>
    <x v="2"/>
    <s v="Instalado"/>
    <s v="Operativo"/>
    <s v="Distribuidora"/>
    <x v="0"/>
    <x v="0"/>
    <x v="1"/>
    <x v="0"/>
    <s v="Estatal"/>
    <s v="LA LIBERTAD"/>
    <s v="LA LIBERTAD"/>
    <s v="SANCHEZ CARRION"/>
    <s v="HUAMACHUCO"/>
    <n v="0"/>
    <x v="8"/>
    <n v="0"/>
    <x v="0"/>
    <x v="0"/>
    <x v="0"/>
    <s v="MWh"/>
    <n v="30.43"/>
    <n v="3.0429999999999999E-2"/>
    <m/>
    <n v="1.6666666666666666E-2"/>
    <n v="1.6666666666666666E-2"/>
    <n v="0"/>
    <n v="0"/>
    <n v="59"/>
    <s v="BASE DE DATOS"/>
    <m/>
  </r>
  <r>
    <s v="24"/>
    <x v="11"/>
    <s v="ELNM"/>
    <s v="41046494"/>
    <s v="41046494"/>
    <x v="5"/>
    <s v="Sulzer 1"/>
    <s v="S"/>
    <n v="0.81"/>
    <n v="0.78"/>
    <n v="47.44"/>
    <n v="186.12"/>
    <n v="233.56"/>
    <n v="0"/>
    <n v="679.15"/>
    <n v="0"/>
    <m/>
    <m/>
    <x v="0"/>
    <s v="ELNM41046494Sulzer 1HI"/>
    <s v="Electro Norte Medio S. A. - Hidrandina"/>
    <x v="31"/>
    <x v="31"/>
    <s v="C. H. Chiquián"/>
    <x v="276"/>
    <s v="HI"/>
    <x v="5"/>
    <x v="21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233.56"/>
    <n v="0.23355999999999999"/>
    <m/>
    <n v="6.7500000000000004E-2"/>
    <n v="6.5000000000000002E-2"/>
    <n v="0"/>
    <n v="0"/>
    <n v="59"/>
    <s v="BASE DE DATOS"/>
    <m/>
  </r>
  <r>
    <s v="24"/>
    <x v="11"/>
    <s v="ELNM"/>
    <s v="41046494"/>
    <s v="41046494"/>
    <x v="5"/>
    <s v="Grupo U.Gen 2"/>
    <s v="S"/>
    <n v="0.2"/>
    <n v="0.19500000000000001"/>
    <n v="0"/>
    <n v="0"/>
    <n v="0"/>
    <n v="0"/>
    <n v="0"/>
    <n v="0"/>
    <m/>
    <m/>
    <x v="0"/>
    <s v="ELNM41046494Grupo U.Gen 2HI"/>
    <s v="Electro Norte Medio S. A. - Hidrandina"/>
    <x v="31"/>
    <x v="31"/>
    <s v="C. H. Chiquián"/>
    <x v="276"/>
    <s v="HI"/>
    <x v="5"/>
    <x v="35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1.6666666666666666E-2"/>
    <n v="1.6250000000000001E-2"/>
    <n v="0"/>
    <n v="0"/>
    <n v="59"/>
    <s v="BASE DE DATOS"/>
    <m/>
  </r>
  <r>
    <s v="24"/>
    <x v="3"/>
    <s v="ELNM"/>
    <s v="51023714"/>
    <s v="51023714"/>
    <x v="5"/>
    <s v="G-1"/>
    <s v="S"/>
    <n v="7.0000000000000007E-2"/>
    <n v="7.0000000000000007E-2"/>
    <n v="22.542000000000002"/>
    <n v="85.66"/>
    <n v="108.202"/>
    <n v="0"/>
    <m/>
    <n v="21"/>
    <m/>
    <m/>
    <x v="0"/>
    <s v="ELNM51023714G-1HI"/>
    <s v="Electro Norte Medio S. A. - Hidrandina"/>
    <x v="31"/>
    <x v="31"/>
    <s v="C. H. Catilluc"/>
    <x v="266"/>
    <s v="HI"/>
    <x v="5"/>
    <x v="28"/>
    <x v="2"/>
    <s v="Instalado"/>
    <s v="Operativo"/>
    <s v="Distribuidora"/>
    <x v="0"/>
    <x v="0"/>
    <x v="1"/>
    <x v="0"/>
    <s v="Estatal"/>
    <s v="CAJAMARCA"/>
    <s v="CAJAMARCA"/>
    <s v="SAN MIGUEL"/>
    <s v="CATILLUC"/>
    <n v="0"/>
    <x v="8"/>
    <n v="0"/>
    <x v="0"/>
    <x v="0"/>
    <x v="0"/>
    <s v="MWh"/>
    <n v="108.202"/>
    <n v="0.10820199999999999"/>
    <m/>
    <n v="5.8333333333333336E-3"/>
    <n v="5.8333333333333336E-3"/>
    <n v="0"/>
    <n v="0"/>
    <n v="59"/>
    <s v="BASE DE DATOS"/>
    <m/>
  </r>
  <r>
    <s v="24"/>
    <x v="3"/>
    <s v="ELNM"/>
    <s v="51001796"/>
    <s v="51001796"/>
    <x v="5"/>
    <s v="Grupo 1"/>
    <s v="S"/>
    <n v="0.55000000000000004"/>
    <n v="0.52"/>
    <n v="61.115000000000002"/>
    <n v="232.23699999999999"/>
    <n v="293.35199999999998"/>
    <n v="0"/>
    <n v="703.5"/>
    <n v="2"/>
    <m/>
    <m/>
    <x v="0"/>
    <s v="ELNM51001796Grupo 1HI"/>
    <s v="Electro Norte Medio S. A. - Hidrandina"/>
    <x v="31"/>
    <x v="31"/>
    <s v="C. H. Celendin"/>
    <x v="267"/>
    <s v="HI"/>
    <x v="5"/>
    <x v="16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93.35199999999998"/>
    <n v="0.293352"/>
    <m/>
    <n v="4.5833333333333337E-2"/>
    <n v="4.3333333333333335E-2"/>
    <n v="0"/>
    <n v="0"/>
    <n v="59"/>
    <s v="BASE DE DATOS"/>
    <m/>
  </r>
  <r>
    <s v="24"/>
    <x v="3"/>
    <s v="ELNM"/>
    <s v="51001796"/>
    <s v="51001796"/>
    <x v="5"/>
    <s v="Grupo 2"/>
    <s v="S"/>
    <n v="0.55000000000000004"/>
    <n v="0.52"/>
    <n v="61.902000000000001"/>
    <n v="235.22800000000001"/>
    <n v="297.13"/>
    <n v="0"/>
    <n v="703.5"/>
    <n v="2"/>
    <m/>
    <m/>
    <x v="0"/>
    <s v="ELNM51001796Grupo 2HI"/>
    <s v="Electro Norte Medio S. A. - Hidrandina"/>
    <x v="31"/>
    <x v="31"/>
    <s v="C. H. Celendin"/>
    <x v="267"/>
    <s v="HI"/>
    <x v="5"/>
    <x v="17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97.13"/>
    <n v="0.29713000000000001"/>
    <m/>
    <n v="4.5833333333333337E-2"/>
    <n v="4.3333333333333335E-2"/>
    <n v="0"/>
    <n v="0"/>
    <n v="59"/>
    <s v="BASE DE DATOS"/>
    <m/>
  </r>
  <r>
    <s v="24"/>
    <x v="3"/>
    <s v="ELNM"/>
    <s v="51001796"/>
    <s v="51001796"/>
    <x v="5"/>
    <s v="G-3"/>
    <s v="S"/>
    <n v="0.55000000000000004"/>
    <n v="0.52"/>
    <n v="66.224000000000004"/>
    <n v="251.65299999999999"/>
    <n v="317.87700000000001"/>
    <n v="0"/>
    <n v="703.5"/>
    <n v="2"/>
    <m/>
    <m/>
    <x v="0"/>
    <s v="ELNM51001796G-3HI"/>
    <s v="Electro Norte Medio S. A. - Hidrandina"/>
    <x v="31"/>
    <x v="31"/>
    <s v="C. H. Celendin"/>
    <x v="267"/>
    <s v="HI"/>
    <x v="5"/>
    <x v="176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317.87700000000001"/>
    <n v="0.31787700000000002"/>
    <m/>
    <n v="4.5833333333333337E-2"/>
    <n v="4.3333333333333335E-2"/>
    <n v="0"/>
    <n v="0"/>
    <n v="59"/>
    <s v="BASE DE DATOS"/>
    <m/>
  </r>
  <r>
    <s v="24"/>
    <x v="3"/>
    <s v="ELNM"/>
    <s v="31017393"/>
    <s v="31017393"/>
    <x v="5"/>
    <s v="Grupo U.Gen.1"/>
    <s v="S"/>
    <n v="0.31"/>
    <n v="0.26"/>
    <n v="5.2279999999999998"/>
    <n v="19.867000000000001"/>
    <n v="25.094999999999999"/>
    <n v="0"/>
    <n v="103"/>
    <n v="1"/>
    <m/>
    <m/>
    <x v="0"/>
    <s v="ELNM31017393Grupo U.Gen.1HI"/>
    <s v="Electro Norte Medio S. A. - Hidrandina"/>
    <x v="31"/>
    <x v="31"/>
    <s v="C. H. Chicche"/>
    <x v="268"/>
    <s v="HI"/>
    <x v="5"/>
    <x v="352"/>
    <x v="2"/>
    <s v="Instalado"/>
    <s v="Operativo"/>
    <s v="Distribuidora"/>
    <x v="0"/>
    <x v="0"/>
    <x v="1"/>
    <x v="0"/>
    <s v="Estatal"/>
    <s v="CAJAMARCA"/>
    <s v="CAJAMARCA"/>
    <s v="CAJAMARCA"/>
    <s v="CAJAMARCA"/>
    <n v="0"/>
    <x v="8"/>
    <n v="0"/>
    <x v="0"/>
    <x v="0"/>
    <x v="0"/>
    <s v="MWh"/>
    <n v="25.094999999999999"/>
    <n v="2.5094999999999999E-2"/>
    <m/>
    <n v="2.5833333333333333E-2"/>
    <n v="2.1666666666666667E-2"/>
    <n v="0"/>
    <n v="0"/>
    <n v="59"/>
    <s v="BASE DE DATOS"/>
    <m/>
  </r>
  <r>
    <s v="24"/>
    <x v="3"/>
    <s v="ELNM"/>
    <s v="31017493"/>
    <s v="31017493"/>
    <x v="5"/>
    <s v="GRUPO 1"/>
    <s v="S"/>
    <n v="1.54"/>
    <n v="1.4970000000000001"/>
    <n v="0"/>
    <n v="0"/>
    <n v="0"/>
    <n v="0"/>
    <n v="0"/>
    <n v="0"/>
    <m/>
    <m/>
    <x v="0"/>
    <s v="ELNM31017493GRUPO 1HI"/>
    <s v="Electro Norte Medio S. A. - Hidrandina"/>
    <x v="31"/>
    <x v="31"/>
    <s v="C. H. Huari(María Jiray)"/>
    <x v="269"/>
    <s v="HI"/>
    <x v="5"/>
    <x v="16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0"/>
    <n v="0"/>
    <m/>
    <n v="0.12833333333333333"/>
    <n v="0.12475000000000001"/>
    <n v="0"/>
    <n v="0"/>
    <n v="59"/>
    <s v="BASE DE DATOS"/>
    <m/>
  </r>
  <r>
    <s v="24"/>
    <x v="3"/>
    <s v="ELNM"/>
    <s v="31017493"/>
    <s v="31017493"/>
    <x v="5"/>
    <s v="Grupo 2"/>
    <s v="S"/>
    <n v="1.5"/>
    <n v="1.4"/>
    <n v="194.14"/>
    <n v="879.05"/>
    <n v="1073.19"/>
    <n v="0"/>
    <n v="719"/>
    <n v="0"/>
    <m/>
    <m/>
    <x v="0"/>
    <s v="ELNM31017493Grupo 2HI"/>
    <s v="Electro Norte Medio S. A. - Hidrandina"/>
    <x v="31"/>
    <x v="31"/>
    <s v="C. H. Huari(María Jiray)"/>
    <x v="269"/>
    <s v="HI"/>
    <x v="5"/>
    <x v="17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1073.19"/>
    <n v="1.0731900000000001"/>
    <m/>
    <n v="0.125"/>
    <n v="0.11666666666666665"/>
    <n v="0"/>
    <n v="0"/>
    <n v="59"/>
    <s v="BASE DE DATOS"/>
    <m/>
  </r>
  <r>
    <s v="24"/>
    <x v="3"/>
    <s v="ELNM"/>
    <s v="31016993"/>
    <s v="31016993"/>
    <x v="5"/>
    <s v="Grupo 1"/>
    <s v="S"/>
    <n v="0.26"/>
    <n v="0.26"/>
    <n v="71.471999999999994"/>
    <n v="271.59399999999999"/>
    <n v="343.06599999999997"/>
    <n v="0"/>
    <m/>
    <n v="6"/>
    <m/>
    <m/>
    <x v="0"/>
    <s v="ELNM31016993Grupo 1HI"/>
    <s v="Electro Norte Medio S. A. - Hidrandina"/>
    <x v="31"/>
    <x v="31"/>
    <s v="C. H. Huayunga"/>
    <x v="270"/>
    <s v="HI"/>
    <x v="5"/>
    <x v="165"/>
    <x v="2"/>
    <s v="Instalado"/>
    <s v="Operativo"/>
    <s v="Distribuidora"/>
    <x v="0"/>
    <x v="0"/>
    <x v="1"/>
    <x v="0"/>
    <s v="Estatal"/>
    <s v="CAJAMARCA"/>
    <s v="CAJAMARCA"/>
    <s v="CAJABAMBA"/>
    <s v="CAJABAMBA"/>
    <n v="0"/>
    <x v="8"/>
    <n v="0"/>
    <x v="0"/>
    <x v="0"/>
    <x v="0"/>
    <s v="MWh"/>
    <n v="343.06599999999997"/>
    <n v="0.34306599999999998"/>
    <m/>
    <n v="2.1666666666666667E-2"/>
    <n v="2.1666666666666667E-2"/>
    <n v="0"/>
    <n v="0"/>
    <n v="59"/>
    <s v="BASE DE DATOS"/>
    <m/>
  </r>
  <r>
    <s v="24"/>
    <x v="3"/>
    <s v="ELNM"/>
    <s v="41046294"/>
    <s v="41046294"/>
    <x v="5"/>
    <s v="Grupo 1"/>
    <s v="S"/>
    <n v="0.33"/>
    <n v="0.33"/>
    <n v="46.183"/>
    <n v="175.495"/>
    <n v="221.678"/>
    <n v="0"/>
    <n v="720"/>
    <n v="0"/>
    <m/>
    <m/>
    <x v="0"/>
    <s v="ELNM41046294Grupo 1HI"/>
    <s v="Electro Norte Medio S. A. - Hidrandina"/>
    <x v="31"/>
    <x v="31"/>
    <s v="C. H. Paucamarca (San Marcos)"/>
    <x v="271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MARCOS"/>
    <s v="CHOCAN"/>
    <n v="0"/>
    <x v="8"/>
    <n v="0"/>
    <x v="0"/>
    <x v="0"/>
    <x v="0"/>
    <s v="MWh"/>
    <n v="221.678"/>
    <n v="0.22167799999999999"/>
    <m/>
    <n v="2.75E-2"/>
    <n v="2.75E-2"/>
    <n v="0"/>
    <n v="0"/>
    <n v="59"/>
    <s v="BASE DE DATOS"/>
    <m/>
  </r>
  <r>
    <s v="24"/>
    <x v="3"/>
    <s v="ELNM"/>
    <s v="31015193"/>
    <s v="31015193"/>
    <x v="5"/>
    <s v="Grupo U.Gen.2"/>
    <s v="S"/>
    <n v="0.74"/>
    <n v="0.72"/>
    <n v="19.899999999999999"/>
    <n v="79.16"/>
    <n v="99.06"/>
    <n v="0"/>
    <n v="245.45"/>
    <n v="0"/>
    <m/>
    <m/>
    <x v="0"/>
    <s v="ELNM31015193Grupo U.Gen.2HI"/>
    <s v="Electro Norte Medio S. A. - Hidrandina"/>
    <x v="31"/>
    <x v="31"/>
    <s v="C. H. Pomabamba"/>
    <x v="272"/>
    <s v="HI"/>
    <x v="5"/>
    <x v="353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99.06"/>
    <n v="9.9060000000000009E-2"/>
    <m/>
    <n v="6.1666666666666668E-2"/>
    <n v="0.06"/>
    <n v="0"/>
    <n v="0"/>
    <n v="59"/>
    <s v="BASE DE DATOS"/>
    <m/>
  </r>
  <r>
    <s v="24"/>
    <x v="3"/>
    <s v="ELNM"/>
    <s v="31015193"/>
    <s v="31015193"/>
    <x v="5"/>
    <s v="Grupo U.Gen.3"/>
    <s v="S"/>
    <n v="0.55000000000000004"/>
    <n v="0.5"/>
    <n v="58.95"/>
    <n v="246.82"/>
    <n v="305.77"/>
    <n v="0"/>
    <n v="662.15"/>
    <n v="0"/>
    <m/>
    <m/>
    <x v="0"/>
    <s v="ELNM31015193Grupo U.Gen.3HI"/>
    <s v="Electro Norte Medio S. A. - Hidrandina"/>
    <x v="31"/>
    <x v="31"/>
    <s v="C. H. Pomabamba"/>
    <x v="272"/>
    <s v="HI"/>
    <x v="5"/>
    <x v="354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305.77"/>
    <n v="0.30576999999999999"/>
    <m/>
    <n v="4.5833333333333337E-2"/>
    <n v="4.1666666666666664E-2"/>
    <n v="0"/>
    <n v="0"/>
    <n v="59"/>
    <s v="BASE DE DATOS"/>
    <m/>
  </r>
  <r>
    <s v="24"/>
    <x v="3"/>
    <s v="ELNM"/>
    <s v="31016893"/>
    <s v="31016893"/>
    <x v="5"/>
    <s v="Grupo U.Gen.1"/>
    <s v="S"/>
    <n v="0.28999999999999998"/>
    <n v="0.28999999999999998"/>
    <n v="40.36"/>
    <n v="153.36799999999999"/>
    <n v="193.72800000000001"/>
    <n v="0"/>
    <n v="705.07"/>
    <n v="1"/>
    <m/>
    <m/>
    <x v="0"/>
    <s v="ELNM31016893Grupo U.Gen.1HI"/>
    <s v="Electro Norte Medio S. A. - Hidrandina"/>
    <x v="31"/>
    <x v="31"/>
    <s v="C. H. Shipilco"/>
    <x v="273"/>
    <s v="HI"/>
    <x v="5"/>
    <x v="352"/>
    <x v="2"/>
    <s v="Instalado"/>
    <s v="Operativo"/>
    <s v="Distribuidora"/>
    <x v="0"/>
    <x v="0"/>
    <x v="1"/>
    <x v="0"/>
    <s v="Estatal"/>
    <s v="CAJAMARCA"/>
    <s v="CAJAMARCA"/>
    <s v="CELENDIN"/>
    <s v="CELENDIN"/>
    <n v="0"/>
    <x v="8"/>
    <n v="0"/>
    <x v="0"/>
    <x v="0"/>
    <x v="0"/>
    <s v="MWh"/>
    <n v="193.72800000000001"/>
    <n v="0.19372800000000001"/>
    <m/>
    <n v="2.4166666666666666E-2"/>
    <n v="2.4166666666666666E-2"/>
    <n v="0"/>
    <n v="0"/>
    <n v="59"/>
    <s v="BASE DE DATOS"/>
    <m/>
  </r>
  <r>
    <s v="24"/>
    <x v="3"/>
    <s v="ELNM"/>
    <s v="41046094"/>
    <s v="41046094"/>
    <x v="5"/>
    <s v="Ansaldo 1"/>
    <s v="S"/>
    <n v="0.55000000000000004"/>
    <n v="0.5"/>
    <n v="0"/>
    <n v="0"/>
    <n v="0"/>
    <n v="0"/>
    <n v="0"/>
    <n v="0"/>
    <m/>
    <m/>
    <x v="0"/>
    <s v="ELNM41046094Ansaldo 1HI"/>
    <s v="Electro Norte Medio S. A. - Hidrandina"/>
    <x v="31"/>
    <x v="31"/>
    <s v="C. H. Tarabamba"/>
    <x v="274"/>
    <s v="HI"/>
    <x v="5"/>
    <x v="355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0"/>
    <n v="0"/>
    <m/>
    <n v="4.5833333333333337E-2"/>
    <n v="4.1666666666666664E-2"/>
    <n v="0"/>
    <n v="0"/>
    <n v="59"/>
    <s v="BASE DE DATOS"/>
    <m/>
  </r>
  <r>
    <s v="24"/>
    <x v="3"/>
    <s v="ELNM"/>
    <s v="41046094"/>
    <s v="41046094"/>
    <x v="5"/>
    <s v="Ansaldo 2"/>
    <s v="S"/>
    <n v="0.55000000000000004"/>
    <n v="0.5"/>
    <n v="6.4690000000000003"/>
    <n v="25.876000000000001"/>
    <n v="32.344999999999999"/>
    <n v="0"/>
    <n v="62.43"/>
    <n v="0"/>
    <m/>
    <m/>
    <x v="0"/>
    <s v="ELNM41046094Ansaldo 2HI"/>
    <s v="Electro Norte Medio S. A. - Hidrandina"/>
    <x v="31"/>
    <x v="31"/>
    <s v="C. H. Tarabamba"/>
    <x v="274"/>
    <s v="HI"/>
    <x v="5"/>
    <x v="356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32.344999999999999"/>
    <n v="3.2344999999999999E-2"/>
    <m/>
    <n v="4.5833333333333337E-2"/>
    <n v="4.1666666666666664E-2"/>
    <n v="0"/>
    <n v="0"/>
    <n v="59"/>
    <s v="BASE DE DATOS"/>
    <m/>
  </r>
  <r>
    <s v="24"/>
    <x v="3"/>
    <s v="ELNM"/>
    <s v="41028394"/>
    <s v="41028394"/>
    <x v="5"/>
    <s v="Grupo 3"/>
    <s v="S"/>
    <n v="0.2"/>
    <n v="0.2"/>
    <n v="9.9760000000000009"/>
    <n v="39.904000000000003"/>
    <n v="49.88"/>
    <n v="0"/>
    <n v="708.02"/>
    <n v="0"/>
    <m/>
    <m/>
    <x v="0"/>
    <s v="ELNM41028394Grupo 3HI"/>
    <s v="Electro Norte Medio S. A. - Hidrandina"/>
    <x v="31"/>
    <x v="31"/>
    <s v="C. H. Yamobamba"/>
    <x v="275"/>
    <s v="HI"/>
    <x v="5"/>
    <x v="176"/>
    <x v="2"/>
    <s v="Instalado"/>
    <s v="Operativo"/>
    <s v="Distribuidora"/>
    <x v="0"/>
    <x v="0"/>
    <x v="1"/>
    <x v="0"/>
    <s v="Estatal"/>
    <s v="LA LIBERTAD"/>
    <s v="LA LIBERTAD"/>
    <s v="SANCHEZ CARRION"/>
    <s v="HUAMACHUCO"/>
    <n v="0"/>
    <x v="8"/>
    <n v="0"/>
    <x v="0"/>
    <x v="0"/>
    <x v="0"/>
    <s v="MWh"/>
    <n v="49.88"/>
    <n v="4.9880000000000001E-2"/>
    <m/>
    <n v="1.6666666666666666E-2"/>
    <n v="1.6666666666666666E-2"/>
    <n v="0"/>
    <n v="0"/>
    <n v="59"/>
    <s v="BASE DE DATOS"/>
    <m/>
  </r>
  <r>
    <s v="24"/>
    <x v="3"/>
    <s v="ELNM"/>
    <s v="41046494"/>
    <s v="41046494"/>
    <x v="5"/>
    <s v="Sulzer 1"/>
    <s v="S"/>
    <n v="0.81"/>
    <n v="0.78"/>
    <n v="0"/>
    <n v="0"/>
    <n v="0"/>
    <n v="0"/>
    <n v="0"/>
    <n v="0"/>
    <m/>
    <m/>
    <x v="0"/>
    <s v="ELNM41046494Sulzer 1HI"/>
    <s v="Electro Norte Medio S. A. - Hidrandina"/>
    <x v="31"/>
    <x v="31"/>
    <s v="C. H. Chiquián"/>
    <x v="276"/>
    <s v="HI"/>
    <x v="5"/>
    <x v="21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6.7500000000000004E-2"/>
    <n v="6.5000000000000002E-2"/>
    <n v="0"/>
    <n v="0"/>
    <n v="59"/>
    <s v="BASE DE DATOS"/>
    <m/>
  </r>
  <r>
    <s v="24"/>
    <x v="3"/>
    <s v="ELNM"/>
    <s v="41046494"/>
    <s v="41046494"/>
    <x v="5"/>
    <s v="Grupo U.Gen 2"/>
    <s v="S"/>
    <n v="0.2"/>
    <n v="0.19500000000000001"/>
    <n v="0"/>
    <n v="0"/>
    <n v="0"/>
    <n v="0"/>
    <n v="0"/>
    <n v="0"/>
    <m/>
    <m/>
    <x v="0"/>
    <s v="ELNM41046494Grupo U.Gen 2HI"/>
    <s v="Electro Norte Medio S. A. - Hidrandina"/>
    <x v="31"/>
    <x v="31"/>
    <s v="C. H. Chiquián"/>
    <x v="276"/>
    <s v="HI"/>
    <x v="5"/>
    <x v="35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1.6666666666666666E-2"/>
    <n v="1.6250000000000001E-2"/>
    <n v="0"/>
    <n v="0"/>
    <n v="59"/>
    <s v="BASE DE DATOS"/>
    <m/>
  </r>
  <r>
    <s v="24"/>
    <x v="4"/>
    <s v="ELNM"/>
    <s v="51023714"/>
    <s v="51023714"/>
    <x v="5"/>
    <s v="G-1"/>
    <s v="S"/>
    <n v="7.0000000000000007E-2"/>
    <n v="7.0000000000000007E-2"/>
    <n v="24.312000000000001"/>
    <n v="92.385999999999996"/>
    <n v="116.69799999999999"/>
    <n v="0"/>
    <m/>
    <n v="16"/>
    <m/>
    <m/>
    <x v="0"/>
    <s v="ELNM51023714G-1HI"/>
    <s v="Electro Norte Medio S. A. - Hidrandina"/>
    <x v="31"/>
    <x v="31"/>
    <s v="C. H. Catilluc"/>
    <x v="266"/>
    <s v="HI"/>
    <x v="5"/>
    <x v="28"/>
    <x v="2"/>
    <s v="Instalado"/>
    <s v="Operativo"/>
    <s v="Distribuidora"/>
    <x v="0"/>
    <x v="0"/>
    <x v="1"/>
    <x v="0"/>
    <s v="Estatal"/>
    <s v="CAJAMARCA"/>
    <s v="CAJAMARCA"/>
    <s v="SAN MIGUEL"/>
    <s v="CATILLUC"/>
    <n v="0"/>
    <x v="8"/>
    <n v="0"/>
    <x v="0"/>
    <x v="0"/>
    <x v="0"/>
    <s v="MWh"/>
    <n v="116.69799999999999"/>
    <n v="0.116698"/>
    <m/>
    <n v="5.8333333333333336E-3"/>
    <n v="5.8333333333333336E-3"/>
    <n v="0"/>
    <n v="0"/>
    <n v="59"/>
    <s v="BASE DE DATOS"/>
    <m/>
  </r>
  <r>
    <s v="24"/>
    <x v="4"/>
    <s v="ELNM"/>
    <s v="51001796"/>
    <s v="51001796"/>
    <x v="5"/>
    <s v="Grupo 1"/>
    <s v="S"/>
    <n v="0.55000000000000004"/>
    <n v="0.52"/>
    <n v="62.435000000000002"/>
    <n v="237.25399999999999"/>
    <n v="299.68900000000002"/>
    <n v="0"/>
    <n v="712.4"/>
    <n v="3"/>
    <m/>
    <m/>
    <x v="0"/>
    <s v="ELNM51001796Grupo 1HI"/>
    <s v="Electro Norte Medio S. A. - Hidrandina"/>
    <x v="31"/>
    <x v="31"/>
    <s v="C. H. Celendin"/>
    <x v="267"/>
    <s v="HI"/>
    <x v="5"/>
    <x v="16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99.68900000000002"/>
    <n v="0.29968900000000004"/>
    <m/>
    <n v="4.5833333333333337E-2"/>
    <n v="4.3333333333333335E-2"/>
    <n v="0"/>
    <n v="-5.6843418860808015E-14"/>
    <n v="59"/>
    <s v="BASE DE DATOS"/>
    <m/>
  </r>
  <r>
    <s v="24"/>
    <x v="4"/>
    <s v="ELNM"/>
    <s v="51001796"/>
    <s v="51001796"/>
    <x v="5"/>
    <s v="Grupo 2"/>
    <s v="S"/>
    <n v="0.55000000000000004"/>
    <n v="0.52"/>
    <n v="62.850999999999999"/>
    <n v="238.834"/>
    <n v="301.685"/>
    <n v="0"/>
    <n v="712.4"/>
    <n v="3"/>
    <m/>
    <m/>
    <x v="0"/>
    <s v="ELNM51001796Grupo 2HI"/>
    <s v="Electro Norte Medio S. A. - Hidrandina"/>
    <x v="31"/>
    <x v="31"/>
    <s v="C. H. Celendin"/>
    <x v="267"/>
    <s v="HI"/>
    <x v="5"/>
    <x v="17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301.685"/>
    <n v="0.30168499999999998"/>
    <m/>
    <n v="4.5833333333333337E-2"/>
    <n v="4.3333333333333335E-2"/>
    <n v="0"/>
    <n v="0"/>
    <n v="59"/>
    <s v="BASE DE DATOS"/>
    <m/>
  </r>
  <r>
    <s v="24"/>
    <x v="4"/>
    <s v="ELNM"/>
    <s v="51001796"/>
    <s v="51001796"/>
    <x v="5"/>
    <s v="G-3"/>
    <s v="S"/>
    <n v="0.55000000000000004"/>
    <n v="0.52"/>
    <n v="66.320999999999998"/>
    <n v="252.02199999999999"/>
    <n v="318.34300000000002"/>
    <n v="0"/>
    <n v="711.05"/>
    <n v="4"/>
    <m/>
    <m/>
    <x v="0"/>
    <s v="ELNM51001796G-3HI"/>
    <s v="Electro Norte Medio S. A. - Hidrandina"/>
    <x v="31"/>
    <x v="31"/>
    <s v="C. H. Celendin"/>
    <x v="267"/>
    <s v="HI"/>
    <x v="5"/>
    <x v="176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318.34300000000002"/>
    <n v="0.31834300000000004"/>
    <m/>
    <n v="4.5833333333333337E-2"/>
    <n v="4.3333333333333335E-2"/>
    <n v="0"/>
    <n v="-5.6843418860808015E-14"/>
    <n v="59"/>
    <s v="BASE DE DATOS"/>
    <m/>
  </r>
  <r>
    <s v="24"/>
    <x v="4"/>
    <s v="ELNM"/>
    <s v="31017393"/>
    <s v="31017393"/>
    <x v="5"/>
    <s v="Grupo U.Gen.1"/>
    <s v="S"/>
    <n v="0.31"/>
    <n v="0.26"/>
    <n v="0"/>
    <n v="0"/>
    <n v="0"/>
    <n v="0"/>
    <n v="0"/>
    <n v="0"/>
    <m/>
    <m/>
    <x v="0"/>
    <s v="ELNM31017393Grupo U.Gen.1HI"/>
    <s v="Electro Norte Medio S. A. - Hidrandina"/>
    <x v="31"/>
    <x v="31"/>
    <s v="C. H. Chicche"/>
    <x v="268"/>
    <s v="HI"/>
    <x v="5"/>
    <x v="352"/>
    <x v="2"/>
    <s v="Instalado"/>
    <s v="Operativo"/>
    <s v="Distribuidora"/>
    <x v="0"/>
    <x v="0"/>
    <x v="1"/>
    <x v="0"/>
    <s v="Estatal"/>
    <s v="CAJAMARCA"/>
    <s v="CAJAMARCA"/>
    <s v="CAJAMARCA"/>
    <s v="CAJAMARCA"/>
    <n v="0"/>
    <x v="8"/>
    <n v="0"/>
    <x v="0"/>
    <x v="0"/>
    <x v="0"/>
    <s v="MWh"/>
    <n v="0"/>
    <n v="0"/>
    <m/>
    <n v="2.5833333333333333E-2"/>
    <n v="2.1666666666666667E-2"/>
    <n v="0"/>
    <n v="0"/>
    <n v="59"/>
    <s v="BASE DE DATOS"/>
    <m/>
  </r>
  <r>
    <s v="24"/>
    <x v="4"/>
    <s v="ELNM"/>
    <s v="31017493"/>
    <s v="31017493"/>
    <x v="5"/>
    <s v="GRUPO 1"/>
    <s v="S"/>
    <n v="1.54"/>
    <n v="1.4970000000000001"/>
    <n v="36.32"/>
    <n v="182.31"/>
    <n v="218.63"/>
    <n v="0"/>
    <n v="271.3"/>
    <n v="0"/>
    <m/>
    <m/>
    <x v="0"/>
    <s v="ELNM31017493GRUPO 1HI"/>
    <s v="Electro Norte Medio S. A. - Hidrandina"/>
    <x v="31"/>
    <x v="31"/>
    <s v="C. H. Huari(María Jiray)"/>
    <x v="269"/>
    <s v="HI"/>
    <x v="5"/>
    <x v="16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218.63"/>
    <n v="0.21862999999999999"/>
    <m/>
    <n v="0.12833333333333333"/>
    <n v="0.12475000000000001"/>
    <n v="0"/>
    <n v="0"/>
    <n v="59"/>
    <s v="BASE DE DATOS"/>
    <m/>
  </r>
  <r>
    <s v="24"/>
    <x v="4"/>
    <s v="ELNM"/>
    <s v="31017493"/>
    <s v="31017493"/>
    <x v="5"/>
    <s v="Grupo 2"/>
    <s v="S"/>
    <n v="1.5"/>
    <n v="1.4"/>
    <n v="89.39"/>
    <n v="461.92"/>
    <n v="551.30999999999995"/>
    <n v="0"/>
    <n v="369.45"/>
    <n v="0"/>
    <m/>
    <m/>
    <x v="0"/>
    <s v="ELNM31017493Grupo 2HI"/>
    <s v="Electro Norte Medio S. A. - Hidrandina"/>
    <x v="31"/>
    <x v="31"/>
    <s v="C. H. Huari(María Jiray)"/>
    <x v="269"/>
    <s v="HI"/>
    <x v="5"/>
    <x v="17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551.30999999999995"/>
    <n v="0.55130999999999997"/>
    <m/>
    <n v="0.125"/>
    <n v="0.11666666666666665"/>
    <n v="0"/>
    <n v="1.1368683772161603E-13"/>
    <n v="59"/>
    <s v="BASE DE DATOS"/>
    <m/>
  </r>
  <r>
    <s v="24"/>
    <x v="4"/>
    <s v="ELNM"/>
    <s v="31016993"/>
    <s v="31016993"/>
    <x v="5"/>
    <s v="Grupo 1"/>
    <s v="S"/>
    <n v="0.26"/>
    <n v="0.26"/>
    <n v="54.640999999999998"/>
    <n v="207.63800000000001"/>
    <n v="262.279"/>
    <n v="0"/>
    <m/>
    <n v="4"/>
    <m/>
    <m/>
    <x v="0"/>
    <s v="ELNM31016993Grupo 1HI"/>
    <s v="Electro Norte Medio S. A. - Hidrandina"/>
    <x v="31"/>
    <x v="31"/>
    <s v="C. H. Huayunga"/>
    <x v="270"/>
    <s v="HI"/>
    <x v="5"/>
    <x v="165"/>
    <x v="2"/>
    <s v="Instalado"/>
    <s v="Operativo"/>
    <s v="Distribuidora"/>
    <x v="0"/>
    <x v="0"/>
    <x v="1"/>
    <x v="0"/>
    <s v="Estatal"/>
    <s v="CAJAMARCA"/>
    <s v="CAJAMARCA"/>
    <s v="CAJABAMBA"/>
    <s v="CAJABAMBA"/>
    <n v="0"/>
    <x v="8"/>
    <n v="0"/>
    <x v="0"/>
    <x v="0"/>
    <x v="0"/>
    <s v="MWh"/>
    <n v="262.279"/>
    <n v="0.26227899999999998"/>
    <m/>
    <n v="2.1666666666666667E-2"/>
    <n v="2.1666666666666667E-2"/>
    <n v="0"/>
    <n v="0"/>
    <n v="59"/>
    <s v="BASE DE DATOS"/>
    <m/>
  </r>
  <r>
    <s v="24"/>
    <x v="4"/>
    <s v="ELNM"/>
    <s v="41046294"/>
    <s v="41046294"/>
    <x v="5"/>
    <s v="Grupo 1"/>
    <s v="S"/>
    <n v="0.33"/>
    <n v="0.33"/>
    <n v="46.817999999999998"/>
    <n v="177.90700000000001"/>
    <n v="224.72499999999999"/>
    <n v="0"/>
    <n v="730.09"/>
    <n v="2"/>
    <m/>
    <m/>
    <x v="0"/>
    <s v="ELNM41046294Grupo 1HI"/>
    <s v="Electro Norte Medio S. A. - Hidrandina"/>
    <x v="31"/>
    <x v="31"/>
    <s v="C. H. Paucamarca (San Marcos)"/>
    <x v="271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MARCOS"/>
    <s v="CHOCAN"/>
    <n v="0"/>
    <x v="8"/>
    <n v="0"/>
    <x v="0"/>
    <x v="0"/>
    <x v="0"/>
    <s v="MWh"/>
    <n v="224.72499999999999"/>
    <n v="0.22472500000000001"/>
    <m/>
    <n v="2.75E-2"/>
    <n v="2.75E-2"/>
    <n v="0"/>
    <n v="2.8421709430404007E-14"/>
    <n v="59"/>
    <s v="BASE DE DATOS"/>
    <m/>
  </r>
  <r>
    <s v="24"/>
    <x v="4"/>
    <s v="ELNM"/>
    <s v="31015193"/>
    <s v="31015193"/>
    <x v="5"/>
    <s v="Grupo U.Gen.2"/>
    <s v="S"/>
    <n v="0.74"/>
    <n v="0.72"/>
    <n v="54.66"/>
    <n v="270.12"/>
    <n v="324.77999999999997"/>
    <n v="0"/>
    <n v="708.15"/>
    <n v="0"/>
    <m/>
    <m/>
    <x v="0"/>
    <s v="ELNM31015193Grupo U.Gen.2HI"/>
    <s v="Electro Norte Medio S. A. - Hidrandina"/>
    <x v="31"/>
    <x v="31"/>
    <s v="C. H. Pomabamba"/>
    <x v="272"/>
    <s v="HI"/>
    <x v="5"/>
    <x v="353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324.77999999999997"/>
    <n v="0.32477999999999996"/>
    <m/>
    <n v="6.1666666666666668E-2"/>
    <n v="0.06"/>
    <n v="0"/>
    <n v="0"/>
    <n v="59"/>
    <s v="BASE DE DATOS"/>
    <m/>
  </r>
  <r>
    <s v="24"/>
    <x v="4"/>
    <s v="ELNM"/>
    <s v="31015193"/>
    <s v="31015193"/>
    <x v="5"/>
    <s v="Grupo U.Gen.3"/>
    <s v="S"/>
    <n v="0.55000000000000004"/>
    <n v="0.5"/>
    <n v="53.88"/>
    <n v="256.3"/>
    <n v="310.18"/>
    <n v="0"/>
    <n v="709"/>
    <n v="0"/>
    <m/>
    <m/>
    <x v="0"/>
    <s v="ELNM31015193Grupo U.Gen.3HI"/>
    <s v="Electro Norte Medio S. A. - Hidrandina"/>
    <x v="31"/>
    <x v="31"/>
    <s v="C. H. Pomabamba"/>
    <x v="272"/>
    <s v="HI"/>
    <x v="5"/>
    <x v="354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310.18"/>
    <n v="0.31018000000000001"/>
    <m/>
    <n v="4.5833333333333337E-2"/>
    <n v="4.1666666666666664E-2"/>
    <n v="0"/>
    <n v="0"/>
    <n v="59"/>
    <s v="BASE DE DATOS"/>
    <m/>
  </r>
  <r>
    <s v="24"/>
    <x v="4"/>
    <s v="ELNM"/>
    <s v="31016893"/>
    <s v="31016893"/>
    <x v="5"/>
    <s v="Grupo U.Gen.1"/>
    <s v="S"/>
    <n v="0.28999999999999998"/>
    <n v="0.28999999999999998"/>
    <n v="41.912999999999997"/>
    <n v="159.268"/>
    <n v="201.18"/>
    <n v="0"/>
    <n v="730.3"/>
    <n v="2"/>
    <m/>
    <m/>
    <x v="0"/>
    <s v="ELNM31016893Grupo U.Gen.1HI"/>
    <s v="Electro Norte Medio S. A. - Hidrandina"/>
    <x v="31"/>
    <x v="31"/>
    <s v="C. H. Shipilco"/>
    <x v="273"/>
    <s v="HI"/>
    <x v="5"/>
    <x v="352"/>
    <x v="2"/>
    <s v="Instalado"/>
    <s v="Operativo"/>
    <s v="Distribuidora"/>
    <x v="0"/>
    <x v="0"/>
    <x v="1"/>
    <x v="0"/>
    <s v="Estatal"/>
    <s v="CAJAMARCA"/>
    <s v="CAJAMARCA"/>
    <s v="CELENDIN"/>
    <s v="CELENDIN"/>
    <n v="0"/>
    <x v="8"/>
    <n v="0"/>
    <x v="0"/>
    <x v="0"/>
    <x v="0"/>
    <s v="MWh"/>
    <n v="201.18"/>
    <n v="0.20118"/>
    <m/>
    <n v="2.4166666666666666E-2"/>
    <n v="2.4166666666666666E-2"/>
    <n v="0"/>
    <n v="9.9999999997635314E-4"/>
    <n v="59"/>
    <s v="BASE DE DATOS"/>
    <m/>
  </r>
  <r>
    <s v="24"/>
    <x v="4"/>
    <s v="ELNM"/>
    <s v="41046094"/>
    <s v="41046094"/>
    <x v="5"/>
    <s v="Ansaldo 1"/>
    <s v="S"/>
    <n v="0.55000000000000004"/>
    <n v="0.5"/>
    <n v="0"/>
    <n v="0"/>
    <n v="0"/>
    <n v="0"/>
    <n v="0"/>
    <n v="0"/>
    <m/>
    <m/>
    <x v="0"/>
    <s v="ELNM41046094Ansaldo 1HI"/>
    <s v="Electro Norte Medio S. A. - Hidrandina"/>
    <x v="31"/>
    <x v="31"/>
    <s v="C. H. Tarabamba"/>
    <x v="274"/>
    <s v="HI"/>
    <x v="5"/>
    <x v="355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0"/>
    <n v="0"/>
    <m/>
    <n v="4.5833333333333337E-2"/>
    <n v="4.1666666666666664E-2"/>
    <n v="0"/>
    <n v="0"/>
    <n v="59"/>
    <s v="BASE DE DATOS"/>
    <m/>
  </r>
  <r>
    <s v="24"/>
    <x v="4"/>
    <s v="ELNM"/>
    <s v="41046094"/>
    <s v="41046094"/>
    <x v="5"/>
    <s v="Ansaldo 2"/>
    <s v="S"/>
    <n v="0.55000000000000004"/>
    <n v="0.5"/>
    <n v="57.920999999999999"/>
    <n v="231.68600000000001"/>
    <n v="289.60700000000003"/>
    <n v="0"/>
    <n v="578.4"/>
    <n v="0"/>
    <m/>
    <m/>
    <x v="0"/>
    <s v="ELNM41046094Ansaldo 2HI"/>
    <s v="Electro Norte Medio S. A. - Hidrandina"/>
    <x v="31"/>
    <x v="31"/>
    <s v="C. H. Tarabamba"/>
    <x v="274"/>
    <s v="HI"/>
    <x v="5"/>
    <x v="356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289.60700000000003"/>
    <n v="0.289607"/>
    <m/>
    <n v="4.5833333333333337E-2"/>
    <n v="4.1666666666666664E-2"/>
    <n v="0"/>
    <n v="0"/>
    <n v="59"/>
    <s v="BASE DE DATOS"/>
    <m/>
  </r>
  <r>
    <s v="24"/>
    <x v="4"/>
    <s v="ELNM"/>
    <s v="41028394"/>
    <s v="41028394"/>
    <x v="5"/>
    <s v="Grupo 3"/>
    <s v="S"/>
    <n v="0.2"/>
    <n v="0.2"/>
    <n v="9.5440000000000005"/>
    <n v="38.176000000000002"/>
    <n v="47.72"/>
    <n v="0"/>
    <n v="677.43"/>
    <n v="0"/>
    <m/>
    <m/>
    <x v="0"/>
    <s v="ELNM41028394Grupo 3HI"/>
    <s v="Electro Norte Medio S. A. - Hidrandina"/>
    <x v="31"/>
    <x v="31"/>
    <s v="C. H. Yamobamba"/>
    <x v="275"/>
    <s v="HI"/>
    <x v="5"/>
    <x v="176"/>
    <x v="2"/>
    <s v="Instalado"/>
    <s v="Operativo"/>
    <s v="Distribuidora"/>
    <x v="0"/>
    <x v="0"/>
    <x v="1"/>
    <x v="0"/>
    <s v="Estatal"/>
    <s v="LA LIBERTAD"/>
    <s v="LA LIBERTAD"/>
    <s v="SANCHEZ CARRION"/>
    <s v="HUAMACHUCO"/>
    <n v="0"/>
    <x v="8"/>
    <n v="0"/>
    <x v="0"/>
    <x v="0"/>
    <x v="0"/>
    <s v="MWh"/>
    <n v="47.72"/>
    <n v="4.7719999999999999E-2"/>
    <m/>
    <n v="1.6666666666666666E-2"/>
    <n v="1.6666666666666666E-2"/>
    <n v="0"/>
    <n v="0"/>
    <n v="59"/>
    <s v="BASE DE DATOS"/>
    <m/>
  </r>
  <r>
    <s v="24"/>
    <x v="4"/>
    <s v="ELNM"/>
    <s v="41046494"/>
    <s v="41046494"/>
    <x v="5"/>
    <s v="Sulzer 1"/>
    <s v="S"/>
    <n v="0.81"/>
    <n v="0.78"/>
    <n v="0"/>
    <n v="0"/>
    <n v="0"/>
    <n v="0"/>
    <n v="0"/>
    <n v="0"/>
    <m/>
    <m/>
    <x v="0"/>
    <s v="ELNM41046494Sulzer 1HI"/>
    <s v="Electro Norte Medio S. A. - Hidrandina"/>
    <x v="31"/>
    <x v="31"/>
    <s v="C. H. Chiquián"/>
    <x v="276"/>
    <s v="HI"/>
    <x v="5"/>
    <x v="21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6.7500000000000004E-2"/>
    <n v="6.5000000000000002E-2"/>
    <n v="0"/>
    <n v="0"/>
    <n v="59"/>
    <s v="BASE DE DATOS"/>
    <m/>
  </r>
  <r>
    <s v="24"/>
    <x v="4"/>
    <s v="ELNM"/>
    <s v="41046494"/>
    <s v="41046494"/>
    <x v="5"/>
    <s v="Grupo U.Gen 2"/>
    <s v="S"/>
    <n v="0.2"/>
    <n v="0.19500000000000001"/>
    <n v="0"/>
    <n v="0"/>
    <n v="0"/>
    <n v="0"/>
    <n v="0"/>
    <n v="0"/>
    <m/>
    <m/>
    <x v="0"/>
    <s v="ELNM41046494Grupo U.Gen 2HI"/>
    <s v="Electro Norte Medio S. A. - Hidrandina"/>
    <x v="31"/>
    <x v="31"/>
    <s v="C. H. Chiquián"/>
    <x v="276"/>
    <s v="HI"/>
    <x v="5"/>
    <x v="35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1.6666666666666666E-2"/>
    <n v="1.6250000000000001E-2"/>
    <n v="0"/>
    <n v="0"/>
    <n v="59"/>
    <s v="BASE DE DATOS"/>
    <m/>
  </r>
  <r>
    <s v="24"/>
    <x v="5"/>
    <s v="ELNM"/>
    <s v="51023714"/>
    <s v="51023714"/>
    <x v="5"/>
    <s v="G-1"/>
    <s v="S"/>
    <n v="7.0000000000000007E-2"/>
    <n v="7.0000000000000007E-2"/>
    <n v="19.88"/>
    <n v="75.543000000000006"/>
    <n v="95.423000000000002"/>
    <n v="0"/>
    <m/>
    <n v="5"/>
    <m/>
    <m/>
    <x v="0"/>
    <s v="ELNM51023714G-1HI"/>
    <s v="Electro Norte Medio S. A. - Hidrandina"/>
    <x v="31"/>
    <x v="31"/>
    <s v="C. H. Catilluc"/>
    <x v="266"/>
    <s v="HI"/>
    <x v="5"/>
    <x v="28"/>
    <x v="2"/>
    <s v="Instalado"/>
    <s v="Operativo"/>
    <s v="Distribuidora"/>
    <x v="0"/>
    <x v="0"/>
    <x v="1"/>
    <x v="0"/>
    <s v="Estatal"/>
    <s v="CAJAMARCA"/>
    <s v="CAJAMARCA"/>
    <s v="SAN MIGUEL"/>
    <s v="CATILLUC"/>
    <n v="0"/>
    <x v="8"/>
    <n v="0"/>
    <x v="0"/>
    <x v="0"/>
    <x v="0"/>
    <s v="MWh"/>
    <n v="95.423000000000002"/>
    <n v="9.5423000000000008E-2"/>
    <m/>
    <n v="5.8333333333333336E-3"/>
    <n v="5.8333333333333336E-3"/>
    <n v="0"/>
    <n v="0"/>
    <n v="59"/>
    <s v="BASE DE DATOS"/>
    <m/>
  </r>
  <r>
    <s v="24"/>
    <x v="5"/>
    <s v="ELNM"/>
    <s v="51001796"/>
    <s v="51001796"/>
    <x v="5"/>
    <s v="Grupo 1"/>
    <s v="S"/>
    <n v="0.55000000000000004"/>
    <n v="0.52"/>
    <n v="62.345999999999997"/>
    <n v="236.91399999999999"/>
    <n v="299.26"/>
    <n v="0"/>
    <n v="714.18"/>
    <n v="1"/>
    <m/>
    <m/>
    <x v="0"/>
    <s v="ELNM51001796Grupo 1HI"/>
    <s v="Electro Norte Medio S. A. - Hidrandina"/>
    <x v="31"/>
    <x v="31"/>
    <s v="C. H. Celendin"/>
    <x v="267"/>
    <s v="HI"/>
    <x v="5"/>
    <x v="16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99.26"/>
    <n v="0.29925999999999997"/>
    <m/>
    <n v="4.5833333333333337E-2"/>
    <n v="4.3333333333333335E-2"/>
    <n v="0"/>
    <n v="0"/>
    <n v="59"/>
    <s v="BASE DE DATOS"/>
    <m/>
  </r>
  <r>
    <s v="24"/>
    <x v="5"/>
    <s v="ELNM"/>
    <s v="51001796"/>
    <s v="51001796"/>
    <x v="5"/>
    <s v="Grupo 2"/>
    <s v="S"/>
    <n v="0.55000000000000004"/>
    <n v="0.52"/>
    <n v="62.493000000000002"/>
    <n v="237.47200000000001"/>
    <n v="299.96499999999997"/>
    <n v="0"/>
    <n v="714.18"/>
    <n v="1"/>
    <m/>
    <m/>
    <x v="0"/>
    <s v="ELNM51001796Grupo 2HI"/>
    <s v="Electro Norte Medio S. A. - Hidrandina"/>
    <x v="31"/>
    <x v="31"/>
    <s v="C. H. Celendin"/>
    <x v="267"/>
    <s v="HI"/>
    <x v="5"/>
    <x v="17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99.96499999999997"/>
    <n v="0.29996499999999998"/>
    <m/>
    <n v="4.5833333333333337E-2"/>
    <n v="4.3333333333333335E-2"/>
    <n v="0"/>
    <n v="5.6843418860808015E-14"/>
    <n v="59"/>
    <s v="BASE DE DATOS"/>
    <m/>
  </r>
  <r>
    <s v="24"/>
    <x v="5"/>
    <s v="ELNM"/>
    <s v="51001796"/>
    <s v="51001796"/>
    <x v="5"/>
    <s v="G-3"/>
    <s v="S"/>
    <n v="0.55000000000000004"/>
    <n v="0.52"/>
    <n v="67.385999999999996"/>
    <n v="256.06599999999997"/>
    <n v="323.452"/>
    <n v="0"/>
    <n v="714.13"/>
    <n v="1"/>
    <m/>
    <m/>
    <x v="0"/>
    <s v="ELNM51001796G-3HI"/>
    <s v="Electro Norte Medio S. A. - Hidrandina"/>
    <x v="31"/>
    <x v="31"/>
    <s v="C. H. Celendin"/>
    <x v="267"/>
    <s v="HI"/>
    <x v="5"/>
    <x v="176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323.452"/>
    <n v="0.32345200000000002"/>
    <m/>
    <n v="4.5833333333333337E-2"/>
    <n v="4.3333333333333335E-2"/>
    <n v="0"/>
    <n v="0"/>
    <n v="59"/>
    <s v="BASE DE DATOS"/>
    <m/>
  </r>
  <r>
    <s v="24"/>
    <x v="5"/>
    <s v="ELNM"/>
    <s v="31017393"/>
    <s v="31017393"/>
    <x v="5"/>
    <s v="Grupo U.Gen.1"/>
    <s v="S"/>
    <n v="0.31"/>
    <n v="0.26"/>
    <n v="14.946"/>
    <n v="56.796999999999997"/>
    <n v="71.742999999999995"/>
    <n v="0"/>
    <n v="393.39"/>
    <n v="3"/>
    <m/>
    <m/>
    <x v="0"/>
    <s v="ELNM31017393Grupo U.Gen.1HI"/>
    <s v="Electro Norte Medio S. A. - Hidrandina"/>
    <x v="31"/>
    <x v="31"/>
    <s v="C. H. Chicche"/>
    <x v="268"/>
    <s v="HI"/>
    <x v="5"/>
    <x v="352"/>
    <x v="2"/>
    <s v="Instalado"/>
    <s v="Operativo"/>
    <s v="Distribuidora"/>
    <x v="0"/>
    <x v="0"/>
    <x v="1"/>
    <x v="0"/>
    <s v="Estatal"/>
    <s v="CAJAMARCA"/>
    <s v="CAJAMARCA"/>
    <s v="CAJAMARCA"/>
    <s v="CAJAMARCA"/>
    <n v="0"/>
    <x v="8"/>
    <n v="0"/>
    <x v="0"/>
    <x v="0"/>
    <x v="0"/>
    <s v="MWh"/>
    <n v="71.742999999999995"/>
    <n v="7.1743000000000001E-2"/>
    <m/>
    <n v="2.5833333333333333E-2"/>
    <n v="2.1666666666666667E-2"/>
    <n v="0"/>
    <n v="0"/>
    <n v="59"/>
    <s v="BASE DE DATOS"/>
    <m/>
  </r>
  <r>
    <s v="24"/>
    <x v="5"/>
    <s v="ELNM"/>
    <s v="31017493"/>
    <s v="31017493"/>
    <x v="5"/>
    <s v="GRUPO 1"/>
    <s v="S"/>
    <n v="1.54"/>
    <n v="1.4970000000000001"/>
    <n v="96.87"/>
    <n v="483.3"/>
    <n v="580.16999999999996"/>
    <n v="0"/>
    <n v="271.3"/>
    <n v="0"/>
    <m/>
    <m/>
    <x v="0"/>
    <s v="ELNM31017493GRUPO 1HI"/>
    <s v="Electro Norte Medio S. A. - Hidrandina"/>
    <x v="31"/>
    <x v="31"/>
    <s v="C. H. Huari(María Jiray)"/>
    <x v="269"/>
    <s v="HI"/>
    <x v="5"/>
    <x v="16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580.16999999999996"/>
    <n v="0.58016999999999996"/>
    <m/>
    <n v="0.12833333333333333"/>
    <n v="0.12475000000000001"/>
    <n v="0"/>
    <n v="1.1368683772161603E-13"/>
    <n v="59"/>
    <s v="BASE DE DATOS"/>
    <m/>
  </r>
  <r>
    <s v="24"/>
    <x v="5"/>
    <s v="ELNM"/>
    <s v="31017493"/>
    <s v="31017493"/>
    <x v="5"/>
    <s v="Grupo 2"/>
    <s v="S"/>
    <n v="1.5"/>
    <n v="1.4"/>
    <n v="0"/>
    <n v="0"/>
    <n v="0"/>
    <n v="0"/>
    <n v="0"/>
    <n v="0"/>
    <m/>
    <m/>
    <x v="0"/>
    <s v="ELNM31017493Grupo 2HI"/>
    <s v="Electro Norte Medio S. A. - Hidrandina"/>
    <x v="31"/>
    <x v="31"/>
    <s v="C. H. Huari(María Jiray)"/>
    <x v="269"/>
    <s v="HI"/>
    <x v="5"/>
    <x v="17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0"/>
    <n v="0"/>
    <m/>
    <n v="0.125"/>
    <n v="0.11666666666666665"/>
    <n v="0"/>
    <n v="0"/>
    <n v="59"/>
    <s v="BASE DE DATOS"/>
    <m/>
  </r>
  <r>
    <s v="24"/>
    <x v="5"/>
    <s v="ELNM"/>
    <s v="31016993"/>
    <s v="31016993"/>
    <x v="5"/>
    <s v="Grupo 1"/>
    <s v="S"/>
    <n v="0.26"/>
    <n v="0.26"/>
    <n v="20.614999999999998"/>
    <n v="78.335999999999999"/>
    <n v="98.950999999999993"/>
    <n v="0"/>
    <n v="690.18"/>
    <n v="5"/>
    <m/>
    <m/>
    <x v="0"/>
    <s v="ELNM31016993Grupo 1HI"/>
    <s v="Electro Norte Medio S. A. - Hidrandina"/>
    <x v="31"/>
    <x v="31"/>
    <s v="C. H. Huayunga"/>
    <x v="270"/>
    <s v="HI"/>
    <x v="5"/>
    <x v="165"/>
    <x v="2"/>
    <s v="Instalado"/>
    <s v="Operativo"/>
    <s v="Distribuidora"/>
    <x v="0"/>
    <x v="0"/>
    <x v="1"/>
    <x v="0"/>
    <s v="Estatal"/>
    <s v="CAJAMARCA"/>
    <s v="CAJAMARCA"/>
    <s v="CAJABAMBA"/>
    <s v="CAJABAMBA"/>
    <n v="0"/>
    <x v="8"/>
    <n v="0"/>
    <x v="0"/>
    <x v="0"/>
    <x v="0"/>
    <s v="MWh"/>
    <n v="98.950999999999993"/>
    <n v="9.8950999999999997E-2"/>
    <m/>
    <n v="2.1666666666666667E-2"/>
    <n v="2.1666666666666667E-2"/>
    <n v="0"/>
    <n v="0"/>
    <n v="59"/>
    <s v="BASE DE DATOS"/>
    <m/>
  </r>
  <r>
    <s v="24"/>
    <x v="5"/>
    <s v="ELNM"/>
    <s v="41046294"/>
    <s v="41046294"/>
    <x v="5"/>
    <s v="Grupo 1"/>
    <s v="S"/>
    <n v="0.33"/>
    <n v="0.33"/>
    <n v="39.738999999999997"/>
    <n v="151.00800000000001"/>
    <n v="190.74700000000001"/>
    <n v="0"/>
    <n v="621.09"/>
    <n v="2"/>
    <m/>
    <m/>
    <x v="0"/>
    <s v="ELNM41046294Grupo 1HI"/>
    <s v="Electro Norte Medio S. A. - Hidrandina"/>
    <x v="31"/>
    <x v="31"/>
    <s v="C. H. Paucamarca (San Marcos)"/>
    <x v="271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MARCOS"/>
    <s v="CHOCAN"/>
    <n v="0"/>
    <x v="8"/>
    <n v="0"/>
    <x v="0"/>
    <x v="0"/>
    <x v="0"/>
    <s v="MWh"/>
    <n v="190.74700000000001"/>
    <n v="0.19074700000000003"/>
    <m/>
    <n v="2.75E-2"/>
    <n v="2.75E-2"/>
    <n v="0"/>
    <n v="0"/>
    <n v="59"/>
    <s v="BASE DE DATOS"/>
    <m/>
  </r>
  <r>
    <s v="24"/>
    <x v="5"/>
    <s v="ELNM"/>
    <s v="31015193"/>
    <s v="31015193"/>
    <x v="5"/>
    <s v="Grupo U.Gen.2"/>
    <s v="S"/>
    <n v="0.74"/>
    <n v="0.72"/>
    <n v="56.76"/>
    <n v="283.33999999999997"/>
    <n v="340.1"/>
    <n v="0"/>
    <n v="718.45"/>
    <n v="0"/>
    <m/>
    <m/>
    <x v="0"/>
    <s v="ELNM31015193Grupo U.Gen.2HI"/>
    <s v="Electro Norte Medio S. A. - Hidrandina"/>
    <x v="31"/>
    <x v="31"/>
    <s v="C. H. Pomabamba"/>
    <x v="272"/>
    <s v="HI"/>
    <x v="5"/>
    <x v="353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340.1"/>
    <n v="0.34010000000000001"/>
    <m/>
    <n v="6.1666666666666668E-2"/>
    <n v="0.06"/>
    <n v="0"/>
    <n v="-5.6843418860808015E-14"/>
    <n v="59"/>
    <s v="BASE DE DATOS"/>
    <m/>
  </r>
  <r>
    <s v="24"/>
    <x v="5"/>
    <s v="ELNM"/>
    <s v="31015193"/>
    <s v="31015193"/>
    <x v="5"/>
    <s v="Grupo U.Gen.3"/>
    <s v="S"/>
    <n v="0.55000000000000004"/>
    <n v="0.5"/>
    <n v="44.35"/>
    <n v="218.68"/>
    <n v="263.02999999999997"/>
    <n v="0"/>
    <n v="708"/>
    <n v="0"/>
    <m/>
    <m/>
    <x v="0"/>
    <s v="ELNM31015193Grupo U.Gen.3HI"/>
    <s v="Electro Norte Medio S. A. - Hidrandina"/>
    <x v="31"/>
    <x v="31"/>
    <s v="C. H. Pomabamba"/>
    <x v="272"/>
    <s v="HI"/>
    <x v="5"/>
    <x v="354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263.02999999999997"/>
    <n v="0.26302999999999999"/>
    <m/>
    <n v="4.5833333333333337E-2"/>
    <n v="4.1666666666666664E-2"/>
    <n v="0"/>
    <n v="5.6843418860808015E-14"/>
    <n v="59"/>
    <s v="BASE DE DATOS"/>
    <m/>
  </r>
  <r>
    <s v="24"/>
    <x v="5"/>
    <s v="ELNM"/>
    <s v="31016893"/>
    <s v="31016893"/>
    <x v="5"/>
    <s v="Grupo U.Gen.1"/>
    <s v="S"/>
    <n v="0.28999999999999998"/>
    <n v="0.28999999999999998"/>
    <n v="29.385000000000002"/>
    <n v="111.663"/>
    <n v="141.048"/>
    <n v="0"/>
    <n v="708.28"/>
    <n v="4"/>
    <m/>
    <m/>
    <x v="0"/>
    <s v="ELNM31016893Grupo U.Gen.1HI"/>
    <s v="Electro Norte Medio S. A. - Hidrandina"/>
    <x v="31"/>
    <x v="31"/>
    <s v="C. H. Shipilco"/>
    <x v="273"/>
    <s v="HI"/>
    <x v="5"/>
    <x v="352"/>
    <x v="2"/>
    <s v="Instalado"/>
    <s v="Operativo"/>
    <s v="Distribuidora"/>
    <x v="0"/>
    <x v="0"/>
    <x v="1"/>
    <x v="0"/>
    <s v="Estatal"/>
    <s v="CAJAMARCA"/>
    <s v="CAJAMARCA"/>
    <s v="CELENDIN"/>
    <s v="CELENDIN"/>
    <n v="0"/>
    <x v="8"/>
    <n v="0"/>
    <x v="0"/>
    <x v="0"/>
    <x v="0"/>
    <s v="MWh"/>
    <n v="141.048"/>
    <n v="0.14104800000000001"/>
    <m/>
    <n v="2.4166666666666666E-2"/>
    <n v="2.4166666666666666E-2"/>
    <n v="0"/>
    <n v="0"/>
    <n v="59"/>
    <s v="BASE DE DATOS"/>
    <m/>
  </r>
  <r>
    <s v="24"/>
    <x v="5"/>
    <s v="ELNM"/>
    <s v="41046094"/>
    <s v="41046094"/>
    <x v="5"/>
    <s v="Ansaldo 1"/>
    <s v="S"/>
    <n v="0.55000000000000004"/>
    <n v="0.5"/>
    <n v="5.6689999999999996"/>
    <n v="22.673999999999999"/>
    <n v="28.343"/>
    <n v="0"/>
    <n v="156.02000000000001"/>
    <n v="0"/>
    <m/>
    <m/>
    <x v="0"/>
    <s v="ELNM41046094Ansaldo 1HI"/>
    <s v="Electro Norte Medio S. A. - Hidrandina"/>
    <x v="31"/>
    <x v="31"/>
    <s v="C. H. Tarabamba"/>
    <x v="274"/>
    <s v="HI"/>
    <x v="5"/>
    <x v="355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28.343"/>
    <n v="2.8343E-2"/>
    <m/>
    <n v="4.5833333333333337E-2"/>
    <n v="4.1666666666666664E-2"/>
    <n v="0"/>
    <n v="0"/>
    <n v="59"/>
    <s v="BASE DE DATOS"/>
    <m/>
  </r>
  <r>
    <s v="24"/>
    <x v="5"/>
    <s v="ELNM"/>
    <s v="41046094"/>
    <s v="41046094"/>
    <x v="5"/>
    <s v="Ansaldo 2"/>
    <s v="S"/>
    <n v="0.55000000000000004"/>
    <n v="0.5"/>
    <n v="24.52"/>
    <n v="98.078999999999994"/>
    <n v="122.599"/>
    <n v="0"/>
    <n v="312.54000000000002"/>
    <n v="0"/>
    <m/>
    <m/>
    <x v="0"/>
    <s v="ELNM41046094Ansaldo 2HI"/>
    <s v="Electro Norte Medio S. A. - Hidrandina"/>
    <x v="31"/>
    <x v="31"/>
    <s v="C. H. Tarabamba"/>
    <x v="274"/>
    <s v="HI"/>
    <x v="5"/>
    <x v="356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122.599"/>
    <n v="0.122599"/>
    <m/>
    <n v="4.5833333333333337E-2"/>
    <n v="4.1666666666666664E-2"/>
    <n v="0"/>
    <n v="-1.4210854715202004E-14"/>
    <n v="59"/>
    <s v="BASE DE DATOS"/>
    <m/>
  </r>
  <r>
    <s v="24"/>
    <x v="5"/>
    <s v="ELNM"/>
    <s v="41028394"/>
    <s v="41028394"/>
    <x v="5"/>
    <s v="Grupo 3"/>
    <s v="S"/>
    <n v="0.2"/>
    <n v="0.2"/>
    <n v="10.054"/>
    <n v="40.216000000000001"/>
    <n v="50.27"/>
    <n v="0"/>
    <n v="714.07"/>
    <n v="0"/>
    <m/>
    <m/>
    <x v="0"/>
    <s v="ELNM41028394Grupo 3HI"/>
    <s v="Electro Norte Medio S. A. - Hidrandina"/>
    <x v="31"/>
    <x v="31"/>
    <s v="C. H. Yamobamba"/>
    <x v="275"/>
    <s v="HI"/>
    <x v="5"/>
    <x v="176"/>
    <x v="2"/>
    <s v="Instalado"/>
    <s v="Operativo"/>
    <s v="Distribuidora"/>
    <x v="0"/>
    <x v="0"/>
    <x v="1"/>
    <x v="0"/>
    <s v="Estatal"/>
    <s v="LA LIBERTAD"/>
    <s v="LA LIBERTAD"/>
    <s v="SANCHEZ CARRION"/>
    <s v="HUAMACHUCO"/>
    <n v="0"/>
    <x v="8"/>
    <n v="0"/>
    <x v="0"/>
    <x v="0"/>
    <x v="0"/>
    <s v="MWh"/>
    <n v="50.27"/>
    <n v="5.0270000000000002E-2"/>
    <m/>
    <n v="1.6666666666666666E-2"/>
    <n v="1.6666666666666666E-2"/>
    <n v="0"/>
    <n v="0"/>
    <n v="59"/>
    <s v="BASE DE DATOS"/>
    <m/>
  </r>
  <r>
    <s v="24"/>
    <x v="5"/>
    <s v="ELNM"/>
    <s v="41046494"/>
    <s v="41046494"/>
    <x v="5"/>
    <s v="Sulzer 1"/>
    <s v="S"/>
    <n v="0.81"/>
    <n v="0.78"/>
    <n v="0"/>
    <n v="0"/>
    <n v="0"/>
    <n v="0"/>
    <n v="0"/>
    <n v="0"/>
    <m/>
    <m/>
    <x v="0"/>
    <s v="ELNM41046494Sulzer 1HI"/>
    <s v="Electro Norte Medio S. A. - Hidrandina"/>
    <x v="31"/>
    <x v="31"/>
    <s v="C. H. Chiquián"/>
    <x v="276"/>
    <s v="HI"/>
    <x v="5"/>
    <x v="21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6.7500000000000004E-2"/>
    <n v="6.5000000000000002E-2"/>
    <n v="0"/>
    <n v="0"/>
    <n v="59"/>
    <s v="BASE DE DATOS"/>
    <m/>
  </r>
  <r>
    <s v="24"/>
    <x v="5"/>
    <s v="ELNM"/>
    <s v="41046494"/>
    <s v="41046494"/>
    <x v="5"/>
    <s v="Grupo U.Gen 2"/>
    <s v="S"/>
    <n v="0.2"/>
    <n v="0.19500000000000001"/>
    <n v="0"/>
    <n v="0"/>
    <n v="0"/>
    <n v="0"/>
    <n v="0"/>
    <n v="0"/>
    <m/>
    <m/>
    <x v="0"/>
    <s v="ELNM41046494Grupo U.Gen 2HI"/>
    <s v="Electro Norte Medio S. A. - Hidrandina"/>
    <x v="31"/>
    <x v="31"/>
    <s v="C. H. Chiquián"/>
    <x v="276"/>
    <s v="HI"/>
    <x v="5"/>
    <x v="35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1.6666666666666666E-2"/>
    <n v="1.6250000000000001E-2"/>
    <n v="0"/>
    <n v="0"/>
    <n v="59"/>
    <s v="BASE DE DATOS"/>
    <m/>
  </r>
  <r>
    <s v="24"/>
    <x v="7"/>
    <s v="ELNM"/>
    <s v="51023714"/>
    <s v="51023714"/>
    <x v="5"/>
    <s v="G-1"/>
    <s v="S"/>
    <n v="7.0000000000000007E-2"/>
    <n v="7.0000000000000007E-2"/>
    <n v="15.416"/>
    <n v="58.579000000000001"/>
    <n v="73.995000000000005"/>
    <n v="0"/>
    <m/>
    <n v="16"/>
    <m/>
    <m/>
    <x v="0"/>
    <s v="ELNM51023714G-1HI"/>
    <s v="Electro Norte Medio S. A. - Hidrandina"/>
    <x v="31"/>
    <x v="31"/>
    <s v="C. H. Catilluc"/>
    <x v="266"/>
    <s v="HI"/>
    <x v="5"/>
    <x v="28"/>
    <x v="2"/>
    <s v="Instalado"/>
    <s v="Operativo"/>
    <s v="Distribuidora"/>
    <x v="0"/>
    <x v="0"/>
    <x v="1"/>
    <x v="0"/>
    <s v="Estatal"/>
    <s v="CAJAMARCA"/>
    <s v="CAJAMARCA"/>
    <s v="SAN MIGUEL"/>
    <s v="CATILLUC"/>
    <n v="0"/>
    <x v="8"/>
    <n v="0"/>
    <x v="0"/>
    <x v="0"/>
    <x v="0"/>
    <s v="MWh"/>
    <n v="73.995000000000005"/>
    <n v="7.3995000000000005E-2"/>
    <m/>
    <n v="5.8333333333333336E-3"/>
    <n v="5.8333333333333336E-3"/>
    <n v="0"/>
    <n v="0"/>
    <n v="59"/>
    <s v="BASE DE DATOS"/>
    <m/>
  </r>
  <r>
    <s v="24"/>
    <x v="7"/>
    <s v="ELNM"/>
    <s v="51001796"/>
    <s v="51001796"/>
    <x v="5"/>
    <s v="Grupo 1"/>
    <s v="S"/>
    <n v="0.55000000000000004"/>
    <n v="0.52"/>
    <n v="58.64"/>
    <n v="222.83099999999999"/>
    <n v="281.471"/>
    <n v="0"/>
    <n v="687.35"/>
    <n v="3"/>
    <m/>
    <m/>
    <x v="0"/>
    <s v="ELNM51001796Grupo 1HI"/>
    <s v="Electro Norte Medio S. A. - Hidrandina"/>
    <x v="31"/>
    <x v="31"/>
    <s v="C. H. Celendin"/>
    <x v="267"/>
    <s v="HI"/>
    <x v="5"/>
    <x v="16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81.471"/>
    <n v="0.28147100000000003"/>
    <m/>
    <n v="4.5833333333333337E-2"/>
    <n v="4.3333333333333335E-2"/>
    <n v="0"/>
    <n v="0"/>
    <n v="59"/>
    <s v="BASE DE DATOS"/>
    <m/>
  </r>
  <r>
    <s v="24"/>
    <x v="7"/>
    <s v="ELNM"/>
    <s v="51001796"/>
    <s v="51001796"/>
    <x v="5"/>
    <s v="Grupo 2"/>
    <s v="S"/>
    <n v="0.55000000000000004"/>
    <n v="0.52"/>
    <n v="64.948999999999998"/>
    <n v="246.80699999999999"/>
    <n v="311.75599999999997"/>
    <n v="0"/>
    <n v="740.1"/>
    <n v="2"/>
    <m/>
    <m/>
    <x v="0"/>
    <s v="ELNM51001796Grupo 2HI"/>
    <s v="Electro Norte Medio S. A. - Hidrandina"/>
    <x v="31"/>
    <x v="31"/>
    <s v="C. H. Celendin"/>
    <x v="267"/>
    <s v="HI"/>
    <x v="5"/>
    <x v="17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311.75599999999997"/>
    <n v="0.31175599999999998"/>
    <m/>
    <n v="4.5833333333333337E-2"/>
    <n v="4.3333333333333335E-2"/>
    <n v="0"/>
    <n v="0"/>
    <n v="59"/>
    <s v="BASE DE DATOS"/>
    <m/>
  </r>
  <r>
    <s v="24"/>
    <x v="7"/>
    <s v="ELNM"/>
    <s v="51001796"/>
    <s v="51001796"/>
    <x v="5"/>
    <s v="G-3"/>
    <s v="S"/>
    <n v="0.55000000000000004"/>
    <n v="0.52"/>
    <n v="62.445999999999998"/>
    <n v="237.29599999999999"/>
    <n v="299.74200000000002"/>
    <n v="0"/>
    <n v="740.05"/>
    <n v="2"/>
    <m/>
    <m/>
    <x v="0"/>
    <s v="ELNM51001796G-3HI"/>
    <s v="Electro Norte Medio S. A. - Hidrandina"/>
    <x v="31"/>
    <x v="31"/>
    <s v="C. H. Celendin"/>
    <x v="267"/>
    <s v="HI"/>
    <x v="5"/>
    <x v="176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99.74200000000002"/>
    <n v="0.29974200000000001"/>
    <m/>
    <n v="4.5833333333333337E-2"/>
    <n v="4.3333333333333335E-2"/>
    <n v="0"/>
    <n v="-5.6843418860808015E-14"/>
    <n v="59"/>
    <s v="BASE DE DATOS"/>
    <m/>
  </r>
  <r>
    <s v="24"/>
    <x v="7"/>
    <s v="ELNM"/>
    <s v="31017393"/>
    <s v="31017393"/>
    <x v="5"/>
    <s v="Grupo U.Gen.1"/>
    <s v="S"/>
    <n v="0.31"/>
    <n v="0.26"/>
    <n v="14.417999999999999"/>
    <n v="54.787999999999997"/>
    <n v="69.206000000000003"/>
    <n v="0"/>
    <n v="603.54"/>
    <n v="5"/>
    <m/>
    <m/>
    <x v="0"/>
    <s v="ELNM31017393Grupo U.Gen.1HI"/>
    <s v="Electro Norte Medio S. A. - Hidrandina"/>
    <x v="31"/>
    <x v="31"/>
    <s v="C. H. Chicche"/>
    <x v="268"/>
    <s v="HI"/>
    <x v="5"/>
    <x v="352"/>
    <x v="2"/>
    <s v="Instalado"/>
    <s v="Operativo"/>
    <s v="Distribuidora"/>
    <x v="0"/>
    <x v="0"/>
    <x v="1"/>
    <x v="0"/>
    <s v="Estatal"/>
    <s v="CAJAMARCA"/>
    <s v="CAJAMARCA"/>
    <s v="CAJAMARCA"/>
    <s v="CAJAMARCA"/>
    <n v="0"/>
    <x v="8"/>
    <n v="0"/>
    <x v="0"/>
    <x v="0"/>
    <x v="0"/>
    <s v="MWh"/>
    <n v="69.206000000000003"/>
    <n v="6.9206000000000004E-2"/>
    <m/>
    <n v="2.5833333333333333E-2"/>
    <n v="2.1666666666666667E-2"/>
    <n v="0"/>
    <n v="-1.4210854715202004E-14"/>
    <n v="59"/>
    <s v="BASE DE DATOS"/>
    <m/>
  </r>
  <r>
    <s v="24"/>
    <x v="7"/>
    <s v="ELNM"/>
    <s v="31017493"/>
    <s v="31017493"/>
    <x v="5"/>
    <s v="GRUPO 1"/>
    <s v="S"/>
    <n v="1.54"/>
    <n v="1.4970000000000001"/>
    <n v="76.680000000000007"/>
    <n v="364.26"/>
    <n v="440.94"/>
    <n v="0"/>
    <n v="271.3"/>
    <n v="0"/>
    <m/>
    <m/>
    <x v="0"/>
    <s v="ELNM31017493GRUPO 1HI"/>
    <s v="Electro Norte Medio S. A. - Hidrandina"/>
    <x v="31"/>
    <x v="31"/>
    <s v="C. H. Huari(María Jiray)"/>
    <x v="269"/>
    <s v="HI"/>
    <x v="5"/>
    <x v="16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440.94"/>
    <n v="0.44094"/>
    <m/>
    <n v="0.12833333333333333"/>
    <n v="0.12475000000000001"/>
    <n v="0"/>
    <n v="0"/>
    <n v="59"/>
    <s v="BASE DE DATOS"/>
    <m/>
  </r>
  <r>
    <s v="24"/>
    <x v="7"/>
    <s v="ELNM"/>
    <s v="31017493"/>
    <s v="31017493"/>
    <x v="5"/>
    <s v="Grupo 2"/>
    <s v="S"/>
    <n v="1.5"/>
    <n v="1.4"/>
    <n v="0"/>
    <n v="0"/>
    <n v="0"/>
    <n v="0"/>
    <n v="0"/>
    <n v="0"/>
    <m/>
    <m/>
    <x v="0"/>
    <s v="ELNM31017493Grupo 2HI"/>
    <s v="Electro Norte Medio S. A. - Hidrandina"/>
    <x v="31"/>
    <x v="31"/>
    <s v="C. H. Huari(María Jiray)"/>
    <x v="269"/>
    <s v="HI"/>
    <x v="5"/>
    <x v="17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0"/>
    <n v="0"/>
    <m/>
    <n v="0.125"/>
    <n v="0.11666666666666665"/>
    <n v="0"/>
    <n v="0"/>
    <n v="59"/>
    <s v="BASE DE DATOS"/>
    <m/>
  </r>
  <r>
    <s v="24"/>
    <x v="7"/>
    <s v="ELNM"/>
    <s v="31016993"/>
    <s v="31016993"/>
    <x v="5"/>
    <s v="Grupo 1"/>
    <s v="S"/>
    <n v="0.26"/>
    <n v="0.26"/>
    <n v="8.4610000000000003"/>
    <n v="32.152999999999999"/>
    <n v="40.613999999999997"/>
    <n v="0"/>
    <n v="387.55"/>
    <n v="2"/>
    <m/>
    <m/>
    <x v="0"/>
    <s v="ELNM31016993Grupo 1HI"/>
    <s v="Electro Norte Medio S. A. - Hidrandina"/>
    <x v="31"/>
    <x v="31"/>
    <s v="C. H. Huayunga"/>
    <x v="270"/>
    <s v="HI"/>
    <x v="5"/>
    <x v="165"/>
    <x v="2"/>
    <s v="Instalado"/>
    <s v="Operativo"/>
    <s v="Distribuidora"/>
    <x v="0"/>
    <x v="0"/>
    <x v="1"/>
    <x v="0"/>
    <s v="Estatal"/>
    <s v="CAJAMARCA"/>
    <s v="CAJAMARCA"/>
    <s v="CAJABAMBA"/>
    <s v="CAJABAMBA"/>
    <n v="0"/>
    <x v="8"/>
    <n v="0"/>
    <x v="0"/>
    <x v="0"/>
    <x v="0"/>
    <s v="MWh"/>
    <n v="40.613999999999997"/>
    <n v="4.0613999999999997E-2"/>
    <m/>
    <n v="2.1666666666666667E-2"/>
    <n v="2.1666666666666667E-2"/>
    <n v="0"/>
    <n v="0"/>
    <n v="59"/>
    <s v="BASE DE DATOS"/>
    <m/>
  </r>
  <r>
    <s v="24"/>
    <x v="7"/>
    <s v="ELNM"/>
    <s v="41046294"/>
    <s v="41046294"/>
    <x v="5"/>
    <s v="Grupo 1"/>
    <s v="S"/>
    <n v="0.33"/>
    <n v="0.33"/>
    <n v="39.055999999999997"/>
    <n v="148.41399999999999"/>
    <n v="187.47"/>
    <n v="0"/>
    <n v="674.53"/>
    <n v="2"/>
    <m/>
    <m/>
    <x v="0"/>
    <s v="ELNM41046294Grupo 1HI"/>
    <s v="Electro Norte Medio S. A. - Hidrandina"/>
    <x v="31"/>
    <x v="31"/>
    <s v="C. H. Paucamarca (San Marcos)"/>
    <x v="271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MARCOS"/>
    <s v="CHOCAN"/>
    <n v="0"/>
    <x v="8"/>
    <n v="0"/>
    <x v="0"/>
    <x v="0"/>
    <x v="0"/>
    <s v="MWh"/>
    <n v="187.47"/>
    <n v="0.18747"/>
    <m/>
    <n v="2.75E-2"/>
    <n v="2.75E-2"/>
    <n v="0"/>
    <n v="-2.8421709430404007E-14"/>
    <n v="59"/>
    <s v="BASE DE DATOS"/>
    <m/>
  </r>
  <r>
    <s v="24"/>
    <x v="7"/>
    <s v="ELNM"/>
    <s v="31015193"/>
    <s v="31015193"/>
    <x v="5"/>
    <s v="Grupo U.Gen.2"/>
    <s v="S"/>
    <n v="0.74"/>
    <n v="0.72"/>
    <n v="64.92"/>
    <n v="318.83999999999997"/>
    <n v="383.76"/>
    <n v="0"/>
    <n v="744"/>
    <n v="0"/>
    <m/>
    <m/>
    <x v="0"/>
    <s v="ELNM31015193Grupo U.Gen.2HI"/>
    <s v="Electro Norte Medio S. A. - Hidrandina"/>
    <x v="31"/>
    <x v="31"/>
    <s v="C. H. Pomabamba"/>
    <x v="272"/>
    <s v="HI"/>
    <x v="5"/>
    <x v="353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383.76"/>
    <n v="0.38375999999999999"/>
    <m/>
    <n v="6.1666666666666668E-2"/>
    <n v="0.06"/>
    <n v="0"/>
    <n v="0"/>
    <n v="59"/>
    <s v="BASE DE DATOS"/>
    <m/>
  </r>
  <r>
    <s v="24"/>
    <x v="7"/>
    <s v="ELNM"/>
    <s v="31015193"/>
    <s v="31015193"/>
    <x v="5"/>
    <s v="Grupo U.Gen.3"/>
    <s v="S"/>
    <n v="0.55000000000000004"/>
    <n v="0.5"/>
    <n v="34.479999999999997"/>
    <n v="161.78"/>
    <n v="196.26"/>
    <n v="0"/>
    <n v="643.29999999999995"/>
    <n v="0"/>
    <m/>
    <m/>
    <x v="0"/>
    <s v="ELNM31015193Grupo U.Gen.3HI"/>
    <s v="Electro Norte Medio S. A. - Hidrandina"/>
    <x v="31"/>
    <x v="31"/>
    <s v="C. H. Pomabamba"/>
    <x v="272"/>
    <s v="HI"/>
    <x v="5"/>
    <x v="354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196.26"/>
    <n v="0.19625999999999999"/>
    <m/>
    <n v="4.5833333333333337E-2"/>
    <n v="4.1666666666666664E-2"/>
    <n v="0"/>
    <n v="0"/>
    <n v="59"/>
    <s v="BASE DE DATOS"/>
    <m/>
  </r>
  <r>
    <s v="24"/>
    <x v="7"/>
    <s v="ELNM"/>
    <s v="31016893"/>
    <s v="31016893"/>
    <x v="5"/>
    <s v="Grupo U.Gen.1"/>
    <s v="S"/>
    <n v="0.28999999999999998"/>
    <n v="0.28999999999999998"/>
    <n v="14.223000000000001"/>
    <n v="54.045999999999999"/>
    <n v="68.268000000000001"/>
    <n v="0"/>
    <n v="417.18"/>
    <n v="2"/>
    <m/>
    <m/>
    <x v="0"/>
    <s v="ELNM31016893Grupo U.Gen.1HI"/>
    <s v="Electro Norte Medio S. A. - Hidrandina"/>
    <x v="31"/>
    <x v="31"/>
    <s v="C. H. Shipilco"/>
    <x v="273"/>
    <s v="HI"/>
    <x v="5"/>
    <x v="352"/>
    <x v="2"/>
    <s v="Instalado"/>
    <s v="Operativo"/>
    <s v="Distribuidora"/>
    <x v="0"/>
    <x v="0"/>
    <x v="1"/>
    <x v="0"/>
    <s v="Estatal"/>
    <s v="CAJAMARCA"/>
    <s v="CAJAMARCA"/>
    <s v="CELENDIN"/>
    <s v="CELENDIN"/>
    <n v="0"/>
    <x v="8"/>
    <n v="0"/>
    <x v="0"/>
    <x v="0"/>
    <x v="0"/>
    <s v="MWh"/>
    <n v="68.268000000000001"/>
    <n v="6.8267999999999995E-2"/>
    <m/>
    <n v="2.4166666666666666E-2"/>
    <n v="2.4166666666666666E-2"/>
    <n v="0"/>
    <n v="1.0000000000047748E-3"/>
    <n v="59"/>
    <s v="BASE DE DATOS"/>
    <m/>
  </r>
  <r>
    <s v="24"/>
    <x v="7"/>
    <s v="ELNM"/>
    <s v="41046094"/>
    <s v="41046094"/>
    <x v="5"/>
    <s v="Ansaldo 1"/>
    <s v="S"/>
    <n v="0.55000000000000004"/>
    <n v="0.5"/>
    <n v="9.4320000000000004"/>
    <n v="37.728000000000002"/>
    <n v="47.16"/>
    <n v="0"/>
    <n v="335"/>
    <n v="0"/>
    <m/>
    <m/>
    <x v="0"/>
    <s v="ELNM41046094Ansaldo 1HI"/>
    <s v="Electro Norte Medio S. A. - Hidrandina"/>
    <x v="31"/>
    <x v="31"/>
    <s v="C. H. Tarabamba"/>
    <x v="274"/>
    <s v="HI"/>
    <x v="5"/>
    <x v="355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47.16"/>
    <n v="4.7159999999999994E-2"/>
    <m/>
    <n v="4.5833333333333337E-2"/>
    <n v="4.1666666666666664E-2"/>
    <n v="0"/>
    <n v="7.1054273576010019E-15"/>
    <n v="59"/>
    <s v="BASE DE DATOS"/>
    <m/>
  </r>
  <r>
    <s v="24"/>
    <x v="7"/>
    <s v="ELNM"/>
    <s v="41046094"/>
    <s v="41046094"/>
    <x v="5"/>
    <s v="Ansaldo 2"/>
    <s v="S"/>
    <n v="0.55000000000000004"/>
    <n v="0.5"/>
    <n v="12.375999999999999"/>
    <n v="49.505000000000003"/>
    <n v="61.881"/>
    <n v="0"/>
    <n v="301.52999999999997"/>
    <n v="0"/>
    <m/>
    <m/>
    <x v="0"/>
    <s v="ELNM41046094Ansaldo 2HI"/>
    <s v="Electro Norte Medio S. A. - Hidrandina"/>
    <x v="31"/>
    <x v="31"/>
    <s v="C. H. Tarabamba"/>
    <x v="274"/>
    <s v="HI"/>
    <x v="5"/>
    <x v="356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61.881"/>
    <n v="6.1880999999999999E-2"/>
    <m/>
    <n v="4.5833333333333337E-2"/>
    <n v="4.1666666666666664E-2"/>
    <n v="0"/>
    <n v="0"/>
    <n v="59"/>
    <s v="BASE DE DATOS"/>
    <m/>
  </r>
  <r>
    <s v="24"/>
    <x v="7"/>
    <s v="ELNM"/>
    <s v="41028394"/>
    <s v="41028394"/>
    <x v="5"/>
    <s v="Grupo 3"/>
    <s v="S"/>
    <n v="0.2"/>
    <n v="0.2"/>
    <n v="9.9480000000000004"/>
    <n v="39.792000000000002"/>
    <n v="49.74"/>
    <n v="0"/>
    <n v="706.08"/>
    <n v="0"/>
    <m/>
    <m/>
    <x v="0"/>
    <s v="ELNM41028394Grupo 3HI"/>
    <s v="Electro Norte Medio S. A. - Hidrandina"/>
    <x v="31"/>
    <x v="31"/>
    <s v="C. H. Yamobamba"/>
    <x v="275"/>
    <s v="HI"/>
    <x v="5"/>
    <x v="176"/>
    <x v="2"/>
    <s v="Instalado"/>
    <s v="Operativo"/>
    <s v="Distribuidora"/>
    <x v="0"/>
    <x v="0"/>
    <x v="1"/>
    <x v="0"/>
    <s v="Estatal"/>
    <s v="LA LIBERTAD"/>
    <s v="LA LIBERTAD"/>
    <s v="SANCHEZ CARRION"/>
    <s v="HUAMACHUCO"/>
    <n v="0"/>
    <x v="8"/>
    <n v="0"/>
    <x v="0"/>
    <x v="0"/>
    <x v="0"/>
    <s v="MWh"/>
    <n v="49.74"/>
    <n v="4.9739999999999999E-2"/>
    <m/>
    <n v="1.6666666666666666E-2"/>
    <n v="1.6666666666666666E-2"/>
    <n v="0"/>
    <n v="0"/>
    <n v="59"/>
    <s v="BASE DE DATOS"/>
    <m/>
  </r>
  <r>
    <s v="24"/>
    <x v="7"/>
    <s v="ELNM"/>
    <s v="41046494"/>
    <s v="41046494"/>
    <x v="5"/>
    <s v="Sulzer 1"/>
    <s v="S"/>
    <n v="0.81"/>
    <n v="0.78"/>
    <n v="0"/>
    <n v="0"/>
    <n v="0"/>
    <n v="0"/>
    <n v="0"/>
    <n v="0"/>
    <m/>
    <m/>
    <x v="0"/>
    <s v="ELNM41046494Sulzer 1HI"/>
    <s v="Electro Norte Medio S. A. - Hidrandina"/>
    <x v="31"/>
    <x v="31"/>
    <s v="C. H. Chiquián"/>
    <x v="276"/>
    <s v="HI"/>
    <x v="5"/>
    <x v="21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6.7500000000000004E-2"/>
    <n v="6.5000000000000002E-2"/>
    <n v="0"/>
    <n v="0"/>
    <n v="59"/>
    <s v="BASE DE DATOS"/>
    <m/>
  </r>
  <r>
    <s v="24"/>
    <x v="7"/>
    <s v="ELNM"/>
    <s v="41046494"/>
    <s v="41046494"/>
    <x v="5"/>
    <s v="Grupo U.Gen 2"/>
    <s v="S"/>
    <n v="0.2"/>
    <n v="0.19500000000000001"/>
    <n v="0"/>
    <n v="0"/>
    <n v="0"/>
    <n v="0"/>
    <n v="0"/>
    <n v="0"/>
    <m/>
    <m/>
    <x v="0"/>
    <s v="ELNM41046494Grupo U.Gen 2HI"/>
    <s v="Electro Norte Medio S. A. - Hidrandina"/>
    <x v="31"/>
    <x v="31"/>
    <s v="C. H. Chiquián"/>
    <x v="276"/>
    <s v="HI"/>
    <x v="5"/>
    <x v="35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1.6666666666666666E-2"/>
    <n v="1.6250000000000001E-2"/>
    <n v="0"/>
    <n v="0"/>
    <n v="59"/>
    <s v="BASE DE DATOS"/>
    <m/>
  </r>
  <r>
    <s v="24"/>
    <x v="6"/>
    <s v="ELNM"/>
    <s v="51023714"/>
    <s v="51023714"/>
    <x v="5"/>
    <s v="G-1"/>
    <s v="S"/>
    <n v="7.0000000000000007E-2"/>
    <n v="7.0000000000000007E-2"/>
    <n v="11.411"/>
    <n v="43.360999999999997"/>
    <n v="54.771999999999998"/>
    <n v="0"/>
    <n v="744"/>
    <n v="0"/>
    <m/>
    <m/>
    <x v="0"/>
    <s v="ELNM51023714G-1HI"/>
    <s v="Electro Norte Medio S. A. - Hidrandina"/>
    <x v="31"/>
    <x v="31"/>
    <s v="C. H. Catilluc"/>
    <x v="266"/>
    <s v="HI"/>
    <x v="5"/>
    <x v="28"/>
    <x v="2"/>
    <s v="Instalado"/>
    <s v="Operativo"/>
    <s v="Distribuidora"/>
    <x v="0"/>
    <x v="0"/>
    <x v="1"/>
    <x v="0"/>
    <s v="Estatal"/>
    <s v="CAJAMARCA"/>
    <s v="CAJAMARCA"/>
    <s v="SAN MIGUEL"/>
    <s v="CATILLUC"/>
    <n v="0"/>
    <x v="8"/>
    <n v="0"/>
    <x v="0"/>
    <x v="0"/>
    <x v="0"/>
    <s v="MWh"/>
    <n v="54.771999999999998"/>
    <n v="5.4772000000000001E-2"/>
    <m/>
    <n v="5.8333333333333336E-3"/>
    <n v="5.8333333333333336E-3"/>
    <n v="0"/>
    <n v="0"/>
    <n v="59"/>
    <s v="BASE DE DATOS"/>
    <m/>
  </r>
  <r>
    <s v="24"/>
    <x v="6"/>
    <s v="ELNM"/>
    <s v="51001796"/>
    <s v="51001796"/>
    <x v="5"/>
    <s v="Grupo 1"/>
    <s v="S"/>
    <n v="0.55000000000000004"/>
    <n v="0.52"/>
    <n v="54.871000000000002"/>
    <n v="208.511"/>
    <n v="263.38200000000001"/>
    <n v="0"/>
    <n v="672.35"/>
    <n v="2"/>
    <m/>
    <m/>
    <x v="0"/>
    <s v="ELNM51001796Grupo 1HI"/>
    <s v="Electro Norte Medio S. A. - Hidrandina"/>
    <x v="31"/>
    <x v="31"/>
    <s v="C. H. Celendin"/>
    <x v="267"/>
    <s v="HI"/>
    <x v="5"/>
    <x v="16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63.38200000000001"/>
    <n v="0.26338200000000001"/>
    <m/>
    <n v="4.5833333333333337E-2"/>
    <n v="4.3333333333333335E-2"/>
    <n v="0"/>
    <n v="0"/>
    <n v="59"/>
    <s v="BASE DE DATOS"/>
    <m/>
  </r>
  <r>
    <s v="24"/>
    <x v="6"/>
    <s v="ELNM"/>
    <s v="51001796"/>
    <s v="51001796"/>
    <x v="5"/>
    <s v="Grupo 2"/>
    <s v="S"/>
    <n v="0.55000000000000004"/>
    <n v="0.52"/>
    <n v="5.2469999999999999"/>
    <n v="19.937000000000001"/>
    <n v="25.184000000000001"/>
    <n v="0"/>
    <n v="56.15"/>
    <n v="1"/>
    <m/>
    <m/>
    <x v="0"/>
    <s v="ELNM51001796Grupo 2HI"/>
    <s v="Electro Norte Medio S. A. - Hidrandina"/>
    <x v="31"/>
    <x v="31"/>
    <s v="C. H. Celendin"/>
    <x v="267"/>
    <s v="HI"/>
    <x v="5"/>
    <x v="17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5.184000000000001"/>
    <n v="2.5184000000000002E-2"/>
    <m/>
    <n v="4.5833333333333337E-2"/>
    <n v="4.3333333333333335E-2"/>
    <n v="0"/>
    <n v="0"/>
    <n v="59"/>
    <s v="BASE DE DATOS"/>
    <m/>
  </r>
  <r>
    <s v="24"/>
    <x v="6"/>
    <s v="ELNM"/>
    <s v="51001796"/>
    <s v="51001796"/>
    <x v="5"/>
    <s v="G-3"/>
    <s v="S"/>
    <n v="0.55000000000000004"/>
    <n v="0.52"/>
    <n v="68.950999999999993"/>
    <n v="262.01400000000001"/>
    <n v="330.96499999999997"/>
    <n v="0"/>
    <n v="728.5"/>
    <n v="2"/>
    <m/>
    <m/>
    <x v="0"/>
    <s v="ELNM51001796G-3HI"/>
    <s v="Electro Norte Medio S. A. - Hidrandina"/>
    <x v="31"/>
    <x v="31"/>
    <s v="C. H. Celendin"/>
    <x v="267"/>
    <s v="HI"/>
    <x v="5"/>
    <x v="176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330.96499999999997"/>
    <n v="0.33096499999999995"/>
    <m/>
    <n v="4.5833333333333337E-2"/>
    <n v="4.3333333333333335E-2"/>
    <n v="0"/>
    <n v="5.6843418860808015E-14"/>
    <n v="59"/>
    <s v="BASE DE DATOS"/>
    <m/>
  </r>
  <r>
    <s v="24"/>
    <x v="6"/>
    <s v="ELNM"/>
    <s v="31017393"/>
    <s v="31017393"/>
    <x v="5"/>
    <s v="Grupo U.Gen.1"/>
    <s v="S"/>
    <n v="0.31"/>
    <n v="0.26"/>
    <n v="0"/>
    <n v="0"/>
    <n v="0"/>
    <n v="0"/>
    <n v="0"/>
    <n v="0"/>
    <m/>
    <m/>
    <x v="0"/>
    <s v="ELNM31017393Grupo U.Gen.1HI"/>
    <s v="Electro Norte Medio S. A. - Hidrandina"/>
    <x v="31"/>
    <x v="31"/>
    <s v="C. H. Chicche"/>
    <x v="268"/>
    <s v="HI"/>
    <x v="5"/>
    <x v="352"/>
    <x v="2"/>
    <s v="Instalado"/>
    <s v="Operativo"/>
    <s v="Distribuidora"/>
    <x v="0"/>
    <x v="0"/>
    <x v="1"/>
    <x v="0"/>
    <s v="Estatal"/>
    <s v="CAJAMARCA"/>
    <s v="CAJAMARCA"/>
    <s v="CAJAMARCA"/>
    <s v="CAJAMARCA"/>
    <n v="0"/>
    <x v="8"/>
    <n v="0"/>
    <x v="0"/>
    <x v="0"/>
    <x v="0"/>
    <s v="MWh"/>
    <n v="0"/>
    <n v="0"/>
    <m/>
    <n v="2.5833333333333333E-2"/>
    <n v="2.1666666666666667E-2"/>
    <n v="0"/>
    <n v="0"/>
    <n v="59"/>
    <s v="BASE DE DATOS"/>
    <m/>
  </r>
  <r>
    <s v="24"/>
    <x v="6"/>
    <s v="ELNM"/>
    <s v="31017493"/>
    <s v="31017493"/>
    <x v="5"/>
    <s v="GRUPO 1"/>
    <s v="S"/>
    <n v="1.54"/>
    <n v="1.4970000000000001"/>
    <n v="69.12"/>
    <n v="318.85000000000002"/>
    <n v="387.97"/>
    <n v="0"/>
    <n v="263.45"/>
    <n v="0"/>
    <m/>
    <m/>
    <x v="0"/>
    <s v="ELNM31017493GRUPO 1HI"/>
    <s v="Electro Norte Medio S. A. - Hidrandina"/>
    <x v="31"/>
    <x v="31"/>
    <s v="C. H. Huari(María Jiray)"/>
    <x v="269"/>
    <s v="HI"/>
    <x v="5"/>
    <x v="16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387.97"/>
    <n v="0.38797000000000004"/>
    <m/>
    <n v="0.12833333333333333"/>
    <n v="0.12475000000000001"/>
    <n v="0"/>
    <n v="0"/>
    <n v="59"/>
    <s v="BASE DE DATOS"/>
    <m/>
  </r>
  <r>
    <s v="24"/>
    <x v="6"/>
    <s v="ELNM"/>
    <s v="31017493"/>
    <s v="31017493"/>
    <x v="5"/>
    <s v="Grupo 2"/>
    <s v="S"/>
    <n v="1.5"/>
    <n v="1.4"/>
    <n v="31.86"/>
    <n v="164.09"/>
    <n v="195.95"/>
    <n v="0"/>
    <n v="303.3"/>
    <n v="0"/>
    <m/>
    <m/>
    <x v="0"/>
    <s v="ELNM31017493Grupo 2HI"/>
    <s v="Electro Norte Medio S. A. - Hidrandina"/>
    <x v="31"/>
    <x v="31"/>
    <s v="C. H. Huari(María Jiray)"/>
    <x v="269"/>
    <s v="HI"/>
    <x v="5"/>
    <x v="17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195.95"/>
    <n v="0.19594999999999999"/>
    <m/>
    <n v="0.125"/>
    <n v="0.11666666666666665"/>
    <n v="0"/>
    <n v="0"/>
    <n v="59"/>
    <s v="BASE DE DATOS"/>
    <m/>
  </r>
  <r>
    <s v="24"/>
    <x v="6"/>
    <s v="ELNM"/>
    <s v="31016993"/>
    <s v="31016993"/>
    <x v="5"/>
    <s v="Grupo 1"/>
    <s v="S"/>
    <n v="0.26"/>
    <n v="0.26"/>
    <n v="0"/>
    <n v="0"/>
    <n v="0"/>
    <n v="0"/>
    <n v="0"/>
    <n v="0"/>
    <m/>
    <m/>
    <x v="0"/>
    <s v="ELNM31016993Grupo 1HI"/>
    <s v="Electro Norte Medio S. A. - Hidrandina"/>
    <x v="31"/>
    <x v="31"/>
    <s v="C. H. Huayunga"/>
    <x v="270"/>
    <s v="HI"/>
    <x v="5"/>
    <x v="165"/>
    <x v="2"/>
    <s v="Instalado"/>
    <s v="Operativo"/>
    <s v="Distribuidora"/>
    <x v="0"/>
    <x v="0"/>
    <x v="1"/>
    <x v="0"/>
    <s v="Estatal"/>
    <s v="CAJAMARCA"/>
    <s v="CAJAMARCA"/>
    <s v="CAJABAMBA"/>
    <s v="CAJABAMBA"/>
    <n v="0"/>
    <x v="8"/>
    <n v="0"/>
    <x v="0"/>
    <x v="0"/>
    <x v="0"/>
    <s v="MWh"/>
    <n v="0"/>
    <n v="0"/>
    <m/>
    <n v="2.1666666666666667E-2"/>
    <n v="2.1666666666666667E-2"/>
    <n v="0"/>
    <n v="0"/>
    <n v="59"/>
    <s v="BASE DE DATOS"/>
    <m/>
  </r>
  <r>
    <s v="24"/>
    <x v="6"/>
    <s v="ELNM"/>
    <s v="41046294"/>
    <s v="41046294"/>
    <x v="5"/>
    <s v="Grupo 1"/>
    <s v="S"/>
    <n v="0.33"/>
    <n v="0.33"/>
    <n v="30.329000000000001"/>
    <n v="115.252"/>
    <n v="145.58099999999999"/>
    <n v="0"/>
    <n v="744"/>
    <n v="0"/>
    <m/>
    <m/>
    <x v="0"/>
    <s v="ELNM41046294Grupo 1HI"/>
    <s v="Electro Norte Medio S. A. - Hidrandina"/>
    <x v="31"/>
    <x v="31"/>
    <s v="C. H. Paucamarca (San Marcos)"/>
    <x v="271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MARCOS"/>
    <s v="CHOCAN"/>
    <n v="0"/>
    <x v="8"/>
    <n v="0"/>
    <x v="0"/>
    <x v="0"/>
    <x v="0"/>
    <s v="MWh"/>
    <n v="145.58099999999999"/>
    <n v="0.14558099999999999"/>
    <m/>
    <n v="2.75E-2"/>
    <n v="2.75E-2"/>
    <n v="0"/>
    <n v="0"/>
    <n v="59"/>
    <s v="BASE DE DATOS"/>
    <m/>
  </r>
  <r>
    <s v="24"/>
    <x v="6"/>
    <s v="ELNM"/>
    <s v="31015193"/>
    <s v="31015193"/>
    <x v="5"/>
    <s v="Grupo U.Gen.2"/>
    <s v="S"/>
    <n v="0.74"/>
    <n v="0.72"/>
    <n v="65.319999999999993"/>
    <n v="304.16000000000003"/>
    <n v="369.48"/>
    <n v="0"/>
    <n v="732"/>
    <n v="0"/>
    <m/>
    <m/>
    <x v="0"/>
    <s v="ELNM31015193Grupo U.Gen.2HI"/>
    <s v="Electro Norte Medio S. A. - Hidrandina"/>
    <x v="31"/>
    <x v="31"/>
    <s v="C. H. Pomabamba"/>
    <x v="272"/>
    <s v="HI"/>
    <x v="5"/>
    <x v="353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369.48"/>
    <n v="0.36948000000000003"/>
    <m/>
    <n v="6.1666666666666668E-2"/>
    <n v="0.06"/>
    <n v="0"/>
    <n v="0"/>
    <n v="59"/>
    <s v="BASE DE DATOS"/>
    <m/>
  </r>
  <r>
    <s v="24"/>
    <x v="6"/>
    <s v="ELNM"/>
    <s v="31015193"/>
    <s v="31015193"/>
    <x v="5"/>
    <s v="Grupo U.Gen.3"/>
    <s v="S"/>
    <n v="0.55000000000000004"/>
    <n v="0.5"/>
    <n v="31.75"/>
    <n v="128.9"/>
    <n v="160.65"/>
    <n v="0"/>
    <n v="561.45000000000005"/>
    <n v="0"/>
    <m/>
    <m/>
    <x v="0"/>
    <s v="ELNM31015193Grupo U.Gen.3HI"/>
    <s v="Electro Norte Medio S. A. - Hidrandina"/>
    <x v="31"/>
    <x v="31"/>
    <s v="C. H. Pomabamba"/>
    <x v="272"/>
    <s v="HI"/>
    <x v="5"/>
    <x v="354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160.65"/>
    <n v="0.16065000000000002"/>
    <m/>
    <n v="4.5833333333333337E-2"/>
    <n v="4.1666666666666664E-2"/>
    <n v="0"/>
    <n v="0"/>
    <n v="59"/>
    <s v="BASE DE DATOS"/>
    <m/>
  </r>
  <r>
    <s v="24"/>
    <x v="6"/>
    <s v="ELNM"/>
    <s v="31016893"/>
    <s v="31016893"/>
    <x v="5"/>
    <s v="Grupo U.Gen.1"/>
    <s v="S"/>
    <n v="0.28999999999999998"/>
    <n v="0.28999999999999998"/>
    <n v="17.035"/>
    <n v="64.733000000000004"/>
    <n v="81.768000000000001"/>
    <n v="0"/>
    <n v="612.20000000000005"/>
    <n v="1"/>
    <m/>
    <m/>
    <x v="0"/>
    <s v="ELNM31016893Grupo U.Gen.1HI"/>
    <s v="Electro Norte Medio S. A. - Hidrandina"/>
    <x v="31"/>
    <x v="31"/>
    <s v="C. H. Shipilco"/>
    <x v="273"/>
    <s v="HI"/>
    <x v="5"/>
    <x v="352"/>
    <x v="2"/>
    <s v="Instalado"/>
    <s v="Operativo"/>
    <s v="Distribuidora"/>
    <x v="0"/>
    <x v="0"/>
    <x v="1"/>
    <x v="0"/>
    <s v="Estatal"/>
    <s v="CAJAMARCA"/>
    <s v="CAJAMARCA"/>
    <s v="CELENDIN"/>
    <s v="CELENDIN"/>
    <n v="0"/>
    <x v="8"/>
    <n v="0"/>
    <x v="0"/>
    <x v="0"/>
    <x v="0"/>
    <s v="MWh"/>
    <n v="81.768000000000001"/>
    <n v="8.1768000000000007E-2"/>
    <m/>
    <n v="2.4166666666666666E-2"/>
    <n v="2.4166666666666666E-2"/>
    <n v="0"/>
    <n v="0"/>
    <n v="59"/>
    <s v="BASE DE DATOS"/>
    <m/>
  </r>
  <r>
    <s v="24"/>
    <x v="6"/>
    <s v="ELNM"/>
    <s v="41046094"/>
    <s v="41046094"/>
    <x v="5"/>
    <s v="Ansaldo 1"/>
    <s v="S"/>
    <n v="0.55000000000000004"/>
    <n v="0.5"/>
    <n v="0"/>
    <n v="0"/>
    <n v="0"/>
    <n v="0"/>
    <n v="0"/>
    <n v="0"/>
    <m/>
    <m/>
    <x v="0"/>
    <s v="ELNM41046094Ansaldo 1HI"/>
    <s v="Electro Norte Medio S. A. - Hidrandina"/>
    <x v="31"/>
    <x v="31"/>
    <s v="C. H. Tarabamba"/>
    <x v="274"/>
    <s v="HI"/>
    <x v="5"/>
    <x v="355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0"/>
    <n v="0"/>
    <m/>
    <n v="4.5833333333333337E-2"/>
    <n v="4.1666666666666664E-2"/>
    <n v="0"/>
    <n v="0"/>
    <n v="59"/>
    <s v="BASE DE DATOS"/>
    <m/>
  </r>
  <r>
    <s v="24"/>
    <x v="6"/>
    <s v="ELNM"/>
    <s v="41046094"/>
    <s v="41046094"/>
    <x v="5"/>
    <s v="Ansaldo 2"/>
    <s v="S"/>
    <n v="0.55000000000000004"/>
    <n v="0.5"/>
    <n v="0"/>
    <n v="0"/>
    <n v="0"/>
    <n v="0"/>
    <n v="0"/>
    <n v="0"/>
    <m/>
    <m/>
    <x v="0"/>
    <s v="ELNM41046094Ansaldo 2HI"/>
    <s v="Electro Norte Medio S. A. - Hidrandina"/>
    <x v="31"/>
    <x v="31"/>
    <s v="C. H. Tarabamba"/>
    <x v="274"/>
    <s v="HI"/>
    <x v="5"/>
    <x v="356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0"/>
    <n v="0"/>
    <m/>
    <n v="4.5833333333333337E-2"/>
    <n v="4.1666666666666664E-2"/>
    <n v="0"/>
    <n v="0"/>
    <n v="59"/>
    <s v="BASE DE DATOS"/>
    <m/>
  </r>
  <r>
    <s v="24"/>
    <x v="6"/>
    <s v="ELNM"/>
    <s v="41028394"/>
    <s v="41028394"/>
    <x v="5"/>
    <s v="Grupo 3"/>
    <s v="S"/>
    <n v="0.2"/>
    <n v="0.2"/>
    <n v="7.6459999999999999"/>
    <n v="30.584"/>
    <n v="38.229999999999997"/>
    <n v="0"/>
    <n v="543.04999999999995"/>
    <n v="0"/>
    <m/>
    <m/>
    <x v="0"/>
    <s v="ELNM41028394Grupo 3HI"/>
    <s v="Electro Norte Medio S. A. - Hidrandina"/>
    <x v="31"/>
    <x v="31"/>
    <s v="C. H. Yamobamba"/>
    <x v="275"/>
    <s v="HI"/>
    <x v="5"/>
    <x v="176"/>
    <x v="2"/>
    <s v="Instalado"/>
    <s v="Operativo"/>
    <s v="Distribuidora"/>
    <x v="0"/>
    <x v="0"/>
    <x v="1"/>
    <x v="0"/>
    <s v="Estatal"/>
    <s v="LA LIBERTAD"/>
    <s v="LA LIBERTAD"/>
    <s v="SANCHEZ CARRION"/>
    <s v="HUAMACHUCO"/>
    <n v="0"/>
    <x v="8"/>
    <n v="0"/>
    <x v="0"/>
    <x v="0"/>
    <x v="0"/>
    <s v="MWh"/>
    <n v="38.229999999999997"/>
    <n v="3.823E-2"/>
    <m/>
    <n v="1.6666666666666666E-2"/>
    <n v="1.6666666666666666E-2"/>
    <n v="0"/>
    <n v="0"/>
    <n v="59"/>
    <s v="BASE DE DATOS"/>
    <m/>
  </r>
  <r>
    <s v="24"/>
    <x v="6"/>
    <s v="ELNM"/>
    <s v="41046494"/>
    <s v="41046494"/>
    <x v="5"/>
    <s v="Sulzer 1"/>
    <s v="S"/>
    <n v="0.81"/>
    <n v="0.78"/>
    <n v="0"/>
    <n v="0"/>
    <n v="0"/>
    <n v="0"/>
    <n v="0"/>
    <n v="0"/>
    <m/>
    <m/>
    <x v="0"/>
    <s v="ELNM41046494Sulzer 1HI"/>
    <s v="Electro Norte Medio S. A. - Hidrandina"/>
    <x v="31"/>
    <x v="31"/>
    <s v="C. H. Chiquián"/>
    <x v="276"/>
    <s v="HI"/>
    <x v="5"/>
    <x v="21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6.7500000000000004E-2"/>
    <n v="6.5000000000000002E-2"/>
    <n v="0"/>
    <n v="0"/>
    <n v="59"/>
    <s v="BASE DE DATOS"/>
    <m/>
  </r>
  <r>
    <s v="24"/>
    <x v="6"/>
    <s v="ELNM"/>
    <s v="41046494"/>
    <s v="41046494"/>
    <x v="5"/>
    <s v="Grupo U.Gen 2"/>
    <s v="S"/>
    <n v="0.2"/>
    <n v="0.19500000000000001"/>
    <n v="0"/>
    <n v="0"/>
    <n v="0"/>
    <n v="0"/>
    <n v="0"/>
    <n v="0"/>
    <m/>
    <m/>
    <x v="0"/>
    <s v="ELNM41046494Grupo U.Gen 2HI"/>
    <s v="Electro Norte Medio S. A. - Hidrandina"/>
    <x v="31"/>
    <x v="31"/>
    <s v="C. H. Chiquián"/>
    <x v="276"/>
    <s v="HI"/>
    <x v="5"/>
    <x v="35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1.6666666666666666E-2"/>
    <n v="1.6250000000000001E-2"/>
    <n v="0"/>
    <n v="0"/>
    <n v="59"/>
    <s v="BASE DE DATOS"/>
    <m/>
  </r>
  <r>
    <s v="24"/>
    <x v="8"/>
    <s v="ELNM"/>
    <s v="51023714"/>
    <s v="51023714"/>
    <x v="5"/>
    <s v="G-1"/>
    <s v="S"/>
    <n v="7.0000000000000007E-2"/>
    <n v="7.0000000000000007E-2"/>
    <n v="9.06"/>
    <n v="34.427999999999997"/>
    <n v="43.488"/>
    <n v="0"/>
    <n v="692.29"/>
    <n v="5"/>
    <m/>
    <m/>
    <x v="0"/>
    <s v="ELNM51023714G-1HI"/>
    <s v="Electro Norte Medio S. A. - Hidrandina"/>
    <x v="31"/>
    <x v="31"/>
    <s v="C. H. Catilluc"/>
    <x v="266"/>
    <s v="HI"/>
    <x v="5"/>
    <x v="28"/>
    <x v="2"/>
    <s v="Instalado"/>
    <s v="Operativo"/>
    <s v="Distribuidora"/>
    <x v="0"/>
    <x v="0"/>
    <x v="1"/>
    <x v="0"/>
    <s v="Estatal"/>
    <s v="CAJAMARCA"/>
    <s v="CAJAMARCA"/>
    <s v="SAN MIGUEL"/>
    <s v="CATILLUC"/>
    <n v="0"/>
    <x v="8"/>
    <n v="0"/>
    <x v="0"/>
    <x v="0"/>
    <x v="0"/>
    <s v="MWh"/>
    <n v="43.488"/>
    <n v="4.3487999999999999E-2"/>
    <m/>
    <n v="5.8333333333333336E-3"/>
    <n v="5.8333333333333336E-3"/>
    <n v="0"/>
    <n v="0"/>
    <n v="59"/>
    <s v="BASE DE DATOS"/>
    <m/>
  </r>
  <r>
    <s v="24"/>
    <x v="8"/>
    <s v="ELNM"/>
    <s v="51001796"/>
    <s v="51001796"/>
    <x v="5"/>
    <s v="Grupo 1"/>
    <s v="S"/>
    <n v="0.55000000000000004"/>
    <n v="0.52"/>
    <n v="38.369999999999997"/>
    <n v="145.80699999999999"/>
    <n v="184.17699999999999"/>
    <n v="0"/>
    <n v="545.1"/>
    <n v="2"/>
    <m/>
    <m/>
    <x v="0"/>
    <s v="ELNM51001796Grupo 1HI"/>
    <s v="Electro Norte Medio S. A. - Hidrandina"/>
    <x v="31"/>
    <x v="31"/>
    <s v="C. H. Celendin"/>
    <x v="267"/>
    <s v="HI"/>
    <x v="5"/>
    <x v="16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184.17699999999999"/>
    <n v="0.18417699999999998"/>
    <m/>
    <n v="4.5833333333333337E-2"/>
    <n v="4.3333333333333335E-2"/>
    <n v="0"/>
    <n v="0"/>
    <n v="59"/>
    <s v="BASE DE DATOS"/>
    <m/>
  </r>
  <r>
    <s v="24"/>
    <x v="8"/>
    <s v="ELNM"/>
    <s v="51001796"/>
    <s v="51001796"/>
    <x v="5"/>
    <s v="Grupo 2"/>
    <s v="S"/>
    <n v="0.55000000000000004"/>
    <n v="0.52"/>
    <n v="24.004999999999999"/>
    <n v="91.221000000000004"/>
    <n v="115.226"/>
    <n v="0"/>
    <n v="287.35000000000002"/>
    <n v="3"/>
    <m/>
    <m/>
    <x v="0"/>
    <s v="ELNM51001796Grupo 2HI"/>
    <s v="Electro Norte Medio S. A. - Hidrandina"/>
    <x v="31"/>
    <x v="31"/>
    <s v="C. H. Celendin"/>
    <x v="267"/>
    <s v="HI"/>
    <x v="5"/>
    <x v="17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115.226"/>
    <n v="0.115226"/>
    <m/>
    <n v="4.5833333333333337E-2"/>
    <n v="4.3333333333333335E-2"/>
    <n v="0"/>
    <n v="0"/>
    <n v="59"/>
    <s v="BASE DE DATOS"/>
    <m/>
  </r>
  <r>
    <s v="24"/>
    <x v="8"/>
    <s v="ELNM"/>
    <s v="51001796"/>
    <s v="51001796"/>
    <x v="5"/>
    <s v="G-3"/>
    <s v="S"/>
    <n v="0.55000000000000004"/>
    <n v="0.52"/>
    <n v="27.422999999999998"/>
    <n v="104.208"/>
    <n v="131.631"/>
    <n v="0"/>
    <n v="296.35000000000002"/>
    <n v="2"/>
    <m/>
    <m/>
    <x v="0"/>
    <s v="ELNM51001796G-3HI"/>
    <s v="Electro Norte Medio S. A. - Hidrandina"/>
    <x v="31"/>
    <x v="31"/>
    <s v="C. H. Celendin"/>
    <x v="267"/>
    <s v="HI"/>
    <x v="5"/>
    <x v="176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131.631"/>
    <n v="0.131631"/>
    <m/>
    <n v="4.5833333333333337E-2"/>
    <n v="4.3333333333333335E-2"/>
    <n v="0"/>
    <n v="0"/>
    <n v="59"/>
    <s v="BASE DE DATOS"/>
    <m/>
  </r>
  <r>
    <s v="24"/>
    <x v="8"/>
    <s v="ELNM"/>
    <s v="31017393"/>
    <s v="31017393"/>
    <x v="5"/>
    <s v="Grupo U.Gen.1"/>
    <s v="S"/>
    <n v="0.31"/>
    <n v="0.26"/>
    <n v="0"/>
    <n v="0"/>
    <n v="0"/>
    <n v="0"/>
    <n v="0"/>
    <n v="0"/>
    <m/>
    <m/>
    <x v="0"/>
    <s v="ELNM31017393Grupo U.Gen.1HI"/>
    <s v="Electro Norte Medio S. A. - Hidrandina"/>
    <x v="31"/>
    <x v="31"/>
    <s v="C. H. Chicche"/>
    <x v="268"/>
    <s v="HI"/>
    <x v="5"/>
    <x v="352"/>
    <x v="2"/>
    <s v="Instalado"/>
    <s v="Operativo"/>
    <s v="Distribuidora"/>
    <x v="0"/>
    <x v="0"/>
    <x v="1"/>
    <x v="0"/>
    <s v="Estatal"/>
    <s v="CAJAMARCA"/>
    <s v="CAJAMARCA"/>
    <s v="CAJAMARCA"/>
    <s v="CAJAMARCA"/>
    <n v="0"/>
    <x v="8"/>
    <n v="0"/>
    <x v="0"/>
    <x v="0"/>
    <x v="0"/>
    <s v="MWh"/>
    <n v="0"/>
    <n v="0"/>
    <m/>
    <n v="2.5833333333333333E-2"/>
    <n v="2.1666666666666667E-2"/>
    <n v="0"/>
    <n v="0"/>
    <n v="59"/>
    <s v="BASE DE DATOS"/>
    <m/>
  </r>
  <r>
    <s v="24"/>
    <x v="8"/>
    <s v="ELNM"/>
    <s v="31017493"/>
    <s v="31017493"/>
    <x v="5"/>
    <s v="GRUPO 1"/>
    <s v="S"/>
    <n v="1.54"/>
    <n v="1.4970000000000001"/>
    <n v="96.52"/>
    <n v="458.11"/>
    <n v="554.63"/>
    <n v="0"/>
    <n v="271.3"/>
    <n v="0"/>
    <m/>
    <m/>
    <x v="0"/>
    <s v="ELNM31017493GRUPO 1HI"/>
    <s v="Electro Norte Medio S. A. - Hidrandina"/>
    <x v="31"/>
    <x v="31"/>
    <s v="C. H. Huari(María Jiray)"/>
    <x v="269"/>
    <s v="HI"/>
    <x v="5"/>
    <x v="16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554.63"/>
    <n v="0.55462999999999996"/>
    <m/>
    <n v="0.12833333333333333"/>
    <n v="0.12475000000000001"/>
    <n v="0"/>
    <n v="0"/>
    <n v="59"/>
    <s v="BASE DE DATOS"/>
    <m/>
  </r>
  <r>
    <s v="24"/>
    <x v="8"/>
    <s v="ELNM"/>
    <s v="31017493"/>
    <s v="31017493"/>
    <x v="5"/>
    <s v="Grupo 2"/>
    <s v="S"/>
    <n v="1.5"/>
    <n v="1.4"/>
    <n v="120.74"/>
    <n v="526.41999999999996"/>
    <n v="647.16"/>
    <n v="0"/>
    <n v="303.3"/>
    <n v="0"/>
    <m/>
    <m/>
    <x v="0"/>
    <s v="ELNM31017493Grupo 2HI"/>
    <s v="Electro Norte Medio S. A. - Hidrandina"/>
    <x v="31"/>
    <x v="31"/>
    <s v="C. H. Huari(María Jiray)"/>
    <x v="269"/>
    <s v="HI"/>
    <x v="5"/>
    <x v="17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647.16"/>
    <n v="0.64715999999999996"/>
    <m/>
    <n v="0.125"/>
    <n v="0.11666666666666665"/>
    <n v="0"/>
    <n v="0"/>
    <n v="59"/>
    <s v="BASE DE DATOS"/>
    <m/>
  </r>
  <r>
    <s v="24"/>
    <x v="8"/>
    <s v="ELNM"/>
    <s v="31016993"/>
    <s v="31016993"/>
    <x v="5"/>
    <s v="Grupo 1"/>
    <s v="S"/>
    <n v="0.26"/>
    <n v="0.26"/>
    <n v="0"/>
    <n v="0"/>
    <n v="0"/>
    <n v="0"/>
    <n v="0"/>
    <n v="0"/>
    <m/>
    <m/>
    <x v="0"/>
    <s v="ELNM31016993Grupo 1HI"/>
    <s v="Electro Norte Medio S. A. - Hidrandina"/>
    <x v="31"/>
    <x v="31"/>
    <s v="C. H. Huayunga"/>
    <x v="270"/>
    <s v="HI"/>
    <x v="5"/>
    <x v="165"/>
    <x v="2"/>
    <s v="Instalado"/>
    <s v="Operativo"/>
    <s v="Distribuidora"/>
    <x v="0"/>
    <x v="0"/>
    <x v="1"/>
    <x v="0"/>
    <s v="Estatal"/>
    <s v="CAJAMARCA"/>
    <s v="CAJAMARCA"/>
    <s v="CAJABAMBA"/>
    <s v="CAJABAMBA"/>
    <n v="0"/>
    <x v="8"/>
    <n v="0"/>
    <x v="0"/>
    <x v="0"/>
    <x v="0"/>
    <s v="MWh"/>
    <n v="0"/>
    <n v="0"/>
    <m/>
    <n v="2.1666666666666667E-2"/>
    <n v="2.1666666666666667E-2"/>
    <n v="0"/>
    <n v="0"/>
    <n v="59"/>
    <s v="BASE DE DATOS"/>
    <m/>
  </r>
  <r>
    <s v="24"/>
    <x v="8"/>
    <s v="ELNM"/>
    <s v="41046294"/>
    <s v="41046294"/>
    <x v="5"/>
    <s v="Grupo 1"/>
    <s v="S"/>
    <n v="0.33"/>
    <n v="0.33"/>
    <n v="22.457000000000001"/>
    <n v="85.337999999999994"/>
    <n v="107.795"/>
    <n v="0"/>
    <n v="699.47"/>
    <n v="2"/>
    <m/>
    <m/>
    <x v="0"/>
    <s v="ELNM41046294Grupo 1HI"/>
    <s v="Electro Norte Medio S. A. - Hidrandina"/>
    <x v="31"/>
    <x v="31"/>
    <s v="C. H. Paucamarca (San Marcos)"/>
    <x v="271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MARCOS"/>
    <s v="CHOCAN"/>
    <n v="0"/>
    <x v="8"/>
    <n v="0"/>
    <x v="0"/>
    <x v="0"/>
    <x v="0"/>
    <s v="MWh"/>
    <n v="107.795"/>
    <n v="0.107795"/>
    <m/>
    <n v="2.75E-2"/>
    <n v="2.75E-2"/>
    <n v="0"/>
    <n v="-1.4210854715202004E-14"/>
    <n v="59"/>
    <s v="BASE DE DATOS"/>
    <m/>
  </r>
  <r>
    <s v="24"/>
    <x v="8"/>
    <s v="ELNM"/>
    <s v="31015193"/>
    <s v="31015193"/>
    <x v="5"/>
    <s v="Grupo U.Gen.2"/>
    <s v="S"/>
    <n v="0.74"/>
    <n v="0.72"/>
    <n v="63.56"/>
    <n v="303"/>
    <n v="366.56"/>
    <n v="0"/>
    <n v="719.15"/>
    <n v="0"/>
    <m/>
    <m/>
    <x v="0"/>
    <s v="ELNM31015193Grupo U.Gen.2HI"/>
    <s v="Electro Norte Medio S. A. - Hidrandina"/>
    <x v="31"/>
    <x v="31"/>
    <s v="C. H. Pomabamba"/>
    <x v="272"/>
    <s v="HI"/>
    <x v="5"/>
    <x v="353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366.56"/>
    <n v="0.36656"/>
    <m/>
    <n v="6.1666666666666668E-2"/>
    <n v="0.06"/>
    <n v="0"/>
    <n v="0"/>
    <n v="59"/>
    <s v="BASE DE DATOS"/>
    <m/>
  </r>
  <r>
    <s v="24"/>
    <x v="8"/>
    <s v="ELNM"/>
    <s v="31015193"/>
    <s v="31015193"/>
    <x v="5"/>
    <s v="Grupo U.Gen.3"/>
    <s v="S"/>
    <n v="0.55000000000000004"/>
    <n v="0.5"/>
    <n v="27.67"/>
    <n v="113.72"/>
    <n v="141.38999999999999"/>
    <n v="0"/>
    <n v="508.3"/>
    <n v="0"/>
    <m/>
    <m/>
    <x v="0"/>
    <s v="ELNM31015193Grupo U.Gen.3HI"/>
    <s v="Electro Norte Medio S. A. - Hidrandina"/>
    <x v="31"/>
    <x v="31"/>
    <s v="C. H. Pomabamba"/>
    <x v="272"/>
    <s v="HI"/>
    <x v="5"/>
    <x v="354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141.38999999999999"/>
    <n v="0.14138999999999999"/>
    <m/>
    <n v="4.5833333333333337E-2"/>
    <n v="4.1666666666666664E-2"/>
    <n v="0"/>
    <n v="0"/>
    <n v="59"/>
    <s v="BASE DE DATOS"/>
    <m/>
  </r>
  <r>
    <s v="24"/>
    <x v="8"/>
    <s v="ELNM"/>
    <s v="31016893"/>
    <s v="31016893"/>
    <x v="5"/>
    <s v="Grupo U.Gen.1"/>
    <s v="S"/>
    <n v="0.28999999999999998"/>
    <n v="0.28999999999999998"/>
    <n v="19.257999999999999"/>
    <n v="73.179000000000002"/>
    <n v="92.436000000000007"/>
    <n v="0"/>
    <n v="711.17"/>
    <n v="3"/>
    <m/>
    <m/>
    <x v="0"/>
    <s v="ELNM31016893Grupo U.Gen.1HI"/>
    <s v="Electro Norte Medio S. A. - Hidrandina"/>
    <x v="31"/>
    <x v="31"/>
    <s v="C. H. Shipilco"/>
    <x v="273"/>
    <s v="HI"/>
    <x v="5"/>
    <x v="352"/>
    <x v="2"/>
    <s v="Instalado"/>
    <s v="Operativo"/>
    <s v="Distribuidora"/>
    <x v="0"/>
    <x v="0"/>
    <x v="1"/>
    <x v="0"/>
    <s v="Estatal"/>
    <s v="CAJAMARCA"/>
    <s v="CAJAMARCA"/>
    <s v="CELENDIN"/>
    <s v="CELENDIN"/>
    <n v="0"/>
    <x v="8"/>
    <n v="0"/>
    <x v="0"/>
    <x v="0"/>
    <x v="0"/>
    <s v="MWh"/>
    <n v="92.436000000000007"/>
    <n v="9.2436000000000004E-2"/>
    <m/>
    <n v="2.4166666666666666E-2"/>
    <n v="2.4166666666666666E-2"/>
    <n v="0"/>
    <n v="9.9999999999056399E-4"/>
    <n v="59"/>
    <s v="BASE DE DATOS"/>
    <m/>
  </r>
  <r>
    <s v="24"/>
    <x v="8"/>
    <s v="ELNM"/>
    <s v="41046094"/>
    <s v="41046094"/>
    <x v="5"/>
    <s v="Ansaldo 1"/>
    <s v="S"/>
    <n v="0.55000000000000004"/>
    <n v="0.5"/>
    <n v="0"/>
    <n v="0"/>
    <n v="0"/>
    <n v="0"/>
    <n v="0"/>
    <n v="0"/>
    <m/>
    <m/>
    <x v="0"/>
    <s v="ELNM41046094Ansaldo 1HI"/>
    <s v="Electro Norte Medio S. A. - Hidrandina"/>
    <x v="31"/>
    <x v="31"/>
    <s v="C. H. Tarabamba"/>
    <x v="274"/>
    <s v="HI"/>
    <x v="5"/>
    <x v="355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0"/>
    <n v="0"/>
    <m/>
    <n v="4.5833333333333337E-2"/>
    <n v="4.1666666666666664E-2"/>
    <n v="0"/>
    <n v="0"/>
    <n v="59"/>
    <s v="BASE DE DATOS"/>
    <m/>
  </r>
  <r>
    <s v="24"/>
    <x v="8"/>
    <s v="ELNM"/>
    <s v="41046094"/>
    <s v="41046094"/>
    <x v="5"/>
    <s v="Ansaldo 2"/>
    <s v="S"/>
    <n v="0.55000000000000004"/>
    <n v="0.5"/>
    <n v="0"/>
    <n v="0"/>
    <n v="0"/>
    <n v="0"/>
    <n v="0"/>
    <n v="0"/>
    <m/>
    <m/>
    <x v="0"/>
    <s v="ELNM41046094Ansaldo 2HI"/>
    <s v="Electro Norte Medio S. A. - Hidrandina"/>
    <x v="31"/>
    <x v="31"/>
    <s v="C. H. Tarabamba"/>
    <x v="274"/>
    <s v="HI"/>
    <x v="5"/>
    <x v="356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0"/>
    <n v="0"/>
    <m/>
    <n v="4.5833333333333337E-2"/>
    <n v="4.1666666666666664E-2"/>
    <n v="0"/>
    <n v="0"/>
    <n v="59"/>
    <s v="BASE DE DATOS"/>
    <m/>
  </r>
  <r>
    <s v="24"/>
    <x v="8"/>
    <s v="ELNM"/>
    <s v="41028394"/>
    <s v="41028394"/>
    <x v="5"/>
    <s v="Grupo 3"/>
    <s v="S"/>
    <n v="0.2"/>
    <n v="0.2"/>
    <n v="8.3339999999999996"/>
    <n v="33.335999999999999"/>
    <n v="41.67"/>
    <n v="0"/>
    <n v="591.57000000000005"/>
    <n v="0"/>
    <m/>
    <m/>
    <x v="0"/>
    <s v="ELNM41028394Grupo 3HI"/>
    <s v="Electro Norte Medio S. A. - Hidrandina"/>
    <x v="31"/>
    <x v="31"/>
    <s v="C. H. Yamobamba"/>
    <x v="275"/>
    <s v="HI"/>
    <x v="5"/>
    <x v="176"/>
    <x v="2"/>
    <s v="Instalado"/>
    <s v="Operativo"/>
    <s v="Distribuidora"/>
    <x v="0"/>
    <x v="0"/>
    <x v="1"/>
    <x v="0"/>
    <s v="Estatal"/>
    <s v="LA LIBERTAD"/>
    <s v="LA LIBERTAD"/>
    <s v="SANCHEZ CARRION"/>
    <s v="HUAMACHUCO"/>
    <n v="0"/>
    <x v="8"/>
    <n v="0"/>
    <x v="0"/>
    <x v="0"/>
    <x v="0"/>
    <s v="MWh"/>
    <n v="41.67"/>
    <n v="4.1669999999999999E-2"/>
    <m/>
    <n v="1.6666666666666666E-2"/>
    <n v="1.6666666666666666E-2"/>
    <n v="0"/>
    <n v="0"/>
    <n v="59"/>
    <s v="BASE DE DATOS"/>
    <m/>
  </r>
  <r>
    <s v="24"/>
    <x v="8"/>
    <s v="ELNM"/>
    <s v="41046494"/>
    <s v="41046494"/>
    <x v="5"/>
    <s v="Sulzer 1"/>
    <s v="S"/>
    <n v="0.81"/>
    <n v="0.78"/>
    <n v="28.89"/>
    <n v="166.33"/>
    <n v="195.22"/>
    <n v="0"/>
    <n v="624.29999999999995"/>
    <n v="0"/>
    <m/>
    <m/>
    <x v="0"/>
    <s v="ELNM41046494Sulzer 1HI"/>
    <s v="Electro Norte Medio S. A. - Hidrandina"/>
    <x v="31"/>
    <x v="31"/>
    <s v="C. H. Chiquián"/>
    <x v="276"/>
    <s v="HI"/>
    <x v="5"/>
    <x v="21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195.22"/>
    <n v="0.19522"/>
    <m/>
    <n v="6.7500000000000004E-2"/>
    <n v="6.5000000000000002E-2"/>
    <n v="0"/>
    <n v="2.8421709430404007E-14"/>
    <n v="59"/>
    <s v="BASE DE DATOS"/>
    <m/>
  </r>
  <r>
    <s v="24"/>
    <x v="8"/>
    <s v="ELNM"/>
    <s v="41046494"/>
    <s v="41046494"/>
    <x v="5"/>
    <s v="Grupo U.Gen 2"/>
    <s v="S"/>
    <n v="0.2"/>
    <n v="0.19500000000000001"/>
    <n v="0"/>
    <n v="0"/>
    <n v="0"/>
    <n v="0"/>
    <n v="0"/>
    <n v="0"/>
    <m/>
    <m/>
    <x v="0"/>
    <s v="ELNM41046494Grupo U.Gen 2HI"/>
    <s v="Electro Norte Medio S. A. - Hidrandina"/>
    <x v="31"/>
    <x v="31"/>
    <s v="C. H. Chiquián"/>
    <x v="276"/>
    <s v="HI"/>
    <x v="5"/>
    <x v="35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1.6666666666666666E-2"/>
    <n v="1.6250000000000001E-2"/>
    <n v="0"/>
    <n v="0"/>
    <n v="59"/>
    <s v="BASE DE DATOS"/>
    <m/>
  </r>
  <r>
    <s v="24"/>
    <x v="9"/>
    <s v="ELNM"/>
    <s v="51023714"/>
    <s v="51023714"/>
    <x v="5"/>
    <s v="G-1"/>
    <s v="S"/>
    <n v="7.0000000000000007E-2"/>
    <n v="7.0000000000000007E-2"/>
    <n v="12.268000000000001"/>
    <n v="46.619"/>
    <n v="58.887"/>
    <n v="0"/>
    <n v="870.59"/>
    <n v="9"/>
    <m/>
    <m/>
    <x v="0"/>
    <s v="ELNM51023714G-1HI"/>
    <s v="Electro Norte Medio S. A. - Hidrandina"/>
    <x v="31"/>
    <x v="31"/>
    <s v="C. H. Catilluc"/>
    <x v="266"/>
    <s v="HI"/>
    <x v="5"/>
    <x v="28"/>
    <x v="2"/>
    <s v="Instalado"/>
    <s v="Operativo"/>
    <s v="Distribuidora"/>
    <x v="0"/>
    <x v="0"/>
    <x v="1"/>
    <x v="0"/>
    <s v="Estatal"/>
    <s v="CAJAMARCA"/>
    <s v="CAJAMARCA"/>
    <s v="SAN MIGUEL"/>
    <s v="CATILLUC"/>
    <n v="0"/>
    <x v="8"/>
    <n v="0"/>
    <x v="0"/>
    <x v="0"/>
    <x v="0"/>
    <s v="MWh"/>
    <n v="58.887"/>
    <n v="5.8887000000000002E-2"/>
    <m/>
    <n v="5.8333333333333336E-3"/>
    <n v="5.8333333333333336E-3"/>
    <n v="0"/>
    <n v="0"/>
    <n v="59"/>
    <s v="BASE DE DATOS"/>
    <m/>
  </r>
  <r>
    <s v="24"/>
    <x v="9"/>
    <s v="ELNM"/>
    <s v="51001796"/>
    <s v="51001796"/>
    <x v="5"/>
    <s v="Grupo 1"/>
    <s v="S"/>
    <n v="0.55000000000000004"/>
    <n v="0.52"/>
    <n v="49.603000000000002"/>
    <n v="188.49100000000001"/>
    <n v="238.09399999999999"/>
    <n v="0"/>
    <n v="561.44000000000005"/>
    <n v="4"/>
    <m/>
    <m/>
    <x v="0"/>
    <s v="ELNM51001796Grupo 1HI"/>
    <s v="Electro Norte Medio S. A. - Hidrandina"/>
    <x v="31"/>
    <x v="31"/>
    <s v="C. H. Celendin"/>
    <x v="267"/>
    <s v="HI"/>
    <x v="5"/>
    <x v="16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38.09399999999999"/>
    <n v="0.238094"/>
    <m/>
    <n v="4.5833333333333337E-2"/>
    <n v="4.3333333333333335E-2"/>
    <n v="0"/>
    <n v="2.8421709430404007E-14"/>
    <n v="59"/>
    <s v="BASE DE DATOS"/>
    <m/>
  </r>
  <r>
    <s v="24"/>
    <x v="9"/>
    <s v="ELNM"/>
    <s v="51001796"/>
    <s v="51001796"/>
    <x v="5"/>
    <s v="Grupo 2"/>
    <s v="S"/>
    <n v="0.55000000000000004"/>
    <n v="0.52"/>
    <n v="51.018000000000001"/>
    <n v="193.86699999999999"/>
    <n v="244.88499999999999"/>
    <n v="0"/>
    <n v="561.29"/>
    <n v="4"/>
    <m/>
    <m/>
    <x v="0"/>
    <s v="ELNM51001796Grupo 2HI"/>
    <s v="Electro Norte Medio S. A. - Hidrandina"/>
    <x v="31"/>
    <x v="31"/>
    <s v="C. H. Celendin"/>
    <x v="267"/>
    <s v="HI"/>
    <x v="5"/>
    <x v="17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44.88499999999999"/>
    <n v="0.24488499999999999"/>
    <m/>
    <n v="4.5833333333333337E-2"/>
    <n v="4.3333333333333335E-2"/>
    <n v="0"/>
    <n v="0"/>
    <n v="59"/>
    <s v="BASE DE DATOS"/>
    <m/>
  </r>
  <r>
    <s v="24"/>
    <x v="9"/>
    <s v="ELNM"/>
    <s v="51001796"/>
    <s v="51001796"/>
    <x v="5"/>
    <s v="G-3"/>
    <s v="S"/>
    <n v="0.55000000000000004"/>
    <n v="0.52"/>
    <n v="0"/>
    <n v="0"/>
    <n v="0"/>
    <n v="0"/>
    <n v="0"/>
    <n v="0"/>
    <m/>
    <m/>
    <x v="0"/>
    <s v="ELNM51001796G-3HI"/>
    <s v="Electro Norte Medio S. A. - Hidrandina"/>
    <x v="31"/>
    <x v="31"/>
    <s v="C. H. Celendin"/>
    <x v="267"/>
    <s v="HI"/>
    <x v="5"/>
    <x v="176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0"/>
    <n v="0"/>
    <m/>
    <n v="4.5833333333333337E-2"/>
    <n v="4.3333333333333335E-2"/>
    <n v="0"/>
    <n v="0"/>
    <n v="59"/>
    <s v="BASE DE DATOS"/>
    <m/>
  </r>
  <r>
    <s v="24"/>
    <x v="9"/>
    <s v="ELNM"/>
    <s v="31017393"/>
    <s v="31017393"/>
    <x v="5"/>
    <s v="Grupo U.Gen.1"/>
    <s v="S"/>
    <n v="0.31"/>
    <n v="0.26"/>
    <n v="0.12"/>
    <n v="0.45500000000000002"/>
    <n v="0.57499999999999996"/>
    <n v="0"/>
    <n v="5.4"/>
    <n v="1"/>
    <m/>
    <m/>
    <x v="0"/>
    <s v="ELNM31017393Grupo U.Gen.1HI"/>
    <s v="Electro Norte Medio S. A. - Hidrandina"/>
    <x v="31"/>
    <x v="31"/>
    <s v="C. H. Chicche"/>
    <x v="268"/>
    <s v="HI"/>
    <x v="5"/>
    <x v="352"/>
    <x v="2"/>
    <s v="Instalado"/>
    <s v="Operativo"/>
    <s v="Distribuidora"/>
    <x v="0"/>
    <x v="0"/>
    <x v="1"/>
    <x v="0"/>
    <s v="Estatal"/>
    <s v="CAJAMARCA"/>
    <s v="CAJAMARCA"/>
    <s v="CAJAMARCA"/>
    <s v="CAJAMARCA"/>
    <n v="0"/>
    <x v="8"/>
    <n v="0"/>
    <x v="0"/>
    <x v="0"/>
    <x v="0"/>
    <s v="MWh"/>
    <n v="0.57499999999999996"/>
    <n v="5.7499999999999999E-4"/>
    <m/>
    <n v="2.5833333333333333E-2"/>
    <n v="2.1666666666666667E-2"/>
    <n v="0"/>
    <n v="0"/>
    <n v="59"/>
    <s v="BASE DE DATOS"/>
    <m/>
  </r>
  <r>
    <s v="24"/>
    <x v="9"/>
    <s v="ELNM"/>
    <s v="31017493"/>
    <s v="31017493"/>
    <x v="5"/>
    <s v="GRUPO 1"/>
    <s v="S"/>
    <n v="1.54"/>
    <n v="1.4970000000000001"/>
    <n v="98.29"/>
    <n v="469.64"/>
    <n v="567.92999999999995"/>
    <n v="0"/>
    <n v="271.3"/>
    <n v="0"/>
    <m/>
    <m/>
    <x v="0"/>
    <s v="ELNM31017493GRUPO 1HI"/>
    <s v="Electro Norte Medio S. A. - Hidrandina"/>
    <x v="31"/>
    <x v="31"/>
    <s v="C. H. Huari(María Jiray)"/>
    <x v="269"/>
    <s v="HI"/>
    <x v="5"/>
    <x v="16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567.92999999999995"/>
    <n v="0.56792999999999993"/>
    <m/>
    <n v="0.12833333333333333"/>
    <n v="0.12475000000000001"/>
    <n v="0"/>
    <n v="0"/>
    <n v="59"/>
    <s v="BASE DE DATOS"/>
    <m/>
  </r>
  <r>
    <s v="24"/>
    <x v="9"/>
    <s v="ELNM"/>
    <s v="31017493"/>
    <s v="31017493"/>
    <x v="5"/>
    <s v="Grupo 2"/>
    <s v="S"/>
    <n v="1.5"/>
    <n v="1.4"/>
    <n v="125.35"/>
    <n v="607.39"/>
    <n v="732.74"/>
    <n v="0"/>
    <n v="303.3"/>
    <n v="0"/>
    <m/>
    <m/>
    <x v="0"/>
    <s v="ELNM31017493Grupo 2HI"/>
    <s v="Electro Norte Medio S. A. - Hidrandina"/>
    <x v="31"/>
    <x v="31"/>
    <s v="C. H. Huari(María Jiray)"/>
    <x v="269"/>
    <s v="HI"/>
    <x v="5"/>
    <x v="17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732.74"/>
    <n v="0.73274000000000006"/>
    <m/>
    <n v="0.125"/>
    <n v="0.11666666666666665"/>
    <n v="0"/>
    <n v="0"/>
    <n v="59"/>
    <s v="BASE DE DATOS"/>
    <m/>
  </r>
  <r>
    <s v="24"/>
    <x v="9"/>
    <s v="ELNM"/>
    <s v="31016993"/>
    <s v="31016993"/>
    <x v="5"/>
    <s v="Grupo 1"/>
    <s v="S"/>
    <n v="0.26"/>
    <n v="0.26"/>
    <n v="1.633"/>
    <n v="6.2039999999999997"/>
    <n v="7.8360000000000003"/>
    <n v="0"/>
    <n v="60.2"/>
    <n v="2"/>
    <m/>
    <m/>
    <x v="0"/>
    <s v="ELNM31016993Grupo 1HI"/>
    <s v="Electro Norte Medio S. A. - Hidrandina"/>
    <x v="31"/>
    <x v="31"/>
    <s v="C. H. Huayunga"/>
    <x v="270"/>
    <s v="HI"/>
    <x v="5"/>
    <x v="165"/>
    <x v="2"/>
    <s v="Instalado"/>
    <s v="Operativo"/>
    <s v="Distribuidora"/>
    <x v="0"/>
    <x v="0"/>
    <x v="1"/>
    <x v="0"/>
    <s v="Estatal"/>
    <s v="CAJAMARCA"/>
    <s v="CAJAMARCA"/>
    <s v="CAJABAMBA"/>
    <s v="CAJABAMBA"/>
    <n v="0"/>
    <x v="8"/>
    <n v="0"/>
    <x v="0"/>
    <x v="0"/>
    <x v="0"/>
    <s v="MWh"/>
    <n v="7.8360000000000003"/>
    <n v="7.836000000000001E-3"/>
    <m/>
    <n v="2.1666666666666667E-2"/>
    <n v="2.1666666666666667E-2"/>
    <n v="0"/>
    <n v="9.9999999999944578E-4"/>
    <n v="59"/>
    <s v="BASE DE DATOS"/>
    <m/>
  </r>
  <r>
    <s v="24"/>
    <x v="9"/>
    <s v="ELNM"/>
    <s v="41046294"/>
    <s v="41046294"/>
    <x v="5"/>
    <s v="Grupo 1"/>
    <s v="S"/>
    <n v="0.33"/>
    <n v="0.33"/>
    <n v="21.503"/>
    <n v="81.709999999999994"/>
    <n v="103.21299999999999"/>
    <n v="0"/>
    <n v="706.01"/>
    <n v="7"/>
    <m/>
    <m/>
    <x v="0"/>
    <s v="ELNM41046294Grupo 1HI"/>
    <s v="Electro Norte Medio S. A. - Hidrandina"/>
    <x v="31"/>
    <x v="31"/>
    <s v="C. H. Paucamarca (San Marcos)"/>
    <x v="271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MARCOS"/>
    <s v="CHOCAN"/>
    <n v="0"/>
    <x v="8"/>
    <n v="0"/>
    <x v="0"/>
    <x v="0"/>
    <x v="0"/>
    <s v="MWh"/>
    <n v="103.21299999999999"/>
    <n v="0.103213"/>
    <m/>
    <n v="2.75E-2"/>
    <n v="2.75E-2"/>
    <n v="0"/>
    <n v="0"/>
    <n v="59"/>
    <s v="BASE DE DATOS"/>
    <m/>
  </r>
  <r>
    <s v="24"/>
    <x v="9"/>
    <s v="ELNM"/>
    <s v="31015193"/>
    <s v="31015193"/>
    <x v="5"/>
    <s v="Grupo U.Gen.2"/>
    <s v="S"/>
    <n v="0.74"/>
    <n v="0.72"/>
    <n v="64.989999999999995"/>
    <n v="312.99"/>
    <n v="377.98"/>
    <n v="0"/>
    <n v="726.15"/>
    <n v="0"/>
    <m/>
    <m/>
    <x v="0"/>
    <s v="ELNM31015193Grupo U.Gen.2HI"/>
    <s v="Electro Norte Medio S. A. - Hidrandina"/>
    <x v="31"/>
    <x v="31"/>
    <s v="C. H. Pomabamba"/>
    <x v="272"/>
    <s v="HI"/>
    <x v="5"/>
    <x v="353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377.98"/>
    <n v="0.37798000000000004"/>
    <m/>
    <n v="6.1666666666666668E-2"/>
    <n v="0.06"/>
    <n v="0"/>
    <n v="0"/>
    <n v="59"/>
    <s v="BASE DE DATOS"/>
    <m/>
  </r>
  <r>
    <s v="24"/>
    <x v="9"/>
    <s v="ELNM"/>
    <s v="31015193"/>
    <s v="31015193"/>
    <x v="5"/>
    <s v="Grupo U.Gen.3"/>
    <s v="S"/>
    <n v="0.55000000000000004"/>
    <n v="0.5"/>
    <n v="15.75"/>
    <n v="80.209999999999994"/>
    <n v="95.96"/>
    <n v="0"/>
    <n v="409.45"/>
    <n v="0"/>
    <m/>
    <m/>
    <x v="0"/>
    <s v="ELNM31015193Grupo U.Gen.3HI"/>
    <s v="Electro Norte Medio S. A. - Hidrandina"/>
    <x v="31"/>
    <x v="31"/>
    <s v="C. H. Pomabamba"/>
    <x v="272"/>
    <s v="HI"/>
    <x v="5"/>
    <x v="354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95.96"/>
    <n v="9.595999999999999E-2"/>
    <m/>
    <n v="4.5833333333333337E-2"/>
    <n v="4.1666666666666664E-2"/>
    <n v="0"/>
    <n v="0"/>
    <n v="59"/>
    <s v="BASE DE DATOS"/>
    <m/>
  </r>
  <r>
    <s v="24"/>
    <x v="9"/>
    <s v="ELNM"/>
    <s v="31016893"/>
    <s v="31016893"/>
    <x v="5"/>
    <s v="Grupo U.Gen.1"/>
    <s v="S"/>
    <n v="0.28999999999999998"/>
    <n v="0.28999999999999998"/>
    <n v="18.155000000000001"/>
    <n v="68.989000000000004"/>
    <n v="87.144000000000005"/>
    <n v="0"/>
    <n v="476.12"/>
    <n v="4"/>
    <m/>
    <m/>
    <x v="0"/>
    <s v="ELNM31016893Grupo U.Gen.1HI"/>
    <s v="Electro Norte Medio S. A. - Hidrandina"/>
    <x v="31"/>
    <x v="31"/>
    <s v="C. H. Shipilco"/>
    <x v="273"/>
    <s v="HI"/>
    <x v="5"/>
    <x v="352"/>
    <x v="2"/>
    <s v="Instalado"/>
    <s v="Operativo"/>
    <s v="Distribuidora"/>
    <x v="0"/>
    <x v="0"/>
    <x v="1"/>
    <x v="0"/>
    <s v="Estatal"/>
    <s v="CAJAMARCA"/>
    <s v="CAJAMARCA"/>
    <s v="CELENDIN"/>
    <s v="CELENDIN"/>
    <n v="0"/>
    <x v="8"/>
    <n v="0"/>
    <x v="0"/>
    <x v="0"/>
    <x v="0"/>
    <s v="MWh"/>
    <n v="87.144000000000005"/>
    <n v="8.7143999999999999E-2"/>
    <m/>
    <n v="2.4166666666666666E-2"/>
    <n v="2.4166666666666666E-2"/>
    <n v="0"/>
    <n v="0"/>
    <n v="59"/>
    <s v="BASE DE DATOS"/>
    <m/>
  </r>
  <r>
    <s v="24"/>
    <x v="9"/>
    <s v="ELNM"/>
    <s v="41046094"/>
    <s v="41046094"/>
    <x v="5"/>
    <s v="Ansaldo 1"/>
    <s v="S"/>
    <n v="0.55000000000000004"/>
    <n v="0.5"/>
    <n v="0"/>
    <n v="0"/>
    <n v="0"/>
    <n v="0"/>
    <n v="0"/>
    <n v="0"/>
    <m/>
    <m/>
    <x v="0"/>
    <s v="ELNM41046094Ansaldo 1HI"/>
    <s v="Electro Norte Medio S. A. - Hidrandina"/>
    <x v="31"/>
    <x v="31"/>
    <s v="C. H. Tarabamba"/>
    <x v="274"/>
    <s v="HI"/>
    <x v="5"/>
    <x v="355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0"/>
    <n v="0"/>
    <m/>
    <n v="4.5833333333333337E-2"/>
    <n v="4.1666666666666664E-2"/>
    <n v="0"/>
    <n v="0"/>
    <n v="59"/>
    <s v="BASE DE DATOS"/>
    <m/>
  </r>
  <r>
    <s v="24"/>
    <x v="9"/>
    <s v="ELNM"/>
    <s v="41046094"/>
    <s v="41046094"/>
    <x v="5"/>
    <s v="Ansaldo 2"/>
    <s v="S"/>
    <n v="0.55000000000000004"/>
    <n v="0.5"/>
    <n v="0"/>
    <n v="0"/>
    <n v="0"/>
    <n v="0"/>
    <n v="0"/>
    <n v="0"/>
    <m/>
    <m/>
    <x v="0"/>
    <s v="ELNM41046094Ansaldo 2HI"/>
    <s v="Electro Norte Medio S. A. - Hidrandina"/>
    <x v="31"/>
    <x v="31"/>
    <s v="C. H. Tarabamba"/>
    <x v="274"/>
    <s v="HI"/>
    <x v="5"/>
    <x v="356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0"/>
    <n v="0"/>
    <m/>
    <n v="4.5833333333333337E-2"/>
    <n v="4.1666666666666664E-2"/>
    <n v="0"/>
    <n v="0"/>
    <n v="59"/>
    <s v="BASE DE DATOS"/>
    <m/>
  </r>
  <r>
    <s v="24"/>
    <x v="9"/>
    <s v="ELNM"/>
    <s v="41028394"/>
    <s v="41028394"/>
    <x v="5"/>
    <s v="Grupo 3"/>
    <s v="S"/>
    <n v="0.2"/>
    <n v="0.2"/>
    <n v="0.998"/>
    <n v="3.992"/>
    <n v="4.99"/>
    <n v="0"/>
    <n v="60.55"/>
    <n v="0"/>
    <m/>
    <m/>
    <x v="0"/>
    <s v="ELNM41028394Grupo 3HI"/>
    <s v="Electro Norte Medio S. A. - Hidrandina"/>
    <x v="31"/>
    <x v="31"/>
    <s v="C. H. Yamobamba"/>
    <x v="275"/>
    <s v="HI"/>
    <x v="5"/>
    <x v="176"/>
    <x v="2"/>
    <s v="Instalado"/>
    <s v="Operativo"/>
    <s v="Distribuidora"/>
    <x v="0"/>
    <x v="0"/>
    <x v="1"/>
    <x v="0"/>
    <s v="Estatal"/>
    <s v="LA LIBERTAD"/>
    <s v="LA LIBERTAD"/>
    <s v="SANCHEZ CARRION"/>
    <s v="HUAMACHUCO"/>
    <n v="0"/>
    <x v="8"/>
    <n v="0"/>
    <x v="0"/>
    <x v="0"/>
    <x v="0"/>
    <s v="MWh"/>
    <n v="4.99"/>
    <n v="4.9900000000000005E-3"/>
    <m/>
    <n v="1.6666666666666666E-2"/>
    <n v="1.6666666666666666E-2"/>
    <n v="0"/>
    <n v="0"/>
    <n v="59"/>
    <s v="BASE DE DATOS"/>
    <m/>
  </r>
  <r>
    <s v="24"/>
    <x v="9"/>
    <s v="ELNM"/>
    <s v="41046494"/>
    <s v="41046494"/>
    <x v="5"/>
    <s v="Sulzer 1"/>
    <s v="S"/>
    <n v="0.81"/>
    <n v="0.78"/>
    <n v="39.479999999999997"/>
    <n v="162.51"/>
    <n v="201.99"/>
    <n v="0"/>
    <n v="667"/>
    <n v="0"/>
    <m/>
    <m/>
    <x v="0"/>
    <s v="ELNM41046494Sulzer 1HI"/>
    <s v="Electro Norte Medio S. A. - Hidrandina"/>
    <x v="31"/>
    <x v="31"/>
    <s v="C. H. Chiquián"/>
    <x v="276"/>
    <s v="HI"/>
    <x v="5"/>
    <x v="21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201.99"/>
    <n v="0.20199"/>
    <m/>
    <n v="6.7500000000000004E-2"/>
    <n v="6.5000000000000002E-2"/>
    <n v="0"/>
    <n v="-2.8421709430404007E-14"/>
    <n v="59"/>
    <s v="BASE DE DATOS"/>
    <m/>
  </r>
  <r>
    <s v="24"/>
    <x v="9"/>
    <s v="ELNM"/>
    <s v="41046494"/>
    <s v="41046494"/>
    <x v="5"/>
    <s v="Grupo U.Gen 2"/>
    <s v="S"/>
    <n v="0.2"/>
    <n v="0.19500000000000001"/>
    <n v="0"/>
    <n v="0"/>
    <n v="0"/>
    <n v="0"/>
    <n v="0"/>
    <n v="0"/>
    <m/>
    <m/>
    <x v="0"/>
    <s v="ELNM41046494Grupo U.Gen 2HI"/>
    <s v="Electro Norte Medio S. A. - Hidrandina"/>
    <x v="31"/>
    <x v="31"/>
    <s v="C. H. Chiquián"/>
    <x v="276"/>
    <s v="HI"/>
    <x v="5"/>
    <x v="35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1.6666666666666666E-2"/>
    <n v="1.6250000000000001E-2"/>
    <n v="0"/>
    <n v="0"/>
    <n v="59"/>
    <s v="BASE DE DATOS"/>
    <m/>
  </r>
  <r>
    <s v="24"/>
    <x v="10"/>
    <s v="ELNM"/>
    <s v="51023714"/>
    <s v="51023714"/>
    <x v="5"/>
    <s v="G-1"/>
    <s v="S"/>
    <n v="7.0000000000000007E-2"/>
    <n v="7.0000000000000007E-2"/>
    <n v="6.0730000000000004"/>
    <n v="23.077000000000002"/>
    <n v="29.15"/>
    <n v="0"/>
    <n v="446.01"/>
    <n v="4"/>
    <m/>
    <m/>
    <x v="0"/>
    <s v="ELNM51023714G-1HI"/>
    <s v="Electro Norte Medio S. A. - Hidrandina"/>
    <x v="31"/>
    <x v="31"/>
    <s v="C. H. Catilluc"/>
    <x v="266"/>
    <s v="HI"/>
    <x v="5"/>
    <x v="28"/>
    <x v="2"/>
    <s v="Instalado"/>
    <s v="Operativo"/>
    <s v="Distribuidora"/>
    <x v="0"/>
    <x v="0"/>
    <x v="1"/>
    <x v="0"/>
    <s v="Estatal"/>
    <s v="CAJAMARCA"/>
    <s v="CAJAMARCA"/>
    <s v="SAN MIGUEL"/>
    <s v="CATILLUC"/>
    <n v="0"/>
    <x v="8"/>
    <n v="0"/>
    <x v="0"/>
    <x v="0"/>
    <x v="0"/>
    <s v="MWh"/>
    <n v="29.15"/>
    <n v="2.9149999999999999E-2"/>
    <m/>
    <n v="5.8333333333333336E-3"/>
    <n v="5.8333333333333336E-3"/>
    <n v="0"/>
    <n v="3.5527136788005009E-15"/>
    <n v="59"/>
    <s v="BASE DE DATOS"/>
    <m/>
  </r>
  <r>
    <s v="24"/>
    <x v="10"/>
    <s v="ELNM"/>
    <s v="51001796"/>
    <s v="51001796"/>
    <x v="5"/>
    <s v="Grupo 1"/>
    <s v="S"/>
    <n v="0.55000000000000004"/>
    <n v="0.52"/>
    <n v="62.146000000000001"/>
    <n v="236.15700000000001"/>
    <n v="298.303"/>
    <n v="0"/>
    <n v="685.01"/>
    <n v="4"/>
    <m/>
    <m/>
    <x v="0"/>
    <s v="ELNM51001796Grupo 1HI"/>
    <s v="Electro Norte Medio S. A. - Hidrandina"/>
    <x v="31"/>
    <x v="31"/>
    <s v="C. H. Celendin"/>
    <x v="267"/>
    <s v="HI"/>
    <x v="5"/>
    <x v="16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298.303"/>
    <n v="0.29830299999999998"/>
    <m/>
    <n v="4.5833333333333337E-2"/>
    <n v="4.3333333333333335E-2"/>
    <n v="0"/>
    <n v="0"/>
    <n v="59"/>
    <s v="BASE DE DATOS"/>
    <m/>
  </r>
  <r>
    <s v="24"/>
    <x v="10"/>
    <s v="ELNM"/>
    <s v="51001796"/>
    <s v="51001796"/>
    <x v="5"/>
    <s v="Grupo 2"/>
    <s v="S"/>
    <n v="0.55000000000000004"/>
    <n v="0.52"/>
    <n v="64.197999999999993"/>
    <n v="243.95099999999999"/>
    <n v="308.149"/>
    <n v="0"/>
    <n v="684.46"/>
    <n v="4"/>
    <m/>
    <m/>
    <x v="0"/>
    <s v="ELNM51001796Grupo 2HI"/>
    <s v="Electro Norte Medio S. A. - Hidrandina"/>
    <x v="31"/>
    <x v="31"/>
    <s v="C. H. Celendin"/>
    <x v="267"/>
    <s v="HI"/>
    <x v="5"/>
    <x v="175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308.149"/>
    <n v="0.30814900000000001"/>
    <m/>
    <n v="4.5833333333333337E-2"/>
    <n v="4.3333333333333335E-2"/>
    <n v="0"/>
    <n v="0"/>
    <n v="59"/>
    <s v="BASE DE DATOS"/>
    <m/>
  </r>
  <r>
    <s v="24"/>
    <x v="10"/>
    <s v="ELNM"/>
    <s v="51001796"/>
    <s v="51001796"/>
    <x v="5"/>
    <s v="G-3"/>
    <s v="S"/>
    <n v="0.55000000000000004"/>
    <n v="0.52"/>
    <n v="0"/>
    <n v="0"/>
    <n v="0"/>
    <n v="0"/>
    <n v="0"/>
    <n v="0"/>
    <m/>
    <m/>
    <x v="0"/>
    <s v="ELNM51001796G-3HI"/>
    <s v="Electro Norte Medio S. A. - Hidrandina"/>
    <x v="31"/>
    <x v="31"/>
    <s v="C. H. Celendin"/>
    <x v="267"/>
    <s v="HI"/>
    <x v="5"/>
    <x v="176"/>
    <x v="2"/>
    <s v="Instalado"/>
    <s v="Operativo"/>
    <s v="Distribuidora"/>
    <x v="0"/>
    <x v="0"/>
    <x v="1"/>
    <x v="0"/>
    <s v="Estatal"/>
    <s v="CAJAMARCA"/>
    <s v="CAJAMARCA"/>
    <s v="CELENDIN"/>
    <s v="JORGE CHAVEZ"/>
    <n v="0"/>
    <x v="8"/>
    <n v="0"/>
    <x v="0"/>
    <x v="0"/>
    <x v="0"/>
    <s v="MWh"/>
    <n v="0"/>
    <n v="0"/>
    <m/>
    <n v="4.5833333333333337E-2"/>
    <n v="4.3333333333333335E-2"/>
    <n v="0"/>
    <n v="0"/>
    <n v="59"/>
    <s v="BASE DE DATOS"/>
    <m/>
  </r>
  <r>
    <s v="24"/>
    <x v="10"/>
    <s v="ELNM"/>
    <s v="31017393"/>
    <s v="31017393"/>
    <x v="5"/>
    <s v="Grupo U.Gen.1"/>
    <s v="S"/>
    <n v="0.31"/>
    <n v="0.26"/>
    <n v="7.4850000000000003"/>
    <n v="28.440999999999999"/>
    <n v="35.926000000000002"/>
    <n v="0"/>
    <n v="278.56"/>
    <n v="5"/>
    <m/>
    <m/>
    <x v="0"/>
    <s v="ELNM31017393Grupo U.Gen.1HI"/>
    <s v="Electro Norte Medio S. A. - Hidrandina"/>
    <x v="31"/>
    <x v="31"/>
    <s v="C. H. Chicche"/>
    <x v="268"/>
    <s v="HI"/>
    <x v="5"/>
    <x v="352"/>
    <x v="2"/>
    <s v="Instalado"/>
    <s v="Operativo"/>
    <s v="Distribuidora"/>
    <x v="0"/>
    <x v="0"/>
    <x v="1"/>
    <x v="0"/>
    <s v="Estatal"/>
    <s v="CAJAMARCA"/>
    <s v="CAJAMARCA"/>
    <s v="CAJAMARCA"/>
    <s v="CAJAMARCA"/>
    <n v="0"/>
    <x v="8"/>
    <n v="0"/>
    <x v="0"/>
    <x v="0"/>
    <x v="0"/>
    <s v="MWh"/>
    <n v="35.926000000000002"/>
    <n v="3.5926E-2"/>
    <m/>
    <n v="2.5833333333333333E-2"/>
    <n v="2.1666666666666667E-2"/>
    <n v="0"/>
    <n v="0"/>
    <n v="59"/>
    <s v="BASE DE DATOS"/>
    <m/>
  </r>
  <r>
    <s v="24"/>
    <x v="10"/>
    <s v="ELNM"/>
    <s v="31017493"/>
    <s v="31017493"/>
    <x v="5"/>
    <s v="GRUPO 1"/>
    <s v="S"/>
    <n v="1.54"/>
    <n v="1.4970000000000001"/>
    <n v="92.82"/>
    <n v="455.7"/>
    <n v="548.52"/>
    <n v="0"/>
    <n v="271.3"/>
    <n v="0"/>
    <m/>
    <m/>
    <x v="0"/>
    <s v="ELNM31017493GRUPO 1HI"/>
    <s v="Electro Norte Medio S. A. - Hidrandina"/>
    <x v="31"/>
    <x v="31"/>
    <s v="C. H. Huari(María Jiray)"/>
    <x v="269"/>
    <s v="HI"/>
    <x v="5"/>
    <x v="16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548.52"/>
    <n v="0.54852000000000001"/>
    <m/>
    <n v="0.12833333333333333"/>
    <n v="0.12475000000000001"/>
    <n v="0"/>
    <n v="0"/>
    <n v="59"/>
    <s v="BASE DE DATOS"/>
    <m/>
  </r>
  <r>
    <s v="24"/>
    <x v="10"/>
    <s v="ELNM"/>
    <s v="31017493"/>
    <s v="31017493"/>
    <x v="5"/>
    <s v="Grupo 2"/>
    <s v="S"/>
    <n v="1.5"/>
    <n v="1.4"/>
    <n v="137.97"/>
    <n v="677.42"/>
    <n v="815.39"/>
    <n v="0"/>
    <n v="303.3"/>
    <n v="0"/>
    <m/>
    <m/>
    <x v="0"/>
    <s v="ELNM31017493Grupo 2HI"/>
    <s v="Electro Norte Medio S. A. - Hidrandina"/>
    <x v="31"/>
    <x v="31"/>
    <s v="C. H. Huari(María Jiray)"/>
    <x v="269"/>
    <s v="HI"/>
    <x v="5"/>
    <x v="175"/>
    <x v="2"/>
    <s v="Instalado"/>
    <s v="Operativo"/>
    <s v="Distribuidora"/>
    <x v="0"/>
    <x v="0"/>
    <x v="1"/>
    <x v="0"/>
    <s v="Estatal"/>
    <s v="ANCASH"/>
    <s v="ANCASH"/>
    <s v="HUARI"/>
    <s v="HUARI"/>
    <n v="0"/>
    <x v="8"/>
    <n v="0"/>
    <x v="0"/>
    <x v="0"/>
    <x v="0"/>
    <s v="MWh"/>
    <n v="815.39"/>
    <n v="0.81538999999999995"/>
    <m/>
    <n v="0.125"/>
    <n v="0.11666666666666665"/>
    <n v="0"/>
    <n v="0"/>
    <n v="59"/>
    <s v="BASE DE DATOS"/>
    <m/>
  </r>
  <r>
    <s v="24"/>
    <x v="10"/>
    <s v="ELNM"/>
    <s v="31016993"/>
    <s v="31016993"/>
    <x v="5"/>
    <s v="Grupo 1"/>
    <s v="S"/>
    <n v="0.26"/>
    <n v="0.26"/>
    <n v="18.684999999999999"/>
    <n v="71.004000000000005"/>
    <n v="89.688999999999993"/>
    <n v="0"/>
    <n v="376.47"/>
    <n v="6"/>
    <m/>
    <m/>
    <x v="0"/>
    <s v="ELNM31016993Grupo 1HI"/>
    <s v="Electro Norte Medio S. A. - Hidrandina"/>
    <x v="31"/>
    <x v="31"/>
    <s v="C. H. Huayunga"/>
    <x v="270"/>
    <s v="HI"/>
    <x v="5"/>
    <x v="165"/>
    <x v="2"/>
    <s v="Instalado"/>
    <s v="Operativo"/>
    <s v="Distribuidora"/>
    <x v="0"/>
    <x v="0"/>
    <x v="1"/>
    <x v="0"/>
    <s v="Estatal"/>
    <s v="CAJAMARCA"/>
    <s v="CAJAMARCA"/>
    <s v="CAJABAMBA"/>
    <s v="CAJABAMBA"/>
    <n v="0"/>
    <x v="8"/>
    <n v="0"/>
    <x v="0"/>
    <x v="0"/>
    <x v="0"/>
    <s v="MWh"/>
    <n v="89.688999999999993"/>
    <n v="8.9688999999999991E-2"/>
    <m/>
    <n v="2.1666666666666667E-2"/>
    <n v="2.1666666666666667E-2"/>
    <n v="0"/>
    <n v="1.4210854715202004E-14"/>
    <n v="59"/>
    <s v="BASE DE DATOS"/>
    <m/>
  </r>
  <r>
    <s v="24"/>
    <x v="10"/>
    <s v="ELNM"/>
    <s v="41046294"/>
    <s v="41046294"/>
    <x v="5"/>
    <s v="Grupo 1"/>
    <s v="S"/>
    <n v="0.33"/>
    <n v="0.33"/>
    <n v="35.692999999999998"/>
    <n v="135.63300000000001"/>
    <n v="171.32599999999999"/>
    <n v="0"/>
    <n v="699.13"/>
    <n v="3"/>
    <m/>
    <m/>
    <x v="0"/>
    <s v="ELNM41046294Grupo 1HI"/>
    <s v="Electro Norte Medio S. A. - Hidrandina"/>
    <x v="31"/>
    <x v="31"/>
    <s v="C. H. Paucamarca (San Marcos)"/>
    <x v="271"/>
    <s v="HI"/>
    <x v="5"/>
    <x v="165"/>
    <x v="2"/>
    <s v="Instalado"/>
    <s v="Operativo"/>
    <s v="Distribuidora"/>
    <x v="0"/>
    <x v="0"/>
    <x v="1"/>
    <x v="0"/>
    <s v="Estatal"/>
    <s v="CAJAMARCA"/>
    <s v="CAJAMARCA"/>
    <s v="SAN MARCOS"/>
    <s v="CHOCAN"/>
    <n v="0"/>
    <x v="8"/>
    <n v="0"/>
    <x v="0"/>
    <x v="0"/>
    <x v="0"/>
    <s v="MWh"/>
    <n v="171.32599999999999"/>
    <n v="0.17132600000000001"/>
    <m/>
    <n v="2.75E-2"/>
    <n v="2.75E-2"/>
    <n v="0"/>
    <n v="2.8421709430404007E-14"/>
    <n v="59"/>
    <s v="BASE DE DATOS"/>
    <m/>
  </r>
  <r>
    <s v="24"/>
    <x v="10"/>
    <s v="ELNM"/>
    <s v="31015193"/>
    <s v="31015193"/>
    <x v="5"/>
    <s v="Grupo U.Gen.2"/>
    <s v="S"/>
    <n v="0.74"/>
    <n v="0.72"/>
    <n v="77.52"/>
    <n v="375.54"/>
    <n v="453.06"/>
    <n v="0"/>
    <n v="715"/>
    <n v="0"/>
    <m/>
    <m/>
    <x v="0"/>
    <s v="ELNM31015193Grupo U.Gen.2HI"/>
    <s v="Electro Norte Medio S. A. - Hidrandina"/>
    <x v="31"/>
    <x v="31"/>
    <s v="C. H. Pomabamba"/>
    <x v="272"/>
    <s v="HI"/>
    <x v="5"/>
    <x v="353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453.06"/>
    <n v="0.45306000000000002"/>
    <m/>
    <n v="6.1666666666666668E-2"/>
    <n v="0.06"/>
    <n v="0"/>
    <n v="0"/>
    <n v="59"/>
    <s v="BASE DE DATOS"/>
    <m/>
  </r>
  <r>
    <s v="24"/>
    <x v="10"/>
    <s v="ELNM"/>
    <s v="31015193"/>
    <s v="31015193"/>
    <x v="5"/>
    <s v="Grupo U.Gen.3"/>
    <s v="S"/>
    <n v="0.55000000000000004"/>
    <n v="0.5"/>
    <n v="8.57"/>
    <n v="48.31"/>
    <n v="56.88"/>
    <n v="0"/>
    <n v="225.3"/>
    <n v="0"/>
    <m/>
    <m/>
    <x v="0"/>
    <s v="ELNM31015193Grupo U.Gen.3HI"/>
    <s v="Electro Norte Medio S. A. - Hidrandina"/>
    <x v="31"/>
    <x v="31"/>
    <s v="C. H. Pomabamba"/>
    <x v="272"/>
    <s v="HI"/>
    <x v="5"/>
    <x v="354"/>
    <x v="2"/>
    <s v="Instalado"/>
    <s v="Operativo"/>
    <s v="Distribuidora"/>
    <x v="0"/>
    <x v="0"/>
    <x v="1"/>
    <x v="0"/>
    <s v="Estatal"/>
    <s v="ANCASH"/>
    <s v="ANCASH"/>
    <s v="POMABAMBA"/>
    <s v="POMABAMBA"/>
    <n v="0"/>
    <x v="8"/>
    <n v="0"/>
    <x v="0"/>
    <x v="0"/>
    <x v="0"/>
    <s v="MWh"/>
    <n v="56.88"/>
    <n v="5.688E-2"/>
    <m/>
    <n v="4.5833333333333337E-2"/>
    <n v="4.1666666666666664E-2"/>
    <n v="0"/>
    <n v="0"/>
    <n v="59"/>
    <s v="BASE DE DATOS"/>
    <m/>
  </r>
  <r>
    <s v="24"/>
    <x v="10"/>
    <s v="ELNM"/>
    <s v="31016893"/>
    <s v="31016893"/>
    <x v="5"/>
    <s v="Grupo U.Gen.1"/>
    <s v="S"/>
    <n v="0.28999999999999998"/>
    <n v="0.28999999999999998"/>
    <n v="0"/>
    <n v="0"/>
    <n v="0"/>
    <n v="0"/>
    <n v="0"/>
    <n v="0"/>
    <m/>
    <m/>
    <x v="0"/>
    <s v="ELNM31016893Grupo U.Gen.1HI"/>
    <s v="Electro Norte Medio S. A. - Hidrandina"/>
    <x v="31"/>
    <x v="31"/>
    <s v="C. H. Shipilco"/>
    <x v="273"/>
    <s v="HI"/>
    <x v="5"/>
    <x v="352"/>
    <x v="2"/>
    <s v="Instalado"/>
    <s v="Operativo"/>
    <s v="Distribuidora"/>
    <x v="0"/>
    <x v="0"/>
    <x v="1"/>
    <x v="0"/>
    <s v="Estatal"/>
    <s v="CAJAMARCA"/>
    <s v="CAJAMARCA"/>
    <s v="CELENDIN"/>
    <s v="CELENDIN"/>
    <n v="0"/>
    <x v="8"/>
    <n v="0"/>
    <x v="0"/>
    <x v="0"/>
    <x v="0"/>
    <s v="MWh"/>
    <n v="0"/>
    <n v="0"/>
    <m/>
    <n v="2.4166666666666666E-2"/>
    <n v="2.4166666666666666E-2"/>
    <n v="0"/>
    <n v="0"/>
    <n v="59"/>
    <s v="BASE DE DATOS"/>
    <m/>
  </r>
  <r>
    <s v="24"/>
    <x v="10"/>
    <s v="ELNM"/>
    <s v="41046094"/>
    <s v="41046094"/>
    <x v="5"/>
    <s v="Ansaldo 1"/>
    <s v="S"/>
    <n v="0.55000000000000004"/>
    <n v="0.5"/>
    <n v="33.74"/>
    <n v="134.96"/>
    <n v="168.7"/>
    <n v="0"/>
    <n v="442.3"/>
    <n v="0"/>
    <m/>
    <m/>
    <x v="0"/>
    <s v="ELNM41046094Ansaldo 1HI"/>
    <s v="Electro Norte Medio S. A. - Hidrandina"/>
    <x v="31"/>
    <x v="31"/>
    <s v="C. H. Tarabamba"/>
    <x v="274"/>
    <s v="HI"/>
    <x v="5"/>
    <x v="355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168.7"/>
    <n v="0.16869999999999999"/>
    <m/>
    <n v="4.5833333333333337E-2"/>
    <n v="4.1666666666666664E-2"/>
    <n v="0"/>
    <n v="2.8421709430404007E-14"/>
    <n v="59"/>
    <s v="BASE DE DATOS"/>
    <m/>
  </r>
  <r>
    <s v="24"/>
    <x v="10"/>
    <s v="ELNM"/>
    <s v="41046094"/>
    <s v="41046094"/>
    <x v="5"/>
    <s v="Ansaldo 2"/>
    <s v="S"/>
    <n v="0.55000000000000004"/>
    <n v="0.5"/>
    <n v="0"/>
    <n v="0"/>
    <n v="0"/>
    <n v="0"/>
    <n v="0"/>
    <n v="0"/>
    <m/>
    <m/>
    <x v="0"/>
    <s v="ELNM41046094Ansaldo 2HI"/>
    <s v="Electro Norte Medio S. A. - Hidrandina"/>
    <x v="31"/>
    <x v="31"/>
    <s v="C. H. Tarabamba"/>
    <x v="274"/>
    <s v="HI"/>
    <x v="5"/>
    <x v="356"/>
    <x v="2"/>
    <s v="Instalado"/>
    <s v="Operativo"/>
    <s v="Distribuidora"/>
    <x v="0"/>
    <x v="0"/>
    <x v="1"/>
    <x v="0"/>
    <s v="Estatal"/>
    <s v="LA LIBERTAD"/>
    <s v="LA LIBERTAD"/>
    <s v="PATAZ"/>
    <s v="BULDIBUYO"/>
    <n v="0"/>
    <x v="8"/>
    <n v="0"/>
    <x v="0"/>
    <x v="0"/>
    <x v="0"/>
    <s v="MWh"/>
    <n v="0"/>
    <n v="0"/>
    <m/>
    <n v="4.5833333333333337E-2"/>
    <n v="4.1666666666666664E-2"/>
    <n v="0"/>
    <n v="0"/>
    <n v="59"/>
    <s v="BASE DE DATOS"/>
    <m/>
  </r>
  <r>
    <s v="24"/>
    <x v="10"/>
    <s v="ELNM"/>
    <s v="41028394"/>
    <s v="41028394"/>
    <x v="5"/>
    <s v="Grupo 3"/>
    <s v="S"/>
    <n v="0.2"/>
    <n v="0.2"/>
    <n v="0"/>
    <n v="0"/>
    <n v="0"/>
    <n v="0"/>
    <n v="0"/>
    <n v="0"/>
    <m/>
    <m/>
    <x v="0"/>
    <s v="ELNM41028394Grupo 3HI"/>
    <s v="Electro Norte Medio S. A. - Hidrandina"/>
    <x v="31"/>
    <x v="31"/>
    <s v="C. H. Yamobamba"/>
    <x v="275"/>
    <s v="HI"/>
    <x v="5"/>
    <x v="176"/>
    <x v="2"/>
    <s v="Instalado"/>
    <s v="Operativo"/>
    <s v="Distribuidora"/>
    <x v="0"/>
    <x v="0"/>
    <x v="1"/>
    <x v="0"/>
    <s v="Estatal"/>
    <s v="LA LIBERTAD"/>
    <s v="LA LIBERTAD"/>
    <s v="SANCHEZ CARRION"/>
    <s v="HUAMACHUCO"/>
    <n v="0"/>
    <x v="8"/>
    <n v="0"/>
    <x v="0"/>
    <x v="0"/>
    <x v="0"/>
    <s v="MWh"/>
    <n v="0"/>
    <n v="0"/>
    <m/>
    <n v="1.6666666666666666E-2"/>
    <n v="1.6666666666666666E-2"/>
    <n v="0"/>
    <n v="0"/>
    <n v="59"/>
    <s v="BASE DE DATOS"/>
    <m/>
  </r>
  <r>
    <s v="24"/>
    <x v="10"/>
    <s v="ELNM"/>
    <s v="41046494"/>
    <s v="41046494"/>
    <x v="5"/>
    <s v="Sulzer 1"/>
    <s v="S"/>
    <n v="0.81"/>
    <n v="0.78"/>
    <n v="38.9"/>
    <n v="167.26"/>
    <n v="206.16"/>
    <n v="0"/>
    <n v="665.15"/>
    <n v="0"/>
    <m/>
    <m/>
    <x v="0"/>
    <s v="ELNM41046494Sulzer 1HI"/>
    <s v="Electro Norte Medio S. A. - Hidrandina"/>
    <x v="31"/>
    <x v="31"/>
    <s v="C. H. Chiquián"/>
    <x v="276"/>
    <s v="HI"/>
    <x v="5"/>
    <x v="21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206.16"/>
    <n v="0.20616000000000001"/>
    <m/>
    <n v="6.7500000000000004E-2"/>
    <n v="6.5000000000000002E-2"/>
    <n v="0"/>
    <n v="0"/>
    <n v="59"/>
    <s v="BASE DE DATOS"/>
    <m/>
  </r>
  <r>
    <s v="24"/>
    <x v="10"/>
    <s v="ELNM"/>
    <s v="41046494"/>
    <s v="41046494"/>
    <x v="5"/>
    <s v="Grupo U.Gen 2"/>
    <s v="S"/>
    <n v="0.2"/>
    <n v="0.19500000000000001"/>
    <n v="0"/>
    <n v="0"/>
    <n v="0"/>
    <n v="0"/>
    <n v="0"/>
    <n v="0"/>
    <m/>
    <m/>
    <x v="0"/>
    <s v="ELNM41046494Grupo U.Gen 2HI"/>
    <s v="Electro Norte Medio S. A. - Hidrandina"/>
    <x v="31"/>
    <x v="31"/>
    <s v="C. H. Chiquián"/>
    <x v="276"/>
    <s v="HI"/>
    <x v="5"/>
    <x v="357"/>
    <x v="2"/>
    <s v="Instalado"/>
    <s v="Operativo"/>
    <s v="Distribuidora"/>
    <x v="0"/>
    <x v="1"/>
    <x v="1"/>
    <x v="0"/>
    <s v="Estatal"/>
    <s v="ANCASH"/>
    <s v="ANCASH"/>
    <s v="BOLOGNESI"/>
    <s v="CHIQUIAN"/>
    <n v="0"/>
    <x v="8"/>
    <n v="0"/>
    <x v="0"/>
    <x v="0"/>
    <x v="0"/>
    <s v="MWh"/>
    <n v="0"/>
    <n v="0"/>
    <m/>
    <n v="1.6666666666666666E-2"/>
    <n v="1.6250000000000001E-2"/>
    <n v="0"/>
    <n v="0"/>
    <n v="59"/>
    <s v="BASE DE DATOS"/>
    <m/>
  </r>
  <r>
    <m/>
    <x v="12"/>
    <m/>
    <m/>
    <m/>
    <x v="4"/>
    <m/>
    <m/>
    <m/>
    <m/>
    <m/>
    <m/>
    <m/>
    <m/>
    <m/>
    <m/>
    <m/>
    <m/>
    <x v="0"/>
    <m/>
    <m/>
    <x v="40"/>
    <x v="40"/>
    <m/>
    <x v="118"/>
    <m/>
    <x v="4"/>
    <x v="260"/>
    <x v="1"/>
    <m/>
    <m/>
    <m/>
    <x v="1"/>
    <x v="2"/>
    <x v="2"/>
    <x v="1"/>
    <m/>
    <m/>
    <m/>
    <m/>
    <m/>
    <m/>
    <x v="7"/>
    <m/>
    <x v="2"/>
    <x v="5"/>
    <x v="1"/>
    <m/>
    <m/>
    <m/>
    <m/>
    <m/>
    <m/>
    <m/>
    <m/>
    <m/>
    <m/>
    <m/>
  </r>
  <r>
    <s v="24"/>
    <x v="8"/>
    <s v="EGEHUA"/>
    <s v="11077497"/>
    <s v="11077497"/>
    <x v="5"/>
    <s v="Grupo N° 1"/>
    <s v="S"/>
    <n v="49.18"/>
    <n v="49.18"/>
    <m/>
    <m/>
    <n v="18393.055796249999"/>
    <m/>
    <m/>
    <m/>
    <m/>
    <m/>
    <x v="0"/>
    <s v="EGEHUA11077497Grupo N° 1HI"/>
    <s v="Empresa de Generaci¢n Huanza S.A."/>
    <x v="57"/>
    <x v="57"/>
    <s v="C.H. Huanza"/>
    <x v="215"/>
    <s v="HI"/>
    <x v="5"/>
    <x v="322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18393.055796249999"/>
    <n v="18.39305579625"/>
    <m/>
    <n v="4.0983333333333336"/>
    <n v="4.0983333333333336"/>
    <n v="0"/>
    <n v="0"/>
    <n v="41"/>
    <s v="COES"/>
    <m/>
  </r>
  <r>
    <s v="24"/>
    <x v="8"/>
    <s v="EGEHUA"/>
    <s v="11077497"/>
    <s v="11077497"/>
    <x v="5"/>
    <s v="Grupo N° 2"/>
    <s v="S"/>
    <n v="47.58"/>
    <n v="47.58"/>
    <m/>
    <m/>
    <n v="18393.055796249999"/>
    <m/>
    <m/>
    <m/>
    <m/>
    <m/>
    <x v="0"/>
    <s v="EGEHUA11077497Grupo N° 2HI"/>
    <s v="Empresa de Generaci¢n Huanza S.A."/>
    <x v="57"/>
    <x v="57"/>
    <s v="C.H. Huanza"/>
    <x v="215"/>
    <s v="HI"/>
    <x v="5"/>
    <x v="323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18393.055796249999"/>
    <n v="18.39305579625"/>
    <m/>
    <n v="3.9649999999999999"/>
    <n v="3.9649999999999999"/>
    <n v="0"/>
    <n v="0"/>
    <n v="41"/>
    <s v="COES"/>
    <m/>
  </r>
  <r>
    <s v="24"/>
    <x v="9"/>
    <s v="EGEHUA"/>
    <s v="11077497"/>
    <s v="11077497"/>
    <x v="5"/>
    <s v="Grupo N° 1"/>
    <s v="S"/>
    <n v="49.18"/>
    <n v="49.18"/>
    <m/>
    <m/>
    <n v="20816.97114125"/>
    <m/>
    <m/>
    <m/>
    <m/>
    <m/>
    <x v="0"/>
    <s v="EGEHUA11077497Grupo N° 1HI"/>
    <s v="Empresa de Generaci¢n Huanza S.A."/>
    <x v="57"/>
    <x v="57"/>
    <s v="C.H. Huanza"/>
    <x v="215"/>
    <s v="HI"/>
    <x v="5"/>
    <x v="322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20816.97114125"/>
    <n v="20.816971141250001"/>
    <m/>
    <n v="4.0983333333333336"/>
    <n v="4.0983333333333336"/>
    <n v="0"/>
    <n v="0"/>
    <n v="41"/>
    <s v="COES"/>
    <m/>
  </r>
  <r>
    <s v="24"/>
    <x v="9"/>
    <s v="EGEHUA"/>
    <s v="11077497"/>
    <s v="11077497"/>
    <x v="5"/>
    <s v="Grupo N° 2"/>
    <s v="S"/>
    <n v="47.58"/>
    <n v="47.58"/>
    <m/>
    <m/>
    <n v="20816.97114125"/>
    <m/>
    <m/>
    <m/>
    <m/>
    <m/>
    <x v="0"/>
    <s v="EGEHUA11077497Grupo N° 2HI"/>
    <s v="Empresa de Generaci¢n Huanza S.A."/>
    <x v="57"/>
    <x v="57"/>
    <s v="C.H. Huanza"/>
    <x v="215"/>
    <s v="HI"/>
    <x v="5"/>
    <x v="323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20816.97114125"/>
    <n v="20.816971141250001"/>
    <m/>
    <n v="3.9649999999999999"/>
    <n v="3.9649999999999999"/>
    <n v="0"/>
    <n v="0"/>
    <n v="41"/>
    <s v="COES"/>
    <m/>
  </r>
  <r>
    <s v="24"/>
    <x v="10"/>
    <s v="EGEHUA"/>
    <s v="11077497"/>
    <s v="11077497"/>
    <x v="5"/>
    <s v="Grupo N° 1"/>
    <s v="S"/>
    <n v="49.18"/>
    <n v="49.18"/>
    <m/>
    <m/>
    <n v="18526.985741249999"/>
    <m/>
    <m/>
    <m/>
    <m/>
    <m/>
    <x v="0"/>
    <s v="EGEHUA11077497Grupo N° 1HI"/>
    <s v="Empresa de Generaci¢n Huanza S.A."/>
    <x v="57"/>
    <x v="57"/>
    <s v="C.H. Huanza"/>
    <x v="215"/>
    <s v="HI"/>
    <x v="5"/>
    <x v="322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18526.985741249999"/>
    <n v="18.526985741249998"/>
    <m/>
    <n v="4.0983333333333336"/>
    <n v="4.0983333333333336"/>
    <n v="0"/>
    <n v="0"/>
    <n v="41"/>
    <s v="COES"/>
    <m/>
  </r>
  <r>
    <s v="24"/>
    <x v="10"/>
    <s v="EGEHUA"/>
    <s v="11077497"/>
    <s v="11077497"/>
    <x v="5"/>
    <s v="Grupo N° 2"/>
    <s v="S"/>
    <n v="47.58"/>
    <n v="47.58"/>
    <m/>
    <m/>
    <n v="18526.985741249999"/>
    <m/>
    <m/>
    <m/>
    <m/>
    <m/>
    <x v="0"/>
    <s v="EGEHUA11077497Grupo N° 2HI"/>
    <s v="Empresa de Generaci¢n Huanza S.A."/>
    <x v="57"/>
    <x v="57"/>
    <s v="C.H. Huanza"/>
    <x v="215"/>
    <s v="HI"/>
    <x v="5"/>
    <x v="323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18526.985741249999"/>
    <n v="18.526985741249998"/>
    <m/>
    <n v="3.9649999999999999"/>
    <n v="3.9649999999999999"/>
    <n v="0"/>
    <n v="0"/>
    <n v="41"/>
    <s v="COES"/>
    <m/>
  </r>
  <r>
    <s v="24"/>
    <x v="11"/>
    <s v="EGEHUA"/>
    <s v="11077497"/>
    <s v="11077497"/>
    <x v="5"/>
    <s v="Grupo N° 1"/>
    <s v="S"/>
    <n v="49.18"/>
    <n v="49.18"/>
    <m/>
    <m/>
    <n v="17302.118119999999"/>
    <m/>
    <m/>
    <m/>
    <m/>
    <m/>
    <x v="0"/>
    <s v="EGEHUA11077497Grupo N° 1HI"/>
    <s v="Empresa de Generaci¢n Huanza S.A."/>
    <x v="57"/>
    <x v="57"/>
    <s v="C.H. Huanza"/>
    <x v="215"/>
    <s v="HI"/>
    <x v="5"/>
    <x v="322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17302.118119999999"/>
    <n v="17.302118119999999"/>
    <m/>
    <n v="4.0983333333333336"/>
    <n v="4.0983333333333336"/>
    <n v="0"/>
    <n v="0"/>
    <n v="41"/>
    <s v="COES"/>
    <m/>
  </r>
  <r>
    <s v="24"/>
    <x v="11"/>
    <s v="EGEHUA"/>
    <s v="11077497"/>
    <s v="11077497"/>
    <x v="5"/>
    <s v="Grupo N° 2"/>
    <s v="S"/>
    <n v="47.58"/>
    <n v="47.58"/>
    <m/>
    <m/>
    <n v="17302.118119999999"/>
    <m/>
    <m/>
    <m/>
    <m/>
    <m/>
    <x v="0"/>
    <s v="EGEHUA11077497Grupo N° 2HI"/>
    <s v="Empresa de Generaci¢n Huanza S.A."/>
    <x v="57"/>
    <x v="57"/>
    <s v="C.H. Huanza"/>
    <x v="215"/>
    <s v="HI"/>
    <x v="5"/>
    <x v="323"/>
    <x v="2"/>
    <s v="Instalado"/>
    <s v="Operativo"/>
    <s v="Generadora"/>
    <x v="0"/>
    <x v="0"/>
    <x v="0"/>
    <x v="0"/>
    <s v="Privado"/>
    <s v="LIMA"/>
    <s v="LIMA"/>
    <s v="HUAROCHIRI"/>
    <s v="HUANZA"/>
    <n v="0"/>
    <x v="8"/>
    <n v="0"/>
    <x v="0"/>
    <x v="0"/>
    <x v="0"/>
    <s v="MWh"/>
    <n v="17302.118119999999"/>
    <n v="17.302118119999999"/>
    <m/>
    <n v="3.9649999999999999"/>
    <n v="3.9649999999999999"/>
    <n v="0"/>
    <n v="0"/>
    <n v="41"/>
    <s v="COES"/>
    <m/>
  </r>
  <r>
    <s v="24"/>
    <x v="0"/>
    <s v="CHAVI2"/>
    <s v="53202409"/>
    <s v="53202409"/>
    <x v="2"/>
    <s v="GE-BOC 01"/>
    <s v="S"/>
    <n v="0.15"/>
    <n v="0.12"/>
    <m/>
    <m/>
    <n v="0"/>
    <m/>
    <m/>
    <m/>
    <m/>
    <m/>
    <x v="0"/>
    <s v="CHAVI253202409GE-BOC 01EL"/>
    <s v="Proyecto Especial Chavimochic &lt;SIA&gt;"/>
    <x v="92"/>
    <x v="92"/>
    <s v="C. T. BOCATOMA"/>
    <x v="306"/>
    <s v="EL"/>
    <x v="2"/>
    <x v="374"/>
    <x v="0"/>
    <s v="Instalado"/>
    <s v="Operativo"/>
    <s v="Distribuidora"/>
    <x v="0"/>
    <x v="1"/>
    <x v="1"/>
    <x v="0"/>
    <s v="Estatal"/>
    <s v="LA LIBERTAD"/>
    <s v="LA LIBERTAD"/>
    <s v="VIRU"/>
    <s v="CHAO"/>
    <n v="0"/>
    <x v="1"/>
    <n v="0"/>
    <x v="0"/>
    <x v="0"/>
    <x v="0"/>
    <s v="MWh"/>
    <n v="0"/>
    <n v="0"/>
    <m/>
    <n v="1.2499999999999999E-2"/>
    <n v="0.01"/>
    <n v="0"/>
    <n v="0"/>
    <n v="81"/>
    <s v="ESTIMACION"/>
    <m/>
  </r>
  <r>
    <s v="24"/>
    <x v="1"/>
    <s v="CHAVI2"/>
    <s v="53202409"/>
    <s v="53202409"/>
    <x v="2"/>
    <s v="GE-BOC 01"/>
    <s v="S"/>
    <n v="0.15"/>
    <n v="0.12"/>
    <m/>
    <m/>
    <n v="0"/>
    <m/>
    <m/>
    <m/>
    <m/>
    <m/>
    <x v="0"/>
    <s v="CHAVI253202409GE-BOC 01EL"/>
    <s v="Proyecto Especial Chavimochic &lt;SIA&gt;"/>
    <x v="92"/>
    <x v="92"/>
    <s v="C. T. BOCATOMA"/>
    <x v="306"/>
    <s v="EL"/>
    <x v="2"/>
    <x v="374"/>
    <x v="0"/>
    <s v="Instalado"/>
    <s v="Operativo"/>
    <s v="Distribuidora"/>
    <x v="0"/>
    <x v="1"/>
    <x v="1"/>
    <x v="0"/>
    <s v="Estatal"/>
    <s v="LA LIBERTAD"/>
    <s v="LA LIBERTAD"/>
    <s v="VIRU"/>
    <s v="CHAO"/>
    <n v="0"/>
    <x v="1"/>
    <n v="0"/>
    <x v="0"/>
    <x v="0"/>
    <x v="0"/>
    <s v="MWh"/>
    <n v="0"/>
    <n v="0"/>
    <m/>
    <n v="1.2499999999999999E-2"/>
    <n v="0.01"/>
    <n v="0"/>
    <n v="0"/>
    <n v="81"/>
    <s v="ESTIMACION"/>
    <m/>
  </r>
  <r>
    <s v="24"/>
    <x v="2"/>
    <s v="CHAVI2"/>
    <s v="53202409"/>
    <s v="53202409"/>
    <x v="2"/>
    <s v="GE-BOC 01"/>
    <s v="S"/>
    <n v="0.15"/>
    <n v="0.12"/>
    <m/>
    <m/>
    <n v="0"/>
    <m/>
    <m/>
    <m/>
    <m/>
    <m/>
    <x v="0"/>
    <s v="CHAVI253202409GE-BOC 01EL"/>
    <s v="Proyecto Especial Chavimochic &lt;SIA&gt;"/>
    <x v="92"/>
    <x v="92"/>
    <s v="C. T. BOCATOMA"/>
    <x v="306"/>
    <s v="EL"/>
    <x v="2"/>
    <x v="374"/>
    <x v="0"/>
    <s v="Instalado"/>
    <s v="Operativo"/>
    <s v="Distribuidora"/>
    <x v="0"/>
    <x v="1"/>
    <x v="1"/>
    <x v="0"/>
    <s v="Estatal"/>
    <s v="LA LIBERTAD"/>
    <s v="LA LIBERTAD"/>
    <s v="VIRU"/>
    <s v="CHAO"/>
    <n v="0"/>
    <x v="1"/>
    <n v="0"/>
    <x v="0"/>
    <x v="0"/>
    <x v="0"/>
    <s v="MWh"/>
    <n v="0"/>
    <n v="0"/>
    <m/>
    <n v="1.2499999999999999E-2"/>
    <n v="0.01"/>
    <n v="0"/>
    <n v="0"/>
    <n v="81"/>
    <s v="ESTIMACION"/>
    <m/>
  </r>
  <r>
    <s v="24"/>
    <x v="3"/>
    <s v="CHAVI2"/>
    <s v="53202409"/>
    <s v="53202409"/>
    <x v="2"/>
    <s v="GE-BOC 01"/>
    <s v="S"/>
    <n v="0.15"/>
    <n v="0.12"/>
    <m/>
    <m/>
    <n v="0"/>
    <m/>
    <m/>
    <m/>
    <m/>
    <m/>
    <x v="0"/>
    <s v="CHAVI253202409GE-BOC 01EL"/>
    <s v="Proyecto Especial Chavimochic &lt;SIA&gt;"/>
    <x v="92"/>
    <x v="92"/>
    <s v="C. T. BOCATOMA"/>
    <x v="306"/>
    <s v="EL"/>
    <x v="2"/>
    <x v="374"/>
    <x v="0"/>
    <s v="Instalado"/>
    <s v="Operativo"/>
    <s v="Distribuidora"/>
    <x v="0"/>
    <x v="1"/>
    <x v="1"/>
    <x v="0"/>
    <s v="Estatal"/>
    <s v="LA LIBERTAD"/>
    <s v="LA LIBERTAD"/>
    <s v="VIRU"/>
    <s v="CHAO"/>
    <n v="0"/>
    <x v="1"/>
    <n v="0"/>
    <x v="0"/>
    <x v="0"/>
    <x v="0"/>
    <s v="MWh"/>
    <n v="0"/>
    <n v="0"/>
    <m/>
    <n v="1.2499999999999999E-2"/>
    <n v="0.01"/>
    <n v="0"/>
    <n v="0"/>
    <n v="81"/>
    <s v="ESTIMACION"/>
    <m/>
  </r>
  <r>
    <s v="24"/>
    <x v="4"/>
    <s v="CHAVI2"/>
    <s v="53202409"/>
    <s v="53202409"/>
    <x v="2"/>
    <s v="GE-BOC 01"/>
    <s v="S"/>
    <n v="0.15"/>
    <n v="0.12"/>
    <m/>
    <m/>
    <n v="0"/>
    <m/>
    <m/>
    <m/>
    <m/>
    <m/>
    <x v="0"/>
    <s v="CHAVI253202409GE-BOC 01EL"/>
    <s v="Proyecto Especial Chavimochic &lt;SIA&gt;"/>
    <x v="92"/>
    <x v="92"/>
    <s v="C. T. BOCATOMA"/>
    <x v="306"/>
    <s v="EL"/>
    <x v="2"/>
    <x v="374"/>
    <x v="0"/>
    <s v="Instalado"/>
    <s v="Operativo"/>
    <s v="Distribuidora"/>
    <x v="0"/>
    <x v="1"/>
    <x v="1"/>
    <x v="0"/>
    <s v="Estatal"/>
    <s v="LA LIBERTAD"/>
    <s v="LA LIBERTAD"/>
    <s v="VIRU"/>
    <s v="CHAO"/>
    <n v="0"/>
    <x v="1"/>
    <n v="0"/>
    <x v="0"/>
    <x v="0"/>
    <x v="0"/>
    <s v="MWh"/>
    <n v="0"/>
    <n v="0"/>
    <m/>
    <n v="1.2499999999999999E-2"/>
    <n v="0.01"/>
    <n v="0"/>
    <n v="0"/>
    <n v="81"/>
    <s v="ESTIMACION"/>
    <m/>
  </r>
  <r>
    <s v="24"/>
    <x v="5"/>
    <s v="CHAVI2"/>
    <s v="53202409"/>
    <s v="53202409"/>
    <x v="2"/>
    <s v="GE-BOC 01"/>
    <s v="S"/>
    <n v="0.15"/>
    <n v="0.12"/>
    <m/>
    <m/>
    <n v="0"/>
    <m/>
    <m/>
    <m/>
    <m/>
    <m/>
    <x v="0"/>
    <s v="CHAVI253202409GE-BOC 01EL"/>
    <s v="Proyecto Especial Chavimochic &lt;SIA&gt;"/>
    <x v="92"/>
    <x v="92"/>
    <s v="C. T. BOCATOMA"/>
    <x v="306"/>
    <s v="EL"/>
    <x v="2"/>
    <x v="374"/>
    <x v="0"/>
    <s v="Instalado"/>
    <s v="Operativo"/>
    <s v="Distribuidora"/>
    <x v="0"/>
    <x v="1"/>
    <x v="1"/>
    <x v="0"/>
    <s v="Estatal"/>
    <s v="LA LIBERTAD"/>
    <s v="LA LIBERTAD"/>
    <s v="VIRU"/>
    <s v="CHAO"/>
    <n v="0"/>
    <x v="1"/>
    <n v="0"/>
    <x v="0"/>
    <x v="0"/>
    <x v="0"/>
    <s v="MWh"/>
    <n v="0"/>
    <n v="0"/>
    <m/>
    <n v="1.2499999999999999E-2"/>
    <n v="0.01"/>
    <n v="0"/>
    <n v="0"/>
    <n v="81"/>
    <s v="ESTIMACION"/>
    <m/>
  </r>
  <r>
    <s v="24"/>
    <x v="7"/>
    <s v="CHAVI2"/>
    <s v="53202409"/>
    <s v="53202409"/>
    <x v="2"/>
    <s v="GE-BOC 01"/>
    <s v="S"/>
    <n v="0.15"/>
    <n v="0.12"/>
    <m/>
    <m/>
    <n v="0"/>
    <m/>
    <m/>
    <m/>
    <m/>
    <m/>
    <x v="0"/>
    <s v="CHAVI253202409GE-BOC 01EL"/>
    <s v="Proyecto Especial Chavimochic &lt;SIA&gt;"/>
    <x v="92"/>
    <x v="92"/>
    <s v="C. T. BOCATOMA"/>
    <x v="306"/>
    <s v="EL"/>
    <x v="2"/>
    <x v="374"/>
    <x v="0"/>
    <s v="Instalado"/>
    <s v="Operativo"/>
    <s v="Distribuidora"/>
    <x v="0"/>
    <x v="1"/>
    <x v="1"/>
    <x v="0"/>
    <s v="Estatal"/>
    <s v="LA LIBERTAD"/>
    <s v="LA LIBERTAD"/>
    <s v="VIRU"/>
    <s v="CHAO"/>
    <n v="0"/>
    <x v="1"/>
    <n v="0"/>
    <x v="0"/>
    <x v="0"/>
    <x v="0"/>
    <s v="MWh"/>
    <n v="0"/>
    <n v="0"/>
    <m/>
    <n v="1.2499999999999999E-2"/>
    <n v="0.01"/>
    <n v="0"/>
    <n v="0"/>
    <n v="81"/>
    <s v="ESTIMACION"/>
    <m/>
  </r>
  <r>
    <s v="24"/>
    <x v="6"/>
    <s v="CHAVI2"/>
    <s v="53202409"/>
    <s v="53202409"/>
    <x v="2"/>
    <s v="GE-BOC 01"/>
    <s v="S"/>
    <n v="0.15"/>
    <n v="0.12"/>
    <m/>
    <m/>
    <n v="0"/>
    <m/>
    <m/>
    <m/>
    <m/>
    <m/>
    <x v="0"/>
    <s v="CHAVI253202409GE-BOC 01EL"/>
    <s v="Proyecto Especial Chavimochic &lt;SIA&gt;"/>
    <x v="92"/>
    <x v="92"/>
    <s v="C. T. BOCATOMA"/>
    <x v="306"/>
    <s v="EL"/>
    <x v="2"/>
    <x v="374"/>
    <x v="0"/>
    <s v="Instalado"/>
    <s v="Operativo"/>
    <s v="Distribuidora"/>
    <x v="0"/>
    <x v="1"/>
    <x v="1"/>
    <x v="0"/>
    <s v="Estatal"/>
    <s v="LA LIBERTAD"/>
    <s v="LA LIBERTAD"/>
    <s v="VIRU"/>
    <s v="CHAO"/>
    <n v="0"/>
    <x v="1"/>
    <n v="0"/>
    <x v="0"/>
    <x v="0"/>
    <x v="0"/>
    <s v="MWh"/>
    <n v="0"/>
    <n v="0"/>
    <m/>
    <n v="1.2499999999999999E-2"/>
    <n v="0.01"/>
    <n v="0"/>
    <n v="0"/>
    <n v="81"/>
    <s v="ESTIMACION"/>
    <m/>
  </r>
  <r>
    <s v="24"/>
    <x v="8"/>
    <s v="CHAVI2"/>
    <s v="53202409"/>
    <s v="53202409"/>
    <x v="2"/>
    <s v="GE-BOC 01"/>
    <s v="S"/>
    <n v="0.15"/>
    <n v="0.12"/>
    <m/>
    <m/>
    <n v="0"/>
    <m/>
    <m/>
    <m/>
    <m/>
    <m/>
    <x v="0"/>
    <s v="CHAVI253202409GE-BOC 01EL"/>
    <s v="Proyecto Especial Chavimochic &lt;SIA&gt;"/>
    <x v="92"/>
    <x v="92"/>
    <s v="C. T. BOCATOMA"/>
    <x v="306"/>
    <s v="EL"/>
    <x v="2"/>
    <x v="374"/>
    <x v="0"/>
    <s v="Instalado"/>
    <s v="Operativo"/>
    <s v="Distribuidora"/>
    <x v="0"/>
    <x v="1"/>
    <x v="1"/>
    <x v="0"/>
    <s v="Estatal"/>
    <s v="LA LIBERTAD"/>
    <s v="LA LIBERTAD"/>
    <s v="VIRU"/>
    <s v="CHAO"/>
    <n v="0"/>
    <x v="1"/>
    <n v="0"/>
    <x v="0"/>
    <x v="0"/>
    <x v="0"/>
    <s v="MWh"/>
    <n v="0"/>
    <n v="0"/>
    <m/>
    <n v="1.2499999999999999E-2"/>
    <n v="0.01"/>
    <n v="0"/>
    <n v="0"/>
    <n v="81"/>
    <s v="ESTIMACION"/>
    <m/>
  </r>
  <r>
    <s v="24"/>
    <x v="9"/>
    <s v="CHAVI2"/>
    <s v="53202409"/>
    <s v="53202409"/>
    <x v="2"/>
    <s v="GE-BOC 01"/>
    <s v="S"/>
    <n v="0.15"/>
    <n v="0.12"/>
    <m/>
    <m/>
    <n v="0"/>
    <m/>
    <m/>
    <m/>
    <m/>
    <m/>
    <x v="0"/>
    <s v="CHAVI253202409GE-BOC 01EL"/>
    <s v="Proyecto Especial Chavimochic &lt;SIA&gt;"/>
    <x v="92"/>
    <x v="92"/>
    <s v="C. T. BOCATOMA"/>
    <x v="306"/>
    <s v="EL"/>
    <x v="2"/>
    <x v="374"/>
    <x v="0"/>
    <s v="Instalado"/>
    <s v="Operativo"/>
    <s v="Distribuidora"/>
    <x v="0"/>
    <x v="1"/>
    <x v="1"/>
    <x v="0"/>
    <s v="Estatal"/>
    <s v="LA LIBERTAD"/>
    <s v="LA LIBERTAD"/>
    <s v="VIRU"/>
    <s v="CHAO"/>
    <n v="0"/>
    <x v="1"/>
    <n v="0"/>
    <x v="0"/>
    <x v="0"/>
    <x v="0"/>
    <s v="MWh"/>
    <n v="0"/>
    <n v="0"/>
    <m/>
    <n v="1.2499999999999999E-2"/>
    <n v="0.01"/>
    <n v="0"/>
    <n v="0"/>
    <n v="81"/>
    <s v="ESTIMACION"/>
    <m/>
  </r>
  <r>
    <s v="24"/>
    <x v="10"/>
    <s v="CHAVI2"/>
    <s v="53202409"/>
    <s v="53202409"/>
    <x v="2"/>
    <s v="GE-BOC 01"/>
    <s v="S"/>
    <n v="0.15"/>
    <n v="0.12"/>
    <m/>
    <m/>
    <n v="0"/>
    <m/>
    <m/>
    <m/>
    <m/>
    <m/>
    <x v="0"/>
    <s v="CHAVI253202409GE-BOC 01EL"/>
    <s v="Proyecto Especial Chavimochic &lt;SIA&gt;"/>
    <x v="92"/>
    <x v="92"/>
    <s v="C. T. BOCATOMA"/>
    <x v="306"/>
    <s v="EL"/>
    <x v="2"/>
    <x v="374"/>
    <x v="0"/>
    <s v="Instalado"/>
    <s v="Operativo"/>
    <s v="Distribuidora"/>
    <x v="0"/>
    <x v="1"/>
    <x v="1"/>
    <x v="0"/>
    <s v="Estatal"/>
    <s v="LA LIBERTAD"/>
    <s v="LA LIBERTAD"/>
    <s v="VIRU"/>
    <s v="CHAO"/>
    <n v="0"/>
    <x v="1"/>
    <n v="0"/>
    <x v="0"/>
    <x v="0"/>
    <x v="0"/>
    <s v="MWh"/>
    <n v="0"/>
    <n v="0"/>
    <m/>
    <n v="1.2499999999999999E-2"/>
    <n v="0.01"/>
    <n v="0"/>
    <n v="0"/>
    <n v="81"/>
    <s v="ESTIMACION"/>
    <m/>
  </r>
  <r>
    <s v="24"/>
    <x v="11"/>
    <s v="CHAVI2"/>
    <s v="53202409"/>
    <s v="53202409"/>
    <x v="2"/>
    <s v="GE-BOC 01"/>
    <s v="S"/>
    <n v="0.15"/>
    <n v="0.12"/>
    <m/>
    <m/>
    <n v="0"/>
    <m/>
    <m/>
    <m/>
    <m/>
    <m/>
    <x v="0"/>
    <s v="CHAVI253202409GE-BOC 01EL"/>
    <s v="Proyecto Especial Chavimochic &lt;SIA&gt;"/>
    <x v="92"/>
    <x v="92"/>
    <s v="C. T. BOCATOMA"/>
    <x v="306"/>
    <s v="EL"/>
    <x v="2"/>
    <x v="374"/>
    <x v="0"/>
    <s v="Instalado"/>
    <s v="Operativo"/>
    <s v="Distribuidora"/>
    <x v="0"/>
    <x v="1"/>
    <x v="1"/>
    <x v="0"/>
    <s v="Estatal"/>
    <s v="LA LIBERTAD"/>
    <s v="LA LIBERTAD"/>
    <s v="VIRU"/>
    <s v="CHAO"/>
    <n v="0"/>
    <x v="1"/>
    <n v="0"/>
    <x v="0"/>
    <x v="0"/>
    <x v="0"/>
    <s v="MWh"/>
    <n v="0"/>
    <n v="0"/>
    <m/>
    <n v="1.2499999999999999E-2"/>
    <n v="0.01"/>
    <n v="0"/>
    <n v="0"/>
    <n v="81"/>
    <s v="ESTIMACION"/>
    <m/>
  </r>
  <r>
    <s v="24"/>
    <x v="0"/>
    <s v="CHAVI2"/>
    <s v="53015401"/>
    <s v="53015401"/>
    <x v="5"/>
    <s v="GRUPO NºD1"/>
    <s v="S"/>
    <n v="0.32"/>
    <n v="0.32"/>
    <m/>
    <m/>
    <n v="98.37"/>
    <m/>
    <m/>
    <m/>
    <m/>
    <m/>
    <x v="0"/>
    <s v="CHAVI253015401GRUPO NºD1HI"/>
    <s v="Proyecto Especial Chavimochic &lt;SIA&gt;"/>
    <x v="92"/>
    <x v="92"/>
    <s v="C. H. Desarenador"/>
    <x v="307"/>
    <s v="HI"/>
    <x v="5"/>
    <x v="375"/>
    <x v="2"/>
    <s v="Instalado"/>
    <s v="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98.37"/>
    <n v="9.8369999999999999E-2"/>
    <m/>
    <n v="2.6666666666666668E-2"/>
    <n v="2.6666666666666668E-2"/>
    <n v="0"/>
    <n v="0"/>
    <n v="81"/>
    <s v="ESTIMACION"/>
    <m/>
  </r>
  <r>
    <s v="24"/>
    <x v="1"/>
    <s v="CHAVI2"/>
    <s v="53015401"/>
    <s v="53015401"/>
    <x v="5"/>
    <s v="GRUPO NºD1"/>
    <s v="S"/>
    <n v="0.32"/>
    <n v="0.32"/>
    <m/>
    <m/>
    <n v="90.5"/>
    <m/>
    <m/>
    <m/>
    <m/>
    <m/>
    <x v="0"/>
    <s v="CHAVI253015401GRUPO NºD1HI"/>
    <s v="Proyecto Especial Chavimochic &lt;SIA&gt;"/>
    <x v="92"/>
    <x v="92"/>
    <s v="C. H. Desarenador"/>
    <x v="307"/>
    <s v="HI"/>
    <x v="5"/>
    <x v="375"/>
    <x v="2"/>
    <s v="Instalado"/>
    <s v="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90.5"/>
    <n v="9.0499999999999997E-2"/>
    <m/>
    <n v="2.6666666666666668E-2"/>
    <n v="2.6666666666666668E-2"/>
    <n v="0"/>
    <n v="0"/>
    <n v="81"/>
    <s v="ESTIMACION"/>
    <m/>
  </r>
  <r>
    <s v="24"/>
    <x v="2"/>
    <s v="CHAVI2"/>
    <s v="53015401"/>
    <s v="53015401"/>
    <x v="5"/>
    <s v="GRUPO NºD1"/>
    <s v="S"/>
    <n v="0.32"/>
    <n v="0.32"/>
    <m/>
    <m/>
    <n v="101.4114"/>
    <m/>
    <m/>
    <m/>
    <m/>
    <m/>
    <x v="0"/>
    <s v="CHAVI253015401GRUPO NºD1HI"/>
    <s v="Proyecto Especial Chavimochic &lt;SIA&gt;"/>
    <x v="92"/>
    <x v="92"/>
    <s v="C. H. Desarenador"/>
    <x v="307"/>
    <s v="HI"/>
    <x v="5"/>
    <x v="375"/>
    <x v="2"/>
    <s v="Instalado"/>
    <s v="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101.4114"/>
    <n v="0.1014114"/>
    <m/>
    <n v="2.6666666666666668E-2"/>
    <n v="2.6666666666666668E-2"/>
    <n v="0"/>
    <n v="0"/>
    <n v="81"/>
    <s v="ESTIMACION"/>
    <m/>
  </r>
  <r>
    <s v="24"/>
    <x v="3"/>
    <s v="CHAVI2"/>
    <s v="53015401"/>
    <s v="53015401"/>
    <x v="5"/>
    <s v="GRUPO NºD1"/>
    <s v="S"/>
    <n v="0.32"/>
    <n v="0.32"/>
    <m/>
    <m/>
    <n v="91.537199999999999"/>
    <m/>
    <m/>
    <m/>
    <m/>
    <m/>
    <x v="0"/>
    <s v="CHAVI253015401GRUPO NºD1HI"/>
    <s v="Proyecto Especial Chavimochic &lt;SIA&gt;"/>
    <x v="92"/>
    <x v="92"/>
    <s v="C. H. Desarenador"/>
    <x v="307"/>
    <s v="HI"/>
    <x v="5"/>
    <x v="375"/>
    <x v="2"/>
    <s v="Instalado"/>
    <s v="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91.537199999999999"/>
    <n v="9.1537199999999999E-2"/>
    <m/>
    <n v="2.6666666666666668E-2"/>
    <n v="2.6666666666666668E-2"/>
    <n v="0"/>
    <n v="0"/>
    <n v="81"/>
    <s v="ESTIMACION"/>
    <m/>
  </r>
  <r>
    <s v="24"/>
    <x v="4"/>
    <s v="CHAVI2"/>
    <s v="53015401"/>
    <s v="53015401"/>
    <x v="5"/>
    <s v="GRUPO NºD1"/>
    <s v="S"/>
    <n v="0.32"/>
    <n v="0.3"/>
    <m/>
    <m/>
    <n v="94.481700000000004"/>
    <m/>
    <m/>
    <m/>
    <m/>
    <m/>
    <x v="0"/>
    <s v="CHAVI253015401GRUPO NºD1HI"/>
    <s v="Proyecto Especial Chavimochic &lt;SIA&gt;"/>
    <x v="92"/>
    <x v="92"/>
    <s v="C. H. Desarenador"/>
    <x v="307"/>
    <s v="HI"/>
    <x v="5"/>
    <x v="375"/>
    <x v="2"/>
    <s v="Instalado"/>
    <s v="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94.481700000000004"/>
    <n v="9.4481700000000002E-2"/>
    <m/>
    <n v="2.6666666666666668E-2"/>
    <n v="2.6666666666666668E-2"/>
    <n v="0"/>
    <n v="0"/>
    <n v="81"/>
    <s v="ESTIMACION"/>
    <m/>
  </r>
  <r>
    <s v="24"/>
    <x v="5"/>
    <s v="CHAVI2"/>
    <s v="53015401"/>
    <s v="53015401"/>
    <x v="5"/>
    <s v="GRUPO NºD1"/>
    <s v="S"/>
    <n v="0.32"/>
    <n v="0.32"/>
    <m/>
    <m/>
    <n v="90.241"/>
    <m/>
    <m/>
    <m/>
    <m/>
    <m/>
    <x v="0"/>
    <s v="CHAVI253015401GRUPO NºD1HI"/>
    <s v="Proyecto Especial Chavimochic &lt;SIA&gt;"/>
    <x v="92"/>
    <x v="92"/>
    <s v="C. H. Desarenador"/>
    <x v="307"/>
    <s v="HI"/>
    <x v="5"/>
    <x v="375"/>
    <x v="2"/>
    <s v="Instalado"/>
    <s v="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90.241"/>
    <n v="9.0241000000000002E-2"/>
    <m/>
    <n v="2.6666666666666668E-2"/>
    <n v="2.6666666666666668E-2"/>
    <n v="0"/>
    <n v="0"/>
    <n v="81"/>
    <s v="ESTIMACION"/>
    <m/>
  </r>
  <r>
    <s v="24"/>
    <x v="7"/>
    <s v="CHAVI2"/>
    <s v="53015401"/>
    <s v="53015401"/>
    <x v="5"/>
    <s v="GRUPO NºD1"/>
    <s v="S"/>
    <n v="0.32"/>
    <n v="0.32"/>
    <m/>
    <m/>
    <n v="89.114000000000004"/>
    <m/>
    <m/>
    <m/>
    <m/>
    <m/>
    <x v="0"/>
    <s v="CHAVI253015401GRUPO NºD1HI"/>
    <s v="Proyecto Especial Chavimochic &lt;SIA&gt;"/>
    <x v="92"/>
    <x v="92"/>
    <s v="C. H. Desarenador"/>
    <x v="307"/>
    <s v="HI"/>
    <x v="5"/>
    <x v="375"/>
    <x v="2"/>
    <s v="Instalado"/>
    <s v="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89.114000000000004"/>
    <n v="8.9113999999999999E-2"/>
    <m/>
    <n v="2.6666666666666668E-2"/>
    <n v="2.6666666666666668E-2"/>
    <n v="0"/>
    <n v="0"/>
    <n v="81"/>
    <s v="ESTIMACION"/>
    <m/>
  </r>
  <r>
    <s v="24"/>
    <x v="6"/>
    <s v="CHAVI2"/>
    <s v="53015401"/>
    <s v="53015401"/>
    <x v="5"/>
    <s v="GRUPO NºD1"/>
    <s v="S"/>
    <n v="0.32"/>
    <n v="0.32"/>
    <m/>
    <m/>
    <n v="92"/>
    <m/>
    <m/>
    <m/>
    <m/>
    <m/>
    <x v="0"/>
    <s v="CHAVI253015401GRUPO NºD1HI"/>
    <s v="Proyecto Especial Chavimochic &lt;SIA&gt;"/>
    <x v="92"/>
    <x v="92"/>
    <s v="C. H. Desarenador"/>
    <x v="307"/>
    <s v="HI"/>
    <x v="5"/>
    <x v="375"/>
    <x v="2"/>
    <s v="Instalado"/>
    <s v="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92"/>
    <n v="9.1999999999999998E-2"/>
    <m/>
    <n v="2.6666666666666668E-2"/>
    <n v="2.6666666666666668E-2"/>
    <n v="0"/>
    <n v="0"/>
    <n v="81"/>
    <s v="ESTIMACION"/>
    <m/>
  </r>
  <r>
    <s v="24"/>
    <x v="8"/>
    <s v="CHAVI2"/>
    <s v="53015401"/>
    <s v="53015401"/>
    <x v="5"/>
    <s v="GRUPO NºD1"/>
    <s v="S"/>
    <n v="0.32"/>
    <n v="0.32"/>
    <m/>
    <m/>
    <n v="92"/>
    <m/>
    <m/>
    <m/>
    <m/>
    <m/>
    <x v="0"/>
    <s v="CHAVI253015401GRUPO NºD1HI"/>
    <s v="Proyecto Especial Chavimochic &lt;SIA&gt;"/>
    <x v="92"/>
    <x v="92"/>
    <s v="C. H. Desarenador"/>
    <x v="307"/>
    <s v="HI"/>
    <x v="5"/>
    <x v="375"/>
    <x v="2"/>
    <s v="Instalado"/>
    <s v="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92"/>
    <n v="9.1999999999999998E-2"/>
    <m/>
    <n v="2.6666666666666668E-2"/>
    <n v="2.6666666666666668E-2"/>
    <n v="0"/>
    <n v="0"/>
    <n v="81"/>
    <s v="ESTIMACION"/>
    <m/>
  </r>
  <r>
    <s v="24"/>
    <x v="9"/>
    <s v="CHAVI2"/>
    <s v="53015401"/>
    <s v="53015401"/>
    <x v="5"/>
    <s v="GRUPO NºD1"/>
    <s v="S"/>
    <n v="0.32"/>
    <n v="0.32"/>
    <m/>
    <m/>
    <n v="89.562799999999996"/>
    <m/>
    <m/>
    <m/>
    <m/>
    <m/>
    <x v="0"/>
    <s v="CHAVI253015401GRUPO NºD1HI"/>
    <s v="Proyecto Especial Chavimochic &lt;SIA&gt;"/>
    <x v="92"/>
    <x v="92"/>
    <s v="C. H. Desarenador"/>
    <x v="307"/>
    <s v="HI"/>
    <x v="5"/>
    <x v="375"/>
    <x v="2"/>
    <s v="Instalado"/>
    <s v="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89.562799999999996"/>
    <n v="8.9562799999999998E-2"/>
    <m/>
    <n v="2.6666666666666668E-2"/>
    <n v="2.6666666666666668E-2"/>
    <n v="0"/>
    <n v="0"/>
    <n v="81"/>
    <s v="ESTIMACION"/>
    <m/>
  </r>
  <r>
    <s v="24"/>
    <x v="10"/>
    <s v="CHAVI2"/>
    <s v="53015401"/>
    <s v="53015401"/>
    <x v="5"/>
    <s v="GRUPO NºD1"/>
    <s v="S"/>
    <n v="0.32"/>
    <n v="0.32"/>
    <m/>
    <m/>
    <n v="87.190100000000001"/>
    <m/>
    <m/>
    <m/>
    <m/>
    <m/>
    <x v="0"/>
    <s v="CHAVI253015401GRUPO NºD1HI"/>
    <s v="Proyecto Especial Chavimochic &lt;SIA&gt;"/>
    <x v="92"/>
    <x v="92"/>
    <s v="C. H. Desarenador"/>
    <x v="307"/>
    <s v="HI"/>
    <x v="5"/>
    <x v="375"/>
    <x v="2"/>
    <s v="Instalado"/>
    <s v="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87.190100000000001"/>
    <n v="8.7190100000000006E-2"/>
    <m/>
    <n v="2.6666666666666668E-2"/>
    <n v="2.6666666666666668E-2"/>
    <n v="0"/>
    <n v="0"/>
    <n v="81"/>
    <s v="ESTIMACION"/>
    <m/>
  </r>
  <r>
    <s v="24"/>
    <x v="11"/>
    <s v="CHAVI2"/>
    <s v="53015401"/>
    <s v="53015401"/>
    <x v="5"/>
    <s v="GRUPO NºD1"/>
    <s v="S"/>
    <n v="0.32"/>
    <n v="0.32"/>
    <m/>
    <m/>
    <n v="95"/>
    <m/>
    <m/>
    <m/>
    <m/>
    <m/>
    <x v="0"/>
    <s v="CHAVI253015401GRUPO NºD1HI"/>
    <s v="Proyecto Especial Chavimochic &lt;SIA&gt;"/>
    <x v="92"/>
    <x v="92"/>
    <s v="C. H. Desarenador"/>
    <x v="307"/>
    <s v="HI"/>
    <x v="5"/>
    <x v="375"/>
    <x v="2"/>
    <s v="Instalado"/>
    <s v="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95"/>
    <n v="9.5000000000000001E-2"/>
    <m/>
    <n v="2.6666666666666668E-2"/>
    <n v="2.6666666666666668E-2"/>
    <n v="0"/>
    <n v="0"/>
    <n v="81"/>
    <s v="ESTIMACION"/>
    <m/>
  </r>
  <r>
    <s v="24"/>
    <x v="0"/>
    <s v="CHAVI2"/>
    <s v="53015400"/>
    <s v="53015400"/>
    <x v="5"/>
    <s v="Grupo Nº T1"/>
    <s v="S"/>
    <n v="0.16"/>
    <n v="0"/>
    <m/>
    <m/>
    <n v="0"/>
    <m/>
    <m/>
    <m/>
    <m/>
    <m/>
    <x v="0"/>
    <s v="CHAVI253015400Grupo Nº T1HI"/>
    <s v="Proyecto Especial Chavimochic &lt;SIA&gt;"/>
    <x v="92"/>
    <x v="92"/>
    <s v="C. H. Tanguche"/>
    <x v="308"/>
    <s v="HI"/>
    <x v="5"/>
    <x v="376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2.6666666666666668E-2"/>
    <n v="0"/>
    <n v="0"/>
    <n v="81"/>
    <s v="ESTIMACION"/>
    <m/>
  </r>
  <r>
    <s v="24"/>
    <x v="1"/>
    <s v="CHAVI2"/>
    <s v="53015400"/>
    <s v="53015400"/>
    <x v="5"/>
    <s v="Grupo Nº T1"/>
    <s v="S"/>
    <n v="0.16"/>
    <n v="0"/>
    <m/>
    <m/>
    <n v="0"/>
    <m/>
    <m/>
    <m/>
    <m/>
    <m/>
    <x v="0"/>
    <s v="CHAVI253015400Grupo Nº T1HI"/>
    <s v="Proyecto Especial Chavimochic &lt;SIA&gt;"/>
    <x v="92"/>
    <x v="92"/>
    <s v="C. H. Tanguche"/>
    <x v="308"/>
    <s v="HI"/>
    <x v="5"/>
    <x v="376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2.6666666666666668E-2"/>
    <n v="0"/>
    <n v="0"/>
    <n v="81"/>
    <s v="ESTIMACION"/>
    <m/>
  </r>
  <r>
    <s v="24"/>
    <x v="2"/>
    <s v="CHAVI2"/>
    <s v="53015400"/>
    <s v="53015400"/>
    <x v="5"/>
    <s v="Grupo Nº T1"/>
    <s v="S"/>
    <n v="0.16"/>
    <n v="0"/>
    <m/>
    <m/>
    <n v="0"/>
    <m/>
    <m/>
    <m/>
    <m/>
    <m/>
    <x v="0"/>
    <s v="CHAVI253015400Grupo Nº T1HI"/>
    <s v="Proyecto Especial Chavimochic &lt;SIA&gt;"/>
    <x v="92"/>
    <x v="92"/>
    <s v="C. H. Tanguche"/>
    <x v="308"/>
    <s v="HI"/>
    <x v="5"/>
    <x v="376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2.6666666666666668E-2"/>
    <n v="0"/>
    <n v="0"/>
    <n v="81"/>
    <s v="ESTIMACION"/>
    <m/>
  </r>
  <r>
    <s v="24"/>
    <x v="3"/>
    <s v="CHAVI2"/>
    <s v="53015400"/>
    <s v="53015400"/>
    <x v="5"/>
    <s v="Grupo Nº T1"/>
    <s v="S"/>
    <n v="0.16"/>
    <n v="0"/>
    <m/>
    <m/>
    <n v="0"/>
    <m/>
    <m/>
    <m/>
    <m/>
    <m/>
    <x v="0"/>
    <s v="CHAVI253015400Grupo Nº T1HI"/>
    <s v="Proyecto Especial Chavimochic &lt;SIA&gt;"/>
    <x v="92"/>
    <x v="92"/>
    <s v="C. H. Tanguche"/>
    <x v="308"/>
    <s v="HI"/>
    <x v="5"/>
    <x v="376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2.6666666666666668E-2"/>
    <n v="0"/>
    <n v="0"/>
    <n v="81"/>
    <s v="ESTIMACION"/>
    <m/>
  </r>
  <r>
    <s v="24"/>
    <x v="4"/>
    <s v="CHAVI2"/>
    <s v="53015400"/>
    <s v="53015400"/>
    <x v="5"/>
    <s v="Grupo Nº T1"/>
    <s v="S"/>
    <n v="0.16"/>
    <n v="0"/>
    <m/>
    <m/>
    <n v="0"/>
    <m/>
    <m/>
    <m/>
    <m/>
    <m/>
    <x v="0"/>
    <s v="CHAVI253015400Grupo Nº T1HI"/>
    <s v="Proyecto Especial Chavimochic &lt;SIA&gt;"/>
    <x v="92"/>
    <x v="92"/>
    <s v="C. H. Tanguche"/>
    <x v="308"/>
    <s v="HI"/>
    <x v="5"/>
    <x v="376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2.6666666666666668E-2"/>
    <n v="0"/>
    <n v="0"/>
    <n v="81"/>
    <s v="ESTIMACION"/>
    <m/>
  </r>
  <r>
    <s v="24"/>
    <x v="5"/>
    <s v="CHAVI2"/>
    <s v="53015400"/>
    <s v="53015400"/>
    <x v="5"/>
    <s v="Grupo Nº T1"/>
    <s v="S"/>
    <n v="0.16"/>
    <n v="0"/>
    <m/>
    <m/>
    <n v="0"/>
    <m/>
    <m/>
    <m/>
    <m/>
    <m/>
    <x v="0"/>
    <s v="CHAVI253015400Grupo Nº T1HI"/>
    <s v="Proyecto Especial Chavimochic &lt;SIA&gt;"/>
    <x v="92"/>
    <x v="92"/>
    <s v="C. H. Tanguche"/>
    <x v="308"/>
    <s v="HI"/>
    <x v="5"/>
    <x v="376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2.6666666666666668E-2"/>
    <n v="0"/>
    <n v="0"/>
    <n v="81"/>
    <s v="ESTIMACION"/>
    <m/>
  </r>
  <r>
    <s v="24"/>
    <x v="7"/>
    <s v="CHAVI2"/>
    <s v="53015400"/>
    <s v="53015400"/>
    <x v="5"/>
    <s v="Grupo Nº T1"/>
    <s v="S"/>
    <n v="0.16"/>
    <n v="0"/>
    <m/>
    <m/>
    <n v="0"/>
    <m/>
    <m/>
    <m/>
    <m/>
    <m/>
    <x v="0"/>
    <s v="CHAVI253015400Grupo Nº T1HI"/>
    <s v="Proyecto Especial Chavimochic &lt;SIA&gt;"/>
    <x v="92"/>
    <x v="92"/>
    <s v="C. H. Tanguche"/>
    <x v="308"/>
    <s v="HI"/>
    <x v="5"/>
    <x v="376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2.6666666666666668E-2"/>
    <n v="0"/>
    <n v="0"/>
    <n v="81"/>
    <s v="ESTIMACION"/>
    <m/>
  </r>
  <r>
    <s v="24"/>
    <x v="6"/>
    <s v="CHAVI2"/>
    <s v="53015400"/>
    <s v="53015400"/>
    <x v="5"/>
    <s v="Grupo Nº T1"/>
    <s v="S"/>
    <n v="0.16"/>
    <n v="0"/>
    <m/>
    <m/>
    <n v="0"/>
    <m/>
    <m/>
    <m/>
    <m/>
    <m/>
    <x v="0"/>
    <s v="CHAVI253015400Grupo Nº T1HI"/>
    <s v="Proyecto Especial Chavimochic &lt;SIA&gt;"/>
    <x v="92"/>
    <x v="92"/>
    <s v="C. H. Tanguche"/>
    <x v="308"/>
    <s v="HI"/>
    <x v="5"/>
    <x v="376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2.6666666666666668E-2"/>
    <n v="0"/>
    <n v="0"/>
    <n v="81"/>
    <s v="ESTIMACION"/>
    <m/>
  </r>
  <r>
    <s v="24"/>
    <x v="8"/>
    <s v="CHAVI2"/>
    <s v="53015400"/>
    <s v="53015400"/>
    <x v="5"/>
    <s v="Grupo Nº T1"/>
    <s v="S"/>
    <n v="0.16"/>
    <n v="0"/>
    <m/>
    <m/>
    <n v="0"/>
    <m/>
    <m/>
    <m/>
    <m/>
    <m/>
    <x v="0"/>
    <s v="CHAVI253015400Grupo Nº T1HI"/>
    <s v="Proyecto Especial Chavimochic &lt;SIA&gt;"/>
    <x v="92"/>
    <x v="92"/>
    <s v="C. H. Tanguche"/>
    <x v="308"/>
    <s v="HI"/>
    <x v="5"/>
    <x v="376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2.6666666666666668E-2"/>
    <n v="0"/>
    <n v="0"/>
    <n v="81"/>
    <s v="ESTIMACION"/>
    <m/>
  </r>
  <r>
    <s v="24"/>
    <x v="9"/>
    <s v="CHAVI2"/>
    <s v="53015400"/>
    <s v="53015400"/>
    <x v="5"/>
    <s v="Grupo Nº T1"/>
    <s v="S"/>
    <n v="0.16"/>
    <n v="0"/>
    <m/>
    <m/>
    <n v="0"/>
    <m/>
    <m/>
    <m/>
    <m/>
    <m/>
    <x v="0"/>
    <s v="CHAVI253015400Grupo Nº T1HI"/>
    <s v="Proyecto Especial Chavimochic &lt;SIA&gt;"/>
    <x v="92"/>
    <x v="92"/>
    <s v="C. H. Tanguche"/>
    <x v="308"/>
    <s v="HI"/>
    <x v="5"/>
    <x v="376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2.6666666666666668E-2"/>
    <n v="0"/>
    <n v="0"/>
    <n v="81"/>
    <s v="ESTIMACION"/>
    <m/>
  </r>
  <r>
    <s v="24"/>
    <x v="10"/>
    <s v="CHAVI2"/>
    <s v="53015400"/>
    <s v="53015400"/>
    <x v="5"/>
    <s v="Grupo Nº T1"/>
    <s v="S"/>
    <n v="0.16"/>
    <n v="0"/>
    <m/>
    <m/>
    <n v="0"/>
    <m/>
    <m/>
    <m/>
    <m/>
    <m/>
    <x v="0"/>
    <s v="CHAVI253015400Grupo Nº T1HI"/>
    <s v="Proyecto Especial Chavimochic &lt;SIA&gt;"/>
    <x v="92"/>
    <x v="92"/>
    <s v="C. H. Tanguche"/>
    <x v="308"/>
    <s v="HI"/>
    <x v="5"/>
    <x v="376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2.6666666666666668E-2"/>
    <n v="0"/>
    <n v="0"/>
    <n v="81"/>
    <s v="ESTIMACION"/>
    <m/>
  </r>
  <r>
    <s v="24"/>
    <x v="11"/>
    <s v="CHAVI2"/>
    <s v="53015400"/>
    <s v="53015400"/>
    <x v="5"/>
    <s v="Grupo Nº T1"/>
    <s v="S"/>
    <n v="0.16"/>
    <n v="0"/>
    <m/>
    <m/>
    <n v="0"/>
    <m/>
    <m/>
    <m/>
    <m/>
    <m/>
    <x v="0"/>
    <s v="CHAVI253015400Grupo Nº T1HI"/>
    <s v="Proyecto Especial Chavimochic &lt;SIA&gt;"/>
    <x v="92"/>
    <x v="92"/>
    <s v="C. H. Tanguche"/>
    <x v="308"/>
    <s v="HI"/>
    <x v="5"/>
    <x v="376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2.6666666666666668E-2"/>
    <n v="0"/>
    <n v="0"/>
    <n v="81"/>
    <s v="ESTIMACION"/>
    <m/>
  </r>
  <r>
    <s v="24"/>
    <x v="0"/>
    <s v="CHAVI2"/>
    <s v="53015400"/>
    <s v="53015400"/>
    <x v="5"/>
    <s v="Grupo Nº T2"/>
    <s v="S"/>
    <n v="0.16"/>
    <n v="0"/>
    <m/>
    <m/>
    <n v="0"/>
    <m/>
    <m/>
    <m/>
    <m/>
    <m/>
    <x v="0"/>
    <s v="CHAVI253015400Grupo Nº T2HI"/>
    <s v="Proyecto Especial Chavimochic &lt;SIA&gt;"/>
    <x v="92"/>
    <x v="92"/>
    <s v="C. H. Tanguche"/>
    <x v="308"/>
    <s v="HI"/>
    <x v="5"/>
    <x v="377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0"/>
    <n v="0"/>
    <n v="0"/>
    <n v="81"/>
    <s v="ESTIMACION"/>
    <m/>
  </r>
  <r>
    <s v="24"/>
    <x v="1"/>
    <s v="CHAVI2"/>
    <s v="53015400"/>
    <s v="53015400"/>
    <x v="5"/>
    <s v="Grupo Nº T2"/>
    <s v="S"/>
    <n v="0.16"/>
    <n v="0"/>
    <m/>
    <m/>
    <n v="0"/>
    <m/>
    <m/>
    <m/>
    <m/>
    <m/>
    <x v="0"/>
    <s v="CHAVI253015400Grupo Nº T2HI"/>
    <s v="Proyecto Especial Chavimochic &lt;SIA&gt;"/>
    <x v="92"/>
    <x v="92"/>
    <s v="C. H. Tanguche"/>
    <x v="308"/>
    <s v="HI"/>
    <x v="5"/>
    <x v="377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0"/>
    <n v="0"/>
    <n v="0"/>
    <n v="81"/>
    <s v="ESTIMACION"/>
    <m/>
  </r>
  <r>
    <s v="24"/>
    <x v="2"/>
    <s v="CHAVI2"/>
    <s v="53015400"/>
    <s v="53015400"/>
    <x v="5"/>
    <s v="Grupo Nº T2"/>
    <s v="S"/>
    <n v="0.16"/>
    <n v="0"/>
    <m/>
    <m/>
    <n v="0"/>
    <m/>
    <m/>
    <m/>
    <m/>
    <m/>
    <x v="0"/>
    <s v="CHAVI253015400Grupo Nº T2HI"/>
    <s v="Proyecto Especial Chavimochic &lt;SIA&gt;"/>
    <x v="92"/>
    <x v="92"/>
    <s v="C. H. Tanguche"/>
    <x v="308"/>
    <s v="HI"/>
    <x v="5"/>
    <x v="377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0"/>
    <n v="0"/>
    <n v="0"/>
    <n v="81"/>
    <s v="ESTIMACION"/>
    <m/>
  </r>
  <r>
    <s v="24"/>
    <x v="3"/>
    <s v="CHAVI2"/>
    <s v="53015400"/>
    <s v="53015400"/>
    <x v="5"/>
    <s v="Grupo Nº T2"/>
    <s v="S"/>
    <n v="0.16"/>
    <n v="0"/>
    <m/>
    <m/>
    <n v="0"/>
    <m/>
    <m/>
    <m/>
    <m/>
    <m/>
    <x v="0"/>
    <s v="CHAVI253015400Grupo Nº T2HI"/>
    <s v="Proyecto Especial Chavimochic &lt;SIA&gt;"/>
    <x v="92"/>
    <x v="92"/>
    <s v="C. H. Tanguche"/>
    <x v="308"/>
    <s v="HI"/>
    <x v="5"/>
    <x v="377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0"/>
    <n v="0"/>
    <n v="0"/>
    <n v="81"/>
    <s v="ESTIMACION"/>
    <m/>
  </r>
  <r>
    <s v="24"/>
    <x v="4"/>
    <s v="CHAVI2"/>
    <s v="53015400"/>
    <s v="53015400"/>
    <x v="5"/>
    <s v="Grupo Nº T2"/>
    <s v="S"/>
    <n v="0.16"/>
    <n v="0"/>
    <m/>
    <m/>
    <n v="0"/>
    <m/>
    <m/>
    <m/>
    <m/>
    <m/>
    <x v="0"/>
    <s v="CHAVI253015400Grupo Nº T2HI"/>
    <s v="Proyecto Especial Chavimochic &lt;SIA&gt;"/>
    <x v="92"/>
    <x v="92"/>
    <s v="C. H. Tanguche"/>
    <x v="308"/>
    <s v="HI"/>
    <x v="5"/>
    <x v="377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0"/>
    <n v="0"/>
    <n v="0"/>
    <n v="81"/>
    <s v="ESTIMACION"/>
    <m/>
  </r>
  <r>
    <s v="24"/>
    <x v="5"/>
    <s v="CHAVI2"/>
    <s v="53015400"/>
    <s v="53015400"/>
    <x v="5"/>
    <s v="Grupo Nº T2"/>
    <s v="S"/>
    <n v="0.16"/>
    <n v="0"/>
    <m/>
    <m/>
    <n v="0"/>
    <m/>
    <m/>
    <m/>
    <m/>
    <m/>
    <x v="0"/>
    <s v="CHAVI253015400Grupo Nº T2HI"/>
    <s v="Proyecto Especial Chavimochic &lt;SIA&gt;"/>
    <x v="92"/>
    <x v="92"/>
    <s v="C. H. Tanguche"/>
    <x v="308"/>
    <s v="HI"/>
    <x v="5"/>
    <x v="377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0"/>
    <n v="0"/>
    <n v="0"/>
    <n v="81"/>
    <s v="ESTIMACION"/>
    <m/>
  </r>
  <r>
    <s v="24"/>
    <x v="7"/>
    <s v="CHAVI2"/>
    <s v="53015400"/>
    <s v="53015400"/>
    <x v="5"/>
    <s v="Grupo Nº T2"/>
    <s v="S"/>
    <n v="0.16"/>
    <n v="0"/>
    <m/>
    <m/>
    <n v="0"/>
    <m/>
    <m/>
    <m/>
    <m/>
    <m/>
    <x v="0"/>
    <s v="CHAVI253015400Grupo Nº T2HI"/>
    <s v="Proyecto Especial Chavimochic &lt;SIA&gt;"/>
    <x v="92"/>
    <x v="92"/>
    <s v="C. H. Tanguche"/>
    <x v="308"/>
    <s v="HI"/>
    <x v="5"/>
    <x v="377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0"/>
    <n v="0"/>
    <n v="0"/>
    <n v="81"/>
    <s v="ESTIMACION"/>
    <m/>
  </r>
  <r>
    <s v="24"/>
    <x v="6"/>
    <s v="CHAVI2"/>
    <s v="53015400"/>
    <s v="53015400"/>
    <x v="5"/>
    <s v="Grupo Nº T2"/>
    <s v="S"/>
    <n v="0.16"/>
    <n v="0"/>
    <m/>
    <m/>
    <n v="0"/>
    <m/>
    <m/>
    <m/>
    <m/>
    <m/>
    <x v="0"/>
    <s v="CHAVI253015400Grupo Nº T2HI"/>
    <s v="Proyecto Especial Chavimochic &lt;SIA&gt;"/>
    <x v="92"/>
    <x v="92"/>
    <s v="C. H. Tanguche"/>
    <x v="308"/>
    <s v="HI"/>
    <x v="5"/>
    <x v="377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0"/>
    <n v="0"/>
    <n v="0"/>
    <n v="81"/>
    <s v="ESTIMACION"/>
    <m/>
  </r>
  <r>
    <s v="24"/>
    <x v="8"/>
    <s v="CHAVI2"/>
    <s v="53015400"/>
    <s v="53015400"/>
    <x v="5"/>
    <s v="Grupo Nº T2"/>
    <s v="S"/>
    <n v="0.16"/>
    <n v="0"/>
    <m/>
    <m/>
    <n v="0"/>
    <m/>
    <m/>
    <m/>
    <m/>
    <m/>
    <x v="0"/>
    <s v="CHAVI253015400Grupo Nº T2HI"/>
    <s v="Proyecto Especial Chavimochic &lt;SIA&gt;"/>
    <x v="92"/>
    <x v="92"/>
    <s v="C. H. Tanguche"/>
    <x v="308"/>
    <s v="HI"/>
    <x v="5"/>
    <x v="377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0"/>
    <n v="0"/>
    <n v="0"/>
    <n v="81"/>
    <s v="ESTIMACION"/>
    <m/>
  </r>
  <r>
    <s v="24"/>
    <x v="9"/>
    <s v="CHAVI2"/>
    <s v="53015400"/>
    <s v="53015400"/>
    <x v="5"/>
    <s v="Grupo Nº T2"/>
    <s v="S"/>
    <n v="0.16"/>
    <n v="0"/>
    <m/>
    <m/>
    <n v="0"/>
    <m/>
    <m/>
    <m/>
    <m/>
    <m/>
    <x v="0"/>
    <s v="CHAVI253015400Grupo Nº T2HI"/>
    <s v="Proyecto Especial Chavimochic &lt;SIA&gt;"/>
    <x v="92"/>
    <x v="92"/>
    <s v="C. H. Tanguche"/>
    <x v="308"/>
    <s v="HI"/>
    <x v="5"/>
    <x v="377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0"/>
    <n v="0"/>
    <n v="0"/>
    <n v="81"/>
    <s v="ESTIMACION"/>
    <m/>
  </r>
  <r>
    <s v="24"/>
    <x v="10"/>
    <s v="CHAVI2"/>
    <s v="53015400"/>
    <s v="53015400"/>
    <x v="5"/>
    <s v="Grupo Nº T2"/>
    <s v="S"/>
    <n v="0.16"/>
    <n v="0"/>
    <m/>
    <m/>
    <n v="0"/>
    <m/>
    <m/>
    <m/>
    <m/>
    <m/>
    <x v="0"/>
    <s v="CHAVI253015400Grupo Nº T2HI"/>
    <s v="Proyecto Especial Chavimochic &lt;SIA&gt;"/>
    <x v="92"/>
    <x v="92"/>
    <s v="C. H. Tanguche"/>
    <x v="308"/>
    <s v="HI"/>
    <x v="5"/>
    <x v="377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0"/>
    <n v="0"/>
    <n v="0"/>
    <n v="81"/>
    <s v="ESTIMACION"/>
    <m/>
  </r>
  <r>
    <s v="24"/>
    <x v="11"/>
    <s v="CHAVI2"/>
    <s v="53015400"/>
    <s v="53015400"/>
    <x v="5"/>
    <s v="Grupo Nº T2"/>
    <s v="S"/>
    <n v="0.16"/>
    <n v="0"/>
    <m/>
    <m/>
    <n v="0"/>
    <m/>
    <m/>
    <m/>
    <m/>
    <m/>
    <x v="0"/>
    <s v="CHAVI253015400Grupo Nº T2HI"/>
    <s v="Proyecto Especial Chavimochic &lt;SIA&gt;"/>
    <x v="92"/>
    <x v="92"/>
    <s v="C. H. Tanguche"/>
    <x v="308"/>
    <s v="HI"/>
    <x v="5"/>
    <x v="377"/>
    <x v="2"/>
    <s v="Instalado"/>
    <s v="Inoperativo"/>
    <s v="Distribuidora"/>
    <x v="0"/>
    <x v="1"/>
    <x v="1"/>
    <x v="0"/>
    <s v="Estatal"/>
    <s v="LA LIBERTAD"/>
    <s v="LA LIBERTAD"/>
    <s v="VIRU"/>
    <s v="CHAO"/>
    <n v="0"/>
    <x v="8"/>
    <n v="0"/>
    <x v="0"/>
    <x v="0"/>
    <x v="0"/>
    <s v="MWh"/>
    <n v="0"/>
    <n v="0"/>
    <m/>
    <n v="1.3333333333333334E-2"/>
    <n v="0"/>
    <n v="0"/>
    <n v="0"/>
    <n v="81"/>
    <s v="ESTIMACION"/>
    <m/>
  </r>
  <r>
    <s v="24"/>
    <x v="0"/>
    <s v="CHAVI1"/>
    <s v="31035794"/>
    <s v="31035794"/>
    <x v="5"/>
    <s v="Grupo Nº 01"/>
    <s v="S"/>
    <n v="2.56"/>
    <n v="2"/>
    <m/>
    <m/>
    <n v="569.91"/>
    <m/>
    <m/>
    <m/>
    <m/>
    <m/>
    <x v="0"/>
    <s v="CHAVI131035794Grupo Nº 01HI"/>
    <s v="Proyecto Especial Chavimochic &lt;SICN&gt;"/>
    <x v="92"/>
    <x v="92"/>
    <s v="C. H. VIRU"/>
    <x v="309"/>
    <s v="HI"/>
    <x v="5"/>
    <x v="378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569.91"/>
    <n v="0.56990999999999992"/>
    <m/>
    <n v="0.21333333333333335"/>
    <n v="0.16666666666666666"/>
    <n v="0"/>
    <n v="0"/>
    <n v="81"/>
    <s v="ESTIMACION"/>
    <m/>
  </r>
  <r>
    <s v="24"/>
    <x v="1"/>
    <s v="CHAVI1"/>
    <s v="31035794"/>
    <s v="31035794"/>
    <x v="5"/>
    <s v="Grupo Nº 01"/>
    <s v="S"/>
    <n v="2.56"/>
    <n v="2"/>
    <m/>
    <m/>
    <n v="524.30999999999995"/>
    <m/>
    <m/>
    <m/>
    <m/>
    <m/>
    <x v="0"/>
    <s v="CHAVI131035794Grupo Nº 01HI"/>
    <s v="Proyecto Especial Chavimochic &lt;SICN&gt;"/>
    <x v="92"/>
    <x v="92"/>
    <s v="C. H. VIRU"/>
    <x v="309"/>
    <s v="HI"/>
    <x v="5"/>
    <x v="378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524.30999999999995"/>
    <n v="0.52430999999999994"/>
    <m/>
    <n v="0.21333333333333335"/>
    <n v="0.16666666666666666"/>
    <n v="0"/>
    <n v="0"/>
    <n v="81"/>
    <s v="ESTIMACION"/>
    <m/>
  </r>
  <r>
    <s v="24"/>
    <x v="2"/>
    <s v="CHAVI1"/>
    <s v="31035794"/>
    <s v="31035794"/>
    <x v="5"/>
    <s v="Grupo Nº 01"/>
    <s v="S"/>
    <n v="2.56"/>
    <n v="2"/>
    <m/>
    <m/>
    <n v="444.166"/>
    <m/>
    <m/>
    <m/>
    <m/>
    <m/>
    <x v="0"/>
    <s v="CHAVI131035794Grupo Nº 01HI"/>
    <s v="Proyecto Especial Chavimochic &lt;SICN&gt;"/>
    <x v="92"/>
    <x v="92"/>
    <s v="C. H. VIRU"/>
    <x v="309"/>
    <s v="HI"/>
    <x v="5"/>
    <x v="378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444.166"/>
    <n v="0.44416600000000001"/>
    <m/>
    <n v="0.21333333333333335"/>
    <n v="0.16666666666666666"/>
    <n v="0"/>
    <n v="0"/>
    <n v="81"/>
    <s v="ESTIMACION"/>
    <m/>
  </r>
  <r>
    <s v="24"/>
    <x v="3"/>
    <s v="CHAVI1"/>
    <s v="31035794"/>
    <s v="31035794"/>
    <x v="5"/>
    <s v="Grupo Nº 01"/>
    <s v="S"/>
    <n v="2.56"/>
    <n v="2"/>
    <m/>
    <m/>
    <n v="452.38139999999999"/>
    <m/>
    <m/>
    <m/>
    <m/>
    <m/>
    <x v="0"/>
    <s v="CHAVI131035794Grupo Nº 01HI"/>
    <s v="Proyecto Especial Chavimochic &lt;SICN&gt;"/>
    <x v="92"/>
    <x v="92"/>
    <s v="C. H. VIRU"/>
    <x v="309"/>
    <s v="HI"/>
    <x v="5"/>
    <x v="378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452.38139999999999"/>
    <n v="0.45238139999999999"/>
    <m/>
    <n v="0.21333333333333335"/>
    <n v="0.16666666666666666"/>
    <n v="0"/>
    <n v="0"/>
    <n v="81"/>
    <s v="ESTIMACION"/>
    <m/>
  </r>
  <r>
    <s v="24"/>
    <x v="4"/>
    <s v="CHAVI1"/>
    <s v="31035794"/>
    <s v="31035794"/>
    <x v="5"/>
    <s v="Grupo Nº 01"/>
    <s v="S"/>
    <n v="2.56"/>
    <n v="2"/>
    <m/>
    <m/>
    <n v="442.28140000000002"/>
    <m/>
    <m/>
    <m/>
    <m/>
    <m/>
    <x v="0"/>
    <s v="CHAVI131035794Grupo Nº 01HI"/>
    <s v="Proyecto Especial Chavimochic &lt;SICN&gt;"/>
    <x v="92"/>
    <x v="92"/>
    <s v="C. H. VIRU"/>
    <x v="309"/>
    <s v="HI"/>
    <x v="5"/>
    <x v="378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442.28140000000002"/>
    <n v="0.44228140000000005"/>
    <m/>
    <n v="0.21333333333333335"/>
    <n v="0.16666666666666666"/>
    <n v="0"/>
    <n v="0"/>
    <n v="81"/>
    <s v="ESTIMACION"/>
    <m/>
  </r>
  <r>
    <s v="24"/>
    <x v="5"/>
    <s v="CHAVI1"/>
    <s v="31035794"/>
    <s v="31035794"/>
    <x v="5"/>
    <s v="Grupo Nº 01"/>
    <s v="S"/>
    <n v="2.56"/>
    <n v="2.1"/>
    <m/>
    <m/>
    <n v="440.56799999999998"/>
    <m/>
    <m/>
    <m/>
    <m/>
    <m/>
    <x v="0"/>
    <s v="CHAVI131035794Grupo Nº 01HI"/>
    <s v="Proyecto Especial Chavimochic &lt;SICN&gt;"/>
    <x v="92"/>
    <x v="92"/>
    <s v="C. H. VIRU"/>
    <x v="309"/>
    <s v="HI"/>
    <x v="5"/>
    <x v="378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440.56799999999998"/>
    <n v="0.44056799999999996"/>
    <m/>
    <n v="0.21333333333333335"/>
    <n v="0.16666666666666666"/>
    <n v="0"/>
    <n v="0"/>
    <n v="81"/>
    <s v="ESTIMACION"/>
    <m/>
  </r>
  <r>
    <s v="24"/>
    <x v="7"/>
    <s v="CHAVI1"/>
    <s v="31035794"/>
    <s v="31035794"/>
    <x v="5"/>
    <s v="Grupo Nº 01"/>
    <s v="S"/>
    <n v="2.56"/>
    <n v="2"/>
    <m/>
    <m/>
    <n v="368.40800000000002"/>
    <m/>
    <m/>
    <m/>
    <m/>
    <m/>
    <x v="0"/>
    <s v="CHAVI131035794Grupo Nº 01HI"/>
    <s v="Proyecto Especial Chavimochic &lt;SICN&gt;"/>
    <x v="92"/>
    <x v="92"/>
    <s v="C. H. VIRU"/>
    <x v="309"/>
    <s v="HI"/>
    <x v="5"/>
    <x v="378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368.40800000000002"/>
    <n v="0.36840800000000001"/>
    <m/>
    <n v="0.21333333333333335"/>
    <n v="0.16666666666666666"/>
    <n v="0"/>
    <n v="0"/>
    <n v="81"/>
    <s v="ESTIMACION"/>
    <m/>
  </r>
  <r>
    <s v="24"/>
    <x v="6"/>
    <s v="CHAVI1"/>
    <s v="31035794"/>
    <s v="31035794"/>
    <x v="5"/>
    <s v="Grupo Nº 01"/>
    <s v="S"/>
    <n v="2.56"/>
    <n v="2"/>
    <m/>
    <m/>
    <n v="415"/>
    <m/>
    <m/>
    <m/>
    <m/>
    <m/>
    <x v="0"/>
    <s v="CHAVI131035794Grupo Nº 01HI"/>
    <s v="Proyecto Especial Chavimochic &lt;SICN&gt;"/>
    <x v="92"/>
    <x v="92"/>
    <s v="C. H. VIRU"/>
    <x v="309"/>
    <s v="HI"/>
    <x v="5"/>
    <x v="378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415"/>
    <n v="0.41499999999999998"/>
    <m/>
    <n v="0.21333333333333335"/>
    <n v="0.16666666666666666"/>
    <n v="0"/>
    <n v="0"/>
    <n v="81"/>
    <s v="ESTIMACION"/>
    <m/>
  </r>
  <r>
    <s v="24"/>
    <x v="8"/>
    <s v="CHAVI1"/>
    <s v="31035794"/>
    <s v="31035794"/>
    <x v="5"/>
    <s v="Grupo Nº 01"/>
    <s v="S"/>
    <n v="2.56"/>
    <n v="2"/>
    <m/>
    <m/>
    <n v="527.39499999999998"/>
    <m/>
    <m/>
    <m/>
    <m/>
    <m/>
    <x v="0"/>
    <s v="CHAVI131035794Grupo Nº 01HI"/>
    <s v="Proyecto Especial Chavimochic &lt;SICN&gt;"/>
    <x v="92"/>
    <x v="92"/>
    <s v="C. H. VIRU"/>
    <x v="309"/>
    <s v="HI"/>
    <x v="5"/>
    <x v="378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527.39499999999998"/>
    <n v="0.52739499999999995"/>
    <m/>
    <n v="0.21333333333333335"/>
    <n v="0.16666666666666666"/>
    <n v="0"/>
    <n v="0"/>
    <n v="81"/>
    <s v="ESTIMACION"/>
    <m/>
  </r>
  <r>
    <s v="24"/>
    <x v="9"/>
    <s v="CHAVI1"/>
    <s v="31035794"/>
    <s v="31035794"/>
    <x v="5"/>
    <s v="Grupo Nº 01"/>
    <s v="S"/>
    <n v="2.56"/>
    <n v="2"/>
    <m/>
    <m/>
    <n v="687"/>
    <m/>
    <m/>
    <m/>
    <m/>
    <m/>
    <x v="0"/>
    <s v="CHAVI131035794Grupo Nº 01HI"/>
    <s v="Proyecto Especial Chavimochic &lt;SICN&gt;"/>
    <x v="92"/>
    <x v="92"/>
    <s v="C. H. VIRU"/>
    <x v="309"/>
    <s v="HI"/>
    <x v="5"/>
    <x v="378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687"/>
    <n v="0.68700000000000006"/>
    <m/>
    <n v="0.21333333333333335"/>
    <n v="0.16666666666666666"/>
    <n v="0"/>
    <n v="0"/>
    <n v="81"/>
    <s v="ESTIMACION"/>
    <m/>
  </r>
  <r>
    <s v="24"/>
    <x v="10"/>
    <s v="CHAVI1"/>
    <s v="31035794"/>
    <s v="31035794"/>
    <x v="5"/>
    <s v="Grupo Nº 01"/>
    <s v="S"/>
    <n v="2.56"/>
    <n v="2"/>
    <m/>
    <m/>
    <n v="1052"/>
    <m/>
    <m/>
    <m/>
    <m/>
    <m/>
    <x v="0"/>
    <s v="CHAVI131035794Grupo Nº 01HI"/>
    <s v="Proyecto Especial Chavimochic &lt;SICN&gt;"/>
    <x v="92"/>
    <x v="92"/>
    <s v="C. H. VIRU"/>
    <x v="309"/>
    <s v="HI"/>
    <x v="5"/>
    <x v="378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1052"/>
    <n v="1.052"/>
    <m/>
    <n v="0.21333333333333335"/>
    <n v="0.16666666666666666"/>
    <n v="0"/>
    <n v="0"/>
    <n v="81"/>
    <s v="ESTIMACION"/>
    <m/>
  </r>
  <r>
    <s v="24"/>
    <x v="11"/>
    <s v="CHAVI1"/>
    <s v="31035794"/>
    <s v="31035794"/>
    <x v="5"/>
    <s v="Grupo Nº 01"/>
    <s v="S"/>
    <n v="2.56"/>
    <n v="2"/>
    <m/>
    <m/>
    <n v="1580"/>
    <m/>
    <m/>
    <m/>
    <m/>
    <m/>
    <x v="0"/>
    <s v="CHAVI131035794Grupo Nº 01HI"/>
    <s v="Proyecto Especial Chavimochic &lt;SICN&gt;"/>
    <x v="92"/>
    <x v="92"/>
    <s v="C. H. VIRU"/>
    <x v="309"/>
    <s v="HI"/>
    <x v="5"/>
    <x v="378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1580"/>
    <n v="1.58"/>
    <m/>
    <n v="0.21333333333333335"/>
    <n v="0.16666666666666666"/>
    <n v="0"/>
    <n v="0"/>
    <n v="81"/>
    <s v="ESTIMACION"/>
    <m/>
  </r>
  <r>
    <s v="24"/>
    <x v="0"/>
    <s v="CHAVI1"/>
    <s v="31035794"/>
    <s v="31035794"/>
    <x v="5"/>
    <s v="Grupo Nº 02"/>
    <s v="S"/>
    <n v="2.56"/>
    <n v="0"/>
    <m/>
    <m/>
    <n v="0"/>
    <m/>
    <m/>
    <m/>
    <m/>
    <m/>
    <x v="0"/>
    <s v="CHAVI131035794Grupo Nº 02HI"/>
    <s v="Proyecto Especial Chavimochic &lt;SICN&gt;"/>
    <x v="92"/>
    <x v="92"/>
    <s v="C. H. VIRU"/>
    <x v="309"/>
    <s v="HI"/>
    <x v="5"/>
    <x v="379"/>
    <x v="2"/>
    <s v="Instalado"/>
    <s v="In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7500000000000002"/>
    <n v="0"/>
    <n v="0"/>
    <n v="81"/>
    <s v="ESTIMACION"/>
    <m/>
  </r>
  <r>
    <s v="24"/>
    <x v="1"/>
    <s v="CHAVI1"/>
    <s v="31035794"/>
    <s v="31035794"/>
    <x v="5"/>
    <s v="Grupo Nº 02"/>
    <s v="S"/>
    <n v="2.56"/>
    <n v="0"/>
    <m/>
    <m/>
    <n v="0"/>
    <m/>
    <m/>
    <m/>
    <m/>
    <m/>
    <x v="0"/>
    <s v="CHAVI131035794Grupo Nº 02HI"/>
    <s v="Proyecto Especial Chavimochic &lt;SICN&gt;"/>
    <x v="92"/>
    <x v="92"/>
    <s v="C. H. VIRU"/>
    <x v="309"/>
    <s v="HI"/>
    <x v="5"/>
    <x v="379"/>
    <x v="2"/>
    <s v="Instalado"/>
    <s v="In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7500000000000002"/>
    <n v="0"/>
    <n v="0"/>
    <n v="81"/>
    <s v="ESTIMACION"/>
    <m/>
  </r>
  <r>
    <s v="24"/>
    <x v="2"/>
    <s v="CHAVI1"/>
    <s v="31035794"/>
    <s v="31035794"/>
    <x v="5"/>
    <s v="Grupo Nº 02"/>
    <s v="S"/>
    <n v="2.56"/>
    <n v="0"/>
    <m/>
    <m/>
    <n v="0"/>
    <m/>
    <m/>
    <m/>
    <m/>
    <m/>
    <x v="0"/>
    <s v="CHAVI131035794Grupo Nº 02HI"/>
    <s v="Proyecto Especial Chavimochic &lt;SICN&gt;"/>
    <x v="92"/>
    <x v="92"/>
    <s v="C. H. VIRU"/>
    <x v="309"/>
    <s v="HI"/>
    <x v="5"/>
    <x v="379"/>
    <x v="2"/>
    <s v="Instalado"/>
    <s v="In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7500000000000002"/>
    <n v="0"/>
    <n v="0"/>
    <n v="81"/>
    <s v="ESTIMACION"/>
    <m/>
  </r>
  <r>
    <s v="24"/>
    <x v="3"/>
    <s v="CHAVI1"/>
    <s v="31035794"/>
    <s v="31035794"/>
    <x v="5"/>
    <s v="Grupo Nº 02"/>
    <s v="S"/>
    <n v="2.56"/>
    <n v="0"/>
    <m/>
    <m/>
    <n v="0"/>
    <m/>
    <m/>
    <m/>
    <m/>
    <m/>
    <x v="0"/>
    <s v="CHAVI131035794Grupo Nº 02HI"/>
    <s v="Proyecto Especial Chavimochic &lt;SICN&gt;"/>
    <x v="92"/>
    <x v="92"/>
    <s v="C. H. VIRU"/>
    <x v="309"/>
    <s v="HI"/>
    <x v="5"/>
    <x v="379"/>
    <x v="2"/>
    <s v="Instalado"/>
    <s v="In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7500000000000002"/>
    <n v="0"/>
    <n v="0"/>
    <n v="81"/>
    <s v="ESTIMACION"/>
    <m/>
  </r>
  <r>
    <s v="24"/>
    <x v="4"/>
    <s v="CHAVI1"/>
    <s v="31035794"/>
    <s v="31035794"/>
    <x v="5"/>
    <s v="Grupo Nº 02"/>
    <s v="S"/>
    <n v="2.56"/>
    <n v="0"/>
    <m/>
    <m/>
    <n v="0"/>
    <m/>
    <m/>
    <m/>
    <m/>
    <m/>
    <x v="0"/>
    <s v="CHAVI131035794Grupo Nº 02HI"/>
    <s v="Proyecto Especial Chavimochic &lt;SICN&gt;"/>
    <x v="92"/>
    <x v="92"/>
    <s v="C. H. VIRU"/>
    <x v="309"/>
    <s v="HI"/>
    <x v="5"/>
    <x v="379"/>
    <x v="2"/>
    <s v="Instalado"/>
    <s v="In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7500000000000002"/>
    <n v="0"/>
    <n v="0"/>
    <n v="81"/>
    <s v="ESTIMACION"/>
    <m/>
  </r>
  <r>
    <s v="24"/>
    <x v="5"/>
    <s v="CHAVI1"/>
    <s v="31035794"/>
    <s v="31035794"/>
    <x v="5"/>
    <s v="Grupo Nº 02"/>
    <s v="S"/>
    <n v="2.56"/>
    <n v="0"/>
    <m/>
    <m/>
    <n v="0"/>
    <m/>
    <m/>
    <m/>
    <m/>
    <m/>
    <x v="0"/>
    <s v="CHAVI131035794Grupo Nº 02HI"/>
    <s v="Proyecto Especial Chavimochic &lt;SICN&gt;"/>
    <x v="92"/>
    <x v="92"/>
    <s v="C. H. VIRU"/>
    <x v="309"/>
    <s v="HI"/>
    <x v="5"/>
    <x v="379"/>
    <x v="2"/>
    <s v="Instalado"/>
    <s v="In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7500000000000002"/>
    <n v="0"/>
    <n v="0"/>
    <n v="81"/>
    <s v="ESTIMACION"/>
    <m/>
  </r>
  <r>
    <s v="24"/>
    <x v="7"/>
    <s v="CHAVI1"/>
    <s v="31035794"/>
    <s v="31035794"/>
    <x v="5"/>
    <s v="Grupo Nº 02"/>
    <s v="S"/>
    <n v="2.56"/>
    <n v="0"/>
    <m/>
    <m/>
    <n v="0"/>
    <m/>
    <m/>
    <m/>
    <m/>
    <m/>
    <x v="0"/>
    <s v="CHAVI131035794Grupo Nº 02HI"/>
    <s v="Proyecto Especial Chavimochic &lt;SICN&gt;"/>
    <x v="92"/>
    <x v="92"/>
    <s v="C. H. VIRU"/>
    <x v="309"/>
    <s v="HI"/>
    <x v="5"/>
    <x v="379"/>
    <x v="2"/>
    <s v="Instalado"/>
    <s v="In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7500000000000002"/>
    <n v="0"/>
    <n v="0"/>
    <n v="81"/>
    <s v="ESTIMACION"/>
    <m/>
  </r>
  <r>
    <s v="24"/>
    <x v="6"/>
    <s v="CHAVI1"/>
    <s v="31035794"/>
    <s v="31035794"/>
    <x v="5"/>
    <s v="Grupo Nº 02"/>
    <s v="S"/>
    <n v="2.56"/>
    <n v="0"/>
    <m/>
    <m/>
    <n v="0"/>
    <m/>
    <m/>
    <m/>
    <m/>
    <m/>
    <x v="0"/>
    <s v="CHAVI131035794Grupo Nº 02HI"/>
    <s v="Proyecto Especial Chavimochic &lt;SICN&gt;"/>
    <x v="92"/>
    <x v="92"/>
    <s v="C. H. VIRU"/>
    <x v="309"/>
    <s v="HI"/>
    <x v="5"/>
    <x v="379"/>
    <x v="2"/>
    <s v="Instalado"/>
    <s v="In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7500000000000002"/>
    <n v="0"/>
    <n v="0"/>
    <n v="81"/>
    <s v="ESTIMACION"/>
    <m/>
  </r>
  <r>
    <s v="24"/>
    <x v="8"/>
    <s v="CHAVI1"/>
    <s v="31035794"/>
    <s v="31035794"/>
    <x v="5"/>
    <s v="Grupo Nº 02"/>
    <s v="S"/>
    <n v="2.56"/>
    <n v="0"/>
    <m/>
    <m/>
    <n v="0"/>
    <m/>
    <m/>
    <m/>
    <m/>
    <m/>
    <x v="0"/>
    <s v="CHAVI131035794Grupo Nº 02HI"/>
    <s v="Proyecto Especial Chavimochic &lt;SICN&gt;"/>
    <x v="92"/>
    <x v="92"/>
    <s v="C. H. VIRU"/>
    <x v="309"/>
    <s v="HI"/>
    <x v="5"/>
    <x v="379"/>
    <x v="2"/>
    <s v="Instalado"/>
    <s v="In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7500000000000002"/>
    <n v="0"/>
    <n v="0"/>
    <n v="81"/>
    <s v="ESTIMACION"/>
    <m/>
  </r>
  <r>
    <s v="24"/>
    <x v="9"/>
    <s v="CHAVI1"/>
    <s v="31035794"/>
    <s v="31035794"/>
    <x v="5"/>
    <s v="Grupo Nº 02"/>
    <s v="S"/>
    <n v="2.56"/>
    <n v="0"/>
    <m/>
    <m/>
    <n v="0"/>
    <m/>
    <m/>
    <m/>
    <m/>
    <m/>
    <x v="0"/>
    <s v="CHAVI131035794Grupo Nº 02HI"/>
    <s v="Proyecto Especial Chavimochic &lt;SICN&gt;"/>
    <x v="92"/>
    <x v="92"/>
    <s v="C. H. VIRU"/>
    <x v="309"/>
    <s v="HI"/>
    <x v="5"/>
    <x v="379"/>
    <x v="2"/>
    <s v="Instalado"/>
    <s v="In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7500000000000002"/>
    <n v="0"/>
    <n v="0"/>
    <n v="81"/>
    <s v="ESTIMACION"/>
    <m/>
  </r>
  <r>
    <s v="24"/>
    <x v="10"/>
    <s v="CHAVI1"/>
    <s v="31035794"/>
    <s v="31035794"/>
    <x v="5"/>
    <s v="Grupo Nº 02"/>
    <s v="S"/>
    <n v="2.56"/>
    <n v="0"/>
    <m/>
    <m/>
    <n v="0"/>
    <m/>
    <m/>
    <m/>
    <m/>
    <m/>
    <x v="0"/>
    <s v="CHAVI131035794Grupo Nº 02HI"/>
    <s v="Proyecto Especial Chavimochic &lt;SICN&gt;"/>
    <x v="92"/>
    <x v="92"/>
    <s v="C. H. VIRU"/>
    <x v="309"/>
    <s v="HI"/>
    <x v="5"/>
    <x v="379"/>
    <x v="2"/>
    <s v="Instalado"/>
    <s v="In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7500000000000002"/>
    <n v="0"/>
    <n v="0"/>
    <n v="81"/>
    <s v="ESTIMACION"/>
    <m/>
  </r>
  <r>
    <s v="24"/>
    <x v="11"/>
    <s v="CHAVI1"/>
    <s v="31035794"/>
    <s v="31035794"/>
    <x v="5"/>
    <s v="Grupo Nº 02"/>
    <s v="S"/>
    <n v="2.56"/>
    <n v="0"/>
    <m/>
    <m/>
    <n v="0"/>
    <m/>
    <m/>
    <m/>
    <m/>
    <m/>
    <x v="0"/>
    <s v="CHAVI131035794Grupo Nº 02HI"/>
    <s v="Proyecto Especial Chavimochic &lt;SICN&gt;"/>
    <x v="92"/>
    <x v="92"/>
    <s v="C. H. VIRU"/>
    <x v="309"/>
    <s v="HI"/>
    <x v="5"/>
    <x v="379"/>
    <x v="2"/>
    <s v="Instalado"/>
    <s v="In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7500000000000002"/>
    <n v="0"/>
    <n v="0"/>
    <n v="81"/>
    <s v="ESTIMACION"/>
    <m/>
  </r>
  <r>
    <s v="24"/>
    <x v="0"/>
    <s v="CHAVI1"/>
    <s v="31035794"/>
    <s v="31035794"/>
    <x v="5"/>
    <s v="Grupo Nº 03"/>
    <s v="S"/>
    <n v="2.56"/>
    <n v="0"/>
    <m/>
    <m/>
    <n v="0"/>
    <m/>
    <m/>
    <m/>
    <m/>
    <m/>
    <x v="0"/>
    <s v="CHAVI131035794Grupo Nº 03HI"/>
    <s v="Proyecto Especial Chavimochic &lt;SICN&gt;"/>
    <x v="92"/>
    <x v="92"/>
    <s v="C. H. VIRU"/>
    <x v="309"/>
    <s v="HI"/>
    <x v="5"/>
    <x v="380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8333333333333335"/>
    <n v="0"/>
    <n v="0"/>
    <n v="81"/>
    <s v="ESTIMACION"/>
    <m/>
  </r>
  <r>
    <s v="24"/>
    <x v="1"/>
    <s v="CHAVI1"/>
    <s v="31035794"/>
    <s v="31035794"/>
    <x v="5"/>
    <s v="Grupo Nº 03"/>
    <s v="S"/>
    <n v="2.56"/>
    <n v="0"/>
    <m/>
    <m/>
    <n v="0"/>
    <m/>
    <m/>
    <m/>
    <m/>
    <m/>
    <x v="0"/>
    <s v="CHAVI131035794Grupo Nº 03HI"/>
    <s v="Proyecto Especial Chavimochic &lt;SICN&gt;"/>
    <x v="92"/>
    <x v="92"/>
    <s v="C. H. VIRU"/>
    <x v="309"/>
    <s v="HI"/>
    <x v="5"/>
    <x v="380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8333333333333335"/>
    <n v="0"/>
    <n v="0"/>
    <n v="81"/>
    <s v="ESTIMACION"/>
    <m/>
  </r>
  <r>
    <s v="24"/>
    <x v="2"/>
    <s v="CHAVI1"/>
    <s v="31035794"/>
    <s v="31035794"/>
    <x v="5"/>
    <s v="Grupo Nº 03"/>
    <s v="S"/>
    <n v="2.56"/>
    <n v="0"/>
    <m/>
    <m/>
    <n v="0"/>
    <m/>
    <m/>
    <m/>
    <m/>
    <m/>
    <x v="0"/>
    <s v="CHAVI131035794Grupo Nº 03HI"/>
    <s v="Proyecto Especial Chavimochic &lt;SICN&gt;"/>
    <x v="92"/>
    <x v="92"/>
    <s v="C. H. VIRU"/>
    <x v="309"/>
    <s v="HI"/>
    <x v="5"/>
    <x v="380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8333333333333335"/>
    <n v="0"/>
    <n v="0"/>
    <n v="81"/>
    <s v="ESTIMACION"/>
    <m/>
  </r>
  <r>
    <s v="24"/>
    <x v="3"/>
    <s v="CHAVI1"/>
    <s v="31035794"/>
    <s v="31035794"/>
    <x v="5"/>
    <s v="Grupo Nº 03"/>
    <s v="S"/>
    <n v="2.56"/>
    <n v="0"/>
    <m/>
    <m/>
    <n v="0"/>
    <m/>
    <m/>
    <m/>
    <m/>
    <m/>
    <x v="0"/>
    <s v="CHAVI131035794Grupo Nº 03HI"/>
    <s v="Proyecto Especial Chavimochic &lt;SICN&gt;"/>
    <x v="92"/>
    <x v="92"/>
    <s v="C. H. VIRU"/>
    <x v="309"/>
    <s v="HI"/>
    <x v="5"/>
    <x v="380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8333333333333335"/>
    <n v="0"/>
    <n v="0"/>
    <n v="81"/>
    <s v="ESTIMACION"/>
    <m/>
  </r>
  <r>
    <s v="24"/>
    <x v="4"/>
    <s v="CHAVI1"/>
    <s v="31035794"/>
    <s v="31035794"/>
    <x v="5"/>
    <s v="Grupo Nº 03"/>
    <s v="S"/>
    <n v="2.56"/>
    <n v="0"/>
    <m/>
    <m/>
    <n v="0"/>
    <m/>
    <m/>
    <m/>
    <m/>
    <m/>
    <x v="0"/>
    <s v="CHAVI131035794Grupo Nº 03HI"/>
    <s v="Proyecto Especial Chavimochic &lt;SICN&gt;"/>
    <x v="92"/>
    <x v="92"/>
    <s v="C. H. VIRU"/>
    <x v="309"/>
    <s v="HI"/>
    <x v="5"/>
    <x v="380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8333333333333335"/>
    <n v="0"/>
    <n v="0"/>
    <n v="81"/>
    <s v="ESTIMACION"/>
    <m/>
  </r>
  <r>
    <s v="24"/>
    <x v="5"/>
    <s v="CHAVI1"/>
    <s v="31035794"/>
    <s v="31035794"/>
    <x v="5"/>
    <s v="Grupo Nº 03"/>
    <s v="S"/>
    <n v="2.56"/>
    <n v="0"/>
    <m/>
    <m/>
    <n v="0"/>
    <m/>
    <m/>
    <m/>
    <m/>
    <m/>
    <x v="0"/>
    <s v="CHAVI131035794Grupo Nº 03HI"/>
    <s v="Proyecto Especial Chavimochic &lt;SICN&gt;"/>
    <x v="92"/>
    <x v="92"/>
    <s v="C. H. VIRU"/>
    <x v="309"/>
    <s v="HI"/>
    <x v="5"/>
    <x v="380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8333333333333335"/>
    <n v="0"/>
    <n v="0"/>
    <n v="81"/>
    <s v="ESTIMACION"/>
    <m/>
  </r>
  <r>
    <s v="24"/>
    <x v="7"/>
    <s v="CHAVI1"/>
    <s v="31035794"/>
    <s v="31035794"/>
    <x v="5"/>
    <s v="Grupo Nº 03"/>
    <s v="S"/>
    <n v="2.56"/>
    <n v="0"/>
    <m/>
    <m/>
    <n v="0"/>
    <m/>
    <m/>
    <m/>
    <m/>
    <m/>
    <x v="0"/>
    <s v="CHAVI131035794Grupo Nº 03HI"/>
    <s v="Proyecto Especial Chavimochic &lt;SICN&gt;"/>
    <x v="92"/>
    <x v="92"/>
    <s v="C. H. VIRU"/>
    <x v="309"/>
    <s v="HI"/>
    <x v="5"/>
    <x v="380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8333333333333335"/>
    <n v="0"/>
    <n v="0"/>
    <n v="81"/>
    <s v="ESTIMACION"/>
    <m/>
  </r>
  <r>
    <s v="24"/>
    <x v="6"/>
    <s v="CHAVI1"/>
    <s v="31035794"/>
    <s v="31035794"/>
    <x v="5"/>
    <s v="Grupo Nº 03"/>
    <s v="S"/>
    <n v="2.56"/>
    <n v="0"/>
    <m/>
    <m/>
    <n v="0"/>
    <m/>
    <m/>
    <m/>
    <m/>
    <m/>
    <x v="0"/>
    <s v="CHAVI131035794Grupo Nº 03HI"/>
    <s v="Proyecto Especial Chavimochic &lt;SICN&gt;"/>
    <x v="92"/>
    <x v="92"/>
    <s v="C. H. VIRU"/>
    <x v="309"/>
    <s v="HI"/>
    <x v="5"/>
    <x v="380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8333333333333335"/>
    <n v="0"/>
    <n v="0"/>
    <n v="81"/>
    <s v="ESTIMACION"/>
    <m/>
  </r>
  <r>
    <s v="24"/>
    <x v="8"/>
    <s v="CHAVI1"/>
    <s v="31035794"/>
    <s v="31035794"/>
    <x v="5"/>
    <s v="Grupo Nº 03"/>
    <s v="S"/>
    <n v="2.56"/>
    <n v="0"/>
    <m/>
    <m/>
    <n v="0"/>
    <m/>
    <m/>
    <m/>
    <m/>
    <m/>
    <x v="0"/>
    <s v="CHAVI131035794Grupo Nº 03HI"/>
    <s v="Proyecto Especial Chavimochic &lt;SICN&gt;"/>
    <x v="92"/>
    <x v="92"/>
    <s v="C. H. VIRU"/>
    <x v="309"/>
    <s v="HI"/>
    <x v="5"/>
    <x v="380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8333333333333335"/>
    <n v="0"/>
    <n v="0"/>
    <n v="81"/>
    <s v="ESTIMACION"/>
    <m/>
  </r>
  <r>
    <s v="24"/>
    <x v="9"/>
    <s v="CHAVI1"/>
    <s v="31035794"/>
    <s v="31035794"/>
    <x v="5"/>
    <s v="Grupo Nº 03"/>
    <s v="S"/>
    <n v="2.56"/>
    <n v="0"/>
    <m/>
    <m/>
    <n v="0"/>
    <m/>
    <m/>
    <m/>
    <m/>
    <m/>
    <x v="0"/>
    <s v="CHAVI131035794Grupo Nº 03HI"/>
    <s v="Proyecto Especial Chavimochic &lt;SICN&gt;"/>
    <x v="92"/>
    <x v="92"/>
    <s v="C. H. VIRU"/>
    <x v="309"/>
    <s v="HI"/>
    <x v="5"/>
    <x v="380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8333333333333335"/>
    <n v="0"/>
    <n v="0"/>
    <n v="81"/>
    <s v="ESTIMACION"/>
    <m/>
  </r>
  <r>
    <s v="24"/>
    <x v="10"/>
    <s v="CHAVI1"/>
    <s v="31035794"/>
    <s v="31035794"/>
    <x v="5"/>
    <s v="Grupo Nº 03"/>
    <s v="S"/>
    <n v="2.56"/>
    <n v="0"/>
    <m/>
    <m/>
    <n v="0"/>
    <m/>
    <m/>
    <m/>
    <m/>
    <m/>
    <x v="0"/>
    <s v="CHAVI131035794Grupo Nº 03HI"/>
    <s v="Proyecto Especial Chavimochic &lt;SICN&gt;"/>
    <x v="92"/>
    <x v="92"/>
    <s v="C. H. VIRU"/>
    <x v="309"/>
    <s v="HI"/>
    <x v="5"/>
    <x v="380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8333333333333335"/>
    <n v="0"/>
    <n v="0"/>
    <n v="81"/>
    <s v="ESTIMACION"/>
    <m/>
  </r>
  <r>
    <s v="24"/>
    <x v="11"/>
    <s v="CHAVI1"/>
    <s v="31035794"/>
    <s v="31035794"/>
    <x v="5"/>
    <s v="Grupo Nº 03"/>
    <s v="S"/>
    <n v="2.56"/>
    <n v="0"/>
    <m/>
    <m/>
    <n v="0"/>
    <m/>
    <m/>
    <m/>
    <m/>
    <m/>
    <x v="0"/>
    <s v="CHAVI131035794Grupo Nº 03HI"/>
    <s v="Proyecto Especial Chavimochic &lt;SICN&gt;"/>
    <x v="92"/>
    <x v="92"/>
    <s v="C. H. VIRU"/>
    <x v="309"/>
    <s v="HI"/>
    <x v="5"/>
    <x v="380"/>
    <x v="2"/>
    <s v="Instalado"/>
    <s v="Operativo"/>
    <s v="Distribuidora"/>
    <x v="0"/>
    <x v="0"/>
    <x v="1"/>
    <x v="0"/>
    <s v="Estatal"/>
    <s v="LA LIBERTAD"/>
    <s v="LA LIBERTAD"/>
    <s v="VIRU"/>
    <s v="VIRU"/>
    <n v="0"/>
    <x v="8"/>
    <n v="0"/>
    <x v="0"/>
    <x v="0"/>
    <x v="0"/>
    <s v="MWh"/>
    <n v="0"/>
    <n v="0"/>
    <m/>
    <n v="0.21333333333333335"/>
    <n v="0.18333333333333335"/>
    <n v="0"/>
    <n v="0"/>
    <n v="81"/>
    <s v="ESTIMACION"/>
    <m/>
  </r>
  <r>
    <m/>
    <x v="12"/>
    <m/>
    <m/>
    <m/>
    <x v="4"/>
    <m/>
    <m/>
    <m/>
    <m/>
    <m/>
    <m/>
    <m/>
    <m/>
    <m/>
    <m/>
    <m/>
    <m/>
    <x v="0"/>
    <m/>
    <m/>
    <x v="40"/>
    <x v="40"/>
    <m/>
    <x v="118"/>
    <m/>
    <x v="4"/>
    <x v="260"/>
    <x v="1"/>
    <m/>
    <m/>
    <m/>
    <x v="1"/>
    <x v="2"/>
    <x v="2"/>
    <x v="1"/>
    <m/>
    <m/>
    <m/>
    <m/>
    <m/>
    <m/>
    <x v="7"/>
    <m/>
    <x v="2"/>
    <x v="5"/>
    <x v="1"/>
    <m/>
    <m/>
    <m/>
    <m/>
    <m/>
    <m/>
    <m/>
    <m/>
    <m/>
    <m/>
    <m/>
  </r>
  <r>
    <s v="24"/>
    <x v="0"/>
    <s v="CORPAA"/>
    <s v="33103300"/>
    <s v="33103300"/>
    <x v="2"/>
    <m/>
    <n v="1.25"/>
    <n v="1.25"/>
    <n v="1.25"/>
    <m/>
    <m/>
    <n v="0"/>
    <m/>
    <m/>
    <m/>
    <n v="0"/>
    <n v="0"/>
    <x v="0"/>
    <s v="CORPAA33103300EL"/>
    <s v="Corporación Aceros Arequipa S.A."/>
    <x v="93"/>
    <x v="93"/>
    <s v="C.T. ACEROS"/>
    <x v="310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10416666666666667"/>
    <n v="0.10416666666666667"/>
    <n v="0"/>
    <n v="0"/>
    <n v="36"/>
    <s v="BASE DE DATOS"/>
    <m/>
  </r>
  <r>
    <s v="24"/>
    <x v="0"/>
    <s v="AGUENE"/>
    <s v="53014699"/>
    <s v="53014699"/>
    <x v="0"/>
    <m/>
    <n v="0.9"/>
    <n v="1"/>
    <n v="0.9"/>
    <m/>
    <m/>
    <n v="192.53"/>
    <m/>
    <m/>
    <m/>
    <n v="42"/>
    <n v="0.22"/>
    <x v="0"/>
    <s v="AGUENE53014699TG"/>
    <s v="Aguaytia Energy del Per£"/>
    <x v="94"/>
    <x v="94"/>
    <s v="C.T. Gas"/>
    <x v="311"/>
    <s v="TG"/>
    <x v="0"/>
    <x v="381"/>
    <x v="0"/>
    <s v="Instalado"/>
    <s v="Operativo"/>
    <s v="Autoproductor"/>
    <x v="2"/>
    <x v="1"/>
    <x v="1"/>
    <x v="0"/>
    <s v="Privado"/>
    <s v="UCAYALI"/>
    <s v="UCAYALI"/>
    <s v="PADRE ABAD"/>
    <s v="PADRE ABAD (Aguaytia)"/>
    <n v="0"/>
    <x v="0"/>
    <n v="0"/>
    <x v="0"/>
    <x v="0"/>
    <x v="0"/>
    <s v="MWh"/>
    <n v="192.53"/>
    <n v="0.19253000000000001"/>
    <m/>
    <n v="8.3333333333333329E-2"/>
    <n v="7.4999999999999997E-2"/>
    <n v="0"/>
    <n v="0"/>
    <n v="3"/>
    <s v="BASE DE DATOS"/>
    <m/>
  </r>
  <r>
    <s v="24"/>
    <x v="0"/>
    <s v="ANABIS"/>
    <s v="71403385"/>
    <s v="71403385"/>
    <x v="2"/>
    <m/>
    <n v="1.24"/>
    <n v="3.36"/>
    <n v="1.24"/>
    <m/>
    <m/>
    <n v="42.5"/>
    <m/>
    <m/>
    <m/>
    <n v="0"/>
    <n v="0.11799999999999999"/>
    <x v="0"/>
    <s v="ANABIS71403385EL"/>
    <s v="Anabi S.A.C:"/>
    <x v="95"/>
    <x v="95"/>
    <s v="C.T. Anabi"/>
    <x v="312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42.5"/>
    <n v="4.2500000000000003E-2"/>
    <m/>
    <n v="0.27999999999999997"/>
    <n v="0.10333333333333333"/>
    <n v="0"/>
    <n v="0"/>
    <n v="7"/>
    <s v="BASE DE DATOS"/>
    <m/>
  </r>
  <r>
    <s v="24"/>
    <x v="0"/>
    <s v="ANABIS"/>
    <s v="53024214"/>
    <s v="53024214"/>
    <x v="2"/>
    <m/>
    <n v="1.95"/>
    <n v="3.36"/>
    <n v="1.95"/>
    <m/>
    <m/>
    <n v="15.726000000000001"/>
    <m/>
    <m/>
    <m/>
    <n v="0"/>
    <n v="0.36199999999999999"/>
    <x v="0"/>
    <s v="ANABIS53024214EL"/>
    <s v="Anabi S.A.C:"/>
    <x v="95"/>
    <x v="95"/>
    <s v="C.T. Anama"/>
    <x v="313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15.726000000000001"/>
    <n v="1.5726E-2"/>
    <m/>
    <n v="0.27999999999999997"/>
    <n v="0.16250000000000001"/>
    <n v="0"/>
    <n v="0"/>
    <n v="7"/>
    <s v="BASE DE DATOS"/>
    <m/>
  </r>
  <r>
    <s v="24"/>
    <x v="0"/>
    <s v="ANTAPA"/>
    <s v="33004293"/>
    <s v="33004293"/>
    <x v="2"/>
    <m/>
    <n v="16"/>
    <n v="17.96"/>
    <n v="16"/>
    <m/>
    <m/>
    <n v="0"/>
    <m/>
    <m/>
    <m/>
    <n v="0"/>
    <n v="0"/>
    <x v="0"/>
    <s v="ANTAPA33004293EL"/>
    <s v="Compa¤¡a Minera Antapaccay S.A."/>
    <x v="96"/>
    <x v="96"/>
    <s v="C.T. Tintaya"/>
    <x v="314"/>
    <s v="EL"/>
    <x v="2"/>
    <x v="381"/>
    <x v="0"/>
    <s v="Instalado"/>
    <s v="Operativo"/>
    <s v="Autoproductor"/>
    <x v="2"/>
    <x v="0"/>
    <x v="1"/>
    <x v="0"/>
    <s v="Privado"/>
    <s v="CUSCO"/>
    <s v="CUSCO"/>
    <s v="ESPINAR"/>
    <s v="LA CONVENCION"/>
    <n v="0"/>
    <x v="1"/>
    <n v="0"/>
    <x v="0"/>
    <x v="0"/>
    <x v="0"/>
    <s v="MWh"/>
    <n v="0"/>
    <n v="0"/>
    <m/>
    <n v="1.4966666666666668"/>
    <n v="1.3333333333333333"/>
    <n v="0"/>
    <n v="0"/>
    <n v="26"/>
    <s v="BASE DE DATOS"/>
    <m/>
  </r>
  <r>
    <s v="24"/>
    <x v="0"/>
    <s v="APUMAY"/>
    <s v="71402522"/>
    <s v="71402522"/>
    <x v="2"/>
    <m/>
    <n v="3.2"/>
    <n v="4"/>
    <n v="3.2"/>
    <m/>
    <m/>
    <n v="0"/>
    <m/>
    <m/>
    <m/>
    <n v="0"/>
    <n v="0"/>
    <x v="0"/>
    <s v="APUMAY71402522EL"/>
    <s v="Apumayo S.A.C."/>
    <x v="97"/>
    <x v="97"/>
    <s v="C.T. Apumayo"/>
    <x v="315"/>
    <s v="EL"/>
    <x v="2"/>
    <x v="381"/>
    <x v="0"/>
    <s v="Instalado"/>
    <s v="Operativo"/>
    <s v="Autoproductor"/>
    <x v="2"/>
    <x v="1"/>
    <x v="1"/>
    <x v="0"/>
    <s v="Privado"/>
    <s v="AYACUCHO"/>
    <s v="AYACUCHO"/>
    <s v="LUCANAS"/>
    <s v="CHAVIÑA"/>
    <n v="0"/>
    <x v="1"/>
    <n v="0"/>
    <x v="0"/>
    <x v="0"/>
    <x v="0"/>
    <s v="MWh"/>
    <n v="0"/>
    <n v="0"/>
    <m/>
    <n v="0.33333333333333331"/>
    <n v="0.26666666666666666"/>
    <n v="0"/>
    <n v="0"/>
    <n v="10"/>
    <s v="BASE DE DATOS"/>
    <m/>
  </r>
  <r>
    <s v="24"/>
    <x v="0"/>
    <s v="ARUNTA"/>
    <s v="71403991"/>
    <s v="71403991"/>
    <x v="2"/>
    <m/>
    <n v="1.05"/>
    <n v="1.85"/>
    <n v="1.05"/>
    <m/>
    <m/>
    <n v="0"/>
    <m/>
    <m/>
    <m/>
    <n v="0"/>
    <n v="0"/>
    <x v="0"/>
    <s v="ARUNTA71403991EL"/>
    <s v="Aruntani S.A.C."/>
    <x v="98"/>
    <x v="98"/>
    <s v="C.T. Jesica"/>
    <x v="316"/>
    <s v="EL"/>
    <x v="2"/>
    <x v="381"/>
    <x v="0"/>
    <s v="Instalado"/>
    <s v="Operativo"/>
    <s v="Autoproductor"/>
    <x v="2"/>
    <x v="1"/>
    <x v="1"/>
    <x v="0"/>
    <s v="Privado"/>
    <s v="PUNO"/>
    <s v="PUNO"/>
    <s v="LAMPA"/>
    <s v="OCUVIRI"/>
    <n v="0"/>
    <x v="1"/>
    <n v="0"/>
    <x v="0"/>
    <x v="0"/>
    <x v="0"/>
    <s v="MWh"/>
    <n v="0"/>
    <n v="0"/>
    <m/>
    <n v="0.15416666666666667"/>
    <n v="8.7500000000000008E-2"/>
    <n v="0"/>
    <n v="0"/>
    <n v="12"/>
    <s v="BASE DE DATOS"/>
    <m/>
  </r>
  <r>
    <s v="24"/>
    <x v="0"/>
    <s v="ARUNTA"/>
    <s v="53019803"/>
    <s v="53019803"/>
    <x v="2"/>
    <m/>
    <n v="0"/>
    <n v="0"/>
    <n v="0"/>
    <m/>
    <m/>
    <n v="0"/>
    <m/>
    <m/>
    <m/>
    <n v="0"/>
    <n v="0"/>
    <x v="1"/>
    <s v="ARUNTA53019803EL"/>
    <s v="Aruntani S.A.C."/>
    <x v="98"/>
    <x v="98"/>
    <s v="C.T. Santa Rosa - Aru"/>
    <x v="76"/>
    <s v="EL"/>
    <x v="2"/>
    <x v="381"/>
    <x v="0"/>
    <s v="Instalado"/>
    <s v="In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s v="-"/>
    <s v="-"/>
    <e v="#N/A"/>
    <n v="0"/>
    <n v="12"/>
    <s v="BASE DE DATOS"/>
    <m/>
  </r>
  <r>
    <s v="24"/>
    <x v="0"/>
    <s v="ARUNTA"/>
    <s v="53019903"/>
    <s v="53019903"/>
    <x v="2"/>
    <m/>
    <n v="1.6859999999999999"/>
    <n v="5.1429999999999998"/>
    <n v="1.6859999999999999"/>
    <m/>
    <m/>
    <n v="0"/>
    <m/>
    <m/>
    <m/>
    <n v="0"/>
    <n v="0"/>
    <x v="0"/>
    <s v="ARUNTA53019903EL"/>
    <s v="Aruntani S.A.C."/>
    <x v="98"/>
    <x v="98"/>
    <s v="C.T. Tucari - Aru"/>
    <x v="317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n v="0.42858333333333332"/>
    <n v="0.14049999999999999"/>
    <n v="0"/>
    <n v="0"/>
    <n v="12"/>
    <s v="BASE DE DATOS"/>
    <m/>
  </r>
  <r>
    <s v="24"/>
    <x v="0"/>
    <s v="BATEAS"/>
    <s v="00000000"/>
    <s v="00000000"/>
    <x v="2"/>
    <m/>
    <n v="2.9"/>
    <n v="4.9000000000000004"/>
    <n v="2.9"/>
    <m/>
    <m/>
    <n v="21.643999999999998"/>
    <m/>
    <m/>
    <m/>
    <n v="0"/>
    <n v="0"/>
    <x v="0"/>
    <s v="BATEAS00000000EL"/>
    <s v="Minera Bateas S.A.C."/>
    <x v="99"/>
    <x v="99"/>
    <s v="C.T. BATEAS"/>
    <x v="318"/>
    <s v="EL"/>
    <x v="2"/>
    <x v="381"/>
    <x v="0"/>
    <s v="Instalado"/>
    <s v="Operativo"/>
    <s v="Autoproductor"/>
    <x v="2"/>
    <x v="1"/>
    <x v="1"/>
    <x v="0"/>
    <s v="Privado"/>
    <s v="AREQUIPA"/>
    <s v="AREQUIPA"/>
    <s v="CAYLLOMA"/>
    <s v="CAYLLOMA"/>
    <n v="0"/>
    <x v="1"/>
    <n v="0"/>
    <x v="0"/>
    <x v="0"/>
    <x v="0"/>
    <s v="MWh"/>
    <n v="21.643999999999998"/>
    <n v="2.1644E-2"/>
    <m/>
    <n v="0.40833333333333338"/>
    <n v="0.24166666666666667"/>
    <n v="0"/>
    <n v="0"/>
    <n v="54"/>
    <s v="BASE DE DATOS"/>
    <m/>
  </r>
  <r>
    <s v="24"/>
    <x v="0"/>
    <s v="CARAVE"/>
    <s v="53203912"/>
    <s v="53203912"/>
    <x v="2"/>
    <m/>
    <n v="0.871"/>
    <n v="1.089"/>
    <n v="0.871"/>
    <m/>
    <m/>
    <n v="270.23"/>
    <m/>
    <m/>
    <m/>
    <n v="141"/>
    <n v="0.17499999999999999"/>
    <x v="0"/>
    <s v="CARAVE53203912EL"/>
    <s v="Compa¤ia Minera Caraveli S.A.C."/>
    <x v="100"/>
    <x v="100"/>
    <s v="C.T. Mina"/>
    <x v="319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270.23"/>
    <n v="0.27023000000000003"/>
    <m/>
    <n v="9.0749999999999997E-2"/>
    <n v="7.2583333333333333E-2"/>
    <n v="0"/>
    <n v="0"/>
    <n v="28"/>
    <s v="BASE DE DATOS"/>
    <m/>
  </r>
  <r>
    <s v="24"/>
    <x v="0"/>
    <s v="CARAVE"/>
    <s v="53203812"/>
    <s v="53203812"/>
    <x v="2"/>
    <m/>
    <n v="1.8759999999999999"/>
    <n v="2.3450000000000002"/>
    <n v="1.8759999999999999"/>
    <m/>
    <m/>
    <n v="43.420999999999999"/>
    <m/>
    <m/>
    <m/>
    <n v="0"/>
    <n v="0.57999999999999996"/>
    <x v="0"/>
    <s v="CARAVE53203812EL"/>
    <s v="Compa¤ia Minera Caraveli S.A.C."/>
    <x v="100"/>
    <x v="100"/>
    <s v="C.T. Planta"/>
    <x v="320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43.420999999999999"/>
    <n v="4.3421000000000001E-2"/>
    <m/>
    <n v="0.19541666666666668"/>
    <n v="0.15633333333333332"/>
    <n v="0"/>
    <n v="0"/>
    <n v="28"/>
    <s v="BASE DE DATOS"/>
    <m/>
  </r>
  <r>
    <s v="24"/>
    <x v="0"/>
    <s v="CARTSA"/>
    <s v="33119102"/>
    <s v="33119102"/>
    <x v="1"/>
    <m/>
    <n v="9.8000000000000007"/>
    <n v="9.8000000000000007"/>
    <n v="9.8000000000000007"/>
    <m/>
    <m/>
    <n v="5795.3280000000004"/>
    <m/>
    <m/>
    <m/>
    <n v="15"/>
    <n v="9.8000000000000007"/>
    <x v="0"/>
    <s v="CARTSA33119102TV"/>
    <s v="Cartavio S.A.A."/>
    <x v="101"/>
    <x v="101"/>
    <s v="C.T. Cartavio"/>
    <x v="32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SANTIAGO DE CAO"/>
    <n v="0"/>
    <x v="3"/>
    <s v="COGENERADOR"/>
    <x v="0"/>
    <x v="0"/>
    <x v="0"/>
    <s v="MWh"/>
    <n v="5795.3280000000004"/>
    <n v="5.7953280000000005"/>
    <m/>
    <n v="0.81666666666666676"/>
    <n v="0.81666666666666676"/>
    <n v="0"/>
    <n v="0"/>
    <n v="15"/>
    <s v="BASE DE DATOS"/>
    <m/>
  </r>
  <r>
    <s v="24"/>
    <x v="0"/>
    <s v="AGREGA"/>
    <s v="33035594"/>
    <s v="33035594"/>
    <x v="2"/>
    <m/>
    <n v="1.45"/>
    <n v="1.45"/>
    <n v="1.45"/>
    <m/>
    <m/>
    <n v="0.16"/>
    <m/>
    <m/>
    <m/>
    <n v="0.5"/>
    <n v="0.06"/>
    <x v="0"/>
    <s v="AGREGA33035594EL"/>
    <s v="C¡a. Minera Agregados Calc reos"/>
    <x v="102"/>
    <x v="102"/>
    <s v="C.T. Calcáreos"/>
    <x v="32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OS OLIVOS"/>
    <n v="0"/>
    <x v="1"/>
    <n v="0"/>
    <x v="0"/>
    <x v="0"/>
    <x v="0"/>
    <s v="MWh"/>
    <n v="0.16"/>
    <n v="1.6000000000000001E-4"/>
    <m/>
    <n v="0.12083333333333333"/>
    <n v="0.12083333333333333"/>
    <n v="0"/>
    <n v="0"/>
    <n v="21"/>
    <s v="BASE DE DATOS"/>
    <m/>
  </r>
  <r>
    <s v="24"/>
    <x v="0"/>
    <s v="GLORIA"/>
    <s v="33393320"/>
    <s v="33393320"/>
    <x v="2"/>
    <m/>
    <n v="4.1020000000000003"/>
    <n v="6.835"/>
    <n v="4.1020000000000003"/>
    <m/>
    <m/>
    <n v="102.37"/>
    <m/>
    <m/>
    <m/>
    <n v="0"/>
    <n v="4.0999999999999996"/>
    <x v="0"/>
    <s v="GLORIA33393320EL"/>
    <s v="Leche Gloria S.A."/>
    <x v="103"/>
    <x v="103"/>
    <s v="C.T. Planta Gloria Huachipa"/>
    <x v="323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1"/>
    <n v="0"/>
    <x v="0"/>
    <x v="0"/>
    <x v="0"/>
    <s v="MWh"/>
    <n v="102.37"/>
    <n v="0.10237"/>
    <m/>
    <n v="0.56958333333333333"/>
    <n v="0.34183333333333338"/>
    <n v="0"/>
    <n v="0"/>
    <n v="52"/>
    <s v="BASE DE DATOS"/>
    <m/>
  </r>
  <r>
    <s v="24"/>
    <x v="0"/>
    <s v="ILLAPU"/>
    <s v="33273911"/>
    <s v="33273911"/>
    <x v="0"/>
    <m/>
    <n v="13.010999999999999"/>
    <n v="13.6"/>
    <n v="13.010999999999999"/>
    <m/>
    <m/>
    <n v="1412.97"/>
    <m/>
    <m/>
    <m/>
    <n v="0"/>
    <n v="13.288"/>
    <x v="0"/>
    <s v="ILLAPU33273911TG"/>
    <s v="Illapu Energy S.A."/>
    <x v="104"/>
    <x v="104"/>
    <s v="C.T. Planta Huachipa"/>
    <x v="324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CHOSICA"/>
    <n v="0"/>
    <x v="0"/>
    <s v="COGENERADOR"/>
    <x v="0"/>
    <x v="0"/>
    <x v="0"/>
    <s v="MWh"/>
    <n v="1412.97"/>
    <n v="1.4129700000000001"/>
    <m/>
    <n v="1.1333333333333333"/>
    <n v="1.0842499999999999"/>
    <n v="0"/>
    <n v="0"/>
    <n v="45"/>
    <s v="BASE DE DATOS"/>
    <m/>
  </r>
  <r>
    <s v="24"/>
    <x v="0"/>
    <s v="MINSUR"/>
    <s v="53202609"/>
    <s v="53202609"/>
    <x v="2"/>
    <m/>
    <n v="3.15"/>
    <n v="3.99"/>
    <n v="3.15"/>
    <m/>
    <m/>
    <n v="9.4760000000000009"/>
    <m/>
    <m/>
    <m/>
    <n v="0"/>
    <n v="2.2999999999999998"/>
    <x v="0"/>
    <s v="MINSUR53202609EL"/>
    <s v="Minsur S.A."/>
    <x v="105"/>
    <x v="105"/>
    <s v="C.T. FUNDICIÓN DIESEL"/>
    <x v="325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1"/>
    <n v="0"/>
    <x v="0"/>
    <x v="0"/>
    <x v="0"/>
    <s v="MWh"/>
    <n v="9.4760000000000009"/>
    <n v="9.476E-3"/>
    <m/>
    <n v="0.33250000000000002"/>
    <n v="0.26250000000000001"/>
    <n v="0"/>
    <n v="0"/>
    <n v="60"/>
    <s v="BASE DE DATOS"/>
    <m/>
  </r>
  <r>
    <s v="24"/>
    <x v="0"/>
    <s v="MINSUR"/>
    <s v="0000001E"/>
    <s v="0000001E"/>
    <x v="2"/>
    <m/>
    <n v="4"/>
    <n v="6.165"/>
    <n v="4"/>
    <m/>
    <m/>
    <n v="823.12099999999998"/>
    <m/>
    <m/>
    <m/>
    <n v="55"/>
    <n v="3"/>
    <x v="0"/>
    <s v="MINSUR0000001EEL"/>
    <s v="Minsur S.A."/>
    <x v="105"/>
    <x v="105"/>
    <s v="C.T. FUNDICIÓN GAS NATURAL"/>
    <x v="326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0"/>
    <n v="0"/>
    <x v="0"/>
    <x v="0"/>
    <x v="0"/>
    <s v="MWh"/>
    <n v="823.12099999999998"/>
    <n v="0.82312099999999999"/>
    <m/>
    <n v="0.51375000000000004"/>
    <n v="0.33333333333333331"/>
    <n v="0"/>
    <n v="0"/>
    <n v="60"/>
    <s v="BASE DE DATOS"/>
    <m/>
  </r>
  <r>
    <s v="24"/>
    <x v="0"/>
    <s v="MINSUR"/>
    <s v="33016193"/>
    <s v="33016193"/>
    <x v="2"/>
    <m/>
    <n v="6.03"/>
    <n v="8.5"/>
    <n v="6.03"/>
    <m/>
    <m/>
    <n v="19.899999999999999"/>
    <m/>
    <m/>
    <m/>
    <n v="39"/>
    <n v="2.76"/>
    <x v="0"/>
    <s v="MINSUR33016193EL"/>
    <s v="Minsur S.A."/>
    <x v="105"/>
    <x v="105"/>
    <s v="C.T. SAN RAFAEL"/>
    <x v="327"/>
    <s v="EL"/>
    <x v="2"/>
    <x v="381"/>
    <x v="0"/>
    <s v="Instalado"/>
    <s v="Operativo"/>
    <s v="Autoproductor"/>
    <x v="2"/>
    <x v="0"/>
    <x v="1"/>
    <x v="0"/>
    <s v="Privado"/>
    <s v="PUNO"/>
    <s v="PUNO"/>
    <s v="MELGAR"/>
    <s v="ANTANTA"/>
    <n v="0"/>
    <x v="1"/>
    <n v="0"/>
    <x v="0"/>
    <x v="0"/>
    <x v="0"/>
    <s v="MWh"/>
    <n v="19.899999999999999"/>
    <n v="1.9899999999999998E-2"/>
    <m/>
    <n v="0.70833333333333337"/>
    <n v="0.50250000000000006"/>
    <n v="0"/>
    <n v="0"/>
    <n v="60"/>
    <s v="BASE DE DATOS"/>
    <m/>
  </r>
  <r>
    <s v="24"/>
    <x v="0"/>
    <s v="MINSUR"/>
    <s v="53024315"/>
    <s v="53024315"/>
    <x v="2"/>
    <m/>
    <n v="2.5"/>
    <n v="3.65"/>
    <n v="2.5"/>
    <m/>
    <m/>
    <n v="1.0269999999999999"/>
    <m/>
    <m/>
    <m/>
    <n v="0"/>
    <n v="0.9"/>
    <x v="0"/>
    <s v="MINSUR53024315EL"/>
    <s v="Minsur S.A."/>
    <x v="105"/>
    <x v="105"/>
    <s v="C.T. PUCAMARCA"/>
    <x v="328"/>
    <s v="EL"/>
    <x v="2"/>
    <x v="381"/>
    <x v="0"/>
    <s v="Instalado"/>
    <s v="Operativo"/>
    <s v="Autoproductor"/>
    <x v="2"/>
    <x v="0"/>
    <x v="1"/>
    <x v="0"/>
    <s v="Privado"/>
    <s v="TACNA"/>
    <s v="TACNA"/>
    <s v="TACNA"/>
    <s v="PALCA"/>
    <s v="PUCAMARCA"/>
    <x v="1"/>
    <n v="0"/>
    <x v="0"/>
    <x v="0"/>
    <x v="0"/>
    <s v="MWh"/>
    <n v="1.0269999999999999"/>
    <n v="1.0269999999999999E-3"/>
    <m/>
    <n v="0.30416666666666664"/>
    <n v="0.20833333333333334"/>
    <n v="0"/>
    <n v="0"/>
    <n v="60"/>
    <s v="BASE DE DATOS"/>
    <m/>
  </r>
  <r>
    <s v="24"/>
    <x v="0"/>
    <s v="MONDEL"/>
    <s v="33112200"/>
    <s v="33112200"/>
    <x v="2"/>
    <m/>
    <n v="2.5999999999999999E-2"/>
    <n v="0.03"/>
    <n v="2.5999999999999999E-2"/>
    <m/>
    <m/>
    <n v="1.2999999999999999E-2"/>
    <m/>
    <m/>
    <m/>
    <n v="0"/>
    <n v="1.2999999999999999E-2"/>
    <x v="0"/>
    <s v="MONDEL33112200EL"/>
    <s v="Mondelez Peru S.A."/>
    <x v="106"/>
    <x v="106"/>
    <s v="C.T. Mondelez"/>
    <x v="32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1.2999999999999999E-2"/>
    <n v="1.2999999999999999E-5"/>
    <m/>
    <n v="2.5000000000000001E-3"/>
    <n v="2.1666666666666666E-3"/>
    <n v="0"/>
    <n v="0"/>
    <n v="62"/>
    <s v="BASE DE DATOS"/>
    <m/>
  </r>
  <r>
    <s v="24"/>
    <x v="0"/>
    <s v="NXACAJ"/>
    <s v="33021593"/>
    <s v="33021593"/>
    <x v="2"/>
    <m/>
    <n v="0"/>
    <n v="2.5"/>
    <n v="0"/>
    <m/>
    <m/>
    <n v="0"/>
    <m/>
    <m/>
    <m/>
    <n v="0"/>
    <n v="0"/>
    <x v="0"/>
    <s v="NXACAJ33021593EL"/>
    <s v="Nexa Resources Cajamarquilla S.A."/>
    <x v="107"/>
    <x v="107"/>
    <s v="C.T. Cajamarquilla EL"/>
    <x v="33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41666666666666669"/>
    <n v="0"/>
    <n v="0"/>
    <n v="0"/>
    <n v="64"/>
    <s v="BASE DE DATOS"/>
    <m/>
  </r>
  <r>
    <s v="24"/>
    <x v="0"/>
    <s v="NXACAJ"/>
    <s v="53202910"/>
    <s v="53202910"/>
    <x v="2"/>
    <m/>
    <n v="0"/>
    <n v="2"/>
    <n v="0"/>
    <m/>
    <m/>
    <n v="0"/>
    <m/>
    <m/>
    <m/>
    <n v="0"/>
    <n v="0"/>
    <x v="0"/>
    <s v="NXACAJ53202910EL"/>
    <s v="Nexa Resources Cajamarquilla S.A."/>
    <x v="107"/>
    <x v="107"/>
    <s v="C.T. Cajamarquilla EL-1"/>
    <x v="331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0"/>
    <s v="NXACAJ"/>
    <s v="53203010"/>
    <s v="53203010"/>
    <x v="2"/>
    <m/>
    <n v="0"/>
    <n v="2"/>
    <n v="0"/>
    <m/>
    <m/>
    <n v="0"/>
    <m/>
    <m/>
    <m/>
    <n v="0"/>
    <n v="0"/>
    <x v="0"/>
    <s v="NXACAJ53203010EL"/>
    <s v="Nexa Resources Cajamarquilla S.A."/>
    <x v="107"/>
    <x v="107"/>
    <s v="C.T. Cajamarquilla EL-2"/>
    <x v="33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0"/>
    <s v="NXACAJ"/>
    <s v="53203210"/>
    <s v="53203210"/>
    <x v="2"/>
    <m/>
    <n v="0"/>
    <n v="2"/>
    <n v="0"/>
    <m/>
    <m/>
    <n v="0"/>
    <m/>
    <m/>
    <m/>
    <n v="0"/>
    <n v="0"/>
    <x v="0"/>
    <s v="NXACAJ53203210EL"/>
    <s v="Nexa Resources Cajamarquilla S.A."/>
    <x v="107"/>
    <x v="107"/>
    <s v="C.T. CAJAMARQUILLA EL-3"/>
    <x v="333"/>
    <s v="EL"/>
    <x v="2"/>
    <x v="381"/>
    <x v="0"/>
    <s v="Instalado"/>
    <s v="In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0"/>
    <s v="NXACAJ"/>
    <s v="33021593"/>
    <s v="33021593"/>
    <x v="1"/>
    <m/>
    <n v="1.377"/>
    <n v="3.5"/>
    <n v="1.377"/>
    <m/>
    <m/>
    <n v="1024.643"/>
    <m/>
    <m/>
    <m/>
    <n v="0"/>
    <n v="0"/>
    <x v="0"/>
    <s v="NXACAJ33021593TV"/>
    <s v="Nexa Resources Cajamarquilla S.A."/>
    <x v="107"/>
    <x v="107"/>
    <s v="C.T. Cajamarquilla TV"/>
    <x v="334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1024.643"/>
    <n v="1.024643"/>
    <m/>
    <n v="0.31818181818181818"/>
    <n v="0.22545454545454546"/>
    <n v="0"/>
    <n v="0"/>
    <n v="64"/>
    <s v="BASE DE DATOS"/>
    <m/>
  </r>
  <r>
    <s v="24"/>
    <x v="0"/>
    <s v="NXACAJ"/>
    <s v="53203110"/>
    <s v="53203110"/>
    <x v="1"/>
    <m/>
    <n v="1.9039999999999999"/>
    <n v="4"/>
    <n v="1.9039999999999999"/>
    <m/>
    <m/>
    <n v="1417.1690000000001"/>
    <m/>
    <m/>
    <m/>
    <n v="0"/>
    <n v="0"/>
    <x v="0"/>
    <s v="NXACAJ53203110TV"/>
    <s v="Nexa Resources Cajamarquilla S.A."/>
    <x v="107"/>
    <x v="107"/>
    <s v="C.T. Cajamarquilla 2"/>
    <x v="335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1417.1690000000001"/>
    <n v="1.4171690000000001"/>
    <m/>
    <n v="0.33333333333333331"/>
    <n v="0.24866666666666667"/>
    <n v="0"/>
    <n v="0"/>
    <n v="64"/>
    <s v="BASE DE DATOS"/>
    <m/>
  </r>
  <r>
    <s v="24"/>
    <x v="0"/>
    <s v="CMCHUN"/>
    <s v="53017902"/>
    <s v="53017902"/>
    <x v="2"/>
    <m/>
    <n v="3.6"/>
    <n v="4.99"/>
    <n v="3.6"/>
    <m/>
    <m/>
    <n v="0"/>
    <m/>
    <m/>
    <m/>
    <n v="0"/>
    <n v="0"/>
    <x v="0"/>
    <s v="CMCHUN53017902EL"/>
    <s v="Compañía Minera Chungar S.A.C."/>
    <x v="108"/>
    <x v="108"/>
    <s v="C.T. Esperanza"/>
    <x v="336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HUAYLLAY"/>
    <n v="0"/>
    <x v="1"/>
    <n v="0"/>
    <x v="0"/>
    <x v="0"/>
    <x v="0"/>
    <s v="MWh"/>
    <n v="0"/>
    <n v="0"/>
    <m/>
    <n v="0.41583333333333333"/>
    <n v="0.3"/>
    <n v="0"/>
    <n v="0"/>
    <n v="29"/>
    <s v="BASE DE DATOS"/>
    <m/>
  </r>
  <r>
    <s v="24"/>
    <x v="0"/>
    <s v="CMCHUN"/>
    <s v="53024717"/>
    <s v="53024717"/>
    <x v="2"/>
    <m/>
    <n v="0.3"/>
    <n v="0.34"/>
    <n v="0.3"/>
    <m/>
    <m/>
    <n v="0"/>
    <m/>
    <m/>
    <m/>
    <n v="0"/>
    <n v="0"/>
    <x v="0"/>
    <s v="CMCHUN53024717EL"/>
    <s v="Compañía Minera Chungar S.A.C."/>
    <x v="108"/>
    <x v="108"/>
    <s v="C.T. Planta Concentradora"/>
    <x v="337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2.8333333333333335E-2"/>
    <n v="2.4999999999999998E-2"/>
    <n v="0"/>
    <n v="0"/>
    <n v="29"/>
    <s v="BASE DE DATOS"/>
    <m/>
  </r>
  <r>
    <s v="24"/>
    <x v="0"/>
    <s v="CMCHUN"/>
    <s v="53024817"/>
    <s v="53024817"/>
    <x v="2"/>
    <m/>
    <n v="0.2"/>
    <n v="0.20399999999999999"/>
    <n v="0.2"/>
    <m/>
    <m/>
    <n v="0"/>
    <m/>
    <m/>
    <m/>
    <n v="0"/>
    <n v="0"/>
    <x v="0"/>
    <s v="CMCHUN53024817EL"/>
    <s v="Compañía Minera Chungar S.A.C."/>
    <x v="108"/>
    <x v="108"/>
    <s v="C.T. Tajo Don Pablo"/>
    <x v="338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1.6999999999999998E-2"/>
    <n v="1.6666666666666666E-2"/>
    <n v="0"/>
    <n v="0"/>
    <n v="29"/>
    <s v="BASE DE DATOS"/>
    <m/>
  </r>
  <r>
    <s v="24"/>
    <x v="0"/>
    <s v="OXIPAS"/>
    <s v="53025617"/>
    <s v="53025617"/>
    <x v="2"/>
    <m/>
    <n v="1.2"/>
    <n v="1.3"/>
    <n v="1.2"/>
    <m/>
    <m/>
    <n v="0"/>
    <m/>
    <m/>
    <m/>
    <n v="0"/>
    <n v="0"/>
    <x v="0"/>
    <s v="OXIPAS53025617EL"/>
    <s v="Oxido de Pasco S.A.C."/>
    <x v="109"/>
    <x v="109"/>
    <s v="Generador T‚rmico Nø 01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0833333333333334"/>
    <n v="9.9999999999999992E-2"/>
    <n v="0"/>
    <n v="0"/>
    <n v="67"/>
    <s v="BASE DE DATOS"/>
    <m/>
  </r>
  <r>
    <s v="24"/>
    <x v="0"/>
    <s v="OXIPAS"/>
    <s v="53025717"/>
    <s v="53025717"/>
    <x v="2"/>
    <m/>
    <n v="1.2"/>
    <n v="1.3"/>
    <n v="1.2"/>
    <m/>
    <m/>
    <n v="0"/>
    <m/>
    <m/>
    <m/>
    <n v="0"/>
    <n v="0"/>
    <x v="0"/>
    <s v="OXIPAS53025717EL"/>
    <s v="Oxido de Pasco S.A.C."/>
    <x v="109"/>
    <x v="109"/>
    <s v="Generador T‚rmico Nø 02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1818181818181818"/>
    <n v="0.10909090909090909"/>
    <n v="0"/>
    <n v="0"/>
    <n v="67"/>
    <s v="BASE DE DATOS"/>
    <m/>
  </r>
  <r>
    <s v="24"/>
    <x v="0"/>
    <s v="EVINCH"/>
    <s v="0000109"/>
    <s v="0000109"/>
    <x v="2"/>
    <m/>
    <n v="0.68"/>
    <n v="1.1000000000000001"/>
    <n v="0.68"/>
    <m/>
    <m/>
    <n v="0"/>
    <m/>
    <m/>
    <m/>
    <n v="0"/>
    <n v="0"/>
    <x v="0"/>
    <s v="EVINCH0000109EL"/>
    <s v="Empresa Explotadora Vinchos LTDA S.A.C."/>
    <x v="110"/>
    <x v="110"/>
    <s v="C.T. Vinchos"/>
    <x v="340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PALLANCHACRA"/>
    <n v="0"/>
    <x v="1"/>
    <n v="0"/>
    <x v="0"/>
    <x v="0"/>
    <x v="0"/>
    <s v="MWh"/>
    <n v="0"/>
    <n v="0"/>
    <m/>
    <n v="9.1666666666666674E-2"/>
    <n v="5.6666666666666671E-2"/>
    <n v="0"/>
    <n v="0"/>
    <n v="39"/>
    <s v="BASE DE DATOS"/>
    <m/>
  </r>
  <r>
    <s v="24"/>
    <x v="0"/>
    <s v="VOLCAN"/>
    <s v="0000209"/>
    <s v="0000209"/>
    <x v="2"/>
    <m/>
    <n v="0"/>
    <n v="6"/>
    <n v="0"/>
    <m/>
    <m/>
    <n v="0"/>
    <m/>
    <m/>
    <m/>
    <n v="0"/>
    <n v="0"/>
    <x v="0"/>
    <s v="VOLCAN0000209EL"/>
    <s v="Volc n C¡a. Minera"/>
    <x v="111"/>
    <x v="111"/>
    <s v="C.T. CERRO DE PASCO"/>
    <x v="341"/>
    <s v="EL"/>
    <x v="2"/>
    <x v="381"/>
    <x v="0"/>
    <s v="Instalado"/>
    <s v="Inoperativo"/>
    <s v="Autoproductor"/>
    <x v="2"/>
    <x v="1"/>
    <x v="1"/>
    <x v="0"/>
    <s v="Privado"/>
    <s v="PASCO"/>
    <s v="PASCO"/>
    <s v="PASCO"/>
    <s v="CHAUPIMARCA"/>
    <n v="0"/>
    <x v="1"/>
    <n v="0"/>
    <x v="0"/>
    <x v="0"/>
    <x v="0"/>
    <s v="MWh"/>
    <n v="0"/>
    <n v="0"/>
    <m/>
    <n v="0.54545454545454541"/>
    <n v="0"/>
    <n v="0"/>
    <n v="0"/>
    <n v="92"/>
    <s v="BASE DE DATOS"/>
    <m/>
  </r>
  <r>
    <s v="24"/>
    <x v="0"/>
    <s v="VOLCAN"/>
    <s v="53024917"/>
    <s v="53024917"/>
    <x v="2"/>
    <m/>
    <n v="1.2"/>
    <n v="1.825"/>
    <n v="1.2"/>
    <m/>
    <m/>
    <n v="0"/>
    <m/>
    <m/>
    <m/>
    <n v="0"/>
    <n v="0"/>
    <x v="0"/>
    <s v="VOLCAN53024917EL"/>
    <s v="Volc n C¡a. Minera"/>
    <x v="111"/>
    <x v="111"/>
    <s v="C.T. SAN CRISTOBAL U1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0"/>
    <s v="VOLCAN"/>
    <s v="53025017"/>
    <s v="53025017"/>
    <x v="2"/>
    <m/>
    <n v="1.2"/>
    <n v="1.825"/>
    <n v="1.2"/>
    <m/>
    <m/>
    <n v="0"/>
    <m/>
    <m/>
    <m/>
    <n v="0"/>
    <n v="0"/>
    <x v="0"/>
    <s v="VOLCAN53025017EL"/>
    <s v="Volc n C¡a. Minera"/>
    <x v="111"/>
    <x v="111"/>
    <s v="C.T. SAN CRISTOBAL U2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0"/>
    <s v="VOLCAN"/>
    <s v="53025117"/>
    <s v="53025117"/>
    <x v="2"/>
    <m/>
    <n v="1"/>
    <n v="1.6"/>
    <n v="1"/>
    <m/>
    <m/>
    <n v="0"/>
    <m/>
    <m/>
    <m/>
    <n v="0"/>
    <n v="0"/>
    <x v="0"/>
    <s v="VOLCAN53025117EL"/>
    <s v="Volc n C¡a. Minera"/>
    <x v="111"/>
    <x v="111"/>
    <s v="C.T. CARAHUACRA U3"/>
    <x v="343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0"/>
    <s v="VOLCAN"/>
    <s v="53025217"/>
    <s v="53025217"/>
    <x v="2"/>
    <m/>
    <n v="1.2"/>
    <n v="1.825"/>
    <n v="1.2"/>
    <m/>
    <m/>
    <n v="0"/>
    <m/>
    <m/>
    <m/>
    <n v="0"/>
    <n v="0"/>
    <x v="0"/>
    <s v="VOLCAN53025217EL"/>
    <s v="Volc n C¡a. Minera"/>
    <x v="111"/>
    <x v="111"/>
    <s v="C.T. ANDAYCHAGUA U4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0"/>
    <s v="VOLCAN"/>
    <s v="53025317"/>
    <s v="53025317"/>
    <x v="2"/>
    <m/>
    <n v="1"/>
    <n v="1.6"/>
    <n v="1"/>
    <m/>
    <m/>
    <n v="0"/>
    <m/>
    <m/>
    <m/>
    <n v="0"/>
    <n v="0"/>
    <x v="0"/>
    <s v="VOLCAN53025317EL"/>
    <s v="Volc n C¡a. Minera"/>
    <x v="111"/>
    <x v="111"/>
    <s v="C.T. ANDAYCHAGUA U5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0"/>
    <s v="VOLCAN"/>
    <s v="53025417"/>
    <s v="53025417"/>
    <x v="2"/>
    <m/>
    <n v="1.2"/>
    <n v="1.825"/>
    <n v="1.2"/>
    <m/>
    <m/>
    <n v="0"/>
    <m/>
    <m/>
    <m/>
    <n v="0"/>
    <n v="0"/>
    <x v="0"/>
    <s v="VOLCAN53025417EL"/>
    <s v="Volc n C¡a. Minera"/>
    <x v="111"/>
    <x v="111"/>
    <s v="C.T. TICLIO U6"/>
    <x v="345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CHICLA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0"/>
    <s v="VOLCAN"/>
    <s v="53025517"/>
    <s v="53025517"/>
    <x v="2"/>
    <m/>
    <n v="1.2"/>
    <n v="1.825"/>
    <n v="1.2"/>
    <m/>
    <m/>
    <n v="0"/>
    <m/>
    <m/>
    <m/>
    <n v="0"/>
    <n v="0"/>
    <x v="0"/>
    <s v="VOLCAN53025517EL"/>
    <s v="Volc n C¡a. Minera"/>
    <x v="111"/>
    <x v="111"/>
    <s v="C.T. PLANTA VICTORIA U7"/>
    <x v="346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0"/>
    <s v="CPPC"/>
    <s v="33101200"/>
    <s v="33101200"/>
    <x v="2"/>
    <m/>
    <n v="1.5"/>
    <n v="1.8"/>
    <n v="1.5"/>
    <m/>
    <m/>
    <n v="2.57"/>
    <m/>
    <m/>
    <m/>
    <n v="0"/>
    <n v="1.5"/>
    <x v="0"/>
    <s v="CPPC33101200EL"/>
    <s v="Cia.Pesquera del Pac¡fico Centro S.A."/>
    <x v="112"/>
    <x v="112"/>
    <s v="C.T.Planta Chimbote"/>
    <x v="347"/>
    <s v="EL"/>
    <x v="2"/>
    <x v="381"/>
    <x v="0"/>
    <s v="Instalado"/>
    <s v="Operativo"/>
    <s v="Autoproductor"/>
    <x v="2"/>
    <x v="0"/>
    <x v="1"/>
    <x v="0"/>
    <s v="Privado"/>
    <s v="ANCASH"/>
    <s v="ANCASH"/>
    <s v="SANTA"/>
    <s v="CHIMBOTE"/>
    <n v="0"/>
    <x v="1"/>
    <n v="0"/>
    <x v="0"/>
    <x v="0"/>
    <x v="0"/>
    <s v="MWh"/>
    <n v="2.57"/>
    <n v="2.5699999999999998E-3"/>
    <m/>
    <n v="0.15"/>
    <n v="0.125"/>
    <n v="0"/>
    <n v="0"/>
    <n v="33"/>
    <s v="BASE DE DATOS"/>
    <m/>
  </r>
  <r>
    <s v="24"/>
    <x v="0"/>
    <s v="RELAPA"/>
    <s v="33111900"/>
    <s v="33111900"/>
    <x v="0"/>
    <m/>
    <n v="11.25"/>
    <n v="11.25"/>
    <n v="11.25"/>
    <m/>
    <m/>
    <n v="0"/>
    <m/>
    <m/>
    <m/>
    <n v="0"/>
    <n v="19.93"/>
    <x v="0"/>
    <s v="RELAPA33111900TG"/>
    <s v="Refiner¡a La Pampilla S.A."/>
    <x v="113"/>
    <x v="113"/>
    <s v="C.T. La Pampilla"/>
    <x v="348"/>
    <s v="TG"/>
    <x v="0"/>
    <x v="381"/>
    <x v="0"/>
    <s v="Instalado"/>
    <s v="Operativo"/>
    <s v="Autoproductor"/>
    <x v="2"/>
    <x v="0"/>
    <x v="1"/>
    <x v="0"/>
    <s v="Privado"/>
    <s v="LIMA"/>
    <s v="CALLAO"/>
    <s v="CALLAO"/>
    <s v="Ventanilla"/>
    <n v="0"/>
    <x v="0"/>
    <n v="0"/>
    <x v="0"/>
    <x v="0"/>
    <x v="0"/>
    <s v="MWh"/>
    <n v="0"/>
    <n v="0"/>
    <m/>
    <n v="0.9375"/>
    <n v="0.9375"/>
    <n v="0"/>
    <n v="0"/>
    <n v="78"/>
    <s v="BASE DE DATOS"/>
    <m/>
  </r>
  <r>
    <s v="24"/>
    <x v="0"/>
    <s v="PERLNG"/>
    <s v="33176909"/>
    <s v="33176909"/>
    <x v="0"/>
    <m/>
    <n v="71.69"/>
    <n v="77.400000000000006"/>
    <n v="71.69"/>
    <m/>
    <m/>
    <n v="14363.81"/>
    <m/>
    <m/>
    <m/>
    <n v="61"/>
    <n v="30.03"/>
    <x v="0"/>
    <s v="PERLNG33176909TG"/>
    <s v="PERU LNG SRL"/>
    <x v="114"/>
    <x v="114"/>
    <s v="C.T. Pampa Melchorita II"/>
    <x v="349"/>
    <s v="TG"/>
    <x v="0"/>
    <x v="381"/>
    <x v="0"/>
    <s v="Instalado"/>
    <s v="Operativo"/>
    <s v="Autoproductor"/>
    <x v="2"/>
    <x v="1"/>
    <x v="1"/>
    <x v="0"/>
    <s v="Privado"/>
    <s v="LIMA"/>
    <s v="LIMA"/>
    <s v="CAÑETE"/>
    <s v="SAN VICENTE DE CAÑETE"/>
    <n v="0"/>
    <x v="0"/>
    <n v="0"/>
    <x v="0"/>
    <x v="0"/>
    <x v="0"/>
    <s v="MWh"/>
    <n v="14363.81"/>
    <n v="14.363809999999999"/>
    <m/>
    <n v="6.45"/>
    <n v="5.9741666666666662"/>
    <n v="0"/>
    <n v="0"/>
    <n v="68"/>
    <s v="BASE DE DATOS"/>
    <m/>
  </r>
  <r>
    <s v="24"/>
    <x v="0"/>
    <s v="PLUSPI"/>
    <s v="33138205"/>
    <s v="33138205"/>
    <x v="0"/>
    <m/>
    <n v="24.5"/>
    <n v="28"/>
    <n v="24.5"/>
    <m/>
    <m/>
    <n v="6042.4120000000003"/>
    <m/>
    <m/>
    <m/>
    <n v="0"/>
    <n v="14.24"/>
    <x v="0"/>
    <s v="PLUSPI33138205TG"/>
    <s v="Pluspetrol Per£ Corp.Suc.del Per£ - Pisco"/>
    <x v="115"/>
    <x v="115"/>
    <s v="C.T. FRAC. PISCO"/>
    <x v="350"/>
    <s v="TG"/>
    <x v="0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0"/>
    <n v="0"/>
    <x v="0"/>
    <x v="0"/>
    <x v="0"/>
    <s v="MWh"/>
    <n v="6042.4120000000003"/>
    <n v="6.0424120000000006"/>
    <m/>
    <n v="2.3333333333333335"/>
    <n v="2.0416666666666665"/>
    <n v="0"/>
    <n v="0"/>
    <n v="73"/>
    <s v="BASE DE DATOS"/>
    <m/>
  </r>
  <r>
    <s v="24"/>
    <x v="0"/>
    <s v="PRECOX"/>
    <s v="33386018"/>
    <s v="33386018"/>
    <x v="2"/>
    <m/>
    <n v="0.88"/>
    <n v="1.0069999999999999"/>
    <n v="0.88"/>
    <m/>
    <m/>
    <n v="109.5"/>
    <m/>
    <m/>
    <m/>
    <n v="2.6"/>
    <n v="0.88"/>
    <x v="0"/>
    <s v="PRECOX33386018EL"/>
    <s v="Precotex S.A."/>
    <x v="116"/>
    <x v="116"/>
    <s v="C.T. Precotex"/>
    <x v="35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109.5"/>
    <n v="0.1095"/>
    <m/>
    <n v="8.3916666666666653E-2"/>
    <n v="7.3333333333333334E-2"/>
    <n v="0"/>
    <n v="0"/>
    <n v="74"/>
    <s v="BASE DE DATOS"/>
    <m/>
  </r>
  <r>
    <s v="24"/>
    <x v="0"/>
    <s v="QUELLA"/>
    <s v="20191041"/>
    <s v="20191041"/>
    <x v="2"/>
    <m/>
    <n v="1.5"/>
    <n v="1.64"/>
    <n v="1.5"/>
    <m/>
    <m/>
    <n v="177.81899999999999"/>
    <m/>
    <m/>
    <m/>
    <n v="150"/>
    <n v="0.39700000000000002"/>
    <x v="0"/>
    <s v="QUELLA20191041EL"/>
    <s v="Anglo American Quellaveco S.A."/>
    <x v="117"/>
    <x v="117"/>
    <s v="C.T. Cortadera"/>
    <x v="352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177.81899999999999"/>
    <n v="0.17781899999999998"/>
    <m/>
    <n v="0.13666666666666666"/>
    <n v="0.125"/>
    <n v="0"/>
    <n v="0"/>
    <n v="8"/>
    <s v="BASE DE DATOS"/>
    <m/>
  </r>
  <r>
    <s v="24"/>
    <x v="0"/>
    <s v="QUELLA"/>
    <s v="20191306"/>
    <s v="20191306"/>
    <x v="2"/>
    <m/>
    <n v="3.8359999999999999"/>
    <n v="5"/>
    <n v="3.8359999999999999"/>
    <m/>
    <m/>
    <n v="0"/>
    <m/>
    <m/>
    <m/>
    <n v="0"/>
    <n v="0"/>
    <x v="0"/>
    <s v="QUELLA20191306EL"/>
    <s v="Anglo American Quellaveco S.A."/>
    <x v="117"/>
    <x v="117"/>
    <s v="C.T. Salviani"/>
    <x v="353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41666666666666669"/>
    <n v="0.31966666666666665"/>
    <n v="0"/>
    <n v="0"/>
    <n v="8"/>
    <s v="BASE DE DATOS"/>
    <m/>
  </r>
  <r>
    <s v="24"/>
    <x v="0"/>
    <s v="QUELLA"/>
    <s v="20200115"/>
    <s v="20200115"/>
    <x v="2"/>
    <m/>
    <n v="3.33"/>
    <n v="4.08"/>
    <n v="3.33"/>
    <m/>
    <m/>
    <n v="0"/>
    <m/>
    <m/>
    <m/>
    <n v="0"/>
    <n v="0"/>
    <x v="0"/>
    <s v="QUELLA20200115EL"/>
    <s v="Anglo American Quellaveco S.A."/>
    <x v="117"/>
    <x v="117"/>
    <s v="C.T. DRENAJE SECTOR MINA"/>
    <x v="354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34"/>
    <n v="0.27750000000000002"/>
    <n v="0"/>
    <n v="0"/>
    <n v="8"/>
    <s v="BASE DE DATOS"/>
    <m/>
  </r>
  <r>
    <s v="24"/>
    <x v="0"/>
    <s v="QUELLA"/>
    <s v="20220798"/>
    <s v="20220798"/>
    <x v="2"/>
    <m/>
    <n v="7.2"/>
    <n v="9.6"/>
    <n v="7.2"/>
    <m/>
    <m/>
    <n v="0"/>
    <m/>
    <m/>
    <m/>
    <n v="0"/>
    <n v="0"/>
    <x v="0"/>
    <s v="QUELLA20220798EL"/>
    <s v="Anglo American Quellaveco S.A."/>
    <x v="117"/>
    <x v="117"/>
    <s v="C.T. PLANTA PAPUJUNE"/>
    <x v="355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79999999999999993"/>
    <n v="0.6"/>
    <n v="0"/>
    <n v="0"/>
    <n v="8"/>
    <s v="BASE DE DATOS"/>
    <m/>
  </r>
  <r>
    <s v="24"/>
    <x v="0"/>
    <s v="SDF"/>
    <s v="33075397"/>
    <s v="33075397"/>
    <x v="2"/>
    <m/>
    <n v="2.9"/>
    <n v="3"/>
    <n v="2.9"/>
    <m/>
    <m/>
    <n v="0.54800000000000004"/>
    <m/>
    <m/>
    <m/>
    <n v="1"/>
    <n v="2.9"/>
    <x v="0"/>
    <s v="SDF33075397EL"/>
    <s v="Sudamericana de Fibras S.A."/>
    <x v="118"/>
    <x v="118"/>
    <s v="C. T. SUDAMERICANA"/>
    <x v="356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.54800000000000004"/>
    <n v="5.4800000000000009E-4"/>
    <m/>
    <n v="0.25"/>
    <n v="0.24166666666666667"/>
    <n v="0"/>
    <n v="0"/>
    <n v="85"/>
    <s v="BASE DE DATOS"/>
    <m/>
  </r>
  <r>
    <s v="24"/>
    <x v="0"/>
    <s v="SPCC"/>
    <s v="03025091"/>
    <s v="03025091"/>
    <x v="2"/>
    <m/>
    <n v="1"/>
    <n v="1.25"/>
    <n v="1"/>
    <m/>
    <m/>
    <n v="0"/>
    <m/>
    <m/>
    <m/>
    <n v="0"/>
    <n v="0"/>
    <x v="0"/>
    <s v="SPCC03025091EL"/>
    <s v="Southern Per£ Cooper Corporation"/>
    <x v="119"/>
    <x v="119"/>
    <s v="C.T. EMERGENCIA FUND ILO"/>
    <x v="357"/>
    <s v="EL"/>
    <x v="2"/>
    <x v="381"/>
    <x v="0"/>
    <s v="Instalado"/>
    <s v="Inoperativo"/>
    <s v="Autoproductor"/>
    <x v="2"/>
    <x v="1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10416666666666667"/>
    <n v="8.3333333333333329E-2"/>
    <n v="0"/>
    <n v="0"/>
    <n v="84"/>
    <s v="BASE DE DATOS"/>
    <m/>
  </r>
  <r>
    <s v="24"/>
    <x v="0"/>
    <s v="SPCC"/>
    <s v="33021793"/>
    <s v="33021793"/>
    <x v="2"/>
    <m/>
    <n v="2.8"/>
    <n v="4.3"/>
    <n v="2.8"/>
    <m/>
    <m/>
    <n v="0"/>
    <m/>
    <m/>
    <m/>
    <n v="0"/>
    <n v="0"/>
    <x v="0"/>
    <s v="SPCC33021793EL"/>
    <s v="Southern Per£ Cooper Corporation"/>
    <x v="119"/>
    <x v="119"/>
    <s v="C.T. REFINERÍA"/>
    <x v="358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35833333333333334"/>
    <n v="0.23333333333333331"/>
    <n v="0"/>
    <n v="0"/>
    <n v="84"/>
    <s v="BASE DE DATOS"/>
    <m/>
  </r>
  <r>
    <s v="24"/>
    <x v="0"/>
    <s v="SPCC"/>
    <s v="33003193"/>
    <s v="33003193"/>
    <x v="2"/>
    <m/>
    <n v="3.3"/>
    <n v="3.3"/>
    <n v="3.3"/>
    <m/>
    <m/>
    <n v="1.415"/>
    <m/>
    <m/>
    <m/>
    <n v="0"/>
    <n v="3.194"/>
    <x v="0"/>
    <s v="SPCC33003193EL"/>
    <s v="Southern Per£ Cooper Corporation"/>
    <x v="119"/>
    <x v="119"/>
    <s v="C. T. ILO"/>
    <x v="359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1.415"/>
    <n v="1.415E-3"/>
    <m/>
    <n v="0.27499999999999997"/>
    <n v="0.27499999999999997"/>
    <n v="0"/>
    <n v="0"/>
    <n v="84"/>
    <s v="BASE DE DATOS"/>
    <m/>
  </r>
  <r>
    <s v="24"/>
    <x v="0"/>
    <s v="SURPAK"/>
    <s v="33382217"/>
    <s v="33382217"/>
    <x v="2"/>
    <m/>
    <n v="1.57"/>
    <n v="2.6"/>
    <n v="1.57"/>
    <m/>
    <m/>
    <n v="190"/>
    <m/>
    <m/>
    <m/>
    <n v="5.3"/>
    <n v="1.57"/>
    <x v="0"/>
    <s v="SURPAK33382217EL"/>
    <s v="Surpack S.A."/>
    <x v="120"/>
    <x v="120"/>
    <s v="C.T. Surpack"/>
    <x v="36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N"/>
    <n v="0"/>
    <x v="0"/>
    <n v="0"/>
    <x v="0"/>
    <x v="0"/>
    <x v="0"/>
    <s v="MWh"/>
    <n v="190"/>
    <n v="0.19"/>
    <m/>
    <n v="0.21666666666666667"/>
    <n v="0.10666666666666667"/>
    <n v="0"/>
    <n v="0"/>
    <n v="86"/>
    <s v="BASE DE DATOS"/>
    <m/>
  </r>
  <r>
    <s v="24"/>
    <x v="0"/>
    <s v="UNCEMP"/>
    <s v="33104600"/>
    <s v="33104600"/>
    <x v="2"/>
    <m/>
    <n v="0.75"/>
    <n v="0.8"/>
    <n v="0.75"/>
    <m/>
    <m/>
    <n v="0"/>
    <m/>
    <m/>
    <m/>
    <n v="0"/>
    <n v="0"/>
    <x v="0"/>
    <s v="UNCEMP33104600EL"/>
    <s v="Unacem Peru S.A."/>
    <x v="121"/>
    <x v="121"/>
    <s v="C.T. Cementos Lima"/>
    <x v="36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0"/>
    <s v="UNCEMP"/>
    <s v="33106100"/>
    <s v="33106100"/>
    <x v="2"/>
    <m/>
    <n v="0.75"/>
    <n v="0.8"/>
    <n v="0.75"/>
    <m/>
    <m/>
    <n v="0"/>
    <m/>
    <m/>
    <m/>
    <n v="0"/>
    <n v="0"/>
    <x v="0"/>
    <s v="UNCEMP33106100EL"/>
    <s v="Unacem Peru S.A."/>
    <x v="121"/>
    <x v="121"/>
    <s v="C.T. Cementos Lima 2"/>
    <x v="36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0"/>
    <s v="UNCEMP"/>
    <s v="33084798"/>
    <s v="33084798"/>
    <x v="0"/>
    <m/>
    <n v="37.5"/>
    <n v="41.75"/>
    <n v="37.5"/>
    <m/>
    <m/>
    <n v="4985.5950000000003"/>
    <m/>
    <m/>
    <m/>
    <n v="220"/>
    <n v="41"/>
    <x v="0"/>
    <s v="UNCEMP33084798TG"/>
    <s v="Unacem Peru S.A."/>
    <x v="121"/>
    <x v="121"/>
    <s v="C.T. Atocongo"/>
    <x v="363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VILLAMARIA DEL TRIUNFO"/>
    <n v="0"/>
    <x v="0"/>
    <n v="0"/>
    <x v="0"/>
    <x v="0"/>
    <x v="0"/>
    <s v="MWh"/>
    <n v="4985.5950000000003"/>
    <n v="4.985595"/>
    <m/>
    <n v="3.4791666666666665"/>
    <n v="3.125"/>
    <n v="0"/>
    <n v="0"/>
    <n v="90"/>
    <s v="BASE DE DATOS"/>
    <m/>
  </r>
  <r>
    <s v="24"/>
    <x v="0"/>
    <s v="YURASA"/>
    <s v="02088179"/>
    <s v="02088179"/>
    <x v="2"/>
    <m/>
    <n v="5.6529999999999996"/>
    <n v="8"/>
    <n v="5.6529999999999996"/>
    <m/>
    <m/>
    <n v="16.817"/>
    <m/>
    <m/>
    <m/>
    <n v="0"/>
    <n v="2.718"/>
    <x v="0"/>
    <s v="YURASA02088179EL"/>
    <s v="Yura S.A."/>
    <x v="122"/>
    <x v="122"/>
    <s v="C.T. Planta Yura"/>
    <x v="36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YURA"/>
    <n v="0"/>
    <x v="1"/>
    <n v="0"/>
    <x v="0"/>
    <x v="0"/>
    <x v="0"/>
    <s v="MWh"/>
    <n v="16.817"/>
    <n v="1.6816999999999999E-2"/>
    <m/>
    <n v="0.66666666666666663"/>
    <n v="0.4710833333333333"/>
    <n v="0"/>
    <n v="0"/>
    <n v="93"/>
    <s v="BASE DE DATOS"/>
    <m/>
  </r>
  <r>
    <s v="24"/>
    <x v="0"/>
    <s v="PEDIAM"/>
    <s v="53021412"/>
    <s v="53021412"/>
    <x v="2"/>
    <m/>
    <n v="3.3"/>
    <n v="4.42"/>
    <n v="3.3"/>
    <m/>
    <m/>
    <n v="1.4119999999999999"/>
    <m/>
    <m/>
    <m/>
    <n v="0"/>
    <n v="1.4119999999999999"/>
    <x v="0"/>
    <s v="PEDIAM53021412EL"/>
    <s v="Pesquera Diamante S.A."/>
    <x v="123"/>
    <x v="123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1.4119999999999999"/>
    <n v="1.4119999999999998E-3"/>
    <m/>
    <n v="0.36833333333333335"/>
    <n v="0.27499999999999997"/>
    <n v="0"/>
    <n v="0"/>
    <n v="69"/>
    <s v="BASE DE DATOS"/>
    <m/>
  </r>
  <r>
    <s v="24"/>
    <x v="0"/>
    <s v="PEDIAM"/>
    <s v="53021512"/>
    <s v="53021512"/>
    <x v="2"/>
    <m/>
    <n v="2.4"/>
    <n v="3.45"/>
    <n v="2.4"/>
    <m/>
    <m/>
    <n v="0"/>
    <m/>
    <m/>
    <m/>
    <n v="0"/>
    <n v="0"/>
    <x v="0"/>
    <s v="PEDIAM53021512EL"/>
    <s v="Pesquera Diamante S.A."/>
    <x v="123"/>
    <x v="123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22500000000000001"/>
    <n v="0.19166666666666665"/>
    <n v="0"/>
    <n v="0"/>
    <n v="69"/>
    <s v="BASE DE DATOS"/>
    <m/>
  </r>
  <r>
    <s v="24"/>
    <x v="0"/>
    <s v="PEDIAM"/>
    <s v="53021612"/>
    <s v="53021612"/>
    <x v="2"/>
    <m/>
    <n v="2"/>
    <n v="2.5"/>
    <n v="2"/>
    <m/>
    <m/>
    <n v="0"/>
    <m/>
    <m/>
    <m/>
    <n v="0"/>
    <n v="0"/>
    <x v="0"/>
    <s v="PEDIAM53021612EL"/>
    <s v="Pesquera Diamante S.A."/>
    <x v="123"/>
    <x v="123"/>
    <s v="C.T. Callao"/>
    <x v="9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0833333333333334"/>
    <n v="0.16666666666666666"/>
    <n v="0"/>
    <n v="0"/>
    <n v="69"/>
    <s v="BASE DE DATOS"/>
    <m/>
  </r>
  <r>
    <s v="24"/>
    <x v="0"/>
    <s v="PEDIAM"/>
    <s v="53200805"/>
    <s v="53200805"/>
    <x v="2"/>
    <m/>
    <n v="2.508"/>
    <n v="2.64"/>
    <n v="2.508"/>
    <m/>
    <m/>
    <n v="0"/>
    <m/>
    <m/>
    <m/>
    <n v="0"/>
    <n v="0"/>
    <x v="0"/>
    <s v="PEDIAM53200805EL"/>
    <s v="Pesquera Diamante S.A."/>
    <x v="123"/>
    <x v="123"/>
    <s v="C.T. Mollendo"/>
    <x v="115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MOLLENDO"/>
    <n v="0"/>
    <x v="1"/>
    <n v="0"/>
    <x v="0"/>
    <x v="0"/>
    <x v="0"/>
    <s v="MWh"/>
    <n v="0"/>
    <n v="0"/>
    <m/>
    <n v="0.22"/>
    <n v="0.20899999999999999"/>
    <n v="0"/>
    <n v="0"/>
    <n v="69"/>
    <s v="BASE DE DATOS"/>
    <m/>
  </r>
  <r>
    <s v="24"/>
    <x v="0"/>
    <s v="PEDIAM"/>
    <s v="53021712"/>
    <s v="53021712"/>
    <x v="2"/>
    <m/>
    <n v="2.4849999999999999"/>
    <n v="3.6909999999999998"/>
    <n v="2.4849999999999999"/>
    <m/>
    <m/>
    <n v="0"/>
    <m/>
    <m/>
    <m/>
    <n v="0"/>
    <n v="0"/>
    <x v="0"/>
    <s v="PEDIAM53021712EL"/>
    <s v="Pesquera Diamante S.A."/>
    <x v="123"/>
    <x v="123"/>
    <s v="C.T. Pisco Norte"/>
    <x v="367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1.8454999999999999"/>
    <n v="1.2424999999999999"/>
    <n v="0"/>
    <n v="0"/>
    <n v="69"/>
    <s v="BASE DE DATOS"/>
    <m/>
  </r>
  <r>
    <s v="24"/>
    <x v="0"/>
    <s v="COHORI"/>
    <s v="33024093"/>
    <s v="33024093"/>
    <x v="2"/>
    <m/>
    <n v="5.15"/>
    <n v="5.9870000000000001"/>
    <n v="5.15"/>
    <m/>
    <m/>
    <n v="37.71"/>
    <m/>
    <m/>
    <m/>
    <n v="0"/>
    <n v="1.472"/>
    <x v="0"/>
    <s v="COHORI33024093EL"/>
    <s v="Consorcio Minero Horizonte S.A"/>
    <x v="124"/>
    <x v="124"/>
    <s v="C.T. Parcoy"/>
    <x v="368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PATAZ"/>
    <s v="PARCOY"/>
    <n v="0"/>
    <x v="1"/>
    <n v="0"/>
    <x v="0"/>
    <x v="0"/>
    <x v="0"/>
    <s v="MWh"/>
    <n v="37.71"/>
    <n v="3.771E-2"/>
    <m/>
    <n v="0.49891666666666667"/>
    <n v="0.4291666666666667"/>
    <n v="0"/>
    <n v="0"/>
    <n v="35"/>
    <s v="BASE DE DATOS"/>
    <m/>
  </r>
  <r>
    <s v="24"/>
    <x v="0"/>
    <s v="IEQSA"/>
    <s v="33055795"/>
    <s v="33055795"/>
    <x v="2"/>
    <m/>
    <n v="1.1479999999999999"/>
    <n v="2.4500000000000002"/>
    <n v="1.1479999999999999"/>
    <m/>
    <m/>
    <n v="1.661"/>
    <m/>
    <m/>
    <m/>
    <n v="0"/>
    <n v="1.1459999999999999"/>
    <x v="0"/>
    <s v="IEQSA33055795EL"/>
    <s v="Industrias Electroquimicas S. A."/>
    <x v="125"/>
    <x v="125"/>
    <s v="C.T. IEQSA"/>
    <x v="369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1.661"/>
    <n v="1.6609999999999999E-3"/>
    <m/>
    <n v="0.20416666666666669"/>
    <n v="9.1749999999999998E-2"/>
    <n v="0"/>
    <n v="0"/>
    <n v="48"/>
    <s v="BASE DE DATOS"/>
    <m/>
  </r>
  <r>
    <s v="24"/>
    <x v="0"/>
    <s v="AJEPER"/>
    <s v="33381817"/>
    <s v="33381817"/>
    <x v="2"/>
    <m/>
    <n v="6.5"/>
    <n v="6.5"/>
    <n v="6.5"/>
    <m/>
    <m/>
    <n v="252.4"/>
    <m/>
    <m/>
    <m/>
    <n v="8"/>
    <n v="6.5"/>
    <x v="0"/>
    <s v="AJEPER33381817EL"/>
    <s v="Ajeper S.A."/>
    <x v="126"/>
    <x v="126"/>
    <s v="C.T. Aje"/>
    <x v="37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252.4"/>
    <n v="0.25240000000000001"/>
    <m/>
    <n v="0.54166666666666663"/>
    <n v="0.54166666666666663"/>
    <n v="0"/>
    <n v="0"/>
    <n v="4"/>
    <s v="BASE DE DATOS"/>
    <m/>
  </r>
  <r>
    <s v="24"/>
    <x v="0"/>
    <s v="EACGSA"/>
    <s v="53011498"/>
    <s v="53011498"/>
    <x v="1"/>
    <m/>
    <n v="32"/>
    <n v="37"/>
    <n v="32"/>
    <m/>
    <m/>
    <n v="5680.6"/>
    <m/>
    <m/>
    <m/>
    <n v="26"/>
    <n v="14.39"/>
    <x v="0"/>
    <s v="EACGSA53011498TV"/>
    <s v="Empresa Agroindustrial Casa Grande S.A."/>
    <x v="127"/>
    <x v="127"/>
    <s v="CENTRAL THERMICA CASA GRANDE"/>
    <x v="37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ASCOPE"/>
    <n v="0"/>
    <x v="3"/>
    <s v="COGENERADOR"/>
    <x v="0"/>
    <x v="0"/>
    <x v="0"/>
    <s v="MWh"/>
    <n v="5680.6"/>
    <n v="5.6806000000000001"/>
    <m/>
    <n v="3.0833333333333335"/>
    <n v="2.6666666666666665"/>
    <n v="0"/>
    <n v="0"/>
    <n v="16"/>
    <s v="BASE DE DATOS"/>
    <m/>
  </r>
  <r>
    <s v="24"/>
    <x v="0"/>
    <s v="PACASA"/>
    <s v="33002893"/>
    <s v="33002893"/>
    <x v="1"/>
    <m/>
    <n v="6.2"/>
    <n v="6.6"/>
    <n v="6.2"/>
    <m/>
    <m/>
    <n v="0"/>
    <m/>
    <m/>
    <m/>
    <n v="0"/>
    <n v="0"/>
    <x v="0"/>
    <s v="PACASA33002893TV"/>
    <s v="Cementos Pacasmayo S.A.A."/>
    <x v="128"/>
    <x v="128"/>
    <s v="C. T. Pacasmayo"/>
    <x v="372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PACASMAYO"/>
    <s v="PACASMAYO"/>
    <n v="0"/>
    <x v="2"/>
    <n v="0"/>
    <x v="0"/>
    <x v="0"/>
    <x v="0"/>
    <s v="MWh"/>
    <n v="0"/>
    <n v="0"/>
    <m/>
    <n v="0.54999999999999993"/>
    <n v="0.51666666666666672"/>
    <n v="0"/>
    <n v="0"/>
    <n v="17"/>
    <s v="BASE DE DATOS"/>
    <m/>
  </r>
  <r>
    <s v="24"/>
    <x v="0"/>
    <s v="PLUSMA"/>
    <s v="33137405"/>
    <s v="33137405"/>
    <x v="0"/>
    <m/>
    <n v="28.8"/>
    <n v="32"/>
    <n v="28.8"/>
    <m/>
    <m/>
    <n v="9793.34"/>
    <m/>
    <m/>
    <m/>
    <n v="0"/>
    <n v="13.576000000000001"/>
    <x v="0"/>
    <s v="PLUSMA33137405TG"/>
    <s v="Pluspetrol Per£ Corp.Suc.del Per£ - Malvinas"/>
    <x v="115"/>
    <x v="115"/>
    <s v="C.T. MALVINAS"/>
    <x v="373"/>
    <s v="TG"/>
    <x v="0"/>
    <x v="381"/>
    <x v="0"/>
    <s v="Instalado"/>
    <s v="Operativo"/>
    <s v="Autoproductor"/>
    <x v="2"/>
    <x v="1"/>
    <x v="1"/>
    <x v="0"/>
    <s v="Privado"/>
    <s v="CUSCO"/>
    <s v="CUSCO"/>
    <s v="LA CONVENCION"/>
    <s v="ECHARATE"/>
    <n v="0"/>
    <x v="0"/>
    <n v="0"/>
    <x v="0"/>
    <x v="0"/>
    <x v="0"/>
    <s v="MWh"/>
    <n v="9793.34"/>
    <n v="9.7933400000000006"/>
    <m/>
    <n v="2.6666666666666665"/>
    <n v="2.4"/>
    <n v="0"/>
    <n v="0"/>
    <n v="73"/>
    <s v="BASE DE DATOS"/>
    <m/>
  </r>
  <r>
    <s v="24"/>
    <x v="1"/>
    <s v="AJEPER"/>
    <s v="33381817"/>
    <s v="33381817"/>
    <x v="2"/>
    <m/>
    <n v="6.5"/>
    <n v="6.5"/>
    <n v="6.5"/>
    <m/>
    <m/>
    <n v="366.9"/>
    <m/>
    <m/>
    <m/>
    <n v="8"/>
    <n v="6.5"/>
    <x v="0"/>
    <s v="AJEPER33381817EL"/>
    <s v="Ajeper S.A."/>
    <x v="126"/>
    <x v="126"/>
    <s v="C.T. Aje"/>
    <x v="37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366.9"/>
    <n v="0.3669"/>
    <m/>
    <n v="0.54166666666666663"/>
    <n v="0.54166666666666663"/>
    <n v="0"/>
    <n v="0"/>
    <n v="4"/>
    <s v="BASE DE DATOS"/>
    <m/>
  </r>
  <r>
    <s v="24"/>
    <x v="1"/>
    <s v="ANABIS"/>
    <s v="71403385"/>
    <s v="71403385"/>
    <x v="2"/>
    <m/>
    <n v="1.24"/>
    <n v="3.36"/>
    <n v="1.24"/>
    <m/>
    <m/>
    <n v="31.4"/>
    <m/>
    <m/>
    <m/>
    <n v="5"/>
    <n v="0.11700000000000001"/>
    <x v="0"/>
    <s v="ANABIS71403385EL"/>
    <s v="Anabi S.A.C:"/>
    <x v="95"/>
    <x v="95"/>
    <s v="C.T. Anabi"/>
    <x v="312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31.4"/>
    <n v="3.1399999999999997E-2"/>
    <m/>
    <n v="0.27999999999999997"/>
    <n v="0.10333333333333333"/>
    <n v="0"/>
    <n v="0"/>
    <n v="7"/>
    <s v="BASE DE DATOS"/>
    <m/>
  </r>
  <r>
    <s v="24"/>
    <x v="1"/>
    <s v="ANABIS"/>
    <s v="53024214"/>
    <s v="53024214"/>
    <x v="2"/>
    <m/>
    <n v="1.95"/>
    <n v="3.36"/>
    <n v="1.95"/>
    <m/>
    <m/>
    <n v="3.988"/>
    <m/>
    <m/>
    <m/>
    <n v="0"/>
    <n v="0.33"/>
    <x v="0"/>
    <s v="ANABIS53024214EL"/>
    <s v="Anabi S.A.C:"/>
    <x v="95"/>
    <x v="95"/>
    <s v="C.T. Anama"/>
    <x v="313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3.988"/>
    <n v="3.9880000000000002E-3"/>
    <m/>
    <n v="0.27999999999999997"/>
    <n v="0.16250000000000001"/>
    <n v="0"/>
    <n v="0"/>
    <n v="7"/>
    <s v="BASE DE DATOS"/>
    <m/>
  </r>
  <r>
    <s v="24"/>
    <x v="1"/>
    <s v="ANTAPA"/>
    <s v="33004293"/>
    <s v="33004293"/>
    <x v="2"/>
    <m/>
    <n v="16"/>
    <n v="17.96"/>
    <n v="16"/>
    <m/>
    <m/>
    <n v="1.18"/>
    <m/>
    <m/>
    <m/>
    <n v="1.05"/>
    <n v="1.599"/>
    <x v="0"/>
    <s v="ANTAPA33004293EL"/>
    <s v="Compa¤¡a Minera Antapaccay S.A."/>
    <x v="96"/>
    <x v="96"/>
    <s v="C.T. Tintaya"/>
    <x v="314"/>
    <s v="EL"/>
    <x v="2"/>
    <x v="381"/>
    <x v="0"/>
    <s v="Instalado"/>
    <s v="Operativo"/>
    <s v="Autoproductor"/>
    <x v="2"/>
    <x v="0"/>
    <x v="1"/>
    <x v="0"/>
    <s v="Privado"/>
    <s v="CUSCO"/>
    <s v="CUSCO"/>
    <s v="ESPINAR"/>
    <s v="LA CONVENCION"/>
    <n v="0"/>
    <x v="1"/>
    <n v="0"/>
    <x v="0"/>
    <x v="0"/>
    <x v="0"/>
    <s v="MWh"/>
    <n v="1.18"/>
    <n v="1.1799999999999998E-3"/>
    <m/>
    <n v="1.4966666666666668"/>
    <n v="1.3333333333333333"/>
    <n v="0"/>
    <n v="0"/>
    <n v="26"/>
    <s v="BASE DE DATOS"/>
    <m/>
  </r>
  <r>
    <s v="24"/>
    <x v="1"/>
    <s v="APMTER"/>
    <s v="33113000"/>
    <s v="33113000"/>
    <x v="2"/>
    <m/>
    <n v="12.95"/>
    <n v="12.95"/>
    <n v="12.95"/>
    <m/>
    <m/>
    <n v="0"/>
    <m/>
    <m/>
    <m/>
    <n v="0"/>
    <n v="0"/>
    <x v="0"/>
    <s v="APMTER33113000EL"/>
    <s v="APM Terminals Callao S.A."/>
    <x v="129"/>
    <x v="129"/>
    <s v="C.T. Puerto Callao"/>
    <x v="374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1.0791666666666666"/>
    <n v="1.0791666666666666"/>
    <n v="0"/>
    <n v="0"/>
    <n v="9"/>
    <s v="BASE DE DATOS"/>
    <m/>
  </r>
  <r>
    <s v="24"/>
    <x v="0"/>
    <s v="APMTER"/>
    <s v="33113000"/>
    <s v="33113000"/>
    <x v="2"/>
    <m/>
    <n v="12.95"/>
    <n v="12.95"/>
    <n v="12.95"/>
    <m/>
    <m/>
    <n v="0"/>
    <m/>
    <m/>
    <m/>
    <n v="0"/>
    <n v="0"/>
    <x v="0"/>
    <s v="APMTER33113000EL"/>
    <s v="APM Terminals Callao S.A."/>
    <x v="129"/>
    <x v="129"/>
    <s v="C.T. Puerto Callao"/>
    <x v="374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1.0791666666666666"/>
    <n v="1.0791666666666666"/>
    <n v="0"/>
    <n v="0"/>
    <n v="9"/>
    <s v="BASE DE DATOS"/>
    <m/>
  </r>
  <r>
    <s v="24"/>
    <x v="1"/>
    <s v="APUMAY"/>
    <s v="71402522"/>
    <s v="71402522"/>
    <x v="2"/>
    <m/>
    <n v="3.2"/>
    <n v="4"/>
    <n v="3.2"/>
    <m/>
    <m/>
    <n v="0"/>
    <m/>
    <m/>
    <m/>
    <n v="0"/>
    <n v="0"/>
    <x v="0"/>
    <s v="APUMAY71402522EL"/>
    <s v="Apumayo S.A.C."/>
    <x v="97"/>
    <x v="97"/>
    <s v="C.T. Apumayo"/>
    <x v="315"/>
    <s v="EL"/>
    <x v="2"/>
    <x v="381"/>
    <x v="0"/>
    <s v="Instalado"/>
    <s v="Operativo"/>
    <s v="Autoproductor"/>
    <x v="2"/>
    <x v="1"/>
    <x v="1"/>
    <x v="0"/>
    <s v="Privado"/>
    <s v="AYACUCHO"/>
    <s v="AYACUCHO"/>
    <s v="LUCANAS"/>
    <s v="CHAVIÑA"/>
    <n v="0"/>
    <x v="1"/>
    <n v="0"/>
    <x v="0"/>
    <x v="0"/>
    <x v="0"/>
    <s v="MWh"/>
    <n v="0"/>
    <n v="0"/>
    <m/>
    <n v="0.33333333333333331"/>
    <n v="0.26666666666666666"/>
    <n v="0"/>
    <n v="0"/>
    <n v="10"/>
    <s v="BASE DE DATOS"/>
    <m/>
  </r>
  <r>
    <s v="24"/>
    <x v="1"/>
    <s v="ARUNTA"/>
    <s v="71403991"/>
    <s v="71403991"/>
    <x v="2"/>
    <m/>
    <n v="1.05"/>
    <n v="1.85"/>
    <n v="1.05"/>
    <m/>
    <m/>
    <n v="0"/>
    <m/>
    <m/>
    <m/>
    <n v="0"/>
    <n v="0"/>
    <x v="0"/>
    <s v="ARUNTA71403991EL"/>
    <s v="Aruntani S.A.C."/>
    <x v="98"/>
    <x v="98"/>
    <s v="C.T. Jesica"/>
    <x v="316"/>
    <s v="EL"/>
    <x v="2"/>
    <x v="381"/>
    <x v="0"/>
    <s v="Instalado"/>
    <s v="Operativo"/>
    <s v="Autoproductor"/>
    <x v="2"/>
    <x v="1"/>
    <x v="1"/>
    <x v="0"/>
    <s v="Privado"/>
    <s v="PUNO"/>
    <s v="PUNO"/>
    <s v="LAMPA"/>
    <s v="OCUVIRI"/>
    <n v="0"/>
    <x v="1"/>
    <n v="0"/>
    <x v="0"/>
    <x v="0"/>
    <x v="0"/>
    <s v="MWh"/>
    <n v="0"/>
    <n v="0"/>
    <m/>
    <n v="0.15416666666666667"/>
    <n v="8.7500000000000008E-2"/>
    <n v="0"/>
    <n v="0"/>
    <n v="12"/>
    <s v="BASE DE DATOS"/>
    <m/>
  </r>
  <r>
    <s v="24"/>
    <x v="1"/>
    <s v="ARUNTA"/>
    <s v="53019803"/>
    <s v="53019803"/>
    <x v="2"/>
    <m/>
    <n v="0"/>
    <n v="0"/>
    <n v="0"/>
    <m/>
    <m/>
    <n v="0"/>
    <m/>
    <m/>
    <m/>
    <n v="0"/>
    <n v="0"/>
    <x v="1"/>
    <s v="ARUNTA53019803EL"/>
    <s v="Aruntani S.A.C."/>
    <x v="98"/>
    <x v="98"/>
    <s v="C.T. Santa Rosa - Aru"/>
    <x v="76"/>
    <s v="EL"/>
    <x v="2"/>
    <x v="381"/>
    <x v="0"/>
    <s v="Instalado"/>
    <s v="In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s v="-"/>
    <s v="-"/>
    <e v="#N/A"/>
    <n v="0"/>
    <n v="12"/>
    <s v="BASE DE DATOS"/>
    <m/>
  </r>
  <r>
    <s v="24"/>
    <x v="1"/>
    <s v="ARUNTA"/>
    <s v="53019903"/>
    <s v="53019903"/>
    <x v="2"/>
    <m/>
    <n v="1.6859999999999999"/>
    <n v="5.1429999999999998"/>
    <n v="1.6859999999999999"/>
    <m/>
    <m/>
    <n v="0"/>
    <m/>
    <m/>
    <m/>
    <n v="0"/>
    <n v="0"/>
    <x v="0"/>
    <s v="ARUNTA53019903EL"/>
    <s v="Aruntani S.A.C."/>
    <x v="98"/>
    <x v="98"/>
    <s v="C.T. Tucari - Aru"/>
    <x v="317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n v="0.42858333333333332"/>
    <n v="0.14049999999999999"/>
    <n v="0"/>
    <n v="0"/>
    <n v="12"/>
    <s v="BASE DE DATOS"/>
    <m/>
  </r>
  <r>
    <s v="24"/>
    <x v="1"/>
    <s v="BATEAS"/>
    <s v="00000000"/>
    <s v="00000000"/>
    <x v="2"/>
    <m/>
    <n v="2.9"/>
    <n v="4.9000000000000004"/>
    <n v="2.9"/>
    <m/>
    <m/>
    <n v="5.3079999999999998"/>
    <m/>
    <m/>
    <m/>
    <n v="0"/>
    <n v="0"/>
    <x v="0"/>
    <s v="BATEAS00000000EL"/>
    <s v="Minera Bateas S.A.C."/>
    <x v="99"/>
    <x v="99"/>
    <s v="C.T. BATEAS"/>
    <x v="318"/>
    <s v="EL"/>
    <x v="2"/>
    <x v="381"/>
    <x v="0"/>
    <s v="Instalado"/>
    <s v="Operativo"/>
    <s v="Autoproductor"/>
    <x v="2"/>
    <x v="1"/>
    <x v="1"/>
    <x v="0"/>
    <s v="Privado"/>
    <s v="AREQUIPA"/>
    <s v="AREQUIPA"/>
    <s v="CAYLLOMA"/>
    <s v="CAYLLOMA"/>
    <n v="0"/>
    <x v="1"/>
    <n v="0"/>
    <x v="0"/>
    <x v="0"/>
    <x v="0"/>
    <s v="MWh"/>
    <n v="5.3079999999999998"/>
    <n v="5.3080000000000002E-3"/>
    <m/>
    <n v="0.40833333333333338"/>
    <n v="0.24166666666666667"/>
    <n v="0"/>
    <n v="0"/>
    <n v="54"/>
    <s v="BASE DE DATOS"/>
    <m/>
  </r>
  <r>
    <s v="24"/>
    <x v="1"/>
    <s v="CARAVE"/>
    <s v="53203912"/>
    <s v="53203912"/>
    <x v="2"/>
    <m/>
    <n v="0.871"/>
    <n v="1.089"/>
    <n v="0.871"/>
    <m/>
    <m/>
    <n v="369.14400000000001"/>
    <m/>
    <m/>
    <m/>
    <n v="211"/>
    <n v="0.17499999999999999"/>
    <x v="0"/>
    <s v="CARAVE53203912EL"/>
    <s v="Compa¤ia Minera Caraveli S.A.C."/>
    <x v="100"/>
    <x v="100"/>
    <s v="C.T. Mina"/>
    <x v="319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369.14400000000001"/>
    <n v="0.36914400000000003"/>
    <m/>
    <n v="9.0749999999999997E-2"/>
    <n v="7.2583333333333333E-2"/>
    <n v="0"/>
    <n v="0"/>
    <n v="28"/>
    <s v="BASE DE DATOS"/>
    <m/>
  </r>
  <r>
    <s v="24"/>
    <x v="1"/>
    <s v="CARAVE"/>
    <s v="53203812"/>
    <s v="53203812"/>
    <x v="2"/>
    <m/>
    <n v="1.8759999999999999"/>
    <n v="2.3450000000000002"/>
    <n v="1.8759999999999999"/>
    <m/>
    <m/>
    <n v="6.9390000000000001"/>
    <m/>
    <m/>
    <m/>
    <n v="0"/>
    <n v="0.57999999999999996"/>
    <x v="0"/>
    <s v="CARAVE53203812EL"/>
    <s v="Compa¤ia Minera Caraveli S.A.C."/>
    <x v="100"/>
    <x v="100"/>
    <s v="C.T. Planta"/>
    <x v="320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6.9390000000000001"/>
    <n v="6.9389999999999999E-3"/>
    <m/>
    <n v="0.19541666666666668"/>
    <n v="0.15633333333333332"/>
    <n v="0"/>
    <n v="0"/>
    <n v="28"/>
    <s v="BASE DE DATOS"/>
    <m/>
  </r>
  <r>
    <s v="24"/>
    <x v="1"/>
    <s v="PACASA"/>
    <s v="33002893"/>
    <s v="33002893"/>
    <x v="1"/>
    <m/>
    <n v="6.2"/>
    <n v="6.6"/>
    <n v="6.2"/>
    <m/>
    <m/>
    <n v="0"/>
    <m/>
    <m/>
    <m/>
    <n v="0"/>
    <n v="0"/>
    <x v="0"/>
    <s v="PACASA33002893TV"/>
    <s v="Cementos Pacasmayo S.A.A."/>
    <x v="128"/>
    <x v="128"/>
    <s v="C. T. Pacasmayo"/>
    <x v="372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PACASMAYO"/>
    <s v="PACASMAYO"/>
    <n v="0"/>
    <x v="2"/>
    <n v="0"/>
    <x v="0"/>
    <x v="0"/>
    <x v="0"/>
    <s v="MWh"/>
    <n v="0"/>
    <n v="0"/>
    <m/>
    <n v="0.54999999999999993"/>
    <n v="0.51666666666666672"/>
    <n v="0"/>
    <n v="0"/>
    <n v="17"/>
    <s v="BASE DE DATOS"/>
    <m/>
  </r>
  <r>
    <s v="24"/>
    <x v="1"/>
    <s v="AGREGA"/>
    <s v="33035594"/>
    <s v="33035594"/>
    <x v="2"/>
    <m/>
    <n v="1.45"/>
    <n v="1.45"/>
    <n v="1.45"/>
    <m/>
    <m/>
    <n v="0"/>
    <m/>
    <m/>
    <m/>
    <n v="0"/>
    <n v="0"/>
    <x v="0"/>
    <s v="AGREGA33035594EL"/>
    <s v="C¡a. Minera Agregados Calc reos"/>
    <x v="102"/>
    <x v="102"/>
    <s v="C.T. Calcáreos"/>
    <x v="32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OS OLIVOS"/>
    <n v="0"/>
    <x v="1"/>
    <n v="0"/>
    <x v="0"/>
    <x v="0"/>
    <x v="0"/>
    <s v="MWh"/>
    <n v="0"/>
    <n v="0"/>
    <m/>
    <n v="0.12083333333333333"/>
    <n v="0.12083333333333333"/>
    <n v="0"/>
    <n v="0"/>
    <n v="21"/>
    <s v="BASE DE DATOS"/>
    <m/>
  </r>
  <r>
    <s v="24"/>
    <x v="1"/>
    <s v="ILLAPU"/>
    <s v="33273911"/>
    <s v="33273911"/>
    <x v="0"/>
    <m/>
    <n v="13.010999999999999"/>
    <n v="13.6"/>
    <n v="13.010999999999999"/>
    <m/>
    <m/>
    <n v="0"/>
    <m/>
    <m/>
    <m/>
    <n v="0"/>
    <n v="0"/>
    <x v="0"/>
    <s v="ILLAPU33273911TG"/>
    <s v="Illapu Energy S.A."/>
    <x v="104"/>
    <x v="104"/>
    <s v="C.T. Planta Huachipa"/>
    <x v="324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CHOSICA"/>
    <n v="0"/>
    <x v="0"/>
    <s v="COGENERADOR"/>
    <x v="0"/>
    <x v="0"/>
    <x v="0"/>
    <s v="MWh"/>
    <n v="0"/>
    <n v="0"/>
    <m/>
    <n v="1.1333333333333333"/>
    <n v="1.0842499999999999"/>
    <n v="0"/>
    <n v="0"/>
    <n v="45"/>
    <s v="BASE DE DATOS"/>
    <m/>
  </r>
  <r>
    <s v="24"/>
    <x v="1"/>
    <s v="MKOLPA"/>
    <s v="53025918"/>
    <s v="53025918"/>
    <x v="2"/>
    <m/>
    <n v="0.32"/>
    <n v="0.499"/>
    <n v="0.32"/>
    <m/>
    <m/>
    <n v="36.5"/>
    <m/>
    <m/>
    <m/>
    <n v="2"/>
    <n v="0.3"/>
    <x v="0"/>
    <s v="MKOLPA53025918EL"/>
    <s v="Compañia Minera Kolpa S.A."/>
    <x v="130"/>
    <x v="130"/>
    <s v="C.T. Kolpa"/>
    <x v="375"/>
    <s v="EL"/>
    <x v="2"/>
    <x v="381"/>
    <x v="0"/>
    <s v="Instalado"/>
    <s v="Operativo"/>
    <s v="Autoproductor"/>
    <x v="2"/>
    <x v="1"/>
    <x v="1"/>
    <x v="0"/>
    <s v="Privado"/>
    <s v="HUANCAVELICA"/>
    <s v="HUANCAVELICA"/>
    <s v="HUANCAVELICA"/>
    <s v="HUACHOCOLPA"/>
    <n v="0"/>
    <x v="1"/>
    <n v="0"/>
    <x v="0"/>
    <x v="0"/>
    <x v="0"/>
    <s v="MWh"/>
    <n v="36.5"/>
    <n v="3.6499999999999998E-2"/>
    <m/>
    <n v="4.1583333333333333E-2"/>
    <n v="2.6666666666666668E-2"/>
    <n v="0"/>
    <n v="0"/>
    <n v="30"/>
    <s v="BASE DE DATOS"/>
    <m/>
  </r>
  <r>
    <s v="24"/>
    <x v="1"/>
    <s v="CMCHUN"/>
    <s v="53017902"/>
    <s v="53017902"/>
    <x v="2"/>
    <m/>
    <n v="3.6"/>
    <n v="4.99"/>
    <n v="3.6"/>
    <m/>
    <m/>
    <n v="0"/>
    <m/>
    <m/>
    <m/>
    <n v="0"/>
    <n v="0"/>
    <x v="0"/>
    <s v="CMCHUN53017902EL"/>
    <s v="Compañía Minera Chungar S.A.C."/>
    <x v="108"/>
    <x v="108"/>
    <s v="C.T. Esperanza"/>
    <x v="336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HUAYLLAY"/>
    <n v="0"/>
    <x v="1"/>
    <n v="0"/>
    <x v="0"/>
    <x v="0"/>
    <x v="0"/>
    <s v="MWh"/>
    <n v="0"/>
    <n v="0"/>
    <m/>
    <n v="0.41583333333333333"/>
    <n v="0.3"/>
    <n v="0"/>
    <n v="0"/>
    <n v="29"/>
    <s v="BASE DE DATOS"/>
    <m/>
  </r>
  <r>
    <s v="24"/>
    <x v="1"/>
    <s v="CMCHUN"/>
    <s v="53024717"/>
    <s v="53024717"/>
    <x v="2"/>
    <m/>
    <n v="0.3"/>
    <n v="0.34"/>
    <n v="0.3"/>
    <m/>
    <m/>
    <n v="0"/>
    <m/>
    <m/>
    <m/>
    <n v="0"/>
    <n v="0"/>
    <x v="0"/>
    <s v="CMCHUN53024717EL"/>
    <s v="Compañía Minera Chungar S.A.C."/>
    <x v="108"/>
    <x v="108"/>
    <s v="C.T. Planta Concentradora"/>
    <x v="337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2.8333333333333335E-2"/>
    <n v="2.4999999999999998E-2"/>
    <n v="0"/>
    <n v="0"/>
    <n v="29"/>
    <s v="BASE DE DATOS"/>
    <m/>
  </r>
  <r>
    <s v="24"/>
    <x v="1"/>
    <s v="CMCHUN"/>
    <s v="53024817"/>
    <s v="53024817"/>
    <x v="2"/>
    <m/>
    <n v="0.2"/>
    <n v="0.20399999999999999"/>
    <n v="0.2"/>
    <m/>
    <m/>
    <n v="0"/>
    <m/>
    <m/>
    <m/>
    <n v="0"/>
    <n v="0"/>
    <x v="0"/>
    <s v="CMCHUN53024817EL"/>
    <s v="Compañía Minera Chungar S.A.C."/>
    <x v="108"/>
    <x v="108"/>
    <s v="C.T. Tajo Don Pablo"/>
    <x v="338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1.6999999999999998E-2"/>
    <n v="1.6666666666666666E-2"/>
    <n v="0"/>
    <n v="0"/>
    <n v="29"/>
    <s v="BASE DE DATOS"/>
    <m/>
  </r>
  <r>
    <s v="24"/>
    <x v="1"/>
    <s v="OXIPAS"/>
    <s v="53025617"/>
    <s v="53025617"/>
    <x v="2"/>
    <m/>
    <n v="1.2"/>
    <n v="1.3"/>
    <n v="1.2"/>
    <m/>
    <m/>
    <n v="0"/>
    <m/>
    <m/>
    <m/>
    <n v="0"/>
    <n v="0"/>
    <x v="0"/>
    <s v="OXIPAS53025617EL"/>
    <s v="Oxido de Pasco S.A.C."/>
    <x v="109"/>
    <x v="109"/>
    <s v="Generador T‚rmico Nø 01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0833333333333334"/>
    <n v="9.9999999999999992E-2"/>
    <n v="0"/>
    <n v="0"/>
    <n v="67"/>
    <s v="BASE DE DATOS"/>
    <m/>
  </r>
  <r>
    <s v="24"/>
    <x v="1"/>
    <s v="OXIPAS"/>
    <s v="53025717"/>
    <s v="53025717"/>
    <x v="2"/>
    <m/>
    <n v="1.2"/>
    <n v="1.3"/>
    <n v="1.2"/>
    <m/>
    <m/>
    <n v="0"/>
    <m/>
    <m/>
    <m/>
    <n v="0"/>
    <n v="0"/>
    <x v="0"/>
    <s v="OXIPAS53025717EL"/>
    <s v="Oxido de Pasco S.A.C."/>
    <x v="109"/>
    <x v="109"/>
    <s v="Generador T‚rmico Nø 02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1818181818181818"/>
    <n v="0.10909090909090909"/>
    <n v="0"/>
    <n v="0"/>
    <n v="67"/>
    <s v="BASE DE DATOS"/>
    <m/>
  </r>
  <r>
    <s v="24"/>
    <x v="1"/>
    <s v="EVINCH"/>
    <s v="0000109"/>
    <s v="0000109"/>
    <x v="2"/>
    <m/>
    <n v="0.68"/>
    <n v="1.1000000000000001"/>
    <n v="0.68"/>
    <m/>
    <m/>
    <n v="0"/>
    <m/>
    <m/>
    <m/>
    <n v="0"/>
    <n v="0"/>
    <x v="0"/>
    <s v="EVINCH0000109EL"/>
    <s v="Empresa Explotadora Vinchos LTDA S.A.C."/>
    <x v="110"/>
    <x v="110"/>
    <s v="C.T. Vinchos"/>
    <x v="340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PALLANCHACRA"/>
    <n v="0"/>
    <x v="1"/>
    <n v="0"/>
    <x v="0"/>
    <x v="0"/>
    <x v="0"/>
    <s v="MWh"/>
    <n v="0"/>
    <n v="0"/>
    <m/>
    <n v="9.1666666666666674E-2"/>
    <n v="5.6666666666666671E-2"/>
    <n v="0"/>
    <n v="0"/>
    <n v="39"/>
    <s v="BASE DE DATOS"/>
    <m/>
  </r>
  <r>
    <s v="24"/>
    <x v="1"/>
    <s v="VOLCAN"/>
    <s v="0000209"/>
    <s v="0000209"/>
    <x v="2"/>
    <m/>
    <n v="0"/>
    <n v="6"/>
    <n v="0"/>
    <m/>
    <m/>
    <n v="0"/>
    <m/>
    <m/>
    <m/>
    <n v="0"/>
    <n v="0"/>
    <x v="0"/>
    <s v="VOLCAN0000209EL"/>
    <s v="Volc n C¡a. Minera"/>
    <x v="111"/>
    <x v="111"/>
    <s v="C.T. CERRO DE PASCO"/>
    <x v="341"/>
    <s v="EL"/>
    <x v="2"/>
    <x v="381"/>
    <x v="0"/>
    <s v="Instalado"/>
    <s v="Inoperativo"/>
    <s v="Autoproductor"/>
    <x v="2"/>
    <x v="1"/>
    <x v="1"/>
    <x v="0"/>
    <s v="Privado"/>
    <s v="PASCO"/>
    <s v="PASCO"/>
    <s v="PASCO"/>
    <s v="CHAUPIMARCA"/>
    <n v="0"/>
    <x v="1"/>
    <n v="0"/>
    <x v="0"/>
    <x v="0"/>
    <x v="0"/>
    <s v="MWh"/>
    <n v="0"/>
    <n v="0"/>
    <m/>
    <n v="0.54545454545454541"/>
    <n v="0"/>
    <n v="0"/>
    <n v="0"/>
    <n v="92"/>
    <s v="BASE DE DATOS"/>
    <m/>
  </r>
  <r>
    <s v="24"/>
    <x v="1"/>
    <s v="VOLCAN"/>
    <s v="53024917"/>
    <s v="53024917"/>
    <x v="2"/>
    <m/>
    <n v="1.2"/>
    <n v="1.825"/>
    <n v="1.2"/>
    <m/>
    <m/>
    <n v="0"/>
    <m/>
    <m/>
    <m/>
    <n v="0"/>
    <n v="0"/>
    <x v="0"/>
    <s v="VOLCAN53024917EL"/>
    <s v="Volc n C¡a. Minera"/>
    <x v="111"/>
    <x v="111"/>
    <s v="C.T. SAN CRISTOBAL U1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1"/>
    <s v="VOLCAN"/>
    <s v="53025017"/>
    <s v="53025017"/>
    <x v="2"/>
    <m/>
    <n v="1.2"/>
    <n v="1.825"/>
    <n v="1.2"/>
    <m/>
    <m/>
    <n v="0"/>
    <m/>
    <m/>
    <m/>
    <n v="0"/>
    <n v="0"/>
    <x v="0"/>
    <s v="VOLCAN53025017EL"/>
    <s v="Volc n C¡a. Minera"/>
    <x v="111"/>
    <x v="111"/>
    <s v="C.T. SAN CRISTOBAL U2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1"/>
    <s v="VOLCAN"/>
    <s v="53025117"/>
    <s v="53025117"/>
    <x v="2"/>
    <m/>
    <n v="1"/>
    <n v="1.6"/>
    <n v="1"/>
    <m/>
    <m/>
    <n v="0"/>
    <m/>
    <m/>
    <m/>
    <n v="0"/>
    <n v="0"/>
    <x v="0"/>
    <s v="VOLCAN53025117EL"/>
    <s v="Volc n C¡a. Minera"/>
    <x v="111"/>
    <x v="111"/>
    <s v="C.T. CARAHUACRA U3"/>
    <x v="343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1"/>
    <s v="VOLCAN"/>
    <s v="53025217"/>
    <s v="53025217"/>
    <x v="2"/>
    <m/>
    <n v="1.2"/>
    <n v="1.825"/>
    <n v="1.2"/>
    <m/>
    <m/>
    <n v="0"/>
    <m/>
    <m/>
    <m/>
    <n v="0"/>
    <n v="0"/>
    <x v="0"/>
    <s v="VOLCAN53025217EL"/>
    <s v="Volc n C¡a. Minera"/>
    <x v="111"/>
    <x v="111"/>
    <s v="C.T. ANDAYCHAGUA U4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1"/>
    <s v="VOLCAN"/>
    <s v="53025317"/>
    <s v="53025317"/>
    <x v="2"/>
    <m/>
    <n v="1"/>
    <n v="1.6"/>
    <n v="1"/>
    <m/>
    <m/>
    <n v="0"/>
    <m/>
    <m/>
    <m/>
    <n v="0"/>
    <n v="0"/>
    <x v="0"/>
    <s v="VOLCAN53025317EL"/>
    <s v="Volc n C¡a. Minera"/>
    <x v="111"/>
    <x v="111"/>
    <s v="C.T. ANDAYCHAGUA U5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1"/>
    <s v="VOLCAN"/>
    <s v="53025417"/>
    <s v="53025417"/>
    <x v="2"/>
    <m/>
    <n v="1.2"/>
    <n v="1.825"/>
    <n v="1.2"/>
    <m/>
    <m/>
    <n v="0"/>
    <m/>
    <m/>
    <m/>
    <n v="0"/>
    <n v="0"/>
    <x v="0"/>
    <s v="VOLCAN53025417EL"/>
    <s v="Volc n C¡a. Minera"/>
    <x v="111"/>
    <x v="111"/>
    <s v="C.T. TICLIO U6"/>
    <x v="345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CHICLA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1"/>
    <s v="VOLCAN"/>
    <s v="53025517"/>
    <s v="53025517"/>
    <x v="2"/>
    <m/>
    <n v="1.2"/>
    <n v="1.825"/>
    <n v="1.2"/>
    <m/>
    <m/>
    <n v="0"/>
    <m/>
    <m/>
    <m/>
    <n v="0"/>
    <n v="0"/>
    <x v="0"/>
    <s v="VOLCAN53025517EL"/>
    <s v="Volc n C¡a. Minera"/>
    <x v="111"/>
    <x v="111"/>
    <s v="C.T. PLANTA VICTORIA U7"/>
    <x v="346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1"/>
    <s v="GLORIA"/>
    <s v="33393320"/>
    <s v="33393320"/>
    <x v="2"/>
    <m/>
    <n v="4.1020000000000003"/>
    <n v="6.835"/>
    <n v="4.1020000000000003"/>
    <m/>
    <m/>
    <n v="117.91"/>
    <m/>
    <m/>
    <m/>
    <n v="0"/>
    <n v="4.0999999999999996"/>
    <x v="0"/>
    <s v="GLORIA33393320EL"/>
    <s v="Leche Gloria S.A."/>
    <x v="103"/>
    <x v="103"/>
    <s v="C.T. Planta Gloria Huachipa"/>
    <x v="323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1"/>
    <n v="0"/>
    <x v="0"/>
    <x v="0"/>
    <x v="0"/>
    <s v="MWh"/>
    <n v="117.91"/>
    <n v="0.11791"/>
    <m/>
    <n v="0.56958333333333333"/>
    <n v="0.34183333333333338"/>
    <n v="0"/>
    <n v="0"/>
    <n v="52"/>
    <s v="BASE DE DATOS"/>
    <m/>
  </r>
  <r>
    <s v="24"/>
    <x v="1"/>
    <s v="MONDEL"/>
    <s v="33112200"/>
    <s v="33112200"/>
    <x v="2"/>
    <m/>
    <n v="2.5999999999999999E-2"/>
    <n v="0.03"/>
    <n v="2.5999999999999999E-2"/>
    <m/>
    <m/>
    <n v="1.2999999999999999E-2"/>
    <m/>
    <m/>
    <m/>
    <n v="0"/>
    <n v="1.2999999999999999E-2"/>
    <x v="0"/>
    <s v="MONDEL33112200EL"/>
    <s v="Mondelez Peru S.A."/>
    <x v="106"/>
    <x v="106"/>
    <s v="C.T. Mondelez"/>
    <x v="32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1.2999999999999999E-2"/>
    <n v="1.2999999999999999E-5"/>
    <m/>
    <n v="2.5000000000000001E-3"/>
    <n v="2.1666666666666666E-3"/>
    <n v="0"/>
    <n v="0"/>
    <n v="62"/>
    <s v="BASE DE DATOS"/>
    <m/>
  </r>
  <r>
    <s v="24"/>
    <x v="0"/>
    <s v="RETAMA"/>
    <s v="33025293"/>
    <s v="33025293"/>
    <x v="2"/>
    <m/>
    <n v="9.9849999999999994"/>
    <n v="13.734999999999999"/>
    <n v="9.9849999999999994"/>
    <m/>
    <m/>
    <n v="55.506"/>
    <m/>
    <m/>
    <m/>
    <n v="0"/>
    <n v="0"/>
    <x v="0"/>
    <s v="RETAMA33025293EL"/>
    <s v="Minera Aur¡fera Retamas S.A."/>
    <x v="131"/>
    <x v="131"/>
    <s v="C.T. San Andr‚s"/>
    <x v="376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RCOY"/>
    <n v="0"/>
    <x v="1"/>
    <n v="0"/>
    <x v="0"/>
    <x v="0"/>
    <x v="0"/>
    <s v="MWh"/>
    <n v="55.506"/>
    <n v="5.5506E-2"/>
    <m/>
    <n v="1.1445833333333333"/>
    <n v="0.83208333333333329"/>
    <n v="0"/>
    <n v="0"/>
    <n v="53"/>
    <s v="BASE DE DATOS"/>
    <m/>
  </r>
  <r>
    <s v="24"/>
    <x v="1"/>
    <s v="RETAMA"/>
    <s v="33025293"/>
    <s v="33025293"/>
    <x v="2"/>
    <m/>
    <n v="9.9849999999999994"/>
    <n v="13.734999999999999"/>
    <n v="9.9849999999999994"/>
    <m/>
    <m/>
    <n v="5.38"/>
    <m/>
    <m/>
    <m/>
    <n v="0"/>
    <n v="0"/>
    <x v="0"/>
    <s v="RETAMA33025293EL"/>
    <s v="Minera Aur¡fera Retamas S.A."/>
    <x v="131"/>
    <x v="131"/>
    <s v="C.T. San Andr‚s"/>
    <x v="376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RCOY"/>
    <n v="0"/>
    <x v="1"/>
    <n v="0"/>
    <x v="0"/>
    <x v="0"/>
    <x v="0"/>
    <s v="MWh"/>
    <n v="5.38"/>
    <n v="5.3800000000000002E-3"/>
    <m/>
    <n v="1.1445833333333333"/>
    <n v="0.83208333333333329"/>
    <n v="0"/>
    <n v="0"/>
    <n v="53"/>
    <s v="BASE DE DATOS"/>
    <m/>
  </r>
  <r>
    <s v="24"/>
    <x v="1"/>
    <s v="NXACAJ"/>
    <s v="33021593"/>
    <s v="33021593"/>
    <x v="2"/>
    <m/>
    <n v="0"/>
    <n v="2.5"/>
    <n v="0"/>
    <m/>
    <m/>
    <n v="0"/>
    <m/>
    <m/>
    <m/>
    <n v="0"/>
    <n v="0"/>
    <x v="0"/>
    <s v="NXACAJ33021593EL"/>
    <s v="Nexa Resources Cajamarquilla S.A."/>
    <x v="107"/>
    <x v="107"/>
    <s v="C.T. Cajamarquilla EL"/>
    <x v="33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41666666666666669"/>
    <n v="0"/>
    <n v="0"/>
    <n v="0"/>
    <n v="64"/>
    <s v="BASE DE DATOS"/>
    <m/>
  </r>
  <r>
    <s v="24"/>
    <x v="1"/>
    <s v="NXACAJ"/>
    <s v="53202910"/>
    <s v="53202910"/>
    <x v="2"/>
    <m/>
    <n v="0"/>
    <n v="2"/>
    <n v="0"/>
    <m/>
    <m/>
    <n v="0"/>
    <m/>
    <m/>
    <m/>
    <n v="0"/>
    <n v="0"/>
    <x v="0"/>
    <s v="NXACAJ53202910EL"/>
    <s v="Nexa Resources Cajamarquilla S.A."/>
    <x v="107"/>
    <x v="107"/>
    <s v="C.T. Cajamarquilla EL-1"/>
    <x v="331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1"/>
    <s v="NXACAJ"/>
    <s v="53203010"/>
    <s v="53203010"/>
    <x v="2"/>
    <m/>
    <n v="0"/>
    <n v="2"/>
    <n v="0"/>
    <m/>
    <m/>
    <n v="0"/>
    <m/>
    <m/>
    <m/>
    <n v="0"/>
    <n v="0"/>
    <x v="0"/>
    <s v="NXACAJ53203010EL"/>
    <s v="Nexa Resources Cajamarquilla S.A."/>
    <x v="107"/>
    <x v="107"/>
    <s v="C.T. Cajamarquilla EL-2"/>
    <x v="33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1"/>
    <s v="NXACAJ"/>
    <s v="53203210"/>
    <s v="53203210"/>
    <x v="2"/>
    <m/>
    <n v="0"/>
    <n v="2"/>
    <n v="0"/>
    <m/>
    <m/>
    <n v="0"/>
    <m/>
    <m/>
    <m/>
    <n v="0"/>
    <n v="0"/>
    <x v="0"/>
    <s v="NXACAJ53203210EL"/>
    <s v="Nexa Resources Cajamarquilla S.A."/>
    <x v="107"/>
    <x v="107"/>
    <s v="C.T. CAJAMARQUILLA EL-3"/>
    <x v="333"/>
    <s v="EL"/>
    <x v="2"/>
    <x v="381"/>
    <x v="0"/>
    <s v="Instalado"/>
    <s v="In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1"/>
    <s v="NXACAJ"/>
    <s v="33021593"/>
    <s v="33021593"/>
    <x v="1"/>
    <m/>
    <n v="0.80500000000000005"/>
    <n v="3.5"/>
    <n v="0.80500000000000005"/>
    <m/>
    <m/>
    <n v="560.86"/>
    <m/>
    <m/>
    <m/>
    <n v="0"/>
    <n v="0"/>
    <x v="0"/>
    <s v="NXACAJ33021593TV"/>
    <s v="Nexa Resources Cajamarquilla S.A."/>
    <x v="107"/>
    <x v="107"/>
    <s v="C.T. Cajamarquilla TV"/>
    <x v="334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560.86"/>
    <n v="0.56086000000000003"/>
    <m/>
    <n v="0.31818181818181818"/>
    <n v="0.22545454545454546"/>
    <n v="0"/>
    <n v="0"/>
    <n v="64"/>
    <s v="BASE DE DATOS"/>
    <m/>
  </r>
  <r>
    <s v="24"/>
    <x v="1"/>
    <s v="NXACAJ"/>
    <s v="53203110"/>
    <s v="53203110"/>
    <x v="1"/>
    <m/>
    <n v="2.536"/>
    <n v="4"/>
    <n v="2.536"/>
    <m/>
    <m/>
    <n v="1765.7"/>
    <m/>
    <m/>
    <m/>
    <n v="0"/>
    <n v="0"/>
    <x v="0"/>
    <s v="NXACAJ53203110TV"/>
    <s v="Nexa Resources Cajamarquilla S.A."/>
    <x v="107"/>
    <x v="107"/>
    <s v="C.T. Cajamarquilla 2"/>
    <x v="335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1765.7"/>
    <n v="1.7657"/>
    <m/>
    <n v="0.33333333333333331"/>
    <n v="0.24866666666666667"/>
    <n v="0"/>
    <n v="0"/>
    <n v="64"/>
    <s v="BASE DE DATOS"/>
    <m/>
  </r>
  <r>
    <s v="24"/>
    <x v="1"/>
    <s v="CPPC"/>
    <s v="33101200"/>
    <s v="33101200"/>
    <x v="2"/>
    <m/>
    <n v="1.5"/>
    <n v="1.8"/>
    <n v="1.5"/>
    <m/>
    <m/>
    <n v="0"/>
    <m/>
    <m/>
    <m/>
    <n v="0"/>
    <n v="1.5"/>
    <x v="0"/>
    <s v="CPPC33101200EL"/>
    <s v="Cia.Pesquera del Pac¡fico Centro S.A."/>
    <x v="112"/>
    <x v="112"/>
    <s v="C.T.Planta Chimbote"/>
    <x v="347"/>
    <s v="EL"/>
    <x v="2"/>
    <x v="381"/>
    <x v="0"/>
    <s v="Instalado"/>
    <s v="Operativo"/>
    <s v="Autoproductor"/>
    <x v="2"/>
    <x v="0"/>
    <x v="1"/>
    <x v="0"/>
    <s v="Privado"/>
    <s v="ANCASH"/>
    <s v="ANCASH"/>
    <s v="SANTA"/>
    <s v="CHIMBOTE"/>
    <n v="0"/>
    <x v="1"/>
    <n v="0"/>
    <x v="0"/>
    <x v="0"/>
    <x v="0"/>
    <s v="MWh"/>
    <n v="0"/>
    <n v="0"/>
    <m/>
    <n v="0.15"/>
    <n v="0.125"/>
    <n v="0"/>
    <n v="0"/>
    <n v="33"/>
    <s v="BASE DE DATOS"/>
    <m/>
  </r>
  <r>
    <s v="24"/>
    <x v="1"/>
    <s v="RELAPA"/>
    <s v="33111900"/>
    <s v="33111900"/>
    <x v="0"/>
    <m/>
    <n v="11.25"/>
    <n v="11.25"/>
    <n v="11.25"/>
    <m/>
    <m/>
    <n v="0"/>
    <m/>
    <m/>
    <m/>
    <n v="0"/>
    <n v="18.399999999999999"/>
    <x v="0"/>
    <s v="RELAPA33111900TG"/>
    <s v="Refiner¡a La Pampilla S.A."/>
    <x v="113"/>
    <x v="113"/>
    <s v="C.T. La Pampilla"/>
    <x v="348"/>
    <s v="TG"/>
    <x v="0"/>
    <x v="381"/>
    <x v="0"/>
    <s v="Instalado"/>
    <s v="Operativo"/>
    <s v="Autoproductor"/>
    <x v="2"/>
    <x v="0"/>
    <x v="1"/>
    <x v="0"/>
    <s v="Privado"/>
    <s v="LIMA"/>
    <s v="CALLAO"/>
    <s v="CALLAO"/>
    <s v="Ventanilla"/>
    <n v="0"/>
    <x v="0"/>
    <n v="0"/>
    <x v="0"/>
    <x v="0"/>
    <x v="0"/>
    <s v="MWh"/>
    <n v="0"/>
    <n v="0"/>
    <m/>
    <n v="0.9375"/>
    <n v="0.9375"/>
    <n v="0"/>
    <n v="0"/>
    <n v="78"/>
    <s v="BASE DE DATOS"/>
    <m/>
  </r>
  <r>
    <s v="24"/>
    <x v="1"/>
    <s v="PERLNG"/>
    <s v="33176909"/>
    <s v="33176909"/>
    <x v="0"/>
    <m/>
    <n v="71.69"/>
    <n v="77.400000000000006"/>
    <n v="71.69"/>
    <m/>
    <m/>
    <n v="16251.75"/>
    <m/>
    <m/>
    <m/>
    <n v="109"/>
    <n v="36.76"/>
    <x v="0"/>
    <s v="PERLNG33176909TG"/>
    <s v="PERU LNG SRL"/>
    <x v="114"/>
    <x v="114"/>
    <s v="C.T. Pampa Melchorita II"/>
    <x v="349"/>
    <s v="TG"/>
    <x v="0"/>
    <x v="381"/>
    <x v="0"/>
    <s v="Instalado"/>
    <s v="Operativo"/>
    <s v="Autoproductor"/>
    <x v="2"/>
    <x v="1"/>
    <x v="1"/>
    <x v="0"/>
    <s v="Privado"/>
    <s v="LIMA"/>
    <s v="LIMA"/>
    <s v="CAÑETE"/>
    <s v="SAN VICENTE DE CAÑETE"/>
    <n v="0"/>
    <x v="0"/>
    <n v="0"/>
    <x v="0"/>
    <x v="0"/>
    <x v="0"/>
    <s v="MWh"/>
    <n v="16251.75"/>
    <n v="16.251750000000001"/>
    <m/>
    <n v="6.45"/>
    <n v="5.9741666666666662"/>
    <n v="0"/>
    <n v="0"/>
    <n v="68"/>
    <s v="BASE DE DATOS"/>
    <m/>
  </r>
  <r>
    <s v="24"/>
    <x v="1"/>
    <s v="PLUSPI"/>
    <s v="33138205"/>
    <s v="33138205"/>
    <x v="0"/>
    <m/>
    <n v="24.5"/>
    <n v="28"/>
    <n v="24.5"/>
    <m/>
    <m/>
    <n v="5368.56"/>
    <m/>
    <m/>
    <m/>
    <n v="0"/>
    <n v="14.24"/>
    <x v="0"/>
    <s v="PLUSPI33138205TG"/>
    <s v="Pluspetrol Per£ Corp.Suc.del Per£ - Pisco"/>
    <x v="115"/>
    <x v="115"/>
    <s v="C.T. FRAC. PISCO"/>
    <x v="350"/>
    <s v="TG"/>
    <x v="0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0"/>
    <n v="0"/>
    <x v="0"/>
    <x v="0"/>
    <x v="0"/>
    <s v="MWh"/>
    <n v="5368.56"/>
    <n v="5.3685600000000004"/>
    <m/>
    <n v="2.3333333333333335"/>
    <n v="2.0416666666666665"/>
    <n v="0"/>
    <n v="0"/>
    <n v="73"/>
    <s v="BASE DE DATOS"/>
    <m/>
  </r>
  <r>
    <s v="24"/>
    <x v="1"/>
    <s v="PRECOX"/>
    <s v="33386018"/>
    <s v="33386018"/>
    <x v="2"/>
    <m/>
    <n v="0.88"/>
    <n v="1.0069999999999999"/>
    <n v="0.88"/>
    <m/>
    <m/>
    <n v="118.5"/>
    <m/>
    <m/>
    <m/>
    <n v="2.4"/>
    <n v="0.88"/>
    <x v="0"/>
    <s v="PRECOX33386018EL"/>
    <s v="Precotex S.A."/>
    <x v="116"/>
    <x v="116"/>
    <s v="C.T. Precotex"/>
    <x v="35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118.5"/>
    <n v="0.11849999999999999"/>
    <m/>
    <n v="8.3916666666666653E-2"/>
    <n v="7.3333333333333334E-2"/>
    <n v="0"/>
    <n v="0"/>
    <n v="74"/>
    <s v="BASE DE DATOS"/>
    <m/>
  </r>
  <r>
    <s v="24"/>
    <x v="0"/>
    <s v="RIOSEC"/>
    <s v="00718132"/>
    <s v="00718132"/>
    <x v="2"/>
    <m/>
    <n v="0"/>
    <n v="1.825"/>
    <n v="0"/>
    <m/>
    <m/>
    <n v="0"/>
    <m/>
    <m/>
    <m/>
    <n v="0"/>
    <n v="0"/>
    <x v="0"/>
    <s v="RIOSEC00718132EL"/>
    <s v="Procesadora Industrial Rio Seco S.A."/>
    <x v="132"/>
    <x v="132"/>
    <s v="C.T. Rio Seco - EL"/>
    <x v="377"/>
    <s v="EL"/>
    <x v="2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"/>
    <n v="0"/>
    <x v="0"/>
    <x v="0"/>
    <x v="0"/>
    <s v="MWh"/>
    <n v="0"/>
    <n v="0"/>
    <m/>
    <n v="0.15208333333333332"/>
    <n v="3.2500000000000001E-2"/>
    <n v="0"/>
    <n v="0"/>
    <n v="75"/>
    <s v="BASE DE DATOS"/>
    <m/>
  </r>
  <r>
    <s v="24"/>
    <x v="0"/>
    <s v="RIOSEC"/>
    <s v="00718132"/>
    <s v="00718132"/>
    <x v="1"/>
    <m/>
    <n v="0.17599999999999999"/>
    <n v="0.8"/>
    <n v="0.17599999999999999"/>
    <m/>
    <m/>
    <n v="0.26800000000000002"/>
    <m/>
    <m/>
    <m/>
    <n v="0"/>
    <n v="0.28000000000000003"/>
    <x v="0"/>
    <s v="RIOSEC00718132TV"/>
    <s v="Procesadora Industrial Rio Seco S.A."/>
    <x v="132"/>
    <x v="132"/>
    <s v="C.T. Rio Seco - TV"/>
    <x v="378"/>
    <s v="TV"/>
    <x v="1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1"/>
    <n v="0"/>
    <x v="0"/>
    <x v="0"/>
    <x v="0"/>
    <s v="MWh"/>
    <n v="0.26800000000000002"/>
    <n v="2.6800000000000001E-4"/>
    <m/>
    <n v="6.6666666666666666E-2"/>
    <n v="2.8333333333333335E-2"/>
    <n v="0"/>
    <n v="0"/>
    <n v="75"/>
    <s v="BASE DE DATOS"/>
    <m/>
  </r>
  <r>
    <s v="24"/>
    <x v="1"/>
    <s v="RIOSEC"/>
    <s v="00718132"/>
    <s v="00718132"/>
    <x v="2"/>
    <m/>
    <n v="0"/>
    <n v="1.825"/>
    <n v="0"/>
    <m/>
    <m/>
    <n v="0"/>
    <m/>
    <m/>
    <m/>
    <n v="0"/>
    <n v="0"/>
    <x v="0"/>
    <s v="RIOSEC00718132EL"/>
    <s v="Procesadora Industrial Rio Seco S.A."/>
    <x v="132"/>
    <x v="132"/>
    <s v="C.T. Rio Seco - EL"/>
    <x v="377"/>
    <s v="EL"/>
    <x v="2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"/>
    <n v="0"/>
    <x v="0"/>
    <x v="0"/>
    <x v="0"/>
    <s v="MWh"/>
    <n v="0"/>
    <n v="0"/>
    <m/>
    <n v="0.15208333333333332"/>
    <n v="3.2500000000000001E-2"/>
    <n v="0"/>
    <n v="0"/>
    <n v="75"/>
    <s v="BASE DE DATOS"/>
    <m/>
  </r>
  <r>
    <s v="24"/>
    <x v="1"/>
    <s v="RIOSEC"/>
    <s v="00718132"/>
    <s v="00718132"/>
    <x v="1"/>
    <m/>
    <n v="0.34100000000000003"/>
    <n v="0.8"/>
    <n v="0.34100000000000003"/>
    <m/>
    <m/>
    <n v="29.759"/>
    <m/>
    <m/>
    <m/>
    <n v="0"/>
    <n v="0.67600000000000005"/>
    <x v="0"/>
    <s v="RIOSEC00718132TV"/>
    <s v="Procesadora Industrial Rio Seco S.A."/>
    <x v="132"/>
    <x v="132"/>
    <s v="C.T. Rio Seco - TV"/>
    <x v="378"/>
    <s v="TV"/>
    <x v="1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1"/>
    <n v="0"/>
    <x v="0"/>
    <x v="0"/>
    <x v="0"/>
    <s v="MWh"/>
    <n v="29.759"/>
    <n v="2.9759000000000001E-2"/>
    <m/>
    <n v="6.6666666666666666E-2"/>
    <n v="2.8333333333333335E-2"/>
    <n v="0"/>
    <n v="0"/>
    <n v="75"/>
    <s v="BASE DE DATOS"/>
    <m/>
  </r>
  <r>
    <s v="24"/>
    <x v="1"/>
    <s v="SURPAK"/>
    <s v="33382217"/>
    <s v="33382217"/>
    <x v="2"/>
    <m/>
    <n v="1.54"/>
    <n v="2.6"/>
    <n v="1.54"/>
    <m/>
    <m/>
    <n v="174"/>
    <m/>
    <m/>
    <m/>
    <n v="4.8"/>
    <n v="1.54"/>
    <x v="0"/>
    <s v="SURPAK33382217EL"/>
    <s v="Surpack S.A."/>
    <x v="120"/>
    <x v="120"/>
    <s v="C.T. Surpack"/>
    <x v="36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N"/>
    <n v="0"/>
    <x v="0"/>
    <n v="0"/>
    <x v="0"/>
    <x v="0"/>
    <x v="0"/>
    <s v="MWh"/>
    <n v="174"/>
    <n v="0.17399999999999999"/>
    <m/>
    <n v="0.21666666666666667"/>
    <n v="0.10666666666666667"/>
    <n v="0"/>
    <n v="0"/>
    <n v="86"/>
    <s v="BASE DE DATOS"/>
    <m/>
  </r>
  <r>
    <s v="24"/>
    <x v="1"/>
    <s v="UNCEMP"/>
    <s v="33104600"/>
    <s v="33104600"/>
    <x v="2"/>
    <m/>
    <n v="0.75"/>
    <n v="0.8"/>
    <n v="0.75"/>
    <m/>
    <m/>
    <n v="0"/>
    <m/>
    <m/>
    <m/>
    <n v="0"/>
    <n v="0"/>
    <x v="0"/>
    <s v="UNCEMP33104600EL"/>
    <s v="Unacem Peru S.A."/>
    <x v="121"/>
    <x v="121"/>
    <s v="C.T. Cementos Lima"/>
    <x v="36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1"/>
    <s v="UNCEMP"/>
    <s v="33106100"/>
    <s v="33106100"/>
    <x v="2"/>
    <m/>
    <n v="0.75"/>
    <n v="0.8"/>
    <n v="0.75"/>
    <m/>
    <m/>
    <n v="0"/>
    <m/>
    <m/>
    <m/>
    <n v="0"/>
    <n v="0"/>
    <x v="0"/>
    <s v="UNCEMP33106100EL"/>
    <s v="Unacem Peru S.A."/>
    <x v="121"/>
    <x v="121"/>
    <s v="C.T. Cementos Lima 2"/>
    <x v="36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1"/>
    <s v="UNCEMP"/>
    <s v="33084798"/>
    <s v="33084798"/>
    <x v="0"/>
    <m/>
    <n v="37.5"/>
    <n v="41.75"/>
    <n v="37.5"/>
    <m/>
    <m/>
    <n v="4236.2870000000003"/>
    <m/>
    <m/>
    <m/>
    <n v="550"/>
    <n v="30"/>
    <x v="0"/>
    <s v="UNCEMP33084798TG"/>
    <s v="Unacem Peru S.A."/>
    <x v="121"/>
    <x v="121"/>
    <s v="C.T. Atocongo"/>
    <x v="363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VILLAMARIA DEL TRIUNFO"/>
    <n v="0"/>
    <x v="0"/>
    <n v="0"/>
    <x v="0"/>
    <x v="0"/>
    <x v="0"/>
    <s v="MWh"/>
    <n v="4236.2870000000003"/>
    <n v="4.2362869999999999"/>
    <m/>
    <n v="3.4791666666666665"/>
    <n v="3.125"/>
    <n v="0"/>
    <n v="0"/>
    <n v="90"/>
    <s v="BASE DE DATOS"/>
    <m/>
  </r>
  <r>
    <s v="24"/>
    <x v="1"/>
    <s v="YURASA"/>
    <s v="02088179"/>
    <s v="02088179"/>
    <x v="2"/>
    <m/>
    <n v="5.6529999999999996"/>
    <n v="8"/>
    <n v="5.6529999999999996"/>
    <m/>
    <m/>
    <n v="5.1120000000000001"/>
    <m/>
    <m/>
    <m/>
    <n v="0"/>
    <n v="1.4999999999999999E-2"/>
    <x v="0"/>
    <s v="YURASA02088179EL"/>
    <s v="Yura S.A."/>
    <x v="122"/>
    <x v="122"/>
    <s v="C.T. Planta Yura"/>
    <x v="36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YURA"/>
    <n v="0"/>
    <x v="1"/>
    <n v="0"/>
    <x v="0"/>
    <x v="0"/>
    <x v="0"/>
    <s v="MWh"/>
    <n v="5.1120000000000001"/>
    <n v="5.1120000000000002E-3"/>
    <m/>
    <n v="0.66666666666666663"/>
    <n v="0.4710833333333333"/>
    <n v="0"/>
    <n v="0"/>
    <n v="93"/>
    <s v="BASE DE DATOS"/>
    <m/>
  </r>
  <r>
    <s v="24"/>
    <x v="1"/>
    <s v="SPCC"/>
    <s v="03025091"/>
    <s v="03025091"/>
    <x v="2"/>
    <m/>
    <n v="1"/>
    <n v="1.25"/>
    <n v="1"/>
    <m/>
    <m/>
    <n v="0"/>
    <m/>
    <m/>
    <m/>
    <n v="0"/>
    <n v="0"/>
    <x v="0"/>
    <s v="SPCC03025091EL"/>
    <s v="Southern Per£ Cooper Corporation"/>
    <x v="119"/>
    <x v="119"/>
    <s v="C.T. EMERGENCIA FUND ILO"/>
    <x v="357"/>
    <s v="EL"/>
    <x v="2"/>
    <x v="381"/>
    <x v="0"/>
    <s v="Instalado"/>
    <s v="Inoperativo"/>
    <s v="Autoproductor"/>
    <x v="2"/>
    <x v="1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10416666666666667"/>
    <n v="8.3333333333333329E-2"/>
    <n v="0"/>
    <n v="0"/>
    <n v="84"/>
    <s v="BASE DE DATOS"/>
    <m/>
  </r>
  <r>
    <s v="24"/>
    <x v="1"/>
    <s v="SPCC"/>
    <s v="33021793"/>
    <s v="33021793"/>
    <x v="2"/>
    <m/>
    <n v="2.8"/>
    <n v="4.3"/>
    <n v="2.8"/>
    <m/>
    <m/>
    <n v="0"/>
    <m/>
    <m/>
    <m/>
    <n v="0"/>
    <n v="0"/>
    <x v="0"/>
    <s v="SPCC33021793EL"/>
    <s v="Southern Per£ Cooper Corporation"/>
    <x v="119"/>
    <x v="119"/>
    <s v="C.T. REFINERÍA"/>
    <x v="358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35833333333333334"/>
    <n v="0.23333333333333331"/>
    <n v="0"/>
    <n v="0"/>
    <n v="84"/>
    <s v="BASE DE DATOS"/>
    <m/>
  </r>
  <r>
    <s v="24"/>
    <x v="1"/>
    <s v="SPCC"/>
    <s v="33003193"/>
    <s v="33003193"/>
    <x v="2"/>
    <m/>
    <n v="3.3"/>
    <n v="3.3"/>
    <n v="3.3"/>
    <m/>
    <m/>
    <n v="1.871"/>
    <m/>
    <m/>
    <m/>
    <n v="0"/>
    <n v="2.0070000000000001"/>
    <x v="0"/>
    <s v="SPCC33003193EL"/>
    <s v="Southern Per£ Cooper Corporation"/>
    <x v="119"/>
    <x v="119"/>
    <s v="C. T. ILO"/>
    <x v="359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1.871"/>
    <n v="1.8710000000000001E-3"/>
    <m/>
    <n v="0.27499999999999997"/>
    <n v="0.27499999999999997"/>
    <n v="0"/>
    <n v="0"/>
    <n v="84"/>
    <s v="BASE DE DATOS"/>
    <m/>
  </r>
  <r>
    <s v="24"/>
    <x v="0"/>
    <s v="CNPC"/>
    <s v="11011797"/>
    <s v="11011797"/>
    <x v="2"/>
    <m/>
    <n v="7.6950000000000003"/>
    <n v="8.5500000000000007"/>
    <n v="7.6950000000000003"/>
    <m/>
    <m/>
    <n v="2762.1309999999999"/>
    <m/>
    <m/>
    <m/>
    <n v="633.25"/>
    <n v="4.1829999999999998"/>
    <x v="0"/>
    <s v="CNPC11011797EL"/>
    <s v="CNPC PERU S.A."/>
    <x v="133"/>
    <x v="133"/>
    <s v="C.T. LOTE X"/>
    <x v="379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0"/>
    <n v="0"/>
    <x v="0"/>
    <x v="0"/>
    <x v="0"/>
    <s v="MWh"/>
    <n v="2762.1309999999999"/>
    <n v="2.7621309999999997"/>
    <m/>
    <s v="-"/>
    <s v="-"/>
    <n v="0"/>
    <n v="0"/>
    <n v="25"/>
    <s v="BASE DE DATOS"/>
    <m/>
  </r>
  <r>
    <s v="24"/>
    <x v="1"/>
    <s v="CNPC"/>
    <s v="11011797"/>
    <s v="11011797"/>
    <x v="2"/>
    <m/>
    <n v="7.6950000000000003"/>
    <n v="8.5500000000000007"/>
    <n v="7.6950000000000003"/>
    <m/>
    <m/>
    <n v="2536.3910000000001"/>
    <m/>
    <m/>
    <m/>
    <n v="578"/>
    <n v="4.2750000000000004"/>
    <x v="0"/>
    <s v="CNPC11011797EL"/>
    <s v="CNPC PERU S.A."/>
    <x v="133"/>
    <x v="133"/>
    <s v="C.T. LOTE X"/>
    <x v="379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0"/>
    <n v="0"/>
    <x v="0"/>
    <x v="0"/>
    <x v="0"/>
    <s v="MWh"/>
    <n v="2536.3910000000001"/>
    <n v="2.5363910000000001"/>
    <m/>
    <s v="-"/>
    <s v="-"/>
    <n v="0"/>
    <n v="0"/>
    <n v="25"/>
    <s v="BASE DE DATOS"/>
    <m/>
  </r>
  <r>
    <s v="24"/>
    <x v="1"/>
    <s v="EACGSA"/>
    <s v="53011498"/>
    <s v="53011498"/>
    <x v="1"/>
    <m/>
    <n v="32"/>
    <n v="37"/>
    <n v="32"/>
    <m/>
    <m/>
    <n v="7612.09"/>
    <m/>
    <m/>
    <m/>
    <n v="25"/>
    <n v="16.809999999999999"/>
    <x v="0"/>
    <s v="EACGSA53011498TV"/>
    <s v="Empresa Agroindustrial Casa Grande S.A."/>
    <x v="127"/>
    <x v="127"/>
    <s v="CENTRAL THERMICA CASA GRANDE"/>
    <x v="37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ASCOPE"/>
    <n v="0"/>
    <x v="3"/>
    <s v="COGENERADOR"/>
    <x v="0"/>
    <x v="0"/>
    <x v="0"/>
    <s v="MWh"/>
    <n v="7612.09"/>
    <n v="7.6120900000000002"/>
    <m/>
    <n v="3.0833333333333335"/>
    <n v="2.6666666666666665"/>
    <n v="0"/>
    <n v="0"/>
    <n v="16"/>
    <s v="BASE DE DATOS"/>
    <m/>
  </r>
  <r>
    <s v="24"/>
    <x v="1"/>
    <s v="COHORI"/>
    <s v="33024093"/>
    <s v="33024093"/>
    <x v="2"/>
    <m/>
    <n v="5.15"/>
    <n v="5.9870000000000001"/>
    <n v="5.15"/>
    <m/>
    <m/>
    <n v="1.8"/>
    <m/>
    <m/>
    <m/>
    <n v="0"/>
    <n v="1.472"/>
    <x v="0"/>
    <s v="COHORI33024093EL"/>
    <s v="Consorcio Minero Horizonte S.A"/>
    <x v="124"/>
    <x v="124"/>
    <s v="C.T. Parcoy"/>
    <x v="368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PATAZ"/>
    <s v="PARCOY"/>
    <n v="0"/>
    <x v="1"/>
    <n v="0"/>
    <x v="0"/>
    <x v="0"/>
    <x v="0"/>
    <s v="MWh"/>
    <n v="1.8"/>
    <n v="1.8E-3"/>
    <m/>
    <n v="0.49891666666666667"/>
    <n v="0.4291666666666667"/>
    <n v="0"/>
    <n v="0"/>
    <n v="35"/>
    <s v="BASE DE DATOS"/>
    <m/>
  </r>
  <r>
    <s v="24"/>
    <x v="1"/>
    <s v="CARTSA"/>
    <s v="33119102"/>
    <s v="33119102"/>
    <x v="1"/>
    <m/>
    <n v="9.8000000000000007"/>
    <n v="9.8000000000000007"/>
    <n v="9.8000000000000007"/>
    <m/>
    <m/>
    <n v="6400.8429999999998"/>
    <m/>
    <m/>
    <m/>
    <n v="15"/>
    <n v="9.8000000000000007"/>
    <x v="0"/>
    <s v="CARTSA33119102TV"/>
    <s v="Cartavio S.A.A."/>
    <x v="101"/>
    <x v="101"/>
    <s v="C.T. Cartavio"/>
    <x v="32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SANTIAGO DE CAO"/>
    <n v="0"/>
    <x v="3"/>
    <s v="COGENERADOR"/>
    <x v="0"/>
    <x v="0"/>
    <x v="0"/>
    <s v="MWh"/>
    <n v="6400.8429999999998"/>
    <n v="6.4008430000000001"/>
    <m/>
    <n v="0.81666666666666676"/>
    <n v="0.81666666666666676"/>
    <n v="0"/>
    <n v="0"/>
    <n v="15"/>
    <s v="BASE DE DATOS"/>
    <m/>
  </r>
  <r>
    <s v="24"/>
    <x v="1"/>
    <s v="AGUENE"/>
    <s v="53014699"/>
    <s v="53014699"/>
    <x v="0"/>
    <m/>
    <n v="0.9"/>
    <n v="1"/>
    <n v="0.9"/>
    <m/>
    <m/>
    <n v="172.63200000000001"/>
    <m/>
    <m/>
    <m/>
    <n v="42"/>
    <n v="0.22"/>
    <x v="0"/>
    <s v="AGUENE53014699TG"/>
    <s v="Aguaytia Energy del Per£"/>
    <x v="94"/>
    <x v="94"/>
    <s v="C.T. Gas"/>
    <x v="311"/>
    <s v="TG"/>
    <x v="0"/>
    <x v="381"/>
    <x v="0"/>
    <s v="Instalado"/>
    <s v="Operativo"/>
    <s v="Autoproductor"/>
    <x v="2"/>
    <x v="1"/>
    <x v="1"/>
    <x v="0"/>
    <s v="Privado"/>
    <s v="UCAYALI"/>
    <s v="UCAYALI"/>
    <s v="PADRE ABAD"/>
    <s v="PADRE ABAD (Aguaytia)"/>
    <n v="0"/>
    <x v="0"/>
    <n v="0"/>
    <x v="0"/>
    <x v="0"/>
    <x v="0"/>
    <s v="MWh"/>
    <n v="172.63200000000001"/>
    <n v="0.17263200000000001"/>
    <m/>
    <n v="8.3333333333333329E-2"/>
    <n v="7.4999999999999997E-2"/>
    <n v="0"/>
    <n v="0"/>
    <n v="3"/>
    <s v="BASE DE DATOS"/>
    <m/>
  </r>
  <r>
    <s v="24"/>
    <x v="0"/>
    <s v="ALICOR"/>
    <s v="33022093"/>
    <s v="33022093"/>
    <x v="2"/>
    <m/>
    <n v="1"/>
    <n v="1"/>
    <n v="1"/>
    <m/>
    <m/>
    <n v="0.66"/>
    <m/>
    <m/>
    <m/>
    <n v="0.04"/>
    <n v="1"/>
    <x v="0"/>
    <s v="ALICOR33022093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0.66"/>
    <n v="6.6E-4"/>
    <m/>
    <n v="8.3333333333333329E-2"/>
    <n v="8.3333333333333329E-2"/>
    <n v="0"/>
    <n v="0"/>
    <n v="6"/>
    <s v="BASE DE DATOS"/>
    <m/>
  </r>
  <r>
    <s v="24"/>
    <x v="0"/>
    <s v="ALICOR"/>
    <s v="53027722"/>
    <s v="53027722"/>
    <x v="2"/>
    <m/>
    <n v="1.4"/>
    <n v="1.4"/>
    <n v="1.4"/>
    <m/>
    <m/>
    <n v="176.54"/>
    <m/>
    <m/>
    <m/>
    <n v="11.03"/>
    <n v="1.4"/>
    <x v="0"/>
    <s v="ALICOR53027722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0"/>
    <n v="0"/>
    <x v="0"/>
    <x v="0"/>
    <x v="0"/>
    <s v="MWh"/>
    <n v="176.54"/>
    <n v="0.17654"/>
    <m/>
    <n v="0.11666666666666665"/>
    <n v="0.11666666666666665"/>
    <n v="0"/>
    <n v="0"/>
    <n v="6"/>
    <s v="BASE DE DATOS"/>
    <m/>
  </r>
  <r>
    <s v="24"/>
    <x v="0"/>
    <s v="ALICOR"/>
    <s v="53009697"/>
    <s v="53009697"/>
    <x v="2"/>
    <m/>
    <n v="3.97"/>
    <n v="3.97"/>
    <n v="3.97"/>
    <m/>
    <m/>
    <n v="0"/>
    <m/>
    <m/>
    <m/>
    <n v="0"/>
    <n v="2.6"/>
    <x v="0"/>
    <s v="ALICOR53009697EL"/>
    <s v="Alicorp"/>
    <x v="134"/>
    <x v="134"/>
    <s v="C.T. Fideeria Lima"/>
    <x v="381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33083333333333337"/>
    <n v="0.33083333333333337"/>
    <n v="0"/>
    <n v="0"/>
    <n v="6"/>
    <s v="BASE DE DATOS"/>
    <m/>
  </r>
  <r>
    <s v="24"/>
    <x v="0"/>
    <s v="ALICOR"/>
    <s v="53009595"/>
    <s v="53009595"/>
    <x v="2"/>
    <m/>
    <n v="0.8"/>
    <n v="0.8"/>
    <n v="0.8"/>
    <m/>
    <m/>
    <n v="0"/>
    <m/>
    <m/>
    <m/>
    <n v="0"/>
    <n v="0.8"/>
    <x v="0"/>
    <s v="ALICOR53009595EL"/>
    <s v="Alicorp"/>
    <x v="134"/>
    <x v="134"/>
    <s v="C.T. Nicovita Trujillo"/>
    <x v="382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TRUJILLO"/>
    <s v="TRUJILLO"/>
    <n v="0"/>
    <x v="0"/>
    <n v="0"/>
    <x v="0"/>
    <x v="0"/>
    <x v="0"/>
    <s v="MWh"/>
    <n v="0"/>
    <n v="0"/>
    <m/>
    <n v="6.6666666666666666E-2"/>
    <n v="6.6666666666666666E-2"/>
    <n v="0"/>
    <n v="0"/>
    <n v="6"/>
    <s v="BASE DE DATOS"/>
    <m/>
  </r>
  <r>
    <s v="24"/>
    <x v="1"/>
    <s v="ALICOR"/>
    <s v="33022093"/>
    <s v="33022093"/>
    <x v="2"/>
    <m/>
    <n v="1"/>
    <n v="1"/>
    <n v="1"/>
    <m/>
    <m/>
    <n v="0"/>
    <m/>
    <m/>
    <m/>
    <n v="0"/>
    <n v="1"/>
    <x v="0"/>
    <s v="ALICOR33022093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0"/>
    <n v="0"/>
    <m/>
    <n v="8.3333333333333329E-2"/>
    <n v="8.3333333333333329E-2"/>
    <n v="0"/>
    <n v="0"/>
    <n v="6"/>
    <s v="BASE DE DATOS"/>
    <m/>
  </r>
  <r>
    <s v="24"/>
    <x v="1"/>
    <s v="ALICOR"/>
    <s v="53027722"/>
    <s v="53027722"/>
    <x v="2"/>
    <m/>
    <n v="1.4"/>
    <n v="1.4"/>
    <n v="1.4"/>
    <m/>
    <m/>
    <n v="183.22"/>
    <m/>
    <m/>
    <m/>
    <n v="11.45"/>
    <n v="1.4"/>
    <x v="0"/>
    <s v="ALICOR53027722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0"/>
    <n v="0"/>
    <x v="0"/>
    <x v="0"/>
    <x v="0"/>
    <s v="MWh"/>
    <n v="183.22"/>
    <n v="0.18321999999999999"/>
    <m/>
    <n v="0.11666666666666665"/>
    <n v="0.11666666666666665"/>
    <n v="0"/>
    <n v="0"/>
    <n v="6"/>
    <s v="BASE DE DATOS"/>
    <m/>
  </r>
  <r>
    <s v="24"/>
    <x v="1"/>
    <s v="ALICOR"/>
    <s v="53009697"/>
    <s v="53009697"/>
    <x v="2"/>
    <m/>
    <n v="3.97"/>
    <n v="3.97"/>
    <n v="3.97"/>
    <m/>
    <m/>
    <n v="0"/>
    <m/>
    <m/>
    <m/>
    <n v="0"/>
    <n v="2.6"/>
    <x v="0"/>
    <s v="ALICOR53009697EL"/>
    <s v="Alicorp"/>
    <x v="134"/>
    <x v="134"/>
    <s v="C.T. Fideeria Lima"/>
    <x v="381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33083333333333337"/>
    <n v="0.33083333333333337"/>
    <n v="0"/>
    <n v="0"/>
    <n v="6"/>
    <s v="BASE DE DATOS"/>
    <m/>
  </r>
  <r>
    <s v="24"/>
    <x v="1"/>
    <s v="ALICOR"/>
    <s v="53009595"/>
    <s v="53009595"/>
    <x v="2"/>
    <m/>
    <n v="0.8"/>
    <n v="0.8"/>
    <n v="0.8"/>
    <m/>
    <m/>
    <n v="0"/>
    <m/>
    <m/>
    <m/>
    <n v="0"/>
    <n v="0.8"/>
    <x v="0"/>
    <s v="ALICOR53009595EL"/>
    <s v="Alicorp"/>
    <x v="134"/>
    <x v="134"/>
    <s v="C.T. Nicovita Trujillo"/>
    <x v="382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TRUJILLO"/>
    <s v="TRUJILLO"/>
    <n v="0"/>
    <x v="0"/>
    <n v="0"/>
    <x v="0"/>
    <x v="0"/>
    <x v="0"/>
    <s v="MWh"/>
    <n v="0"/>
    <n v="0"/>
    <m/>
    <n v="6.6666666666666666E-2"/>
    <n v="6.6666666666666666E-2"/>
    <n v="0"/>
    <n v="0"/>
    <n v="6"/>
    <s v="BASE DE DATOS"/>
    <m/>
  </r>
  <r>
    <s v="24"/>
    <x v="0"/>
    <s v="AUSGRU"/>
    <s v="33104100"/>
    <s v="33104100"/>
    <x v="2"/>
    <m/>
    <n v="2.8319999999999999"/>
    <n v="4.05"/>
    <n v="2.8319999999999999"/>
    <m/>
    <m/>
    <n v="0"/>
    <m/>
    <m/>
    <m/>
    <n v="0"/>
    <n v="0.622"/>
    <x v="0"/>
    <s v="AUSGRU33104100EL"/>
    <s v="Austral Group S.A."/>
    <x v="135"/>
    <x v="135"/>
    <s v="C.T. Planta Pisco"/>
    <x v="383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1"/>
    <n v="0"/>
    <x v="0"/>
    <x v="0"/>
    <x v="0"/>
    <s v="MWh"/>
    <n v="0"/>
    <n v="0"/>
    <m/>
    <n v="0.33749999999999997"/>
    <n v="0.23599999999999999"/>
    <n v="0"/>
    <n v="0"/>
    <n v="13"/>
    <s v="BASE DE DATOS"/>
    <m/>
  </r>
  <r>
    <s v="24"/>
    <x v="1"/>
    <s v="AUSGRU"/>
    <s v="33104100"/>
    <s v="33104100"/>
    <x v="2"/>
    <m/>
    <n v="2.8319999999999999"/>
    <n v="4.05"/>
    <n v="2.8319999999999999"/>
    <m/>
    <m/>
    <n v="0"/>
    <m/>
    <m/>
    <m/>
    <n v="0"/>
    <n v="0.622"/>
    <x v="0"/>
    <s v="AUSGRU33104100EL"/>
    <s v="Austral Group S.A."/>
    <x v="135"/>
    <x v="135"/>
    <s v="C.T. Planta Pisco"/>
    <x v="383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1"/>
    <n v="0"/>
    <x v="0"/>
    <x v="0"/>
    <x v="0"/>
    <s v="MWh"/>
    <n v="0"/>
    <n v="0"/>
    <m/>
    <n v="0.33749999999999997"/>
    <n v="0.23599999999999999"/>
    <n v="0"/>
    <n v="0"/>
    <n v="13"/>
    <s v="BASE DE DATOS"/>
    <m/>
  </r>
  <r>
    <s v="24"/>
    <x v="2"/>
    <s v="AGUENE"/>
    <s v="53014699"/>
    <s v="53014699"/>
    <x v="0"/>
    <m/>
    <n v="0.9"/>
    <n v="1"/>
    <n v="0.9"/>
    <m/>
    <m/>
    <n v="188.911"/>
    <m/>
    <m/>
    <m/>
    <n v="42"/>
    <n v="0.22"/>
    <x v="0"/>
    <s v="AGUENE53014699TG"/>
    <s v="Aguaytia Energy del Per£"/>
    <x v="94"/>
    <x v="94"/>
    <s v="C.T. Gas"/>
    <x v="311"/>
    <s v="TG"/>
    <x v="0"/>
    <x v="381"/>
    <x v="0"/>
    <s v="Instalado"/>
    <s v="Operativo"/>
    <s v="Autoproductor"/>
    <x v="2"/>
    <x v="1"/>
    <x v="1"/>
    <x v="0"/>
    <s v="Privado"/>
    <s v="UCAYALI"/>
    <s v="UCAYALI"/>
    <s v="PADRE ABAD"/>
    <s v="PADRE ABAD (Aguaytia)"/>
    <n v="0"/>
    <x v="0"/>
    <n v="0"/>
    <x v="0"/>
    <x v="0"/>
    <x v="0"/>
    <s v="MWh"/>
    <n v="188.911"/>
    <n v="0.188911"/>
    <m/>
    <n v="8.3333333333333329E-2"/>
    <n v="7.4999999999999997E-2"/>
    <n v="0"/>
    <n v="0"/>
    <n v="3"/>
    <s v="BASE DE DATOS"/>
    <m/>
  </r>
  <r>
    <s v="24"/>
    <x v="3"/>
    <s v="AGUENE"/>
    <s v="53014699"/>
    <s v="53014699"/>
    <x v="0"/>
    <m/>
    <n v="0.9"/>
    <n v="1"/>
    <n v="0.9"/>
    <m/>
    <m/>
    <n v="168.24"/>
    <m/>
    <m/>
    <m/>
    <n v="42"/>
    <n v="0.22"/>
    <x v="0"/>
    <s v="AGUENE53014699TG"/>
    <s v="Aguaytia Energy del Per£"/>
    <x v="94"/>
    <x v="94"/>
    <s v="C.T. Gas"/>
    <x v="311"/>
    <s v="TG"/>
    <x v="0"/>
    <x v="381"/>
    <x v="0"/>
    <s v="Instalado"/>
    <s v="Operativo"/>
    <s v="Autoproductor"/>
    <x v="2"/>
    <x v="1"/>
    <x v="1"/>
    <x v="0"/>
    <s v="Privado"/>
    <s v="UCAYALI"/>
    <s v="UCAYALI"/>
    <s v="PADRE ABAD"/>
    <s v="PADRE ABAD (Aguaytia)"/>
    <n v="0"/>
    <x v="0"/>
    <n v="0"/>
    <x v="0"/>
    <x v="0"/>
    <x v="0"/>
    <s v="MWh"/>
    <n v="168.24"/>
    <n v="0.16824"/>
    <m/>
    <n v="8.3333333333333329E-2"/>
    <n v="7.4999999999999997E-2"/>
    <n v="0"/>
    <n v="0"/>
    <n v="3"/>
    <s v="BASE DE DATOS"/>
    <m/>
  </r>
  <r>
    <s v="24"/>
    <x v="2"/>
    <s v="AJEPER"/>
    <s v="33381817"/>
    <s v="33381817"/>
    <x v="2"/>
    <m/>
    <n v="0"/>
    <n v="6.5"/>
    <n v="0"/>
    <m/>
    <m/>
    <n v="472"/>
    <m/>
    <m/>
    <m/>
    <n v="11"/>
    <n v="6.5"/>
    <x v="0"/>
    <s v="AJEPER33381817EL"/>
    <s v="Ajeper S.A."/>
    <x v="126"/>
    <x v="126"/>
    <s v="C.T. Aje"/>
    <x v="37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472"/>
    <n v="0.47199999999999998"/>
    <m/>
    <n v="0.54166666666666663"/>
    <n v="0.54166666666666663"/>
    <n v="0"/>
    <n v="0"/>
    <n v="4"/>
    <s v="BASE DE DATOS"/>
    <m/>
  </r>
  <r>
    <s v="24"/>
    <x v="3"/>
    <s v="AJEPER"/>
    <s v="33381817"/>
    <s v="33381817"/>
    <x v="2"/>
    <m/>
    <n v="6.5"/>
    <n v="6.5"/>
    <n v="6.5"/>
    <m/>
    <m/>
    <n v="306"/>
    <m/>
    <m/>
    <m/>
    <n v="12"/>
    <n v="6.5"/>
    <x v="0"/>
    <s v="AJEPER33381817EL"/>
    <s v="Ajeper S.A."/>
    <x v="126"/>
    <x v="126"/>
    <s v="C.T. Aje"/>
    <x v="37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306"/>
    <n v="0.30599999999999999"/>
    <m/>
    <n v="0.54166666666666663"/>
    <n v="0.54166666666666663"/>
    <n v="0"/>
    <n v="0"/>
    <n v="4"/>
    <s v="BASE DE DATOS"/>
    <m/>
  </r>
  <r>
    <s v="24"/>
    <x v="2"/>
    <s v="ANABIS"/>
    <s v="71403385"/>
    <s v="71403385"/>
    <x v="2"/>
    <m/>
    <n v="1.24"/>
    <n v="3.36"/>
    <n v="1.24"/>
    <m/>
    <m/>
    <n v="43.9"/>
    <m/>
    <m/>
    <m/>
    <n v="5"/>
    <n v="0.112"/>
    <x v="0"/>
    <s v="ANABIS71403385EL"/>
    <s v="Anabi S.A.C:"/>
    <x v="95"/>
    <x v="95"/>
    <s v="C.T. Anabi"/>
    <x v="312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43.9"/>
    <n v="4.3900000000000002E-2"/>
    <m/>
    <n v="0.27999999999999997"/>
    <n v="0.10333333333333333"/>
    <n v="0"/>
    <n v="0"/>
    <n v="7"/>
    <s v="BASE DE DATOS"/>
    <m/>
  </r>
  <r>
    <s v="24"/>
    <x v="2"/>
    <s v="ANABIS"/>
    <s v="53024214"/>
    <s v="53024214"/>
    <x v="2"/>
    <m/>
    <n v="1.95"/>
    <n v="3.36"/>
    <n v="1.95"/>
    <m/>
    <m/>
    <n v="0"/>
    <m/>
    <m/>
    <m/>
    <n v="0"/>
    <n v="0"/>
    <x v="0"/>
    <s v="ANABIS53024214EL"/>
    <s v="Anabi S.A.C:"/>
    <x v="95"/>
    <x v="95"/>
    <s v="C.T. Anama"/>
    <x v="313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0"/>
    <n v="0"/>
    <m/>
    <n v="0.27999999999999997"/>
    <n v="0.16250000000000001"/>
    <n v="0"/>
    <n v="0"/>
    <n v="7"/>
    <s v="BASE DE DATOS"/>
    <m/>
  </r>
  <r>
    <s v="24"/>
    <x v="3"/>
    <s v="ANABIS"/>
    <s v="71403385"/>
    <s v="71403385"/>
    <x v="2"/>
    <m/>
    <n v="1.24"/>
    <n v="3.36"/>
    <n v="1.24"/>
    <m/>
    <m/>
    <n v="25.9"/>
    <m/>
    <m/>
    <m/>
    <n v="5"/>
    <n v="9.6000000000000002E-2"/>
    <x v="0"/>
    <s v="ANABIS71403385EL"/>
    <s v="Anabi S.A.C:"/>
    <x v="95"/>
    <x v="95"/>
    <s v="C.T. Anabi"/>
    <x v="312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25.9"/>
    <n v="2.5899999999999999E-2"/>
    <m/>
    <n v="0.27999999999999997"/>
    <n v="0.10333333333333333"/>
    <n v="0"/>
    <n v="0"/>
    <n v="7"/>
    <s v="BASE DE DATOS"/>
    <m/>
  </r>
  <r>
    <s v="24"/>
    <x v="3"/>
    <s v="ANABIS"/>
    <s v="53024214"/>
    <s v="53024214"/>
    <x v="2"/>
    <m/>
    <n v="1.95"/>
    <n v="3.36"/>
    <n v="1.95"/>
    <m/>
    <m/>
    <n v="0"/>
    <m/>
    <m/>
    <m/>
    <n v="0"/>
    <n v="0"/>
    <x v="0"/>
    <s v="ANABIS53024214EL"/>
    <s v="Anabi S.A.C:"/>
    <x v="95"/>
    <x v="95"/>
    <s v="C.T. Anama"/>
    <x v="313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0"/>
    <n v="0"/>
    <m/>
    <n v="0.27999999999999997"/>
    <n v="0.16250000000000001"/>
    <n v="0"/>
    <n v="0"/>
    <n v="7"/>
    <s v="BASE DE DATOS"/>
    <m/>
  </r>
  <r>
    <s v="24"/>
    <x v="2"/>
    <s v="CPPC"/>
    <s v="33101200"/>
    <s v="33101200"/>
    <x v="2"/>
    <m/>
    <n v="1.5"/>
    <n v="1.8"/>
    <n v="1.5"/>
    <m/>
    <m/>
    <n v="3.33"/>
    <m/>
    <m/>
    <m/>
    <n v="0"/>
    <n v="1.5"/>
    <x v="0"/>
    <s v="CPPC33101200EL"/>
    <s v="Cia.Pesquera del Pac¡fico Centro S.A."/>
    <x v="112"/>
    <x v="112"/>
    <s v="C.T.Planta Chimbote"/>
    <x v="347"/>
    <s v="EL"/>
    <x v="2"/>
    <x v="381"/>
    <x v="0"/>
    <s v="Instalado"/>
    <s v="Operativo"/>
    <s v="Autoproductor"/>
    <x v="2"/>
    <x v="0"/>
    <x v="1"/>
    <x v="0"/>
    <s v="Privado"/>
    <s v="ANCASH"/>
    <s v="ANCASH"/>
    <s v="SANTA"/>
    <s v="CHIMBOTE"/>
    <n v="0"/>
    <x v="1"/>
    <n v="0"/>
    <x v="0"/>
    <x v="0"/>
    <x v="0"/>
    <s v="MWh"/>
    <n v="3.33"/>
    <n v="3.3300000000000001E-3"/>
    <m/>
    <n v="0.15"/>
    <n v="0.125"/>
    <n v="0"/>
    <n v="0"/>
    <n v="33"/>
    <s v="BASE DE DATOS"/>
    <m/>
  </r>
  <r>
    <s v="24"/>
    <x v="3"/>
    <s v="CPPC"/>
    <s v="33101200"/>
    <s v="33101200"/>
    <x v="2"/>
    <m/>
    <n v="1.5"/>
    <n v="1.8"/>
    <n v="1.5"/>
    <m/>
    <m/>
    <n v="83.68"/>
    <m/>
    <m/>
    <m/>
    <n v="0"/>
    <n v="1.5"/>
    <x v="0"/>
    <s v="CPPC33101200EL"/>
    <s v="Cia.Pesquera del Pac¡fico Centro S.A."/>
    <x v="112"/>
    <x v="112"/>
    <s v="C.T.Planta Chimbote"/>
    <x v="347"/>
    <s v="EL"/>
    <x v="2"/>
    <x v="381"/>
    <x v="0"/>
    <s v="Instalado"/>
    <s v="Operativo"/>
    <s v="Autoproductor"/>
    <x v="2"/>
    <x v="0"/>
    <x v="1"/>
    <x v="0"/>
    <s v="Privado"/>
    <s v="ANCASH"/>
    <s v="ANCASH"/>
    <s v="SANTA"/>
    <s v="CHIMBOTE"/>
    <n v="0"/>
    <x v="1"/>
    <n v="0"/>
    <x v="0"/>
    <x v="0"/>
    <x v="0"/>
    <s v="MWh"/>
    <n v="83.68"/>
    <n v="8.3680000000000004E-2"/>
    <m/>
    <n v="0.15"/>
    <n v="0.125"/>
    <n v="0"/>
    <n v="0"/>
    <n v="33"/>
    <s v="BASE DE DATOS"/>
    <m/>
  </r>
  <r>
    <s v="24"/>
    <x v="4"/>
    <s v="CPPC"/>
    <s v="33101200"/>
    <s v="33101200"/>
    <x v="2"/>
    <m/>
    <n v="1.5"/>
    <n v="1.8"/>
    <n v="1.5"/>
    <m/>
    <m/>
    <n v="141.25"/>
    <m/>
    <m/>
    <m/>
    <n v="0"/>
    <n v="1.5"/>
    <x v="0"/>
    <s v="CPPC33101200EL"/>
    <s v="Cia.Pesquera del Pac¡fico Centro S.A."/>
    <x v="112"/>
    <x v="112"/>
    <s v="C.T.Planta Chimbote"/>
    <x v="347"/>
    <s v="EL"/>
    <x v="2"/>
    <x v="381"/>
    <x v="0"/>
    <s v="Instalado"/>
    <s v="Operativo"/>
    <s v="Autoproductor"/>
    <x v="2"/>
    <x v="0"/>
    <x v="1"/>
    <x v="0"/>
    <s v="Privado"/>
    <s v="ANCASH"/>
    <s v="ANCASH"/>
    <s v="SANTA"/>
    <s v="CHIMBOTE"/>
    <n v="0"/>
    <x v="1"/>
    <n v="0"/>
    <x v="0"/>
    <x v="0"/>
    <x v="0"/>
    <s v="MWh"/>
    <n v="141.25"/>
    <n v="0.14124999999999999"/>
    <m/>
    <n v="0.15"/>
    <n v="0.125"/>
    <n v="0"/>
    <n v="0"/>
    <n v="33"/>
    <s v="BASE DE DATOS"/>
    <m/>
  </r>
  <r>
    <s v="24"/>
    <x v="4"/>
    <s v="AJEPER"/>
    <s v="33381817"/>
    <s v="33381817"/>
    <x v="2"/>
    <m/>
    <n v="6.5"/>
    <n v="6.5"/>
    <n v="6.5"/>
    <m/>
    <m/>
    <n v="344"/>
    <m/>
    <m/>
    <m/>
    <n v="11"/>
    <n v="6.5"/>
    <x v="0"/>
    <s v="AJEPER33381817EL"/>
    <s v="Ajeper S.A."/>
    <x v="126"/>
    <x v="126"/>
    <s v="C.T. Aje"/>
    <x v="37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344"/>
    <n v="0.34399999999999997"/>
    <m/>
    <n v="0.54166666666666663"/>
    <n v="0.54166666666666663"/>
    <n v="0"/>
    <n v="0"/>
    <n v="4"/>
    <s v="BASE DE DATOS"/>
    <m/>
  </r>
  <r>
    <s v="24"/>
    <x v="1"/>
    <s v="CORPAA"/>
    <s v="33103300"/>
    <s v="33103300"/>
    <x v="2"/>
    <m/>
    <n v="1.25"/>
    <n v="1.25"/>
    <n v="1.25"/>
    <m/>
    <m/>
    <n v="0"/>
    <m/>
    <m/>
    <m/>
    <n v="0"/>
    <n v="0"/>
    <x v="0"/>
    <s v="CORPAA33103300EL"/>
    <s v="Corporación Aceros Arequipa S.A."/>
    <x v="93"/>
    <x v="93"/>
    <s v="C.T. ACEROS"/>
    <x v="310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10416666666666667"/>
    <n v="0.10416666666666667"/>
    <n v="0"/>
    <n v="0"/>
    <n v="36"/>
    <s v="BASE DE DATOS"/>
    <m/>
  </r>
  <r>
    <s v="24"/>
    <x v="2"/>
    <s v="CORPAA"/>
    <s v="33103300"/>
    <s v="33103300"/>
    <x v="2"/>
    <m/>
    <n v="1.25"/>
    <n v="1.25"/>
    <n v="1.25"/>
    <m/>
    <m/>
    <n v="0"/>
    <m/>
    <m/>
    <m/>
    <n v="0"/>
    <n v="0"/>
    <x v="0"/>
    <s v="CORPAA33103300EL"/>
    <s v="Corporación Aceros Arequipa S.A."/>
    <x v="93"/>
    <x v="93"/>
    <s v="C.T. ACEROS"/>
    <x v="310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10416666666666667"/>
    <n v="0.10416666666666667"/>
    <n v="0"/>
    <n v="0"/>
    <n v="36"/>
    <s v="BASE DE DATOS"/>
    <m/>
  </r>
  <r>
    <s v="24"/>
    <x v="3"/>
    <s v="CORPAA"/>
    <s v="33103300"/>
    <s v="33103300"/>
    <x v="2"/>
    <m/>
    <n v="1.25"/>
    <n v="1.25"/>
    <n v="1.25"/>
    <m/>
    <m/>
    <n v="0"/>
    <m/>
    <m/>
    <m/>
    <n v="0"/>
    <n v="0"/>
    <x v="0"/>
    <s v="CORPAA33103300EL"/>
    <s v="Corporación Aceros Arequipa S.A."/>
    <x v="93"/>
    <x v="93"/>
    <s v="C.T. ACEROS"/>
    <x v="310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10416666666666667"/>
    <n v="0.10416666666666667"/>
    <n v="0"/>
    <n v="0"/>
    <n v="36"/>
    <s v="BASE DE DATOS"/>
    <m/>
  </r>
  <r>
    <s v="24"/>
    <x v="4"/>
    <s v="CORPAA"/>
    <s v="33103300"/>
    <s v="33103300"/>
    <x v="2"/>
    <m/>
    <n v="1.25"/>
    <n v="1.25"/>
    <n v="1.25"/>
    <m/>
    <m/>
    <n v="0"/>
    <m/>
    <m/>
    <m/>
    <n v="0"/>
    <n v="0"/>
    <x v="0"/>
    <s v="CORPAA33103300EL"/>
    <s v="Corporación Aceros Arequipa S.A."/>
    <x v="93"/>
    <x v="93"/>
    <s v="C.T. ACEROS"/>
    <x v="310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10416666666666667"/>
    <n v="0.10416666666666667"/>
    <n v="0"/>
    <n v="0"/>
    <n v="36"/>
    <s v="BASE DE DATOS"/>
    <m/>
  </r>
  <r>
    <s v="24"/>
    <x v="5"/>
    <s v="CORPAA"/>
    <s v="33103300"/>
    <s v="33103300"/>
    <x v="2"/>
    <m/>
    <n v="1.25"/>
    <n v="1.25"/>
    <n v="1.25"/>
    <m/>
    <m/>
    <n v="0"/>
    <m/>
    <m/>
    <m/>
    <n v="0"/>
    <n v="0"/>
    <x v="0"/>
    <s v="CORPAA33103300EL"/>
    <s v="Corporación Aceros Arequipa S.A."/>
    <x v="93"/>
    <x v="93"/>
    <s v="C.T. ACEROS"/>
    <x v="310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10416666666666667"/>
    <n v="0.10416666666666667"/>
    <n v="0"/>
    <n v="0"/>
    <n v="36"/>
    <s v="BASE DE DATOS"/>
    <m/>
  </r>
  <r>
    <s v="24"/>
    <x v="4"/>
    <s v="AGUENE"/>
    <s v="53014699"/>
    <s v="53014699"/>
    <x v="0"/>
    <m/>
    <n v="0.9"/>
    <n v="1"/>
    <n v="0.9"/>
    <m/>
    <m/>
    <n v="105.907"/>
    <m/>
    <m/>
    <m/>
    <n v="42"/>
    <n v="0.22"/>
    <x v="0"/>
    <s v="AGUENE53014699TG"/>
    <s v="Aguaytia Energy del Per£"/>
    <x v="94"/>
    <x v="94"/>
    <s v="C.T. Gas"/>
    <x v="311"/>
    <s v="TG"/>
    <x v="0"/>
    <x v="381"/>
    <x v="0"/>
    <s v="Instalado"/>
    <s v="Operativo"/>
    <s v="Autoproductor"/>
    <x v="2"/>
    <x v="1"/>
    <x v="1"/>
    <x v="0"/>
    <s v="Privado"/>
    <s v="UCAYALI"/>
    <s v="UCAYALI"/>
    <s v="PADRE ABAD"/>
    <s v="PADRE ABAD (Aguaytia)"/>
    <n v="0"/>
    <x v="0"/>
    <n v="0"/>
    <x v="0"/>
    <x v="0"/>
    <x v="0"/>
    <s v="MWh"/>
    <n v="105.907"/>
    <n v="0.105907"/>
    <m/>
    <n v="8.3333333333333329E-2"/>
    <n v="7.4999999999999997E-2"/>
    <n v="0"/>
    <n v="0"/>
    <n v="3"/>
    <s v="BASE DE DATOS"/>
    <m/>
  </r>
  <r>
    <s v="24"/>
    <x v="5"/>
    <s v="AGUENE"/>
    <s v="53014699"/>
    <s v="53014699"/>
    <x v="0"/>
    <m/>
    <n v="0.9"/>
    <n v="1"/>
    <n v="0.9"/>
    <m/>
    <m/>
    <n v="127.148"/>
    <m/>
    <m/>
    <m/>
    <n v="42"/>
    <n v="0.22"/>
    <x v="0"/>
    <s v="AGUENE53014699TG"/>
    <s v="Aguaytia Energy del Per£"/>
    <x v="94"/>
    <x v="94"/>
    <s v="C.T. Gas"/>
    <x v="311"/>
    <s v="TG"/>
    <x v="0"/>
    <x v="381"/>
    <x v="0"/>
    <s v="Instalado"/>
    <s v="Operativo"/>
    <s v="Autoproductor"/>
    <x v="2"/>
    <x v="1"/>
    <x v="1"/>
    <x v="0"/>
    <s v="Privado"/>
    <s v="UCAYALI"/>
    <s v="UCAYALI"/>
    <s v="PADRE ABAD"/>
    <s v="PADRE ABAD (Aguaytia)"/>
    <n v="0"/>
    <x v="0"/>
    <n v="0"/>
    <x v="0"/>
    <x v="0"/>
    <x v="0"/>
    <s v="MWh"/>
    <n v="127.148"/>
    <n v="0.12714799999999998"/>
    <m/>
    <n v="8.3333333333333329E-2"/>
    <n v="7.4999999999999997E-2"/>
    <n v="0"/>
    <n v="0"/>
    <n v="3"/>
    <s v="BASE DE DATOS"/>
    <m/>
  </r>
  <r>
    <s v="24"/>
    <x v="4"/>
    <s v="ANABIS"/>
    <s v="71403385"/>
    <s v="71403385"/>
    <x v="2"/>
    <m/>
    <n v="1.24"/>
    <n v="3.36"/>
    <n v="1.24"/>
    <m/>
    <m/>
    <n v="28.3"/>
    <m/>
    <m/>
    <m/>
    <n v="5"/>
    <n v="9.2999999999999999E-2"/>
    <x v="0"/>
    <s v="ANABIS71403385EL"/>
    <s v="Anabi S.A.C:"/>
    <x v="95"/>
    <x v="95"/>
    <s v="C.T. Anabi"/>
    <x v="312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28.3"/>
    <n v="2.8300000000000002E-2"/>
    <m/>
    <n v="0.27999999999999997"/>
    <n v="0.10333333333333333"/>
    <n v="0"/>
    <n v="0"/>
    <n v="7"/>
    <s v="BASE DE DATOS"/>
    <m/>
  </r>
  <r>
    <s v="24"/>
    <x v="4"/>
    <s v="ANABIS"/>
    <s v="53024214"/>
    <s v="53024214"/>
    <x v="2"/>
    <m/>
    <n v="1.95"/>
    <n v="3.36"/>
    <n v="1.95"/>
    <m/>
    <m/>
    <n v="0"/>
    <m/>
    <m/>
    <m/>
    <n v="0"/>
    <n v="0"/>
    <x v="0"/>
    <s v="ANABIS53024214EL"/>
    <s v="Anabi S.A.C:"/>
    <x v="95"/>
    <x v="95"/>
    <s v="C.T. Anama"/>
    <x v="313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0"/>
    <n v="0"/>
    <m/>
    <n v="0.27999999999999997"/>
    <n v="0.16250000000000001"/>
    <n v="0"/>
    <n v="0"/>
    <n v="7"/>
    <s v="BASE DE DATOS"/>
    <m/>
  </r>
  <r>
    <s v="24"/>
    <x v="5"/>
    <s v="ANABIS"/>
    <s v="71403385"/>
    <s v="71403385"/>
    <x v="2"/>
    <m/>
    <n v="1.24"/>
    <n v="3.36"/>
    <n v="1.24"/>
    <m/>
    <m/>
    <n v="23.3"/>
    <m/>
    <m/>
    <m/>
    <n v="5"/>
    <n v="9.0999999999999998E-2"/>
    <x v="0"/>
    <s v="ANABIS71403385EL"/>
    <s v="Anabi S.A.C:"/>
    <x v="95"/>
    <x v="95"/>
    <s v="C.T. Anabi"/>
    <x v="312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23.3"/>
    <n v="2.3300000000000001E-2"/>
    <m/>
    <n v="0.27999999999999997"/>
    <n v="0.10333333333333333"/>
    <n v="0"/>
    <n v="0"/>
    <n v="7"/>
    <s v="BASE DE DATOS"/>
    <m/>
  </r>
  <r>
    <s v="24"/>
    <x v="5"/>
    <s v="ANABIS"/>
    <s v="53024214"/>
    <s v="53024214"/>
    <x v="2"/>
    <m/>
    <n v="1.95"/>
    <n v="3.36"/>
    <n v="1.95"/>
    <m/>
    <m/>
    <n v="0"/>
    <m/>
    <m/>
    <m/>
    <n v="0"/>
    <n v="0"/>
    <x v="0"/>
    <s v="ANABIS53024214EL"/>
    <s v="Anabi S.A.C:"/>
    <x v="95"/>
    <x v="95"/>
    <s v="C.T. Anama"/>
    <x v="313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0"/>
    <n v="0"/>
    <m/>
    <n v="0.27999999999999997"/>
    <n v="0.16250000000000001"/>
    <n v="0"/>
    <n v="0"/>
    <n v="7"/>
    <s v="BASE DE DATOS"/>
    <m/>
  </r>
  <r>
    <s v="24"/>
    <x v="2"/>
    <s v="ANTAPA"/>
    <s v="33004293"/>
    <s v="33004293"/>
    <x v="2"/>
    <m/>
    <n v="16"/>
    <n v="17.96"/>
    <n v="16"/>
    <m/>
    <m/>
    <n v="0.54600000000000004"/>
    <m/>
    <m/>
    <m/>
    <n v="0.85"/>
    <n v="1.1180000000000001"/>
    <x v="0"/>
    <s v="ANTAPA33004293EL"/>
    <s v="Compa¤¡a Minera Antapaccay S.A."/>
    <x v="96"/>
    <x v="96"/>
    <s v="C.T. Tintaya"/>
    <x v="314"/>
    <s v="EL"/>
    <x v="2"/>
    <x v="381"/>
    <x v="0"/>
    <s v="Instalado"/>
    <s v="Operativo"/>
    <s v="Autoproductor"/>
    <x v="2"/>
    <x v="0"/>
    <x v="1"/>
    <x v="0"/>
    <s v="Privado"/>
    <s v="CUSCO"/>
    <s v="CUSCO"/>
    <s v="ESPINAR"/>
    <s v="LA CONVENCION"/>
    <n v="0"/>
    <x v="1"/>
    <n v="0"/>
    <x v="0"/>
    <x v="0"/>
    <x v="0"/>
    <s v="MWh"/>
    <n v="0.54600000000000004"/>
    <n v="5.4600000000000004E-4"/>
    <m/>
    <n v="1.4966666666666668"/>
    <n v="1.3333333333333333"/>
    <n v="0"/>
    <n v="0"/>
    <n v="26"/>
    <s v="BASE DE DATOS"/>
    <m/>
  </r>
  <r>
    <s v="24"/>
    <x v="3"/>
    <s v="ANTAPA"/>
    <s v="33004293"/>
    <s v="33004293"/>
    <x v="2"/>
    <m/>
    <n v="16"/>
    <n v="17.96"/>
    <n v="16"/>
    <m/>
    <m/>
    <n v="2.7669999999999999"/>
    <m/>
    <m/>
    <m/>
    <n v="1.82"/>
    <n v="1.61"/>
    <x v="0"/>
    <s v="ANTAPA33004293EL"/>
    <s v="Compa¤¡a Minera Antapaccay S.A."/>
    <x v="96"/>
    <x v="96"/>
    <s v="C.T. Tintaya"/>
    <x v="314"/>
    <s v="EL"/>
    <x v="2"/>
    <x v="381"/>
    <x v="0"/>
    <s v="Instalado"/>
    <s v="Operativo"/>
    <s v="Autoproductor"/>
    <x v="2"/>
    <x v="0"/>
    <x v="1"/>
    <x v="0"/>
    <s v="Privado"/>
    <s v="CUSCO"/>
    <s v="CUSCO"/>
    <s v="ESPINAR"/>
    <s v="LA CONVENCION"/>
    <n v="0"/>
    <x v="1"/>
    <n v="0"/>
    <x v="0"/>
    <x v="0"/>
    <x v="0"/>
    <s v="MWh"/>
    <n v="2.7669999999999999"/>
    <n v="2.7669999999999999E-3"/>
    <m/>
    <n v="1.4966666666666668"/>
    <n v="1.3333333333333333"/>
    <n v="0"/>
    <n v="0"/>
    <n v="26"/>
    <s v="BASE DE DATOS"/>
    <m/>
  </r>
  <r>
    <s v="24"/>
    <x v="4"/>
    <s v="ANTAPA"/>
    <s v="33004293"/>
    <s v="33004293"/>
    <x v="2"/>
    <m/>
    <n v="16"/>
    <n v="17.96"/>
    <n v="16"/>
    <m/>
    <m/>
    <n v="15.506"/>
    <m/>
    <m/>
    <m/>
    <n v="11.53"/>
    <n v="0.50700000000000001"/>
    <x v="0"/>
    <s v="ANTAPA33004293EL"/>
    <s v="Compa¤¡a Minera Antapaccay S.A."/>
    <x v="96"/>
    <x v="96"/>
    <s v="C.T. Tintaya"/>
    <x v="314"/>
    <s v="EL"/>
    <x v="2"/>
    <x v="381"/>
    <x v="0"/>
    <s v="Instalado"/>
    <s v="Operativo"/>
    <s v="Autoproductor"/>
    <x v="2"/>
    <x v="0"/>
    <x v="1"/>
    <x v="0"/>
    <s v="Privado"/>
    <s v="CUSCO"/>
    <s v="CUSCO"/>
    <s v="ESPINAR"/>
    <s v="LA CONVENCION"/>
    <n v="0"/>
    <x v="1"/>
    <n v="0"/>
    <x v="0"/>
    <x v="0"/>
    <x v="0"/>
    <s v="MWh"/>
    <n v="15.506"/>
    <n v="1.5506000000000001E-2"/>
    <m/>
    <n v="1.4966666666666668"/>
    <n v="1.3333333333333333"/>
    <n v="0"/>
    <n v="0"/>
    <n v="26"/>
    <s v="BASE DE DATOS"/>
    <m/>
  </r>
  <r>
    <s v="24"/>
    <x v="5"/>
    <s v="ANTAPA"/>
    <s v="33004293"/>
    <s v="33004293"/>
    <x v="2"/>
    <m/>
    <n v="16"/>
    <n v="17.96"/>
    <n v="16"/>
    <m/>
    <m/>
    <n v="6.7690000000000001"/>
    <m/>
    <m/>
    <m/>
    <n v="7.98"/>
    <n v="4.008"/>
    <x v="0"/>
    <s v="ANTAPA33004293EL"/>
    <s v="Compa¤¡a Minera Antapaccay S.A."/>
    <x v="96"/>
    <x v="96"/>
    <s v="C.T. Tintaya"/>
    <x v="314"/>
    <s v="EL"/>
    <x v="2"/>
    <x v="381"/>
    <x v="0"/>
    <s v="Instalado"/>
    <s v="Operativo"/>
    <s v="Autoproductor"/>
    <x v="2"/>
    <x v="0"/>
    <x v="1"/>
    <x v="0"/>
    <s v="Privado"/>
    <s v="CUSCO"/>
    <s v="CUSCO"/>
    <s v="ESPINAR"/>
    <s v="LA CONVENCION"/>
    <n v="0"/>
    <x v="1"/>
    <n v="0"/>
    <x v="0"/>
    <x v="0"/>
    <x v="0"/>
    <s v="MWh"/>
    <n v="6.7690000000000001"/>
    <n v="6.7689999999999998E-3"/>
    <m/>
    <n v="1.4966666666666668"/>
    <n v="1.3333333333333333"/>
    <n v="0"/>
    <n v="0"/>
    <n v="26"/>
    <s v="BASE DE DATOS"/>
    <m/>
  </r>
  <r>
    <s v="24"/>
    <x v="2"/>
    <s v="APMTER"/>
    <s v="33113000"/>
    <s v="33113000"/>
    <x v="2"/>
    <m/>
    <n v="12.95"/>
    <n v="12.95"/>
    <n v="12.95"/>
    <m/>
    <m/>
    <n v="0"/>
    <m/>
    <m/>
    <m/>
    <n v="0"/>
    <n v="0"/>
    <x v="0"/>
    <s v="APMTER33113000EL"/>
    <s v="APM Terminals Callao S.A."/>
    <x v="129"/>
    <x v="129"/>
    <s v="C.T. Puerto Callao"/>
    <x v="374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1.0791666666666666"/>
    <n v="1.0791666666666666"/>
    <n v="0"/>
    <n v="0"/>
    <n v="9"/>
    <s v="BASE DE DATOS"/>
    <m/>
  </r>
  <r>
    <s v="24"/>
    <x v="3"/>
    <s v="APMTER"/>
    <s v="33113000"/>
    <s v="33113000"/>
    <x v="2"/>
    <m/>
    <n v="12.95"/>
    <n v="12.95"/>
    <n v="12.95"/>
    <m/>
    <m/>
    <n v="0"/>
    <m/>
    <m/>
    <m/>
    <n v="0"/>
    <n v="0"/>
    <x v="0"/>
    <s v="APMTER33113000EL"/>
    <s v="APM Terminals Callao S.A."/>
    <x v="129"/>
    <x v="129"/>
    <s v="C.T. Puerto Callao"/>
    <x v="374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1.0791666666666666"/>
    <n v="1.0791666666666666"/>
    <n v="0"/>
    <n v="0"/>
    <n v="9"/>
    <s v="BASE DE DATOS"/>
    <m/>
  </r>
  <r>
    <s v="24"/>
    <x v="4"/>
    <s v="APMTER"/>
    <s v="33113000"/>
    <s v="33113000"/>
    <x v="2"/>
    <m/>
    <n v="12.95"/>
    <n v="12.95"/>
    <n v="12.95"/>
    <m/>
    <m/>
    <n v="0"/>
    <m/>
    <m/>
    <m/>
    <n v="0"/>
    <n v="0"/>
    <x v="0"/>
    <s v="APMTER33113000EL"/>
    <s v="APM Terminals Callao S.A."/>
    <x v="129"/>
    <x v="129"/>
    <s v="C.T. Puerto Callao"/>
    <x v="374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1.0791666666666666"/>
    <n v="1.0791666666666666"/>
    <n v="0"/>
    <n v="0"/>
    <n v="9"/>
    <s v="BASE DE DATOS"/>
    <m/>
  </r>
  <r>
    <s v="24"/>
    <x v="5"/>
    <s v="APMTER"/>
    <s v="33113000"/>
    <s v="33113000"/>
    <x v="2"/>
    <m/>
    <n v="12.95"/>
    <n v="12.95"/>
    <n v="12.95"/>
    <m/>
    <m/>
    <n v="0"/>
    <m/>
    <m/>
    <m/>
    <n v="0"/>
    <n v="0"/>
    <x v="0"/>
    <s v="APMTER33113000EL"/>
    <s v="APM Terminals Callao S.A."/>
    <x v="129"/>
    <x v="129"/>
    <s v="C.T. Puerto Callao"/>
    <x v="374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1.0791666666666666"/>
    <n v="1.0791666666666666"/>
    <n v="0"/>
    <n v="0"/>
    <n v="9"/>
    <s v="BASE DE DATOS"/>
    <m/>
  </r>
  <r>
    <s v="24"/>
    <x v="2"/>
    <s v="APUMAY"/>
    <s v="71402522"/>
    <s v="71402522"/>
    <x v="2"/>
    <m/>
    <n v="3.2"/>
    <n v="4"/>
    <n v="3.2"/>
    <m/>
    <m/>
    <n v="0"/>
    <m/>
    <m/>
    <m/>
    <n v="0"/>
    <n v="0"/>
    <x v="0"/>
    <s v="APUMAY71402522EL"/>
    <s v="Apumayo S.A.C."/>
    <x v="97"/>
    <x v="97"/>
    <s v="C.T. Apumayo"/>
    <x v="315"/>
    <s v="EL"/>
    <x v="2"/>
    <x v="381"/>
    <x v="0"/>
    <s v="Instalado"/>
    <s v="Operativo"/>
    <s v="Autoproductor"/>
    <x v="2"/>
    <x v="1"/>
    <x v="1"/>
    <x v="0"/>
    <s v="Privado"/>
    <s v="AYACUCHO"/>
    <s v="AYACUCHO"/>
    <s v="LUCANAS"/>
    <s v="CHAVIÑA"/>
    <n v="0"/>
    <x v="1"/>
    <n v="0"/>
    <x v="0"/>
    <x v="0"/>
    <x v="0"/>
    <s v="MWh"/>
    <n v="0"/>
    <n v="0"/>
    <m/>
    <n v="0.33333333333333331"/>
    <n v="0.26666666666666666"/>
    <n v="0"/>
    <n v="0"/>
    <n v="10"/>
    <s v="BASE DE DATOS"/>
    <m/>
  </r>
  <r>
    <s v="24"/>
    <x v="3"/>
    <s v="APUMAY"/>
    <s v="71402522"/>
    <s v="71402522"/>
    <x v="2"/>
    <m/>
    <n v="3.2"/>
    <n v="4"/>
    <n v="3.2"/>
    <m/>
    <m/>
    <n v="0"/>
    <m/>
    <m/>
    <m/>
    <n v="0"/>
    <n v="0"/>
    <x v="0"/>
    <s v="APUMAY71402522EL"/>
    <s v="Apumayo S.A.C."/>
    <x v="97"/>
    <x v="97"/>
    <s v="C.T. Apumayo"/>
    <x v="315"/>
    <s v="EL"/>
    <x v="2"/>
    <x v="381"/>
    <x v="0"/>
    <s v="Instalado"/>
    <s v="Operativo"/>
    <s v="Autoproductor"/>
    <x v="2"/>
    <x v="1"/>
    <x v="1"/>
    <x v="0"/>
    <s v="Privado"/>
    <s v="AYACUCHO"/>
    <s v="AYACUCHO"/>
    <s v="LUCANAS"/>
    <s v="CHAVIÑA"/>
    <n v="0"/>
    <x v="1"/>
    <n v="0"/>
    <x v="0"/>
    <x v="0"/>
    <x v="0"/>
    <s v="MWh"/>
    <n v="0"/>
    <n v="0"/>
    <m/>
    <n v="0.33333333333333331"/>
    <n v="0.26666666666666666"/>
    <n v="0"/>
    <n v="0"/>
    <n v="10"/>
    <s v="BASE DE DATOS"/>
    <m/>
  </r>
  <r>
    <s v="24"/>
    <x v="4"/>
    <s v="APUMAY"/>
    <s v="71402522"/>
    <s v="71402522"/>
    <x v="2"/>
    <m/>
    <n v="3.2"/>
    <n v="4"/>
    <n v="3.2"/>
    <m/>
    <m/>
    <n v="0"/>
    <m/>
    <m/>
    <m/>
    <n v="0"/>
    <n v="0"/>
    <x v="0"/>
    <s v="APUMAY71402522EL"/>
    <s v="Apumayo S.A.C."/>
    <x v="97"/>
    <x v="97"/>
    <s v="C.T. Apumayo"/>
    <x v="315"/>
    <s v="EL"/>
    <x v="2"/>
    <x v="381"/>
    <x v="0"/>
    <s v="Instalado"/>
    <s v="Operativo"/>
    <s v="Autoproductor"/>
    <x v="2"/>
    <x v="1"/>
    <x v="1"/>
    <x v="0"/>
    <s v="Privado"/>
    <s v="AYACUCHO"/>
    <s v="AYACUCHO"/>
    <s v="LUCANAS"/>
    <s v="CHAVIÑA"/>
    <n v="0"/>
    <x v="1"/>
    <n v="0"/>
    <x v="0"/>
    <x v="0"/>
    <x v="0"/>
    <s v="MWh"/>
    <n v="0"/>
    <n v="0"/>
    <m/>
    <n v="0.33333333333333331"/>
    <n v="0.26666666666666666"/>
    <n v="0"/>
    <n v="0"/>
    <n v="10"/>
    <s v="BASE DE DATOS"/>
    <m/>
  </r>
  <r>
    <s v="24"/>
    <x v="5"/>
    <s v="APUMAY"/>
    <s v="71402522"/>
    <s v="71402522"/>
    <x v="2"/>
    <m/>
    <n v="3.2"/>
    <n v="4"/>
    <n v="3.2"/>
    <m/>
    <m/>
    <n v="0"/>
    <m/>
    <m/>
    <m/>
    <n v="0"/>
    <n v="0"/>
    <x v="0"/>
    <s v="APUMAY71402522EL"/>
    <s v="Apumayo S.A.C."/>
    <x v="97"/>
    <x v="97"/>
    <s v="C.T. Apumayo"/>
    <x v="315"/>
    <s v="EL"/>
    <x v="2"/>
    <x v="381"/>
    <x v="0"/>
    <s v="Instalado"/>
    <s v="Operativo"/>
    <s v="Autoproductor"/>
    <x v="2"/>
    <x v="1"/>
    <x v="1"/>
    <x v="0"/>
    <s v="Privado"/>
    <s v="AYACUCHO"/>
    <s v="AYACUCHO"/>
    <s v="LUCANAS"/>
    <s v="CHAVIÑA"/>
    <n v="0"/>
    <x v="1"/>
    <n v="0"/>
    <x v="0"/>
    <x v="0"/>
    <x v="0"/>
    <s v="MWh"/>
    <n v="0"/>
    <n v="0"/>
    <m/>
    <n v="0.33333333333333331"/>
    <n v="0.26666666666666666"/>
    <n v="0"/>
    <n v="0"/>
    <n v="10"/>
    <s v="BASE DE DATOS"/>
    <m/>
  </r>
  <r>
    <s v="24"/>
    <x v="2"/>
    <s v="ARUNTA"/>
    <s v="71403991"/>
    <s v="71403991"/>
    <x v="2"/>
    <m/>
    <n v="1.05"/>
    <n v="1.85"/>
    <n v="1.05"/>
    <m/>
    <m/>
    <n v="0"/>
    <m/>
    <m/>
    <m/>
    <n v="0"/>
    <n v="0"/>
    <x v="0"/>
    <s v="ARUNTA71403991EL"/>
    <s v="Aruntani S.A.C."/>
    <x v="98"/>
    <x v="98"/>
    <s v="C.T. Jesica"/>
    <x v="316"/>
    <s v="EL"/>
    <x v="2"/>
    <x v="381"/>
    <x v="0"/>
    <s v="Instalado"/>
    <s v="Operativo"/>
    <s v="Autoproductor"/>
    <x v="2"/>
    <x v="1"/>
    <x v="1"/>
    <x v="0"/>
    <s v="Privado"/>
    <s v="PUNO"/>
    <s v="PUNO"/>
    <s v="LAMPA"/>
    <s v="OCUVIRI"/>
    <n v="0"/>
    <x v="1"/>
    <n v="0"/>
    <x v="0"/>
    <x v="0"/>
    <x v="0"/>
    <s v="MWh"/>
    <n v="0"/>
    <n v="0"/>
    <m/>
    <n v="0.15416666666666667"/>
    <n v="8.7500000000000008E-2"/>
    <n v="0"/>
    <n v="0"/>
    <n v="12"/>
    <s v="BASE DE DATOS"/>
    <m/>
  </r>
  <r>
    <s v="24"/>
    <x v="2"/>
    <s v="ARUNTA"/>
    <s v="53019803"/>
    <s v="53019803"/>
    <x v="2"/>
    <m/>
    <n v="0"/>
    <n v="0"/>
    <n v="0"/>
    <m/>
    <m/>
    <n v="0"/>
    <m/>
    <m/>
    <m/>
    <n v="0"/>
    <n v="0"/>
    <x v="1"/>
    <s v="ARUNTA53019803EL"/>
    <s v="Aruntani S.A.C."/>
    <x v="98"/>
    <x v="98"/>
    <s v="C.T. Santa Rosa - Aru"/>
    <x v="76"/>
    <s v="EL"/>
    <x v="2"/>
    <x v="381"/>
    <x v="0"/>
    <s v="Instalado"/>
    <s v="In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s v="-"/>
    <s v="-"/>
    <e v="#N/A"/>
    <n v="0"/>
    <n v="12"/>
    <s v="BASE DE DATOS"/>
    <m/>
  </r>
  <r>
    <s v="24"/>
    <x v="2"/>
    <s v="ARUNTA"/>
    <s v="53019903"/>
    <s v="53019903"/>
    <x v="2"/>
    <m/>
    <n v="1.6859999999999999"/>
    <n v="5.1429999999999998"/>
    <n v="1.6859999999999999"/>
    <m/>
    <m/>
    <n v="0"/>
    <m/>
    <m/>
    <m/>
    <n v="0"/>
    <n v="0"/>
    <x v="0"/>
    <s v="ARUNTA53019903EL"/>
    <s v="Aruntani S.A.C."/>
    <x v="98"/>
    <x v="98"/>
    <s v="C.T. Tucari - Aru"/>
    <x v="317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n v="0.42858333333333332"/>
    <n v="0.14049999999999999"/>
    <n v="0"/>
    <n v="0"/>
    <n v="12"/>
    <s v="BASE DE DATOS"/>
    <m/>
  </r>
  <r>
    <s v="24"/>
    <x v="3"/>
    <s v="ARUNTA"/>
    <s v="71403991"/>
    <s v="71403991"/>
    <x v="2"/>
    <m/>
    <n v="1.05"/>
    <n v="1.85"/>
    <n v="1.05"/>
    <m/>
    <m/>
    <n v="0"/>
    <m/>
    <m/>
    <m/>
    <n v="0"/>
    <n v="0"/>
    <x v="0"/>
    <s v="ARUNTA71403991EL"/>
    <s v="Aruntani S.A.C."/>
    <x v="98"/>
    <x v="98"/>
    <s v="C.T. Jesica"/>
    <x v="316"/>
    <s v="EL"/>
    <x v="2"/>
    <x v="381"/>
    <x v="0"/>
    <s v="Instalado"/>
    <s v="Operativo"/>
    <s v="Autoproductor"/>
    <x v="2"/>
    <x v="1"/>
    <x v="1"/>
    <x v="0"/>
    <s v="Privado"/>
    <s v="PUNO"/>
    <s v="PUNO"/>
    <s v="LAMPA"/>
    <s v="OCUVIRI"/>
    <n v="0"/>
    <x v="1"/>
    <n v="0"/>
    <x v="0"/>
    <x v="0"/>
    <x v="0"/>
    <s v="MWh"/>
    <n v="0"/>
    <n v="0"/>
    <m/>
    <n v="0.15416666666666667"/>
    <n v="8.7500000000000008E-2"/>
    <n v="0"/>
    <n v="0"/>
    <n v="12"/>
    <s v="BASE DE DATOS"/>
    <m/>
  </r>
  <r>
    <s v="24"/>
    <x v="3"/>
    <s v="ARUNTA"/>
    <s v="53019803"/>
    <s v="53019803"/>
    <x v="2"/>
    <m/>
    <n v="0"/>
    <n v="0"/>
    <n v="0"/>
    <m/>
    <m/>
    <n v="0"/>
    <m/>
    <m/>
    <m/>
    <n v="0"/>
    <n v="0"/>
    <x v="1"/>
    <s v="ARUNTA53019803EL"/>
    <s v="Aruntani S.A.C."/>
    <x v="98"/>
    <x v="98"/>
    <s v="C.T. Santa Rosa - Aru"/>
    <x v="76"/>
    <s v="EL"/>
    <x v="2"/>
    <x v="381"/>
    <x v="0"/>
    <s v="Instalado"/>
    <s v="In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s v="-"/>
    <s v="-"/>
    <e v="#N/A"/>
    <n v="0"/>
    <n v="12"/>
    <s v="BASE DE DATOS"/>
    <m/>
  </r>
  <r>
    <s v="24"/>
    <x v="3"/>
    <s v="ARUNTA"/>
    <s v="53019903"/>
    <s v="53019903"/>
    <x v="2"/>
    <m/>
    <n v="1.6859999999999999"/>
    <n v="5.1429999999999998"/>
    <n v="1.6859999999999999"/>
    <m/>
    <m/>
    <n v="0"/>
    <m/>
    <m/>
    <m/>
    <n v="0"/>
    <n v="0"/>
    <x v="0"/>
    <s v="ARUNTA53019903EL"/>
    <s v="Aruntani S.A.C."/>
    <x v="98"/>
    <x v="98"/>
    <s v="C.T. Tucari - Aru"/>
    <x v="317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n v="0.42858333333333332"/>
    <n v="0.14049999999999999"/>
    <n v="0"/>
    <n v="0"/>
    <n v="12"/>
    <s v="BASE DE DATOS"/>
    <m/>
  </r>
  <r>
    <s v="24"/>
    <x v="4"/>
    <s v="ARUNTA"/>
    <s v="71403991"/>
    <s v="71403991"/>
    <x v="2"/>
    <m/>
    <n v="1.05"/>
    <n v="1.85"/>
    <n v="1.05"/>
    <m/>
    <m/>
    <n v="0"/>
    <m/>
    <m/>
    <m/>
    <n v="0"/>
    <n v="0"/>
    <x v="0"/>
    <s v="ARUNTA71403991EL"/>
    <s v="Aruntani S.A.C."/>
    <x v="98"/>
    <x v="98"/>
    <s v="C.T. Jesica"/>
    <x v="316"/>
    <s v="EL"/>
    <x v="2"/>
    <x v="381"/>
    <x v="0"/>
    <s v="Instalado"/>
    <s v="Operativo"/>
    <s v="Autoproductor"/>
    <x v="2"/>
    <x v="1"/>
    <x v="1"/>
    <x v="0"/>
    <s v="Privado"/>
    <s v="PUNO"/>
    <s v="PUNO"/>
    <s v="LAMPA"/>
    <s v="OCUVIRI"/>
    <n v="0"/>
    <x v="1"/>
    <n v="0"/>
    <x v="0"/>
    <x v="0"/>
    <x v="0"/>
    <s v="MWh"/>
    <n v="0"/>
    <n v="0"/>
    <m/>
    <n v="0.15416666666666667"/>
    <n v="8.7500000000000008E-2"/>
    <n v="0"/>
    <n v="0"/>
    <n v="12"/>
    <s v="BASE DE DATOS"/>
    <m/>
  </r>
  <r>
    <s v="24"/>
    <x v="4"/>
    <s v="ARUNTA"/>
    <s v="53019803"/>
    <s v="53019803"/>
    <x v="2"/>
    <m/>
    <n v="0"/>
    <n v="0"/>
    <n v="0"/>
    <m/>
    <m/>
    <n v="0"/>
    <m/>
    <m/>
    <m/>
    <n v="0"/>
    <n v="0"/>
    <x v="1"/>
    <s v="ARUNTA53019803EL"/>
    <s v="Aruntani S.A.C."/>
    <x v="98"/>
    <x v="98"/>
    <s v="C.T. Santa Rosa - Aru"/>
    <x v="76"/>
    <s v="EL"/>
    <x v="2"/>
    <x v="381"/>
    <x v="0"/>
    <s v="Instalado"/>
    <s v="In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s v="-"/>
    <s v="-"/>
    <e v="#N/A"/>
    <n v="0"/>
    <n v="12"/>
    <s v="BASE DE DATOS"/>
    <m/>
  </r>
  <r>
    <s v="24"/>
    <x v="4"/>
    <s v="ARUNTA"/>
    <s v="53019903"/>
    <s v="53019903"/>
    <x v="2"/>
    <m/>
    <n v="1.6859999999999999"/>
    <n v="5.1429999999999998"/>
    <n v="1.6859999999999999"/>
    <m/>
    <m/>
    <n v="0"/>
    <m/>
    <m/>
    <m/>
    <n v="0"/>
    <n v="0"/>
    <x v="0"/>
    <s v="ARUNTA53019903EL"/>
    <s v="Aruntani S.A.C."/>
    <x v="98"/>
    <x v="98"/>
    <s v="C.T. Tucari - Aru"/>
    <x v="317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n v="0.42858333333333332"/>
    <n v="0.14049999999999999"/>
    <n v="0"/>
    <n v="0"/>
    <n v="12"/>
    <s v="BASE DE DATOS"/>
    <m/>
  </r>
  <r>
    <s v="24"/>
    <x v="5"/>
    <s v="ARUNTA"/>
    <s v="71403991"/>
    <s v="71403991"/>
    <x v="2"/>
    <m/>
    <n v="1.05"/>
    <n v="1.85"/>
    <n v="1.05"/>
    <m/>
    <m/>
    <n v="0"/>
    <m/>
    <m/>
    <m/>
    <n v="0"/>
    <n v="0"/>
    <x v="0"/>
    <s v="ARUNTA71403991EL"/>
    <s v="Aruntani S.A.C."/>
    <x v="98"/>
    <x v="98"/>
    <s v="C.T. Jesica"/>
    <x v="316"/>
    <s v="EL"/>
    <x v="2"/>
    <x v="381"/>
    <x v="0"/>
    <s v="Instalado"/>
    <s v="Operativo"/>
    <s v="Autoproductor"/>
    <x v="2"/>
    <x v="1"/>
    <x v="1"/>
    <x v="0"/>
    <s v="Privado"/>
    <s v="PUNO"/>
    <s v="PUNO"/>
    <s v="LAMPA"/>
    <s v="OCUVIRI"/>
    <n v="0"/>
    <x v="1"/>
    <n v="0"/>
    <x v="0"/>
    <x v="0"/>
    <x v="0"/>
    <s v="MWh"/>
    <n v="0"/>
    <n v="0"/>
    <m/>
    <n v="0.15416666666666667"/>
    <n v="8.7500000000000008E-2"/>
    <n v="0"/>
    <n v="0"/>
    <n v="12"/>
    <s v="BASE DE DATOS"/>
    <m/>
  </r>
  <r>
    <s v="24"/>
    <x v="5"/>
    <s v="ARUNTA"/>
    <s v="53019803"/>
    <s v="53019803"/>
    <x v="2"/>
    <m/>
    <n v="0"/>
    <n v="0"/>
    <n v="0"/>
    <m/>
    <m/>
    <n v="0"/>
    <m/>
    <m/>
    <m/>
    <n v="0"/>
    <n v="0"/>
    <x v="1"/>
    <s v="ARUNTA53019803EL"/>
    <s v="Aruntani S.A.C."/>
    <x v="98"/>
    <x v="98"/>
    <s v="C.T. Santa Rosa - Aru"/>
    <x v="76"/>
    <s v="EL"/>
    <x v="2"/>
    <x v="381"/>
    <x v="0"/>
    <s v="Instalado"/>
    <s v="In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s v="-"/>
    <s v="-"/>
    <e v="#N/A"/>
    <n v="0"/>
    <n v="12"/>
    <s v="BASE DE DATOS"/>
    <m/>
  </r>
  <r>
    <s v="24"/>
    <x v="5"/>
    <s v="ARUNTA"/>
    <s v="53019903"/>
    <s v="53019903"/>
    <x v="2"/>
    <m/>
    <n v="1.6859999999999999"/>
    <n v="5.1429999999999998"/>
    <n v="1.6859999999999999"/>
    <m/>
    <m/>
    <n v="0"/>
    <m/>
    <m/>
    <m/>
    <n v="0"/>
    <n v="0"/>
    <x v="0"/>
    <s v="ARUNTA53019903EL"/>
    <s v="Aruntani S.A.C."/>
    <x v="98"/>
    <x v="98"/>
    <s v="C.T. Tucari - Aru"/>
    <x v="317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n v="0.42858333333333332"/>
    <n v="0.14049999999999999"/>
    <n v="0"/>
    <n v="0"/>
    <n v="12"/>
    <s v="BASE DE DATOS"/>
    <m/>
  </r>
  <r>
    <s v="24"/>
    <x v="2"/>
    <s v="BATEAS"/>
    <s v="00000000"/>
    <s v="00000000"/>
    <x v="2"/>
    <m/>
    <n v="2.9"/>
    <n v="4.9000000000000004"/>
    <n v="2.9"/>
    <m/>
    <m/>
    <n v="23.518000000000001"/>
    <m/>
    <m/>
    <m/>
    <n v="0"/>
    <n v="0"/>
    <x v="0"/>
    <s v="BATEAS00000000EL"/>
    <s v="Minera Bateas S.A.C."/>
    <x v="99"/>
    <x v="99"/>
    <s v="C.T. BATEAS"/>
    <x v="318"/>
    <s v="EL"/>
    <x v="2"/>
    <x v="381"/>
    <x v="0"/>
    <s v="Instalado"/>
    <s v="Operativo"/>
    <s v="Autoproductor"/>
    <x v="2"/>
    <x v="1"/>
    <x v="1"/>
    <x v="0"/>
    <s v="Privado"/>
    <s v="AREQUIPA"/>
    <s v="AREQUIPA"/>
    <s v="CAYLLOMA"/>
    <s v="CAYLLOMA"/>
    <n v="0"/>
    <x v="1"/>
    <n v="0"/>
    <x v="0"/>
    <x v="0"/>
    <x v="0"/>
    <s v="MWh"/>
    <n v="23.518000000000001"/>
    <n v="2.3518000000000001E-2"/>
    <m/>
    <n v="0.40833333333333338"/>
    <n v="0.24166666666666667"/>
    <n v="0"/>
    <n v="0"/>
    <n v="54"/>
    <s v="BASE DE DATOS"/>
    <m/>
  </r>
  <r>
    <s v="24"/>
    <x v="3"/>
    <s v="BATEAS"/>
    <s v="00000000"/>
    <s v="00000000"/>
    <x v="2"/>
    <m/>
    <n v="2.9"/>
    <n v="4.9000000000000004"/>
    <n v="2.9"/>
    <m/>
    <m/>
    <n v="12.084"/>
    <m/>
    <m/>
    <m/>
    <n v="0"/>
    <n v="0"/>
    <x v="0"/>
    <s v="BATEAS00000000EL"/>
    <s v="Minera Bateas S.A.C."/>
    <x v="99"/>
    <x v="99"/>
    <s v="C.T. BATEAS"/>
    <x v="318"/>
    <s v="EL"/>
    <x v="2"/>
    <x v="381"/>
    <x v="0"/>
    <s v="Instalado"/>
    <s v="Operativo"/>
    <s v="Autoproductor"/>
    <x v="2"/>
    <x v="1"/>
    <x v="1"/>
    <x v="0"/>
    <s v="Privado"/>
    <s v="AREQUIPA"/>
    <s v="AREQUIPA"/>
    <s v="CAYLLOMA"/>
    <s v="CAYLLOMA"/>
    <n v="0"/>
    <x v="1"/>
    <n v="0"/>
    <x v="0"/>
    <x v="0"/>
    <x v="0"/>
    <s v="MWh"/>
    <n v="12.084"/>
    <n v="1.2083999999999999E-2"/>
    <m/>
    <n v="0.40833333333333338"/>
    <n v="0.24166666666666667"/>
    <n v="0"/>
    <n v="0"/>
    <n v="54"/>
    <s v="BASE DE DATOS"/>
    <m/>
  </r>
  <r>
    <s v="24"/>
    <x v="4"/>
    <s v="BATEAS"/>
    <s v="00000000"/>
    <s v="00000000"/>
    <x v="2"/>
    <m/>
    <n v="2.9"/>
    <n v="4.9000000000000004"/>
    <n v="2.9"/>
    <m/>
    <m/>
    <n v="5.34"/>
    <m/>
    <m/>
    <m/>
    <n v="0"/>
    <n v="0"/>
    <x v="0"/>
    <s v="BATEAS00000000EL"/>
    <s v="Minera Bateas S.A.C."/>
    <x v="99"/>
    <x v="99"/>
    <s v="C.T. BATEAS"/>
    <x v="318"/>
    <s v="EL"/>
    <x v="2"/>
    <x v="381"/>
    <x v="0"/>
    <s v="Instalado"/>
    <s v="Operativo"/>
    <s v="Autoproductor"/>
    <x v="2"/>
    <x v="1"/>
    <x v="1"/>
    <x v="0"/>
    <s v="Privado"/>
    <s v="AREQUIPA"/>
    <s v="AREQUIPA"/>
    <s v="CAYLLOMA"/>
    <s v="CAYLLOMA"/>
    <n v="0"/>
    <x v="1"/>
    <n v="0"/>
    <x v="0"/>
    <x v="0"/>
    <x v="0"/>
    <s v="MWh"/>
    <n v="5.34"/>
    <n v="5.3400000000000001E-3"/>
    <m/>
    <n v="0.40833333333333338"/>
    <n v="0.24166666666666667"/>
    <n v="0"/>
    <n v="0"/>
    <n v="54"/>
    <s v="BASE DE DATOS"/>
    <m/>
  </r>
  <r>
    <s v="24"/>
    <x v="5"/>
    <s v="BATEAS"/>
    <s v="00000000"/>
    <s v="00000000"/>
    <x v="2"/>
    <m/>
    <n v="2.9"/>
    <n v="4.9000000000000004"/>
    <n v="2.9"/>
    <m/>
    <m/>
    <n v="28.460999999999999"/>
    <m/>
    <m/>
    <m/>
    <n v="0"/>
    <n v="0"/>
    <x v="0"/>
    <s v="BATEAS00000000EL"/>
    <s v="Minera Bateas S.A.C."/>
    <x v="99"/>
    <x v="99"/>
    <s v="C.T. BATEAS"/>
    <x v="318"/>
    <s v="EL"/>
    <x v="2"/>
    <x v="381"/>
    <x v="0"/>
    <s v="Instalado"/>
    <s v="Operativo"/>
    <s v="Autoproductor"/>
    <x v="2"/>
    <x v="1"/>
    <x v="1"/>
    <x v="0"/>
    <s v="Privado"/>
    <s v="AREQUIPA"/>
    <s v="AREQUIPA"/>
    <s v="CAYLLOMA"/>
    <s v="CAYLLOMA"/>
    <n v="0"/>
    <x v="1"/>
    <n v="0"/>
    <x v="0"/>
    <x v="0"/>
    <x v="0"/>
    <s v="MWh"/>
    <n v="28.460999999999999"/>
    <n v="2.8461E-2"/>
    <m/>
    <n v="0.40833333333333338"/>
    <n v="0.24166666666666667"/>
    <n v="0"/>
    <n v="0"/>
    <n v="54"/>
    <s v="BASE DE DATOS"/>
    <m/>
  </r>
  <r>
    <s v="24"/>
    <x v="2"/>
    <s v="CARAVE"/>
    <s v="53203912"/>
    <s v="53203912"/>
    <x v="2"/>
    <m/>
    <n v="0.871"/>
    <n v="1.089"/>
    <n v="0.871"/>
    <m/>
    <m/>
    <n v="443.49099999999999"/>
    <m/>
    <m/>
    <m/>
    <n v="225"/>
    <n v="0.17499999999999999"/>
    <x v="0"/>
    <s v="CARAVE53203912EL"/>
    <s v="Compa¤ia Minera Caraveli S.A.C."/>
    <x v="100"/>
    <x v="100"/>
    <s v="C.T. Mina"/>
    <x v="319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443.49099999999999"/>
    <n v="0.44349099999999997"/>
    <m/>
    <n v="9.0749999999999997E-2"/>
    <n v="7.2583333333333333E-2"/>
    <n v="0"/>
    <n v="0"/>
    <n v="28"/>
    <s v="BASE DE DATOS"/>
    <m/>
  </r>
  <r>
    <s v="24"/>
    <x v="2"/>
    <s v="CARAVE"/>
    <s v="53203812"/>
    <s v="53203812"/>
    <x v="2"/>
    <m/>
    <n v="1.8759999999999999"/>
    <n v="2.3450000000000002"/>
    <n v="1.8759999999999999"/>
    <m/>
    <m/>
    <n v="24.355"/>
    <m/>
    <m/>
    <m/>
    <n v="0"/>
    <n v="0.57999999999999996"/>
    <x v="0"/>
    <s v="CARAVE53203812EL"/>
    <s v="Compa¤ia Minera Caraveli S.A.C."/>
    <x v="100"/>
    <x v="100"/>
    <s v="C.T. Planta"/>
    <x v="320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24.355"/>
    <n v="2.4355000000000002E-2"/>
    <m/>
    <n v="0.19541666666666668"/>
    <n v="0.15633333333333332"/>
    <n v="0"/>
    <n v="0"/>
    <n v="28"/>
    <s v="BASE DE DATOS"/>
    <m/>
  </r>
  <r>
    <s v="24"/>
    <x v="3"/>
    <s v="CARAVE"/>
    <s v="53203912"/>
    <s v="53203912"/>
    <x v="2"/>
    <m/>
    <n v="0.871"/>
    <n v="1.089"/>
    <n v="0.871"/>
    <m/>
    <m/>
    <n v="398.226"/>
    <m/>
    <m/>
    <m/>
    <n v="126"/>
    <n v="0.17499999999999999"/>
    <x v="0"/>
    <s v="CARAVE53203912EL"/>
    <s v="Compa¤ia Minera Caraveli S.A.C."/>
    <x v="100"/>
    <x v="100"/>
    <s v="C.T. Mina"/>
    <x v="319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398.226"/>
    <n v="0.39822600000000002"/>
    <m/>
    <n v="9.0749999999999997E-2"/>
    <n v="7.2583333333333333E-2"/>
    <n v="0"/>
    <n v="0"/>
    <n v="28"/>
    <s v="BASE DE DATOS"/>
    <m/>
  </r>
  <r>
    <s v="24"/>
    <x v="3"/>
    <s v="CARAVE"/>
    <s v="53203812"/>
    <s v="53203812"/>
    <x v="2"/>
    <m/>
    <n v="1.8759999999999999"/>
    <n v="2.3450000000000002"/>
    <n v="1.8759999999999999"/>
    <m/>
    <m/>
    <n v="87.977000000000004"/>
    <m/>
    <m/>
    <m/>
    <n v="0"/>
    <n v="0.57999999999999996"/>
    <x v="0"/>
    <s v="CARAVE53203812EL"/>
    <s v="Compa¤ia Minera Caraveli S.A.C."/>
    <x v="100"/>
    <x v="100"/>
    <s v="C.T. Planta"/>
    <x v="320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87.977000000000004"/>
    <n v="8.7977E-2"/>
    <m/>
    <n v="0.19541666666666668"/>
    <n v="0.15633333333333332"/>
    <n v="0"/>
    <n v="0"/>
    <n v="28"/>
    <s v="BASE DE DATOS"/>
    <m/>
  </r>
  <r>
    <s v="24"/>
    <x v="4"/>
    <s v="CARAVE"/>
    <s v="53203912"/>
    <s v="53203912"/>
    <x v="2"/>
    <m/>
    <n v="0.871"/>
    <n v="1.089"/>
    <n v="0.871"/>
    <m/>
    <m/>
    <n v="454.52199999999999"/>
    <m/>
    <m/>
    <m/>
    <n v="148"/>
    <n v="0.17499999999999999"/>
    <x v="0"/>
    <s v="CARAVE53203912EL"/>
    <s v="Compa¤ia Minera Caraveli S.A.C."/>
    <x v="100"/>
    <x v="100"/>
    <s v="C.T. Mina"/>
    <x v="319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454.52199999999999"/>
    <n v="0.45452199999999998"/>
    <m/>
    <n v="9.0749999999999997E-2"/>
    <n v="7.2583333333333333E-2"/>
    <n v="0"/>
    <n v="0"/>
    <n v="28"/>
    <s v="BASE DE DATOS"/>
    <m/>
  </r>
  <r>
    <s v="24"/>
    <x v="4"/>
    <s v="CARAVE"/>
    <s v="53203812"/>
    <s v="53203812"/>
    <x v="2"/>
    <m/>
    <n v="1.8759999999999999"/>
    <n v="2.3450000000000002"/>
    <n v="1.8759999999999999"/>
    <m/>
    <m/>
    <n v="38.154000000000003"/>
    <m/>
    <m/>
    <m/>
    <n v="0"/>
    <n v="0.57999999999999996"/>
    <x v="0"/>
    <s v="CARAVE53203812EL"/>
    <s v="Compa¤ia Minera Caraveli S.A.C."/>
    <x v="100"/>
    <x v="100"/>
    <s v="C.T. Planta"/>
    <x v="320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38.154000000000003"/>
    <n v="3.8154E-2"/>
    <m/>
    <n v="0.19541666666666668"/>
    <n v="0.15633333333333332"/>
    <n v="0"/>
    <n v="0"/>
    <n v="28"/>
    <s v="BASE DE DATOS"/>
    <m/>
  </r>
  <r>
    <s v="24"/>
    <x v="5"/>
    <s v="CARAVE"/>
    <s v="53203912"/>
    <s v="53203912"/>
    <x v="2"/>
    <m/>
    <n v="0.871"/>
    <n v="1.089"/>
    <n v="0.871"/>
    <m/>
    <m/>
    <n v="351.50900000000001"/>
    <m/>
    <m/>
    <m/>
    <n v="132"/>
    <n v="0.17499999999999999"/>
    <x v="0"/>
    <s v="CARAVE53203912EL"/>
    <s v="Compa¤ia Minera Caraveli S.A.C."/>
    <x v="100"/>
    <x v="100"/>
    <s v="C.T. Mina"/>
    <x v="319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351.50900000000001"/>
    <n v="0.35150900000000002"/>
    <m/>
    <n v="9.0749999999999997E-2"/>
    <n v="7.2583333333333333E-2"/>
    <n v="0"/>
    <n v="0"/>
    <n v="28"/>
    <s v="BASE DE DATOS"/>
    <m/>
  </r>
  <r>
    <s v="24"/>
    <x v="5"/>
    <s v="CARAVE"/>
    <s v="53203812"/>
    <s v="53203812"/>
    <x v="2"/>
    <m/>
    <n v="1.8759999999999999"/>
    <n v="2.3450000000000002"/>
    <n v="1.8759999999999999"/>
    <m/>
    <m/>
    <n v="5.0720000000000001"/>
    <m/>
    <m/>
    <m/>
    <n v="0"/>
    <n v="0.57999999999999996"/>
    <x v="0"/>
    <s v="CARAVE53203812EL"/>
    <s v="Compa¤ia Minera Caraveli S.A.C."/>
    <x v="100"/>
    <x v="100"/>
    <s v="C.T. Planta"/>
    <x v="320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5.0720000000000001"/>
    <n v="5.0720000000000001E-3"/>
    <m/>
    <n v="0.19541666666666668"/>
    <n v="0.15633333333333332"/>
    <n v="0"/>
    <n v="0"/>
    <n v="28"/>
    <s v="BASE DE DATOS"/>
    <m/>
  </r>
  <r>
    <s v="24"/>
    <x v="2"/>
    <s v="CARTSA"/>
    <s v="33119102"/>
    <s v="33119102"/>
    <x v="1"/>
    <m/>
    <n v="9.8000000000000007"/>
    <n v="9.8000000000000007"/>
    <n v="9.8000000000000007"/>
    <m/>
    <m/>
    <n v="6195.8720000000003"/>
    <m/>
    <m/>
    <m/>
    <n v="15"/>
    <n v="9.8000000000000007"/>
    <x v="0"/>
    <s v="CARTSA33119102TV"/>
    <s v="Cartavio S.A.A."/>
    <x v="101"/>
    <x v="101"/>
    <s v="C.T. Cartavio"/>
    <x v="32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SANTIAGO DE CAO"/>
    <n v="0"/>
    <x v="3"/>
    <s v="COGENERADOR"/>
    <x v="0"/>
    <x v="0"/>
    <x v="0"/>
    <s v="MWh"/>
    <n v="6195.8720000000003"/>
    <n v="6.1958720000000005"/>
    <m/>
    <n v="0.81666666666666676"/>
    <n v="0.81666666666666676"/>
    <n v="0"/>
    <n v="0"/>
    <n v="15"/>
    <s v="BASE DE DATOS"/>
    <m/>
  </r>
  <r>
    <s v="24"/>
    <x v="3"/>
    <s v="CARTSA"/>
    <s v="33119102"/>
    <s v="33119102"/>
    <x v="1"/>
    <m/>
    <n v="9.8000000000000007"/>
    <n v="9.8000000000000007"/>
    <n v="9.8000000000000007"/>
    <m/>
    <m/>
    <n v="6288.0259999999998"/>
    <m/>
    <m/>
    <m/>
    <n v="15"/>
    <n v="9.8000000000000007"/>
    <x v="0"/>
    <s v="CARTSA33119102TV"/>
    <s v="Cartavio S.A.A."/>
    <x v="101"/>
    <x v="101"/>
    <s v="C.T. Cartavio"/>
    <x v="32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SANTIAGO DE CAO"/>
    <n v="0"/>
    <x v="3"/>
    <s v="COGENERADOR"/>
    <x v="0"/>
    <x v="0"/>
    <x v="0"/>
    <s v="MWh"/>
    <n v="6288.0259999999998"/>
    <n v="6.2880259999999994"/>
    <m/>
    <n v="0.81666666666666676"/>
    <n v="0.81666666666666676"/>
    <n v="0"/>
    <n v="0"/>
    <n v="15"/>
    <s v="BASE DE DATOS"/>
    <m/>
  </r>
  <r>
    <s v="24"/>
    <x v="4"/>
    <s v="CARTSA"/>
    <s v="33119102"/>
    <s v="33119102"/>
    <x v="1"/>
    <m/>
    <n v="9.8000000000000007"/>
    <n v="9.8000000000000007"/>
    <n v="9.8000000000000007"/>
    <m/>
    <m/>
    <n v="6631.0619999999999"/>
    <m/>
    <m/>
    <m/>
    <n v="15"/>
    <n v="9.8000000000000007"/>
    <x v="0"/>
    <s v="CARTSA33119102TV"/>
    <s v="Cartavio S.A.A."/>
    <x v="101"/>
    <x v="101"/>
    <s v="C.T. Cartavio"/>
    <x v="32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SANTIAGO DE CAO"/>
    <n v="0"/>
    <x v="3"/>
    <s v="COGENERADOR"/>
    <x v="0"/>
    <x v="0"/>
    <x v="0"/>
    <s v="MWh"/>
    <n v="6631.0619999999999"/>
    <n v="6.631062"/>
    <m/>
    <n v="0.81666666666666676"/>
    <n v="0.81666666666666676"/>
    <n v="0"/>
    <n v="0"/>
    <n v="15"/>
    <s v="BASE DE DATOS"/>
    <m/>
  </r>
  <r>
    <s v="24"/>
    <x v="5"/>
    <s v="CARTSA"/>
    <s v="33119102"/>
    <s v="33119102"/>
    <x v="1"/>
    <m/>
    <n v="9.8000000000000007"/>
    <n v="9.8000000000000007"/>
    <n v="9.8000000000000007"/>
    <m/>
    <m/>
    <n v="6611.174"/>
    <m/>
    <m/>
    <m/>
    <n v="15"/>
    <n v="9.8000000000000007"/>
    <x v="0"/>
    <s v="CARTSA33119102TV"/>
    <s v="Cartavio S.A.A."/>
    <x v="101"/>
    <x v="101"/>
    <s v="C.T. Cartavio"/>
    <x v="32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SANTIAGO DE CAO"/>
    <n v="0"/>
    <x v="3"/>
    <s v="COGENERADOR"/>
    <x v="0"/>
    <x v="0"/>
    <x v="0"/>
    <s v="MWh"/>
    <n v="6611.174"/>
    <n v="6.6111740000000001"/>
    <m/>
    <n v="0.81666666666666676"/>
    <n v="0.81666666666666676"/>
    <n v="0"/>
    <n v="0"/>
    <n v="15"/>
    <s v="BASE DE DATOS"/>
    <m/>
  </r>
  <r>
    <s v="24"/>
    <x v="2"/>
    <s v="EACGSA"/>
    <s v="53011498"/>
    <s v="53011498"/>
    <x v="1"/>
    <m/>
    <n v="32"/>
    <n v="37"/>
    <n v="32"/>
    <m/>
    <m/>
    <n v="3244.82"/>
    <m/>
    <m/>
    <m/>
    <n v="27"/>
    <n v="16.16"/>
    <x v="0"/>
    <s v="EACGSA53011498TV"/>
    <s v="Empresa Agroindustrial Casa Grande S.A."/>
    <x v="127"/>
    <x v="127"/>
    <s v="CENTRAL THERMICA CASA GRANDE"/>
    <x v="37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ASCOPE"/>
    <n v="0"/>
    <x v="3"/>
    <s v="COGENERADOR"/>
    <x v="0"/>
    <x v="0"/>
    <x v="0"/>
    <s v="MWh"/>
    <n v="3244.82"/>
    <n v="3.2448200000000003"/>
    <m/>
    <n v="3.0833333333333335"/>
    <n v="2.6666666666666665"/>
    <n v="0"/>
    <n v="0"/>
    <n v="16"/>
    <s v="BASE DE DATOS"/>
    <m/>
  </r>
  <r>
    <s v="24"/>
    <x v="3"/>
    <s v="EACGSA"/>
    <s v="53011498"/>
    <s v="53011498"/>
    <x v="1"/>
    <m/>
    <n v="32"/>
    <n v="37"/>
    <n v="32"/>
    <m/>
    <m/>
    <n v="0"/>
    <m/>
    <m/>
    <m/>
    <n v="0"/>
    <n v="5.57"/>
    <x v="0"/>
    <s v="EACGSA53011498TV"/>
    <s v="Empresa Agroindustrial Casa Grande S.A."/>
    <x v="127"/>
    <x v="127"/>
    <s v="CENTRAL THERMICA CASA GRANDE"/>
    <x v="37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ASCOPE"/>
    <n v="0"/>
    <x v="3"/>
    <s v="COGENERADOR"/>
    <x v="0"/>
    <x v="0"/>
    <x v="0"/>
    <s v="MWh"/>
    <n v="0"/>
    <n v="0"/>
    <m/>
    <n v="3.0833333333333335"/>
    <n v="2.6666666666666665"/>
    <n v="0"/>
    <n v="0"/>
    <n v="16"/>
    <s v="BASE DE DATOS"/>
    <m/>
  </r>
  <r>
    <s v="24"/>
    <x v="4"/>
    <s v="EACGSA"/>
    <s v="53011498"/>
    <s v="53011498"/>
    <x v="1"/>
    <m/>
    <n v="32"/>
    <n v="37"/>
    <n v="32"/>
    <m/>
    <m/>
    <n v="3792.4389999999999"/>
    <m/>
    <m/>
    <m/>
    <n v="50"/>
    <n v="14.36"/>
    <x v="0"/>
    <s v="EACGSA53011498TV"/>
    <s v="Empresa Agroindustrial Casa Grande S.A."/>
    <x v="127"/>
    <x v="127"/>
    <s v="CENTRAL THERMICA CASA GRANDE"/>
    <x v="37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ASCOPE"/>
    <n v="0"/>
    <x v="3"/>
    <s v="COGENERADOR"/>
    <x v="0"/>
    <x v="0"/>
    <x v="0"/>
    <s v="MWh"/>
    <n v="3792.4389999999999"/>
    <n v="3.7924389999999999"/>
    <m/>
    <n v="3.0833333333333335"/>
    <n v="2.6666666666666665"/>
    <n v="0"/>
    <n v="0"/>
    <n v="16"/>
    <s v="BASE DE DATOS"/>
    <m/>
  </r>
  <r>
    <s v="24"/>
    <x v="5"/>
    <s v="EACGSA"/>
    <s v="53011498"/>
    <s v="53011498"/>
    <x v="1"/>
    <m/>
    <n v="32"/>
    <n v="37"/>
    <n v="32"/>
    <m/>
    <m/>
    <n v="8135.58"/>
    <m/>
    <m/>
    <m/>
    <n v="48"/>
    <n v="15.76"/>
    <x v="0"/>
    <s v="EACGSA53011498TV"/>
    <s v="Empresa Agroindustrial Casa Grande S.A."/>
    <x v="127"/>
    <x v="127"/>
    <s v="CENTRAL THERMICA CASA GRANDE"/>
    <x v="37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ASCOPE"/>
    <n v="0"/>
    <x v="3"/>
    <s v="COGENERADOR"/>
    <x v="0"/>
    <x v="0"/>
    <x v="0"/>
    <s v="MWh"/>
    <n v="8135.58"/>
    <n v="8.1355799999999991"/>
    <m/>
    <n v="3.0833333333333335"/>
    <n v="2.6666666666666665"/>
    <n v="0"/>
    <n v="0"/>
    <n v="16"/>
    <s v="BASE DE DATOS"/>
    <m/>
  </r>
  <r>
    <s v="24"/>
    <x v="0"/>
    <s v="CESESA"/>
    <s v="33086698"/>
    <s v="33086698"/>
    <x v="2"/>
    <m/>
    <n v="1.8"/>
    <n v="2"/>
    <n v="1.8"/>
    <m/>
    <m/>
    <n v="0"/>
    <m/>
    <m/>
    <m/>
    <n v="0"/>
    <n v="0"/>
    <x v="0"/>
    <s v="CESESA33086698EL"/>
    <s v="Cementos Selva S.A."/>
    <x v="136"/>
    <x v="136"/>
    <s v="C.T.CEMENTOS RIOJA"/>
    <x v="384"/>
    <s v="EL"/>
    <x v="2"/>
    <x v="381"/>
    <x v="0"/>
    <s v="Instalado"/>
    <s v="Inoperativo"/>
    <s v="Autoproductor"/>
    <x v="2"/>
    <x v="0"/>
    <x v="1"/>
    <x v="0"/>
    <s v="Privado"/>
    <s v="SAN MARTÍN"/>
    <s v="SAN MARTÍN"/>
    <s v="RIOJA"/>
    <s v="ELÍAS SOPLÍN VARGAS"/>
    <n v="0"/>
    <x v="1"/>
    <n v="0"/>
    <x v="0"/>
    <x v="0"/>
    <x v="0"/>
    <s v="MWh"/>
    <n v="0"/>
    <n v="0"/>
    <m/>
    <n v="0.16666666666666666"/>
    <n v="0.15"/>
    <n v="0"/>
    <n v="0"/>
    <n v="18"/>
    <s v="BASE DE DATOS"/>
    <m/>
  </r>
  <r>
    <s v="24"/>
    <x v="1"/>
    <s v="CESESA"/>
    <s v="33086698"/>
    <s v="33086698"/>
    <x v="2"/>
    <m/>
    <n v="1.8"/>
    <n v="2"/>
    <n v="1.8"/>
    <m/>
    <m/>
    <n v="0"/>
    <m/>
    <m/>
    <m/>
    <n v="0"/>
    <n v="0"/>
    <x v="0"/>
    <s v="CESESA33086698EL"/>
    <s v="Cementos Selva S.A."/>
    <x v="136"/>
    <x v="136"/>
    <s v="C.T.CEMENTOS RIOJA"/>
    <x v="384"/>
    <s v="EL"/>
    <x v="2"/>
    <x v="381"/>
    <x v="0"/>
    <s v="Instalado"/>
    <s v="Inoperativo"/>
    <s v="Autoproductor"/>
    <x v="2"/>
    <x v="0"/>
    <x v="1"/>
    <x v="0"/>
    <s v="Privado"/>
    <s v="SAN MARTÍN"/>
    <s v="SAN MARTÍN"/>
    <s v="RIOJA"/>
    <s v="ELÍAS SOPLÍN VARGAS"/>
    <n v="0"/>
    <x v="1"/>
    <n v="0"/>
    <x v="0"/>
    <x v="0"/>
    <x v="0"/>
    <s v="MWh"/>
    <n v="0"/>
    <n v="0"/>
    <m/>
    <n v="0.16666666666666666"/>
    <n v="0.15"/>
    <n v="0"/>
    <n v="0"/>
    <n v="18"/>
    <s v="BASE DE DATOS"/>
    <m/>
  </r>
  <r>
    <s v="24"/>
    <x v="2"/>
    <s v="CESESA"/>
    <s v="33086698"/>
    <s v="33086698"/>
    <x v="2"/>
    <m/>
    <n v="1.8"/>
    <n v="2"/>
    <n v="1.8"/>
    <m/>
    <m/>
    <n v="0"/>
    <m/>
    <m/>
    <m/>
    <n v="0"/>
    <n v="0"/>
    <x v="0"/>
    <s v="CESESA33086698EL"/>
    <s v="Cementos Selva S.A."/>
    <x v="136"/>
    <x v="136"/>
    <s v="C.T.CEMENTOS RIOJA"/>
    <x v="384"/>
    <s v="EL"/>
    <x v="2"/>
    <x v="381"/>
    <x v="0"/>
    <s v="Instalado"/>
    <s v="Inoperativo"/>
    <s v="Autoproductor"/>
    <x v="2"/>
    <x v="0"/>
    <x v="1"/>
    <x v="0"/>
    <s v="Privado"/>
    <s v="SAN MARTÍN"/>
    <s v="SAN MARTÍN"/>
    <s v="RIOJA"/>
    <s v="ELÍAS SOPLÍN VARGAS"/>
    <n v="0"/>
    <x v="1"/>
    <n v="0"/>
    <x v="0"/>
    <x v="0"/>
    <x v="0"/>
    <s v="MWh"/>
    <n v="0"/>
    <n v="0"/>
    <m/>
    <n v="0.16666666666666666"/>
    <n v="0.15"/>
    <n v="0"/>
    <n v="0"/>
    <n v="18"/>
    <s v="BASE DE DATOS"/>
    <m/>
  </r>
  <r>
    <s v="24"/>
    <x v="3"/>
    <s v="CESESA"/>
    <s v="33086698"/>
    <s v="33086698"/>
    <x v="2"/>
    <m/>
    <n v="1.8"/>
    <n v="2"/>
    <n v="1.8"/>
    <m/>
    <m/>
    <n v="0"/>
    <m/>
    <m/>
    <m/>
    <n v="0"/>
    <n v="0"/>
    <x v="0"/>
    <s v="CESESA33086698EL"/>
    <s v="Cementos Selva S.A."/>
    <x v="136"/>
    <x v="136"/>
    <s v="C.T.CEMENTOS RIOJA"/>
    <x v="384"/>
    <s v="EL"/>
    <x v="2"/>
    <x v="381"/>
    <x v="0"/>
    <s v="Instalado"/>
    <s v="Inoperativo"/>
    <s v="Autoproductor"/>
    <x v="2"/>
    <x v="0"/>
    <x v="1"/>
    <x v="0"/>
    <s v="Privado"/>
    <s v="SAN MARTÍN"/>
    <s v="SAN MARTÍN"/>
    <s v="RIOJA"/>
    <s v="ELÍAS SOPLÍN VARGAS"/>
    <n v="0"/>
    <x v="1"/>
    <n v="0"/>
    <x v="0"/>
    <x v="0"/>
    <x v="0"/>
    <s v="MWh"/>
    <n v="0"/>
    <n v="0"/>
    <m/>
    <n v="0.16666666666666666"/>
    <n v="0.15"/>
    <n v="0"/>
    <n v="0"/>
    <n v="18"/>
    <s v="BASE DE DATOS"/>
    <m/>
  </r>
  <r>
    <s v="24"/>
    <x v="4"/>
    <s v="CESESA"/>
    <s v="33086698"/>
    <s v="33086698"/>
    <x v="2"/>
    <m/>
    <n v="1.8"/>
    <n v="2"/>
    <n v="1.8"/>
    <m/>
    <m/>
    <n v="0"/>
    <m/>
    <m/>
    <m/>
    <n v="0"/>
    <n v="0"/>
    <x v="0"/>
    <s v="CESESA33086698EL"/>
    <s v="Cementos Selva S.A."/>
    <x v="136"/>
    <x v="136"/>
    <s v="C.T.CEMENTOS RIOJA"/>
    <x v="384"/>
    <s v="EL"/>
    <x v="2"/>
    <x v="381"/>
    <x v="0"/>
    <s v="Instalado"/>
    <s v="Inoperativo"/>
    <s v="Autoproductor"/>
    <x v="2"/>
    <x v="0"/>
    <x v="1"/>
    <x v="0"/>
    <s v="Privado"/>
    <s v="SAN MARTÍN"/>
    <s v="SAN MARTÍN"/>
    <s v="RIOJA"/>
    <s v="ELÍAS SOPLÍN VARGAS"/>
    <n v="0"/>
    <x v="1"/>
    <n v="0"/>
    <x v="0"/>
    <x v="0"/>
    <x v="0"/>
    <s v="MWh"/>
    <n v="0"/>
    <n v="0"/>
    <m/>
    <n v="0.16666666666666666"/>
    <n v="0.15"/>
    <n v="0"/>
    <n v="0"/>
    <n v="18"/>
    <s v="BASE DE DATOS"/>
    <m/>
  </r>
  <r>
    <s v="24"/>
    <x v="5"/>
    <s v="CESESA"/>
    <s v="33086698"/>
    <s v="33086698"/>
    <x v="2"/>
    <m/>
    <n v="1.8"/>
    <n v="2"/>
    <n v="1.8"/>
    <m/>
    <m/>
    <n v="0"/>
    <m/>
    <m/>
    <m/>
    <n v="0"/>
    <n v="0"/>
    <x v="0"/>
    <s v="CESESA33086698EL"/>
    <s v="Cementos Selva S.A."/>
    <x v="136"/>
    <x v="136"/>
    <s v="C.T.CEMENTOS RIOJA"/>
    <x v="384"/>
    <s v="EL"/>
    <x v="2"/>
    <x v="381"/>
    <x v="0"/>
    <s v="Instalado"/>
    <s v="Inoperativo"/>
    <s v="Autoproductor"/>
    <x v="2"/>
    <x v="0"/>
    <x v="1"/>
    <x v="0"/>
    <s v="Privado"/>
    <s v="SAN MARTÍN"/>
    <s v="SAN MARTÍN"/>
    <s v="RIOJA"/>
    <s v="ELÍAS SOPLÍN VARGAS"/>
    <n v="0"/>
    <x v="1"/>
    <n v="0"/>
    <x v="0"/>
    <x v="0"/>
    <x v="0"/>
    <s v="MWh"/>
    <n v="0"/>
    <n v="0"/>
    <m/>
    <n v="0.16666666666666666"/>
    <n v="0.15"/>
    <n v="0"/>
    <n v="0"/>
    <n v="18"/>
    <s v="BASE DE DATOS"/>
    <m/>
  </r>
  <r>
    <s v="24"/>
    <x v="3"/>
    <s v="COHORI"/>
    <s v="33024093"/>
    <s v="33024093"/>
    <x v="2"/>
    <m/>
    <n v="5.15"/>
    <n v="5.9870000000000001"/>
    <n v="5.15"/>
    <m/>
    <m/>
    <n v="2.92"/>
    <m/>
    <m/>
    <m/>
    <n v="0"/>
    <n v="1.472"/>
    <x v="0"/>
    <s v="COHORI33024093EL"/>
    <s v="Consorcio Minero Horizonte S.A"/>
    <x v="124"/>
    <x v="124"/>
    <s v="C.T. Parcoy"/>
    <x v="368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PATAZ"/>
    <s v="PARCOY"/>
    <n v="0"/>
    <x v="1"/>
    <n v="0"/>
    <x v="0"/>
    <x v="0"/>
    <x v="0"/>
    <s v="MWh"/>
    <n v="2.92"/>
    <n v="2.9199999999999999E-3"/>
    <m/>
    <n v="0.49891666666666667"/>
    <n v="0.4291666666666667"/>
    <n v="0"/>
    <n v="0"/>
    <n v="35"/>
    <s v="BASE DE DATOS"/>
    <m/>
  </r>
  <r>
    <s v="24"/>
    <x v="4"/>
    <s v="COHORI"/>
    <s v="33024093"/>
    <s v="33024093"/>
    <x v="2"/>
    <m/>
    <n v="5.15"/>
    <n v="5.9870000000000001"/>
    <n v="5.15"/>
    <m/>
    <m/>
    <n v="0.32"/>
    <m/>
    <m/>
    <m/>
    <n v="0"/>
    <n v="1.472"/>
    <x v="0"/>
    <s v="COHORI33024093EL"/>
    <s v="Consorcio Minero Horizonte S.A"/>
    <x v="124"/>
    <x v="124"/>
    <s v="C.T. Parcoy"/>
    <x v="368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PATAZ"/>
    <s v="PARCOY"/>
    <n v="0"/>
    <x v="1"/>
    <n v="0"/>
    <x v="0"/>
    <x v="0"/>
    <x v="0"/>
    <s v="MWh"/>
    <n v="0.32"/>
    <n v="3.2000000000000003E-4"/>
    <m/>
    <n v="0.49891666666666667"/>
    <n v="0.4291666666666667"/>
    <n v="0"/>
    <n v="0"/>
    <n v="35"/>
    <s v="BASE DE DATOS"/>
    <m/>
  </r>
  <r>
    <s v="24"/>
    <x v="5"/>
    <s v="COHORI"/>
    <s v="33024093"/>
    <s v="33024093"/>
    <x v="2"/>
    <m/>
    <n v="5.15"/>
    <n v="5.9870000000000001"/>
    <n v="5.15"/>
    <m/>
    <m/>
    <n v="1.91"/>
    <m/>
    <m/>
    <m/>
    <n v="0"/>
    <n v="1.472"/>
    <x v="0"/>
    <s v="COHORI33024093EL"/>
    <s v="Consorcio Minero Horizonte S.A"/>
    <x v="124"/>
    <x v="124"/>
    <s v="C.T. Parcoy"/>
    <x v="368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PATAZ"/>
    <s v="PARCOY"/>
    <n v="0"/>
    <x v="1"/>
    <n v="0"/>
    <x v="0"/>
    <x v="0"/>
    <x v="0"/>
    <s v="MWh"/>
    <n v="1.91"/>
    <n v="1.91E-3"/>
    <m/>
    <n v="0.49891666666666667"/>
    <n v="0.4291666666666667"/>
    <n v="0"/>
    <n v="0"/>
    <n v="35"/>
    <s v="BASE DE DATOS"/>
    <m/>
  </r>
  <r>
    <s v="24"/>
    <x v="2"/>
    <s v="ILLAPU"/>
    <s v="33273911"/>
    <s v="33273911"/>
    <x v="0"/>
    <m/>
    <n v="13.010999999999999"/>
    <n v="13.6"/>
    <n v="13.010999999999999"/>
    <m/>
    <m/>
    <n v="8552.9689999999991"/>
    <m/>
    <m/>
    <m/>
    <n v="0"/>
    <n v="13.602"/>
    <x v="0"/>
    <s v="ILLAPU33273911TG"/>
    <s v="Illapu Energy S.A."/>
    <x v="104"/>
    <x v="104"/>
    <s v="C.T. Planta Huachipa"/>
    <x v="324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CHOSICA"/>
    <n v="0"/>
    <x v="0"/>
    <s v="COGENERADOR"/>
    <x v="0"/>
    <x v="0"/>
    <x v="0"/>
    <s v="MWh"/>
    <n v="8552.9689999999991"/>
    <n v="8.5529689999999992"/>
    <m/>
    <n v="1.1333333333333333"/>
    <n v="1.0842499999999999"/>
    <n v="0"/>
    <n v="0"/>
    <n v="45"/>
    <s v="BASE DE DATOS"/>
    <m/>
  </r>
  <r>
    <s v="24"/>
    <x v="3"/>
    <s v="ILLAPU"/>
    <s v="33273911"/>
    <s v="33273911"/>
    <x v="0"/>
    <m/>
    <n v="13.010999999999999"/>
    <n v="13.6"/>
    <n v="13.010999999999999"/>
    <m/>
    <m/>
    <n v="9043.9069999999992"/>
    <m/>
    <m/>
    <m/>
    <n v="0"/>
    <n v="13.786"/>
    <x v="0"/>
    <s v="ILLAPU33273911TG"/>
    <s v="Illapu Energy S.A."/>
    <x v="104"/>
    <x v="104"/>
    <s v="C.T. Planta Huachipa"/>
    <x v="324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CHOSICA"/>
    <n v="0"/>
    <x v="0"/>
    <s v="COGENERADOR"/>
    <x v="0"/>
    <x v="0"/>
    <x v="0"/>
    <s v="MWh"/>
    <n v="9043.9069999999992"/>
    <n v="9.043906999999999"/>
    <m/>
    <n v="1.1333333333333333"/>
    <n v="1.0842499999999999"/>
    <n v="0"/>
    <n v="0"/>
    <n v="45"/>
    <s v="BASE DE DATOS"/>
    <m/>
  </r>
  <r>
    <s v="24"/>
    <x v="4"/>
    <s v="ILLAPU"/>
    <s v="33273911"/>
    <s v="33273911"/>
    <x v="0"/>
    <m/>
    <n v="13.010999999999999"/>
    <n v="13.6"/>
    <n v="13.010999999999999"/>
    <m/>
    <m/>
    <n v="8748.0660000000007"/>
    <m/>
    <m/>
    <m/>
    <n v="0"/>
    <n v="13.930999999999999"/>
    <x v="0"/>
    <s v="ILLAPU33273911TG"/>
    <s v="Illapu Energy S.A."/>
    <x v="104"/>
    <x v="104"/>
    <s v="C.T. Planta Huachipa"/>
    <x v="324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CHOSICA"/>
    <n v="0"/>
    <x v="0"/>
    <s v="COGENERADOR"/>
    <x v="0"/>
    <x v="0"/>
    <x v="0"/>
    <s v="MWh"/>
    <n v="8748.0660000000007"/>
    <n v="8.7480660000000015"/>
    <m/>
    <n v="1.1333333333333333"/>
    <n v="1.0842499999999999"/>
    <n v="0"/>
    <n v="0"/>
    <n v="45"/>
    <s v="BASE DE DATOS"/>
    <m/>
  </r>
  <r>
    <s v="24"/>
    <x v="5"/>
    <s v="ILLAPU"/>
    <s v="33273911"/>
    <s v="33273911"/>
    <x v="0"/>
    <m/>
    <n v="13.010999999999999"/>
    <n v="13.6"/>
    <n v="13.010999999999999"/>
    <m/>
    <m/>
    <n v="8413.902"/>
    <m/>
    <m/>
    <m/>
    <n v="0"/>
    <n v="13.949"/>
    <x v="0"/>
    <s v="ILLAPU33273911TG"/>
    <s v="Illapu Energy S.A."/>
    <x v="104"/>
    <x v="104"/>
    <s v="C.T. Planta Huachipa"/>
    <x v="324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CHOSICA"/>
    <n v="0"/>
    <x v="0"/>
    <s v="COGENERADOR"/>
    <x v="0"/>
    <x v="0"/>
    <x v="0"/>
    <s v="MWh"/>
    <n v="8413.902"/>
    <n v="8.4139020000000002"/>
    <m/>
    <n v="1.1333333333333333"/>
    <n v="1.0842499999999999"/>
    <n v="0"/>
    <n v="0"/>
    <n v="45"/>
    <s v="BASE DE DATOS"/>
    <m/>
  </r>
  <r>
    <s v="24"/>
    <x v="5"/>
    <s v="MKOLPA"/>
    <s v="53025918"/>
    <s v="53025918"/>
    <x v="2"/>
    <m/>
    <n v="0.32"/>
    <n v="0.499"/>
    <n v="0.32"/>
    <m/>
    <m/>
    <n v="36.5"/>
    <m/>
    <m/>
    <m/>
    <n v="2"/>
    <n v="0.3"/>
    <x v="0"/>
    <s v="MKOLPA53025918EL"/>
    <s v="Compañia Minera Kolpa S.A."/>
    <x v="130"/>
    <x v="130"/>
    <s v="C.T. Kolpa"/>
    <x v="375"/>
    <s v="EL"/>
    <x v="2"/>
    <x v="381"/>
    <x v="0"/>
    <s v="Instalado"/>
    <s v="Operativo"/>
    <s v="Autoproductor"/>
    <x v="2"/>
    <x v="1"/>
    <x v="1"/>
    <x v="0"/>
    <s v="Privado"/>
    <s v="HUANCAVELICA"/>
    <s v="HUANCAVELICA"/>
    <s v="HUANCAVELICA"/>
    <s v="HUACHOCOLPA"/>
    <n v="0"/>
    <x v="1"/>
    <n v="0"/>
    <x v="0"/>
    <x v="0"/>
    <x v="0"/>
    <s v="MWh"/>
    <n v="36.5"/>
    <n v="3.6499999999999998E-2"/>
    <m/>
    <n v="4.1583333333333333E-2"/>
    <n v="2.6666666666666668E-2"/>
    <n v="0"/>
    <n v="0"/>
    <n v="30"/>
    <s v="BASE DE DATOS"/>
    <m/>
  </r>
  <r>
    <s v="24"/>
    <x v="5"/>
    <s v="YANACO"/>
    <s v="53006495"/>
    <s v="53006495"/>
    <x v="2"/>
    <m/>
    <n v="0.53"/>
    <n v="0.67500000000000004"/>
    <n v="0.53"/>
    <m/>
    <m/>
    <n v="0"/>
    <m/>
    <m/>
    <m/>
    <n v="0"/>
    <n v="0"/>
    <x v="0"/>
    <s v="YANACO53006495EL"/>
    <s v="Minera Yanacocha S.A."/>
    <x v="137"/>
    <x v="137"/>
    <s v="C.T. China Linda"/>
    <x v="385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6.136363636363637E-2"/>
    <n v="4.8181818181818187E-2"/>
    <n v="0"/>
    <n v="0"/>
    <n v="58"/>
    <s v="BASE DE DATOS"/>
    <m/>
  </r>
  <r>
    <s v="24"/>
    <x v="5"/>
    <s v="YANACO"/>
    <s v="53202108"/>
    <s v="53202108"/>
    <x v="2"/>
    <m/>
    <n v="2.85"/>
    <n v="4.08"/>
    <n v="2.85"/>
    <m/>
    <m/>
    <n v="0.44"/>
    <m/>
    <m/>
    <m/>
    <n v="0"/>
    <n v="0"/>
    <x v="0"/>
    <s v="YANACO53202108EL"/>
    <s v="Minera Yanacocha S.A."/>
    <x v="137"/>
    <x v="137"/>
    <s v="C.T. Gold Mill"/>
    <x v="386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44"/>
    <n v="4.4000000000000002E-4"/>
    <m/>
    <n v="0.37090909090909091"/>
    <n v="0.25909090909090909"/>
    <n v="0"/>
    <n v="0"/>
    <n v="58"/>
    <s v="BASE DE DATOS"/>
    <m/>
  </r>
  <r>
    <s v="24"/>
    <x v="5"/>
    <s v="YANACO"/>
    <s v="53201807"/>
    <s v="53201807"/>
    <x v="2"/>
    <m/>
    <n v="7.4"/>
    <n v="10.95"/>
    <n v="7.4"/>
    <m/>
    <m/>
    <n v="0.39900000000000002"/>
    <m/>
    <m/>
    <m/>
    <n v="0"/>
    <n v="0"/>
    <x v="0"/>
    <s v="YANACO53201807EL"/>
    <s v="Minera Yanacocha S.A."/>
    <x v="137"/>
    <x v="137"/>
    <s v="C.T. La Pajuela"/>
    <x v="387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39900000000000002"/>
    <n v="3.9899999999999999E-4"/>
    <m/>
    <n v="0.99545454545454537"/>
    <n v="0.67272727272727273"/>
    <n v="0"/>
    <n v="0"/>
    <n v="58"/>
    <s v="BASE DE DATOS"/>
    <m/>
  </r>
  <r>
    <s v="24"/>
    <x v="5"/>
    <s v="YANACO"/>
    <s v="33045194"/>
    <s v="33045194"/>
    <x v="2"/>
    <m/>
    <n v="2.15"/>
    <n v="3.18"/>
    <n v="2.15"/>
    <m/>
    <m/>
    <n v="0.26400000000000001"/>
    <m/>
    <m/>
    <m/>
    <n v="0"/>
    <n v="0"/>
    <x v="0"/>
    <s v="YANACO33045194EL"/>
    <s v="Minera Yanacocha S.A."/>
    <x v="137"/>
    <x v="137"/>
    <s v="C.T. Maqui Maqui"/>
    <x v="388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26400000000000001"/>
    <n v="2.6400000000000002E-4"/>
    <m/>
    <n v="0.28909090909090912"/>
    <n v="0.19545454545454544"/>
    <n v="0"/>
    <n v="0"/>
    <n v="58"/>
    <s v="BASE DE DATOS"/>
    <m/>
  </r>
  <r>
    <s v="24"/>
    <x v="5"/>
    <s v="YANACO"/>
    <s v="33045094"/>
    <s v="33045094"/>
    <x v="2"/>
    <m/>
    <n v="3.3"/>
    <n v="5.46"/>
    <n v="3.3"/>
    <m/>
    <m/>
    <n v="0.29399999999999998"/>
    <m/>
    <m/>
    <m/>
    <n v="0"/>
    <n v="0"/>
    <x v="0"/>
    <s v="YANACO33045094EL"/>
    <s v="Minera Yanacocha S.A."/>
    <x v="137"/>
    <x v="137"/>
    <s v="C.T. Pampa Larga"/>
    <x v="389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29399999999999998"/>
    <n v="2.9399999999999999E-4"/>
    <m/>
    <n v="0.49636363636363634"/>
    <n v="0.3"/>
    <n v="0"/>
    <n v="0"/>
    <n v="58"/>
    <s v="BASE DE DATOS"/>
    <m/>
  </r>
  <r>
    <s v="24"/>
    <x v="5"/>
    <s v="YANACO"/>
    <s v="53200404"/>
    <s v="53200404"/>
    <x v="2"/>
    <m/>
    <n v="1.3"/>
    <n v="1.82"/>
    <n v="1.3"/>
    <m/>
    <m/>
    <n v="0"/>
    <m/>
    <m/>
    <m/>
    <n v="0"/>
    <n v="0"/>
    <x v="0"/>
    <s v="YANACO53200404EL"/>
    <s v="Minera Yanacocha S.A."/>
    <x v="137"/>
    <x v="137"/>
    <s v="C.T. Pond. de Carachugo"/>
    <x v="390"/>
    <s v="EL"/>
    <x v="2"/>
    <x v="381"/>
    <x v="0"/>
    <s v="Instalado"/>
    <s v="In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16545454545454547"/>
    <n v="0.11818181818181818"/>
    <n v="0"/>
    <n v="0"/>
    <n v="58"/>
    <s v="BASE DE DATOS"/>
    <m/>
  </r>
  <r>
    <s v="24"/>
    <x v="5"/>
    <s v="YANACO"/>
    <s v="53018302"/>
    <s v="53018302"/>
    <x v="2"/>
    <m/>
    <n v="6"/>
    <n v="8.65"/>
    <n v="6"/>
    <m/>
    <m/>
    <n v="0"/>
    <m/>
    <m/>
    <m/>
    <n v="0"/>
    <n v="0"/>
    <x v="0"/>
    <s v="YANACO53018302EL"/>
    <s v="Minera Yanacocha S.A."/>
    <x v="137"/>
    <x v="137"/>
    <s v="C.T. Quinua"/>
    <x v="391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CAJAMARCA"/>
    <n v="0"/>
    <x v="1"/>
    <n v="0"/>
    <x v="0"/>
    <x v="0"/>
    <x v="0"/>
    <s v="MWh"/>
    <n v="0"/>
    <n v="0"/>
    <m/>
    <n v="0.78636363636363638"/>
    <n v="0.54545454545454541"/>
    <n v="0"/>
    <n v="0"/>
    <n v="58"/>
    <s v="BASE DE DATOS"/>
    <m/>
  </r>
  <r>
    <s v="24"/>
    <x v="5"/>
    <s v="YANACO"/>
    <s v="33045294"/>
    <s v="33045294"/>
    <x v="2"/>
    <m/>
    <n v="3.4"/>
    <n v="5.4249999999999998"/>
    <n v="3.4"/>
    <m/>
    <m/>
    <n v="0"/>
    <m/>
    <m/>
    <m/>
    <n v="0"/>
    <n v="0"/>
    <x v="0"/>
    <s v="YANACO33045294EL"/>
    <s v="Minera Yanacocha S.A."/>
    <x v="137"/>
    <x v="137"/>
    <s v="C.T. Yanacocha Norte"/>
    <x v="392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49318181818181817"/>
    <n v="0.30909090909090908"/>
    <n v="0"/>
    <n v="0"/>
    <n v="58"/>
    <s v="BASE DE DATOS"/>
    <m/>
  </r>
  <r>
    <s v="24"/>
    <x v="2"/>
    <s v="MONDEL"/>
    <s v="33112200"/>
    <s v="33112200"/>
    <x v="2"/>
    <m/>
    <n v="2.5999999999999999E-2"/>
    <n v="0.03"/>
    <n v="2.5999999999999999E-2"/>
    <m/>
    <m/>
    <n v="1.2999999999999999E-2"/>
    <m/>
    <m/>
    <m/>
    <n v="0"/>
    <n v="1.2999999999999999E-2"/>
    <x v="0"/>
    <s v="MONDEL33112200EL"/>
    <s v="Mondelez Peru S.A."/>
    <x v="106"/>
    <x v="106"/>
    <s v="C.T. Mondelez"/>
    <x v="32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1.2999999999999999E-2"/>
    <n v="1.2999999999999999E-5"/>
    <m/>
    <n v="2.5000000000000001E-3"/>
    <n v="2.1666666666666666E-3"/>
    <n v="0"/>
    <n v="0"/>
    <n v="62"/>
    <s v="BASE DE DATOS"/>
    <m/>
  </r>
  <r>
    <s v="24"/>
    <x v="3"/>
    <s v="MONDEL"/>
    <s v="33112200"/>
    <s v="33112200"/>
    <x v="2"/>
    <m/>
    <n v="2.5999999999999999E-2"/>
    <n v="0.03"/>
    <n v="2.5999999999999999E-2"/>
    <m/>
    <m/>
    <n v="1.2999999999999999E-2"/>
    <m/>
    <m/>
    <m/>
    <n v="0"/>
    <n v="1.2999999999999999E-2"/>
    <x v="0"/>
    <s v="MONDEL33112200EL"/>
    <s v="Mondelez Peru S.A."/>
    <x v="106"/>
    <x v="106"/>
    <s v="C.T. Mondelez"/>
    <x v="32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1.2999999999999999E-2"/>
    <n v="1.2999999999999999E-5"/>
    <m/>
    <n v="2.5000000000000001E-3"/>
    <n v="2.1666666666666666E-3"/>
    <n v="0"/>
    <n v="0"/>
    <n v="62"/>
    <s v="BASE DE DATOS"/>
    <m/>
  </r>
  <r>
    <s v="24"/>
    <x v="4"/>
    <s v="MONDEL"/>
    <s v="33112200"/>
    <s v="33112200"/>
    <x v="2"/>
    <m/>
    <n v="2.5999999999999999E-2"/>
    <n v="0.03"/>
    <n v="2.5999999999999999E-2"/>
    <m/>
    <m/>
    <n v="1.2999999999999999E-2"/>
    <m/>
    <m/>
    <m/>
    <n v="0"/>
    <n v="1.2999999999999999E-2"/>
    <x v="0"/>
    <s v="MONDEL33112200EL"/>
    <s v="Mondelez Peru S.A."/>
    <x v="106"/>
    <x v="106"/>
    <s v="C.T. Mondelez"/>
    <x v="32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1.2999999999999999E-2"/>
    <n v="1.2999999999999999E-5"/>
    <m/>
    <n v="2.5000000000000001E-3"/>
    <n v="2.1666666666666666E-3"/>
    <n v="0"/>
    <n v="0"/>
    <n v="62"/>
    <s v="BASE DE DATOS"/>
    <m/>
  </r>
  <r>
    <s v="24"/>
    <x v="2"/>
    <s v="GLORIA"/>
    <s v="33393320"/>
    <s v="33393320"/>
    <x v="2"/>
    <m/>
    <n v="4.1020000000000003"/>
    <n v="6.835"/>
    <n v="4.1020000000000003"/>
    <m/>
    <m/>
    <n v="4.34"/>
    <m/>
    <m/>
    <m/>
    <n v="0"/>
    <n v="4.0999999999999996"/>
    <x v="0"/>
    <s v="GLORIA33393320EL"/>
    <s v="Leche Gloria S.A."/>
    <x v="103"/>
    <x v="103"/>
    <s v="C.T. Planta Gloria Huachipa"/>
    <x v="323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1"/>
    <n v="0"/>
    <x v="0"/>
    <x v="0"/>
    <x v="0"/>
    <s v="MWh"/>
    <n v="4.34"/>
    <n v="4.3400000000000001E-3"/>
    <m/>
    <n v="0.56958333333333333"/>
    <n v="0.34183333333333338"/>
    <n v="0"/>
    <n v="0"/>
    <n v="52"/>
    <s v="BASE DE DATOS"/>
    <m/>
  </r>
  <r>
    <s v="24"/>
    <x v="3"/>
    <s v="GLORIA"/>
    <s v="33393320"/>
    <s v="33393320"/>
    <x v="2"/>
    <m/>
    <n v="4.1020000000000003"/>
    <n v="6.835"/>
    <n v="4.1020000000000003"/>
    <m/>
    <m/>
    <n v="0.11"/>
    <m/>
    <m/>
    <m/>
    <n v="0"/>
    <n v="4.0999999999999996"/>
    <x v="0"/>
    <s v="GLORIA33393320EL"/>
    <s v="Leche Gloria S.A."/>
    <x v="103"/>
    <x v="103"/>
    <s v="C.T. Planta Gloria Huachipa"/>
    <x v="323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1"/>
    <n v="0"/>
    <x v="0"/>
    <x v="0"/>
    <x v="0"/>
    <s v="MWh"/>
    <n v="0.11"/>
    <n v="1.1E-4"/>
    <m/>
    <n v="0.56958333333333333"/>
    <n v="0.34183333333333338"/>
    <n v="0"/>
    <n v="0"/>
    <n v="52"/>
    <s v="BASE DE DATOS"/>
    <m/>
  </r>
  <r>
    <s v="24"/>
    <x v="4"/>
    <s v="GLORIA"/>
    <s v="33393320"/>
    <s v="33393320"/>
    <x v="2"/>
    <m/>
    <n v="4.1020000000000003"/>
    <n v="6.835"/>
    <n v="4.1020000000000003"/>
    <m/>
    <m/>
    <n v="0.2"/>
    <m/>
    <m/>
    <m/>
    <n v="0"/>
    <n v="4.0999999999999996"/>
    <x v="0"/>
    <s v="GLORIA33393320EL"/>
    <s v="Leche Gloria S.A."/>
    <x v="103"/>
    <x v="103"/>
    <s v="C.T. Planta Gloria Huachipa"/>
    <x v="323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1"/>
    <n v="0"/>
    <x v="0"/>
    <x v="0"/>
    <x v="0"/>
    <s v="MWh"/>
    <n v="0.2"/>
    <n v="2.0000000000000001E-4"/>
    <m/>
    <n v="0.56958333333333333"/>
    <n v="0.34183333333333338"/>
    <n v="0"/>
    <n v="0"/>
    <n v="52"/>
    <s v="BASE DE DATOS"/>
    <m/>
  </r>
  <r>
    <s v="24"/>
    <x v="5"/>
    <s v="GLORIA"/>
    <s v="33393320"/>
    <s v="33393320"/>
    <x v="2"/>
    <m/>
    <n v="4.1020000000000003"/>
    <n v="6.835"/>
    <n v="4.1020000000000003"/>
    <m/>
    <m/>
    <n v="0.34"/>
    <m/>
    <m/>
    <m/>
    <n v="0"/>
    <n v="4.0999999999999996"/>
    <x v="0"/>
    <s v="GLORIA33393320EL"/>
    <s v="Leche Gloria S.A."/>
    <x v="103"/>
    <x v="103"/>
    <s v="C.T. Planta Gloria Huachipa"/>
    <x v="323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1"/>
    <n v="0"/>
    <x v="0"/>
    <x v="0"/>
    <x v="0"/>
    <s v="MWh"/>
    <n v="0.34"/>
    <n v="3.4000000000000002E-4"/>
    <m/>
    <n v="0.56958333333333333"/>
    <n v="0.34183333333333338"/>
    <n v="0"/>
    <n v="0"/>
    <n v="52"/>
    <s v="BASE DE DATOS"/>
    <m/>
  </r>
  <r>
    <s v="24"/>
    <x v="2"/>
    <s v="NXACAJ"/>
    <s v="33021593"/>
    <s v="33021593"/>
    <x v="2"/>
    <m/>
    <n v="0"/>
    <n v="2.5"/>
    <n v="0"/>
    <m/>
    <m/>
    <n v="0"/>
    <m/>
    <m/>
    <m/>
    <n v="0"/>
    <n v="0"/>
    <x v="0"/>
    <s v="NXACAJ33021593EL"/>
    <s v="Nexa Resources Cajamarquilla S.A."/>
    <x v="107"/>
    <x v="107"/>
    <s v="C.T. Cajamarquilla EL"/>
    <x v="33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41666666666666669"/>
    <n v="0"/>
    <n v="0"/>
    <n v="0"/>
    <n v="64"/>
    <s v="BASE DE DATOS"/>
    <m/>
  </r>
  <r>
    <s v="24"/>
    <x v="2"/>
    <s v="NXACAJ"/>
    <s v="53202910"/>
    <s v="53202910"/>
    <x v="2"/>
    <m/>
    <n v="0"/>
    <n v="2"/>
    <n v="0"/>
    <m/>
    <m/>
    <n v="0"/>
    <m/>
    <m/>
    <m/>
    <n v="0"/>
    <n v="0"/>
    <x v="0"/>
    <s v="NXACAJ53202910EL"/>
    <s v="Nexa Resources Cajamarquilla S.A."/>
    <x v="107"/>
    <x v="107"/>
    <s v="C.T. Cajamarquilla EL-1"/>
    <x v="331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2"/>
    <s v="NXACAJ"/>
    <s v="53203010"/>
    <s v="53203010"/>
    <x v="2"/>
    <m/>
    <n v="0"/>
    <n v="2"/>
    <n v="0"/>
    <m/>
    <m/>
    <n v="0"/>
    <m/>
    <m/>
    <m/>
    <n v="0"/>
    <n v="0"/>
    <x v="0"/>
    <s v="NXACAJ53203010EL"/>
    <s v="Nexa Resources Cajamarquilla S.A."/>
    <x v="107"/>
    <x v="107"/>
    <s v="C.T. Cajamarquilla EL-2"/>
    <x v="33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2"/>
    <s v="NXACAJ"/>
    <s v="53203210"/>
    <s v="53203210"/>
    <x v="2"/>
    <m/>
    <n v="0"/>
    <n v="2"/>
    <n v="0"/>
    <m/>
    <m/>
    <n v="0"/>
    <m/>
    <m/>
    <m/>
    <n v="0"/>
    <n v="0"/>
    <x v="0"/>
    <s v="NXACAJ53203210EL"/>
    <s v="Nexa Resources Cajamarquilla S.A."/>
    <x v="107"/>
    <x v="107"/>
    <s v="C.T. CAJAMARQUILLA EL-3"/>
    <x v="333"/>
    <s v="EL"/>
    <x v="2"/>
    <x v="381"/>
    <x v="0"/>
    <s v="Instalado"/>
    <s v="In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2"/>
    <s v="NXACAJ"/>
    <s v="33021593"/>
    <s v="33021593"/>
    <x v="1"/>
    <m/>
    <n v="2.024"/>
    <n v="3.5"/>
    <n v="2.024"/>
    <m/>
    <m/>
    <n v="1505.489"/>
    <m/>
    <m/>
    <m/>
    <n v="0"/>
    <n v="0"/>
    <x v="0"/>
    <s v="NXACAJ33021593TV"/>
    <s v="Nexa Resources Cajamarquilla S.A."/>
    <x v="107"/>
    <x v="107"/>
    <s v="C.T. Cajamarquilla TV"/>
    <x v="334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1505.489"/>
    <n v="1.5054890000000001"/>
    <m/>
    <n v="0.31818181818181818"/>
    <n v="0.22545454545454546"/>
    <n v="0"/>
    <n v="0"/>
    <n v="64"/>
    <s v="BASE DE DATOS"/>
    <m/>
  </r>
  <r>
    <s v="24"/>
    <x v="2"/>
    <s v="NXACAJ"/>
    <s v="53203110"/>
    <s v="53203110"/>
    <x v="1"/>
    <m/>
    <n v="2.5640000000000001"/>
    <n v="4"/>
    <n v="2.5640000000000001"/>
    <m/>
    <m/>
    <n v="1908.2840000000001"/>
    <m/>
    <m/>
    <m/>
    <n v="0"/>
    <n v="0"/>
    <x v="0"/>
    <s v="NXACAJ53203110TV"/>
    <s v="Nexa Resources Cajamarquilla S.A."/>
    <x v="107"/>
    <x v="107"/>
    <s v="C.T. Cajamarquilla 2"/>
    <x v="335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1908.2840000000001"/>
    <n v="1.9082840000000001"/>
    <m/>
    <n v="0.33333333333333331"/>
    <n v="0.24866666666666667"/>
    <n v="0"/>
    <n v="0"/>
    <n v="64"/>
    <s v="BASE DE DATOS"/>
    <m/>
  </r>
  <r>
    <s v="24"/>
    <x v="3"/>
    <s v="NXACAJ"/>
    <s v="33021593"/>
    <s v="33021593"/>
    <x v="2"/>
    <m/>
    <n v="0"/>
    <n v="2.5"/>
    <n v="0"/>
    <m/>
    <m/>
    <n v="0"/>
    <m/>
    <m/>
    <m/>
    <n v="0"/>
    <n v="0"/>
    <x v="0"/>
    <s v="NXACAJ33021593EL"/>
    <s v="Nexa Resources Cajamarquilla S.A."/>
    <x v="107"/>
    <x v="107"/>
    <s v="C.T. Cajamarquilla EL"/>
    <x v="33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41666666666666669"/>
    <n v="0"/>
    <n v="0"/>
    <n v="0"/>
    <n v="64"/>
    <s v="BASE DE DATOS"/>
    <m/>
  </r>
  <r>
    <s v="24"/>
    <x v="3"/>
    <s v="NXACAJ"/>
    <s v="53202910"/>
    <s v="53202910"/>
    <x v="2"/>
    <m/>
    <n v="0"/>
    <n v="2"/>
    <n v="0"/>
    <m/>
    <m/>
    <n v="0"/>
    <m/>
    <m/>
    <m/>
    <n v="0"/>
    <n v="0"/>
    <x v="0"/>
    <s v="NXACAJ53202910EL"/>
    <s v="Nexa Resources Cajamarquilla S.A."/>
    <x v="107"/>
    <x v="107"/>
    <s v="C.T. Cajamarquilla EL-1"/>
    <x v="331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3"/>
    <s v="NXACAJ"/>
    <s v="53203010"/>
    <s v="53203010"/>
    <x v="2"/>
    <m/>
    <n v="0"/>
    <n v="2"/>
    <n v="0"/>
    <m/>
    <m/>
    <n v="0"/>
    <m/>
    <m/>
    <m/>
    <n v="0"/>
    <n v="0"/>
    <x v="0"/>
    <s v="NXACAJ53203010EL"/>
    <s v="Nexa Resources Cajamarquilla S.A."/>
    <x v="107"/>
    <x v="107"/>
    <s v="C.T. Cajamarquilla EL-2"/>
    <x v="33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3"/>
    <s v="NXACAJ"/>
    <s v="53203210"/>
    <s v="53203210"/>
    <x v="2"/>
    <m/>
    <n v="0"/>
    <n v="2"/>
    <n v="0"/>
    <m/>
    <m/>
    <n v="0"/>
    <m/>
    <m/>
    <m/>
    <n v="0"/>
    <n v="0"/>
    <x v="0"/>
    <s v="NXACAJ53203210EL"/>
    <s v="Nexa Resources Cajamarquilla S.A."/>
    <x v="107"/>
    <x v="107"/>
    <s v="C.T. CAJAMARQUILLA EL-3"/>
    <x v="333"/>
    <s v="EL"/>
    <x v="2"/>
    <x v="381"/>
    <x v="0"/>
    <s v="Instalado"/>
    <s v="In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3"/>
    <s v="NXACAJ"/>
    <s v="33021593"/>
    <s v="33021593"/>
    <x v="1"/>
    <m/>
    <n v="1.8220000000000001"/>
    <n v="3.5"/>
    <n v="1.8220000000000001"/>
    <m/>
    <m/>
    <n v="1311.7660000000001"/>
    <m/>
    <m/>
    <m/>
    <n v="0"/>
    <n v="0"/>
    <x v="0"/>
    <s v="NXACAJ33021593TV"/>
    <s v="Nexa Resources Cajamarquilla S.A."/>
    <x v="107"/>
    <x v="107"/>
    <s v="C.T. Cajamarquilla TV"/>
    <x v="334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1311.7660000000001"/>
    <n v="1.311766"/>
    <m/>
    <n v="0.31818181818181818"/>
    <n v="0.22545454545454546"/>
    <n v="0"/>
    <n v="0"/>
    <n v="64"/>
    <s v="BASE DE DATOS"/>
    <m/>
  </r>
  <r>
    <s v="24"/>
    <x v="3"/>
    <s v="NXACAJ"/>
    <s v="53203110"/>
    <s v="53203110"/>
    <x v="1"/>
    <m/>
    <n v="2.657"/>
    <n v="4"/>
    <n v="2.657"/>
    <m/>
    <m/>
    <n v="1912.87"/>
    <m/>
    <m/>
    <m/>
    <n v="0"/>
    <n v="0"/>
    <x v="0"/>
    <s v="NXACAJ53203110TV"/>
    <s v="Nexa Resources Cajamarquilla S.A."/>
    <x v="107"/>
    <x v="107"/>
    <s v="C.T. Cajamarquilla 2"/>
    <x v="335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1912.87"/>
    <n v="1.9128699999999998"/>
    <m/>
    <n v="0.33333333333333331"/>
    <n v="0.24866666666666667"/>
    <n v="0"/>
    <n v="0"/>
    <n v="64"/>
    <s v="BASE DE DATOS"/>
    <m/>
  </r>
  <r>
    <s v="24"/>
    <x v="4"/>
    <s v="NXACAJ"/>
    <s v="33021593"/>
    <s v="33021593"/>
    <x v="2"/>
    <m/>
    <n v="0"/>
    <n v="2.5"/>
    <n v="0"/>
    <m/>
    <m/>
    <n v="0"/>
    <m/>
    <m/>
    <m/>
    <n v="0"/>
    <n v="0"/>
    <x v="0"/>
    <s v="NXACAJ33021593EL"/>
    <s v="Nexa Resources Cajamarquilla S.A."/>
    <x v="107"/>
    <x v="107"/>
    <s v="C.T. Cajamarquilla EL"/>
    <x v="33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41666666666666669"/>
    <n v="0"/>
    <n v="0"/>
    <n v="0"/>
    <n v="64"/>
    <s v="BASE DE DATOS"/>
    <m/>
  </r>
  <r>
    <s v="24"/>
    <x v="4"/>
    <s v="NXACAJ"/>
    <s v="53202910"/>
    <s v="53202910"/>
    <x v="2"/>
    <m/>
    <n v="0"/>
    <n v="2"/>
    <n v="0"/>
    <m/>
    <m/>
    <n v="0"/>
    <m/>
    <m/>
    <m/>
    <n v="0"/>
    <n v="0"/>
    <x v="0"/>
    <s v="NXACAJ53202910EL"/>
    <s v="Nexa Resources Cajamarquilla S.A."/>
    <x v="107"/>
    <x v="107"/>
    <s v="C.T. Cajamarquilla EL-1"/>
    <x v="331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4"/>
    <s v="NXACAJ"/>
    <s v="53203010"/>
    <s v="53203010"/>
    <x v="2"/>
    <m/>
    <n v="0"/>
    <n v="2"/>
    <n v="0"/>
    <m/>
    <m/>
    <n v="0"/>
    <m/>
    <m/>
    <m/>
    <n v="0"/>
    <n v="0"/>
    <x v="0"/>
    <s v="NXACAJ53203010EL"/>
    <s v="Nexa Resources Cajamarquilla S.A."/>
    <x v="107"/>
    <x v="107"/>
    <s v="C.T. Cajamarquilla EL-2"/>
    <x v="33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4"/>
    <s v="NXACAJ"/>
    <s v="53203210"/>
    <s v="53203210"/>
    <x v="2"/>
    <m/>
    <n v="0"/>
    <n v="2"/>
    <n v="0"/>
    <m/>
    <m/>
    <n v="0"/>
    <m/>
    <m/>
    <m/>
    <n v="0"/>
    <n v="0"/>
    <x v="0"/>
    <s v="NXACAJ53203210EL"/>
    <s v="Nexa Resources Cajamarquilla S.A."/>
    <x v="107"/>
    <x v="107"/>
    <s v="C.T. CAJAMARQUILLA EL-3"/>
    <x v="333"/>
    <s v="EL"/>
    <x v="2"/>
    <x v="381"/>
    <x v="0"/>
    <s v="Instalado"/>
    <s v="In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4"/>
    <s v="NXACAJ"/>
    <s v="33021593"/>
    <s v="33021593"/>
    <x v="1"/>
    <m/>
    <n v="0.56899999999999995"/>
    <n v="3.5"/>
    <n v="0.56899999999999995"/>
    <m/>
    <m/>
    <n v="423.91"/>
    <m/>
    <m/>
    <m/>
    <n v="0"/>
    <n v="0"/>
    <x v="0"/>
    <s v="NXACAJ33021593TV"/>
    <s v="Nexa Resources Cajamarquilla S.A."/>
    <x v="107"/>
    <x v="107"/>
    <s v="C.T. Cajamarquilla TV"/>
    <x v="334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423.91"/>
    <n v="0.42391000000000001"/>
    <m/>
    <n v="0.31818181818181818"/>
    <n v="0.22545454545454546"/>
    <n v="0"/>
    <n v="0"/>
    <n v="64"/>
    <s v="BASE DE DATOS"/>
    <m/>
  </r>
  <r>
    <s v="24"/>
    <x v="4"/>
    <s v="NXACAJ"/>
    <s v="53203110"/>
    <s v="53203110"/>
    <x v="1"/>
    <m/>
    <n v="1.423"/>
    <n v="4"/>
    <n v="1.423"/>
    <m/>
    <m/>
    <n v="1059.152"/>
    <m/>
    <m/>
    <m/>
    <n v="0"/>
    <n v="0"/>
    <x v="0"/>
    <s v="NXACAJ53203110TV"/>
    <s v="Nexa Resources Cajamarquilla S.A."/>
    <x v="107"/>
    <x v="107"/>
    <s v="C.T. Cajamarquilla 2"/>
    <x v="335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1059.152"/>
    <n v="1.0591520000000001"/>
    <m/>
    <n v="0.33333333333333331"/>
    <n v="0.24866666666666667"/>
    <n v="0"/>
    <n v="0"/>
    <n v="64"/>
    <s v="BASE DE DATOS"/>
    <m/>
  </r>
  <r>
    <s v="24"/>
    <x v="5"/>
    <s v="NXACAJ"/>
    <s v="33021593"/>
    <s v="33021593"/>
    <x v="2"/>
    <m/>
    <n v="0"/>
    <n v="2.5"/>
    <n v="0"/>
    <m/>
    <m/>
    <n v="0"/>
    <m/>
    <m/>
    <m/>
    <n v="0"/>
    <n v="0"/>
    <x v="0"/>
    <s v="NXACAJ33021593EL"/>
    <s v="Nexa Resources Cajamarquilla S.A."/>
    <x v="107"/>
    <x v="107"/>
    <s v="C.T. Cajamarquilla EL"/>
    <x v="33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41666666666666669"/>
    <n v="0"/>
    <n v="0"/>
    <n v="0"/>
    <n v="64"/>
    <s v="BASE DE DATOS"/>
    <m/>
  </r>
  <r>
    <s v="24"/>
    <x v="5"/>
    <s v="NXACAJ"/>
    <s v="53202910"/>
    <s v="53202910"/>
    <x v="2"/>
    <m/>
    <n v="0"/>
    <n v="2"/>
    <n v="0"/>
    <m/>
    <m/>
    <n v="0"/>
    <m/>
    <m/>
    <m/>
    <n v="0"/>
    <n v="0"/>
    <x v="0"/>
    <s v="NXACAJ53202910EL"/>
    <s v="Nexa Resources Cajamarquilla S.A."/>
    <x v="107"/>
    <x v="107"/>
    <s v="C.T. Cajamarquilla EL-1"/>
    <x v="331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5"/>
    <s v="NXACAJ"/>
    <s v="53203010"/>
    <s v="53203010"/>
    <x v="2"/>
    <m/>
    <n v="0"/>
    <n v="2"/>
    <n v="0"/>
    <m/>
    <m/>
    <n v="0"/>
    <m/>
    <m/>
    <m/>
    <n v="0"/>
    <n v="0"/>
    <x v="0"/>
    <s v="NXACAJ53203010EL"/>
    <s v="Nexa Resources Cajamarquilla S.A."/>
    <x v="107"/>
    <x v="107"/>
    <s v="C.T. Cajamarquilla EL-2"/>
    <x v="33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5"/>
    <s v="NXACAJ"/>
    <s v="53203210"/>
    <s v="53203210"/>
    <x v="2"/>
    <m/>
    <n v="0"/>
    <n v="2"/>
    <n v="0"/>
    <m/>
    <m/>
    <n v="0"/>
    <m/>
    <m/>
    <m/>
    <n v="0"/>
    <n v="0"/>
    <x v="0"/>
    <s v="NXACAJ53203210EL"/>
    <s v="Nexa Resources Cajamarquilla S.A."/>
    <x v="107"/>
    <x v="107"/>
    <s v="C.T. CAJAMARQUILLA EL-3"/>
    <x v="333"/>
    <s v="EL"/>
    <x v="2"/>
    <x v="381"/>
    <x v="0"/>
    <s v="Instalado"/>
    <s v="Inoperativo"/>
    <s v="Autoproductor"/>
    <x v="2"/>
    <x v="0"/>
    <x v="1"/>
    <x v="0"/>
    <s v="Privado"/>
    <s v="LIMA"/>
    <s v="LIMA"/>
    <s v="LIMA"/>
    <s v="LURIGANCHO"/>
    <n v="0"/>
    <x v="1"/>
    <n v="0"/>
    <x v="0"/>
    <x v="0"/>
    <x v="0"/>
    <s v="MWh"/>
    <n v="0"/>
    <n v="0"/>
    <m/>
    <n v="0.33333333333333331"/>
    <n v="0"/>
    <n v="0"/>
    <n v="0"/>
    <n v="64"/>
    <s v="BASE DE DATOS"/>
    <m/>
  </r>
  <r>
    <s v="24"/>
    <x v="5"/>
    <s v="NXACAJ"/>
    <s v="33021593"/>
    <s v="33021593"/>
    <x v="1"/>
    <m/>
    <n v="0"/>
    <n v="3.5"/>
    <n v="0"/>
    <m/>
    <m/>
    <n v="0"/>
    <m/>
    <m/>
    <m/>
    <n v="0"/>
    <n v="0"/>
    <x v="0"/>
    <s v="NXACAJ33021593TV"/>
    <s v="Nexa Resources Cajamarquilla S.A."/>
    <x v="107"/>
    <x v="107"/>
    <s v="C.T. Cajamarquilla TV"/>
    <x v="334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0"/>
    <n v="0"/>
    <m/>
    <n v="0.31818181818181818"/>
    <n v="0.22545454545454546"/>
    <n v="0"/>
    <n v="0"/>
    <n v="64"/>
    <s v="BASE DE DATOS"/>
    <m/>
  </r>
  <r>
    <s v="24"/>
    <x v="5"/>
    <s v="NXACAJ"/>
    <s v="53203110"/>
    <s v="53203110"/>
    <x v="1"/>
    <m/>
    <n v="0.01"/>
    <n v="4"/>
    <n v="0.01"/>
    <m/>
    <m/>
    <n v="1.2999999999999999E-2"/>
    <m/>
    <m/>
    <m/>
    <n v="0"/>
    <n v="0"/>
    <x v="0"/>
    <s v="NXACAJ53203110TV"/>
    <s v="Nexa Resources Cajamarquilla S.A."/>
    <x v="107"/>
    <x v="107"/>
    <s v="C.T. Cajamarquilla 2"/>
    <x v="335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1.2999999999999999E-2"/>
    <n v="1.2999999999999999E-5"/>
    <m/>
    <n v="0.33333333333333331"/>
    <n v="0.24866666666666667"/>
    <n v="0"/>
    <n v="0"/>
    <n v="64"/>
    <s v="BASE DE DATOS"/>
    <m/>
  </r>
  <r>
    <s v="24"/>
    <x v="4"/>
    <s v="OIGPER"/>
    <s v="11011797"/>
    <s v="11011797"/>
    <x v="2"/>
    <m/>
    <n v="7.6950000000000003"/>
    <n v="8.5500000000000007"/>
    <n v="7.6950000000000003"/>
    <m/>
    <m/>
    <n v="901.84199999999998"/>
    <m/>
    <m/>
    <m/>
    <n v="221"/>
    <n v="3.72"/>
    <x v="0"/>
    <s v="OIGPER11011797EL"/>
    <s v="OIG Perú S.A.C."/>
    <x v="138"/>
    <x v="138"/>
    <s v="C.T. Planta El‚ctrica El Alto "/>
    <x v="393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0"/>
    <n v="0"/>
    <x v="0"/>
    <x v="0"/>
    <x v="0"/>
    <s v="MWh"/>
    <n v="901.84199999999998"/>
    <n v="0.90184200000000003"/>
    <m/>
    <n v="1.0687500000000001"/>
    <n v="0.96187500000000004"/>
    <n v="0"/>
    <n v="0"/>
    <n v="66"/>
    <s v="BASE DE DATOS"/>
    <m/>
  </r>
  <r>
    <s v="24"/>
    <x v="4"/>
    <s v="OIGPER"/>
    <s v="00000000"/>
    <s v="00000000"/>
    <x v="2"/>
    <m/>
    <n v="0"/>
    <n v="1"/>
    <n v="0"/>
    <m/>
    <m/>
    <n v="0"/>
    <m/>
    <m/>
    <m/>
    <n v="0"/>
    <n v="0"/>
    <x v="0"/>
    <s v="OIGPER00000000EL"/>
    <s v="OIG Perú S.A.C."/>
    <x v="138"/>
    <x v="138"/>
    <s v="C.T. Equipos M¢viles          "/>
    <x v="394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1"/>
    <n v="0"/>
    <x v="0"/>
    <x v="0"/>
    <x v="0"/>
    <s v="MWh"/>
    <n v="0"/>
    <n v="0"/>
    <m/>
    <n v="0.125"/>
    <n v="0.1125"/>
    <n v="0"/>
    <n v="0"/>
    <n v="66"/>
    <s v="BASE DE DATOS"/>
    <m/>
  </r>
  <r>
    <s v="24"/>
    <x v="5"/>
    <s v="OIGPER"/>
    <s v="00000000"/>
    <s v="00000000"/>
    <x v="2"/>
    <m/>
    <n v="0.9"/>
    <n v="1"/>
    <n v="0.9"/>
    <m/>
    <m/>
    <n v="0"/>
    <m/>
    <m/>
    <m/>
    <n v="0"/>
    <n v="0"/>
    <x v="0"/>
    <s v="OIGPER00000000EL"/>
    <s v="OIG Perú S.A.C."/>
    <x v="138"/>
    <x v="138"/>
    <s v="C.T. Equipos M¢viles          "/>
    <x v="394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1"/>
    <n v="0"/>
    <x v="0"/>
    <x v="0"/>
    <x v="0"/>
    <s v="MWh"/>
    <n v="0"/>
    <n v="0"/>
    <m/>
    <n v="0.125"/>
    <n v="0.1125"/>
    <n v="0"/>
    <n v="0"/>
    <n v="66"/>
    <s v="BASE DE DATOS"/>
    <m/>
  </r>
  <r>
    <s v="24"/>
    <x v="5"/>
    <s v="OIGPER"/>
    <s v="11011797"/>
    <s v="11011797"/>
    <x v="2"/>
    <m/>
    <n v="7.6950000000000003"/>
    <n v="8.5500000000000007"/>
    <n v="7.6950000000000003"/>
    <m/>
    <m/>
    <n v="2248.973"/>
    <m/>
    <m/>
    <m/>
    <n v="525.70000000000005"/>
    <n v="3.7490000000000001"/>
    <x v="0"/>
    <s v="OIGPER11011797EL"/>
    <s v="OIG Perú S.A.C."/>
    <x v="138"/>
    <x v="138"/>
    <s v="C.T. Planta El‚ctrica El Alto "/>
    <x v="393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0"/>
    <n v="0"/>
    <x v="0"/>
    <x v="0"/>
    <x v="0"/>
    <s v="MWh"/>
    <n v="2248.973"/>
    <n v="2.2489729999999999"/>
    <m/>
    <n v="1.0687500000000001"/>
    <n v="0.96187500000000004"/>
    <n v="0"/>
    <n v="0"/>
    <n v="66"/>
    <s v="BASE DE DATOS"/>
    <m/>
  </r>
  <r>
    <s v="24"/>
    <x v="2"/>
    <s v="CMCHUN"/>
    <s v="53017902"/>
    <s v="53017902"/>
    <x v="2"/>
    <m/>
    <n v="3.6"/>
    <n v="4.99"/>
    <n v="3.6"/>
    <m/>
    <m/>
    <n v="0"/>
    <m/>
    <m/>
    <m/>
    <n v="0"/>
    <n v="0"/>
    <x v="0"/>
    <s v="CMCHUN53017902EL"/>
    <s v="Compañía Minera Chungar S.A.C."/>
    <x v="108"/>
    <x v="108"/>
    <s v="C.T. Esperanza"/>
    <x v="336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HUAYLLAY"/>
    <n v="0"/>
    <x v="1"/>
    <n v="0"/>
    <x v="0"/>
    <x v="0"/>
    <x v="0"/>
    <s v="MWh"/>
    <n v="0"/>
    <n v="0"/>
    <m/>
    <n v="0.41583333333333333"/>
    <n v="0.3"/>
    <n v="0"/>
    <n v="0"/>
    <n v="29"/>
    <s v="BASE DE DATOS"/>
    <m/>
  </r>
  <r>
    <s v="24"/>
    <x v="2"/>
    <s v="CMCHUN"/>
    <s v="53024717"/>
    <s v="53024717"/>
    <x v="2"/>
    <m/>
    <n v="0.3"/>
    <n v="0.34"/>
    <n v="0.3"/>
    <m/>
    <m/>
    <n v="0"/>
    <m/>
    <m/>
    <m/>
    <n v="0"/>
    <n v="0"/>
    <x v="0"/>
    <s v="CMCHUN53024717EL"/>
    <s v="Compañía Minera Chungar S.A.C."/>
    <x v="108"/>
    <x v="108"/>
    <s v="C.T. Planta Concentradora"/>
    <x v="337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2.8333333333333335E-2"/>
    <n v="2.4999999999999998E-2"/>
    <n v="0"/>
    <n v="0"/>
    <n v="29"/>
    <s v="BASE DE DATOS"/>
    <m/>
  </r>
  <r>
    <s v="24"/>
    <x v="2"/>
    <s v="CMCHUN"/>
    <s v="53024817"/>
    <s v="53024817"/>
    <x v="2"/>
    <m/>
    <n v="0.2"/>
    <n v="0.20399999999999999"/>
    <n v="0.2"/>
    <m/>
    <m/>
    <n v="0"/>
    <m/>
    <m/>
    <m/>
    <n v="0"/>
    <n v="0"/>
    <x v="0"/>
    <s v="CMCHUN53024817EL"/>
    <s v="Compañía Minera Chungar S.A.C."/>
    <x v="108"/>
    <x v="108"/>
    <s v="C.T. Tajo Don Pablo"/>
    <x v="338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1.6999999999999998E-2"/>
    <n v="1.6666666666666666E-2"/>
    <n v="0"/>
    <n v="0"/>
    <n v="29"/>
    <s v="BASE DE DATOS"/>
    <m/>
  </r>
  <r>
    <s v="24"/>
    <x v="3"/>
    <s v="CMCHUN"/>
    <s v="53017902"/>
    <s v="53017902"/>
    <x v="2"/>
    <m/>
    <n v="3.6"/>
    <n v="4.99"/>
    <n v="3.6"/>
    <m/>
    <m/>
    <n v="0"/>
    <m/>
    <m/>
    <m/>
    <n v="0"/>
    <n v="0"/>
    <x v="0"/>
    <s v="CMCHUN53017902EL"/>
    <s v="Compañía Minera Chungar S.A.C."/>
    <x v="108"/>
    <x v="108"/>
    <s v="C.T. Esperanza"/>
    <x v="336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HUAYLLAY"/>
    <n v="0"/>
    <x v="1"/>
    <n v="0"/>
    <x v="0"/>
    <x v="0"/>
    <x v="0"/>
    <s v="MWh"/>
    <n v="0"/>
    <n v="0"/>
    <m/>
    <n v="0.41583333333333333"/>
    <n v="0.3"/>
    <n v="0"/>
    <n v="0"/>
    <n v="29"/>
    <s v="BASE DE DATOS"/>
    <m/>
  </r>
  <r>
    <s v="24"/>
    <x v="3"/>
    <s v="CMCHUN"/>
    <s v="53024717"/>
    <s v="53024717"/>
    <x v="2"/>
    <m/>
    <n v="0.3"/>
    <n v="0.34"/>
    <n v="0.3"/>
    <m/>
    <m/>
    <n v="0"/>
    <m/>
    <m/>
    <m/>
    <n v="0"/>
    <n v="0"/>
    <x v="0"/>
    <s v="CMCHUN53024717EL"/>
    <s v="Compañía Minera Chungar S.A.C."/>
    <x v="108"/>
    <x v="108"/>
    <s v="C.T. Planta Concentradora"/>
    <x v="337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2.8333333333333335E-2"/>
    <n v="2.4999999999999998E-2"/>
    <n v="0"/>
    <n v="0"/>
    <n v="29"/>
    <s v="BASE DE DATOS"/>
    <m/>
  </r>
  <r>
    <s v="24"/>
    <x v="3"/>
    <s v="CMCHUN"/>
    <s v="53024817"/>
    <s v="53024817"/>
    <x v="2"/>
    <m/>
    <n v="0.2"/>
    <n v="0.20399999999999999"/>
    <n v="0.2"/>
    <m/>
    <m/>
    <n v="0"/>
    <m/>
    <m/>
    <m/>
    <n v="0"/>
    <n v="0"/>
    <x v="0"/>
    <s v="CMCHUN53024817EL"/>
    <s v="Compañía Minera Chungar S.A.C."/>
    <x v="108"/>
    <x v="108"/>
    <s v="C.T. Tajo Don Pablo"/>
    <x v="338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1.6999999999999998E-2"/>
    <n v="1.6666666666666666E-2"/>
    <n v="0"/>
    <n v="0"/>
    <n v="29"/>
    <s v="BASE DE DATOS"/>
    <m/>
  </r>
  <r>
    <s v="24"/>
    <x v="4"/>
    <s v="CMCHUN"/>
    <s v="53017902"/>
    <s v="53017902"/>
    <x v="2"/>
    <m/>
    <n v="3.6"/>
    <n v="4.99"/>
    <n v="3.6"/>
    <m/>
    <m/>
    <n v="0"/>
    <m/>
    <m/>
    <m/>
    <n v="0"/>
    <n v="0"/>
    <x v="0"/>
    <s v="CMCHUN53017902EL"/>
    <s v="Compañía Minera Chungar S.A.C."/>
    <x v="108"/>
    <x v="108"/>
    <s v="C.T. Esperanza"/>
    <x v="336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HUAYLLAY"/>
    <n v="0"/>
    <x v="1"/>
    <n v="0"/>
    <x v="0"/>
    <x v="0"/>
    <x v="0"/>
    <s v="MWh"/>
    <n v="0"/>
    <n v="0"/>
    <m/>
    <n v="0.41583333333333333"/>
    <n v="0.3"/>
    <n v="0"/>
    <n v="0"/>
    <n v="29"/>
    <s v="BASE DE DATOS"/>
    <m/>
  </r>
  <r>
    <s v="24"/>
    <x v="4"/>
    <s v="CMCHUN"/>
    <s v="53024717"/>
    <s v="53024717"/>
    <x v="2"/>
    <m/>
    <n v="0.3"/>
    <n v="0.34"/>
    <n v="0.3"/>
    <m/>
    <m/>
    <n v="0"/>
    <m/>
    <m/>
    <m/>
    <n v="0"/>
    <n v="0"/>
    <x v="0"/>
    <s v="CMCHUN53024717EL"/>
    <s v="Compañía Minera Chungar S.A.C."/>
    <x v="108"/>
    <x v="108"/>
    <s v="C.T. Planta Concentradora"/>
    <x v="337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2.8333333333333335E-2"/>
    <n v="2.4999999999999998E-2"/>
    <n v="0"/>
    <n v="0"/>
    <n v="29"/>
    <s v="BASE DE DATOS"/>
    <m/>
  </r>
  <r>
    <s v="24"/>
    <x v="4"/>
    <s v="CMCHUN"/>
    <s v="53024817"/>
    <s v="53024817"/>
    <x v="2"/>
    <m/>
    <n v="0"/>
    <n v="0.20399999999999999"/>
    <n v="0"/>
    <m/>
    <m/>
    <n v="0"/>
    <m/>
    <m/>
    <m/>
    <n v="0"/>
    <n v="0"/>
    <x v="0"/>
    <s v="CMCHUN53024817EL"/>
    <s v="Compañía Minera Chungar S.A.C."/>
    <x v="108"/>
    <x v="108"/>
    <s v="C.T. Tajo Don Pablo"/>
    <x v="338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1.6999999999999998E-2"/>
    <n v="1.6666666666666666E-2"/>
    <n v="0"/>
    <n v="0"/>
    <n v="29"/>
    <s v="BASE DE DATOS"/>
    <m/>
  </r>
  <r>
    <s v="24"/>
    <x v="5"/>
    <s v="CMCHUN"/>
    <s v="53017902"/>
    <s v="53017902"/>
    <x v="2"/>
    <m/>
    <n v="3.6"/>
    <n v="4.99"/>
    <n v="3.6"/>
    <m/>
    <m/>
    <n v="0"/>
    <m/>
    <m/>
    <m/>
    <n v="0"/>
    <n v="0"/>
    <x v="0"/>
    <s v="CMCHUN53017902EL"/>
    <s v="Compañía Minera Chungar S.A.C."/>
    <x v="108"/>
    <x v="108"/>
    <s v="C.T. Esperanza"/>
    <x v="336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HUAYLLAY"/>
    <n v="0"/>
    <x v="1"/>
    <n v="0"/>
    <x v="0"/>
    <x v="0"/>
    <x v="0"/>
    <s v="MWh"/>
    <n v="0"/>
    <n v="0"/>
    <m/>
    <n v="0.41583333333333333"/>
    <n v="0.3"/>
    <n v="0"/>
    <n v="0"/>
    <n v="29"/>
    <s v="BASE DE DATOS"/>
    <m/>
  </r>
  <r>
    <s v="24"/>
    <x v="5"/>
    <s v="CMCHUN"/>
    <s v="53024717"/>
    <s v="53024717"/>
    <x v="2"/>
    <m/>
    <n v="0.3"/>
    <n v="0.34"/>
    <n v="0.3"/>
    <m/>
    <m/>
    <n v="0"/>
    <m/>
    <m/>
    <m/>
    <n v="0"/>
    <n v="0"/>
    <x v="0"/>
    <s v="CMCHUN53024717EL"/>
    <s v="Compañía Minera Chungar S.A.C."/>
    <x v="108"/>
    <x v="108"/>
    <s v="C.T. Planta Concentradora"/>
    <x v="337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2.8333333333333335E-2"/>
    <n v="2.4999999999999998E-2"/>
    <n v="0"/>
    <n v="0"/>
    <n v="29"/>
    <s v="BASE DE DATOS"/>
    <m/>
  </r>
  <r>
    <s v="24"/>
    <x v="5"/>
    <s v="CMCHUN"/>
    <s v="53024817"/>
    <s v="53024817"/>
    <x v="2"/>
    <m/>
    <n v="0.2"/>
    <n v="0.20399999999999999"/>
    <n v="0.2"/>
    <m/>
    <m/>
    <n v="0"/>
    <m/>
    <m/>
    <m/>
    <n v="0"/>
    <n v="0"/>
    <x v="0"/>
    <s v="CMCHUN53024817EL"/>
    <s v="Compañía Minera Chungar S.A.C."/>
    <x v="108"/>
    <x v="108"/>
    <s v="C.T. Tajo Don Pablo"/>
    <x v="338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1.6999999999999998E-2"/>
    <n v="1.6666666666666666E-2"/>
    <n v="0"/>
    <n v="0"/>
    <n v="29"/>
    <s v="BASE DE DATOS"/>
    <m/>
  </r>
  <r>
    <s v="24"/>
    <x v="2"/>
    <s v="EVINCH"/>
    <s v="0000109"/>
    <s v="0000109"/>
    <x v="2"/>
    <m/>
    <n v="0.68"/>
    <n v="1.1000000000000001"/>
    <n v="0.68"/>
    <m/>
    <m/>
    <n v="0"/>
    <m/>
    <m/>
    <m/>
    <n v="0"/>
    <n v="0"/>
    <x v="0"/>
    <s v="EVINCH0000109EL"/>
    <s v="Empresa Explotadora Vinchos LTDA S.A.C."/>
    <x v="110"/>
    <x v="110"/>
    <s v="C.T. Vinchos"/>
    <x v="340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PALLANCHACRA"/>
    <n v="0"/>
    <x v="1"/>
    <n v="0"/>
    <x v="0"/>
    <x v="0"/>
    <x v="0"/>
    <s v="MWh"/>
    <n v="0"/>
    <n v="0"/>
    <m/>
    <n v="9.1666666666666674E-2"/>
    <n v="5.6666666666666671E-2"/>
    <n v="0"/>
    <n v="0"/>
    <n v="39"/>
    <s v="BASE DE DATOS"/>
    <m/>
  </r>
  <r>
    <s v="24"/>
    <x v="3"/>
    <s v="EVINCH"/>
    <s v="0000109"/>
    <s v="0000109"/>
    <x v="2"/>
    <m/>
    <n v="0.68"/>
    <n v="1.1000000000000001"/>
    <n v="0.68"/>
    <m/>
    <m/>
    <n v="0"/>
    <m/>
    <m/>
    <m/>
    <n v="0"/>
    <n v="0"/>
    <x v="0"/>
    <s v="EVINCH0000109EL"/>
    <s v="Empresa Explotadora Vinchos LTDA S.A.C."/>
    <x v="110"/>
    <x v="110"/>
    <s v="C.T. Vinchos"/>
    <x v="340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PALLANCHACRA"/>
    <n v="0"/>
    <x v="1"/>
    <n v="0"/>
    <x v="0"/>
    <x v="0"/>
    <x v="0"/>
    <s v="MWh"/>
    <n v="0"/>
    <n v="0"/>
    <m/>
    <n v="9.1666666666666674E-2"/>
    <n v="5.6666666666666671E-2"/>
    <n v="0"/>
    <n v="0"/>
    <n v="39"/>
    <s v="BASE DE DATOS"/>
    <m/>
  </r>
  <r>
    <s v="24"/>
    <x v="4"/>
    <s v="EVINCH"/>
    <s v="0000109"/>
    <s v="0000109"/>
    <x v="2"/>
    <m/>
    <n v="0.68"/>
    <n v="1.1000000000000001"/>
    <n v="0.68"/>
    <m/>
    <m/>
    <n v="0"/>
    <m/>
    <m/>
    <m/>
    <n v="0"/>
    <n v="0"/>
    <x v="0"/>
    <s v="EVINCH0000109EL"/>
    <s v="Empresa Explotadora Vinchos LTDA S.A.C."/>
    <x v="110"/>
    <x v="110"/>
    <s v="C.T. Vinchos"/>
    <x v="340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PALLANCHACRA"/>
    <n v="0"/>
    <x v="1"/>
    <n v="0"/>
    <x v="0"/>
    <x v="0"/>
    <x v="0"/>
    <s v="MWh"/>
    <n v="0"/>
    <n v="0"/>
    <m/>
    <n v="9.1666666666666674E-2"/>
    <n v="5.6666666666666671E-2"/>
    <n v="0"/>
    <n v="0"/>
    <n v="39"/>
    <s v="BASE DE DATOS"/>
    <m/>
  </r>
  <r>
    <s v="24"/>
    <x v="5"/>
    <s v="EVINCH"/>
    <s v="0000109"/>
    <s v="0000109"/>
    <x v="2"/>
    <m/>
    <n v="0.68"/>
    <n v="1.1000000000000001"/>
    <n v="0.68"/>
    <m/>
    <m/>
    <n v="0"/>
    <m/>
    <m/>
    <m/>
    <n v="0"/>
    <n v="0"/>
    <x v="0"/>
    <s v="EVINCH0000109EL"/>
    <s v="Empresa Explotadora Vinchos LTDA S.A.C."/>
    <x v="110"/>
    <x v="110"/>
    <s v="C.T. Vinchos"/>
    <x v="340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PALLANCHACRA"/>
    <n v="0"/>
    <x v="1"/>
    <n v="0"/>
    <x v="0"/>
    <x v="0"/>
    <x v="0"/>
    <s v="MWh"/>
    <n v="0"/>
    <n v="0"/>
    <m/>
    <n v="9.1666666666666674E-2"/>
    <n v="5.6666666666666671E-2"/>
    <n v="0"/>
    <n v="0"/>
    <n v="39"/>
    <s v="BASE DE DATOS"/>
    <m/>
  </r>
  <r>
    <s v="24"/>
    <x v="2"/>
    <s v="OXIPAS"/>
    <s v="53025617"/>
    <s v="53025617"/>
    <x v="2"/>
    <m/>
    <n v="1.2"/>
    <n v="1.3"/>
    <n v="1.2"/>
    <m/>
    <m/>
    <n v="0"/>
    <m/>
    <m/>
    <m/>
    <n v="0"/>
    <n v="0"/>
    <x v="0"/>
    <s v="OXIPAS53025617EL"/>
    <s v="Oxido de Pasco S.A.C."/>
    <x v="109"/>
    <x v="109"/>
    <s v="Generador T‚rmico Nø 01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0833333333333334"/>
    <n v="9.9999999999999992E-2"/>
    <n v="0"/>
    <n v="0"/>
    <n v="67"/>
    <s v="BASE DE DATOS"/>
    <m/>
  </r>
  <r>
    <s v="24"/>
    <x v="2"/>
    <s v="OXIPAS"/>
    <s v="53025717"/>
    <s v="53025717"/>
    <x v="2"/>
    <m/>
    <n v="1.2"/>
    <n v="1.3"/>
    <n v="1.2"/>
    <m/>
    <m/>
    <n v="0"/>
    <m/>
    <m/>
    <m/>
    <n v="0"/>
    <n v="0"/>
    <x v="0"/>
    <s v="OXIPAS53025717EL"/>
    <s v="Oxido de Pasco S.A.C."/>
    <x v="109"/>
    <x v="109"/>
    <s v="Generador T‚rmico Nø 02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1818181818181818"/>
    <n v="0.10909090909090909"/>
    <n v="0"/>
    <n v="0"/>
    <n v="67"/>
    <s v="BASE DE DATOS"/>
    <m/>
  </r>
  <r>
    <s v="24"/>
    <x v="3"/>
    <s v="OXIPAS"/>
    <s v="53025617"/>
    <s v="53025617"/>
    <x v="2"/>
    <m/>
    <n v="1.2"/>
    <n v="1.3"/>
    <n v="1.2"/>
    <m/>
    <m/>
    <n v="0"/>
    <m/>
    <m/>
    <m/>
    <n v="0"/>
    <n v="0"/>
    <x v="0"/>
    <s v="OXIPAS53025617EL"/>
    <s v="Oxido de Pasco S.A.C."/>
    <x v="109"/>
    <x v="109"/>
    <s v="Generador T‚rmico Nø 01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0833333333333334"/>
    <n v="9.9999999999999992E-2"/>
    <n v="0"/>
    <n v="0"/>
    <n v="67"/>
    <s v="BASE DE DATOS"/>
    <m/>
  </r>
  <r>
    <s v="24"/>
    <x v="3"/>
    <s v="OXIPAS"/>
    <s v="53025717"/>
    <s v="53025717"/>
    <x v="2"/>
    <m/>
    <n v="1.2"/>
    <n v="1.3"/>
    <n v="1.2"/>
    <m/>
    <m/>
    <n v="0"/>
    <m/>
    <m/>
    <m/>
    <n v="0"/>
    <n v="0"/>
    <x v="0"/>
    <s v="OXIPAS53025717EL"/>
    <s v="Oxido de Pasco S.A.C."/>
    <x v="109"/>
    <x v="109"/>
    <s v="Generador T‚rmico Nø 02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1818181818181818"/>
    <n v="0.10909090909090909"/>
    <n v="0"/>
    <n v="0"/>
    <n v="67"/>
    <s v="BASE DE DATOS"/>
    <m/>
  </r>
  <r>
    <s v="24"/>
    <x v="4"/>
    <s v="OXIPAS"/>
    <s v="53025617"/>
    <s v="53025617"/>
    <x v="2"/>
    <m/>
    <n v="1.2"/>
    <n v="1.3"/>
    <n v="1.2"/>
    <m/>
    <m/>
    <n v="0"/>
    <m/>
    <m/>
    <m/>
    <n v="0"/>
    <n v="0"/>
    <x v="0"/>
    <s v="OXIPAS53025617EL"/>
    <s v="Oxido de Pasco S.A.C."/>
    <x v="109"/>
    <x v="109"/>
    <s v="Generador T‚rmico Nø 01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0833333333333334"/>
    <n v="9.9999999999999992E-2"/>
    <n v="0"/>
    <n v="0"/>
    <n v="67"/>
    <s v="BASE DE DATOS"/>
    <m/>
  </r>
  <r>
    <s v="24"/>
    <x v="4"/>
    <s v="OXIPAS"/>
    <s v="53025717"/>
    <s v="53025717"/>
    <x v="2"/>
    <m/>
    <n v="1.2"/>
    <n v="1.3"/>
    <n v="1.2"/>
    <m/>
    <m/>
    <n v="0"/>
    <m/>
    <m/>
    <m/>
    <n v="0"/>
    <n v="0"/>
    <x v="0"/>
    <s v="OXIPAS53025717EL"/>
    <s v="Oxido de Pasco S.A.C."/>
    <x v="109"/>
    <x v="109"/>
    <s v="Generador T‚rmico Nø 02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1818181818181818"/>
    <n v="0.10909090909090909"/>
    <n v="0"/>
    <n v="0"/>
    <n v="67"/>
    <s v="BASE DE DATOS"/>
    <m/>
  </r>
  <r>
    <s v="24"/>
    <x v="5"/>
    <s v="OXIPAS"/>
    <s v="53025617"/>
    <s v="53025617"/>
    <x v="2"/>
    <m/>
    <n v="1.2"/>
    <n v="1.3"/>
    <n v="1.2"/>
    <m/>
    <m/>
    <n v="0"/>
    <m/>
    <m/>
    <m/>
    <n v="0"/>
    <n v="0"/>
    <x v="0"/>
    <s v="OXIPAS53025617EL"/>
    <s v="Oxido de Pasco S.A.C."/>
    <x v="109"/>
    <x v="109"/>
    <s v="Generador T‚rmico Nø 01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0833333333333334"/>
    <n v="9.9999999999999992E-2"/>
    <n v="0"/>
    <n v="0"/>
    <n v="67"/>
    <s v="BASE DE DATOS"/>
    <m/>
  </r>
  <r>
    <s v="24"/>
    <x v="5"/>
    <s v="OXIPAS"/>
    <s v="53025717"/>
    <s v="53025717"/>
    <x v="2"/>
    <m/>
    <n v="1.2"/>
    <n v="1.3"/>
    <n v="1.2"/>
    <m/>
    <m/>
    <n v="0"/>
    <m/>
    <m/>
    <m/>
    <n v="0"/>
    <n v="0"/>
    <x v="0"/>
    <s v="OXIPAS53025717EL"/>
    <s v="Oxido de Pasco S.A.C."/>
    <x v="109"/>
    <x v="109"/>
    <s v="Generador T‚rmico Nø 02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1818181818181818"/>
    <n v="0.10909090909090909"/>
    <n v="0"/>
    <n v="0"/>
    <n v="67"/>
    <s v="BASE DE DATOS"/>
    <m/>
  </r>
  <r>
    <s v="24"/>
    <x v="2"/>
    <s v="VOLCAN"/>
    <s v="0000209"/>
    <s v="0000209"/>
    <x v="2"/>
    <m/>
    <n v="0"/>
    <n v="6"/>
    <n v="0"/>
    <m/>
    <m/>
    <n v="0"/>
    <m/>
    <m/>
    <m/>
    <n v="0"/>
    <n v="0"/>
    <x v="0"/>
    <s v="VOLCAN0000209EL"/>
    <s v="Volc n C¡a. Minera"/>
    <x v="111"/>
    <x v="111"/>
    <s v="C.T. CERRO DE PASCO"/>
    <x v="341"/>
    <s v="EL"/>
    <x v="2"/>
    <x v="381"/>
    <x v="0"/>
    <s v="Instalado"/>
    <s v="Inoperativo"/>
    <s v="Autoproductor"/>
    <x v="2"/>
    <x v="1"/>
    <x v="1"/>
    <x v="0"/>
    <s v="Privado"/>
    <s v="PASCO"/>
    <s v="PASCO"/>
    <s v="PASCO"/>
    <s v="CHAUPIMARCA"/>
    <n v="0"/>
    <x v="1"/>
    <n v="0"/>
    <x v="0"/>
    <x v="0"/>
    <x v="0"/>
    <s v="MWh"/>
    <n v="0"/>
    <n v="0"/>
    <m/>
    <n v="0.54545454545454541"/>
    <n v="0"/>
    <n v="0"/>
    <n v="0"/>
    <n v="92"/>
    <s v="BASE DE DATOS"/>
    <m/>
  </r>
  <r>
    <s v="24"/>
    <x v="2"/>
    <s v="VOLCAN"/>
    <s v="53024917"/>
    <s v="53024917"/>
    <x v="2"/>
    <m/>
    <n v="1.2"/>
    <n v="1.825"/>
    <n v="1.2"/>
    <m/>
    <m/>
    <n v="0"/>
    <m/>
    <m/>
    <m/>
    <n v="0"/>
    <n v="0"/>
    <x v="0"/>
    <s v="VOLCAN53024917EL"/>
    <s v="Volc n C¡a. Minera"/>
    <x v="111"/>
    <x v="111"/>
    <s v="C.T. SAN CRISTOBAL U1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2"/>
    <s v="VOLCAN"/>
    <s v="53025017"/>
    <s v="53025017"/>
    <x v="2"/>
    <m/>
    <n v="1.2"/>
    <n v="1.825"/>
    <n v="1.2"/>
    <m/>
    <m/>
    <n v="0"/>
    <m/>
    <m/>
    <m/>
    <n v="0"/>
    <n v="0"/>
    <x v="0"/>
    <s v="VOLCAN53025017EL"/>
    <s v="Volc n C¡a. Minera"/>
    <x v="111"/>
    <x v="111"/>
    <s v="C.T. SAN CRISTOBAL U2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2"/>
    <s v="VOLCAN"/>
    <s v="53025117"/>
    <s v="53025117"/>
    <x v="2"/>
    <m/>
    <n v="1"/>
    <n v="1.6"/>
    <n v="1"/>
    <m/>
    <m/>
    <n v="0"/>
    <m/>
    <m/>
    <m/>
    <n v="0"/>
    <n v="0"/>
    <x v="0"/>
    <s v="VOLCAN53025117EL"/>
    <s v="Volc n C¡a. Minera"/>
    <x v="111"/>
    <x v="111"/>
    <s v="C.T. CARAHUACRA U3"/>
    <x v="343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2"/>
    <s v="VOLCAN"/>
    <s v="53025217"/>
    <s v="53025217"/>
    <x v="2"/>
    <m/>
    <n v="1.2"/>
    <n v="1.825"/>
    <n v="1.2"/>
    <m/>
    <m/>
    <n v="0"/>
    <m/>
    <m/>
    <m/>
    <n v="0"/>
    <n v="0"/>
    <x v="0"/>
    <s v="VOLCAN53025217EL"/>
    <s v="Volc n C¡a. Minera"/>
    <x v="111"/>
    <x v="111"/>
    <s v="C.T. ANDAYCHAGUA U4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2"/>
    <s v="VOLCAN"/>
    <s v="53025317"/>
    <s v="53025317"/>
    <x v="2"/>
    <m/>
    <n v="1"/>
    <n v="1.6"/>
    <n v="1"/>
    <m/>
    <m/>
    <n v="0"/>
    <m/>
    <m/>
    <m/>
    <n v="0"/>
    <n v="0"/>
    <x v="0"/>
    <s v="VOLCAN53025317EL"/>
    <s v="Volc n C¡a. Minera"/>
    <x v="111"/>
    <x v="111"/>
    <s v="C.T. ANDAYCHAGUA U5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2"/>
    <s v="VOLCAN"/>
    <s v="53025417"/>
    <s v="53025417"/>
    <x v="2"/>
    <m/>
    <n v="1.2"/>
    <n v="1.825"/>
    <n v="1.2"/>
    <m/>
    <m/>
    <n v="0"/>
    <m/>
    <m/>
    <m/>
    <n v="0"/>
    <n v="0"/>
    <x v="0"/>
    <s v="VOLCAN53025417EL"/>
    <s v="Volc n C¡a. Minera"/>
    <x v="111"/>
    <x v="111"/>
    <s v="C.T. TICLIO U6"/>
    <x v="345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CHICLA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2"/>
    <s v="VOLCAN"/>
    <s v="53025517"/>
    <s v="53025517"/>
    <x v="2"/>
    <m/>
    <n v="1.2"/>
    <n v="1.825"/>
    <n v="1.2"/>
    <m/>
    <m/>
    <n v="0"/>
    <m/>
    <m/>
    <m/>
    <n v="0"/>
    <n v="0"/>
    <x v="0"/>
    <s v="VOLCAN53025517EL"/>
    <s v="Volc n C¡a. Minera"/>
    <x v="111"/>
    <x v="111"/>
    <s v="C.T. PLANTA VICTORIA U7"/>
    <x v="346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3"/>
    <s v="VOLCAN"/>
    <s v="0000209"/>
    <s v="0000209"/>
    <x v="2"/>
    <m/>
    <n v="0"/>
    <n v="6"/>
    <n v="0"/>
    <m/>
    <m/>
    <n v="0"/>
    <m/>
    <m/>
    <m/>
    <n v="0"/>
    <n v="0"/>
    <x v="0"/>
    <s v="VOLCAN0000209EL"/>
    <s v="Volc n C¡a. Minera"/>
    <x v="111"/>
    <x v="111"/>
    <s v="C.T. CERRO DE PASCO"/>
    <x v="341"/>
    <s v="EL"/>
    <x v="2"/>
    <x v="381"/>
    <x v="0"/>
    <s v="Instalado"/>
    <s v="Inoperativo"/>
    <s v="Autoproductor"/>
    <x v="2"/>
    <x v="1"/>
    <x v="1"/>
    <x v="0"/>
    <s v="Privado"/>
    <s v="PASCO"/>
    <s v="PASCO"/>
    <s v="PASCO"/>
    <s v="CHAUPIMARCA"/>
    <n v="0"/>
    <x v="1"/>
    <n v="0"/>
    <x v="0"/>
    <x v="0"/>
    <x v="0"/>
    <s v="MWh"/>
    <n v="0"/>
    <n v="0"/>
    <m/>
    <n v="0.54545454545454541"/>
    <n v="0"/>
    <n v="0"/>
    <n v="0"/>
    <n v="92"/>
    <s v="BASE DE DATOS"/>
    <m/>
  </r>
  <r>
    <s v="24"/>
    <x v="3"/>
    <s v="VOLCAN"/>
    <s v="53024917"/>
    <s v="53024917"/>
    <x v="2"/>
    <m/>
    <n v="1.2"/>
    <n v="1.825"/>
    <n v="1.2"/>
    <m/>
    <m/>
    <n v="0"/>
    <m/>
    <m/>
    <m/>
    <n v="0"/>
    <n v="0"/>
    <x v="0"/>
    <s v="VOLCAN53024917EL"/>
    <s v="Volc n C¡a. Minera"/>
    <x v="111"/>
    <x v="111"/>
    <s v="C.T. SAN CRISTOBAL U1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3"/>
    <s v="VOLCAN"/>
    <s v="53025017"/>
    <s v="53025017"/>
    <x v="2"/>
    <m/>
    <n v="1.2"/>
    <n v="1.825"/>
    <n v="1.2"/>
    <m/>
    <m/>
    <n v="0"/>
    <m/>
    <m/>
    <m/>
    <n v="0"/>
    <n v="0"/>
    <x v="0"/>
    <s v="VOLCAN53025017EL"/>
    <s v="Volc n C¡a. Minera"/>
    <x v="111"/>
    <x v="111"/>
    <s v="C.T. SAN CRISTOBAL U2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3"/>
    <s v="VOLCAN"/>
    <s v="53025117"/>
    <s v="53025117"/>
    <x v="2"/>
    <m/>
    <n v="1"/>
    <n v="1.6"/>
    <n v="1"/>
    <m/>
    <m/>
    <n v="0"/>
    <m/>
    <m/>
    <m/>
    <n v="0"/>
    <n v="0"/>
    <x v="0"/>
    <s v="VOLCAN53025117EL"/>
    <s v="Volc n C¡a. Minera"/>
    <x v="111"/>
    <x v="111"/>
    <s v="C.T. CARAHUACRA U3"/>
    <x v="343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3"/>
    <s v="VOLCAN"/>
    <s v="53025217"/>
    <s v="53025217"/>
    <x v="2"/>
    <m/>
    <n v="1.2"/>
    <n v="1.825"/>
    <n v="1.2"/>
    <m/>
    <m/>
    <n v="0"/>
    <m/>
    <m/>
    <m/>
    <n v="0"/>
    <n v="0"/>
    <x v="0"/>
    <s v="VOLCAN53025217EL"/>
    <s v="Volc n C¡a. Minera"/>
    <x v="111"/>
    <x v="111"/>
    <s v="C.T. ANDAYCHAGUA U4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3"/>
    <s v="VOLCAN"/>
    <s v="53025317"/>
    <s v="53025317"/>
    <x v="2"/>
    <m/>
    <n v="1"/>
    <n v="1.6"/>
    <n v="1"/>
    <m/>
    <m/>
    <n v="0"/>
    <m/>
    <m/>
    <m/>
    <n v="0"/>
    <n v="0"/>
    <x v="0"/>
    <s v="VOLCAN53025317EL"/>
    <s v="Volc n C¡a. Minera"/>
    <x v="111"/>
    <x v="111"/>
    <s v="C.T. ANDAYCHAGUA U5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3"/>
    <s v="VOLCAN"/>
    <s v="53025417"/>
    <s v="53025417"/>
    <x v="2"/>
    <m/>
    <n v="1.2"/>
    <n v="1.825"/>
    <n v="1.2"/>
    <m/>
    <m/>
    <n v="0"/>
    <m/>
    <m/>
    <m/>
    <n v="0"/>
    <n v="0"/>
    <x v="0"/>
    <s v="VOLCAN53025417EL"/>
    <s v="Volc n C¡a. Minera"/>
    <x v="111"/>
    <x v="111"/>
    <s v="C.T. TICLIO U6"/>
    <x v="345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CHICLA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4"/>
    <s v="VOLCAN"/>
    <s v="53024917"/>
    <s v="53024917"/>
    <x v="2"/>
    <m/>
    <n v="1.2"/>
    <n v="1.825"/>
    <n v="1.2"/>
    <m/>
    <m/>
    <n v="0"/>
    <m/>
    <m/>
    <m/>
    <n v="0"/>
    <n v="0"/>
    <x v="0"/>
    <s v="VOLCAN53024917EL"/>
    <s v="Volc n C¡a. Minera"/>
    <x v="111"/>
    <x v="111"/>
    <s v="C.T. SAN CRISTOBAL U1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4"/>
    <s v="VOLCAN"/>
    <s v="53025017"/>
    <s v="53025017"/>
    <x v="2"/>
    <m/>
    <n v="1.2"/>
    <n v="1.825"/>
    <n v="1.2"/>
    <m/>
    <m/>
    <n v="0"/>
    <m/>
    <m/>
    <m/>
    <n v="0"/>
    <n v="0"/>
    <x v="0"/>
    <s v="VOLCAN53025017EL"/>
    <s v="Volc n C¡a. Minera"/>
    <x v="111"/>
    <x v="111"/>
    <s v="C.T. SAN CRISTOBAL U2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4"/>
    <s v="VOLCAN"/>
    <s v="53025117"/>
    <s v="53025117"/>
    <x v="2"/>
    <m/>
    <n v="1"/>
    <n v="1.6"/>
    <n v="1"/>
    <m/>
    <m/>
    <n v="0"/>
    <m/>
    <m/>
    <m/>
    <n v="0"/>
    <n v="0"/>
    <x v="0"/>
    <s v="VOLCAN53025117EL"/>
    <s v="Volc n C¡a. Minera"/>
    <x v="111"/>
    <x v="111"/>
    <s v="C.T. CARAHUACRA U3"/>
    <x v="343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4"/>
    <s v="VOLCAN"/>
    <s v="53025217"/>
    <s v="53025217"/>
    <x v="2"/>
    <m/>
    <n v="1.2"/>
    <n v="1.825"/>
    <n v="1.2"/>
    <m/>
    <m/>
    <n v="0"/>
    <m/>
    <m/>
    <m/>
    <n v="0"/>
    <n v="0"/>
    <x v="0"/>
    <s v="VOLCAN53025217EL"/>
    <s v="Volc n C¡a. Minera"/>
    <x v="111"/>
    <x v="111"/>
    <s v="C.T. ANDAYCHAGUA U4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4"/>
    <s v="VOLCAN"/>
    <s v="53025317"/>
    <s v="53025317"/>
    <x v="2"/>
    <m/>
    <n v="1"/>
    <n v="1.6"/>
    <n v="1"/>
    <m/>
    <m/>
    <n v="0"/>
    <m/>
    <m/>
    <m/>
    <n v="0"/>
    <n v="0"/>
    <x v="0"/>
    <s v="VOLCAN53025317EL"/>
    <s v="Volc n C¡a. Minera"/>
    <x v="111"/>
    <x v="111"/>
    <s v="C.T. ANDAYCHAGUA U5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4"/>
    <s v="VOLCAN"/>
    <s v="53025417"/>
    <s v="53025417"/>
    <x v="2"/>
    <m/>
    <n v="1.2"/>
    <n v="1.825"/>
    <n v="1.2"/>
    <m/>
    <m/>
    <n v="0"/>
    <m/>
    <m/>
    <m/>
    <n v="0"/>
    <n v="0"/>
    <x v="0"/>
    <s v="VOLCAN53025417EL"/>
    <s v="Volc n C¡a. Minera"/>
    <x v="111"/>
    <x v="111"/>
    <s v="C.T. TICLIO U6"/>
    <x v="345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CHICLA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4"/>
    <s v="VOLCAN"/>
    <s v="53025517"/>
    <s v="53025517"/>
    <x v="2"/>
    <m/>
    <n v="1.2"/>
    <n v="1.825"/>
    <n v="1.2"/>
    <m/>
    <m/>
    <n v="0"/>
    <m/>
    <m/>
    <m/>
    <n v="0"/>
    <n v="0"/>
    <x v="0"/>
    <s v="VOLCAN53025517EL"/>
    <s v="Volc n C¡a. Minera"/>
    <x v="111"/>
    <x v="111"/>
    <s v="C.T. PLANTA VICTORIA U7"/>
    <x v="346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5"/>
    <s v="VOLCAN"/>
    <s v="0000209"/>
    <s v="0000209"/>
    <x v="2"/>
    <m/>
    <n v="0"/>
    <n v="6"/>
    <n v="0"/>
    <m/>
    <m/>
    <n v="0"/>
    <m/>
    <m/>
    <m/>
    <n v="0"/>
    <n v="0"/>
    <x v="0"/>
    <s v="VOLCAN0000209EL"/>
    <s v="Volc n C¡a. Minera"/>
    <x v="111"/>
    <x v="111"/>
    <s v="C.T. CERRO DE PASCO"/>
    <x v="341"/>
    <s v="EL"/>
    <x v="2"/>
    <x v="381"/>
    <x v="0"/>
    <s v="Instalado"/>
    <s v="Inoperativo"/>
    <s v="Autoproductor"/>
    <x v="2"/>
    <x v="1"/>
    <x v="1"/>
    <x v="0"/>
    <s v="Privado"/>
    <s v="PASCO"/>
    <s v="PASCO"/>
    <s v="PASCO"/>
    <s v="CHAUPIMARCA"/>
    <n v="0"/>
    <x v="1"/>
    <n v="0"/>
    <x v="0"/>
    <x v="0"/>
    <x v="0"/>
    <s v="MWh"/>
    <n v="0"/>
    <n v="0"/>
    <m/>
    <n v="0.54545454545454541"/>
    <n v="0"/>
    <n v="0"/>
    <n v="0"/>
    <n v="92"/>
    <s v="BASE DE DATOS"/>
    <m/>
  </r>
  <r>
    <s v="24"/>
    <x v="5"/>
    <s v="VOLCAN"/>
    <s v="53024917"/>
    <s v="53024917"/>
    <x v="2"/>
    <m/>
    <n v="1.2"/>
    <n v="1.825"/>
    <n v="1.2"/>
    <m/>
    <m/>
    <n v="0"/>
    <m/>
    <m/>
    <m/>
    <n v="0"/>
    <n v="0"/>
    <x v="0"/>
    <s v="VOLCAN53024917EL"/>
    <s v="Volc n C¡a. Minera"/>
    <x v="111"/>
    <x v="111"/>
    <s v="C.T. SAN CRISTOBAL U1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5"/>
    <s v="VOLCAN"/>
    <s v="53025017"/>
    <s v="53025017"/>
    <x v="2"/>
    <m/>
    <n v="1.2"/>
    <n v="1.825"/>
    <n v="1.2"/>
    <m/>
    <m/>
    <n v="0"/>
    <m/>
    <m/>
    <m/>
    <n v="0"/>
    <n v="0"/>
    <x v="0"/>
    <s v="VOLCAN53025017EL"/>
    <s v="Volc n C¡a. Minera"/>
    <x v="111"/>
    <x v="111"/>
    <s v="C.T. SAN CRISTOBAL U2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5"/>
    <s v="VOLCAN"/>
    <s v="53025117"/>
    <s v="53025117"/>
    <x v="2"/>
    <m/>
    <n v="1"/>
    <n v="1.6"/>
    <n v="1"/>
    <m/>
    <m/>
    <n v="0"/>
    <m/>
    <m/>
    <m/>
    <n v="0"/>
    <n v="0"/>
    <x v="0"/>
    <s v="VOLCAN53025117EL"/>
    <s v="Volc n C¡a. Minera"/>
    <x v="111"/>
    <x v="111"/>
    <s v="C.T. CARAHUACRA U3"/>
    <x v="343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5"/>
    <s v="VOLCAN"/>
    <s v="53025217"/>
    <s v="53025217"/>
    <x v="2"/>
    <m/>
    <n v="1.2"/>
    <n v="1.825"/>
    <n v="1.2"/>
    <m/>
    <m/>
    <n v="0"/>
    <m/>
    <m/>
    <m/>
    <n v="0"/>
    <n v="0"/>
    <x v="0"/>
    <s v="VOLCAN53025217EL"/>
    <s v="Volc n C¡a. Minera"/>
    <x v="111"/>
    <x v="111"/>
    <s v="C.T. ANDAYCHAGUA U4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5"/>
    <s v="VOLCAN"/>
    <s v="53025317"/>
    <s v="53025317"/>
    <x v="2"/>
    <m/>
    <n v="1"/>
    <n v="1.6"/>
    <n v="1"/>
    <m/>
    <m/>
    <n v="0"/>
    <m/>
    <m/>
    <m/>
    <n v="0"/>
    <n v="0"/>
    <x v="0"/>
    <s v="VOLCAN53025317EL"/>
    <s v="Volc n C¡a. Minera"/>
    <x v="111"/>
    <x v="111"/>
    <s v="C.T. ANDAYCHAGUA U5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5"/>
    <s v="VOLCAN"/>
    <s v="53025417"/>
    <s v="53025417"/>
    <x v="2"/>
    <m/>
    <n v="1.2"/>
    <n v="1.825"/>
    <n v="1.2"/>
    <m/>
    <m/>
    <n v="0"/>
    <m/>
    <m/>
    <m/>
    <n v="0"/>
    <n v="0"/>
    <x v="0"/>
    <s v="VOLCAN53025417EL"/>
    <s v="Volc n C¡a. Minera"/>
    <x v="111"/>
    <x v="111"/>
    <s v="C.T. TICLIO U6"/>
    <x v="345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CHICLA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5"/>
    <s v="VOLCAN"/>
    <s v="53025517"/>
    <s v="53025517"/>
    <x v="2"/>
    <m/>
    <n v="1.2"/>
    <n v="1.825"/>
    <n v="1.2"/>
    <m/>
    <m/>
    <n v="0"/>
    <m/>
    <m/>
    <m/>
    <n v="0"/>
    <n v="0"/>
    <x v="0"/>
    <s v="VOLCAN53025517EL"/>
    <s v="Volc n C¡a. Minera"/>
    <x v="111"/>
    <x v="111"/>
    <s v="C.T. PLANTA VICTORIA U7"/>
    <x v="346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2"/>
    <s v="PACASA"/>
    <s v="33002893"/>
    <s v="33002893"/>
    <x v="1"/>
    <m/>
    <n v="6.2"/>
    <n v="6.6"/>
    <n v="6.2"/>
    <m/>
    <m/>
    <n v="0"/>
    <m/>
    <m/>
    <m/>
    <n v="0"/>
    <n v="0"/>
    <x v="0"/>
    <s v="PACASA33002893TV"/>
    <s v="Cementos Pacasmayo S.A.A."/>
    <x v="128"/>
    <x v="128"/>
    <s v="C. T. Pacasmayo"/>
    <x v="372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PACASMAYO"/>
    <s v="PACASMAYO"/>
    <n v="0"/>
    <x v="2"/>
    <n v="0"/>
    <x v="0"/>
    <x v="0"/>
    <x v="0"/>
    <s v="MWh"/>
    <n v="0"/>
    <n v="0"/>
    <m/>
    <n v="0.54999999999999993"/>
    <n v="0.51666666666666672"/>
    <n v="0"/>
    <n v="0"/>
    <n v="17"/>
    <s v="BASE DE DATOS"/>
    <m/>
  </r>
  <r>
    <s v="24"/>
    <x v="3"/>
    <s v="PACASA"/>
    <s v="33002893"/>
    <s v="33002893"/>
    <x v="1"/>
    <m/>
    <n v="6.2"/>
    <n v="6.6"/>
    <n v="6.2"/>
    <m/>
    <m/>
    <n v="0"/>
    <m/>
    <m/>
    <m/>
    <n v="0"/>
    <n v="0"/>
    <x v="0"/>
    <s v="PACASA33002893TV"/>
    <s v="Cementos Pacasmayo S.A.A."/>
    <x v="128"/>
    <x v="128"/>
    <s v="C. T. Pacasmayo"/>
    <x v="372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PACASMAYO"/>
    <s v="PACASMAYO"/>
    <n v="0"/>
    <x v="2"/>
    <n v="0"/>
    <x v="0"/>
    <x v="0"/>
    <x v="0"/>
    <s v="MWh"/>
    <n v="0"/>
    <n v="0"/>
    <m/>
    <n v="0.54999999999999993"/>
    <n v="0.51666666666666672"/>
    <n v="0"/>
    <n v="0"/>
    <n v="17"/>
    <s v="BASE DE DATOS"/>
    <m/>
  </r>
  <r>
    <s v="24"/>
    <x v="4"/>
    <s v="PACASA"/>
    <s v="33002893"/>
    <s v="33002893"/>
    <x v="1"/>
    <m/>
    <n v="6.2"/>
    <n v="6.6"/>
    <n v="6.2"/>
    <m/>
    <m/>
    <n v="0"/>
    <m/>
    <m/>
    <m/>
    <n v="0"/>
    <n v="0"/>
    <x v="0"/>
    <s v="PACASA33002893TV"/>
    <s v="Cementos Pacasmayo S.A.A."/>
    <x v="128"/>
    <x v="128"/>
    <s v="C. T. Pacasmayo"/>
    <x v="372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PACASMAYO"/>
    <s v="PACASMAYO"/>
    <n v="0"/>
    <x v="2"/>
    <n v="0"/>
    <x v="0"/>
    <x v="0"/>
    <x v="0"/>
    <s v="MWh"/>
    <n v="0"/>
    <n v="0"/>
    <m/>
    <n v="0.54999999999999993"/>
    <n v="0.51666666666666672"/>
    <n v="0"/>
    <n v="0"/>
    <n v="17"/>
    <s v="BASE DE DATOS"/>
    <m/>
  </r>
  <r>
    <s v="24"/>
    <x v="5"/>
    <s v="PACASA"/>
    <s v="33002893"/>
    <s v="33002893"/>
    <x v="1"/>
    <m/>
    <n v="6.2"/>
    <n v="6.6"/>
    <n v="6.2"/>
    <m/>
    <m/>
    <n v="0"/>
    <m/>
    <m/>
    <m/>
    <n v="0"/>
    <n v="0"/>
    <x v="0"/>
    <s v="PACASA33002893TV"/>
    <s v="Cementos Pacasmayo S.A.A."/>
    <x v="128"/>
    <x v="128"/>
    <s v="C. T. Pacasmayo"/>
    <x v="372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PACASMAYO"/>
    <s v="PACASMAYO"/>
    <n v="0"/>
    <x v="2"/>
    <n v="0"/>
    <x v="0"/>
    <x v="0"/>
    <x v="0"/>
    <s v="MWh"/>
    <n v="0"/>
    <n v="0"/>
    <m/>
    <n v="0.54999999999999993"/>
    <n v="0.51666666666666672"/>
    <n v="0"/>
    <n v="0"/>
    <n v="17"/>
    <s v="BASE DE DATOS"/>
    <m/>
  </r>
  <r>
    <s v="24"/>
    <x v="5"/>
    <s v="CPPC"/>
    <s v="33101200"/>
    <s v="33101200"/>
    <x v="2"/>
    <m/>
    <n v="1.5"/>
    <n v="1.8"/>
    <n v="1.5"/>
    <m/>
    <m/>
    <n v="0.14000000000000001"/>
    <m/>
    <m/>
    <m/>
    <n v="0"/>
    <n v="1.5"/>
    <x v="0"/>
    <s v="CPPC33101200EL"/>
    <s v="Cia.Pesquera del Pac¡fico Centro S.A."/>
    <x v="112"/>
    <x v="112"/>
    <s v="C.T.Planta Chimbote"/>
    <x v="347"/>
    <s v="EL"/>
    <x v="2"/>
    <x v="381"/>
    <x v="0"/>
    <s v="Instalado"/>
    <s v="Operativo"/>
    <s v="Autoproductor"/>
    <x v="2"/>
    <x v="0"/>
    <x v="1"/>
    <x v="0"/>
    <s v="Privado"/>
    <s v="ANCASH"/>
    <s v="ANCASH"/>
    <s v="SANTA"/>
    <s v="CHIMBOTE"/>
    <n v="0"/>
    <x v="1"/>
    <n v="0"/>
    <x v="0"/>
    <x v="0"/>
    <x v="0"/>
    <s v="MWh"/>
    <n v="0.14000000000000001"/>
    <n v="1.4000000000000001E-4"/>
    <m/>
    <n v="0.15"/>
    <n v="0.125"/>
    <n v="0"/>
    <n v="0"/>
    <n v="33"/>
    <s v="BASE DE DATOS"/>
    <m/>
  </r>
  <r>
    <s v="24"/>
    <x v="2"/>
    <s v="PERLNG"/>
    <s v="33176909"/>
    <s v="33176909"/>
    <x v="0"/>
    <m/>
    <n v="71.69"/>
    <n v="77.400000000000006"/>
    <n v="71.69"/>
    <m/>
    <m/>
    <n v="16293.5"/>
    <m/>
    <m/>
    <m/>
    <n v="146"/>
    <n v="35.26"/>
    <x v="0"/>
    <s v="PERLNG33176909TG"/>
    <s v="PERU LNG SRL"/>
    <x v="114"/>
    <x v="114"/>
    <s v="C.T. Pampa Melchorita II"/>
    <x v="349"/>
    <s v="TG"/>
    <x v="0"/>
    <x v="381"/>
    <x v="0"/>
    <s v="Instalado"/>
    <s v="Operativo"/>
    <s v="Autoproductor"/>
    <x v="2"/>
    <x v="1"/>
    <x v="1"/>
    <x v="0"/>
    <s v="Privado"/>
    <s v="LIMA"/>
    <s v="LIMA"/>
    <s v="CAÑETE"/>
    <s v="SAN VICENTE DE CAÑETE"/>
    <n v="0"/>
    <x v="0"/>
    <n v="0"/>
    <x v="0"/>
    <x v="0"/>
    <x v="0"/>
    <s v="MWh"/>
    <n v="16293.5"/>
    <n v="16.293500000000002"/>
    <m/>
    <n v="6.45"/>
    <n v="5.9741666666666662"/>
    <n v="0"/>
    <n v="0"/>
    <n v="68"/>
    <s v="BASE DE DATOS"/>
    <m/>
  </r>
  <r>
    <s v="24"/>
    <x v="3"/>
    <s v="PERLNG"/>
    <s v="33176909"/>
    <s v="33176909"/>
    <x v="0"/>
    <m/>
    <n v="71.69"/>
    <n v="77.400000000000006"/>
    <n v="71.69"/>
    <m/>
    <m/>
    <n v="14161.31"/>
    <m/>
    <m/>
    <m/>
    <n v="117"/>
    <n v="34.9"/>
    <x v="0"/>
    <s v="PERLNG33176909TG"/>
    <s v="PERU LNG SRL"/>
    <x v="114"/>
    <x v="114"/>
    <s v="C.T. Pampa Melchorita II"/>
    <x v="349"/>
    <s v="TG"/>
    <x v="0"/>
    <x v="381"/>
    <x v="0"/>
    <s v="Instalado"/>
    <s v="Operativo"/>
    <s v="Autoproductor"/>
    <x v="2"/>
    <x v="1"/>
    <x v="1"/>
    <x v="0"/>
    <s v="Privado"/>
    <s v="LIMA"/>
    <s v="LIMA"/>
    <s v="CAÑETE"/>
    <s v="SAN VICENTE DE CAÑETE"/>
    <n v="0"/>
    <x v="0"/>
    <n v="0"/>
    <x v="0"/>
    <x v="0"/>
    <x v="0"/>
    <s v="MWh"/>
    <n v="14161.31"/>
    <n v="14.16131"/>
    <m/>
    <n v="6.45"/>
    <n v="5.9741666666666662"/>
    <n v="0"/>
    <n v="0"/>
    <n v="68"/>
    <s v="BASE DE DATOS"/>
    <m/>
  </r>
  <r>
    <s v="24"/>
    <x v="4"/>
    <s v="PERLNG"/>
    <s v="33176909"/>
    <s v="33176909"/>
    <x v="0"/>
    <m/>
    <n v="71.69"/>
    <n v="77.400000000000006"/>
    <n v="71.69"/>
    <m/>
    <m/>
    <n v="11397.44"/>
    <m/>
    <m/>
    <m/>
    <n v="138"/>
    <n v="27.83"/>
    <x v="0"/>
    <s v="PERLNG33176909TG"/>
    <s v="PERU LNG SRL"/>
    <x v="114"/>
    <x v="114"/>
    <s v="C.T. Pampa Melchorita II"/>
    <x v="349"/>
    <s v="TG"/>
    <x v="0"/>
    <x v="381"/>
    <x v="0"/>
    <s v="Instalado"/>
    <s v="Operativo"/>
    <s v="Autoproductor"/>
    <x v="2"/>
    <x v="1"/>
    <x v="1"/>
    <x v="0"/>
    <s v="Privado"/>
    <s v="LIMA"/>
    <s v="LIMA"/>
    <s v="CAÑETE"/>
    <s v="SAN VICENTE DE CAÑETE"/>
    <n v="0"/>
    <x v="0"/>
    <n v="0"/>
    <x v="0"/>
    <x v="0"/>
    <x v="0"/>
    <s v="MWh"/>
    <n v="11397.44"/>
    <n v="11.397440000000001"/>
    <m/>
    <n v="6.45"/>
    <n v="5.9741666666666662"/>
    <n v="0"/>
    <n v="0"/>
    <n v="68"/>
    <s v="BASE DE DATOS"/>
    <m/>
  </r>
  <r>
    <s v="24"/>
    <x v="5"/>
    <s v="PERLNG"/>
    <s v="33176909"/>
    <s v="33176909"/>
    <x v="0"/>
    <m/>
    <n v="71.69"/>
    <n v="77.400000000000006"/>
    <n v="71.69"/>
    <m/>
    <m/>
    <n v="9909.25"/>
    <m/>
    <m/>
    <m/>
    <n v="157"/>
    <n v="23.05"/>
    <x v="0"/>
    <s v="PERLNG33176909TG"/>
    <s v="PERU LNG SRL"/>
    <x v="114"/>
    <x v="114"/>
    <s v="C.T. Pampa Melchorita II"/>
    <x v="349"/>
    <s v="TG"/>
    <x v="0"/>
    <x v="381"/>
    <x v="0"/>
    <s v="Instalado"/>
    <s v="Operativo"/>
    <s v="Autoproductor"/>
    <x v="2"/>
    <x v="1"/>
    <x v="1"/>
    <x v="0"/>
    <s v="Privado"/>
    <s v="LIMA"/>
    <s v="LIMA"/>
    <s v="CAÑETE"/>
    <s v="SAN VICENTE DE CAÑETE"/>
    <n v="0"/>
    <x v="0"/>
    <n v="0"/>
    <x v="0"/>
    <x v="0"/>
    <x v="0"/>
    <s v="MWh"/>
    <n v="9909.25"/>
    <n v="9.9092500000000001"/>
    <m/>
    <n v="6.45"/>
    <n v="5.9741666666666662"/>
    <n v="0"/>
    <n v="0"/>
    <n v="68"/>
    <s v="BASE DE DATOS"/>
    <m/>
  </r>
  <r>
    <s v="24"/>
    <x v="1"/>
    <s v="PEDIAM"/>
    <s v="53021412"/>
    <s v="53021412"/>
    <x v="2"/>
    <m/>
    <n v="3.3"/>
    <n v="4.42"/>
    <n v="3.3"/>
    <m/>
    <m/>
    <n v="0"/>
    <m/>
    <m/>
    <m/>
    <n v="0"/>
    <n v="0"/>
    <x v="0"/>
    <s v="PEDIAM53021412EL"/>
    <s v="Pesquera Diamante S.A."/>
    <x v="123"/>
    <x v="123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0"/>
    <n v="0"/>
    <m/>
    <n v="0.36833333333333335"/>
    <n v="0.27499999999999997"/>
    <n v="0"/>
    <n v="0"/>
    <n v="69"/>
    <s v="BASE DE DATOS"/>
    <m/>
  </r>
  <r>
    <s v="24"/>
    <x v="1"/>
    <s v="PEDIAM"/>
    <s v="53021612"/>
    <s v="53021612"/>
    <x v="2"/>
    <m/>
    <n v="2"/>
    <n v="2.5"/>
    <n v="2"/>
    <m/>
    <m/>
    <n v="0"/>
    <m/>
    <m/>
    <m/>
    <n v="0"/>
    <n v="0"/>
    <x v="0"/>
    <s v="PEDIAM53021612EL"/>
    <s v="Pesquera Diamante S.A."/>
    <x v="123"/>
    <x v="123"/>
    <s v="C.T. Callao"/>
    <x v="9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0833333333333334"/>
    <n v="0.16666666666666666"/>
    <n v="0"/>
    <n v="0"/>
    <n v="69"/>
    <s v="BASE DE DATOS"/>
    <m/>
  </r>
  <r>
    <s v="24"/>
    <x v="1"/>
    <s v="PEDIAM"/>
    <s v="53021512"/>
    <s v="53021512"/>
    <x v="2"/>
    <m/>
    <n v="2.4"/>
    <n v="3.45"/>
    <n v="2.4"/>
    <m/>
    <m/>
    <n v="0"/>
    <m/>
    <m/>
    <m/>
    <n v="0"/>
    <n v="0"/>
    <x v="0"/>
    <s v="PEDIAM53021512EL"/>
    <s v="Pesquera Diamante S.A."/>
    <x v="123"/>
    <x v="123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22500000000000001"/>
    <n v="0.19166666666666665"/>
    <n v="0"/>
    <n v="0"/>
    <n v="69"/>
    <s v="BASE DE DATOS"/>
    <m/>
  </r>
  <r>
    <s v="24"/>
    <x v="1"/>
    <s v="PEDIAM"/>
    <s v="53200805"/>
    <s v="53200805"/>
    <x v="2"/>
    <m/>
    <n v="2.5"/>
    <n v="2.64"/>
    <n v="2.5"/>
    <m/>
    <m/>
    <n v="0"/>
    <m/>
    <m/>
    <m/>
    <n v="0"/>
    <n v="0"/>
    <x v="0"/>
    <s v="PEDIAM53200805EL"/>
    <s v="Pesquera Diamante S.A."/>
    <x v="123"/>
    <x v="123"/>
    <s v="C.T. Mollendo"/>
    <x v="115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MOLLENDO"/>
    <n v="0"/>
    <x v="1"/>
    <n v="0"/>
    <x v="0"/>
    <x v="0"/>
    <x v="0"/>
    <s v="MWh"/>
    <n v="0"/>
    <n v="0"/>
    <m/>
    <n v="0.22"/>
    <n v="0.20899999999999999"/>
    <n v="0"/>
    <n v="0"/>
    <n v="69"/>
    <s v="BASE DE DATOS"/>
    <m/>
  </r>
  <r>
    <s v="24"/>
    <x v="2"/>
    <s v="PEDIAM"/>
    <s v="53021412"/>
    <s v="53021412"/>
    <x v="2"/>
    <m/>
    <n v="3.3"/>
    <n v="4.42"/>
    <n v="3.3"/>
    <m/>
    <m/>
    <n v="1.1619999999999999"/>
    <m/>
    <m/>
    <m/>
    <n v="0"/>
    <n v="1.1619999999999999"/>
    <x v="0"/>
    <s v="PEDIAM53021412EL"/>
    <s v="Pesquera Diamante S.A."/>
    <x v="123"/>
    <x v="123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1.1619999999999999"/>
    <n v="1.1619999999999998E-3"/>
    <m/>
    <n v="0.36833333333333335"/>
    <n v="0.27499999999999997"/>
    <n v="0"/>
    <n v="0"/>
    <n v="69"/>
    <s v="BASE DE DATOS"/>
    <m/>
  </r>
  <r>
    <s v="24"/>
    <x v="2"/>
    <s v="PEDIAM"/>
    <s v="53021512"/>
    <s v="53021512"/>
    <x v="2"/>
    <m/>
    <n v="2.2999999999999998"/>
    <n v="2.7"/>
    <n v="2.2999999999999998"/>
    <m/>
    <m/>
    <n v="0"/>
    <m/>
    <m/>
    <m/>
    <n v="0"/>
    <n v="0"/>
    <x v="0"/>
    <s v="PEDIAM53021512EL"/>
    <s v="Pesquera Diamante S.A."/>
    <x v="123"/>
    <x v="123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22500000000000001"/>
    <n v="0.19166666666666665"/>
    <n v="0"/>
    <n v="0"/>
    <n v="69"/>
    <s v="BASE DE DATOS"/>
    <m/>
  </r>
  <r>
    <s v="24"/>
    <x v="2"/>
    <s v="PEDIAM"/>
    <s v="53021612"/>
    <s v="53021612"/>
    <x v="2"/>
    <m/>
    <n v="2"/>
    <n v="2.5"/>
    <n v="2"/>
    <m/>
    <m/>
    <n v="0"/>
    <m/>
    <m/>
    <m/>
    <n v="0"/>
    <n v="0"/>
    <x v="0"/>
    <s v="PEDIAM53021612EL"/>
    <s v="Pesquera Diamante S.A."/>
    <x v="123"/>
    <x v="123"/>
    <s v="C.T. Callao"/>
    <x v="9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0833333333333334"/>
    <n v="0.16666666666666666"/>
    <n v="0"/>
    <n v="0"/>
    <n v="69"/>
    <s v="BASE DE DATOS"/>
    <m/>
  </r>
  <r>
    <s v="24"/>
    <x v="2"/>
    <s v="PEDIAM"/>
    <s v="53200805"/>
    <s v="53200805"/>
    <x v="2"/>
    <m/>
    <n v="2.508"/>
    <n v="2.64"/>
    <n v="2.508"/>
    <m/>
    <m/>
    <n v="0"/>
    <m/>
    <m/>
    <m/>
    <n v="0"/>
    <n v="0"/>
    <x v="0"/>
    <s v="PEDIAM53200805EL"/>
    <s v="Pesquera Diamante S.A."/>
    <x v="123"/>
    <x v="123"/>
    <s v="C.T. Mollendo"/>
    <x v="115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MOLLENDO"/>
    <n v="0"/>
    <x v="1"/>
    <n v="0"/>
    <x v="0"/>
    <x v="0"/>
    <x v="0"/>
    <s v="MWh"/>
    <n v="0"/>
    <n v="0"/>
    <m/>
    <n v="0.22"/>
    <n v="0.20899999999999999"/>
    <n v="0"/>
    <n v="0"/>
    <n v="69"/>
    <s v="BASE DE DATOS"/>
    <m/>
  </r>
  <r>
    <s v="24"/>
    <x v="2"/>
    <s v="PEDIAM"/>
    <s v="53021712"/>
    <s v="53021712"/>
    <x v="2"/>
    <m/>
    <n v="2.4849999999999999"/>
    <n v="3.6909999999999998"/>
    <n v="2.4849999999999999"/>
    <m/>
    <m/>
    <n v="0"/>
    <m/>
    <m/>
    <m/>
    <n v="0"/>
    <n v="0"/>
    <x v="0"/>
    <s v="PEDIAM53021712EL"/>
    <s v="Pesquera Diamante S.A."/>
    <x v="123"/>
    <x v="123"/>
    <s v="C.T. Pisco Norte"/>
    <x v="367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1.8454999999999999"/>
    <n v="1.2424999999999999"/>
    <n v="0"/>
    <n v="0"/>
    <n v="69"/>
    <s v="BASE DE DATOS"/>
    <m/>
  </r>
  <r>
    <s v="24"/>
    <x v="3"/>
    <s v="PEDIAM"/>
    <s v="53021412"/>
    <s v="53021412"/>
    <x v="2"/>
    <m/>
    <n v="3.3"/>
    <n v="4.42"/>
    <n v="3.3"/>
    <m/>
    <m/>
    <n v="1.413"/>
    <m/>
    <m/>
    <m/>
    <n v="335"/>
    <n v="1.413"/>
    <x v="0"/>
    <s v="PEDIAM53021412EL"/>
    <s v="Pesquera Diamante S.A."/>
    <x v="123"/>
    <x v="123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1.413"/>
    <n v="1.413E-3"/>
    <m/>
    <n v="0.36833333333333335"/>
    <n v="0.27499999999999997"/>
    <n v="0"/>
    <n v="0"/>
    <n v="69"/>
    <s v="BASE DE DATOS"/>
    <m/>
  </r>
  <r>
    <s v="24"/>
    <x v="3"/>
    <s v="PEDIAM"/>
    <s v="53021612"/>
    <s v="53021612"/>
    <x v="2"/>
    <m/>
    <n v="2"/>
    <n v="2.5"/>
    <n v="2"/>
    <m/>
    <m/>
    <n v="0"/>
    <m/>
    <m/>
    <m/>
    <n v="0"/>
    <n v="0"/>
    <x v="0"/>
    <s v="PEDIAM53021612EL"/>
    <s v="Pesquera Diamante S.A."/>
    <x v="123"/>
    <x v="123"/>
    <s v="C.T. Callao"/>
    <x v="9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0833333333333334"/>
    <n v="0.16666666666666666"/>
    <n v="0"/>
    <n v="0"/>
    <n v="69"/>
    <s v="BASE DE DATOS"/>
    <m/>
  </r>
  <r>
    <s v="24"/>
    <x v="3"/>
    <s v="PEDIAM"/>
    <s v="53021512"/>
    <s v="53021512"/>
    <x v="2"/>
    <m/>
    <n v="2.2999999999999998"/>
    <n v="2.7"/>
    <n v="2.2999999999999998"/>
    <m/>
    <m/>
    <n v="0"/>
    <m/>
    <m/>
    <m/>
    <n v="0"/>
    <n v="0"/>
    <x v="0"/>
    <s v="PEDIAM53021512EL"/>
    <s v="Pesquera Diamante S.A."/>
    <x v="123"/>
    <x v="123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22500000000000001"/>
    <n v="0.19166666666666665"/>
    <n v="0"/>
    <n v="0"/>
    <n v="69"/>
    <s v="BASE DE DATOS"/>
    <m/>
  </r>
  <r>
    <s v="24"/>
    <x v="3"/>
    <s v="PEDIAM"/>
    <s v="53200805"/>
    <s v="53200805"/>
    <x v="2"/>
    <m/>
    <n v="2.508"/>
    <n v="2.64"/>
    <n v="2.508"/>
    <m/>
    <m/>
    <n v="0"/>
    <m/>
    <m/>
    <m/>
    <n v="0"/>
    <n v="0"/>
    <x v="0"/>
    <s v="PEDIAM53200805EL"/>
    <s v="Pesquera Diamante S.A."/>
    <x v="123"/>
    <x v="123"/>
    <s v="C.T. Mollendo"/>
    <x v="115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MOLLENDO"/>
    <n v="0"/>
    <x v="1"/>
    <n v="0"/>
    <x v="0"/>
    <x v="0"/>
    <x v="0"/>
    <s v="MWh"/>
    <n v="0"/>
    <n v="0"/>
    <m/>
    <n v="0.22"/>
    <n v="0.20899999999999999"/>
    <n v="0"/>
    <n v="0"/>
    <n v="69"/>
    <s v="BASE DE DATOS"/>
    <m/>
  </r>
  <r>
    <s v="24"/>
    <x v="4"/>
    <s v="PEDIAM"/>
    <s v="53021412"/>
    <s v="53021412"/>
    <x v="2"/>
    <m/>
    <n v="3.3"/>
    <n v="4.42"/>
    <n v="3.3"/>
    <m/>
    <m/>
    <n v="3.319"/>
    <m/>
    <m/>
    <m/>
    <n v="660"/>
    <n v="3.319"/>
    <x v="0"/>
    <s v="PEDIAM53021412EL"/>
    <s v="Pesquera Diamante S.A."/>
    <x v="123"/>
    <x v="123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3.319"/>
    <n v="3.3189999999999999E-3"/>
    <m/>
    <n v="0.36833333333333335"/>
    <n v="0.27499999999999997"/>
    <n v="0"/>
    <n v="0"/>
    <n v="69"/>
    <s v="BASE DE DATOS"/>
    <m/>
  </r>
  <r>
    <s v="24"/>
    <x v="4"/>
    <s v="PEDIAM"/>
    <s v="53021512"/>
    <s v="53021512"/>
    <x v="2"/>
    <m/>
    <n v="2.2999999999999998"/>
    <n v="2.7"/>
    <n v="2.2999999999999998"/>
    <m/>
    <m/>
    <n v="0"/>
    <m/>
    <m/>
    <m/>
    <n v="0"/>
    <n v="0"/>
    <x v="0"/>
    <s v="PEDIAM53021512EL"/>
    <s v="Pesquera Diamante S.A."/>
    <x v="123"/>
    <x v="123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22500000000000001"/>
    <n v="0.19166666666666665"/>
    <n v="0"/>
    <n v="0"/>
    <n v="69"/>
    <s v="BASE DE DATOS"/>
    <m/>
  </r>
  <r>
    <s v="24"/>
    <x v="4"/>
    <s v="PEDIAM"/>
    <s v="53021612"/>
    <s v="53021612"/>
    <x v="2"/>
    <m/>
    <n v="2"/>
    <n v="2.5"/>
    <n v="2"/>
    <m/>
    <m/>
    <n v="0"/>
    <m/>
    <m/>
    <m/>
    <n v="0"/>
    <n v="0"/>
    <x v="0"/>
    <s v="PEDIAM53021612EL"/>
    <s v="Pesquera Diamante S.A."/>
    <x v="123"/>
    <x v="123"/>
    <s v="C.T. Callao"/>
    <x v="9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0833333333333334"/>
    <n v="0.16666666666666666"/>
    <n v="0"/>
    <n v="0"/>
    <n v="69"/>
    <s v="BASE DE DATOS"/>
    <m/>
  </r>
  <r>
    <s v="24"/>
    <x v="4"/>
    <s v="PEDIAM"/>
    <s v="53200805"/>
    <s v="53200805"/>
    <x v="2"/>
    <m/>
    <n v="2.508"/>
    <n v="2.64"/>
    <n v="2.508"/>
    <m/>
    <m/>
    <n v="0"/>
    <m/>
    <m/>
    <m/>
    <n v="0"/>
    <n v="0"/>
    <x v="0"/>
    <s v="PEDIAM53200805EL"/>
    <s v="Pesquera Diamante S.A."/>
    <x v="123"/>
    <x v="123"/>
    <s v="C.T. Mollendo"/>
    <x v="115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MOLLENDO"/>
    <n v="0"/>
    <x v="1"/>
    <n v="0"/>
    <x v="0"/>
    <x v="0"/>
    <x v="0"/>
    <s v="MWh"/>
    <n v="0"/>
    <n v="0"/>
    <m/>
    <n v="0.22"/>
    <n v="0.20899999999999999"/>
    <n v="0"/>
    <n v="0"/>
    <n v="69"/>
    <s v="BASE DE DATOS"/>
    <m/>
  </r>
  <r>
    <s v="24"/>
    <x v="5"/>
    <s v="PEDIAM"/>
    <s v="53021412"/>
    <s v="53021412"/>
    <x v="2"/>
    <m/>
    <n v="3.3"/>
    <n v="4.42"/>
    <n v="3.3"/>
    <m/>
    <m/>
    <n v="515.68100000000004"/>
    <m/>
    <m/>
    <m/>
    <n v="130"/>
    <n v="515.58100000000002"/>
    <x v="0"/>
    <s v="PEDIAM53021412EL"/>
    <s v="Pesquera Diamante S.A."/>
    <x v="123"/>
    <x v="123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515.68100000000004"/>
    <n v="0.51568100000000006"/>
    <m/>
    <n v="0.36833333333333335"/>
    <n v="0.27499999999999997"/>
    <n v="0"/>
    <n v="0"/>
    <n v="69"/>
    <s v="BASE DE DATOS"/>
    <m/>
  </r>
  <r>
    <s v="24"/>
    <x v="5"/>
    <s v="PEDIAM"/>
    <s v="53021512"/>
    <s v="53021512"/>
    <x v="2"/>
    <m/>
    <n v="2.2999999999999998"/>
    <n v="2.7"/>
    <n v="2.2999999999999998"/>
    <m/>
    <m/>
    <n v="0"/>
    <m/>
    <m/>
    <m/>
    <n v="0"/>
    <n v="0"/>
    <x v="0"/>
    <s v="PEDIAM53021512EL"/>
    <s v="Pesquera Diamante S.A."/>
    <x v="123"/>
    <x v="123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22500000000000001"/>
    <n v="0.19166666666666665"/>
    <n v="0"/>
    <n v="0"/>
    <n v="69"/>
    <s v="BASE DE DATOS"/>
    <m/>
  </r>
  <r>
    <s v="24"/>
    <x v="5"/>
    <s v="PEDIAM"/>
    <s v="53021612"/>
    <s v="53021612"/>
    <x v="2"/>
    <m/>
    <n v="2"/>
    <n v="2.5"/>
    <n v="2"/>
    <m/>
    <m/>
    <n v="0"/>
    <m/>
    <m/>
    <m/>
    <n v="0"/>
    <n v="0"/>
    <x v="0"/>
    <s v="PEDIAM53021612EL"/>
    <s v="Pesquera Diamante S.A."/>
    <x v="123"/>
    <x v="123"/>
    <s v="C.T. Callao"/>
    <x v="9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0833333333333334"/>
    <n v="0.16666666666666666"/>
    <n v="0"/>
    <n v="0"/>
    <n v="69"/>
    <s v="BASE DE DATOS"/>
    <m/>
  </r>
  <r>
    <s v="24"/>
    <x v="5"/>
    <s v="PEDIAM"/>
    <s v="53200805"/>
    <s v="53200805"/>
    <x v="2"/>
    <m/>
    <n v="2.508"/>
    <n v="2.64"/>
    <n v="2.508"/>
    <m/>
    <m/>
    <n v="0"/>
    <m/>
    <m/>
    <m/>
    <n v="0"/>
    <n v="0"/>
    <x v="0"/>
    <s v="PEDIAM53200805EL"/>
    <s v="Pesquera Diamante S.A."/>
    <x v="123"/>
    <x v="123"/>
    <s v="C.T. Mollendo"/>
    <x v="115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MOLLENDO"/>
    <n v="0"/>
    <x v="1"/>
    <n v="0"/>
    <x v="0"/>
    <x v="0"/>
    <x v="0"/>
    <s v="MWh"/>
    <n v="0"/>
    <n v="0"/>
    <m/>
    <n v="0.22"/>
    <n v="0.20899999999999999"/>
    <n v="0"/>
    <n v="0"/>
    <n v="69"/>
    <s v="BASE DE DATOS"/>
    <m/>
  </r>
  <r>
    <s v="24"/>
    <x v="1"/>
    <s v="QUELLA"/>
    <s v="20191041"/>
    <s v="20191041"/>
    <x v="2"/>
    <m/>
    <n v="1.5"/>
    <n v="1.64"/>
    <n v="1.5"/>
    <m/>
    <m/>
    <n v="173.98400000000001"/>
    <m/>
    <m/>
    <m/>
    <n v="100"/>
    <n v="0.502"/>
    <x v="0"/>
    <s v="QUELLA20191041EL"/>
    <s v="Anglo American Quellaveco S.A."/>
    <x v="117"/>
    <x v="117"/>
    <s v="C.T. Cortadera"/>
    <x v="352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173.98400000000001"/>
    <n v="0.173984"/>
    <m/>
    <n v="0.13666666666666666"/>
    <n v="0.125"/>
    <n v="0"/>
    <n v="0"/>
    <n v="8"/>
    <s v="BASE DE DATOS"/>
    <m/>
  </r>
  <r>
    <s v="24"/>
    <x v="1"/>
    <s v="QUELLA"/>
    <s v="20191306"/>
    <s v="20191306"/>
    <x v="2"/>
    <m/>
    <n v="3.8359999999999999"/>
    <n v="5"/>
    <n v="3.8359999999999999"/>
    <m/>
    <m/>
    <n v="0"/>
    <m/>
    <m/>
    <m/>
    <n v="0"/>
    <n v="0"/>
    <x v="0"/>
    <s v="QUELLA20191306EL"/>
    <s v="Anglo American Quellaveco S.A."/>
    <x v="117"/>
    <x v="117"/>
    <s v="C.T. Salviani"/>
    <x v="353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41666666666666669"/>
    <n v="0.31966666666666665"/>
    <n v="0"/>
    <n v="0"/>
    <n v="8"/>
    <s v="BASE DE DATOS"/>
    <m/>
  </r>
  <r>
    <s v="24"/>
    <x v="1"/>
    <s v="QUELLA"/>
    <s v="20200115"/>
    <s v="20200115"/>
    <x v="2"/>
    <m/>
    <n v="3.33"/>
    <n v="4.08"/>
    <n v="3.33"/>
    <m/>
    <m/>
    <n v="0"/>
    <m/>
    <m/>
    <m/>
    <n v="0"/>
    <n v="0"/>
    <x v="0"/>
    <s v="QUELLA20200115EL"/>
    <s v="Anglo American Quellaveco S.A."/>
    <x v="117"/>
    <x v="117"/>
    <s v="C.T. DRENAJE SECTOR MINA"/>
    <x v="354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34"/>
    <n v="0.27750000000000002"/>
    <n v="0"/>
    <n v="0"/>
    <n v="8"/>
    <s v="BASE DE DATOS"/>
    <m/>
  </r>
  <r>
    <s v="24"/>
    <x v="1"/>
    <s v="QUELLA"/>
    <s v="20220798"/>
    <s v="20220798"/>
    <x v="2"/>
    <m/>
    <n v="7.2"/>
    <n v="9.6"/>
    <n v="7.2"/>
    <m/>
    <m/>
    <n v="0"/>
    <m/>
    <m/>
    <m/>
    <n v="0"/>
    <n v="0"/>
    <x v="0"/>
    <s v="QUELLA20220798EL"/>
    <s v="Anglo American Quellaveco S.A."/>
    <x v="117"/>
    <x v="117"/>
    <s v="C.T. PLANTA PAPUJUNE"/>
    <x v="355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79999999999999993"/>
    <n v="0.6"/>
    <n v="0"/>
    <n v="0"/>
    <n v="8"/>
    <s v="BASE DE DATOS"/>
    <m/>
  </r>
  <r>
    <s v="24"/>
    <x v="2"/>
    <s v="QUELLA"/>
    <s v="20191041"/>
    <s v="20191041"/>
    <x v="2"/>
    <m/>
    <n v="1.5"/>
    <n v="1.64"/>
    <n v="1.5"/>
    <m/>
    <m/>
    <n v="201.58099999999999"/>
    <m/>
    <m/>
    <m/>
    <n v="100"/>
    <n v="0.57099999999999995"/>
    <x v="0"/>
    <s v="QUELLA20191041EL"/>
    <s v="Anglo American Quellaveco S.A."/>
    <x v="117"/>
    <x v="117"/>
    <s v="C.T. Cortadera"/>
    <x v="352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201.58099999999999"/>
    <n v="0.20158099999999998"/>
    <m/>
    <n v="0.13666666666666666"/>
    <n v="0.125"/>
    <n v="0"/>
    <n v="0"/>
    <n v="8"/>
    <s v="BASE DE DATOS"/>
    <m/>
  </r>
  <r>
    <s v="24"/>
    <x v="2"/>
    <s v="QUELLA"/>
    <s v="20191306"/>
    <s v="20191306"/>
    <x v="2"/>
    <m/>
    <n v="3.8359999999999999"/>
    <n v="5"/>
    <n v="3.8359999999999999"/>
    <m/>
    <m/>
    <n v="0"/>
    <m/>
    <m/>
    <m/>
    <n v="0"/>
    <n v="0"/>
    <x v="0"/>
    <s v="QUELLA20191306EL"/>
    <s v="Anglo American Quellaveco S.A."/>
    <x v="117"/>
    <x v="117"/>
    <s v="C.T. Salviani"/>
    <x v="353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41666666666666669"/>
    <n v="0.31966666666666665"/>
    <n v="0"/>
    <n v="0"/>
    <n v="8"/>
    <s v="BASE DE DATOS"/>
    <m/>
  </r>
  <r>
    <s v="24"/>
    <x v="2"/>
    <s v="QUELLA"/>
    <s v="20200115"/>
    <s v="20200115"/>
    <x v="2"/>
    <m/>
    <n v="3.33"/>
    <n v="4.08"/>
    <n v="3.33"/>
    <m/>
    <m/>
    <n v="0"/>
    <m/>
    <m/>
    <m/>
    <n v="0"/>
    <n v="0"/>
    <x v="0"/>
    <s v="QUELLA20200115EL"/>
    <s v="Anglo American Quellaveco S.A."/>
    <x v="117"/>
    <x v="117"/>
    <s v="C.T. DRENAJE SECTOR MINA"/>
    <x v="354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34"/>
    <n v="0.27750000000000002"/>
    <n v="0"/>
    <n v="0"/>
    <n v="8"/>
    <s v="BASE DE DATOS"/>
    <m/>
  </r>
  <r>
    <s v="24"/>
    <x v="2"/>
    <s v="QUELLA"/>
    <s v="20220798"/>
    <s v="20220798"/>
    <x v="2"/>
    <m/>
    <n v="7.2"/>
    <n v="9.6"/>
    <n v="7.2"/>
    <m/>
    <m/>
    <n v="0"/>
    <m/>
    <m/>
    <m/>
    <n v="0"/>
    <n v="0"/>
    <x v="0"/>
    <s v="QUELLA20220798EL"/>
    <s v="Anglo American Quellaveco S.A."/>
    <x v="117"/>
    <x v="117"/>
    <s v="C.T. PLANTA PAPUJUNE"/>
    <x v="355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79999999999999993"/>
    <n v="0.6"/>
    <n v="0"/>
    <n v="0"/>
    <n v="8"/>
    <s v="BASE DE DATOS"/>
    <m/>
  </r>
  <r>
    <s v="24"/>
    <x v="3"/>
    <s v="QUELLA"/>
    <s v="20191041"/>
    <s v="20191041"/>
    <x v="2"/>
    <m/>
    <n v="1.5"/>
    <n v="1.64"/>
    <n v="1.5"/>
    <m/>
    <m/>
    <n v="190.02500000000001"/>
    <m/>
    <m/>
    <m/>
    <n v="75"/>
    <n v="0.45600000000000002"/>
    <x v="0"/>
    <s v="QUELLA20191041EL"/>
    <s v="Anglo American Quellaveco S.A."/>
    <x v="117"/>
    <x v="117"/>
    <s v="C.T. Cortadera"/>
    <x v="352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190.02500000000001"/>
    <n v="0.190025"/>
    <m/>
    <n v="0.13666666666666666"/>
    <n v="0.125"/>
    <n v="0"/>
    <n v="0"/>
    <n v="8"/>
    <s v="BASE DE DATOS"/>
    <m/>
  </r>
  <r>
    <s v="24"/>
    <x v="3"/>
    <s v="QUELLA"/>
    <s v="20191306"/>
    <s v="20191306"/>
    <x v="2"/>
    <m/>
    <n v="3.8359999999999999"/>
    <n v="5"/>
    <n v="3.8359999999999999"/>
    <m/>
    <m/>
    <n v="0"/>
    <m/>
    <m/>
    <m/>
    <n v="0"/>
    <n v="0"/>
    <x v="0"/>
    <s v="QUELLA20191306EL"/>
    <s v="Anglo American Quellaveco S.A."/>
    <x v="117"/>
    <x v="117"/>
    <s v="C.T. Salviani"/>
    <x v="353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41666666666666669"/>
    <n v="0.31966666666666665"/>
    <n v="0"/>
    <n v="0"/>
    <n v="8"/>
    <s v="BASE DE DATOS"/>
    <m/>
  </r>
  <r>
    <s v="24"/>
    <x v="3"/>
    <s v="QUELLA"/>
    <s v="20200115"/>
    <s v="20200115"/>
    <x v="2"/>
    <m/>
    <n v="3.33"/>
    <n v="4.08"/>
    <n v="3.33"/>
    <m/>
    <m/>
    <n v="0"/>
    <m/>
    <m/>
    <m/>
    <n v="0"/>
    <n v="0"/>
    <x v="0"/>
    <s v="QUELLA20200115EL"/>
    <s v="Anglo American Quellaveco S.A."/>
    <x v="117"/>
    <x v="117"/>
    <s v="C.T. DRENAJE SECTOR MINA"/>
    <x v="354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34"/>
    <n v="0.27750000000000002"/>
    <n v="0"/>
    <n v="0"/>
    <n v="8"/>
    <s v="BASE DE DATOS"/>
    <m/>
  </r>
  <r>
    <s v="24"/>
    <x v="3"/>
    <s v="QUELLA"/>
    <s v="20220798"/>
    <s v="20220798"/>
    <x v="2"/>
    <m/>
    <n v="7.2"/>
    <n v="9.6"/>
    <n v="7.2"/>
    <m/>
    <m/>
    <n v="0"/>
    <m/>
    <m/>
    <m/>
    <n v="0"/>
    <n v="0"/>
    <x v="0"/>
    <s v="QUELLA20220798EL"/>
    <s v="Anglo American Quellaveco S.A."/>
    <x v="117"/>
    <x v="117"/>
    <s v="C.T. PLANTA PAPUJUNE"/>
    <x v="355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79999999999999993"/>
    <n v="0.6"/>
    <n v="0"/>
    <n v="0"/>
    <n v="8"/>
    <s v="BASE DE DATOS"/>
    <m/>
  </r>
  <r>
    <s v="24"/>
    <x v="4"/>
    <s v="QUELLA"/>
    <s v="20191041"/>
    <s v="20191041"/>
    <x v="2"/>
    <m/>
    <n v="1.5"/>
    <n v="1.64"/>
    <n v="1.5"/>
    <m/>
    <m/>
    <n v="202.97800000000001"/>
    <m/>
    <m/>
    <m/>
    <n v="75"/>
    <n v="0.45800000000000002"/>
    <x v="0"/>
    <s v="QUELLA20191041EL"/>
    <s v="Anglo American Quellaveco S.A."/>
    <x v="117"/>
    <x v="117"/>
    <s v="C.T. Cortadera"/>
    <x v="352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202.97800000000001"/>
    <n v="0.20297800000000002"/>
    <m/>
    <n v="0.13666666666666666"/>
    <n v="0.125"/>
    <n v="0"/>
    <n v="0"/>
    <n v="8"/>
    <s v="BASE DE DATOS"/>
    <m/>
  </r>
  <r>
    <s v="24"/>
    <x v="4"/>
    <s v="QUELLA"/>
    <s v="20191306"/>
    <s v="20191306"/>
    <x v="2"/>
    <m/>
    <n v="3.8359999999999999"/>
    <n v="5"/>
    <n v="3.8359999999999999"/>
    <m/>
    <m/>
    <n v="0"/>
    <m/>
    <m/>
    <m/>
    <n v="0"/>
    <n v="0"/>
    <x v="0"/>
    <s v="QUELLA20191306EL"/>
    <s v="Anglo American Quellaveco S.A."/>
    <x v="117"/>
    <x v="117"/>
    <s v="C.T. Salviani"/>
    <x v="353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41666666666666669"/>
    <n v="0.31966666666666665"/>
    <n v="0"/>
    <n v="0"/>
    <n v="8"/>
    <s v="BASE DE DATOS"/>
    <m/>
  </r>
  <r>
    <s v="24"/>
    <x v="4"/>
    <s v="QUELLA"/>
    <s v="20200115"/>
    <s v="20200115"/>
    <x v="2"/>
    <m/>
    <n v="3.33"/>
    <n v="4.08"/>
    <n v="3.33"/>
    <m/>
    <m/>
    <n v="0"/>
    <m/>
    <m/>
    <m/>
    <n v="0"/>
    <n v="0"/>
    <x v="0"/>
    <s v="QUELLA20200115EL"/>
    <s v="Anglo American Quellaveco S.A."/>
    <x v="117"/>
    <x v="117"/>
    <s v="C.T. DRENAJE SECTOR MINA"/>
    <x v="354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34"/>
    <n v="0.27750000000000002"/>
    <n v="0"/>
    <n v="0"/>
    <n v="8"/>
    <s v="BASE DE DATOS"/>
    <m/>
  </r>
  <r>
    <s v="24"/>
    <x v="4"/>
    <s v="QUELLA"/>
    <s v="20220798"/>
    <s v="20220798"/>
    <x v="2"/>
    <m/>
    <n v="7.2"/>
    <n v="9.6"/>
    <n v="7.2"/>
    <m/>
    <m/>
    <n v="0"/>
    <m/>
    <m/>
    <m/>
    <n v="0"/>
    <n v="0"/>
    <x v="0"/>
    <s v="QUELLA20220798EL"/>
    <s v="Anglo American Quellaveco S.A."/>
    <x v="117"/>
    <x v="117"/>
    <s v="C.T. PLANTA PAPUJUNE"/>
    <x v="355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79999999999999993"/>
    <n v="0.6"/>
    <n v="0"/>
    <n v="0"/>
    <n v="8"/>
    <s v="BASE DE DATOS"/>
    <m/>
  </r>
  <r>
    <s v="24"/>
    <x v="5"/>
    <s v="QUELLA"/>
    <s v="20191041"/>
    <s v="20191041"/>
    <x v="2"/>
    <m/>
    <n v="1.5"/>
    <n v="1.64"/>
    <n v="1.5"/>
    <m/>
    <m/>
    <n v="196.40600000000001"/>
    <m/>
    <m/>
    <m/>
    <n v="150"/>
    <n v="0.46800000000000003"/>
    <x v="0"/>
    <s v="QUELLA20191041EL"/>
    <s v="Anglo American Quellaveco S.A."/>
    <x v="117"/>
    <x v="117"/>
    <s v="C.T. Cortadera"/>
    <x v="352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196.40600000000001"/>
    <n v="0.196406"/>
    <m/>
    <n v="0.13666666666666666"/>
    <n v="0.125"/>
    <n v="0"/>
    <n v="0"/>
    <n v="8"/>
    <s v="BASE DE DATOS"/>
    <m/>
  </r>
  <r>
    <s v="24"/>
    <x v="5"/>
    <s v="QUELLA"/>
    <s v="20191306"/>
    <s v="20191306"/>
    <x v="2"/>
    <m/>
    <n v="3.8359999999999999"/>
    <n v="5"/>
    <n v="3.8359999999999999"/>
    <m/>
    <m/>
    <n v="0"/>
    <m/>
    <m/>
    <m/>
    <n v="0"/>
    <n v="0"/>
    <x v="0"/>
    <s v="QUELLA20191306EL"/>
    <s v="Anglo American Quellaveco S.A."/>
    <x v="117"/>
    <x v="117"/>
    <s v="C.T. Salviani"/>
    <x v="353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41666666666666669"/>
    <n v="0.31966666666666665"/>
    <n v="0"/>
    <n v="0"/>
    <n v="8"/>
    <s v="BASE DE DATOS"/>
    <m/>
  </r>
  <r>
    <s v="24"/>
    <x v="5"/>
    <s v="QUELLA"/>
    <s v="20200115"/>
    <s v="20200115"/>
    <x v="2"/>
    <m/>
    <n v="3.33"/>
    <n v="4.08"/>
    <n v="3.33"/>
    <m/>
    <m/>
    <n v="0"/>
    <m/>
    <m/>
    <m/>
    <n v="0"/>
    <n v="0"/>
    <x v="0"/>
    <s v="QUELLA20200115EL"/>
    <s v="Anglo American Quellaveco S.A."/>
    <x v="117"/>
    <x v="117"/>
    <s v="C.T. DRENAJE SECTOR MINA"/>
    <x v="354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34"/>
    <n v="0.27750000000000002"/>
    <n v="0"/>
    <n v="0"/>
    <n v="8"/>
    <s v="BASE DE DATOS"/>
    <m/>
  </r>
  <r>
    <s v="24"/>
    <x v="5"/>
    <s v="QUELLA"/>
    <s v="20220798"/>
    <s v="20220798"/>
    <x v="2"/>
    <m/>
    <n v="7.2"/>
    <n v="9.6"/>
    <n v="7.2"/>
    <m/>
    <m/>
    <n v="0"/>
    <m/>
    <m/>
    <m/>
    <n v="0"/>
    <n v="0"/>
    <x v="0"/>
    <s v="QUELLA20220798EL"/>
    <s v="Anglo American Quellaveco S.A."/>
    <x v="117"/>
    <x v="117"/>
    <s v="C.T. PLANTA PAPUJUNE"/>
    <x v="355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79999999999999993"/>
    <n v="0.6"/>
    <n v="0"/>
    <n v="0"/>
    <n v="8"/>
    <s v="BASE DE DATOS"/>
    <m/>
  </r>
  <r>
    <s v="24"/>
    <x v="2"/>
    <s v="RELAPA"/>
    <s v="33111900"/>
    <s v="33111900"/>
    <x v="0"/>
    <m/>
    <n v="11.25"/>
    <n v="11.25"/>
    <n v="11.25"/>
    <m/>
    <m/>
    <n v="3391.5169999999998"/>
    <m/>
    <m/>
    <m/>
    <n v="0"/>
    <n v="11.946"/>
    <x v="0"/>
    <s v="RELAPA33111900TG"/>
    <s v="Refiner¡a La Pampilla S.A."/>
    <x v="113"/>
    <x v="113"/>
    <s v="C.T. La Pampilla"/>
    <x v="348"/>
    <s v="TG"/>
    <x v="0"/>
    <x v="381"/>
    <x v="0"/>
    <s v="Instalado"/>
    <s v="Operativo"/>
    <s v="Autoproductor"/>
    <x v="2"/>
    <x v="0"/>
    <x v="1"/>
    <x v="0"/>
    <s v="Privado"/>
    <s v="LIMA"/>
    <s v="CALLAO"/>
    <s v="CALLAO"/>
    <s v="Ventanilla"/>
    <n v="0"/>
    <x v="0"/>
    <n v="0"/>
    <x v="0"/>
    <x v="0"/>
    <x v="0"/>
    <s v="MWh"/>
    <n v="3391.5169999999998"/>
    <n v="3.3915169999999999"/>
    <m/>
    <n v="0.9375"/>
    <n v="0.9375"/>
    <n v="0"/>
    <n v="0"/>
    <n v="78"/>
    <s v="BASE DE DATOS"/>
    <m/>
  </r>
  <r>
    <s v="24"/>
    <x v="3"/>
    <s v="RELAPA"/>
    <s v="33111900"/>
    <s v="33111900"/>
    <x v="0"/>
    <m/>
    <n v="11.25"/>
    <n v="11.25"/>
    <n v="11.25"/>
    <m/>
    <m/>
    <n v="5610.21"/>
    <m/>
    <m/>
    <m/>
    <n v="0"/>
    <n v="9.3000000000000007"/>
    <x v="0"/>
    <s v="RELAPA33111900TG"/>
    <s v="Refiner¡a La Pampilla S.A."/>
    <x v="113"/>
    <x v="113"/>
    <s v="C.T. La Pampilla"/>
    <x v="348"/>
    <s v="TG"/>
    <x v="0"/>
    <x v="381"/>
    <x v="0"/>
    <s v="Instalado"/>
    <s v="Operativo"/>
    <s v="Autoproductor"/>
    <x v="2"/>
    <x v="0"/>
    <x v="1"/>
    <x v="0"/>
    <s v="Privado"/>
    <s v="LIMA"/>
    <s v="CALLAO"/>
    <s v="CALLAO"/>
    <s v="Ventanilla"/>
    <n v="0"/>
    <x v="0"/>
    <n v="0"/>
    <x v="0"/>
    <x v="0"/>
    <x v="0"/>
    <s v="MWh"/>
    <n v="5610.21"/>
    <n v="5.6102100000000004"/>
    <m/>
    <n v="0.9375"/>
    <n v="0.9375"/>
    <n v="0"/>
    <n v="0"/>
    <n v="78"/>
    <s v="BASE DE DATOS"/>
    <m/>
  </r>
  <r>
    <s v="24"/>
    <x v="4"/>
    <s v="RELAPA"/>
    <s v="33111900"/>
    <s v="33111900"/>
    <x v="0"/>
    <m/>
    <n v="11.25"/>
    <n v="11.25"/>
    <n v="11.25"/>
    <m/>
    <m/>
    <n v="6081.73"/>
    <m/>
    <m/>
    <m/>
    <n v="0"/>
    <n v="9.2100000000000009"/>
    <x v="0"/>
    <s v="RELAPA33111900TG"/>
    <s v="Refiner¡a La Pampilla S.A."/>
    <x v="113"/>
    <x v="113"/>
    <s v="C.T. La Pampilla"/>
    <x v="348"/>
    <s v="TG"/>
    <x v="0"/>
    <x v="381"/>
    <x v="0"/>
    <s v="Instalado"/>
    <s v="Operativo"/>
    <s v="Autoproductor"/>
    <x v="2"/>
    <x v="0"/>
    <x v="1"/>
    <x v="0"/>
    <s v="Privado"/>
    <s v="LIMA"/>
    <s v="CALLAO"/>
    <s v="CALLAO"/>
    <s v="Ventanilla"/>
    <n v="0"/>
    <x v="0"/>
    <n v="0"/>
    <x v="0"/>
    <x v="0"/>
    <x v="0"/>
    <s v="MWh"/>
    <n v="6081.73"/>
    <n v="6.0817299999999994"/>
    <m/>
    <n v="0.9375"/>
    <n v="0.9375"/>
    <n v="0"/>
    <n v="0"/>
    <n v="78"/>
    <s v="BASE DE DATOS"/>
    <m/>
  </r>
  <r>
    <s v="24"/>
    <x v="5"/>
    <s v="RELAPA"/>
    <s v="33111900"/>
    <s v="33111900"/>
    <x v="0"/>
    <m/>
    <n v="11.25"/>
    <n v="11.25"/>
    <n v="11.25"/>
    <m/>
    <m/>
    <n v="5866.98"/>
    <m/>
    <m/>
    <m/>
    <n v="0"/>
    <n v="9.31"/>
    <x v="0"/>
    <s v="RELAPA33111900TG"/>
    <s v="Refiner¡a La Pampilla S.A."/>
    <x v="113"/>
    <x v="113"/>
    <s v="C.T. La Pampilla"/>
    <x v="348"/>
    <s v="TG"/>
    <x v="0"/>
    <x v="381"/>
    <x v="0"/>
    <s v="Instalado"/>
    <s v="Operativo"/>
    <s v="Autoproductor"/>
    <x v="2"/>
    <x v="0"/>
    <x v="1"/>
    <x v="0"/>
    <s v="Privado"/>
    <s v="LIMA"/>
    <s v="CALLAO"/>
    <s v="CALLAO"/>
    <s v="Ventanilla"/>
    <n v="0"/>
    <x v="0"/>
    <n v="0"/>
    <x v="0"/>
    <x v="0"/>
    <x v="0"/>
    <s v="MWh"/>
    <n v="5866.98"/>
    <n v="5.8669799999999999"/>
    <m/>
    <n v="0.9375"/>
    <n v="0.9375"/>
    <n v="0"/>
    <n v="0"/>
    <n v="78"/>
    <s v="BASE DE DATOS"/>
    <m/>
  </r>
  <r>
    <s v="24"/>
    <x v="4"/>
    <s v="RETAMA"/>
    <s v="33025293"/>
    <s v="33025293"/>
    <x v="2"/>
    <m/>
    <n v="9.9849999999999994"/>
    <n v="13.734999999999999"/>
    <n v="9.9849999999999994"/>
    <m/>
    <m/>
    <n v="7.524"/>
    <m/>
    <m/>
    <m/>
    <n v="0"/>
    <n v="0"/>
    <x v="0"/>
    <s v="RETAMA33025293EL"/>
    <s v="Minera Aur¡fera Retamas S.A."/>
    <x v="131"/>
    <x v="131"/>
    <s v="C.T. San Andr‚s"/>
    <x v="376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RCOY"/>
    <n v="0"/>
    <x v="1"/>
    <n v="0"/>
    <x v="0"/>
    <x v="0"/>
    <x v="0"/>
    <s v="MWh"/>
    <n v="7.524"/>
    <n v="7.5240000000000003E-3"/>
    <m/>
    <n v="1.1445833333333333"/>
    <n v="0.83208333333333329"/>
    <n v="0"/>
    <n v="0"/>
    <n v="53"/>
    <s v="BASE DE DATOS"/>
    <m/>
  </r>
  <r>
    <s v="24"/>
    <x v="5"/>
    <s v="RETAMA"/>
    <s v="33025293"/>
    <s v="33025293"/>
    <x v="2"/>
    <m/>
    <n v="9.9849999999999994"/>
    <n v="13.734999999999999"/>
    <n v="9.9849999999999994"/>
    <m/>
    <m/>
    <n v="5.2939999999999996"/>
    <m/>
    <m/>
    <m/>
    <n v="0"/>
    <n v="0"/>
    <x v="0"/>
    <s v="RETAMA33025293EL"/>
    <s v="Minera Aur¡fera Retamas S.A."/>
    <x v="131"/>
    <x v="131"/>
    <s v="C.T. San Andr‚s"/>
    <x v="376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RCOY"/>
    <n v="0"/>
    <x v="1"/>
    <n v="0"/>
    <x v="0"/>
    <x v="0"/>
    <x v="0"/>
    <s v="MWh"/>
    <n v="5.2939999999999996"/>
    <n v="5.2939999999999992E-3"/>
    <m/>
    <n v="1.1445833333333333"/>
    <n v="0.83208333333333329"/>
    <n v="0"/>
    <n v="0"/>
    <n v="53"/>
    <s v="BASE DE DATOS"/>
    <m/>
  </r>
  <r>
    <s v="24"/>
    <x v="1"/>
    <s v="INSANB"/>
    <s v="33393620"/>
    <s v="33393620"/>
    <x v="2"/>
    <m/>
    <n v="1.4750000000000001"/>
    <n v="1.49"/>
    <n v="1.4750000000000001"/>
    <m/>
    <m/>
    <n v="783.06"/>
    <m/>
    <m/>
    <m/>
    <n v="10"/>
    <n v="1.401"/>
    <x v="0"/>
    <s v="INSANB33393620EL"/>
    <s v="Inversiones San Borja S.A."/>
    <x v="139"/>
    <x v="139"/>
    <s v="C.T. La Rambla"/>
    <x v="39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BORJA"/>
    <n v="0"/>
    <x v="0"/>
    <n v="0"/>
    <x v="0"/>
    <x v="0"/>
    <x v="0"/>
    <s v="MWh"/>
    <n v="783.06"/>
    <n v="0.78305999999999998"/>
    <m/>
    <n v="0.12416666666666666"/>
    <n v="0.12291666666666667"/>
    <n v="0"/>
    <n v="0"/>
    <n v="50"/>
    <s v="BASE DE DATOS"/>
    <m/>
  </r>
  <r>
    <s v="24"/>
    <x v="2"/>
    <s v="INSANB"/>
    <s v="33393620"/>
    <s v="33393620"/>
    <x v="2"/>
    <m/>
    <n v="1.4750000000000001"/>
    <n v="1.49"/>
    <n v="1.4750000000000001"/>
    <m/>
    <m/>
    <n v="836.48"/>
    <m/>
    <m/>
    <m/>
    <n v="10"/>
    <n v="1.401"/>
    <x v="0"/>
    <s v="INSANB33393620EL"/>
    <s v="Inversiones San Borja S.A."/>
    <x v="139"/>
    <x v="139"/>
    <s v="C.T. La Rambla"/>
    <x v="39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BORJA"/>
    <n v="0"/>
    <x v="0"/>
    <n v="0"/>
    <x v="0"/>
    <x v="0"/>
    <x v="0"/>
    <s v="MWh"/>
    <n v="836.48"/>
    <n v="0.83648"/>
    <m/>
    <n v="0.12416666666666666"/>
    <n v="0.12291666666666667"/>
    <n v="0"/>
    <n v="0"/>
    <n v="50"/>
    <s v="BASE DE DATOS"/>
    <m/>
  </r>
  <r>
    <s v="24"/>
    <x v="3"/>
    <s v="INSANB"/>
    <s v="33393620"/>
    <s v="33393620"/>
    <x v="2"/>
    <m/>
    <n v="1.4750000000000001"/>
    <n v="1.49"/>
    <n v="1.4750000000000001"/>
    <m/>
    <m/>
    <n v="674.97"/>
    <m/>
    <m/>
    <m/>
    <n v="0"/>
    <n v="1.401"/>
    <x v="0"/>
    <s v="INSANB33393620EL"/>
    <s v="Inversiones San Borja S.A."/>
    <x v="139"/>
    <x v="139"/>
    <s v="C.T. La Rambla"/>
    <x v="39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BORJA"/>
    <n v="0"/>
    <x v="0"/>
    <n v="0"/>
    <x v="0"/>
    <x v="0"/>
    <x v="0"/>
    <s v="MWh"/>
    <n v="674.97"/>
    <n v="0.67497000000000007"/>
    <m/>
    <n v="0.12416666666666666"/>
    <n v="0.12291666666666667"/>
    <n v="0"/>
    <n v="0"/>
    <n v="50"/>
    <s v="BASE DE DATOS"/>
    <m/>
  </r>
  <r>
    <s v="24"/>
    <x v="4"/>
    <s v="INSANB"/>
    <s v="33393620"/>
    <s v="33393620"/>
    <x v="2"/>
    <m/>
    <n v="1.4750000000000001"/>
    <n v="1.49"/>
    <n v="1.4750000000000001"/>
    <m/>
    <m/>
    <n v="810.65"/>
    <m/>
    <m/>
    <m/>
    <n v="10"/>
    <n v="1.401"/>
    <x v="0"/>
    <s v="INSANB33393620EL"/>
    <s v="Inversiones San Borja S.A."/>
    <x v="139"/>
    <x v="139"/>
    <s v="C.T. La Rambla"/>
    <x v="39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BORJA"/>
    <n v="0"/>
    <x v="0"/>
    <n v="0"/>
    <x v="0"/>
    <x v="0"/>
    <x v="0"/>
    <s v="MWh"/>
    <n v="810.65"/>
    <n v="0.81064999999999998"/>
    <m/>
    <n v="0.12416666666666666"/>
    <n v="0.12291666666666667"/>
    <n v="0"/>
    <n v="0"/>
    <n v="50"/>
    <s v="BASE DE DATOS"/>
    <m/>
  </r>
  <r>
    <s v="24"/>
    <x v="5"/>
    <s v="INSANB"/>
    <s v="33393620"/>
    <s v="33393620"/>
    <x v="2"/>
    <m/>
    <n v="1.4750000000000001"/>
    <n v="1.49"/>
    <n v="1.4750000000000001"/>
    <m/>
    <m/>
    <n v="739.61"/>
    <m/>
    <m/>
    <m/>
    <n v="10"/>
    <n v="1.401"/>
    <x v="0"/>
    <s v="INSANB33393620EL"/>
    <s v="Inversiones San Borja S.A."/>
    <x v="139"/>
    <x v="139"/>
    <s v="C.T. La Rambla"/>
    <x v="39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BORJA"/>
    <n v="0"/>
    <x v="0"/>
    <n v="0"/>
    <x v="0"/>
    <x v="0"/>
    <x v="0"/>
    <s v="MWh"/>
    <n v="739.61"/>
    <n v="0.73960999999999999"/>
    <m/>
    <n v="0.12416666666666666"/>
    <n v="0.12291666666666667"/>
    <n v="0"/>
    <n v="0"/>
    <n v="50"/>
    <s v="BASE DE DATOS"/>
    <m/>
  </r>
  <r>
    <s v="24"/>
    <x v="5"/>
    <s v="SDF"/>
    <s v="33075397"/>
    <s v="33075397"/>
    <x v="2"/>
    <m/>
    <n v="2.9"/>
    <n v="3"/>
    <n v="2.9"/>
    <m/>
    <m/>
    <n v="1.782"/>
    <m/>
    <m/>
    <m/>
    <n v="1"/>
    <n v="2.9"/>
    <x v="0"/>
    <s v="SDF33075397EL"/>
    <s v="Sudamericana de Fibras S.A."/>
    <x v="118"/>
    <x v="118"/>
    <s v="C. T. SUDAMERICANA"/>
    <x v="356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1.782"/>
    <n v="1.7819999999999999E-3"/>
    <m/>
    <n v="0.25"/>
    <n v="0.24166666666666667"/>
    <n v="0"/>
    <n v="0"/>
    <n v="85"/>
    <s v="BASE DE DATOS"/>
    <m/>
  </r>
  <r>
    <s v="24"/>
    <x v="2"/>
    <s v="SPCC"/>
    <s v="03025091"/>
    <s v="03025091"/>
    <x v="2"/>
    <m/>
    <n v="1"/>
    <n v="1.25"/>
    <n v="1"/>
    <m/>
    <m/>
    <n v="0"/>
    <m/>
    <m/>
    <m/>
    <n v="0"/>
    <n v="0"/>
    <x v="0"/>
    <s v="SPCC03025091EL"/>
    <s v="Southern Per£ Cooper Corporation"/>
    <x v="119"/>
    <x v="119"/>
    <s v="C.T. EMERGENCIA FUND ILO"/>
    <x v="357"/>
    <s v="EL"/>
    <x v="2"/>
    <x v="381"/>
    <x v="0"/>
    <s v="Instalado"/>
    <s v="Inoperativo"/>
    <s v="Autoproductor"/>
    <x v="2"/>
    <x v="1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10416666666666667"/>
    <n v="8.3333333333333329E-2"/>
    <n v="0"/>
    <n v="0"/>
    <n v="84"/>
    <s v="BASE DE DATOS"/>
    <m/>
  </r>
  <r>
    <s v="24"/>
    <x v="2"/>
    <s v="SPCC"/>
    <s v="33021793"/>
    <s v="33021793"/>
    <x v="2"/>
    <m/>
    <n v="2.8"/>
    <n v="4.3"/>
    <n v="2.8"/>
    <m/>
    <m/>
    <n v="0"/>
    <m/>
    <m/>
    <m/>
    <n v="0"/>
    <n v="0"/>
    <x v="0"/>
    <s v="SPCC33021793EL"/>
    <s v="Southern Per£ Cooper Corporation"/>
    <x v="119"/>
    <x v="119"/>
    <s v="C.T. REFINERÍA"/>
    <x v="358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35833333333333334"/>
    <n v="0.23333333333333331"/>
    <n v="0"/>
    <n v="0"/>
    <n v="84"/>
    <s v="BASE DE DATOS"/>
    <m/>
  </r>
  <r>
    <s v="24"/>
    <x v="2"/>
    <s v="SPCC"/>
    <s v="33003193"/>
    <s v="33003193"/>
    <x v="2"/>
    <m/>
    <n v="3.3"/>
    <n v="3.3"/>
    <n v="3.3"/>
    <m/>
    <m/>
    <n v="0.95699999999999996"/>
    <m/>
    <m/>
    <m/>
    <n v="0"/>
    <n v="2.0070000000000001"/>
    <x v="0"/>
    <s v="SPCC33003193EL"/>
    <s v="Southern Per£ Cooper Corporation"/>
    <x v="119"/>
    <x v="119"/>
    <s v="C. T. ILO"/>
    <x v="359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.95699999999999996"/>
    <n v="9.5699999999999995E-4"/>
    <m/>
    <n v="0.27499999999999997"/>
    <n v="0.27499999999999997"/>
    <n v="0"/>
    <n v="0"/>
    <n v="84"/>
    <s v="BASE DE DATOS"/>
    <m/>
  </r>
  <r>
    <s v="24"/>
    <x v="3"/>
    <s v="SPCC"/>
    <s v="03025091"/>
    <s v="03025091"/>
    <x v="2"/>
    <m/>
    <n v="1"/>
    <n v="1.25"/>
    <n v="1"/>
    <m/>
    <m/>
    <n v="0"/>
    <m/>
    <m/>
    <m/>
    <n v="0"/>
    <n v="0"/>
    <x v="0"/>
    <s v="SPCC03025091EL"/>
    <s v="Southern Per£ Cooper Corporation"/>
    <x v="119"/>
    <x v="119"/>
    <s v="C.T. EMERGENCIA FUND ILO"/>
    <x v="357"/>
    <s v="EL"/>
    <x v="2"/>
    <x v="381"/>
    <x v="0"/>
    <s v="Instalado"/>
    <s v="Inoperativo"/>
    <s v="Autoproductor"/>
    <x v="2"/>
    <x v="1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10416666666666667"/>
    <n v="8.3333333333333329E-2"/>
    <n v="0"/>
    <n v="0"/>
    <n v="84"/>
    <s v="BASE DE DATOS"/>
    <m/>
  </r>
  <r>
    <s v="24"/>
    <x v="3"/>
    <s v="SPCC"/>
    <s v="33021793"/>
    <s v="33021793"/>
    <x v="2"/>
    <m/>
    <n v="2.8"/>
    <n v="4.3"/>
    <n v="2.8"/>
    <m/>
    <m/>
    <n v="0"/>
    <m/>
    <m/>
    <m/>
    <n v="0"/>
    <n v="0"/>
    <x v="0"/>
    <s v="SPCC33021793EL"/>
    <s v="Southern Per£ Cooper Corporation"/>
    <x v="119"/>
    <x v="119"/>
    <s v="C.T. REFINERÍA"/>
    <x v="358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35833333333333334"/>
    <n v="0.23333333333333331"/>
    <n v="0"/>
    <n v="0"/>
    <n v="84"/>
    <s v="BASE DE DATOS"/>
    <m/>
  </r>
  <r>
    <s v="24"/>
    <x v="3"/>
    <s v="SPCC"/>
    <s v="33003193"/>
    <s v="33003193"/>
    <x v="2"/>
    <m/>
    <n v="3.3"/>
    <n v="3.3"/>
    <n v="3.3"/>
    <m/>
    <m/>
    <n v="0.86899999999999999"/>
    <m/>
    <m/>
    <m/>
    <n v="0"/>
    <n v="1.9119999999999999"/>
    <x v="0"/>
    <s v="SPCC33003193EL"/>
    <s v="Southern Per£ Cooper Corporation"/>
    <x v="119"/>
    <x v="119"/>
    <s v="C. T. ILO"/>
    <x v="359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.86899999999999999"/>
    <n v="8.6899999999999998E-4"/>
    <m/>
    <n v="0.27499999999999997"/>
    <n v="0.27499999999999997"/>
    <n v="0"/>
    <n v="0"/>
    <n v="84"/>
    <s v="BASE DE DATOS"/>
    <m/>
  </r>
  <r>
    <s v="24"/>
    <x v="5"/>
    <s v="SPCC"/>
    <s v="03025091"/>
    <s v="03025091"/>
    <x v="2"/>
    <m/>
    <n v="1"/>
    <n v="1.25"/>
    <n v="1"/>
    <m/>
    <m/>
    <n v="0"/>
    <m/>
    <m/>
    <m/>
    <n v="0"/>
    <n v="0"/>
    <x v="0"/>
    <s v="SPCC03025091EL"/>
    <s v="Southern Per£ Cooper Corporation"/>
    <x v="119"/>
    <x v="119"/>
    <s v="C.T. EMERGENCIA FUND ILO"/>
    <x v="357"/>
    <s v="EL"/>
    <x v="2"/>
    <x v="381"/>
    <x v="0"/>
    <s v="Instalado"/>
    <s v="Inoperativo"/>
    <s v="Autoproductor"/>
    <x v="2"/>
    <x v="1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10416666666666667"/>
    <n v="8.3333333333333329E-2"/>
    <n v="0"/>
    <n v="0"/>
    <n v="84"/>
    <s v="BASE DE DATOS"/>
    <m/>
  </r>
  <r>
    <s v="24"/>
    <x v="5"/>
    <s v="SPCC"/>
    <s v="33021793"/>
    <s v="33021793"/>
    <x v="2"/>
    <m/>
    <n v="2.8"/>
    <n v="4.3"/>
    <n v="2.8"/>
    <m/>
    <m/>
    <n v="0"/>
    <m/>
    <m/>
    <m/>
    <n v="0"/>
    <n v="0"/>
    <x v="0"/>
    <s v="SPCC33021793EL"/>
    <s v="Southern Per£ Cooper Corporation"/>
    <x v="119"/>
    <x v="119"/>
    <s v="C.T. REFINERÍA"/>
    <x v="358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35833333333333334"/>
    <n v="0.23333333333333331"/>
    <n v="0"/>
    <n v="0"/>
    <n v="84"/>
    <s v="BASE DE DATOS"/>
    <m/>
  </r>
  <r>
    <s v="24"/>
    <x v="5"/>
    <s v="SPCC"/>
    <s v="33003193"/>
    <s v="33003193"/>
    <x v="2"/>
    <m/>
    <n v="3.3"/>
    <n v="3.3"/>
    <n v="3.3"/>
    <m/>
    <m/>
    <n v="7.74"/>
    <m/>
    <m/>
    <m/>
    <n v="0"/>
    <n v="3.01"/>
    <x v="0"/>
    <s v="SPCC33003193EL"/>
    <s v="Southern Per£ Cooper Corporation"/>
    <x v="119"/>
    <x v="119"/>
    <s v="C. T. ILO"/>
    <x v="359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7.74"/>
    <n v="7.7400000000000004E-3"/>
    <m/>
    <n v="0.27499999999999997"/>
    <n v="0.27499999999999997"/>
    <n v="0"/>
    <n v="0"/>
    <n v="84"/>
    <s v="BASE DE DATOS"/>
    <m/>
  </r>
  <r>
    <s v="24"/>
    <x v="5"/>
    <s v="SURPAK"/>
    <s v="33382217"/>
    <s v="33382217"/>
    <x v="2"/>
    <m/>
    <n v="1.28"/>
    <n v="2.6"/>
    <n v="1.28"/>
    <m/>
    <m/>
    <n v="148"/>
    <m/>
    <m/>
    <m/>
    <n v="6.9"/>
    <n v="1.28"/>
    <x v="0"/>
    <s v="SURPAK33382217EL"/>
    <s v="Surpack S.A."/>
    <x v="120"/>
    <x v="120"/>
    <s v="C.T. Surpack"/>
    <x v="36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N"/>
    <n v="0"/>
    <x v="0"/>
    <n v="0"/>
    <x v="0"/>
    <x v="0"/>
    <x v="0"/>
    <s v="MWh"/>
    <n v="148"/>
    <n v="0.14799999999999999"/>
    <m/>
    <n v="0.21666666666666667"/>
    <n v="0.10666666666666667"/>
    <n v="0"/>
    <n v="0"/>
    <n v="86"/>
    <s v="BASE DE DATOS"/>
    <m/>
  </r>
  <r>
    <s v="24"/>
    <x v="0"/>
    <s v="TINSUR"/>
    <s v="33127202"/>
    <s v="33127202"/>
    <x v="2"/>
    <m/>
    <n v="3.8"/>
    <n v="4.0999999999999996"/>
    <n v="3.8"/>
    <m/>
    <m/>
    <n v="38.377000000000002"/>
    <m/>
    <m/>
    <m/>
    <n v="0"/>
    <n v="2.3849999999999998"/>
    <x v="0"/>
    <s v="TINSUR33127202EL"/>
    <s v="Terminal Internacional del Sur S.A."/>
    <x v="140"/>
    <x v="140"/>
    <s v="C.T. Tisur"/>
    <x v="396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38.377000000000002"/>
    <n v="3.8377000000000001E-2"/>
    <m/>
    <n v="0.34166666666666662"/>
    <n v="0.31666666666666665"/>
    <n v="0"/>
    <n v="0"/>
    <n v="88"/>
    <s v="BASE DE DATOS"/>
    <m/>
  </r>
  <r>
    <s v="24"/>
    <x v="1"/>
    <s v="TINSUR"/>
    <s v="33127202"/>
    <s v="33127202"/>
    <x v="2"/>
    <m/>
    <n v="3.8"/>
    <n v="4.0999999999999996"/>
    <n v="3.8"/>
    <m/>
    <m/>
    <n v="56.273000000000003"/>
    <m/>
    <m/>
    <m/>
    <n v="0"/>
    <n v="2.036"/>
    <x v="0"/>
    <s v="TINSUR33127202EL"/>
    <s v="Terminal Internacional del Sur S.A."/>
    <x v="140"/>
    <x v="140"/>
    <s v="C.T. Tisur"/>
    <x v="396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56.273000000000003"/>
    <n v="5.6273000000000004E-2"/>
    <m/>
    <n v="0.34166666666666662"/>
    <n v="0.31666666666666665"/>
    <n v="0"/>
    <n v="0"/>
    <n v="88"/>
    <s v="BASE DE DATOS"/>
    <m/>
  </r>
  <r>
    <s v="24"/>
    <x v="2"/>
    <s v="TINSUR"/>
    <s v="33127202"/>
    <s v="33127202"/>
    <x v="2"/>
    <m/>
    <n v="3.8"/>
    <n v="4.0999999999999996"/>
    <n v="3.8"/>
    <m/>
    <m/>
    <n v="15.285"/>
    <m/>
    <m/>
    <m/>
    <n v="0"/>
    <n v="1.79"/>
    <x v="0"/>
    <s v="TINSUR33127202EL"/>
    <s v="Terminal Internacional del Sur S.A."/>
    <x v="140"/>
    <x v="140"/>
    <s v="C.T. Tisur"/>
    <x v="396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15.285"/>
    <n v="1.5285E-2"/>
    <m/>
    <n v="0.34166666666666662"/>
    <n v="0.31666666666666665"/>
    <n v="0"/>
    <n v="0"/>
    <n v="88"/>
    <s v="BASE DE DATOS"/>
    <m/>
  </r>
  <r>
    <s v="24"/>
    <x v="3"/>
    <s v="TINSUR"/>
    <s v="33127202"/>
    <s v="33127202"/>
    <x v="2"/>
    <m/>
    <n v="3.8"/>
    <n v="4.0999999999999996"/>
    <n v="3.8"/>
    <m/>
    <m/>
    <n v="17.209"/>
    <m/>
    <m/>
    <m/>
    <n v="0"/>
    <n v="1.23"/>
    <x v="0"/>
    <s v="TINSUR33127202EL"/>
    <s v="Terminal Internacional del Sur S.A."/>
    <x v="140"/>
    <x v="140"/>
    <s v="C.T. Tisur"/>
    <x v="396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17.209"/>
    <n v="1.7208999999999999E-2"/>
    <m/>
    <n v="0.34166666666666662"/>
    <n v="0.31666666666666665"/>
    <n v="0"/>
    <n v="0"/>
    <n v="88"/>
    <s v="BASE DE DATOS"/>
    <m/>
  </r>
  <r>
    <s v="24"/>
    <x v="4"/>
    <s v="TINSUR"/>
    <s v="33127202"/>
    <s v="33127202"/>
    <x v="2"/>
    <m/>
    <n v="4.0999999999999996"/>
    <n v="4.0999999999999996"/>
    <n v="4.0999999999999996"/>
    <m/>
    <m/>
    <n v="11.561"/>
    <m/>
    <m/>
    <m/>
    <n v="0"/>
    <n v="2.5499999999999998"/>
    <x v="0"/>
    <s v="TINSUR33127202EL"/>
    <s v="Terminal Internacional del Sur S.A."/>
    <x v="140"/>
    <x v="140"/>
    <s v="C.T. Tisur"/>
    <x v="396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11.561"/>
    <n v="1.1561E-2"/>
    <m/>
    <n v="0.34166666666666662"/>
    <n v="0.31666666666666665"/>
    <n v="0"/>
    <n v="0"/>
    <n v="88"/>
    <s v="BASE DE DATOS"/>
    <m/>
  </r>
  <r>
    <s v="24"/>
    <x v="5"/>
    <s v="TINSUR"/>
    <s v="33127202"/>
    <s v="33127202"/>
    <x v="2"/>
    <m/>
    <n v="3.8"/>
    <n v="4.0999999999999996"/>
    <n v="3.8"/>
    <m/>
    <m/>
    <n v="54.414999999999999"/>
    <m/>
    <m/>
    <m/>
    <n v="0"/>
    <n v="2.4180000000000001"/>
    <x v="0"/>
    <s v="TINSUR33127202EL"/>
    <s v="Terminal Internacional del Sur S.A."/>
    <x v="140"/>
    <x v="140"/>
    <s v="C.T. Tisur"/>
    <x v="396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54.414999999999999"/>
    <n v="5.4414999999999998E-2"/>
    <m/>
    <n v="0.34166666666666662"/>
    <n v="0.31666666666666665"/>
    <n v="0"/>
    <n v="0"/>
    <n v="88"/>
    <s v="BASE DE DATOS"/>
    <m/>
  </r>
  <r>
    <s v="24"/>
    <x v="2"/>
    <s v="UNCEMP"/>
    <s v="33104600"/>
    <s v="33104600"/>
    <x v="2"/>
    <m/>
    <n v="0.75"/>
    <n v="0.8"/>
    <n v="0.75"/>
    <m/>
    <m/>
    <n v="0"/>
    <m/>
    <m/>
    <m/>
    <n v="0"/>
    <n v="0"/>
    <x v="0"/>
    <s v="UNCEMP33104600EL"/>
    <s v="Unacem Peru S.A."/>
    <x v="121"/>
    <x v="121"/>
    <s v="C.T. Cementos Lima"/>
    <x v="36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2"/>
    <s v="UNCEMP"/>
    <s v="33106100"/>
    <s v="33106100"/>
    <x v="2"/>
    <m/>
    <n v="0.75"/>
    <n v="0.8"/>
    <n v="0.75"/>
    <m/>
    <m/>
    <n v="0"/>
    <m/>
    <m/>
    <m/>
    <n v="0"/>
    <n v="0"/>
    <x v="0"/>
    <s v="UNCEMP33106100EL"/>
    <s v="Unacem Peru S.A."/>
    <x v="121"/>
    <x v="121"/>
    <s v="C.T. Cementos Lima 2"/>
    <x v="36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2"/>
    <s v="UNCEMP"/>
    <s v="33084798"/>
    <s v="33084798"/>
    <x v="0"/>
    <m/>
    <n v="37.5"/>
    <n v="41.75"/>
    <n v="37.5"/>
    <m/>
    <m/>
    <n v="4639.835"/>
    <m/>
    <m/>
    <m/>
    <n v="330"/>
    <n v="40"/>
    <x v="0"/>
    <s v="UNCEMP33084798TG"/>
    <s v="Unacem Peru S.A."/>
    <x v="121"/>
    <x v="121"/>
    <s v="C.T. Atocongo"/>
    <x v="363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VILLAMARIA DEL TRIUNFO"/>
    <n v="0"/>
    <x v="0"/>
    <n v="0"/>
    <x v="0"/>
    <x v="0"/>
    <x v="0"/>
    <s v="MWh"/>
    <n v="4639.835"/>
    <n v="4.6398349999999997"/>
    <m/>
    <n v="3.4791666666666665"/>
    <n v="3.125"/>
    <n v="0"/>
    <n v="0"/>
    <n v="90"/>
    <s v="BASE DE DATOS"/>
    <m/>
  </r>
  <r>
    <s v="24"/>
    <x v="3"/>
    <s v="UNCEMP"/>
    <s v="33084798"/>
    <s v="33084798"/>
    <x v="0"/>
    <m/>
    <n v="37.5"/>
    <n v="41.75"/>
    <n v="37.5"/>
    <m/>
    <m/>
    <n v="4403.116"/>
    <m/>
    <m/>
    <m/>
    <n v="110"/>
    <n v="41"/>
    <x v="0"/>
    <s v="UNCEMP33084798TG"/>
    <s v="Unacem Peru S.A."/>
    <x v="121"/>
    <x v="121"/>
    <s v="C.T. Atocongo"/>
    <x v="363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VILLAMARIA DEL TRIUNFO"/>
    <n v="0"/>
    <x v="0"/>
    <n v="0"/>
    <x v="0"/>
    <x v="0"/>
    <x v="0"/>
    <s v="MWh"/>
    <n v="4403.116"/>
    <n v="4.4031159999999998"/>
    <m/>
    <n v="3.4791666666666665"/>
    <n v="3.125"/>
    <n v="0"/>
    <n v="0"/>
    <n v="90"/>
    <s v="BASE DE DATOS"/>
    <m/>
  </r>
  <r>
    <s v="24"/>
    <x v="3"/>
    <s v="UNCEMP"/>
    <s v="33104600"/>
    <s v="33104600"/>
    <x v="2"/>
    <m/>
    <n v="0.75"/>
    <n v="0.8"/>
    <n v="0.75"/>
    <m/>
    <m/>
    <n v="0"/>
    <m/>
    <m/>
    <m/>
    <n v="0"/>
    <n v="0"/>
    <x v="0"/>
    <s v="UNCEMP33104600EL"/>
    <s v="Unacem Peru S.A."/>
    <x v="121"/>
    <x v="121"/>
    <s v="C.T. Cementos Lima"/>
    <x v="36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3"/>
    <s v="UNCEMP"/>
    <s v="33106100"/>
    <s v="33106100"/>
    <x v="2"/>
    <m/>
    <n v="0.75"/>
    <n v="0.8"/>
    <n v="0.75"/>
    <m/>
    <m/>
    <n v="0"/>
    <m/>
    <m/>
    <m/>
    <n v="0"/>
    <n v="0"/>
    <x v="0"/>
    <s v="UNCEMP33106100EL"/>
    <s v="Unacem Peru S.A."/>
    <x v="121"/>
    <x v="121"/>
    <s v="C.T. Cementos Lima 2"/>
    <x v="36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4"/>
    <s v="UNCEMP"/>
    <s v="33084798"/>
    <s v="33084798"/>
    <x v="0"/>
    <m/>
    <n v="37.5"/>
    <n v="41.75"/>
    <n v="37.5"/>
    <m/>
    <m/>
    <n v="4370.4799999999996"/>
    <m/>
    <m/>
    <m/>
    <n v="495"/>
    <n v="41"/>
    <x v="0"/>
    <s v="UNCEMP33084798TG"/>
    <s v="Unacem Peru S.A."/>
    <x v="121"/>
    <x v="121"/>
    <s v="C.T. Atocongo"/>
    <x v="363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VILLAMARIA DEL TRIUNFO"/>
    <n v="0"/>
    <x v="0"/>
    <n v="0"/>
    <x v="0"/>
    <x v="0"/>
    <x v="0"/>
    <s v="MWh"/>
    <n v="4370.4799999999996"/>
    <n v="4.3704799999999997"/>
    <m/>
    <n v="3.4791666666666665"/>
    <n v="3.125"/>
    <n v="0"/>
    <n v="0"/>
    <n v="90"/>
    <s v="BASE DE DATOS"/>
    <m/>
  </r>
  <r>
    <s v="24"/>
    <x v="4"/>
    <s v="UNCEMP"/>
    <s v="33104600"/>
    <s v="33104600"/>
    <x v="2"/>
    <m/>
    <n v="0.75"/>
    <n v="0.8"/>
    <n v="0.75"/>
    <m/>
    <m/>
    <n v="0"/>
    <m/>
    <m/>
    <m/>
    <n v="0"/>
    <n v="0"/>
    <x v="0"/>
    <s v="UNCEMP33104600EL"/>
    <s v="Unacem Peru S.A."/>
    <x v="121"/>
    <x v="121"/>
    <s v="C.T. Cementos Lima"/>
    <x v="36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4"/>
    <s v="UNCEMP"/>
    <s v="33106100"/>
    <s v="33106100"/>
    <x v="2"/>
    <m/>
    <n v="0.75"/>
    <n v="0.8"/>
    <n v="0.75"/>
    <m/>
    <m/>
    <n v="0"/>
    <m/>
    <m/>
    <m/>
    <n v="0"/>
    <n v="0"/>
    <x v="0"/>
    <s v="UNCEMP33106100EL"/>
    <s v="Unacem Peru S.A."/>
    <x v="121"/>
    <x v="121"/>
    <s v="C.T. Cementos Lima 2"/>
    <x v="36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5"/>
    <s v="UNCEMP"/>
    <s v="33084798"/>
    <s v="33084798"/>
    <x v="0"/>
    <m/>
    <n v="37.5"/>
    <n v="41.75"/>
    <n v="37.5"/>
    <m/>
    <m/>
    <n v="2817.1950000000002"/>
    <m/>
    <m/>
    <m/>
    <n v="0"/>
    <n v="38"/>
    <x v="0"/>
    <s v="UNCEMP33084798TG"/>
    <s v="Unacem Peru S.A."/>
    <x v="121"/>
    <x v="121"/>
    <s v="C.T. Atocongo"/>
    <x v="363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VILLAMARIA DEL TRIUNFO"/>
    <n v="0"/>
    <x v="0"/>
    <n v="0"/>
    <x v="0"/>
    <x v="0"/>
    <x v="0"/>
    <s v="MWh"/>
    <n v="2817.1950000000002"/>
    <n v="2.8171950000000003"/>
    <m/>
    <n v="3.4791666666666665"/>
    <n v="3.125"/>
    <n v="0"/>
    <n v="0"/>
    <n v="90"/>
    <s v="BASE DE DATOS"/>
    <m/>
  </r>
  <r>
    <s v="24"/>
    <x v="5"/>
    <s v="UNCEMP"/>
    <s v="33104600"/>
    <s v="33104600"/>
    <x v="2"/>
    <m/>
    <n v="0.75"/>
    <n v="0.8"/>
    <n v="0.75"/>
    <m/>
    <m/>
    <n v="0"/>
    <m/>
    <m/>
    <m/>
    <n v="0"/>
    <n v="0"/>
    <x v="0"/>
    <s v="UNCEMP33104600EL"/>
    <s v="Unacem Peru S.A."/>
    <x v="121"/>
    <x v="121"/>
    <s v="C.T. Cementos Lima"/>
    <x v="36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5"/>
    <s v="UNCEMP"/>
    <s v="33106100"/>
    <s v="33106100"/>
    <x v="2"/>
    <m/>
    <n v="0.75"/>
    <n v="0.8"/>
    <n v="0.75"/>
    <m/>
    <m/>
    <n v="0"/>
    <m/>
    <m/>
    <m/>
    <n v="0"/>
    <n v="0"/>
    <x v="0"/>
    <s v="UNCEMP33106100EL"/>
    <s v="Unacem Peru S.A."/>
    <x v="121"/>
    <x v="121"/>
    <s v="C.T. Cementos Lima 2"/>
    <x v="36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2"/>
    <s v="YURASA"/>
    <s v="02088179"/>
    <s v="02088179"/>
    <x v="2"/>
    <m/>
    <n v="5.6529999999999996"/>
    <n v="8"/>
    <n v="5.6529999999999996"/>
    <m/>
    <m/>
    <n v="3.5000000000000003E-2"/>
    <m/>
    <m/>
    <m/>
    <n v="0"/>
    <n v="0.02"/>
    <x v="0"/>
    <s v="YURASA02088179EL"/>
    <s v="Yura S.A."/>
    <x v="122"/>
    <x v="122"/>
    <s v="C.T. Planta Yura"/>
    <x v="36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YURA"/>
    <n v="0"/>
    <x v="1"/>
    <n v="0"/>
    <x v="0"/>
    <x v="0"/>
    <x v="0"/>
    <s v="MWh"/>
    <n v="3.5000000000000003E-2"/>
    <n v="3.5000000000000004E-5"/>
    <m/>
    <n v="0.66666666666666663"/>
    <n v="0.4710833333333333"/>
    <n v="0"/>
    <n v="0"/>
    <n v="93"/>
    <s v="BASE DE DATOS"/>
    <m/>
  </r>
  <r>
    <s v="24"/>
    <x v="3"/>
    <s v="YURASA"/>
    <s v="02088179"/>
    <s v="02088179"/>
    <x v="2"/>
    <m/>
    <n v="5.6529999999999996"/>
    <n v="8"/>
    <n v="5.6529999999999996"/>
    <m/>
    <m/>
    <n v="2.9000000000000001E-2"/>
    <m/>
    <m/>
    <m/>
    <n v="0"/>
    <n v="3.0000000000000001E-3"/>
    <x v="0"/>
    <s v="YURASA02088179EL"/>
    <s v="Yura S.A."/>
    <x v="122"/>
    <x v="122"/>
    <s v="C.T. Planta Yura"/>
    <x v="36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YURA"/>
    <n v="0"/>
    <x v="1"/>
    <n v="0"/>
    <x v="0"/>
    <x v="0"/>
    <x v="0"/>
    <s v="MWh"/>
    <n v="2.9000000000000001E-2"/>
    <n v="2.9E-5"/>
    <m/>
    <n v="0.66666666666666663"/>
    <n v="0.4710833333333333"/>
    <n v="0"/>
    <n v="0"/>
    <n v="93"/>
    <s v="BASE DE DATOS"/>
    <m/>
  </r>
  <r>
    <s v="24"/>
    <x v="4"/>
    <s v="YURASA"/>
    <s v="02088179"/>
    <s v="02088179"/>
    <x v="2"/>
    <m/>
    <n v="5.6529999999999996"/>
    <n v="8"/>
    <n v="5.6529999999999996"/>
    <m/>
    <m/>
    <n v="1.4999999999999999E-2"/>
    <m/>
    <m/>
    <m/>
    <n v="0"/>
    <n v="3.0000000000000001E-3"/>
    <x v="0"/>
    <s v="YURASA02088179EL"/>
    <s v="Yura S.A."/>
    <x v="122"/>
    <x v="122"/>
    <s v="C.T. Planta Yura"/>
    <x v="36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YURA"/>
    <n v="0"/>
    <x v="1"/>
    <n v="0"/>
    <x v="0"/>
    <x v="0"/>
    <x v="0"/>
    <s v="MWh"/>
    <n v="1.4999999999999999E-2"/>
    <n v="1.4999999999999999E-5"/>
    <m/>
    <n v="0.66666666666666663"/>
    <n v="0.4710833333333333"/>
    <n v="0"/>
    <n v="0"/>
    <n v="93"/>
    <s v="BASE DE DATOS"/>
    <m/>
  </r>
  <r>
    <s v="24"/>
    <x v="5"/>
    <s v="YURASA"/>
    <s v="02088179"/>
    <s v="02088179"/>
    <x v="2"/>
    <m/>
    <n v="5.6529999999999996"/>
    <n v="8"/>
    <n v="5.6529999999999996"/>
    <m/>
    <m/>
    <n v="29.27"/>
    <m/>
    <m/>
    <m/>
    <n v="0"/>
    <n v="6.96"/>
    <x v="0"/>
    <s v="YURASA02088179EL"/>
    <s v="Yura S.A."/>
    <x v="122"/>
    <x v="122"/>
    <s v="C.T. Planta Yura"/>
    <x v="36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YURA"/>
    <n v="0"/>
    <x v="1"/>
    <n v="0"/>
    <x v="0"/>
    <x v="0"/>
    <x v="0"/>
    <s v="MWh"/>
    <n v="29.27"/>
    <n v="2.9270000000000001E-2"/>
    <m/>
    <n v="0.66666666666666663"/>
    <n v="0.4710833333333333"/>
    <n v="0"/>
    <n v="0"/>
    <n v="93"/>
    <s v="BASE DE DATOS"/>
    <m/>
  </r>
  <r>
    <s v="24"/>
    <x v="2"/>
    <s v="ALICOR"/>
    <s v="33022093"/>
    <s v="33022093"/>
    <x v="2"/>
    <m/>
    <n v="1"/>
    <n v="1"/>
    <n v="1"/>
    <m/>
    <m/>
    <n v="0"/>
    <m/>
    <m/>
    <m/>
    <n v="0"/>
    <n v="1"/>
    <x v="0"/>
    <s v="ALICOR33022093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0"/>
    <n v="0"/>
    <m/>
    <n v="8.3333333333333329E-2"/>
    <n v="8.3333333333333329E-2"/>
    <n v="0"/>
    <n v="0"/>
    <n v="6"/>
    <s v="BASE DE DATOS"/>
    <m/>
  </r>
  <r>
    <s v="24"/>
    <x v="2"/>
    <s v="ALICOR"/>
    <s v="53027722"/>
    <s v="53027722"/>
    <x v="2"/>
    <m/>
    <n v="1.4"/>
    <n v="1.4"/>
    <n v="1.4"/>
    <m/>
    <m/>
    <n v="174.82"/>
    <m/>
    <m/>
    <m/>
    <n v="10.93"/>
    <n v="1.4"/>
    <x v="0"/>
    <s v="ALICOR53027722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0"/>
    <n v="0"/>
    <x v="0"/>
    <x v="0"/>
    <x v="0"/>
    <s v="MWh"/>
    <n v="174.82"/>
    <n v="0.17482"/>
    <m/>
    <n v="0.11666666666666665"/>
    <n v="0.11666666666666665"/>
    <n v="0"/>
    <n v="0"/>
    <n v="6"/>
    <s v="BASE DE DATOS"/>
    <m/>
  </r>
  <r>
    <s v="24"/>
    <x v="2"/>
    <s v="ALICOR"/>
    <s v="53009697"/>
    <s v="53009697"/>
    <x v="2"/>
    <m/>
    <n v="3.97"/>
    <n v="3.97"/>
    <n v="3.97"/>
    <m/>
    <m/>
    <n v="0"/>
    <m/>
    <m/>
    <m/>
    <n v="0"/>
    <n v="2.6"/>
    <x v="0"/>
    <s v="ALICOR53009697EL"/>
    <s v="Alicorp"/>
    <x v="134"/>
    <x v="134"/>
    <s v="C.T. Fideeria Lima"/>
    <x v="381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33083333333333337"/>
    <n v="0.33083333333333337"/>
    <n v="0"/>
    <n v="0"/>
    <n v="6"/>
    <s v="BASE DE DATOS"/>
    <m/>
  </r>
  <r>
    <s v="24"/>
    <x v="2"/>
    <s v="ALICOR"/>
    <s v="53009595"/>
    <s v="53009595"/>
    <x v="2"/>
    <m/>
    <n v="0.8"/>
    <n v="0.8"/>
    <n v="0.8"/>
    <m/>
    <m/>
    <n v="0"/>
    <m/>
    <m/>
    <m/>
    <n v="0"/>
    <n v="0.8"/>
    <x v="0"/>
    <s v="ALICOR53009595EL"/>
    <s v="Alicorp"/>
    <x v="134"/>
    <x v="134"/>
    <s v="C.T. Nicovita Trujillo"/>
    <x v="382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TRUJILLO"/>
    <s v="TRUJILLO"/>
    <n v="0"/>
    <x v="0"/>
    <n v="0"/>
    <x v="0"/>
    <x v="0"/>
    <x v="0"/>
    <s v="MWh"/>
    <n v="0"/>
    <n v="0"/>
    <m/>
    <n v="6.6666666666666666E-2"/>
    <n v="6.6666666666666666E-2"/>
    <n v="0"/>
    <n v="0"/>
    <n v="6"/>
    <s v="BASE DE DATOS"/>
    <m/>
  </r>
  <r>
    <s v="24"/>
    <x v="3"/>
    <s v="ALICOR"/>
    <s v="33022093"/>
    <s v="33022093"/>
    <x v="2"/>
    <m/>
    <n v="1"/>
    <n v="1"/>
    <n v="1"/>
    <m/>
    <m/>
    <n v="4.8680000000000003"/>
    <m/>
    <m/>
    <m/>
    <n v="0.3"/>
    <n v="1"/>
    <x v="0"/>
    <s v="ALICOR33022093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4.8680000000000003"/>
    <n v="4.8679999999999999E-3"/>
    <m/>
    <n v="8.3333333333333329E-2"/>
    <n v="8.3333333333333329E-2"/>
    <n v="0"/>
    <n v="0"/>
    <n v="6"/>
    <s v="BASE DE DATOS"/>
    <m/>
  </r>
  <r>
    <s v="24"/>
    <x v="3"/>
    <s v="ALICOR"/>
    <s v="53027722"/>
    <s v="53027722"/>
    <x v="2"/>
    <m/>
    <n v="1.4"/>
    <n v="1.4"/>
    <n v="1.4"/>
    <m/>
    <m/>
    <n v="195.52"/>
    <m/>
    <m/>
    <m/>
    <n v="12.22"/>
    <n v="1.4"/>
    <x v="0"/>
    <s v="ALICOR53027722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0"/>
    <n v="0"/>
    <x v="0"/>
    <x v="0"/>
    <x v="0"/>
    <s v="MWh"/>
    <n v="195.52"/>
    <n v="0.19552"/>
    <m/>
    <n v="0.11666666666666665"/>
    <n v="0.11666666666666665"/>
    <n v="0"/>
    <n v="0"/>
    <n v="6"/>
    <s v="BASE DE DATOS"/>
    <m/>
  </r>
  <r>
    <s v="24"/>
    <x v="3"/>
    <s v="ALICOR"/>
    <s v="53009697"/>
    <s v="53009697"/>
    <x v="2"/>
    <m/>
    <n v="3.97"/>
    <n v="3.97"/>
    <n v="3.97"/>
    <m/>
    <m/>
    <n v="0"/>
    <m/>
    <m/>
    <m/>
    <n v="0"/>
    <n v="2.6"/>
    <x v="0"/>
    <s v="ALICOR53009697EL"/>
    <s v="Alicorp"/>
    <x v="134"/>
    <x v="134"/>
    <s v="C.T. Fideeria Lima"/>
    <x v="381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33083333333333337"/>
    <n v="0.33083333333333337"/>
    <n v="0"/>
    <n v="0"/>
    <n v="6"/>
    <s v="BASE DE DATOS"/>
    <m/>
  </r>
  <r>
    <s v="24"/>
    <x v="3"/>
    <s v="ALICOR"/>
    <s v="53009595"/>
    <s v="53009595"/>
    <x v="2"/>
    <m/>
    <n v="0.8"/>
    <n v="0.8"/>
    <n v="0.8"/>
    <m/>
    <m/>
    <n v="0"/>
    <m/>
    <m/>
    <m/>
    <n v="0"/>
    <n v="0.8"/>
    <x v="0"/>
    <s v="ALICOR53009595EL"/>
    <s v="Alicorp"/>
    <x v="134"/>
    <x v="134"/>
    <s v="C.T. Nicovita Trujillo"/>
    <x v="382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TRUJILLO"/>
    <s v="TRUJILLO"/>
    <n v="0"/>
    <x v="0"/>
    <n v="0"/>
    <x v="0"/>
    <x v="0"/>
    <x v="0"/>
    <s v="MWh"/>
    <n v="0"/>
    <n v="0"/>
    <m/>
    <n v="6.6666666666666666E-2"/>
    <n v="6.6666666666666666E-2"/>
    <n v="0"/>
    <n v="0"/>
    <n v="6"/>
    <s v="BASE DE DATOS"/>
    <m/>
  </r>
  <r>
    <s v="24"/>
    <x v="4"/>
    <s v="ALICOR"/>
    <s v="33022093"/>
    <s v="33022093"/>
    <x v="2"/>
    <m/>
    <n v="1"/>
    <n v="1"/>
    <n v="1"/>
    <m/>
    <m/>
    <n v="0.128"/>
    <m/>
    <m/>
    <m/>
    <n v="0.01"/>
    <n v="1"/>
    <x v="0"/>
    <s v="ALICOR33022093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0.128"/>
    <n v="1.2799999999999999E-4"/>
    <m/>
    <n v="8.3333333333333329E-2"/>
    <n v="8.3333333333333329E-2"/>
    <n v="0"/>
    <n v="0"/>
    <n v="6"/>
    <s v="BASE DE DATOS"/>
    <m/>
  </r>
  <r>
    <s v="24"/>
    <x v="4"/>
    <s v="ALICOR"/>
    <s v="53027722"/>
    <s v="53027722"/>
    <x v="2"/>
    <m/>
    <n v="1.4"/>
    <n v="1.4"/>
    <n v="1.4"/>
    <m/>
    <m/>
    <n v="185.05"/>
    <m/>
    <m/>
    <m/>
    <n v="11.57"/>
    <n v="1.4"/>
    <x v="0"/>
    <s v="ALICOR53027722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0"/>
    <n v="0"/>
    <x v="0"/>
    <x v="0"/>
    <x v="0"/>
    <s v="MWh"/>
    <n v="185.05"/>
    <n v="0.18505000000000002"/>
    <m/>
    <n v="0.11666666666666665"/>
    <n v="0.11666666666666665"/>
    <n v="0"/>
    <n v="0"/>
    <n v="6"/>
    <s v="BASE DE DATOS"/>
    <m/>
  </r>
  <r>
    <s v="24"/>
    <x v="4"/>
    <s v="ALICOR"/>
    <s v="53009697"/>
    <s v="53009697"/>
    <x v="2"/>
    <m/>
    <n v="3.97"/>
    <n v="3.97"/>
    <n v="3.97"/>
    <m/>
    <m/>
    <n v="0"/>
    <m/>
    <m/>
    <m/>
    <n v="0"/>
    <n v="2.6"/>
    <x v="0"/>
    <s v="ALICOR53009697EL"/>
    <s v="Alicorp"/>
    <x v="134"/>
    <x v="134"/>
    <s v="C.T. Fideeria Lima"/>
    <x v="381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33083333333333337"/>
    <n v="0.33083333333333337"/>
    <n v="0"/>
    <n v="0"/>
    <n v="6"/>
    <s v="BASE DE DATOS"/>
    <m/>
  </r>
  <r>
    <s v="24"/>
    <x v="4"/>
    <s v="ALICOR"/>
    <s v="53009595"/>
    <s v="53009595"/>
    <x v="2"/>
    <m/>
    <n v="0.8"/>
    <n v="0.8"/>
    <n v="0.8"/>
    <m/>
    <m/>
    <n v="0"/>
    <m/>
    <m/>
    <m/>
    <n v="0"/>
    <n v="0.8"/>
    <x v="0"/>
    <s v="ALICOR53009595EL"/>
    <s v="Alicorp"/>
    <x v="134"/>
    <x v="134"/>
    <s v="C.T. Nicovita Trujillo"/>
    <x v="382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TRUJILLO"/>
    <s v="TRUJILLO"/>
    <n v="0"/>
    <x v="0"/>
    <n v="0"/>
    <x v="0"/>
    <x v="0"/>
    <x v="0"/>
    <s v="MWh"/>
    <n v="0"/>
    <n v="0"/>
    <m/>
    <n v="6.6666666666666666E-2"/>
    <n v="6.6666666666666666E-2"/>
    <n v="0"/>
    <n v="0"/>
    <n v="6"/>
    <s v="BASE DE DATOS"/>
    <m/>
  </r>
  <r>
    <s v="24"/>
    <x v="2"/>
    <s v="AUSGRU"/>
    <s v="33104100"/>
    <s v="33104100"/>
    <x v="2"/>
    <m/>
    <n v="2.8319999999999999"/>
    <n v="4.05"/>
    <n v="2.8319999999999999"/>
    <m/>
    <m/>
    <n v="7.6999999999999999E-2"/>
    <m/>
    <m/>
    <m/>
    <n v="0"/>
    <n v="0.622"/>
    <x v="0"/>
    <s v="AUSGRU33104100EL"/>
    <s v="Austral Group S.A."/>
    <x v="135"/>
    <x v="135"/>
    <s v="C.T. Planta Pisco"/>
    <x v="383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1"/>
    <n v="0"/>
    <x v="0"/>
    <x v="0"/>
    <x v="0"/>
    <s v="MWh"/>
    <n v="7.6999999999999999E-2"/>
    <n v="7.7000000000000001E-5"/>
    <m/>
    <n v="0.33749999999999997"/>
    <n v="0.23599999999999999"/>
    <n v="0"/>
    <n v="0"/>
    <n v="13"/>
    <s v="BASE DE DATOS"/>
    <m/>
  </r>
  <r>
    <s v="24"/>
    <x v="3"/>
    <s v="AUSGRU"/>
    <s v="33104100"/>
    <s v="33104100"/>
    <x v="2"/>
    <m/>
    <n v="2.8319999999999999"/>
    <n v="4.05"/>
    <n v="2.8319999999999999"/>
    <m/>
    <m/>
    <n v="2.7709999999999999"/>
    <m/>
    <m/>
    <m/>
    <n v="0"/>
    <n v="0.622"/>
    <x v="0"/>
    <s v="AUSGRU33104100EL"/>
    <s v="Austral Group S.A."/>
    <x v="135"/>
    <x v="135"/>
    <s v="C.T. Planta Pisco"/>
    <x v="383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1"/>
    <n v="0"/>
    <x v="0"/>
    <x v="0"/>
    <x v="0"/>
    <s v="MWh"/>
    <n v="2.7709999999999999"/>
    <n v="2.771E-3"/>
    <m/>
    <n v="0.33749999999999997"/>
    <n v="0.23599999999999999"/>
    <n v="0"/>
    <n v="0"/>
    <n v="13"/>
    <s v="BASE DE DATOS"/>
    <m/>
  </r>
  <r>
    <s v="24"/>
    <x v="4"/>
    <s v="AUSGRU"/>
    <s v="33104100"/>
    <s v="33104100"/>
    <x v="2"/>
    <m/>
    <n v="2.8319999999999999"/>
    <n v="4.05"/>
    <n v="2.8319999999999999"/>
    <m/>
    <m/>
    <n v="0.3"/>
    <m/>
    <m/>
    <m/>
    <n v="0"/>
    <n v="0.622"/>
    <x v="0"/>
    <s v="AUSGRU33104100EL"/>
    <s v="Austral Group S.A."/>
    <x v="135"/>
    <x v="135"/>
    <s v="C.T. Planta Pisco"/>
    <x v="383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1"/>
    <n v="0"/>
    <x v="0"/>
    <x v="0"/>
    <x v="0"/>
    <s v="MWh"/>
    <n v="0.3"/>
    <n v="2.9999999999999997E-4"/>
    <m/>
    <n v="0.33749999999999997"/>
    <n v="0.23599999999999999"/>
    <n v="0"/>
    <n v="0"/>
    <n v="13"/>
    <s v="BASE DE DATOS"/>
    <m/>
  </r>
  <r>
    <s v="24"/>
    <x v="2"/>
    <s v="AGREGA"/>
    <s v="33035594"/>
    <s v="33035594"/>
    <x v="2"/>
    <m/>
    <n v="1.45"/>
    <n v="1.45"/>
    <n v="1.45"/>
    <m/>
    <m/>
    <n v="0"/>
    <m/>
    <m/>
    <m/>
    <n v="0"/>
    <n v="0"/>
    <x v="0"/>
    <s v="AGREGA33035594EL"/>
    <s v="C¡a. Minera Agregados Calc reos"/>
    <x v="102"/>
    <x v="102"/>
    <s v="C.T. Calcáreos"/>
    <x v="32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OS OLIVOS"/>
    <n v="0"/>
    <x v="1"/>
    <n v="0"/>
    <x v="0"/>
    <x v="0"/>
    <x v="0"/>
    <s v="MWh"/>
    <n v="0"/>
    <n v="0"/>
    <m/>
    <n v="0.12083333333333333"/>
    <n v="0.12083333333333333"/>
    <n v="0"/>
    <n v="0"/>
    <n v="21"/>
    <s v="BASE DE DATOS"/>
    <m/>
  </r>
  <r>
    <s v="24"/>
    <x v="3"/>
    <s v="AGREGA"/>
    <s v="33035594"/>
    <s v="33035594"/>
    <x v="2"/>
    <m/>
    <n v="1.45"/>
    <n v="1.45"/>
    <n v="1.45"/>
    <m/>
    <m/>
    <n v="0"/>
    <m/>
    <m/>
    <m/>
    <n v="0"/>
    <n v="0"/>
    <x v="0"/>
    <s v="AGREGA33035594EL"/>
    <s v="C¡a. Minera Agregados Calc reos"/>
    <x v="102"/>
    <x v="102"/>
    <s v="C.T. Calcáreos"/>
    <x v="32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OS OLIVOS"/>
    <n v="0"/>
    <x v="1"/>
    <n v="0"/>
    <x v="0"/>
    <x v="0"/>
    <x v="0"/>
    <s v="MWh"/>
    <n v="0"/>
    <n v="0"/>
    <m/>
    <n v="0.12083333333333333"/>
    <n v="0.12083333333333333"/>
    <n v="0"/>
    <n v="0"/>
    <n v="21"/>
    <s v="BASE DE DATOS"/>
    <m/>
  </r>
  <r>
    <s v="24"/>
    <x v="4"/>
    <s v="AGREGA"/>
    <s v="33035594"/>
    <s v="33035594"/>
    <x v="2"/>
    <m/>
    <n v="1.45"/>
    <n v="1.45"/>
    <n v="1.45"/>
    <m/>
    <m/>
    <n v="0"/>
    <m/>
    <m/>
    <m/>
    <n v="0"/>
    <n v="0"/>
    <x v="0"/>
    <s v="AGREGA33035594EL"/>
    <s v="C¡a. Minera Agregados Calc reos"/>
    <x v="102"/>
    <x v="102"/>
    <s v="C.T. Calcáreos"/>
    <x v="32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OS OLIVOS"/>
    <n v="0"/>
    <x v="1"/>
    <n v="0"/>
    <x v="0"/>
    <x v="0"/>
    <x v="0"/>
    <s v="MWh"/>
    <n v="0"/>
    <n v="0"/>
    <m/>
    <n v="0.12083333333333333"/>
    <n v="0.12083333333333333"/>
    <n v="0"/>
    <n v="0"/>
    <n v="21"/>
    <s v="BASE DE DATOS"/>
    <m/>
  </r>
  <r>
    <s v="24"/>
    <x v="4"/>
    <s v="MKOLPA"/>
    <s v="53025918"/>
    <s v="53025918"/>
    <x v="2"/>
    <m/>
    <n v="0.32"/>
    <n v="0.499"/>
    <n v="0.32"/>
    <m/>
    <m/>
    <n v="36.5"/>
    <m/>
    <m/>
    <m/>
    <n v="2"/>
    <n v="0.3"/>
    <x v="0"/>
    <s v="MKOLPA53025918EL"/>
    <s v="Compañia Minera Kolpa S.A."/>
    <x v="130"/>
    <x v="130"/>
    <s v="C.T. Kolpa"/>
    <x v="375"/>
    <s v="EL"/>
    <x v="2"/>
    <x v="381"/>
    <x v="0"/>
    <s v="Instalado"/>
    <s v="Operativo"/>
    <s v="Autoproductor"/>
    <x v="2"/>
    <x v="1"/>
    <x v="1"/>
    <x v="0"/>
    <s v="Privado"/>
    <s v="HUANCAVELICA"/>
    <s v="HUANCAVELICA"/>
    <s v="HUANCAVELICA"/>
    <s v="HUACHOCOLPA"/>
    <n v="0"/>
    <x v="1"/>
    <n v="0"/>
    <x v="0"/>
    <x v="0"/>
    <x v="0"/>
    <s v="MWh"/>
    <n v="36.5"/>
    <n v="3.6499999999999998E-2"/>
    <m/>
    <n v="4.1583333333333333E-2"/>
    <n v="2.6666666666666668E-2"/>
    <n v="0"/>
    <n v="0"/>
    <n v="30"/>
    <s v="BASE DE DATOS"/>
    <m/>
  </r>
  <r>
    <s v="24"/>
    <x v="4"/>
    <s v="YANACO"/>
    <s v="53006495"/>
    <s v="53006495"/>
    <x v="2"/>
    <m/>
    <n v="0.53"/>
    <n v="0.67500000000000004"/>
    <n v="0.53"/>
    <m/>
    <m/>
    <n v="0"/>
    <m/>
    <m/>
    <m/>
    <n v="0"/>
    <n v="0"/>
    <x v="0"/>
    <s v="YANACO53006495EL"/>
    <s v="Minera Yanacocha S.A."/>
    <x v="137"/>
    <x v="137"/>
    <s v="C.T. China Linda"/>
    <x v="385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6.136363636363637E-2"/>
    <n v="4.8181818181818187E-2"/>
    <n v="0"/>
    <n v="0"/>
    <n v="58"/>
    <s v="BASE DE DATOS"/>
    <m/>
  </r>
  <r>
    <s v="24"/>
    <x v="4"/>
    <s v="YANACO"/>
    <s v="53202108"/>
    <s v="53202108"/>
    <x v="2"/>
    <m/>
    <n v="2.85"/>
    <n v="4.08"/>
    <n v="2.85"/>
    <m/>
    <m/>
    <n v="0.41599999999999998"/>
    <m/>
    <m/>
    <m/>
    <n v="0"/>
    <n v="0"/>
    <x v="0"/>
    <s v="YANACO53202108EL"/>
    <s v="Minera Yanacocha S.A."/>
    <x v="137"/>
    <x v="137"/>
    <s v="C.T. Gold Mill"/>
    <x v="386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41599999999999998"/>
    <n v="4.1599999999999997E-4"/>
    <m/>
    <n v="0.37090909090909091"/>
    <n v="0.25909090909090909"/>
    <n v="0"/>
    <n v="0"/>
    <n v="58"/>
    <s v="BASE DE DATOS"/>
    <m/>
  </r>
  <r>
    <s v="24"/>
    <x v="4"/>
    <s v="YANACO"/>
    <s v="53201807"/>
    <s v="53201807"/>
    <x v="2"/>
    <m/>
    <n v="7.4"/>
    <n v="10.95"/>
    <n v="7.4"/>
    <m/>
    <m/>
    <n v="0.64900000000000002"/>
    <m/>
    <m/>
    <m/>
    <n v="0"/>
    <n v="0"/>
    <x v="0"/>
    <s v="YANACO53201807EL"/>
    <s v="Minera Yanacocha S.A."/>
    <x v="137"/>
    <x v="137"/>
    <s v="C.T. La Pajuela"/>
    <x v="387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64900000000000002"/>
    <n v="6.4900000000000005E-4"/>
    <m/>
    <n v="0.99545454545454537"/>
    <n v="0.67272727272727273"/>
    <n v="0"/>
    <n v="0"/>
    <n v="58"/>
    <s v="BASE DE DATOS"/>
    <m/>
  </r>
  <r>
    <s v="24"/>
    <x v="4"/>
    <s v="YANACO"/>
    <s v="33045194"/>
    <s v="33045194"/>
    <x v="2"/>
    <m/>
    <n v="2.15"/>
    <n v="3.18"/>
    <n v="2.15"/>
    <m/>
    <m/>
    <n v="6.7000000000000004E-2"/>
    <m/>
    <m/>
    <m/>
    <n v="0"/>
    <n v="0"/>
    <x v="0"/>
    <s v="YANACO33045194EL"/>
    <s v="Minera Yanacocha S.A."/>
    <x v="137"/>
    <x v="137"/>
    <s v="C.T. Maqui Maqui"/>
    <x v="388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6.7000000000000004E-2"/>
    <n v="6.7000000000000002E-5"/>
    <m/>
    <n v="0.28909090909090912"/>
    <n v="0.19545454545454544"/>
    <n v="0"/>
    <n v="0"/>
    <n v="58"/>
    <s v="BASE DE DATOS"/>
    <m/>
  </r>
  <r>
    <s v="24"/>
    <x v="4"/>
    <s v="YANACO"/>
    <s v="33045094"/>
    <s v="33045094"/>
    <x v="2"/>
    <m/>
    <n v="3.3"/>
    <n v="5.46"/>
    <n v="3.3"/>
    <m/>
    <m/>
    <n v="0.47399999999999998"/>
    <m/>
    <m/>
    <m/>
    <n v="0"/>
    <n v="0"/>
    <x v="0"/>
    <s v="YANACO33045094EL"/>
    <s v="Minera Yanacocha S.A."/>
    <x v="137"/>
    <x v="137"/>
    <s v="C.T. Pampa Larga"/>
    <x v="389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47399999999999998"/>
    <n v="4.7399999999999997E-4"/>
    <m/>
    <n v="0.49636363636363634"/>
    <n v="0.3"/>
    <n v="0"/>
    <n v="0"/>
    <n v="58"/>
    <s v="BASE DE DATOS"/>
    <m/>
  </r>
  <r>
    <s v="24"/>
    <x v="4"/>
    <s v="YANACO"/>
    <s v="53200404"/>
    <s v="53200404"/>
    <x v="2"/>
    <m/>
    <n v="1.3"/>
    <n v="1.82"/>
    <n v="1.3"/>
    <m/>
    <m/>
    <n v="0"/>
    <m/>
    <m/>
    <m/>
    <n v="0"/>
    <n v="0"/>
    <x v="0"/>
    <s v="YANACO53200404EL"/>
    <s v="Minera Yanacocha S.A."/>
    <x v="137"/>
    <x v="137"/>
    <s v="C.T. Pond. de Carachugo"/>
    <x v="390"/>
    <s v="EL"/>
    <x v="2"/>
    <x v="381"/>
    <x v="0"/>
    <s v="Instalado"/>
    <s v="In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16545454545454547"/>
    <n v="0.11818181818181818"/>
    <n v="0"/>
    <n v="0"/>
    <n v="58"/>
    <s v="BASE DE DATOS"/>
    <m/>
  </r>
  <r>
    <s v="24"/>
    <x v="4"/>
    <s v="YANACO"/>
    <s v="53018302"/>
    <s v="53018302"/>
    <x v="2"/>
    <m/>
    <n v="6"/>
    <n v="8.65"/>
    <n v="6"/>
    <m/>
    <m/>
    <n v="0"/>
    <m/>
    <m/>
    <m/>
    <n v="0"/>
    <n v="0"/>
    <x v="0"/>
    <s v="YANACO53018302EL"/>
    <s v="Minera Yanacocha S.A."/>
    <x v="137"/>
    <x v="137"/>
    <s v="C.T. Quinua"/>
    <x v="391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CAJAMARCA"/>
    <n v="0"/>
    <x v="1"/>
    <n v="0"/>
    <x v="0"/>
    <x v="0"/>
    <x v="0"/>
    <s v="MWh"/>
    <n v="0"/>
    <n v="0"/>
    <m/>
    <n v="0.78636363636363638"/>
    <n v="0.54545454545454541"/>
    <n v="0"/>
    <n v="0"/>
    <n v="58"/>
    <s v="BASE DE DATOS"/>
    <m/>
  </r>
  <r>
    <s v="24"/>
    <x v="4"/>
    <s v="YANACO"/>
    <s v="33045294"/>
    <s v="33045294"/>
    <x v="2"/>
    <m/>
    <n v="3.4"/>
    <n v="5.4249999999999998"/>
    <n v="3.4"/>
    <m/>
    <m/>
    <n v="0"/>
    <m/>
    <m/>
    <m/>
    <n v="0"/>
    <n v="0"/>
    <x v="0"/>
    <s v="YANACO33045294EL"/>
    <s v="Minera Yanacocha S.A."/>
    <x v="137"/>
    <x v="137"/>
    <s v="C.T. Yanacocha Norte"/>
    <x v="392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49318181818181817"/>
    <n v="0.30909090909090908"/>
    <n v="0"/>
    <n v="0"/>
    <n v="58"/>
    <s v="BASE DE DATOS"/>
    <m/>
  </r>
  <r>
    <s v="24"/>
    <x v="4"/>
    <s v="SPCC"/>
    <s v="03025091"/>
    <s v="03025091"/>
    <x v="2"/>
    <m/>
    <n v="1"/>
    <n v="1.25"/>
    <n v="1"/>
    <m/>
    <m/>
    <n v="0"/>
    <m/>
    <m/>
    <m/>
    <n v="0"/>
    <n v="0"/>
    <x v="0"/>
    <s v="SPCC03025091EL"/>
    <s v="Southern Per£ Cooper Corporation"/>
    <x v="119"/>
    <x v="119"/>
    <s v="C.T. EMERGENCIA FUND ILO"/>
    <x v="357"/>
    <s v="EL"/>
    <x v="2"/>
    <x v="381"/>
    <x v="0"/>
    <s v="Instalado"/>
    <s v="Inoperativo"/>
    <s v="Autoproductor"/>
    <x v="2"/>
    <x v="1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10416666666666667"/>
    <n v="8.3333333333333329E-2"/>
    <n v="0"/>
    <n v="0"/>
    <n v="84"/>
    <s v="BASE DE DATOS"/>
    <m/>
  </r>
  <r>
    <s v="24"/>
    <x v="4"/>
    <s v="SPCC"/>
    <s v="33021793"/>
    <s v="33021793"/>
    <x v="2"/>
    <m/>
    <n v="2.8"/>
    <n v="4.3"/>
    <n v="2.8"/>
    <m/>
    <m/>
    <n v="0"/>
    <m/>
    <m/>
    <m/>
    <n v="0"/>
    <n v="0"/>
    <x v="0"/>
    <s v="SPCC33021793EL"/>
    <s v="Southern Per£ Cooper Corporation"/>
    <x v="119"/>
    <x v="119"/>
    <s v="C.T. REFINERÍA"/>
    <x v="358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35833333333333334"/>
    <n v="0.23333333333333331"/>
    <n v="0"/>
    <n v="0"/>
    <n v="84"/>
    <s v="BASE DE DATOS"/>
    <m/>
  </r>
  <r>
    <s v="24"/>
    <x v="4"/>
    <s v="SPCC"/>
    <s v="33003193"/>
    <s v="33003193"/>
    <x v="2"/>
    <m/>
    <n v="3.3"/>
    <n v="3.3"/>
    <n v="3.3"/>
    <m/>
    <m/>
    <n v="1.0209999999999999"/>
    <m/>
    <m/>
    <m/>
    <n v="0"/>
    <n v="2.0070000000000001"/>
    <x v="0"/>
    <s v="SPCC33003193EL"/>
    <s v="Southern Per£ Cooper Corporation"/>
    <x v="119"/>
    <x v="119"/>
    <s v="C. T. ILO"/>
    <x v="359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1.0209999999999999"/>
    <n v="1.021E-3"/>
    <m/>
    <n v="0.27499999999999997"/>
    <n v="0.27499999999999997"/>
    <n v="0"/>
    <n v="0"/>
    <n v="84"/>
    <s v="BASE DE DATOS"/>
    <m/>
  </r>
  <r>
    <s v="24"/>
    <x v="4"/>
    <s v="SURPAK"/>
    <s v="33382217"/>
    <s v="33382217"/>
    <x v="2"/>
    <m/>
    <n v="1.3"/>
    <n v="2.6"/>
    <n v="1.3"/>
    <m/>
    <m/>
    <n v="141.1"/>
    <m/>
    <m/>
    <m/>
    <n v="4.8"/>
    <n v="1.3"/>
    <x v="0"/>
    <s v="SURPAK33382217EL"/>
    <s v="Surpack S.A."/>
    <x v="120"/>
    <x v="120"/>
    <s v="C.T. Surpack"/>
    <x v="36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N"/>
    <n v="0"/>
    <x v="0"/>
    <n v="0"/>
    <x v="0"/>
    <x v="0"/>
    <x v="0"/>
    <s v="MWh"/>
    <n v="141.1"/>
    <n v="0.1411"/>
    <m/>
    <n v="0.21666666666666667"/>
    <n v="0.10666666666666667"/>
    <n v="0"/>
    <n v="0"/>
    <n v="86"/>
    <s v="BASE DE DATOS"/>
    <m/>
  </r>
  <r>
    <s v="24"/>
    <x v="3"/>
    <s v="IEQSA"/>
    <s v="33055795"/>
    <s v="33055795"/>
    <x v="2"/>
    <m/>
    <n v="1.1599999999999999"/>
    <n v="2.4500000000000002"/>
    <n v="1.1599999999999999"/>
    <m/>
    <m/>
    <n v="1.401"/>
    <m/>
    <m/>
    <m/>
    <n v="0"/>
    <n v="1.409"/>
    <x v="0"/>
    <s v="IEQSA33055795EL"/>
    <s v="Industrias Electroquimicas S. A."/>
    <x v="125"/>
    <x v="125"/>
    <s v="C.T. IEQSA"/>
    <x v="369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1.401"/>
    <n v="1.4010000000000001E-3"/>
    <m/>
    <n v="0.20416666666666669"/>
    <n v="9.1749999999999998E-2"/>
    <n v="0"/>
    <n v="0"/>
    <n v="48"/>
    <s v="BASE DE DATOS"/>
    <m/>
  </r>
  <r>
    <s v="24"/>
    <x v="4"/>
    <s v="IEQSA"/>
    <s v="33055795"/>
    <s v="33055795"/>
    <x v="2"/>
    <m/>
    <n v="1.167"/>
    <n v="2.4500000000000002"/>
    <n v="1.167"/>
    <m/>
    <m/>
    <n v="0.42699999999999999"/>
    <m/>
    <m/>
    <m/>
    <n v="0"/>
    <n v="1.167"/>
    <x v="0"/>
    <s v="IEQSA33055795EL"/>
    <s v="Industrias Electroquimicas S. A."/>
    <x v="125"/>
    <x v="125"/>
    <s v="C.T. IEQSA"/>
    <x v="369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0.42699999999999999"/>
    <n v="4.2699999999999997E-4"/>
    <m/>
    <n v="0.20416666666666669"/>
    <n v="9.1749999999999998E-2"/>
    <n v="0"/>
    <n v="0"/>
    <n v="48"/>
    <s v="BASE DE DATOS"/>
    <m/>
  </r>
  <r>
    <s v="24"/>
    <x v="5"/>
    <s v="IEQSA"/>
    <s v="33055795"/>
    <s v="33055795"/>
    <x v="2"/>
    <m/>
    <n v="0.51100000000000001"/>
    <n v="2.4500000000000002"/>
    <n v="0.51100000000000001"/>
    <m/>
    <m/>
    <n v="0.56499999999999995"/>
    <m/>
    <m/>
    <m/>
    <n v="0"/>
    <n v="0.56399999999999995"/>
    <x v="0"/>
    <s v="IEQSA33055795EL"/>
    <s v="Industrias Electroquimicas S. A."/>
    <x v="125"/>
    <x v="125"/>
    <s v="C.T. IEQSA"/>
    <x v="369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0.56499999999999995"/>
    <n v="5.6499999999999996E-4"/>
    <m/>
    <n v="0.20416666666666669"/>
    <n v="9.1749999999999998E-2"/>
    <n v="0"/>
    <n v="0"/>
    <n v="48"/>
    <s v="BASE DE DATOS"/>
    <m/>
  </r>
  <r>
    <s v="24"/>
    <x v="2"/>
    <s v="CNPC"/>
    <s v="11011797"/>
    <s v="11011797"/>
    <x v="2"/>
    <m/>
    <n v="7.6950000000000003"/>
    <n v="8.5500000000000007"/>
    <n v="7.6950000000000003"/>
    <m/>
    <m/>
    <n v="2667.0590000000002"/>
    <m/>
    <m/>
    <m/>
    <n v="532"/>
    <n v="4.2190000000000003"/>
    <x v="0"/>
    <s v="CNPC11011797EL"/>
    <s v="CNPC PERU S.A."/>
    <x v="133"/>
    <x v="133"/>
    <s v="C.T. LOTE X"/>
    <x v="379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0"/>
    <n v="0"/>
    <x v="0"/>
    <x v="0"/>
    <x v="0"/>
    <s v="MWh"/>
    <n v="2667.0590000000002"/>
    <n v="2.6670590000000001"/>
    <m/>
    <s v="-"/>
    <s v="-"/>
    <n v="0"/>
    <n v="0"/>
    <n v="25"/>
    <s v="BASE DE DATOS"/>
    <m/>
  </r>
  <r>
    <s v="24"/>
    <x v="3"/>
    <s v="CNPC"/>
    <s v="11011797"/>
    <s v="11011797"/>
    <x v="2"/>
    <m/>
    <n v="7.6950000000000003"/>
    <n v="8.5500000000000007"/>
    <n v="7.6950000000000003"/>
    <m/>
    <m/>
    <n v="2422.1889999999999"/>
    <m/>
    <m/>
    <m/>
    <n v="495"/>
    <n v="3.9849999999999999"/>
    <x v="0"/>
    <s v="CNPC11011797EL"/>
    <s v="CNPC PERU S.A."/>
    <x v="133"/>
    <x v="133"/>
    <s v="C.T. LOTE X"/>
    <x v="379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0"/>
    <n v="0"/>
    <x v="0"/>
    <x v="0"/>
    <x v="0"/>
    <s v="MWh"/>
    <n v="2422.1889999999999"/>
    <n v="2.4221889999999999"/>
    <m/>
    <s v="-"/>
    <s v="-"/>
    <n v="0"/>
    <n v="0"/>
    <n v="25"/>
    <s v="BASE DE DATOS"/>
    <m/>
  </r>
  <r>
    <s v="24"/>
    <x v="4"/>
    <s v="CNPC"/>
    <s v="11011797"/>
    <s v="11011797"/>
    <x v="2"/>
    <m/>
    <n v="7.6950000000000003"/>
    <n v="8.5500000000000007"/>
    <n v="7.6950000000000003"/>
    <m/>
    <m/>
    <n v="1458.9880000000001"/>
    <m/>
    <m/>
    <m/>
    <n v="143"/>
    <n v="3.907"/>
    <x v="0"/>
    <s v="CNPC11011797EL"/>
    <s v="CNPC PERU S.A."/>
    <x v="133"/>
    <x v="133"/>
    <s v="C.T. LOTE X"/>
    <x v="379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0"/>
    <n v="0"/>
    <x v="0"/>
    <x v="0"/>
    <x v="0"/>
    <s v="MWh"/>
    <n v="1458.9880000000001"/>
    <n v="1.458988"/>
    <m/>
    <s v="-"/>
    <s v="-"/>
    <n v="0"/>
    <n v="0"/>
    <n v="25"/>
    <s v="BASE DE DATOS"/>
    <m/>
  </r>
  <r>
    <s v="24"/>
    <x v="3"/>
    <s v="MKOLPA"/>
    <s v="53025918"/>
    <s v="53025918"/>
    <x v="2"/>
    <m/>
    <n v="0.3"/>
    <n v="0.499"/>
    <n v="0.3"/>
    <m/>
    <m/>
    <n v="36.5"/>
    <m/>
    <m/>
    <m/>
    <n v="2"/>
    <n v="0.3"/>
    <x v="0"/>
    <s v="MKOLPA53025918EL"/>
    <s v="Compañia Minera Kolpa S.A."/>
    <x v="130"/>
    <x v="130"/>
    <s v="C.T. Kolpa"/>
    <x v="375"/>
    <s v="EL"/>
    <x v="2"/>
    <x v="381"/>
    <x v="0"/>
    <s v="Instalado"/>
    <s v="Operativo"/>
    <s v="Autoproductor"/>
    <x v="2"/>
    <x v="1"/>
    <x v="1"/>
    <x v="0"/>
    <s v="Privado"/>
    <s v="HUANCAVELICA"/>
    <s v="HUANCAVELICA"/>
    <s v="HUANCAVELICA"/>
    <s v="HUACHOCOLPA"/>
    <n v="0"/>
    <x v="1"/>
    <n v="0"/>
    <x v="0"/>
    <x v="0"/>
    <x v="0"/>
    <s v="MWh"/>
    <n v="36.5"/>
    <n v="3.6499999999999998E-2"/>
    <m/>
    <n v="4.1583333333333333E-2"/>
    <n v="2.6666666666666668E-2"/>
    <n v="0"/>
    <n v="0"/>
    <n v="30"/>
    <s v="BASE DE DATOS"/>
    <m/>
  </r>
  <r>
    <s v="24"/>
    <x v="2"/>
    <s v="MKOLPA"/>
    <s v="53025918"/>
    <s v="53025918"/>
    <x v="2"/>
    <m/>
    <n v="0.32"/>
    <n v="0.499"/>
    <n v="0.32"/>
    <m/>
    <m/>
    <n v="36.5"/>
    <m/>
    <m/>
    <m/>
    <n v="1"/>
    <n v="0.3"/>
    <x v="0"/>
    <s v="MKOLPA53025918EL"/>
    <s v="Compañia Minera Kolpa S.A."/>
    <x v="130"/>
    <x v="130"/>
    <s v="C.T. Kolpa"/>
    <x v="375"/>
    <s v="EL"/>
    <x v="2"/>
    <x v="381"/>
    <x v="0"/>
    <s v="Instalado"/>
    <s v="Operativo"/>
    <s v="Autoproductor"/>
    <x v="2"/>
    <x v="1"/>
    <x v="1"/>
    <x v="0"/>
    <s v="Privado"/>
    <s v="HUANCAVELICA"/>
    <s v="HUANCAVELICA"/>
    <s v="HUANCAVELICA"/>
    <s v="HUACHOCOLPA"/>
    <n v="0"/>
    <x v="1"/>
    <n v="0"/>
    <x v="0"/>
    <x v="0"/>
    <x v="0"/>
    <s v="MWh"/>
    <n v="36.5"/>
    <n v="3.6499999999999998E-2"/>
    <m/>
    <n v="4.1583333333333333E-2"/>
    <n v="2.6666666666666668E-2"/>
    <n v="0"/>
    <n v="0"/>
    <n v="30"/>
    <s v="BASE DE DATOS"/>
    <m/>
  </r>
  <r>
    <s v="24"/>
    <x v="7"/>
    <s v="CORPAA"/>
    <s v="33103300"/>
    <s v="33103300"/>
    <x v="2"/>
    <m/>
    <n v="1.25"/>
    <n v="1.25"/>
    <n v="1.25"/>
    <m/>
    <m/>
    <n v="0"/>
    <m/>
    <m/>
    <m/>
    <n v="0"/>
    <n v="0"/>
    <x v="0"/>
    <s v="CORPAA33103300EL"/>
    <s v="Corporación Aceros Arequipa S.A."/>
    <x v="93"/>
    <x v="93"/>
    <s v="C.T. ACEROS"/>
    <x v="310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10416666666666667"/>
    <n v="0.10416666666666667"/>
    <n v="0"/>
    <n v="0"/>
    <n v="36"/>
    <s v="BASE DE DATOS"/>
    <m/>
  </r>
  <r>
    <s v="24"/>
    <x v="6"/>
    <s v="CORPAA"/>
    <s v="33103300"/>
    <s v="33103300"/>
    <x v="2"/>
    <m/>
    <n v="1.25"/>
    <n v="1.25"/>
    <n v="1.25"/>
    <m/>
    <m/>
    <n v="0"/>
    <m/>
    <m/>
    <m/>
    <n v="0"/>
    <n v="0"/>
    <x v="0"/>
    <s v="CORPAA33103300EL"/>
    <s v="Corporación Aceros Arequipa S.A."/>
    <x v="93"/>
    <x v="93"/>
    <s v="C.T. ACEROS"/>
    <x v="310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10416666666666667"/>
    <n v="0.10416666666666667"/>
    <n v="0"/>
    <n v="0"/>
    <n v="36"/>
    <s v="BASE DE DATOS"/>
    <m/>
  </r>
  <r>
    <s v="24"/>
    <x v="7"/>
    <s v="AGUENE"/>
    <s v="53014699"/>
    <s v="53014699"/>
    <x v="0"/>
    <m/>
    <n v="0.9"/>
    <n v="1"/>
    <n v="0.9"/>
    <m/>
    <m/>
    <n v="134.13499999999999"/>
    <m/>
    <m/>
    <m/>
    <n v="42"/>
    <n v="0.22"/>
    <x v="0"/>
    <s v="AGUENE53014699TG"/>
    <s v="Aguaytia Energy del Per£"/>
    <x v="94"/>
    <x v="94"/>
    <s v="C.T. Gas"/>
    <x v="311"/>
    <s v="TG"/>
    <x v="0"/>
    <x v="381"/>
    <x v="0"/>
    <s v="Instalado"/>
    <s v="Operativo"/>
    <s v="Autoproductor"/>
    <x v="2"/>
    <x v="1"/>
    <x v="1"/>
    <x v="0"/>
    <s v="Privado"/>
    <s v="UCAYALI"/>
    <s v="UCAYALI"/>
    <s v="PADRE ABAD"/>
    <s v="PADRE ABAD (Aguaytia)"/>
    <n v="0"/>
    <x v="0"/>
    <n v="0"/>
    <x v="0"/>
    <x v="0"/>
    <x v="0"/>
    <s v="MWh"/>
    <n v="134.13499999999999"/>
    <n v="0.134135"/>
    <m/>
    <n v="8.3333333333333329E-2"/>
    <n v="7.4999999999999997E-2"/>
    <n v="0"/>
    <n v="0"/>
    <n v="3"/>
    <s v="BASE DE DATOS"/>
    <m/>
  </r>
  <r>
    <s v="24"/>
    <x v="6"/>
    <s v="AGUENE"/>
    <s v="53014699"/>
    <s v="53014699"/>
    <x v="0"/>
    <m/>
    <n v="0.9"/>
    <n v="1"/>
    <n v="0.9"/>
    <m/>
    <m/>
    <n v="92.748000000000005"/>
    <m/>
    <m/>
    <m/>
    <n v="42"/>
    <n v="0.22"/>
    <x v="0"/>
    <s v="AGUENE53014699TG"/>
    <s v="Aguaytia Energy del Per£"/>
    <x v="94"/>
    <x v="94"/>
    <s v="C.T. Gas"/>
    <x v="311"/>
    <s v="TG"/>
    <x v="0"/>
    <x v="381"/>
    <x v="0"/>
    <s v="Instalado"/>
    <s v="Operativo"/>
    <s v="Autoproductor"/>
    <x v="2"/>
    <x v="1"/>
    <x v="1"/>
    <x v="0"/>
    <s v="Privado"/>
    <s v="UCAYALI"/>
    <s v="UCAYALI"/>
    <s v="PADRE ABAD"/>
    <s v="PADRE ABAD (Aguaytia)"/>
    <n v="0"/>
    <x v="0"/>
    <n v="0"/>
    <x v="0"/>
    <x v="0"/>
    <x v="0"/>
    <s v="MWh"/>
    <n v="92.748000000000005"/>
    <n v="9.2748000000000011E-2"/>
    <m/>
    <n v="8.3333333333333329E-2"/>
    <n v="7.4999999999999997E-2"/>
    <n v="0"/>
    <n v="0"/>
    <n v="3"/>
    <s v="BASE DE DATOS"/>
    <m/>
  </r>
  <r>
    <s v="24"/>
    <x v="7"/>
    <s v="ANTAPA"/>
    <s v="33004293"/>
    <s v="33004293"/>
    <x v="2"/>
    <m/>
    <n v="16"/>
    <n v="17.96"/>
    <n v="16"/>
    <m/>
    <m/>
    <n v="2.78"/>
    <m/>
    <m/>
    <m/>
    <n v="3.02"/>
    <n v="1.34"/>
    <x v="0"/>
    <s v="ANTAPA33004293EL"/>
    <s v="Compa¤¡a Minera Antapaccay S.A."/>
    <x v="96"/>
    <x v="96"/>
    <s v="C.T. Tintaya"/>
    <x v="314"/>
    <s v="EL"/>
    <x v="2"/>
    <x v="381"/>
    <x v="0"/>
    <s v="Instalado"/>
    <s v="Operativo"/>
    <s v="Autoproductor"/>
    <x v="2"/>
    <x v="0"/>
    <x v="1"/>
    <x v="0"/>
    <s v="Privado"/>
    <s v="CUSCO"/>
    <s v="CUSCO"/>
    <s v="ESPINAR"/>
    <s v="LA CONVENCION"/>
    <n v="0"/>
    <x v="1"/>
    <n v="0"/>
    <x v="0"/>
    <x v="0"/>
    <x v="0"/>
    <s v="MWh"/>
    <n v="2.78"/>
    <n v="2.7799999999999999E-3"/>
    <m/>
    <n v="1.4966666666666668"/>
    <n v="1.3333333333333333"/>
    <n v="0"/>
    <n v="0"/>
    <n v="26"/>
    <s v="BASE DE DATOS"/>
    <m/>
  </r>
  <r>
    <s v="24"/>
    <x v="6"/>
    <s v="ANTAPA"/>
    <s v="33004293"/>
    <s v="33004293"/>
    <x v="2"/>
    <m/>
    <n v="16"/>
    <n v="17.96"/>
    <n v="16"/>
    <m/>
    <m/>
    <n v="2.2650000000000001"/>
    <m/>
    <m/>
    <m/>
    <n v="2.35"/>
    <n v="1.5189999999999999"/>
    <x v="0"/>
    <s v="ANTAPA33004293EL"/>
    <s v="Compa¤¡a Minera Antapaccay S.A."/>
    <x v="96"/>
    <x v="96"/>
    <s v="C.T. Tintaya"/>
    <x v="314"/>
    <s v="EL"/>
    <x v="2"/>
    <x v="381"/>
    <x v="0"/>
    <s v="Instalado"/>
    <s v="Operativo"/>
    <s v="Autoproductor"/>
    <x v="2"/>
    <x v="0"/>
    <x v="1"/>
    <x v="0"/>
    <s v="Privado"/>
    <s v="CUSCO"/>
    <s v="CUSCO"/>
    <s v="ESPINAR"/>
    <s v="LA CONVENCION"/>
    <n v="0"/>
    <x v="1"/>
    <n v="0"/>
    <x v="0"/>
    <x v="0"/>
    <x v="0"/>
    <s v="MWh"/>
    <n v="2.2650000000000001"/>
    <n v="2.2650000000000001E-3"/>
    <m/>
    <n v="1.4966666666666668"/>
    <n v="1.3333333333333333"/>
    <n v="0"/>
    <n v="0"/>
    <n v="26"/>
    <s v="BASE DE DATOS"/>
    <m/>
  </r>
  <r>
    <s v="24"/>
    <x v="7"/>
    <s v="APMTER"/>
    <s v="33113000"/>
    <s v="33113000"/>
    <x v="2"/>
    <m/>
    <n v="12.95"/>
    <n v="12.95"/>
    <n v="12.95"/>
    <m/>
    <m/>
    <n v="0"/>
    <m/>
    <m/>
    <m/>
    <n v="0"/>
    <n v="0"/>
    <x v="0"/>
    <s v="APMTER33113000EL"/>
    <s v="APM Terminals Callao S.A."/>
    <x v="129"/>
    <x v="129"/>
    <s v="C.T. Puerto Callao"/>
    <x v="374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1.0791666666666666"/>
    <n v="1.0791666666666666"/>
    <n v="0"/>
    <n v="0"/>
    <n v="9"/>
    <s v="BASE DE DATOS"/>
    <m/>
  </r>
  <r>
    <s v="24"/>
    <x v="6"/>
    <s v="APMTER"/>
    <s v="33113000"/>
    <s v="33113000"/>
    <x v="2"/>
    <m/>
    <n v="12.95"/>
    <n v="12.95"/>
    <n v="12.95"/>
    <m/>
    <m/>
    <n v="0"/>
    <m/>
    <m/>
    <m/>
    <n v="0"/>
    <n v="0"/>
    <x v="0"/>
    <s v="APMTER33113000EL"/>
    <s v="APM Terminals Callao S.A."/>
    <x v="129"/>
    <x v="129"/>
    <s v="C.T. Puerto Callao"/>
    <x v="374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1.0791666666666666"/>
    <n v="1.0791666666666666"/>
    <n v="0"/>
    <n v="0"/>
    <n v="9"/>
    <s v="BASE DE DATOS"/>
    <m/>
  </r>
  <r>
    <s v="24"/>
    <x v="7"/>
    <s v="CARAVE"/>
    <s v="53203912"/>
    <s v="53203912"/>
    <x v="2"/>
    <m/>
    <n v="0.871"/>
    <n v="1.089"/>
    <n v="0.871"/>
    <m/>
    <m/>
    <n v="394.49299999999999"/>
    <m/>
    <m/>
    <m/>
    <n v="164"/>
    <n v="0.17499999999999999"/>
    <x v="0"/>
    <s v="CARAVE53203912EL"/>
    <s v="Compa¤ia Minera Caraveli S.A.C."/>
    <x v="100"/>
    <x v="100"/>
    <s v="C.T. Mina"/>
    <x v="319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394.49299999999999"/>
    <n v="0.39449299999999998"/>
    <m/>
    <n v="9.0749999999999997E-2"/>
    <n v="7.2583333333333333E-2"/>
    <n v="0"/>
    <n v="0"/>
    <n v="28"/>
    <s v="BASE DE DATOS"/>
    <m/>
  </r>
  <r>
    <s v="24"/>
    <x v="7"/>
    <s v="CARAVE"/>
    <s v="53203812"/>
    <s v="53203812"/>
    <x v="2"/>
    <m/>
    <n v="1.8759999999999999"/>
    <n v="2.3450000000000002"/>
    <n v="1.8759999999999999"/>
    <m/>
    <m/>
    <n v="0"/>
    <m/>
    <m/>
    <m/>
    <n v="0"/>
    <n v="0.57999999999999996"/>
    <x v="0"/>
    <s v="CARAVE53203812EL"/>
    <s v="Compa¤ia Minera Caraveli S.A.C."/>
    <x v="100"/>
    <x v="100"/>
    <s v="C.T. Planta"/>
    <x v="320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0"/>
    <n v="0"/>
    <m/>
    <n v="0.19541666666666668"/>
    <n v="0.15633333333333332"/>
    <n v="0"/>
    <n v="0"/>
    <n v="28"/>
    <s v="BASE DE DATOS"/>
    <m/>
  </r>
  <r>
    <s v="24"/>
    <x v="6"/>
    <s v="CARAVE"/>
    <s v="53203812"/>
    <s v="53203812"/>
    <x v="2"/>
    <m/>
    <n v="1.8759999999999999"/>
    <n v="2.3450000000000002"/>
    <n v="1.8759999999999999"/>
    <m/>
    <m/>
    <n v="51.773000000000003"/>
    <m/>
    <m/>
    <m/>
    <n v="0"/>
    <n v="0.57999999999999996"/>
    <x v="0"/>
    <s v="CARAVE53203812EL"/>
    <s v="Compa¤ia Minera Caraveli S.A.C."/>
    <x v="100"/>
    <x v="100"/>
    <s v="C.T. Planta"/>
    <x v="320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51.773000000000003"/>
    <n v="5.1773000000000007E-2"/>
    <m/>
    <n v="0.19541666666666668"/>
    <n v="0.15633333333333332"/>
    <n v="0"/>
    <n v="0"/>
    <n v="28"/>
    <s v="BASE DE DATOS"/>
    <m/>
  </r>
  <r>
    <s v="24"/>
    <x v="7"/>
    <s v="EACGSA"/>
    <s v="53011498"/>
    <s v="53011498"/>
    <x v="1"/>
    <m/>
    <n v="32"/>
    <n v="37"/>
    <n v="32"/>
    <m/>
    <m/>
    <n v="7960.97"/>
    <m/>
    <m/>
    <m/>
    <n v="51"/>
    <n v="14.95"/>
    <x v="0"/>
    <s v="EACGSA53011498TV"/>
    <s v="Empresa Agroindustrial Casa Grande S.A."/>
    <x v="127"/>
    <x v="127"/>
    <s v="CENTRAL THERMICA CASA GRANDE"/>
    <x v="37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ASCOPE"/>
    <n v="0"/>
    <x v="3"/>
    <s v="COGENERADOR"/>
    <x v="0"/>
    <x v="0"/>
    <x v="0"/>
    <s v="MWh"/>
    <n v="7960.97"/>
    <n v="7.9609700000000005"/>
    <m/>
    <n v="3.0833333333333335"/>
    <n v="2.6666666666666665"/>
    <n v="0"/>
    <n v="0"/>
    <n v="16"/>
    <s v="BASE DE DATOS"/>
    <m/>
  </r>
  <r>
    <s v="24"/>
    <x v="6"/>
    <s v="EACGSA"/>
    <s v="53011498"/>
    <s v="53011498"/>
    <x v="1"/>
    <m/>
    <n v="32"/>
    <n v="37"/>
    <n v="32"/>
    <m/>
    <m/>
    <n v="9640.1"/>
    <m/>
    <m/>
    <m/>
    <n v="50"/>
    <n v="17.010000000000002"/>
    <x v="0"/>
    <s v="EACGSA53011498TV"/>
    <s v="Empresa Agroindustrial Casa Grande S.A."/>
    <x v="127"/>
    <x v="127"/>
    <s v="CENTRAL THERMICA CASA GRANDE"/>
    <x v="37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ASCOPE"/>
    <n v="0"/>
    <x v="3"/>
    <s v="COGENERADOR"/>
    <x v="0"/>
    <x v="0"/>
    <x v="0"/>
    <s v="MWh"/>
    <n v="9640.1"/>
    <n v="9.6401000000000003"/>
    <m/>
    <n v="3.0833333333333335"/>
    <n v="2.6666666666666665"/>
    <n v="0"/>
    <n v="0"/>
    <n v="16"/>
    <s v="BASE DE DATOS"/>
    <m/>
  </r>
  <r>
    <s v="24"/>
    <x v="7"/>
    <s v="CESESA"/>
    <s v="33086698"/>
    <s v="33086698"/>
    <x v="2"/>
    <m/>
    <n v="1.8"/>
    <n v="2"/>
    <n v="1.8"/>
    <m/>
    <m/>
    <n v="0"/>
    <m/>
    <m/>
    <m/>
    <n v="0"/>
    <n v="0"/>
    <x v="0"/>
    <s v="CESESA33086698EL"/>
    <s v="Cementos Selva S.A."/>
    <x v="136"/>
    <x v="136"/>
    <s v="C.T.CEMENTOS RIOJA"/>
    <x v="384"/>
    <s v="EL"/>
    <x v="2"/>
    <x v="381"/>
    <x v="0"/>
    <s v="Instalado"/>
    <s v="Inoperativo"/>
    <s v="Autoproductor"/>
    <x v="2"/>
    <x v="0"/>
    <x v="1"/>
    <x v="0"/>
    <s v="Privado"/>
    <s v="SAN MARTÍN"/>
    <s v="SAN MARTÍN"/>
    <s v="RIOJA"/>
    <s v="ELÍAS SOPLÍN VARGAS"/>
    <n v="0"/>
    <x v="1"/>
    <n v="0"/>
    <x v="0"/>
    <x v="0"/>
    <x v="0"/>
    <s v="MWh"/>
    <n v="0"/>
    <n v="0"/>
    <m/>
    <n v="0.16666666666666666"/>
    <n v="0.15"/>
    <n v="0"/>
    <n v="0"/>
    <n v="18"/>
    <s v="BASE DE DATOS"/>
    <m/>
  </r>
  <r>
    <s v="24"/>
    <x v="6"/>
    <s v="CESESA"/>
    <s v="33086698"/>
    <s v="33086698"/>
    <x v="2"/>
    <m/>
    <n v="1.8"/>
    <n v="2"/>
    <n v="1.8"/>
    <m/>
    <m/>
    <n v="0"/>
    <m/>
    <m/>
    <m/>
    <n v="0"/>
    <n v="0"/>
    <x v="0"/>
    <s v="CESESA33086698EL"/>
    <s v="Cementos Selva S.A."/>
    <x v="136"/>
    <x v="136"/>
    <s v="C.T.CEMENTOS RIOJA"/>
    <x v="384"/>
    <s v="EL"/>
    <x v="2"/>
    <x v="381"/>
    <x v="0"/>
    <s v="Instalado"/>
    <s v="Inoperativo"/>
    <s v="Autoproductor"/>
    <x v="2"/>
    <x v="0"/>
    <x v="1"/>
    <x v="0"/>
    <s v="Privado"/>
    <s v="SAN MARTÍN"/>
    <s v="SAN MARTÍN"/>
    <s v="RIOJA"/>
    <s v="ELÍAS SOPLÍN VARGAS"/>
    <n v="0"/>
    <x v="1"/>
    <n v="0"/>
    <x v="0"/>
    <x v="0"/>
    <x v="0"/>
    <s v="MWh"/>
    <n v="0"/>
    <n v="0"/>
    <m/>
    <n v="0.16666666666666666"/>
    <n v="0.15"/>
    <n v="0"/>
    <n v="0"/>
    <n v="18"/>
    <s v="BASE DE DATOS"/>
    <m/>
  </r>
  <r>
    <s v="24"/>
    <x v="7"/>
    <s v="CMCHUN"/>
    <s v="53017902"/>
    <s v="53017902"/>
    <x v="2"/>
    <m/>
    <n v="3.6"/>
    <n v="4.99"/>
    <n v="3.6"/>
    <m/>
    <m/>
    <n v="0"/>
    <m/>
    <m/>
    <m/>
    <n v="0"/>
    <n v="0"/>
    <x v="0"/>
    <s v="CMCHUN53017902EL"/>
    <s v="Compañía Minera Chungar S.A.C."/>
    <x v="108"/>
    <x v="108"/>
    <s v="C.T. Esperanza"/>
    <x v="336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HUAYLLAY"/>
    <n v="0"/>
    <x v="1"/>
    <n v="0"/>
    <x v="0"/>
    <x v="0"/>
    <x v="0"/>
    <s v="MWh"/>
    <n v="0"/>
    <n v="0"/>
    <m/>
    <n v="0.41583333333333333"/>
    <n v="0.3"/>
    <n v="0"/>
    <n v="0"/>
    <n v="29"/>
    <s v="BASE DE DATOS"/>
    <m/>
  </r>
  <r>
    <s v="24"/>
    <x v="7"/>
    <s v="CMCHUN"/>
    <s v="53024717"/>
    <s v="53024717"/>
    <x v="2"/>
    <m/>
    <n v="0.3"/>
    <n v="0.34"/>
    <n v="0.3"/>
    <m/>
    <m/>
    <n v="0"/>
    <m/>
    <m/>
    <m/>
    <n v="0"/>
    <n v="0"/>
    <x v="0"/>
    <s v="CMCHUN53024717EL"/>
    <s v="Compañía Minera Chungar S.A.C."/>
    <x v="108"/>
    <x v="108"/>
    <s v="C.T. Planta Concentradora"/>
    <x v="337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2.8333333333333335E-2"/>
    <n v="2.4999999999999998E-2"/>
    <n v="0"/>
    <n v="0"/>
    <n v="29"/>
    <s v="BASE DE DATOS"/>
    <m/>
  </r>
  <r>
    <s v="24"/>
    <x v="7"/>
    <s v="CMCHUN"/>
    <s v="53024817"/>
    <s v="53024817"/>
    <x v="2"/>
    <m/>
    <n v="0.2"/>
    <n v="0.20399999999999999"/>
    <n v="0.2"/>
    <m/>
    <m/>
    <n v="0"/>
    <m/>
    <m/>
    <m/>
    <n v="0"/>
    <n v="0"/>
    <x v="0"/>
    <s v="CMCHUN53024817EL"/>
    <s v="Compañía Minera Chungar S.A.C."/>
    <x v="108"/>
    <x v="108"/>
    <s v="C.T. Tajo Don Pablo"/>
    <x v="338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1.6999999999999998E-2"/>
    <n v="1.6666666666666666E-2"/>
    <n v="0"/>
    <n v="0"/>
    <n v="29"/>
    <s v="BASE DE DATOS"/>
    <m/>
  </r>
  <r>
    <s v="24"/>
    <x v="6"/>
    <s v="CMCHUN"/>
    <s v="53017902"/>
    <s v="53017902"/>
    <x v="2"/>
    <m/>
    <n v="3.6"/>
    <n v="4.99"/>
    <n v="3.6"/>
    <m/>
    <m/>
    <n v="0"/>
    <m/>
    <m/>
    <m/>
    <n v="0"/>
    <n v="0"/>
    <x v="0"/>
    <s v="CMCHUN53017902EL"/>
    <s v="Compañía Minera Chungar S.A.C."/>
    <x v="108"/>
    <x v="108"/>
    <s v="C.T. Esperanza"/>
    <x v="336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HUAYLLAY"/>
    <n v="0"/>
    <x v="1"/>
    <n v="0"/>
    <x v="0"/>
    <x v="0"/>
    <x v="0"/>
    <s v="MWh"/>
    <n v="0"/>
    <n v="0"/>
    <m/>
    <n v="0.41583333333333333"/>
    <n v="0.3"/>
    <n v="0"/>
    <n v="0"/>
    <n v="29"/>
    <s v="BASE DE DATOS"/>
    <m/>
  </r>
  <r>
    <s v="24"/>
    <x v="6"/>
    <s v="CMCHUN"/>
    <s v="53024717"/>
    <s v="53024717"/>
    <x v="2"/>
    <m/>
    <n v="0.3"/>
    <n v="0.34"/>
    <n v="0.3"/>
    <m/>
    <m/>
    <n v="0"/>
    <m/>
    <m/>
    <m/>
    <n v="0"/>
    <n v="0"/>
    <x v="0"/>
    <s v="CMCHUN53024717EL"/>
    <s v="Compañía Minera Chungar S.A.C."/>
    <x v="108"/>
    <x v="108"/>
    <s v="C.T. Planta Concentradora"/>
    <x v="337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2.8333333333333335E-2"/>
    <n v="2.4999999999999998E-2"/>
    <n v="0"/>
    <n v="0"/>
    <n v="29"/>
    <s v="BASE DE DATOS"/>
    <m/>
  </r>
  <r>
    <s v="24"/>
    <x v="6"/>
    <s v="CMCHUN"/>
    <s v="53024817"/>
    <s v="53024817"/>
    <x v="2"/>
    <m/>
    <n v="0.2"/>
    <n v="0.20399999999999999"/>
    <n v="0.2"/>
    <m/>
    <m/>
    <n v="0"/>
    <m/>
    <m/>
    <m/>
    <n v="0"/>
    <n v="0"/>
    <x v="0"/>
    <s v="CMCHUN53024817EL"/>
    <s v="Compañía Minera Chungar S.A.C."/>
    <x v="108"/>
    <x v="108"/>
    <s v="C.T. Tajo Don Pablo"/>
    <x v="338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1.6999999999999998E-2"/>
    <n v="1.6666666666666666E-2"/>
    <n v="0"/>
    <n v="0"/>
    <n v="29"/>
    <s v="BASE DE DATOS"/>
    <m/>
  </r>
  <r>
    <s v="24"/>
    <x v="5"/>
    <s v="AGREGA"/>
    <s v="33035594"/>
    <s v="33035594"/>
    <x v="2"/>
    <m/>
    <n v="1.45"/>
    <n v="1.45"/>
    <n v="1.45"/>
    <m/>
    <m/>
    <n v="0"/>
    <m/>
    <m/>
    <m/>
    <n v="0"/>
    <n v="0"/>
    <x v="0"/>
    <s v="AGREGA33035594EL"/>
    <s v="C¡a. Minera Agregados Calc reos"/>
    <x v="102"/>
    <x v="102"/>
    <s v="C.T. Calcáreos"/>
    <x v="32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OS OLIVOS"/>
    <n v="0"/>
    <x v="1"/>
    <n v="0"/>
    <x v="0"/>
    <x v="0"/>
    <x v="0"/>
    <s v="MWh"/>
    <n v="0"/>
    <n v="0"/>
    <m/>
    <n v="0.12083333333333333"/>
    <n v="0.12083333333333333"/>
    <n v="0"/>
    <n v="0"/>
    <n v="21"/>
    <s v="BASE DE DATOS"/>
    <m/>
  </r>
  <r>
    <s v="24"/>
    <x v="7"/>
    <s v="AGREGA"/>
    <s v="33035594"/>
    <s v="33035594"/>
    <x v="2"/>
    <m/>
    <n v="1.45"/>
    <n v="1.45"/>
    <n v="1.45"/>
    <m/>
    <m/>
    <n v="0"/>
    <m/>
    <m/>
    <m/>
    <n v="0"/>
    <n v="0"/>
    <x v="0"/>
    <s v="AGREGA33035594EL"/>
    <s v="C¡a. Minera Agregados Calc reos"/>
    <x v="102"/>
    <x v="102"/>
    <s v="C.T. Calcáreos"/>
    <x v="32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OS OLIVOS"/>
    <n v="0"/>
    <x v="1"/>
    <n v="0"/>
    <x v="0"/>
    <x v="0"/>
    <x v="0"/>
    <s v="MWh"/>
    <n v="0"/>
    <n v="0"/>
    <m/>
    <n v="0.12083333333333333"/>
    <n v="0.12083333333333333"/>
    <n v="0"/>
    <n v="0"/>
    <n v="21"/>
    <s v="BASE DE DATOS"/>
    <m/>
  </r>
  <r>
    <s v="24"/>
    <x v="6"/>
    <s v="AGREGA"/>
    <s v="33035594"/>
    <s v="33035594"/>
    <x v="2"/>
    <m/>
    <n v="1.45"/>
    <n v="1.45"/>
    <n v="1.45"/>
    <m/>
    <m/>
    <n v="0"/>
    <m/>
    <m/>
    <m/>
    <n v="0"/>
    <n v="0"/>
    <x v="0"/>
    <s v="AGREGA33035594EL"/>
    <s v="C¡a. Minera Agregados Calc reos"/>
    <x v="102"/>
    <x v="102"/>
    <s v="C.T. Calcáreos"/>
    <x v="32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OS OLIVOS"/>
    <n v="0"/>
    <x v="1"/>
    <n v="0"/>
    <x v="0"/>
    <x v="0"/>
    <x v="0"/>
    <s v="MWh"/>
    <n v="0"/>
    <n v="0"/>
    <m/>
    <n v="0.12083333333333333"/>
    <n v="0.12083333333333333"/>
    <n v="0"/>
    <n v="0"/>
    <n v="21"/>
    <s v="BASE DE DATOS"/>
    <m/>
  </r>
  <r>
    <s v="24"/>
    <x v="7"/>
    <s v="PEDIAM"/>
    <s v="53021412"/>
    <s v="53021412"/>
    <x v="2"/>
    <m/>
    <n v="3.3"/>
    <n v="4.42"/>
    <n v="3.3"/>
    <m/>
    <m/>
    <n v="0.99199999999999999"/>
    <m/>
    <m/>
    <m/>
    <n v="80"/>
    <n v="0.99199999999999999"/>
    <x v="0"/>
    <s v="PEDIAM53021412EL"/>
    <s v="Pesquera Diamante S.A."/>
    <x v="123"/>
    <x v="123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0.99199999999999999"/>
    <n v="9.9200000000000004E-4"/>
    <m/>
    <n v="0.36833333333333335"/>
    <n v="0.27499999999999997"/>
    <n v="0"/>
    <n v="0"/>
    <n v="69"/>
    <s v="BASE DE DATOS"/>
    <m/>
  </r>
  <r>
    <s v="24"/>
    <x v="7"/>
    <s v="PEDIAM"/>
    <s v="53021512"/>
    <s v="53021512"/>
    <x v="2"/>
    <m/>
    <n v="2.2999999999999998"/>
    <n v="2.7"/>
    <n v="2.2999999999999998"/>
    <m/>
    <m/>
    <n v="0"/>
    <m/>
    <m/>
    <m/>
    <n v="0"/>
    <n v="0"/>
    <x v="0"/>
    <s v="PEDIAM53021512EL"/>
    <s v="Pesquera Diamante S.A."/>
    <x v="123"/>
    <x v="123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22500000000000001"/>
    <n v="0.19166666666666665"/>
    <n v="0"/>
    <n v="0"/>
    <n v="69"/>
    <s v="BASE DE DATOS"/>
    <m/>
  </r>
  <r>
    <s v="24"/>
    <x v="7"/>
    <s v="PEDIAM"/>
    <s v="53021612"/>
    <s v="53021612"/>
    <x v="2"/>
    <m/>
    <n v="2"/>
    <n v="2.5"/>
    <n v="2"/>
    <m/>
    <m/>
    <n v="0"/>
    <m/>
    <m/>
    <m/>
    <n v="0"/>
    <n v="0"/>
    <x v="0"/>
    <s v="PEDIAM53021612EL"/>
    <s v="Pesquera Diamante S.A."/>
    <x v="123"/>
    <x v="123"/>
    <s v="C.T. Callao"/>
    <x v="9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0833333333333334"/>
    <n v="0.16666666666666666"/>
    <n v="0"/>
    <n v="0"/>
    <n v="69"/>
    <s v="BASE DE DATOS"/>
    <m/>
  </r>
  <r>
    <s v="24"/>
    <x v="7"/>
    <s v="PEDIAM"/>
    <s v="53200805"/>
    <s v="53200805"/>
    <x v="2"/>
    <m/>
    <n v="2.508"/>
    <n v="2.64"/>
    <n v="2.508"/>
    <m/>
    <m/>
    <n v="0"/>
    <m/>
    <m/>
    <m/>
    <n v="0"/>
    <n v="0"/>
    <x v="0"/>
    <s v="PEDIAM53200805EL"/>
    <s v="Pesquera Diamante S.A."/>
    <x v="123"/>
    <x v="123"/>
    <s v="C.T. Mollendo"/>
    <x v="115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MOLLENDO"/>
    <n v="0"/>
    <x v="1"/>
    <n v="0"/>
    <x v="0"/>
    <x v="0"/>
    <x v="0"/>
    <s v="MWh"/>
    <n v="0"/>
    <n v="0"/>
    <m/>
    <n v="0.22"/>
    <n v="0.20899999999999999"/>
    <n v="0"/>
    <n v="0"/>
    <n v="69"/>
    <s v="BASE DE DATOS"/>
    <m/>
  </r>
  <r>
    <s v="24"/>
    <x v="6"/>
    <s v="PEDIAM"/>
    <s v="53021412"/>
    <s v="53021412"/>
    <x v="2"/>
    <m/>
    <n v="3.3"/>
    <n v="4.42"/>
    <n v="3.3"/>
    <m/>
    <m/>
    <n v="1.2"/>
    <m/>
    <m/>
    <m/>
    <n v="0"/>
    <n v="1.2"/>
    <x v="0"/>
    <s v="PEDIAM53021412EL"/>
    <s v="Pesquera Diamante S.A."/>
    <x v="123"/>
    <x v="123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1.2"/>
    <n v="1.1999999999999999E-3"/>
    <m/>
    <n v="0.36833333333333335"/>
    <n v="0.27499999999999997"/>
    <n v="0"/>
    <n v="0"/>
    <n v="69"/>
    <s v="BASE DE DATOS"/>
    <m/>
  </r>
  <r>
    <s v="24"/>
    <x v="6"/>
    <s v="PEDIAM"/>
    <s v="53021512"/>
    <s v="53021512"/>
    <x v="2"/>
    <m/>
    <n v="2.2999999999999998"/>
    <n v="2.7"/>
    <n v="2.2999999999999998"/>
    <m/>
    <m/>
    <n v="0"/>
    <m/>
    <m/>
    <m/>
    <n v="0"/>
    <n v="0"/>
    <x v="0"/>
    <s v="PEDIAM53021512EL"/>
    <s v="Pesquera Diamante S.A."/>
    <x v="123"/>
    <x v="123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22500000000000001"/>
    <n v="0.19166666666666665"/>
    <n v="0"/>
    <n v="0"/>
    <n v="69"/>
    <s v="BASE DE DATOS"/>
    <m/>
  </r>
  <r>
    <s v="24"/>
    <x v="6"/>
    <s v="PEDIAM"/>
    <s v="53021612"/>
    <s v="53021612"/>
    <x v="2"/>
    <m/>
    <n v="2"/>
    <n v="2.5"/>
    <n v="2"/>
    <m/>
    <m/>
    <n v="0"/>
    <m/>
    <m/>
    <m/>
    <n v="0"/>
    <n v="0"/>
    <x v="0"/>
    <s v="PEDIAM53021612EL"/>
    <s v="Pesquera Diamante S.A."/>
    <x v="123"/>
    <x v="123"/>
    <s v="C.T. Callao"/>
    <x v="9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0833333333333334"/>
    <n v="0.16666666666666666"/>
    <n v="0"/>
    <n v="0"/>
    <n v="69"/>
    <s v="BASE DE DATOS"/>
    <m/>
  </r>
  <r>
    <s v="24"/>
    <x v="6"/>
    <s v="PEDIAM"/>
    <s v="53200805"/>
    <s v="53200805"/>
    <x v="2"/>
    <m/>
    <n v="2.508"/>
    <n v="2.64"/>
    <n v="2.508"/>
    <m/>
    <m/>
    <n v="0"/>
    <m/>
    <m/>
    <m/>
    <n v="0"/>
    <n v="0"/>
    <x v="0"/>
    <s v="PEDIAM53200805EL"/>
    <s v="Pesquera Diamante S.A."/>
    <x v="123"/>
    <x v="123"/>
    <s v="C.T. Mollendo"/>
    <x v="115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MOLLENDO"/>
    <n v="0"/>
    <x v="1"/>
    <n v="0"/>
    <x v="0"/>
    <x v="0"/>
    <x v="0"/>
    <s v="MWh"/>
    <n v="0"/>
    <n v="0"/>
    <m/>
    <n v="0.22"/>
    <n v="0.20899999999999999"/>
    <n v="0"/>
    <n v="0"/>
    <n v="69"/>
    <s v="BASE DE DATOS"/>
    <m/>
  </r>
  <r>
    <s v="24"/>
    <x v="6"/>
    <s v="IEQSA"/>
    <s v="33055795"/>
    <s v="33055795"/>
    <x v="2"/>
    <m/>
    <n v="0.872"/>
    <n v="2.4500000000000002"/>
    <n v="0.872"/>
    <m/>
    <m/>
    <n v="1.889"/>
    <m/>
    <m/>
    <m/>
    <n v="0"/>
    <n v="0.95599999999999996"/>
    <x v="0"/>
    <s v="IEQSA33055795EL"/>
    <s v="Industrias Electroquimicas S. A."/>
    <x v="125"/>
    <x v="125"/>
    <s v="C.T. IEQSA"/>
    <x v="369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1.889"/>
    <n v="1.8890000000000001E-3"/>
    <m/>
    <n v="0.20416666666666669"/>
    <n v="9.1749999999999998E-2"/>
    <n v="0"/>
    <n v="0"/>
    <n v="48"/>
    <s v="BASE DE DATOS"/>
    <m/>
  </r>
  <r>
    <s v="24"/>
    <x v="7"/>
    <s v="IEQSA"/>
    <s v="33055795"/>
    <s v="33055795"/>
    <x v="2"/>
    <m/>
    <n v="1.1599999999999999"/>
    <n v="2.4500000000000002"/>
    <n v="1.1599999999999999"/>
    <m/>
    <m/>
    <n v="0.42"/>
    <m/>
    <m/>
    <m/>
    <n v="0"/>
    <n v="1.1599999999999999"/>
    <x v="0"/>
    <s v="IEQSA33055795EL"/>
    <s v="Industrias Electroquimicas S. A."/>
    <x v="125"/>
    <x v="125"/>
    <s v="C.T. IEQSA"/>
    <x v="369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0.42"/>
    <n v="4.1999999999999996E-4"/>
    <m/>
    <n v="0.20416666666666669"/>
    <n v="9.1749999999999998E-2"/>
    <n v="0"/>
    <n v="0"/>
    <n v="48"/>
    <s v="BASE DE DATOS"/>
    <m/>
  </r>
  <r>
    <s v="24"/>
    <x v="7"/>
    <s v="ILLAPU"/>
    <s v="33273911"/>
    <s v="33273911"/>
    <x v="0"/>
    <m/>
    <n v="13.010999999999999"/>
    <n v="13.6"/>
    <n v="13.010999999999999"/>
    <m/>
    <m/>
    <n v="8890.9549999999999"/>
    <m/>
    <m/>
    <m/>
    <n v="0"/>
    <n v="13.968"/>
    <x v="0"/>
    <s v="ILLAPU33273911TG"/>
    <s v="Illapu Energy S.A."/>
    <x v="104"/>
    <x v="104"/>
    <s v="C.T. Planta Huachipa"/>
    <x v="324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CHOSICA"/>
    <n v="0"/>
    <x v="0"/>
    <s v="COGENERADOR"/>
    <x v="0"/>
    <x v="0"/>
    <x v="0"/>
    <s v="MWh"/>
    <n v="8890.9549999999999"/>
    <n v="8.8909549999999999"/>
    <m/>
    <n v="1.1333333333333333"/>
    <n v="1.0842499999999999"/>
    <n v="0"/>
    <n v="0"/>
    <n v="45"/>
    <s v="BASE DE DATOS"/>
    <m/>
  </r>
  <r>
    <s v="24"/>
    <x v="6"/>
    <s v="ILLAPU"/>
    <s v="33273911"/>
    <s v="33273911"/>
    <x v="0"/>
    <m/>
    <n v="13.010999999999999"/>
    <n v="13.6"/>
    <n v="13.010999999999999"/>
    <m/>
    <m/>
    <n v="9300.1820000000007"/>
    <m/>
    <m/>
    <m/>
    <n v="0"/>
    <n v="13.922000000000001"/>
    <x v="0"/>
    <s v="ILLAPU33273911TG"/>
    <s v="Illapu Energy S.A."/>
    <x v="104"/>
    <x v="104"/>
    <s v="C.T. Planta Huachipa"/>
    <x v="324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CHOSICA"/>
    <n v="0"/>
    <x v="0"/>
    <s v="COGENERADOR"/>
    <x v="0"/>
    <x v="0"/>
    <x v="0"/>
    <s v="MWh"/>
    <n v="9300.1820000000007"/>
    <n v="9.3001820000000013"/>
    <m/>
    <n v="1.1333333333333333"/>
    <n v="1.0842499999999999"/>
    <n v="0"/>
    <n v="0"/>
    <n v="45"/>
    <s v="BASE DE DATOS"/>
    <m/>
  </r>
  <r>
    <s v="24"/>
    <x v="6"/>
    <s v="MKOLPA"/>
    <s v="53025918"/>
    <s v="53025918"/>
    <x v="2"/>
    <m/>
    <n v="0.32"/>
    <n v="0.499"/>
    <n v="0.32"/>
    <m/>
    <m/>
    <n v="36.5"/>
    <m/>
    <m/>
    <m/>
    <n v="2"/>
    <n v="0.3"/>
    <x v="0"/>
    <s v="MKOLPA53025918EL"/>
    <s v="Compañia Minera Kolpa S.A."/>
    <x v="130"/>
    <x v="130"/>
    <s v="C.T. Kolpa"/>
    <x v="375"/>
    <s v="EL"/>
    <x v="2"/>
    <x v="381"/>
    <x v="0"/>
    <s v="Instalado"/>
    <s v="Operativo"/>
    <s v="Autoproductor"/>
    <x v="2"/>
    <x v="1"/>
    <x v="1"/>
    <x v="0"/>
    <s v="Privado"/>
    <s v="HUANCAVELICA"/>
    <s v="HUANCAVELICA"/>
    <s v="HUANCAVELICA"/>
    <s v="HUACHOCOLPA"/>
    <n v="0"/>
    <x v="1"/>
    <n v="0"/>
    <x v="0"/>
    <x v="0"/>
    <x v="0"/>
    <s v="MWh"/>
    <n v="36.5"/>
    <n v="3.6499999999999998E-2"/>
    <m/>
    <n v="4.1583333333333333E-2"/>
    <n v="2.6666666666666668E-2"/>
    <n v="0"/>
    <n v="0"/>
    <n v="30"/>
    <s v="BASE DE DATOS"/>
    <m/>
  </r>
  <r>
    <s v="24"/>
    <x v="0"/>
    <s v="MKOLPA"/>
    <s v="53025918"/>
    <s v="53025918"/>
    <x v="2"/>
    <m/>
    <n v="0.32"/>
    <n v="0.499"/>
    <n v="0.32"/>
    <m/>
    <m/>
    <n v="36.5"/>
    <m/>
    <m/>
    <m/>
    <n v="2"/>
    <n v="0.3"/>
    <x v="0"/>
    <s v="MKOLPA53025918EL"/>
    <s v="Compañia Minera Kolpa S.A."/>
    <x v="130"/>
    <x v="130"/>
    <s v="C.T. Kolpa"/>
    <x v="375"/>
    <s v="EL"/>
    <x v="2"/>
    <x v="381"/>
    <x v="0"/>
    <s v="Instalado"/>
    <s v="Operativo"/>
    <s v="Autoproductor"/>
    <x v="2"/>
    <x v="1"/>
    <x v="1"/>
    <x v="0"/>
    <s v="Privado"/>
    <s v="HUANCAVELICA"/>
    <s v="HUANCAVELICA"/>
    <s v="HUANCAVELICA"/>
    <s v="HUACHOCOLPA"/>
    <n v="0"/>
    <x v="1"/>
    <n v="0"/>
    <x v="0"/>
    <x v="0"/>
    <x v="0"/>
    <s v="MWh"/>
    <n v="36.5"/>
    <n v="3.6499999999999998E-2"/>
    <m/>
    <n v="4.1583333333333333E-2"/>
    <n v="2.6666666666666668E-2"/>
    <n v="0"/>
    <n v="0"/>
    <n v="30"/>
    <s v="BASE DE DATOS"/>
    <m/>
  </r>
  <r>
    <s v="24"/>
    <x v="7"/>
    <s v="MKOLPA"/>
    <s v="53025918"/>
    <s v="53025918"/>
    <x v="2"/>
    <m/>
    <n v="0.32"/>
    <n v="0.499"/>
    <n v="0.32"/>
    <m/>
    <m/>
    <n v="30.65"/>
    <m/>
    <m/>
    <m/>
    <n v="2"/>
    <n v="0.3"/>
    <x v="0"/>
    <s v="MKOLPA53025918EL"/>
    <s v="Compañia Minera Kolpa S.A."/>
    <x v="130"/>
    <x v="130"/>
    <s v="C.T. Kolpa"/>
    <x v="375"/>
    <s v="EL"/>
    <x v="2"/>
    <x v="381"/>
    <x v="0"/>
    <s v="Instalado"/>
    <s v="Operativo"/>
    <s v="Autoproductor"/>
    <x v="2"/>
    <x v="1"/>
    <x v="1"/>
    <x v="0"/>
    <s v="Privado"/>
    <s v="HUANCAVELICA"/>
    <s v="HUANCAVELICA"/>
    <s v="HUANCAVELICA"/>
    <s v="HUACHOCOLPA"/>
    <n v="0"/>
    <x v="1"/>
    <n v="0"/>
    <x v="0"/>
    <x v="0"/>
    <x v="0"/>
    <s v="MWh"/>
    <n v="30.65"/>
    <n v="3.065E-2"/>
    <m/>
    <n v="4.1583333333333333E-2"/>
    <n v="2.6666666666666668E-2"/>
    <n v="0"/>
    <n v="0"/>
    <n v="30"/>
    <s v="BASE DE DATOS"/>
    <m/>
  </r>
  <r>
    <s v="24"/>
    <x v="7"/>
    <s v="RELAPA"/>
    <s v="33111900"/>
    <s v="33111900"/>
    <x v="0"/>
    <m/>
    <n v="11.25"/>
    <n v="11.25"/>
    <n v="11.25"/>
    <m/>
    <m/>
    <n v="6106.2740000000003"/>
    <m/>
    <m/>
    <m/>
    <n v="0"/>
    <n v="9.2799999999999994"/>
    <x v="0"/>
    <s v="RELAPA33111900TG"/>
    <s v="Refiner¡a La Pampilla S.A."/>
    <x v="113"/>
    <x v="113"/>
    <s v="C.T. La Pampilla"/>
    <x v="348"/>
    <s v="TG"/>
    <x v="0"/>
    <x v="381"/>
    <x v="0"/>
    <s v="Instalado"/>
    <s v="Operativo"/>
    <s v="Autoproductor"/>
    <x v="2"/>
    <x v="0"/>
    <x v="1"/>
    <x v="0"/>
    <s v="Privado"/>
    <s v="LIMA"/>
    <s v="CALLAO"/>
    <s v="CALLAO"/>
    <s v="Ventanilla"/>
    <n v="0"/>
    <x v="0"/>
    <n v="0"/>
    <x v="0"/>
    <x v="0"/>
    <x v="0"/>
    <s v="MWh"/>
    <n v="6106.2740000000003"/>
    <n v="6.106274"/>
    <m/>
    <n v="0.9375"/>
    <n v="0.9375"/>
    <n v="0"/>
    <n v="0"/>
    <n v="78"/>
    <s v="BASE DE DATOS"/>
    <m/>
  </r>
  <r>
    <s v="24"/>
    <x v="6"/>
    <s v="RELAPA"/>
    <s v="33111900"/>
    <s v="33111900"/>
    <x v="0"/>
    <m/>
    <n v="11.25"/>
    <n v="11.25"/>
    <n v="11.25"/>
    <m/>
    <m/>
    <n v="6365.85"/>
    <m/>
    <m/>
    <m/>
    <n v="0"/>
    <n v="9.1210000000000004"/>
    <x v="0"/>
    <s v="RELAPA33111900TG"/>
    <s v="Refiner¡a La Pampilla S.A."/>
    <x v="113"/>
    <x v="113"/>
    <s v="C.T. La Pampilla"/>
    <x v="348"/>
    <s v="TG"/>
    <x v="0"/>
    <x v="381"/>
    <x v="0"/>
    <s v="Instalado"/>
    <s v="Operativo"/>
    <s v="Autoproductor"/>
    <x v="2"/>
    <x v="0"/>
    <x v="1"/>
    <x v="0"/>
    <s v="Privado"/>
    <s v="LIMA"/>
    <s v="CALLAO"/>
    <s v="CALLAO"/>
    <s v="Ventanilla"/>
    <n v="0"/>
    <x v="0"/>
    <n v="0"/>
    <x v="0"/>
    <x v="0"/>
    <x v="0"/>
    <s v="MWh"/>
    <n v="6365.85"/>
    <n v="6.36585"/>
    <m/>
    <n v="0.9375"/>
    <n v="0.9375"/>
    <n v="0"/>
    <n v="0"/>
    <n v="78"/>
    <s v="BASE DE DATOS"/>
    <m/>
  </r>
  <r>
    <s v="24"/>
    <x v="7"/>
    <s v="GLORIA"/>
    <s v="33393320"/>
    <s v="33393320"/>
    <x v="2"/>
    <m/>
    <n v="4.1020000000000003"/>
    <n v="6.835"/>
    <n v="4.1020000000000003"/>
    <m/>
    <m/>
    <n v="0.59799999999999998"/>
    <m/>
    <m/>
    <m/>
    <n v="0"/>
    <n v="4.0999999999999996"/>
    <x v="0"/>
    <s v="GLORIA33393320EL"/>
    <s v="Leche Gloria S.A."/>
    <x v="103"/>
    <x v="103"/>
    <s v="C.T. Planta Gloria Huachipa"/>
    <x v="323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1"/>
    <n v="0"/>
    <x v="0"/>
    <x v="0"/>
    <x v="0"/>
    <s v="MWh"/>
    <n v="0.59799999999999998"/>
    <n v="5.9800000000000001E-4"/>
    <m/>
    <n v="0.56958333333333333"/>
    <n v="0.34183333333333338"/>
    <n v="0"/>
    <n v="0"/>
    <n v="52"/>
    <s v="BASE DE DATOS"/>
    <m/>
  </r>
  <r>
    <s v="24"/>
    <x v="6"/>
    <s v="GLORIA"/>
    <s v="33393320"/>
    <s v="33393320"/>
    <x v="2"/>
    <m/>
    <n v="4.1020000000000003"/>
    <n v="6.835"/>
    <n v="4.1020000000000003"/>
    <m/>
    <m/>
    <n v="0.68400000000000005"/>
    <m/>
    <m/>
    <m/>
    <n v="0"/>
    <n v="4.0999999999999996"/>
    <x v="0"/>
    <s v="GLORIA33393320EL"/>
    <s v="Leche Gloria S.A."/>
    <x v="103"/>
    <x v="103"/>
    <s v="C.T. Planta Gloria Huachipa"/>
    <x v="323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1"/>
    <n v="0"/>
    <x v="0"/>
    <x v="0"/>
    <x v="0"/>
    <s v="MWh"/>
    <n v="0.68400000000000005"/>
    <n v="6.8400000000000004E-4"/>
    <m/>
    <n v="0.56958333333333333"/>
    <n v="0.34183333333333338"/>
    <n v="0"/>
    <n v="0"/>
    <n v="52"/>
    <s v="BASE DE DATOS"/>
    <m/>
  </r>
  <r>
    <s v="24"/>
    <x v="5"/>
    <s v="MONDEL"/>
    <s v="33112200"/>
    <s v="33112200"/>
    <x v="2"/>
    <m/>
    <n v="2.5999999999999999E-2"/>
    <n v="0.03"/>
    <n v="2.5999999999999999E-2"/>
    <m/>
    <m/>
    <n v="1.2999999999999999E-2"/>
    <m/>
    <m/>
    <m/>
    <n v="0"/>
    <n v="1.2999999999999999E-2"/>
    <x v="0"/>
    <s v="MONDEL33112200EL"/>
    <s v="Mondelez Peru S.A."/>
    <x v="106"/>
    <x v="106"/>
    <s v="C.T. Mondelez"/>
    <x v="32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1.2999999999999999E-2"/>
    <n v="1.2999999999999999E-5"/>
    <m/>
    <n v="2.5000000000000001E-3"/>
    <n v="2.1666666666666666E-3"/>
    <n v="0"/>
    <n v="0"/>
    <n v="62"/>
    <s v="BASE DE DATOS"/>
    <m/>
  </r>
  <r>
    <s v="24"/>
    <x v="7"/>
    <s v="MONDEL"/>
    <s v="33112200"/>
    <s v="33112200"/>
    <x v="2"/>
    <m/>
    <n v="2.5999999999999999E-2"/>
    <n v="0.03"/>
    <n v="2.5999999999999999E-2"/>
    <m/>
    <m/>
    <n v="1.2999999999999999E-2"/>
    <m/>
    <m/>
    <m/>
    <n v="0"/>
    <n v="1.2999999999999999E-2"/>
    <x v="0"/>
    <s v="MONDEL33112200EL"/>
    <s v="Mondelez Peru S.A."/>
    <x v="106"/>
    <x v="106"/>
    <s v="C.T. Mondelez"/>
    <x v="32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1.2999999999999999E-2"/>
    <n v="1.2999999999999999E-5"/>
    <m/>
    <n v="2.5000000000000001E-3"/>
    <n v="2.1666666666666666E-3"/>
    <n v="0"/>
    <n v="0"/>
    <n v="62"/>
    <s v="BASE DE DATOS"/>
    <m/>
  </r>
  <r>
    <s v="24"/>
    <x v="7"/>
    <s v="OIGPER"/>
    <s v="11011797"/>
    <s v="11011797"/>
    <x v="2"/>
    <m/>
    <n v="7.6950000000000003"/>
    <n v="8.5500000000000007"/>
    <n v="7.6950000000000003"/>
    <m/>
    <m/>
    <n v="2312.9459999999999"/>
    <m/>
    <m/>
    <m/>
    <n v="936.5"/>
    <n v="3.75"/>
    <x v="0"/>
    <s v="OIGPER11011797EL"/>
    <s v="OIG Perú S.A.C."/>
    <x v="138"/>
    <x v="138"/>
    <s v="C.T. Planta El‚ctrica El Alto "/>
    <x v="393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0"/>
    <n v="0"/>
    <x v="0"/>
    <x v="0"/>
    <x v="0"/>
    <s v="MWh"/>
    <n v="2312.9459999999999"/>
    <n v="2.3129459999999997"/>
    <m/>
    <n v="1.0687500000000001"/>
    <n v="0.96187500000000004"/>
    <n v="0"/>
    <n v="0"/>
    <n v="66"/>
    <s v="BASE DE DATOS"/>
    <m/>
  </r>
  <r>
    <s v="24"/>
    <x v="7"/>
    <s v="OIGPER"/>
    <s v="00000000"/>
    <s v="00000000"/>
    <x v="2"/>
    <m/>
    <n v="0.9"/>
    <n v="1"/>
    <n v="0.9"/>
    <m/>
    <m/>
    <n v="0"/>
    <m/>
    <m/>
    <m/>
    <n v="0"/>
    <n v="0"/>
    <x v="0"/>
    <s v="OIGPER00000000EL"/>
    <s v="OIG Perú S.A.C."/>
    <x v="138"/>
    <x v="138"/>
    <s v="C.T. Equipos M¢viles          "/>
    <x v="394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1"/>
    <n v="0"/>
    <x v="0"/>
    <x v="0"/>
    <x v="0"/>
    <s v="MWh"/>
    <n v="0"/>
    <n v="0"/>
    <m/>
    <n v="0.125"/>
    <n v="0.1125"/>
    <n v="0"/>
    <n v="0"/>
    <n v="66"/>
    <s v="BASE DE DATOS"/>
    <m/>
  </r>
  <r>
    <s v="24"/>
    <x v="6"/>
    <s v="MONDEL"/>
    <s v="33112200"/>
    <s v="33112200"/>
    <x v="2"/>
    <m/>
    <n v="2.5999999999999999E-2"/>
    <n v="0.03"/>
    <n v="2.5999999999999999E-2"/>
    <m/>
    <m/>
    <n v="1.2999999999999999E-2"/>
    <m/>
    <m/>
    <m/>
    <n v="0"/>
    <n v="1.2999999999999999E-2"/>
    <x v="0"/>
    <s v="MONDEL33112200EL"/>
    <s v="Mondelez Peru S.A."/>
    <x v="106"/>
    <x v="106"/>
    <s v="C.T. Mondelez"/>
    <x v="32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1.2999999999999999E-2"/>
    <n v="1.2999999999999999E-5"/>
    <m/>
    <n v="2.5000000000000001E-3"/>
    <n v="2.1666666666666666E-3"/>
    <n v="0"/>
    <n v="0"/>
    <n v="62"/>
    <s v="BASE DE DATOS"/>
    <m/>
  </r>
  <r>
    <s v="24"/>
    <x v="7"/>
    <s v="OXIPAS"/>
    <s v="53025617"/>
    <s v="53025617"/>
    <x v="2"/>
    <m/>
    <n v="1.2"/>
    <n v="1.3"/>
    <n v="1.2"/>
    <m/>
    <m/>
    <n v="0"/>
    <m/>
    <m/>
    <m/>
    <n v="0"/>
    <n v="0"/>
    <x v="0"/>
    <s v="OXIPAS53025617EL"/>
    <s v="Oxido de Pasco S.A.C."/>
    <x v="109"/>
    <x v="109"/>
    <s v="Generador T‚rmico Nø 01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0833333333333334"/>
    <n v="9.9999999999999992E-2"/>
    <n v="0"/>
    <n v="0"/>
    <n v="67"/>
    <s v="BASE DE DATOS"/>
    <m/>
  </r>
  <r>
    <s v="24"/>
    <x v="7"/>
    <s v="OXIPAS"/>
    <s v="53025717"/>
    <s v="53025717"/>
    <x v="2"/>
    <m/>
    <n v="1.2"/>
    <n v="1.3"/>
    <n v="1.2"/>
    <m/>
    <m/>
    <n v="0"/>
    <m/>
    <m/>
    <m/>
    <n v="0"/>
    <n v="0"/>
    <x v="0"/>
    <s v="OXIPAS53025717EL"/>
    <s v="Oxido de Pasco S.A.C."/>
    <x v="109"/>
    <x v="109"/>
    <s v="Generador T‚rmico Nø 02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1818181818181818"/>
    <n v="0.10909090909090909"/>
    <n v="0"/>
    <n v="0"/>
    <n v="67"/>
    <s v="BASE DE DATOS"/>
    <m/>
  </r>
  <r>
    <s v="24"/>
    <x v="6"/>
    <s v="OXIPAS"/>
    <s v="53025617"/>
    <s v="53025617"/>
    <x v="2"/>
    <m/>
    <n v="1.2"/>
    <n v="1.3"/>
    <n v="1.2"/>
    <m/>
    <m/>
    <n v="0"/>
    <m/>
    <m/>
    <m/>
    <n v="0"/>
    <n v="0"/>
    <x v="0"/>
    <s v="OXIPAS53025617EL"/>
    <s v="Oxido de Pasco S.A.C."/>
    <x v="109"/>
    <x v="109"/>
    <s v="Generador T‚rmico Nø 01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0833333333333334"/>
    <n v="9.9999999999999992E-2"/>
    <n v="0"/>
    <n v="0"/>
    <n v="67"/>
    <s v="BASE DE DATOS"/>
    <m/>
  </r>
  <r>
    <s v="24"/>
    <x v="6"/>
    <s v="OXIPAS"/>
    <s v="53025717"/>
    <s v="53025717"/>
    <x v="2"/>
    <m/>
    <n v="1.2"/>
    <n v="1.3"/>
    <n v="1.2"/>
    <m/>
    <m/>
    <n v="0"/>
    <m/>
    <m/>
    <m/>
    <n v="0"/>
    <n v="0"/>
    <x v="0"/>
    <s v="OXIPAS53025717EL"/>
    <s v="Oxido de Pasco S.A.C."/>
    <x v="109"/>
    <x v="109"/>
    <s v="Generador T‚rmico Nø 02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1818181818181818"/>
    <n v="0.10909090909090909"/>
    <n v="0"/>
    <n v="0"/>
    <n v="67"/>
    <s v="BASE DE DATOS"/>
    <m/>
  </r>
  <r>
    <s v="24"/>
    <x v="7"/>
    <s v="QUELLA"/>
    <s v="20191041"/>
    <s v="20191041"/>
    <x v="2"/>
    <m/>
    <n v="1.5"/>
    <n v="1.64"/>
    <n v="1.5"/>
    <m/>
    <m/>
    <n v="195.78"/>
    <m/>
    <m/>
    <m/>
    <n v="0"/>
    <n v="0"/>
    <x v="0"/>
    <s v="QUELLA20191041EL"/>
    <s v="Anglo American Quellaveco S.A."/>
    <x v="117"/>
    <x v="117"/>
    <s v="C.T. Cortadera"/>
    <x v="352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195.78"/>
    <n v="0.19578000000000001"/>
    <m/>
    <n v="0.13666666666666666"/>
    <n v="0.125"/>
    <n v="0"/>
    <n v="0"/>
    <n v="8"/>
    <s v="BASE DE DATOS"/>
    <m/>
  </r>
  <r>
    <s v="24"/>
    <x v="7"/>
    <s v="QUELLA"/>
    <s v="20191306"/>
    <s v="20191306"/>
    <x v="2"/>
    <m/>
    <n v="3.8359999999999999"/>
    <n v="5"/>
    <n v="3.8359999999999999"/>
    <m/>
    <m/>
    <n v="0"/>
    <m/>
    <m/>
    <m/>
    <n v="0"/>
    <n v="0"/>
    <x v="0"/>
    <s v="QUELLA20191306EL"/>
    <s v="Anglo American Quellaveco S.A."/>
    <x v="117"/>
    <x v="117"/>
    <s v="C.T. Salviani"/>
    <x v="353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41666666666666669"/>
    <n v="0.31966666666666665"/>
    <n v="0"/>
    <n v="0"/>
    <n v="8"/>
    <s v="BASE DE DATOS"/>
    <m/>
  </r>
  <r>
    <s v="24"/>
    <x v="7"/>
    <s v="QUELLA"/>
    <s v="20200115"/>
    <s v="20200115"/>
    <x v="2"/>
    <m/>
    <n v="3.33"/>
    <n v="4.08"/>
    <n v="3.33"/>
    <m/>
    <m/>
    <n v="0"/>
    <m/>
    <m/>
    <m/>
    <n v="0"/>
    <n v="0"/>
    <x v="0"/>
    <s v="QUELLA20200115EL"/>
    <s v="Anglo American Quellaveco S.A."/>
    <x v="117"/>
    <x v="117"/>
    <s v="C.T. DRENAJE SECTOR MINA"/>
    <x v="354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34"/>
    <n v="0.27750000000000002"/>
    <n v="0"/>
    <n v="0"/>
    <n v="8"/>
    <s v="BASE DE DATOS"/>
    <m/>
  </r>
  <r>
    <s v="24"/>
    <x v="7"/>
    <s v="QUELLA"/>
    <s v="20220798"/>
    <s v="20220798"/>
    <x v="2"/>
    <m/>
    <n v="7.2"/>
    <n v="9.6"/>
    <n v="7.2"/>
    <m/>
    <m/>
    <n v="0"/>
    <m/>
    <m/>
    <m/>
    <n v="0"/>
    <n v="0"/>
    <x v="0"/>
    <s v="QUELLA20220798EL"/>
    <s v="Anglo American Quellaveco S.A."/>
    <x v="117"/>
    <x v="117"/>
    <s v="C.T. PLANTA PAPUJUNE"/>
    <x v="355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79999999999999993"/>
    <n v="0.6"/>
    <n v="0"/>
    <n v="0"/>
    <n v="8"/>
    <s v="BASE DE DATOS"/>
    <m/>
  </r>
  <r>
    <s v="24"/>
    <x v="6"/>
    <s v="QUELLA"/>
    <s v="20191041"/>
    <s v="20191041"/>
    <x v="2"/>
    <m/>
    <n v="1.5"/>
    <n v="1.64"/>
    <n v="1.5"/>
    <m/>
    <m/>
    <n v="181.55099999999999"/>
    <m/>
    <m/>
    <m/>
    <n v="100"/>
    <n v="0.114"/>
    <x v="0"/>
    <s v="QUELLA20191041EL"/>
    <s v="Anglo American Quellaveco S.A."/>
    <x v="117"/>
    <x v="117"/>
    <s v="C.T. Cortadera"/>
    <x v="352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181.55099999999999"/>
    <n v="0.18155099999999999"/>
    <m/>
    <n v="0.13666666666666666"/>
    <n v="0.125"/>
    <n v="0"/>
    <n v="0"/>
    <n v="8"/>
    <s v="BASE DE DATOS"/>
    <m/>
  </r>
  <r>
    <s v="24"/>
    <x v="6"/>
    <s v="QUELLA"/>
    <s v="20191306"/>
    <s v="20191306"/>
    <x v="2"/>
    <m/>
    <n v="3.8359999999999999"/>
    <n v="5"/>
    <n v="3.8359999999999999"/>
    <m/>
    <m/>
    <n v="0"/>
    <m/>
    <m/>
    <m/>
    <n v="0"/>
    <n v="0"/>
    <x v="0"/>
    <s v="QUELLA20191306EL"/>
    <s v="Anglo American Quellaveco S.A."/>
    <x v="117"/>
    <x v="117"/>
    <s v="C.T. Salviani"/>
    <x v="353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41666666666666669"/>
    <n v="0.31966666666666665"/>
    <n v="0"/>
    <n v="0"/>
    <n v="8"/>
    <s v="BASE DE DATOS"/>
    <m/>
  </r>
  <r>
    <s v="24"/>
    <x v="6"/>
    <s v="QUELLA"/>
    <s v="20200115"/>
    <s v="20200115"/>
    <x v="2"/>
    <m/>
    <n v="3.33"/>
    <n v="4.08"/>
    <n v="3.33"/>
    <m/>
    <m/>
    <n v="0"/>
    <m/>
    <m/>
    <m/>
    <n v="0"/>
    <n v="0"/>
    <x v="0"/>
    <s v="QUELLA20200115EL"/>
    <s v="Anglo American Quellaveco S.A."/>
    <x v="117"/>
    <x v="117"/>
    <s v="C.T. DRENAJE SECTOR MINA"/>
    <x v="354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34"/>
    <n v="0.27750000000000002"/>
    <n v="0"/>
    <n v="0"/>
    <n v="8"/>
    <s v="BASE DE DATOS"/>
    <m/>
  </r>
  <r>
    <s v="24"/>
    <x v="6"/>
    <s v="QUELLA"/>
    <s v="20220798"/>
    <s v="20220798"/>
    <x v="2"/>
    <m/>
    <n v="7.2"/>
    <n v="9.6"/>
    <n v="7.2"/>
    <m/>
    <m/>
    <n v="0"/>
    <m/>
    <m/>
    <m/>
    <n v="0"/>
    <n v="0"/>
    <x v="0"/>
    <s v="QUELLA20220798EL"/>
    <s v="Anglo American Quellaveco S.A."/>
    <x v="117"/>
    <x v="117"/>
    <s v="C.T. PLANTA PAPUJUNE"/>
    <x v="355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79999999999999993"/>
    <n v="0.6"/>
    <n v="0"/>
    <n v="0"/>
    <n v="8"/>
    <s v="BASE DE DATOS"/>
    <m/>
  </r>
  <r>
    <s v="24"/>
    <x v="7"/>
    <s v="SPCC"/>
    <s v="03025091"/>
    <s v="03025091"/>
    <x v="2"/>
    <m/>
    <n v="1"/>
    <n v="1.25"/>
    <n v="1"/>
    <m/>
    <m/>
    <n v="0"/>
    <m/>
    <m/>
    <m/>
    <n v="0"/>
    <n v="0"/>
    <x v="0"/>
    <s v="SPCC03025091EL"/>
    <s v="Southern Per£ Cooper Corporation"/>
    <x v="119"/>
    <x v="119"/>
    <s v="C.T. EMERGENCIA FUND ILO"/>
    <x v="357"/>
    <s v="EL"/>
    <x v="2"/>
    <x v="381"/>
    <x v="0"/>
    <s v="Instalado"/>
    <s v="Inoperativo"/>
    <s v="Autoproductor"/>
    <x v="2"/>
    <x v="1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10416666666666667"/>
    <n v="8.3333333333333329E-2"/>
    <n v="0"/>
    <n v="0"/>
    <n v="84"/>
    <s v="BASE DE DATOS"/>
    <m/>
  </r>
  <r>
    <s v="24"/>
    <x v="7"/>
    <s v="SPCC"/>
    <s v="33021793"/>
    <s v="33021793"/>
    <x v="2"/>
    <m/>
    <n v="2.8"/>
    <n v="4.3"/>
    <n v="2.8"/>
    <m/>
    <m/>
    <n v="0"/>
    <m/>
    <m/>
    <m/>
    <n v="0"/>
    <n v="0"/>
    <x v="0"/>
    <s v="SPCC33021793EL"/>
    <s v="Southern Per£ Cooper Corporation"/>
    <x v="119"/>
    <x v="119"/>
    <s v="C.T. REFINERÍA"/>
    <x v="358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35833333333333334"/>
    <n v="0.23333333333333331"/>
    <n v="0"/>
    <n v="0"/>
    <n v="84"/>
    <s v="BASE DE DATOS"/>
    <m/>
  </r>
  <r>
    <s v="24"/>
    <x v="7"/>
    <s v="SPCC"/>
    <s v="33003193"/>
    <s v="33003193"/>
    <x v="2"/>
    <m/>
    <n v="3.3"/>
    <n v="3.3"/>
    <n v="3.3"/>
    <m/>
    <m/>
    <n v="4.8209999999999997"/>
    <m/>
    <m/>
    <m/>
    <n v="0"/>
    <n v="3.0059999999999998"/>
    <x v="0"/>
    <s v="SPCC33003193EL"/>
    <s v="Southern Per£ Cooper Corporation"/>
    <x v="119"/>
    <x v="119"/>
    <s v="C. T. ILO"/>
    <x v="359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4.8209999999999997"/>
    <n v="4.8209999999999998E-3"/>
    <m/>
    <n v="0.27499999999999997"/>
    <n v="0.27499999999999997"/>
    <n v="0"/>
    <n v="0"/>
    <n v="84"/>
    <s v="BASE DE DATOS"/>
    <m/>
  </r>
  <r>
    <s v="24"/>
    <x v="6"/>
    <s v="SPCC"/>
    <s v="03025091"/>
    <s v="03025091"/>
    <x v="2"/>
    <m/>
    <n v="1"/>
    <n v="1.25"/>
    <n v="1"/>
    <m/>
    <m/>
    <n v="0"/>
    <m/>
    <m/>
    <m/>
    <n v="0"/>
    <n v="0"/>
    <x v="0"/>
    <s v="SPCC03025091EL"/>
    <s v="Southern Per£ Cooper Corporation"/>
    <x v="119"/>
    <x v="119"/>
    <s v="C.T. EMERGENCIA FUND ILO"/>
    <x v="357"/>
    <s v="EL"/>
    <x v="2"/>
    <x v="381"/>
    <x v="0"/>
    <s v="Instalado"/>
    <s v="Inoperativo"/>
    <s v="Autoproductor"/>
    <x v="2"/>
    <x v="1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10416666666666667"/>
    <n v="8.3333333333333329E-2"/>
    <n v="0"/>
    <n v="0"/>
    <n v="84"/>
    <s v="BASE DE DATOS"/>
    <m/>
  </r>
  <r>
    <s v="24"/>
    <x v="6"/>
    <s v="SPCC"/>
    <s v="33021793"/>
    <s v="33021793"/>
    <x v="2"/>
    <m/>
    <n v="2.8"/>
    <n v="4.3"/>
    <n v="2.8"/>
    <m/>
    <m/>
    <n v="0"/>
    <m/>
    <m/>
    <m/>
    <n v="0"/>
    <n v="0"/>
    <x v="0"/>
    <s v="SPCC33021793EL"/>
    <s v="Southern Per£ Cooper Corporation"/>
    <x v="119"/>
    <x v="119"/>
    <s v="C.T. REFINERÍA"/>
    <x v="358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35833333333333334"/>
    <n v="0.23333333333333331"/>
    <n v="0"/>
    <n v="0"/>
    <n v="84"/>
    <s v="BASE DE DATOS"/>
    <m/>
  </r>
  <r>
    <s v="24"/>
    <x v="6"/>
    <s v="SPCC"/>
    <s v="33003193"/>
    <s v="33003193"/>
    <x v="2"/>
    <m/>
    <n v="3.3"/>
    <n v="3.3"/>
    <n v="3.3"/>
    <m/>
    <m/>
    <n v="3.0339999999999998"/>
    <m/>
    <m/>
    <m/>
    <n v="0"/>
    <n v="2.004"/>
    <x v="0"/>
    <s v="SPCC33003193EL"/>
    <s v="Southern Per£ Cooper Corporation"/>
    <x v="119"/>
    <x v="119"/>
    <s v="C. T. ILO"/>
    <x v="359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3.0339999999999998"/>
    <n v="3.0339999999999998E-3"/>
    <m/>
    <n v="0.27499999999999997"/>
    <n v="0.27499999999999997"/>
    <n v="0"/>
    <n v="0"/>
    <n v="84"/>
    <s v="BASE DE DATOS"/>
    <m/>
  </r>
  <r>
    <s v="24"/>
    <x v="7"/>
    <s v="UNCEMP"/>
    <s v="33084798"/>
    <s v="33084798"/>
    <x v="0"/>
    <m/>
    <n v="37.5"/>
    <n v="41.75"/>
    <n v="37.5"/>
    <m/>
    <m/>
    <n v="3416.2829999999999"/>
    <m/>
    <m/>
    <m/>
    <n v="110"/>
    <n v="39"/>
    <x v="0"/>
    <s v="UNCEMP33084798TG"/>
    <s v="Unacem Peru S.A."/>
    <x v="121"/>
    <x v="121"/>
    <s v="C.T. Atocongo"/>
    <x v="363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VILLAMARIA DEL TRIUNFO"/>
    <n v="0"/>
    <x v="0"/>
    <n v="0"/>
    <x v="0"/>
    <x v="0"/>
    <x v="0"/>
    <s v="MWh"/>
    <n v="3416.2829999999999"/>
    <n v="3.416283"/>
    <m/>
    <n v="3.4791666666666665"/>
    <n v="3.125"/>
    <n v="0"/>
    <n v="0"/>
    <n v="90"/>
    <s v="BASE DE DATOS"/>
    <m/>
  </r>
  <r>
    <s v="24"/>
    <x v="7"/>
    <s v="UNCEMP"/>
    <s v="33104600"/>
    <s v="33104600"/>
    <x v="2"/>
    <m/>
    <n v="0.75"/>
    <n v="0.8"/>
    <n v="0.75"/>
    <m/>
    <m/>
    <n v="0"/>
    <m/>
    <m/>
    <m/>
    <n v="0"/>
    <n v="0"/>
    <x v="0"/>
    <s v="UNCEMP33104600EL"/>
    <s v="Unacem Peru S.A."/>
    <x v="121"/>
    <x v="121"/>
    <s v="C.T. Cementos Lima"/>
    <x v="36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7"/>
    <s v="UNCEMP"/>
    <s v="33106100"/>
    <s v="33106100"/>
    <x v="2"/>
    <m/>
    <n v="0.75"/>
    <n v="0.8"/>
    <n v="0.75"/>
    <m/>
    <m/>
    <n v="0"/>
    <m/>
    <m/>
    <m/>
    <n v="0"/>
    <n v="0"/>
    <x v="0"/>
    <s v="UNCEMP33106100EL"/>
    <s v="Unacem Peru S.A."/>
    <x v="121"/>
    <x v="121"/>
    <s v="C.T. Cementos Lima 2"/>
    <x v="36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6"/>
    <s v="UNCEMP"/>
    <s v="33104600"/>
    <s v="33104600"/>
    <x v="2"/>
    <m/>
    <n v="0.75"/>
    <n v="0.8"/>
    <n v="0.75"/>
    <m/>
    <m/>
    <n v="0"/>
    <m/>
    <m/>
    <m/>
    <n v="0"/>
    <n v="0"/>
    <x v="0"/>
    <s v="UNCEMP33104600EL"/>
    <s v="Unacem Peru S.A."/>
    <x v="121"/>
    <x v="121"/>
    <s v="C.T. Cementos Lima"/>
    <x v="36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6"/>
    <s v="UNCEMP"/>
    <s v="33106100"/>
    <s v="33106100"/>
    <x v="2"/>
    <m/>
    <n v="0.75"/>
    <n v="0.8"/>
    <n v="0.75"/>
    <m/>
    <m/>
    <n v="0"/>
    <m/>
    <m/>
    <m/>
    <n v="0"/>
    <n v="0"/>
    <x v="0"/>
    <s v="UNCEMP33106100EL"/>
    <s v="Unacem Peru S.A."/>
    <x v="121"/>
    <x v="121"/>
    <s v="C.T. Cementos Lima 2"/>
    <x v="36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6"/>
    <s v="UNCEMP"/>
    <s v="33084798"/>
    <s v="33084798"/>
    <x v="0"/>
    <m/>
    <n v="37.5"/>
    <n v="41.75"/>
    <n v="37.5"/>
    <m/>
    <m/>
    <n v="3807.1350000000002"/>
    <m/>
    <m/>
    <m/>
    <n v="0"/>
    <n v="40"/>
    <x v="0"/>
    <s v="UNCEMP33084798TG"/>
    <s v="Unacem Peru S.A."/>
    <x v="121"/>
    <x v="121"/>
    <s v="C.T. Atocongo"/>
    <x v="363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VILLAMARIA DEL TRIUNFO"/>
    <n v="0"/>
    <x v="0"/>
    <n v="0"/>
    <x v="0"/>
    <x v="0"/>
    <x v="0"/>
    <s v="MWh"/>
    <n v="3807.1350000000002"/>
    <n v="3.8071350000000002"/>
    <m/>
    <n v="3.4791666666666665"/>
    <n v="3.125"/>
    <n v="0"/>
    <n v="0"/>
    <n v="90"/>
    <s v="BASE DE DATOS"/>
    <m/>
  </r>
  <r>
    <s v="24"/>
    <x v="7"/>
    <s v="EVINCH"/>
    <s v="0000109"/>
    <s v="0000109"/>
    <x v="2"/>
    <m/>
    <n v="0.68"/>
    <n v="1.1000000000000001"/>
    <n v="0.68"/>
    <m/>
    <m/>
    <n v="0"/>
    <m/>
    <m/>
    <m/>
    <n v="0"/>
    <n v="0"/>
    <x v="0"/>
    <s v="EVINCH0000109EL"/>
    <s v="Empresa Explotadora Vinchos LTDA S.A.C."/>
    <x v="110"/>
    <x v="110"/>
    <s v="C.T. Vinchos"/>
    <x v="340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PALLANCHACRA"/>
    <n v="0"/>
    <x v="1"/>
    <n v="0"/>
    <x v="0"/>
    <x v="0"/>
    <x v="0"/>
    <s v="MWh"/>
    <n v="0"/>
    <n v="0"/>
    <m/>
    <n v="9.1666666666666674E-2"/>
    <n v="5.6666666666666671E-2"/>
    <n v="0"/>
    <n v="0"/>
    <n v="39"/>
    <s v="BASE DE DATOS"/>
    <m/>
  </r>
  <r>
    <s v="24"/>
    <x v="6"/>
    <s v="EVINCH"/>
    <s v="0000109"/>
    <s v="0000109"/>
    <x v="2"/>
    <m/>
    <n v="0.68"/>
    <n v="1.1000000000000001"/>
    <n v="0.68"/>
    <m/>
    <m/>
    <n v="0"/>
    <m/>
    <m/>
    <m/>
    <n v="0"/>
    <n v="0"/>
    <x v="0"/>
    <s v="EVINCH0000109EL"/>
    <s v="Empresa Explotadora Vinchos LTDA S.A.C."/>
    <x v="110"/>
    <x v="110"/>
    <s v="C.T. Vinchos"/>
    <x v="340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PALLANCHACRA"/>
    <n v="0"/>
    <x v="1"/>
    <n v="0"/>
    <x v="0"/>
    <x v="0"/>
    <x v="0"/>
    <s v="MWh"/>
    <n v="0"/>
    <n v="0"/>
    <m/>
    <n v="9.1666666666666674E-2"/>
    <n v="5.6666666666666671E-2"/>
    <n v="0"/>
    <n v="0"/>
    <n v="39"/>
    <s v="BASE DE DATOS"/>
    <m/>
  </r>
  <r>
    <s v="24"/>
    <x v="7"/>
    <s v="VOLCAN"/>
    <s v="0000209"/>
    <s v="0000209"/>
    <x v="2"/>
    <m/>
    <n v="0"/>
    <n v="6"/>
    <n v="0"/>
    <m/>
    <m/>
    <n v="0"/>
    <m/>
    <m/>
    <m/>
    <n v="0"/>
    <n v="0"/>
    <x v="0"/>
    <s v="VOLCAN0000209EL"/>
    <s v="Volc n C¡a. Minera"/>
    <x v="111"/>
    <x v="111"/>
    <s v="C.T. CERRO DE PASCO"/>
    <x v="341"/>
    <s v="EL"/>
    <x v="2"/>
    <x v="381"/>
    <x v="0"/>
    <s v="Instalado"/>
    <s v="Inoperativo"/>
    <s v="Autoproductor"/>
    <x v="2"/>
    <x v="1"/>
    <x v="1"/>
    <x v="0"/>
    <s v="Privado"/>
    <s v="PASCO"/>
    <s v="PASCO"/>
    <s v="PASCO"/>
    <s v="CHAUPIMARCA"/>
    <n v="0"/>
    <x v="1"/>
    <n v="0"/>
    <x v="0"/>
    <x v="0"/>
    <x v="0"/>
    <s v="MWh"/>
    <n v="0"/>
    <n v="0"/>
    <m/>
    <n v="0.54545454545454541"/>
    <n v="0"/>
    <n v="0"/>
    <n v="0"/>
    <n v="92"/>
    <s v="BASE DE DATOS"/>
    <m/>
  </r>
  <r>
    <s v="24"/>
    <x v="7"/>
    <s v="VOLCAN"/>
    <s v="53024917"/>
    <s v="53024917"/>
    <x v="2"/>
    <m/>
    <n v="1.2"/>
    <n v="1.825"/>
    <n v="1.2"/>
    <m/>
    <m/>
    <n v="0"/>
    <m/>
    <m/>
    <m/>
    <n v="0"/>
    <n v="0"/>
    <x v="0"/>
    <s v="VOLCAN53024917EL"/>
    <s v="Volc n C¡a. Minera"/>
    <x v="111"/>
    <x v="111"/>
    <s v="C.T. SAN CRISTOBAL U1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7"/>
    <s v="VOLCAN"/>
    <s v="53025017"/>
    <s v="53025017"/>
    <x v="2"/>
    <m/>
    <n v="1.2"/>
    <n v="1.825"/>
    <n v="1.2"/>
    <m/>
    <m/>
    <n v="0"/>
    <m/>
    <m/>
    <m/>
    <n v="0"/>
    <n v="0"/>
    <x v="0"/>
    <s v="VOLCAN53025017EL"/>
    <s v="Volc n C¡a. Minera"/>
    <x v="111"/>
    <x v="111"/>
    <s v="C.T. SAN CRISTOBAL U2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7"/>
    <s v="VOLCAN"/>
    <s v="53025117"/>
    <s v="53025117"/>
    <x v="2"/>
    <m/>
    <n v="1"/>
    <n v="1.6"/>
    <n v="1"/>
    <m/>
    <m/>
    <n v="0"/>
    <m/>
    <m/>
    <m/>
    <n v="0"/>
    <n v="0"/>
    <x v="0"/>
    <s v="VOLCAN53025117EL"/>
    <s v="Volc n C¡a. Minera"/>
    <x v="111"/>
    <x v="111"/>
    <s v="C.T. CARAHUACRA U3"/>
    <x v="343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7"/>
    <s v="VOLCAN"/>
    <s v="53025217"/>
    <s v="53025217"/>
    <x v="2"/>
    <m/>
    <n v="1.2"/>
    <n v="1.825"/>
    <n v="1.2"/>
    <m/>
    <m/>
    <n v="0"/>
    <m/>
    <m/>
    <m/>
    <n v="0"/>
    <n v="0"/>
    <x v="0"/>
    <s v="VOLCAN53025217EL"/>
    <s v="Volc n C¡a. Minera"/>
    <x v="111"/>
    <x v="111"/>
    <s v="C.T. ANDAYCHAGUA U4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7"/>
    <s v="VOLCAN"/>
    <s v="53025317"/>
    <s v="53025317"/>
    <x v="2"/>
    <m/>
    <n v="1"/>
    <n v="1.6"/>
    <n v="1"/>
    <m/>
    <m/>
    <n v="0"/>
    <m/>
    <m/>
    <m/>
    <n v="0"/>
    <n v="0"/>
    <x v="0"/>
    <s v="VOLCAN53025317EL"/>
    <s v="Volc n C¡a. Minera"/>
    <x v="111"/>
    <x v="111"/>
    <s v="C.T. ANDAYCHAGUA U5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7"/>
    <s v="VOLCAN"/>
    <s v="53025517"/>
    <s v="53025517"/>
    <x v="2"/>
    <m/>
    <n v="1.2"/>
    <n v="1.825"/>
    <n v="1.2"/>
    <m/>
    <m/>
    <n v="0"/>
    <m/>
    <m/>
    <m/>
    <n v="0"/>
    <n v="0"/>
    <x v="0"/>
    <s v="VOLCAN53025517EL"/>
    <s v="Volc n C¡a. Minera"/>
    <x v="111"/>
    <x v="111"/>
    <s v="C.T. PLANTA VICTORIA U7"/>
    <x v="346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6"/>
    <s v="VOLCAN"/>
    <s v="0000209"/>
    <s v="0000209"/>
    <x v="2"/>
    <m/>
    <n v="0"/>
    <n v="6"/>
    <n v="0"/>
    <m/>
    <m/>
    <n v="0"/>
    <m/>
    <m/>
    <m/>
    <n v="0"/>
    <n v="0"/>
    <x v="0"/>
    <s v="VOLCAN0000209EL"/>
    <s v="Volc n C¡a. Minera"/>
    <x v="111"/>
    <x v="111"/>
    <s v="C.T. CERRO DE PASCO"/>
    <x v="341"/>
    <s v="EL"/>
    <x v="2"/>
    <x v="381"/>
    <x v="0"/>
    <s v="Instalado"/>
    <s v="Inoperativo"/>
    <s v="Autoproductor"/>
    <x v="2"/>
    <x v="1"/>
    <x v="1"/>
    <x v="0"/>
    <s v="Privado"/>
    <s v="PASCO"/>
    <s v="PASCO"/>
    <s v="PASCO"/>
    <s v="CHAUPIMARCA"/>
    <n v="0"/>
    <x v="1"/>
    <n v="0"/>
    <x v="0"/>
    <x v="0"/>
    <x v="0"/>
    <s v="MWh"/>
    <n v="0"/>
    <n v="0"/>
    <m/>
    <n v="0.54545454545454541"/>
    <n v="0"/>
    <n v="0"/>
    <n v="0"/>
    <n v="92"/>
    <s v="BASE DE DATOS"/>
    <m/>
  </r>
  <r>
    <s v="24"/>
    <x v="6"/>
    <s v="VOLCAN"/>
    <s v="53024917"/>
    <s v="53024917"/>
    <x v="2"/>
    <m/>
    <n v="1.2"/>
    <n v="1.825"/>
    <n v="1.2"/>
    <m/>
    <m/>
    <n v="0"/>
    <m/>
    <m/>
    <m/>
    <n v="0"/>
    <n v="0"/>
    <x v="0"/>
    <s v="VOLCAN53024917EL"/>
    <s v="Volc n C¡a. Minera"/>
    <x v="111"/>
    <x v="111"/>
    <s v="C.T. SAN CRISTOBAL U1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6"/>
    <s v="VOLCAN"/>
    <s v="53025017"/>
    <s v="53025017"/>
    <x v="2"/>
    <m/>
    <n v="1.2"/>
    <n v="1.825"/>
    <n v="1.2"/>
    <m/>
    <m/>
    <n v="0"/>
    <m/>
    <m/>
    <m/>
    <n v="0"/>
    <n v="0"/>
    <x v="0"/>
    <s v="VOLCAN53025017EL"/>
    <s v="Volc n C¡a. Minera"/>
    <x v="111"/>
    <x v="111"/>
    <s v="C.T. SAN CRISTOBAL U2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6"/>
    <s v="VOLCAN"/>
    <s v="53025117"/>
    <s v="53025117"/>
    <x v="2"/>
    <m/>
    <n v="1"/>
    <n v="1.6"/>
    <n v="1"/>
    <m/>
    <m/>
    <n v="0"/>
    <m/>
    <m/>
    <m/>
    <n v="0"/>
    <n v="0"/>
    <x v="0"/>
    <s v="VOLCAN53025117EL"/>
    <s v="Volc n C¡a. Minera"/>
    <x v="111"/>
    <x v="111"/>
    <s v="C.T. CARAHUACRA U3"/>
    <x v="343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6"/>
    <s v="VOLCAN"/>
    <s v="53025217"/>
    <s v="53025217"/>
    <x v="2"/>
    <m/>
    <n v="1.2"/>
    <n v="1.825"/>
    <n v="1.2"/>
    <m/>
    <m/>
    <n v="0"/>
    <m/>
    <m/>
    <m/>
    <n v="0"/>
    <n v="0"/>
    <x v="0"/>
    <s v="VOLCAN53025217EL"/>
    <s v="Volc n C¡a. Minera"/>
    <x v="111"/>
    <x v="111"/>
    <s v="C.T. ANDAYCHAGUA U4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6"/>
    <s v="VOLCAN"/>
    <s v="53025317"/>
    <s v="53025317"/>
    <x v="2"/>
    <m/>
    <n v="1"/>
    <n v="1.6"/>
    <n v="1"/>
    <m/>
    <m/>
    <n v="0"/>
    <m/>
    <m/>
    <m/>
    <n v="0"/>
    <n v="0"/>
    <x v="0"/>
    <s v="VOLCAN53025317EL"/>
    <s v="Volc n C¡a. Minera"/>
    <x v="111"/>
    <x v="111"/>
    <s v="C.T. ANDAYCHAGUA U5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6"/>
    <s v="VOLCAN"/>
    <s v="53025417"/>
    <s v="53025417"/>
    <x v="2"/>
    <m/>
    <n v="1.2"/>
    <n v="1.825"/>
    <n v="1.2"/>
    <m/>
    <m/>
    <n v="0"/>
    <m/>
    <m/>
    <m/>
    <n v="0"/>
    <n v="0"/>
    <x v="0"/>
    <s v="VOLCAN53025417EL"/>
    <s v="Volc n C¡a. Minera"/>
    <x v="111"/>
    <x v="111"/>
    <s v="C.T. TICLIO U6"/>
    <x v="345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CHICLA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6"/>
    <s v="VOLCAN"/>
    <s v="53025517"/>
    <s v="53025517"/>
    <x v="2"/>
    <m/>
    <n v="1.2"/>
    <n v="1.825"/>
    <n v="1.2"/>
    <m/>
    <m/>
    <n v="0"/>
    <m/>
    <m/>
    <m/>
    <n v="0"/>
    <n v="0"/>
    <x v="0"/>
    <s v="VOLCAN53025517EL"/>
    <s v="Volc n C¡a. Minera"/>
    <x v="111"/>
    <x v="111"/>
    <s v="C.T. PLANTA VICTORIA U7"/>
    <x v="346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7"/>
    <s v="YANACO"/>
    <s v="53006495"/>
    <s v="53006495"/>
    <x v="2"/>
    <m/>
    <n v="0.53"/>
    <n v="0.67500000000000004"/>
    <n v="0.53"/>
    <m/>
    <m/>
    <n v="0"/>
    <m/>
    <m/>
    <m/>
    <n v="0"/>
    <n v="0"/>
    <x v="0"/>
    <s v="YANACO53006495EL"/>
    <s v="Minera Yanacocha S.A."/>
    <x v="137"/>
    <x v="137"/>
    <s v="C.T. China Linda"/>
    <x v="385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6.136363636363637E-2"/>
    <n v="4.8181818181818187E-2"/>
    <n v="0"/>
    <n v="0"/>
    <n v="58"/>
    <s v="BASE DE DATOS"/>
    <m/>
  </r>
  <r>
    <s v="24"/>
    <x v="7"/>
    <s v="YANACO"/>
    <s v="53202108"/>
    <s v="53202108"/>
    <x v="2"/>
    <m/>
    <n v="2.85"/>
    <n v="4.08"/>
    <n v="2.85"/>
    <m/>
    <m/>
    <n v="0.40799999999999997"/>
    <m/>
    <m/>
    <m/>
    <n v="0"/>
    <n v="0"/>
    <x v="0"/>
    <s v="YANACO53202108EL"/>
    <s v="Minera Yanacocha S.A."/>
    <x v="137"/>
    <x v="137"/>
    <s v="C.T. Gold Mill"/>
    <x v="386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40799999999999997"/>
    <n v="4.08E-4"/>
    <m/>
    <n v="0.37090909090909091"/>
    <n v="0.25909090909090909"/>
    <n v="0"/>
    <n v="0"/>
    <n v="58"/>
    <s v="BASE DE DATOS"/>
    <m/>
  </r>
  <r>
    <s v="24"/>
    <x v="7"/>
    <s v="YANACO"/>
    <s v="53201807"/>
    <s v="53201807"/>
    <x v="2"/>
    <m/>
    <n v="7.4"/>
    <n v="10.95"/>
    <n v="7.4"/>
    <m/>
    <m/>
    <n v="0.312"/>
    <m/>
    <m/>
    <m/>
    <n v="0"/>
    <n v="0"/>
    <x v="0"/>
    <s v="YANACO53201807EL"/>
    <s v="Minera Yanacocha S.A."/>
    <x v="137"/>
    <x v="137"/>
    <s v="C.T. La Pajuela"/>
    <x v="387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312"/>
    <n v="3.1199999999999999E-4"/>
    <m/>
    <n v="0.99545454545454537"/>
    <n v="0.67272727272727273"/>
    <n v="0"/>
    <n v="0"/>
    <n v="58"/>
    <s v="BASE DE DATOS"/>
    <m/>
  </r>
  <r>
    <s v="24"/>
    <x v="7"/>
    <s v="YANACO"/>
    <s v="33045194"/>
    <s v="33045194"/>
    <x v="2"/>
    <m/>
    <n v="2.15"/>
    <n v="3.18"/>
    <n v="2.15"/>
    <m/>
    <m/>
    <n v="7.2999999999999995E-2"/>
    <m/>
    <m/>
    <m/>
    <n v="0"/>
    <n v="0"/>
    <x v="0"/>
    <s v="YANACO33045194EL"/>
    <s v="Minera Yanacocha S.A."/>
    <x v="137"/>
    <x v="137"/>
    <s v="C.T. Maqui Maqui"/>
    <x v="388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7.2999999999999995E-2"/>
    <n v="7.2999999999999999E-5"/>
    <m/>
    <n v="0.28909090909090912"/>
    <n v="0.19545454545454544"/>
    <n v="0"/>
    <n v="0"/>
    <n v="58"/>
    <s v="BASE DE DATOS"/>
    <m/>
  </r>
  <r>
    <s v="24"/>
    <x v="7"/>
    <s v="YANACO"/>
    <s v="33045094"/>
    <s v="33045094"/>
    <x v="2"/>
    <m/>
    <n v="3.3"/>
    <n v="5.46"/>
    <n v="3.3"/>
    <m/>
    <m/>
    <n v="0.24199999999999999"/>
    <m/>
    <m/>
    <m/>
    <n v="0"/>
    <n v="0"/>
    <x v="0"/>
    <s v="YANACO33045094EL"/>
    <s v="Minera Yanacocha S.A."/>
    <x v="137"/>
    <x v="137"/>
    <s v="C.T. Pampa Larga"/>
    <x v="389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24199999999999999"/>
    <n v="2.42E-4"/>
    <m/>
    <n v="0.49636363636363634"/>
    <n v="0.3"/>
    <n v="0"/>
    <n v="0"/>
    <n v="58"/>
    <s v="BASE DE DATOS"/>
    <m/>
  </r>
  <r>
    <s v="24"/>
    <x v="7"/>
    <s v="YANACO"/>
    <s v="53200404"/>
    <s v="53200404"/>
    <x v="2"/>
    <m/>
    <n v="1.3"/>
    <n v="1.82"/>
    <n v="1.3"/>
    <m/>
    <m/>
    <n v="0"/>
    <m/>
    <m/>
    <m/>
    <n v="0"/>
    <n v="0"/>
    <x v="0"/>
    <s v="YANACO53200404EL"/>
    <s v="Minera Yanacocha S.A."/>
    <x v="137"/>
    <x v="137"/>
    <s v="C.T. Pond. de Carachugo"/>
    <x v="390"/>
    <s v="EL"/>
    <x v="2"/>
    <x v="381"/>
    <x v="0"/>
    <s v="Instalado"/>
    <s v="In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16545454545454547"/>
    <n v="0.11818181818181818"/>
    <n v="0"/>
    <n v="0"/>
    <n v="58"/>
    <s v="BASE DE DATOS"/>
    <m/>
  </r>
  <r>
    <s v="24"/>
    <x v="7"/>
    <s v="YANACO"/>
    <s v="53018302"/>
    <s v="53018302"/>
    <x v="2"/>
    <m/>
    <n v="6"/>
    <n v="8.65"/>
    <n v="6"/>
    <m/>
    <m/>
    <n v="0"/>
    <m/>
    <m/>
    <m/>
    <n v="0"/>
    <n v="0"/>
    <x v="0"/>
    <s v="YANACO53018302EL"/>
    <s v="Minera Yanacocha S.A."/>
    <x v="137"/>
    <x v="137"/>
    <s v="C.T. Quinua"/>
    <x v="391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CAJAMARCA"/>
    <n v="0"/>
    <x v="1"/>
    <n v="0"/>
    <x v="0"/>
    <x v="0"/>
    <x v="0"/>
    <s v="MWh"/>
    <n v="0"/>
    <n v="0"/>
    <m/>
    <n v="0.78636363636363638"/>
    <n v="0.54545454545454541"/>
    <n v="0"/>
    <n v="0"/>
    <n v="58"/>
    <s v="BASE DE DATOS"/>
    <m/>
  </r>
  <r>
    <s v="24"/>
    <x v="7"/>
    <s v="YANACO"/>
    <s v="33045294"/>
    <s v="33045294"/>
    <x v="2"/>
    <m/>
    <n v="3.4"/>
    <n v="5.4249999999999998"/>
    <n v="3.4"/>
    <m/>
    <m/>
    <n v="0"/>
    <m/>
    <m/>
    <m/>
    <n v="0"/>
    <n v="0"/>
    <x v="0"/>
    <s v="YANACO33045294EL"/>
    <s v="Minera Yanacocha S.A."/>
    <x v="137"/>
    <x v="137"/>
    <s v="C.T. Yanacocha Norte"/>
    <x v="392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49318181818181817"/>
    <n v="0.30909090909090908"/>
    <n v="0"/>
    <n v="0"/>
    <n v="58"/>
    <s v="BASE DE DATOS"/>
    <m/>
  </r>
  <r>
    <s v="24"/>
    <x v="6"/>
    <s v="YANACO"/>
    <s v="33045094"/>
    <s v="33045094"/>
    <x v="2"/>
    <m/>
    <n v="3.3"/>
    <n v="5.46"/>
    <n v="3.3"/>
    <m/>
    <m/>
    <n v="0.35399999999999998"/>
    <m/>
    <m/>
    <m/>
    <n v="0"/>
    <n v="0"/>
    <x v="0"/>
    <s v="YANACO33045094EL"/>
    <s v="Minera Yanacocha S.A."/>
    <x v="137"/>
    <x v="137"/>
    <s v="C.T. Pampa Larga"/>
    <x v="389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35399999999999998"/>
    <n v="3.5399999999999999E-4"/>
    <m/>
    <n v="0.49636363636363634"/>
    <n v="0.3"/>
    <n v="0"/>
    <n v="0"/>
    <n v="58"/>
    <s v="BASE DE DATOS"/>
    <m/>
  </r>
  <r>
    <s v="24"/>
    <x v="6"/>
    <s v="YANACO"/>
    <s v="33045194"/>
    <s v="33045194"/>
    <x v="2"/>
    <m/>
    <n v="2.15"/>
    <n v="3.18"/>
    <n v="2.15"/>
    <m/>
    <m/>
    <n v="0.153"/>
    <m/>
    <m/>
    <m/>
    <n v="0"/>
    <n v="0"/>
    <x v="0"/>
    <s v="YANACO33045194EL"/>
    <s v="Minera Yanacocha S.A."/>
    <x v="137"/>
    <x v="137"/>
    <s v="C.T. Maqui Maqui"/>
    <x v="388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153"/>
    <n v="1.5300000000000001E-4"/>
    <m/>
    <n v="0.28909090909090912"/>
    <n v="0.19545454545454544"/>
    <n v="0"/>
    <n v="0"/>
    <n v="58"/>
    <s v="BASE DE DATOS"/>
    <m/>
  </r>
  <r>
    <s v="24"/>
    <x v="6"/>
    <s v="YANACO"/>
    <s v="33045294"/>
    <s v="33045294"/>
    <x v="2"/>
    <m/>
    <n v="3.4"/>
    <n v="5.4249999999999998"/>
    <n v="3.4"/>
    <m/>
    <m/>
    <n v="0"/>
    <m/>
    <m/>
    <m/>
    <n v="0"/>
    <n v="0"/>
    <x v="0"/>
    <s v="YANACO33045294EL"/>
    <s v="Minera Yanacocha S.A."/>
    <x v="137"/>
    <x v="137"/>
    <s v="C.T. Yanacocha Norte"/>
    <x v="392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49318181818181817"/>
    <n v="0.30909090909090908"/>
    <n v="0"/>
    <n v="0"/>
    <n v="58"/>
    <s v="BASE DE DATOS"/>
    <m/>
  </r>
  <r>
    <s v="24"/>
    <x v="6"/>
    <s v="YANACO"/>
    <s v="53006495"/>
    <s v="53006495"/>
    <x v="2"/>
    <m/>
    <n v="0.53"/>
    <n v="0.67500000000000004"/>
    <n v="0.53"/>
    <m/>
    <m/>
    <n v="0"/>
    <m/>
    <m/>
    <m/>
    <n v="0"/>
    <n v="0"/>
    <x v="0"/>
    <s v="YANACO53006495EL"/>
    <s v="Minera Yanacocha S.A."/>
    <x v="137"/>
    <x v="137"/>
    <s v="C.T. China Linda"/>
    <x v="385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6.136363636363637E-2"/>
    <n v="4.8181818181818187E-2"/>
    <n v="0"/>
    <n v="0"/>
    <n v="58"/>
    <s v="BASE DE DATOS"/>
    <m/>
  </r>
  <r>
    <s v="24"/>
    <x v="6"/>
    <s v="YANACO"/>
    <s v="53018302"/>
    <s v="53018302"/>
    <x v="2"/>
    <m/>
    <n v="6"/>
    <n v="8.65"/>
    <n v="6"/>
    <m/>
    <m/>
    <n v="0"/>
    <m/>
    <m/>
    <m/>
    <n v="0"/>
    <n v="0"/>
    <x v="0"/>
    <s v="YANACO53018302EL"/>
    <s v="Minera Yanacocha S.A."/>
    <x v="137"/>
    <x v="137"/>
    <s v="C.T. Quinua"/>
    <x v="391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CAJAMARCA"/>
    <n v="0"/>
    <x v="1"/>
    <n v="0"/>
    <x v="0"/>
    <x v="0"/>
    <x v="0"/>
    <s v="MWh"/>
    <n v="0"/>
    <n v="0"/>
    <m/>
    <n v="0.78636363636363638"/>
    <n v="0.54545454545454541"/>
    <n v="0"/>
    <n v="0"/>
    <n v="58"/>
    <s v="BASE DE DATOS"/>
    <m/>
  </r>
  <r>
    <s v="24"/>
    <x v="6"/>
    <s v="YANACO"/>
    <s v="53200404"/>
    <s v="53200404"/>
    <x v="2"/>
    <m/>
    <n v="1.3"/>
    <n v="1.82"/>
    <n v="1.3"/>
    <m/>
    <m/>
    <n v="0"/>
    <m/>
    <m/>
    <m/>
    <n v="0"/>
    <n v="0"/>
    <x v="0"/>
    <s v="YANACO53200404EL"/>
    <s v="Minera Yanacocha S.A."/>
    <x v="137"/>
    <x v="137"/>
    <s v="C.T. Pond. de Carachugo"/>
    <x v="390"/>
    <s v="EL"/>
    <x v="2"/>
    <x v="381"/>
    <x v="0"/>
    <s v="Instalado"/>
    <s v="In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16545454545454547"/>
    <n v="0.11818181818181818"/>
    <n v="0"/>
    <n v="0"/>
    <n v="58"/>
    <s v="BASE DE DATOS"/>
    <m/>
  </r>
  <r>
    <s v="24"/>
    <x v="6"/>
    <s v="YANACO"/>
    <s v="53201807"/>
    <s v="53201807"/>
    <x v="2"/>
    <m/>
    <n v="7.4"/>
    <n v="10.95"/>
    <n v="7.4"/>
    <m/>
    <m/>
    <n v="0.67"/>
    <m/>
    <m/>
    <m/>
    <n v="0"/>
    <n v="0"/>
    <x v="0"/>
    <s v="YANACO53201807EL"/>
    <s v="Minera Yanacocha S.A."/>
    <x v="137"/>
    <x v="137"/>
    <s v="C.T. La Pajuela"/>
    <x v="387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67"/>
    <n v="6.7000000000000002E-4"/>
    <m/>
    <n v="0.99545454545454537"/>
    <n v="0.67272727272727273"/>
    <n v="0"/>
    <n v="0"/>
    <n v="58"/>
    <s v="BASE DE DATOS"/>
    <m/>
  </r>
  <r>
    <s v="24"/>
    <x v="6"/>
    <s v="YANACO"/>
    <s v="53202108"/>
    <s v="53202108"/>
    <x v="2"/>
    <m/>
    <n v="2.85"/>
    <n v="4.08"/>
    <n v="2.85"/>
    <m/>
    <m/>
    <n v="0.374"/>
    <m/>
    <m/>
    <m/>
    <n v="0"/>
    <n v="0"/>
    <x v="0"/>
    <s v="YANACO53202108EL"/>
    <s v="Minera Yanacocha S.A."/>
    <x v="137"/>
    <x v="137"/>
    <s v="C.T. Gold Mill"/>
    <x v="386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374"/>
    <n v="3.7399999999999998E-4"/>
    <m/>
    <n v="0.37090909090909091"/>
    <n v="0.25909090909090909"/>
    <n v="0"/>
    <n v="0"/>
    <n v="58"/>
    <s v="BASE DE DATOS"/>
    <m/>
  </r>
  <r>
    <s v="24"/>
    <x v="7"/>
    <s v="YURASA"/>
    <s v="02088179"/>
    <s v="02088179"/>
    <x v="2"/>
    <m/>
    <n v="5.6529999999999996"/>
    <n v="8"/>
    <n v="5.6529999999999996"/>
    <m/>
    <m/>
    <n v="32.04"/>
    <m/>
    <m/>
    <m/>
    <n v="0"/>
    <n v="4.63"/>
    <x v="0"/>
    <s v="YURASA02088179EL"/>
    <s v="Yura S.A."/>
    <x v="122"/>
    <x v="122"/>
    <s v="C.T. Planta Yura"/>
    <x v="36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YURA"/>
    <n v="0"/>
    <x v="1"/>
    <n v="0"/>
    <x v="0"/>
    <x v="0"/>
    <x v="0"/>
    <s v="MWh"/>
    <n v="32.04"/>
    <n v="3.2039999999999999E-2"/>
    <m/>
    <n v="0.66666666666666663"/>
    <n v="0.4710833333333333"/>
    <n v="0"/>
    <n v="0"/>
    <n v="93"/>
    <s v="BASE DE DATOS"/>
    <m/>
  </r>
  <r>
    <s v="24"/>
    <x v="6"/>
    <s v="YURASA"/>
    <s v="02088179"/>
    <s v="02088179"/>
    <x v="2"/>
    <m/>
    <n v="5.6529999999999996"/>
    <n v="8"/>
    <n v="5.6529999999999996"/>
    <m/>
    <m/>
    <n v="109.83"/>
    <m/>
    <m/>
    <m/>
    <n v="0"/>
    <n v="8.4600000000000009"/>
    <x v="0"/>
    <s v="YURASA02088179EL"/>
    <s v="Yura S.A."/>
    <x v="122"/>
    <x v="122"/>
    <s v="C.T. Planta Yura"/>
    <x v="36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YURA"/>
    <n v="0"/>
    <x v="1"/>
    <n v="0"/>
    <x v="0"/>
    <x v="0"/>
    <x v="0"/>
    <s v="MWh"/>
    <n v="109.83"/>
    <n v="0.10983"/>
    <m/>
    <n v="0.66666666666666663"/>
    <n v="0.4710833333333333"/>
    <n v="0"/>
    <n v="0"/>
    <n v="93"/>
    <s v="BASE DE DATOS"/>
    <m/>
  </r>
  <r>
    <s v="24"/>
    <x v="7"/>
    <s v="ANABIS"/>
    <s v="71403385"/>
    <s v="71403385"/>
    <x v="2"/>
    <m/>
    <n v="1.24"/>
    <n v="3.36"/>
    <n v="1.24"/>
    <m/>
    <m/>
    <n v="17.3"/>
    <m/>
    <m/>
    <m/>
    <n v="5"/>
    <n v="7.3999999999999996E-2"/>
    <x v="0"/>
    <s v="ANABIS71403385EL"/>
    <s v="Anabi S.A.C:"/>
    <x v="95"/>
    <x v="95"/>
    <s v="C.T. Anabi"/>
    <x v="312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17.3"/>
    <n v="1.7299999999999999E-2"/>
    <m/>
    <n v="0.27999999999999997"/>
    <n v="0.10333333333333333"/>
    <n v="0"/>
    <n v="0"/>
    <n v="7"/>
    <s v="BASE DE DATOS"/>
    <m/>
  </r>
  <r>
    <s v="24"/>
    <x v="7"/>
    <s v="ANABIS"/>
    <s v="53024214"/>
    <s v="53024214"/>
    <x v="2"/>
    <m/>
    <n v="1.95"/>
    <n v="3.36"/>
    <n v="1.95"/>
    <m/>
    <m/>
    <n v="0"/>
    <m/>
    <m/>
    <m/>
    <n v="0"/>
    <n v="0"/>
    <x v="0"/>
    <s v="ANABIS53024214EL"/>
    <s v="Anabi S.A.C:"/>
    <x v="95"/>
    <x v="95"/>
    <s v="C.T. Anama"/>
    <x v="313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0"/>
    <n v="0"/>
    <m/>
    <n v="0.27999999999999997"/>
    <n v="0.16250000000000001"/>
    <n v="0"/>
    <n v="0"/>
    <n v="7"/>
    <s v="BASE DE DATOS"/>
    <m/>
  </r>
  <r>
    <s v="24"/>
    <x v="7"/>
    <s v="APUMAY"/>
    <s v="71402522"/>
    <s v="71402522"/>
    <x v="2"/>
    <m/>
    <n v="3.2"/>
    <n v="4"/>
    <n v="3.2"/>
    <m/>
    <m/>
    <n v="0"/>
    <m/>
    <m/>
    <m/>
    <n v="0"/>
    <n v="0"/>
    <x v="0"/>
    <s v="APUMAY71402522EL"/>
    <s v="Apumayo S.A.C."/>
    <x v="97"/>
    <x v="97"/>
    <s v="C.T. Apumayo"/>
    <x v="315"/>
    <s v="EL"/>
    <x v="2"/>
    <x v="381"/>
    <x v="0"/>
    <s v="Instalado"/>
    <s v="Operativo"/>
    <s v="Autoproductor"/>
    <x v="2"/>
    <x v="1"/>
    <x v="1"/>
    <x v="0"/>
    <s v="Privado"/>
    <s v="AYACUCHO"/>
    <s v="AYACUCHO"/>
    <s v="LUCANAS"/>
    <s v="CHAVIÑA"/>
    <n v="0"/>
    <x v="1"/>
    <n v="0"/>
    <x v="0"/>
    <x v="0"/>
    <x v="0"/>
    <s v="MWh"/>
    <n v="0"/>
    <n v="0"/>
    <m/>
    <n v="0.33333333333333331"/>
    <n v="0.26666666666666666"/>
    <n v="0"/>
    <n v="0"/>
    <n v="10"/>
    <s v="BASE DE DATOS"/>
    <m/>
  </r>
  <r>
    <s v="24"/>
    <x v="7"/>
    <s v="ARUNTA"/>
    <s v="71403991"/>
    <s v="71403991"/>
    <x v="2"/>
    <m/>
    <n v="1.05"/>
    <n v="1.85"/>
    <n v="1.05"/>
    <m/>
    <m/>
    <n v="0"/>
    <m/>
    <m/>
    <m/>
    <n v="0"/>
    <n v="0"/>
    <x v="0"/>
    <s v="ARUNTA71403991EL"/>
    <s v="Aruntani S.A.C."/>
    <x v="98"/>
    <x v="98"/>
    <s v="C.T. Jesica"/>
    <x v="316"/>
    <s v="EL"/>
    <x v="2"/>
    <x v="381"/>
    <x v="0"/>
    <s v="Instalado"/>
    <s v="Operativo"/>
    <s v="Autoproductor"/>
    <x v="2"/>
    <x v="1"/>
    <x v="1"/>
    <x v="0"/>
    <s v="Privado"/>
    <s v="PUNO"/>
    <s v="PUNO"/>
    <s v="LAMPA"/>
    <s v="OCUVIRI"/>
    <n v="0"/>
    <x v="1"/>
    <n v="0"/>
    <x v="0"/>
    <x v="0"/>
    <x v="0"/>
    <s v="MWh"/>
    <n v="0"/>
    <n v="0"/>
    <m/>
    <n v="0.15416666666666667"/>
    <n v="8.7500000000000008E-2"/>
    <n v="0"/>
    <n v="0"/>
    <n v="12"/>
    <s v="BASE DE DATOS"/>
    <m/>
  </r>
  <r>
    <s v="24"/>
    <x v="7"/>
    <s v="ARUNTA"/>
    <s v="53019803"/>
    <s v="53019803"/>
    <x v="2"/>
    <m/>
    <n v="0"/>
    <n v="0"/>
    <n v="0"/>
    <m/>
    <m/>
    <n v="0"/>
    <m/>
    <m/>
    <m/>
    <n v="0"/>
    <n v="0"/>
    <x v="1"/>
    <s v="ARUNTA53019803EL"/>
    <s v="Aruntani S.A.C."/>
    <x v="98"/>
    <x v="98"/>
    <s v="C.T. Santa Rosa - Aru"/>
    <x v="76"/>
    <s v="EL"/>
    <x v="2"/>
    <x v="381"/>
    <x v="0"/>
    <s v="Instalado"/>
    <s v="In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s v="-"/>
    <s v="-"/>
    <e v="#N/A"/>
    <n v="0"/>
    <n v="12"/>
    <s v="BASE DE DATOS"/>
    <m/>
  </r>
  <r>
    <s v="24"/>
    <x v="7"/>
    <s v="ARUNTA"/>
    <s v="53019903"/>
    <s v="53019903"/>
    <x v="2"/>
    <m/>
    <n v="1.6859999999999999"/>
    <n v="5.1429999999999998"/>
    <n v="1.6859999999999999"/>
    <m/>
    <m/>
    <n v="0"/>
    <m/>
    <m/>
    <m/>
    <n v="0"/>
    <n v="0"/>
    <x v="0"/>
    <s v="ARUNTA53019903EL"/>
    <s v="Aruntani S.A.C."/>
    <x v="98"/>
    <x v="98"/>
    <s v="C.T. Tucari - Aru"/>
    <x v="317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n v="0.42858333333333332"/>
    <n v="0.14049999999999999"/>
    <n v="0"/>
    <n v="0"/>
    <n v="12"/>
    <s v="BASE DE DATOS"/>
    <m/>
  </r>
  <r>
    <s v="24"/>
    <x v="7"/>
    <s v="PACASA"/>
    <s v="33002893"/>
    <s v="33002893"/>
    <x v="1"/>
    <m/>
    <n v="6.2"/>
    <n v="6.6"/>
    <n v="6.2"/>
    <m/>
    <m/>
    <n v="0"/>
    <m/>
    <m/>
    <m/>
    <n v="0"/>
    <n v="0"/>
    <x v="0"/>
    <s v="PACASA33002893TV"/>
    <s v="Cementos Pacasmayo S.A.A."/>
    <x v="128"/>
    <x v="128"/>
    <s v="C. T. Pacasmayo"/>
    <x v="372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PACASMAYO"/>
    <s v="PACASMAYO"/>
    <n v="0"/>
    <x v="2"/>
    <n v="0"/>
    <x v="0"/>
    <x v="0"/>
    <x v="0"/>
    <s v="MWh"/>
    <n v="0"/>
    <n v="0"/>
    <m/>
    <n v="0.54999999999999993"/>
    <n v="0.51666666666666672"/>
    <n v="0"/>
    <n v="0"/>
    <n v="17"/>
    <s v="BASE DE DATOS"/>
    <m/>
  </r>
  <r>
    <s v="24"/>
    <x v="7"/>
    <s v="CARTSA"/>
    <s v="33119102"/>
    <s v="33119102"/>
    <x v="1"/>
    <m/>
    <n v="9.8000000000000007"/>
    <n v="9.8000000000000007"/>
    <n v="9.8000000000000007"/>
    <m/>
    <m/>
    <n v="3886.136"/>
    <m/>
    <m/>
    <m/>
    <n v="15"/>
    <n v="9.8000000000000007"/>
    <x v="0"/>
    <s v="CARTSA33119102TV"/>
    <s v="Cartavio S.A.A."/>
    <x v="101"/>
    <x v="101"/>
    <s v="C.T. Cartavio"/>
    <x v="32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SANTIAGO DE CAO"/>
    <n v="0"/>
    <x v="3"/>
    <s v="COGENERADOR"/>
    <x v="0"/>
    <x v="0"/>
    <x v="0"/>
    <s v="MWh"/>
    <n v="3886.136"/>
    <n v="3.886136"/>
    <m/>
    <n v="0.81666666666666676"/>
    <n v="0.81666666666666676"/>
    <n v="0"/>
    <n v="0"/>
    <n v="15"/>
    <s v="BASE DE DATOS"/>
    <m/>
  </r>
  <r>
    <s v="24"/>
    <x v="7"/>
    <s v="CPPC"/>
    <s v="33101200"/>
    <s v="33101200"/>
    <x v="2"/>
    <m/>
    <n v="1.5"/>
    <n v="1.8"/>
    <n v="1.5"/>
    <m/>
    <m/>
    <n v="1.111"/>
    <m/>
    <m/>
    <m/>
    <n v="0"/>
    <n v="1.5"/>
    <x v="0"/>
    <s v="CPPC33101200EL"/>
    <s v="Cia.Pesquera del Pac¡fico Centro S.A."/>
    <x v="112"/>
    <x v="112"/>
    <s v="C.T.Planta Chimbote"/>
    <x v="347"/>
    <s v="EL"/>
    <x v="2"/>
    <x v="381"/>
    <x v="0"/>
    <s v="Instalado"/>
    <s v="Operativo"/>
    <s v="Autoproductor"/>
    <x v="2"/>
    <x v="0"/>
    <x v="1"/>
    <x v="0"/>
    <s v="Privado"/>
    <s v="ANCASH"/>
    <s v="ANCASH"/>
    <s v="SANTA"/>
    <s v="CHIMBOTE"/>
    <n v="0"/>
    <x v="1"/>
    <n v="0"/>
    <x v="0"/>
    <x v="0"/>
    <x v="0"/>
    <s v="MWh"/>
    <n v="1.111"/>
    <n v="1.111E-3"/>
    <m/>
    <n v="0.15"/>
    <n v="0.125"/>
    <n v="0"/>
    <n v="0"/>
    <n v="33"/>
    <s v="BASE DE DATOS"/>
    <m/>
  </r>
  <r>
    <s v="24"/>
    <x v="6"/>
    <s v="CPPC"/>
    <s v="33101200"/>
    <s v="33101200"/>
    <x v="2"/>
    <m/>
    <n v="1.5"/>
    <n v="1.8"/>
    <n v="1.5"/>
    <m/>
    <m/>
    <n v="0"/>
    <m/>
    <m/>
    <m/>
    <n v="0"/>
    <n v="1.5"/>
    <x v="0"/>
    <s v="CPPC33101200EL"/>
    <s v="Cia.Pesquera del Pac¡fico Centro S.A."/>
    <x v="112"/>
    <x v="112"/>
    <s v="C.T.Planta Chimbote"/>
    <x v="347"/>
    <s v="EL"/>
    <x v="2"/>
    <x v="381"/>
    <x v="0"/>
    <s v="Instalado"/>
    <s v="Operativo"/>
    <s v="Autoproductor"/>
    <x v="2"/>
    <x v="0"/>
    <x v="1"/>
    <x v="0"/>
    <s v="Privado"/>
    <s v="ANCASH"/>
    <s v="ANCASH"/>
    <s v="SANTA"/>
    <s v="CHIMBOTE"/>
    <n v="0"/>
    <x v="1"/>
    <n v="0"/>
    <x v="0"/>
    <x v="0"/>
    <x v="0"/>
    <s v="MWh"/>
    <n v="0"/>
    <n v="0"/>
    <m/>
    <n v="0.15"/>
    <n v="0.125"/>
    <n v="0"/>
    <n v="0"/>
    <n v="33"/>
    <s v="BASE DE DATOS"/>
    <m/>
  </r>
  <r>
    <s v="24"/>
    <x v="7"/>
    <s v="COHORI"/>
    <s v="33024093"/>
    <s v="33024093"/>
    <x v="2"/>
    <m/>
    <n v="5.15"/>
    <n v="5.9870000000000001"/>
    <n v="5.15"/>
    <m/>
    <m/>
    <n v="20.23"/>
    <m/>
    <m/>
    <m/>
    <n v="0"/>
    <n v="1.472"/>
    <x v="0"/>
    <s v="COHORI33024093EL"/>
    <s v="Consorcio Minero Horizonte S.A"/>
    <x v="124"/>
    <x v="124"/>
    <s v="C.T. Parcoy"/>
    <x v="368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PATAZ"/>
    <s v="PARCOY"/>
    <n v="0"/>
    <x v="1"/>
    <n v="0"/>
    <x v="0"/>
    <x v="0"/>
    <x v="0"/>
    <s v="MWh"/>
    <n v="20.23"/>
    <n v="2.0230000000000001E-2"/>
    <m/>
    <n v="0.49891666666666667"/>
    <n v="0.4291666666666667"/>
    <n v="0"/>
    <n v="0"/>
    <n v="35"/>
    <s v="BASE DE DATOS"/>
    <m/>
  </r>
  <r>
    <s v="24"/>
    <x v="6"/>
    <s v="COHORI"/>
    <s v="33024093"/>
    <s v="33024093"/>
    <x v="2"/>
    <m/>
    <n v="5.15"/>
    <n v="5.9870000000000001"/>
    <n v="5.15"/>
    <m/>
    <m/>
    <n v="15.79"/>
    <m/>
    <m/>
    <m/>
    <n v="0"/>
    <n v="1.472"/>
    <x v="0"/>
    <s v="COHORI33024093EL"/>
    <s v="Consorcio Minero Horizonte S.A"/>
    <x v="124"/>
    <x v="124"/>
    <s v="C.T. Parcoy"/>
    <x v="368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PATAZ"/>
    <s v="PARCOY"/>
    <n v="0"/>
    <x v="1"/>
    <n v="0"/>
    <x v="0"/>
    <x v="0"/>
    <x v="0"/>
    <s v="MWh"/>
    <n v="15.79"/>
    <n v="1.5789999999999998E-2"/>
    <m/>
    <n v="0.49891666666666667"/>
    <n v="0.4291666666666667"/>
    <n v="0"/>
    <n v="0"/>
    <n v="35"/>
    <s v="BASE DE DATOS"/>
    <m/>
  </r>
  <r>
    <s v="24"/>
    <x v="5"/>
    <s v="AUSGRU"/>
    <s v="33104100"/>
    <s v="33104100"/>
    <x v="2"/>
    <m/>
    <n v="2.8319999999999999"/>
    <n v="4.05"/>
    <n v="2.8319999999999999"/>
    <m/>
    <m/>
    <n v="4.7E-2"/>
    <m/>
    <m/>
    <m/>
    <n v="0"/>
    <n v="0.622"/>
    <x v="0"/>
    <s v="AUSGRU33104100EL"/>
    <s v="Austral Group S.A."/>
    <x v="135"/>
    <x v="135"/>
    <s v="C.T. Planta Pisco"/>
    <x v="383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1"/>
    <n v="0"/>
    <x v="0"/>
    <x v="0"/>
    <x v="0"/>
    <s v="MWh"/>
    <n v="4.7E-2"/>
    <n v="4.6999999999999997E-5"/>
    <m/>
    <n v="0.33749999999999997"/>
    <n v="0.23599999999999999"/>
    <n v="0"/>
    <n v="0"/>
    <n v="13"/>
    <s v="BASE DE DATOS"/>
    <m/>
  </r>
  <r>
    <s v="24"/>
    <x v="7"/>
    <s v="AUSGRU"/>
    <s v="33104100"/>
    <s v="33104100"/>
    <x v="2"/>
    <m/>
    <n v="2.8319999999999999"/>
    <n v="4.05"/>
    <n v="2.8319999999999999"/>
    <m/>
    <m/>
    <n v="0"/>
    <m/>
    <m/>
    <m/>
    <n v="0"/>
    <n v="0.622"/>
    <x v="0"/>
    <s v="AUSGRU33104100EL"/>
    <s v="Austral Group S.A."/>
    <x v="135"/>
    <x v="135"/>
    <s v="C.T. Planta Pisco"/>
    <x v="383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1"/>
    <n v="0"/>
    <x v="0"/>
    <x v="0"/>
    <x v="0"/>
    <s v="MWh"/>
    <n v="0"/>
    <n v="0"/>
    <m/>
    <n v="0.33749999999999997"/>
    <n v="0.23599999999999999"/>
    <n v="0"/>
    <n v="0"/>
    <n v="13"/>
    <s v="BASE DE DATOS"/>
    <m/>
  </r>
  <r>
    <s v="24"/>
    <x v="6"/>
    <s v="CARTSA"/>
    <s v="33119102"/>
    <s v="33119102"/>
    <x v="1"/>
    <m/>
    <n v="9.8000000000000007"/>
    <n v="9.8000000000000007"/>
    <n v="9.8000000000000007"/>
    <m/>
    <m/>
    <n v="5835.8059999999996"/>
    <m/>
    <m/>
    <m/>
    <n v="15"/>
    <n v="9.8000000000000007"/>
    <x v="0"/>
    <s v="CARTSA33119102TV"/>
    <s v="Cartavio S.A.A."/>
    <x v="101"/>
    <x v="101"/>
    <s v="C.T. Cartavio"/>
    <x v="32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SANTIAGO DE CAO"/>
    <n v="0"/>
    <x v="3"/>
    <s v="COGENERADOR"/>
    <x v="0"/>
    <x v="0"/>
    <x v="0"/>
    <s v="MWh"/>
    <n v="5835.8059999999996"/>
    <n v="5.8358059999999998"/>
    <m/>
    <n v="0.81666666666666676"/>
    <n v="0.81666666666666676"/>
    <n v="0"/>
    <n v="0"/>
    <n v="15"/>
    <s v="BASE DE DATOS"/>
    <m/>
  </r>
  <r>
    <s v="24"/>
    <x v="6"/>
    <s v="AUSGRU"/>
    <s v="33104100"/>
    <s v="33104100"/>
    <x v="2"/>
    <m/>
    <n v="2.8319999999999999"/>
    <n v="4.05"/>
    <n v="2.8319999999999999"/>
    <m/>
    <m/>
    <n v="0.24199999999999999"/>
    <m/>
    <m/>
    <m/>
    <n v="0"/>
    <n v="0.622"/>
    <x v="0"/>
    <s v="AUSGRU33104100EL"/>
    <s v="Austral Group S.A."/>
    <x v="135"/>
    <x v="135"/>
    <s v="C.T. Planta Pisco"/>
    <x v="383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1"/>
    <n v="0"/>
    <x v="0"/>
    <x v="0"/>
    <x v="0"/>
    <s v="MWh"/>
    <n v="0.24199999999999999"/>
    <n v="2.42E-4"/>
    <m/>
    <n v="0.33749999999999997"/>
    <n v="0.23599999999999999"/>
    <n v="0"/>
    <n v="0"/>
    <n v="13"/>
    <s v="BASE DE DATOS"/>
    <m/>
  </r>
  <r>
    <s v="24"/>
    <x v="7"/>
    <s v="INSANB"/>
    <s v="33393620"/>
    <s v="33393620"/>
    <x v="2"/>
    <m/>
    <n v="1.4750000000000001"/>
    <n v="1.49"/>
    <n v="1.4750000000000001"/>
    <m/>
    <m/>
    <n v="600.15"/>
    <m/>
    <m/>
    <m/>
    <n v="10"/>
    <n v="1.401"/>
    <x v="0"/>
    <s v="INSANB33393620EL"/>
    <s v="Inversiones San Borja S.A."/>
    <x v="139"/>
    <x v="139"/>
    <s v="C.T. La Rambla"/>
    <x v="39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BORJA"/>
    <n v="0"/>
    <x v="0"/>
    <n v="0"/>
    <x v="0"/>
    <x v="0"/>
    <x v="0"/>
    <s v="MWh"/>
    <n v="600.15"/>
    <n v="0.60014999999999996"/>
    <m/>
    <n v="0.12416666666666666"/>
    <n v="0.12291666666666667"/>
    <n v="0"/>
    <n v="0"/>
    <n v="50"/>
    <s v="BASE DE DATOS"/>
    <m/>
  </r>
  <r>
    <s v="24"/>
    <x v="5"/>
    <s v="ALICOR"/>
    <s v="33022093"/>
    <s v="33022093"/>
    <x v="2"/>
    <m/>
    <n v="1"/>
    <n v="1"/>
    <n v="1"/>
    <m/>
    <m/>
    <n v="70.331000000000003"/>
    <m/>
    <m/>
    <m/>
    <n v="4.4000000000000004"/>
    <n v="1"/>
    <x v="0"/>
    <s v="ALICOR33022093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70.331000000000003"/>
    <n v="7.0331000000000005E-2"/>
    <m/>
    <n v="8.3333333333333329E-2"/>
    <n v="8.3333333333333329E-2"/>
    <n v="0"/>
    <n v="0"/>
    <n v="6"/>
    <s v="BASE DE DATOS"/>
    <m/>
  </r>
  <r>
    <s v="24"/>
    <x v="5"/>
    <s v="ALICOR"/>
    <s v="53027722"/>
    <s v="53027722"/>
    <x v="2"/>
    <m/>
    <n v="1.4"/>
    <n v="1.4"/>
    <n v="1.4"/>
    <m/>
    <m/>
    <n v="87.4"/>
    <m/>
    <m/>
    <m/>
    <n v="5.46"/>
    <n v="1.4"/>
    <x v="0"/>
    <s v="ALICOR53027722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0"/>
    <n v="0"/>
    <x v="0"/>
    <x v="0"/>
    <x v="0"/>
    <s v="MWh"/>
    <n v="87.4"/>
    <n v="8.7400000000000005E-2"/>
    <m/>
    <n v="0.11666666666666665"/>
    <n v="0.11666666666666665"/>
    <n v="0"/>
    <n v="0"/>
    <n v="6"/>
    <s v="BASE DE DATOS"/>
    <m/>
  </r>
  <r>
    <s v="24"/>
    <x v="5"/>
    <s v="ALICOR"/>
    <s v="53009697"/>
    <s v="53009697"/>
    <x v="2"/>
    <m/>
    <n v="3.97"/>
    <n v="3.97"/>
    <n v="3.97"/>
    <m/>
    <m/>
    <n v="45.3"/>
    <m/>
    <m/>
    <m/>
    <n v="2.83"/>
    <n v="2.6"/>
    <x v="0"/>
    <s v="ALICOR53009697EL"/>
    <s v="Alicorp"/>
    <x v="134"/>
    <x v="134"/>
    <s v="C.T. Fideeria Lima"/>
    <x v="381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45.3"/>
    <n v="4.53E-2"/>
    <m/>
    <n v="0.33083333333333337"/>
    <n v="0.33083333333333337"/>
    <n v="0"/>
    <n v="0"/>
    <n v="6"/>
    <s v="BASE DE DATOS"/>
    <m/>
  </r>
  <r>
    <s v="24"/>
    <x v="5"/>
    <s v="ALICOR"/>
    <s v="53009595"/>
    <s v="53009595"/>
    <x v="2"/>
    <m/>
    <n v="0.8"/>
    <n v="0.8"/>
    <n v="0.8"/>
    <m/>
    <m/>
    <n v="0"/>
    <m/>
    <m/>
    <m/>
    <n v="0"/>
    <n v="0.8"/>
    <x v="0"/>
    <s v="ALICOR53009595EL"/>
    <s v="Alicorp"/>
    <x v="134"/>
    <x v="134"/>
    <s v="C.T. Nicovita Trujillo"/>
    <x v="382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TRUJILLO"/>
    <s v="TRUJILLO"/>
    <n v="0"/>
    <x v="0"/>
    <n v="0"/>
    <x v="0"/>
    <x v="0"/>
    <x v="0"/>
    <s v="MWh"/>
    <n v="0"/>
    <n v="0"/>
    <m/>
    <n v="6.6666666666666666E-2"/>
    <n v="6.6666666666666666E-2"/>
    <n v="0"/>
    <n v="0"/>
    <n v="6"/>
    <s v="BASE DE DATOS"/>
    <m/>
  </r>
  <r>
    <s v="24"/>
    <x v="7"/>
    <s v="RETAMA"/>
    <s v="33025293"/>
    <s v="33025293"/>
    <x v="2"/>
    <m/>
    <n v="9.9849999999999994"/>
    <n v="13.734999999999999"/>
    <n v="9.9849999999999994"/>
    <m/>
    <m/>
    <n v="8.7579999999999991"/>
    <m/>
    <m/>
    <m/>
    <n v="0"/>
    <n v="0"/>
    <x v="0"/>
    <s v="RETAMA33025293EL"/>
    <s v="Minera Aur¡fera Retamas S.A."/>
    <x v="131"/>
    <x v="131"/>
    <s v="C.T. San Andr‚s"/>
    <x v="376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RCOY"/>
    <n v="0"/>
    <x v="1"/>
    <n v="0"/>
    <x v="0"/>
    <x v="0"/>
    <x v="0"/>
    <s v="MWh"/>
    <n v="8.7579999999999991"/>
    <n v="8.7579999999999984E-3"/>
    <m/>
    <n v="1.1445833333333333"/>
    <n v="0.83208333333333329"/>
    <n v="0"/>
    <n v="0"/>
    <n v="53"/>
    <s v="BASE DE DATOS"/>
    <m/>
  </r>
  <r>
    <s v="24"/>
    <x v="3"/>
    <s v="RETAMA"/>
    <s v="33025293"/>
    <s v="33025293"/>
    <x v="2"/>
    <m/>
    <n v="9.9849999999999994"/>
    <n v="13.734999999999999"/>
    <n v="9.9849999999999994"/>
    <m/>
    <m/>
    <n v="0.68500000000000005"/>
    <m/>
    <m/>
    <m/>
    <n v="0"/>
    <n v="0"/>
    <x v="0"/>
    <s v="RETAMA33025293EL"/>
    <s v="Minera Aur¡fera Retamas S.A."/>
    <x v="131"/>
    <x v="131"/>
    <s v="C.T. San Andr‚s"/>
    <x v="376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RCOY"/>
    <n v="0"/>
    <x v="1"/>
    <n v="0"/>
    <x v="0"/>
    <x v="0"/>
    <x v="0"/>
    <s v="MWh"/>
    <n v="0.68500000000000005"/>
    <n v="6.8500000000000006E-4"/>
    <m/>
    <n v="1.1445833333333333"/>
    <n v="0.83208333333333329"/>
    <n v="0"/>
    <n v="0"/>
    <n v="53"/>
    <s v="BASE DE DATOS"/>
    <m/>
  </r>
  <r>
    <s v="24"/>
    <x v="2"/>
    <s v="RETAMA"/>
    <s v="33025293"/>
    <s v="33025293"/>
    <x v="2"/>
    <m/>
    <n v="9.9849999999999994"/>
    <n v="13.734999999999999"/>
    <n v="9.9849999999999994"/>
    <m/>
    <m/>
    <n v="2.1120000000000001"/>
    <m/>
    <m/>
    <m/>
    <n v="0"/>
    <n v="0"/>
    <x v="0"/>
    <s v="RETAMA33025293EL"/>
    <s v="Minera Aur¡fera Retamas S.A."/>
    <x v="131"/>
    <x v="131"/>
    <s v="C.T. San Andr‚s"/>
    <x v="376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RCOY"/>
    <n v="0"/>
    <x v="1"/>
    <n v="0"/>
    <x v="0"/>
    <x v="0"/>
    <x v="0"/>
    <s v="MWh"/>
    <n v="2.1120000000000001"/>
    <n v="2.1120000000000002E-3"/>
    <m/>
    <n v="1.1445833333333333"/>
    <n v="0.83208333333333329"/>
    <n v="0"/>
    <n v="0"/>
    <n v="53"/>
    <s v="BASE DE DATOS"/>
    <m/>
  </r>
  <r>
    <s v="24"/>
    <x v="7"/>
    <s v="BATEAS"/>
    <s v="00000000"/>
    <s v="00000000"/>
    <x v="2"/>
    <m/>
    <n v="2.9"/>
    <n v="4.9000000000000004"/>
    <n v="2.9"/>
    <m/>
    <m/>
    <n v="24.901"/>
    <m/>
    <m/>
    <m/>
    <n v="0"/>
    <n v="0"/>
    <x v="0"/>
    <s v="BATEAS00000000EL"/>
    <s v="Minera Bateas S.A.C."/>
    <x v="99"/>
    <x v="99"/>
    <s v="C.T. BATEAS"/>
    <x v="318"/>
    <s v="EL"/>
    <x v="2"/>
    <x v="381"/>
    <x v="0"/>
    <s v="Instalado"/>
    <s v="Operativo"/>
    <s v="Autoproductor"/>
    <x v="2"/>
    <x v="1"/>
    <x v="1"/>
    <x v="0"/>
    <s v="Privado"/>
    <s v="AREQUIPA"/>
    <s v="AREQUIPA"/>
    <s v="CAYLLOMA"/>
    <s v="CAYLLOMA"/>
    <n v="0"/>
    <x v="1"/>
    <n v="0"/>
    <x v="0"/>
    <x v="0"/>
    <x v="0"/>
    <s v="MWh"/>
    <n v="24.901"/>
    <n v="2.4901E-2"/>
    <m/>
    <n v="0.40833333333333338"/>
    <n v="0.24166666666666667"/>
    <n v="0"/>
    <n v="0"/>
    <n v="54"/>
    <s v="BASE DE DATOS"/>
    <m/>
  </r>
  <r>
    <s v="24"/>
    <x v="6"/>
    <s v="BATEAS"/>
    <s v="00000000"/>
    <s v="00000000"/>
    <x v="2"/>
    <m/>
    <n v="2.9"/>
    <n v="4.9000000000000004"/>
    <n v="2.9"/>
    <m/>
    <m/>
    <n v="31.79"/>
    <m/>
    <m/>
    <m/>
    <n v="0"/>
    <n v="0"/>
    <x v="0"/>
    <s v="BATEAS00000000EL"/>
    <s v="Minera Bateas S.A.C."/>
    <x v="99"/>
    <x v="99"/>
    <s v="C.T. BATEAS"/>
    <x v="318"/>
    <s v="EL"/>
    <x v="2"/>
    <x v="381"/>
    <x v="0"/>
    <s v="Instalado"/>
    <s v="Operativo"/>
    <s v="Autoproductor"/>
    <x v="2"/>
    <x v="1"/>
    <x v="1"/>
    <x v="0"/>
    <s v="Privado"/>
    <s v="AREQUIPA"/>
    <s v="AREQUIPA"/>
    <s v="CAYLLOMA"/>
    <s v="CAYLLOMA"/>
    <n v="0"/>
    <x v="1"/>
    <n v="0"/>
    <x v="0"/>
    <x v="0"/>
    <x v="0"/>
    <s v="MWh"/>
    <n v="31.79"/>
    <n v="3.1789999999999999E-2"/>
    <m/>
    <n v="0.40833333333333338"/>
    <n v="0.24166666666666667"/>
    <n v="0"/>
    <n v="0"/>
    <n v="54"/>
    <s v="BASE DE DATOS"/>
    <m/>
  </r>
  <r>
    <s v="24"/>
    <x v="6"/>
    <s v="ANABIS"/>
    <s v="71403385"/>
    <s v="71403385"/>
    <x v="2"/>
    <m/>
    <n v="1.24"/>
    <n v="3.36"/>
    <n v="1.24"/>
    <m/>
    <m/>
    <n v="21.5"/>
    <m/>
    <m/>
    <m/>
    <n v="5"/>
    <n v="8.6999999999999994E-2"/>
    <x v="0"/>
    <s v="ANABIS71403385EL"/>
    <s v="Anabi S.A.C:"/>
    <x v="95"/>
    <x v="95"/>
    <s v="C.T. Anabi"/>
    <x v="312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21.5"/>
    <n v="2.1499999999999998E-2"/>
    <m/>
    <n v="0.27999999999999997"/>
    <n v="0.10333333333333333"/>
    <n v="0"/>
    <n v="0"/>
    <n v="7"/>
    <s v="BASE DE DATOS"/>
    <m/>
  </r>
  <r>
    <s v="24"/>
    <x v="6"/>
    <s v="ANABIS"/>
    <s v="53024214"/>
    <s v="53024214"/>
    <x v="2"/>
    <m/>
    <n v="1.95"/>
    <n v="3.36"/>
    <n v="1.95"/>
    <m/>
    <m/>
    <n v="0"/>
    <m/>
    <m/>
    <m/>
    <n v="0"/>
    <n v="0"/>
    <x v="0"/>
    <s v="ANABIS53024214EL"/>
    <s v="Anabi S.A.C:"/>
    <x v="95"/>
    <x v="95"/>
    <s v="C.T. Anama"/>
    <x v="313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0"/>
    <n v="0"/>
    <m/>
    <n v="0.27999999999999997"/>
    <n v="0.16250000000000001"/>
    <n v="0"/>
    <n v="0"/>
    <n v="7"/>
    <s v="BASE DE DATOS"/>
    <m/>
  </r>
  <r>
    <s v="24"/>
    <x v="6"/>
    <s v="APUMAY"/>
    <s v="71402522"/>
    <s v="71402522"/>
    <x v="2"/>
    <m/>
    <n v="3.2"/>
    <n v="4"/>
    <n v="3.2"/>
    <m/>
    <m/>
    <n v="0"/>
    <m/>
    <m/>
    <m/>
    <n v="0"/>
    <n v="0"/>
    <x v="0"/>
    <s v="APUMAY71402522EL"/>
    <s v="Apumayo S.A.C."/>
    <x v="97"/>
    <x v="97"/>
    <s v="C.T. Apumayo"/>
    <x v="315"/>
    <s v="EL"/>
    <x v="2"/>
    <x v="381"/>
    <x v="0"/>
    <s v="Instalado"/>
    <s v="Operativo"/>
    <s v="Autoproductor"/>
    <x v="2"/>
    <x v="1"/>
    <x v="1"/>
    <x v="0"/>
    <s v="Privado"/>
    <s v="AYACUCHO"/>
    <s v="AYACUCHO"/>
    <s v="LUCANAS"/>
    <s v="CHAVIÑA"/>
    <n v="0"/>
    <x v="1"/>
    <n v="0"/>
    <x v="0"/>
    <x v="0"/>
    <x v="0"/>
    <s v="MWh"/>
    <n v="0"/>
    <n v="0"/>
    <m/>
    <n v="0.33333333333333331"/>
    <n v="0.26666666666666666"/>
    <n v="0"/>
    <n v="0"/>
    <n v="10"/>
    <s v="BASE DE DATOS"/>
    <m/>
  </r>
  <r>
    <s v="24"/>
    <x v="6"/>
    <s v="ARUNTA"/>
    <s v="71403991"/>
    <s v="71403991"/>
    <x v="2"/>
    <m/>
    <n v="1.05"/>
    <n v="1.85"/>
    <n v="1.05"/>
    <m/>
    <m/>
    <n v="0"/>
    <m/>
    <m/>
    <m/>
    <n v="0"/>
    <n v="0"/>
    <x v="0"/>
    <s v="ARUNTA71403991EL"/>
    <s v="Aruntani S.A.C."/>
    <x v="98"/>
    <x v="98"/>
    <s v="C.T. Jesica"/>
    <x v="316"/>
    <s v="EL"/>
    <x v="2"/>
    <x v="381"/>
    <x v="0"/>
    <s v="Instalado"/>
    <s v="Operativo"/>
    <s v="Autoproductor"/>
    <x v="2"/>
    <x v="1"/>
    <x v="1"/>
    <x v="0"/>
    <s v="Privado"/>
    <s v="PUNO"/>
    <s v="PUNO"/>
    <s v="LAMPA"/>
    <s v="OCUVIRI"/>
    <n v="0"/>
    <x v="1"/>
    <n v="0"/>
    <x v="0"/>
    <x v="0"/>
    <x v="0"/>
    <s v="MWh"/>
    <n v="0"/>
    <n v="0"/>
    <m/>
    <n v="0.15416666666666667"/>
    <n v="8.7500000000000008E-2"/>
    <n v="0"/>
    <n v="0"/>
    <n v="12"/>
    <s v="BASE DE DATOS"/>
    <m/>
  </r>
  <r>
    <s v="24"/>
    <x v="6"/>
    <s v="ARUNTA"/>
    <s v="53019803"/>
    <s v="53019803"/>
    <x v="2"/>
    <m/>
    <n v="0"/>
    <n v="0"/>
    <n v="0"/>
    <m/>
    <m/>
    <n v="0"/>
    <m/>
    <m/>
    <m/>
    <n v="0"/>
    <n v="0"/>
    <x v="1"/>
    <s v="ARUNTA53019803EL"/>
    <s v="Aruntani S.A.C."/>
    <x v="98"/>
    <x v="98"/>
    <s v="C.T. Santa Rosa - Aru"/>
    <x v="76"/>
    <s v="EL"/>
    <x v="2"/>
    <x v="381"/>
    <x v="0"/>
    <s v="Instalado"/>
    <s v="In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s v="-"/>
    <s v="-"/>
    <e v="#N/A"/>
    <n v="0"/>
    <n v="12"/>
    <s v="BASE DE DATOS"/>
    <m/>
  </r>
  <r>
    <s v="24"/>
    <x v="6"/>
    <s v="ARUNTA"/>
    <s v="53019903"/>
    <s v="53019903"/>
    <x v="2"/>
    <m/>
    <n v="1.6859999999999999"/>
    <n v="5.1429999999999998"/>
    <n v="1.6859999999999999"/>
    <m/>
    <m/>
    <n v="0"/>
    <m/>
    <m/>
    <m/>
    <n v="0"/>
    <n v="0"/>
    <x v="0"/>
    <s v="ARUNTA53019903EL"/>
    <s v="Aruntani S.A.C."/>
    <x v="98"/>
    <x v="98"/>
    <s v="C.T. Tucari - Aru"/>
    <x v="317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n v="0.42858333333333332"/>
    <n v="0.14049999999999999"/>
    <n v="0"/>
    <n v="0"/>
    <n v="12"/>
    <s v="BASE DE DATOS"/>
    <m/>
  </r>
  <r>
    <s v="24"/>
    <x v="7"/>
    <s v="PERLNG"/>
    <s v="33176909"/>
    <s v="33176909"/>
    <x v="0"/>
    <m/>
    <n v="71.69"/>
    <n v="77.400000000000006"/>
    <n v="71.69"/>
    <m/>
    <m/>
    <n v="9024.8799999999992"/>
    <m/>
    <m/>
    <m/>
    <n v="25"/>
    <n v="23.9"/>
    <x v="0"/>
    <s v="PERLNG33176909TG"/>
    <s v="PERU LNG SRL"/>
    <x v="114"/>
    <x v="114"/>
    <s v="C.T. Pampa Melchorita II"/>
    <x v="349"/>
    <s v="TG"/>
    <x v="0"/>
    <x v="381"/>
    <x v="0"/>
    <s v="Instalado"/>
    <s v="Operativo"/>
    <s v="Autoproductor"/>
    <x v="2"/>
    <x v="1"/>
    <x v="1"/>
    <x v="0"/>
    <s v="Privado"/>
    <s v="LIMA"/>
    <s v="LIMA"/>
    <s v="CAÑETE"/>
    <s v="SAN VICENTE DE CAÑETE"/>
    <n v="0"/>
    <x v="0"/>
    <n v="0"/>
    <x v="0"/>
    <x v="0"/>
    <x v="0"/>
    <s v="MWh"/>
    <n v="9024.8799999999992"/>
    <n v="9.0248799999999996"/>
    <m/>
    <n v="6.45"/>
    <n v="5.9741666666666662"/>
    <n v="0"/>
    <n v="0"/>
    <n v="68"/>
    <s v="BASE DE DATOS"/>
    <m/>
  </r>
  <r>
    <s v="24"/>
    <x v="2"/>
    <s v="PRECOX"/>
    <s v="33386018"/>
    <s v="33386018"/>
    <x v="2"/>
    <m/>
    <n v="0"/>
    <n v="1.0069999999999999"/>
    <n v="0"/>
    <m/>
    <m/>
    <n v="98.7"/>
    <m/>
    <m/>
    <m/>
    <n v="2.1"/>
    <n v="0.88"/>
    <x v="0"/>
    <s v="PRECOX33386018EL"/>
    <s v="Precotex S.A."/>
    <x v="116"/>
    <x v="116"/>
    <s v="C.T. Precotex"/>
    <x v="35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98.7"/>
    <n v="9.8699999999999996E-2"/>
    <m/>
    <n v="8.3916666666666653E-2"/>
    <n v="7.3333333333333334E-2"/>
    <n v="0"/>
    <n v="0"/>
    <n v="74"/>
    <s v="BASE DE DATOS"/>
    <m/>
  </r>
  <r>
    <s v="24"/>
    <x v="3"/>
    <s v="PRECOX"/>
    <s v="33386018"/>
    <s v="33386018"/>
    <x v="2"/>
    <m/>
    <n v="0.88"/>
    <n v="1.0069999999999999"/>
    <n v="0.88"/>
    <m/>
    <m/>
    <n v="105.2"/>
    <m/>
    <m/>
    <m/>
    <n v="2.6"/>
    <n v="0.88"/>
    <x v="0"/>
    <s v="PRECOX33386018EL"/>
    <s v="Precotex S.A."/>
    <x v="116"/>
    <x v="116"/>
    <s v="C.T. Precotex"/>
    <x v="35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105.2"/>
    <n v="0.1052"/>
    <m/>
    <n v="8.3916666666666653E-2"/>
    <n v="7.3333333333333334E-2"/>
    <n v="0"/>
    <n v="0"/>
    <n v="74"/>
    <s v="BASE DE DATOS"/>
    <m/>
  </r>
  <r>
    <s v="24"/>
    <x v="7"/>
    <s v="SDF"/>
    <s v="33075397"/>
    <s v="33075397"/>
    <x v="2"/>
    <m/>
    <n v="2.9"/>
    <n v="3"/>
    <n v="2.9"/>
    <m/>
    <m/>
    <n v="0.36499999999999999"/>
    <m/>
    <m/>
    <m/>
    <n v="1"/>
    <n v="2.9"/>
    <x v="0"/>
    <s v="SDF33075397EL"/>
    <s v="Sudamericana de Fibras S.A."/>
    <x v="118"/>
    <x v="118"/>
    <s v="C. T. SUDAMERICANA"/>
    <x v="356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.36499999999999999"/>
    <n v="3.6499999999999998E-4"/>
    <m/>
    <n v="0.25"/>
    <n v="0.24166666666666667"/>
    <n v="0"/>
    <n v="0"/>
    <n v="85"/>
    <s v="BASE DE DATOS"/>
    <m/>
  </r>
  <r>
    <s v="24"/>
    <x v="7"/>
    <s v="SURPAK"/>
    <s v="33382217"/>
    <s v="33382217"/>
    <x v="2"/>
    <m/>
    <n v="1.28"/>
    <n v="2.6"/>
    <n v="1.28"/>
    <m/>
    <m/>
    <n v="146"/>
    <m/>
    <m/>
    <m/>
    <n v="6.9"/>
    <n v="1.28"/>
    <x v="0"/>
    <s v="SURPAK33382217EL"/>
    <s v="Surpack S.A."/>
    <x v="120"/>
    <x v="120"/>
    <s v="C.T. Surpack"/>
    <x v="36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N"/>
    <n v="0"/>
    <x v="0"/>
    <n v="0"/>
    <x v="0"/>
    <x v="0"/>
    <x v="0"/>
    <s v="MWh"/>
    <n v="146"/>
    <n v="0.14599999999999999"/>
    <m/>
    <n v="0.21666666666666667"/>
    <n v="0.10666666666666667"/>
    <n v="0"/>
    <n v="0"/>
    <n v="86"/>
    <s v="BASE DE DATOS"/>
    <m/>
  </r>
  <r>
    <s v="24"/>
    <x v="3"/>
    <s v="SDF"/>
    <s v="33075397"/>
    <s v="33075397"/>
    <x v="2"/>
    <m/>
    <n v="2.9"/>
    <n v="3"/>
    <n v="2.9"/>
    <m/>
    <m/>
    <n v="0.36499999999999999"/>
    <m/>
    <m/>
    <m/>
    <n v="1"/>
    <n v="2.9"/>
    <x v="0"/>
    <s v="SDF33075397EL"/>
    <s v="Sudamericana de Fibras S.A."/>
    <x v="118"/>
    <x v="118"/>
    <s v="C. T. SUDAMERICANA"/>
    <x v="356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.36499999999999999"/>
    <n v="3.6499999999999998E-4"/>
    <m/>
    <n v="0.25"/>
    <n v="0.24166666666666667"/>
    <n v="0"/>
    <n v="0"/>
    <n v="85"/>
    <s v="BASE DE DATOS"/>
    <m/>
  </r>
  <r>
    <s v="24"/>
    <x v="3"/>
    <s v="SURPAK"/>
    <s v="33382217"/>
    <s v="33382217"/>
    <x v="2"/>
    <m/>
    <n v="1.34"/>
    <n v="2.6"/>
    <n v="1.34"/>
    <m/>
    <m/>
    <n v="144.9"/>
    <m/>
    <m/>
    <m/>
    <n v="6"/>
    <n v="1.34"/>
    <x v="0"/>
    <s v="SURPAK33382217EL"/>
    <s v="Surpack S.A."/>
    <x v="120"/>
    <x v="120"/>
    <s v="C.T. Surpack"/>
    <x v="36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N"/>
    <n v="0"/>
    <x v="0"/>
    <n v="0"/>
    <x v="0"/>
    <x v="0"/>
    <x v="0"/>
    <s v="MWh"/>
    <n v="144.9"/>
    <n v="0.1449"/>
    <m/>
    <n v="0.21666666666666667"/>
    <n v="0.10666666666666667"/>
    <n v="0"/>
    <n v="0"/>
    <n v="86"/>
    <s v="BASE DE DATOS"/>
    <m/>
  </r>
  <r>
    <s v="24"/>
    <x v="0"/>
    <s v="TPL"/>
    <s v="03039294"/>
    <s v="03039294"/>
    <x v="1"/>
    <m/>
    <n v="12"/>
    <n v="15"/>
    <n v="12"/>
    <m/>
    <m/>
    <n v="0"/>
    <m/>
    <m/>
    <m/>
    <n v="0"/>
    <n v="11"/>
    <x v="0"/>
    <s v="TPL03039294TV"/>
    <s v="TRUPAL S.A."/>
    <x v="141"/>
    <x v="141"/>
    <s v="C.T.Trupal"/>
    <x v="397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ASCOPE"/>
    <s v="SANTIAGO DE CAO"/>
    <n v="0"/>
    <x v="12"/>
    <n v="0"/>
    <x v="0"/>
    <x v="0"/>
    <x v="0"/>
    <s v="MWh"/>
    <n v="0"/>
    <n v="0"/>
    <m/>
    <n v="1.25"/>
    <n v="1"/>
    <n v="0"/>
    <n v="0"/>
    <n v="89"/>
    <s v="BASE DE DATOS"/>
    <m/>
  </r>
  <r>
    <s v="24"/>
    <x v="1"/>
    <s v="TPL"/>
    <s v="03039294"/>
    <s v="03039294"/>
    <x v="1"/>
    <m/>
    <n v="12"/>
    <n v="15"/>
    <n v="12"/>
    <m/>
    <m/>
    <n v="0"/>
    <m/>
    <m/>
    <m/>
    <n v="0"/>
    <n v="11"/>
    <x v="0"/>
    <s v="TPL03039294TV"/>
    <s v="TRUPAL S.A."/>
    <x v="141"/>
    <x v="141"/>
    <s v="C.T.Trupal"/>
    <x v="397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ASCOPE"/>
    <s v="SANTIAGO DE CAO"/>
    <n v="0"/>
    <x v="12"/>
    <n v="0"/>
    <x v="0"/>
    <x v="0"/>
    <x v="0"/>
    <s v="MWh"/>
    <n v="0"/>
    <n v="0"/>
    <m/>
    <n v="1.25"/>
    <n v="1"/>
    <n v="0"/>
    <n v="0"/>
    <n v="89"/>
    <s v="BASE DE DATOS"/>
    <m/>
  </r>
  <r>
    <s v="24"/>
    <x v="2"/>
    <s v="TPL"/>
    <s v="03039294"/>
    <s v="03039294"/>
    <x v="1"/>
    <m/>
    <n v="12"/>
    <n v="15"/>
    <n v="12"/>
    <m/>
    <m/>
    <n v="0"/>
    <m/>
    <m/>
    <m/>
    <n v="0"/>
    <n v="11"/>
    <x v="0"/>
    <s v="TPL03039294TV"/>
    <s v="TRUPAL S.A."/>
    <x v="141"/>
    <x v="141"/>
    <s v="C.T.Trupal"/>
    <x v="397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ASCOPE"/>
    <s v="SANTIAGO DE CAO"/>
    <n v="0"/>
    <x v="12"/>
    <n v="0"/>
    <x v="0"/>
    <x v="0"/>
    <x v="0"/>
    <s v="MWh"/>
    <n v="0"/>
    <n v="0"/>
    <m/>
    <n v="1.25"/>
    <n v="1"/>
    <n v="0"/>
    <n v="0"/>
    <n v="89"/>
    <s v="BASE DE DATOS"/>
    <m/>
  </r>
  <r>
    <s v="24"/>
    <x v="3"/>
    <s v="TPL"/>
    <s v="03039294"/>
    <s v="03039294"/>
    <x v="1"/>
    <m/>
    <n v="12"/>
    <n v="15"/>
    <n v="12"/>
    <m/>
    <m/>
    <n v="0"/>
    <m/>
    <m/>
    <m/>
    <n v="0"/>
    <n v="11"/>
    <x v="0"/>
    <s v="TPL03039294TV"/>
    <s v="TRUPAL S.A."/>
    <x v="141"/>
    <x v="141"/>
    <s v="C.T.Trupal"/>
    <x v="397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ASCOPE"/>
    <s v="SANTIAGO DE CAO"/>
    <n v="0"/>
    <x v="12"/>
    <n v="0"/>
    <x v="0"/>
    <x v="0"/>
    <x v="0"/>
    <s v="MWh"/>
    <n v="0"/>
    <n v="0"/>
    <m/>
    <n v="1.25"/>
    <n v="1"/>
    <n v="0"/>
    <n v="0"/>
    <n v="89"/>
    <s v="BASE DE DATOS"/>
    <m/>
  </r>
  <r>
    <s v="24"/>
    <x v="4"/>
    <s v="TPL"/>
    <s v="03039294"/>
    <s v="03039294"/>
    <x v="1"/>
    <m/>
    <n v="12"/>
    <n v="15"/>
    <n v="12"/>
    <m/>
    <m/>
    <n v="0"/>
    <m/>
    <m/>
    <m/>
    <n v="0"/>
    <n v="11"/>
    <x v="0"/>
    <s v="TPL03039294TV"/>
    <s v="TRUPAL S.A."/>
    <x v="141"/>
    <x v="141"/>
    <s v="C.T.Trupal"/>
    <x v="397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ASCOPE"/>
    <s v="SANTIAGO DE CAO"/>
    <n v="0"/>
    <x v="12"/>
    <n v="0"/>
    <x v="0"/>
    <x v="0"/>
    <x v="0"/>
    <s v="MWh"/>
    <n v="0"/>
    <n v="0"/>
    <m/>
    <n v="1.25"/>
    <n v="1"/>
    <n v="0"/>
    <n v="0"/>
    <n v="89"/>
    <s v="BASE DE DATOS"/>
    <m/>
  </r>
  <r>
    <s v="24"/>
    <x v="2"/>
    <s v="SDF"/>
    <s v="33075397"/>
    <s v="33075397"/>
    <x v="2"/>
    <m/>
    <n v="2.9"/>
    <n v="3"/>
    <n v="2.9"/>
    <m/>
    <m/>
    <n v="0.41099999999999998"/>
    <m/>
    <m/>
    <m/>
    <n v="1"/>
    <n v="2.9"/>
    <x v="0"/>
    <s v="SDF33075397EL"/>
    <s v="Sudamericana de Fibras S.A."/>
    <x v="118"/>
    <x v="118"/>
    <s v="C. T. SUDAMERICANA"/>
    <x v="356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.41099999999999998"/>
    <n v="4.1099999999999996E-4"/>
    <m/>
    <n v="0.25"/>
    <n v="0.24166666666666667"/>
    <n v="0"/>
    <n v="0"/>
    <n v="85"/>
    <s v="BASE DE DATOS"/>
    <m/>
  </r>
  <r>
    <s v="24"/>
    <x v="2"/>
    <s v="SURPAK"/>
    <s v="33382217"/>
    <s v="33382217"/>
    <x v="2"/>
    <m/>
    <n v="1.31"/>
    <n v="2.6"/>
    <n v="1.31"/>
    <m/>
    <m/>
    <n v="149.4"/>
    <m/>
    <m/>
    <m/>
    <n v="4.8"/>
    <n v="1.31"/>
    <x v="0"/>
    <s v="SURPAK33382217EL"/>
    <s v="Surpack S.A."/>
    <x v="120"/>
    <x v="120"/>
    <s v="C.T. Surpack"/>
    <x v="36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N"/>
    <n v="0"/>
    <x v="0"/>
    <n v="0"/>
    <x v="0"/>
    <x v="0"/>
    <x v="0"/>
    <s v="MWh"/>
    <n v="149.4"/>
    <n v="0.14940000000000001"/>
    <m/>
    <n v="0.21666666666666667"/>
    <n v="0.10666666666666667"/>
    <n v="0"/>
    <n v="0"/>
    <n v="86"/>
    <s v="BASE DE DATOS"/>
    <m/>
  </r>
  <r>
    <s v="24"/>
    <x v="1"/>
    <s v="SDF"/>
    <s v="33075397"/>
    <s v="33075397"/>
    <x v="2"/>
    <m/>
    <n v="2.9"/>
    <n v="3"/>
    <n v="2.9"/>
    <m/>
    <m/>
    <n v="12.89"/>
    <m/>
    <m/>
    <m/>
    <n v="5"/>
    <n v="2.9"/>
    <x v="0"/>
    <s v="SDF33075397EL"/>
    <s v="Sudamericana de Fibras S.A."/>
    <x v="118"/>
    <x v="118"/>
    <s v="C. T. SUDAMERICANA"/>
    <x v="356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12.89"/>
    <n v="1.289E-2"/>
    <m/>
    <n v="0.25"/>
    <n v="0.24166666666666667"/>
    <n v="0"/>
    <n v="0"/>
    <n v="85"/>
    <s v="BASE DE DATOS"/>
    <m/>
  </r>
  <r>
    <s v="24"/>
    <x v="7"/>
    <s v="ALICOR"/>
    <s v="33022093"/>
    <s v="33022093"/>
    <x v="2"/>
    <m/>
    <n v="1"/>
    <n v="1"/>
    <n v="1"/>
    <m/>
    <m/>
    <n v="71.05"/>
    <m/>
    <m/>
    <m/>
    <n v="4.4400000000000004"/>
    <n v="1"/>
    <x v="0"/>
    <s v="ALICOR33022093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71.05"/>
    <n v="7.1050000000000002E-2"/>
    <m/>
    <n v="8.3333333333333329E-2"/>
    <n v="8.3333333333333329E-2"/>
    <n v="0"/>
    <n v="0"/>
    <n v="6"/>
    <s v="BASE DE DATOS"/>
    <m/>
  </r>
  <r>
    <s v="24"/>
    <x v="7"/>
    <s v="ALICOR"/>
    <s v="53027722"/>
    <s v="53027722"/>
    <x v="2"/>
    <m/>
    <n v="1.4"/>
    <n v="1.4"/>
    <n v="1.4"/>
    <m/>
    <m/>
    <n v="97.48"/>
    <m/>
    <m/>
    <m/>
    <n v="6.09"/>
    <n v="1.4"/>
    <x v="0"/>
    <s v="ALICOR53027722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0"/>
    <n v="0"/>
    <x v="0"/>
    <x v="0"/>
    <x v="0"/>
    <s v="MWh"/>
    <n v="97.48"/>
    <n v="9.7479999999999997E-2"/>
    <m/>
    <n v="0.11666666666666665"/>
    <n v="0.11666666666666665"/>
    <n v="0"/>
    <n v="0"/>
    <n v="6"/>
    <s v="BASE DE DATOS"/>
    <m/>
  </r>
  <r>
    <s v="24"/>
    <x v="7"/>
    <s v="ALICOR"/>
    <s v="53009697"/>
    <s v="53009697"/>
    <x v="2"/>
    <m/>
    <n v="3.97"/>
    <n v="3.97"/>
    <n v="3.97"/>
    <m/>
    <m/>
    <n v="50.6"/>
    <m/>
    <m/>
    <m/>
    <n v="3.16"/>
    <n v="2.6"/>
    <x v="0"/>
    <s v="ALICOR53009697EL"/>
    <s v="Alicorp"/>
    <x v="134"/>
    <x v="134"/>
    <s v="C.T. Fideeria Lima"/>
    <x v="381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50.6"/>
    <n v="5.0599999999999999E-2"/>
    <m/>
    <n v="0.33083333333333337"/>
    <n v="0.33083333333333337"/>
    <n v="0"/>
    <n v="0"/>
    <n v="6"/>
    <s v="BASE DE DATOS"/>
    <m/>
  </r>
  <r>
    <s v="24"/>
    <x v="7"/>
    <s v="ALICOR"/>
    <s v="53009595"/>
    <s v="53009595"/>
    <x v="2"/>
    <m/>
    <n v="0.8"/>
    <n v="0.8"/>
    <n v="0.8"/>
    <m/>
    <m/>
    <n v="0"/>
    <m/>
    <m/>
    <m/>
    <n v="0"/>
    <n v="0.8"/>
    <x v="0"/>
    <s v="ALICOR53009595EL"/>
    <s v="Alicorp"/>
    <x v="134"/>
    <x v="134"/>
    <s v="C.T. Nicovita Trujillo"/>
    <x v="382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TRUJILLO"/>
    <s v="TRUJILLO"/>
    <n v="0"/>
    <x v="0"/>
    <n v="0"/>
    <x v="0"/>
    <x v="0"/>
    <x v="0"/>
    <s v="MWh"/>
    <n v="0"/>
    <n v="0"/>
    <m/>
    <n v="6.6666666666666666E-2"/>
    <n v="6.6666666666666666E-2"/>
    <n v="0"/>
    <n v="0"/>
    <n v="6"/>
    <s v="BASE DE DATOS"/>
    <m/>
  </r>
  <r>
    <s v="24"/>
    <x v="6"/>
    <s v="ALICOR"/>
    <s v="33022093"/>
    <s v="33022093"/>
    <x v="2"/>
    <m/>
    <n v="1"/>
    <n v="1"/>
    <n v="1"/>
    <m/>
    <m/>
    <n v="67.507000000000005"/>
    <m/>
    <m/>
    <m/>
    <n v="4.22"/>
    <n v="1"/>
    <x v="0"/>
    <s v="ALICOR33022093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67.507000000000005"/>
    <n v="6.7507000000000011E-2"/>
    <m/>
    <n v="8.3333333333333329E-2"/>
    <n v="8.3333333333333329E-2"/>
    <n v="0"/>
    <n v="0"/>
    <n v="6"/>
    <s v="BASE DE DATOS"/>
    <m/>
  </r>
  <r>
    <s v="24"/>
    <x v="6"/>
    <s v="ALICOR"/>
    <s v="53027722"/>
    <s v="53027722"/>
    <x v="2"/>
    <m/>
    <n v="1.4"/>
    <n v="1.4"/>
    <n v="1.4"/>
    <m/>
    <m/>
    <n v="91.58"/>
    <m/>
    <m/>
    <m/>
    <n v="5.72"/>
    <n v="1.4"/>
    <x v="0"/>
    <s v="ALICOR53027722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0"/>
    <n v="0"/>
    <x v="0"/>
    <x v="0"/>
    <x v="0"/>
    <s v="MWh"/>
    <n v="91.58"/>
    <n v="9.1579999999999995E-2"/>
    <m/>
    <n v="0.11666666666666665"/>
    <n v="0.11666666666666665"/>
    <n v="0"/>
    <n v="0"/>
    <n v="6"/>
    <s v="BASE DE DATOS"/>
    <m/>
  </r>
  <r>
    <s v="24"/>
    <x v="6"/>
    <s v="ALICOR"/>
    <s v="53009697"/>
    <s v="53009697"/>
    <x v="2"/>
    <m/>
    <n v="3.97"/>
    <n v="3.97"/>
    <n v="3.97"/>
    <m/>
    <m/>
    <n v="49.5"/>
    <m/>
    <m/>
    <m/>
    <n v="3.09"/>
    <n v="2.6"/>
    <x v="0"/>
    <s v="ALICOR53009697EL"/>
    <s v="Alicorp"/>
    <x v="134"/>
    <x v="134"/>
    <s v="C.T. Fideeria Lima"/>
    <x v="381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49.5"/>
    <n v="4.9500000000000002E-2"/>
    <m/>
    <n v="0.33083333333333337"/>
    <n v="0.33083333333333337"/>
    <n v="0"/>
    <n v="0"/>
    <n v="6"/>
    <s v="BASE DE DATOS"/>
    <m/>
  </r>
  <r>
    <s v="24"/>
    <x v="6"/>
    <s v="ALICOR"/>
    <s v="53009595"/>
    <s v="53009595"/>
    <x v="2"/>
    <m/>
    <n v="0.8"/>
    <n v="0.8"/>
    <n v="0.8"/>
    <m/>
    <m/>
    <n v="0"/>
    <m/>
    <m/>
    <m/>
    <n v="0"/>
    <n v="0.8"/>
    <x v="0"/>
    <s v="ALICOR53009595EL"/>
    <s v="Alicorp"/>
    <x v="134"/>
    <x v="134"/>
    <s v="C.T. Nicovita Trujillo"/>
    <x v="382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TRUJILLO"/>
    <s v="TRUJILLO"/>
    <n v="0"/>
    <x v="0"/>
    <n v="0"/>
    <x v="0"/>
    <x v="0"/>
    <x v="0"/>
    <s v="MWh"/>
    <n v="0"/>
    <n v="0"/>
    <m/>
    <n v="6.6666666666666666E-2"/>
    <n v="6.6666666666666666E-2"/>
    <n v="0"/>
    <n v="0"/>
    <n v="6"/>
    <s v="BASE DE DATOS"/>
    <m/>
  </r>
  <r>
    <s v="24"/>
    <x v="6"/>
    <s v="RETAMA"/>
    <s v="33025293"/>
    <s v="33025293"/>
    <x v="2"/>
    <m/>
    <n v="9.9849999999999994"/>
    <n v="13.734999999999999"/>
    <n v="9.9849999999999994"/>
    <m/>
    <m/>
    <n v="11.147"/>
    <m/>
    <m/>
    <m/>
    <n v="0"/>
    <n v="0"/>
    <x v="0"/>
    <s v="RETAMA33025293EL"/>
    <s v="Minera Aur¡fera Retamas S.A."/>
    <x v="131"/>
    <x v="131"/>
    <s v="C.T. San Andr‚s"/>
    <x v="376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RCOY"/>
    <n v="0"/>
    <x v="1"/>
    <n v="0"/>
    <x v="0"/>
    <x v="0"/>
    <x v="0"/>
    <s v="MWh"/>
    <n v="11.147"/>
    <n v="1.1147000000000001E-2"/>
    <m/>
    <n v="1.1445833333333333"/>
    <n v="0.83208333333333329"/>
    <n v="0"/>
    <n v="0"/>
    <n v="53"/>
    <s v="BASE DE DATOS"/>
    <m/>
  </r>
  <r>
    <s v="24"/>
    <x v="6"/>
    <s v="TINSUR"/>
    <s v="33127202"/>
    <s v="33127202"/>
    <x v="2"/>
    <m/>
    <n v="3.8"/>
    <n v="4.0999999999999996"/>
    <n v="3.8"/>
    <m/>
    <m/>
    <n v="58.805"/>
    <m/>
    <m/>
    <m/>
    <n v="0"/>
    <n v="2.7850000000000001"/>
    <x v="0"/>
    <s v="TINSUR33127202EL"/>
    <s v="Terminal Internacional del Sur S.A."/>
    <x v="140"/>
    <x v="140"/>
    <s v="C.T. Tisur"/>
    <x v="396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58.805"/>
    <n v="5.8805000000000003E-2"/>
    <m/>
    <n v="0.34166666666666662"/>
    <n v="0.31666666666666665"/>
    <n v="0"/>
    <n v="0"/>
    <n v="88"/>
    <s v="BASE DE DATOS"/>
    <m/>
  </r>
  <r>
    <s v="24"/>
    <x v="0"/>
    <s v="LAREDO"/>
    <s v="53204012"/>
    <s v="53204012"/>
    <x v="1"/>
    <m/>
    <n v="1.25"/>
    <n v="1.25"/>
    <n v="1.25"/>
    <m/>
    <m/>
    <n v="0"/>
    <m/>
    <m/>
    <m/>
    <n v="0"/>
    <n v="0"/>
    <x v="0"/>
    <s v="LAREDO53204012TV"/>
    <s v="Empresa Agroindustrial Laredo S.A.A."/>
    <x v="142"/>
    <x v="142"/>
    <s v="C.T. TURBO GENERADOR 1"/>
    <x v="398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0"/>
    <s v="LAREDO"/>
    <s v="53204112"/>
    <s v="53204112"/>
    <x v="1"/>
    <m/>
    <n v="1.25"/>
    <n v="1.25"/>
    <n v="1.25"/>
    <m/>
    <m/>
    <n v="0"/>
    <m/>
    <m/>
    <m/>
    <n v="0"/>
    <n v="0"/>
    <x v="0"/>
    <s v="LAREDO53204112TV"/>
    <s v="Empresa Agroindustrial Laredo S.A.A."/>
    <x v="142"/>
    <x v="142"/>
    <s v="C.T. TURBO GENERADOR 2"/>
    <x v="399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0"/>
    <s v="LAREDO"/>
    <s v="53204212"/>
    <s v="53204212"/>
    <x v="1"/>
    <m/>
    <n v="2.5"/>
    <n v="3"/>
    <n v="2.5"/>
    <m/>
    <m/>
    <n v="0"/>
    <m/>
    <m/>
    <m/>
    <n v="0"/>
    <n v="0"/>
    <x v="0"/>
    <s v="LAREDO53204212TV"/>
    <s v="Empresa Agroindustrial Laredo S.A.A."/>
    <x v="142"/>
    <x v="142"/>
    <s v="C.T. TURBO GENERADOR 3"/>
    <x v="400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0"/>
    <s v="LAREDO"/>
    <s v="53204312"/>
    <s v="53204312"/>
    <x v="1"/>
    <m/>
    <n v="2.5"/>
    <n v="3"/>
    <n v="2.5"/>
    <m/>
    <m/>
    <n v="0"/>
    <m/>
    <m/>
    <m/>
    <n v="0"/>
    <n v="0"/>
    <x v="0"/>
    <s v="LAREDO53204312TV"/>
    <s v="Empresa Agroindustrial Laredo S.A.A."/>
    <x v="142"/>
    <x v="142"/>
    <s v="C.T. TURBO GENERADOR 4"/>
    <x v="40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0"/>
    <s v="LAREDO"/>
    <s v="53024617"/>
    <s v="53024617"/>
    <x v="1"/>
    <m/>
    <n v="10"/>
    <n v="10"/>
    <n v="10"/>
    <m/>
    <m/>
    <n v="2632.98"/>
    <m/>
    <m/>
    <m/>
    <n v="0"/>
    <n v="4.3250000000000002"/>
    <x v="0"/>
    <s v="LAREDO53024617TV"/>
    <s v="Empresa Agroindustrial Laredo S.A.A."/>
    <x v="142"/>
    <x v="142"/>
    <s v="C.T. TURBO GENERADOR 5"/>
    <x v="402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2632.98"/>
    <n v="2.6329799999999999"/>
    <m/>
    <n v="0.83333333333333337"/>
    <n v="0.83333333333333337"/>
    <n v="0"/>
    <n v="0"/>
    <n v="1"/>
    <s v="BASE DE DATOS"/>
    <m/>
  </r>
  <r>
    <s v="24"/>
    <x v="0"/>
    <s v="LAREDO"/>
    <s v="53204412"/>
    <s v="53204412"/>
    <x v="1"/>
    <m/>
    <n v="0.8"/>
    <n v="0.8"/>
    <n v="0.8"/>
    <m/>
    <m/>
    <n v="49.749000000000002"/>
    <m/>
    <m/>
    <m/>
    <n v="0"/>
    <n v="0.8"/>
    <x v="0"/>
    <s v="LAREDO53204412TV"/>
    <s v="Empresa Agroindustrial Laredo S.A.A."/>
    <x v="142"/>
    <x v="142"/>
    <s v="C.T. UNIDAD DIESEL"/>
    <x v="403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1"/>
    <s v="COGENERADOR"/>
    <x v="0"/>
    <x v="0"/>
    <x v="0"/>
    <s v="MWh"/>
    <n v="49.749000000000002"/>
    <n v="4.9749000000000002E-2"/>
    <m/>
    <n v="6.6666666666666666E-2"/>
    <n v="6.6666666666666666E-2"/>
    <n v="0"/>
    <n v="0"/>
    <n v="1"/>
    <s v="BASE DE DATOS"/>
    <m/>
  </r>
  <r>
    <s v="24"/>
    <x v="1"/>
    <s v="LAREDO"/>
    <s v="53204012"/>
    <s v="53204012"/>
    <x v="1"/>
    <m/>
    <n v="1.25"/>
    <n v="1.25"/>
    <n v="1.25"/>
    <m/>
    <m/>
    <n v="0"/>
    <m/>
    <m/>
    <m/>
    <n v="0"/>
    <n v="0"/>
    <x v="0"/>
    <s v="LAREDO53204012TV"/>
    <s v="Empresa Agroindustrial Laredo S.A.A."/>
    <x v="142"/>
    <x v="142"/>
    <s v="C.T. TURBO GENERADOR 1"/>
    <x v="398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1"/>
    <s v="LAREDO"/>
    <s v="53204112"/>
    <s v="53204112"/>
    <x v="1"/>
    <m/>
    <n v="1.25"/>
    <n v="1.25"/>
    <n v="1.25"/>
    <m/>
    <m/>
    <n v="0"/>
    <m/>
    <m/>
    <m/>
    <n v="0"/>
    <n v="0"/>
    <x v="0"/>
    <s v="LAREDO53204112TV"/>
    <s v="Empresa Agroindustrial Laredo S.A.A."/>
    <x v="142"/>
    <x v="142"/>
    <s v="C.T. TURBO GENERADOR 2"/>
    <x v="399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1"/>
    <s v="LAREDO"/>
    <s v="53204212"/>
    <s v="53204212"/>
    <x v="1"/>
    <m/>
    <n v="2.5"/>
    <n v="3"/>
    <n v="2.5"/>
    <m/>
    <m/>
    <n v="0"/>
    <m/>
    <m/>
    <m/>
    <n v="0"/>
    <n v="0"/>
    <x v="0"/>
    <s v="LAREDO53204212TV"/>
    <s v="Empresa Agroindustrial Laredo S.A.A."/>
    <x v="142"/>
    <x v="142"/>
    <s v="C.T. TURBO GENERADOR 3"/>
    <x v="400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1"/>
    <s v="LAREDO"/>
    <s v="53204312"/>
    <s v="53204312"/>
    <x v="1"/>
    <m/>
    <n v="2.5"/>
    <n v="3"/>
    <n v="2.5"/>
    <m/>
    <m/>
    <n v="0"/>
    <m/>
    <m/>
    <m/>
    <n v="0"/>
    <n v="0"/>
    <x v="0"/>
    <s v="LAREDO53204312TV"/>
    <s v="Empresa Agroindustrial Laredo S.A.A."/>
    <x v="142"/>
    <x v="142"/>
    <s v="C.T. TURBO GENERADOR 4"/>
    <x v="40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1"/>
    <s v="LAREDO"/>
    <s v="53024617"/>
    <s v="53024617"/>
    <x v="1"/>
    <m/>
    <n v="10"/>
    <n v="10"/>
    <n v="10"/>
    <m/>
    <m/>
    <n v="2786.28"/>
    <m/>
    <m/>
    <m/>
    <n v="0"/>
    <n v="4.415"/>
    <x v="0"/>
    <s v="LAREDO53024617TV"/>
    <s v="Empresa Agroindustrial Laredo S.A.A."/>
    <x v="142"/>
    <x v="142"/>
    <s v="C.T. TURBO GENERADOR 5"/>
    <x v="402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2786.28"/>
    <n v="2.7862800000000001"/>
    <m/>
    <n v="0.83333333333333337"/>
    <n v="0.83333333333333337"/>
    <n v="0"/>
    <n v="0"/>
    <n v="1"/>
    <s v="BASE DE DATOS"/>
    <m/>
  </r>
  <r>
    <s v="24"/>
    <x v="1"/>
    <s v="LAREDO"/>
    <s v="53204412"/>
    <s v="53204412"/>
    <x v="1"/>
    <m/>
    <n v="0.8"/>
    <n v="0.8"/>
    <n v="0.8"/>
    <m/>
    <m/>
    <n v="15.227"/>
    <m/>
    <m/>
    <m/>
    <n v="0"/>
    <n v="0.8"/>
    <x v="0"/>
    <s v="LAREDO53204412TV"/>
    <s v="Empresa Agroindustrial Laredo S.A.A."/>
    <x v="142"/>
    <x v="142"/>
    <s v="C.T. UNIDAD DIESEL"/>
    <x v="403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1"/>
    <s v="COGENERADOR"/>
    <x v="0"/>
    <x v="0"/>
    <x v="0"/>
    <s v="MWh"/>
    <n v="15.227"/>
    <n v="1.5227000000000001E-2"/>
    <m/>
    <n v="6.6666666666666666E-2"/>
    <n v="6.6666666666666666E-2"/>
    <n v="0"/>
    <n v="0"/>
    <n v="1"/>
    <s v="BASE DE DATOS"/>
    <m/>
  </r>
  <r>
    <s v="24"/>
    <x v="2"/>
    <s v="LAREDO"/>
    <s v="53204012"/>
    <s v="53204012"/>
    <x v="1"/>
    <m/>
    <n v="1.25"/>
    <n v="1.25"/>
    <n v="1.25"/>
    <m/>
    <m/>
    <n v="0"/>
    <m/>
    <m/>
    <m/>
    <n v="0"/>
    <n v="0"/>
    <x v="0"/>
    <s v="LAREDO53204012TV"/>
    <s v="Empresa Agroindustrial Laredo S.A.A."/>
    <x v="142"/>
    <x v="142"/>
    <s v="C.T. TURBO GENERADOR 1"/>
    <x v="398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2"/>
    <s v="LAREDO"/>
    <s v="53204112"/>
    <s v="53204112"/>
    <x v="1"/>
    <m/>
    <n v="1.25"/>
    <n v="1.25"/>
    <n v="1.25"/>
    <m/>
    <m/>
    <n v="0"/>
    <m/>
    <m/>
    <m/>
    <n v="0"/>
    <n v="0"/>
    <x v="0"/>
    <s v="LAREDO53204112TV"/>
    <s v="Empresa Agroindustrial Laredo S.A.A."/>
    <x v="142"/>
    <x v="142"/>
    <s v="C.T. TURBO GENERADOR 2"/>
    <x v="399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2"/>
    <s v="LAREDO"/>
    <s v="53204212"/>
    <s v="53204212"/>
    <x v="1"/>
    <m/>
    <n v="2.5"/>
    <n v="3"/>
    <n v="2.5"/>
    <m/>
    <m/>
    <n v="0"/>
    <m/>
    <m/>
    <m/>
    <n v="0"/>
    <n v="0"/>
    <x v="0"/>
    <s v="LAREDO53204212TV"/>
    <s v="Empresa Agroindustrial Laredo S.A.A."/>
    <x v="142"/>
    <x v="142"/>
    <s v="C.T. TURBO GENERADOR 3"/>
    <x v="400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2"/>
    <s v="LAREDO"/>
    <s v="53204312"/>
    <s v="53204312"/>
    <x v="1"/>
    <m/>
    <n v="2.5"/>
    <n v="3"/>
    <n v="2.5"/>
    <m/>
    <m/>
    <n v="0"/>
    <m/>
    <m/>
    <m/>
    <n v="0"/>
    <n v="0"/>
    <x v="0"/>
    <s v="LAREDO53204312TV"/>
    <s v="Empresa Agroindustrial Laredo S.A.A."/>
    <x v="142"/>
    <x v="142"/>
    <s v="C.T. TURBO GENERADOR 4"/>
    <x v="40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2"/>
    <s v="LAREDO"/>
    <s v="53024617"/>
    <s v="53024617"/>
    <x v="1"/>
    <m/>
    <n v="10"/>
    <n v="10"/>
    <n v="10"/>
    <m/>
    <m/>
    <n v="2660.94"/>
    <m/>
    <m/>
    <m/>
    <n v="0"/>
    <n v="4.4850000000000003"/>
    <x v="0"/>
    <s v="LAREDO53024617TV"/>
    <s v="Empresa Agroindustrial Laredo S.A.A."/>
    <x v="142"/>
    <x v="142"/>
    <s v="C.T. TURBO GENERADOR 5"/>
    <x v="402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2660.94"/>
    <n v="2.6609400000000001"/>
    <m/>
    <n v="0.83333333333333337"/>
    <n v="0.83333333333333337"/>
    <n v="0"/>
    <n v="0"/>
    <n v="1"/>
    <s v="BASE DE DATOS"/>
    <m/>
  </r>
  <r>
    <s v="24"/>
    <x v="2"/>
    <s v="LAREDO"/>
    <s v="53204412"/>
    <s v="53204412"/>
    <x v="1"/>
    <m/>
    <n v="0.8"/>
    <n v="0.8"/>
    <n v="0.8"/>
    <m/>
    <m/>
    <n v="56.124000000000002"/>
    <m/>
    <m/>
    <m/>
    <n v="0"/>
    <n v="0.8"/>
    <x v="0"/>
    <s v="LAREDO53204412TV"/>
    <s v="Empresa Agroindustrial Laredo S.A.A."/>
    <x v="142"/>
    <x v="142"/>
    <s v="C.T. UNIDAD DIESEL"/>
    <x v="403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1"/>
    <s v="COGENERADOR"/>
    <x v="0"/>
    <x v="0"/>
    <x v="0"/>
    <s v="MWh"/>
    <n v="56.124000000000002"/>
    <n v="5.6124E-2"/>
    <m/>
    <n v="6.6666666666666666E-2"/>
    <n v="6.6666666666666666E-2"/>
    <n v="0"/>
    <n v="0"/>
    <n v="1"/>
    <s v="BASE DE DATOS"/>
    <m/>
  </r>
  <r>
    <s v="24"/>
    <x v="3"/>
    <s v="LAREDO"/>
    <s v="53204012"/>
    <s v="53204012"/>
    <x v="1"/>
    <m/>
    <n v="1.25"/>
    <n v="1.25"/>
    <n v="1.25"/>
    <m/>
    <m/>
    <n v="0"/>
    <m/>
    <m/>
    <m/>
    <n v="0"/>
    <n v="0"/>
    <x v="0"/>
    <s v="LAREDO53204012TV"/>
    <s v="Empresa Agroindustrial Laredo S.A.A."/>
    <x v="142"/>
    <x v="142"/>
    <s v="C.T. TURBO GENERADOR 1"/>
    <x v="398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3"/>
    <s v="LAREDO"/>
    <s v="53204112"/>
    <s v="53204112"/>
    <x v="1"/>
    <m/>
    <n v="1.25"/>
    <n v="1.25"/>
    <n v="1.25"/>
    <m/>
    <m/>
    <n v="0"/>
    <m/>
    <m/>
    <m/>
    <n v="0"/>
    <n v="0"/>
    <x v="0"/>
    <s v="LAREDO53204112TV"/>
    <s v="Empresa Agroindustrial Laredo S.A.A."/>
    <x v="142"/>
    <x v="142"/>
    <s v="C.T. TURBO GENERADOR 2"/>
    <x v="399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3"/>
    <s v="LAREDO"/>
    <s v="53204212"/>
    <s v="53204212"/>
    <x v="1"/>
    <m/>
    <n v="2.5"/>
    <n v="3"/>
    <n v="2.5"/>
    <m/>
    <m/>
    <n v="0"/>
    <m/>
    <m/>
    <m/>
    <n v="0"/>
    <n v="0"/>
    <x v="0"/>
    <s v="LAREDO53204212TV"/>
    <s v="Empresa Agroindustrial Laredo S.A.A."/>
    <x v="142"/>
    <x v="142"/>
    <s v="C.T. TURBO GENERADOR 3"/>
    <x v="400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3"/>
    <s v="LAREDO"/>
    <s v="53204312"/>
    <s v="53204312"/>
    <x v="1"/>
    <m/>
    <n v="2.5"/>
    <n v="3"/>
    <n v="2.5"/>
    <m/>
    <m/>
    <n v="0"/>
    <m/>
    <m/>
    <m/>
    <n v="0"/>
    <n v="0"/>
    <x v="0"/>
    <s v="LAREDO53204312TV"/>
    <s v="Empresa Agroindustrial Laredo S.A.A."/>
    <x v="142"/>
    <x v="142"/>
    <s v="C.T. TURBO GENERADOR 4"/>
    <x v="40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3"/>
    <s v="LAREDO"/>
    <s v="53024617"/>
    <s v="53024617"/>
    <x v="1"/>
    <m/>
    <n v="10"/>
    <n v="10"/>
    <n v="10"/>
    <m/>
    <m/>
    <n v="2724.64"/>
    <m/>
    <m/>
    <m/>
    <n v="0"/>
    <n v="4.6719999999999997"/>
    <x v="0"/>
    <s v="LAREDO53024617TV"/>
    <s v="Empresa Agroindustrial Laredo S.A.A."/>
    <x v="142"/>
    <x v="142"/>
    <s v="C.T. TURBO GENERADOR 5"/>
    <x v="402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2724.64"/>
    <n v="2.72464"/>
    <m/>
    <n v="0.83333333333333337"/>
    <n v="0.83333333333333337"/>
    <n v="0"/>
    <n v="0"/>
    <n v="1"/>
    <s v="BASE DE DATOS"/>
    <m/>
  </r>
  <r>
    <s v="24"/>
    <x v="3"/>
    <s v="LAREDO"/>
    <s v="53204412"/>
    <s v="53204412"/>
    <x v="1"/>
    <m/>
    <n v="0.8"/>
    <n v="0.8"/>
    <n v="0.8"/>
    <m/>
    <m/>
    <n v="44.37"/>
    <m/>
    <m/>
    <m/>
    <n v="0"/>
    <n v="0.8"/>
    <x v="0"/>
    <s v="LAREDO53204412TV"/>
    <s v="Empresa Agroindustrial Laredo S.A.A."/>
    <x v="142"/>
    <x v="142"/>
    <s v="C.T. UNIDAD DIESEL"/>
    <x v="403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1"/>
    <s v="COGENERADOR"/>
    <x v="0"/>
    <x v="0"/>
    <x v="0"/>
    <s v="MWh"/>
    <n v="44.37"/>
    <n v="4.437E-2"/>
    <m/>
    <n v="6.6666666666666666E-2"/>
    <n v="6.6666666666666666E-2"/>
    <n v="0"/>
    <n v="0"/>
    <n v="1"/>
    <s v="BASE DE DATOS"/>
    <m/>
  </r>
  <r>
    <s v="24"/>
    <x v="4"/>
    <s v="LAREDO"/>
    <s v="53024617"/>
    <s v="53024617"/>
    <x v="1"/>
    <m/>
    <n v="10"/>
    <n v="10"/>
    <n v="10"/>
    <m/>
    <m/>
    <n v="3211.34"/>
    <m/>
    <m/>
    <m/>
    <n v="0"/>
    <n v="4.95"/>
    <x v="0"/>
    <s v="LAREDO53024617TV"/>
    <s v="Empresa Agroindustrial Laredo S.A.A."/>
    <x v="142"/>
    <x v="142"/>
    <s v="C.T. TURBO GENERADOR 5"/>
    <x v="402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3211.34"/>
    <n v="3.2113400000000003"/>
    <m/>
    <n v="0.83333333333333337"/>
    <n v="0.83333333333333337"/>
    <n v="0"/>
    <n v="0"/>
    <n v="1"/>
    <s v="BASE DE DATOS"/>
    <m/>
  </r>
  <r>
    <s v="24"/>
    <x v="4"/>
    <s v="LAREDO"/>
    <s v="53204412"/>
    <s v="53204412"/>
    <x v="1"/>
    <m/>
    <n v="0.8"/>
    <n v="0.8"/>
    <n v="0.8"/>
    <m/>
    <m/>
    <n v="9.9589999999999996"/>
    <m/>
    <m/>
    <m/>
    <n v="0"/>
    <n v="0.8"/>
    <x v="0"/>
    <s v="LAREDO53204412TV"/>
    <s v="Empresa Agroindustrial Laredo S.A.A."/>
    <x v="142"/>
    <x v="142"/>
    <s v="C.T. UNIDAD DIESEL"/>
    <x v="403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1"/>
    <s v="COGENERADOR"/>
    <x v="0"/>
    <x v="0"/>
    <x v="0"/>
    <s v="MWh"/>
    <n v="9.9589999999999996"/>
    <n v="9.9589999999999991E-3"/>
    <m/>
    <n v="6.6666666666666666E-2"/>
    <n v="6.6666666666666666E-2"/>
    <n v="0"/>
    <n v="0"/>
    <n v="1"/>
    <s v="BASE DE DATOS"/>
    <m/>
  </r>
  <r>
    <s v="24"/>
    <x v="5"/>
    <s v="LAREDO"/>
    <s v="53204012"/>
    <s v="53204012"/>
    <x v="1"/>
    <m/>
    <n v="1.25"/>
    <n v="1.25"/>
    <n v="1.25"/>
    <m/>
    <m/>
    <n v="0"/>
    <m/>
    <m/>
    <m/>
    <n v="0"/>
    <n v="0"/>
    <x v="0"/>
    <s v="LAREDO53204012TV"/>
    <s v="Empresa Agroindustrial Laredo S.A.A."/>
    <x v="142"/>
    <x v="142"/>
    <s v="C.T. TURBO GENERADOR 1"/>
    <x v="398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5"/>
    <s v="LAREDO"/>
    <s v="53204112"/>
    <s v="53204112"/>
    <x v="1"/>
    <m/>
    <n v="1.25"/>
    <n v="1.25"/>
    <n v="1.25"/>
    <m/>
    <m/>
    <n v="0"/>
    <m/>
    <m/>
    <m/>
    <n v="0"/>
    <n v="0"/>
    <x v="0"/>
    <s v="LAREDO53204112TV"/>
    <s v="Empresa Agroindustrial Laredo S.A.A."/>
    <x v="142"/>
    <x v="142"/>
    <s v="C.T. TURBO GENERADOR 2"/>
    <x v="399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5"/>
    <s v="LAREDO"/>
    <s v="53204212"/>
    <s v="53204212"/>
    <x v="1"/>
    <m/>
    <n v="2.5"/>
    <n v="3"/>
    <n v="2.5"/>
    <m/>
    <m/>
    <n v="0"/>
    <m/>
    <m/>
    <m/>
    <n v="0"/>
    <n v="0"/>
    <x v="0"/>
    <s v="LAREDO53204212TV"/>
    <s v="Empresa Agroindustrial Laredo S.A.A."/>
    <x v="142"/>
    <x v="142"/>
    <s v="C.T. TURBO GENERADOR 3"/>
    <x v="400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5"/>
    <s v="LAREDO"/>
    <s v="53204312"/>
    <s v="53204312"/>
    <x v="1"/>
    <m/>
    <n v="2.5"/>
    <n v="3"/>
    <n v="2.5"/>
    <m/>
    <m/>
    <n v="0"/>
    <m/>
    <m/>
    <m/>
    <n v="0"/>
    <n v="0"/>
    <x v="0"/>
    <s v="LAREDO53204312TV"/>
    <s v="Empresa Agroindustrial Laredo S.A.A."/>
    <x v="142"/>
    <x v="142"/>
    <s v="C.T. TURBO GENERADOR 4"/>
    <x v="40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5"/>
    <s v="LAREDO"/>
    <s v="53024617"/>
    <s v="53024617"/>
    <x v="1"/>
    <m/>
    <n v="10"/>
    <n v="10"/>
    <n v="10"/>
    <m/>
    <m/>
    <n v="3321.72"/>
    <m/>
    <m/>
    <m/>
    <n v="0"/>
    <n v="4.95"/>
    <x v="0"/>
    <s v="LAREDO53024617TV"/>
    <s v="Empresa Agroindustrial Laredo S.A.A."/>
    <x v="142"/>
    <x v="142"/>
    <s v="C.T. TURBO GENERADOR 5"/>
    <x v="402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3321.72"/>
    <n v="3.32172"/>
    <m/>
    <n v="0.83333333333333337"/>
    <n v="0.83333333333333337"/>
    <n v="0"/>
    <n v="0"/>
    <n v="1"/>
    <s v="BASE DE DATOS"/>
    <m/>
  </r>
  <r>
    <s v="24"/>
    <x v="5"/>
    <s v="LAREDO"/>
    <s v="53204412"/>
    <s v="53204412"/>
    <x v="1"/>
    <m/>
    <n v="0.8"/>
    <n v="0.8"/>
    <n v="0.8"/>
    <m/>
    <m/>
    <n v="20.425000000000001"/>
    <m/>
    <m/>
    <m/>
    <n v="0"/>
    <n v="0.8"/>
    <x v="0"/>
    <s v="LAREDO53204412TV"/>
    <s v="Empresa Agroindustrial Laredo S.A.A."/>
    <x v="142"/>
    <x v="142"/>
    <s v="C.T. UNIDAD DIESEL"/>
    <x v="403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1"/>
    <s v="COGENERADOR"/>
    <x v="0"/>
    <x v="0"/>
    <x v="0"/>
    <s v="MWh"/>
    <n v="20.425000000000001"/>
    <n v="2.0425000000000002E-2"/>
    <m/>
    <n v="6.6666666666666666E-2"/>
    <n v="6.6666666666666666E-2"/>
    <n v="0"/>
    <n v="0"/>
    <n v="1"/>
    <s v="BASE DE DATOS"/>
    <m/>
  </r>
  <r>
    <s v="24"/>
    <x v="7"/>
    <s v="LAREDO"/>
    <s v="53204012"/>
    <s v="53204012"/>
    <x v="1"/>
    <m/>
    <n v="1.25"/>
    <n v="1.25"/>
    <n v="1.25"/>
    <m/>
    <m/>
    <n v="0"/>
    <m/>
    <m/>
    <m/>
    <n v="0"/>
    <n v="0"/>
    <x v="0"/>
    <s v="LAREDO53204012TV"/>
    <s v="Empresa Agroindustrial Laredo S.A.A."/>
    <x v="142"/>
    <x v="142"/>
    <s v="C.T. TURBO GENERADOR 1"/>
    <x v="398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7"/>
    <s v="LAREDO"/>
    <s v="53204112"/>
    <s v="53204112"/>
    <x v="1"/>
    <m/>
    <n v="1.25"/>
    <n v="1.25"/>
    <n v="1.25"/>
    <m/>
    <m/>
    <n v="0.88500000000000001"/>
    <m/>
    <m/>
    <m/>
    <n v="0"/>
    <n v="0.91"/>
    <x v="0"/>
    <s v="LAREDO53204112TV"/>
    <s v="Empresa Agroindustrial Laredo S.A.A."/>
    <x v="142"/>
    <x v="142"/>
    <s v="C.T. TURBO GENERADOR 2"/>
    <x v="399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.88500000000000001"/>
    <n v="8.8500000000000004E-4"/>
    <m/>
    <n v="0.11363636363636363"/>
    <n v="0.11363636363636363"/>
    <n v="0"/>
    <n v="0"/>
    <n v="1"/>
    <s v="BASE DE DATOS"/>
    <m/>
  </r>
  <r>
    <s v="24"/>
    <x v="7"/>
    <s v="LAREDO"/>
    <s v="53204212"/>
    <s v="53204212"/>
    <x v="1"/>
    <m/>
    <n v="2.5"/>
    <n v="3"/>
    <n v="2.5"/>
    <m/>
    <m/>
    <n v="3.02"/>
    <m/>
    <m/>
    <m/>
    <n v="0"/>
    <n v="1.4530000000000001"/>
    <x v="0"/>
    <s v="LAREDO53204212TV"/>
    <s v="Empresa Agroindustrial Laredo S.A.A."/>
    <x v="142"/>
    <x v="142"/>
    <s v="C.T. TURBO GENERADOR 3"/>
    <x v="400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3.02"/>
    <n v="3.0200000000000001E-3"/>
    <m/>
    <n v="0.27272727272727271"/>
    <n v="0.22727272727272727"/>
    <n v="0"/>
    <n v="0"/>
    <n v="1"/>
    <s v="BASE DE DATOS"/>
    <m/>
  </r>
  <r>
    <s v="24"/>
    <x v="7"/>
    <s v="LAREDO"/>
    <s v="53204312"/>
    <s v="53204312"/>
    <x v="1"/>
    <m/>
    <n v="2.5"/>
    <n v="3"/>
    <n v="2.5"/>
    <m/>
    <m/>
    <n v="0"/>
    <m/>
    <m/>
    <m/>
    <n v="0"/>
    <n v="0"/>
    <x v="0"/>
    <s v="LAREDO53204312TV"/>
    <s v="Empresa Agroindustrial Laredo S.A.A."/>
    <x v="142"/>
    <x v="142"/>
    <s v="C.T. TURBO GENERADOR 4"/>
    <x v="40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7"/>
    <s v="LAREDO"/>
    <s v="53024617"/>
    <s v="53024617"/>
    <x v="1"/>
    <m/>
    <n v="10"/>
    <n v="10"/>
    <n v="10"/>
    <m/>
    <m/>
    <n v="2870.72"/>
    <m/>
    <m/>
    <m/>
    <n v="0"/>
    <n v="4.9429999999999996"/>
    <x v="0"/>
    <s v="LAREDO53024617TV"/>
    <s v="Empresa Agroindustrial Laredo S.A.A."/>
    <x v="142"/>
    <x v="142"/>
    <s v="C.T. TURBO GENERADOR 5"/>
    <x v="402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2870.72"/>
    <n v="2.8707199999999999"/>
    <m/>
    <n v="0.83333333333333337"/>
    <n v="0.83333333333333337"/>
    <n v="0"/>
    <n v="0"/>
    <n v="1"/>
    <s v="BASE DE DATOS"/>
    <m/>
  </r>
  <r>
    <s v="24"/>
    <x v="7"/>
    <s v="LAREDO"/>
    <s v="53204412"/>
    <s v="53204412"/>
    <x v="1"/>
    <m/>
    <n v="0.8"/>
    <n v="0.8"/>
    <n v="0.8"/>
    <m/>
    <m/>
    <n v="51.822000000000003"/>
    <m/>
    <m/>
    <m/>
    <n v="0"/>
    <n v="0.8"/>
    <x v="0"/>
    <s v="LAREDO53204412TV"/>
    <s v="Empresa Agroindustrial Laredo S.A.A."/>
    <x v="142"/>
    <x v="142"/>
    <s v="C.T. UNIDAD DIESEL"/>
    <x v="403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1"/>
    <s v="COGENERADOR"/>
    <x v="0"/>
    <x v="0"/>
    <x v="0"/>
    <s v="MWh"/>
    <n v="51.822000000000003"/>
    <n v="5.1822E-2"/>
    <m/>
    <n v="6.6666666666666666E-2"/>
    <n v="6.6666666666666666E-2"/>
    <n v="0"/>
    <n v="0"/>
    <n v="1"/>
    <s v="BASE DE DATOS"/>
    <m/>
  </r>
  <r>
    <s v="24"/>
    <x v="6"/>
    <s v="SDF"/>
    <s v="33075397"/>
    <s v="33075397"/>
    <x v="2"/>
    <m/>
    <n v="2.9"/>
    <n v="3"/>
    <n v="2.9"/>
    <m/>
    <m/>
    <n v="0.52200000000000002"/>
    <m/>
    <m/>
    <m/>
    <n v="1"/>
    <n v="2.9"/>
    <x v="0"/>
    <s v="SDF33075397EL"/>
    <s v="Sudamericana de Fibras S.A."/>
    <x v="118"/>
    <x v="118"/>
    <s v="C. T. SUDAMERICANA"/>
    <x v="356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.52200000000000002"/>
    <n v="5.22E-4"/>
    <m/>
    <n v="0.25"/>
    <n v="0.24166666666666667"/>
    <n v="0"/>
    <n v="0"/>
    <n v="85"/>
    <s v="BASE DE DATOS"/>
    <m/>
  </r>
  <r>
    <s v="24"/>
    <x v="4"/>
    <s v="SDF"/>
    <s v="33075397"/>
    <s v="33075397"/>
    <x v="2"/>
    <m/>
    <n v="2.9"/>
    <n v="3"/>
    <n v="2.9"/>
    <m/>
    <m/>
    <n v="5.3760000000000003"/>
    <m/>
    <m/>
    <m/>
    <n v="2"/>
    <n v="2.9"/>
    <x v="0"/>
    <s v="SDF33075397EL"/>
    <s v="Sudamericana de Fibras S.A."/>
    <x v="118"/>
    <x v="118"/>
    <s v="C. T. SUDAMERICANA"/>
    <x v="356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5.3760000000000003"/>
    <n v="5.3760000000000006E-3"/>
    <m/>
    <n v="0.25"/>
    <n v="0.24166666666666667"/>
    <n v="0"/>
    <n v="0"/>
    <n v="85"/>
    <s v="BASE DE DATOS"/>
    <m/>
  </r>
  <r>
    <s v="24"/>
    <x v="6"/>
    <s v="SURPAK"/>
    <s v="33382217"/>
    <s v="33382217"/>
    <x v="2"/>
    <m/>
    <n v="1.28"/>
    <n v="2.6"/>
    <n v="1.28"/>
    <m/>
    <m/>
    <n v="146.30000000000001"/>
    <m/>
    <m/>
    <m/>
    <n v="3.2"/>
    <n v="1.28"/>
    <x v="0"/>
    <s v="SURPAK33382217EL"/>
    <s v="Surpack S.A."/>
    <x v="120"/>
    <x v="120"/>
    <s v="C.T. Surpack"/>
    <x v="36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N"/>
    <n v="0"/>
    <x v="0"/>
    <n v="0"/>
    <x v="0"/>
    <x v="0"/>
    <x v="0"/>
    <s v="MWh"/>
    <n v="146.30000000000001"/>
    <n v="0.14630000000000001"/>
    <m/>
    <n v="0.21666666666666667"/>
    <n v="0.10666666666666667"/>
    <n v="0"/>
    <n v="0"/>
    <n v="86"/>
    <s v="BASE DE DATOS"/>
    <m/>
  </r>
  <r>
    <s v="24"/>
    <x v="8"/>
    <s v="CORPAA"/>
    <s v="33103300"/>
    <s v="33103300"/>
    <x v="2"/>
    <m/>
    <n v="1.25"/>
    <n v="1.25"/>
    <n v="1.25"/>
    <m/>
    <m/>
    <n v="0"/>
    <m/>
    <m/>
    <m/>
    <n v="0"/>
    <n v="0"/>
    <x v="0"/>
    <s v="CORPAA33103300EL"/>
    <s v="Corporación Aceros Arequipa S.A."/>
    <x v="93"/>
    <x v="93"/>
    <s v="C.T. ACEROS"/>
    <x v="310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10416666666666667"/>
    <n v="0.10416666666666667"/>
    <n v="0"/>
    <n v="0"/>
    <n v="36"/>
    <s v="BASE DE DATOS"/>
    <m/>
  </r>
  <r>
    <s v="24"/>
    <x v="8"/>
    <s v="ANABIS"/>
    <s v="71403385"/>
    <s v="71403385"/>
    <x v="2"/>
    <m/>
    <n v="1.24"/>
    <n v="3.36"/>
    <n v="1.24"/>
    <m/>
    <m/>
    <n v="19.567"/>
    <m/>
    <m/>
    <m/>
    <n v="5"/>
    <n v="8.5000000000000006E-2"/>
    <x v="0"/>
    <s v="ANABIS71403385EL"/>
    <s v="Anabi S.A.C:"/>
    <x v="95"/>
    <x v="95"/>
    <s v="C.T. Anabi"/>
    <x v="312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19.567"/>
    <n v="1.9567000000000001E-2"/>
    <m/>
    <n v="0.27999999999999997"/>
    <n v="0.10333333333333333"/>
    <n v="0"/>
    <n v="0"/>
    <n v="7"/>
    <s v="BASE DE DATOS"/>
    <m/>
  </r>
  <r>
    <s v="24"/>
    <x v="8"/>
    <s v="ANABIS"/>
    <s v="53024214"/>
    <s v="53024214"/>
    <x v="2"/>
    <m/>
    <n v="1.95"/>
    <n v="3.36"/>
    <n v="1.95"/>
    <m/>
    <m/>
    <n v="0.78800000000000003"/>
    <m/>
    <m/>
    <m/>
    <n v="0"/>
    <n v="0.156"/>
    <x v="0"/>
    <s v="ANABIS53024214EL"/>
    <s v="Anabi S.A.C:"/>
    <x v="95"/>
    <x v="95"/>
    <s v="C.T. Anama"/>
    <x v="313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0.78800000000000003"/>
    <n v="7.8800000000000007E-4"/>
    <m/>
    <n v="0.27999999999999997"/>
    <n v="0.16250000000000001"/>
    <n v="0"/>
    <n v="0"/>
    <n v="7"/>
    <s v="BASE DE DATOS"/>
    <m/>
  </r>
  <r>
    <s v="24"/>
    <x v="8"/>
    <s v="ANTAPA"/>
    <s v="33004293"/>
    <s v="33004293"/>
    <x v="2"/>
    <m/>
    <n v="16"/>
    <n v="17.96"/>
    <n v="16"/>
    <m/>
    <m/>
    <n v="17.829999999999998"/>
    <m/>
    <m/>
    <m/>
    <n v="13"/>
    <n v="2.0499999999999998"/>
    <x v="0"/>
    <s v="ANTAPA33004293EL"/>
    <s v="Compa¤¡a Minera Antapaccay S.A."/>
    <x v="96"/>
    <x v="96"/>
    <s v="C.T. Tintaya"/>
    <x v="314"/>
    <s v="EL"/>
    <x v="2"/>
    <x v="381"/>
    <x v="0"/>
    <s v="Instalado"/>
    <s v="Operativo"/>
    <s v="Autoproductor"/>
    <x v="2"/>
    <x v="0"/>
    <x v="1"/>
    <x v="0"/>
    <s v="Privado"/>
    <s v="CUSCO"/>
    <s v="CUSCO"/>
    <s v="ESPINAR"/>
    <s v="LA CONVENCION"/>
    <n v="0"/>
    <x v="1"/>
    <n v="0"/>
    <x v="0"/>
    <x v="0"/>
    <x v="0"/>
    <s v="MWh"/>
    <n v="17.829999999999998"/>
    <n v="1.7829999999999999E-2"/>
    <m/>
    <n v="1.4966666666666668"/>
    <n v="1.3333333333333333"/>
    <n v="0"/>
    <n v="0"/>
    <n v="26"/>
    <s v="BASE DE DATOS"/>
    <m/>
  </r>
  <r>
    <s v="24"/>
    <x v="8"/>
    <s v="APMTER"/>
    <s v="33113000"/>
    <s v="33113000"/>
    <x v="2"/>
    <m/>
    <n v="12.95"/>
    <n v="12.95"/>
    <n v="12.95"/>
    <m/>
    <m/>
    <n v="0"/>
    <m/>
    <m/>
    <m/>
    <n v="0"/>
    <n v="0"/>
    <x v="0"/>
    <s v="APMTER33113000EL"/>
    <s v="APM Terminals Callao S.A."/>
    <x v="129"/>
    <x v="129"/>
    <s v="C.T. Puerto Callao"/>
    <x v="374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1.0791666666666666"/>
    <n v="1.0791666666666666"/>
    <n v="0"/>
    <n v="0"/>
    <n v="9"/>
    <s v="BASE DE DATOS"/>
    <m/>
  </r>
  <r>
    <s v="24"/>
    <x v="8"/>
    <s v="APUMAY"/>
    <s v="71402522"/>
    <s v="71402522"/>
    <x v="2"/>
    <m/>
    <n v="3.2"/>
    <n v="4"/>
    <n v="3.2"/>
    <m/>
    <m/>
    <n v="0"/>
    <m/>
    <m/>
    <m/>
    <n v="0"/>
    <n v="0"/>
    <x v="0"/>
    <s v="APUMAY71402522EL"/>
    <s v="Apumayo S.A.C."/>
    <x v="97"/>
    <x v="97"/>
    <s v="C.T. Apumayo"/>
    <x v="315"/>
    <s v="EL"/>
    <x v="2"/>
    <x v="381"/>
    <x v="0"/>
    <s v="Instalado"/>
    <s v="Operativo"/>
    <s v="Autoproductor"/>
    <x v="2"/>
    <x v="1"/>
    <x v="1"/>
    <x v="0"/>
    <s v="Privado"/>
    <s v="AYACUCHO"/>
    <s v="AYACUCHO"/>
    <s v="LUCANAS"/>
    <s v="CHAVIÑA"/>
    <n v="0"/>
    <x v="1"/>
    <n v="0"/>
    <x v="0"/>
    <x v="0"/>
    <x v="0"/>
    <s v="MWh"/>
    <n v="0"/>
    <n v="0"/>
    <m/>
    <n v="0.33333333333333331"/>
    <n v="0.26666666666666666"/>
    <n v="0"/>
    <n v="0"/>
    <n v="10"/>
    <s v="BASE DE DATOS"/>
    <m/>
  </r>
  <r>
    <s v="24"/>
    <x v="8"/>
    <s v="ARUNTA"/>
    <s v="71403991"/>
    <s v="71403991"/>
    <x v="2"/>
    <m/>
    <n v="1.05"/>
    <n v="1.85"/>
    <n v="1.05"/>
    <m/>
    <m/>
    <n v="0"/>
    <m/>
    <m/>
    <m/>
    <n v="0"/>
    <n v="0"/>
    <x v="0"/>
    <s v="ARUNTA71403991EL"/>
    <s v="Aruntani S.A.C."/>
    <x v="98"/>
    <x v="98"/>
    <s v="C.T. Jesica"/>
    <x v="316"/>
    <s v="EL"/>
    <x v="2"/>
    <x v="381"/>
    <x v="0"/>
    <s v="Instalado"/>
    <s v="Operativo"/>
    <s v="Autoproductor"/>
    <x v="2"/>
    <x v="1"/>
    <x v="1"/>
    <x v="0"/>
    <s v="Privado"/>
    <s v="PUNO"/>
    <s v="PUNO"/>
    <s v="LAMPA"/>
    <s v="OCUVIRI"/>
    <n v="0"/>
    <x v="1"/>
    <n v="0"/>
    <x v="0"/>
    <x v="0"/>
    <x v="0"/>
    <s v="MWh"/>
    <n v="0"/>
    <n v="0"/>
    <m/>
    <n v="0.15416666666666667"/>
    <n v="8.7500000000000008E-2"/>
    <n v="0"/>
    <n v="0"/>
    <n v="12"/>
    <s v="BASE DE DATOS"/>
    <m/>
  </r>
  <r>
    <s v="24"/>
    <x v="8"/>
    <s v="ARUNTA"/>
    <s v="53019803"/>
    <s v="53019803"/>
    <x v="2"/>
    <m/>
    <n v="0"/>
    <n v="0"/>
    <n v="0"/>
    <m/>
    <m/>
    <n v="0"/>
    <m/>
    <m/>
    <m/>
    <n v="0"/>
    <n v="0"/>
    <x v="1"/>
    <s v="ARUNTA53019803EL"/>
    <s v="Aruntani S.A.C."/>
    <x v="98"/>
    <x v="98"/>
    <s v="C.T. Santa Rosa - Aru"/>
    <x v="76"/>
    <s v="EL"/>
    <x v="2"/>
    <x v="381"/>
    <x v="0"/>
    <s v="Instalado"/>
    <s v="In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s v="-"/>
    <s v="-"/>
    <e v="#N/A"/>
    <n v="0"/>
    <n v="12"/>
    <s v="BASE DE DATOS"/>
    <m/>
  </r>
  <r>
    <s v="24"/>
    <x v="8"/>
    <s v="ARUNTA"/>
    <s v="53019903"/>
    <s v="53019903"/>
    <x v="2"/>
    <m/>
    <n v="1.6859999999999999"/>
    <n v="5.1429999999999998"/>
    <n v="1.6859999999999999"/>
    <m/>
    <m/>
    <n v="6.6109999999999998"/>
    <m/>
    <m/>
    <m/>
    <n v="0"/>
    <n v="0.314"/>
    <x v="0"/>
    <s v="ARUNTA53019903EL"/>
    <s v="Aruntani S.A.C."/>
    <x v="98"/>
    <x v="98"/>
    <s v="C.T. Tucari - Aru"/>
    <x v="317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6.6109999999999998"/>
    <n v="6.6109999999999997E-3"/>
    <m/>
    <n v="0.42858333333333332"/>
    <n v="0.14049999999999999"/>
    <n v="0"/>
    <n v="0"/>
    <n v="12"/>
    <s v="BASE DE DATOS"/>
    <m/>
  </r>
  <r>
    <s v="24"/>
    <x v="8"/>
    <s v="AUSGRU"/>
    <s v="33104100"/>
    <s v="33104100"/>
    <x v="2"/>
    <m/>
    <n v="2.8319999999999999"/>
    <n v="4.05"/>
    <n v="2.8319999999999999"/>
    <m/>
    <m/>
    <n v="8.6999999999999994E-2"/>
    <m/>
    <m/>
    <m/>
    <n v="0"/>
    <n v="0.622"/>
    <x v="0"/>
    <s v="AUSGRU33104100EL"/>
    <s v="Austral Group S.A."/>
    <x v="135"/>
    <x v="135"/>
    <s v="C.T. Planta Pisco"/>
    <x v="383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1"/>
    <n v="0"/>
    <x v="0"/>
    <x v="0"/>
    <x v="0"/>
    <s v="MWh"/>
    <n v="8.6999999999999994E-2"/>
    <n v="8.7000000000000001E-5"/>
    <m/>
    <n v="0.33749999999999997"/>
    <n v="0.23599999999999999"/>
    <n v="0"/>
    <n v="0"/>
    <n v="13"/>
    <s v="BASE DE DATOS"/>
    <m/>
  </r>
  <r>
    <s v="24"/>
    <x v="8"/>
    <s v="BATEAS"/>
    <s v="00000000"/>
    <s v="00000000"/>
    <x v="2"/>
    <m/>
    <n v="2.9"/>
    <n v="4.9000000000000004"/>
    <n v="2.9"/>
    <m/>
    <m/>
    <n v="4.4989999999999997"/>
    <m/>
    <m/>
    <m/>
    <n v="0"/>
    <n v="0"/>
    <x v="0"/>
    <s v="BATEAS00000000EL"/>
    <s v="Minera Bateas S.A.C."/>
    <x v="99"/>
    <x v="99"/>
    <s v="C.T. BATEAS"/>
    <x v="318"/>
    <s v="EL"/>
    <x v="2"/>
    <x v="381"/>
    <x v="0"/>
    <s v="Instalado"/>
    <s v="Operativo"/>
    <s v="Autoproductor"/>
    <x v="2"/>
    <x v="1"/>
    <x v="1"/>
    <x v="0"/>
    <s v="Privado"/>
    <s v="AREQUIPA"/>
    <s v="AREQUIPA"/>
    <s v="CAYLLOMA"/>
    <s v="CAYLLOMA"/>
    <n v="0"/>
    <x v="1"/>
    <n v="0"/>
    <x v="0"/>
    <x v="0"/>
    <x v="0"/>
    <s v="MWh"/>
    <n v="4.4989999999999997"/>
    <n v="4.4989999999999995E-3"/>
    <m/>
    <n v="0.40833333333333338"/>
    <n v="0.24166666666666667"/>
    <n v="0"/>
    <n v="0"/>
    <n v="54"/>
    <s v="BASE DE DATOS"/>
    <m/>
  </r>
  <r>
    <s v="24"/>
    <x v="8"/>
    <s v="CARAVE"/>
    <s v="53203912"/>
    <s v="53203912"/>
    <x v="2"/>
    <m/>
    <n v="0.871"/>
    <n v="1.089"/>
    <n v="0.871"/>
    <m/>
    <m/>
    <n v="611.11"/>
    <m/>
    <m/>
    <m/>
    <n v="142"/>
    <n v="0.17499999999999999"/>
    <x v="0"/>
    <s v="CARAVE53203912EL"/>
    <s v="Compa¤ia Minera Caraveli S.A.C."/>
    <x v="100"/>
    <x v="100"/>
    <s v="C.T. Mina"/>
    <x v="319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611.11"/>
    <n v="0.61111000000000004"/>
    <m/>
    <n v="9.0749999999999997E-2"/>
    <n v="7.2583333333333333E-2"/>
    <n v="0"/>
    <n v="0"/>
    <n v="28"/>
    <s v="BASE DE DATOS"/>
    <m/>
  </r>
  <r>
    <s v="24"/>
    <x v="8"/>
    <s v="CARAVE"/>
    <s v="53203812"/>
    <s v="53203812"/>
    <x v="2"/>
    <m/>
    <n v="1.8759999999999999"/>
    <n v="2.3450000000000002"/>
    <n v="1.8759999999999999"/>
    <m/>
    <m/>
    <n v="11.797000000000001"/>
    <m/>
    <m/>
    <m/>
    <n v="0"/>
    <n v="0.57999999999999996"/>
    <x v="0"/>
    <s v="CARAVE53203812EL"/>
    <s v="Compa¤ia Minera Caraveli S.A.C."/>
    <x v="100"/>
    <x v="100"/>
    <s v="C.T. Planta"/>
    <x v="320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11.797000000000001"/>
    <n v="1.1797E-2"/>
    <m/>
    <n v="0.19541666666666668"/>
    <n v="0.15633333333333332"/>
    <n v="0"/>
    <n v="0"/>
    <n v="28"/>
    <s v="BASE DE DATOS"/>
    <m/>
  </r>
  <r>
    <s v="24"/>
    <x v="8"/>
    <s v="EACGSA"/>
    <s v="53011498"/>
    <s v="53011498"/>
    <x v="1"/>
    <m/>
    <n v="32"/>
    <n v="37"/>
    <n v="32"/>
    <m/>
    <m/>
    <n v="8971.08"/>
    <m/>
    <m/>
    <m/>
    <n v="49"/>
    <n v="17.89"/>
    <x v="0"/>
    <s v="EACGSA53011498TV"/>
    <s v="Empresa Agroindustrial Casa Grande S.A."/>
    <x v="127"/>
    <x v="127"/>
    <s v="CENTRAL THERMICA CASA GRANDE"/>
    <x v="37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ASCOPE"/>
    <n v="0"/>
    <x v="3"/>
    <s v="COGENERADOR"/>
    <x v="0"/>
    <x v="0"/>
    <x v="0"/>
    <s v="MWh"/>
    <n v="8971.08"/>
    <n v="8.9710800000000006"/>
    <m/>
    <n v="3.0833333333333335"/>
    <n v="2.6666666666666665"/>
    <n v="0"/>
    <n v="0"/>
    <n v="16"/>
    <s v="BASE DE DATOS"/>
    <m/>
  </r>
  <r>
    <s v="24"/>
    <x v="8"/>
    <s v="PACASA"/>
    <s v="33002893"/>
    <s v="33002893"/>
    <x v="1"/>
    <m/>
    <n v="6.2"/>
    <n v="6.6"/>
    <n v="6.2"/>
    <m/>
    <m/>
    <n v="0"/>
    <m/>
    <m/>
    <m/>
    <n v="0"/>
    <n v="0"/>
    <x v="0"/>
    <s v="PACASA33002893TV"/>
    <s v="Cementos Pacasmayo S.A.A."/>
    <x v="128"/>
    <x v="128"/>
    <s v="C. T. Pacasmayo"/>
    <x v="372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PACASMAYO"/>
    <s v="PACASMAYO"/>
    <n v="0"/>
    <x v="2"/>
    <n v="0"/>
    <x v="0"/>
    <x v="0"/>
    <x v="0"/>
    <s v="MWh"/>
    <n v="0"/>
    <n v="0"/>
    <m/>
    <n v="0.54999999999999993"/>
    <n v="0.51666666666666672"/>
    <n v="0"/>
    <n v="0"/>
    <n v="17"/>
    <s v="BASE DE DATOS"/>
    <m/>
  </r>
  <r>
    <s v="24"/>
    <x v="8"/>
    <s v="CESESA"/>
    <s v="33086698"/>
    <s v="33086698"/>
    <x v="2"/>
    <m/>
    <n v="1.8"/>
    <n v="2"/>
    <n v="1.8"/>
    <m/>
    <m/>
    <n v="0"/>
    <m/>
    <m/>
    <m/>
    <n v="0"/>
    <n v="0"/>
    <x v="0"/>
    <s v="CESESA33086698EL"/>
    <s v="Cementos Selva S.A."/>
    <x v="136"/>
    <x v="136"/>
    <s v="C.T.CEMENTOS RIOJA"/>
    <x v="384"/>
    <s v="EL"/>
    <x v="2"/>
    <x v="381"/>
    <x v="0"/>
    <s v="Instalado"/>
    <s v="Inoperativo"/>
    <s v="Autoproductor"/>
    <x v="2"/>
    <x v="0"/>
    <x v="1"/>
    <x v="0"/>
    <s v="Privado"/>
    <s v="SAN MARTÍN"/>
    <s v="SAN MARTÍN"/>
    <s v="RIOJA"/>
    <s v="ELÍAS SOPLÍN VARGAS"/>
    <n v="0"/>
    <x v="1"/>
    <n v="0"/>
    <x v="0"/>
    <x v="0"/>
    <x v="0"/>
    <s v="MWh"/>
    <n v="0"/>
    <n v="0"/>
    <m/>
    <n v="0.16666666666666666"/>
    <n v="0.15"/>
    <n v="0"/>
    <n v="0"/>
    <n v="18"/>
    <s v="BASE DE DATOS"/>
    <m/>
  </r>
  <r>
    <s v="24"/>
    <x v="8"/>
    <s v="AGREGA"/>
    <s v="33035594"/>
    <s v="33035594"/>
    <x v="2"/>
    <m/>
    <n v="1.45"/>
    <n v="1.45"/>
    <n v="1.45"/>
    <m/>
    <m/>
    <n v="0"/>
    <m/>
    <m/>
    <m/>
    <n v="0"/>
    <n v="0"/>
    <x v="0"/>
    <s v="AGREGA33035594EL"/>
    <s v="C¡a. Minera Agregados Calc reos"/>
    <x v="102"/>
    <x v="102"/>
    <s v="C.T. Calcáreos"/>
    <x v="32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OS OLIVOS"/>
    <n v="0"/>
    <x v="1"/>
    <n v="0"/>
    <x v="0"/>
    <x v="0"/>
    <x v="0"/>
    <s v="MWh"/>
    <n v="0"/>
    <n v="0"/>
    <m/>
    <n v="0.12083333333333333"/>
    <n v="0.12083333333333333"/>
    <n v="0"/>
    <n v="0"/>
    <n v="21"/>
    <s v="BASE DE DATOS"/>
    <m/>
  </r>
  <r>
    <s v="24"/>
    <x v="8"/>
    <s v="COHORI"/>
    <s v="33024093"/>
    <s v="33024093"/>
    <x v="2"/>
    <m/>
    <n v="5.15"/>
    <n v="5.9870000000000001"/>
    <n v="5.15"/>
    <m/>
    <m/>
    <n v="16.93"/>
    <m/>
    <m/>
    <m/>
    <n v="0"/>
    <n v="1.472"/>
    <x v="0"/>
    <s v="COHORI33024093EL"/>
    <s v="Consorcio Minero Horizonte S.A"/>
    <x v="124"/>
    <x v="124"/>
    <s v="C.T. Parcoy"/>
    <x v="368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PATAZ"/>
    <s v="PARCOY"/>
    <n v="0"/>
    <x v="1"/>
    <n v="0"/>
    <x v="0"/>
    <x v="0"/>
    <x v="0"/>
    <s v="MWh"/>
    <n v="16.93"/>
    <n v="1.6930000000000001E-2"/>
    <m/>
    <n v="0.49891666666666667"/>
    <n v="0.4291666666666667"/>
    <n v="0"/>
    <n v="0"/>
    <n v="35"/>
    <s v="BASE DE DATOS"/>
    <m/>
  </r>
  <r>
    <s v="24"/>
    <x v="8"/>
    <s v="IEQSA"/>
    <s v="33055795"/>
    <s v="33055795"/>
    <x v="2"/>
    <m/>
    <n v="1.083"/>
    <n v="2.4500000000000002"/>
    <n v="1.083"/>
    <m/>
    <m/>
    <n v="0.42499999999999999"/>
    <m/>
    <m/>
    <m/>
    <n v="0"/>
    <n v="1.083"/>
    <x v="0"/>
    <s v="IEQSA33055795EL"/>
    <s v="Industrias Electroquimicas S. A."/>
    <x v="125"/>
    <x v="125"/>
    <s v="C.T. IEQSA"/>
    <x v="369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0.42499999999999999"/>
    <n v="4.2499999999999998E-4"/>
    <m/>
    <n v="0.20416666666666669"/>
    <n v="9.1749999999999998E-2"/>
    <n v="0"/>
    <n v="0"/>
    <n v="48"/>
    <s v="BASE DE DATOS"/>
    <m/>
  </r>
  <r>
    <s v="24"/>
    <x v="8"/>
    <s v="MKOLPA"/>
    <s v="53025918"/>
    <s v="53025918"/>
    <x v="2"/>
    <m/>
    <n v="0.32"/>
    <n v="0.499"/>
    <n v="0.32"/>
    <m/>
    <m/>
    <n v="36.5"/>
    <m/>
    <m/>
    <m/>
    <n v="2"/>
    <n v="0.3"/>
    <x v="0"/>
    <s v="MKOLPA53025918EL"/>
    <s v="Compañia Minera Kolpa S.A."/>
    <x v="130"/>
    <x v="130"/>
    <s v="C.T. Kolpa"/>
    <x v="375"/>
    <s v="EL"/>
    <x v="2"/>
    <x v="381"/>
    <x v="0"/>
    <s v="Instalado"/>
    <s v="Operativo"/>
    <s v="Autoproductor"/>
    <x v="2"/>
    <x v="1"/>
    <x v="1"/>
    <x v="0"/>
    <s v="Privado"/>
    <s v="HUANCAVELICA"/>
    <s v="HUANCAVELICA"/>
    <s v="HUANCAVELICA"/>
    <s v="HUACHOCOLPA"/>
    <n v="0"/>
    <x v="1"/>
    <n v="0"/>
    <x v="0"/>
    <x v="0"/>
    <x v="0"/>
    <s v="MWh"/>
    <n v="36.5"/>
    <n v="3.6499999999999998E-2"/>
    <m/>
    <n v="4.1583333333333333E-2"/>
    <n v="2.6666666666666668E-2"/>
    <n v="0"/>
    <n v="0"/>
    <n v="30"/>
    <s v="BASE DE DATOS"/>
    <m/>
  </r>
  <r>
    <s v="24"/>
    <x v="8"/>
    <s v="LAREDO"/>
    <s v="53204012"/>
    <s v="53204012"/>
    <x v="1"/>
    <m/>
    <n v="1.25"/>
    <n v="1.25"/>
    <n v="1.25"/>
    <m/>
    <m/>
    <n v="0"/>
    <m/>
    <m/>
    <m/>
    <n v="0"/>
    <n v="0"/>
    <x v="0"/>
    <s v="LAREDO53204012TV"/>
    <s v="Empresa Agroindustrial Laredo S.A.A."/>
    <x v="142"/>
    <x v="142"/>
    <s v="C.T. TURBO GENERADOR 1"/>
    <x v="398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8"/>
    <s v="LAREDO"/>
    <s v="53204112"/>
    <s v="53204112"/>
    <x v="1"/>
    <m/>
    <n v="1.25"/>
    <n v="1.25"/>
    <n v="1.25"/>
    <m/>
    <m/>
    <n v="0"/>
    <m/>
    <m/>
    <m/>
    <n v="0"/>
    <n v="0"/>
    <x v="0"/>
    <s v="LAREDO53204112TV"/>
    <s v="Empresa Agroindustrial Laredo S.A.A."/>
    <x v="142"/>
    <x v="142"/>
    <s v="C.T. TURBO GENERADOR 2"/>
    <x v="399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8"/>
    <s v="LAREDO"/>
    <s v="53204212"/>
    <s v="53204212"/>
    <x v="1"/>
    <m/>
    <n v="2.5"/>
    <n v="3"/>
    <n v="2.5"/>
    <m/>
    <m/>
    <n v="0"/>
    <m/>
    <m/>
    <m/>
    <n v="0"/>
    <n v="0"/>
    <x v="0"/>
    <s v="LAREDO53204212TV"/>
    <s v="Empresa Agroindustrial Laredo S.A.A."/>
    <x v="142"/>
    <x v="142"/>
    <s v="C.T. TURBO GENERADOR 3"/>
    <x v="400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8"/>
    <s v="LAREDO"/>
    <s v="53204312"/>
    <s v="53204312"/>
    <x v="1"/>
    <m/>
    <n v="2.5"/>
    <n v="3"/>
    <n v="2.5"/>
    <m/>
    <m/>
    <n v="0"/>
    <m/>
    <m/>
    <m/>
    <n v="0"/>
    <n v="0"/>
    <x v="0"/>
    <s v="LAREDO53204312TV"/>
    <s v="Empresa Agroindustrial Laredo S.A.A."/>
    <x v="142"/>
    <x v="142"/>
    <s v="C.T. TURBO GENERADOR 4"/>
    <x v="40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8"/>
    <s v="LAREDO"/>
    <s v="53024617"/>
    <s v="53024617"/>
    <x v="1"/>
    <m/>
    <n v="10"/>
    <n v="10"/>
    <n v="10"/>
    <m/>
    <m/>
    <n v="2891.58"/>
    <m/>
    <m/>
    <m/>
    <n v="0"/>
    <n v="5.1210000000000004"/>
    <x v="0"/>
    <s v="LAREDO53024617TV"/>
    <s v="Empresa Agroindustrial Laredo S.A.A."/>
    <x v="142"/>
    <x v="142"/>
    <s v="C.T. TURBO GENERADOR 5"/>
    <x v="402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2891.58"/>
    <n v="2.8915799999999998"/>
    <m/>
    <n v="0.83333333333333337"/>
    <n v="0.83333333333333337"/>
    <n v="0"/>
    <n v="0"/>
    <n v="1"/>
    <s v="BASE DE DATOS"/>
    <m/>
  </r>
  <r>
    <s v="24"/>
    <x v="8"/>
    <s v="LAREDO"/>
    <s v="53204412"/>
    <s v="53204412"/>
    <x v="1"/>
    <m/>
    <n v="0.8"/>
    <n v="0.8"/>
    <n v="0.8"/>
    <m/>
    <m/>
    <n v="35.159999999999997"/>
    <m/>
    <m/>
    <m/>
    <n v="0"/>
    <n v="0.8"/>
    <x v="0"/>
    <s v="LAREDO53204412TV"/>
    <s v="Empresa Agroindustrial Laredo S.A.A."/>
    <x v="142"/>
    <x v="142"/>
    <s v="C.T. UNIDAD DIESEL"/>
    <x v="403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1"/>
    <s v="COGENERADOR"/>
    <x v="0"/>
    <x v="0"/>
    <x v="0"/>
    <s v="MWh"/>
    <n v="35.159999999999997"/>
    <n v="3.5159999999999997E-2"/>
    <m/>
    <n v="6.6666666666666666E-2"/>
    <n v="6.6666666666666666E-2"/>
    <n v="0"/>
    <n v="0"/>
    <n v="1"/>
    <s v="BASE DE DATOS"/>
    <m/>
  </r>
  <r>
    <s v="24"/>
    <x v="6"/>
    <s v="LAREDO"/>
    <s v="53204012"/>
    <s v="53204012"/>
    <x v="1"/>
    <m/>
    <n v="1.25"/>
    <n v="1.25"/>
    <n v="1.25"/>
    <m/>
    <m/>
    <n v="0"/>
    <m/>
    <m/>
    <m/>
    <n v="0"/>
    <n v="0"/>
    <x v="0"/>
    <s v="LAREDO53204012TV"/>
    <s v="Empresa Agroindustrial Laredo S.A.A."/>
    <x v="142"/>
    <x v="142"/>
    <s v="C.T. TURBO GENERADOR 1"/>
    <x v="398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6"/>
    <s v="LAREDO"/>
    <s v="53204112"/>
    <s v="53204112"/>
    <x v="1"/>
    <m/>
    <n v="1.25"/>
    <n v="1.25"/>
    <n v="1.25"/>
    <m/>
    <m/>
    <n v="0"/>
    <m/>
    <m/>
    <m/>
    <n v="0"/>
    <n v="0"/>
    <x v="0"/>
    <s v="LAREDO53204112TV"/>
    <s v="Empresa Agroindustrial Laredo S.A.A."/>
    <x v="142"/>
    <x v="142"/>
    <s v="C.T. TURBO GENERADOR 2"/>
    <x v="399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6"/>
    <s v="LAREDO"/>
    <s v="53204212"/>
    <s v="53204212"/>
    <x v="1"/>
    <m/>
    <n v="2.5"/>
    <n v="3"/>
    <n v="2.5"/>
    <m/>
    <m/>
    <n v="0"/>
    <m/>
    <m/>
    <m/>
    <n v="0"/>
    <n v="0"/>
    <x v="0"/>
    <s v="LAREDO53204212TV"/>
    <s v="Empresa Agroindustrial Laredo S.A.A."/>
    <x v="142"/>
    <x v="142"/>
    <s v="C.T. TURBO GENERADOR 3"/>
    <x v="400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6"/>
    <s v="LAREDO"/>
    <s v="53204312"/>
    <s v="53204312"/>
    <x v="1"/>
    <m/>
    <n v="2.5"/>
    <n v="3"/>
    <n v="2.5"/>
    <m/>
    <m/>
    <n v="0"/>
    <m/>
    <m/>
    <m/>
    <n v="0"/>
    <n v="0"/>
    <x v="0"/>
    <s v="LAREDO53204312TV"/>
    <s v="Empresa Agroindustrial Laredo S.A.A."/>
    <x v="142"/>
    <x v="142"/>
    <s v="C.T. TURBO GENERADOR 4"/>
    <x v="40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6"/>
    <s v="LAREDO"/>
    <s v="53024617"/>
    <s v="53024617"/>
    <x v="1"/>
    <m/>
    <n v="10"/>
    <n v="10"/>
    <n v="10"/>
    <m/>
    <m/>
    <n v="2900.24"/>
    <m/>
    <m/>
    <m/>
    <n v="0"/>
    <n v="4.9850000000000003"/>
    <x v="0"/>
    <s v="LAREDO53024617TV"/>
    <s v="Empresa Agroindustrial Laredo S.A.A."/>
    <x v="142"/>
    <x v="142"/>
    <s v="C.T. TURBO GENERADOR 5"/>
    <x v="402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2900.24"/>
    <n v="2.9002399999999997"/>
    <m/>
    <n v="0.83333333333333337"/>
    <n v="0.83333333333333337"/>
    <n v="0"/>
    <n v="0"/>
    <n v="1"/>
    <s v="BASE DE DATOS"/>
    <m/>
  </r>
  <r>
    <s v="24"/>
    <x v="6"/>
    <s v="LAREDO"/>
    <s v="53204412"/>
    <s v="53204412"/>
    <x v="1"/>
    <m/>
    <n v="0.8"/>
    <n v="0.8"/>
    <n v="0.8"/>
    <m/>
    <m/>
    <n v="66"/>
    <m/>
    <m/>
    <m/>
    <n v="0"/>
    <n v="0.8"/>
    <x v="0"/>
    <s v="LAREDO53204412TV"/>
    <s v="Empresa Agroindustrial Laredo S.A.A."/>
    <x v="142"/>
    <x v="142"/>
    <s v="C.T. UNIDAD DIESEL"/>
    <x v="403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1"/>
    <s v="COGENERADOR"/>
    <x v="0"/>
    <x v="0"/>
    <x v="0"/>
    <s v="MWh"/>
    <n v="66"/>
    <n v="6.6000000000000003E-2"/>
    <m/>
    <n v="6.6666666666666666E-2"/>
    <n v="6.6666666666666666E-2"/>
    <n v="0"/>
    <n v="0"/>
    <n v="1"/>
    <s v="BASE DE DATOS"/>
    <m/>
  </r>
  <r>
    <s v="24"/>
    <x v="8"/>
    <s v="RETAMA"/>
    <s v="33025293"/>
    <s v="33025293"/>
    <x v="2"/>
    <m/>
    <n v="9.9849999999999994"/>
    <n v="13.734999999999999"/>
    <n v="9.9849999999999994"/>
    <m/>
    <m/>
    <n v="15.933"/>
    <m/>
    <m/>
    <m/>
    <n v="0"/>
    <n v="0"/>
    <x v="0"/>
    <s v="RETAMA33025293EL"/>
    <s v="Minera Aur¡fera Retamas S.A."/>
    <x v="131"/>
    <x v="131"/>
    <s v="C.T. San Andr‚s"/>
    <x v="376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RCOY"/>
    <n v="0"/>
    <x v="1"/>
    <n v="0"/>
    <x v="0"/>
    <x v="0"/>
    <x v="0"/>
    <s v="MWh"/>
    <n v="15.933"/>
    <n v="1.5932999999999999E-2"/>
    <m/>
    <n v="1.1445833333333333"/>
    <n v="0.83208333333333329"/>
    <n v="0"/>
    <n v="0"/>
    <n v="53"/>
    <s v="BASE DE DATOS"/>
    <m/>
  </r>
  <r>
    <s v="24"/>
    <x v="8"/>
    <s v="CMCHUN"/>
    <s v="53017902"/>
    <s v="53017902"/>
    <x v="2"/>
    <m/>
    <n v="3.6"/>
    <n v="4.99"/>
    <n v="3.6"/>
    <m/>
    <m/>
    <n v="0"/>
    <m/>
    <m/>
    <m/>
    <n v="0"/>
    <n v="0"/>
    <x v="0"/>
    <s v="CMCHUN53017902EL"/>
    <s v="Compañía Minera Chungar S.A.C."/>
    <x v="108"/>
    <x v="108"/>
    <s v="C.T. Esperanza"/>
    <x v="336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HUAYLLAY"/>
    <n v="0"/>
    <x v="1"/>
    <n v="0"/>
    <x v="0"/>
    <x v="0"/>
    <x v="0"/>
    <s v="MWh"/>
    <n v="0"/>
    <n v="0"/>
    <m/>
    <n v="0.41583333333333333"/>
    <n v="0.3"/>
    <n v="0"/>
    <n v="0"/>
    <n v="29"/>
    <s v="BASE DE DATOS"/>
    <m/>
  </r>
  <r>
    <s v="24"/>
    <x v="8"/>
    <s v="CMCHUN"/>
    <s v="53024717"/>
    <s v="53024717"/>
    <x v="2"/>
    <m/>
    <n v="0.3"/>
    <n v="0.34"/>
    <n v="0.3"/>
    <m/>
    <m/>
    <n v="0"/>
    <m/>
    <m/>
    <m/>
    <n v="0"/>
    <n v="0"/>
    <x v="0"/>
    <s v="CMCHUN53024717EL"/>
    <s v="Compañía Minera Chungar S.A.C."/>
    <x v="108"/>
    <x v="108"/>
    <s v="C.T. Planta Concentradora"/>
    <x v="337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2.8333333333333335E-2"/>
    <n v="2.4999999999999998E-2"/>
    <n v="0"/>
    <n v="0"/>
    <n v="29"/>
    <s v="BASE DE DATOS"/>
    <m/>
  </r>
  <r>
    <s v="24"/>
    <x v="8"/>
    <s v="CMCHUN"/>
    <s v="53024817"/>
    <s v="53024817"/>
    <x v="2"/>
    <m/>
    <n v="0.2"/>
    <n v="0.20399999999999999"/>
    <n v="0.2"/>
    <m/>
    <m/>
    <n v="0"/>
    <m/>
    <m/>
    <m/>
    <n v="0"/>
    <n v="0"/>
    <x v="0"/>
    <s v="CMCHUN53024817EL"/>
    <s v="Compañía Minera Chungar S.A.C."/>
    <x v="108"/>
    <x v="108"/>
    <s v="C.T. Tajo Don Pablo"/>
    <x v="338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1.6999999999999998E-2"/>
    <n v="1.6666666666666666E-2"/>
    <n v="0"/>
    <n v="0"/>
    <n v="29"/>
    <s v="BASE DE DATOS"/>
    <m/>
  </r>
  <r>
    <s v="24"/>
    <x v="8"/>
    <s v="OXIPAS"/>
    <s v="53025617"/>
    <s v="53025617"/>
    <x v="2"/>
    <m/>
    <n v="1.2"/>
    <n v="1.3"/>
    <n v="1.2"/>
    <m/>
    <m/>
    <n v="0"/>
    <m/>
    <m/>
    <m/>
    <n v="0"/>
    <n v="0"/>
    <x v="0"/>
    <s v="OXIPAS53025617EL"/>
    <s v="Oxido de Pasco S.A.C."/>
    <x v="109"/>
    <x v="109"/>
    <s v="Generador T‚rmico Nø 01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0833333333333334"/>
    <n v="9.9999999999999992E-2"/>
    <n v="0"/>
    <n v="0"/>
    <n v="67"/>
    <s v="BASE DE DATOS"/>
    <m/>
  </r>
  <r>
    <s v="24"/>
    <x v="8"/>
    <s v="OXIPAS"/>
    <s v="53025717"/>
    <s v="53025717"/>
    <x v="2"/>
    <m/>
    <n v="1.2"/>
    <n v="1.3"/>
    <n v="1.2"/>
    <m/>
    <m/>
    <n v="0"/>
    <m/>
    <m/>
    <m/>
    <n v="0"/>
    <n v="0"/>
    <x v="0"/>
    <s v="OXIPAS53025717EL"/>
    <s v="Oxido de Pasco S.A.C."/>
    <x v="109"/>
    <x v="109"/>
    <s v="Generador T‚rmico Nø 02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1818181818181818"/>
    <n v="0.10909090909090909"/>
    <n v="0"/>
    <n v="0"/>
    <n v="67"/>
    <s v="BASE DE DATOS"/>
    <m/>
  </r>
  <r>
    <s v="24"/>
    <x v="8"/>
    <s v="EVINCH"/>
    <s v="0000109"/>
    <s v="0000109"/>
    <x v="2"/>
    <m/>
    <n v="0.68"/>
    <n v="1.1000000000000001"/>
    <n v="0.68"/>
    <m/>
    <m/>
    <n v="0"/>
    <m/>
    <m/>
    <m/>
    <n v="0"/>
    <n v="0"/>
    <x v="0"/>
    <s v="EVINCH0000109EL"/>
    <s v="Empresa Explotadora Vinchos LTDA S.A.C."/>
    <x v="110"/>
    <x v="110"/>
    <s v="C.T. Vinchos"/>
    <x v="340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PALLANCHACRA"/>
    <n v="0"/>
    <x v="1"/>
    <n v="0"/>
    <x v="0"/>
    <x v="0"/>
    <x v="0"/>
    <s v="MWh"/>
    <n v="0"/>
    <n v="0"/>
    <m/>
    <n v="9.1666666666666674E-2"/>
    <n v="5.6666666666666671E-2"/>
    <n v="0"/>
    <n v="0"/>
    <n v="39"/>
    <s v="BASE DE DATOS"/>
    <m/>
  </r>
  <r>
    <s v="24"/>
    <x v="8"/>
    <s v="VOLCAN"/>
    <s v="0000209"/>
    <s v="0000209"/>
    <x v="2"/>
    <m/>
    <n v="0"/>
    <n v="6"/>
    <n v="0"/>
    <m/>
    <m/>
    <n v="0"/>
    <m/>
    <m/>
    <m/>
    <n v="0"/>
    <n v="0"/>
    <x v="0"/>
    <s v="VOLCAN0000209EL"/>
    <s v="Volc n C¡a. Minera"/>
    <x v="111"/>
    <x v="111"/>
    <s v="C.T. CERRO DE PASCO"/>
    <x v="341"/>
    <s v="EL"/>
    <x v="2"/>
    <x v="381"/>
    <x v="0"/>
    <s v="Instalado"/>
    <s v="Inoperativo"/>
    <s v="Autoproductor"/>
    <x v="2"/>
    <x v="1"/>
    <x v="1"/>
    <x v="0"/>
    <s v="Privado"/>
    <s v="PASCO"/>
    <s v="PASCO"/>
    <s v="PASCO"/>
    <s v="CHAUPIMARCA"/>
    <n v="0"/>
    <x v="1"/>
    <n v="0"/>
    <x v="0"/>
    <x v="0"/>
    <x v="0"/>
    <s v="MWh"/>
    <n v="0"/>
    <n v="0"/>
    <m/>
    <n v="0.54545454545454541"/>
    <n v="0"/>
    <n v="0"/>
    <n v="0"/>
    <n v="92"/>
    <s v="BASE DE DATOS"/>
    <m/>
  </r>
  <r>
    <s v="24"/>
    <x v="8"/>
    <s v="VOLCAN"/>
    <s v="53024917"/>
    <s v="53024917"/>
    <x v="2"/>
    <m/>
    <n v="1.2"/>
    <n v="1.825"/>
    <n v="1.2"/>
    <m/>
    <m/>
    <n v="0"/>
    <m/>
    <m/>
    <m/>
    <n v="0"/>
    <n v="0"/>
    <x v="0"/>
    <s v="VOLCAN53024917EL"/>
    <s v="Volc n C¡a. Minera"/>
    <x v="111"/>
    <x v="111"/>
    <s v="C.T. SAN CRISTOBAL U1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8"/>
    <s v="VOLCAN"/>
    <s v="53025017"/>
    <s v="53025017"/>
    <x v="2"/>
    <m/>
    <n v="1.2"/>
    <n v="1.825"/>
    <n v="1.2"/>
    <m/>
    <m/>
    <n v="0"/>
    <m/>
    <m/>
    <m/>
    <n v="0"/>
    <n v="0"/>
    <x v="0"/>
    <s v="VOLCAN53025017EL"/>
    <s v="Volc n C¡a. Minera"/>
    <x v="111"/>
    <x v="111"/>
    <s v="C.T. SAN CRISTOBAL U2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8"/>
    <s v="VOLCAN"/>
    <s v="53025117"/>
    <s v="53025117"/>
    <x v="2"/>
    <m/>
    <n v="1"/>
    <n v="1.6"/>
    <n v="1"/>
    <m/>
    <m/>
    <n v="0"/>
    <m/>
    <m/>
    <m/>
    <n v="0"/>
    <n v="0"/>
    <x v="0"/>
    <s v="VOLCAN53025117EL"/>
    <s v="Volc n C¡a. Minera"/>
    <x v="111"/>
    <x v="111"/>
    <s v="C.T. CARAHUACRA U3"/>
    <x v="343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8"/>
    <s v="VOLCAN"/>
    <s v="53025317"/>
    <s v="53025317"/>
    <x v="2"/>
    <m/>
    <n v="1"/>
    <n v="1.6"/>
    <n v="1"/>
    <m/>
    <m/>
    <n v="0"/>
    <m/>
    <m/>
    <m/>
    <n v="0"/>
    <n v="0"/>
    <x v="0"/>
    <s v="VOLCAN53025317EL"/>
    <s v="Volc n C¡a. Minera"/>
    <x v="111"/>
    <x v="111"/>
    <s v="C.T. ANDAYCHAGUA U5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8"/>
    <s v="VOLCAN"/>
    <s v="53025417"/>
    <s v="53025417"/>
    <x v="2"/>
    <m/>
    <n v="1.2"/>
    <n v="1.825"/>
    <n v="1.2"/>
    <m/>
    <m/>
    <n v="0"/>
    <m/>
    <m/>
    <m/>
    <n v="0"/>
    <n v="0"/>
    <x v="0"/>
    <s v="VOLCAN53025417EL"/>
    <s v="Volc n C¡a. Minera"/>
    <x v="111"/>
    <x v="111"/>
    <s v="C.T. TICLIO U6"/>
    <x v="345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CHICLA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8"/>
    <s v="VOLCAN"/>
    <s v="53025517"/>
    <s v="53025517"/>
    <x v="2"/>
    <m/>
    <n v="1.2"/>
    <n v="1.825"/>
    <n v="1.2"/>
    <m/>
    <m/>
    <n v="0"/>
    <m/>
    <m/>
    <m/>
    <n v="0"/>
    <n v="0"/>
    <x v="0"/>
    <s v="VOLCAN53025517EL"/>
    <s v="Volc n C¡a. Minera"/>
    <x v="111"/>
    <x v="111"/>
    <s v="C.T. PLANTA VICTORIA U7"/>
    <x v="346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8"/>
    <s v="VOLCAN"/>
    <s v="53025217"/>
    <s v="53025217"/>
    <x v="2"/>
    <m/>
    <n v="1.2"/>
    <n v="1.825"/>
    <n v="1.2"/>
    <m/>
    <m/>
    <n v="0"/>
    <m/>
    <m/>
    <m/>
    <n v="0"/>
    <n v="0"/>
    <x v="0"/>
    <s v="VOLCAN53025217EL"/>
    <s v="Volc n C¡a. Minera"/>
    <x v="111"/>
    <x v="111"/>
    <s v="C.T. ANDAYCHAGUA U4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8"/>
    <s v="CPPC"/>
    <s v="33101200"/>
    <s v="33101200"/>
    <x v="2"/>
    <m/>
    <n v="1.5"/>
    <n v="1.8"/>
    <n v="1.5"/>
    <m/>
    <m/>
    <n v="1.67"/>
    <m/>
    <m/>
    <m/>
    <n v="0"/>
    <n v="1.5"/>
    <x v="0"/>
    <s v="CPPC33101200EL"/>
    <s v="Cia.Pesquera del Pac¡fico Centro S.A."/>
    <x v="112"/>
    <x v="112"/>
    <s v="C.T.Planta Chimbote"/>
    <x v="347"/>
    <s v="EL"/>
    <x v="2"/>
    <x v="381"/>
    <x v="0"/>
    <s v="Instalado"/>
    <s v="Operativo"/>
    <s v="Autoproductor"/>
    <x v="2"/>
    <x v="0"/>
    <x v="1"/>
    <x v="0"/>
    <s v="Privado"/>
    <s v="ANCASH"/>
    <s v="ANCASH"/>
    <s v="SANTA"/>
    <s v="CHIMBOTE"/>
    <n v="0"/>
    <x v="1"/>
    <n v="0"/>
    <x v="0"/>
    <x v="0"/>
    <x v="0"/>
    <s v="MWh"/>
    <n v="1.67"/>
    <n v="1.6699999999999998E-3"/>
    <m/>
    <n v="0.15"/>
    <n v="0.125"/>
    <n v="0"/>
    <n v="0"/>
    <n v="33"/>
    <s v="BASE DE DATOS"/>
    <m/>
  </r>
  <r>
    <s v="24"/>
    <x v="8"/>
    <s v="RELAPA"/>
    <s v="33111900"/>
    <s v="33111900"/>
    <x v="0"/>
    <m/>
    <n v="11.25"/>
    <n v="11.25"/>
    <n v="11.25"/>
    <m/>
    <m/>
    <n v="6098.34"/>
    <m/>
    <m/>
    <m/>
    <n v="0"/>
    <n v="9.1"/>
    <x v="0"/>
    <s v="RELAPA33111900TG"/>
    <s v="Refiner¡a La Pampilla S.A."/>
    <x v="113"/>
    <x v="113"/>
    <s v="C.T. La Pampilla"/>
    <x v="348"/>
    <s v="TG"/>
    <x v="0"/>
    <x v="381"/>
    <x v="0"/>
    <s v="Instalado"/>
    <s v="Operativo"/>
    <s v="Autoproductor"/>
    <x v="2"/>
    <x v="0"/>
    <x v="1"/>
    <x v="0"/>
    <s v="Privado"/>
    <s v="LIMA"/>
    <s v="CALLAO"/>
    <s v="CALLAO"/>
    <s v="Ventanilla"/>
    <n v="0"/>
    <x v="0"/>
    <n v="0"/>
    <x v="0"/>
    <x v="0"/>
    <x v="0"/>
    <s v="MWh"/>
    <n v="6098.34"/>
    <n v="6.0983400000000003"/>
    <m/>
    <n v="0.9375"/>
    <n v="0.9375"/>
    <n v="0"/>
    <n v="0"/>
    <n v="78"/>
    <s v="BASE DE DATOS"/>
    <m/>
  </r>
  <r>
    <s v="24"/>
    <x v="8"/>
    <s v="PEDIAM"/>
    <s v="53021412"/>
    <s v="53021412"/>
    <x v="2"/>
    <m/>
    <n v="3.3"/>
    <n v="4.42"/>
    <n v="3.3"/>
    <m/>
    <m/>
    <n v="0.53800000000000003"/>
    <m/>
    <m/>
    <m/>
    <n v="0"/>
    <n v="0.53800000000000003"/>
    <x v="0"/>
    <s v="PEDIAM53021412EL"/>
    <s v="Pesquera Diamante S.A."/>
    <x v="123"/>
    <x v="123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0.53800000000000003"/>
    <n v="5.3800000000000007E-4"/>
    <m/>
    <n v="0.36833333333333335"/>
    <n v="0.27499999999999997"/>
    <n v="0"/>
    <n v="0"/>
    <n v="69"/>
    <s v="BASE DE DATOS"/>
    <m/>
  </r>
  <r>
    <s v="24"/>
    <x v="8"/>
    <s v="PEDIAM"/>
    <s v="53021512"/>
    <s v="53021512"/>
    <x v="2"/>
    <m/>
    <n v="2.2999999999999998"/>
    <n v="2.7"/>
    <n v="2.2999999999999998"/>
    <m/>
    <m/>
    <n v="0"/>
    <m/>
    <m/>
    <m/>
    <n v="0"/>
    <n v="0"/>
    <x v="0"/>
    <s v="PEDIAM53021512EL"/>
    <s v="Pesquera Diamante S.A."/>
    <x v="123"/>
    <x v="123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22500000000000001"/>
    <n v="0.19166666666666665"/>
    <n v="0"/>
    <n v="0"/>
    <n v="69"/>
    <s v="BASE DE DATOS"/>
    <m/>
  </r>
  <r>
    <s v="24"/>
    <x v="8"/>
    <s v="PEDIAM"/>
    <s v="53021612"/>
    <s v="53021612"/>
    <x v="2"/>
    <m/>
    <n v="2"/>
    <n v="2.5"/>
    <n v="2"/>
    <m/>
    <m/>
    <n v="0"/>
    <m/>
    <m/>
    <m/>
    <n v="0"/>
    <n v="0"/>
    <x v="0"/>
    <s v="PEDIAM53021612EL"/>
    <s v="Pesquera Diamante S.A."/>
    <x v="123"/>
    <x v="123"/>
    <s v="C.T. Callao"/>
    <x v="9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0833333333333334"/>
    <n v="0.16666666666666666"/>
    <n v="0"/>
    <n v="0"/>
    <n v="69"/>
    <s v="BASE DE DATOS"/>
    <m/>
  </r>
  <r>
    <s v="24"/>
    <x v="8"/>
    <s v="PEDIAM"/>
    <s v="53200805"/>
    <s v="53200805"/>
    <x v="2"/>
    <m/>
    <n v="2.508"/>
    <n v="2.64"/>
    <n v="2.508"/>
    <m/>
    <m/>
    <n v="0"/>
    <m/>
    <m/>
    <m/>
    <n v="0"/>
    <n v="0"/>
    <x v="0"/>
    <s v="PEDIAM53200805EL"/>
    <s v="Pesquera Diamante S.A."/>
    <x v="123"/>
    <x v="123"/>
    <s v="C.T. Mollendo"/>
    <x v="115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MOLLENDO"/>
    <n v="0"/>
    <x v="1"/>
    <n v="0"/>
    <x v="0"/>
    <x v="0"/>
    <x v="0"/>
    <s v="MWh"/>
    <n v="0"/>
    <n v="0"/>
    <m/>
    <n v="0.22"/>
    <n v="0.20899999999999999"/>
    <n v="0"/>
    <n v="0"/>
    <n v="69"/>
    <s v="BASE DE DATOS"/>
    <m/>
  </r>
  <r>
    <s v="24"/>
    <x v="6"/>
    <s v="PERLNG"/>
    <s v="33176909"/>
    <s v="33176909"/>
    <x v="0"/>
    <m/>
    <n v="71.69"/>
    <n v="77.400000000000006"/>
    <n v="71.69"/>
    <m/>
    <m/>
    <n v="11139.25"/>
    <m/>
    <m/>
    <m/>
    <n v="47"/>
    <n v="28.25"/>
    <x v="0"/>
    <s v="PERLNG33176909TG"/>
    <s v="PERU LNG SRL"/>
    <x v="114"/>
    <x v="114"/>
    <s v="C.T. Pampa Melchorita II"/>
    <x v="349"/>
    <s v="TG"/>
    <x v="0"/>
    <x v="381"/>
    <x v="0"/>
    <s v="Instalado"/>
    <s v="Operativo"/>
    <s v="Autoproductor"/>
    <x v="2"/>
    <x v="1"/>
    <x v="1"/>
    <x v="0"/>
    <s v="Privado"/>
    <s v="LIMA"/>
    <s v="LIMA"/>
    <s v="CAÑETE"/>
    <s v="SAN VICENTE DE CAÑETE"/>
    <n v="0"/>
    <x v="0"/>
    <n v="0"/>
    <x v="0"/>
    <x v="0"/>
    <x v="0"/>
    <s v="MWh"/>
    <n v="11139.25"/>
    <n v="11.139250000000001"/>
    <m/>
    <n v="6.45"/>
    <n v="5.9741666666666662"/>
    <n v="0"/>
    <n v="0"/>
    <n v="68"/>
    <s v="BASE DE DATOS"/>
    <m/>
  </r>
  <r>
    <s v="24"/>
    <x v="8"/>
    <s v="PERLNG"/>
    <s v="33176909"/>
    <s v="33176909"/>
    <x v="0"/>
    <m/>
    <n v="71.69"/>
    <n v="77.400000000000006"/>
    <n v="71.69"/>
    <m/>
    <m/>
    <n v="12959.75"/>
    <m/>
    <m/>
    <m/>
    <n v="27"/>
    <n v="28.68"/>
    <x v="0"/>
    <s v="PERLNG33176909TG"/>
    <s v="PERU LNG SRL"/>
    <x v="114"/>
    <x v="114"/>
    <s v="C.T. Pampa Melchorita II"/>
    <x v="349"/>
    <s v="TG"/>
    <x v="0"/>
    <x v="381"/>
    <x v="0"/>
    <s v="Instalado"/>
    <s v="Operativo"/>
    <s v="Autoproductor"/>
    <x v="2"/>
    <x v="1"/>
    <x v="1"/>
    <x v="0"/>
    <s v="Privado"/>
    <s v="LIMA"/>
    <s v="LIMA"/>
    <s v="CAÑETE"/>
    <s v="SAN VICENTE DE CAÑETE"/>
    <n v="0"/>
    <x v="0"/>
    <n v="0"/>
    <x v="0"/>
    <x v="0"/>
    <x v="0"/>
    <s v="MWh"/>
    <n v="12959.75"/>
    <n v="12.95975"/>
    <m/>
    <n v="6.45"/>
    <n v="5.9741666666666662"/>
    <n v="0"/>
    <n v="0"/>
    <n v="68"/>
    <s v="BASE DE DATOS"/>
    <m/>
  </r>
  <r>
    <s v="24"/>
    <x v="8"/>
    <s v="PRECOX"/>
    <s v="33386018"/>
    <s v="33386018"/>
    <x v="2"/>
    <m/>
    <n v="0.88"/>
    <n v="1.0069999999999999"/>
    <n v="0.88"/>
    <m/>
    <m/>
    <n v="103.9"/>
    <m/>
    <m/>
    <m/>
    <n v="2.6"/>
    <n v="0.88"/>
    <x v="0"/>
    <s v="PRECOX33386018EL"/>
    <s v="Precotex S.A."/>
    <x v="116"/>
    <x v="116"/>
    <s v="C.T. Precotex"/>
    <x v="35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103.9"/>
    <n v="0.10390000000000001"/>
    <m/>
    <n v="8.3916666666666653E-2"/>
    <n v="7.3333333333333334E-2"/>
    <n v="0"/>
    <n v="0"/>
    <n v="74"/>
    <s v="BASE DE DATOS"/>
    <m/>
  </r>
  <r>
    <s v="24"/>
    <x v="8"/>
    <s v="QUELLA"/>
    <s v="20191041"/>
    <s v="20191041"/>
    <x v="2"/>
    <m/>
    <n v="1.5"/>
    <n v="1.64"/>
    <n v="1.5"/>
    <m/>
    <m/>
    <n v="165.91800000000001"/>
    <m/>
    <m/>
    <m/>
    <n v="100"/>
    <n v="0.63"/>
    <x v="0"/>
    <s v="QUELLA20191041EL"/>
    <s v="Anglo American Quellaveco S.A."/>
    <x v="117"/>
    <x v="117"/>
    <s v="C.T. Cortadera"/>
    <x v="352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165.91800000000001"/>
    <n v="0.16591800000000001"/>
    <m/>
    <n v="0.13666666666666666"/>
    <n v="0.125"/>
    <n v="0"/>
    <n v="0"/>
    <n v="8"/>
    <s v="BASE DE DATOS"/>
    <m/>
  </r>
  <r>
    <s v="24"/>
    <x v="8"/>
    <s v="QUELLA"/>
    <s v="20191306"/>
    <s v="20191306"/>
    <x v="2"/>
    <m/>
    <n v="3.8359999999999999"/>
    <n v="5"/>
    <n v="3.8359999999999999"/>
    <m/>
    <m/>
    <n v="0"/>
    <m/>
    <m/>
    <m/>
    <n v="0"/>
    <n v="0"/>
    <x v="0"/>
    <s v="QUELLA20191306EL"/>
    <s v="Anglo American Quellaveco S.A."/>
    <x v="117"/>
    <x v="117"/>
    <s v="C.T. Salviani"/>
    <x v="353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41666666666666669"/>
    <n v="0.31966666666666665"/>
    <n v="0"/>
    <n v="0"/>
    <n v="8"/>
    <s v="BASE DE DATOS"/>
    <m/>
  </r>
  <r>
    <s v="24"/>
    <x v="8"/>
    <s v="QUELLA"/>
    <s v="20200115"/>
    <s v="20200115"/>
    <x v="2"/>
    <m/>
    <n v="3.33"/>
    <n v="4.08"/>
    <n v="3.33"/>
    <m/>
    <m/>
    <n v="0"/>
    <m/>
    <m/>
    <m/>
    <n v="0"/>
    <n v="0"/>
    <x v="0"/>
    <s v="QUELLA20200115EL"/>
    <s v="Anglo American Quellaveco S.A."/>
    <x v="117"/>
    <x v="117"/>
    <s v="C.T. DRENAJE SECTOR MINA"/>
    <x v="354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34"/>
    <n v="0.27750000000000002"/>
    <n v="0"/>
    <n v="0"/>
    <n v="8"/>
    <s v="BASE DE DATOS"/>
    <m/>
  </r>
  <r>
    <s v="24"/>
    <x v="8"/>
    <s v="QUELLA"/>
    <s v="20220798"/>
    <s v="20220798"/>
    <x v="2"/>
    <m/>
    <n v="7.2"/>
    <n v="9.6"/>
    <n v="7.2"/>
    <m/>
    <m/>
    <n v="0"/>
    <m/>
    <m/>
    <m/>
    <n v="0"/>
    <n v="0"/>
    <x v="0"/>
    <s v="QUELLA20220798EL"/>
    <s v="Anglo American Quellaveco S.A."/>
    <x v="117"/>
    <x v="117"/>
    <s v="C.T. PLANTA PAPUJUNE"/>
    <x v="355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79999999999999993"/>
    <n v="0.6"/>
    <n v="0"/>
    <n v="0"/>
    <n v="8"/>
    <s v="BASE DE DATOS"/>
    <m/>
  </r>
  <r>
    <s v="24"/>
    <x v="2"/>
    <s v="RIOSEC"/>
    <s v="00718132"/>
    <s v="00718132"/>
    <x v="2"/>
    <m/>
    <n v="0"/>
    <n v="1.825"/>
    <n v="0"/>
    <m/>
    <m/>
    <n v="0"/>
    <m/>
    <m/>
    <m/>
    <n v="0"/>
    <n v="0"/>
    <x v="0"/>
    <s v="RIOSEC00718132EL"/>
    <s v="Procesadora Industrial Rio Seco S.A."/>
    <x v="132"/>
    <x v="132"/>
    <s v="C.T. Rio Seco - EL"/>
    <x v="377"/>
    <s v="EL"/>
    <x v="2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"/>
    <n v="0"/>
    <x v="0"/>
    <x v="0"/>
    <x v="0"/>
    <s v="MWh"/>
    <n v="0"/>
    <n v="0"/>
    <m/>
    <n v="0.15208333333333332"/>
    <n v="3.2500000000000001E-2"/>
    <n v="0"/>
    <n v="0"/>
    <n v="75"/>
    <s v="BASE DE DATOS"/>
    <m/>
  </r>
  <r>
    <s v="24"/>
    <x v="2"/>
    <s v="RIOSEC"/>
    <s v="00718132"/>
    <s v="00718132"/>
    <x v="1"/>
    <m/>
    <n v="0.193"/>
    <n v="0.8"/>
    <n v="0.193"/>
    <m/>
    <m/>
    <n v="17.308"/>
    <m/>
    <m/>
    <m/>
    <n v="0"/>
    <n v="0"/>
    <x v="0"/>
    <s v="RIOSEC00718132TV"/>
    <s v="Procesadora Industrial Rio Seco S.A."/>
    <x v="132"/>
    <x v="132"/>
    <s v="C.T. Rio Seco - TV"/>
    <x v="378"/>
    <s v="TV"/>
    <x v="1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1"/>
    <n v="0"/>
    <x v="0"/>
    <x v="0"/>
    <x v="0"/>
    <s v="MWh"/>
    <n v="17.308"/>
    <n v="1.7308E-2"/>
    <m/>
    <n v="6.6666666666666666E-2"/>
    <n v="2.8333333333333335E-2"/>
    <n v="0"/>
    <n v="0"/>
    <n v="75"/>
    <s v="BASE DE DATOS"/>
    <m/>
  </r>
  <r>
    <s v="24"/>
    <x v="3"/>
    <s v="RIOSEC"/>
    <s v="00718132"/>
    <s v="00718132"/>
    <x v="2"/>
    <m/>
    <n v="0"/>
    <n v="1.825"/>
    <n v="0"/>
    <m/>
    <m/>
    <n v="0"/>
    <m/>
    <m/>
    <m/>
    <n v="0"/>
    <n v="0"/>
    <x v="0"/>
    <s v="RIOSEC00718132EL"/>
    <s v="Procesadora Industrial Rio Seco S.A."/>
    <x v="132"/>
    <x v="132"/>
    <s v="C.T. Rio Seco - EL"/>
    <x v="377"/>
    <s v="EL"/>
    <x v="2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"/>
    <n v="0"/>
    <x v="0"/>
    <x v="0"/>
    <x v="0"/>
    <s v="MWh"/>
    <n v="0"/>
    <n v="0"/>
    <m/>
    <n v="0.15208333333333332"/>
    <n v="3.2500000000000001E-2"/>
    <n v="0"/>
    <n v="0"/>
    <n v="75"/>
    <s v="BASE DE DATOS"/>
    <m/>
  </r>
  <r>
    <s v="24"/>
    <x v="3"/>
    <s v="RIOSEC"/>
    <s v="00718132"/>
    <s v="00718132"/>
    <x v="1"/>
    <m/>
    <n v="0.159"/>
    <n v="0.8"/>
    <n v="0.159"/>
    <m/>
    <m/>
    <n v="0.624"/>
    <m/>
    <m/>
    <m/>
    <n v="0"/>
    <n v="0"/>
    <x v="0"/>
    <s v="RIOSEC00718132TV"/>
    <s v="Procesadora Industrial Rio Seco S.A."/>
    <x v="132"/>
    <x v="132"/>
    <s v="C.T. Rio Seco - TV"/>
    <x v="378"/>
    <s v="TV"/>
    <x v="1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1"/>
    <n v="0"/>
    <x v="0"/>
    <x v="0"/>
    <x v="0"/>
    <s v="MWh"/>
    <n v="0.624"/>
    <n v="6.2399999999999999E-4"/>
    <m/>
    <n v="6.6666666666666666E-2"/>
    <n v="2.8333333333333335E-2"/>
    <n v="0"/>
    <n v="0"/>
    <n v="75"/>
    <s v="BASE DE DATOS"/>
    <m/>
  </r>
  <r>
    <s v="24"/>
    <x v="4"/>
    <s v="RIOSEC"/>
    <s v="00718132"/>
    <s v="00718132"/>
    <x v="2"/>
    <m/>
    <n v="0.39"/>
    <n v="1.825"/>
    <n v="0.39"/>
    <m/>
    <m/>
    <n v="3.64"/>
    <m/>
    <m/>
    <m/>
    <n v="0"/>
    <n v="0"/>
    <x v="0"/>
    <s v="RIOSEC00718132EL"/>
    <s v="Procesadora Industrial Rio Seco S.A."/>
    <x v="132"/>
    <x v="132"/>
    <s v="C.T. Rio Seco - EL"/>
    <x v="377"/>
    <s v="EL"/>
    <x v="2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"/>
    <n v="0"/>
    <x v="0"/>
    <x v="0"/>
    <x v="0"/>
    <s v="MWh"/>
    <n v="3.64"/>
    <n v="3.64E-3"/>
    <m/>
    <n v="0.15208333333333332"/>
    <n v="3.2500000000000001E-2"/>
    <n v="0"/>
    <n v="0"/>
    <n v="75"/>
    <s v="BASE DE DATOS"/>
    <m/>
  </r>
  <r>
    <s v="24"/>
    <x v="4"/>
    <s v="RIOSEC"/>
    <s v="00718132"/>
    <s v="00718132"/>
    <x v="1"/>
    <m/>
    <n v="0"/>
    <n v="0.8"/>
    <n v="0"/>
    <m/>
    <m/>
    <n v="0"/>
    <m/>
    <m/>
    <m/>
    <n v="0"/>
    <n v="0"/>
    <x v="0"/>
    <s v="RIOSEC00718132TV"/>
    <s v="Procesadora Industrial Rio Seco S.A."/>
    <x v="132"/>
    <x v="132"/>
    <s v="C.T. Rio Seco - TV"/>
    <x v="378"/>
    <s v="TV"/>
    <x v="1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1"/>
    <n v="0"/>
    <x v="0"/>
    <x v="0"/>
    <x v="0"/>
    <s v="MWh"/>
    <n v="0"/>
    <n v="0"/>
    <m/>
    <n v="6.6666666666666666E-2"/>
    <n v="2.8333333333333335E-2"/>
    <n v="0"/>
    <n v="0"/>
    <n v="75"/>
    <s v="BASE DE DATOS"/>
    <m/>
  </r>
  <r>
    <s v="24"/>
    <x v="5"/>
    <s v="RIOSEC"/>
    <s v="00718132"/>
    <s v="00718132"/>
    <x v="2"/>
    <m/>
    <n v="0"/>
    <n v="1.825"/>
    <n v="0"/>
    <m/>
    <m/>
    <n v="0"/>
    <m/>
    <m/>
    <m/>
    <n v="0"/>
    <n v="0"/>
    <x v="0"/>
    <s v="RIOSEC00718132EL"/>
    <s v="Procesadora Industrial Rio Seco S.A."/>
    <x v="132"/>
    <x v="132"/>
    <s v="C.T. Rio Seco - EL"/>
    <x v="377"/>
    <s v="EL"/>
    <x v="2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"/>
    <n v="0"/>
    <x v="0"/>
    <x v="0"/>
    <x v="0"/>
    <s v="MWh"/>
    <n v="0"/>
    <n v="0"/>
    <m/>
    <n v="0.15208333333333332"/>
    <n v="3.2500000000000001E-2"/>
    <n v="0"/>
    <n v="0"/>
    <n v="75"/>
    <s v="BASE DE DATOS"/>
    <m/>
  </r>
  <r>
    <s v="24"/>
    <x v="5"/>
    <s v="RIOSEC"/>
    <s v="00718132"/>
    <s v="00718132"/>
    <x v="1"/>
    <m/>
    <n v="0"/>
    <n v="0.8"/>
    <n v="0"/>
    <m/>
    <m/>
    <n v="0"/>
    <m/>
    <m/>
    <m/>
    <n v="0"/>
    <n v="0"/>
    <x v="0"/>
    <s v="RIOSEC00718132TV"/>
    <s v="Procesadora Industrial Rio Seco S.A."/>
    <x v="132"/>
    <x v="132"/>
    <s v="C.T. Rio Seco - TV"/>
    <x v="378"/>
    <s v="TV"/>
    <x v="1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1"/>
    <n v="0"/>
    <x v="0"/>
    <x v="0"/>
    <x v="0"/>
    <s v="MWh"/>
    <n v="0"/>
    <n v="0"/>
    <m/>
    <n v="6.6666666666666666E-2"/>
    <n v="2.8333333333333335E-2"/>
    <n v="0"/>
    <n v="0"/>
    <n v="75"/>
    <s v="BASE DE DATOS"/>
    <m/>
  </r>
  <r>
    <s v="24"/>
    <x v="7"/>
    <s v="RIOSEC"/>
    <s v="00718132"/>
    <s v="00718132"/>
    <x v="2"/>
    <m/>
    <n v="0"/>
    <n v="1.825"/>
    <n v="0"/>
    <m/>
    <m/>
    <n v="0"/>
    <m/>
    <m/>
    <m/>
    <n v="0"/>
    <n v="0"/>
    <x v="0"/>
    <s v="RIOSEC00718132EL"/>
    <s v="Procesadora Industrial Rio Seco S.A."/>
    <x v="132"/>
    <x v="132"/>
    <s v="C.T. Rio Seco - EL"/>
    <x v="377"/>
    <s v="EL"/>
    <x v="2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"/>
    <n v="0"/>
    <x v="0"/>
    <x v="0"/>
    <x v="0"/>
    <s v="MWh"/>
    <n v="0"/>
    <n v="0"/>
    <m/>
    <n v="0.15208333333333332"/>
    <n v="3.2500000000000001E-2"/>
    <n v="0"/>
    <n v="0"/>
    <n v="75"/>
    <s v="BASE DE DATOS"/>
    <m/>
  </r>
  <r>
    <s v="24"/>
    <x v="7"/>
    <s v="RIOSEC"/>
    <s v="00718132"/>
    <s v="00718132"/>
    <x v="1"/>
    <m/>
    <n v="0"/>
    <n v="0.8"/>
    <n v="0"/>
    <m/>
    <m/>
    <n v="0"/>
    <m/>
    <m/>
    <m/>
    <n v="0"/>
    <n v="0"/>
    <x v="0"/>
    <s v="RIOSEC00718132TV"/>
    <s v="Procesadora Industrial Rio Seco S.A."/>
    <x v="132"/>
    <x v="132"/>
    <s v="C.T. Rio Seco - TV"/>
    <x v="378"/>
    <s v="TV"/>
    <x v="1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1"/>
    <n v="0"/>
    <x v="0"/>
    <x v="0"/>
    <x v="0"/>
    <s v="MWh"/>
    <n v="0"/>
    <n v="0"/>
    <m/>
    <n v="6.6666666666666666E-2"/>
    <n v="2.8333333333333335E-2"/>
    <n v="0"/>
    <n v="0"/>
    <n v="75"/>
    <s v="BASE DE DATOS"/>
    <m/>
  </r>
  <r>
    <s v="24"/>
    <x v="6"/>
    <s v="RIOSEC"/>
    <s v="00718132"/>
    <s v="00718132"/>
    <x v="2"/>
    <m/>
    <n v="0"/>
    <n v="1.825"/>
    <n v="0"/>
    <m/>
    <m/>
    <n v="0"/>
    <m/>
    <m/>
    <m/>
    <n v="0"/>
    <n v="0"/>
    <x v="0"/>
    <s v="RIOSEC00718132EL"/>
    <s v="Procesadora Industrial Rio Seco S.A."/>
    <x v="132"/>
    <x v="132"/>
    <s v="C.T. Rio Seco - EL"/>
    <x v="377"/>
    <s v="EL"/>
    <x v="2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"/>
    <n v="0"/>
    <x v="0"/>
    <x v="0"/>
    <x v="0"/>
    <s v="MWh"/>
    <n v="0"/>
    <n v="0"/>
    <m/>
    <n v="0.15208333333333332"/>
    <n v="3.2500000000000001E-2"/>
    <n v="0"/>
    <n v="0"/>
    <n v="75"/>
    <s v="BASE DE DATOS"/>
    <m/>
  </r>
  <r>
    <s v="24"/>
    <x v="6"/>
    <s v="RIOSEC"/>
    <s v="00718132"/>
    <s v="00718132"/>
    <x v="1"/>
    <m/>
    <n v="0"/>
    <n v="0.8"/>
    <n v="0"/>
    <m/>
    <m/>
    <n v="0"/>
    <m/>
    <m/>
    <m/>
    <n v="0"/>
    <n v="0"/>
    <x v="0"/>
    <s v="RIOSEC00718132TV"/>
    <s v="Procesadora Industrial Rio Seco S.A."/>
    <x v="132"/>
    <x v="132"/>
    <s v="C.T. Rio Seco - TV"/>
    <x v="378"/>
    <s v="TV"/>
    <x v="1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1"/>
    <n v="0"/>
    <x v="0"/>
    <x v="0"/>
    <x v="0"/>
    <s v="MWh"/>
    <n v="0"/>
    <n v="0"/>
    <m/>
    <n v="6.6666666666666666E-2"/>
    <n v="2.8333333333333335E-2"/>
    <n v="0"/>
    <n v="0"/>
    <n v="75"/>
    <s v="BASE DE DATOS"/>
    <m/>
  </r>
  <r>
    <s v="24"/>
    <x v="8"/>
    <s v="RIOSEC"/>
    <s v="00718132"/>
    <s v="00718132"/>
    <x v="2"/>
    <m/>
    <n v="0"/>
    <n v="1.825"/>
    <n v="0"/>
    <m/>
    <m/>
    <n v="0"/>
    <m/>
    <m/>
    <m/>
    <n v="0"/>
    <n v="0"/>
    <x v="0"/>
    <s v="RIOSEC00718132EL"/>
    <s v="Procesadora Industrial Rio Seco S.A."/>
    <x v="132"/>
    <x v="132"/>
    <s v="C.T. Rio Seco - EL"/>
    <x v="377"/>
    <s v="EL"/>
    <x v="2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"/>
    <n v="0"/>
    <x v="0"/>
    <x v="0"/>
    <x v="0"/>
    <s v="MWh"/>
    <n v="0"/>
    <n v="0"/>
    <m/>
    <n v="0.15208333333333332"/>
    <n v="3.2500000000000001E-2"/>
    <n v="0"/>
    <n v="0"/>
    <n v="75"/>
    <s v="BASE DE DATOS"/>
    <m/>
  </r>
  <r>
    <s v="24"/>
    <x v="8"/>
    <s v="RIOSEC"/>
    <s v="00718132"/>
    <s v="00718132"/>
    <x v="1"/>
    <m/>
    <n v="0"/>
    <n v="0.8"/>
    <n v="0"/>
    <m/>
    <m/>
    <n v="0"/>
    <m/>
    <m/>
    <m/>
    <n v="0"/>
    <n v="0"/>
    <x v="0"/>
    <s v="RIOSEC00718132TV"/>
    <s v="Procesadora Industrial Rio Seco S.A."/>
    <x v="132"/>
    <x v="132"/>
    <s v="C.T. Rio Seco - TV"/>
    <x v="378"/>
    <s v="TV"/>
    <x v="1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1"/>
    <n v="0"/>
    <x v="0"/>
    <x v="0"/>
    <x v="0"/>
    <s v="MWh"/>
    <n v="0"/>
    <n v="0"/>
    <m/>
    <n v="6.6666666666666666E-2"/>
    <n v="2.8333333333333335E-2"/>
    <n v="0"/>
    <n v="0"/>
    <n v="75"/>
    <s v="BASE DE DATOS"/>
    <m/>
  </r>
  <r>
    <s v="24"/>
    <x v="6"/>
    <s v="INSANB"/>
    <s v="33393620"/>
    <s v="33393620"/>
    <x v="2"/>
    <m/>
    <n v="1.4750000000000001"/>
    <n v="1.49"/>
    <n v="1.4750000000000001"/>
    <m/>
    <m/>
    <n v="504.32"/>
    <m/>
    <m/>
    <m/>
    <n v="10"/>
    <n v="1.401"/>
    <x v="0"/>
    <s v="INSANB33393620EL"/>
    <s v="Inversiones San Borja S.A."/>
    <x v="139"/>
    <x v="139"/>
    <s v="C.T. La Rambla"/>
    <x v="39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BORJA"/>
    <n v="0"/>
    <x v="0"/>
    <n v="0"/>
    <x v="0"/>
    <x v="0"/>
    <x v="0"/>
    <s v="MWh"/>
    <n v="504.32"/>
    <n v="0.50431999999999999"/>
    <m/>
    <n v="0.12416666666666666"/>
    <n v="0.12291666666666667"/>
    <n v="0"/>
    <n v="0"/>
    <n v="50"/>
    <s v="BASE DE DATOS"/>
    <m/>
  </r>
  <r>
    <s v="24"/>
    <x v="8"/>
    <s v="INSANB"/>
    <s v="33393620"/>
    <s v="33393620"/>
    <x v="2"/>
    <m/>
    <n v="1.401"/>
    <n v="1.49"/>
    <n v="1.401"/>
    <m/>
    <m/>
    <n v="574.57000000000005"/>
    <m/>
    <m/>
    <m/>
    <n v="10"/>
    <n v="1.401"/>
    <x v="0"/>
    <s v="INSANB33393620EL"/>
    <s v="Inversiones San Borja S.A."/>
    <x v="139"/>
    <x v="139"/>
    <s v="C.T. La Rambla"/>
    <x v="39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BORJA"/>
    <n v="0"/>
    <x v="0"/>
    <n v="0"/>
    <x v="0"/>
    <x v="0"/>
    <x v="0"/>
    <s v="MWh"/>
    <n v="574.57000000000005"/>
    <n v="0.57457000000000003"/>
    <m/>
    <n v="0.12416666666666666"/>
    <n v="0.12291666666666667"/>
    <n v="0"/>
    <n v="0"/>
    <n v="50"/>
    <s v="BASE DE DATOS"/>
    <m/>
  </r>
  <r>
    <s v="24"/>
    <x v="8"/>
    <s v="SDF"/>
    <s v="33075397"/>
    <s v="33075397"/>
    <x v="2"/>
    <m/>
    <n v="2.9"/>
    <n v="3"/>
    <n v="2.9"/>
    <m/>
    <m/>
    <n v="0"/>
    <m/>
    <m/>
    <m/>
    <n v="0"/>
    <n v="2.9"/>
    <x v="0"/>
    <s v="SDF33075397EL"/>
    <s v="Sudamericana de Fibras S.A."/>
    <x v="118"/>
    <x v="118"/>
    <s v="C. T. SUDAMERICANA"/>
    <x v="356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5"/>
    <n v="0.24166666666666667"/>
    <n v="0"/>
    <n v="0"/>
    <n v="85"/>
    <s v="BASE DE DATOS"/>
    <m/>
  </r>
  <r>
    <s v="24"/>
    <x v="8"/>
    <s v="SURPAK"/>
    <s v="33382217"/>
    <s v="33382217"/>
    <x v="2"/>
    <m/>
    <n v="1.28"/>
    <n v="2.6"/>
    <n v="1.28"/>
    <m/>
    <m/>
    <n v="122.1"/>
    <m/>
    <m/>
    <m/>
    <n v="3.1"/>
    <n v="1.28"/>
    <x v="0"/>
    <s v="SURPAK33382217EL"/>
    <s v="Surpack S.A."/>
    <x v="120"/>
    <x v="120"/>
    <s v="C.T. Surpack"/>
    <x v="36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N"/>
    <n v="0"/>
    <x v="0"/>
    <n v="0"/>
    <x v="0"/>
    <x v="0"/>
    <x v="0"/>
    <s v="MWh"/>
    <n v="122.1"/>
    <n v="0.1221"/>
    <m/>
    <n v="0.21666666666666667"/>
    <n v="0.10666666666666667"/>
    <n v="0"/>
    <n v="0"/>
    <n v="86"/>
    <s v="BASE DE DATOS"/>
    <m/>
  </r>
  <r>
    <s v="24"/>
    <x v="5"/>
    <s v="TPL"/>
    <s v="03039294"/>
    <s v="03039294"/>
    <x v="1"/>
    <m/>
    <n v="12"/>
    <n v="15"/>
    <n v="12"/>
    <m/>
    <m/>
    <n v="0"/>
    <m/>
    <m/>
    <m/>
    <n v="0"/>
    <n v="11"/>
    <x v="0"/>
    <s v="TPL03039294TV"/>
    <s v="TRUPAL S.A."/>
    <x v="141"/>
    <x v="141"/>
    <s v="C.T.Trupal"/>
    <x v="397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ASCOPE"/>
    <s v="SANTIAGO DE CAO"/>
    <n v="0"/>
    <x v="12"/>
    <n v="0"/>
    <x v="0"/>
    <x v="0"/>
    <x v="0"/>
    <s v="MWh"/>
    <n v="0"/>
    <n v="0"/>
    <m/>
    <n v="1.25"/>
    <n v="1"/>
    <n v="0"/>
    <n v="0"/>
    <n v="89"/>
    <s v="BASE DE DATOS"/>
    <m/>
  </r>
  <r>
    <s v="24"/>
    <x v="7"/>
    <s v="TPL"/>
    <s v="03039294"/>
    <s v="03039294"/>
    <x v="1"/>
    <m/>
    <n v="12"/>
    <n v="15"/>
    <n v="12"/>
    <m/>
    <m/>
    <n v="0"/>
    <m/>
    <m/>
    <m/>
    <n v="0"/>
    <n v="11"/>
    <x v="0"/>
    <s v="TPL03039294TV"/>
    <s v="TRUPAL S.A."/>
    <x v="141"/>
    <x v="141"/>
    <s v="C.T.Trupal"/>
    <x v="397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ASCOPE"/>
    <s v="SANTIAGO DE CAO"/>
    <n v="0"/>
    <x v="12"/>
    <n v="0"/>
    <x v="0"/>
    <x v="0"/>
    <x v="0"/>
    <s v="MWh"/>
    <n v="0"/>
    <n v="0"/>
    <m/>
    <n v="1.25"/>
    <n v="1"/>
    <n v="0"/>
    <n v="0"/>
    <n v="89"/>
    <s v="BASE DE DATOS"/>
    <m/>
  </r>
  <r>
    <s v="24"/>
    <x v="6"/>
    <s v="TPL"/>
    <s v="03039294"/>
    <s v="03039294"/>
    <x v="1"/>
    <m/>
    <n v="12"/>
    <n v="15"/>
    <n v="12"/>
    <m/>
    <m/>
    <n v="0"/>
    <m/>
    <m/>
    <m/>
    <n v="0"/>
    <n v="11"/>
    <x v="0"/>
    <s v="TPL03039294TV"/>
    <s v="TRUPAL S.A."/>
    <x v="141"/>
    <x v="141"/>
    <s v="C.T.Trupal"/>
    <x v="397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ASCOPE"/>
    <s v="SANTIAGO DE CAO"/>
    <n v="0"/>
    <x v="12"/>
    <n v="0"/>
    <x v="0"/>
    <x v="0"/>
    <x v="0"/>
    <s v="MWh"/>
    <n v="0"/>
    <n v="0"/>
    <m/>
    <n v="1.25"/>
    <n v="1"/>
    <n v="0"/>
    <n v="0"/>
    <n v="89"/>
    <s v="BASE DE DATOS"/>
    <m/>
  </r>
  <r>
    <s v="24"/>
    <x v="8"/>
    <s v="TPL"/>
    <s v="03039294"/>
    <s v="03039294"/>
    <x v="1"/>
    <m/>
    <n v="12"/>
    <n v="15"/>
    <n v="12"/>
    <m/>
    <m/>
    <n v="0"/>
    <m/>
    <m/>
    <m/>
    <n v="0"/>
    <n v="11"/>
    <x v="0"/>
    <s v="TPL03039294TV"/>
    <s v="TRUPAL S.A."/>
    <x v="141"/>
    <x v="141"/>
    <s v="C.T.Trupal"/>
    <x v="397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ASCOPE"/>
    <s v="SANTIAGO DE CAO"/>
    <n v="0"/>
    <x v="12"/>
    <n v="0"/>
    <x v="0"/>
    <x v="0"/>
    <x v="0"/>
    <s v="MWh"/>
    <n v="0"/>
    <n v="0"/>
    <m/>
    <n v="1.25"/>
    <n v="1"/>
    <n v="0"/>
    <n v="0"/>
    <n v="89"/>
    <s v="BASE DE DATOS"/>
    <m/>
  </r>
  <r>
    <s v="24"/>
    <x v="8"/>
    <s v="UNCEMP"/>
    <s v="33084798"/>
    <s v="33084798"/>
    <x v="0"/>
    <m/>
    <n v="37.5"/>
    <n v="41.75"/>
    <n v="37.5"/>
    <m/>
    <m/>
    <n v="3300.989"/>
    <m/>
    <m/>
    <m/>
    <n v="550"/>
    <n v="40"/>
    <x v="0"/>
    <s v="UNCEMP33084798TG"/>
    <s v="Unacem Peru S.A."/>
    <x v="121"/>
    <x v="121"/>
    <s v="C.T. Atocongo"/>
    <x v="363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VILLAMARIA DEL TRIUNFO"/>
    <n v="0"/>
    <x v="0"/>
    <n v="0"/>
    <x v="0"/>
    <x v="0"/>
    <x v="0"/>
    <s v="MWh"/>
    <n v="3300.989"/>
    <n v="3.300989"/>
    <m/>
    <n v="3.4791666666666665"/>
    <n v="3.125"/>
    <n v="0"/>
    <n v="0"/>
    <n v="90"/>
    <s v="BASE DE DATOS"/>
    <m/>
  </r>
  <r>
    <s v="24"/>
    <x v="8"/>
    <s v="UNCEMP"/>
    <s v="33104600"/>
    <s v="33104600"/>
    <x v="2"/>
    <m/>
    <n v="0.75"/>
    <n v="0.8"/>
    <n v="0.75"/>
    <m/>
    <m/>
    <n v="0"/>
    <m/>
    <m/>
    <m/>
    <n v="0"/>
    <n v="0"/>
    <x v="0"/>
    <s v="UNCEMP33104600EL"/>
    <s v="Unacem Peru S.A."/>
    <x v="121"/>
    <x v="121"/>
    <s v="C.T. Cementos Lima"/>
    <x v="36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8"/>
    <s v="UNCEMP"/>
    <s v="33106100"/>
    <s v="33106100"/>
    <x v="2"/>
    <m/>
    <n v="0.75"/>
    <n v="0.8"/>
    <n v="0.75"/>
    <m/>
    <m/>
    <n v="0"/>
    <m/>
    <m/>
    <m/>
    <n v="0"/>
    <n v="0"/>
    <x v="0"/>
    <s v="UNCEMP33106100EL"/>
    <s v="Unacem Peru S.A."/>
    <x v="121"/>
    <x v="121"/>
    <s v="C.T. Cementos Lima 2"/>
    <x v="36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8"/>
    <s v="YANACO"/>
    <s v="53006495"/>
    <s v="53006495"/>
    <x v="2"/>
    <m/>
    <n v="0.53"/>
    <n v="0.67500000000000004"/>
    <n v="0.53"/>
    <m/>
    <m/>
    <n v="0"/>
    <m/>
    <m/>
    <m/>
    <n v="0"/>
    <n v="0"/>
    <x v="0"/>
    <s v="YANACO53006495EL"/>
    <s v="Minera Yanacocha S.A."/>
    <x v="137"/>
    <x v="137"/>
    <s v="C.T. China Linda"/>
    <x v="385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6.136363636363637E-2"/>
    <n v="4.8181818181818187E-2"/>
    <n v="0"/>
    <n v="0"/>
    <n v="58"/>
    <s v="BASE DE DATOS"/>
    <m/>
  </r>
  <r>
    <s v="24"/>
    <x v="8"/>
    <s v="YANACO"/>
    <s v="53202108"/>
    <s v="53202108"/>
    <x v="2"/>
    <m/>
    <n v="2.85"/>
    <n v="4.08"/>
    <n v="2.85"/>
    <m/>
    <m/>
    <n v="0.433"/>
    <m/>
    <m/>
    <m/>
    <n v="0"/>
    <n v="0"/>
    <x v="0"/>
    <s v="YANACO53202108EL"/>
    <s v="Minera Yanacocha S.A."/>
    <x v="137"/>
    <x v="137"/>
    <s v="C.T. Gold Mill"/>
    <x v="386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433"/>
    <n v="4.3300000000000001E-4"/>
    <m/>
    <n v="0.37090909090909091"/>
    <n v="0.25909090909090909"/>
    <n v="0"/>
    <n v="0"/>
    <n v="58"/>
    <s v="BASE DE DATOS"/>
    <m/>
  </r>
  <r>
    <s v="24"/>
    <x v="8"/>
    <s v="YANACO"/>
    <s v="53201807"/>
    <s v="53201807"/>
    <x v="2"/>
    <m/>
    <n v="7.4"/>
    <n v="10.95"/>
    <n v="7.4"/>
    <m/>
    <m/>
    <n v="0.625"/>
    <m/>
    <m/>
    <m/>
    <n v="0"/>
    <n v="0"/>
    <x v="0"/>
    <s v="YANACO53201807EL"/>
    <s v="Minera Yanacocha S.A."/>
    <x v="137"/>
    <x v="137"/>
    <s v="C.T. La Pajuela"/>
    <x v="387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625"/>
    <n v="6.2500000000000001E-4"/>
    <m/>
    <n v="0.99545454545454537"/>
    <n v="0.67272727272727273"/>
    <n v="0"/>
    <n v="0"/>
    <n v="58"/>
    <s v="BASE DE DATOS"/>
    <m/>
  </r>
  <r>
    <s v="24"/>
    <x v="8"/>
    <s v="YANACO"/>
    <s v="33045194"/>
    <s v="33045194"/>
    <x v="2"/>
    <m/>
    <n v="2.15"/>
    <n v="3.18"/>
    <n v="2.15"/>
    <m/>
    <m/>
    <n v="6.8000000000000005E-2"/>
    <m/>
    <m/>
    <m/>
    <n v="0"/>
    <n v="0"/>
    <x v="0"/>
    <s v="YANACO33045194EL"/>
    <s v="Minera Yanacocha S.A."/>
    <x v="137"/>
    <x v="137"/>
    <s v="C.T. Maqui Maqui"/>
    <x v="388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6.8000000000000005E-2"/>
    <n v="6.7999999999999999E-5"/>
    <m/>
    <n v="0.28909090909090912"/>
    <n v="0.19545454545454544"/>
    <n v="0"/>
    <n v="0"/>
    <n v="58"/>
    <s v="BASE DE DATOS"/>
    <m/>
  </r>
  <r>
    <s v="24"/>
    <x v="8"/>
    <s v="YANACO"/>
    <s v="33045094"/>
    <s v="33045094"/>
    <x v="2"/>
    <m/>
    <n v="1.3"/>
    <n v="5.46"/>
    <n v="1.3"/>
    <m/>
    <m/>
    <n v="0.49099999999999999"/>
    <m/>
    <m/>
    <m/>
    <n v="0"/>
    <n v="0"/>
    <x v="0"/>
    <s v="YANACO33045094EL"/>
    <s v="Minera Yanacocha S.A."/>
    <x v="137"/>
    <x v="137"/>
    <s v="C.T. Pampa Larga"/>
    <x v="389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49099999999999999"/>
    <n v="4.9100000000000001E-4"/>
    <m/>
    <n v="0.49636363636363634"/>
    <n v="0.3"/>
    <n v="0"/>
    <n v="0"/>
    <n v="58"/>
    <s v="BASE DE DATOS"/>
    <m/>
  </r>
  <r>
    <s v="24"/>
    <x v="8"/>
    <s v="YANACO"/>
    <s v="53200404"/>
    <s v="53200404"/>
    <x v="2"/>
    <m/>
    <n v="1.3"/>
    <n v="1.82"/>
    <n v="1.3"/>
    <m/>
    <m/>
    <n v="0"/>
    <m/>
    <m/>
    <m/>
    <n v="0"/>
    <n v="0"/>
    <x v="0"/>
    <s v="YANACO53200404EL"/>
    <s v="Minera Yanacocha S.A."/>
    <x v="137"/>
    <x v="137"/>
    <s v="C.T. Pond. de Carachugo"/>
    <x v="390"/>
    <s v="EL"/>
    <x v="2"/>
    <x v="381"/>
    <x v="0"/>
    <s v="Instalado"/>
    <s v="In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16545454545454547"/>
    <n v="0.11818181818181818"/>
    <n v="0"/>
    <n v="0"/>
    <n v="58"/>
    <s v="BASE DE DATOS"/>
    <m/>
  </r>
  <r>
    <s v="24"/>
    <x v="8"/>
    <s v="YANACO"/>
    <s v="53018302"/>
    <s v="53018302"/>
    <x v="2"/>
    <m/>
    <n v="6"/>
    <n v="8.65"/>
    <n v="6"/>
    <m/>
    <m/>
    <n v="0"/>
    <m/>
    <m/>
    <m/>
    <n v="0"/>
    <n v="0"/>
    <x v="0"/>
    <s v="YANACO53018302EL"/>
    <s v="Minera Yanacocha S.A."/>
    <x v="137"/>
    <x v="137"/>
    <s v="C.T. Quinua"/>
    <x v="391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CAJAMARCA"/>
    <n v="0"/>
    <x v="1"/>
    <n v="0"/>
    <x v="0"/>
    <x v="0"/>
    <x v="0"/>
    <s v="MWh"/>
    <n v="0"/>
    <n v="0"/>
    <m/>
    <n v="0.78636363636363638"/>
    <n v="0.54545454545454541"/>
    <n v="0"/>
    <n v="0"/>
    <n v="58"/>
    <s v="BASE DE DATOS"/>
    <m/>
  </r>
  <r>
    <s v="24"/>
    <x v="8"/>
    <s v="YANACO"/>
    <s v="33045294"/>
    <s v="33045294"/>
    <x v="2"/>
    <m/>
    <n v="3.4"/>
    <n v="5.4249999999999998"/>
    <n v="3.4"/>
    <m/>
    <m/>
    <n v="0"/>
    <m/>
    <m/>
    <m/>
    <n v="0"/>
    <n v="0"/>
    <x v="0"/>
    <s v="YANACO33045294EL"/>
    <s v="Minera Yanacocha S.A."/>
    <x v="137"/>
    <x v="137"/>
    <s v="C.T. Yanacocha Norte"/>
    <x v="392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49318181818181817"/>
    <n v="0.30909090909090908"/>
    <n v="0"/>
    <n v="0"/>
    <n v="58"/>
    <s v="BASE DE DATOS"/>
    <m/>
  </r>
  <r>
    <s v="24"/>
    <x v="8"/>
    <s v="SPCC"/>
    <s v="03025091"/>
    <s v="03025091"/>
    <x v="2"/>
    <m/>
    <n v="1"/>
    <n v="1.25"/>
    <n v="1"/>
    <m/>
    <m/>
    <n v="0"/>
    <m/>
    <m/>
    <m/>
    <n v="0"/>
    <n v="0"/>
    <x v="0"/>
    <s v="SPCC03025091EL"/>
    <s v="Southern Per£ Cooper Corporation"/>
    <x v="119"/>
    <x v="119"/>
    <s v="C.T. EMERGENCIA FUND ILO"/>
    <x v="357"/>
    <s v="EL"/>
    <x v="2"/>
    <x v="381"/>
    <x v="0"/>
    <s v="Instalado"/>
    <s v="Inoperativo"/>
    <s v="Autoproductor"/>
    <x v="2"/>
    <x v="1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10416666666666667"/>
    <n v="8.3333333333333329E-2"/>
    <n v="0"/>
    <n v="0"/>
    <n v="84"/>
    <s v="BASE DE DATOS"/>
    <m/>
  </r>
  <r>
    <s v="24"/>
    <x v="8"/>
    <s v="SPCC"/>
    <s v="33021793"/>
    <s v="33021793"/>
    <x v="2"/>
    <m/>
    <n v="2.8"/>
    <n v="4.3"/>
    <n v="2.8"/>
    <m/>
    <m/>
    <n v="0"/>
    <m/>
    <m/>
    <m/>
    <n v="0"/>
    <n v="0"/>
    <x v="0"/>
    <s v="SPCC33021793EL"/>
    <s v="Southern Per£ Cooper Corporation"/>
    <x v="119"/>
    <x v="119"/>
    <s v="C.T. REFINERÍA"/>
    <x v="358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35833333333333334"/>
    <n v="0.23333333333333331"/>
    <n v="0"/>
    <n v="0"/>
    <n v="84"/>
    <s v="BASE DE DATOS"/>
    <m/>
  </r>
  <r>
    <s v="24"/>
    <x v="8"/>
    <s v="SPCC"/>
    <s v="33003193"/>
    <s v="33003193"/>
    <x v="2"/>
    <m/>
    <n v="3.3"/>
    <n v="3.3"/>
    <n v="3.3"/>
    <m/>
    <m/>
    <n v="0"/>
    <m/>
    <m/>
    <m/>
    <n v="0"/>
    <n v="0"/>
    <x v="0"/>
    <s v="SPCC33003193EL"/>
    <s v="Southern Per£ Cooper Corporation"/>
    <x v="119"/>
    <x v="119"/>
    <s v="C. T. ILO"/>
    <x v="359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27499999999999997"/>
    <n v="0.27499999999999997"/>
    <n v="0"/>
    <n v="0"/>
    <n v="84"/>
    <s v="BASE DE DATOS"/>
    <m/>
  </r>
  <r>
    <s v="24"/>
    <x v="8"/>
    <s v="AGUENE"/>
    <s v="53014699"/>
    <s v="53014699"/>
    <x v="0"/>
    <m/>
    <n v="0.9"/>
    <n v="1"/>
    <n v="0.9"/>
    <m/>
    <m/>
    <n v="141.61099999999999"/>
    <m/>
    <m/>
    <m/>
    <n v="42"/>
    <n v="0.22"/>
    <x v="0"/>
    <s v="AGUENE53014699TG"/>
    <s v="Aguaytia Energy del Per£"/>
    <x v="94"/>
    <x v="94"/>
    <s v="C.T. Gas"/>
    <x v="311"/>
    <s v="TG"/>
    <x v="0"/>
    <x v="381"/>
    <x v="0"/>
    <s v="Instalado"/>
    <s v="Operativo"/>
    <s v="Autoproductor"/>
    <x v="2"/>
    <x v="1"/>
    <x v="1"/>
    <x v="0"/>
    <s v="Privado"/>
    <s v="UCAYALI"/>
    <s v="UCAYALI"/>
    <s v="PADRE ABAD"/>
    <s v="PADRE ABAD (Aguaytia)"/>
    <n v="0"/>
    <x v="0"/>
    <n v="0"/>
    <x v="0"/>
    <x v="0"/>
    <x v="0"/>
    <s v="MWh"/>
    <n v="141.61099999999999"/>
    <n v="0.14161099999999999"/>
    <m/>
    <n v="8.3333333333333329E-2"/>
    <n v="7.4999999999999997E-2"/>
    <n v="0"/>
    <n v="0"/>
    <n v="3"/>
    <s v="BASE DE DATOS"/>
    <m/>
  </r>
  <r>
    <s v="24"/>
    <x v="8"/>
    <s v="ALICOR"/>
    <s v="33022093"/>
    <s v="33022093"/>
    <x v="2"/>
    <m/>
    <n v="1"/>
    <n v="1"/>
    <n v="1"/>
    <m/>
    <m/>
    <n v="65.298000000000002"/>
    <m/>
    <m/>
    <m/>
    <n v="4.08"/>
    <n v="1"/>
    <x v="0"/>
    <s v="ALICOR33022093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65.298000000000002"/>
    <n v="6.5297999999999995E-2"/>
    <m/>
    <n v="8.3333333333333329E-2"/>
    <n v="8.3333333333333329E-2"/>
    <n v="0"/>
    <n v="0"/>
    <n v="6"/>
    <s v="BASE DE DATOS"/>
    <m/>
  </r>
  <r>
    <s v="24"/>
    <x v="8"/>
    <s v="ALICOR"/>
    <s v="53027722"/>
    <s v="53027722"/>
    <x v="2"/>
    <m/>
    <n v="1.4"/>
    <n v="1.4"/>
    <n v="1.4"/>
    <m/>
    <m/>
    <n v="128.88999999999999"/>
    <m/>
    <m/>
    <m/>
    <n v="8.06"/>
    <n v="1.4"/>
    <x v="0"/>
    <s v="ALICOR53027722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0"/>
    <n v="0"/>
    <x v="0"/>
    <x v="0"/>
    <x v="0"/>
    <s v="MWh"/>
    <n v="128.88999999999999"/>
    <n v="0.12888999999999998"/>
    <m/>
    <n v="0.11666666666666665"/>
    <n v="0.11666666666666665"/>
    <n v="0"/>
    <n v="0"/>
    <n v="6"/>
    <s v="BASE DE DATOS"/>
    <m/>
  </r>
  <r>
    <s v="24"/>
    <x v="8"/>
    <s v="ALICOR"/>
    <s v="53009697"/>
    <s v="53009697"/>
    <x v="2"/>
    <m/>
    <n v="3.97"/>
    <n v="3.97"/>
    <n v="3.97"/>
    <m/>
    <m/>
    <n v="0"/>
    <m/>
    <m/>
    <m/>
    <n v="0"/>
    <n v="2.6"/>
    <x v="0"/>
    <s v="ALICOR53009697EL"/>
    <s v="Alicorp"/>
    <x v="134"/>
    <x v="134"/>
    <s v="C.T. Fideeria Lima"/>
    <x v="381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33083333333333337"/>
    <n v="0.33083333333333337"/>
    <n v="0"/>
    <n v="0"/>
    <n v="6"/>
    <s v="BASE DE DATOS"/>
    <m/>
  </r>
  <r>
    <s v="24"/>
    <x v="8"/>
    <s v="ALICOR"/>
    <s v="53009595"/>
    <s v="53009595"/>
    <x v="2"/>
    <m/>
    <n v="0.8"/>
    <n v="0.8"/>
    <n v="0.8"/>
    <m/>
    <m/>
    <n v="0"/>
    <m/>
    <m/>
    <m/>
    <n v="0"/>
    <n v="0.8"/>
    <x v="0"/>
    <s v="ALICOR53009595EL"/>
    <s v="Alicorp"/>
    <x v="134"/>
    <x v="134"/>
    <s v="C.T. Nicovita Trujillo"/>
    <x v="382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TRUJILLO"/>
    <s v="TRUJILLO"/>
    <n v="0"/>
    <x v="0"/>
    <n v="0"/>
    <x v="0"/>
    <x v="0"/>
    <x v="0"/>
    <s v="MWh"/>
    <n v="0"/>
    <n v="0"/>
    <m/>
    <n v="6.6666666666666666E-2"/>
    <n v="6.6666666666666666E-2"/>
    <n v="0"/>
    <n v="0"/>
    <n v="6"/>
    <s v="BASE DE DATOS"/>
    <m/>
  </r>
  <r>
    <s v="24"/>
    <x v="8"/>
    <s v="CARTSA"/>
    <s v="33119102"/>
    <s v="33119102"/>
    <x v="1"/>
    <m/>
    <n v="9.8000000000000007"/>
    <n v="9.8000000000000007"/>
    <n v="9.8000000000000007"/>
    <m/>
    <m/>
    <n v="6467.8050000000003"/>
    <m/>
    <m/>
    <m/>
    <n v="15"/>
    <n v="9.8000000000000007"/>
    <x v="0"/>
    <s v="CARTSA33119102TV"/>
    <s v="Cartavio S.A.A."/>
    <x v="101"/>
    <x v="101"/>
    <s v="C.T. Cartavio"/>
    <x v="32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SANTIAGO DE CAO"/>
    <n v="0"/>
    <x v="3"/>
    <s v="COGENERADOR"/>
    <x v="0"/>
    <x v="0"/>
    <x v="0"/>
    <s v="MWh"/>
    <n v="6467.8050000000003"/>
    <n v="6.4678050000000002"/>
    <m/>
    <n v="0.81666666666666676"/>
    <n v="0.81666666666666676"/>
    <n v="0"/>
    <n v="0"/>
    <n v="15"/>
    <s v="BASE DE DATOS"/>
    <m/>
  </r>
  <r>
    <s v="24"/>
    <x v="8"/>
    <s v="GLORIA"/>
    <s v="33393320"/>
    <s v="33393320"/>
    <x v="2"/>
    <m/>
    <n v="4.1020000000000003"/>
    <n v="6.835"/>
    <n v="4.1020000000000003"/>
    <m/>
    <m/>
    <n v="31.18"/>
    <m/>
    <m/>
    <m/>
    <n v="0"/>
    <n v="4.0999999999999996"/>
    <x v="0"/>
    <s v="GLORIA33393320EL"/>
    <s v="Leche Gloria S.A."/>
    <x v="103"/>
    <x v="103"/>
    <s v="C.T. Planta Gloria Huachipa"/>
    <x v="323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1"/>
    <n v="0"/>
    <x v="0"/>
    <x v="0"/>
    <x v="0"/>
    <s v="MWh"/>
    <n v="31.18"/>
    <n v="3.1179999999999999E-2"/>
    <m/>
    <n v="0.56958333333333333"/>
    <n v="0.34183333333333338"/>
    <n v="0"/>
    <n v="0"/>
    <n v="52"/>
    <s v="BASE DE DATOS"/>
    <m/>
  </r>
  <r>
    <s v="24"/>
    <x v="9"/>
    <s v="ALICOR"/>
    <s v="33022093"/>
    <s v="33022093"/>
    <x v="2"/>
    <m/>
    <n v="1"/>
    <n v="1"/>
    <n v="1"/>
    <m/>
    <m/>
    <n v="16.962"/>
    <m/>
    <m/>
    <m/>
    <n v="1.06"/>
    <n v="1"/>
    <x v="0"/>
    <s v="ALICOR33022093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16.962"/>
    <n v="1.6962000000000001E-2"/>
    <m/>
    <n v="8.3333333333333329E-2"/>
    <n v="8.3333333333333329E-2"/>
    <n v="0"/>
    <n v="0"/>
    <n v="6"/>
    <s v="BASE DE DATOS"/>
    <m/>
  </r>
  <r>
    <s v="24"/>
    <x v="9"/>
    <s v="ALICOR"/>
    <s v="53027722"/>
    <s v="53027722"/>
    <x v="2"/>
    <m/>
    <n v="1.4"/>
    <n v="1.4"/>
    <n v="1.4"/>
    <m/>
    <m/>
    <n v="179.45"/>
    <m/>
    <m/>
    <m/>
    <n v="11.22"/>
    <n v="1.4"/>
    <x v="0"/>
    <s v="ALICOR53027722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0"/>
    <n v="0"/>
    <x v="0"/>
    <x v="0"/>
    <x v="0"/>
    <s v="MWh"/>
    <n v="179.45"/>
    <n v="0.17945"/>
    <m/>
    <n v="0.11666666666666665"/>
    <n v="0.11666666666666665"/>
    <n v="0"/>
    <n v="0"/>
    <n v="6"/>
    <s v="BASE DE DATOS"/>
    <m/>
  </r>
  <r>
    <s v="24"/>
    <x v="9"/>
    <s v="ALICOR"/>
    <s v="53009697"/>
    <s v="53009697"/>
    <x v="2"/>
    <m/>
    <n v="3.97"/>
    <n v="3.97"/>
    <n v="3.97"/>
    <m/>
    <m/>
    <n v="0"/>
    <m/>
    <m/>
    <m/>
    <n v="0"/>
    <n v="2.6"/>
    <x v="0"/>
    <s v="ALICOR53009697EL"/>
    <s v="Alicorp"/>
    <x v="134"/>
    <x v="134"/>
    <s v="C.T. Fideeria Lima"/>
    <x v="381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33083333333333337"/>
    <n v="0.33083333333333337"/>
    <n v="0"/>
    <n v="0"/>
    <n v="6"/>
    <s v="BASE DE DATOS"/>
    <m/>
  </r>
  <r>
    <s v="24"/>
    <x v="9"/>
    <s v="ALICOR"/>
    <s v="53009595"/>
    <s v="53009595"/>
    <x v="2"/>
    <m/>
    <n v="0.8"/>
    <n v="0.8"/>
    <n v="0.8"/>
    <m/>
    <m/>
    <n v="0"/>
    <m/>
    <m/>
    <m/>
    <n v="0"/>
    <n v="0.8"/>
    <x v="0"/>
    <s v="ALICOR53009595EL"/>
    <s v="Alicorp"/>
    <x v="134"/>
    <x v="134"/>
    <s v="C.T. Nicovita Trujillo"/>
    <x v="382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TRUJILLO"/>
    <s v="TRUJILLO"/>
    <n v="0"/>
    <x v="0"/>
    <n v="0"/>
    <x v="0"/>
    <x v="0"/>
    <x v="0"/>
    <s v="MWh"/>
    <n v="0"/>
    <n v="0"/>
    <m/>
    <n v="6.6666666666666666E-2"/>
    <n v="6.6666666666666666E-2"/>
    <n v="0"/>
    <n v="0"/>
    <n v="6"/>
    <s v="BASE DE DATOS"/>
    <m/>
  </r>
  <r>
    <s v="24"/>
    <x v="10"/>
    <s v="ALICOR"/>
    <s v="33022093"/>
    <s v="33022093"/>
    <x v="2"/>
    <m/>
    <n v="1"/>
    <n v="1"/>
    <n v="1"/>
    <m/>
    <m/>
    <n v="33.122999999999998"/>
    <m/>
    <m/>
    <m/>
    <n v="2.0699999999999998"/>
    <n v="1"/>
    <x v="0"/>
    <s v="ALICOR33022093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33.122999999999998"/>
    <n v="3.3123E-2"/>
    <m/>
    <n v="8.3333333333333329E-2"/>
    <n v="8.3333333333333329E-2"/>
    <n v="0"/>
    <n v="0"/>
    <n v="6"/>
    <s v="BASE DE DATOS"/>
    <m/>
  </r>
  <r>
    <s v="24"/>
    <x v="10"/>
    <s v="ALICOR"/>
    <s v="53027722"/>
    <s v="53027722"/>
    <x v="2"/>
    <m/>
    <n v="1.4"/>
    <n v="1.4"/>
    <n v="1.4"/>
    <m/>
    <m/>
    <n v="164.87"/>
    <m/>
    <m/>
    <m/>
    <n v="10.3"/>
    <n v="1.4"/>
    <x v="0"/>
    <s v="ALICOR53027722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0"/>
    <n v="0"/>
    <x v="0"/>
    <x v="0"/>
    <x v="0"/>
    <s v="MWh"/>
    <n v="164.87"/>
    <n v="0.16487000000000002"/>
    <m/>
    <n v="0.11666666666666665"/>
    <n v="0.11666666666666665"/>
    <n v="0"/>
    <n v="0"/>
    <n v="6"/>
    <s v="BASE DE DATOS"/>
    <m/>
  </r>
  <r>
    <s v="24"/>
    <x v="10"/>
    <s v="ALICOR"/>
    <s v="53009697"/>
    <s v="53009697"/>
    <x v="2"/>
    <m/>
    <n v="3.97"/>
    <n v="3.97"/>
    <n v="3.97"/>
    <m/>
    <m/>
    <n v="0"/>
    <m/>
    <m/>
    <m/>
    <n v="0"/>
    <n v="2.6"/>
    <x v="0"/>
    <s v="ALICOR53009697EL"/>
    <s v="Alicorp"/>
    <x v="134"/>
    <x v="134"/>
    <s v="C.T. Fideeria Lima"/>
    <x v="381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33083333333333337"/>
    <n v="0.33083333333333337"/>
    <n v="0"/>
    <n v="0"/>
    <n v="6"/>
    <s v="BASE DE DATOS"/>
    <m/>
  </r>
  <r>
    <s v="24"/>
    <x v="10"/>
    <s v="ALICOR"/>
    <s v="53009595"/>
    <s v="53009595"/>
    <x v="2"/>
    <m/>
    <n v="0.8"/>
    <n v="0.8"/>
    <n v="0.8"/>
    <m/>
    <m/>
    <n v="0"/>
    <m/>
    <m/>
    <m/>
    <n v="0"/>
    <n v="0.8"/>
    <x v="0"/>
    <s v="ALICOR53009595EL"/>
    <s v="Alicorp"/>
    <x v="134"/>
    <x v="134"/>
    <s v="C.T. Nicovita Trujillo"/>
    <x v="382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TRUJILLO"/>
    <s v="TRUJILLO"/>
    <n v="0"/>
    <x v="0"/>
    <n v="0"/>
    <x v="0"/>
    <x v="0"/>
    <x v="0"/>
    <s v="MWh"/>
    <n v="0"/>
    <n v="0"/>
    <m/>
    <n v="6.6666666666666666E-2"/>
    <n v="6.6666666666666666E-2"/>
    <n v="0"/>
    <n v="0"/>
    <n v="6"/>
    <s v="BASE DE DATOS"/>
    <m/>
  </r>
  <r>
    <s v="24"/>
    <x v="9"/>
    <s v="AGUENE"/>
    <s v="53014699"/>
    <s v="53014699"/>
    <x v="0"/>
    <m/>
    <n v="0.9"/>
    <n v="1"/>
    <n v="0.9"/>
    <m/>
    <m/>
    <n v="146.59"/>
    <m/>
    <m/>
    <m/>
    <n v="42"/>
    <n v="0.22"/>
    <x v="0"/>
    <s v="AGUENE53014699TG"/>
    <s v="Aguaytia Energy del Per£"/>
    <x v="94"/>
    <x v="94"/>
    <s v="C.T. Gas"/>
    <x v="311"/>
    <s v="TG"/>
    <x v="0"/>
    <x v="381"/>
    <x v="0"/>
    <s v="Instalado"/>
    <s v="Operativo"/>
    <s v="Autoproductor"/>
    <x v="2"/>
    <x v="1"/>
    <x v="1"/>
    <x v="0"/>
    <s v="Privado"/>
    <s v="UCAYALI"/>
    <s v="UCAYALI"/>
    <s v="PADRE ABAD"/>
    <s v="PADRE ABAD (Aguaytia)"/>
    <n v="0"/>
    <x v="0"/>
    <n v="0"/>
    <x v="0"/>
    <x v="0"/>
    <x v="0"/>
    <s v="MWh"/>
    <n v="146.59"/>
    <n v="0.14659"/>
    <m/>
    <n v="8.3333333333333329E-2"/>
    <n v="7.4999999999999997E-2"/>
    <n v="0"/>
    <n v="0"/>
    <n v="3"/>
    <s v="BASE DE DATOS"/>
    <m/>
  </r>
  <r>
    <s v="24"/>
    <x v="10"/>
    <s v="AGUENE"/>
    <s v="53014699"/>
    <s v="53014699"/>
    <x v="0"/>
    <m/>
    <n v="0.9"/>
    <n v="1"/>
    <n v="0.9"/>
    <m/>
    <m/>
    <n v="107.378"/>
    <m/>
    <m/>
    <m/>
    <n v="42"/>
    <n v="0.22"/>
    <x v="0"/>
    <s v="AGUENE53014699TG"/>
    <s v="Aguaytia Energy del Per£"/>
    <x v="94"/>
    <x v="94"/>
    <s v="C.T. Gas"/>
    <x v="311"/>
    <s v="TG"/>
    <x v="0"/>
    <x v="381"/>
    <x v="0"/>
    <s v="Instalado"/>
    <s v="Operativo"/>
    <s v="Autoproductor"/>
    <x v="2"/>
    <x v="1"/>
    <x v="1"/>
    <x v="0"/>
    <s v="Privado"/>
    <s v="UCAYALI"/>
    <s v="UCAYALI"/>
    <s v="PADRE ABAD"/>
    <s v="PADRE ABAD (Aguaytia)"/>
    <n v="0"/>
    <x v="0"/>
    <n v="0"/>
    <x v="0"/>
    <x v="0"/>
    <x v="0"/>
    <s v="MWh"/>
    <n v="107.378"/>
    <n v="0.107378"/>
    <m/>
    <n v="8.3333333333333329E-2"/>
    <n v="7.4999999999999997E-2"/>
    <n v="0"/>
    <n v="0"/>
    <n v="3"/>
    <s v="BASE DE DATOS"/>
    <m/>
  </r>
  <r>
    <s v="24"/>
    <x v="9"/>
    <s v="ANABIS"/>
    <s v="71403385"/>
    <s v="71403385"/>
    <x v="2"/>
    <m/>
    <n v="1.24"/>
    <n v="3.36"/>
    <n v="1.24"/>
    <m/>
    <m/>
    <n v="20.8"/>
    <m/>
    <m/>
    <m/>
    <n v="5"/>
    <n v="8.6999999999999994E-2"/>
    <x v="0"/>
    <s v="ANABIS71403385EL"/>
    <s v="Anabi S.A.C:"/>
    <x v="95"/>
    <x v="95"/>
    <s v="C.T. Anabi"/>
    <x v="312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20.8"/>
    <n v="2.0799999999999999E-2"/>
    <m/>
    <n v="0.27999999999999997"/>
    <n v="0.10333333333333333"/>
    <n v="0"/>
    <n v="0"/>
    <n v="7"/>
    <s v="BASE DE DATOS"/>
    <m/>
  </r>
  <r>
    <s v="24"/>
    <x v="9"/>
    <s v="ANABIS"/>
    <s v="53024214"/>
    <s v="53024214"/>
    <x v="2"/>
    <m/>
    <n v="1.95"/>
    <n v="3.36"/>
    <n v="1.95"/>
    <m/>
    <m/>
    <n v="5.2030000000000003"/>
    <m/>
    <m/>
    <m/>
    <n v="0"/>
    <n v="0.27800000000000002"/>
    <x v="0"/>
    <s v="ANABIS53024214EL"/>
    <s v="Anabi S.A.C:"/>
    <x v="95"/>
    <x v="95"/>
    <s v="C.T. Anama"/>
    <x v="313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5.2030000000000003"/>
    <n v="5.2030000000000002E-3"/>
    <m/>
    <n v="0.27999999999999997"/>
    <n v="0.16250000000000001"/>
    <n v="0"/>
    <n v="0"/>
    <n v="7"/>
    <s v="BASE DE DATOS"/>
    <m/>
  </r>
  <r>
    <s v="24"/>
    <x v="10"/>
    <s v="ANABIS"/>
    <s v="71403385"/>
    <s v="71403385"/>
    <x v="2"/>
    <m/>
    <n v="1.24"/>
    <n v="3.36"/>
    <n v="1.24"/>
    <m/>
    <m/>
    <n v="20.100000000000001"/>
    <m/>
    <m/>
    <m/>
    <n v="5"/>
    <n v="8.5999999999999993E-2"/>
    <x v="0"/>
    <s v="ANABIS71403385EL"/>
    <s v="Anabi S.A.C:"/>
    <x v="95"/>
    <x v="95"/>
    <s v="C.T. Anabi"/>
    <x v="312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20.100000000000001"/>
    <n v="2.01E-2"/>
    <m/>
    <n v="0.27999999999999997"/>
    <n v="0.10333333333333333"/>
    <n v="0"/>
    <n v="0"/>
    <n v="7"/>
    <s v="BASE DE DATOS"/>
    <m/>
  </r>
  <r>
    <s v="24"/>
    <x v="10"/>
    <s v="ANABIS"/>
    <s v="53024214"/>
    <s v="53024214"/>
    <x v="2"/>
    <m/>
    <n v="1.95"/>
    <n v="3.36"/>
    <n v="1.95"/>
    <m/>
    <m/>
    <n v="0.64"/>
    <m/>
    <m/>
    <m/>
    <n v="0"/>
    <n v="0.28799999999999998"/>
    <x v="0"/>
    <s v="ANABIS53024214EL"/>
    <s v="Anabi S.A.C:"/>
    <x v="95"/>
    <x v="95"/>
    <s v="C.T. Anama"/>
    <x v="313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0.64"/>
    <n v="6.4000000000000005E-4"/>
    <m/>
    <n v="0.27999999999999997"/>
    <n v="0.16250000000000001"/>
    <n v="0"/>
    <n v="0"/>
    <n v="7"/>
    <s v="BASE DE DATOS"/>
    <m/>
  </r>
  <r>
    <s v="24"/>
    <x v="9"/>
    <s v="APUMAY"/>
    <s v="71402522"/>
    <s v="71402522"/>
    <x v="2"/>
    <m/>
    <n v="3.2"/>
    <n v="4"/>
    <n v="3.2"/>
    <m/>
    <m/>
    <n v="0"/>
    <m/>
    <m/>
    <m/>
    <n v="0"/>
    <n v="0"/>
    <x v="0"/>
    <s v="APUMAY71402522EL"/>
    <s v="Apumayo S.A.C."/>
    <x v="97"/>
    <x v="97"/>
    <s v="C.T. Apumayo"/>
    <x v="315"/>
    <s v="EL"/>
    <x v="2"/>
    <x v="381"/>
    <x v="0"/>
    <s v="Instalado"/>
    <s v="Operativo"/>
    <s v="Autoproductor"/>
    <x v="2"/>
    <x v="1"/>
    <x v="1"/>
    <x v="0"/>
    <s v="Privado"/>
    <s v="AYACUCHO"/>
    <s v="AYACUCHO"/>
    <s v="LUCANAS"/>
    <s v="CHAVIÑA"/>
    <n v="0"/>
    <x v="1"/>
    <n v="0"/>
    <x v="0"/>
    <x v="0"/>
    <x v="0"/>
    <s v="MWh"/>
    <n v="0"/>
    <n v="0"/>
    <m/>
    <n v="0.33333333333333331"/>
    <n v="0.26666666666666666"/>
    <n v="0"/>
    <n v="0"/>
    <n v="10"/>
    <s v="BASE DE DATOS"/>
    <m/>
  </r>
  <r>
    <s v="24"/>
    <x v="10"/>
    <s v="APUMAY"/>
    <s v="71402522"/>
    <s v="71402522"/>
    <x v="2"/>
    <m/>
    <n v="3.2"/>
    <n v="4"/>
    <n v="3.2"/>
    <m/>
    <m/>
    <n v="0"/>
    <m/>
    <m/>
    <m/>
    <n v="0"/>
    <n v="0"/>
    <x v="0"/>
    <s v="APUMAY71402522EL"/>
    <s v="Apumayo S.A.C."/>
    <x v="97"/>
    <x v="97"/>
    <s v="C.T. Apumayo"/>
    <x v="315"/>
    <s v="EL"/>
    <x v="2"/>
    <x v="381"/>
    <x v="0"/>
    <s v="Instalado"/>
    <s v="Operativo"/>
    <s v="Autoproductor"/>
    <x v="2"/>
    <x v="1"/>
    <x v="1"/>
    <x v="0"/>
    <s v="Privado"/>
    <s v="AYACUCHO"/>
    <s v="AYACUCHO"/>
    <s v="LUCANAS"/>
    <s v="CHAVIÑA"/>
    <n v="0"/>
    <x v="1"/>
    <n v="0"/>
    <x v="0"/>
    <x v="0"/>
    <x v="0"/>
    <s v="MWh"/>
    <n v="0"/>
    <n v="0"/>
    <m/>
    <n v="0.33333333333333331"/>
    <n v="0.26666666666666666"/>
    <n v="0"/>
    <n v="0"/>
    <n v="10"/>
    <s v="BASE DE DATOS"/>
    <m/>
  </r>
  <r>
    <s v="24"/>
    <x v="9"/>
    <s v="ARUNTA"/>
    <s v="71403991"/>
    <s v="71403991"/>
    <x v="2"/>
    <m/>
    <n v="1.05"/>
    <n v="1.85"/>
    <n v="1.05"/>
    <m/>
    <m/>
    <n v="0"/>
    <m/>
    <m/>
    <m/>
    <n v="0"/>
    <n v="0"/>
    <x v="0"/>
    <s v="ARUNTA71403991EL"/>
    <s v="Aruntani S.A.C."/>
    <x v="98"/>
    <x v="98"/>
    <s v="C.T. Jesica"/>
    <x v="316"/>
    <s v="EL"/>
    <x v="2"/>
    <x v="381"/>
    <x v="0"/>
    <s v="Instalado"/>
    <s v="Operativo"/>
    <s v="Autoproductor"/>
    <x v="2"/>
    <x v="1"/>
    <x v="1"/>
    <x v="0"/>
    <s v="Privado"/>
    <s v="PUNO"/>
    <s v="PUNO"/>
    <s v="LAMPA"/>
    <s v="OCUVIRI"/>
    <n v="0"/>
    <x v="1"/>
    <n v="0"/>
    <x v="0"/>
    <x v="0"/>
    <x v="0"/>
    <s v="MWh"/>
    <n v="0"/>
    <n v="0"/>
    <m/>
    <n v="0.15416666666666667"/>
    <n v="8.7500000000000008E-2"/>
    <n v="0"/>
    <n v="0"/>
    <n v="12"/>
    <s v="BASE DE DATOS"/>
    <m/>
  </r>
  <r>
    <s v="24"/>
    <x v="9"/>
    <s v="ARUNTA"/>
    <s v="53019803"/>
    <s v="53019803"/>
    <x v="2"/>
    <m/>
    <n v="0"/>
    <n v="0"/>
    <n v="0"/>
    <m/>
    <m/>
    <n v="0"/>
    <m/>
    <m/>
    <m/>
    <n v="0"/>
    <n v="0"/>
    <x v="1"/>
    <s v="ARUNTA53019803EL"/>
    <s v="Aruntani S.A.C."/>
    <x v="98"/>
    <x v="98"/>
    <s v="C.T. Santa Rosa - Aru"/>
    <x v="76"/>
    <s v="EL"/>
    <x v="2"/>
    <x v="381"/>
    <x v="0"/>
    <s v="Instalado"/>
    <s v="In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s v="-"/>
    <s v="-"/>
    <e v="#N/A"/>
    <n v="0"/>
    <n v="12"/>
    <s v="BASE DE DATOS"/>
    <m/>
  </r>
  <r>
    <s v="24"/>
    <x v="9"/>
    <s v="ARUNTA"/>
    <s v="53019903"/>
    <s v="53019903"/>
    <x v="2"/>
    <m/>
    <n v="1.6859999999999999"/>
    <n v="5.1429999999999998"/>
    <n v="1.6859999999999999"/>
    <m/>
    <m/>
    <n v="0"/>
    <m/>
    <m/>
    <m/>
    <n v="0"/>
    <n v="0"/>
    <x v="0"/>
    <s v="ARUNTA53019903EL"/>
    <s v="Aruntani S.A.C."/>
    <x v="98"/>
    <x v="98"/>
    <s v="C.T. Tucari - Aru"/>
    <x v="317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n v="0.42858333333333332"/>
    <n v="0.14049999999999999"/>
    <n v="0"/>
    <n v="0"/>
    <n v="12"/>
    <s v="BASE DE DATOS"/>
    <m/>
  </r>
  <r>
    <s v="24"/>
    <x v="10"/>
    <s v="ARUNTA"/>
    <s v="71403991"/>
    <s v="71403991"/>
    <x v="2"/>
    <m/>
    <n v="1.05"/>
    <n v="1.85"/>
    <n v="1.05"/>
    <m/>
    <m/>
    <n v="0"/>
    <m/>
    <m/>
    <m/>
    <n v="0"/>
    <n v="0"/>
    <x v="0"/>
    <s v="ARUNTA71403991EL"/>
    <s v="Aruntani S.A.C."/>
    <x v="98"/>
    <x v="98"/>
    <s v="C.T. Jesica"/>
    <x v="316"/>
    <s v="EL"/>
    <x v="2"/>
    <x v="381"/>
    <x v="0"/>
    <s v="Instalado"/>
    <s v="Operativo"/>
    <s v="Autoproductor"/>
    <x v="2"/>
    <x v="1"/>
    <x v="1"/>
    <x v="0"/>
    <s v="Privado"/>
    <s v="PUNO"/>
    <s v="PUNO"/>
    <s v="LAMPA"/>
    <s v="OCUVIRI"/>
    <n v="0"/>
    <x v="1"/>
    <n v="0"/>
    <x v="0"/>
    <x v="0"/>
    <x v="0"/>
    <s v="MWh"/>
    <n v="0"/>
    <n v="0"/>
    <m/>
    <n v="0.15416666666666667"/>
    <n v="8.7500000000000008E-2"/>
    <n v="0"/>
    <n v="0"/>
    <n v="12"/>
    <s v="BASE DE DATOS"/>
    <m/>
  </r>
  <r>
    <s v="24"/>
    <x v="10"/>
    <s v="ARUNTA"/>
    <s v="53019803"/>
    <s v="53019803"/>
    <x v="2"/>
    <m/>
    <n v="0"/>
    <n v="0"/>
    <n v="0"/>
    <m/>
    <m/>
    <n v="0"/>
    <m/>
    <m/>
    <m/>
    <n v="0"/>
    <n v="0"/>
    <x v="1"/>
    <s v="ARUNTA53019803EL"/>
    <s v="Aruntani S.A.C."/>
    <x v="98"/>
    <x v="98"/>
    <s v="C.T. Santa Rosa - Aru"/>
    <x v="76"/>
    <s v="EL"/>
    <x v="2"/>
    <x v="381"/>
    <x v="0"/>
    <s v="Instalado"/>
    <s v="In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s v="-"/>
    <s v="-"/>
    <e v="#N/A"/>
    <n v="0"/>
    <n v="12"/>
    <s v="BASE DE DATOS"/>
    <m/>
  </r>
  <r>
    <s v="24"/>
    <x v="10"/>
    <s v="ARUNTA"/>
    <s v="53019903"/>
    <s v="53019903"/>
    <x v="2"/>
    <m/>
    <n v="1.6859999999999999"/>
    <n v="5.1429999999999998"/>
    <n v="1.6859999999999999"/>
    <m/>
    <m/>
    <n v="0"/>
    <m/>
    <m/>
    <m/>
    <n v="0"/>
    <n v="0"/>
    <x v="0"/>
    <s v="ARUNTA53019903EL"/>
    <s v="Aruntani S.A.C."/>
    <x v="98"/>
    <x v="98"/>
    <s v="C.T. Tucari - Aru"/>
    <x v="317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n v="0.42858333333333332"/>
    <n v="0.14049999999999999"/>
    <n v="0"/>
    <n v="0"/>
    <n v="12"/>
    <s v="BASE DE DATOS"/>
    <m/>
  </r>
  <r>
    <s v="24"/>
    <x v="9"/>
    <s v="AUSGRU"/>
    <s v="33104100"/>
    <s v="33104100"/>
    <x v="2"/>
    <m/>
    <n v="2.8319999999999999"/>
    <n v="4.05"/>
    <n v="2.8319999999999999"/>
    <m/>
    <m/>
    <n v="0.40600000000000003"/>
    <m/>
    <m/>
    <m/>
    <n v="0"/>
    <n v="0.622"/>
    <x v="0"/>
    <s v="AUSGRU33104100EL"/>
    <s v="Austral Group S.A."/>
    <x v="135"/>
    <x v="135"/>
    <s v="C.T. Planta Pisco"/>
    <x v="383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1"/>
    <n v="0"/>
    <x v="0"/>
    <x v="0"/>
    <x v="0"/>
    <s v="MWh"/>
    <n v="0.40600000000000003"/>
    <n v="4.06E-4"/>
    <m/>
    <n v="0.33749999999999997"/>
    <n v="0.23599999999999999"/>
    <n v="0"/>
    <n v="0"/>
    <n v="13"/>
    <s v="BASE DE DATOS"/>
    <m/>
  </r>
  <r>
    <s v="24"/>
    <x v="10"/>
    <s v="AUSGRU"/>
    <s v="33104100"/>
    <s v="33104100"/>
    <x v="2"/>
    <m/>
    <n v="2.8319999999999999"/>
    <n v="4.05"/>
    <n v="2.8319999999999999"/>
    <m/>
    <m/>
    <n v="35.859000000000002"/>
    <m/>
    <m/>
    <m/>
    <n v="0"/>
    <n v="0.622"/>
    <x v="0"/>
    <s v="AUSGRU33104100EL"/>
    <s v="Austral Group S.A."/>
    <x v="135"/>
    <x v="135"/>
    <s v="C.T. Planta Pisco"/>
    <x v="383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1"/>
    <n v="0"/>
    <x v="0"/>
    <x v="0"/>
    <x v="0"/>
    <s v="MWh"/>
    <n v="35.859000000000002"/>
    <n v="3.5859000000000002E-2"/>
    <m/>
    <n v="0.33749999999999997"/>
    <n v="0.23599999999999999"/>
    <n v="0"/>
    <n v="0"/>
    <n v="13"/>
    <s v="BASE DE DATOS"/>
    <m/>
  </r>
  <r>
    <s v="24"/>
    <x v="9"/>
    <s v="BATEAS"/>
    <s v="00000000"/>
    <s v="00000000"/>
    <x v="2"/>
    <m/>
    <n v="2.9"/>
    <n v="4.9000000000000004"/>
    <n v="2.9"/>
    <m/>
    <m/>
    <n v="12.375"/>
    <m/>
    <m/>
    <m/>
    <n v="0"/>
    <n v="0"/>
    <x v="0"/>
    <s v="BATEAS00000000EL"/>
    <s v="Minera Bateas S.A.C."/>
    <x v="99"/>
    <x v="99"/>
    <s v="C.T. BATEAS"/>
    <x v="318"/>
    <s v="EL"/>
    <x v="2"/>
    <x v="381"/>
    <x v="0"/>
    <s v="Instalado"/>
    <s v="Operativo"/>
    <s v="Autoproductor"/>
    <x v="2"/>
    <x v="1"/>
    <x v="1"/>
    <x v="0"/>
    <s v="Privado"/>
    <s v="AREQUIPA"/>
    <s v="AREQUIPA"/>
    <s v="CAYLLOMA"/>
    <s v="CAYLLOMA"/>
    <n v="0"/>
    <x v="1"/>
    <n v="0"/>
    <x v="0"/>
    <x v="0"/>
    <x v="0"/>
    <s v="MWh"/>
    <n v="12.375"/>
    <n v="1.2375000000000001E-2"/>
    <m/>
    <n v="0.40833333333333338"/>
    <n v="0.24166666666666667"/>
    <n v="0"/>
    <n v="0"/>
    <n v="54"/>
    <s v="BASE DE DATOS"/>
    <m/>
  </r>
  <r>
    <s v="24"/>
    <x v="10"/>
    <s v="BATEAS"/>
    <s v="00000000"/>
    <s v="00000000"/>
    <x v="2"/>
    <m/>
    <n v="2.9"/>
    <n v="4.9000000000000004"/>
    <n v="2.9"/>
    <m/>
    <m/>
    <n v="2.0419999999999998"/>
    <m/>
    <m/>
    <m/>
    <n v="0"/>
    <n v="0"/>
    <x v="0"/>
    <s v="BATEAS00000000EL"/>
    <s v="Minera Bateas S.A.C."/>
    <x v="99"/>
    <x v="99"/>
    <s v="C.T. BATEAS"/>
    <x v="318"/>
    <s v="EL"/>
    <x v="2"/>
    <x v="381"/>
    <x v="0"/>
    <s v="Instalado"/>
    <s v="Operativo"/>
    <s v="Autoproductor"/>
    <x v="2"/>
    <x v="1"/>
    <x v="1"/>
    <x v="0"/>
    <s v="Privado"/>
    <s v="AREQUIPA"/>
    <s v="AREQUIPA"/>
    <s v="CAYLLOMA"/>
    <s v="CAYLLOMA"/>
    <n v="0"/>
    <x v="1"/>
    <n v="0"/>
    <x v="0"/>
    <x v="0"/>
    <x v="0"/>
    <s v="MWh"/>
    <n v="2.0419999999999998"/>
    <n v="2.042E-3"/>
    <m/>
    <n v="0.40833333333333338"/>
    <n v="0.24166666666666667"/>
    <n v="0"/>
    <n v="0"/>
    <n v="54"/>
    <s v="BASE DE DATOS"/>
    <m/>
  </r>
  <r>
    <s v="24"/>
    <x v="9"/>
    <s v="CARAVE"/>
    <s v="53203912"/>
    <s v="53203912"/>
    <x v="2"/>
    <m/>
    <n v="0.871"/>
    <n v="1.089"/>
    <n v="0.871"/>
    <m/>
    <m/>
    <n v="696.58"/>
    <m/>
    <m/>
    <m/>
    <n v="45971"/>
    <n v="240"/>
    <x v="0"/>
    <s v="CARAVE53203912EL"/>
    <s v="Compa¤ia Minera Caraveli S.A.C."/>
    <x v="100"/>
    <x v="100"/>
    <s v="C.T. Mina"/>
    <x v="319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696.58"/>
    <n v="0.69658000000000009"/>
    <m/>
    <n v="9.0749999999999997E-2"/>
    <n v="7.2583333333333333E-2"/>
    <n v="0"/>
    <n v="0"/>
    <n v="28"/>
    <s v="BASE DE DATOS"/>
    <m/>
  </r>
  <r>
    <s v="24"/>
    <x v="9"/>
    <s v="CARAVE"/>
    <s v="53203812"/>
    <s v="53203812"/>
    <x v="2"/>
    <m/>
    <n v="1.8759999999999999"/>
    <n v="2.3450000000000002"/>
    <n v="1.8759999999999999"/>
    <m/>
    <m/>
    <n v="19.157"/>
    <m/>
    <m/>
    <m/>
    <n v="0"/>
    <n v="0.57999999999999996"/>
    <x v="0"/>
    <s v="CARAVE53203812EL"/>
    <s v="Compa¤ia Minera Caraveli S.A.C."/>
    <x v="100"/>
    <x v="100"/>
    <s v="C.T. Planta"/>
    <x v="320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19.157"/>
    <n v="1.9157E-2"/>
    <m/>
    <n v="0.19541666666666668"/>
    <n v="0.15633333333333332"/>
    <n v="0"/>
    <n v="0"/>
    <n v="28"/>
    <s v="BASE DE DATOS"/>
    <m/>
  </r>
  <r>
    <s v="24"/>
    <x v="10"/>
    <s v="CARAVE"/>
    <s v="53203912"/>
    <s v="53203912"/>
    <x v="2"/>
    <m/>
    <n v="0.871"/>
    <n v="1.089"/>
    <n v="0.871"/>
    <m/>
    <m/>
    <n v="646.04"/>
    <m/>
    <m/>
    <m/>
    <n v="299"/>
    <n v="0.17499999999999999"/>
    <x v="0"/>
    <s v="CARAVE53203912EL"/>
    <s v="Compa¤ia Minera Caraveli S.A.C."/>
    <x v="100"/>
    <x v="100"/>
    <s v="C.T. Mina"/>
    <x v="319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646.04"/>
    <n v="0.64603999999999995"/>
    <m/>
    <n v="9.0749999999999997E-2"/>
    <n v="7.2583333333333333E-2"/>
    <n v="0"/>
    <n v="0"/>
    <n v="28"/>
    <s v="BASE DE DATOS"/>
    <m/>
  </r>
  <r>
    <s v="24"/>
    <x v="10"/>
    <s v="CARAVE"/>
    <s v="53203812"/>
    <s v="53203812"/>
    <x v="2"/>
    <m/>
    <n v="1.8759999999999999"/>
    <n v="2.3450000000000002"/>
    <n v="1.8759999999999999"/>
    <m/>
    <m/>
    <n v="9.9749999999999996"/>
    <m/>
    <m/>
    <m/>
    <n v="0"/>
    <n v="0.57999999999999996"/>
    <x v="0"/>
    <s v="CARAVE53203812EL"/>
    <s v="Compa¤ia Minera Caraveli S.A.C."/>
    <x v="100"/>
    <x v="100"/>
    <s v="C.T. Planta"/>
    <x v="320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9.9749999999999996"/>
    <n v="9.9749999999999995E-3"/>
    <m/>
    <n v="0.19541666666666668"/>
    <n v="0.15633333333333332"/>
    <n v="0"/>
    <n v="0"/>
    <n v="28"/>
    <s v="BASE DE DATOS"/>
    <m/>
  </r>
  <r>
    <s v="24"/>
    <x v="9"/>
    <s v="EACGSA"/>
    <s v="53011498"/>
    <s v="53011498"/>
    <x v="1"/>
    <m/>
    <n v="32"/>
    <n v="37"/>
    <n v="32"/>
    <m/>
    <m/>
    <n v="10965.67"/>
    <m/>
    <m/>
    <m/>
    <n v="51"/>
    <n v="18.36"/>
    <x v="0"/>
    <s v="EACGSA53011498TV"/>
    <s v="Empresa Agroindustrial Casa Grande S.A."/>
    <x v="127"/>
    <x v="127"/>
    <s v="CENTRAL THERMICA CASA GRANDE"/>
    <x v="37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ASCOPE"/>
    <n v="0"/>
    <x v="3"/>
    <s v="COGENERADOR"/>
    <x v="0"/>
    <x v="0"/>
    <x v="0"/>
    <s v="MWh"/>
    <n v="10965.67"/>
    <n v="10.965669999999999"/>
    <m/>
    <n v="3.0833333333333335"/>
    <n v="2.6666666666666665"/>
    <n v="0"/>
    <n v="0"/>
    <n v="16"/>
    <s v="BASE DE DATOS"/>
    <m/>
  </r>
  <r>
    <s v="24"/>
    <x v="10"/>
    <s v="EACGSA"/>
    <s v="53011498"/>
    <s v="53011498"/>
    <x v="1"/>
    <m/>
    <n v="32"/>
    <n v="37"/>
    <n v="32"/>
    <m/>
    <m/>
    <n v="9730.7900000000009"/>
    <m/>
    <m/>
    <m/>
    <n v="52"/>
    <n v="19.64"/>
    <x v="0"/>
    <s v="EACGSA53011498TV"/>
    <s v="Empresa Agroindustrial Casa Grande S.A."/>
    <x v="127"/>
    <x v="127"/>
    <s v="CENTRAL THERMICA CASA GRANDE"/>
    <x v="37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ASCOPE"/>
    <n v="0"/>
    <x v="3"/>
    <s v="COGENERADOR"/>
    <x v="0"/>
    <x v="0"/>
    <x v="0"/>
    <s v="MWh"/>
    <n v="9730.7900000000009"/>
    <n v="9.7307900000000007"/>
    <m/>
    <n v="3.0833333333333335"/>
    <n v="2.6666666666666665"/>
    <n v="0"/>
    <n v="0"/>
    <n v="16"/>
    <s v="BASE DE DATOS"/>
    <m/>
  </r>
  <r>
    <s v="24"/>
    <x v="10"/>
    <s v="PACASA"/>
    <s v="33002893"/>
    <s v="33002893"/>
    <x v="1"/>
    <m/>
    <n v="6.2"/>
    <n v="6.6"/>
    <n v="6.2"/>
    <m/>
    <m/>
    <n v="0"/>
    <m/>
    <m/>
    <m/>
    <n v="0"/>
    <n v="0"/>
    <x v="0"/>
    <s v="PACASA33002893TV"/>
    <s v="Cementos Pacasmayo S.A.A."/>
    <x v="128"/>
    <x v="128"/>
    <s v="C. T. Pacasmayo"/>
    <x v="372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PACASMAYO"/>
    <s v="PACASMAYO"/>
    <n v="0"/>
    <x v="2"/>
    <n v="0"/>
    <x v="0"/>
    <x v="0"/>
    <x v="0"/>
    <s v="MWh"/>
    <n v="0"/>
    <n v="0"/>
    <m/>
    <n v="0.54999999999999993"/>
    <n v="0.51666666666666672"/>
    <n v="0"/>
    <n v="0"/>
    <n v="17"/>
    <s v="BASE DE DATOS"/>
    <m/>
  </r>
  <r>
    <s v="24"/>
    <x v="9"/>
    <s v="ILLAPU"/>
    <s v="33273911"/>
    <s v="33273911"/>
    <x v="0"/>
    <m/>
    <n v="13.010999999999999"/>
    <n v="13.6"/>
    <n v="13.010999999999999"/>
    <m/>
    <m/>
    <n v="9558.7579999999998"/>
    <m/>
    <m/>
    <m/>
    <n v="0"/>
    <n v="13.962999999999999"/>
    <x v="0"/>
    <s v="ILLAPU33273911TG"/>
    <s v="Illapu Energy S.A."/>
    <x v="104"/>
    <x v="104"/>
    <s v="C.T. Planta Huachipa"/>
    <x v="324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CHOSICA"/>
    <n v="0"/>
    <x v="0"/>
    <s v="COGENERADOR"/>
    <x v="0"/>
    <x v="0"/>
    <x v="0"/>
    <s v="MWh"/>
    <n v="9558.7579999999998"/>
    <n v="9.5587579999999992"/>
    <m/>
    <n v="1.1333333333333333"/>
    <n v="1.0842499999999999"/>
    <n v="0"/>
    <n v="0"/>
    <n v="45"/>
    <s v="BASE DE DATOS"/>
    <m/>
  </r>
  <r>
    <s v="24"/>
    <x v="10"/>
    <s v="ILLAPU"/>
    <s v="33273911"/>
    <s v="33273911"/>
    <x v="0"/>
    <m/>
    <n v="13.010999999999999"/>
    <n v="13.6"/>
    <n v="13.010999999999999"/>
    <m/>
    <m/>
    <n v="8972.6319999999996"/>
    <m/>
    <m/>
    <m/>
    <n v="0"/>
    <n v="13.874000000000001"/>
    <x v="0"/>
    <s v="ILLAPU33273911TG"/>
    <s v="Illapu Energy S.A."/>
    <x v="104"/>
    <x v="104"/>
    <s v="C.T. Planta Huachipa"/>
    <x v="324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CHOSICA"/>
    <n v="0"/>
    <x v="0"/>
    <s v="COGENERADOR"/>
    <x v="0"/>
    <x v="0"/>
    <x v="0"/>
    <s v="MWh"/>
    <n v="8972.6319999999996"/>
    <n v="8.9726319999999991"/>
    <m/>
    <n v="1.1333333333333333"/>
    <n v="1.0842499999999999"/>
    <n v="0"/>
    <n v="0"/>
    <n v="45"/>
    <s v="BASE DE DATOS"/>
    <m/>
  </r>
  <r>
    <s v="24"/>
    <x v="9"/>
    <s v="LAREDO"/>
    <s v="53204012"/>
    <s v="53204012"/>
    <x v="1"/>
    <m/>
    <n v="1.25"/>
    <n v="1.25"/>
    <n v="1.25"/>
    <m/>
    <m/>
    <n v="0"/>
    <m/>
    <m/>
    <m/>
    <n v="0"/>
    <n v="0"/>
    <x v="0"/>
    <s v="LAREDO53204012TV"/>
    <s v="Empresa Agroindustrial Laredo S.A.A."/>
    <x v="142"/>
    <x v="142"/>
    <s v="C.T. TURBO GENERADOR 1"/>
    <x v="398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9"/>
    <s v="LAREDO"/>
    <s v="53204112"/>
    <s v="53204112"/>
    <x v="1"/>
    <m/>
    <n v="1.25"/>
    <n v="1.25"/>
    <n v="1.25"/>
    <m/>
    <m/>
    <n v="0"/>
    <m/>
    <m/>
    <m/>
    <n v="0"/>
    <n v="0"/>
    <x v="0"/>
    <s v="LAREDO53204112TV"/>
    <s v="Empresa Agroindustrial Laredo S.A.A."/>
    <x v="142"/>
    <x v="142"/>
    <s v="C.T. TURBO GENERADOR 2"/>
    <x v="399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9"/>
    <s v="LAREDO"/>
    <s v="53204212"/>
    <s v="53204212"/>
    <x v="1"/>
    <m/>
    <n v="2.5"/>
    <n v="3"/>
    <n v="2.5"/>
    <m/>
    <m/>
    <n v="0"/>
    <m/>
    <m/>
    <m/>
    <n v="0"/>
    <n v="0"/>
    <x v="0"/>
    <s v="LAREDO53204212TV"/>
    <s v="Empresa Agroindustrial Laredo S.A.A."/>
    <x v="142"/>
    <x v="142"/>
    <s v="C.T. TURBO GENERADOR 3"/>
    <x v="400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9"/>
    <s v="LAREDO"/>
    <s v="53204312"/>
    <s v="53204312"/>
    <x v="1"/>
    <m/>
    <n v="2.5"/>
    <n v="3"/>
    <n v="2.5"/>
    <m/>
    <m/>
    <n v="0"/>
    <m/>
    <m/>
    <m/>
    <n v="0"/>
    <n v="0"/>
    <x v="0"/>
    <s v="LAREDO53204312TV"/>
    <s v="Empresa Agroindustrial Laredo S.A.A."/>
    <x v="142"/>
    <x v="142"/>
    <s v="C.T. TURBO GENERADOR 4"/>
    <x v="40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9"/>
    <s v="LAREDO"/>
    <s v="53024617"/>
    <s v="53024617"/>
    <x v="1"/>
    <m/>
    <n v="10"/>
    <n v="10"/>
    <n v="10"/>
    <m/>
    <m/>
    <n v="3362.18"/>
    <m/>
    <m/>
    <m/>
    <n v="0"/>
    <n v="5.0759999999999996"/>
    <x v="0"/>
    <s v="LAREDO53024617TV"/>
    <s v="Empresa Agroindustrial Laredo S.A.A."/>
    <x v="142"/>
    <x v="142"/>
    <s v="C.T. TURBO GENERADOR 5"/>
    <x v="402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3362.18"/>
    <n v="3.3621799999999999"/>
    <m/>
    <n v="0.83333333333333337"/>
    <n v="0.83333333333333337"/>
    <n v="0"/>
    <n v="0"/>
    <n v="1"/>
    <s v="BASE DE DATOS"/>
    <m/>
  </r>
  <r>
    <s v="24"/>
    <x v="9"/>
    <s v="LAREDO"/>
    <s v="53204412"/>
    <s v="53204412"/>
    <x v="1"/>
    <m/>
    <n v="0.8"/>
    <n v="0.8"/>
    <n v="0.8"/>
    <m/>
    <m/>
    <n v="7.1130000000000004"/>
    <m/>
    <m/>
    <m/>
    <n v="0"/>
    <n v="0.8"/>
    <x v="0"/>
    <s v="LAREDO53204412TV"/>
    <s v="Empresa Agroindustrial Laredo S.A.A."/>
    <x v="142"/>
    <x v="142"/>
    <s v="C.T. UNIDAD DIESEL"/>
    <x v="403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1"/>
    <s v="COGENERADOR"/>
    <x v="0"/>
    <x v="0"/>
    <x v="0"/>
    <s v="MWh"/>
    <n v="7.1130000000000004"/>
    <n v="7.1130000000000004E-3"/>
    <m/>
    <n v="6.6666666666666666E-2"/>
    <n v="6.6666666666666666E-2"/>
    <n v="0"/>
    <n v="0"/>
    <n v="1"/>
    <s v="BASE DE DATOS"/>
    <m/>
  </r>
  <r>
    <s v="24"/>
    <x v="10"/>
    <s v="LAREDO"/>
    <s v="53204012"/>
    <s v="53204012"/>
    <x v="1"/>
    <m/>
    <n v="1.25"/>
    <n v="1.25"/>
    <n v="1.25"/>
    <m/>
    <m/>
    <n v="0"/>
    <m/>
    <m/>
    <m/>
    <n v="0"/>
    <n v="0"/>
    <x v="0"/>
    <s v="LAREDO53204012TV"/>
    <s v="Empresa Agroindustrial Laredo S.A.A."/>
    <x v="142"/>
    <x v="142"/>
    <s v="C.T. TURBO GENERADOR 1"/>
    <x v="398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10"/>
    <s v="LAREDO"/>
    <s v="53204112"/>
    <s v="53204112"/>
    <x v="1"/>
    <m/>
    <n v="1.25"/>
    <n v="1.25"/>
    <n v="1.25"/>
    <m/>
    <m/>
    <n v="0"/>
    <m/>
    <m/>
    <m/>
    <n v="0"/>
    <n v="0"/>
    <x v="0"/>
    <s v="LAREDO53204112TV"/>
    <s v="Empresa Agroindustrial Laredo S.A.A."/>
    <x v="142"/>
    <x v="142"/>
    <s v="C.T. TURBO GENERADOR 2"/>
    <x v="399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11363636363636363"/>
    <n v="0.11363636363636363"/>
    <n v="0"/>
    <n v="0"/>
    <n v="1"/>
    <s v="BASE DE DATOS"/>
    <m/>
  </r>
  <r>
    <s v="24"/>
    <x v="10"/>
    <s v="LAREDO"/>
    <s v="53204212"/>
    <s v="53204212"/>
    <x v="1"/>
    <m/>
    <n v="2.5"/>
    <n v="3"/>
    <n v="2.5"/>
    <m/>
    <m/>
    <n v="0"/>
    <m/>
    <m/>
    <m/>
    <n v="0"/>
    <n v="0"/>
    <x v="0"/>
    <s v="LAREDO53204212TV"/>
    <s v="Empresa Agroindustrial Laredo S.A.A."/>
    <x v="142"/>
    <x v="142"/>
    <s v="C.T. TURBO GENERADOR 3"/>
    <x v="400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10"/>
    <s v="LAREDO"/>
    <s v="53204312"/>
    <s v="53204312"/>
    <x v="1"/>
    <m/>
    <n v="2.5"/>
    <n v="3"/>
    <n v="2.5"/>
    <m/>
    <m/>
    <n v="0"/>
    <m/>
    <m/>
    <m/>
    <n v="0"/>
    <n v="0"/>
    <x v="0"/>
    <s v="LAREDO53204312TV"/>
    <s v="Empresa Agroindustrial Laredo S.A.A."/>
    <x v="142"/>
    <x v="142"/>
    <s v="C.T. TURBO GENERADOR 4"/>
    <x v="40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10"/>
    <s v="LAREDO"/>
    <s v="53024617"/>
    <s v="53024617"/>
    <x v="1"/>
    <m/>
    <n v="10"/>
    <n v="10"/>
    <n v="10"/>
    <m/>
    <m/>
    <n v="3268.04"/>
    <m/>
    <m/>
    <m/>
    <n v="0"/>
    <n v="5.2359999999999998"/>
    <x v="0"/>
    <s v="LAREDO53024617TV"/>
    <s v="Empresa Agroindustrial Laredo S.A.A."/>
    <x v="142"/>
    <x v="142"/>
    <s v="C.T. TURBO GENERADOR 5"/>
    <x v="402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3268.04"/>
    <n v="3.2680400000000001"/>
    <m/>
    <n v="0.83333333333333337"/>
    <n v="0.83333333333333337"/>
    <n v="0"/>
    <n v="0"/>
    <n v="1"/>
    <s v="BASE DE DATOS"/>
    <m/>
  </r>
  <r>
    <s v="24"/>
    <x v="10"/>
    <s v="LAREDO"/>
    <s v="53204412"/>
    <s v="53204412"/>
    <x v="1"/>
    <m/>
    <n v="0.8"/>
    <n v="0.8"/>
    <n v="0.8"/>
    <m/>
    <m/>
    <n v="11.891999999999999"/>
    <m/>
    <m/>
    <m/>
    <n v="0"/>
    <n v="0.8"/>
    <x v="0"/>
    <s v="LAREDO53204412TV"/>
    <s v="Empresa Agroindustrial Laredo S.A.A."/>
    <x v="142"/>
    <x v="142"/>
    <s v="C.T. UNIDAD DIESEL"/>
    <x v="403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1"/>
    <s v="COGENERADOR"/>
    <x v="0"/>
    <x v="0"/>
    <x v="0"/>
    <s v="MWh"/>
    <n v="11.891999999999999"/>
    <n v="1.1892E-2"/>
    <m/>
    <n v="6.6666666666666666E-2"/>
    <n v="6.6666666666666666E-2"/>
    <n v="0"/>
    <n v="0"/>
    <n v="1"/>
    <s v="BASE DE DATOS"/>
    <m/>
  </r>
  <r>
    <s v="24"/>
    <x v="9"/>
    <s v="GLORIA"/>
    <s v="33393320"/>
    <s v="33393320"/>
    <x v="2"/>
    <m/>
    <n v="4.1020000000000003"/>
    <n v="6.835"/>
    <n v="4.1020000000000003"/>
    <m/>
    <m/>
    <n v="0.59299999999999997"/>
    <m/>
    <m/>
    <m/>
    <n v="0"/>
    <n v="4.0999999999999996"/>
    <x v="0"/>
    <s v="GLORIA33393320EL"/>
    <s v="Leche Gloria S.A."/>
    <x v="103"/>
    <x v="103"/>
    <s v="C.T. Planta Gloria Huachipa"/>
    <x v="323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1"/>
    <n v="0"/>
    <x v="0"/>
    <x v="0"/>
    <x v="0"/>
    <s v="MWh"/>
    <n v="0.59299999999999997"/>
    <n v="5.9299999999999999E-4"/>
    <m/>
    <n v="0.56958333333333333"/>
    <n v="0.34183333333333338"/>
    <n v="0"/>
    <n v="0"/>
    <n v="52"/>
    <s v="BASE DE DATOS"/>
    <m/>
  </r>
  <r>
    <s v="24"/>
    <x v="10"/>
    <s v="GLORIA"/>
    <s v="33393320"/>
    <s v="33393320"/>
    <x v="2"/>
    <m/>
    <n v="4.1020000000000003"/>
    <n v="6.835"/>
    <n v="4.1020000000000003"/>
    <m/>
    <m/>
    <n v="0.77500000000000002"/>
    <m/>
    <m/>
    <m/>
    <n v="0"/>
    <n v="4.0999999999999996"/>
    <x v="0"/>
    <s v="GLORIA33393320EL"/>
    <s v="Leche Gloria S.A."/>
    <x v="103"/>
    <x v="103"/>
    <s v="C.T. Planta Gloria Huachipa"/>
    <x v="323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1"/>
    <n v="0"/>
    <x v="0"/>
    <x v="0"/>
    <x v="0"/>
    <s v="MWh"/>
    <n v="0.77500000000000002"/>
    <n v="7.7499999999999997E-4"/>
    <m/>
    <n v="0.56958333333333333"/>
    <n v="0.34183333333333338"/>
    <n v="0"/>
    <n v="0"/>
    <n v="52"/>
    <s v="BASE DE DATOS"/>
    <m/>
  </r>
  <r>
    <s v="24"/>
    <x v="9"/>
    <s v="RETAMA"/>
    <s v="33025293"/>
    <s v="33025293"/>
    <x v="2"/>
    <m/>
    <n v="9.9849999999999994"/>
    <n v="13.734999999999999"/>
    <n v="9.9849999999999994"/>
    <m/>
    <m/>
    <n v="73.888000000000005"/>
    <m/>
    <m/>
    <m/>
    <n v="0"/>
    <n v="0"/>
    <x v="0"/>
    <s v="RETAMA33025293EL"/>
    <s v="Minera Aur¡fera Retamas S.A."/>
    <x v="131"/>
    <x v="131"/>
    <s v="C.T. San Andr‚s"/>
    <x v="376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RCOY"/>
    <n v="0"/>
    <x v="1"/>
    <n v="0"/>
    <x v="0"/>
    <x v="0"/>
    <x v="0"/>
    <s v="MWh"/>
    <n v="73.888000000000005"/>
    <n v="7.3888000000000009E-2"/>
    <m/>
    <n v="1.1445833333333333"/>
    <n v="0.83208333333333329"/>
    <n v="0"/>
    <n v="0"/>
    <n v="53"/>
    <s v="BASE DE DATOS"/>
    <m/>
  </r>
  <r>
    <s v="24"/>
    <x v="10"/>
    <s v="RETAMA"/>
    <s v="33025293"/>
    <s v="33025293"/>
    <x v="2"/>
    <m/>
    <n v="9.9849999999999994"/>
    <n v="13.734999999999999"/>
    <n v="9.9849999999999994"/>
    <m/>
    <m/>
    <n v="5.5140000000000002"/>
    <m/>
    <m/>
    <m/>
    <n v="0"/>
    <n v="0"/>
    <x v="0"/>
    <s v="RETAMA33025293EL"/>
    <s v="Minera Aur¡fera Retamas S.A."/>
    <x v="131"/>
    <x v="131"/>
    <s v="C.T. San Andr‚s"/>
    <x v="376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RCOY"/>
    <n v="0"/>
    <x v="1"/>
    <n v="0"/>
    <x v="0"/>
    <x v="0"/>
    <x v="0"/>
    <s v="MWh"/>
    <n v="5.5140000000000002"/>
    <n v="5.5139999999999998E-3"/>
    <m/>
    <n v="1.1445833333333333"/>
    <n v="0.83208333333333329"/>
    <n v="0"/>
    <n v="0"/>
    <n v="53"/>
    <s v="BASE DE DATOS"/>
    <m/>
  </r>
  <r>
    <s v="24"/>
    <x v="9"/>
    <s v="RELAPA"/>
    <s v="33111900"/>
    <s v="33111900"/>
    <x v="0"/>
    <m/>
    <n v="11.25"/>
    <n v="11.25"/>
    <n v="11.25"/>
    <m/>
    <m/>
    <n v="6531.9120000000003"/>
    <m/>
    <m/>
    <m/>
    <n v="0"/>
    <n v="9.1"/>
    <x v="0"/>
    <s v="RELAPA33111900TG"/>
    <s v="Refiner¡a La Pampilla S.A."/>
    <x v="113"/>
    <x v="113"/>
    <s v="C.T. La Pampilla"/>
    <x v="348"/>
    <s v="TG"/>
    <x v="0"/>
    <x v="381"/>
    <x v="0"/>
    <s v="Instalado"/>
    <s v="Operativo"/>
    <s v="Autoproductor"/>
    <x v="2"/>
    <x v="0"/>
    <x v="1"/>
    <x v="0"/>
    <s v="Privado"/>
    <s v="LIMA"/>
    <s v="CALLAO"/>
    <s v="CALLAO"/>
    <s v="Ventanilla"/>
    <n v="0"/>
    <x v="0"/>
    <n v="0"/>
    <x v="0"/>
    <x v="0"/>
    <x v="0"/>
    <s v="MWh"/>
    <n v="6531.9120000000003"/>
    <n v="6.5319120000000002"/>
    <m/>
    <n v="0.9375"/>
    <n v="0.9375"/>
    <n v="0"/>
    <n v="0"/>
    <n v="78"/>
    <s v="BASE DE DATOS"/>
    <m/>
  </r>
  <r>
    <s v="24"/>
    <x v="10"/>
    <s v="RELAPA"/>
    <s v="33111900"/>
    <s v="33111900"/>
    <x v="0"/>
    <m/>
    <n v="11.25"/>
    <n v="11.25"/>
    <n v="11.25"/>
    <m/>
    <m/>
    <n v="3581.87"/>
    <m/>
    <m/>
    <m/>
    <n v="0"/>
    <n v="9.01"/>
    <x v="0"/>
    <s v="RELAPA33111900TG"/>
    <s v="Refiner¡a La Pampilla S.A."/>
    <x v="113"/>
    <x v="113"/>
    <s v="C.T. La Pampilla"/>
    <x v="348"/>
    <s v="TG"/>
    <x v="0"/>
    <x v="381"/>
    <x v="0"/>
    <s v="Instalado"/>
    <s v="Operativo"/>
    <s v="Autoproductor"/>
    <x v="2"/>
    <x v="0"/>
    <x v="1"/>
    <x v="0"/>
    <s v="Privado"/>
    <s v="LIMA"/>
    <s v="CALLAO"/>
    <s v="CALLAO"/>
    <s v="Ventanilla"/>
    <n v="0"/>
    <x v="0"/>
    <n v="0"/>
    <x v="0"/>
    <x v="0"/>
    <x v="0"/>
    <s v="MWh"/>
    <n v="3581.87"/>
    <n v="3.5818699999999999"/>
    <m/>
    <n v="0.9375"/>
    <n v="0.9375"/>
    <n v="0"/>
    <n v="0"/>
    <n v="78"/>
    <s v="BASE DE DATOS"/>
    <m/>
  </r>
  <r>
    <s v="24"/>
    <x v="9"/>
    <s v="RIOSEC"/>
    <s v="00718132"/>
    <s v="00718132"/>
    <x v="2"/>
    <m/>
    <n v="1.4159999999999999"/>
    <n v="1.825"/>
    <n v="1.4159999999999999"/>
    <m/>
    <m/>
    <n v="18.462"/>
    <m/>
    <m/>
    <m/>
    <n v="0"/>
    <n v="0"/>
    <x v="0"/>
    <s v="RIOSEC00718132EL"/>
    <s v="Procesadora Industrial Rio Seco S.A."/>
    <x v="132"/>
    <x v="132"/>
    <s v="C.T. Rio Seco - EL"/>
    <x v="377"/>
    <s v="EL"/>
    <x v="2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"/>
    <n v="0"/>
    <x v="0"/>
    <x v="0"/>
    <x v="0"/>
    <s v="MWh"/>
    <n v="18.462"/>
    <n v="1.8461999999999999E-2"/>
    <m/>
    <n v="0.15208333333333332"/>
    <n v="3.2500000000000001E-2"/>
    <n v="0"/>
    <n v="0"/>
    <n v="75"/>
    <s v="BASE DE DATOS"/>
    <m/>
  </r>
  <r>
    <s v="24"/>
    <x v="9"/>
    <s v="RIOSEC"/>
    <s v="00718132"/>
    <s v="00718132"/>
    <x v="1"/>
    <m/>
    <n v="0"/>
    <n v="0.8"/>
    <n v="0"/>
    <m/>
    <m/>
    <n v="0"/>
    <m/>
    <m/>
    <m/>
    <n v="0"/>
    <n v="0"/>
    <x v="0"/>
    <s v="RIOSEC00718132TV"/>
    <s v="Procesadora Industrial Rio Seco S.A."/>
    <x v="132"/>
    <x v="132"/>
    <s v="C.T. Rio Seco - TV"/>
    <x v="378"/>
    <s v="TV"/>
    <x v="1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1"/>
    <n v="0"/>
    <x v="0"/>
    <x v="0"/>
    <x v="0"/>
    <s v="MWh"/>
    <n v="0"/>
    <n v="0"/>
    <m/>
    <n v="6.6666666666666666E-2"/>
    <n v="2.8333333333333335E-2"/>
    <n v="0"/>
    <n v="0"/>
    <n v="75"/>
    <s v="BASE DE DATOS"/>
    <m/>
  </r>
  <r>
    <s v="24"/>
    <x v="10"/>
    <s v="RIOSEC"/>
    <s v="00718132"/>
    <s v="00718132"/>
    <x v="2"/>
    <m/>
    <n v="0"/>
    <n v="1.825"/>
    <n v="0"/>
    <m/>
    <m/>
    <n v="0"/>
    <m/>
    <m/>
    <m/>
    <n v="0"/>
    <n v="0"/>
    <x v="0"/>
    <s v="RIOSEC00718132EL"/>
    <s v="Procesadora Industrial Rio Seco S.A."/>
    <x v="132"/>
    <x v="132"/>
    <s v="C.T. Rio Seco - EL"/>
    <x v="377"/>
    <s v="EL"/>
    <x v="2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"/>
    <n v="0"/>
    <x v="0"/>
    <x v="0"/>
    <x v="0"/>
    <s v="MWh"/>
    <n v="0"/>
    <n v="0"/>
    <m/>
    <n v="0.15208333333333332"/>
    <n v="3.2500000000000001E-2"/>
    <n v="0"/>
    <n v="0"/>
    <n v="75"/>
    <s v="BASE DE DATOS"/>
    <m/>
  </r>
  <r>
    <s v="24"/>
    <x v="10"/>
    <s v="RIOSEC"/>
    <s v="00718132"/>
    <s v="00718132"/>
    <x v="1"/>
    <m/>
    <n v="0"/>
    <n v="0.8"/>
    <n v="0"/>
    <m/>
    <m/>
    <n v="0"/>
    <m/>
    <m/>
    <m/>
    <n v="0"/>
    <n v="0"/>
    <x v="0"/>
    <s v="RIOSEC00718132TV"/>
    <s v="Procesadora Industrial Rio Seco S.A."/>
    <x v="132"/>
    <x v="132"/>
    <s v="C.T. Rio Seco - TV"/>
    <x v="378"/>
    <s v="TV"/>
    <x v="1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1"/>
    <n v="0"/>
    <x v="0"/>
    <x v="0"/>
    <x v="0"/>
    <s v="MWh"/>
    <n v="0"/>
    <n v="0"/>
    <m/>
    <n v="6.6666666666666666E-2"/>
    <n v="2.8333333333333335E-2"/>
    <n v="0"/>
    <n v="0"/>
    <n v="75"/>
    <s v="BASE DE DATOS"/>
    <m/>
  </r>
  <r>
    <s v="24"/>
    <x v="9"/>
    <s v="INSANB"/>
    <s v="33393620"/>
    <s v="33393620"/>
    <x v="2"/>
    <m/>
    <n v="1.4750000000000001"/>
    <n v="1.49"/>
    <n v="1.4750000000000001"/>
    <m/>
    <m/>
    <n v="640.1"/>
    <m/>
    <m/>
    <m/>
    <n v="10"/>
    <n v="1.401"/>
    <x v="0"/>
    <s v="INSANB33393620EL"/>
    <s v="Inversiones San Borja S.A."/>
    <x v="139"/>
    <x v="139"/>
    <s v="C.T. La Rambla"/>
    <x v="39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BORJA"/>
    <n v="0"/>
    <x v="0"/>
    <n v="0"/>
    <x v="0"/>
    <x v="0"/>
    <x v="0"/>
    <s v="MWh"/>
    <n v="640.1"/>
    <n v="0.6401"/>
    <m/>
    <n v="0.12416666666666666"/>
    <n v="0.12291666666666667"/>
    <n v="0"/>
    <n v="0"/>
    <n v="50"/>
    <s v="BASE DE DATOS"/>
    <m/>
  </r>
  <r>
    <s v="24"/>
    <x v="9"/>
    <s v="SURPAK"/>
    <s v="33382217"/>
    <s v="33382217"/>
    <x v="2"/>
    <m/>
    <n v="1.28"/>
    <n v="2.6"/>
    <n v="1.28"/>
    <m/>
    <m/>
    <n v="152.5"/>
    <m/>
    <m/>
    <m/>
    <n v="3.1"/>
    <n v="1.28"/>
    <x v="0"/>
    <s v="SURPAK33382217EL"/>
    <s v="Surpack S.A."/>
    <x v="120"/>
    <x v="120"/>
    <s v="C.T. Surpack"/>
    <x v="36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N"/>
    <n v="0"/>
    <x v="0"/>
    <n v="0"/>
    <x v="0"/>
    <x v="0"/>
    <x v="0"/>
    <s v="MWh"/>
    <n v="152.5"/>
    <n v="0.1525"/>
    <m/>
    <n v="0.21666666666666667"/>
    <n v="0.10666666666666667"/>
    <n v="0"/>
    <n v="0"/>
    <n v="86"/>
    <s v="BASE DE DATOS"/>
    <m/>
  </r>
  <r>
    <s v="24"/>
    <x v="10"/>
    <s v="SURPAK"/>
    <s v="33382217"/>
    <s v="33382217"/>
    <x v="2"/>
    <m/>
    <n v="1.28"/>
    <n v="2.6"/>
    <n v="1.28"/>
    <m/>
    <m/>
    <n v="105.8"/>
    <m/>
    <m/>
    <m/>
    <n v="3.1"/>
    <n v="1.28"/>
    <x v="0"/>
    <s v="SURPAK33382217EL"/>
    <s v="Surpack S.A."/>
    <x v="120"/>
    <x v="120"/>
    <s v="C.T. Surpack"/>
    <x v="36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N"/>
    <n v="0"/>
    <x v="0"/>
    <n v="0"/>
    <x v="0"/>
    <x v="0"/>
    <x v="0"/>
    <s v="MWh"/>
    <n v="105.8"/>
    <n v="0.10579999999999999"/>
    <m/>
    <n v="0.21666666666666667"/>
    <n v="0.10666666666666667"/>
    <n v="0"/>
    <n v="0"/>
    <n v="86"/>
    <s v="BASE DE DATOS"/>
    <m/>
  </r>
  <r>
    <s v="24"/>
    <x v="9"/>
    <s v="CORPAA"/>
    <s v="33103300"/>
    <s v="33103300"/>
    <x v="2"/>
    <m/>
    <n v="1.25"/>
    <n v="1.25"/>
    <n v="1.25"/>
    <m/>
    <m/>
    <n v="0"/>
    <m/>
    <m/>
    <m/>
    <n v="0"/>
    <n v="0"/>
    <x v="0"/>
    <s v="CORPAA33103300EL"/>
    <s v="Corporación Aceros Arequipa S.A."/>
    <x v="93"/>
    <x v="93"/>
    <s v="C.T. ACEROS"/>
    <x v="310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10416666666666667"/>
    <n v="0.10416666666666667"/>
    <n v="0"/>
    <n v="0"/>
    <n v="36"/>
    <s v="BASE DE DATOS"/>
    <m/>
  </r>
  <r>
    <s v="24"/>
    <x v="9"/>
    <s v="APMTER"/>
    <s v="33113000"/>
    <s v="33113000"/>
    <x v="2"/>
    <m/>
    <n v="12.95"/>
    <n v="12.95"/>
    <n v="12.95"/>
    <m/>
    <m/>
    <n v="0"/>
    <m/>
    <m/>
    <m/>
    <n v="0"/>
    <n v="0"/>
    <x v="0"/>
    <s v="APMTER33113000EL"/>
    <s v="APM Terminals Callao S.A."/>
    <x v="129"/>
    <x v="129"/>
    <s v="C.T. Puerto Callao"/>
    <x v="374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1.0791666666666666"/>
    <n v="1.0791666666666666"/>
    <n v="0"/>
    <n v="0"/>
    <n v="9"/>
    <s v="BASE DE DATOS"/>
    <m/>
  </r>
  <r>
    <s v="24"/>
    <x v="9"/>
    <s v="UNCEMP"/>
    <s v="33084798"/>
    <s v="33084798"/>
    <x v="0"/>
    <m/>
    <n v="37.5"/>
    <n v="41.75"/>
    <n v="37.5"/>
    <m/>
    <m/>
    <n v="2683.587"/>
    <m/>
    <m/>
    <m/>
    <n v="110"/>
    <n v="35"/>
    <x v="0"/>
    <s v="UNCEMP33084798TG"/>
    <s v="Unacem Peru S.A."/>
    <x v="121"/>
    <x v="121"/>
    <s v="C.T. Atocongo"/>
    <x v="363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VILLAMARIA DEL TRIUNFO"/>
    <n v="0"/>
    <x v="0"/>
    <n v="0"/>
    <x v="0"/>
    <x v="0"/>
    <x v="0"/>
    <s v="MWh"/>
    <n v="2683.587"/>
    <n v="2.6835870000000002"/>
    <m/>
    <n v="3.4791666666666665"/>
    <n v="3.125"/>
    <n v="0"/>
    <n v="0"/>
    <n v="90"/>
    <s v="BASE DE DATOS"/>
    <m/>
  </r>
  <r>
    <s v="24"/>
    <x v="9"/>
    <s v="UNCEMP"/>
    <s v="33104600"/>
    <s v="33104600"/>
    <x v="2"/>
    <m/>
    <n v="0.75"/>
    <n v="0.8"/>
    <n v="0.75"/>
    <m/>
    <m/>
    <n v="0"/>
    <m/>
    <m/>
    <m/>
    <n v="0"/>
    <n v="0"/>
    <x v="0"/>
    <s v="UNCEMP33104600EL"/>
    <s v="Unacem Peru S.A."/>
    <x v="121"/>
    <x v="121"/>
    <s v="C.T. Cementos Lima"/>
    <x v="36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9"/>
    <s v="UNCEMP"/>
    <s v="33106100"/>
    <s v="33106100"/>
    <x v="2"/>
    <m/>
    <n v="0.75"/>
    <n v="0.8"/>
    <n v="0.75"/>
    <m/>
    <m/>
    <n v="0"/>
    <m/>
    <m/>
    <m/>
    <n v="0"/>
    <n v="0"/>
    <x v="0"/>
    <s v="UNCEMP33106100EL"/>
    <s v="Unacem Peru S.A."/>
    <x v="121"/>
    <x v="121"/>
    <s v="C.T. Cementos Lima 2"/>
    <x v="36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9"/>
    <s v="SPCC"/>
    <s v="03025091"/>
    <s v="03025091"/>
    <x v="2"/>
    <m/>
    <n v="1"/>
    <n v="1.25"/>
    <n v="1"/>
    <m/>
    <m/>
    <n v="0"/>
    <m/>
    <m/>
    <m/>
    <n v="0"/>
    <n v="0"/>
    <x v="0"/>
    <s v="SPCC03025091EL"/>
    <s v="Southern Per£ Cooper Corporation"/>
    <x v="119"/>
    <x v="119"/>
    <s v="C.T. EMERGENCIA FUND ILO"/>
    <x v="357"/>
    <s v="EL"/>
    <x v="2"/>
    <x v="381"/>
    <x v="0"/>
    <s v="Instalado"/>
    <s v="Inoperativo"/>
    <s v="Autoproductor"/>
    <x v="2"/>
    <x v="1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10416666666666667"/>
    <n v="8.3333333333333329E-2"/>
    <n v="0"/>
    <n v="0"/>
    <n v="84"/>
    <s v="BASE DE DATOS"/>
    <m/>
  </r>
  <r>
    <s v="24"/>
    <x v="9"/>
    <s v="SPCC"/>
    <s v="33021793"/>
    <s v="33021793"/>
    <x v="2"/>
    <m/>
    <n v="2.8"/>
    <n v="4.3"/>
    <n v="2.8"/>
    <m/>
    <m/>
    <n v="0"/>
    <m/>
    <m/>
    <m/>
    <n v="0"/>
    <n v="0"/>
    <x v="0"/>
    <s v="SPCC33021793EL"/>
    <s v="Southern Per£ Cooper Corporation"/>
    <x v="119"/>
    <x v="119"/>
    <s v="C.T. REFINERÍA"/>
    <x v="358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35833333333333334"/>
    <n v="0.23333333333333331"/>
    <n v="0"/>
    <n v="0"/>
    <n v="84"/>
    <s v="BASE DE DATOS"/>
    <m/>
  </r>
  <r>
    <s v="24"/>
    <x v="9"/>
    <s v="SPCC"/>
    <s v="33003193"/>
    <s v="33003193"/>
    <x v="2"/>
    <m/>
    <n v="3.3"/>
    <n v="3.3"/>
    <n v="3.3"/>
    <m/>
    <m/>
    <n v="0.79100000000000004"/>
    <m/>
    <m/>
    <m/>
    <n v="0"/>
    <n v="2.0030000000000001"/>
    <x v="0"/>
    <s v="SPCC33003193EL"/>
    <s v="Southern Per£ Cooper Corporation"/>
    <x v="119"/>
    <x v="119"/>
    <s v="C. T. ILO"/>
    <x v="359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.79100000000000004"/>
    <n v="7.9100000000000004E-4"/>
    <m/>
    <n v="0.27499999999999997"/>
    <n v="0.27499999999999997"/>
    <n v="0"/>
    <n v="0"/>
    <n v="84"/>
    <s v="BASE DE DATOS"/>
    <m/>
  </r>
  <r>
    <s v="24"/>
    <x v="9"/>
    <s v="QUELLA"/>
    <s v="20191041"/>
    <s v="20191041"/>
    <x v="2"/>
    <m/>
    <n v="1.5"/>
    <n v="1.64"/>
    <n v="1.5"/>
    <m/>
    <m/>
    <n v="173.19399999999999"/>
    <m/>
    <m/>
    <m/>
    <n v="100"/>
    <n v="0.62"/>
    <x v="0"/>
    <s v="QUELLA20191041EL"/>
    <s v="Anglo American Quellaveco S.A."/>
    <x v="117"/>
    <x v="117"/>
    <s v="C.T. Cortadera"/>
    <x v="352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173.19399999999999"/>
    <n v="0.17319399999999999"/>
    <m/>
    <n v="0.13666666666666666"/>
    <n v="0.125"/>
    <n v="0"/>
    <n v="0"/>
    <n v="8"/>
    <s v="BASE DE DATOS"/>
    <m/>
  </r>
  <r>
    <s v="24"/>
    <x v="9"/>
    <s v="QUELLA"/>
    <s v="20191306"/>
    <s v="20191306"/>
    <x v="2"/>
    <m/>
    <n v="3.8359999999999999"/>
    <n v="5"/>
    <n v="3.8359999999999999"/>
    <m/>
    <m/>
    <n v="0"/>
    <m/>
    <m/>
    <m/>
    <n v="0"/>
    <n v="0"/>
    <x v="0"/>
    <s v="QUELLA20191306EL"/>
    <s v="Anglo American Quellaveco S.A."/>
    <x v="117"/>
    <x v="117"/>
    <s v="C.T. Salviani"/>
    <x v="353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41666666666666669"/>
    <n v="0.31966666666666665"/>
    <n v="0"/>
    <n v="0"/>
    <n v="8"/>
    <s v="BASE DE DATOS"/>
    <m/>
  </r>
  <r>
    <s v="24"/>
    <x v="9"/>
    <s v="QUELLA"/>
    <s v="20200115"/>
    <s v="20200115"/>
    <x v="2"/>
    <m/>
    <n v="3.33"/>
    <n v="4.08"/>
    <n v="3.33"/>
    <m/>
    <m/>
    <n v="0"/>
    <m/>
    <m/>
    <m/>
    <n v="0"/>
    <n v="0"/>
    <x v="0"/>
    <s v="QUELLA20200115EL"/>
    <s v="Anglo American Quellaveco S.A."/>
    <x v="117"/>
    <x v="117"/>
    <s v="C.T. DRENAJE SECTOR MINA"/>
    <x v="354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34"/>
    <n v="0.27750000000000002"/>
    <n v="0"/>
    <n v="0"/>
    <n v="8"/>
    <s v="BASE DE DATOS"/>
    <m/>
  </r>
  <r>
    <s v="24"/>
    <x v="9"/>
    <s v="QUELLA"/>
    <s v="20220798"/>
    <s v="20220798"/>
    <x v="2"/>
    <m/>
    <n v="7.2"/>
    <n v="9.6"/>
    <n v="7.2"/>
    <m/>
    <m/>
    <n v="0"/>
    <m/>
    <m/>
    <m/>
    <n v="0"/>
    <n v="0"/>
    <x v="0"/>
    <s v="QUELLA20220798EL"/>
    <s v="Anglo American Quellaveco S.A."/>
    <x v="117"/>
    <x v="117"/>
    <s v="C.T. PLANTA PAPUJUNE"/>
    <x v="355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79999999999999993"/>
    <n v="0.6"/>
    <n v="0"/>
    <n v="0"/>
    <n v="8"/>
    <s v="BASE DE DATOS"/>
    <m/>
  </r>
  <r>
    <s v="24"/>
    <x v="10"/>
    <s v="QUELLA"/>
    <s v="20191041"/>
    <s v="20191041"/>
    <x v="2"/>
    <m/>
    <n v="1.5"/>
    <n v="1.64"/>
    <n v="1.5"/>
    <m/>
    <m/>
    <n v="166.874"/>
    <m/>
    <m/>
    <m/>
    <n v="44"/>
    <n v="0.66200000000000003"/>
    <x v="0"/>
    <s v="QUELLA20191041EL"/>
    <s v="Anglo American Quellaveco S.A."/>
    <x v="117"/>
    <x v="117"/>
    <s v="C.T. Cortadera"/>
    <x v="352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166.874"/>
    <n v="0.16687399999999999"/>
    <m/>
    <n v="0.13666666666666666"/>
    <n v="0.125"/>
    <n v="0"/>
    <n v="0"/>
    <n v="8"/>
    <s v="BASE DE DATOS"/>
    <m/>
  </r>
  <r>
    <s v="24"/>
    <x v="10"/>
    <s v="QUELLA"/>
    <s v="20191306"/>
    <s v="20191306"/>
    <x v="2"/>
    <m/>
    <n v="3.8359999999999999"/>
    <n v="5"/>
    <n v="3.8359999999999999"/>
    <m/>
    <m/>
    <n v="0"/>
    <m/>
    <m/>
    <m/>
    <n v="0"/>
    <n v="0"/>
    <x v="0"/>
    <s v="QUELLA20191306EL"/>
    <s v="Anglo American Quellaveco S.A."/>
    <x v="117"/>
    <x v="117"/>
    <s v="C.T. Salviani"/>
    <x v="353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41666666666666669"/>
    <n v="0.31966666666666665"/>
    <n v="0"/>
    <n v="0"/>
    <n v="8"/>
    <s v="BASE DE DATOS"/>
    <m/>
  </r>
  <r>
    <s v="24"/>
    <x v="10"/>
    <s v="QUELLA"/>
    <s v="20200115"/>
    <s v="20200115"/>
    <x v="2"/>
    <m/>
    <n v="3.33"/>
    <n v="4.08"/>
    <n v="3.33"/>
    <m/>
    <m/>
    <n v="0"/>
    <m/>
    <m/>
    <m/>
    <n v="0"/>
    <n v="0"/>
    <x v="0"/>
    <s v="QUELLA20200115EL"/>
    <s v="Anglo American Quellaveco S.A."/>
    <x v="117"/>
    <x v="117"/>
    <s v="C.T. DRENAJE SECTOR MINA"/>
    <x v="354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34"/>
    <n v="0.27750000000000002"/>
    <n v="0"/>
    <n v="0"/>
    <n v="8"/>
    <s v="BASE DE DATOS"/>
    <m/>
  </r>
  <r>
    <s v="24"/>
    <x v="10"/>
    <s v="QUELLA"/>
    <s v="20220798"/>
    <s v="20220798"/>
    <x v="2"/>
    <m/>
    <n v="7.2"/>
    <n v="9.6"/>
    <n v="7.2"/>
    <m/>
    <m/>
    <n v="0"/>
    <m/>
    <m/>
    <m/>
    <n v="0"/>
    <n v="0"/>
    <x v="0"/>
    <s v="QUELLA20220798EL"/>
    <s v="Anglo American Quellaveco S.A."/>
    <x v="117"/>
    <x v="117"/>
    <s v="C.T. PLANTA PAPUJUNE"/>
    <x v="355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79999999999999993"/>
    <n v="0.6"/>
    <n v="0"/>
    <n v="0"/>
    <n v="8"/>
    <s v="BASE DE DATOS"/>
    <m/>
  </r>
  <r>
    <s v="24"/>
    <x v="9"/>
    <s v="ANTAPA"/>
    <s v="33004293"/>
    <s v="33004293"/>
    <x v="2"/>
    <m/>
    <n v="16"/>
    <n v="17.96"/>
    <n v="16"/>
    <m/>
    <m/>
    <n v="0"/>
    <m/>
    <m/>
    <m/>
    <n v="0"/>
    <n v="0"/>
    <x v="0"/>
    <s v="ANTAPA33004293EL"/>
    <s v="Compa¤¡a Minera Antapaccay S.A."/>
    <x v="96"/>
    <x v="96"/>
    <s v="C.T. Tintaya"/>
    <x v="314"/>
    <s v="EL"/>
    <x v="2"/>
    <x v="381"/>
    <x v="0"/>
    <s v="Instalado"/>
    <s v="Operativo"/>
    <s v="Autoproductor"/>
    <x v="2"/>
    <x v="0"/>
    <x v="1"/>
    <x v="0"/>
    <s v="Privado"/>
    <s v="CUSCO"/>
    <s v="CUSCO"/>
    <s v="ESPINAR"/>
    <s v="LA CONVENCION"/>
    <n v="0"/>
    <x v="1"/>
    <n v="0"/>
    <x v="0"/>
    <x v="0"/>
    <x v="0"/>
    <s v="MWh"/>
    <n v="0"/>
    <n v="0"/>
    <m/>
    <n v="1.4966666666666668"/>
    <n v="1.3333333333333333"/>
    <n v="0"/>
    <n v="0"/>
    <n v="26"/>
    <s v="BASE DE DATOS"/>
    <m/>
  </r>
  <r>
    <s v="24"/>
    <x v="10"/>
    <s v="ANTAPA"/>
    <s v="33004293"/>
    <s v="33004293"/>
    <x v="2"/>
    <m/>
    <n v="16"/>
    <n v="17.96"/>
    <n v="16"/>
    <m/>
    <m/>
    <n v="0.35599999999999998"/>
    <m/>
    <m/>
    <m/>
    <n v="0.38"/>
    <n v="0.82299999999999995"/>
    <x v="0"/>
    <s v="ANTAPA33004293EL"/>
    <s v="Compa¤¡a Minera Antapaccay S.A."/>
    <x v="96"/>
    <x v="96"/>
    <s v="C.T. Tintaya"/>
    <x v="314"/>
    <s v="EL"/>
    <x v="2"/>
    <x v="381"/>
    <x v="0"/>
    <s v="Instalado"/>
    <s v="Operativo"/>
    <s v="Autoproductor"/>
    <x v="2"/>
    <x v="0"/>
    <x v="1"/>
    <x v="0"/>
    <s v="Privado"/>
    <s v="CUSCO"/>
    <s v="CUSCO"/>
    <s v="ESPINAR"/>
    <s v="LA CONVENCION"/>
    <n v="0"/>
    <x v="1"/>
    <n v="0"/>
    <x v="0"/>
    <x v="0"/>
    <x v="0"/>
    <s v="MWh"/>
    <n v="0.35599999999999998"/>
    <n v="3.5599999999999998E-4"/>
    <m/>
    <n v="1.4966666666666668"/>
    <n v="1.3333333333333333"/>
    <n v="0"/>
    <n v="0"/>
    <n v="26"/>
    <s v="BASE DE DATOS"/>
    <m/>
  </r>
  <r>
    <s v="24"/>
    <x v="10"/>
    <s v="CORPAA"/>
    <s v="33103300"/>
    <s v="33103300"/>
    <x v="2"/>
    <m/>
    <n v="1.25"/>
    <n v="1.25"/>
    <n v="1.25"/>
    <m/>
    <m/>
    <n v="0"/>
    <m/>
    <m/>
    <m/>
    <n v="0"/>
    <n v="0"/>
    <x v="0"/>
    <s v="CORPAA33103300EL"/>
    <s v="Corporación Aceros Arequipa S.A."/>
    <x v="93"/>
    <x v="93"/>
    <s v="C.T. ACEROS"/>
    <x v="310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10416666666666667"/>
    <n v="0.10416666666666667"/>
    <n v="0"/>
    <n v="0"/>
    <n v="36"/>
    <s v="BASE DE DATOS"/>
    <m/>
  </r>
  <r>
    <s v="24"/>
    <x v="9"/>
    <s v="COHORI"/>
    <s v="33024093"/>
    <s v="33024093"/>
    <x v="2"/>
    <m/>
    <n v="5.15"/>
    <n v="5.9870000000000001"/>
    <n v="5.15"/>
    <m/>
    <m/>
    <n v="124.82"/>
    <m/>
    <m/>
    <m/>
    <n v="0"/>
    <n v="1.472"/>
    <x v="0"/>
    <s v="COHORI33024093EL"/>
    <s v="Consorcio Minero Horizonte S.A"/>
    <x v="124"/>
    <x v="124"/>
    <s v="C.T. Parcoy"/>
    <x v="368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PATAZ"/>
    <s v="PARCOY"/>
    <n v="0"/>
    <x v="1"/>
    <n v="0"/>
    <x v="0"/>
    <x v="0"/>
    <x v="0"/>
    <s v="MWh"/>
    <n v="124.82"/>
    <n v="0.12481999999999999"/>
    <m/>
    <n v="0.49891666666666667"/>
    <n v="0.4291666666666667"/>
    <n v="0"/>
    <n v="0"/>
    <n v="35"/>
    <s v="BASE DE DATOS"/>
    <m/>
  </r>
  <r>
    <s v="24"/>
    <x v="9"/>
    <s v="IEQSA"/>
    <s v="33055795"/>
    <s v="33055795"/>
    <x v="2"/>
    <m/>
    <n v="1.371"/>
    <n v="2.4500000000000002"/>
    <n v="1.371"/>
    <m/>
    <m/>
    <n v="1.458"/>
    <m/>
    <m/>
    <m/>
    <n v="0"/>
    <n v="1.371"/>
    <x v="0"/>
    <s v="IEQSA33055795EL"/>
    <s v="Industrias Electroquimicas S. A."/>
    <x v="125"/>
    <x v="125"/>
    <s v="C.T. IEQSA"/>
    <x v="369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1.458"/>
    <n v="1.4579999999999999E-3"/>
    <m/>
    <n v="0.20416666666666669"/>
    <n v="9.1749999999999998E-2"/>
    <n v="0"/>
    <n v="0"/>
    <n v="48"/>
    <s v="BASE DE DATOS"/>
    <m/>
  </r>
  <r>
    <s v="24"/>
    <x v="10"/>
    <s v="IEQSA"/>
    <s v="33055795"/>
    <s v="33055795"/>
    <x v="2"/>
    <m/>
    <n v="1.2689999999999999"/>
    <n v="2.4500000000000002"/>
    <n v="1.2689999999999999"/>
    <m/>
    <m/>
    <n v="0.39700000000000002"/>
    <m/>
    <m/>
    <m/>
    <n v="0"/>
    <n v="1.2689999999999999"/>
    <x v="0"/>
    <s v="IEQSA33055795EL"/>
    <s v="Industrias Electroquimicas S. A."/>
    <x v="125"/>
    <x v="125"/>
    <s v="C.T. IEQSA"/>
    <x v="369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0.39700000000000002"/>
    <n v="3.97E-4"/>
    <m/>
    <n v="0.20416666666666669"/>
    <n v="9.1749999999999998E-2"/>
    <n v="0"/>
    <n v="0"/>
    <n v="48"/>
    <s v="BASE DE DATOS"/>
    <m/>
  </r>
  <r>
    <s v="24"/>
    <x v="10"/>
    <s v="MKOLPA"/>
    <s v="53025918"/>
    <s v="53025918"/>
    <x v="2"/>
    <m/>
    <n v="0.32"/>
    <n v="0.499"/>
    <n v="0.32"/>
    <m/>
    <m/>
    <n v="36.5"/>
    <m/>
    <m/>
    <m/>
    <n v="2"/>
    <n v="0.3"/>
    <x v="0"/>
    <s v="MKOLPA53025918EL"/>
    <s v="Compañia Minera Kolpa S.A."/>
    <x v="130"/>
    <x v="130"/>
    <s v="C.T. Kolpa"/>
    <x v="375"/>
    <s v="EL"/>
    <x v="2"/>
    <x v="381"/>
    <x v="0"/>
    <s v="Instalado"/>
    <s v="Operativo"/>
    <s v="Autoproductor"/>
    <x v="2"/>
    <x v="1"/>
    <x v="1"/>
    <x v="0"/>
    <s v="Privado"/>
    <s v="HUANCAVELICA"/>
    <s v="HUANCAVELICA"/>
    <s v="HUANCAVELICA"/>
    <s v="HUACHOCOLPA"/>
    <n v="0"/>
    <x v="1"/>
    <n v="0"/>
    <x v="0"/>
    <x v="0"/>
    <x v="0"/>
    <s v="MWh"/>
    <n v="36.5"/>
    <n v="3.6499999999999998E-2"/>
    <m/>
    <n v="4.1583333333333333E-2"/>
    <n v="2.6666666666666668E-2"/>
    <n v="0"/>
    <n v="0"/>
    <n v="30"/>
    <s v="BASE DE DATOS"/>
    <m/>
  </r>
  <r>
    <s v="24"/>
    <x v="9"/>
    <s v="CMCHUN"/>
    <s v="53017902"/>
    <s v="53017902"/>
    <x v="2"/>
    <m/>
    <n v="3.6"/>
    <n v="4.99"/>
    <n v="3.6"/>
    <m/>
    <m/>
    <n v="0"/>
    <m/>
    <m/>
    <m/>
    <n v="0"/>
    <n v="0"/>
    <x v="0"/>
    <s v="CMCHUN53017902EL"/>
    <s v="Compañía Minera Chungar S.A.C."/>
    <x v="108"/>
    <x v="108"/>
    <s v="C.T. Esperanza"/>
    <x v="336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HUAYLLAY"/>
    <n v="0"/>
    <x v="1"/>
    <n v="0"/>
    <x v="0"/>
    <x v="0"/>
    <x v="0"/>
    <s v="MWh"/>
    <n v="0"/>
    <n v="0"/>
    <m/>
    <n v="0.41583333333333333"/>
    <n v="0.3"/>
    <n v="0"/>
    <n v="0"/>
    <n v="29"/>
    <s v="BASE DE DATOS"/>
    <m/>
  </r>
  <r>
    <s v="24"/>
    <x v="9"/>
    <s v="CMCHUN"/>
    <s v="53024717"/>
    <s v="53024717"/>
    <x v="2"/>
    <m/>
    <n v="0.3"/>
    <n v="0.34"/>
    <n v="0.3"/>
    <m/>
    <m/>
    <n v="0"/>
    <m/>
    <m/>
    <m/>
    <n v="0"/>
    <n v="0"/>
    <x v="0"/>
    <s v="CMCHUN53024717EL"/>
    <s v="Compañía Minera Chungar S.A.C."/>
    <x v="108"/>
    <x v="108"/>
    <s v="C.T. Planta Concentradora"/>
    <x v="337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2.8333333333333335E-2"/>
    <n v="2.4999999999999998E-2"/>
    <n v="0"/>
    <n v="0"/>
    <n v="29"/>
    <s v="BASE DE DATOS"/>
    <m/>
  </r>
  <r>
    <s v="24"/>
    <x v="9"/>
    <s v="CMCHUN"/>
    <s v="53024817"/>
    <s v="53024817"/>
    <x v="2"/>
    <m/>
    <n v="0.2"/>
    <n v="0.20399999999999999"/>
    <n v="0.2"/>
    <m/>
    <m/>
    <n v="0"/>
    <m/>
    <m/>
    <m/>
    <n v="0"/>
    <n v="0"/>
    <x v="0"/>
    <s v="CMCHUN53024817EL"/>
    <s v="Compañía Minera Chungar S.A.C."/>
    <x v="108"/>
    <x v="108"/>
    <s v="C.T. Tajo Don Pablo"/>
    <x v="338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1.6999999999999998E-2"/>
    <n v="1.6666666666666666E-2"/>
    <n v="0"/>
    <n v="0"/>
    <n v="29"/>
    <s v="BASE DE DATOS"/>
    <m/>
  </r>
  <r>
    <s v="24"/>
    <x v="10"/>
    <s v="CMCHUN"/>
    <s v="53017902"/>
    <s v="53017902"/>
    <x v="2"/>
    <m/>
    <n v="3.6"/>
    <n v="4.99"/>
    <n v="3.6"/>
    <m/>
    <m/>
    <n v="0"/>
    <m/>
    <m/>
    <m/>
    <n v="0"/>
    <n v="0"/>
    <x v="0"/>
    <s v="CMCHUN53017902EL"/>
    <s v="Compañía Minera Chungar S.A.C."/>
    <x v="108"/>
    <x v="108"/>
    <s v="C.T. Esperanza"/>
    <x v="336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HUAYLLAY"/>
    <n v="0"/>
    <x v="1"/>
    <n v="0"/>
    <x v="0"/>
    <x v="0"/>
    <x v="0"/>
    <s v="MWh"/>
    <n v="0"/>
    <n v="0"/>
    <m/>
    <n v="0.41583333333333333"/>
    <n v="0.3"/>
    <n v="0"/>
    <n v="0"/>
    <n v="29"/>
    <s v="BASE DE DATOS"/>
    <m/>
  </r>
  <r>
    <s v="24"/>
    <x v="10"/>
    <s v="CMCHUN"/>
    <s v="53024717"/>
    <s v="53024717"/>
    <x v="2"/>
    <m/>
    <n v="0.3"/>
    <n v="0.34"/>
    <n v="0.3"/>
    <m/>
    <m/>
    <n v="0"/>
    <m/>
    <m/>
    <m/>
    <n v="0"/>
    <n v="0"/>
    <x v="0"/>
    <s v="CMCHUN53024717EL"/>
    <s v="Compañía Minera Chungar S.A.C."/>
    <x v="108"/>
    <x v="108"/>
    <s v="C.T. Planta Concentradora"/>
    <x v="337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2.8333333333333335E-2"/>
    <n v="2.4999999999999998E-2"/>
    <n v="0"/>
    <n v="0"/>
    <n v="29"/>
    <s v="BASE DE DATOS"/>
    <m/>
  </r>
  <r>
    <s v="24"/>
    <x v="10"/>
    <s v="CMCHUN"/>
    <s v="53024817"/>
    <s v="53024817"/>
    <x v="2"/>
    <m/>
    <n v="0.2"/>
    <n v="0.20399999999999999"/>
    <n v="0.2"/>
    <m/>
    <m/>
    <n v="0"/>
    <m/>
    <m/>
    <m/>
    <n v="0"/>
    <n v="0"/>
    <x v="0"/>
    <s v="CMCHUN53024817EL"/>
    <s v="Compañía Minera Chungar S.A.C."/>
    <x v="108"/>
    <x v="108"/>
    <s v="C.T. Tajo Don Pablo"/>
    <x v="338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1.6999999999999998E-2"/>
    <n v="1.6666666666666666E-2"/>
    <n v="0"/>
    <n v="0"/>
    <n v="29"/>
    <s v="BASE DE DATOS"/>
    <m/>
  </r>
  <r>
    <s v="24"/>
    <x v="9"/>
    <s v="EVINCH"/>
    <s v="0000109"/>
    <s v="0000109"/>
    <x v="2"/>
    <m/>
    <n v="0.68"/>
    <n v="1.1000000000000001"/>
    <n v="0.68"/>
    <m/>
    <m/>
    <n v="0"/>
    <m/>
    <m/>
    <m/>
    <n v="0"/>
    <n v="0"/>
    <x v="0"/>
    <s v="EVINCH0000109EL"/>
    <s v="Empresa Explotadora Vinchos LTDA S.A.C."/>
    <x v="110"/>
    <x v="110"/>
    <s v="C.T. Vinchos"/>
    <x v="340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PALLANCHACRA"/>
    <n v="0"/>
    <x v="1"/>
    <n v="0"/>
    <x v="0"/>
    <x v="0"/>
    <x v="0"/>
    <s v="MWh"/>
    <n v="0"/>
    <n v="0"/>
    <m/>
    <n v="9.1666666666666674E-2"/>
    <n v="5.6666666666666671E-2"/>
    <n v="0"/>
    <n v="0"/>
    <n v="39"/>
    <s v="BASE DE DATOS"/>
    <m/>
  </r>
  <r>
    <s v="24"/>
    <x v="10"/>
    <s v="EVINCH"/>
    <s v="0000109"/>
    <s v="0000109"/>
    <x v="2"/>
    <m/>
    <n v="0.68"/>
    <n v="1.1000000000000001"/>
    <n v="0.68"/>
    <m/>
    <m/>
    <n v="0"/>
    <m/>
    <m/>
    <m/>
    <n v="0"/>
    <n v="0"/>
    <x v="0"/>
    <s v="EVINCH0000109EL"/>
    <s v="Empresa Explotadora Vinchos LTDA S.A.C."/>
    <x v="110"/>
    <x v="110"/>
    <s v="C.T. Vinchos"/>
    <x v="340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PALLANCHACRA"/>
    <n v="0"/>
    <x v="1"/>
    <n v="0"/>
    <x v="0"/>
    <x v="0"/>
    <x v="0"/>
    <s v="MWh"/>
    <n v="0"/>
    <n v="0"/>
    <m/>
    <n v="9.1666666666666674E-2"/>
    <n v="5.6666666666666671E-2"/>
    <n v="0"/>
    <n v="0"/>
    <n v="39"/>
    <s v="BASE DE DATOS"/>
    <m/>
  </r>
  <r>
    <s v="24"/>
    <x v="9"/>
    <s v="OXIPAS"/>
    <s v="53025617"/>
    <s v="53025617"/>
    <x v="2"/>
    <m/>
    <n v="1.2"/>
    <n v="1.3"/>
    <n v="1.2"/>
    <m/>
    <m/>
    <n v="0"/>
    <m/>
    <m/>
    <m/>
    <n v="0"/>
    <n v="0"/>
    <x v="0"/>
    <s v="OXIPAS53025617EL"/>
    <s v="Oxido de Pasco S.A.C."/>
    <x v="109"/>
    <x v="109"/>
    <s v="Generador T‚rmico Nø 01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0833333333333334"/>
    <n v="9.9999999999999992E-2"/>
    <n v="0"/>
    <n v="0"/>
    <n v="67"/>
    <s v="BASE DE DATOS"/>
    <m/>
  </r>
  <r>
    <s v="24"/>
    <x v="9"/>
    <s v="OXIPAS"/>
    <s v="53025717"/>
    <s v="53025717"/>
    <x v="2"/>
    <m/>
    <n v="1.2"/>
    <n v="1.3"/>
    <n v="1.2"/>
    <m/>
    <m/>
    <n v="0"/>
    <m/>
    <m/>
    <m/>
    <n v="0"/>
    <n v="0"/>
    <x v="0"/>
    <s v="OXIPAS53025717EL"/>
    <s v="Oxido de Pasco S.A.C."/>
    <x v="109"/>
    <x v="109"/>
    <s v="Generador T‚rmico Nø 02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1818181818181818"/>
    <n v="0.10909090909090909"/>
    <n v="0"/>
    <n v="0"/>
    <n v="67"/>
    <s v="BASE DE DATOS"/>
    <m/>
  </r>
  <r>
    <s v="24"/>
    <x v="10"/>
    <s v="OXIPAS"/>
    <s v="53025617"/>
    <s v="53025617"/>
    <x v="2"/>
    <m/>
    <n v="1.2"/>
    <n v="1.3"/>
    <n v="1.2"/>
    <m/>
    <m/>
    <n v="0"/>
    <m/>
    <m/>
    <m/>
    <n v="0"/>
    <n v="0"/>
    <x v="0"/>
    <s v="OXIPAS53025617EL"/>
    <s v="Oxido de Pasco S.A.C."/>
    <x v="109"/>
    <x v="109"/>
    <s v="Generador T‚rmico Nø 01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0833333333333334"/>
    <n v="9.9999999999999992E-2"/>
    <n v="0"/>
    <n v="0"/>
    <n v="67"/>
    <s v="BASE DE DATOS"/>
    <m/>
  </r>
  <r>
    <s v="24"/>
    <x v="10"/>
    <s v="OXIPAS"/>
    <s v="53025717"/>
    <s v="53025717"/>
    <x v="2"/>
    <m/>
    <n v="1.2"/>
    <n v="1.3"/>
    <n v="1.2"/>
    <m/>
    <m/>
    <n v="0"/>
    <m/>
    <m/>
    <m/>
    <n v="0"/>
    <n v="0"/>
    <x v="0"/>
    <s v="OXIPAS53025717EL"/>
    <s v="Oxido de Pasco S.A.C."/>
    <x v="109"/>
    <x v="109"/>
    <s v="Generador T‚rmico Nø 02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1818181818181818"/>
    <n v="0.10909090909090909"/>
    <n v="0"/>
    <n v="0"/>
    <n v="67"/>
    <s v="BASE DE DATOS"/>
    <m/>
  </r>
  <r>
    <s v="24"/>
    <x v="9"/>
    <s v="VOLCAN"/>
    <s v="0000209"/>
    <s v="0000209"/>
    <x v="2"/>
    <m/>
    <n v="0"/>
    <n v="6"/>
    <n v="0"/>
    <m/>
    <m/>
    <n v="0"/>
    <m/>
    <m/>
    <m/>
    <n v="0"/>
    <n v="0"/>
    <x v="0"/>
    <s v="VOLCAN0000209EL"/>
    <s v="Volc n C¡a. Minera"/>
    <x v="111"/>
    <x v="111"/>
    <s v="C.T. CERRO DE PASCO"/>
    <x v="341"/>
    <s v="EL"/>
    <x v="2"/>
    <x v="381"/>
    <x v="0"/>
    <s v="Instalado"/>
    <s v="Inoperativo"/>
    <s v="Autoproductor"/>
    <x v="2"/>
    <x v="1"/>
    <x v="1"/>
    <x v="0"/>
    <s v="Privado"/>
    <s v="PASCO"/>
    <s v="PASCO"/>
    <s v="PASCO"/>
    <s v="CHAUPIMARCA"/>
    <n v="0"/>
    <x v="1"/>
    <n v="0"/>
    <x v="0"/>
    <x v="0"/>
    <x v="0"/>
    <s v="MWh"/>
    <n v="0"/>
    <n v="0"/>
    <m/>
    <n v="0.54545454545454541"/>
    <n v="0"/>
    <n v="0"/>
    <n v="0"/>
    <n v="92"/>
    <s v="BASE DE DATOS"/>
    <m/>
  </r>
  <r>
    <s v="24"/>
    <x v="9"/>
    <s v="VOLCAN"/>
    <s v="53024917"/>
    <s v="53024917"/>
    <x v="2"/>
    <m/>
    <n v="1.2"/>
    <n v="1.825"/>
    <n v="1.2"/>
    <m/>
    <m/>
    <n v="0"/>
    <m/>
    <m/>
    <m/>
    <n v="0"/>
    <n v="0"/>
    <x v="0"/>
    <s v="VOLCAN53024917EL"/>
    <s v="Volc n C¡a. Minera"/>
    <x v="111"/>
    <x v="111"/>
    <s v="C.T. SAN CRISTOBAL U1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9"/>
    <s v="VOLCAN"/>
    <s v="53025017"/>
    <s v="53025017"/>
    <x v="2"/>
    <m/>
    <n v="1.2"/>
    <n v="1.825"/>
    <n v="1.2"/>
    <m/>
    <m/>
    <n v="0"/>
    <m/>
    <m/>
    <m/>
    <n v="0"/>
    <n v="0"/>
    <x v="0"/>
    <s v="VOLCAN53025017EL"/>
    <s v="Volc n C¡a. Minera"/>
    <x v="111"/>
    <x v="111"/>
    <s v="C.T. SAN CRISTOBAL U2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9"/>
    <s v="VOLCAN"/>
    <s v="53025117"/>
    <s v="53025117"/>
    <x v="2"/>
    <m/>
    <n v="1"/>
    <n v="1.6"/>
    <n v="1"/>
    <m/>
    <m/>
    <n v="0"/>
    <m/>
    <m/>
    <m/>
    <n v="0"/>
    <n v="0"/>
    <x v="0"/>
    <s v="VOLCAN53025117EL"/>
    <s v="Volc n C¡a. Minera"/>
    <x v="111"/>
    <x v="111"/>
    <s v="C.T. CARAHUACRA U3"/>
    <x v="343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9"/>
    <s v="VOLCAN"/>
    <s v="53025217"/>
    <s v="53025217"/>
    <x v="2"/>
    <m/>
    <n v="1.2"/>
    <n v="1.825"/>
    <n v="1.2"/>
    <m/>
    <m/>
    <n v="0"/>
    <m/>
    <m/>
    <m/>
    <n v="0"/>
    <n v="0"/>
    <x v="0"/>
    <s v="VOLCAN53025217EL"/>
    <s v="Volc n C¡a. Minera"/>
    <x v="111"/>
    <x v="111"/>
    <s v="C.T. ANDAYCHAGUA U4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9"/>
    <s v="VOLCAN"/>
    <s v="53025317"/>
    <s v="53025317"/>
    <x v="2"/>
    <m/>
    <n v="1"/>
    <n v="1.6"/>
    <n v="1"/>
    <m/>
    <m/>
    <n v="0"/>
    <m/>
    <m/>
    <m/>
    <n v="0"/>
    <n v="0"/>
    <x v="0"/>
    <s v="VOLCAN53025317EL"/>
    <s v="Volc n C¡a. Minera"/>
    <x v="111"/>
    <x v="111"/>
    <s v="C.T. ANDAYCHAGUA U5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9"/>
    <s v="VOLCAN"/>
    <s v="53025417"/>
    <s v="53025417"/>
    <x v="2"/>
    <m/>
    <n v="1.2"/>
    <n v="1.825"/>
    <n v="1.2"/>
    <m/>
    <m/>
    <n v="0"/>
    <m/>
    <m/>
    <m/>
    <n v="0"/>
    <n v="0"/>
    <x v="0"/>
    <s v="VOLCAN53025417EL"/>
    <s v="Volc n C¡a. Minera"/>
    <x v="111"/>
    <x v="111"/>
    <s v="C.T. TICLIO U6"/>
    <x v="345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CHICLA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9"/>
    <s v="VOLCAN"/>
    <s v="53025517"/>
    <s v="53025517"/>
    <x v="2"/>
    <m/>
    <n v="1.2"/>
    <n v="1.825"/>
    <n v="1.2"/>
    <m/>
    <m/>
    <n v="0"/>
    <m/>
    <m/>
    <m/>
    <n v="0"/>
    <n v="0"/>
    <x v="0"/>
    <s v="VOLCAN53025517EL"/>
    <s v="Volc n C¡a. Minera"/>
    <x v="111"/>
    <x v="111"/>
    <s v="C.T. PLANTA VICTORIA U7"/>
    <x v="346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10"/>
    <s v="VOLCAN"/>
    <s v="0000209"/>
    <s v="0000209"/>
    <x v="2"/>
    <m/>
    <n v="0"/>
    <n v="6"/>
    <n v="0"/>
    <m/>
    <m/>
    <n v="0"/>
    <m/>
    <m/>
    <m/>
    <n v="0"/>
    <n v="0"/>
    <x v="0"/>
    <s v="VOLCAN0000209EL"/>
    <s v="Volc n C¡a. Minera"/>
    <x v="111"/>
    <x v="111"/>
    <s v="C.T. CERRO DE PASCO"/>
    <x v="341"/>
    <s v="EL"/>
    <x v="2"/>
    <x v="381"/>
    <x v="0"/>
    <s v="Instalado"/>
    <s v="Inoperativo"/>
    <s v="Autoproductor"/>
    <x v="2"/>
    <x v="1"/>
    <x v="1"/>
    <x v="0"/>
    <s v="Privado"/>
    <s v="PASCO"/>
    <s v="PASCO"/>
    <s v="PASCO"/>
    <s v="CHAUPIMARCA"/>
    <n v="0"/>
    <x v="1"/>
    <n v="0"/>
    <x v="0"/>
    <x v="0"/>
    <x v="0"/>
    <s v="MWh"/>
    <n v="0"/>
    <n v="0"/>
    <m/>
    <n v="0.54545454545454541"/>
    <n v="0"/>
    <n v="0"/>
    <n v="0"/>
    <n v="92"/>
    <s v="BASE DE DATOS"/>
    <m/>
  </r>
  <r>
    <s v="24"/>
    <x v="10"/>
    <s v="VOLCAN"/>
    <s v="53024917"/>
    <s v="53024917"/>
    <x v="2"/>
    <m/>
    <n v="1.2"/>
    <n v="1.825"/>
    <n v="1.2"/>
    <m/>
    <m/>
    <n v="0"/>
    <m/>
    <m/>
    <m/>
    <n v="0"/>
    <n v="0"/>
    <x v="0"/>
    <s v="VOLCAN53024917EL"/>
    <s v="Volc n C¡a. Minera"/>
    <x v="111"/>
    <x v="111"/>
    <s v="C.T. SAN CRISTOBAL U1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10"/>
    <s v="VOLCAN"/>
    <s v="53025017"/>
    <s v="53025017"/>
    <x v="2"/>
    <m/>
    <n v="1.2"/>
    <n v="1.825"/>
    <n v="1.2"/>
    <m/>
    <m/>
    <n v="0"/>
    <m/>
    <m/>
    <m/>
    <n v="0"/>
    <n v="0"/>
    <x v="0"/>
    <s v="VOLCAN53025017EL"/>
    <s v="Volc n C¡a. Minera"/>
    <x v="111"/>
    <x v="111"/>
    <s v="C.T. SAN CRISTOBAL U2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10"/>
    <s v="VOLCAN"/>
    <s v="53025117"/>
    <s v="53025117"/>
    <x v="2"/>
    <m/>
    <n v="1"/>
    <n v="1.6"/>
    <n v="1"/>
    <m/>
    <m/>
    <n v="0"/>
    <m/>
    <m/>
    <m/>
    <n v="0"/>
    <n v="0"/>
    <x v="0"/>
    <s v="VOLCAN53025117EL"/>
    <s v="Volc n C¡a. Minera"/>
    <x v="111"/>
    <x v="111"/>
    <s v="C.T. CARAHUACRA U3"/>
    <x v="343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10"/>
    <s v="VOLCAN"/>
    <s v="53025217"/>
    <s v="53025217"/>
    <x v="2"/>
    <m/>
    <n v="1.2"/>
    <n v="1.825"/>
    <n v="1.2"/>
    <m/>
    <m/>
    <n v="0"/>
    <m/>
    <m/>
    <m/>
    <n v="0"/>
    <n v="0"/>
    <x v="0"/>
    <s v="VOLCAN53025217EL"/>
    <s v="Volc n C¡a. Minera"/>
    <x v="111"/>
    <x v="111"/>
    <s v="C.T. ANDAYCHAGUA U4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10"/>
    <s v="VOLCAN"/>
    <s v="53025317"/>
    <s v="53025317"/>
    <x v="2"/>
    <m/>
    <n v="1"/>
    <n v="1.6"/>
    <n v="1"/>
    <m/>
    <m/>
    <n v="0"/>
    <m/>
    <m/>
    <m/>
    <n v="0"/>
    <n v="0"/>
    <x v="0"/>
    <s v="VOLCAN53025317EL"/>
    <s v="Volc n C¡a. Minera"/>
    <x v="111"/>
    <x v="111"/>
    <s v="C.T. ANDAYCHAGUA U5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10"/>
    <s v="VOLCAN"/>
    <s v="53025417"/>
    <s v="53025417"/>
    <x v="2"/>
    <m/>
    <n v="1.2"/>
    <n v="1.825"/>
    <n v="1.2"/>
    <m/>
    <m/>
    <n v="0"/>
    <m/>
    <m/>
    <m/>
    <n v="0"/>
    <n v="0"/>
    <x v="0"/>
    <s v="VOLCAN53025417EL"/>
    <s v="Volc n C¡a. Minera"/>
    <x v="111"/>
    <x v="111"/>
    <s v="C.T. TICLIO U6"/>
    <x v="345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CHICLA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10"/>
    <s v="VOLCAN"/>
    <s v="53025517"/>
    <s v="53025517"/>
    <x v="2"/>
    <m/>
    <n v="1.2"/>
    <n v="1.825"/>
    <n v="1.2"/>
    <m/>
    <m/>
    <n v="0"/>
    <m/>
    <m/>
    <m/>
    <n v="0"/>
    <n v="0"/>
    <x v="0"/>
    <s v="VOLCAN53025517EL"/>
    <s v="Volc n C¡a. Minera"/>
    <x v="111"/>
    <x v="111"/>
    <s v="C.T. PLANTA VICTORIA U7"/>
    <x v="346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9"/>
    <s v="TPL"/>
    <s v="03039294"/>
    <s v="03039294"/>
    <x v="1"/>
    <m/>
    <n v="0"/>
    <n v="15"/>
    <n v="0"/>
    <m/>
    <m/>
    <n v="0"/>
    <m/>
    <m/>
    <m/>
    <n v="0"/>
    <n v="0"/>
    <x v="0"/>
    <s v="TPL03039294TV"/>
    <s v="TRUPAL S.A."/>
    <x v="141"/>
    <x v="141"/>
    <s v="C.T.Trupal"/>
    <x v="397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ASCOPE"/>
    <s v="SANTIAGO DE CAO"/>
    <n v="0"/>
    <x v="12"/>
    <n v="0"/>
    <x v="0"/>
    <x v="0"/>
    <x v="0"/>
    <s v="MWh"/>
    <n v="0"/>
    <n v="0"/>
    <m/>
    <n v="1.25"/>
    <n v="1"/>
    <n v="0"/>
    <n v="0"/>
    <n v="89"/>
    <s v="BASE DE DATOS"/>
    <m/>
  </r>
  <r>
    <s v="24"/>
    <x v="10"/>
    <s v="TPL"/>
    <s v="03039294"/>
    <s v="03039294"/>
    <x v="1"/>
    <m/>
    <n v="0"/>
    <n v="15"/>
    <n v="0"/>
    <m/>
    <m/>
    <n v="0"/>
    <m/>
    <m/>
    <m/>
    <n v="0"/>
    <n v="0"/>
    <x v="0"/>
    <s v="TPL03039294TV"/>
    <s v="TRUPAL S.A."/>
    <x v="141"/>
    <x v="141"/>
    <s v="C.T.Trupal"/>
    <x v="397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ASCOPE"/>
    <s v="SANTIAGO DE CAO"/>
    <n v="0"/>
    <x v="12"/>
    <n v="0"/>
    <x v="0"/>
    <x v="0"/>
    <x v="0"/>
    <s v="MWh"/>
    <n v="0"/>
    <n v="0"/>
    <m/>
    <n v="1.25"/>
    <n v="1"/>
    <n v="0"/>
    <n v="0"/>
    <n v="89"/>
    <s v="BASE DE DATOS"/>
    <m/>
  </r>
  <r>
    <s v="24"/>
    <x v="10"/>
    <s v="UNCEMP"/>
    <s v="33104600"/>
    <s v="33104600"/>
    <x v="2"/>
    <m/>
    <n v="0.75"/>
    <n v="0.8"/>
    <n v="0.75"/>
    <m/>
    <m/>
    <n v="0"/>
    <m/>
    <m/>
    <m/>
    <n v="0"/>
    <n v="0"/>
    <x v="0"/>
    <s v="UNCEMP33104600EL"/>
    <s v="Unacem Peru S.A."/>
    <x v="121"/>
    <x v="121"/>
    <s v="C.T. Cementos Lima"/>
    <x v="36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10"/>
    <s v="UNCEMP"/>
    <s v="33106100"/>
    <s v="33106100"/>
    <x v="2"/>
    <m/>
    <n v="0.75"/>
    <n v="0.8"/>
    <n v="0.75"/>
    <m/>
    <m/>
    <n v="0"/>
    <m/>
    <m/>
    <m/>
    <n v="0"/>
    <n v="0"/>
    <x v="0"/>
    <s v="UNCEMP33106100EL"/>
    <s v="Unacem Peru S.A."/>
    <x v="121"/>
    <x v="121"/>
    <s v="C.T. Cementos Lima 2"/>
    <x v="36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10"/>
    <s v="UNCEMP"/>
    <s v="33084798"/>
    <s v="33084798"/>
    <x v="0"/>
    <m/>
    <n v="37.5"/>
    <n v="41.75"/>
    <n v="37.5"/>
    <m/>
    <m/>
    <n v="2944.2060000000001"/>
    <m/>
    <m/>
    <m/>
    <n v="220"/>
    <n v="35"/>
    <x v="0"/>
    <s v="UNCEMP33084798TG"/>
    <s v="Unacem Peru S.A."/>
    <x v="121"/>
    <x v="121"/>
    <s v="C.T. Atocongo"/>
    <x v="363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VILLAMARIA DEL TRIUNFO"/>
    <n v="0"/>
    <x v="0"/>
    <n v="0"/>
    <x v="0"/>
    <x v="0"/>
    <x v="0"/>
    <s v="MWh"/>
    <n v="2944.2060000000001"/>
    <n v="2.9442060000000003"/>
    <m/>
    <n v="3.4791666666666665"/>
    <n v="3.125"/>
    <n v="0"/>
    <n v="0"/>
    <n v="90"/>
    <s v="BASE DE DATOS"/>
    <m/>
  </r>
  <r>
    <s v="24"/>
    <x v="10"/>
    <s v="YANACO"/>
    <s v="53006495"/>
    <s v="53006495"/>
    <x v="2"/>
    <m/>
    <n v="0.53"/>
    <n v="0.67500000000000004"/>
    <n v="0.53"/>
    <m/>
    <m/>
    <n v="0"/>
    <m/>
    <m/>
    <m/>
    <n v="0"/>
    <n v="0"/>
    <x v="0"/>
    <s v="YANACO53006495EL"/>
    <s v="Minera Yanacocha S.A."/>
    <x v="137"/>
    <x v="137"/>
    <s v="C.T. China Linda"/>
    <x v="385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6.136363636363637E-2"/>
    <n v="4.8181818181818187E-2"/>
    <n v="0"/>
    <n v="0"/>
    <n v="58"/>
    <s v="BASE DE DATOS"/>
    <m/>
  </r>
  <r>
    <s v="24"/>
    <x v="10"/>
    <s v="YANACO"/>
    <s v="53202108"/>
    <s v="53202108"/>
    <x v="2"/>
    <m/>
    <n v="2.85"/>
    <n v="4.08"/>
    <n v="2.85"/>
    <m/>
    <m/>
    <n v="0.28999999999999998"/>
    <m/>
    <m/>
    <m/>
    <n v="0"/>
    <n v="0"/>
    <x v="0"/>
    <s v="YANACO53202108EL"/>
    <s v="Minera Yanacocha S.A."/>
    <x v="137"/>
    <x v="137"/>
    <s v="C.T. Gold Mill"/>
    <x v="386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28999999999999998"/>
    <n v="2.9E-4"/>
    <m/>
    <n v="0.37090909090909091"/>
    <n v="0.25909090909090909"/>
    <n v="0"/>
    <n v="0"/>
    <n v="58"/>
    <s v="BASE DE DATOS"/>
    <m/>
  </r>
  <r>
    <s v="24"/>
    <x v="10"/>
    <s v="YANACO"/>
    <s v="53201807"/>
    <s v="53201807"/>
    <x v="2"/>
    <m/>
    <n v="7.4"/>
    <n v="10.95"/>
    <n v="7.4"/>
    <m/>
    <m/>
    <n v="0.38800000000000001"/>
    <m/>
    <m/>
    <m/>
    <n v="0"/>
    <n v="0"/>
    <x v="0"/>
    <s v="YANACO53201807EL"/>
    <s v="Minera Yanacocha S.A."/>
    <x v="137"/>
    <x v="137"/>
    <s v="C.T. La Pajuela"/>
    <x v="387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38800000000000001"/>
    <n v="3.88E-4"/>
    <m/>
    <n v="0.99545454545454537"/>
    <n v="0.67272727272727273"/>
    <n v="0"/>
    <n v="0"/>
    <n v="58"/>
    <s v="BASE DE DATOS"/>
    <m/>
  </r>
  <r>
    <s v="24"/>
    <x v="10"/>
    <s v="YANACO"/>
    <s v="33045194"/>
    <s v="33045194"/>
    <x v="2"/>
    <m/>
    <n v="2.15"/>
    <n v="3.18"/>
    <n v="2.15"/>
    <m/>
    <m/>
    <n v="0"/>
    <m/>
    <m/>
    <m/>
    <n v="0"/>
    <n v="0"/>
    <x v="0"/>
    <s v="YANACO33045194EL"/>
    <s v="Minera Yanacocha S.A."/>
    <x v="137"/>
    <x v="137"/>
    <s v="C.T. Maqui Maqui"/>
    <x v="388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28909090909090912"/>
    <n v="0.19545454545454544"/>
    <n v="0"/>
    <n v="0"/>
    <n v="58"/>
    <s v="BASE DE DATOS"/>
    <m/>
  </r>
  <r>
    <s v="24"/>
    <x v="10"/>
    <s v="YANACO"/>
    <s v="33045094"/>
    <s v="33045094"/>
    <x v="2"/>
    <m/>
    <n v="3.3"/>
    <n v="5.46"/>
    <n v="3.3"/>
    <m/>
    <m/>
    <n v="0"/>
    <m/>
    <m/>
    <m/>
    <n v="0"/>
    <n v="0"/>
    <x v="0"/>
    <s v="YANACO33045094EL"/>
    <s v="Minera Yanacocha S.A."/>
    <x v="137"/>
    <x v="137"/>
    <s v="C.T. Pampa Larga"/>
    <x v="389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49636363636363634"/>
    <n v="0.3"/>
    <n v="0"/>
    <n v="0"/>
    <n v="58"/>
    <s v="BASE DE DATOS"/>
    <m/>
  </r>
  <r>
    <s v="24"/>
    <x v="10"/>
    <s v="YANACO"/>
    <s v="53200404"/>
    <s v="53200404"/>
    <x v="2"/>
    <m/>
    <n v="1.3"/>
    <n v="1.82"/>
    <n v="1.3"/>
    <m/>
    <m/>
    <n v="0"/>
    <m/>
    <m/>
    <m/>
    <n v="0"/>
    <n v="0"/>
    <x v="0"/>
    <s v="YANACO53200404EL"/>
    <s v="Minera Yanacocha S.A."/>
    <x v="137"/>
    <x v="137"/>
    <s v="C.T. Pond. de Carachugo"/>
    <x v="390"/>
    <s v="EL"/>
    <x v="2"/>
    <x v="381"/>
    <x v="0"/>
    <s v="Instalado"/>
    <s v="In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16545454545454547"/>
    <n v="0.11818181818181818"/>
    <n v="0"/>
    <n v="0"/>
    <n v="58"/>
    <s v="BASE DE DATOS"/>
    <m/>
  </r>
  <r>
    <s v="24"/>
    <x v="10"/>
    <s v="YANACO"/>
    <s v="53018302"/>
    <s v="53018302"/>
    <x v="2"/>
    <m/>
    <n v="6"/>
    <n v="8.65"/>
    <n v="6"/>
    <m/>
    <m/>
    <n v="0.255"/>
    <m/>
    <m/>
    <m/>
    <n v="0"/>
    <n v="0"/>
    <x v="0"/>
    <s v="YANACO53018302EL"/>
    <s v="Minera Yanacocha S.A."/>
    <x v="137"/>
    <x v="137"/>
    <s v="C.T. Quinua"/>
    <x v="391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CAJAMARCA"/>
    <n v="0"/>
    <x v="1"/>
    <n v="0"/>
    <x v="0"/>
    <x v="0"/>
    <x v="0"/>
    <s v="MWh"/>
    <n v="0.255"/>
    <n v="2.5500000000000002E-4"/>
    <m/>
    <n v="0.78636363636363638"/>
    <n v="0.54545454545454541"/>
    <n v="0"/>
    <n v="0"/>
    <n v="58"/>
    <s v="BASE DE DATOS"/>
    <m/>
  </r>
  <r>
    <s v="24"/>
    <x v="10"/>
    <s v="YANACO"/>
    <s v="33045294"/>
    <s v="33045294"/>
    <x v="2"/>
    <m/>
    <n v="3.4"/>
    <n v="5.4249999999999998"/>
    <n v="3.4"/>
    <m/>
    <m/>
    <n v="0"/>
    <m/>
    <m/>
    <m/>
    <n v="0"/>
    <n v="0"/>
    <x v="0"/>
    <s v="YANACO33045294EL"/>
    <s v="Minera Yanacocha S.A."/>
    <x v="137"/>
    <x v="137"/>
    <s v="C.T. Yanacocha Norte"/>
    <x v="392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49318181818181817"/>
    <n v="0.30909090909090908"/>
    <n v="0"/>
    <n v="0"/>
    <n v="58"/>
    <s v="BASE DE DATOS"/>
    <m/>
  </r>
  <r>
    <s v="24"/>
    <x v="10"/>
    <s v="SPCC"/>
    <s v="03025091"/>
    <s v="03025091"/>
    <x v="2"/>
    <m/>
    <n v="1"/>
    <n v="1.25"/>
    <n v="1"/>
    <m/>
    <m/>
    <n v="0"/>
    <m/>
    <m/>
    <m/>
    <n v="0"/>
    <n v="0"/>
    <x v="0"/>
    <s v="SPCC03025091EL"/>
    <s v="Southern Per£ Cooper Corporation"/>
    <x v="119"/>
    <x v="119"/>
    <s v="C.T. EMERGENCIA FUND ILO"/>
    <x v="357"/>
    <s v="EL"/>
    <x v="2"/>
    <x v="381"/>
    <x v="0"/>
    <s v="Instalado"/>
    <s v="Inoperativo"/>
    <s v="Autoproductor"/>
    <x v="2"/>
    <x v="1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10416666666666667"/>
    <n v="8.3333333333333329E-2"/>
    <n v="0"/>
    <n v="0"/>
    <n v="84"/>
    <s v="BASE DE DATOS"/>
    <m/>
  </r>
  <r>
    <s v="24"/>
    <x v="10"/>
    <s v="SPCC"/>
    <s v="33021793"/>
    <s v="33021793"/>
    <x v="2"/>
    <m/>
    <n v="2.8"/>
    <n v="4.3"/>
    <n v="2.8"/>
    <m/>
    <m/>
    <n v="0"/>
    <m/>
    <m/>
    <m/>
    <n v="0"/>
    <n v="0"/>
    <x v="0"/>
    <s v="SPCC33021793EL"/>
    <s v="Southern Per£ Cooper Corporation"/>
    <x v="119"/>
    <x v="119"/>
    <s v="C.T. REFINERÍA"/>
    <x v="358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35833333333333334"/>
    <n v="0.23333333333333331"/>
    <n v="0"/>
    <n v="0"/>
    <n v="84"/>
    <s v="BASE DE DATOS"/>
    <m/>
  </r>
  <r>
    <s v="24"/>
    <x v="10"/>
    <s v="SPCC"/>
    <s v="33003193"/>
    <s v="33003193"/>
    <x v="2"/>
    <m/>
    <n v="3.3"/>
    <n v="3.3"/>
    <n v="3.3"/>
    <m/>
    <m/>
    <n v="1.978"/>
    <m/>
    <m/>
    <m/>
    <n v="0"/>
    <n v="2.0089999999999999"/>
    <x v="0"/>
    <s v="SPCC33003193EL"/>
    <s v="Southern Per£ Cooper Corporation"/>
    <x v="119"/>
    <x v="119"/>
    <s v="C. T. ILO"/>
    <x v="359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1.978"/>
    <n v="1.9780000000000002E-3"/>
    <m/>
    <n v="0.27499999999999997"/>
    <n v="0.27499999999999997"/>
    <n v="0"/>
    <n v="0"/>
    <n v="84"/>
    <s v="BASE DE DATOS"/>
    <m/>
  </r>
  <r>
    <s v="24"/>
    <x v="10"/>
    <s v="APMTER"/>
    <s v="33113000"/>
    <s v="33113000"/>
    <x v="2"/>
    <m/>
    <n v="12.95"/>
    <n v="12.95"/>
    <n v="12.95"/>
    <m/>
    <m/>
    <n v="12.36"/>
    <m/>
    <m/>
    <m/>
    <n v="0"/>
    <n v="6.18"/>
    <x v="0"/>
    <s v="APMTER33113000EL"/>
    <s v="APM Terminals Callao S.A."/>
    <x v="129"/>
    <x v="129"/>
    <s v="C.T. Puerto Callao"/>
    <x v="374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12.36"/>
    <n v="1.2359999999999999E-2"/>
    <m/>
    <n v="1.0791666666666666"/>
    <n v="1.0791666666666666"/>
    <n v="0"/>
    <n v="0"/>
    <n v="9"/>
    <s v="BASE DE DATOS"/>
    <m/>
  </r>
  <r>
    <s v="24"/>
    <x v="9"/>
    <s v="CARTSA"/>
    <s v="33119102"/>
    <s v="33119102"/>
    <x v="1"/>
    <m/>
    <n v="9.8000000000000007"/>
    <n v="9.8000000000000007"/>
    <n v="9.8000000000000007"/>
    <m/>
    <m/>
    <n v="6620.7510000000002"/>
    <m/>
    <m/>
    <m/>
    <n v="15"/>
    <n v="9.8000000000000007"/>
    <x v="0"/>
    <s v="CARTSA33119102TV"/>
    <s v="Cartavio S.A.A."/>
    <x v="101"/>
    <x v="101"/>
    <s v="C.T. Cartavio"/>
    <x v="32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SANTIAGO DE CAO"/>
    <n v="0"/>
    <x v="3"/>
    <s v="COGENERADOR"/>
    <x v="0"/>
    <x v="0"/>
    <x v="0"/>
    <s v="MWh"/>
    <n v="6620.7510000000002"/>
    <n v="6.6207510000000003"/>
    <m/>
    <n v="0.81666666666666676"/>
    <n v="0.81666666666666676"/>
    <n v="0"/>
    <n v="0"/>
    <n v="15"/>
    <s v="BASE DE DATOS"/>
    <m/>
  </r>
  <r>
    <s v="24"/>
    <x v="10"/>
    <s v="CARTSA"/>
    <s v="33119102"/>
    <s v="33119102"/>
    <x v="1"/>
    <m/>
    <n v="9.8000000000000007"/>
    <n v="9.8000000000000007"/>
    <n v="9.8000000000000007"/>
    <m/>
    <m/>
    <n v="6150.7120000000004"/>
    <m/>
    <m/>
    <m/>
    <n v="15"/>
    <n v="9.8000000000000007"/>
    <x v="0"/>
    <s v="CARTSA33119102TV"/>
    <s v="Cartavio S.A.A."/>
    <x v="101"/>
    <x v="101"/>
    <s v="C.T. Cartavio"/>
    <x v="32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SANTIAGO DE CAO"/>
    <n v="0"/>
    <x v="3"/>
    <s v="COGENERADOR"/>
    <x v="0"/>
    <x v="0"/>
    <x v="0"/>
    <s v="MWh"/>
    <n v="6150.7120000000004"/>
    <n v="6.1507120000000004"/>
    <m/>
    <n v="0.81666666666666676"/>
    <n v="0.81666666666666676"/>
    <n v="0"/>
    <n v="0"/>
    <n v="15"/>
    <s v="BASE DE DATOS"/>
    <m/>
  </r>
  <r>
    <s v="24"/>
    <x v="11"/>
    <s v="UNCEMP"/>
    <s v="33104600"/>
    <s v="33104600"/>
    <x v="2"/>
    <m/>
    <n v="0.75"/>
    <n v="0.8"/>
    <n v="0.75"/>
    <m/>
    <m/>
    <n v="0"/>
    <m/>
    <m/>
    <m/>
    <n v="0"/>
    <n v="0"/>
    <x v="0"/>
    <s v="UNCEMP33104600EL"/>
    <s v="Unacem Peru S.A."/>
    <x v="121"/>
    <x v="121"/>
    <s v="C.T. Cementos Lima"/>
    <x v="36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11"/>
    <s v="UNCEMP"/>
    <s v="33106100"/>
    <s v="33106100"/>
    <x v="2"/>
    <m/>
    <n v="0.75"/>
    <n v="0.8"/>
    <n v="0.75"/>
    <m/>
    <m/>
    <n v="0"/>
    <m/>
    <m/>
    <m/>
    <n v="0"/>
    <n v="0"/>
    <x v="0"/>
    <s v="UNCEMP33106100EL"/>
    <s v="Unacem Peru S.A."/>
    <x v="121"/>
    <x v="121"/>
    <s v="C.T. Cementos Lima 2"/>
    <x v="36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VILLAMARIA DEL TRIUNFO"/>
    <n v="0"/>
    <x v="1"/>
    <n v="0"/>
    <x v="0"/>
    <x v="0"/>
    <x v="0"/>
    <s v="MWh"/>
    <n v="0"/>
    <n v="0"/>
    <m/>
    <n v="6.6666666666666666E-2"/>
    <n v="6.25E-2"/>
    <n v="0"/>
    <n v="0"/>
    <n v="90"/>
    <s v="BASE DE DATOS"/>
    <m/>
  </r>
  <r>
    <s v="24"/>
    <x v="11"/>
    <s v="UNCEMP"/>
    <s v="33084798"/>
    <s v="33084798"/>
    <x v="0"/>
    <m/>
    <n v="37.5"/>
    <n v="41.75"/>
    <n v="37.5"/>
    <m/>
    <m/>
    <n v="2533.3490000000002"/>
    <m/>
    <m/>
    <m/>
    <n v="2033"/>
    <n v="35"/>
    <x v="0"/>
    <s v="UNCEMP33084798TG"/>
    <s v="Unacem Peru S.A."/>
    <x v="121"/>
    <x v="121"/>
    <s v="C.T. Atocongo"/>
    <x v="363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VILLAMARIA DEL TRIUNFO"/>
    <n v="0"/>
    <x v="0"/>
    <n v="0"/>
    <x v="0"/>
    <x v="0"/>
    <x v="0"/>
    <s v="MWh"/>
    <n v="2533.3490000000002"/>
    <n v="2.5333490000000003"/>
    <m/>
    <n v="3.4791666666666665"/>
    <n v="3.125"/>
    <n v="0"/>
    <n v="0"/>
    <n v="90"/>
    <s v="BASE DE DATOS"/>
    <m/>
  </r>
  <r>
    <s v="24"/>
    <x v="11"/>
    <s v="AGUENE"/>
    <s v="53014699"/>
    <s v="53014699"/>
    <x v="0"/>
    <m/>
    <n v="0.9"/>
    <n v="1"/>
    <n v="0.9"/>
    <m/>
    <m/>
    <n v="76.111999999999995"/>
    <m/>
    <m/>
    <m/>
    <n v="42"/>
    <n v="0.22"/>
    <x v="0"/>
    <s v="AGUENE53014699TG"/>
    <s v="Aguaytia Energy del Per£"/>
    <x v="94"/>
    <x v="94"/>
    <s v="C.T. Gas"/>
    <x v="311"/>
    <s v="TG"/>
    <x v="0"/>
    <x v="381"/>
    <x v="0"/>
    <s v="Instalado"/>
    <s v="Operativo"/>
    <s v="Autoproductor"/>
    <x v="2"/>
    <x v="1"/>
    <x v="1"/>
    <x v="0"/>
    <s v="Privado"/>
    <s v="UCAYALI"/>
    <s v="UCAYALI"/>
    <s v="PADRE ABAD"/>
    <s v="PADRE ABAD (Aguaytia)"/>
    <n v="0"/>
    <x v="0"/>
    <n v="0"/>
    <x v="0"/>
    <x v="0"/>
    <x v="0"/>
    <s v="MWh"/>
    <n v="76.111999999999995"/>
    <n v="7.6111999999999999E-2"/>
    <m/>
    <n v="8.3333333333333329E-2"/>
    <n v="7.4999999999999997E-2"/>
    <n v="0"/>
    <n v="0"/>
    <n v="3"/>
    <s v="BASE DE DATOS"/>
    <m/>
  </r>
  <r>
    <s v="24"/>
    <x v="11"/>
    <s v="BATEAS"/>
    <s v="00000000"/>
    <s v="00000000"/>
    <x v="2"/>
    <m/>
    <n v="2.9"/>
    <n v="4.9000000000000004"/>
    <n v="2.9"/>
    <m/>
    <m/>
    <n v="2.1469999999999998"/>
    <m/>
    <m/>
    <m/>
    <n v="0"/>
    <n v="0"/>
    <x v="0"/>
    <s v="BATEAS00000000EL"/>
    <s v="Minera Bateas S.A.C."/>
    <x v="99"/>
    <x v="99"/>
    <s v="C.T. BATEAS"/>
    <x v="318"/>
    <s v="EL"/>
    <x v="2"/>
    <x v="381"/>
    <x v="0"/>
    <s v="Instalado"/>
    <s v="Operativo"/>
    <s v="Autoproductor"/>
    <x v="2"/>
    <x v="1"/>
    <x v="1"/>
    <x v="0"/>
    <s v="Privado"/>
    <s v="AREQUIPA"/>
    <s v="AREQUIPA"/>
    <s v="CAYLLOMA"/>
    <s v="CAYLLOMA"/>
    <n v="0"/>
    <x v="1"/>
    <n v="0"/>
    <x v="0"/>
    <x v="0"/>
    <x v="0"/>
    <s v="MWh"/>
    <n v="2.1469999999999998"/>
    <n v="2.1469999999999996E-3"/>
    <m/>
    <n v="0.40833333333333338"/>
    <n v="0.24166666666666667"/>
    <n v="0"/>
    <n v="0"/>
    <n v="54"/>
    <s v="BASE DE DATOS"/>
    <m/>
  </r>
  <r>
    <s v="24"/>
    <x v="11"/>
    <s v="CARAVE"/>
    <s v="53203912"/>
    <s v="53203912"/>
    <x v="2"/>
    <m/>
    <n v="0.871"/>
    <n v="1.089"/>
    <n v="0.871"/>
    <m/>
    <m/>
    <n v="675.96299999999997"/>
    <m/>
    <m/>
    <m/>
    <n v="309"/>
    <n v="0.17499999999999999"/>
    <x v="0"/>
    <s v="CARAVE53203912EL"/>
    <s v="Compa¤ia Minera Caraveli S.A.C."/>
    <x v="100"/>
    <x v="100"/>
    <s v="C.T. Mina"/>
    <x v="319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675.96299999999997"/>
    <n v="0.67596299999999998"/>
    <m/>
    <n v="9.0749999999999997E-2"/>
    <n v="7.2583333333333333E-2"/>
    <n v="0"/>
    <n v="0"/>
    <n v="28"/>
    <s v="BASE DE DATOS"/>
    <m/>
  </r>
  <r>
    <s v="24"/>
    <x v="11"/>
    <s v="CARAVE"/>
    <s v="53203812"/>
    <s v="53203812"/>
    <x v="2"/>
    <m/>
    <n v="1.8759999999999999"/>
    <n v="2.3450000000000002"/>
    <n v="1.8759999999999999"/>
    <m/>
    <m/>
    <n v="60.173000000000002"/>
    <m/>
    <m/>
    <m/>
    <n v="0"/>
    <n v="0.57999999999999996"/>
    <x v="0"/>
    <s v="CARAVE53203812EL"/>
    <s v="Compa¤ia Minera Caraveli S.A.C."/>
    <x v="100"/>
    <x v="100"/>
    <s v="C.T. Planta"/>
    <x v="320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60.173000000000002"/>
    <n v="6.0173000000000004E-2"/>
    <m/>
    <n v="0.19541666666666668"/>
    <n v="0.15633333333333332"/>
    <n v="0"/>
    <n v="0"/>
    <n v="28"/>
    <s v="BASE DE DATOS"/>
    <m/>
  </r>
  <r>
    <s v="24"/>
    <x v="9"/>
    <s v="PEDIAM"/>
    <s v="53021412"/>
    <s v="53021412"/>
    <x v="2"/>
    <m/>
    <n v="3.3"/>
    <n v="4.42"/>
    <n v="3.3"/>
    <m/>
    <m/>
    <n v="1.2"/>
    <m/>
    <m/>
    <m/>
    <n v="0"/>
    <n v="1.2"/>
    <x v="0"/>
    <s v="PEDIAM53021412EL"/>
    <s v="Pesquera Diamante S.A."/>
    <x v="123"/>
    <x v="123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1.2"/>
    <n v="1.1999999999999999E-3"/>
    <m/>
    <n v="0.36833333333333335"/>
    <n v="0.27499999999999997"/>
    <n v="0"/>
    <n v="0"/>
    <n v="69"/>
    <s v="BASE DE DATOS"/>
    <m/>
  </r>
  <r>
    <s v="24"/>
    <x v="9"/>
    <s v="PEDIAM"/>
    <s v="53021512"/>
    <s v="53021512"/>
    <x v="2"/>
    <m/>
    <n v="2.2999999999999998"/>
    <n v="2.7"/>
    <n v="2.2999999999999998"/>
    <m/>
    <m/>
    <n v="0"/>
    <m/>
    <m/>
    <m/>
    <n v="0"/>
    <n v="0"/>
    <x v="0"/>
    <s v="PEDIAM53021512EL"/>
    <s v="Pesquera Diamante S.A."/>
    <x v="123"/>
    <x v="123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22500000000000001"/>
    <n v="0.19166666666666665"/>
    <n v="0"/>
    <n v="0"/>
    <n v="69"/>
    <s v="BASE DE DATOS"/>
    <m/>
  </r>
  <r>
    <s v="24"/>
    <x v="9"/>
    <s v="PEDIAM"/>
    <s v="53021612"/>
    <s v="53021612"/>
    <x v="2"/>
    <m/>
    <n v="2"/>
    <n v="2.5"/>
    <n v="2"/>
    <m/>
    <m/>
    <n v="0"/>
    <m/>
    <m/>
    <m/>
    <n v="0"/>
    <n v="0"/>
    <x v="0"/>
    <s v="PEDIAM53021612EL"/>
    <s v="Pesquera Diamante S.A."/>
    <x v="123"/>
    <x v="123"/>
    <s v="C.T. Callao"/>
    <x v="9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0833333333333334"/>
    <n v="0.16666666666666666"/>
    <n v="0"/>
    <n v="0"/>
    <n v="69"/>
    <s v="BASE DE DATOS"/>
    <m/>
  </r>
  <r>
    <s v="24"/>
    <x v="9"/>
    <s v="PEDIAM"/>
    <s v="53200805"/>
    <s v="53200805"/>
    <x v="2"/>
    <m/>
    <n v="2.5"/>
    <n v="2.64"/>
    <n v="2.5"/>
    <m/>
    <m/>
    <n v="0"/>
    <m/>
    <m/>
    <m/>
    <n v="0"/>
    <n v="0"/>
    <x v="0"/>
    <s v="PEDIAM53200805EL"/>
    <s v="Pesquera Diamante S.A."/>
    <x v="123"/>
    <x v="123"/>
    <s v="C.T. Mollendo"/>
    <x v="115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MOLLENDO"/>
    <n v="0"/>
    <x v="1"/>
    <n v="0"/>
    <x v="0"/>
    <x v="0"/>
    <x v="0"/>
    <s v="MWh"/>
    <n v="0"/>
    <n v="0"/>
    <m/>
    <n v="0.22"/>
    <n v="0.20899999999999999"/>
    <n v="0"/>
    <n v="0"/>
    <n v="69"/>
    <s v="BASE DE DATOS"/>
    <m/>
  </r>
  <r>
    <s v="24"/>
    <x v="10"/>
    <s v="PEDIAM"/>
    <s v="53021412"/>
    <s v="53021412"/>
    <x v="2"/>
    <m/>
    <n v="3.3"/>
    <n v="4.42"/>
    <n v="3.3"/>
    <m/>
    <m/>
    <n v="1435.7660000000001"/>
    <m/>
    <m/>
    <m/>
    <n v="500"/>
    <n v="143.76599999999999"/>
    <x v="0"/>
    <s v="PEDIAM53021412EL"/>
    <s v="Pesquera Diamante S.A."/>
    <x v="123"/>
    <x v="123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1435.7660000000001"/>
    <n v="1.4357660000000001"/>
    <m/>
    <n v="0.36833333333333335"/>
    <n v="0.27499999999999997"/>
    <n v="0"/>
    <n v="0"/>
    <n v="69"/>
    <s v="BASE DE DATOS"/>
    <m/>
  </r>
  <r>
    <s v="24"/>
    <x v="10"/>
    <s v="PEDIAM"/>
    <s v="53021512"/>
    <s v="53021512"/>
    <x v="2"/>
    <m/>
    <n v="2.2999999999999998"/>
    <n v="2.7"/>
    <n v="2.2999999999999998"/>
    <m/>
    <m/>
    <n v="0"/>
    <m/>
    <m/>
    <m/>
    <n v="0"/>
    <n v="0"/>
    <x v="0"/>
    <s v="PEDIAM53021512EL"/>
    <s v="Pesquera Diamante S.A."/>
    <x v="123"/>
    <x v="123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22500000000000001"/>
    <n v="0.19166666666666665"/>
    <n v="0"/>
    <n v="0"/>
    <n v="69"/>
    <s v="BASE DE DATOS"/>
    <m/>
  </r>
  <r>
    <s v="24"/>
    <x v="10"/>
    <s v="PEDIAM"/>
    <s v="53021612"/>
    <s v="53021612"/>
    <x v="2"/>
    <m/>
    <n v="2"/>
    <n v="2.5"/>
    <n v="2"/>
    <m/>
    <m/>
    <n v="0"/>
    <m/>
    <m/>
    <m/>
    <n v="0"/>
    <n v="0"/>
    <x v="0"/>
    <s v="PEDIAM53021612EL"/>
    <s v="Pesquera Diamante S.A."/>
    <x v="123"/>
    <x v="123"/>
    <s v="C.T. Callao"/>
    <x v="9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0833333333333334"/>
    <n v="0.16666666666666666"/>
    <n v="0"/>
    <n v="0"/>
    <n v="69"/>
    <s v="BASE DE DATOS"/>
    <m/>
  </r>
  <r>
    <s v="24"/>
    <x v="10"/>
    <s v="PEDIAM"/>
    <s v="53200805"/>
    <s v="53200805"/>
    <x v="2"/>
    <m/>
    <n v="2.5"/>
    <n v="2.64"/>
    <n v="2.5"/>
    <m/>
    <m/>
    <n v="0"/>
    <m/>
    <m/>
    <m/>
    <n v="0"/>
    <n v="0"/>
    <x v="0"/>
    <s v="PEDIAM53200805EL"/>
    <s v="Pesquera Diamante S.A."/>
    <x v="123"/>
    <x v="123"/>
    <s v="C.T. Mollendo"/>
    <x v="115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MOLLENDO"/>
    <n v="0"/>
    <x v="1"/>
    <n v="0"/>
    <x v="0"/>
    <x v="0"/>
    <x v="0"/>
    <s v="MWh"/>
    <n v="0"/>
    <n v="0"/>
    <m/>
    <n v="0.22"/>
    <n v="0.20899999999999999"/>
    <n v="0"/>
    <n v="0"/>
    <n v="69"/>
    <s v="BASE DE DATOS"/>
    <m/>
  </r>
  <r>
    <s v="24"/>
    <x v="9"/>
    <s v="PERLNG"/>
    <s v="33176909"/>
    <s v="33176909"/>
    <x v="0"/>
    <m/>
    <n v="71.69"/>
    <n v="77.400000000000006"/>
    <n v="71.69"/>
    <m/>
    <m/>
    <n v="13107.13"/>
    <m/>
    <m/>
    <m/>
    <n v="65.8"/>
    <n v="26.57"/>
    <x v="0"/>
    <s v="PERLNG33176909TG"/>
    <s v="PERU LNG SRL"/>
    <x v="114"/>
    <x v="114"/>
    <s v="C.T. Pampa Melchorita II"/>
    <x v="349"/>
    <s v="TG"/>
    <x v="0"/>
    <x v="381"/>
    <x v="0"/>
    <s v="Instalado"/>
    <s v="Operativo"/>
    <s v="Autoproductor"/>
    <x v="2"/>
    <x v="1"/>
    <x v="1"/>
    <x v="0"/>
    <s v="Privado"/>
    <s v="LIMA"/>
    <s v="LIMA"/>
    <s v="CAÑETE"/>
    <s v="SAN VICENTE DE CAÑETE"/>
    <n v="0"/>
    <x v="0"/>
    <n v="0"/>
    <x v="0"/>
    <x v="0"/>
    <x v="0"/>
    <s v="MWh"/>
    <n v="13107.13"/>
    <n v="13.10713"/>
    <m/>
    <n v="6.45"/>
    <n v="5.9741666666666662"/>
    <n v="0"/>
    <n v="0"/>
    <n v="68"/>
    <s v="BASE DE DATOS"/>
    <m/>
  </r>
  <r>
    <s v="24"/>
    <x v="10"/>
    <s v="PERLNG"/>
    <s v="33176909"/>
    <s v="33176909"/>
    <x v="0"/>
    <m/>
    <n v="71.69"/>
    <n v="77.400000000000006"/>
    <n v="71.69"/>
    <m/>
    <m/>
    <n v="17459.810000000001"/>
    <m/>
    <m/>
    <m/>
    <n v="31"/>
    <n v="39.24"/>
    <x v="0"/>
    <s v="PERLNG33176909TG"/>
    <s v="PERU LNG SRL"/>
    <x v="114"/>
    <x v="114"/>
    <s v="C.T. Pampa Melchorita II"/>
    <x v="349"/>
    <s v="TG"/>
    <x v="0"/>
    <x v="381"/>
    <x v="0"/>
    <s v="Instalado"/>
    <s v="Operativo"/>
    <s v="Autoproductor"/>
    <x v="2"/>
    <x v="1"/>
    <x v="1"/>
    <x v="0"/>
    <s v="Privado"/>
    <s v="LIMA"/>
    <s v="LIMA"/>
    <s v="CAÑETE"/>
    <s v="SAN VICENTE DE CAÑETE"/>
    <n v="0"/>
    <x v="0"/>
    <n v="0"/>
    <x v="0"/>
    <x v="0"/>
    <x v="0"/>
    <s v="MWh"/>
    <n v="17459.810000000001"/>
    <n v="17.459810000000001"/>
    <m/>
    <n v="6.45"/>
    <n v="5.9741666666666662"/>
    <n v="0"/>
    <n v="0"/>
    <n v="68"/>
    <s v="BASE DE DATOS"/>
    <m/>
  </r>
  <r>
    <s v="24"/>
    <x v="8"/>
    <s v="MONDEL"/>
    <s v="33112200"/>
    <s v="33112200"/>
    <x v="2"/>
    <m/>
    <n v="2.5999999999999999E-2"/>
    <n v="0.03"/>
    <n v="2.5999999999999999E-2"/>
    <m/>
    <m/>
    <n v="1.2999999999999999E-2"/>
    <m/>
    <m/>
    <m/>
    <n v="0"/>
    <n v="1.2999999999999999E-2"/>
    <x v="0"/>
    <s v="MONDEL33112200EL"/>
    <s v="Mondelez Peru S.A."/>
    <x v="106"/>
    <x v="106"/>
    <s v="C.T. Mondelez"/>
    <x v="32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1.2999999999999999E-2"/>
    <n v="1.2999999999999999E-5"/>
    <m/>
    <n v="2.5000000000000001E-3"/>
    <n v="2.1666666666666666E-3"/>
    <n v="0"/>
    <n v="0"/>
    <n v="62"/>
    <s v="BASE DE DATOS"/>
    <m/>
  </r>
  <r>
    <s v="24"/>
    <x v="9"/>
    <s v="MONDEL"/>
    <s v="33112200"/>
    <s v="33112200"/>
    <x v="2"/>
    <m/>
    <n v="2.5999999999999999E-2"/>
    <n v="0.03"/>
    <n v="2.5999999999999999E-2"/>
    <m/>
    <m/>
    <n v="1.2999999999999999E-2"/>
    <m/>
    <m/>
    <m/>
    <n v="0"/>
    <n v="1.2999999999999999E-2"/>
    <x v="0"/>
    <s v="MONDEL33112200EL"/>
    <s v="Mondelez Peru S.A."/>
    <x v="106"/>
    <x v="106"/>
    <s v="C.T. Mondelez"/>
    <x v="32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1.2999999999999999E-2"/>
    <n v="1.2999999999999999E-5"/>
    <m/>
    <n v="2.5000000000000001E-3"/>
    <n v="2.1666666666666666E-3"/>
    <n v="0"/>
    <n v="0"/>
    <n v="62"/>
    <s v="BASE DE DATOS"/>
    <m/>
  </r>
  <r>
    <s v="24"/>
    <x v="10"/>
    <s v="MONDEL"/>
    <s v="33112200"/>
    <s v="33112200"/>
    <x v="2"/>
    <m/>
    <n v="2.5999999999999999E-2"/>
    <n v="0.03"/>
    <n v="2.5999999999999999E-2"/>
    <m/>
    <m/>
    <n v="1.2999999999999999E-2"/>
    <m/>
    <m/>
    <m/>
    <n v="0"/>
    <n v="1.2999999999999999E-2"/>
    <x v="0"/>
    <s v="MONDEL33112200EL"/>
    <s v="Mondelez Peru S.A."/>
    <x v="106"/>
    <x v="106"/>
    <s v="C.T. Mondelez"/>
    <x v="32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1.2999999999999999E-2"/>
    <n v="1.2999999999999999E-5"/>
    <m/>
    <n v="2.5000000000000001E-3"/>
    <n v="2.1666666666666666E-3"/>
    <n v="0"/>
    <n v="0"/>
    <n v="62"/>
    <s v="BASE DE DATOS"/>
    <m/>
  </r>
  <r>
    <s v="24"/>
    <x v="1"/>
    <s v="MINSUR"/>
    <s v="0000001E"/>
    <s v="0000001E"/>
    <x v="2"/>
    <m/>
    <n v="4"/>
    <n v="6.165"/>
    <n v="4"/>
    <m/>
    <m/>
    <n v="249.38499999999999"/>
    <m/>
    <m/>
    <m/>
    <n v="55"/>
    <n v="3.45"/>
    <x v="0"/>
    <s v="MINSUR0000001EEL"/>
    <s v="Minsur S.A."/>
    <x v="105"/>
    <x v="105"/>
    <s v="C.T. FUNDICIÓN GAS NATURAL"/>
    <x v="326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0"/>
    <n v="0"/>
    <x v="0"/>
    <x v="0"/>
    <x v="0"/>
    <s v="MWh"/>
    <n v="249.38499999999999"/>
    <n v="0.249385"/>
    <m/>
    <n v="0.51375000000000004"/>
    <n v="0.33333333333333331"/>
    <n v="0"/>
    <n v="0"/>
    <n v="60"/>
    <s v="BASE DE DATOS"/>
    <m/>
  </r>
  <r>
    <s v="24"/>
    <x v="1"/>
    <s v="MINSUR"/>
    <s v="33016193"/>
    <s v="33016193"/>
    <x v="2"/>
    <m/>
    <n v="6.03"/>
    <n v="8.5"/>
    <n v="6.03"/>
    <m/>
    <m/>
    <n v="0"/>
    <m/>
    <m/>
    <m/>
    <n v="0"/>
    <n v="0"/>
    <x v="0"/>
    <s v="MINSUR33016193EL"/>
    <s v="Minsur S.A."/>
    <x v="105"/>
    <x v="105"/>
    <s v="C.T. SAN RAFAEL"/>
    <x v="327"/>
    <s v="EL"/>
    <x v="2"/>
    <x v="381"/>
    <x v="0"/>
    <s v="Instalado"/>
    <s v="Operativo"/>
    <s v="Autoproductor"/>
    <x v="2"/>
    <x v="0"/>
    <x v="1"/>
    <x v="0"/>
    <s v="Privado"/>
    <s v="PUNO"/>
    <s v="PUNO"/>
    <s v="MELGAR"/>
    <s v="ANTANTA"/>
    <n v="0"/>
    <x v="1"/>
    <n v="0"/>
    <x v="0"/>
    <x v="0"/>
    <x v="0"/>
    <s v="MWh"/>
    <n v="0"/>
    <n v="0"/>
    <m/>
    <n v="0.70833333333333337"/>
    <n v="0.50250000000000006"/>
    <n v="0"/>
    <n v="0"/>
    <n v="60"/>
    <s v="BASE DE DATOS"/>
    <m/>
  </r>
  <r>
    <s v="24"/>
    <x v="1"/>
    <s v="MINSUR"/>
    <s v="53024315"/>
    <s v="53024315"/>
    <x v="2"/>
    <m/>
    <n v="2.5"/>
    <n v="3.65"/>
    <n v="2.5"/>
    <m/>
    <m/>
    <n v="0"/>
    <m/>
    <m/>
    <m/>
    <n v="0"/>
    <n v="0"/>
    <x v="0"/>
    <s v="MINSUR53024315EL"/>
    <s v="Minsur S.A."/>
    <x v="105"/>
    <x v="105"/>
    <s v="C.T. PUCAMARCA"/>
    <x v="328"/>
    <s v="EL"/>
    <x v="2"/>
    <x v="381"/>
    <x v="0"/>
    <s v="Instalado"/>
    <s v="Operativo"/>
    <s v="Autoproductor"/>
    <x v="2"/>
    <x v="0"/>
    <x v="1"/>
    <x v="0"/>
    <s v="Privado"/>
    <s v="TACNA"/>
    <s v="TACNA"/>
    <s v="TACNA"/>
    <s v="PALCA"/>
    <s v="PUCAMARCA"/>
    <x v="1"/>
    <n v="0"/>
    <x v="0"/>
    <x v="0"/>
    <x v="0"/>
    <s v="MWh"/>
    <n v="0"/>
    <n v="0"/>
    <m/>
    <n v="0.30416666666666664"/>
    <n v="0.20833333333333334"/>
    <n v="0"/>
    <n v="0"/>
    <n v="60"/>
    <s v="BASE DE DATOS"/>
    <m/>
  </r>
  <r>
    <s v="24"/>
    <x v="1"/>
    <s v="MINSUR"/>
    <s v="53202609"/>
    <s v="53202609"/>
    <x v="2"/>
    <m/>
    <n v="3.15"/>
    <n v="3.99"/>
    <n v="3.15"/>
    <m/>
    <m/>
    <n v="5.0659999999999998"/>
    <m/>
    <m/>
    <m/>
    <n v="10"/>
    <n v="2.1"/>
    <x v="0"/>
    <s v="MINSUR53202609EL"/>
    <s v="Minsur S.A."/>
    <x v="105"/>
    <x v="105"/>
    <s v="C.T. FUNDICIÓN DIESEL"/>
    <x v="325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1"/>
    <n v="0"/>
    <x v="0"/>
    <x v="0"/>
    <x v="0"/>
    <s v="MWh"/>
    <n v="5.0659999999999998"/>
    <n v="5.0660000000000002E-3"/>
    <m/>
    <n v="0.33250000000000002"/>
    <n v="0.26250000000000001"/>
    <n v="0"/>
    <n v="0"/>
    <n v="60"/>
    <s v="BASE DE DATOS"/>
    <m/>
  </r>
  <r>
    <s v="24"/>
    <x v="2"/>
    <s v="MINSUR"/>
    <s v="0000001E"/>
    <s v="0000001E"/>
    <x v="2"/>
    <m/>
    <n v="4"/>
    <n v="6.165"/>
    <n v="4"/>
    <m/>
    <m/>
    <n v="304.55900000000003"/>
    <m/>
    <m/>
    <m/>
    <n v="55"/>
    <n v="3.55"/>
    <x v="0"/>
    <s v="MINSUR0000001EEL"/>
    <s v="Minsur S.A."/>
    <x v="105"/>
    <x v="105"/>
    <s v="C.T. FUNDICIÓN GAS NATURAL"/>
    <x v="326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0"/>
    <n v="0"/>
    <x v="0"/>
    <x v="0"/>
    <x v="0"/>
    <s v="MWh"/>
    <n v="304.55900000000003"/>
    <n v="0.30455900000000002"/>
    <m/>
    <n v="0.51375000000000004"/>
    <n v="0.33333333333333331"/>
    <n v="0"/>
    <n v="0"/>
    <n v="60"/>
    <s v="BASE DE DATOS"/>
    <m/>
  </r>
  <r>
    <s v="24"/>
    <x v="2"/>
    <s v="MINSUR"/>
    <s v="33016193"/>
    <s v="33016193"/>
    <x v="2"/>
    <m/>
    <n v="6.03"/>
    <n v="8.5"/>
    <n v="6.03"/>
    <m/>
    <m/>
    <n v="10.119999999999999"/>
    <m/>
    <m/>
    <m/>
    <n v="20"/>
    <n v="2.8"/>
    <x v="0"/>
    <s v="MINSUR33016193EL"/>
    <s v="Minsur S.A."/>
    <x v="105"/>
    <x v="105"/>
    <s v="C.T. SAN RAFAEL"/>
    <x v="327"/>
    <s v="EL"/>
    <x v="2"/>
    <x v="381"/>
    <x v="0"/>
    <s v="Instalado"/>
    <s v="Operativo"/>
    <s v="Autoproductor"/>
    <x v="2"/>
    <x v="0"/>
    <x v="1"/>
    <x v="0"/>
    <s v="Privado"/>
    <s v="PUNO"/>
    <s v="PUNO"/>
    <s v="MELGAR"/>
    <s v="ANTANTA"/>
    <n v="0"/>
    <x v="1"/>
    <n v="0"/>
    <x v="0"/>
    <x v="0"/>
    <x v="0"/>
    <s v="MWh"/>
    <n v="10.119999999999999"/>
    <n v="1.0119999999999999E-2"/>
    <m/>
    <n v="0.70833333333333337"/>
    <n v="0.50250000000000006"/>
    <n v="0"/>
    <n v="0"/>
    <n v="60"/>
    <s v="BASE DE DATOS"/>
    <m/>
  </r>
  <r>
    <s v="24"/>
    <x v="2"/>
    <s v="MINSUR"/>
    <s v="53024315"/>
    <s v="53024315"/>
    <x v="2"/>
    <m/>
    <n v="2.5"/>
    <n v="3.65"/>
    <n v="2.5"/>
    <m/>
    <m/>
    <n v="3.2930000000000001"/>
    <m/>
    <m/>
    <m/>
    <n v="0"/>
    <n v="1.6"/>
    <x v="0"/>
    <s v="MINSUR53024315EL"/>
    <s v="Minsur S.A."/>
    <x v="105"/>
    <x v="105"/>
    <s v="C.T. PUCAMARCA"/>
    <x v="328"/>
    <s v="EL"/>
    <x v="2"/>
    <x v="381"/>
    <x v="0"/>
    <s v="Instalado"/>
    <s v="Operativo"/>
    <s v="Autoproductor"/>
    <x v="2"/>
    <x v="0"/>
    <x v="1"/>
    <x v="0"/>
    <s v="Privado"/>
    <s v="TACNA"/>
    <s v="TACNA"/>
    <s v="TACNA"/>
    <s v="PALCA"/>
    <s v="PUCAMARCA"/>
    <x v="1"/>
    <n v="0"/>
    <x v="0"/>
    <x v="0"/>
    <x v="0"/>
    <s v="MWh"/>
    <n v="3.2930000000000001"/>
    <n v="3.2930000000000004E-3"/>
    <m/>
    <n v="0.30416666666666664"/>
    <n v="0.20833333333333334"/>
    <n v="0"/>
    <n v="0"/>
    <n v="60"/>
    <s v="BASE DE DATOS"/>
    <m/>
  </r>
  <r>
    <s v="24"/>
    <x v="2"/>
    <s v="MINSUR"/>
    <s v="53202609"/>
    <s v="53202609"/>
    <x v="2"/>
    <m/>
    <n v="3.15"/>
    <n v="3.99"/>
    <n v="3.15"/>
    <m/>
    <m/>
    <n v="2.9630000000000001"/>
    <m/>
    <m/>
    <m/>
    <n v="0"/>
    <n v="3.1"/>
    <x v="0"/>
    <s v="MINSUR53202609EL"/>
    <s v="Minsur S.A."/>
    <x v="105"/>
    <x v="105"/>
    <s v="C.T. FUNDICIÓN DIESEL"/>
    <x v="325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1"/>
    <n v="0"/>
    <x v="0"/>
    <x v="0"/>
    <x v="0"/>
    <s v="MWh"/>
    <n v="2.9630000000000001"/>
    <n v="2.9629999999999999E-3"/>
    <m/>
    <n v="0.33250000000000002"/>
    <n v="0.26250000000000001"/>
    <n v="0"/>
    <n v="0"/>
    <n v="60"/>
    <s v="BASE DE DATOS"/>
    <m/>
  </r>
  <r>
    <s v="24"/>
    <x v="3"/>
    <s v="MINSUR"/>
    <s v="0000001E"/>
    <s v="0000001E"/>
    <x v="2"/>
    <m/>
    <n v="4"/>
    <n v="6.165"/>
    <n v="4"/>
    <m/>
    <m/>
    <n v="337.91300000000001"/>
    <m/>
    <m/>
    <m/>
    <n v="110"/>
    <n v="3.55"/>
    <x v="0"/>
    <s v="MINSUR0000001EEL"/>
    <s v="Minsur S.A."/>
    <x v="105"/>
    <x v="105"/>
    <s v="C.T. FUNDICIÓN GAS NATURAL"/>
    <x v="326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0"/>
    <n v="0"/>
    <x v="0"/>
    <x v="0"/>
    <x v="0"/>
    <s v="MWh"/>
    <n v="337.91300000000001"/>
    <n v="0.33791300000000002"/>
    <m/>
    <n v="0.51375000000000004"/>
    <n v="0.33333333333333331"/>
    <n v="0"/>
    <n v="0"/>
    <n v="60"/>
    <s v="BASE DE DATOS"/>
    <m/>
  </r>
  <r>
    <s v="24"/>
    <x v="3"/>
    <s v="MINSUR"/>
    <s v="33016193"/>
    <s v="33016193"/>
    <x v="2"/>
    <m/>
    <n v="6.03"/>
    <n v="8.5"/>
    <n v="6.03"/>
    <m/>
    <m/>
    <n v="34.020000000000003"/>
    <m/>
    <m/>
    <m/>
    <n v="67"/>
    <n v="2.79"/>
    <x v="0"/>
    <s v="MINSUR33016193EL"/>
    <s v="Minsur S.A."/>
    <x v="105"/>
    <x v="105"/>
    <s v="C.T. SAN RAFAEL"/>
    <x v="327"/>
    <s v="EL"/>
    <x v="2"/>
    <x v="381"/>
    <x v="0"/>
    <s v="Instalado"/>
    <s v="Operativo"/>
    <s v="Autoproductor"/>
    <x v="2"/>
    <x v="0"/>
    <x v="1"/>
    <x v="0"/>
    <s v="Privado"/>
    <s v="PUNO"/>
    <s v="PUNO"/>
    <s v="MELGAR"/>
    <s v="ANTANTA"/>
    <n v="0"/>
    <x v="1"/>
    <n v="0"/>
    <x v="0"/>
    <x v="0"/>
    <x v="0"/>
    <s v="MWh"/>
    <n v="34.020000000000003"/>
    <n v="3.4020000000000002E-2"/>
    <m/>
    <n v="0.70833333333333337"/>
    <n v="0.50250000000000006"/>
    <n v="0"/>
    <n v="0"/>
    <n v="60"/>
    <s v="BASE DE DATOS"/>
    <m/>
  </r>
  <r>
    <s v="24"/>
    <x v="3"/>
    <s v="MINSUR"/>
    <s v="53024315"/>
    <s v="53024315"/>
    <x v="2"/>
    <m/>
    <n v="2.5"/>
    <n v="3.65"/>
    <n v="2.5"/>
    <m/>
    <m/>
    <n v="0"/>
    <m/>
    <m/>
    <m/>
    <n v="0"/>
    <n v="0"/>
    <x v="0"/>
    <s v="MINSUR53024315EL"/>
    <s v="Minsur S.A."/>
    <x v="105"/>
    <x v="105"/>
    <s v="C.T. PUCAMARCA"/>
    <x v="328"/>
    <s v="EL"/>
    <x v="2"/>
    <x v="381"/>
    <x v="0"/>
    <s v="Instalado"/>
    <s v="Operativo"/>
    <s v="Autoproductor"/>
    <x v="2"/>
    <x v="0"/>
    <x v="1"/>
    <x v="0"/>
    <s v="Privado"/>
    <s v="TACNA"/>
    <s v="TACNA"/>
    <s v="TACNA"/>
    <s v="PALCA"/>
    <s v="PUCAMARCA"/>
    <x v="1"/>
    <n v="0"/>
    <x v="0"/>
    <x v="0"/>
    <x v="0"/>
    <s v="MWh"/>
    <n v="0"/>
    <n v="0"/>
    <m/>
    <n v="0.30416666666666664"/>
    <n v="0.20833333333333334"/>
    <n v="0"/>
    <n v="0"/>
    <n v="60"/>
    <s v="BASE DE DATOS"/>
    <m/>
  </r>
  <r>
    <s v="24"/>
    <x v="3"/>
    <s v="MINSUR"/>
    <s v="53202609"/>
    <s v="53202609"/>
    <x v="2"/>
    <m/>
    <n v="3.15"/>
    <n v="3.99"/>
    <n v="3.15"/>
    <m/>
    <m/>
    <n v="1.1240000000000001"/>
    <m/>
    <m/>
    <m/>
    <n v="0"/>
    <n v="2.4"/>
    <x v="0"/>
    <s v="MINSUR53202609EL"/>
    <s v="Minsur S.A."/>
    <x v="105"/>
    <x v="105"/>
    <s v="C.T. FUNDICIÓN DIESEL"/>
    <x v="325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1"/>
    <n v="0"/>
    <x v="0"/>
    <x v="0"/>
    <x v="0"/>
    <s v="MWh"/>
    <n v="1.1240000000000001"/>
    <n v="1.1240000000000002E-3"/>
    <m/>
    <n v="0.33250000000000002"/>
    <n v="0.26250000000000001"/>
    <n v="0"/>
    <n v="0"/>
    <n v="60"/>
    <s v="BASE DE DATOS"/>
    <m/>
  </r>
  <r>
    <s v="24"/>
    <x v="4"/>
    <s v="MINSUR"/>
    <s v="0000001E"/>
    <s v="0000001E"/>
    <x v="2"/>
    <m/>
    <n v="4"/>
    <n v="6.165"/>
    <n v="4"/>
    <m/>
    <m/>
    <n v="546.976"/>
    <m/>
    <m/>
    <m/>
    <n v="55"/>
    <n v="3.55"/>
    <x v="0"/>
    <s v="MINSUR0000001EEL"/>
    <s v="Minsur S.A."/>
    <x v="105"/>
    <x v="105"/>
    <s v="C.T. FUNDICIÓN GAS NATURAL"/>
    <x v="326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0"/>
    <n v="0"/>
    <x v="0"/>
    <x v="0"/>
    <x v="0"/>
    <s v="MWh"/>
    <n v="546.976"/>
    <n v="0.54697600000000002"/>
    <m/>
    <n v="0.51375000000000004"/>
    <n v="0.33333333333333331"/>
    <n v="0"/>
    <n v="0"/>
    <n v="60"/>
    <s v="BASE DE DATOS"/>
    <m/>
  </r>
  <r>
    <s v="24"/>
    <x v="4"/>
    <s v="MINSUR"/>
    <s v="33016193"/>
    <s v="33016193"/>
    <x v="2"/>
    <m/>
    <n v="6.03"/>
    <n v="8.5"/>
    <n v="6.03"/>
    <m/>
    <m/>
    <n v="22.73"/>
    <m/>
    <m/>
    <m/>
    <n v="45"/>
    <n v="2.4"/>
    <x v="0"/>
    <s v="MINSUR33016193EL"/>
    <s v="Minsur S.A."/>
    <x v="105"/>
    <x v="105"/>
    <s v="C.T. SAN RAFAEL"/>
    <x v="327"/>
    <s v="EL"/>
    <x v="2"/>
    <x v="381"/>
    <x v="0"/>
    <s v="Instalado"/>
    <s v="Operativo"/>
    <s v="Autoproductor"/>
    <x v="2"/>
    <x v="0"/>
    <x v="1"/>
    <x v="0"/>
    <s v="Privado"/>
    <s v="PUNO"/>
    <s v="PUNO"/>
    <s v="MELGAR"/>
    <s v="ANTANTA"/>
    <n v="0"/>
    <x v="1"/>
    <n v="0"/>
    <x v="0"/>
    <x v="0"/>
    <x v="0"/>
    <s v="MWh"/>
    <n v="22.73"/>
    <n v="2.273E-2"/>
    <m/>
    <n v="0.70833333333333337"/>
    <n v="0.50250000000000006"/>
    <n v="0"/>
    <n v="0"/>
    <n v="60"/>
    <s v="BASE DE DATOS"/>
    <m/>
  </r>
  <r>
    <s v="24"/>
    <x v="4"/>
    <s v="MINSUR"/>
    <s v="53024315"/>
    <s v="53024315"/>
    <x v="2"/>
    <m/>
    <n v="2.5"/>
    <n v="3.65"/>
    <n v="2.5"/>
    <m/>
    <m/>
    <n v="0"/>
    <m/>
    <m/>
    <m/>
    <n v="0"/>
    <n v="0"/>
    <x v="0"/>
    <s v="MINSUR53024315EL"/>
    <s v="Minsur S.A."/>
    <x v="105"/>
    <x v="105"/>
    <s v="C.T. PUCAMARCA"/>
    <x v="328"/>
    <s v="EL"/>
    <x v="2"/>
    <x v="381"/>
    <x v="0"/>
    <s v="Instalado"/>
    <s v="Operativo"/>
    <s v="Autoproductor"/>
    <x v="2"/>
    <x v="0"/>
    <x v="1"/>
    <x v="0"/>
    <s v="Privado"/>
    <s v="TACNA"/>
    <s v="TACNA"/>
    <s v="TACNA"/>
    <s v="PALCA"/>
    <s v="PUCAMARCA"/>
    <x v="1"/>
    <n v="0"/>
    <x v="0"/>
    <x v="0"/>
    <x v="0"/>
    <s v="MWh"/>
    <n v="0"/>
    <n v="0"/>
    <m/>
    <n v="0.30416666666666664"/>
    <n v="0.20833333333333334"/>
    <n v="0"/>
    <n v="0"/>
    <n v="60"/>
    <s v="BASE DE DATOS"/>
    <m/>
  </r>
  <r>
    <s v="24"/>
    <x v="4"/>
    <s v="MINSUR"/>
    <s v="53202609"/>
    <s v="53202609"/>
    <x v="2"/>
    <m/>
    <n v="3.15"/>
    <n v="3.99"/>
    <n v="3.15"/>
    <m/>
    <m/>
    <n v="0.88600000000000001"/>
    <m/>
    <m/>
    <m/>
    <n v="0"/>
    <n v="0"/>
    <x v="0"/>
    <s v="MINSUR53202609EL"/>
    <s v="Minsur S.A."/>
    <x v="105"/>
    <x v="105"/>
    <s v="C.T. FUNDICIÓN DIESEL"/>
    <x v="325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1"/>
    <n v="0"/>
    <x v="0"/>
    <x v="0"/>
    <x v="0"/>
    <s v="MWh"/>
    <n v="0.88600000000000001"/>
    <n v="8.8599999999999996E-4"/>
    <m/>
    <n v="0.33250000000000002"/>
    <n v="0.26250000000000001"/>
    <n v="0"/>
    <n v="0"/>
    <n v="60"/>
    <s v="BASE DE DATOS"/>
    <m/>
  </r>
  <r>
    <s v="24"/>
    <x v="5"/>
    <s v="MINSUR"/>
    <s v="0000001E"/>
    <s v="0000001E"/>
    <x v="2"/>
    <m/>
    <n v="4"/>
    <n v="6.165"/>
    <n v="4"/>
    <m/>
    <m/>
    <n v="330.15300000000002"/>
    <m/>
    <m/>
    <m/>
    <n v="110"/>
    <n v="3.6"/>
    <x v="0"/>
    <s v="MINSUR0000001EEL"/>
    <s v="Minsur S.A."/>
    <x v="105"/>
    <x v="105"/>
    <s v="C.T. FUNDICIÓN GAS NATURAL"/>
    <x v="326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0"/>
    <n v="0"/>
    <x v="0"/>
    <x v="0"/>
    <x v="0"/>
    <s v="MWh"/>
    <n v="330.15300000000002"/>
    <n v="0.33015300000000003"/>
    <m/>
    <n v="0.51375000000000004"/>
    <n v="0.33333333333333331"/>
    <n v="0"/>
    <n v="0"/>
    <n v="60"/>
    <s v="BASE DE DATOS"/>
    <m/>
  </r>
  <r>
    <s v="24"/>
    <x v="5"/>
    <s v="MINSUR"/>
    <s v="33016193"/>
    <s v="33016193"/>
    <x v="2"/>
    <m/>
    <n v="6.03"/>
    <n v="8.5"/>
    <n v="6.03"/>
    <m/>
    <m/>
    <n v="32.090000000000003"/>
    <m/>
    <m/>
    <m/>
    <n v="64"/>
    <n v="2.35"/>
    <x v="0"/>
    <s v="MINSUR33016193EL"/>
    <s v="Minsur S.A."/>
    <x v="105"/>
    <x v="105"/>
    <s v="C.T. SAN RAFAEL"/>
    <x v="327"/>
    <s v="EL"/>
    <x v="2"/>
    <x v="381"/>
    <x v="0"/>
    <s v="Instalado"/>
    <s v="Operativo"/>
    <s v="Autoproductor"/>
    <x v="2"/>
    <x v="0"/>
    <x v="1"/>
    <x v="0"/>
    <s v="Privado"/>
    <s v="PUNO"/>
    <s v="PUNO"/>
    <s v="MELGAR"/>
    <s v="ANTANTA"/>
    <n v="0"/>
    <x v="1"/>
    <n v="0"/>
    <x v="0"/>
    <x v="0"/>
    <x v="0"/>
    <s v="MWh"/>
    <n v="32.090000000000003"/>
    <n v="3.209E-2"/>
    <m/>
    <n v="0.70833333333333337"/>
    <n v="0.50250000000000006"/>
    <n v="0"/>
    <n v="0"/>
    <n v="60"/>
    <s v="BASE DE DATOS"/>
    <m/>
  </r>
  <r>
    <s v="24"/>
    <x v="5"/>
    <s v="MINSUR"/>
    <s v="53024315"/>
    <s v="53024315"/>
    <x v="2"/>
    <m/>
    <n v="2.5"/>
    <n v="3.65"/>
    <n v="2.5"/>
    <m/>
    <m/>
    <n v="0"/>
    <m/>
    <m/>
    <m/>
    <n v="0"/>
    <n v="0"/>
    <x v="0"/>
    <s v="MINSUR53024315EL"/>
    <s v="Minsur S.A."/>
    <x v="105"/>
    <x v="105"/>
    <s v="C.T. PUCAMARCA"/>
    <x v="328"/>
    <s v="EL"/>
    <x v="2"/>
    <x v="381"/>
    <x v="0"/>
    <s v="Instalado"/>
    <s v="Operativo"/>
    <s v="Autoproductor"/>
    <x v="2"/>
    <x v="0"/>
    <x v="1"/>
    <x v="0"/>
    <s v="Privado"/>
    <s v="TACNA"/>
    <s v="TACNA"/>
    <s v="TACNA"/>
    <s v="PALCA"/>
    <s v="PUCAMARCA"/>
    <x v="1"/>
    <n v="0"/>
    <x v="0"/>
    <x v="0"/>
    <x v="0"/>
    <s v="MWh"/>
    <n v="0"/>
    <n v="0"/>
    <m/>
    <n v="0.30416666666666664"/>
    <n v="0.20833333333333334"/>
    <n v="0"/>
    <n v="0"/>
    <n v="60"/>
    <s v="BASE DE DATOS"/>
    <m/>
  </r>
  <r>
    <s v="24"/>
    <x v="5"/>
    <s v="MINSUR"/>
    <s v="53202609"/>
    <s v="53202609"/>
    <x v="2"/>
    <m/>
    <n v="3.15"/>
    <n v="3.99"/>
    <n v="3.15"/>
    <m/>
    <m/>
    <n v="6.2E-2"/>
    <m/>
    <m/>
    <m/>
    <n v="0"/>
    <n v="0.5"/>
    <x v="0"/>
    <s v="MINSUR53202609EL"/>
    <s v="Minsur S.A."/>
    <x v="105"/>
    <x v="105"/>
    <s v="C.T. FUNDICIÓN DIESEL"/>
    <x v="325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1"/>
    <n v="0"/>
    <x v="0"/>
    <x v="0"/>
    <x v="0"/>
    <s v="MWh"/>
    <n v="6.2E-2"/>
    <n v="6.2000000000000003E-5"/>
    <m/>
    <n v="0.33250000000000002"/>
    <n v="0.26250000000000001"/>
    <n v="0"/>
    <n v="0"/>
    <n v="60"/>
    <s v="BASE DE DATOS"/>
    <m/>
  </r>
  <r>
    <s v="24"/>
    <x v="7"/>
    <s v="MINSUR"/>
    <s v="0000001E"/>
    <s v="0000001E"/>
    <x v="2"/>
    <m/>
    <n v="4"/>
    <n v="6.165"/>
    <n v="4"/>
    <m/>
    <m/>
    <n v="443.44900000000001"/>
    <m/>
    <m/>
    <m/>
    <n v="55"/>
    <n v="3.45"/>
    <x v="0"/>
    <s v="MINSUR0000001EEL"/>
    <s v="Minsur S.A."/>
    <x v="105"/>
    <x v="105"/>
    <s v="C.T. FUNDICIÓN GAS NATURAL"/>
    <x v="326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0"/>
    <n v="0"/>
    <x v="0"/>
    <x v="0"/>
    <x v="0"/>
    <s v="MWh"/>
    <n v="443.44900000000001"/>
    <n v="0.44344900000000004"/>
    <m/>
    <n v="0.51375000000000004"/>
    <n v="0.33333333333333331"/>
    <n v="0"/>
    <n v="0"/>
    <n v="60"/>
    <s v="BASE DE DATOS"/>
    <m/>
  </r>
  <r>
    <s v="24"/>
    <x v="7"/>
    <s v="MINSUR"/>
    <s v="33016193"/>
    <s v="33016193"/>
    <x v="2"/>
    <m/>
    <n v="6.03"/>
    <n v="8.5"/>
    <n v="6.03"/>
    <m/>
    <m/>
    <n v="28.14"/>
    <m/>
    <m/>
    <m/>
    <n v="56"/>
    <n v="2.8"/>
    <x v="0"/>
    <s v="MINSUR33016193EL"/>
    <s v="Minsur S.A."/>
    <x v="105"/>
    <x v="105"/>
    <s v="C.T. SAN RAFAEL"/>
    <x v="327"/>
    <s v="EL"/>
    <x v="2"/>
    <x v="381"/>
    <x v="0"/>
    <s v="Instalado"/>
    <s v="Operativo"/>
    <s v="Autoproductor"/>
    <x v="2"/>
    <x v="0"/>
    <x v="1"/>
    <x v="0"/>
    <s v="Privado"/>
    <s v="PUNO"/>
    <s v="PUNO"/>
    <s v="MELGAR"/>
    <s v="ANTANTA"/>
    <n v="0"/>
    <x v="1"/>
    <n v="0"/>
    <x v="0"/>
    <x v="0"/>
    <x v="0"/>
    <s v="MWh"/>
    <n v="28.14"/>
    <n v="2.8140000000000002E-2"/>
    <m/>
    <n v="0.70833333333333337"/>
    <n v="0.50250000000000006"/>
    <n v="0"/>
    <n v="0"/>
    <n v="60"/>
    <s v="BASE DE DATOS"/>
    <m/>
  </r>
  <r>
    <s v="24"/>
    <x v="7"/>
    <s v="MINSUR"/>
    <s v="53024315"/>
    <s v="53024315"/>
    <x v="2"/>
    <m/>
    <n v="2.5"/>
    <n v="3.65"/>
    <n v="2.5"/>
    <m/>
    <m/>
    <n v="0"/>
    <m/>
    <m/>
    <m/>
    <n v="0"/>
    <n v="0"/>
    <x v="0"/>
    <s v="MINSUR53024315EL"/>
    <s v="Minsur S.A."/>
    <x v="105"/>
    <x v="105"/>
    <s v="C.T. PUCAMARCA"/>
    <x v="328"/>
    <s v="EL"/>
    <x v="2"/>
    <x v="381"/>
    <x v="0"/>
    <s v="Instalado"/>
    <s v="Operativo"/>
    <s v="Autoproductor"/>
    <x v="2"/>
    <x v="0"/>
    <x v="1"/>
    <x v="0"/>
    <s v="Privado"/>
    <s v="TACNA"/>
    <s v="TACNA"/>
    <s v="TACNA"/>
    <s v="PALCA"/>
    <s v="PUCAMARCA"/>
    <x v="1"/>
    <n v="0"/>
    <x v="0"/>
    <x v="0"/>
    <x v="0"/>
    <s v="MWh"/>
    <n v="0"/>
    <n v="0"/>
    <m/>
    <n v="0.30416666666666664"/>
    <n v="0.20833333333333334"/>
    <n v="0"/>
    <n v="0"/>
    <n v="60"/>
    <s v="BASE DE DATOS"/>
    <m/>
  </r>
  <r>
    <s v="24"/>
    <x v="7"/>
    <s v="MINSUR"/>
    <s v="53202609"/>
    <s v="53202609"/>
    <x v="2"/>
    <m/>
    <n v="3.15"/>
    <n v="3.99"/>
    <n v="3.15"/>
    <m/>
    <m/>
    <n v="8.2349999999999994"/>
    <m/>
    <m/>
    <m/>
    <n v="25"/>
    <n v="3.1"/>
    <x v="0"/>
    <s v="MINSUR53202609EL"/>
    <s v="Minsur S.A."/>
    <x v="105"/>
    <x v="105"/>
    <s v="C.T. FUNDICIÓN DIESEL"/>
    <x v="325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1"/>
    <n v="0"/>
    <x v="0"/>
    <x v="0"/>
    <x v="0"/>
    <s v="MWh"/>
    <n v="8.2349999999999994"/>
    <n v="8.2349999999999993E-3"/>
    <m/>
    <n v="0.33250000000000002"/>
    <n v="0.26250000000000001"/>
    <n v="0"/>
    <n v="0"/>
    <n v="60"/>
    <s v="BASE DE DATOS"/>
    <m/>
  </r>
  <r>
    <s v="24"/>
    <x v="6"/>
    <s v="MINSUR"/>
    <s v="0000001E"/>
    <s v="0000001E"/>
    <x v="2"/>
    <m/>
    <n v="4"/>
    <n v="6.165"/>
    <n v="4"/>
    <m/>
    <m/>
    <n v="404.79899999999998"/>
    <m/>
    <m/>
    <m/>
    <n v="165"/>
    <n v="3.2839999999999998"/>
    <x v="0"/>
    <s v="MINSUR0000001EEL"/>
    <s v="Minsur S.A."/>
    <x v="105"/>
    <x v="105"/>
    <s v="C.T. FUNDICIÓN GAS NATURAL"/>
    <x v="326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0"/>
    <n v="0"/>
    <x v="0"/>
    <x v="0"/>
    <x v="0"/>
    <s v="MWh"/>
    <n v="404.79899999999998"/>
    <n v="0.40479899999999996"/>
    <m/>
    <n v="0.51375000000000004"/>
    <n v="0.33333333333333331"/>
    <n v="0"/>
    <n v="0"/>
    <n v="60"/>
    <s v="BASE DE DATOS"/>
    <m/>
  </r>
  <r>
    <s v="24"/>
    <x v="6"/>
    <s v="MINSUR"/>
    <s v="33016193"/>
    <s v="33016193"/>
    <x v="2"/>
    <m/>
    <n v="6.03"/>
    <n v="8.5"/>
    <n v="6.03"/>
    <m/>
    <m/>
    <n v="50.09"/>
    <m/>
    <m/>
    <m/>
    <n v="100"/>
    <n v="2.84"/>
    <x v="0"/>
    <s v="MINSUR33016193EL"/>
    <s v="Minsur S.A."/>
    <x v="105"/>
    <x v="105"/>
    <s v="C.T. SAN RAFAEL"/>
    <x v="327"/>
    <s v="EL"/>
    <x v="2"/>
    <x v="381"/>
    <x v="0"/>
    <s v="Instalado"/>
    <s v="Operativo"/>
    <s v="Autoproductor"/>
    <x v="2"/>
    <x v="0"/>
    <x v="1"/>
    <x v="0"/>
    <s v="Privado"/>
    <s v="PUNO"/>
    <s v="PUNO"/>
    <s v="MELGAR"/>
    <s v="ANTANTA"/>
    <n v="0"/>
    <x v="1"/>
    <n v="0"/>
    <x v="0"/>
    <x v="0"/>
    <x v="0"/>
    <s v="MWh"/>
    <n v="50.09"/>
    <n v="5.0090000000000003E-2"/>
    <m/>
    <n v="0.70833333333333337"/>
    <n v="0.50250000000000006"/>
    <n v="0"/>
    <n v="0"/>
    <n v="60"/>
    <s v="BASE DE DATOS"/>
    <m/>
  </r>
  <r>
    <s v="24"/>
    <x v="6"/>
    <s v="MINSUR"/>
    <s v="53202609"/>
    <s v="53202609"/>
    <x v="2"/>
    <m/>
    <n v="3.15"/>
    <n v="3.99"/>
    <n v="3.15"/>
    <m/>
    <m/>
    <n v="12.436"/>
    <m/>
    <m/>
    <m/>
    <n v="0"/>
    <n v="3.1030000000000002"/>
    <x v="0"/>
    <s v="MINSUR53202609EL"/>
    <s v="Minsur S.A."/>
    <x v="105"/>
    <x v="105"/>
    <s v="C.T. FUNDICIÓN DIESEL"/>
    <x v="325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1"/>
    <n v="0"/>
    <x v="0"/>
    <x v="0"/>
    <x v="0"/>
    <s v="MWh"/>
    <n v="12.436"/>
    <n v="1.2435999999999999E-2"/>
    <m/>
    <n v="0.33250000000000002"/>
    <n v="0.26250000000000001"/>
    <n v="0"/>
    <n v="0"/>
    <n v="60"/>
    <s v="BASE DE DATOS"/>
    <m/>
  </r>
  <r>
    <s v="24"/>
    <x v="6"/>
    <s v="MINSUR"/>
    <s v="53024315"/>
    <s v="53024315"/>
    <x v="2"/>
    <m/>
    <n v="2.5"/>
    <n v="3.65"/>
    <n v="2.5"/>
    <m/>
    <m/>
    <n v="0"/>
    <m/>
    <m/>
    <m/>
    <n v="0"/>
    <n v="0"/>
    <x v="0"/>
    <s v="MINSUR53024315EL"/>
    <s v="Minsur S.A."/>
    <x v="105"/>
    <x v="105"/>
    <s v="C.T. PUCAMARCA"/>
    <x v="328"/>
    <s v="EL"/>
    <x v="2"/>
    <x v="381"/>
    <x v="0"/>
    <s v="Instalado"/>
    <s v="Operativo"/>
    <s v="Autoproductor"/>
    <x v="2"/>
    <x v="0"/>
    <x v="1"/>
    <x v="0"/>
    <s v="Privado"/>
    <s v="TACNA"/>
    <s v="TACNA"/>
    <s v="TACNA"/>
    <s v="PALCA"/>
    <s v="PUCAMARCA"/>
    <x v="1"/>
    <n v="0"/>
    <x v="0"/>
    <x v="0"/>
    <x v="0"/>
    <s v="MWh"/>
    <n v="0"/>
    <n v="0"/>
    <m/>
    <n v="0.30416666666666664"/>
    <n v="0.20833333333333334"/>
    <n v="0"/>
    <n v="0"/>
    <n v="60"/>
    <s v="BASE DE DATOS"/>
    <m/>
  </r>
  <r>
    <s v="24"/>
    <x v="8"/>
    <s v="MINSUR"/>
    <s v="0000001E"/>
    <s v="0000001E"/>
    <x v="2"/>
    <m/>
    <n v="4"/>
    <n v="6.165"/>
    <n v="4"/>
    <m/>
    <m/>
    <n v="253.51499999999999"/>
    <m/>
    <m/>
    <m/>
    <n v="55"/>
    <n v="3.4750000000000001"/>
    <x v="0"/>
    <s v="MINSUR0000001EEL"/>
    <s v="Minsur S.A."/>
    <x v="105"/>
    <x v="105"/>
    <s v="C.T. FUNDICIÓN GAS NATURAL"/>
    <x v="326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0"/>
    <n v="0"/>
    <x v="0"/>
    <x v="0"/>
    <x v="0"/>
    <s v="MWh"/>
    <n v="253.51499999999999"/>
    <n v="0.25351499999999999"/>
    <m/>
    <n v="0.51375000000000004"/>
    <n v="0.33333333333333331"/>
    <n v="0"/>
    <n v="0"/>
    <n v="60"/>
    <s v="BASE DE DATOS"/>
    <m/>
  </r>
  <r>
    <s v="24"/>
    <x v="8"/>
    <s v="MINSUR"/>
    <s v="33016193"/>
    <s v="33016193"/>
    <x v="2"/>
    <m/>
    <n v="6.03"/>
    <n v="8.5"/>
    <n v="6.03"/>
    <m/>
    <m/>
    <n v="29.01"/>
    <m/>
    <m/>
    <m/>
    <n v="57"/>
    <n v="4"/>
    <x v="0"/>
    <s v="MINSUR33016193EL"/>
    <s v="Minsur S.A."/>
    <x v="105"/>
    <x v="105"/>
    <s v="C.T. SAN RAFAEL"/>
    <x v="327"/>
    <s v="EL"/>
    <x v="2"/>
    <x v="381"/>
    <x v="0"/>
    <s v="Instalado"/>
    <s v="Operativo"/>
    <s v="Autoproductor"/>
    <x v="2"/>
    <x v="0"/>
    <x v="1"/>
    <x v="0"/>
    <s v="Privado"/>
    <s v="PUNO"/>
    <s v="PUNO"/>
    <s v="MELGAR"/>
    <s v="ANTANTA"/>
    <n v="0"/>
    <x v="1"/>
    <n v="0"/>
    <x v="0"/>
    <x v="0"/>
    <x v="0"/>
    <s v="MWh"/>
    <n v="29.01"/>
    <n v="2.9010000000000001E-2"/>
    <m/>
    <n v="0.70833333333333337"/>
    <n v="0.50250000000000006"/>
    <n v="0"/>
    <n v="0"/>
    <n v="60"/>
    <s v="BASE DE DATOS"/>
    <m/>
  </r>
  <r>
    <s v="24"/>
    <x v="8"/>
    <s v="MINSUR"/>
    <s v="53024315"/>
    <s v="53024315"/>
    <x v="2"/>
    <m/>
    <n v="2.5"/>
    <n v="3.65"/>
    <n v="2.5"/>
    <m/>
    <m/>
    <n v="0.49299999999999999"/>
    <m/>
    <m/>
    <m/>
    <n v="0"/>
    <n v="1"/>
    <x v="0"/>
    <s v="MINSUR53024315EL"/>
    <s v="Minsur S.A."/>
    <x v="105"/>
    <x v="105"/>
    <s v="C.T. PUCAMARCA"/>
    <x v="328"/>
    <s v="EL"/>
    <x v="2"/>
    <x v="381"/>
    <x v="0"/>
    <s v="Instalado"/>
    <s v="Operativo"/>
    <s v="Autoproductor"/>
    <x v="2"/>
    <x v="0"/>
    <x v="1"/>
    <x v="0"/>
    <s v="Privado"/>
    <s v="TACNA"/>
    <s v="TACNA"/>
    <s v="TACNA"/>
    <s v="PALCA"/>
    <s v="PUCAMARCA"/>
    <x v="1"/>
    <n v="0"/>
    <x v="0"/>
    <x v="0"/>
    <x v="0"/>
    <s v="MWh"/>
    <n v="0.49299999999999999"/>
    <n v="4.9299999999999995E-4"/>
    <m/>
    <n v="0.30416666666666664"/>
    <n v="0.20833333333333334"/>
    <n v="0"/>
    <n v="0"/>
    <n v="60"/>
    <s v="BASE DE DATOS"/>
    <m/>
  </r>
  <r>
    <s v="24"/>
    <x v="8"/>
    <s v="MINSUR"/>
    <s v="53202609"/>
    <s v="53202609"/>
    <x v="2"/>
    <m/>
    <n v="3.15"/>
    <n v="3.99"/>
    <n v="3.15"/>
    <m/>
    <m/>
    <n v="44.436999999999998"/>
    <m/>
    <m/>
    <m/>
    <n v="0"/>
    <n v="0.5"/>
    <x v="0"/>
    <s v="MINSUR53202609EL"/>
    <s v="Minsur S.A."/>
    <x v="105"/>
    <x v="105"/>
    <s v="C.T. FUNDICIÓN DIESEL"/>
    <x v="325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1"/>
    <n v="0"/>
    <x v="0"/>
    <x v="0"/>
    <x v="0"/>
    <s v="MWh"/>
    <n v="44.436999999999998"/>
    <n v="4.4436999999999997E-2"/>
    <m/>
    <n v="0.33250000000000002"/>
    <n v="0.26250000000000001"/>
    <n v="0"/>
    <n v="0"/>
    <n v="60"/>
    <s v="BASE DE DATOS"/>
    <m/>
  </r>
  <r>
    <s v="24"/>
    <x v="9"/>
    <s v="MINSUR"/>
    <s v="0000001E"/>
    <s v="0000001E"/>
    <x v="2"/>
    <m/>
    <n v="4"/>
    <n v="6.165"/>
    <n v="4"/>
    <m/>
    <m/>
    <n v="313.80599999999998"/>
    <m/>
    <m/>
    <m/>
    <n v="55"/>
    <n v="3.45"/>
    <x v="0"/>
    <s v="MINSUR0000001EEL"/>
    <s v="Minsur S.A."/>
    <x v="105"/>
    <x v="105"/>
    <s v="C.T. FUNDICIÓN GAS NATURAL"/>
    <x v="326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0"/>
    <n v="0"/>
    <x v="0"/>
    <x v="0"/>
    <x v="0"/>
    <s v="MWh"/>
    <n v="313.80599999999998"/>
    <n v="0.31380599999999997"/>
    <m/>
    <n v="0.51375000000000004"/>
    <n v="0.33333333333333331"/>
    <n v="0"/>
    <n v="0"/>
    <n v="60"/>
    <s v="BASE DE DATOS"/>
    <m/>
  </r>
  <r>
    <s v="24"/>
    <x v="9"/>
    <s v="MINSUR"/>
    <s v="33016193"/>
    <s v="33016193"/>
    <x v="2"/>
    <m/>
    <n v="6.03"/>
    <n v="8.5"/>
    <n v="6.03"/>
    <m/>
    <m/>
    <n v="38"/>
    <m/>
    <m/>
    <m/>
    <n v="75"/>
    <n v="4"/>
    <x v="0"/>
    <s v="MINSUR33016193EL"/>
    <s v="Minsur S.A."/>
    <x v="105"/>
    <x v="105"/>
    <s v="C.T. SAN RAFAEL"/>
    <x v="327"/>
    <s v="EL"/>
    <x v="2"/>
    <x v="381"/>
    <x v="0"/>
    <s v="Instalado"/>
    <s v="Operativo"/>
    <s v="Autoproductor"/>
    <x v="2"/>
    <x v="0"/>
    <x v="1"/>
    <x v="0"/>
    <s v="Privado"/>
    <s v="PUNO"/>
    <s v="PUNO"/>
    <s v="MELGAR"/>
    <s v="ANTANTA"/>
    <n v="0"/>
    <x v="1"/>
    <n v="0"/>
    <x v="0"/>
    <x v="0"/>
    <x v="0"/>
    <s v="MWh"/>
    <n v="38"/>
    <n v="3.7999999999999999E-2"/>
    <m/>
    <n v="0.70833333333333337"/>
    <n v="0.50250000000000006"/>
    <n v="0"/>
    <n v="0"/>
    <n v="60"/>
    <s v="BASE DE DATOS"/>
    <m/>
  </r>
  <r>
    <s v="24"/>
    <x v="9"/>
    <s v="MINSUR"/>
    <s v="53024315"/>
    <s v="53024315"/>
    <x v="2"/>
    <m/>
    <n v="2.5"/>
    <n v="3.65"/>
    <n v="2.5"/>
    <m/>
    <m/>
    <n v="65.521000000000001"/>
    <m/>
    <m/>
    <m/>
    <n v="0"/>
    <n v="1.4"/>
    <x v="0"/>
    <s v="MINSUR53024315EL"/>
    <s v="Minsur S.A."/>
    <x v="105"/>
    <x v="105"/>
    <s v="C.T. PUCAMARCA"/>
    <x v="328"/>
    <s v="EL"/>
    <x v="2"/>
    <x v="381"/>
    <x v="0"/>
    <s v="Instalado"/>
    <s v="Operativo"/>
    <s v="Autoproductor"/>
    <x v="2"/>
    <x v="0"/>
    <x v="1"/>
    <x v="0"/>
    <s v="Privado"/>
    <s v="TACNA"/>
    <s v="TACNA"/>
    <s v="TACNA"/>
    <s v="PALCA"/>
    <s v="PUCAMARCA"/>
    <x v="1"/>
    <n v="0"/>
    <x v="0"/>
    <x v="0"/>
    <x v="0"/>
    <s v="MWh"/>
    <n v="65.521000000000001"/>
    <n v="6.5520999999999996E-2"/>
    <m/>
    <n v="0.30416666666666664"/>
    <n v="0.20833333333333334"/>
    <n v="0"/>
    <n v="0"/>
    <n v="60"/>
    <s v="BASE DE DATOS"/>
    <m/>
  </r>
  <r>
    <s v="24"/>
    <x v="9"/>
    <s v="MINSUR"/>
    <s v="53202609"/>
    <s v="53202609"/>
    <x v="2"/>
    <m/>
    <n v="3.15"/>
    <n v="3.99"/>
    <n v="3.15"/>
    <m/>
    <m/>
    <n v="66.569999999999993"/>
    <m/>
    <m/>
    <m/>
    <n v="0"/>
    <n v="1.62"/>
    <x v="0"/>
    <s v="MINSUR53202609EL"/>
    <s v="Minsur S.A."/>
    <x v="105"/>
    <x v="105"/>
    <s v="C.T. FUNDICIÓN DIESEL"/>
    <x v="325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1"/>
    <n v="0"/>
    <x v="0"/>
    <x v="0"/>
    <x v="0"/>
    <s v="MWh"/>
    <n v="66.569999999999993"/>
    <n v="6.656999999999999E-2"/>
    <m/>
    <n v="0.33250000000000002"/>
    <n v="0.26250000000000001"/>
    <n v="0"/>
    <n v="0"/>
    <n v="60"/>
    <s v="BASE DE DATOS"/>
    <m/>
  </r>
  <r>
    <s v="24"/>
    <x v="10"/>
    <s v="MINSUR"/>
    <s v="0000001E"/>
    <s v="0000001E"/>
    <x v="2"/>
    <m/>
    <n v="4"/>
    <n v="6.165"/>
    <n v="4"/>
    <m/>
    <m/>
    <n v="515.78"/>
    <m/>
    <m/>
    <m/>
    <n v="165"/>
    <n v="3.62"/>
    <x v="0"/>
    <s v="MINSUR0000001EEL"/>
    <s v="Minsur S.A."/>
    <x v="105"/>
    <x v="105"/>
    <s v="C.T. FUNDICIÓN GAS NATURAL"/>
    <x v="326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0"/>
    <n v="0"/>
    <x v="0"/>
    <x v="0"/>
    <x v="0"/>
    <s v="MWh"/>
    <n v="515.78"/>
    <n v="0.51578000000000002"/>
    <m/>
    <n v="0.51375000000000004"/>
    <n v="0.33333333333333331"/>
    <n v="0"/>
    <n v="0"/>
    <n v="60"/>
    <s v="BASE DE DATOS"/>
    <m/>
  </r>
  <r>
    <s v="24"/>
    <x v="10"/>
    <s v="MINSUR"/>
    <s v="33016193"/>
    <s v="33016193"/>
    <x v="2"/>
    <m/>
    <n v="6.03"/>
    <n v="8.5"/>
    <n v="6.03"/>
    <m/>
    <m/>
    <n v="32.6"/>
    <m/>
    <m/>
    <m/>
    <n v="65"/>
    <n v="4"/>
    <x v="0"/>
    <s v="MINSUR33016193EL"/>
    <s v="Minsur S.A."/>
    <x v="105"/>
    <x v="105"/>
    <s v="C.T. SAN RAFAEL"/>
    <x v="327"/>
    <s v="EL"/>
    <x v="2"/>
    <x v="381"/>
    <x v="0"/>
    <s v="Instalado"/>
    <s v="Operativo"/>
    <s v="Autoproductor"/>
    <x v="2"/>
    <x v="0"/>
    <x v="1"/>
    <x v="0"/>
    <s v="Privado"/>
    <s v="PUNO"/>
    <s v="PUNO"/>
    <s v="MELGAR"/>
    <s v="ANTANTA"/>
    <n v="0"/>
    <x v="1"/>
    <n v="0"/>
    <x v="0"/>
    <x v="0"/>
    <x v="0"/>
    <s v="MWh"/>
    <n v="32.6"/>
    <n v="3.2600000000000004E-2"/>
    <m/>
    <n v="0.70833333333333337"/>
    <n v="0.50250000000000006"/>
    <n v="0"/>
    <n v="0"/>
    <n v="60"/>
    <s v="BASE DE DATOS"/>
    <m/>
  </r>
  <r>
    <s v="24"/>
    <x v="10"/>
    <s v="MINSUR"/>
    <s v="53024315"/>
    <s v="53024315"/>
    <x v="2"/>
    <m/>
    <n v="2.5"/>
    <n v="3.65"/>
    <n v="2.5"/>
    <m/>
    <m/>
    <n v="0"/>
    <m/>
    <m/>
    <m/>
    <n v="0"/>
    <n v="0"/>
    <x v="0"/>
    <s v="MINSUR53024315EL"/>
    <s v="Minsur S.A."/>
    <x v="105"/>
    <x v="105"/>
    <s v="C.T. PUCAMARCA"/>
    <x v="328"/>
    <s v="EL"/>
    <x v="2"/>
    <x v="381"/>
    <x v="0"/>
    <s v="Instalado"/>
    <s v="Operativo"/>
    <s v="Autoproductor"/>
    <x v="2"/>
    <x v="0"/>
    <x v="1"/>
    <x v="0"/>
    <s v="Privado"/>
    <s v="TACNA"/>
    <s v="TACNA"/>
    <s v="TACNA"/>
    <s v="PALCA"/>
    <s v="PUCAMARCA"/>
    <x v="1"/>
    <n v="0"/>
    <x v="0"/>
    <x v="0"/>
    <x v="0"/>
    <s v="MWh"/>
    <n v="0"/>
    <n v="0"/>
    <m/>
    <n v="0.30416666666666664"/>
    <n v="0.20833333333333334"/>
    <n v="0"/>
    <n v="0"/>
    <n v="60"/>
    <s v="BASE DE DATOS"/>
    <m/>
  </r>
  <r>
    <s v="24"/>
    <x v="10"/>
    <s v="MINSUR"/>
    <s v="53202609"/>
    <s v="53202609"/>
    <x v="2"/>
    <m/>
    <n v="3.15"/>
    <n v="3.99"/>
    <n v="3.15"/>
    <m/>
    <m/>
    <n v="1.7999999999999999E-2"/>
    <m/>
    <m/>
    <m/>
    <n v="0"/>
    <n v="0.6"/>
    <x v="0"/>
    <s v="MINSUR53202609EL"/>
    <s v="Minsur S.A."/>
    <x v="105"/>
    <x v="105"/>
    <s v="C.T. FUNDICIÓN DIESEL"/>
    <x v="325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1"/>
    <n v="0"/>
    <x v="0"/>
    <x v="0"/>
    <x v="0"/>
    <s v="MWh"/>
    <n v="1.7999999999999999E-2"/>
    <n v="1.7999999999999997E-5"/>
    <m/>
    <n v="0.33250000000000002"/>
    <n v="0.26250000000000001"/>
    <n v="0"/>
    <n v="0"/>
    <n v="60"/>
    <s v="BASE DE DATOS"/>
    <m/>
  </r>
  <r>
    <s v="24"/>
    <x v="11"/>
    <s v="MINSUR"/>
    <s v="0000001E"/>
    <s v="0000001E"/>
    <x v="2"/>
    <m/>
    <n v="4"/>
    <n v="6.165"/>
    <n v="4"/>
    <m/>
    <m/>
    <n v="1439.59"/>
    <m/>
    <m/>
    <m/>
    <n v="55"/>
    <n v="3.51"/>
    <x v="0"/>
    <s v="MINSUR0000001EEL"/>
    <s v="Minsur S.A."/>
    <x v="105"/>
    <x v="105"/>
    <s v="C.T. FUNDICIÓN GAS NATURAL"/>
    <x v="326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0"/>
    <n v="0"/>
    <x v="0"/>
    <x v="0"/>
    <x v="0"/>
    <s v="MWh"/>
    <n v="1439.59"/>
    <n v="1.4395899999999999"/>
    <m/>
    <n v="0.51375000000000004"/>
    <n v="0.33333333333333331"/>
    <n v="0"/>
    <n v="0"/>
    <n v="60"/>
    <s v="BASE DE DATOS"/>
    <m/>
  </r>
  <r>
    <s v="24"/>
    <x v="11"/>
    <s v="MINSUR"/>
    <s v="33016193"/>
    <s v="33016193"/>
    <x v="2"/>
    <m/>
    <n v="6.03"/>
    <n v="8.5"/>
    <n v="6.03"/>
    <m/>
    <m/>
    <n v="34.08"/>
    <m/>
    <m/>
    <m/>
    <n v="67"/>
    <n v="4"/>
    <x v="0"/>
    <s v="MINSUR33016193EL"/>
    <s v="Minsur S.A."/>
    <x v="105"/>
    <x v="105"/>
    <s v="C.T. SAN RAFAEL"/>
    <x v="327"/>
    <s v="EL"/>
    <x v="2"/>
    <x v="381"/>
    <x v="0"/>
    <s v="Instalado"/>
    <s v="Operativo"/>
    <s v="Autoproductor"/>
    <x v="2"/>
    <x v="0"/>
    <x v="1"/>
    <x v="0"/>
    <s v="Privado"/>
    <s v="PUNO"/>
    <s v="PUNO"/>
    <s v="MELGAR"/>
    <s v="ANTANTA"/>
    <n v="0"/>
    <x v="1"/>
    <n v="0"/>
    <x v="0"/>
    <x v="0"/>
    <x v="0"/>
    <s v="MWh"/>
    <n v="34.08"/>
    <n v="3.4079999999999999E-2"/>
    <m/>
    <n v="0.70833333333333337"/>
    <n v="0.50250000000000006"/>
    <n v="0"/>
    <n v="0"/>
    <n v="60"/>
    <s v="BASE DE DATOS"/>
    <m/>
  </r>
  <r>
    <s v="24"/>
    <x v="11"/>
    <s v="MINSUR"/>
    <s v="53024315"/>
    <s v="53024315"/>
    <x v="2"/>
    <m/>
    <n v="2.5"/>
    <n v="3.65"/>
    <n v="2.5"/>
    <m/>
    <m/>
    <n v="0"/>
    <m/>
    <m/>
    <m/>
    <n v="0"/>
    <n v="0"/>
    <x v="0"/>
    <s v="MINSUR53024315EL"/>
    <s v="Minsur S.A."/>
    <x v="105"/>
    <x v="105"/>
    <s v="C.T. PUCAMARCA"/>
    <x v="328"/>
    <s v="EL"/>
    <x v="2"/>
    <x v="381"/>
    <x v="0"/>
    <s v="Instalado"/>
    <s v="Operativo"/>
    <s v="Autoproductor"/>
    <x v="2"/>
    <x v="0"/>
    <x v="1"/>
    <x v="0"/>
    <s v="Privado"/>
    <s v="TACNA"/>
    <s v="TACNA"/>
    <s v="TACNA"/>
    <s v="PALCA"/>
    <s v="PUCAMARCA"/>
    <x v="1"/>
    <n v="0"/>
    <x v="0"/>
    <x v="0"/>
    <x v="0"/>
    <s v="MWh"/>
    <n v="0"/>
    <n v="0"/>
    <m/>
    <n v="0.30416666666666664"/>
    <n v="0.20833333333333334"/>
    <n v="0"/>
    <n v="0"/>
    <n v="60"/>
    <s v="BASE DE DATOS"/>
    <m/>
  </r>
  <r>
    <s v="24"/>
    <x v="11"/>
    <s v="MINSUR"/>
    <s v="53202609"/>
    <s v="53202609"/>
    <x v="2"/>
    <m/>
    <n v="3.15"/>
    <n v="3.99"/>
    <n v="3.15"/>
    <m/>
    <m/>
    <n v="7.75"/>
    <m/>
    <m/>
    <m/>
    <n v="0"/>
    <n v="1.653"/>
    <x v="0"/>
    <s v="MINSUR53202609EL"/>
    <s v="Minsur S.A."/>
    <x v="105"/>
    <x v="105"/>
    <s v="C.T. FUNDICIÓN DIESEL"/>
    <x v="325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ARACAS"/>
    <n v="0"/>
    <x v="1"/>
    <n v="0"/>
    <x v="0"/>
    <x v="0"/>
    <x v="0"/>
    <s v="MWh"/>
    <n v="7.75"/>
    <n v="7.7499999999999999E-3"/>
    <m/>
    <n v="0.33250000000000002"/>
    <n v="0.26250000000000001"/>
    <n v="0"/>
    <n v="0"/>
    <n v="60"/>
    <s v="BASE DE DATOS"/>
    <m/>
  </r>
  <r>
    <s v="24"/>
    <x v="2"/>
    <s v="YANACO"/>
    <s v="53006495"/>
    <s v="53006495"/>
    <x v="2"/>
    <m/>
    <n v="0.53"/>
    <n v="0.67500000000000004"/>
    <n v="0.53"/>
    <m/>
    <m/>
    <n v="0"/>
    <m/>
    <m/>
    <m/>
    <n v="0"/>
    <n v="0"/>
    <x v="0"/>
    <s v="YANACO53006495EL"/>
    <s v="Minera Yanacocha S.A."/>
    <x v="137"/>
    <x v="137"/>
    <s v="C.T. China Linda"/>
    <x v="385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6.136363636363637E-2"/>
    <n v="4.8181818181818187E-2"/>
    <n v="0"/>
    <n v="0"/>
    <n v="58"/>
    <s v="BASE DE DATOS"/>
    <m/>
  </r>
  <r>
    <s v="24"/>
    <x v="2"/>
    <s v="YANACO"/>
    <s v="53202108"/>
    <s v="53202108"/>
    <x v="2"/>
    <m/>
    <n v="2.85"/>
    <n v="4.08"/>
    <n v="2.85"/>
    <m/>
    <m/>
    <n v="0.36599999999999999"/>
    <m/>
    <m/>
    <m/>
    <n v="0"/>
    <n v="0"/>
    <x v="0"/>
    <s v="YANACO53202108EL"/>
    <s v="Minera Yanacocha S.A."/>
    <x v="137"/>
    <x v="137"/>
    <s v="C.T. Gold Mill"/>
    <x v="386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36599999999999999"/>
    <n v="3.6600000000000001E-4"/>
    <m/>
    <n v="0.37090909090909091"/>
    <n v="0.25909090909090909"/>
    <n v="0"/>
    <n v="0"/>
    <n v="58"/>
    <s v="BASE DE DATOS"/>
    <m/>
  </r>
  <r>
    <s v="24"/>
    <x v="2"/>
    <s v="YANACO"/>
    <s v="53201807"/>
    <s v="53201807"/>
    <x v="2"/>
    <m/>
    <n v="7.4"/>
    <n v="10.95"/>
    <n v="7.4"/>
    <m/>
    <m/>
    <n v="0.55700000000000005"/>
    <m/>
    <m/>
    <m/>
    <n v="0"/>
    <n v="0"/>
    <x v="0"/>
    <s v="YANACO53201807EL"/>
    <s v="Minera Yanacocha S.A."/>
    <x v="137"/>
    <x v="137"/>
    <s v="C.T. La Pajuela"/>
    <x v="387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55700000000000005"/>
    <n v="5.5700000000000009E-4"/>
    <m/>
    <n v="0.99545454545454537"/>
    <n v="0.67272727272727273"/>
    <n v="0"/>
    <n v="0"/>
    <n v="58"/>
    <s v="BASE DE DATOS"/>
    <m/>
  </r>
  <r>
    <s v="24"/>
    <x v="2"/>
    <s v="YANACO"/>
    <s v="33045194"/>
    <s v="33045194"/>
    <x v="2"/>
    <m/>
    <n v="2.15"/>
    <n v="3.18"/>
    <n v="2.15"/>
    <m/>
    <m/>
    <n v="6.4000000000000001E-2"/>
    <m/>
    <m/>
    <m/>
    <n v="0"/>
    <n v="0"/>
    <x v="0"/>
    <s v="YANACO33045194EL"/>
    <s v="Minera Yanacocha S.A."/>
    <x v="137"/>
    <x v="137"/>
    <s v="C.T. Maqui Maqui"/>
    <x v="388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6.4000000000000001E-2"/>
    <n v="6.3999999999999997E-5"/>
    <m/>
    <n v="0.28909090909090912"/>
    <n v="0.19545454545454544"/>
    <n v="0"/>
    <n v="0"/>
    <n v="58"/>
    <s v="BASE DE DATOS"/>
    <m/>
  </r>
  <r>
    <s v="24"/>
    <x v="2"/>
    <s v="YANACO"/>
    <s v="33045094"/>
    <s v="33045094"/>
    <x v="2"/>
    <m/>
    <n v="3.3"/>
    <n v="5.46"/>
    <n v="3.3"/>
    <m/>
    <m/>
    <n v="0.41799999999999998"/>
    <m/>
    <m/>
    <m/>
    <n v="0"/>
    <n v="0"/>
    <x v="0"/>
    <s v="YANACO33045094EL"/>
    <s v="Minera Yanacocha S.A."/>
    <x v="137"/>
    <x v="137"/>
    <s v="C.T. Pampa Larga"/>
    <x v="389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41799999999999998"/>
    <n v="4.1799999999999997E-4"/>
    <m/>
    <n v="0.49636363636363634"/>
    <n v="0.3"/>
    <n v="0"/>
    <n v="0"/>
    <n v="58"/>
    <s v="BASE DE DATOS"/>
    <m/>
  </r>
  <r>
    <s v="24"/>
    <x v="2"/>
    <s v="YANACO"/>
    <s v="53200404"/>
    <s v="53200404"/>
    <x v="2"/>
    <m/>
    <n v="1.3"/>
    <n v="1.82"/>
    <n v="1.3"/>
    <m/>
    <m/>
    <n v="0"/>
    <m/>
    <m/>
    <m/>
    <n v="0"/>
    <n v="0"/>
    <x v="0"/>
    <s v="YANACO53200404EL"/>
    <s v="Minera Yanacocha S.A."/>
    <x v="137"/>
    <x v="137"/>
    <s v="C.T. Pond. de Carachugo"/>
    <x v="390"/>
    <s v="EL"/>
    <x v="2"/>
    <x v="381"/>
    <x v="0"/>
    <s v="Instalado"/>
    <s v="In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16545454545454547"/>
    <n v="0.11818181818181818"/>
    <n v="0"/>
    <n v="0"/>
    <n v="58"/>
    <s v="BASE DE DATOS"/>
    <m/>
  </r>
  <r>
    <s v="24"/>
    <x v="2"/>
    <s v="YANACO"/>
    <s v="53018302"/>
    <s v="53018302"/>
    <x v="2"/>
    <m/>
    <n v="6"/>
    <n v="8.65"/>
    <n v="6"/>
    <m/>
    <m/>
    <n v="0"/>
    <m/>
    <m/>
    <m/>
    <n v="0"/>
    <n v="0"/>
    <x v="0"/>
    <s v="YANACO53018302EL"/>
    <s v="Minera Yanacocha S.A."/>
    <x v="137"/>
    <x v="137"/>
    <s v="C.T. Quinua"/>
    <x v="391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CAJAMARCA"/>
    <n v="0"/>
    <x v="1"/>
    <n v="0"/>
    <x v="0"/>
    <x v="0"/>
    <x v="0"/>
    <s v="MWh"/>
    <n v="0"/>
    <n v="0"/>
    <m/>
    <n v="0.78636363636363638"/>
    <n v="0.54545454545454541"/>
    <n v="0"/>
    <n v="0"/>
    <n v="58"/>
    <s v="BASE DE DATOS"/>
    <m/>
  </r>
  <r>
    <s v="24"/>
    <x v="2"/>
    <s v="YANACO"/>
    <s v="33045294"/>
    <s v="33045294"/>
    <x v="2"/>
    <m/>
    <n v="3.4"/>
    <n v="5.4249999999999998"/>
    <n v="3.4"/>
    <m/>
    <m/>
    <n v="0"/>
    <m/>
    <m/>
    <m/>
    <n v="0"/>
    <n v="0"/>
    <x v="0"/>
    <s v="YANACO33045294EL"/>
    <s v="Minera Yanacocha S.A."/>
    <x v="137"/>
    <x v="137"/>
    <s v="C.T. Yanacocha Norte"/>
    <x v="392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49318181818181817"/>
    <n v="0.30909090909090908"/>
    <n v="0"/>
    <n v="0"/>
    <n v="58"/>
    <s v="BASE DE DATOS"/>
    <m/>
  </r>
  <r>
    <s v="24"/>
    <x v="3"/>
    <s v="YANACO"/>
    <s v="53006495"/>
    <s v="53006495"/>
    <x v="2"/>
    <m/>
    <n v="0.53"/>
    <n v="0.67500000000000004"/>
    <n v="0.53"/>
    <m/>
    <m/>
    <n v="0"/>
    <m/>
    <m/>
    <m/>
    <n v="0"/>
    <n v="0"/>
    <x v="0"/>
    <s v="YANACO53006495EL"/>
    <s v="Minera Yanacocha S.A."/>
    <x v="137"/>
    <x v="137"/>
    <s v="C.T. China Linda"/>
    <x v="385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6.136363636363637E-2"/>
    <n v="4.8181818181818187E-2"/>
    <n v="0"/>
    <n v="0"/>
    <n v="58"/>
    <s v="BASE DE DATOS"/>
    <m/>
  </r>
  <r>
    <s v="24"/>
    <x v="3"/>
    <s v="YANACO"/>
    <s v="53202108"/>
    <s v="53202108"/>
    <x v="2"/>
    <m/>
    <n v="2.85"/>
    <n v="4.08"/>
    <n v="2.85"/>
    <m/>
    <m/>
    <n v="0.442"/>
    <m/>
    <m/>
    <m/>
    <n v="0"/>
    <n v="0"/>
    <x v="0"/>
    <s v="YANACO53202108EL"/>
    <s v="Minera Yanacocha S.A."/>
    <x v="137"/>
    <x v="137"/>
    <s v="C.T. Gold Mill"/>
    <x v="386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442"/>
    <n v="4.4200000000000001E-4"/>
    <m/>
    <n v="0.37090909090909091"/>
    <n v="0.25909090909090909"/>
    <n v="0"/>
    <n v="0"/>
    <n v="58"/>
    <s v="BASE DE DATOS"/>
    <m/>
  </r>
  <r>
    <s v="24"/>
    <x v="3"/>
    <s v="YANACO"/>
    <s v="53201807"/>
    <s v="53201807"/>
    <x v="2"/>
    <m/>
    <n v="7.4"/>
    <n v="10.95"/>
    <n v="7.4"/>
    <m/>
    <m/>
    <n v="0.38"/>
    <m/>
    <m/>
    <m/>
    <n v="0"/>
    <n v="0"/>
    <x v="0"/>
    <s v="YANACO53201807EL"/>
    <s v="Minera Yanacocha S.A."/>
    <x v="137"/>
    <x v="137"/>
    <s v="C.T. La Pajuela"/>
    <x v="387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38"/>
    <n v="3.8000000000000002E-4"/>
    <m/>
    <n v="0.99545454545454537"/>
    <n v="0.67272727272727273"/>
    <n v="0"/>
    <n v="0"/>
    <n v="58"/>
    <s v="BASE DE DATOS"/>
    <m/>
  </r>
  <r>
    <s v="24"/>
    <x v="3"/>
    <s v="YANACO"/>
    <s v="33045194"/>
    <s v="33045194"/>
    <x v="2"/>
    <m/>
    <n v="2.15"/>
    <n v="3.18"/>
    <n v="2.15"/>
    <m/>
    <m/>
    <n v="0.14699999999999999"/>
    <m/>
    <m/>
    <m/>
    <n v="0"/>
    <n v="0"/>
    <x v="0"/>
    <s v="YANACO33045194EL"/>
    <s v="Minera Yanacocha S.A."/>
    <x v="137"/>
    <x v="137"/>
    <s v="C.T. Maqui Maqui"/>
    <x v="388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14699999999999999"/>
    <n v="1.47E-4"/>
    <m/>
    <n v="0.28909090909090912"/>
    <n v="0.19545454545454544"/>
    <n v="0"/>
    <n v="0"/>
    <n v="58"/>
    <s v="BASE DE DATOS"/>
    <m/>
  </r>
  <r>
    <s v="24"/>
    <x v="3"/>
    <s v="YANACO"/>
    <s v="33045094"/>
    <s v="33045094"/>
    <x v="2"/>
    <m/>
    <n v="3.3"/>
    <n v="5.46"/>
    <n v="3.3"/>
    <m/>
    <m/>
    <n v="0.629"/>
    <m/>
    <m/>
    <m/>
    <n v="0"/>
    <n v="0"/>
    <x v="0"/>
    <s v="YANACO33045094EL"/>
    <s v="Minera Yanacocha S.A."/>
    <x v="137"/>
    <x v="137"/>
    <s v="C.T. Pampa Larga"/>
    <x v="389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629"/>
    <n v="6.29E-4"/>
    <m/>
    <n v="0.49636363636363634"/>
    <n v="0.3"/>
    <n v="0"/>
    <n v="0"/>
    <n v="58"/>
    <s v="BASE DE DATOS"/>
    <m/>
  </r>
  <r>
    <s v="24"/>
    <x v="3"/>
    <s v="YANACO"/>
    <s v="53200404"/>
    <s v="53200404"/>
    <x v="2"/>
    <m/>
    <n v="1.3"/>
    <n v="1.82"/>
    <n v="1.3"/>
    <m/>
    <m/>
    <n v="0"/>
    <m/>
    <m/>
    <m/>
    <n v="0"/>
    <n v="0"/>
    <x v="0"/>
    <s v="YANACO53200404EL"/>
    <s v="Minera Yanacocha S.A."/>
    <x v="137"/>
    <x v="137"/>
    <s v="C.T. Pond. de Carachugo"/>
    <x v="390"/>
    <s v="EL"/>
    <x v="2"/>
    <x v="381"/>
    <x v="0"/>
    <s v="Instalado"/>
    <s v="In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16545454545454547"/>
    <n v="0.11818181818181818"/>
    <n v="0"/>
    <n v="0"/>
    <n v="58"/>
    <s v="BASE DE DATOS"/>
    <m/>
  </r>
  <r>
    <s v="24"/>
    <x v="3"/>
    <s v="YANACO"/>
    <s v="53018302"/>
    <s v="53018302"/>
    <x v="2"/>
    <m/>
    <n v="6"/>
    <n v="8.65"/>
    <n v="6"/>
    <m/>
    <m/>
    <n v="0"/>
    <m/>
    <m/>
    <m/>
    <n v="0"/>
    <n v="0"/>
    <x v="0"/>
    <s v="YANACO53018302EL"/>
    <s v="Minera Yanacocha S.A."/>
    <x v="137"/>
    <x v="137"/>
    <s v="C.T. Quinua"/>
    <x v="391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CAJAMARCA"/>
    <n v="0"/>
    <x v="1"/>
    <n v="0"/>
    <x v="0"/>
    <x v="0"/>
    <x v="0"/>
    <s v="MWh"/>
    <n v="0"/>
    <n v="0"/>
    <m/>
    <n v="0.78636363636363638"/>
    <n v="0.54545454545454541"/>
    <n v="0"/>
    <n v="0"/>
    <n v="58"/>
    <s v="BASE DE DATOS"/>
    <m/>
  </r>
  <r>
    <s v="24"/>
    <x v="3"/>
    <s v="YANACO"/>
    <s v="33045294"/>
    <s v="33045294"/>
    <x v="2"/>
    <m/>
    <n v="3.4"/>
    <n v="5.4249999999999998"/>
    <n v="3.4"/>
    <m/>
    <m/>
    <n v="0"/>
    <m/>
    <m/>
    <m/>
    <n v="0"/>
    <n v="0"/>
    <x v="0"/>
    <s v="YANACO33045294EL"/>
    <s v="Minera Yanacocha S.A."/>
    <x v="137"/>
    <x v="137"/>
    <s v="C.T. Yanacocha Norte"/>
    <x v="392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49318181818181817"/>
    <n v="0.30909090909090908"/>
    <n v="0"/>
    <n v="0"/>
    <n v="58"/>
    <s v="BASE DE DATOS"/>
    <m/>
  </r>
  <r>
    <s v="24"/>
    <x v="1"/>
    <s v="YANACO"/>
    <s v="53006495"/>
    <s v="53006495"/>
    <x v="2"/>
    <m/>
    <n v="0.53"/>
    <n v="0.67500000000000004"/>
    <n v="0.53"/>
    <m/>
    <m/>
    <n v="0"/>
    <m/>
    <m/>
    <m/>
    <n v="0"/>
    <n v="0"/>
    <x v="0"/>
    <s v="YANACO53006495EL"/>
    <s v="Minera Yanacocha S.A."/>
    <x v="137"/>
    <x v="137"/>
    <s v="C.T. China Linda"/>
    <x v="385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6.136363636363637E-2"/>
    <n v="4.8181818181818187E-2"/>
    <n v="0"/>
    <n v="0"/>
    <n v="58"/>
    <s v="BASE DE DATOS"/>
    <m/>
  </r>
  <r>
    <s v="24"/>
    <x v="1"/>
    <s v="YANACO"/>
    <s v="53202108"/>
    <s v="53202108"/>
    <x v="2"/>
    <m/>
    <n v="2.85"/>
    <n v="4.08"/>
    <n v="2.85"/>
    <m/>
    <m/>
    <n v="0.33400000000000002"/>
    <m/>
    <m/>
    <m/>
    <n v="0"/>
    <n v="0"/>
    <x v="0"/>
    <s v="YANACO53202108EL"/>
    <s v="Minera Yanacocha S.A."/>
    <x v="137"/>
    <x v="137"/>
    <s v="C.T. Gold Mill"/>
    <x v="386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33400000000000002"/>
    <n v="3.3400000000000004E-4"/>
    <m/>
    <n v="0.37090909090909091"/>
    <n v="0.25909090909090909"/>
    <n v="0"/>
    <n v="0"/>
    <n v="58"/>
    <s v="BASE DE DATOS"/>
    <m/>
  </r>
  <r>
    <s v="24"/>
    <x v="1"/>
    <s v="YANACO"/>
    <s v="53201807"/>
    <s v="53201807"/>
    <x v="2"/>
    <m/>
    <n v="7.4"/>
    <n v="10.95"/>
    <n v="7.4"/>
    <m/>
    <m/>
    <n v="0.57299999999999995"/>
    <m/>
    <m/>
    <m/>
    <n v="0"/>
    <n v="0"/>
    <x v="0"/>
    <s v="YANACO53201807EL"/>
    <s v="Minera Yanacocha S.A."/>
    <x v="137"/>
    <x v="137"/>
    <s v="C.T. La Pajuela"/>
    <x v="387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57299999999999995"/>
    <n v="5.7299999999999994E-4"/>
    <m/>
    <n v="0.99545454545454537"/>
    <n v="0.67272727272727273"/>
    <n v="0"/>
    <n v="0"/>
    <n v="58"/>
    <s v="BASE DE DATOS"/>
    <m/>
  </r>
  <r>
    <s v="24"/>
    <x v="1"/>
    <s v="YANACO"/>
    <s v="33045194"/>
    <s v="33045194"/>
    <x v="2"/>
    <m/>
    <n v="2.15"/>
    <n v="3.18"/>
    <n v="2.15"/>
    <m/>
    <m/>
    <n v="0"/>
    <m/>
    <m/>
    <m/>
    <n v="0"/>
    <n v="0"/>
    <x v="0"/>
    <s v="YANACO33045194EL"/>
    <s v="Minera Yanacocha S.A."/>
    <x v="137"/>
    <x v="137"/>
    <s v="C.T. Maqui Maqui"/>
    <x v="388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28909090909090912"/>
    <n v="0.19545454545454544"/>
    <n v="0"/>
    <n v="0"/>
    <n v="58"/>
    <s v="BASE DE DATOS"/>
    <m/>
  </r>
  <r>
    <s v="24"/>
    <x v="1"/>
    <s v="YANACO"/>
    <s v="33045094"/>
    <s v="33045094"/>
    <x v="2"/>
    <m/>
    <n v="3.3"/>
    <n v="5.46"/>
    <n v="3.3"/>
    <m/>
    <m/>
    <n v="0"/>
    <m/>
    <m/>
    <m/>
    <n v="0"/>
    <n v="0"/>
    <x v="0"/>
    <s v="YANACO33045094EL"/>
    <s v="Minera Yanacocha S.A."/>
    <x v="137"/>
    <x v="137"/>
    <s v="C.T. Pampa Larga"/>
    <x v="389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49636363636363634"/>
    <n v="0.3"/>
    <n v="0"/>
    <n v="0"/>
    <n v="58"/>
    <s v="BASE DE DATOS"/>
    <m/>
  </r>
  <r>
    <s v="24"/>
    <x v="1"/>
    <s v="YANACO"/>
    <s v="53200404"/>
    <s v="53200404"/>
    <x v="2"/>
    <m/>
    <n v="1.3"/>
    <n v="1.82"/>
    <n v="1.3"/>
    <m/>
    <m/>
    <n v="0"/>
    <m/>
    <m/>
    <m/>
    <n v="0"/>
    <n v="0"/>
    <x v="0"/>
    <s v="YANACO53200404EL"/>
    <s v="Minera Yanacocha S.A."/>
    <x v="137"/>
    <x v="137"/>
    <s v="C.T. Pond. de Carachugo"/>
    <x v="390"/>
    <s v="EL"/>
    <x v="2"/>
    <x v="381"/>
    <x v="0"/>
    <s v="Instalado"/>
    <s v="In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16545454545454547"/>
    <n v="0.11818181818181818"/>
    <n v="0"/>
    <n v="0"/>
    <n v="58"/>
    <s v="BASE DE DATOS"/>
    <m/>
  </r>
  <r>
    <s v="24"/>
    <x v="1"/>
    <s v="YANACO"/>
    <s v="53018302"/>
    <s v="53018302"/>
    <x v="2"/>
    <m/>
    <n v="6"/>
    <n v="8.65"/>
    <n v="6"/>
    <m/>
    <m/>
    <n v="0"/>
    <m/>
    <m/>
    <m/>
    <n v="0"/>
    <n v="0"/>
    <x v="0"/>
    <s v="YANACO53018302EL"/>
    <s v="Minera Yanacocha S.A."/>
    <x v="137"/>
    <x v="137"/>
    <s v="C.T. Quinua"/>
    <x v="391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CAJAMARCA"/>
    <n v="0"/>
    <x v="1"/>
    <n v="0"/>
    <x v="0"/>
    <x v="0"/>
    <x v="0"/>
    <s v="MWh"/>
    <n v="0"/>
    <n v="0"/>
    <m/>
    <n v="0.78636363636363638"/>
    <n v="0.54545454545454541"/>
    <n v="0"/>
    <n v="0"/>
    <n v="58"/>
    <s v="BASE DE DATOS"/>
    <m/>
  </r>
  <r>
    <s v="24"/>
    <x v="1"/>
    <s v="YANACO"/>
    <s v="33045294"/>
    <s v="33045294"/>
    <x v="2"/>
    <m/>
    <n v="3.4"/>
    <n v="5.4249999999999998"/>
    <n v="3.4"/>
    <m/>
    <m/>
    <n v="0"/>
    <m/>
    <m/>
    <m/>
    <n v="0"/>
    <n v="0"/>
    <x v="0"/>
    <s v="YANACO33045294EL"/>
    <s v="Minera Yanacocha S.A."/>
    <x v="137"/>
    <x v="137"/>
    <s v="C.T. Yanacocha Norte"/>
    <x v="392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49318181818181817"/>
    <n v="0.30909090909090908"/>
    <n v="0"/>
    <n v="0"/>
    <n v="58"/>
    <s v="BASE DE DATOS"/>
    <m/>
  </r>
  <r>
    <s v="24"/>
    <x v="11"/>
    <s v="RETAMA"/>
    <s v="33025293"/>
    <s v="33025293"/>
    <x v="2"/>
    <m/>
    <n v="9.9849999999999994"/>
    <n v="13.734999999999999"/>
    <n v="9.9849999999999994"/>
    <m/>
    <m/>
    <n v="3.1019999999999999"/>
    <m/>
    <m/>
    <m/>
    <n v="0"/>
    <n v="0"/>
    <x v="0"/>
    <s v="RETAMA33025293EL"/>
    <s v="Minera Aur¡fera Retamas S.A."/>
    <x v="131"/>
    <x v="131"/>
    <s v="C.T. San Andr‚s"/>
    <x v="376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RCOY"/>
    <n v="0"/>
    <x v="1"/>
    <n v="0"/>
    <x v="0"/>
    <x v="0"/>
    <x v="0"/>
    <s v="MWh"/>
    <n v="3.1019999999999999"/>
    <n v="3.1019999999999997E-3"/>
    <m/>
    <n v="1.1445833333333333"/>
    <n v="0.83208333333333329"/>
    <n v="0"/>
    <n v="0"/>
    <n v="53"/>
    <s v="BASE DE DATOS"/>
    <m/>
  </r>
  <r>
    <s v="24"/>
    <x v="10"/>
    <s v="INSANB"/>
    <s v="33393620"/>
    <s v="33393620"/>
    <x v="2"/>
    <m/>
    <n v="1.4750000000000001"/>
    <n v="1.49"/>
    <n v="1.4750000000000001"/>
    <m/>
    <m/>
    <n v="0"/>
    <m/>
    <m/>
    <m/>
    <n v="0"/>
    <n v="1.401"/>
    <x v="0"/>
    <s v="INSANB33393620EL"/>
    <s v="Inversiones San Borja S.A."/>
    <x v="139"/>
    <x v="139"/>
    <s v="C.T. La Rambla"/>
    <x v="39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BORJA"/>
    <n v="0"/>
    <x v="0"/>
    <n v="0"/>
    <x v="0"/>
    <x v="0"/>
    <x v="0"/>
    <s v="MWh"/>
    <n v="0"/>
    <n v="0"/>
    <m/>
    <n v="0.12416666666666666"/>
    <n v="0.12291666666666667"/>
    <n v="0"/>
    <n v="0"/>
    <n v="50"/>
    <s v="BASE DE DATOS"/>
    <m/>
  </r>
  <r>
    <s v="24"/>
    <x v="10"/>
    <s v="COHORI"/>
    <s v="33024093"/>
    <s v="33024093"/>
    <x v="2"/>
    <m/>
    <n v="5.15"/>
    <n v="5.9870000000000001"/>
    <n v="5.15"/>
    <m/>
    <m/>
    <n v="1.64"/>
    <m/>
    <m/>
    <m/>
    <n v="0"/>
    <n v="1.472"/>
    <x v="0"/>
    <s v="COHORI33024093EL"/>
    <s v="Consorcio Minero Horizonte S.A"/>
    <x v="124"/>
    <x v="124"/>
    <s v="C.T. Parcoy"/>
    <x v="368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PATAZ"/>
    <s v="PARCOY"/>
    <n v="0"/>
    <x v="1"/>
    <n v="0"/>
    <x v="0"/>
    <x v="0"/>
    <x v="0"/>
    <s v="MWh"/>
    <n v="1.64"/>
    <n v="1.64E-3"/>
    <m/>
    <n v="0.49891666666666667"/>
    <n v="0.4291666666666667"/>
    <n v="0"/>
    <n v="0"/>
    <n v="35"/>
    <s v="BASE DE DATOS"/>
    <m/>
  </r>
  <r>
    <s v="24"/>
    <x v="11"/>
    <s v="COHORI"/>
    <s v="33024093"/>
    <s v="33024093"/>
    <x v="2"/>
    <m/>
    <n v="5.15"/>
    <n v="5.9870000000000001"/>
    <n v="5.15"/>
    <m/>
    <m/>
    <n v="0"/>
    <m/>
    <m/>
    <m/>
    <n v="0"/>
    <n v="1.472"/>
    <x v="0"/>
    <s v="COHORI33024093EL"/>
    <s v="Consorcio Minero Horizonte S.A"/>
    <x v="124"/>
    <x v="124"/>
    <s v="C.T. Parcoy"/>
    <x v="368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PATAZ"/>
    <s v="PARCOY"/>
    <n v="0"/>
    <x v="1"/>
    <n v="0"/>
    <x v="0"/>
    <x v="0"/>
    <x v="0"/>
    <s v="MWh"/>
    <n v="0"/>
    <n v="0"/>
    <m/>
    <n v="0.49891666666666667"/>
    <n v="0.4291666666666667"/>
    <n v="0"/>
    <n v="0"/>
    <n v="35"/>
    <s v="BASE DE DATOS"/>
    <m/>
  </r>
  <r>
    <s v="24"/>
    <x v="9"/>
    <s v="CPPC"/>
    <s v="33101200"/>
    <s v="33101200"/>
    <x v="2"/>
    <m/>
    <n v="1.5"/>
    <n v="1.8"/>
    <n v="1.5"/>
    <m/>
    <m/>
    <n v="19.47"/>
    <m/>
    <m/>
    <m/>
    <n v="0"/>
    <n v="1.5"/>
    <x v="0"/>
    <s v="CPPC33101200EL"/>
    <s v="Cia.Pesquera del Pac¡fico Centro S.A."/>
    <x v="112"/>
    <x v="112"/>
    <s v="C.T.Planta Chimbote"/>
    <x v="347"/>
    <s v="EL"/>
    <x v="2"/>
    <x v="381"/>
    <x v="0"/>
    <s v="Instalado"/>
    <s v="Operativo"/>
    <s v="Autoproductor"/>
    <x v="2"/>
    <x v="0"/>
    <x v="1"/>
    <x v="0"/>
    <s v="Privado"/>
    <s v="ANCASH"/>
    <s v="ANCASH"/>
    <s v="SANTA"/>
    <s v="CHIMBOTE"/>
    <n v="0"/>
    <x v="1"/>
    <n v="0"/>
    <x v="0"/>
    <x v="0"/>
    <x v="0"/>
    <s v="MWh"/>
    <n v="19.47"/>
    <n v="1.9469999999999998E-2"/>
    <m/>
    <n v="0.15"/>
    <n v="0.125"/>
    <n v="0"/>
    <n v="0"/>
    <n v="33"/>
    <s v="BASE DE DATOS"/>
    <m/>
  </r>
  <r>
    <s v="24"/>
    <x v="10"/>
    <s v="CPPC"/>
    <s v="33101200"/>
    <s v="33101200"/>
    <x v="2"/>
    <m/>
    <n v="1.5"/>
    <n v="1.8"/>
    <n v="1.5"/>
    <m/>
    <m/>
    <n v="104.14"/>
    <m/>
    <m/>
    <m/>
    <n v="0"/>
    <n v="1.5"/>
    <x v="0"/>
    <s v="CPPC33101200EL"/>
    <s v="Cia.Pesquera del Pac¡fico Centro S.A."/>
    <x v="112"/>
    <x v="112"/>
    <s v="C.T.Planta Chimbote"/>
    <x v="347"/>
    <s v="EL"/>
    <x v="2"/>
    <x v="381"/>
    <x v="0"/>
    <s v="Instalado"/>
    <s v="Operativo"/>
    <s v="Autoproductor"/>
    <x v="2"/>
    <x v="0"/>
    <x v="1"/>
    <x v="0"/>
    <s v="Privado"/>
    <s v="ANCASH"/>
    <s v="ANCASH"/>
    <s v="SANTA"/>
    <s v="CHIMBOTE"/>
    <n v="0"/>
    <x v="1"/>
    <n v="0"/>
    <x v="0"/>
    <x v="0"/>
    <x v="0"/>
    <s v="MWh"/>
    <n v="104.14"/>
    <n v="0.10414"/>
    <m/>
    <n v="0.15"/>
    <n v="0.125"/>
    <n v="0"/>
    <n v="0"/>
    <n v="33"/>
    <s v="BASE DE DATOS"/>
    <m/>
  </r>
  <r>
    <s v="24"/>
    <x v="6"/>
    <s v="OIGPER"/>
    <s v="11011797"/>
    <s v="11011797"/>
    <x v="2"/>
    <m/>
    <n v="7.6950000000000003"/>
    <n v="8.5500000000000007"/>
    <n v="7.6950000000000003"/>
    <m/>
    <m/>
    <n v="2328.42"/>
    <m/>
    <m/>
    <m/>
    <n v="414"/>
    <n v="3.76"/>
    <x v="0"/>
    <s v="OIGPER11011797EL"/>
    <s v="OIG Perú S.A.C."/>
    <x v="138"/>
    <x v="138"/>
    <s v="C.T. Planta El‚ctrica El Alto "/>
    <x v="393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0"/>
    <n v="0"/>
    <x v="0"/>
    <x v="0"/>
    <x v="0"/>
    <s v="MWh"/>
    <n v="2328.42"/>
    <n v="2.3284199999999999"/>
    <m/>
    <n v="1.0687500000000001"/>
    <n v="0.96187500000000004"/>
    <n v="0"/>
    <n v="0"/>
    <n v="66"/>
    <s v="BASE DE DATOS"/>
    <m/>
  </r>
  <r>
    <s v="24"/>
    <x v="6"/>
    <s v="OIGPER"/>
    <s v="00000000"/>
    <s v="00000000"/>
    <x v="2"/>
    <m/>
    <n v="0.9"/>
    <n v="1"/>
    <n v="0.9"/>
    <m/>
    <m/>
    <n v="0"/>
    <m/>
    <m/>
    <m/>
    <n v="0"/>
    <n v="0"/>
    <x v="0"/>
    <s v="OIGPER00000000EL"/>
    <s v="OIG Perú S.A.C."/>
    <x v="138"/>
    <x v="138"/>
    <s v="C.T. Equipos M¢viles          "/>
    <x v="394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1"/>
    <n v="0"/>
    <x v="0"/>
    <x v="0"/>
    <x v="0"/>
    <s v="MWh"/>
    <n v="0"/>
    <n v="0"/>
    <m/>
    <n v="0.125"/>
    <n v="0.1125"/>
    <n v="0"/>
    <n v="0"/>
    <n v="66"/>
    <s v="BASE DE DATOS"/>
    <m/>
  </r>
  <r>
    <s v="24"/>
    <x v="11"/>
    <s v="OIGPER"/>
    <s v="11011797"/>
    <s v="11011797"/>
    <x v="2"/>
    <m/>
    <n v="7.6950000000000003"/>
    <n v="8.5500000000000007"/>
    <n v="7.6950000000000003"/>
    <m/>
    <m/>
    <n v="2510.489"/>
    <m/>
    <m/>
    <m/>
    <n v="411.25"/>
    <n v="4"/>
    <x v="0"/>
    <s v="OIGPER11011797EL"/>
    <s v="OIG Perú S.A.C."/>
    <x v="138"/>
    <x v="138"/>
    <s v="C.T. Planta El‚ctrica El Alto "/>
    <x v="393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0"/>
    <n v="0"/>
    <x v="0"/>
    <x v="0"/>
    <x v="0"/>
    <s v="MWh"/>
    <n v="2510.489"/>
    <n v="2.5104890000000002"/>
    <m/>
    <n v="1.0687500000000001"/>
    <n v="0.96187500000000004"/>
    <n v="0"/>
    <n v="0"/>
    <n v="66"/>
    <s v="BASE DE DATOS"/>
    <m/>
  </r>
  <r>
    <s v="24"/>
    <x v="11"/>
    <s v="OIGPER"/>
    <s v="00000000"/>
    <s v="00000000"/>
    <x v="2"/>
    <m/>
    <n v="0.9"/>
    <n v="1"/>
    <n v="0.9"/>
    <m/>
    <m/>
    <n v="0"/>
    <m/>
    <m/>
    <m/>
    <n v="0"/>
    <n v="0"/>
    <x v="0"/>
    <s v="OIGPER00000000EL"/>
    <s v="OIG Perú S.A.C."/>
    <x v="138"/>
    <x v="138"/>
    <s v="C.T. Equipos M¢viles          "/>
    <x v="394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1"/>
    <n v="0"/>
    <x v="0"/>
    <x v="0"/>
    <x v="0"/>
    <s v="MWh"/>
    <n v="0"/>
    <n v="0"/>
    <m/>
    <n v="0.125"/>
    <n v="0.1125"/>
    <n v="0"/>
    <n v="0"/>
    <n v="66"/>
    <s v="BASE DE DATOS"/>
    <m/>
  </r>
  <r>
    <s v="24"/>
    <x v="11"/>
    <s v="CORPAA"/>
    <s v="33103300"/>
    <s v="33103300"/>
    <x v="2"/>
    <m/>
    <n v="1.25"/>
    <n v="1.25"/>
    <n v="1.25"/>
    <m/>
    <m/>
    <n v="0"/>
    <m/>
    <m/>
    <m/>
    <n v="0"/>
    <n v="0"/>
    <x v="0"/>
    <s v="CORPAA33103300EL"/>
    <s v="Corporación Aceros Arequipa S.A."/>
    <x v="93"/>
    <x v="93"/>
    <s v="C.T. ACEROS"/>
    <x v="310"/>
    <s v="EL"/>
    <x v="2"/>
    <x v="381"/>
    <x v="0"/>
    <s v="Instalado"/>
    <s v="Operativo"/>
    <s v="Autoproductor"/>
    <x v="2"/>
    <x v="0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10416666666666667"/>
    <n v="0.10416666666666667"/>
    <n v="0"/>
    <n v="0"/>
    <n v="36"/>
    <s v="BASE DE DATOS"/>
    <m/>
  </r>
  <r>
    <s v="24"/>
    <x v="11"/>
    <s v="ALICOR"/>
    <s v="53027722"/>
    <s v="53027722"/>
    <x v="2"/>
    <m/>
    <n v="1.4"/>
    <n v="1.4"/>
    <n v="1.4"/>
    <m/>
    <m/>
    <n v="121.72"/>
    <m/>
    <m/>
    <m/>
    <n v="7.61"/>
    <n v="1.4"/>
    <x v="0"/>
    <s v="ALICOR53027722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0"/>
    <n v="0"/>
    <x v="0"/>
    <x v="0"/>
    <x v="0"/>
    <s v="MWh"/>
    <n v="121.72"/>
    <n v="0.12171999999999999"/>
    <m/>
    <n v="0.11666666666666665"/>
    <n v="0.11666666666666665"/>
    <n v="0"/>
    <n v="0"/>
    <n v="6"/>
    <s v="BASE DE DATOS"/>
    <m/>
  </r>
  <r>
    <s v="24"/>
    <x v="11"/>
    <s v="ALICOR"/>
    <s v="33022093"/>
    <s v="33022093"/>
    <x v="2"/>
    <m/>
    <n v="1"/>
    <n v="1"/>
    <n v="1"/>
    <m/>
    <m/>
    <n v="35.18"/>
    <m/>
    <m/>
    <m/>
    <n v="2.2000000000000002"/>
    <n v="1"/>
    <x v="0"/>
    <s v="ALICOR33022093EL"/>
    <s v="Alicorp"/>
    <x v="134"/>
    <x v="134"/>
    <s v="C.T. Oleaginosa Callao"/>
    <x v="380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35.18"/>
    <n v="3.5180000000000003E-2"/>
    <m/>
    <n v="8.3333333333333329E-2"/>
    <n v="8.3333333333333329E-2"/>
    <n v="0"/>
    <n v="0"/>
    <n v="6"/>
    <s v="BASE DE DATOS"/>
    <m/>
  </r>
  <r>
    <s v="24"/>
    <x v="11"/>
    <s v="ALICOR"/>
    <s v="53009697"/>
    <s v="53009697"/>
    <x v="2"/>
    <m/>
    <n v="3.97"/>
    <n v="3.97"/>
    <n v="3.97"/>
    <m/>
    <m/>
    <n v="0"/>
    <m/>
    <m/>
    <m/>
    <n v="0"/>
    <n v="2.6"/>
    <x v="0"/>
    <s v="ALICOR53009697EL"/>
    <s v="Alicorp"/>
    <x v="134"/>
    <x v="134"/>
    <s v="C.T. Fideeria Lima"/>
    <x v="381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33083333333333337"/>
    <n v="0.33083333333333337"/>
    <n v="0"/>
    <n v="0"/>
    <n v="6"/>
    <s v="BASE DE DATOS"/>
    <m/>
  </r>
  <r>
    <s v="24"/>
    <x v="11"/>
    <s v="ALICOR"/>
    <s v="53009595"/>
    <s v="53009595"/>
    <x v="2"/>
    <m/>
    <n v="0.8"/>
    <n v="0.8"/>
    <n v="0.8"/>
    <m/>
    <m/>
    <n v="0"/>
    <m/>
    <m/>
    <m/>
    <n v="0"/>
    <n v="0.8"/>
    <x v="0"/>
    <s v="ALICOR53009595EL"/>
    <s v="Alicorp"/>
    <x v="134"/>
    <x v="134"/>
    <s v="C.T. Nicovita Trujillo"/>
    <x v="382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TRUJILLO"/>
    <s v="TRUJILLO"/>
    <n v="0"/>
    <x v="0"/>
    <n v="0"/>
    <x v="0"/>
    <x v="0"/>
    <x v="0"/>
    <s v="MWh"/>
    <n v="0"/>
    <n v="0"/>
    <m/>
    <n v="6.6666666666666666E-2"/>
    <n v="6.6666666666666666E-2"/>
    <n v="0"/>
    <n v="0"/>
    <n v="6"/>
    <s v="BASE DE DATOS"/>
    <m/>
  </r>
  <r>
    <s v="24"/>
    <x v="11"/>
    <s v="ANABIS"/>
    <s v="71403385"/>
    <s v="71403385"/>
    <x v="2"/>
    <m/>
    <n v="1.24"/>
    <n v="3.36"/>
    <n v="1.24"/>
    <m/>
    <m/>
    <n v="28.5"/>
    <m/>
    <m/>
    <m/>
    <n v="5"/>
    <n v="0.112"/>
    <x v="0"/>
    <s v="ANABIS71403385EL"/>
    <s v="Anabi S.A.C:"/>
    <x v="95"/>
    <x v="95"/>
    <s v="C.T. Anabi"/>
    <x v="312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28.5"/>
    <n v="2.8500000000000001E-2"/>
    <m/>
    <n v="0.27999999999999997"/>
    <n v="0.10333333333333333"/>
    <n v="0"/>
    <n v="0"/>
    <n v="7"/>
    <s v="BASE DE DATOS"/>
    <m/>
  </r>
  <r>
    <s v="24"/>
    <x v="11"/>
    <s v="ANABIS"/>
    <s v="53024214"/>
    <s v="53024214"/>
    <x v="2"/>
    <m/>
    <n v="1.95"/>
    <n v="3.36"/>
    <n v="1.95"/>
    <m/>
    <m/>
    <n v="1.3560000000000001"/>
    <m/>
    <m/>
    <m/>
    <n v="0"/>
    <n v="0.46800000000000003"/>
    <x v="0"/>
    <s v="ANABIS53024214EL"/>
    <s v="Anabi S.A.C:"/>
    <x v="95"/>
    <x v="95"/>
    <s v="C.T. Anama"/>
    <x v="313"/>
    <s v="EL"/>
    <x v="2"/>
    <x v="381"/>
    <x v="0"/>
    <s v="Instalado"/>
    <s v="Operativo"/>
    <s v="Autoproductor"/>
    <x v="2"/>
    <x v="1"/>
    <x v="1"/>
    <x v="0"/>
    <s v="Privado"/>
    <s v="CUSCO"/>
    <s v="CUSCO"/>
    <s v="CHUMBIVILCAS"/>
    <s v="QUIÑOTA"/>
    <n v="0"/>
    <x v="1"/>
    <n v="0"/>
    <x v="0"/>
    <x v="0"/>
    <x v="0"/>
    <s v="MWh"/>
    <n v="1.3560000000000001"/>
    <n v="1.356E-3"/>
    <m/>
    <n v="0.27999999999999997"/>
    <n v="0.16250000000000001"/>
    <n v="0"/>
    <n v="0"/>
    <n v="7"/>
    <s v="BASE DE DATOS"/>
    <m/>
  </r>
  <r>
    <s v="24"/>
    <x v="11"/>
    <s v="ANTAPA"/>
    <s v="33004293"/>
    <s v="33004293"/>
    <x v="2"/>
    <m/>
    <n v="16"/>
    <n v="17.96"/>
    <n v="16"/>
    <m/>
    <m/>
    <n v="35.436"/>
    <m/>
    <m/>
    <m/>
    <n v="16.37"/>
    <n v="3.9350000000000001"/>
    <x v="0"/>
    <s v="ANTAPA33004293EL"/>
    <s v="Compa¤¡a Minera Antapaccay S.A."/>
    <x v="96"/>
    <x v="96"/>
    <s v="C.T. Tintaya"/>
    <x v="314"/>
    <s v="EL"/>
    <x v="2"/>
    <x v="381"/>
    <x v="0"/>
    <s v="Instalado"/>
    <s v="Operativo"/>
    <s v="Autoproductor"/>
    <x v="2"/>
    <x v="0"/>
    <x v="1"/>
    <x v="0"/>
    <s v="Privado"/>
    <s v="CUSCO"/>
    <s v="CUSCO"/>
    <s v="ESPINAR"/>
    <s v="LA CONVENCION"/>
    <n v="0"/>
    <x v="1"/>
    <n v="0"/>
    <x v="0"/>
    <x v="0"/>
    <x v="0"/>
    <s v="MWh"/>
    <n v="35.436"/>
    <n v="3.5436000000000002E-2"/>
    <m/>
    <n v="1.4966666666666668"/>
    <n v="1.3333333333333333"/>
    <n v="0"/>
    <n v="0"/>
    <n v="26"/>
    <s v="BASE DE DATOS"/>
    <m/>
  </r>
  <r>
    <s v="24"/>
    <x v="11"/>
    <s v="APMTER"/>
    <s v="33113000"/>
    <s v="33113000"/>
    <x v="2"/>
    <m/>
    <n v="12.95"/>
    <n v="12.95"/>
    <n v="12.95"/>
    <m/>
    <m/>
    <n v="0"/>
    <m/>
    <m/>
    <m/>
    <n v="0"/>
    <n v="0"/>
    <x v="0"/>
    <s v="APMTER33113000EL"/>
    <s v="APM Terminals Callao S.A."/>
    <x v="129"/>
    <x v="129"/>
    <s v="C.T. Puerto Callao"/>
    <x v="374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1.0791666666666666"/>
    <n v="1.0791666666666666"/>
    <n v="0"/>
    <n v="0"/>
    <n v="9"/>
    <s v="BASE DE DATOS"/>
    <m/>
  </r>
  <r>
    <s v="24"/>
    <x v="11"/>
    <s v="APUMAY"/>
    <s v="71402522"/>
    <s v="71402522"/>
    <x v="2"/>
    <m/>
    <n v="3.2"/>
    <n v="4"/>
    <n v="3.2"/>
    <m/>
    <m/>
    <n v="0"/>
    <m/>
    <m/>
    <m/>
    <n v="0"/>
    <n v="0"/>
    <x v="0"/>
    <s v="APUMAY71402522EL"/>
    <s v="Apumayo S.A.C."/>
    <x v="97"/>
    <x v="97"/>
    <s v="C.T. Apumayo"/>
    <x v="315"/>
    <s v="EL"/>
    <x v="2"/>
    <x v="381"/>
    <x v="0"/>
    <s v="Instalado"/>
    <s v="Operativo"/>
    <s v="Autoproductor"/>
    <x v="2"/>
    <x v="1"/>
    <x v="1"/>
    <x v="0"/>
    <s v="Privado"/>
    <s v="AYACUCHO"/>
    <s v="AYACUCHO"/>
    <s v="LUCANAS"/>
    <s v="CHAVIÑA"/>
    <n v="0"/>
    <x v="1"/>
    <n v="0"/>
    <x v="0"/>
    <x v="0"/>
    <x v="0"/>
    <s v="MWh"/>
    <n v="0"/>
    <n v="0"/>
    <m/>
    <n v="0.33333333333333331"/>
    <n v="0.26666666666666666"/>
    <n v="0"/>
    <n v="0"/>
    <n v="10"/>
    <s v="BASE DE DATOS"/>
    <m/>
  </r>
  <r>
    <s v="24"/>
    <x v="11"/>
    <s v="ARUNTA"/>
    <s v="71403991"/>
    <s v="71403991"/>
    <x v="2"/>
    <m/>
    <n v="1.05"/>
    <n v="1.85"/>
    <n v="1.05"/>
    <m/>
    <m/>
    <n v="0"/>
    <m/>
    <m/>
    <m/>
    <n v="0"/>
    <n v="0"/>
    <x v="0"/>
    <s v="ARUNTA71403991EL"/>
    <s v="Aruntani S.A.C."/>
    <x v="98"/>
    <x v="98"/>
    <s v="C.T. Jesica"/>
    <x v="316"/>
    <s v="EL"/>
    <x v="2"/>
    <x v="381"/>
    <x v="0"/>
    <s v="Instalado"/>
    <s v="Operativo"/>
    <s v="Autoproductor"/>
    <x v="2"/>
    <x v="1"/>
    <x v="1"/>
    <x v="0"/>
    <s v="Privado"/>
    <s v="PUNO"/>
    <s v="PUNO"/>
    <s v="LAMPA"/>
    <s v="OCUVIRI"/>
    <n v="0"/>
    <x v="1"/>
    <n v="0"/>
    <x v="0"/>
    <x v="0"/>
    <x v="0"/>
    <s v="MWh"/>
    <n v="0"/>
    <n v="0"/>
    <m/>
    <n v="0.15416666666666667"/>
    <n v="8.7500000000000008E-2"/>
    <n v="0"/>
    <n v="0"/>
    <n v="12"/>
    <s v="BASE DE DATOS"/>
    <m/>
  </r>
  <r>
    <s v="24"/>
    <x v="11"/>
    <s v="ARUNTA"/>
    <s v="53019803"/>
    <s v="53019803"/>
    <x v="2"/>
    <m/>
    <n v="0"/>
    <n v="0"/>
    <n v="0"/>
    <m/>
    <m/>
    <n v="0"/>
    <m/>
    <m/>
    <m/>
    <n v="0"/>
    <n v="0"/>
    <x v="1"/>
    <s v="ARUNTA53019803EL"/>
    <s v="Aruntani S.A.C."/>
    <x v="98"/>
    <x v="98"/>
    <s v="C.T. Santa Rosa - Aru"/>
    <x v="76"/>
    <s v="EL"/>
    <x v="2"/>
    <x v="381"/>
    <x v="0"/>
    <s v="Instalado"/>
    <s v="In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s v="-"/>
    <s v="-"/>
    <e v="#N/A"/>
    <n v="0"/>
    <n v="12"/>
    <s v="BASE DE DATOS"/>
    <m/>
  </r>
  <r>
    <s v="24"/>
    <x v="11"/>
    <s v="ARUNTA"/>
    <s v="53019903"/>
    <s v="53019903"/>
    <x v="2"/>
    <m/>
    <n v="1.6859999999999999"/>
    <n v="5.1429999999999998"/>
    <n v="1.6859999999999999"/>
    <m/>
    <m/>
    <n v="0"/>
    <m/>
    <m/>
    <m/>
    <n v="0"/>
    <n v="0"/>
    <x v="0"/>
    <s v="ARUNTA53019903EL"/>
    <s v="Aruntani S.A.C."/>
    <x v="98"/>
    <x v="98"/>
    <s v="C.T. Tucari - Aru"/>
    <x v="317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CARUMAS"/>
    <n v="0"/>
    <x v="1"/>
    <n v="0"/>
    <x v="0"/>
    <x v="0"/>
    <x v="0"/>
    <s v="MWh"/>
    <n v="0"/>
    <n v="0"/>
    <m/>
    <n v="0.42858333333333332"/>
    <n v="0.14049999999999999"/>
    <n v="0"/>
    <n v="0"/>
    <n v="12"/>
    <s v="BASE DE DATOS"/>
    <m/>
  </r>
  <r>
    <s v="24"/>
    <x v="11"/>
    <s v="CARTSA"/>
    <s v="33119102"/>
    <s v="33119102"/>
    <x v="1"/>
    <m/>
    <n v="9.8000000000000007"/>
    <n v="9.8000000000000007"/>
    <n v="9.8000000000000007"/>
    <m/>
    <m/>
    <n v="6404.4369999999999"/>
    <m/>
    <m/>
    <m/>
    <n v="15"/>
    <n v="9.8000000000000007"/>
    <x v="0"/>
    <s v="CARTSA33119102TV"/>
    <s v="Cartavio S.A.A."/>
    <x v="101"/>
    <x v="101"/>
    <s v="C.T. Cartavio"/>
    <x v="32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SANTIAGO DE CAO"/>
    <n v="0"/>
    <x v="3"/>
    <s v="COGENERADOR"/>
    <x v="0"/>
    <x v="0"/>
    <x v="0"/>
    <s v="MWh"/>
    <n v="6404.4369999999999"/>
    <n v="6.4044369999999997"/>
    <m/>
    <n v="0.81666666666666676"/>
    <n v="0.81666666666666676"/>
    <n v="0"/>
    <n v="0"/>
    <n v="15"/>
    <s v="BASE DE DATOS"/>
    <m/>
  </r>
  <r>
    <s v="24"/>
    <x v="11"/>
    <s v="EACGSA"/>
    <s v="53011498"/>
    <s v="53011498"/>
    <x v="1"/>
    <m/>
    <n v="32"/>
    <n v="37"/>
    <n v="32"/>
    <m/>
    <m/>
    <n v="11925.15"/>
    <m/>
    <m/>
    <m/>
    <n v="55"/>
    <n v="19.649999999999999"/>
    <x v="0"/>
    <s v="EACGSA53011498TV"/>
    <s v="Empresa Agroindustrial Casa Grande S.A."/>
    <x v="127"/>
    <x v="127"/>
    <s v="CENTRAL THERMICA CASA GRANDE"/>
    <x v="37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ASCOPE"/>
    <s v="ASCOPE"/>
    <n v="0"/>
    <x v="3"/>
    <s v="COGENERADOR"/>
    <x v="0"/>
    <x v="0"/>
    <x v="0"/>
    <s v="MWh"/>
    <n v="11925.15"/>
    <n v="11.92515"/>
    <m/>
    <n v="3.0833333333333335"/>
    <n v="2.6666666666666665"/>
    <n v="0"/>
    <n v="0"/>
    <n v="16"/>
    <s v="BASE DE DATOS"/>
    <m/>
  </r>
  <r>
    <s v="24"/>
    <x v="11"/>
    <s v="PACASA"/>
    <s v="33002893"/>
    <s v="33002893"/>
    <x v="1"/>
    <m/>
    <n v="6.2"/>
    <n v="6.6"/>
    <n v="6.2"/>
    <m/>
    <m/>
    <n v="0"/>
    <m/>
    <m/>
    <m/>
    <n v="0"/>
    <n v="0"/>
    <x v="0"/>
    <s v="PACASA33002893TV"/>
    <s v="Cementos Pacasmayo S.A.A."/>
    <x v="128"/>
    <x v="128"/>
    <s v="C. T. Pacasmayo"/>
    <x v="372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PACASMAYO"/>
    <s v="PACASMAYO"/>
    <n v="0"/>
    <x v="2"/>
    <n v="0"/>
    <x v="0"/>
    <x v="0"/>
    <x v="0"/>
    <s v="MWh"/>
    <n v="0"/>
    <n v="0"/>
    <m/>
    <n v="0.54999999999999993"/>
    <n v="0.51666666666666672"/>
    <n v="0"/>
    <n v="0"/>
    <n v="17"/>
    <s v="BASE DE DATOS"/>
    <m/>
  </r>
  <r>
    <s v="24"/>
    <x v="11"/>
    <s v="IEQSA"/>
    <s v="33055795"/>
    <s v="33055795"/>
    <x v="2"/>
    <m/>
    <n v="1.101"/>
    <n v="2.4500000000000002"/>
    <n v="1.101"/>
    <m/>
    <m/>
    <n v="0.44600000000000001"/>
    <m/>
    <m/>
    <m/>
    <n v="0"/>
    <n v="1.101"/>
    <x v="0"/>
    <s v="IEQSA33055795EL"/>
    <s v="Industrias Electroquimicas S. A."/>
    <x v="125"/>
    <x v="125"/>
    <s v="C.T. IEQSA"/>
    <x v="369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0.44600000000000001"/>
    <n v="4.46E-4"/>
    <m/>
    <n v="0.20416666666666669"/>
    <n v="9.1749999999999998E-2"/>
    <n v="0"/>
    <n v="0"/>
    <n v="48"/>
    <s v="BASE DE DATOS"/>
    <m/>
  </r>
  <r>
    <s v="24"/>
    <x v="11"/>
    <s v="ILLAPU"/>
    <s v="33273911"/>
    <s v="33273911"/>
    <x v="0"/>
    <m/>
    <n v="13.010999999999999"/>
    <n v="13.6"/>
    <n v="13.010999999999999"/>
    <m/>
    <m/>
    <n v="9023.6910000000007"/>
    <m/>
    <m/>
    <m/>
    <n v="0"/>
    <n v="13.706"/>
    <x v="0"/>
    <s v="ILLAPU33273911TG"/>
    <s v="Illapu Energy S.A."/>
    <x v="104"/>
    <x v="104"/>
    <s v="C.T. Planta Huachipa"/>
    <x v="324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CHOSICA"/>
    <n v="0"/>
    <x v="0"/>
    <s v="COGENERADOR"/>
    <x v="0"/>
    <x v="0"/>
    <x v="0"/>
    <s v="MWh"/>
    <n v="9023.6910000000007"/>
    <n v="9.0236910000000012"/>
    <m/>
    <n v="1.1333333333333333"/>
    <n v="1.0842499999999999"/>
    <n v="0"/>
    <n v="0"/>
    <n v="45"/>
    <s v="BASE DE DATOS"/>
    <m/>
  </r>
  <r>
    <s v="24"/>
    <x v="11"/>
    <s v="GLORIA"/>
    <s v="33393320"/>
    <s v="33393320"/>
    <x v="2"/>
    <m/>
    <n v="4.1020000000000003"/>
    <n v="6.835"/>
    <n v="4.1020000000000003"/>
    <m/>
    <m/>
    <n v="0.499"/>
    <m/>
    <m/>
    <m/>
    <n v="0"/>
    <n v="4.0999999999999996"/>
    <x v="0"/>
    <s v="GLORIA33393320EL"/>
    <s v="Leche Gloria S.A."/>
    <x v="103"/>
    <x v="103"/>
    <s v="C.T. Planta Gloria Huachipa"/>
    <x v="323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1"/>
    <n v="0"/>
    <x v="0"/>
    <x v="0"/>
    <x v="0"/>
    <s v="MWh"/>
    <n v="0.499"/>
    <n v="4.9899999999999999E-4"/>
    <m/>
    <n v="0.56958333333333333"/>
    <n v="0.34183333333333338"/>
    <n v="0"/>
    <n v="0"/>
    <n v="52"/>
    <s v="BASE DE DATOS"/>
    <m/>
  </r>
  <r>
    <s v="24"/>
    <x v="11"/>
    <s v="MONDEL"/>
    <s v="33112200"/>
    <s v="33112200"/>
    <x v="2"/>
    <m/>
    <n v="2.5999999999999999E-2"/>
    <n v="0.03"/>
    <n v="2.5999999999999999E-2"/>
    <m/>
    <m/>
    <n v="1.2999999999999999E-2"/>
    <m/>
    <m/>
    <m/>
    <n v="0"/>
    <n v="1.2999999999999999E-2"/>
    <x v="0"/>
    <s v="MONDEL33112200EL"/>
    <s v="Mondelez Peru S.A."/>
    <x v="106"/>
    <x v="106"/>
    <s v="C.T. Mondelez"/>
    <x v="32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1.2999999999999999E-2"/>
    <n v="1.2999999999999999E-5"/>
    <m/>
    <n v="2.5000000000000001E-3"/>
    <n v="2.1666666666666666E-3"/>
    <n v="0"/>
    <n v="0"/>
    <n v="62"/>
    <s v="BASE DE DATOS"/>
    <m/>
  </r>
  <r>
    <s v="24"/>
    <x v="11"/>
    <s v="CMCHUN"/>
    <s v="53017902"/>
    <s v="53017902"/>
    <x v="2"/>
    <m/>
    <n v="3.6"/>
    <n v="4.99"/>
    <n v="3.6"/>
    <m/>
    <m/>
    <n v="0"/>
    <m/>
    <m/>
    <m/>
    <n v="0"/>
    <n v="0"/>
    <x v="0"/>
    <s v="CMCHUN53017902EL"/>
    <s v="Compañía Minera Chungar S.A.C."/>
    <x v="108"/>
    <x v="108"/>
    <s v="C.T. Esperanza"/>
    <x v="336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HUAYLLAY"/>
    <n v="0"/>
    <x v="1"/>
    <n v="0"/>
    <x v="0"/>
    <x v="0"/>
    <x v="0"/>
    <s v="MWh"/>
    <n v="0"/>
    <n v="0"/>
    <m/>
    <n v="0.41583333333333333"/>
    <n v="0.3"/>
    <n v="0"/>
    <n v="0"/>
    <n v="29"/>
    <s v="BASE DE DATOS"/>
    <m/>
  </r>
  <r>
    <s v="24"/>
    <x v="11"/>
    <s v="CMCHUN"/>
    <s v="53024717"/>
    <s v="53024717"/>
    <x v="2"/>
    <m/>
    <n v="0.3"/>
    <n v="0.34"/>
    <n v="0.3"/>
    <m/>
    <m/>
    <n v="0"/>
    <m/>
    <m/>
    <m/>
    <n v="0"/>
    <n v="0"/>
    <x v="0"/>
    <s v="CMCHUN53024717EL"/>
    <s v="Compañía Minera Chungar S.A.C."/>
    <x v="108"/>
    <x v="108"/>
    <s v="C.T. Planta Concentradora"/>
    <x v="337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2.8333333333333335E-2"/>
    <n v="2.4999999999999998E-2"/>
    <n v="0"/>
    <n v="0"/>
    <n v="29"/>
    <s v="BASE DE DATOS"/>
    <m/>
  </r>
  <r>
    <s v="24"/>
    <x v="11"/>
    <s v="CMCHUN"/>
    <s v="53024817"/>
    <s v="53024817"/>
    <x v="2"/>
    <m/>
    <n v="0.2"/>
    <n v="0.20399999999999999"/>
    <n v="0.2"/>
    <m/>
    <m/>
    <n v="0"/>
    <m/>
    <m/>
    <m/>
    <n v="0"/>
    <n v="0"/>
    <x v="0"/>
    <s v="CMCHUN53024817EL"/>
    <s v="Compañía Minera Chungar S.A.C."/>
    <x v="108"/>
    <x v="108"/>
    <s v="C.T. Tajo Don Pablo"/>
    <x v="338"/>
    <s v="EL"/>
    <x v="2"/>
    <x v="381"/>
    <x v="0"/>
    <s v="Instalado"/>
    <s v="Operativo"/>
    <s v="Autoproductor"/>
    <x v="2"/>
    <x v="1"/>
    <x v="1"/>
    <x v="0"/>
    <s v="Privado"/>
    <s v="JUNIN"/>
    <s v="JUNIN"/>
    <s v="JUNIN"/>
    <n v="0"/>
    <n v="0"/>
    <x v="1"/>
    <n v="0"/>
    <x v="0"/>
    <x v="0"/>
    <x v="0"/>
    <s v="MWh"/>
    <n v="0"/>
    <n v="0"/>
    <m/>
    <n v="1.6999999999999998E-2"/>
    <n v="1.6666666666666666E-2"/>
    <n v="0"/>
    <n v="0"/>
    <n v="29"/>
    <s v="BASE DE DATOS"/>
    <m/>
  </r>
  <r>
    <s v="24"/>
    <x v="11"/>
    <s v="OXIPAS"/>
    <s v="53025617"/>
    <s v="53025617"/>
    <x v="2"/>
    <m/>
    <n v="1.2"/>
    <n v="1.3"/>
    <n v="1.2"/>
    <m/>
    <m/>
    <n v="0"/>
    <m/>
    <m/>
    <m/>
    <n v="0"/>
    <n v="0"/>
    <x v="0"/>
    <s v="OXIPAS53025617EL"/>
    <s v="Oxido de Pasco S.A.C."/>
    <x v="109"/>
    <x v="109"/>
    <s v="Generador T‚rmico Nø 01"/>
    <x v="339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RANCAS"/>
    <n v="0"/>
    <x v="1"/>
    <n v="0"/>
    <x v="0"/>
    <x v="0"/>
    <x v="0"/>
    <s v="MWh"/>
    <n v="0"/>
    <n v="0"/>
    <m/>
    <n v="0.10833333333333334"/>
    <n v="9.9999999999999992E-2"/>
    <n v="0"/>
    <n v="0"/>
    <n v="67"/>
    <s v="BASE DE DATOS"/>
    <m/>
  </r>
  <r>
    <s v="24"/>
    <x v="11"/>
    <s v="EVINCH"/>
    <s v="0000109"/>
    <s v="0000109"/>
    <x v="2"/>
    <m/>
    <n v="0.68"/>
    <n v="1.1000000000000001"/>
    <n v="0.68"/>
    <m/>
    <m/>
    <n v="0"/>
    <m/>
    <m/>
    <m/>
    <n v="0"/>
    <n v="0"/>
    <x v="0"/>
    <s v="EVINCH0000109EL"/>
    <s v="Empresa Explotadora Vinchos LTDA S.A.C."/>
    <x v="110"/>
    <x v="110"/>
    <s v="C.T. Vinchos"/>
    <x v="340"/>
    <s v="EL"/>
    <x v="2"/>
    <x v="381"/>
    <x v="0"/>
    <s v="Instalado"/>
    <s v="Operativo"/>
    <s v="Autoproductor"/>
    <x v="2"/>
    <x v="1"/>
    <x v="1"/>
    <x v="0"/>
    <s v="Privado"/>
    <s v="PASCO"/>
    <s v="PASCO"/>
    <s v="PASCO"/>
    <s v="PALLANCHACRA"/>
    <n v="0"/>
    <x v="1"/>
    <n v="0"/>
    <x v="0"/>
    <x v="0"/>
    <x v="0"/>
    <s v="MWh"/>
    <n v="0"/>
    <n v="0"/>
    <m/>
    <n v="9.1666666666666674E-2"/>
    <n v="5.6666666666666671E-2"/>
    <n v="0"/>
    <n v="0"/>
    <n v="39"/>
    <s v="BASE DE DATOS"/>
    <m/>
  </r>
  <r>
    <s v="24"/>
    <x v="11"/>
    <s v="VOLCAN"/>
    <s v="0000209"/>
    <s v="0000209"/>
    <x v="2"/>
    <m/>
    <n v="0"/>
    <n v="6"/>
    <n v="0"/>
    <m/>
    <m/>
    <n v="0"/>
    <m/>
    <m/>
    <m/>
    <n v="0"/>
    <n v="0"/>
    <x v="0"/>
    <s v="VOLCAN0000209EL"/>
    <s v="Volc n C¡a. Minera"/>
    <x v="111"/>
    <x v="111"/>
    <s v="C.T. CERRO DE PASCO"/>
    <x v="341"/>
    <s v="EL"/>
    <x v="2"/>
    <x v="381"/>
    <x v="0"/>
    <s v="Instalado"/>
    <s v="Inoperativo"/>
    <s v="Autoproductor"/>
    <x v="2"/>
    <x v="1"/>
    <x v="1"/>
    <x v="0"/>
    <s v="Privado"/>
    <s v="PASCO"/>
    <s v="PASCO"/>
    <s v="PASCO"/>
    <s v="CHAUPIMARCA"/>
    <n v="0"/>
    <x v="1"/>
    <n v="0"/>
    <x v="0"/>
    <x v="0"/>
    <x v="0"/>
    <s v="MWh"/>
    <n v="0"/>
    <n v="0"/>
    <m/>
    <n v="0.54545454545454541"/>
    <n v="0"/>
    <n v="0"/>
    <n v="0"/>
    <n v="92"/>
    <s v="BASE DE DATOS"/>
    <m/>
  </r>
  <r>
    <s v="24"/>
    <x v="11"/>
    <s v="VOLCAN"/>
    <s v="53024917"/>
    <s v="53024917"/>
    <x v="2"/>
    <m/>
    <n v="1.2"/>
    <n v="1.825"/>
    <n v="1.2"/>
    <m/>
    <m/>
    <n v="0"/>
    <m/>
    <m/>
    <m/>
    <n v="0"/>
    <n v="0"/>
    <x v="0"/>
    <s v="VOLCAN53024917EL"/>
    <s v="Volc n C¡a. Minera"/>
    <x v="111"/>
    <x v="111"/>
    <s v="C.T. SAN CRISTOBAL U1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11"/>
    <s v="VOLCAN"/>
    <s v="53025017"/>
    <s v="53025017"/>
    <x v="2"/>
    <m/>
    <n v="1.2"/>
    <n v="1.825"/>
    <n v="1.2"/>
    <m/>
    <m/>
    <n v="0"/>
    <m/>
    <m/>
    <m/>
    <n v="0"/>
    <n v="0"/>
    <x v="0"/>
    <s v="VOLCAN53025017EL"/>
    <s v="Volc n C¡a. Minera"/>
    <x v="111"/>
    <x v="111"/>
    <s v="C.T. SAN CRISTOBAL U2"/>
    <x v="342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11"/>
    <s v="VOLCAN"/>
    <s v="53025117"/>
    <s v="53025117"/>
    <x v="2"/>
    <m/>
    <n v="1"/>
    <n v="1.6"/>
    <n v="1"/>
    <m/>
    <m/>
    <n v="0"/>
    <m/>
    <m/>
    <m/>
    <n v="0"/>
    <n v="0"/>
    <x v="0"/>
    <s v="VOLCAN53025117EL"/>
    <s v="Volc n C¡a. Minera"/>
    <x v="111"/>
    <x v="111"/>
    <s v="C.T. CARAHUACRA U3"/>
    <x v="343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11"/>
    <s v="VOLCAN"/>
    <s v="53025217"/>
    <s v="53025217"/>
    <x v="2"/>
    <m/>
    <n v="1.2"/>
    <n v="1.825"/>
    <n v="1.2"/>
    <m/>
    <m/>
    <n v="0"/>
    <m/>
    <m/>
    <m/>
    <n v="0"/>
    <n v="0"/>
    <x v="0"/>
    <s v="VOLCAN53025217EL"/>
    <s v="Volc n C¡a. Minera"/>
    <x v="111"/>
    <x v="111"/>
    <s v="C.T. ANDAYCHAGUA U4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5208333333333332"/>
    <n v="9.9999999999999992E-2"/>
    <n v="0"/>
    <n v="0"/>
    <n v="92"/>
    <s v="BASE DE DATOS"/>
    <m/>
  </r>
  <r>
    <s v="24"/>
    <x v="11"/>
    <s v="VOLCAN"/>
    <s v="53025317"/>
    <s v="53025317"/>
    <x v="2"/>
    <m/>
    <n v="1"/>
    <n v="1.6"/>
    <n v="1"/>
    <m/>
    <m/>
    <n v="0"/>
    <m/>
    <m/>
    <m/>
    <n v="0"/>
    <n v="0"/>
    <x v="0"/>
    <s v="VOLCAN53025317EL"/>
    <s v="Volc n C¡a. Minera"/>
    <x v="111"/>
    <x v="111"/>
    <s v="C.T. ANDAYCHAGUA U5"/>
    <x v="344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HUAY HUAY"/>
    <n v="0"/>
    <x v="1"/>
    <n v="0"/>
    <x v="0"/>
    <x v="0"/>
    <x v="0"/>
    <s v="MWh"/>
    <n v="0"/>
    <n v="0"/>
    <m/>
    <n v="0.13333333333333333"/>
    <n v="8.3333333333333329E-2"/>
    <n v="0"/>
    <n v="0"/>
    <n v="92"/>
    <s v="BASE DE DATOS"/>
    <m/>
  </r>
  <r>
    <s v="24"/>
    <x v="11"/>
    <s v="VOLCAN"/>
    <s v="53025417"/>
    <s v="53025417"/>
    <x v="2"/>
    <m/>
    <n v="1.2"/>
    <n v="1.825"/>
    <n v="1.2"/>
    <m/>
    <m/>
    <n v="0"/>
    <m/>
    <m/>
    <m/>
    <n v="0"/>
    <n v="0"/>
    <x v="0"/>
    <s v="VOLCAN53025417EL"/>
    <s v="Volc n C¡a. Minera"/>
    <x v="111"/>
    <x v="111"/>
    <s v="C.T. TICLIO U6"/>
    <x v="345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CHICLA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11"/>
    <s v="VOLCAN"/>
    <s v="53025517"/>
    <s v="53025517"/>
    <x v="2"/>
    <m/>
    <n v="1.2"/>
    <n v="1.825"/>
    <n v="1.2"/>
    <m/>
    <m/>
    <n v="0"/>
    <m/>
    <m/>
    <m/>
    <n v="0"/>
    <n v="0"/>
    <x v="0"/>
    <s v="VOLCAN53025517EL"/>
    <s v="Volc n C¡a. Minera"/>
    <x v="111"/>
    <x v="111"/>
    <s v="C.T. PLANTA VICTORIA U7"/>
    <x v="346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YAULI"/>
    <n v="0"/>
    <x v="1"/>
    <n v="0"/>
    <x v="0"/>
    <x v="0"/>
    <x v="0"/>
    <s v="MWh"/>
    <n v="0"/>
    <n v="0"/>
    <m/>
    <n v="0.16590909090909089"/>
    <n v="0.10909090909090909"/>
    <n v="0"/>
    <n v="0"/>
    <n v="92"/>
    <s v="BASE DE DATOS"/>
    <m/>
  </r>
  <r>
    <s v="24"/>
    <x v="11"/>
    <s v="CPPC"/>
    <s v="33101200"/>
    <s v="33101200"/>
    <x v="2"/>
    <m/>
    <n v="1.5"/>
    <n v="1.8"/>
    <n v="1.5"/>
    <m/>
    <m/>
    <n v="132.01"/>
    <m/>
    <m/>
    <m/>
    <n v="0"/>
    <n v="1.5"/>
    <x v="0"/>
    <s v="CPPC33101200EL"/>
    <s v="Cia.Pesquera del Pac¡fico Centro S.A."/>
    <x v="112"/>
    <x v="112"/>
    <s v="C.T.Planta Chimbote"/>
    <x v="347"/>
    <s v="EL"/>
    <x v="2"/>
    <x v="381"/>
    <x v="0"/>
    <s v="Instalado"/>
    <s v="Operativo"/>
    <s v="Autoproductor"/>
    <x v="2"/>
    <x v="0"/>
    <x v="1"/>
    <x v="0"/>
    <s v="Privado"/>
    <s v="ANCASH"/>
    <s v="ANCASH"/>
    <s v="SANTA"/>
    <s v="CHIMBOTE"/>
    <n v="0"/>
    <x v="1"/>
    <n v="0"/>
    <x v="0"/>
    <x v="0"/>
    <x v="0"/>
    <s v="MWh"/>
    <n v="132.01"/>
    <n v="0.13200999999999999"/>
    <m/>
    <n v="0.15"/>
    <n v="0.125"/>
    <n v="0"/>
    <n v="0"/>
    <n v="33"/>
    <s v="BASE DE DATOS"/>
    <m/>
  </r>
  <r>
    <s v="24"/>
    <x v="11"/>
    <s v="PERLNG"/>
    <s v="33176909"/>
    <s v="33176909"/>
    <x v="0"/>
    <m/>
    <n v="71.69"/>
    <n v="77.400000000000006"/>
    <n v="71.69"/>
    <m/>
    <m/>
    <n v="23709.75"/>
    <m/>
    <m/>
    <m/>
    <n v="43.4"/>
    <n v="39.58"/>
    <x v="0"/>
    <s v="PERLNG33176909TG"/>
    <s v="PERU LNG SRL"/>
    <x v="114"/>
    <x v="114"/>
    <s v="C.T. Pampa Melchorita II"/>
    <x v="349"/>
    <s v="TG"/>
    <x v="0"/>
    <x v="381"/>
    <x v="0"/>
    <s v="Instalado"/>
    <s v="Operativo"/>
    <s v="Autoproductor"/>
    <x v="2"/>
    <x v="1"/>
    <x v="1"/>
    <x v="0"/>
    <s v="Privado"/>
    <s v="LIMA"/>
    <s v="LIMA"/>
    <s v="CAÑETE"/>
    <s v="SAN VICENTE DE CAÑETE"/>
    <n v="0"/>
    <x v="0"/>
    <n v="0"/>
    <x v="0"/>
    <x v="0"/>
    <x v="0"/>
    <s v="MWh"/>
    <n v="23709.75"/>
    <n v="23.70975"/>
    <m/>
    <n v="6.45"/>
    <n v="5.9741666666666662"/>
    <n v="0"/>
    <n v="0"/>
    <n v="68"/>
    <s v="BASE DE DATOS"/>
    <m/>
  </r>
  <r>
    <s v="24"/>
    <x v="11"/>
    <s v="PEDIAM"/>
    <s v="53021412"/>
    <s v="53021412"/>
    <x v="2"/>
    <m/>
    <n v="3.3"/>
    <n v="4.42"/>
    <n v="3.3"/>
    <m/>
    <m/>
    <n v="1750.85"/>
    <m/>
    <m/>
    <m/>
    <n v="636"/>
    <n v="175.85"/>
    <x v="0"/>
    <s v="PEDIAM53021412EL"/>
    <s v="Pesquera Diamante S.A."/>
    <x v="123"/>
    <x v="123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1750.85"/>
    <n v="1.75085"/>
    <m/>
    <n v="0.36833333333333335"/>
    <n v="0.27499999999999997"/>
    <n v="0"/>
    <n v="0"/>
    <n v="69"/>
    <s v="BASE DE DATOS"/>
    <m/>
  </r>
  <r>
    <s v="24"/>
    <x v="11"/>
    <s v="PEDIAM"/>
    <s v="53021512"/>
    <s v="53021512"/>
    <x v="2"/>
    <m/>
    <n v="2.2999999999999998"/>
    <n v="2.7"/>
    <n v="2.2999999999999998"/>
    <m/>
    <m/>
    <n v="0"/>
    <m/>
    <m/>
    <m/>
    <n v="0"/>
    <n v="0"/>
    <x v="0"/>
    <s v="PEDIAM53021512EL"/>
    <s v="Pesquera Diamante S.A."/>
    <x v="123"/>
    <x v="123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22500000000000001"/>
    <n v="0.19166666666666665"/>
    <n v="0"/>
    <n v="0"/>
    <n v="69"/>
    <s v="BASE DE DATOS"/>
    <m/>
  </r>
  <r>
    <s v="24"/>
    <x v="11"/>
    <s v="PEDIAM"/>
    <s v="53021612"/>
    <s v="53021612"/>
    <x v="2"/>
    <m/>
    <n v="2"/>
    <n v="2.5"/>
    <n v="2"/>
    <m/>
    <m/>
    <n v="0"/>
    <m/>
    <m/>
    <m/>
    <n v="0"/>
    <n v="0"/>
    <x v="0"/>
    <s v="PEDIAM53021612EL"/>
    <s v="Pesquera Diamante S.A."/>
    <x v="123"/>
    <x v="123"/>
    <s v="C.T. Callao"/>
    <x v="9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0833333333333334"/>
    <n v="0.16666666666666666"/>
    <n v="0"/>
    <n v="0"/>
    <n v="69"/>
    <s v="BASE DE DATOS"/>
    <m/>
  </r>
  <r>
    <s v="24"/>
    <x v="11"/>
    <s v="PEDIAM"/>
    <s v="53200805"/>
    <s v="53200805"/>
    <x v="2"/>
    <m/>
    <n v="2.508"/>
    <n v="2.64"/>
    <n v="2.508"/>
    <m/>
    <m/>
    <n v="0"/>
    <m/>
    <m/>
    <m/>
    <n v="0"/>
    <n v="0"/>
    <x v="0"/>
    <s v="PEDIAM53200805EL"/>
    <s v="Pesquera Diamante S.A."/>
    <x v="123"/>
    <x v="123"/>
    <s v="C.T. Mollendo"/>
    <x v="115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MOLLENDO"/>
    <n v="0"/>
    <x v="1"/>
    <n v="0"/>
    <x v="0"/>
    <x v="0"/>
    <x v="0"/>
    <s v="MWh"/>
    <n v="0"/>
    <n v="0"/>
    <m/>
    <n v="0.22"/>
    <n v="0.20899999999999999"/>
    <n v="0"/>
    <n v="0"/>
    <n v="69"/>
    <s v="BASE DE DATOS"/>
    <m/>
  </r>
  <r>
    <s v="24"/>
    <x v="11"/>
    <s v="QUELLA"/>
    <s v="20191041"/>
    <s v="20191041"/>
    <x v="2"/>
    <m/>
    <n v="1.5"/>
    <n v="1.64"/>
    <n v="1.5"/>
    <m/>
    <m/>
    <n v="150.79599999999999"/>
    <m/>
    <m/>
    <m/>
    <n v="44"/>
    <n v="0.59399999999999997"/>
    <x v="0"/>
    <s v="QUELLA20191041EL"/>
    <s v="Anglo American Quellaveco S.A."/>
    <x v="117"/>
    <x v="117"/>
    <s v="C.T. Cortadera"/>
    <x v="352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150.79599999999999"/>
    <n v="0.15079599999999999"/>
    <m/>
    <n v="0.13666666666666666"/>
    <n v="0.125"/>
    <n v="0"/>
    <n v="0"/>
    <n v="8"/>
    <s v="BASE DE DATOS"/>
    <m/>
  </r>
  <r>
    <s v="24"/>
    <x v="11"/>
    <s v="QUELLA"/>
    <s v="20191306"/>
    <s v="20191306"/>
    <x v="2"/>
    <m/>
    <n v="3.8359999999999999"/>
    <n v="5"/>
    <n v="3.8359999999999999"/>
    <m/>
    <m/>
    <n v="0"/>
    <m/>
    <m/>
    <m/>
    <n v="0"/>
    <n v="0"/>
    <x v="0"/>
    <s v="QUELLA20191306EL"/>
    <s v="Anglo American Quellaveco S.A."/>
    <x v="117"/>
    <x v="117"/>
    <s v="C.T. Salviani"/>
    <x v="353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41666666666666669"/>
    <n v="0.31966666666666665"/>
    <n v="0"/>
    <n v="0"/>
    <n v="8"/>
    <s v="BASE DE DATOS"/>
    <m/>
  </r>
  <r>
    <s v="24"/>
    <x v="11"/>
    <s v="QUELLA"/>
    <s v="20200115"/>
    <s v="20200115"/>
    <x v="2"/>
    <m/>
    <n v="3.33"/>
    <n v="4.08"/>
    <n v="3.33"/>
    <m/>
    <m/>
    <n v="0"/>
    <m/>
    <m/>
    <m/>
    <n v="0"/>
    <n v="0"/>
    <x v="0"/>
    <s v="QUELLA20200115EL"/>
    <s v="Anglo American Quellaveco S.A."/>
    <x v="117"/>
    <x v="117"/>
    <s v="C.T. DRENAJE SECTOR MINA"/>
    <x v="354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34"/>
    <n v="0.27750000000000002"/>
    <n v="0"/>
    <n v="0"/>
    <n v="8"/>
    <s v="BASE DE DATOS"/>
    <m/>
  </r>
  <r>
    <s v="24"/>
    <x v="11"/>
    <s v="QUELLA"/>
    <s v="20220798"/>
    <s v="20220798"/>
    <x v="2"/>
    <m/>
    <n v="7.2"/>
    <n v="9.6"/>
    <n v="7.2"/>
    <m/>
    <m/>
    <n v="0"/>
    <m/>
    <m/>
    <m/>
    <n v="0"/>
    <n v="0"/>
    <x v="0"/>
    <s v="QUELLA20220798EL"/>
    <s v="Anglo American Quellaveco S.A."/>
    <x v="117"/>
    <x v="117"/>
    <s v="C.T. PLANTA PAPUJUNE"/>
    <x v="355"/>
    <s v="EL"/>
    <x v="2"/>
    <x v="381"/>
    <x v="0"/>
    <s v="Instalado"/>
    <s v="Operativo"/>
    <s v="Autoproductor"/>
    <x v="2"/>
    <x v="1"/>
    <x v="1"/>
    <x v="0"/>
    <s v="Privado"/>
    <s v="MOQUEGUA"/>
    <s v="MOQUEGUA"/>
    <s v="MARISCAL NIETO"/>
    <s v="TORATA"/>
    <n v="0"/>
    <x v="1"/>
    <n v="0"/>
    <x v="0"/>
    <x v="0"/>
    <x v="0"/>
    <s v="MWh"/>
    <n v="0"/>
    <n v="0"/>
    <m/>
    <n v="0.79999999999999993"/>
    <n v="0.6"/>
    <n v="0"/>
    <n v="0"/>
    <n v="8"/>
    <s v="BASE DE DATOS"/>
    <m/>
  </r>
  <r>
    <s v="24"/>
    <x v="11"/>
    <s v="RELAPA"/>
    <s v="33111900"/>
    <s v="33111900"/>
    <x v="0"/>
    <m/>
    <n v="11.25"/>
    <n v="11.25"/>
    <n v="11.25"/>
    <m/>
    <m/>
    <n v="6394.93"/>
    <m/>
    <m/>
    <m/>
    <n v="0"/>
    <n v="9.08"/>
    <x v="0"/>
    <s v="RELAPA33111900TG"/>
    <s v="Refiner¡a La Pampilla S.A."/>
    <x v="113"/>
    <x v="113"/>
    <s v="C.T. La Pampilla"/>
    <x v="348"/>
    <s v="TG"/>
    <x v="0"/>
    <x v="381"/>
    <x v="0"/>
    <s v="Instalado"/>
    <s v="Operativo"/>
    <s v="Autoproductor"/>
    <x v="2"/>
    <x v="0"/>
    <x v="1"/>
    <x v="0"/>
    <s v="Privado"/>
    <s v="LIMA"/>
    <s v="CALLAO"/>
    <s v="CALLAO"/>
    <s v="Ventanilla"/>
    <n v="0"/>
    <x v="0"/>
    <n v="0"/>
    <x v="0"/>
    <x v="0"/>
    <x v="0"/>
    <s v="MWh"/>
    <n v="6394.93"/>
    <n v="6.3949300000000004"/>
    <m/>
    <n v="0.9375"/>
    <n v="0.9375"/>
    <n v="0"/>
    <n v="0"/>
    <n v="78"/>
    <s v="BASE DE DATOS"/>
    <m/>
  </r>
  <r>
    <s v="24"/>
    <x v="11"/>
    <s v="RIOSEC"/>
    <s v="00718132"/>
    <s v="00718132"/>
    <x v="2"/>
    <m/>
    <n v="0"/>
    <n v="1.825"/>
    <n v="0"/>
    <m/>
    <m/>
    <n v="0"/>
    <m/>
    <m/>
    <m/>
    <n v="0"/>
    <n v="0"/>
    <x v="0"/>
    <s v="RIOSEC00718132EL"/>
    <s v="Procesadora Industrial Rio Seco S.A."/>
    <x v="132"/>
    <x v="132"/>
    <s v="C.T. Rio Seco - EL"/>
    <x v="377"/>
    <s v="EL"/>
    <x v="2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"/>
    <n v="0"/>
    <x v="0"/>
    <x v="0"/>
    <x v="0"/>
    <s v="MWh"/>
    <n v="0"/>
    <n v="0"/>
    <m/>
    <n v="0.15208333333333332"/>
    <n v="3.2500000000000001E-2"/>
    <n v="0"/>
    <n v="0"/>
    <n v="75"/>
    <s v="BASE DE DATOS"/>
    <m/>
  </r>
  <r>
    <s v="24"/>
    <x v="11"/>
    <s v="RIOSEC"/>
    <s v="00718132"/>
    <s v="00718132"/>
    <x v="1"/>
    <m/>
    <n v="0"/>
    <n v="0.8"/>
    <n v="0"/>
    <m/>
    <m/>
    <n v="0"/>
    <m/>
    <m/>
    <m/>
    <n v="0"/>
    <n v="0"/>
    <x v="0"/>
    <s v="RIOSEC00718132TV"/>
    <s v="Procesadora Industrial Rio Seco S.A."/>
    <x v="132"/>
    <x v="132"/>
    <s v="C.T. Rio Seco - TV"/>
    <x v="378"/>
    <s v="TV"/>
    <x v="1"/>
    <x v="381"/>
    <x v="0"/>
    <s v="Instalado"/>
    <s v="Operativo"/>
    <s v="Autoproductor"/>
    <x v="2"/>
    <x v="0"/>
    <x v="1"/>
    <x v="0"/>
    <s v="Privado"/>
    <s v="LIMA"/>
    <s v="LIMA"/>
    <s v="HUARAL"/>
    <s v="HUARAL"/>
    <n v="0"/>
    <x v="11"/>
    <n v="0"/>
    <x v="0"/>
    <x v="0"/>
    <x v="0"/>
    <s v="MWh"/>
    <n v="0"/>
    <n v="0"/>
    <m/>
    <n v="6.6666666666666666E-2"/>
    <n v="2.8333333333333335E-2"/>
    <n v="0"/>
    <n v="0"/>
    <n v="75"/>
    <s v="BASE DE DATOS"/>
    <m/>
  </r>
  <r>
    <s v="24"/>
    <x v="11"/>
    <s v="INSANB"/>
    <s v="33393620"/>
    <s v="33393620"/>
    <x v="2"/>
    <m/>
    <n v="1.4750000000000001"/>
    <n v="1.49"/>
    <n v="1.4750000000000001"/>
    <m/>
    <m/>
    <n v="536.12"/>
    <m/>
    <m/>
    <m/>
    <n v="10"/>
    <n v="1.401"/>
    <x v="0"/>
    <s v="INSANB33393620EL"/>
    <s v="Inversiones San Borja S.A."/>
    <x v="139"/>
    <x v="139"/>
    <s v="C.T. La Rambla"/>
    <x v="39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BORJA"/>
    <n v="0"/>
    <x v="0"/>
    <n v="0"/>
    <x v="0"/>
    <x v="0"/>
    <x v="0"/>
    <s v="MWh"/>
    <n v="536.12"/>
    <n v="0.53612000000000004"/>
    <m/>
    <n v="0.12416666666666666"/>
    <n v="0.12291666666666667"/>
    <n v="0"/>
    <n v="0"/>
    <n v="50"/>
    <s v="BASE DE DATOS"/>
    <m/>
  </r>
  <r>
    <s v="24"/>
    <x v="9"/>
    <s v="SDF"/>
    <s v="33075397"/>
    <s v="33075397"/>
    <x v="2"/>
    <m/>
    <n v="2.9"/>
    <n v="3"/>
    <n v="2.9"/>
    <m/>
    <m/>
    <n v="16.146000000000001"/>
    <m/>
    <m/>
    <m/>
    <n v="6"/>
    <n v="2.9"/>
    <x v="0"/>
    <s v="SDF33075397EL"/>
    <s v="Sudamericana de Fibras S.A."/>
    <x v="118"/>
    <x v="118"/>
    <s v="C. T. SUDAMERICANA"/>
    <x v="356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16.146000000000001"/>
    <n v="1.6146000000000001E-2"/>
    <m/>
    <n v="0.25"/>
    <n v="0.24166666666666667"/>
    <n v="0"/>
    <n v="0"/>
    <n v="85"/>
    <s v="BASE DE DATOS"/>
    <m/>
  </r>
  <r>
    <s v="24"/>
    <x v="10"/>
    <s v="SDF"/>
    <s v="33075397"/>
    <s v="33075397"/>
    <x v="2"/>
    <m/>
    <n v="2.9"/>
    <n v="3"/>
    <n v="2.9"/>
    <m/>
    <m/>
    <n v="14.039"/>
    <m/>
    <m/>
    <m/>
    <n v="5"/>
    <n v="2.9"/>
    <x v="0"/>
    <s v="SDF33075397EL"/>
    <s v="Sudamericana de Fibras S.A."/>
    <x v="118"/>
    <x v="118"/>
    <s v="C. T. SUDAMERICANA"/>
    <x v="356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14.039"/>
    <n v="1.4038999999999999E-2"/>
    <m/>
    <n v="0.25"/>
    <n v="0.24166666666666667"/>
    <n v="0"/>
    <n v="0"/>
    <n v="85"/>
    <s v="BASE DE DATOS"/>
    <m/>
  </r>
  <r>
    <s v="24"/>
    <x v="11"/>
    <s v="SDF"/>
    <s v="33075397"/>
    <s v="33075397"/>
    <x v="2"/>
    <m/>
    <n v="2.9"/>
    <n v="3"/>
    <n v="2.9"/>
    <m/>
    <m/>
    <n v="0.88"/>
    <m/>
    <m/>
    <m/>
    <n v="1"/>
    <n v="2.9"/>
    <x v="0"/>
    <s v="SDF33075397EL"/>
    <s v="Sudamericana de Fibras S.A."/>
    <x v="118"/>
    <x v="118"/>
    <s v="C. T. SUDAMERICANA"/>
    <x v="356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.88"/>
    <n v="8.8000000000000003E-4"/>
    <m/>
    <n v="0.25"/>
    <n v="0.24166666666666667"/>
    <n v="0"/>
    <n v="0"/>
    <n v="85"/>
    <s v="BASE DE DATOS"/>
    <m/>
  </r>
  <r>
    <s v="24"/>
    <x v="11"/>
    <s v="LAREDO"/>
    <s v="53204012"/>
    <s v="53204012"/>
    <x v="1"/>
    <m/>
    <n v="1.25"/>
    <n v="1.25"/>
    <n v="1.25"/>
    <m/>
    <m/>
    <n v="0.04"/>
    <m/>
    <m/>
    <m/>
    <n v="0"/>
    <n v="0.04"/>
    <x v="0"/>
    <s v="LAREDO53204012TV"/>
    <s v="Empresa Agroindustrial Laredo S.A.A."/>
    <x v="142"/>
    <x v="142"/>
    <s v="C.T. TURBO GENERADOR 1"/>
    <x v="398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.04"/>
    <n v="4.0000000000000003E-5"/>
    <m/>
    <n v="0.11363636363636363"/>
    <n v="0.11363636363636363"/>
    <n v="0"/>
    <n v="0"/>
    <n v="1"/>
    <s v="BASE DE DATOS"/>
    <m/>
  </r>
  <r>
    <s v="24"/>
    <x v="11"/>
    <s v="LAREDO"/>
    <s v="53204112"/>
    <s v="53204112"/>
    <x v="1"/>
    <m/>
    <n v="1.25"/>
    <n v="1.25"/>
    <n v="1.25"/>
    <m/>
    <m/>
    <n v="0.28999999999999998"/>
    <m/>
    <m/>
    <m/>
    <n v="0"/>
    <n v="0.90800000000000003"/>
    <x v="0"/>
    <s v="LAREDO53204112TV"/>
    <s v="Empresa Agroindustrial Laredo S.A.A."/>
    <x v="142"/>
    <x v="142"/>
    <s v="C.T. TURBO GENERADOR 2"/>
    <x v="399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.28999999999999998"/>
    <n v="2.9E-4"/>
    <m/>
    <n v="0.11363636363636363"/>
    <n v="0.11363636363636363"/>
    <n v="0"/>
    <n v="0"/>
    <n v="1"/>
    <s v="BASE DE DATOS"/>
    <m/>
  </r>
  <r>
    <s v="24"/>
    <x v="11"/>
    <s v="LAREDO"/>
    <s v="53204212"/>
    <s v="53204212"/>
    <x v="1"/>
    <m/>
    <n v="2.5"/>
    <n v="3"/>
    <n v="2.5"/>
    <m/>
    <m/>
    <n v="0"/>
    <m/>
    <m/>
    <m/>
    <n v="0"/>
    <n v="0"/>
    <x v="0"/>
    <s v="LAREDO53204212TV"/>
    <s v="Empresa Agroindustrial Laredo S.A.A."/>
    <x v="142"/>
    <x v="142"/>
    <s v="C.T. TURBO GENERADOR 3"/>
    <x v="400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11"/>
    <s v="LAREDO"/>
    <s v="53204312"/>
    <s v="53204312"/>
    <x v="1"/>
    <m/>
    <n v="2.5"/>
    <n v="3"/>
    <n v="2.5"/>
    <m/>
    <m/>
    <n v="0"/>
    <m/>
    <m/>
    <m/>
    <n v="0"/>
    <n v="0"/>
    <x v="0"/>
    <s v="LAREDO53204312TV"/>
    <s v="Empresa Agroindustrial Laredo S.A.A."/>
    <x v="142"/>
    <x v="142"/>
    <s v="C.T. TURBO GENERADOR 4"/>
    <x v="401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0"/>
    <n v="0"/>
    <m/>
    <n v="0.27272727272727271"/>
    <n v="0.22727272727272727"/>
    <n v="0"/>
    <n v="0"/>
    <n v="1"/>
    <s v="BASE DE DATOS"/>
    <m/>
  </r>
  <r>
    <s v="24"/>
    <x v="11"/>
    <s v="LAREDO"/>
    <s v="53024617"/>
    <s v="53024617"/>
    <x v="1"/>
    <m/>
    <n v="10"/>
    <n v="10"/>
    <n v="10"/>
    <m/>
    <m/>
    <n v="3347.18"/>
    <m/>
    <m/>
    <m/>
    <n v="0"/>
    <n v="5.1980000000000004"/>
    <x v="0"/>
    <s v="LAREDO53024617TV"/>
    <s v="Empresa Agroindustrial Laredo S.A.A."/>
    <x v="142"/>
    <x v="142"/>
    <s v="C.T. TURBO GENERADOR 5"/>
    <x v="402"/>
    <s v="TV"/>
    <x v="1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3"/>
    <s v="COGENERADOR"/>
    <x v="0"/>
    <x v="0"/>
    <x v="0"/>
    <s v="MWh"/>
    <n v="3347.18"/>
    <n v="3.3471799999999998"/>
    <m/>
    <n v="0.83333333333333337"/>
    <n v="0.83333333333333337"/>
    <n v="0"/>
    <n v="0"/>
    <n v="1"/>
    <s v="BASE DE DATOS"/>
    <m/>
  </r>
  <r>
    <s v="24"/>
    <x v="11"/>
    <s v="LAREDO"/>
    <s v="53204412"/>
    <s v="53204412"/>
    <x v="1"/>
    <m/>
    <n v="0.8"/>
    <n v="0.8"/>
    <n v="0.8"/>
    <m/>
    <m/>
    <n v="16.484000000000002"/>
    <m/>
    <m/>
    <m/>
    <n v="0"/>
    <n v="0.8"/>
    <x v="0"/>
    <s v="LAREDO53204412TV"/>
    <s v="Empresa Agroindustrial Laredo S.A.A."/>
    <x v="142"/>
    <x v="142"/>
    <s v="C.T. UNIDAD DIESEL"/>
    <x v="403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TRUJILLO"/>
    <s v="LAREDO"/>
    <n v="0"/>
    <x v="1"/>
    <s v="COGENERADOR"/>
    <x v="0"/>
    <x v="0"/>
    <x v="0"/>
    <s v="MWh"/>
    <n v="16.484000000000002"/>
    <n v="1.6484000000000002E-2"/>
    <m/>
    <n v="6.6666666666666666E-2"/>
    <n v="6.6666666666666666E-2"/>
    <n v="0"/>
    <n v="0"/>
    <n v="1"/>
    <s v="BASE DE DATOS"/>
    <m/>
  </r>
  <r>
    <s v="24"/>
    <x v="11"/>
    <s v="SURPAK"/>
    <s v="33382217"/>
    <s v="33382217"/>
    <x v="2"/>
    <m/>
    <n v="0.93"/>
    <n v="2.6"/>
    <n v="0.93"/>
    <m/>
    <m/>
    <n v="101.96"/>
    <m/>
    <m/>
    <m/>
    <n v="3.1"/>
    <n v="0.93"/>
    <x v="0"/>
    <s v="SURPAK33382217EL"/>
    <s v="Surpack S.A."/>
    <x v="120"/>
    <x v="120"/>
    <s v="C.T. Surpack"/>
    <x v="36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N"/>
    <n v="0"/>
    <x v="0"/>
    <n v="0"/>
    <x v="0"/>
    <x v="0"/>
    <x v="0"/>
    <s v="MWh"/>
    <n v="101.96"/>
    <n v="0.10196"/>
    <m/>
    <n v="0.21666666666666667"/>
    <n v="0.10666666666666667"/>
    <n v="0"/>
    <n v="0"/>
    <n v="86"/>
    <s v="BASE DE DATOS"/>
    <m/>
  </r>
  <r>
    <s v="24"/>
    <x v="11"/>
    <s v="YANACO"/>
    <s v="33045094"/>
    <s v="33045094"/>
    <x v="2"/>
    <m/>
    <n v="3.3"/>
    <n v="5.46"/>
    <n v="3.3"/>
    <m/>
    <m/>
    <n v="0.48899999999999999"/>
    <m/>
    <m/>
    <m/>
    <n v="0"/>
    <n v="0"/>
    <x v="0"/>
    <s v="YANACO33045094EL"/>
    <s v="Minera Yanacocha S.A."/>
    <x v="137"/>
    <x v="137"/>
    <s v="C.T. Pampa Larga"/>
    <x v="389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48899999999999999"/>
    <n v="4.8899999999999996E-4"/>
    <m/>
    <n v="0.49636363636363634"/>
    <n v="0.3"/>
    <n v="0"/>
    <n v="0"/>
    <n v="58"/>
    <s v="BASE DE DATOS"/>
    <m/>
  </r>
  <r>
    <s v="24"/>
    <x v="11"/>
    <s v="YANACO"/>
    <s v="33045194"/>
    <s v="33045194"/>
    <x v="2"/>
    <m/>
    <n v="2.15"/>
    <n v="3.18"/>
    <n v="2.15"/>
    <m/>
    <m/>
    <n v="6.7000000000000004E-2"/>
    <m/>
    <m/>
    <m/>
    <n v="0"/>
    <n v="0"/>
    <x v="0"/>
    <s v="YANACO33045194EL"/>
    <s v="Minera Yanacocha S.A."/>
    <x v="137"/>
    <x v="137"/>
    <s v="C.T. Maqui Maqui"/>
    <x v="388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6.7000000000000004E-2"/>
    <n v="6.7000000000000002E-5"/>
    <m/>
    <n v="0.28909090909090912"/>
    <n v="0.19545454545454544"/>
    <n v="0"/>
    <n v="0"/>
    <n v="58"/>
    <s v="BASE DE DATOS"/>
    <m/>
  </r>
  <r>
    <s v="24"/>
    <x v="11"/>
    <s v="YANACO"/>
    <s v="33045294"/>
    <s v="33045294"/>
    <x v="2"/>
    <m/>
    <n v="3.4"/>
    <n v="5.4249999999999998"/>
    <n v="3.4"/>
    <m/>
    <m/>
    <n v="0"/>
    <m/>
    <m/>
    <m/>
    <n v="0"/>
    <n v="0"/>
    <x v="0"/>
    <s v="YANACO33045294EL"/>
    <s v="Minera Yanacocha S.A."/>
    <x v="137"/>
    <x v="137"/>
    <s v="C.T. Yanacocha Norte"/>
    <x v="392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49318181818181817"/>
    <n v="0.30909090909090908"/>
    <n v="0"/>
    <n v="0"/>
    <n v="58"/>
    <s v="BASE DE DATOS"/>
    <m/>
  </r>
  <r>
    <s v="24"/>
    <x v="11"/>
    <s v="YANACO"/>
    <s v="53006495"/>
    <s v="53006495"/>
    <x v="2"/>
    <m/>
    <n v="0.53"/>
    <n v="0.67500000000000004"/>
    <n v="0.53"/>
    <m/>
    <m/>
    <n v="0"/>
    <m/>
    <m/>
    <m/>
    <n v="0"/>
    <n v="0"/>
    <x v="0"/>
    <s v="YANACO53006495EL"/>
    <s v="Minera Yanacocha S.A."/>
    <x v="137"/>
    <x v="137"/>
    <s v="C.T. China Linda"/>
    <x v="385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6.136363636363637E-2"/>
    <n v="4.8181818181818187E-2"/>
    <n v="0"/>
    <n v="0"/>
    <n v="58"/>
    <s v="BASE DE DATOS"/>
    <m/>
  </r>
  <r>
    <s v="24"/>
    <x v="11"/>
    <s v="YANACO"/>
    <s v="53018302"/>
    <s v="53018302"/>
    <x v="2"/>
    <m/>
    <n v="6"/>
    <n v="8.65"/>
    <n v="6"/>
    <m/>
    <m/>
    <n v="0.217"/>
    <m/>
    <m/>
    <m/>
    <n v="0"/>
    <n v="0"/>
    <x v="0"/>
    <s v="YANACO53018302EL"/>
    <s v="Minera Yanacocha S.A."/>
    <x v="137"/>
    <x v="137"/>
    <s v="C.T. Quinua"/>
    <x v="391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CAJAMARCA"/>
    <n v="0"/>
    <x v="1"/>
    <n v="0"/>
    <x v="0"/>
    <x v="0"/>
    <x v="0"/>
    <s v="MWh"/>
    <n v="0.217"/>
    <n v="2.1699999999999999E-4"/>
    <m/>
    <n v="0.78636363636363638"/>
    <n v="0.54545454545454541"/>
    <n v="0"/>
    <n v="0"/>
    <n v="58"/>
    <s v="BASE DE DATOS"/>
    <m/>
  </r>
  <r>
    <s v="24"/>
    <x v="11"/>
    <s v="YANACO"/>
    <s v="53200404"/>
    <s v="53200404"/>
    <x v="2"/>
    <m/>
    <n v="1.3"/>
    <n v="1.82"/>
    <n v="1.3"/>
    <m/>
    <m/>
    <n v="0"/>
    <m/>
    <m/>
    <m/>
    <n v="0"/>
    <n v="0"/>
    <x v="0"/>
    <s v="YANACO53200404EL"/>
    <s v="Minera Yanacocha S.A."/>
    <x v="137"/>
    <x v="137"/>
    <s v="C.T. Pond. de Carachugo"/>
    <x v="390"/>
    <s v="EL"/>
    <x v="2"/>
    <x v="381"/>
    <x v="0"/>
    <s v="Instalado"/>
    <s v="In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16545454545454547"/>
    <n v="0.11818181818181818"/>
    <n v="0"/>
    <n v="0"/>
    <n v="58"/>
    <s v="BASE DE DATOS"/>
    <m/>
  </r>
  <r>
    <s v="24"/>
    <x v="11"/>
    <s v="YANACO"/>
    <s v="53201807"/>
    <s v="53201807"/>
    <x v="2"/>
    <m/>
    <n v="7.4"/>
    <n v="10.95"/>
    <n v="7.4"/>
    <m/>
    <m/>
    <n v="0.41699999999999998"/>
    <m/>
    <m/>
    <m/>
    <n v="0"/>
    <n v="0"/>
    <x v="0"/>
    <s v="YANACO53201807EL"/>
    <s v="Minera Yanacocha S.A."/>
    <x v="137"/>
    <x v="137"/>
    <s v="C.T. La Pajuela"/>
    <x v="387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41699999999999998"/>
    <n v="4.17E-4"/>
    <m/>
    <n v="0.99545454545454537"/>
    <n v="0.67272727272727273"/>
    <n v="0"/>
    <n v="0"/>
    <n v="58"/>
    <s v="BASE DE DATOS"/>
    <m/>
  </r>
  <r>
    <s v="24"/>
    <x v="11"/>
    <s v="YANACO"/>
    <s v="53202108"/>
    <s v="53202108"/>
    <x v="2"/>
    <m/>
    <n v="2.85"/>
    <n v="4.08"/>
    <n v="2.85"/>
    <m/>
    <m/>
    <n v="0.246"/>
    <m/>
    <m/>
    <m/>
    <n v="0"/>
    <n v="0"/>
    <x v="0"/>
    <s v="YANACO53202108EL"/>
    <s v="Minera Yanacocha S.A."/>
    <x v="137"/>
    <x v="137"/>
    <s v="C.T. Gold Mill"/>
    <x v="386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246"/>
    <n v="2.4600000000000002E-4"/>
    <m/>
    <n v="0.37090909090909091"/>
    <n v="0.25909090909090909"/>
    <n v="0"/>
    <n v="0"/>
    <n v="58"/>
    <s v="BASE DE DATOS"/>
    <m/>
  </r>
  <r>
    <s v="24"/>
    <x v="11"/>
    <s v="YURASA"/>
    <s v="02088179"/>
    <s v="02088179"/>
    <x v="2"/>
    <m/>
    <n v="5.6529999999999996"/>
    <n v="8"/>
    <n v="5.6529999999999996"/>
    <m/>
    <m/>
    <n v="89.96"/>
    <m/>
    <m/>
    <m/>
    <n v="0"/>
    <n v="8.59"/>
    <x v="0"/>
    <s v="YURASA02088179EL"/>
    <s v="Yura S.A."/>
    <x v="122"/>
    <x v="122"/>
    <s v="C.T. Planta Yura"/>
    <x v="36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YURA"/>
    <n v="0"/>
    <x v="1"/>
    <n v="0"/>
    <x v="0"/>
    <x v="0"/>
    <x v="0"/>
    <s v="MWh"/>
    <n v="89.96"/>
    <n v="8.9959999999999998E-2"/>
    <m/>
    <n v="0.66666666666666663"/>
    <n v="0.4710833333333333"/>
    <n v="0"/>
    <n v="0"/>
    <n v="93"/>
    <s v="BASE DE DATOS"/>
    <m/>
  </r>
  <r>
    <s v="24"/>
    <x v="5"/>
    <s v="AJEPER"/>
    <s v="33381817"/>
    <s v="33381817"/>
    <x v="2"/>
    <m/>
    <n v="6.5"/>
    <n v="6.5"/>
    <n v="6.5"/>
    <m/>
    <m/>
    <n v="241"/>
    <m/>
    <m/>
    <m/>
    <n v="9"/>
    <n v="6.5"/>
    <x v="0"/>
    <s v="AJEPER33381817EL"/>
    <s v="Ajeper S.A."/>
    <x v="126"/>
    <x v="126"/>
    <s v="C.T. Aje"/>
    <x v="37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241"/>
    <n v="0.24099999999999999"/>
    <m/>
    <n v="0.54166666666666663"/>
    <n v="0.54166666666666663"/>
    <n v="0"/>
    <n v="0"/>
    <n v="4"/>
    <s v="BASE DE DATOS"/>
    <m/>
  </r>
  <r>
    <s v="24"/>
    <x v="7"/>
    <s v="AJEPER"/>
    <s v="33381817"/>
    <s v="33381817"/>
    <x v="2"/>
    <m/>
    <n v="6.5"/>
    <n v="6.5"/>
    <n v="6.5"/>
    <m/>
    <m/>
    <n v="445"/>
    <m/>
    <m/>
    <m/>
    <n v="10"/>
    <n v="6.5"/>
    <x v="0"/>
    <s v="AJEPER33381817EL"/>
    <s v="Ajeper S.A."/>
    <x v="126"/>
    <x v="126"/>
    <s v="C.T. Aje"/>
    <x v="37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445"/>
    <n v="0.44500000000000001"/>
    <m/>
    <n v="0.54166666666666663"/>
    <n v="0.54166666666666663"/>
    <n v="0"/>
    <n v="0"/>
    <n v="4"/>
    <s v="BASE DE DATOS"/>
    <m/>
  </r>
  <r>
    <s v="24"/>
    <x v="6"/>
    <s v="AJEPER"/>
    <s v="33381817"/>
    <s v="33381817"/>
    <x v="2"/>
    <m/>
    <n v="6.5"/>
    <n v="6.5"/>
    <n v="6.5"/>
    <m/>
    <m/>
    <n v="416"/>
    <m/>
    <m/>
    <m/>
    <n v="8"/>
    <n v="6.5"/>
    <x v="0"/>
    <s v="AJEPER33381817EL"/>
    <s v="Ajeper S.A."/>
    <x v="126"/>
    <x v="126"/>
    <s v="C.T. Aje"/>
    <x v="37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416"/>
    <n v="0.41599999999999998"/>
    <m/>
    <n v="0.54166666666666663"/>
    <n v="0.54166666666666663"/>
    <n v="0"/>
    <n v="0"/>
    <n v="4"/>
    <s v="BASE DE DATOS"/>
    <m/>
  </r>
  <r>
    <s v="24"/>
    <x v="8"/>
    <s v="AJEPER"/>
    <s v="33381817"/>
    <s v="33381817"/>
    <x v="2"/>
    <m/>
    <n v="6.5"/>
    <n v="6.5"/>
    <n v="6.5"/>
    <m/>
    <m/>
    <n v="355"/>
    <m/>
    <m/>
    <m/>
    <n v="8"/>
    <n v="6.5"/>
    <x v="0"/>
    <s v="AJEPER33381817EL"/>
    <s v="Ajeper S.A."/>
    <x v="126"/>
    <x v="126"/>
    <s v="C.T. Aje"/>
    <x v="37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355"/>
    <n v="0.35499999999999998"/>
    <m/>
    <n v="0.54166666666666663"/>
    <n v="0.54166666666666663"/>
    <n v="0"/>
    <n v="0"/>
    <n v="4"/>
    <s v="BASE DE DATOS"/>
    <m/>
  </r>
  <r>
    <s v="24"/>
    <x v="9"/>
    <s v="AJEPER"/>
    <s v="33381817"/>
    <s v="33381817"/>
    <x v="2"/>
    <m/>
    <n v="6.5"/>
    <n v="6.5"/>
    <n v="6.5"/>
    <m/>
    <m/>
    <n v="330"/>
    <m/>
    <m/>
    <m/>
    <n v="11"/>
    <n v="6.5"/>
    <x v="0"/>
    <s v="AJEPER33381817EL"/>
    <s v="Ajeper S.A."/>
    <x v="126"/>
    <x v="126"/>
    <s v="C.T. Aje"/>
    <x v="37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330"/>
    <n v="0.33"/>
    <m/>
    <n v="0.54166666666666663"/>
    <n v="0.54166666666666663"/>
    <n v="0"/>
    <n v="0"/>
    <n v="4"/>
    <s v="BASE DE DATOS"/>
    <m/>
  </r>
  <r>
    <s v="24"/>
    <x v="10"/>
    <s v="AJEPER"/>
    <s v="33381817"/>
    <s v="33381817"/>
    <x v="2"/>
    <m/>
    <n v="6.5"/>
    <n v="6.5"/>
    <n v="6.5"/>
    <m/>
    <m/>
    <n v="400"/>
    <m/>
    <m/>
    <m/>
    <n v="12"/>
    <n v="6.5"/>
    <x v="0"/>
    <s v="AJEPER33381817EL"/>
    <s v="Ajeper S.A."/>
    <x v="126"/>
    <x v="126"/>
    <s v="C.T. Aje"/>
    <x v="37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400"/>
    <n v="0.4"/>
    <m/>
    <n v="0.54166666666666663"/>
    <n v="0.54166666666666663"/>
    <n v="0"/>
    <n v="0"/>
    <n v="4"/>
    <s v="BASE DE DATOS"/>
    <m/>
  </r>
  <r>
    <s v="24"/>
    <x v="11"/>
    <s v="AJEPER"/>
    <s v="33381817"/>
    <s v="33381817"/>
    <x v="2"/>
    <m/>
    <n v="6.5"/>
    <n v="6.5"/>
    <n v="6.5"/>
    <m/>
    <m/>
    <n v="423"/>
    <m/>
    <m/>
    <m/>
    <n v="12"/>
    <n v="6.5"/>
    <x v="0"/>
    <s v="AJEPER33381817EL"/>
    <s v="Ajeper S.A."/>
    <x v="126"/>
    <x v="126"/>
    <s v="C.T. Aje"/>
    <x v="37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423"/>
    <n v="0.42299999999999999"/>
    <m/>
    <n v="0.54166666666666663"/>
    <n v="0.54166666666666663"/>
    <n v="0"/>
    <n v="0"/>
    <n v="4"/>
    <s v="BASE DE DATOS"/>
    <m/>
  </r>
  <r>
    <s v="24"/>
    <x v="11"/>
    <s v="AUSGRU"/>
    <s v="33104100"/>
    <s v="33104100"/>
    <x v="2"/>
    <m/>
    <n v="2.8319999999999999"/>
    <n v="4.05"/>
    <n v="2.8319999999999999"/>
    <m/>
    <m/>
    <n v="9.2940000000000005"/>
    <m/>
    <m/>
    <m/>
    <n v="0"/>
    <n v="0.622"/>
    <x v="0"/>
    <s v="AUSGRU33104100EL"/>
    <s v="Austral Group S.A."/>
    <x v="135"/>
    <x v="135"/>
    <s v="C.T. Planta Pisco"/>
    <x v="383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1"/>
    <n v="0"/>
    <x v="0"/>
    <x v="0"/>
    <x v="0"/>
    <s v="MWh"/>
    <n v="9.2940000000000005"/>
    <n v="9.2940000000000002E-3"/>
    <m/>
    <n v="0.33749999999999997"/>
    <n v="0.23599999999999999"/>
    <n v="0"/>
    <n v="0"/>
    <n v="13"/>
    <s v="BASE DE DATOS"/>
    <m/>
  </r>
  <r>
    <s v="24"/>
    <x v="7"/>
    <s v="PRECOX"/>
    <s v="33386018"/>
    <s v="33386018"/>
    <x v="2"/>
    <m/>
    <n v="0.88"/>
    <n v="1.0069999999999999"/>
    <n v="0.88"/>
    <m/>
    <m/>
    <n v="103.9"/>
    <m/>
    <m/>
    <m/>
    <n v="3.2"/>
    <n v="0.88"/>
    <x v="0"/>
    <s v="PRECOX33386018EL"/>
    <s v="Precotex S.A."/>
    <x v="116"/>
    <x v="116"/>
    <s v="C.T. Precotex"/>
    <x v="35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103.9"/>
    <n v="0.10390000000000001"/>
    <m/>
    <n v="8.3916666666666653E-2"/>
    <n v="7.3333333333333334E-2"/>
    <n v="0"/>
    <n v="0"/>
    <n v="74"/>
    <s v="BASE DE DATOS"/>
    <m/>
  </r>
  <r>
    <s v="24"/>
    <x v="6"/>
    <s v="PRECOX"/>
    <s v="33386018"/>
    <s v="33386018"/>
    <x v="2"/>
    <m/>
    <n v="0.88200000000000001"/>
    <n v="1.0069999999999999"/>
    <n v="0.88200000000000001"/>
    <m/>
    <m/>
    <n v="146.30000000000001"/>
    <m/>
    <m/>
    <m/>
    <n v="3.2"/>
    <n v="0.88"/>
    <x v="0"/>
    <s v="PRECOX33386018EL"/>
    <s v="Precotex S.A."/>
    <x v="116"/>
    <x v="116"/>
    <s v="C.T. Precotex"/>
    <x v="35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146.30000000000001"/>
    <n v="0.14630000000000001"/>
    <m/>
    <n v="8.3916666666666653E-2"/>
    <n v="7.3333333333333334E-2"/>
    <n v="0"/>
    <n v="0"/>
    <n v="74"/>
    <s v="BASE DE DATOS"/>
    <m/>
  </r>
  <r>
    <s v="24"/>
    <x v="9"/>
    <s v="PRECOX"/>
    <s v="33386018"/>
    <s v="33386018"/>
    <x v="2"/>
    <m/>
    <n v="0.88"/>
    <n v="1.0069999999999999"/>
    <n v="0.88"/>
    <m/>
    <m/>
    <n v="108.8"/>
    <m/>
    <m/>
    <m/>
    <n v="3.2"/>
    <n v="0.88"/>
    <x v="0"/>
    <s v="PRECOX33386018EL"/>
    <s v="Precotex S.A."/>
    <x v="116"/>
    <x v="116"/>
    <s v="C.T. Precotex"/>
    <x v="35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108.8"/>
    <n v="0.10879999999999999"/>
    <m/>
    <n v="8.3916666666666653E-2"/>
    <n v="7.3333333333333334E-2"/>
    <n v="0"/>
    <n v="0"/>
    <n v="74"/>
    <s v="BASE DE DATOS"/>
    <m/>
  </r>
  <r>
    <s v="24"/>
    <x v="10"/>
    <s v="PRECOX"/>
    <s v="33386018"/>
    <s v="33386018"/>
    <x v="2"/>
    <m/>
    <n v="0.88"/>
    <n v="1.0069999999999999"/>
    <n v="0.88"/>
    <m/>
    <m/>
    <n v="98.5"/>
    <m/>
    <m/>
    <m/>
    <n v="3.2"/>
    <n v="0.9"/>
    <x v="0"/>
    <s v="PRECOX33386018EL"/>
    <s v="Precotex S.A."/>
    <x v="116"/>
    <x v="116"/>
    <s v="C.T. Precotex"/>
    <x v="35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98.5"/>
    <n v="9.8500000000000004E-2"/>
    <m/>
    <n v="8.3916666666666653E-2"/>
    <n v="7.3333333333333334E-2"/>
    <n v="0"/>
    <n v="0"/>
    <n v="74"/>
    <s v="BASE DE DATOS"/>
    <m/>
  </r>
  <r>
    <s v="24"/>
    <x v="11"/>
    <s v="PRECOX"/>
    <s v="33386018"/>
    <s v="33386018"/>
    <x v="2"/>
    <m/>
    <n v="0.9"/>
    <n v="1.0069999999999999"/>
    <n v="0.9"/>
    <m/>
    <m/>
    <n v="70.8"/>
    <m/>
    <m/>
    <m/>
    <n v="3.2"/>
    <n v="0.9"/>
    <x v="0"/>
    <s v="PRECOX33386018EL"/>
    <s v="Precotex S.A."/>
    <x v="116"/>
    <x v="116"/>
    <s v="C.T. Precotex"/>
    <x v="35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70.8"/>
    <n v="7.0800000000000002E-2"/>
    <m/>
    <n v="8.3916666666666653E-2"/>
    <n v="7.3333333333333334E-2"/>
    <n v="0"/>
    <n v="0"/>
    <n v="74"/>
    <s v="BASE DE DATOS"/>
    <m/>
  </r>
  <r>
    <s v="24"/>
    <x v="11"/>
    <s v="SPCC"/>
    <s v="03025091"/>
    <s v="03025091"/>
    <x v="2"/>
    <m/>
    <n v="1"/>
    <n v="1.25"/>
    <n v="1"/>
    <m/>
    <m/>
    <n v="0"/>
    <m/>
    <m/>
    <m/>
    <n v="0"/>
    <n v="0"/>
    <x v="0"/>
    <s v="SPCC03025091EL"/>
    <s v="Southern Per£ Cooper Corporation"/>
    <x v="119"/>
    <x v="119"/>
    <s v="C.T. EMERGENCIA FUND ILO"/>
    <x v="357"/>
    <s v="EL"/>
    <x v="2"/>
    <x v="381"/>
    <x v="0"/>
    <s v="Instalado"/>
    <s v="Inoperativo"/>
    <s v="Autoproductor"/>
    <x v="2"/>
    <x v="1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10416666666666667"/>
    <n v="8.3333333333333329E-2"/>
    <n v="0"/>
    <n v="0"/>
    <n v="84"/>
    <s v="BASE DE DATOS"/>
    <m/>
  </r>
  <r>
    <s v="24"/>
    <x v="11"/>
    <s v="SPCC"/>
    <s v="33021793"/>
    <s v="33021793"/>
    <x v="2"/>
    <m/>
    <n v="2.8"/>
    <n v="4.3"/>
    <n v="2.8"/>
    <m/>
    <m/>
    <n v="0"/>
    <m/>
    <m/>
    <m/>
    <n v="0"/>
    <n v="0"/>
    <x v="0"/>
    <s v="SPCC33021793EL"/>
    <s v="Southern Per£ Cooper Corporation"/>
    <x v="119"/>
    <x v="119"/>
    <s v="C.T. REFINERÍA"/>
    <x v="358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"/>
    <n v="0"/>
    <m/>
    <n v="0.35833333333333334"/>
    <n v="0.23333333333333331"/>
    <n v="0"/>
    <n v="0"/>
    <n v="84"/>
    <s v="BASE DE DATOS"/>
    <m/>
  </r>
  <r>
    <s v="24"/>
    <x v="11"/>
    <s v="SPCC"/>
    <s v="33003193"/>
    <s v="33003193"/>
    <x v="2"/>
    <m/>
    <n v="3.3"/>
    <n v="3.3"/>
    <n v="3.3"/>
    <m/>
    <m/>
    <n v="0.996"/>
    <m/>
    <m/>
    <m/>
    <n v="0"/>
    <n v="2.0089999999999999"/>
    <x v="0"/>
    <s v="SPCC33003193EL"/>
    <s v="Southern Per£ Cooper Corporation"/>
    <x v="119"/>
    <x v="119"/>
    <s v="C. T. ILO"/>
    <x v="359"/>
    <s v="EL"/>
    <x v="2"/>
    <x v="381"/>
    <x v="0"/>
    <s v="Instalado"/>
    <s v="Operativo"/>
    <s v="Autoproductor"/>
    <x v="2"/>
    <x v="0"/>
    <x v="1"/>
    <x v="0"/>
    <s v="Privado"/>
    <s v="MOQUEGUA"/>
    <s v="MOQUEGUA"/>
    <s v="ILO"/>
    <s v="PACOCHA"/>
    <n v="0"/>
    <x v="1"/>
    <n v="0"/>
    <x v="0"/>
    <x v="0"/>
    <x v="0"/>
    <s v="MWh"/>
    <n v="0.996"/>
    <n v="9.9599999999999992E-4"/>
    <m/>
    <n v="0.27499999999999997"/>
    <n v="0.27499999999999997"/>
    <n v="0"/>
    <n v="0"/>
    <n v="84"/>
    <s v="BASE DE DATOS"/>
    <m/>
  </r>
  <r>
    <s v="24"/>
    <x v="8"/>
    <s v="OIGPER"/>
    <s v="11011797"/>
    <s v="11011797"/>
    <x v="2"/>
    <m/>
    <n v="7.6950000000000003"/>
    <n v="8.5500000000000007"/>
    <n v="7.6950000000000003"/>
    <m/>
    <m/>
    <n v="2284.8240000000001"/>
    <m/>
    <m/>
    <m/>
    <n v="301"/>
    <n v="3.8839999999999999"/>
    <x v="0"/>
    <s v="OIGPER11011797EL"/>
    <s v="OIG Perú S.A.C."/>
    <x v="138"/>
    <x v="138"/>
    <s v="C.T. Planta El‚ctrica El Alto "/>
    <x v="393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0"/>
    <n v="0"/>
    <x v="0"/>
    <x v="0"/>
    <x v="0"/>
    <s v="MWh"/>
    <n v="2284.8240000000001"/>
    <n v="2.284824"/>
    <m/>
    <n v="1.0687500000000001"/>
    <n v="0.96187500000000004"/>
    <n v="0"/>
    <n v="0"/>
    <n v="66"/>
    <s v="BASE DE DATOS"/>
    <m/>
  </r>
  <r>
    <s v="24"/>
    <x v="8"/>
    <s v="OIGPER"/>
    <s v="00000000"/>
    <s v="00000000"/>
    <x v="2"/>
    <m/>
    <n v="0.9"/>
    <n v="1"/>
    <n v="0.9"/>
    <m/>
    <m/>
    <n v="0"/>
    <m/>
    <m/>
    <m/>
    <n v="0"/>
    <n v="0"/>
    <x v="0"/>
    <s v="OIGPER00000000EL"/>
    <s v="OIG Perú S.A.C."/>
    <x v="138"/>
    <x v="138"/>
    <s v="C.T. Equipos M¢viles          "/>
    <x v="394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1"/>
    <n v="0"/>
    <x v="0"/>
    <x v="0"/>
    <x v="0"/>
    <s v="MWh"/>
    <n v="0"/>
    <n v="0"/>
    <m/>
    <n v="0.125"/>
    <n v="0.1125"/>
    <n v="0"/>
    <n v="0"/>
    <n v="66"/>
    <s v="BASE DE DATOS"/>
    <m/>
  </r>
  <r>
    <s v="24"/>
    <x v="9"/>
    <s v="OIGPER"/>
    <s v="11011797"/>
    <s v="11011797"/>
    <x v="2"/>
    <m/>
    <n v="7.6950000000000003"/>
    <n v="8.5500000000000007"/>
    <n v="7.6950000000000003"/>
    <m/>
    <m/>
    <n v="2388.9160000000002"/>
    <m/>
    <m/>
    <m/>
    <n v="787"/>
    <n v="3.859"/>
    <x v="0"/>
    <s v="OIGPER11011797EL"/>
    <s v="OIG Perú S.A.C."/>
    <x v="138"/>
    <x v="138"/>
    <s v="C.T. Planta El‚ctrica El Alto "/>
    <x v="393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0"/>
    <n v="0"/>
    <x v="0"/>
    <x v="0"/>
    <x v="0"/>
    <s v="MWh"/>
    <n v="2388.9160000000002"/>
    <n v="2.388916"/>
    <m/>
    <n v="1.0687500000000001"/>
    <n v="0.96187500000000004"/>
    <n v="0"/>
    <n v="0"/>
    <n v="66"/>
    <s v="BASE DE DATOS"/>
    <m/>
  </r>
  <r>
    <s v="24"/>
    <x v="9"/>
    <s v="OIGPER"/>
    <s v="00000000"/>
    <s v="00000000"/>
    <x v="2"/>
    <m/>
    <n v="0.9"/>
    <n v="1"/>
    <n v="0.9"/>
    <m/>
    <m/>
    <n v="0"/>
    <m/>
    <m/>
    <m/>
    <n v="0"/>
    <n v="0"/>
    <x v="0"/>
    <s v="OIGPER00000000EL"/>
    <s v="OIG Perú S.A.C."/>
    <x v="138"/>
    <x v="138"/>
    <s v="C.T. Equipos M¢viles          "/>
    <x v="394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1"/>
    <n v="0"/>
    <x v="0"/>
    <x v="0"/>
    <x v="0"/>
    <s v="MWh"/>
    <n v="0"/>
    <n v="0"/>
    <m/>
    <n v="0.125"/>
    <n v="0.1125"/>
    <n v="0"/>
    <n v="0"/>
    <n v="66"/>
    <s v="BASE DE DATOS"/>
    <m/>
  </r>
  <r>
    <s v="24"/>
    <x v="10"/>
    <s v="OIGPER"/>
    <s v="11011797"/>
    <s v="11011797"/>
    <x v="2"/>
    <m/>
    <n v="7.6950000000000003"/>
    <n v="8.5500000000000007"/>
    <n v="7.6950000000000003"/>
    <m/>
    <m/>
    <n v="2306.1660000000002"/>
    <m/>
    <m/>
    <m/>
    <n v="489.5"/>
    <n v="3.9140000000000001"/>
    <x v="0"/>
    <s v="OIGPER11011797EL"/>
    <s v="OIG Perú S.A.C."/>
    <x v="138"/>
    <x v="138"/>
    <s v="C.T. Planta El‚ctrica El Alto "/>
    <x v="393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0"/>
    <n v="0"/>
    <x v="0"/>
    <x v="0"/>
    <x v="0"/>
    <s v="MWh"/>
    <n v="2306.1660000000002"/>
    <n v="2.3061660000000002"/>
    <m/>
    <n v="1.0687500000000001"/>
    <n v="0.96187500000000004"/>
    <n v="0"/>
    <n v="0"/>
    <n v="66"/>
    <s v="BASE DE DATOS"/>
    <m/>
  </r>
  <r>
    <s v="24"/>
    <x v="10"/>
    <s v="OIGPER"/>
    <s v="00000000"/>
    <s v="00000000"/>
    <x v="2"/>
    <m/>
    <n v="0.9"/>
    <n v="1"/>
    <n v="0.9"/>
    <m/>
    <m/>
    <n v="0"/>
    <m/>
    <m/>
    <m/>
    <n v="0"/>
    <n v="0"/>
    <x v="0"/>
    <s v="OIGPER00000000EL"/>
    <s v="OIG Perú S.A.C."/>
    <x v="138"/>
    <x v="138"/>
    <s v="C.T. Equipos M¢viles          "/>
    <x v="394"/>
    <s v="EL"/>
    <x v="2"/>
    <x v="381"/>
    <x v="0"/>
    <s v="Instalado"/>
    <s v="Operativo"/>
    <s v="Autoproductor"/>
    <x v="2"/>
    <x v="1"/>
    <x v="1"/>
    <x v="0"/>
    <s v="Privado"/>
    <s v="PIURA"/>
    <s v="PIURA"/>
    <s v="TALARA "/>
    <s v="EL ALTO"/>
    <n v="0"/>
    <x v="1"/>
    <n v="0"/>
    <x v="0"/>
    <x v="0"/>
    <x v="0"/>
    <s v="MWh"/>
    <n v="0"/>
    <n v="0"/>
    <m/>
    <n v="0.125"/>
    <n v="0.1125"/>
    <n v="0"/>
    <n v="0"/>
    <n v="66"/>
    <s v="BASE DE DATOS"/>
    <m/>
  </r>
  <r>
    <s v="24"/>
    <x v="11"/>
    <s v="MKOLPA"/>
    <s v="53025918"/>
    <s v="53025918"/>
    <x v="2"/>
    <m/>
    <n v="0.32"/>
    <n v="0.499"/>
    <n v="0.32"/>
    <m/>
    <m/>
    <n v="36.5"/>
    <m/>
    <m/>
    <m/>
    <n v="2"/>
    <n v="0.3"/>
    <x v="0"/>
    <s v="MKOLPA53025918EL"/>
    <s v="Compañia Minera Kolpa S.A."/>
    <x v="130"/>
    <x v="130"/>
    <s v="C.T. Kolpa"/>
    <x v="375"/>
    <s v="EL"/>
    <x v="2"/>
    <x v="381"/>
    <x v="0"/>
    <s v="Instalado"/>
    <s v="Operativo"/>
    <s v="Autoproductor"/>
    <x v="2"/>
    <x v="1"/>
    <x v="1"/>
    <x v="0"/>
    <s v="Privado"/>
    <s v="HUANCAVELICA"/>
    <s v="HUANCAVELICA"/>
    <s v="HUANCAVELICA"/>
    <s v="HUACHOCOLPA"/>
    <n v="0"/>
    <x v="1"/>
    <n v="0"/>
    <x v="0"/>
    <x v="0"/>
    <x v="0"/>
    <s v="MWh"/>
    <n v="36.5"/>
    <n v="3.6499999999999998E-2"/>
    <m/>
    <n v="4.1583333333333333E-2"/>
    <n v="2.6666666666666668E-2"/>
    <n v="0"/>
    <n v="0"/>
    <n v="30"/>
    <s v="BASE DE DATOS"/>
    <m/>
  </r>
  <r>
    <s v="24"/>
    <x v="9"/>
    <s v="MKOLPA"/>
    <s v="53025918"/>
    <s v="53025918"/>
    <x v="2"/>
    <m/>
    <n v="0.32"/>
    <n v="0.499"/>
    <n v="0.32"/>
    <m/>
    <m/>
    <n v="36.5"/>
    <m/>
    <m/>
    <m/>
    <n v="2"/>
    <n v="0.3"/>
    <x v="0"/>
    <s v="MKOLPA53025918EL"/>
    <s v="Compañia Minera Kolpa S.A."/>
    <x v="130"/>
    <x v="130"/>
    <s v="C.T. Kolpa"/>
    <x v="375"/>
    <s v="EL"/>
    <x v="2"/>
    <x v="381"/>
    <x v="0"/>
    <s v="Instalado"/>
    <s v="Operativo"/>
    <s v="Autoproductor"/>
    <x v="2"/>
    <x v="1"/>
    <x v="1"/>
    <x v="0"/>
    <s v="Privado"/>
    <s v="HUANCAVELICA"/>
    <s v="HUANCAVELICA"/>
    <s v="HUANCAVELICA"/>
    <s v="HUACHOCOLPA"/>
    <n v="0"/>
    <x v="1"/>
    <n v="0"/>
    <x v="0"/>
    <x v="0"/>
    <x v="0"/>
    <s v="MWh"/>
    <n v="36.5"/>
    <n v="3.6499999999999998E-2"/>
    <m/>
    <n v="4.1583333333333333E-2"/>
    <n v="2.6666666666666668E-2"/>
    <n v="0"/>
    <n v="0"/>
    <n v="30"/>
    <s v="BASE DE DATOS"/>
    <m/>
  </r>
  <r>
    <s v="24"/>
    <x v="8"/>
    <s v="ILLAPU"/>
    <s v="33273911"/>
    <s v="33273911"/>
    <x v="0"/>
    <m/>
    <n v="13.010999999999999"/>
    <n v="13.6"/>
    <n v="13.010999999999999"/>
    <m/>
    <m/>
    <n v="7987.549"/>
    <m/>
    <m/>
    <m/>
    <n v="0"/>
    <n v="14.099"/>
    <x v="0"/>
    <s v="ILLAPU33273911TG"/>
    <s v="Illapu Energy S.A."/>
    <x v="104"/>
    <x v="104"/>
    <s v="C.T. Planta Huachipa"/>
    <x v="324"/>
    <s v="TG"/>
    <x v="0"/>
    <x v="381"/>
    <x v="0"/>
    <s v="Instalado"/>
    <s v="Operativo"/>
    <s v="Autoproductor"/>
    <x v="2"/>
    <x v="0"/>
    <x v="1"/>
    <x v="0"/>
    <s v="Privado"/>
    <s v="LIMA"/>
    <s v="LIMA"/>
    <s v="LIMA"/>
    <s v="CHOSICA"/>
    <n v="0"/>
    <x v="0"/>
    <s v="COGENERADOR"/>
    <x v="0"/>
    <x v="0"/>
    <x v="0"/>
    <s v="MWh"/>
    <n v="7987.549"/>
    <n v="7.9875489999999996"/>
    <m/>
    <n v="1.1333333333333333"/>
    <n v="1.0842499999999999"/>
    <n v="0"/>
    <n v="0"/>
    <n v="45"/>
    <s v="BASE DE DATOS"/>
    <m/>
  </r>
  <r>
    <s v="24"/>
    <x v="1"/>
    <s v="IEQSA"/>
    <s v="33055795"/>
    <s v="33055795"/>
    <x v="2"/>
    <m/>
    <n v="0.91500000000000004"/>
    <n v="2.4500000000000002"/>
    <n v="0.91500000000000004"/>
    <m/>
    <m/>
    <n v="2.1040000000000001"/>
    <m/>
    <m/>
    <m/>
    <n v="0"/>
    <n v="1.1519999999999999"/>
    <x v="0"/>
    <s v="IEQSA33055795EL"/>
    <s v="Industrias Electroquimicas S. A."/>
    <x v="125"/>
    <x v="125"/>
    <s v="C.T. IEQSA"/>
    <x v="369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2.1040000000000001"/>
    <n v="2.104E-3"/>
    <m/>
    <n v="0.20416666666666669"/>
    <n v="9.1749999999999998E-2"/>
    <n v="0"/>
    <n v="0"/>
    <n v="48"/>
    <s v="BASE DE DATOS"/>
    <m/>
  </r>
  <r>
    <s v="24"/>
    <x v="2"/>
    <s v="IEQSA"/>
    <s v="33055795"/>
    <s v="33055795"/>
    <x v="2"/>
    <m/>
    <n v="1.0109999999999999"/>
    <n v="2.4500000000000002"/>
    <n v="1.0109999999999999"/>
    <m/>
    <m/>
    <n v="1.1140000000000001"/>
    <m/>
    <m/>
    <m/>
    <n v="0"/>
    <n v="3.0329999999999999"/>
    <x v="0"/>
    <s v="IEQSA33055795EL"/>
    <s v="Industrias Electroquimicas S. A."/>
    <x v="125"/>
    <x v="125"/>
    <s v="C.T. IEQSA"/>
    <x v="369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RMEN DE LA LEGUA"/>
    <n v="0"/>
    <x v="1"/>
    <n v="0"/>
    <x v="0"/>
    <x v="0"/>
    <x v="0"/>
    <s v="MWh"/>
    <n v="1.1140000000000001"/>
    <n v="1.1140000000000002E-3"/>
    <m/>
    <n v="0.20416666666666669"/>
    <n v="9.1749999999999998E-2"/>
    <n v="0"/>
    <n v="0"/>
    <n v="48"/>
    <s v="BASE DE DATOS"/>
    <m/>
  </r>
  <r>
    <s v="24"/>
    <x v="0"/>
    <s v="INSANB"/>
    <s v="33393620"/>
    <s v="33393620"/>
    <x v="2"/>
    <m/>
    <n v="1.4750000000000001"/>
    <n v="1.49"/>
    <n v="1.4750000000000001"/>
    <m/>
    <m/>
    <n v="833.64"/>
    <m/>
    <m/>
    <m/>
    <n v="10"/>
    <n v="1.401"/>
    <x v="0"/>
    <s v="INSANB33393620EL"/>
    <s v="Inversiones San Borja S.A."/>
    <x v="139"/>
    <x v="139"/>
    <s v="C.T. La Rambla"/>
    <x v="39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BORJA"/>
    <n v="0"/>
    <x v="0"/>
    <n v="0"/>
    <x v="0"/>
    <x v="0"/>
    <x v="0"/>
    <s v="MWh"/>
    <n v="833.64"/>
    <n v="0.83363999999999994"/>
    <m/>
    <n v="0.12416666666666666"/>
    <n v="0.12291666666666667"/>
    <n v="0"/>
    <n v="0"/>
    <n v="50"/>
    <s v="BASE DE DATOS"/>
    <m/>
  </r>
  <r>
    <s v="24"/>
    <x v="7"/>
    <s v="TINSUR"/>
    <s v="33127202"/>
    <s v="33127202"/>
    <x v="2"/>
    <m/>
    <n v="3.8"/>
    <n v="4.0999999999999996"/>
    <n v="3.8"/>
    <m/>
    <m/>
    <n v="38.442"/>
    <m/>
    <m/>
    <m/>
    <n v="0"/>
    <n v="2.5310000000000001"/>
    <x v="0"/>
    <s v="TINSUR33127202EL"/>
    <s v="Terminal Internacional del Sur S.A."/>
    <x v="140"/>
    <x v="140"/>
    <s v="C.T. Tisur"/>
    <x v="396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38.442"/>
    <n v="3.8441999999999997E-2"/>
    <m/>
    <n v="0.34166666666666662"/>
    <n v="0.31666666666666665"/>
    <n v="0"/>
    <n v="0"/>
    <n v="88"/>
    <s v="BASE DE DATOS"/>
    <m/>
  </r>
  <r>
    <s v="24"/>
    <x v="11"/>
    <s v="COLQSR"/>
    <s v="33103500"/>
    <s v="33103500"/>
    <x v="2"/>
    <m/>
    <n v="2.3180000000000001"/>
    <n v="3.09"/>
    <n v="2.3180000000000001"/>
    <m/>
    <m/>
    <n v="7.4160000000000004"/>
    <m/>
    <m/>
    <m/>
    <n v="1"/>
    <n v="2.2999999999999998"/>
    <x v="0"/>
    <s v="COLQSR33103500EL"/>
    <s v="Minera Colquisiri S.A."/>
    <x v="143"/>
    <x v="143"/>
    <s v="C.T. Maria teresa"/>
    <x v="404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HUARAL"/>
    <n v="0"/>
    <x v="1"/>
    <n v="0"/>
    <x v="0"/>
    <x v="0"/>
    <x v="0"/>
    <s v="MWh"/>
    <n v="7.4160000000000004"/>
    <n v="7.4160000000000007E-3"/>
    <m/>
    <n v="0.25750000000000001"/>
    <n v="0.19316666666666668"/>
    <n v="0"/>
    <n v="0"/>
    <n v="56"/>
    <s v="BASE DE DATOS"/>
    <m/>
  </r>
  <r>
    <s v="24"/>
    <x v="10"/>
    <s v="COLQSR"/>
    <s v="33103500"/>
    <s v="33103500"/>
    <x v="2"/>
    <m/>
    <n v="2.3180000000000001"/>
    <n v="3.09"/>
    <n v="2.3180000000000001"/>
    <m/>
    <m/>
    <n v="15.526999999999999"/>
    <m/>
    <m/>
    <m/>
    <n v="2"/>
    <n v="2.2999999999999998"/>
    <x v="0"/>
    <s v="COLQSR33103500EL"/>
    <s v="Minera Colquisiri S.A."/>
    <x v="143"/>
    <x v="143"/>
    <s v="C.T. Maria teresa"/>
    <x v="404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HUARAL"/>
    <n v="0"/>
    <x v="1"/>
    <n v="0"/>
    <x v="0"/>
    <x v="0"/>
    <x v="0"/>
    <s v="MWh"/>
    <n v="15.526999999999999"/>
    <n v="1.5526999999999999E-2"/>
    <m/>
    <n v="0.25750000000000001"/>
    <n v="0.19316666666666668"/>
    <n v="0"/>
    <n v="0"/>
    <n v="56"/>
    <s v="BASE DE DATOS"/>
    <m/>
  </r>
  <r>
    <s v="24"/>
    <x v="9"/>
    <s v="COLQSR"/>
    <s v="33103500"/>
    <s v="33103500"/>
    <x v="2"/>
    <m/>
    <n v="2.3180000000000001"/>
    <n v="3.09"/>
    <n v="2.3180000000000001"/>
    <m/>
    <m/>
    <n v="13.21"/>
    <m/>
    <m/>
    <m/>
    <n v="1"/>
    <n v="2.2999999999999998"/>
    <x v="0"/>
    <s v="COLQSR33103500EL"/>
    <s v="Minera Colquisiri S.A."/>
    <x v="143"/>
    <x v="143"/>
    <s v="C.T. Maria teresa"/>
    <x v="404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HUARAL"/>
    <n v="0"/>
    <x v="1"/>
    <n v="0"/>
    <x v="0"/>
    <x v="0"/>
    <x v="0"/>
    <s v="MWh"/>
    <n v="13.21"/>
    <n v="1.3210000000000001E-2"/>
    <m/>
    <n v="0.25750000000000001"/>
    <n v="0.19316666666666668"/>
    <n v="0"/>
    <n v="0"/>
    <n v="56"/>
    <s v="BASE DE DATOS"/>
    <m/>
  </r>
  <r>
    <s v="24"/>
    <x v="8"/>
    <s v="COLQSR"/>
    <s v="33103500"/>
    <s v="33103500"/>
    <x v="2"/>
    <m/>
    <n v="2.3180000000000001"/>
    <n v="3.09"/>
    <n v="2.3180000000000001"/>
    <m/>
    <m/>
    <n v="8.343"/>
    <m/>
    <m/>
    <m/>
    <n v="1"/>
    <n v="2.2999999999999998"/>
    <x v="0"/>
    <s v="COLQSR33103500EL"/>
    <s v="Minera Colquisiri S.A."/>
    <x v="143"/>
    <x v="143"/>
    <s v="C.T. Maria teresa"/>
    <x v="404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HUARAL"/>
    <n v="0"/>
    <x v="1"/>
    <n v="0"/>
    <x v="0"/>
    <x v="0"/>
    <x v="0"/>
    <s v="MWh"/>
    <n v="8.343"/>
    <n v="8.3429999999999997E-3"/>
    <m/>
    <n v="0.25750000000000001"/>
    <n v="0.19316666666666668"/>
    <n v="0"/>
    <n v="0"/>
    <n v="56"/>
    <s v="BASE DE DATOS"/>
    <m/>
  </r>
  <r>
    <s v="24"/>
    <x v="6"/>
    <s v="COLQSR"/>
    <s v="33103500"/>
    <s v="33103500"/>
    <x v="2"/>
    <m/>
    <n v="2.3180000000000001"/>
    <n v="3.09"/>
    <n v="2.3180000000000001"/>
    <m/>
    <m/>
    <n v="8.8070000000000004"/>
    <m/>
    <m/>
    <m/>
    <n v="1"/>
    <n v="2.2999999999999998"/>
    <x v="0"/>
    <s v="COLQSR33103500EL"/>
    <s v="Minera Colquisiri S.A."/>
    <x v="143"/>
    <x v="143"/>
    <s v="C.T. Maria teresa"/>
    <x v="404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HUARAL"/>
    <n v="0"/>
    <x v="1"/>
    <n v="0"/>
    <x v="0"/>
    <x v="0"/>
    <x v="0"/>
    <s v="MWh"/>
    <n v="8.8070000000000004"/>
    <n v="8.8070000000000006E-3"/>
    <m/>
    <n v="0.25750000000000001"/>
    <n v="0.19316666666666668"/>
    <n v="0"/>
    <n v="0"/>
    <n v="56"/>
    <s v="BASE DE DATOS"/>
    <m/>
  </r>
  <r>
    <s v="24"/>
    <x v="7"/>
    <s v="COLQSR"/>
    <s v="33103500"/>
    <s v="33103500"/>
    <x v="2"/>
    <m/>
    <n v="2.3180000000000001"/>
    <n v="3.09"/>
    <n v="2.3180000000000001"/>
    <m/>
    <m/>
    <n v="46.118000000000002"/>
    <m/>
    <m/>
    <m/>
    <n v="5"/>
    <n v="2.2999999999999998"/>
    <x v="0"/>
    <s v="COLQSR33103500EL"/>
    <s v="Minera Colquisiri S.A."/>
    <x v="143"/>
    <x v="143"/>
    <s v="C.T. Maria teresa"/>
    <x v="404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HUARAL"/>
    <n v="0"/>
    <x v="1"/>
    <n v="0"/>
    <x v="0"/>
    <x v="0"/>
    <x v="0"/>
    <s v="MWh"/>
    <n v="46.118000000000002"/>
    <n v="4.6117999999999999E-2"/>
    <m/>
    <n v="0.25750000000000001"/>
    <n v="0.19316666666666668"/>
    <n v="0"/>
    <n v="0"/>
    <n v="56"/>
    <s v="BASE DE DATOS"/>
    <m/>
  </r>
  <r>
    <s v="24"/>
    <x v="5"/>
    <s v="COLQSR"/>
    <s v="33103500"/>
    <s v="33103500"/>
    <x v="2"/>
    <m/>
    <n v="2.3180000000000001"/>
    <n v="3.09"/>
    <n v="2.3180000000000001"/>
    <m/>
    <m/>
    <n v="2.5489999999999999"/>
    <m/>
    <m/>
    <m/>
    <n v="0"/>
    <n v="2.2999999999999998"/>
    <x v="0"/>
    <s v="COLQSR33103500EL"/>
    <s v="Minera Colquisiri S.A."/>
    <x v="143"/>
    <x v="143"/>
    <s v="C.T. Maria teresa"/>
    <x v="404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HUARAL"/>
    <n v="0"/>
    <x v="1"/>
    <n v="0"/>
    <x v="0"/>
    <x v="0"/>
    <x v="0"/>
    <s v="MWh"/>
    <n v="2.5489999999999999"/>
    <n v="2.5490000000000001E-3"/>
    <m/>
    <n v="0.25750000000000001"/>
    <n v="0.19316666666666668"/>
    <n v="0"/>
    <n v="0"/>
    <n v="56"/>
    <s v="BASE DE DATOS"/>
    <m/>
  </r>
  <r>
    <s v="24"/>
    <x v="4"/>
    <s v="COLQSR"/>
    <s v="33103500"/>
    <s v="33103500"/>
    <x v="2"/>
    <m/>
    <n v="2.3180000000000001"/>
    <n v="3.09"/>
    <n v="2.3180000000000001"/>
    <m/>
    <m/>
    <n v="111.47199999999999"/>
    <m/>
    <m/>
    <m/>
    <n v="12"/>
    <n v="2.2999999999999998"/>
    <x v="0"/>
    <s v="COLQSR33103500EL"/>
    <s v="Minera Colquisiri S.A."/>
    <x v="143"/>
    <x v="143"/>
    <s v="C.T. Maria teresa"/>
    <x v="404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HUARAL"/>
    <n v="0"/>
    <x v="1"/>
    <n v="0"/>
    <x v="0"/>
    <x v="0"/>
    <x v="0"/>
    <s v="MWh"/>
    <n v="111.47199999999999"/>
    <n v="0.11147199999999999"/>
    <m/>
    <n v="0.25750000000000001"/>
    <n v="0.19316666666666668"/>
    <n v="0"/>
    <n v="0"/>
    <n v="56"/>
    <s v="BASE DE DATOS"/>
    <m/>
  </r>
  <r>
    <s v="24"/>
    <x v="3"/>
    <s v="COLQSR"/>
    <s v="33103500"/>
    <s v="33103500"/>
    <x v="2"/>
    <m/>
    <n v="2.3180000000000001"/>
    <n v="3.09"/>
    <n v="2.3180000000000001"/>
    <m/>
    <m/>
    <n v="135.57400000000001"/>
    <m/>
    <m/>
    <m/>
    <n v="15"/>
    <n v="2.2999999999999998"/>
    <x v="0"/>
    <s v="COLQSR33103500EL"/>
    <s v="Minera Colquisiri S.A."/>
    <x v="143"/>
    <x v="143"/>
    <s v="C.T. Maria teresa"/>
    <x v="404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HUARAL"/>
    <n v="0"/>
    <x v="1"/>
    <n v="0"/>
    <x v="0"/>
    <x v="0"/>
    <x v="0"/>
    <s v="MWh"/>
    <n v="135.57400000000001"/>
    <n v="0.135574"/>
    <m/>
    <n v="0.25750000000000001"/>
    <n v="0.19316666666666668"/>
    <n v="0"/>
    <n v="0"/>
    <n v="56"/>
    <s v="BASE DE DATOS"/>
    <m/>
  </r>
  <r>
    <s v="24"/>
    <x v="2"/>
    <s v="COLQSR"/>
    <s v="33103500"/>
    <s v="33103500"/>
    <x v="2"/>
    <m/>
    <n v="2.3180000000000001"/>
    <n v="3.09"/>
    <n v="2.3180000000000001"/>
    <m/>
    <m/>
    <n v="32.908999999999999"/>
    <m/>
    <m/>
    <m/>
    <n v="4"/>
    <n v="2.2999999999999998"/>
    <x v="0"/>
    <s v="COLQSR33103500EL"/>
    <s v="Minera Colquisiri S.A."/>
    <x v="143"/>
    <x v="143"/>
    <s v="C.T. Maria teresa"/>
    <x v="404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HUARAL"/>
    <n v="0"/>
    <x v="1"/>
    <n v="0"/>
    <x v="0"/>
    <x v="0"/>
    <x v="0"/>
    <s v="MWh"/>
    <n v="32.908999999999999"/>
    <n v="3.2909000000000001E-2"/>
    <m/>
    <n v="0.25750000000000001"/>
    <n v="0.19316666666666668"/>
    <n v="0"/>
    <n v="0"/>
    <n v="56"/>
    <s v="BASE DE DATOS"/>
    <m/>
  </r>
  <r>
    <s v="24"/>
    <x v="1"/>
    <s v="COLQSR"/>
    <s v="33103500"/>
    <s v="33103500"/>
    <x v="2"/>
    <m/>
    <n v="2.3180000000000001"/>
    <n v="3.09"/>
    <n v="2.3180000000000001"/>
    <m/>
    <m/>
    <n v="8.8070000000000004"/>
    <m/>
    <m/>
    <m/>
    <n v="1"/>
    <n v="2.2999999999999998"/>
    <x v="0"/>
    <s v="COLQSR33103500EL"/>
    <s v="Minera Colquisiri S.A."/>
    <x v="143"/>
    <x v="143"/>
    <s v="C.T. Maria teresa"/>
    <x v="404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HUARAL"/>
    <n v="0"/>
    <x v="1"/>
    <n v="0"/>
    <x v="0"/>
    <x v="0"/>
    <x v="0"/>
    <s v="MWh"/>
    <n v="8.8070000000000004"/>
    <n v="8.8070000000000006E-3"/>
    <m/>
    <n v="0.25750000000000001"/>
    <n v="0.19316666666666668"/>
    <n v="0"/>
    <n v="0"/>
    <n v="56"/>
    <s v="BASE DE DATOS"/>
    <m/>
  </r>
  <r>
    <s v="24"/>
    <x v="0"/>
    <s v="COLQSR"/>
    <s v="33103500"/>
    <s v="33103500"/>
    <x v="2"/>
    <m/>
    <n v="2.3180000000000001"/>
    <n v="3.09"/>
    <n v="2.3180000000000001"/>
    <m/>
    <m/>
    <n v="7.6479999999999997"/>
    <m/>
    <m/>
    <m/>
    <n v="1"/>
    <n v="2.2999999999999998"/>
    <x v="0"/>
    <s v="COLQSR33103500EL"/>
    <s v="Minera Colquisiri S.A."/>
    <x v="143"/>
    <x v="143"/>
    <s v="C.T. Maria teresa"/>
    <x v="404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HUARAL"/>
    <n v="0"/>
    <x v="1"/>
    <n v="0"/>
    <x v="0"/>
    <x v="0"/>
    <x v="0"/>
    <s v="MWh"/>
    <n v="7.6479999999999997"/>
    <n v="7.6479999999999994E-3"/>
    <m/>
    <n v="0.25750000000000001"/>
    <n v="0.19316666666666668"/>
    <n v="0"/>
    <n v="0"/>
    <n v="56"/>
    <s v="BASE DE DATOS"/>
    <m/>
  </r>
  <r>
    <s v="24"/>
    <x v="0"/>
    <s v="COPINC"/>
    <s v="53022713"/>
    <s v="53022713"/>
    <x v="2"/>
    <m/>
    <n v="0.8"/>
    <n v="2.35"/>
    <n v="0.8"/>
    <m/>
    <m/>
    <n v="0"/>
    <m/>
    <m/>
    <m/>
    <n v="0"/>
    <n v="0"/>
    <x v="0"/>
    <s v="COPINC53022713EL"/>
    <s v="Corporaci¢n Pesquera Inca S.A.C."/>
    <x v="144"/>
    <x v="144"/>
    <s v="C.T. COPEINCA Chancay"/>
    <x v="405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 "/>
    <n v="0"/>
    <x v="1"/>
    <n v="0"/>
    <x v="0"/>
    <x v="0"/>
    <x v="0"/>
    <s v="MWh"/>
    <n v="0"/>
    <n v="0"/>
    <m/>
    <n v="0.19583333333333333"/>
    <n v="6.6666666666666666E-2"/>
    <n v="0"/>
    <n v="0"/>
    <n v="37"/>
    <s v="BASE DE DATOS"/>
    <m/>
  </r>
  <r>
    <s v="24"/>
    <x v="1"/>
    <s v="COPINC"/>
    <s v="53022713"/>
    <s v="53022713"/>
    <x v="2"/>
    <m/>
    <n v="0.8"/>
    <n v="2.35"/>
    <n v="0.8"/>
    <m/>
    <m/>
    <n v="0"/>
    <m/>
    <m/>
    <m/>
    <n v="0"/>
    <n v="0"/>
    <x v="0"/>
    <s v="COPINC53022713EL"/>
    <s v="Corporaci¢n Pesquera Inca S.A.C."/>
    <x v="144"/>
    <x v="144"/>
    <s v="C.T. COPEINCA Chancay"/>
    <x v="405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 "/>
    <n v="0"/>
    <x v="1"/>
    <n v="0"/>
    <x v="0"/>
    <x v="0"/>
    <x v="0"/>
    <s v="MWh"/>
    <n v="0"/>
    <n v="0"/>
    <m/>
    <n v="0.19583333333333333"/>
    <n v="6.6666666666666666E-2"/>
    <n v="0"/>
    <n v="0"/>
    <n v="37"/>
    <s v="BASE DE DATOS"/>
    <m/>
  </r>
  <r>
    <s v="24"/>
    <x v="2"/>
    <s v="COPINC"/>
    <s v="53022713"/>
    <s v="53022713"/>
    <x v="2"/>
    <m/>
    <n v="0.8"/>
    <n v="2.35"/>
    <n v="0.8"/>
    <m/>
    <m/>
    <n v="0"/>
    <m/>
    <m/>
    <m/>
    <n v="0"/>
    <n v="0"/>
    <x v="0"/>
    <s v="COPINC53022713EL"/>
    <s v="Corporaci¢n Pesquera Inca S.A.C."/>
    <x v="144"/>
    <x v="144"/>
    <s v="C.T. COPEINCA Chancay"/>
    <x v="405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 "/>
    <n v="0"/>
    <x v="1"/>
    <n v="0"/>
    <x v="0"/>
    <x v="0"/>
    <x v="0"/>
    <s v="MWh"/>
    <n v="0"/>
    <n v="0"/>
    <m/>
    <n v="0.19583333333333333"/>
    <n v="6.6666666666666666E-2"/>
    <n v="0"/>
    <n v="0"/>
    <n v="37"/>
    <s v="BASE DE DATOS"/>
    <m/>
  </r>
  <r>
    <s v="24"/>
    <x v="3"/>
    <s v="COPINC"/>
    <s v="53022713"/>
    <s v="53022713"/>
    <x v="2"/>
    <m/>
    <n v="0.8"/>
    <n v="2.35"/>
    <n v="0.8"/>
    <m/>
    <m/>
    <n v="0"/>
    <m/>
    <m/>
    <m/>
    <n v="0"/>
    <n v="0"/>
    <x v="0"/>
    <s v="COPINC53022713EL"/>
    <s v="Corporaci¢n Pesquera Inca S.A.C."/>
    <x v="144"/>
    <x v="144"/>
    <s v="C.T. COPEINCA Chancay"/>
    <x v="405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 "/>
    <n v="0"/>
    <x v="1"/>
    <n v="0"/>
    <x v="0"/>
    <x v="0"/>
    <x v="0"/>
    <s v="MWh"/>
    <n v="0"/>
    <n v="0"/>
    <m/>
    <n v="0.19583333333333333"/>
    <n v="6.6666666666666666E-2"/>
    <n v="0"/>
    <n v="0"/>
    <n v="37"/>
    <s v="BASE DE DATOS"/>
    <m/>
  </r>
  <r>
    <s v="24"/>
    <x v="4"/>
    <s v="COPINC"/>
    <s v="53022713"/>
    <s v="53022713"/>
    <x v="2"/>
    <m/>
    <n v="0.8"/>
    <n v="2.35"/>
    <n v="0.8"/>
    <m/>
    <m/>
    <n v="0"/>
    <m/>
    <m/>
    <m/>
    <n v="0"/>
    <n v="0"/>
    <x v="0"/>
    <s v="COPINC53022713EL"/>
    <s v="Corporaci¢n Pesquera Inca S.A.C."/>
    <x v="144"/>
    <x v="144"/>
    <s v="C.T. COPEINCA Chancay"/>
    <x v="405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 "/>
    <n v="0"/>
    <x v="1"/>
    <n v="0"/>
    <x v="0"/>
    <x v="0"/>
    <x v="0"/>
    <s v="MWh"/>
    <n v="0"/>
    <n v="0"/>
    <m/>
    <n v="0.19583333333333333"/>
    <n v="6.6666666666666666E-2"/>
    <n v="0"/>
    <n v="0"/>
    <n v="37"/>
    <s v="BASE DE DATOS"/>
    <m/>
  </r>
  <r>
    <s v="24"/>
    <x v="5"/>
    <s v="COPINC"/>
    <s v="53022713"/>
    <s v="53022713"/>
    <x v="2"/>
    <m/>
    <n v="0.8"/>
    <n v="2.35"/>
    <n v="0.8"/>
    <m/>
    <m/>
    <n v="0"/>
    <m/>
    <m/>
    <m/>
    <n v="0"/>
    <n v="0"/>
    <x v="0"/>
    <s v="COPINC53022713EL"/>
    <s v="Corporaci¢n Pesquera Inca S.A.C."/>
    <x v="144"/>
    <x v="144"/>
    <s v="C.T. COPEINCA Chancay"/>
    <x v="405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 "/>
    <n v="0"/>
    <x v="1"/>
    <n v="0"/>
    <x v="0"/>
    <x v="0"/>
    <x v="0"/>
    <s v="MWh"/>
    <n v="0"/>
    <n v="0"/>
    <m/>
    <n v="0.19583333333333333"/>
    <n v="6.6666666666666666E-2"/>
    <n v="0"/>
    <n v="0"/>
    <n v="37"/>
    <s v="BASE DE DATOS"/>
    <m/>
  </r>
  <r>
    <s v="24"/>
    <x v="7"/>
    <s v="COPINC"/>
    <s v="53022713"/>
    <s v="53022713"/>
    <x v="2"/>
    <m/>
    <n v="0.8"/>
    <n v="2.35"/>
    <n v="0.8"/>
    <m/>
    <m/>
    <n v="0"/>
    <m/>
    <m/>
    <m/>
    <n v="0"/>
    <n v="0"/>
    <x v="0"/>
    <s v="COPINC53022713EL"/>
    <s v="Corporaci¢n Pesquera Inca S.A.C."/>
    <x v="144"/>
    <x v="144"/>
    <s v="C.T. COPEINCA Chancay"/>
    <x v="405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 "/>
    <n v="0"/>
    <x v="1"/>
    <n v="0"/>
    <x v="0"/>
    <x v="0"/>
    <x v="0"/>
    <s v="MWh"/>
    <n v="0"/>
    <n v="0"/>
    <m/>
    <n v="0.19583333333333333"/>
    <n v="6.6666666666666666E-2"/>
    <n v="0"/>
    <n v="0"/>
    <n v="37"/>
    <s v="BASE DE DATOS"/>
    <m/>
  </r>
  <r>
    <s v="24"/>
    <x v="6"/>
    <s v="COPINC"/>
    <s v="53022713"/>
    <s v="53022713"/>
    <x v="2"/>
    <m/>
    <n v="0.8"/>
    <n v="2.35"/>
    <n v="0.8"/>
    <m/>
    <m/>
    <n v="0"/>
    <m/>
    <m/>
    <m/>
    <n v="0"/>
    <n v="0"/>
    <x v="0"/>
    <s v="COPINC53022713EL"/>
    <s v="Corporaci¢n Pesquera Inca S.A.C."/>
    <x v="144"/>
    <x v="144"/>
    <s v="C.T. COPEINCA Chancay"/>
    <x v="405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 "/>
    <n v="0"/>
    <x v="1"/>
    <n v="0"/>
    <x v="0"/>
    <x v="0"/>
    <x v="0"/>
    <s v="MWh"/>
    <n v="0"/>
    <n v="0"/>
    <m/>
    <n v="0.19583333333333333"/>
    <n v="6.6666666666666666E-2"/>
    <n v="0"/>
    <n v="0"/>
    <n v="37"/>
    <s v="BASE DE DATOS"/>
    <m/>
  </r>
  <r>
    <s v="24"/>
    <x v="8"/>
    <s v="COPINC"/>
    <s v="53022713"/>
    <s v="53022713"/>
    <x v="2"/>
    <m/>
    <n v="0.8"/>
    <n v="2.35"/>
    <n v="0.8"/>
    <m/>
    <m/>
    <n v="0"/>
    <m/>
    <m/>
    <m/>
    <n v="0"/>
    <n v="0"/>
    <x v="0"/>
    <s v="COPINC53022713EL"/>
    <s v="Corporaci¢n Pesquera Inca S.A.C."/>
    <x v="144"/>
    <x v="144"/>
    <s v="C.T. COPEINCA Chancay"/>
    <x v="405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 "/>
    <n v="0"/>
    <x v="1"/>
    <n v="0"/>
    <x v="0"/>
    <x v="0"/>
    <x v="0"/>
    <s v="MWh"/>
    <n v="0"/>
    <n v="0"/>
    <m/>
    <n v="0.19583333333333333"/>
    <n v="6.6666666666666666E-2"/>
    <n v="0"/>
    <n v="0"/>
    <n v="37"/>
    <s v="BASE DE DATOS"/>
    <m/>
  </r>
  <r>
    <s v="24"/>
    <x v="9"/>
    <s v="COPINC"/>
    <s v="53022713"/>
    <s v="53022713"/>
    <x v="2"/>
    <m/>
    <n v="0.8"/>
    <n v="2.35"/>
    <n v="0.8"/>
    <m/>
    <m/>
    <n v="0"/>
    <m/>
    <m/>
    <m/>
    <n v="0"/>
    <n v="0"/>
    <x v="0"/>
    <s v="COPINC53022713EL"/>
    <s v="Corporaci¢n Pesquera Inca S.A.C."/>
    <x v="144"/>
    <x v="144"/>
    <s v="C.T. COPEINCA Chancay"/>
    <x v="405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 "/>
    <n v="0"/>
    <x v="1"/>
    <n v="0"/>
    <x v="0"/>
    <x v="0"/>
    <x v="0"/>
    <s v="MWh"/>
    <n v="0"/>
    <n v="0"/>
    <m/>
    <n v="0.19583333333333333"/>
    <n v="6.6666666666666666E-2"/>
    <n v="0"/>
    <n v="0"/>
    <n v="37"/>
    <s v="BASE DE DATOS"/>
    <m/>
  </r>
  <r>
    <s v="24"/>
    <x v="9"/>
    <s v="COPINC"/>
    <s v="00000000"/>
    <s v="00000000"/>
    <x v="2"/>
    <m/>
    <n v="1.2"/>
    <n v="4.01"/>
    <n v="1.2"/>
    <m/>
    <m/>
    <n v="0"/>
    <m/>
    <m/>
    <m/>
    <n v="0"/>
    <n v="0"/>
    <x v="0"/>
    <s v="COPINC00000000EL"/>
    <s v="Corporaci¢n Pesquera Inca S.A.C."/>
    <x v="144"/>
    <x v="144"/>
    <s v="C.T. COPEINCA SUPE"/>
    <x v="40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 PUERTO"/>
    <n v="0"/>
    <x v="1"/>
    <n v="0"/>
    <x v="0"/>
    <x v="0"/>
    <x v="0"/>
    <s v="MWh"/>
    <n v="0"/>
    <n v="0"/>
    <m/>
    <n v="0.33416666666666667"/>
    <n v="0.1125"/>
    <n v="0"/>
    <n v="0"/>
    <n v="37"/>
    <s v="BASE DE DATOS"/>
    <m/>
  </r>
  <r>
    <s v="24"/>
    <x v="10"/>
    <s v="COPINC"/>
    <s v="53022713"/>
    <s v="53022713"/>
    <x v="2"/>
    <m/>
    <n v="0.8"/>
    <n v="2.35"/>
    <n v="0.8"/>
    <m/>
    <m/>
    <n v="0"/>
    <m/>
    <m/>
    <m/>
    <n v="0"/>
    <n v="0"/>
    <x v="0"/>
    <s v="COPINC53022713EL"/>
    <s v="Corporaci¢n Pesquera Inca S.A.C."/>
    <x v="144"/>
    <x v="144"/>
    <s v="C.T. COPEINCA Chancay"/>
    <x v="405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 "/>
    <n v="0"/>
    <x v="1"/>
    <n v="0"/>
    <x v="0"/>
    <x v="0"/>
    <x v="0"/>
    <s v="MWh"/>
    <n v="0"/>
    <n v="0"/>
    <m/>
    <n v="0.19583333333333333"/>
    <n v="6.6666666666666666E-2"/>
    <n v="0"/>
    <n v="0"/>
    <n v="37"/>
    <s v="BASE DE DATOS"/>
    <m/>
  </r>
  <r>
    <s v="24"/>
    <x v="10"/>
    <s v="COPINC"/>
    <s v="00000000"/>
    <s v="00000000"/>
    <x v="2"/>
    <m/>
    <n v="1.1000000000000001"/>
    <n v="2.66"/>
    <n v="1.1000000000000001"/>
    <m/>
    <m/>
    <n v="317"/>
    <m/>
    <m/>
    <m/>
    <n v="0"/>
    <n v="1.35"/>
    <x v="0"/>
    <s v="COPINC00000000EL"/>
    <s v="Corporaci¢n Pesquera Inca S.A.C."/>
    <x v="144"/>
    <x v="144"/>
    <s v="C.T. COPEINCA SUPE"/>
    <x v="40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 PUERTO"/>
    <n v="0"/>
    <x v="1"/>
    <n v="0"/>
    <x v="0"/>
    <x v="0"/>
    <x v="0"/>
    <s v="MWh"/>
    <n v="317"/>
    <n v="0.317"/>
    <m/>
    <n v="0.33416666666666667"/>
    <n v="0.1125"/>
    <n v="0"/>
    <n v="0"/>
    <n v="37"/>
    <s v="BASE DE DATOS"/>
    <m/>
  </r>
  <r>
    <s v="24"/>
    <x v="11"/>
    <s v="COPINC"/>
    <s v="53022713"/>
    <s v="53022713"/>
    <x v="2"/>
    <m/>
    <n v="0.8"/>
    <n v="2.35"/>
    <n v="0.8"/>
    <m/>
    <m/>
    <n v="0"/>
    <m/>
    <m/>
    <m/>
    <n v="0"/>
    <n v="0"/>
    <x v="0"/>
    <s v="COPINC53022713EL"/>
    <s v="Corporaci¢n Pesquera Inca S.A.C."/>
    <x v="144"/>
    <x v="144"/>
    <s v="C.T. COPEINCA Chancay"/>
    <x v="405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 "/>
    <n v="0"/>
    <x v="1"/>
    <n v="0"/>
    <x v="0"/>
    <x v="0"/>
    <x v="0"/>
    <s v="MWh"/>
    <n v="0"/>
    <n v="0"/>
    <m/>
    <n v="0.19583333333333333"/>
    <n v="6.6666666666666666E-2"/>
    <n v="0"/>
    <n v="0"/>
    <n v="37"/>
    <s v="BASE DE DATOS"/>
    <m/>
  </r>
  <r>
    <s v="24"/>
    <x v="11"/>
    <s v="COPINC"/>
    <s v="00000000"/>
    <s v="00000000"/>
    <x v="2"/>
    <m/>
    <n v="1.35"/>
    <n v="2.66"/>
    <n v="1.35"/>
    <m/>
    <m/>
    <n v="142"/>
    <m/>
    <m/>
    <m/>
    <n v="80"/>
    <n v="0.95"/>
    <x v="0"/>
    <s v="COPINC00000000EL"/>
    <s v="Corporaci¢n Pesquera Inca S.A.C."/>
    <x v="144"/>
    <x v="144"/>
    <s v="C.T. COPEINCA SUPE"/>
    <x v="40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 PUERTO"/>
    <n v="0"/>
    <x v="1"/>
    <n v="0"/>
    <x v="0"/>
    <x v="0"/>
    <x v="0"/>
    <s v="MWh"/>
    <n v="142"/>
    <n v="0.14199999999999999"/>
    <m/>
    <n v="0.33416666666666667"/>
    <n v="0.1125"/>
    <n v="0"/>
    <n v="0"/>
    <n v="37"/>
    <s v="BASE DE DATOS"/>
    <m/>
  </r>
  <r>
    <s v="24"/>
    <x v="11"/>
    <s v="KIMCLA"/>
    <s v="33374316"/>
    <s v="33374316"/>
    <x v="2"/>
    <m/>
    <n v="6"/>
    <n v="8"/>
    <n v="6"/>
    <m/>
    <m/>
    <n v="1922.019"/>
    <m/>
    <m/>
    <m/>
    <n v="900"/>
    <n v="6"/>
    <x v="0"/>
    <s v="KIMCLA33374316EL"/>
    <s v="Kimberly Clark S.R.L."/>
    <x v="145"/>
    <x v="145"/>
    <s v="C.T. Planta PUP"/>
    <x v="40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1922.019"/>
    <n v="1.9220189999999999"/>
    <m/>
    <n v="0.66666666666666663"/>
    <n v="0.5"/>
    <n v="0"/>
    <n v="0"/>
    <n v="51"/>
    <s v="BASE DE DATOS"/>
    <m/>
  </r>
  <r>
    <s v="24"/>
    <x v="11"/>
    <s v="KIMCLA"/>
    <s v="33388319"/>
    <s v="33388319"/>
    <x v="2"/>
    <m/>
    <n v="3.4"/>
    <n v="4.5"/>
    <n v="3.4"/>
    <m/>
    <m/>
    <n v="623"/>
    <m/>
    <m/>
    <m/>
    <n v="110"/>
    <n v="1.8"/>
    <x v="0"/>
    <s v="KIMCLA33388319EL"/>
    <s v="Kimberly Clark S.R.L."/>
    <x v="145"/>
    <x v="145"/>
    <s v="C.T. Planta SC"/>
    <x v="40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PUENTE PIEDRA"/>
    <n v="0"/>
    <x v="0"/>
    <n v="0"/>
    <x v="0"/>
    <x v="0"/>
    <x v="0"/>
    <s v="MWh"/>
    <n v="623"/>
    <n v="0.623"/>
    <m/>
    <n v="0.375"/>
    <n v="0.28333333333333333"/>
    <n v="0"/>
    <n v="0"/>
    <n v="51"/>
    <s v="BASE DE DATOS"/>
    <m/>
  </r>
  <r>
    <s v="24"/>
    <x v="10"/>
    <s v="KIMCLA"/>
    <s v="33374316"/>
    <s v="33374316"/>
    <x v="2"/>
    <m/>
    <n v="6"/>
    <n v="8"/>
    <n v="6"/>
    <m/>
    <m/>
    <n v="3603.5970000000002"/>
    <m/>
    <m/>
    <m/>
    <n v="900"/>
    <n v="6"/>
    <x v="0"/>
    <s v="KIMCLA33374316EL"/>
    <s v="Kimberly Clark S.R.L."/>
    <x v="145"/>
    <x v="145"/>
    <s v="C.T. Planta PUP"/>
    <x v="40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3603.5970000000002"/>
    <n v="3.6035970000000002"/>
    <m/>
    <n v="0.66666666666666663"/>
    <n v="0.5"/>
    <n v="0"/>
    <n v="0"/>
    <n v="51"/>
    <s v="BASE DE DATOS"/>
    <m/>
  </r>
  <r>
    <s v="24"/>
    <x v="10"/>
    <s v="KIMCLA"/>
    <s v="33388319"/>
    <s v="33388319"/>
    <x v="2"/>
    <m/>
    <n v="3.4"/>
    <n v="4.5"/>
    <n v="3.4"/>
    <m/>
    <m/>
    <n v="923"/>
    <m/>
    <m/>
    <m/>
    <n v="110"/>
    <n v="1.8"/>
    <x v="0"/>
    <s v="KIMCLA33388319EL"/>
    <s v="Kimberly Clark S.R.L."/>
    <x v="145"/>
    <x v="145"/>
    <s v="C.T. Planta SC"/>
    <x v="40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PUENTE PIEDRA"/>
    <n v="0"/>
    <x v="0"/>
    <n v="0"/>
    <x v="0"/>
    <x v="0"/>
    <x v="0"/>
    <s v="MWh"/>
    <n v="923"/>
    <n v="0.92300000000000004"/>
    <m/>
    <n v="0.375"/>
    <n v="0.28333333333333333"/>
    <n v="0"/>
    <n v="0"/>
    <n v="51"/>
    <s v="BASE DE DATOS"/>
    <m/>
  </r>
  <r>
    <s v="24"/>
    <x v="9"/>
    <s v="KIMCLA"/>
    <s v="33388319"/>
    <s v="33388319"/>
    <x v="2"/>
    <m/>
    <n v="3.4"/>
    <n v="4.5"/>
    <n v="3.4"/>
    <m/>
    <m/>
    <n v="1100"/>
    <m/>
    <m/>
    <m/>
    <n v="110"/>
    <n v="1.8"/>
    <x v="0"/>
    <s v="KIMCLA33388319EL"/>
    <s v="Kimberly Clark S.R.L."/>
    <x v="145"/>
    <x v="145"/>
    <s v="C.T. Planta SC"/>
    <x v="40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PUENTE PIEDRA"/>
    <n v="0"/>
    <x v="0"/>
    <n v="0"/>
    <x v="0"/>
    <x v="0"/>
    <x v="0"/>
    <s v="MWh"/>
    <n v="1100"/>
    <n v="1.1000000000000001"/>
    <m/>
    <n v="0.375"/>
    <n v="0.28333333333333333"/>
    <n v="0"/>
    <n v="0"/>
    <n v="51"/>
    <s v="BASE DE DATOS"/>
    <m/>
  </r>
  <r>
    <s v="24"/>
    <x v="9"/>
    <s v="KIMCLA"/>
    <s v="33374316"/>
    <s v="33374316"/>
    <x v="2"/>
    <m/>
    <n v="6"/>
    <n v="8"/>
    <n v="6"/>
    <m/>
    <m/>
    <n v="3977"/>
    <m/>
    <m/>
    <m/>
    <n v="900"/>
    <n v="6"/>
    <x v="0"/>
    <s v="KIMCLA33374316EL"/>
    <s v="Kimberly Clark S.R.L."/>
    <x v="145"/>
    <x v="145"/>
    <s v="C.T. Planta PUP"/>
    <x v="40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3977"/>
    <n v="3.9769999999999999"/>
    <m/>
    <n v="0.66666666666666663"/>
    <n v="0.5"/>
    <n v="0"/>
    <n v="0"/>
    <n v="51"/>
    <s v="BASE DE DATOS"/>
    <m/>
  </r>
  <r>
    <s v="24"/>
    <x v="8"/>
    <s v="KIMCLA"/>
    <s v="33374316"/>
    <s v="33374316"/>
    <x v="2"/>
    <m/>
    <n v="6"/>
    <n v="8"/>
    <n v="6"/>
    <m/>
    <m/>
    <n v="3344.335"/>
    <m/>
    <m/>
    <m/>
    <n v="900"/>
    <n v="6"/>
    <x v="0"/>
    <s v="KIMCLA33374316EL"/>
    <s v="Kimberly Clark S.R.L."/>
    <x v="145"/>
    <x v="145"/>
    <s v="C.T. Planta PUP"/>
    <x v="40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3344.335"/>
    <n v="3.3443350000000001"/>
    <m/>
    <n v="0.66666666666666663"/>
    <n v="0.5"/>
    <n v="0"/>
    <n v="0"/>
    <n v="51"/>
    <s v="BASE DE DATOS"/>
    <m/>
  </r>
  <r>
    <s v="24"/>
    <x v="8"/>
    <s v="KIMCLA"/>
    <s v="33388319"/>
    <s v="33388319"/>
    <x v="2"/>
    <m/>
    <n v="3.4"/>
    <n v="4.5"/>
    <n v="3.4"/>
    <m/>
    <m/>
    <n v="1086.402"/>
    <m/>
    <m/>
    <m/>
    <n v="110"/>
    <n v="1.8"/>
    <x v="0"/>
    <s v="KIMCLA33388319EL"/>
    <s v="Kimberly Clark S.R.L."/>
    <x v="145"/>
    <x v="145"/>
    <s v="C.T. Planta SC"/>
    <x v="40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PUENTE PIEDRA"/>
    <n v="0"/>
    <x v="0"/>
    <n v="0"/>
    <x v="0"/>
    <x v="0"/>
    <x v="0"/>
    <s v="MWh"/>
    <n v="1086.402"/>
    <n v="1.0864020000000001"/>
    <m/>
    <n v="0.375"/>
    <n v="0.28333333333333333"/>
    <n v="0"/>
    <n v="0"/>
    <n v="51"/>
    <s v="BASE DE DATOS"/>
    <m/>
  </r>
  <r>
    <s v="24"/>
    <x v="6"/>
    <s v="KIMCLA"/>
    <s v="33374316"/>
    <s v="33374316"/>
    <x v="2"/>
    <m/>
    <n v="6"/>
    <n v="8"/>
    <n v="6"/>
    <m/>
    <m/>
    <n v="3203.1280000000002"/>
    <m/>
    <m/>
    <m/>
    <n v="900"/>
    <n v="6"/>
    <x v="0"/>
    <s v="KIMCLA33374316EL"/>
    <s v="Kimberly Clark S.R.L."/>
    <x v="145"/>
    <x v="145"/>
    <s v="C.T. Planta PUP"/>
    <x v="40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3203.1280000000002"/>
    <n v="3.203128"/>
    <m/>
    <n v="0.66666666666666663"/>
    <n v="0.5"/>
    <n v="0"/>
    <n v="0"/>
    <n v="51"/>
    <s v="BASE DE DATOS"/>
    <m/>
  </r>
  <r>
    <s v="24"/>
    <x v="6"/>
    <s v="KIMCLA"/>
    <s v="33388319"/>
    <s v="33388319"/>
    <x v="2"/>
    <m/>
    <n v="3.4"/>
    <n v="4.5"/>
    <n v="3.4"/>
    <m/>
    <m/>
    <n v="1207.925"/>
    <m/>
    <m/>
    <m/>
    <n v="110"/>
    <n v="1.8"/>
    <x v="0"/>
    <s v="KIMCLA33388319EL"/>
    <s v="Kimberly Clark S.R.L."/>
    <x v="145"/>
    <x v="145"/>
    <s v="C.T. Planta SC"/>
    <x v="40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PUENTE PIEDRA"/>
    <n v="0"/>
    <x v="0"/>
    <n v="0"/>
    <x v="0"/>
    <x v="0"/>
    <x v="0"/>
    <s v="MWh"/>
    <n v="1207.925"/>
    <n v="1.2079249999999999"/>
    <m/>
    <n v="0.375"/>
    <n v="0.28333333333333333"/>
    <n v="0"/>
    <n v="0"/>
    <n v="51"/>
    <s v="BASE DE DATOS"/>
    <m/>
  </r>
  <r>
    <s v="24"/>
    <x v="7"/>
    <s v="KIMCLA"/>
    <s v="33374316"/>
    <s v="33374316"/>
    <x v="2"/>
    <m/>
    <n v="6"/>
    <n v="8"/>
    <n v="6"/>
    <m/>
    <m/>
    <n v="3058.732"/>
    <m/>
    <m/>
    <m/>
    <n v="900"/>
    <n v="6"/>
    <x v="0"/>
    <s v="KIMCLA33374316EL"/>
    <s v="Kimberly Clark S.R.L."/>
    <x v="145"/>
    <x v="145"/>
    <s v="C.T. Planta PUP"/>
    <x v="40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3058.732"/>
    <n v="3.058732"/>
    <m/>
    <n v="0.66666666666666663"/>
    <n v="0.5"/>
    <n v="0"/>
    <n v="0"/>
    <n v="51"/>
    <s v="BASE DE DATOS"/>
    <m/>
  </r>
  <r>
    <s v="24"/>
    <x v="7"/>
    <s v="KIMCLA"/>
    <s v="33388319"/>
    <s v="33388319"/>
    <x v="2"/>
    <m/>
    <n v="3.4"/>
    <n v="4.5"/>
    <n v="3.4"/>
    <m/>
    <m/>
    <n v="966.12099999999998"/>
    <m/>
    <m/>
    <m/>
    <n v="110"/>
    <n v="1.8"/>
    <x v="0"/>
    <s v="KIMCLA33388319EL"/>
    <s v="Kimberly Clark S.R.L."/>
    <x v="145"/>
    <x v="145"/>
    <s v="C.T. Planta SC"/>
    <x v="40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PUENTE PIEDRA"/>
    <n v="0"/>
    <x v="0"/>
    <n v="0"/>
    <x v="0"/>
    <x v="0"/>
    <x v="0"/>
    <s v="MWh"/>
    <n v="966.12099999999998"/>
    <n v="0.96612100000000001"/>
    <m/>
    <n v="0.375"/>
    <n v="0.28333333333333333"/>
    <n v="0"/>
    <n v="0"/>
    <n v="51"/>
    <s v="BASE DE DATOS"/>
    <m/>
  </r>
  <r>
    <s v="24"/>
    <x v="5"/>
    <s v="KIMCLA"/>
    <s v="33374316"/>
    <s v="33374316"/>
    <x v="2"/>
    <m/>
    <n v="6"/>
    <n v="8"/>
    <n v="6"/>
    <m/>
    <m/>
    <n v="3800.6849999999999"/>
    <m/>
    <m/>
    <m/>
    <n v="900"/>
    <n v="6"/>
    <x v="0"/>
    <s v="KIMCLA33374316EL"/>
    <s v="Kimberly Clark S.R.L."/>
    <x v="145"/>
    <x v="145"/>
    <s v="C.T. Planta PUP"/>
    <x v="40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3800.6849999999999"/>
    <n v="3.8006850000000001"/>
    <m/>
    <n v="0.66666666666666663"/>
    <n v="0.5"/>
    <n v="0"/>
    <n v="0"/>
    <n v="51"/>
    <s v="BASE DE DATOS"/>
    <m/>
  </r>
  <r>
    <s v="24"/>
    <x v="5"/>
    <s v="KIMCLA"/>
    <s v="33388319"/>
    <s v="33388319"/>
    <x v="2"/>
    <m/>
    <n v="3.4"/>
    <n v="4.5"/>
    <n v="3.4"/>
    <m/>
    <m/>
    <n v="1153.8219999999999"/>
    <m/>
    <m/>
    <m/>
    <n v="110"/>
    <n v="1.8"/>
    <x v="0"/>
    <s v="KIMCLA33388319EL"/>
    <s v="Kimberly Clark S.R.L."/>
    <x v="145"/>
    <x v="145"/>
    <s v="C.T. Planta SC"/>
    <x v="40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PUENTE PIEDRA"/>
    <n v="0"/>
    <x v="0"/>
    <n v="0"/>
    <x v="0"/>
    <x v="0"/>
    <x v="0"/>
    <s v="MWh"/>
    <n v="1153.8219999999999"/>
    <n v="1.1538219999999999"/>
    <m/>
    <n v="0.375"/>
    <n v="0.28333333333333333"/>
    <n v="0"/>
    <n v="0"/>
    <n v="51"/>
    <s v="BASE DE DATOS"/>
    <m/>
  </r>
  <r>
    <s v="24"/>
    <x v="4"/>
    <s v="KIMCLA"/>
    <s v="33374316"/>
    <s v="33374316"/>
    <x v="2"/>
    <m/>
    <n v="6"/>
    <n v="8"/>
    <n v="6"/>
    <m/>
    <m/>
    <n v="3168.5169999999998"/>
    <m/>
    <m/>
    <m/>
    <n v="900"/>
    <n v="6"/>
    <x v="0"/>
    <s v="KIMCLA33374316EL"/>
    <s v="Kimberly Clark S.R.L."/>
    <x v="145"/>
    <x v="145"/>
    <s v="C.T. Planta PUP"/>
    <x v="40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3168.5169999999998"/>
    <n v="3.168517"/>
    <m/>
    <n v="0.66666666666666663"/>
    <n v="0.5"/>
    <n v="0"/>
    <n v="0"/>
    <n v="51"/>
    <s v="BASE DE DATOS"/>
    <m/>
  </r>
  <r>
    <s v="24"/>
    <x v="4"/>
    <s v="KIMCLA"/>
    <s v="33388319"/>
    <s v="33388319"/>
    <x v="2"/>
    <m/>
    <n v="3.4"/>
    <n v="4.5"/>
    <n v="3.4"/>
    <m/>
    <m/>
    <n v="1320.5129999999999"/>
    <m/>
    <m/>
    <m/>
    <n v="110"/>
    <n v="1.8"/>
    <x v="0"/>
    <s v="KIMCLA33388319EL"/>
    <s v="Kimberly Clark S.R.L."/>
    <x v="145"/>
    <x v="145"/>
    <s v="C.T. Planta SC"/>
    <x v="40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PUENTE PIEDRA"/>
    <n v="0"/>
    <x v="0"/>
    <n v="0"/>
    <x v="0"/>
    <x v="0"/>
    <x v="0"/>
    <s v="MWh"/>
    <n v="1320.5129999999999"/>
    <n v="1.3205129999999998"/>
    <m/>
    <n v="0.375"/>
    <n v="0.28333333333333333"/>
    <n v="0"/>
    <n v="0"/>
    <n v="51"/>
    <s v="BASE DE DATOS"/>
    <m/>
  </r>
  <r>
    <s v="24"/>
    <x v="3"/>
    <s v="KIMCLA"/>
    <s v="33374316"/>
    <s v="33374316"/>
    <x v="2"/>
    <m/>
    <n v="6"/>
    <n v="8"/>
    <n v="6"/>
    <m/>
    <m/>
    <n v="3002.5079999999998"/>
    <m/>
    <m/>
    <m/>
    <n v="900"/>
    <n v="6"/>
    <x v="0"/>
    <s v="KIMCLA33374316EL"/>
    <s v="Kimberly Clark S.R.L."/>
    <x v="145"/>
    <x v="145"/>
    <s v="C.T. Planta PUP"/>
    <x v="40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3002.5079999999998"/>
    <n v="3.0025079999999997"/>
    <m/>
    <n v="0.66666666666666663"/>
    <n v="0.5"/>
    <n v="0"/>
    <n v="0"/>
    <n v="51"/>
    <s v="BASE DE DATOS"/>
    <m/>
  </r>
  <r>
    <s v="24"/>
    <x v="3"/>
    <s v="KIMCLA"/>
    <s v="33388319"/>
    <s v="33388319"/>
    <x v="2"/>
    <m/>
    <n v="3.4"/>
    <n v="4.5"/>
    <n v="3.4"/>
    <m/>
    <m/>
    <n v="1394.771"/>
    <m/>
    <m/>
    <m/>
    <n v="110"/>
    <n v="1.8"/>
    <x v="0"/>
    <s v="KIMCLA33388319EL"/>
    <s v="Kimberly Clark S.R.L."/>
    <x v="145"/>
    <x v="145"/>
    <s v="C.T. Planta SC"/>
    <x v="40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PUENTE PIEDRA"/>
    <n v="0"/>
    <x v="0"/>
    <n v="0"/>
    <x v="0"/>
    <x v="0"/>
    <x v="0"/>
    <s v="MWh"/>
    <n v="1394.771"/>
    <n v="1.394771"/>
    <m/>
    <n v="0.375"/>
    <n v="0.28333333333333333"/>
    <n v="0"/>
    <n v="0"/>
    <n v="51"/>
    <s v="BASE DE DATOS"/>
    <m/>
  </r>
  <r>
    <s v="24"/>
    <x v="2"/>
    <s v="KIMCLA"/>
    <s v="33374316"/>
    <s v="33374316"/>
    <x v="2"/>
    <m/>
    <n v="6"/>
    <n v="8"/>
    <n v="6"/>
    <m/>
    <m/>
    <n v="3645.806"/>
    <m/>
    <m/>
    <m/>
    <n v="900"/>
    <n v="6"/>
    <x v="0"/>
    <s v="KIMCLA33374316EL"/>
    <s v="Kimberly Clark S.R.L."/>
    <x v="145"/>
    <x v="145"/>
    <s v="C.T. Planta PUP"/>
    <x v="40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3645.806"/>
    <n v="3.6458059999999999"/>
    <m/>
    <n v="0.66666666666666663"/>
    <n v="0.5"/>
    <n v="0"/>
    <n v="0"/>
    <n v="51"/>
    <s v="BASE DE DATOS"/>
    <m/>
  </r>
  <r>
    <s v="24"/>
    <x v="2"/>
    <s v="KIMCLA"/>
    <s v="33388319"/>
    <s v="33388319"/>
    <x v="2"/>
    <m/>
    <n v="3.4"/>
    <n v="4.5"/>
    <n v="3.4"/>
    <m/>
    <m/>
    <n v="1492.028"/>
    <m/>
    <m/>
    <m/>
    <n v="110"/>
    <n v="1.8"/>
    <x v="0"/>
    <s v="KIMCLA33388319EL"/>
    <s v="Kimberly Clark S.R.L."/>
    <x v="145"/>
    <x v="145"/>
    <s v="C.T. Planta SC"/>
    <x v="40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PUENTE PIEDRA"/>
    <n v="0"/>
    <x v="0"/>
    <n v="0"/>
    <x v="0"/>
    <x v="0"/>
    <x v="0"/>
    <s v="MWh"/>
    <n v="1492.028"/>
    <n v="1.4920279999999999"/>
    <m/>
    <n v="0.375"/>
    <n v="0.28333333333333333"/>
    <n v="0"/>
    <n v="0"/>
    <n v="51"/>
    <s v="BASE DE DATOS"/>
    <m/>
  </r>
  <r>
    <s v="24"/>
    <x v="1"/>
    <s v="KIMCLA"/>
    <s v="33374316"/>
    <s v="33374316"/>
    <x v="2"/>
    <m/>
    <n v="6"/>
    <n v="8"/>
    <n v="6"/>
    <m/>
    <m/>
    <n v="3067.1289999999999"/>
    <m/>
    <m/>
    <m/>
    <n v="900"/>
    <n v="6"/>
    <x v="0"/>
    <s v="KIMCLA33374316EL"/>
    <s v="Kimberly Clark S.R.L."/>
    <x v="145"/>
    <x v="145"/>
    <s v="C.T. Planta PUP"/>
    <x v="40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3067.1289999999999"/>
    <n v="3.067129"/>
    <m/>
    <n v="0.66666666666666663"/>
    <n v="0.5"/>
    <n v="0"/>
    <n v="0"/>
    <n v="51"/>
    <s v="BASE DE DATOS"/>
    <m/>
  </r>
  <r>
    <s v="24"/>
    <x v="1"/>
    <s v="KIMCLA"/>
    <s v="33388319"/>
    <s v="33388319"/>
    <x v="2"/>
    <m/>
    <n v="3.4"/>
    <n v="4.5"/>
    <n v="3.4"/>
    <m/>
    <m/>
    <n v="1169.5989999999999"/>
    <m/>
    <m/>
    <m/>
    <n v="110"/>
    <n v="1.8"/>
    <x v="0"/>
    <s v="KIMCLA33388319EL"/>
    <s v="Kimberly Clark S.R.L."/>
    <x v="145"/>
    <x v="145"/>
    <s v="C.T. Planta SC"/>
    <x v="40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PUENTE PIEDRA"/>
    <n v="0"/>
    <x v="0"/>
    <n v="0"/>
    <x v="0"/>
    <x v="0"/>
    <x v="0"/>
    <s v="MWh"/>
    <n v="1169.5989999999999"/>
    <n v="1.1695989999999998"/>
    <m/>
    <n v="0.375"/>
    <n v="0.28333333333333333"/>
    <n v="0"/>
    <n v="0"/>
    <n v="51"/>
    <s v="BASE DE DATOS"/>
    <m/>
  </r>
  <r>
    <s v="24"/>
    <x v="0"/>
    <s v="KIMCLA"/>
    <s v="33374316"/>
    <s v="33374316"/>
    <x v="2"/>
    <m/>
    <n v="6"/>
    <n v="8"/>
    <n v="6"/>
    <m/>
    <m/>
    <n v="2912.1729999999998"/>
    <m/>
    <m/>
    <m/>
    <n v="900"/>
    <n v="6"/>
    <x v="0"/>
    <s v="KIMCLA33374316EL"/>
    <s v="Kimberly Clark S.R.L."/>
    <x v="145"/>
    <x v="145"/>
    <s v="C.T. Planta PUP"/>
    <x v="40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2912.1729999999998"/>
    <n v="2.9121729999999997"/>
    <m/>
    <n v="0.66666666666666663"/>
    <n v="0.5"/>
    <n v="0"/>
    <n v="0"/>
    <n v="51"/>
    <s v="BASE DE DATOS"/>
    <m/>
  </r>
  <r>
    <s v="24"/>
    <x v="0"/>
    <s v="KIMCLA"/>
    <s v="33388319"/>
    <s v="33388319"/>
    <x v="2"/>
    <m/>
    <n v="3.4"/>
    <n v="4.5"/>
    <n v="3.4"/>
    <m/>
    <m/>
    <n v="921.14200000000005"/>
    <m/>
    <m/>
    <m/>
    <n v="110"/>
    <n v="1.8"/>
    <x v="0"/>
    <s v="KIMCLA33388319EL"/>
    <s v="Kimberly Clark S.R.L."/>
    <x v="145"/>
    <x v="145"/>
    <s v="C.T. Planta SC"/>
    <x v="40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PUENTE PIEDRA"/>
    <n v="0"/>
    <x v="0"/>
    <n v="0"/>
    <x v="0"/>
    <x v="0"/>
    <x v="0"/>
    <s v="MWh"/>
    <n v="921.14200000000005"/>
    <n v="0.92114200000000002"/>
    <m/>
    <n v="0.375"/>
    <n v="0.28333333333333333"/>
    <n v="0"/>
    <n v="0"/>
    <n v="51"/>
    <s v="BASE DE DATOS"/>
    <m/>
  </r>
  <r>
    <s v="24"/>
    <x v="11"/>
    <s v="INCTOP"/>
    <s v="33068896"/>
    <s v="33068896"/>
    <x v="2"/>
    <m/>
    <n v="0.18"/>
    <n v="0.375"/>
    <n v="0.18"/>
    <m/>
    <m/>
    <n v="0"/>
    <m/>
    <m/>
    <m/>
    <n v="0"/>
    <n v="0"/>
    <x v="0"/>
    <s v="INCTOP33068896EL"/>
    <s v="Inca Tops S.A."/>
    <x v="146"/>
    <x v="146"/>
    <s v="C.T. Planta 1"/>
    <x v="409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25E-2"/>
    <n v="1.4999999999999999E-2"/>
    <n v="0"/>
    <n v="0"/>
    <n v="46"/>
    <s v="BASE DE DATOS"/>
    <m/>
  </r>
  <r>
    <s v="24"/>
    <x v="11"/>
    <s v="INCTOP"/>
    <s v="33068897"/>
    <s v="33068897"/>
    <x v="2"/>
    <m/>
    <n v="0.18"/>
    <n v="0.377"/>
    <n v="0.18"/>
    <m/>
    <m/>
    <n v="0"/>
    <m/>
    <m/>
    <m/>
    <n v="0"/>
    <n v="0"/>
    <x v="0"/>
    <s v="INCTOP33068897EL"/>
    <s v="Inca Tops S.A."/>
    <x v="146"/>
    <x v="146"/>
    <s v="C.T. Planta 2"/>
    <x v="410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416666666666669E-2"/>
    <n v="1.4999999999999999E-2"/>
    <n v="0"/>
    <n v="0"/>
    <n v="46"/>
    <s v="BASE DE DATOS"/>
    <m/>
  </r>
  <r>
    <s v="24"/>
    <x v="11"/>
    <s v="INCTOP"/>
    <s v="33068898"/>
    <s v="33068898"/>
    <x v="2"/>
    <m/>
    <n v="0.38"/>
    <n v="0.93"/>
    <n v="0.38"/>
    <m/>
    <m/>
    <n v="0"/>
    <m/>
    <m/>
    <m/>
    <n v="0"/>
    <n v="0"/>
    <x v="0"/>
    <s v="INCTOP33068898EL"/>
    <s v="Inca Tops S.A."/>
    <x v="146"/>
    <x v="146"/>
    <s v="C.T. Planta 04"/>
    <x v="41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7.7499999999999999E-2"/>
    <n v="3.1666666666666669E-2"/>
    <n v="0"/>
    <n v="0"/>
    <n v="46"/>
    <s v="BASE DE DATOS"/>
    <m/>
  </r>
  <r>
    <s v="24"/>
    <x v="11"/>
    <s v="INCTOP"/>
    <s v="33068899"/>
    <s v="33068899"/>
    <x v="2"/>
    <m/>
    <n v="0.47699999999999998"/>
    <n v="0.5"/>
    <n v="0.47699999999999998"/>
    <m/>
    <m/>
    <n v="0"/>
    <m/>
    <m/>
    <m/>
    <n v="0"/>
    <n v="0"/>
    <x v="0"/>
    <s v="INCTOP33068899EL"/>
    <s v="Inca Tops S.A."/>
    <x v="146"/>
    <x v="146"/>
    <s v="C.T. Planta"/>
    <x v="412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4.1666666666666664E-2"/>
    <n v="3.9750000000000001E-2"/>
    <n v="0"/>
    <n v="0"/>
    <n v="46"/>
    <s v="BASE DE DATOS"/>
    <m/>
  </r>
  <r>
    <s v="24"/>
    <x v="10"/>
    <s v="INCTOP"/>
    <s v="33068896"/>
    <s v="33068896"/>
    <x v="2"/>
    <m/>
    <n v="0.18"/>
    <n v="0.375"/>
    <n v="0.18"/>
    <m/>
    <m/>
    <n v="0"/>
    <m/>
    <m/>
    <m/>
    <n v="0"/>
    <n v="0"/>
    <x v="0"/>
    <s v="INCTOP33068896EL"/>
    <s v="Inca Tops S.A."/>
    <x v="146"/>
    <x v="146"/>
    <s v="C.T. Planta 1"/>
    <x v="409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25E-2"/>
    <n v="1.4999999999999999E-2"/>
    <n v="0"/>
    <n v="0"/>
    <n v="46"/>
    <s v="BASE DE DATOS"/>
    <m/>
  </r>
  <r>
    <s v="24"/>
    <x v="10"/>
    <s v="INCTOP"/>
    <s v="33068897"/>
    <s v="33068897"/>
    <x v="2"/>
    <m/>
    <n v="0.18"/>
    <n v="0.377"/>
    <n v="0.18"/>
    <m/>
    <m/>
    <n v="0"/>
    <m/>
    <m/>
    <m/>
    <n v="0"/>
    <n v="0"/>
    <x v="0"/>
    <s v="INCTOP33068897EL"/>
    <s v="Inca Tops S.A."/>
    <x v="146"/>
    <x v="146"/>
    <s v="C.T. Planta 2"/>
    <x v="410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416666666666669E-2"/>
    <n v="1.4999999999999999E-2"/>
    <n v="0"/>
    <n v="0"/>
    <n v="46"/>
    <s v="BASE DE DATOS"/>
    <m/>
  </r>
  <r>
    <s v="24"/>
    <x v="10"/>
    <s v="INCTOP"/>
    <s v="33068898"/>
    <s v="33068898"/>
    <x v="2"/>
    <m/>
    <n v="0.38"/>
    <n v="0.93"/>
    <n v="0.38"/>
    <m/>
    <m/>
    <n v="0"/>
    <m/>
    <m/>
    <m/>
    <n v="0"/>
    <n v="0"/>
    <x v="0"/>
    <s v="INCTOP33068898EL"/>
    <s v="Inca Tops S.A."/>
    <x v="146"/>
    <x v="146"/>
    <s v="C.T. Planta 04"/>
    <x v="41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7.7499999999999999E-2"/>
    <n v="3.1666666666666669E-2"/>
    <n v="0"/>
    <n v="0"/>
    <n v="46"/>
    <s v="BASE DE DATOS"/>
    <m/>
  </r>
  <r>
    <s v="24"/>
    <x v="10"/>
    <s v="INCTOP"/>
    <s v="33068899"/>
    <s v="33068899"/>
    <x v="2"/>
    <m/>
    <n v="0.47699999999999998"/>
    <n v="0.5"/>
    <n v="0.47699999999999998"/>
    <m/>
    <m/>
    <n v="0"/>
    <m/>
    <m/>
    <m/>
    <n v="0"/>
    <n v="0"/>
    <x v="0"/>
    <s v="INCTOP33068899EL"/>
    <s v="Inca Tops S.A."/>
    <x v="146"/>
    <x v="146"/>
    <s v="C.T. Planta"/>
    <x v="412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4.1666666666666664E-2"/>
    <n v="3.9750000000000001E-2"/>
    <n v="0"/>
    <n v="0"/>
    <n v="46"/>
    <s v="BASE DE DATOS"/>
    <m/>
  </r>
  <r>
    <s v="24"/>
    <x v="9"/>
    <s v="INCTOP"/>
    <s v="33068896"/>
    <s v="33068896"/>
    <x v="2"/>
    <m/>
    <n v="0.18"/>
    <n v="0.375"/>
    <n v="0.18"/>
    <m/>
    <m/>
    <n v="0"/>
    <m/>
    <m/>
    <m/>
    <n v="0"/>
    <n v="0"/>
    <x v="0"/>
    <s v="INCTOP33068896EL"/>
    <s v="Inca Tops S.A."/>
    <x v="146"/>
    <x v="146"/>
    <s v="C.T. Planta 1"/>
    <x v="409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25E-2"/>
    <n v="1.4999999999999999E-2"/>
    <n v="0"/>
    <n v="0"/>
    <n v="46"/>
    <s v="BASE DE DATOS"/>
    <m/>
  </r>
  <r>
    <s v="24"/>
    <x v="9"/>
    <s v="INCTOP"/>
    <s v="33068897"/>
    <s v="33068897"/>
    <x v="2"/>
    <m/>
    <n v="0.18"/>
    <n v="0.377"/>
    <n v="0.18"/>
    <m/>
    <m/>
    <n v="1.24"/>
    <m/>
    <m/>
    <m/>
    <n v="0"/>
    <n v="0.18"/>
    <x v="0"/>
    <s v="INCTOP33068897EL"/>
    <s v="Inca Tops S.A."/>
    <x v="146"/>
    <x v="146"/>
    <s v="C.T. Planta 2"/>
    <x v="410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1.24"/>
    <n v="1.24E-3"/>
    <m/>
    <n v="3.1416666666666669E-2"/>
    <n v="1.4999999999999999E-2"/>
    <n v="0"/>
    <n v="0"/>
    <n v="46"/>
    <s v="BASE DE DATOS"/>
    <m/>
  </r>
  <r>
    <s v="24"/>
    <x v="9"/>
    <s v="INCTOP"/>
    <s v="33068898"/>
    <s v="33068898"/>
    <x v="2"/>
    <m/>
    <n v="0.38"/>
    <n v="0.93"/>
    <n v="0.38"/>
    <m/>
    <m/>
    <n v="0"/>
    <m/>
    <m/>
    <m/>
    <n v="0"/>
    <n v="0"/>
    <x v="0"/>
    <s v="INCTOP33068898EL"/>
    <s v="Inca Tops S.A."/>
    <x v="146"/>
    <x v="146"/>
    <s v="C.T. Planta 04"/>
    <x v="41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7.7499999999999999E-2"/>
    <n v="3.1666666666666669E-2"/>
    <n v="0"/>
    <n v="0"/>
    <n v="46"/>
    <s v="BASE DE DATOS"/>
    <m/>
  </r>
  <r>
    <s v="24"/>
    <x v="9"/>
    <s v="INCTOP"/>
    <s v="33068899"/>
    <s v="33068899"/>
    <x v="2"/>
    <m/>
    <n v="0.47699999999999998"/>
    <n v="0.5"/>
    <n v="0.47699999999999998"/>
    <m/>
    <m/>
    <n v="0"/>
    <m/>
    <m/>
    <m/>
    <n v="0"/>
    <n v="0"/>
    <x v="0"/>
    <s v="INCTOP33068899EL"/>
    <s v="Inca Tops S.A."/>
    <x v="146"/>
    <x v="146"/>
    <s v="C.T. Planta"/>
    <x v="412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4.1666666666666664E-2"/>
    <n v="3.9750000000000001E-2"/>
    <n v="0"/>
    <n v="0"/>
    <n v="46"/>
    <s v="BASE DE DATOS"/>
    <m/>
  </r>
  <r>
    <s v="24"/>
    <x v="8"/>
    <s v="INCTOP"/>
    <s v="33068896"/>
    <s v="33068896"/>
    <x v="2"/>
    <m/>
    <n v="0.18"/>
    <n v="0.375"/>
    <n v="0.18"/>
    <m/>
    <m/>
    <n v="0"/>
    <m/>
    <m/>
    <m/>
    <n v="0"/>
    <n v="0"/>
    <x v="0"/>
    <s v="INCTOP33068896EL"/>
    <s v="Inca Tops S.A."/>
    <x v="146"/>
    <x v="146"/>
    <s v="C.T. Planta 1"/>
    <x v="409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25E-2"/>
    <n v="1.4999999999999999E-2"/>
    <n v="0"/>
    <n v="0"/>
    <n v="46"/>
    <s v="BASE DE DATOS"/>
    <m/>
  </r>
  <r>
    <s v="24"/>
    <x v="8"/>
    <s v="INCTOP"/>
    <s v="33068897"/>
    <s v="33068897"/>
    <x v="2"/>
    <m/>
    <n v="0.18"/>
    <n v="0.377"/>
    <n v="0.18"/>
    <m/>
    <m/>
    <n v="0"/>
    <m/>
    <m/>
    <m/>
    <n v="0"/>
    <n v="0"/>
    <x v="0"/>
    <s v="INCTOP33068897EL"/>
    <s v="Inca Tops S.A."/>
    <x v="146"/>
    <x v="146"/>
    <s v="C.T. Planta 2"/>
    <x v="410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416666666666669E-2"/>
    <n v="1.4999999999999999E-2"/>
    <n v="0"/>
    <n v="0"/>
    <n v="46"/>
    <s v="BASE DE DATOS"/>
    <m/>
  </r>
  <r>
    <s v="24"/>
    <x v="8"/>
    <s v="INCTOP"/>
    <s v="33068898"/>
    <s v="33068898"/>
    <x v="2"/>
    <m/>
    <n v="0.38"/>
    <n v="0.93"/>
    <n v="0.38"/>
    <m/>
    <m/>
    <n v="0"/>
    <m/>
    <m/>
    <m/>
    <n v="0"/>
    <n v="0"/>
    <x v="0"/>
    <s v="INCTOP33068898EL"/>
    <s v="Inca Tops S.A."/>
    <x v="146"/>
    <x v="146"/>
    <s v="C.T. Planta 04"/>
    <x v="41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7.7499999999999999E-2"/>
    <n v="3.1666666666666669E-2"/>
    <n v="0"/>
    <n v="0"/>
    <n v="46"/>
    <s v="BASE DE DATOS"/>
    <m/>
  </r>
  <r>
    <s v="24"/>
    <x v="8"/>
    <s v="INCTOP"/>
    <s v="33068899"/>
    <s v="33068899"/>
    <x v="2"/>
    <m/>
    <n v="0.47699999999999998"/>
    <n v="0.5"/>
    <n v="0.47699999999999998"/>
    <m/>
    <m/>
    <n v="0"/>
    <m/>
    <m/>
    <m/>
    <n v="0"/>
    <n v="0"/>
    <x v="0"/>
    <s v="INCTOP33068899EL"/>
    <s v="Inca Tops S.A."/>
    <x v="146"/>
    <x v="146"/>
    <s v="C.T. Planta"/>
    <x v="412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4.1666666666666664E-2"/>
    <n v="3.9750000000000001E-2"/>
    <n v="0"/>
    <n v="0"/>
    <n v="46"/>
    <s v="BASE DE DATOS"/>
    <m/>
  </r>
  <r>
    <s v="24"/>
    <x v="6"/>
    <s v="INCTOP"/>
    <s v="33068896"/>
    <s v="33068896"/>
    <x v="2"/>
    <m/>
    <n v="0.18"/>
    <n v="0.375"/>
    <n v="0.18"/>
    <m/>
    <m/>
    <n v="0"/>
    <m/>
    <m/>
    <m/>
    <n v="0"/>
    <n v="0"/>
    <x v="0"/>
    <s v="INCTOP33068896EL"/>
    <s v="Inca Tops S.A."/>
    <x v="146"/>
    <x v="146"/>
    <s v="C.T. Planta 1"/>
    <x v="409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25E-2"/>
    <n v="1.4999999999999999E-2"/>
    <n v="0"/>
    <n v="0"/>
    <n v="46"/>
    <s v="BASE DE DATOS"/>
    <m/>
  </r>
  <r>
    <s v="24"/>
    <x v="6"/>
    <s v="INCTOP"/>
    <s v="33068897"/>
    <s v="33068897"/>
    <x v="2"/>
    <m/>
    <n v="0.18"/>
    <n v="0.377"/>
    <n v="0.18"/>
    <m/>
    <m/>
    <n v="0"/>
    <m/>
    <m/>
    <m/>
    <n v="20"/>
    <n v="0"/>
    <x v="0"/>
    <s v="INCTOP33068897EL"/>
    <s v="Inca Tops S.A."/>
    <x v="146"/>
    <x v="146"/>
    <s v="C.T. Planta 2"/>
    <x v="410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416666666666669E-2"/>
    <n v="1.4999999999999999E-2"/>
    <n v="0"/>
    <n v="0"/>
    <n v="46"/>
    <s v="BASE DE DATOS"/>
    <m/>
  </r>
  <r>
    <s v="24"/>
    <x v="6"/>
    <s v="INCTOP"/>
    <s v="33068898"/>
    <s v="33068898"/>
    <x v="2"/>
    <m/>
    <n v="0.38"/>
    <n v="0.93"/>
    <n v="0.38"/>
    <m/>
    <m/>
    <n v="0"/>
    <m/>
    <m/>
    <m/>
    <n v="0"/>
    <n v="0"/>
    <x v="0"/>
    <s v="INCTOP33068898EL"/>
    <s v="Inca Tops S.A."/>
    <x v="146"/>
    <x v="146"/>
    <s v="C.T. Planta 04"/>
    <x v="41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7.7499999999999999E-2"/>
    <n v="3.1666666666666669E-2"/>
    <n v="0"/>
    <n v="0"/>
    <n v="46"/>
    <s v="BASE DE DATOS"/>
    <m/>
  </r>
  <r>
    <s v="24"/>
    <x v="6"/>
    <s v="INCTOP"/>
    <s v="33068899"/>
    <s v="33068899"/>
    <x v="2"/>
    <m/>
    <n v="0.47699999999999998"/>
    <n v="0.5"/>
    <n v="0.47699999999999998"/>
    <m/>
    <m/>
    <n v="0"/>
    <m/>
    <m/>
    <m/>
    <n v="0"/>
    <n v="0"/>
    <x v="0"/>
    <s v="INCTOP33068899EL"/>
    <s v="Inca Tops S.A."/>
    <x v="146"/>
    <x v="146"/>
    <s v="C.T. Planta"/>
    <x v="412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4.1666666666666664E-2"/>
    <n v="3.9750000000000001E-2"/>
    <n v="0"/>
    <n v="0"/>
    <n v="46"/>
    <s v="BASE DE DATOS"/>
    <m/>
  </r>
  <r>
    <s v="24"/>
    <x v="7"/>
    <s v="INCTOP"/>
    <s v="33068896"/>
    <s v="33068896"/>
    <x v="2"/>
    <m/>
    <n v="0.18"/>
    <n v="0.375"/>
    <n v="0.18"/>
    <m/>
    <m/>
    <n v="0"/>
    <m/>
    <m/>
    <m/>
    <n v="0"/>
    <n v="0"/>
    <x v="0"/>
    <s v="INCTOP33068896EL"/>
    <s v="Inca Tops S.A."/>
    <x v="146"/>
    <x v="146"/>
    <s v="C.T. Planta 1"/>
    <x v="409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25E-2"/>
    <n v="1.4999999999999999E-2"/>
    <n v="0"/>
    <n v="0"/>
    <n v="46"/>
    <s v="BASE DE DATOS"/>
    <m/>
  </r>
  <r>
    <s v="24"/>
    <x v="7"/>
    <s v="INCTOP"/>
    <s v="33068897"/>
    <s v="33068897"/>
    <x v="2"/>
    <m/>
    <n v="0.18"/>
    <n v="0.377"/>
    <n v="0.18"/>
    <m/>
    <m/>
    <n v="0"/>
    <m/>
    <m/>
    <m/>
    <n v="0"/>
    <n v="0"/>
    <x v="0"/>
    <s v="INCTOP33068897EL"/>
    <s v="Inca Tops S.A."/>
    <x v="146"/>
    <x v="146"/>
    <s v="C.T. Planta 2"/>
    <x v="410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416666666666669E-2"/>
    <n v="1.4999999999999999E-2"/>
    <n v="0"/>
    <n v="0"/>
    <n v="46"/>
    <s v="BASE DE DATOS"/>
    <m/>
  </r>
  <r>
    <s v="24"/>
    <x v="7"/>
    <s v="INCTOP"/>
    <s v="33068898"/>
    <s v="33068898"/>
    <x v="2"/>
    <m/>
    <n v="0.38"/>
    <n v="0.93"/>
    <n v="0.38"/>
    <m/>
    <m/>
    <n v="0"/>
    <m/>
    <m/>
    <m/>
    <n v="0"/>
    <n v="0"/>
    <x v="0"/>
    <s v="INCTOP33068898EL"/>
    <s v="Inca Tops S.A."/>
    <x v="146"/>
    <x v="146"/>
    <s v="C.T. Planta 04"/>
    <x v="41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7.7499999999999999E-2"/>
    <n v="3.1666666666666669E-2"/>
    <n v="0"/>
    <n v="0"/>
    <n v="46"/>
    <s v="BASE DE DATOS"/>
    <m/>
  </r>
  <r>
    <s v="24"/>
    <x v="7"/>
    <s v="INCTOP"/>
    <s v="33068899"/>
    <s v="33068899"/>
    <x v="2"/>
    <m/>
    <n v="0.47699999999999998"/>
    <n v="0.5"/>
    <n v="0.47699999999999998"/>
    <m/>
    <m/>
    <n v="0"/>
    <m/>
    <m/>
    <m/>
    <n v="0"/>
    <n v="0"/>
    <x v="0"/>
    <s v="INCTOP33068899EL"/>
    <s v="Inca Tops S.A."/>
    <x v="146"/>
    <x v="146"/>
    <s v="C.T. Planta"/>
    <x v="412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4.1666666666666664E-2"/>
    <n v="3.9750000000000001E-2"/>
    <n v="0"/>
    <n v="0"/>
    <n v="46"/>
    <s v="BASE DE DATOS"/>
    <m/>
  </r>
  <r>
    <s v="24"/>
    <x v="5"/>
    <s v="INCTOP"/>
    <s v="33068898"/>
    <s v="33068898"/>
    <x v="2"/>
    <m/>
    <n v="0.38"/>
    <n v="0.93"/>
    <n v="0.38"/>
    <m/>
    <m/>
    <n v="0.6"/>
    <m/>
    <m/>
    <m/>
    <n v="0"/>
    <n v="0.2"/>
    <x v="0"/>
    <s v="INCTOP33068898EL"/>
    <s v="Inca Tops S.A."/>
    <x v="146"/>
    <x v="146"/>
    <s v="C.T. Planta 04"/>
    <x v="41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.6"/>
    <n v="5.9999999999999995E-4"/>
    <m/>
    <n v="7.7499999999999999E-2"/>
    <n v="3.1666666666666669E-2"/>
    <n v="0"/>
    <n v="0"/>
    <n v="46"/>
    <s v="BASE DE DATOS"/>
    <m/>
  </r>
  <r>
    <s v="24"/>
    <x v="5"/>
    <s v="INCTOP"/>
    <s v="33068896"/>
    <s v="33068896"/>
    <x v="2"/>
    <m/>
    <n v="0.18"/>
    <n v="0.375"/>
    <n v="0.18"/>
    <m/>
    <m/>
    <n v="0"/>
    <m/>
    <m/>
    <m/>
    <n v="0"/>
    <n v="0"/>
    <x v="0"/>
    <s v="INCTOP33068896EL"/>
    <s v="Inca Tops S.A."/>
    <x v="146"/>
    <x v="146"/>
    <s v="C.T. Planta 1"/>
    <x v="409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25E-2"/>
    <n v="1.4999999999999999E-2"/>
    <n v="0"/>
    <n v="0"/>
    <n v="46"/>
    <s v="BASE DE DATOS"/>
    <m/>
  </r>
  <r>
    <s v="24"/>
    <x v="5"/>
    <s v="INCTOP"/>
    <s v="33068897"/>
    <s v="33068897"/>
    <x v="2"/>
    <m/>
    <n v="0.18"/>
    <n v="0.377"/>
    <n v="0.18"/>
    <m/>
    <m/>
    <n v="0"/>
    <m/>
    <m/>
    <m/>
    <n v="0"/>
    <n v="0"/>
    <x v="0"/>
    <s v="INCTOP33068897EL"/>
    <s v="Inca Tops S.A."/>
    <x v="146"/>
    <x v="146"/>
    <s v="C.T. Planta 2"/>
    <x v="410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416666666666669E-2"/>
    <n v="1.4999999999999999E-2"/>
    <n v="0"/>
    <n v="0"/>
    <n v="46"/>
    <s v="BASE DE DATOS"/>
    <m/>
  </r>
  <r>
    <s v="24"/>
    <x v="5"/>
    <s v="INCTOP"/>
    <s v="33068899"/>
    <s v="33068899"/>
    <x v="2"/>
    <m/>
    <n v="0.47699999999999998"/>
    <n v="0.5"/>
    <n v="0.47699999999999998"/>
    <m/>
    <m/>
    <n v="0.2"/>
    <m/>
    <m/>
    <m/>
    <n v="0"/>
    <n v="0.2"/>
    <x v="0"/>
    <s v="INCTOP33068899EL"/>
    <s v="Inca Tops S.A."/>
    <x v="146"/>
    <x v="146"/>
    <s v="C.T. Planta"/>
    <x v="412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.2"/>
    <n v="2.0000000000000001E-4"/>
    <m/>
    <n v="4.1666666666666664E-2"/>
    <n v="3.9750000000000001E-2"/>
    <n v="0"/>
    <n v="0"/>
    <n v="46"/>
    <s v="BASE DE DATOS"/>
    <m/>
  </r>
  <r>
    <s v="24"/>
    <x v="4"/>
    <s v="INCTOP"/>
    <s v="33068896"/>
    <s v="33068896"/>
    <x v="2"/>
    <m/>
    <n v="0.18"/>
    <n v="0.375"/>
    <n v="0.18"/>
    <m/>
    <m/>
    <n v="0"/>
    <m/>
    <m/>
    <m/>
    <n v="0"/>
    <n v="0"/>
    <x v="0"/>
    <s v="INCTOP33068896EL"/>
    <s v="Inca Tops S.A."/>
    <x v="146"/>
    <x v="146"/>
    <s v="C.T. Planta 1"/>
    <x v="409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25E-2"/>
    <n v="1.4999999999999999E-2"/>
    <n v="0"/>
    <n v="0"/>
    <n v="46"/>
    <s v="BASE DE DATOS"/>
    <m/>
  </r>
  <r>
    <s v="24"/>
    <x v="4"/>
    <s v="INCTOP"/>
    <s v="33068897"/>
    <s v="33068897"/>
    <x v="2"/>
    <m/>
    <n v="0.18"/>
    <n v="0.377"/>
    <n v="0.18"/>
    <m/>
    <m/>
    <n v="0"/>
    <m/>
    <m/>
    <m/>
    <n v="0"/>
    <n v="0"/>
    <x v="0"/>
    <s v="INCTOP33068897EL"/>
    <s v="Inca Tops S.A."/>
    <x v="146"/>
    <x v="146"/>
    <s v="C.T. Planta 2"/>
    <x v="410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416666666666669E-2"/>
    <n v="1.4999999999999999E-2"/>
    <n v="0"/>
    <n v="0"/>
    <n v="46"/>
    <s v="BASE DE DATOS"/>
    <m/>
  </r>
  <r>
    <s v="24"/>
    <x v="4"/>
    <s v="INCTOP"/>
    <s v="33068898"/>
    <s v="33068898"/>
    <x v="2"/>
    <m/>
    <n v="0.38"/>
    <n v="0.93"/>
    <n v="0.38"/>
    <m/>
    <m/>
    <n v="0"/>
    <m/>
    <m/>
    <m/>
    <n v="0"/>
    <n v="0"/>
    <x v="0"/>
    <s v="INCTOP33068898EL"/>
    <s v="Inca Tops S.A."/>
    <x v="146"/>
    <x v="146"/>
    <s v="C.T. Planta 04"/>
    <x v="41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7.7499999999999999E-2"/>
    <n v="3.1666666666666669E-2"/>
    <n v="0"/>
    <n v="0"/>
    <n v="46"/>
    <s v="BASE DE DATOS"/>
    <m/>
  </r>
  <r>
    <s v="24"/>
    <x v="4"/>
    <s v="INCTOP"/>
    <s v="33068899"/>
    <s v="33068899"/>
    <x v="2"/>
    <m/>
    <n v="0.47699999999999998"/>
    <n v="0.5"/>
    <n v="0.47699999999999998"/>
    <m/>
    <m/>
    <n v="0"/>
    <m/>
    <m/>
    <m/>
    <n v="0"/>
    <n v="0"/>
    <x v="0"/>
    <s v="INCTOP33068899EL"/>
    <s v="Inca Tops S.A."/>
    <x v="146"/>
    <x v="146"/>
    <s v="C.T. Planta"/>
    <x v="412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4.1666666666666664E-2"/>
    <n v="3.9750000000000001E-2"/>
    <n v="0"/>
    <n v="0"/>
    <n v="46"/>
    <s v="BASE DE DATOS"/>
    <m/>
  </r>
  <r>
    <s v="24"/>
    <x v="3"/>
    <s v="INCTOP"/>
    <s v="33068896"/>
    <s v="33068896"/>
    <x v="2"/>
    <m/>
    <n v="0.18"/>
    <n v="0.375"/>
    <n v="0.18"/>
    <m/>
    <m/>
    <n v="0"/>
    <m/>
    <m/>
    <m/>
    <n v="0"/>
    <n v="0"/>
    <x v="0"/>
    <s v="INCTOP33068896EL"/>
    <s v="Inca Tops S.A."/>
    <x v="146"/>
    <x v="146"/>
    <s v="C.T. Planta 1"/>
    <x v="409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25E-2"/>
    <n v="1.4999999999999999E-2"/>
    <n v="0"/>
    <n v="0"/>
    <n v="46"/>
    <s v="BASE DE DATOS"/>
    <m/>
  </r>
  <r>
    <s v="24"/>
    <x v="3"/>
    <s v="INCTOP"/>
    <s v="33068897"/>
    <s v="33068897"/>
    <x v="2"/>
    <m/>
    <n v="0.18"/>
    <n v="0.377"/>
    <n v="0.18"/>
    <m/>
    <m/>
    <n v="0"/>
    <m/>
    <m/>
    <m/>
    <n v="0"/>
    <n v="0"/>
    <x v="0"/>
    <s v="INCTOP33068897EL"/>
    <s v="Inca Tops S.A."/>
    <x v="146"/>
    <x v="146"/>
    <s v="C.T. Planta 2"/>
    <x v="410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416666666666669E-2"/>
    <n v="1.4999999999999999E-2"/>
    <n v="0"/>
    <n v="0"/>
    <n v="46"/>
    <s v="BASE DE DATOS"/>
    <m/>
  </r>
  <r>
    <s v="24"/>
    <x v="3"/>
    <s v="INCTOP"/>
    <s v="33068898"/>
    <s v="33068898"/>
    <x v="2"/>
    <m/>
    <n v="0.38"/>
    <n v="0.93"/>
    <n v="0.38"/>
    <m/>
    <m/>
    <n v="0"/>
    <m/>
    <m/>
    <m/>
    <n v="0"/>
    <n v="0"/>
    <x v="0"/>
    <s v="INCTOP33068898EL"/>
    <s v="Inca Tops S.A."/>
    <x v="146"/>
    <x v="146"/>
    <s v="C.T. Planta 04"/>
    <x v="41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7.7499999999999999E-2"/>
    <n v="3.1666666666666669E-2"/>
    <n v="0"/>
    <n v="0"/>
    <n v="46"/>
    <s v="BASE DE DATOS"/>
    <m/>
  </r>
  <r>
    <s v="24"/>
    <x v="3"/>
    <s v="INCTOP"/>
    <s v="33068899"/>
    <s v="33068899"/>
    <x v="2"/>
    <m/>
    <n v="0.47699999999999998"/>
    <n v="0.5"/>
    <n v="0.47699999999999998"/>
    <m/>
    <m/>
    <n v="0"/>
    <m/>
    <m/>
    <m/>
    <n v="0"/>
    <n v="0"/>
    <x v="0"/>
    <s v="INCTOP33068899EL"/>
    <s v="Inca Tops S.A."/>
    <x v="146"/>
    <x v="146"/>
    <s v="C.T. Planta"/>
    <x v="412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4.1666666666666664E-2"/>
    <n v="3.9750000000000001E-2"/>
    <n v="0"/>
    <n v="0"/>
    <n v="46"/>
    <s v="BASE DE DATOS"/>
    <m/>
  </r>
  <r>
    <s v="24"/>
    <x v="2"/>
    <s v="INCTOP"/>
    <s v="33068896"/>
    <s v="33068896"/>
    <x v="2"/>
    <m/>
    <n v="0.18"/>
    <n v="0.375"/>
    <n v="0.18"/>
    <m/>
    <m/>
    <n v="0"/>
    <m/>
    <m/>
    <m/>
    <n v="0"/>
    <n v="0"/>
    <x v="0"/>
    <s v="INCTOP33068896EL"/>
    <s v="Inca Tops S.A."/>
    <x v="146"/>
    <x v="146"/>
    <s v="C.T. Planta 1"/>
    <x v="409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25E-2"/>
    <n v="1.4999999999999999E-2"/>
    <n v="0"/>
    <n v="0"/>
    <n v="46"/>
    <s v="BASE DE DATOS"/>
    <m/>
  </r>
  <r>
    <s v="24"/>
    <x v="2"/>
    <s v="INCTOP"/>
    <s v="33068897"/>
    <s v="33068897"/>
    <x v="2"/>
    <m/>
    <n v="0.18"/>
    <n v="0.377"/>
    <n v="0.18"/>
    <m/>
    <m/>
    <n v="0"/>
    <m/>
    <m/>
    <m/>
    <n v="0"/>
    <n v="0"/>
    <x v="0"/>
    <s v="INCTOP33068897EL"/>
    <s v="Inca Tops S.A."/>
    <x v="146"/>
    <x v="146"/>
    <s v="C.T. Planta 2"/>
    <x v="410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416666666666669E-2"/>
    <n v="1.4999999999999999E-2"/>
    <n v="0"/>
    <n v="0"/>
    <n v="46"/>
    <s v="BASE DE DATOS"/>
    <m/>
  </r>
  <r>
    <s v="24"/>
    <x v="2"/>
    <s v="INCTOP"/>
    <s v="33068898"/>
    <s v="33068898"/>
    <x v="2"/>
    <m/>
    <n v="0.38"/>
    <n v="0.93"/>
    <n v="0.38"/>
    <m/>
    <m/>
    <n v="0"/>
    <m/>
    <m/>
    <m/>
    <n v="0"/>
    <n v="0"/>
    <x v="0"/>
    <s v="INCTOP33068898EL"/>
    <s v="Inca Tops S.A."/>
    <x v="146"/>
    <x v="146"/>
    <s v="C.T. Planta 04"/>
    <x v="41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7.7499999999999999E-2"/>
    <n v="3.1666666666666669E-2"/>
    <n v="0"/>
    <n v="0"/>
    <n v="46"/>
    <s v="BASE DE DATOS"/>
    <m/>
  </r>
  <r>
    <s v="24"/>
    <x v="2"/>
    <s v="INCTOP"/>
    <s v="33068899"/>
    <s v="33068899"/>
    <x v="2"/>
    <m/>
    <n v="0.47699999999999998"/>
    <n v="0.5"/>
    <n v="0.47699999999999998"/>
    <m/>
    <m/>
    <n v="0"/>
    <m/>
    <m/>
    <m/>
    <n v="0"/>
    <n v="0"/>
    <x v="0"/>
    <s v="INCTOP33068899EL"/>
    <s v="Inca Tops S.A."/>
    <x v="146"/>
    <x v="146"/>
    <s v="C.T. Planta"/>
    <x v="412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4.1666666666666664E-2"/>
    <n v="3.9750000000000001E-2"/>
    <n v="0"/>
    <n v="0"/>
    <n v="46"/>
    <s v="BASE DE DATOS"/>
    <m/>
  </r>
  <r>
    <s v="24"/>
    <x v="1"/>
    <s v="INCTOP"/>
    <s v="33068896"/>
    <s v="33068896"/>
    <x v="2"/>
    <m/>
    <n v="0.18"/>
    <n v="0.375"/>
    <n v="0.18"/>
    <m/>
    <m/>
    <n v="1.8"/>
    <m/>
    <m/>
    <m/>
    <n v="0"/>
    <n v="0"/>
    <x v="0"/>
    <s v="INCTOP33068896EL"/>
    <s v="Inca Tops S.A."/>
    <x v="146"/>
    <x v="146"/>
    <s v="C.T. Planta 1"/>
    <x v="409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1.8"/>
    <n v="1.8E-3"/>
    <m/>
    <n v="3.125E-2"/>
    <n v="1.4999999999999999E-2"/>
    <n v="0"/>
    <n v="0"/>
    <n v="46"/>
    <s v="BASE DE DATOS"/>
    <m/>
  </r>
  <r>
    <s v="24"/>
    <x v="1"/>
    <s v="INCTOP"/>
    <s v="33068897"/>
    <s v="33068897"/>
    <x v="2"/>
    <m/>
    <n v="0.18"/>
    <n v="0.377"/>
    <n v="0.18"/>
    <m/>
    <m/>
    <n v="0"/>
    <m/>
    <m/>
    <m/>
    <n v="0"/>
    <n v="0"/>
    <x v="0"/>
    <s v="INCTOP33068897EL"/>
    <s v="Inca Tops S.A."/>
    <x v="146"/>
    <x v="146"/>
    <s v="C.T. Planta 2"/>
    <x v="410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416666666666669E-2"/>
    <n v="1.4999999999999999E-2"/>
    <n v="0"/>
    <n v="0"/>
    <n v="46"/>
    <s v="BASE DE DATOS"/>
    <m/>
  </r>
  <r>
    <s v="24"/>
    <x v="1"/>
    <s v="INCTOP"/>
    <s v="33068898"/>
    <s v="33068898"/>
    <x v="2"/>
    <m/>
    <n v="0.38"/>
    <n v="0.93"/>
    <n v="0.38"/>
    <m/>
    <m/>
    <n v="0"/>
    <m/>
    <m/>
    <m/>
    <n v="0"/>
    <n v="0"/>
    <x v="0"/>
    <s v="INCTOP33068898EL"/>
    <s v="Inca Tops S.A."/>
    <x v="146"/>
    <x v="146"/>
    <s v="C.T. Planta 04"/>
    <x v="41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7.7499999999999999E-2"/>
    <n v="3.1666666666666669E-2"/>
    <n v="0"/>
    <n v="0"/>
    <n v="46"/>
    <s v="BASE DE DATOS"/>
    <m/>
  </r>
  <r>
    <s v="24"/>
    <x v="1"/>
    <s v="INCTOP"/>
    <s v="33068899"/>
    <s v="33068899"/>
    <x v="2"/>
    <m/>
    <n v="0.47699999999999998"/>
    <n v="0.5"/>
    <n v="0.47699999999999998"/>
    <m/>
    <m/>
    <n v="0"/>
    <m/>
    <m/>
    <m/>
    <n v="0"/>
    <n v="0"/>
    <x v="0"/>
    <s v="INCTOP33068899EL"/>
    <s v="Inca Tops S.A."/>
    <x v="146"/>
    <x v="146"/>
    <s v="C.T. Planta"/>
    <x v="412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4.1666666666666664E-2"/>
    <n v="3.9750000000000001E-2"/>
    <n v="0"/>
    <n v="0"/>
    <n v="46"/>
    <s v="BASE DE DATOS"/>
    <m/>
  </r>
  <r>
    <s v="24"/>
    <x v="0"/>
    <s v="INCTOP"/>
    <s v="33068896"/>
    <s v="33068896"/>
    <x v="2"/>
    <m/>
    <n v="0.18"/>
    <n v="0.375"/>
    <n v="0.18"/>
    <m/>
    <m/>
    <n v="0"/>
    <m/>
    <m/>
    <m/>
    <n v="0"/>
    <n v="0"/>
    <x v="0"/>
    <s v="INCTOP33068896EL"/>
    <s v="Inca Tops S.A."/>
    <x v="146"/>
    <x v="146"/>
    <s v="C.T. Planta 1"/>
    <x v="409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25E-2"/>
    <n v="1.4999999999999999E-2"/>
    <n v="0"/>
    <n v="0"/>
    <n v="46"/>
    <s v="BASE DE DATOS"/>
    <m/>
  </r>
  <r>
    <s v="24"/>
    <x v="0"/>
    <s v="INCTOP"/>
    <s v="33068897"/>
    <s v="33068897"/>
    <x v="2"/>
    <m/>
    <n v="0.18"/>
    <n v="0.377"/>
    <n v="0.18"/>
    <m/>
    <m/>
    <n v="0"/>
    <m/>
    <m/>
    <m/>
    <n v="0"/>
    <n v="0"/>
    <x v="0"/>
    <s v="INCTOP33068897EL"/>
    <s v="Inca Tops S.A."/>
    <x v="146"/>
    <x v="146"/>
    <s v="C.T. Planta 2"/>
    <x v="410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3.1416666666666669E-2"/>
    <n v="1.4999999999999999E-2"/>
    <n v="0"/>
    <n v="0"/>
    <n v="46"/>
    <s v="BASE DE DATOS"/>
    <m/>
  </r>
  <r>
    <s v="24"/>
    <x v="0"/>
    <s v="INCTOP"/>
    <s v="33068898"/>
    <s v="33068898"/>
    <x v="2"/>
    <m/>
    <n v="0.38"/>
    <n v="0.93"/>
    <n v="0.38"/>
    <m/>
    <m/>
    <n v="0.246"/>
    <m/>
    <m/>
    <m/>
    <n v="0"/>
    <n v="0.3"/>
    <x v="0"/>
    <s v="INCTOP33068898EL"/>
    <s v="Inca Tops S.A."/>
    <x v="146"/>
    <x v="146"/>
    <s v="C.T. Planta 04"/>
    <x v="41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.246"/>
    <n v="2.4600000000000002E-4"/>
    <m/>
    <n v="7.7499999999999999E-2"/>
    <n v="3.1666666666666669E-2"/>
    <n v="0"/>
    <n v="0"/>
    <n v="46"/>
    <s v="BASE DE DATOS"/>
    <m/>
  </r>
  <r>
    <s v="24"/>
    <x v="0"/>
    <s v="INCTOP"/>
    <s v="33068899"/>
    <s v="33068899"/>
    <x v="2"/>
    <m/>
    <n v="0.47699999999999998"/>
    <n v="0.5"/>
    <n v="0.47699999999999998"/>
    <m/>
    <m/>
    <n v="0.185"/>
    <m/>
    <m/>
    <m/>
    <n v="0"/>
    <n v="0.2"/>
    <x v="0"/>
    <s v="INCTOP33068899EL"/>
    <s v="Inca Tops S.A."/>
    <x v="146"/>
    <x v="146"/>
    <s v="C.T. Planta"/>
    <x v="412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AREQUIPA"/>
    <n v="0"/>
    <x v="1"/>
    <n v="0"/>
    <x v="0"/>
    <x v="0"/>
    <x v="0"/>
    <s v="MWh"/>
    <n v="0.185"/>
    <n v="1.85E-4"/>
    <m/>
    <n v="4.1666666666666664E-2"/>
    <n v="3.9750000000000001E-2"/>
    <n v="0"/>
    <n v="0"/>
    <n v="46"/>
    <s v="BASE DE DATOS"/>
    <m/>
  </r>
  <r>
    <s v="24"/>
    <x v="0"/>
    <s v="FRENOS"/>
    <s v="33103100"/>
    <s v="33103100"/>
    <x v="2"/>
    <m/>
    <n v="0.33"/>
    <n v="0.6"/>
    <n v="0.33"/>
    <m/>
    <m/>
    <n v="0"/>
    <m/>
    <m/>
    <m/>
    <n v="0"/>
    <n v="0"/>
    <x v="0"/>
    <s v="FRENOS33103100EL"/>
    <s v="Freno S.A."/>
    <x v="147"/>
    <x v="147"/>
    <s v="C.T. Frenosa"/>
    <x v="41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4.9999999999999996E-2"/>
    <n v="2.75E-2"/>
    <n v="0"/>
    <n v="0"/>
    <n v="42"/>
    <s v="BASE DE DATOS"/>
    <m/>
  </r>
  <r>
    <s v="24"/>
    <x v="1"/>
    <s v="FRENOS"/>
    <s v="33103100"/>
    <s v="33103100"/>
    <x v="2"/>
    <m/>
    <n v="0.33"/>
    <n v="0.6"/>
    <n v="0.33"/>
    <m/>
    <m/>
    <n v="0"/>
    <m/>
    <m/>
    <m/>
    <n v="0"/>
    <n v="0"/>
    <x v="0"/>
    <s v="FRENOS33103100EL"/>
    <s v="Freno S.A."/>
    <x v="147"/>
    <x v="147"/>
    <s v="C.T. Frenosa"/>
    <x v="41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4.9999999999999996E-2"/>
    <n v="2.75E-2"/>
    <n v="0"/>
    <n v="0"/>
    <n v="42"/>
    <s v="BASE DE DATOS"/>
    <m/>
  </r>
  <r>
    <s v="24"/>
    <x v="2"/>
    <s v="FRENOS"/>
    <s v="33103100"/>
    <s v="33103100"/>
    <x v="2"/>
    <m/>
    <n v="0.33"/>
    <n v="0.6"/>
    <n v="0.33"/>
    <m/>
    <m/>
    <n v="0"/>
    <m/>
    <m/>
    <m/>
    <n v="0"/>
    <n v="0"/>
    <x v="0"/>
    <s v="FRENOS33103100EL"/>
    <s v="Freno S.A."/>
    <x v="147"/>
    <x v="147"/>
    <s v="C.T. Frenosa"/>
    <x v="41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4.9999999999999996E-2"/>
    <n v="2.75E-2"/>
    <n v="0"/>
    <n v="0"/>
    <n v="42"/>
    <s v="BASE DE DATOS"/>
    <m/>
  </r>
  <r>
    <s v="24"/>
    <x v="3"/>
    <s v="FRENOS"/>
    <s v="33103100"/>
    <s v="33103100"/>
    <x v="2"/>
    <m/>
    <n v="0.33"/>
    <n v="0.6"/>
    <n v="0.33"/>
    <m/>
    <m/>
    <n v="0"/>
    <m/>
    <m/>
    <m/>
    <n v="0"/>
    <n v="0"/>
    <x v="0"/>
    <s v="FRENOS33103100EL"/>
    <s v="Freno S.A."/>
    <x v="147"/>
    <x v="147"/>
    <s v="C.T. Frenosa"/>
    <x v="41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4.9999999999999996E-2"/>
    <n v="2.75E-2"/>
    <n v="0"/>
    <n v="0"/>
    <n v="42"/>
    <s v="BASE DE DATOS"/>
    <m/>
  </r>
  <r>
    <s v="24"/>
    <x v="4"/>
    <s v="FRENOS"/>
    <s v="33103100"/>
    <s v="33103100"/>
    <x v="2"/>
    <m/>
    <n v="0.33"/>
    <n v="0.6"/>
    <n v="0.33"/>
    <m/>
    <m/>
    <n v="0"/>
    <m/>
    <m/>
    <m/>
    <n v="0"/>
    <n v="0"/>
    <x v="0"/>
    <s v="FRENOS33103100EL"/>
    <s v="Freno S.A."/>
    <x v="147"/>
    <x v="147"/>
    <s v="C.T. Frenosa"/>
    <x v="41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4.9999999999999996E-2"/>
    <n v="2.75E-2"/>
    <n v="0"/>
    <n v="0"/>
    <n v="42"/>
    <s v="BASE DE DATOS"/>
    <m/>
  </r>
  <r>
    <s v="24"/>
    <x v="5"/>
    <s v="FRENOS"/>
    <s v="33103100"/>
    <s v="33103100"/>
    <x v="2"/>
    <m/>
    <n v="0.33"/>
    <n v="0.6"/>
    <n v="0.33"/>
    <m/>
    <m/>
    <n v="0"/>
    <m/>
    <m/>
    <m/>
    <n v="0"/>
    <n v="0"/>
    <x v="0"/>
    <s v="FRENOS33103100EL"/>
    <s v="Freno S.A."/>
    <x v="147"/>
    <x v="147"/>
    <s v="C.T. Frenosa"/>
    <x v="41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4.9999999999999996E-2"/>
    <n v="2.75E-2"/>
    <n v="0"/>
    <n v="0"/>
    <n v="42"/>
    <s v="BASE DE DATOS"/>
    <m/>
  </r>
  <r>
    <s v="24"/>
    <x v="7"/>
    <s v="FRENOS"/>
    <s v="33103100"/>
    <s v="33103100"/>
    <x v="2"/>
    <m/>
    <n v="0.33"/>
    <n v="0.6"/>
    <n v="0.33"/>
    <m/>
    <m/>
    <n v="0"/>
    <m/>
    <m/>
    <m/>
    <n v="0"/>
    <n v="0"/>
    <x v="0"/>
    <s v="FRENOS33103100EL"/>
    <s v="Freno S.A."/>
    <x v="147"/>
    <x v="147"/>
    <s v="C.T. Frenosa"/>
    <x v="41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4.9999999999999996E-2"/>
    <n v="2.75E-2"/>
    <n v="0"/>
    <n v="0"/>
    <n v="42"/>
    <s v="BASE DE DATOS"/>
    <m/>
  </r>
  <r>
    <s v="24"/>
    <x v="6"/>
    <s v="FRENOS"/>
    <s v="33103100"/>
    <s v="33103100"/>
    <x v="2"/>
    <m/>
    <n v="0.33"/>
    <n v="0.6"/>
    <n v="0.33"/>
    <m/>
    <m/>
    <n v="0"/>
    <m/>
    <m/>
    <m/>
    <n v="0"/>
    <n v="0"/>
    <x v="0"/>
    <s v="FRENOS33103100EL"/>
    <s v="Freno S.A."/>
    <x v="147"/>
    <x v="147"/>
    <s v="C.T. Frenosa"/>
    <x v="41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4.9999999999999996E-2"/>
    <n v="2.75E-2"/>
    <n v="0"/>
    <n v="0"/>
    <n v="42"/>
    <s v="BASE DE DATOS"/>
    <m/>
  </r>
  <r>
    <s v="24"/>
    <x v="8"/>
    <s v="FRENOS"/>
    <s v="33103100"/>
    <s v="33103100"/>
    <x v="2"/>
    <m/>
    <n v="0.33"/>
    <n v="0.6"/>
    <n v="0.33"/>
    <m/>
    <m/>
    <n v="0"/>
    <m/>
    <m/>
    <m/>
    <n v="0"/>
    <n v="0"/>
    <x v="0"/>
    <s v="FRENOS33103100EL"/>
    <s v="Freno S.A."/>
    <x v="147"/>
    <x v="147"/>
    <s v="C.T. Frenosa"/>
    <x v="41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4.9999999999999996E-2"/>
    <n v="2.75E-2"/>
    <n v="0"/>
    <n v="0"/>
    <n v="42"/>
    <s v="BASE DE DATOS"/>
    <m/>
  </r>
  <r>
    <s v="24"/>
    <x v="9"/>
    <s v="FRENOS"/>
    <s v="33103100"/>
    <s v="33103100"/>
    <x v="2"/>
    <m/>
    <n v="0.33"/>
    <n v="0.6"/>
    <n v="0.33"/>
    <m/>
    <m/>
    <n v="0"/>
    <m/>
    <m/>
    <m/>
    <n v="0"/>
    <n v="0"/>
    <x v="0"/>
    <s v="FRENOS33103100EL"/>
    <s v="Freno S.A."/>
    <x v="147"/>
    <x v="147"/>
    <s v="C.T. Frenosa"/>
    <x v="41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4.9999999999999996E-2"/>
    <n v="2.75E-2"/>
    <n v="0"/>
    <n v="0"/>
    <n v="42"/>
    <s v="BASE DE DATOS"/>
    <m/>
  </r>
  <r>
    <s v="24"/>
    <x v="10"/>
    <s v="FRENOS"/>
    <s v="33103100"/>
    <s v="33103100"/>
    <x v="2"/>
    <m/>
    <n v="0.33"/>
    <n v="0.6"/>
    <n v="0.33"/>
    <m/>
    <m/>
    <n v="0"/>
    <m/>
    <m/>
    <m/>
    <n v="0"/>
    <n v="0"/>
    <x v="0"/>
    <s v="FRENOS33103100EL"/>
    <s v="Freno S.A."/>
    <x v="147"/>
    <x v="147"/>
    <s v="C.T. Frenosa"/>
    <x v="41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4.9999999999999996E-2"/>
    <n v="2.75E-2"/>
    <n v="0"/>
    <n v="0"/>
    <n v="42"/>
    <s v="BASE DE DATOS"/>
    <m/>
  </r>
  <r>
    <s v="24"/>
    <x v="11"/>
    <s v="FRENOS"/>
    <s v="33103100"/>
    <s v="33103100"/>
    <x v="2"/>
    <m/>
    <n v="0.33"/>
    <n v="0.6"/>
    <n v="0.33"/>
    <m/>
    <m/>
    <n v="0"/>
    <m/>
    <m/>
    <m/>
    <n v="0"/>
    <n v="0"/>
    <x v="0"/>
    <s v="FRENOS33103100EL"/>
    <s v="Freno S.A."/>
    <x v="147"/>
    <x v="147"/>
    <s v="C.T. Frenosa"/>
    <x v="41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4.9999999999999996E-2"/>
    <n v="2.75E-2"/>
    <n v="0"/>
    <n v="0"/>
    <n v="42"/>
    <s v="BASE DE DATOS"/>
    <m/>
  </r>
  <r>
    <s v="24"/>
    <x v="11"/>
    <s v="YANAQU"/>
    <s v="53018803"/>
    <s v="53018803"/>
    <x v="2"/>
    <m/>
    <n v="1.028"/>
    <n v="1.2849999999999999"/>
    <n v="1.028"/>
    <m/>
    <m/>
    <n v="0.32700000000000001"/>
    <m/>
    <m/>
    <m/>
    <n v="40"/>
    <n v="0.68700000000000006"/>
    <x v="0"/>
    <s v="YANAQU53018803EL"/>
    <s v="Minera Yanaquihua S.A.C."/>
    <x v="148"/>
    <x v="148"/>
    <s v="C.T. Yanaquihua"/>
    <x v="414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YANAQUIHUA"/>
    <n v="0"/>
    <x v="1"/>
    <n v="0"/>
    <x v="0"/>
    <x v="0"/>
    <x v="0"/>
    <s v="MWh"/>
    <n v="0.32700000000000001"/>
    <n v="3.2700000000000003E-4"/>
    <m/>
    <n v="0.10708333333333332"/>
    <n v="8.5666666666666669E-2"/>
    <n v="0"/>
    <n v="0"/>
    <n v="59"/>
    <s v="BASE DE DATOS"/>
    <m/>
  </r>
  <r>
    <s v="24"/>
    <x v="10"/>
    <s v="YANAQU"/>
    <s v="53018803"/>
    <s v="53018803"/>
    <x v="2"/>
    <m/>
    <n v="1.028"/>
    <n v="1.2849999999999999"/>
    <n v="1.028"/>
    <m/>
    <m/>
    <n v="13.754"/>
    <m/>
    <m/>
    <m/>
    <n v="10"/>
    <n v="0.68700000000000006"/>
    <x v="0"/>
    <s v="YANAQU53018803EL"/>
    <s v="Minera Yanaquihua S.A.C."/>
    <x v="148"/>
    <x v="148"/>
    <s v="C.T. Yanaquihua"/>
    <x v="414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YANAQUIHUA"/>
    <n v="0"/>
    <x v="1"/>
    <n v="0"/>
    <x v="0"/>
    <x v="0"/>
    <x v="0"/>
    <s v="MWh"/>
    <n v="13.754"/>
    <n v="1.3753999999999999E-2"/>
    <m/>
    <n v="0.10708333333333332"/>
    <n v="8.5666666666666669E-2"/>
    <n v="0"/>
    <n v="0"/>
    <n v="59"/>
    <s v="BASE DE DATOS"/>
    <m/>
  </r>
  <r>
    <s v="24"/>
    <x v="9"/>
    <s v="YANAQU"/>
    <s v="53018803"/>
    <s v="53018803"/>
    <x v="2"/>
    <m/>
    <n v="1.028"/>
    <n v="1.2849999999999999"/>
    <n v="1.028"/>
    <m/>
    <m/>
    <n v="4.2939999999999996"/>
    <m/>
    <m/>
    <m/>
    <n v="0"/>
    <n v="0.68700000000000006"/>
    <x v="0"/>
    <s v="YANAQU53018803EL"/>
    <s v="Minera Yanaquihua S.A.C."/>
    <x v="148"/>
    <x v="148"/>
    <s v="C.T. Yanaquihua"/>
    <x v="414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YANAQUIHUA"/>
    <n v="0"/>
    <x v="1"/>
    <n v="0"/>
    <x v="0"/>
    <x v="0"/>
    <x v="0"/>
    <s v="MWh"/>
    <n v="4.2939999999999996"/>
    <n v="4.2939999999999992E-3"/>
    <m/>
    <n v="0.10708333333333332"/>
    <n v="8.5666666666666669E-2"/>
    <n v="0"/>
    <n v="0"/>
    <n v="59"/>
    <s v="BASE DE DATOS"/>
    <m/>
  </r>
  <r>
    <s v="24"/>
    <x v="8"/>
    <s v="YANAQU"/>
    <s v="53018803"/>
    <s v="53018803"/>
    <x v="2"/>
    <m/>
    <n v="1.028"/>
    <n v="1.2849999999999999"/>
    <n v="1.028"/>
    <m/>
    <m/>
    <n v="23.928000000000001"/>
    <m/>
    <m/>
    <m/>
    <n v="6"/>
    <n v="0.68700000000000006"/>
    <x v="0"/>
    <s v="YANAQU53018803EL"/>
    <s v="Minera Yanaquihua S.A.C."/>
    <x v="148"/>
    <x v="148"/>
    <s v="C.T. Yanaquihua"/>
    <x v="414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YANAQUIHUA"/>
    <n v="0"/>
    <x v="1"/>
    <n v="0"/>
    <x v="0"/>
    <x v="0"/>
    <x v="0"/>
    <s v="MWh"/>
    <n v="23.928000000000001"/>
    <n v="2.3928000000000001E-2"/>
    <m/>
    <n v="0.10708333333333332"/>
    <n v="8.5666666666666669E-2"/>
    <n v="0"/>
    <n v="0"/>
    <n v="59"/>
    <s v="BASE DE DATOS"/>
    <m/>
  </r>
  <r>
    <s v="24"/>
    <x v="6"/>
    <s v="YANAQU"/>
    <s v="53018803"/>
    <s v="53018803"/>
    <x v="2"/>
    <m/>
    <n v="1.028"/>
    <n v="1.2849999999999999"/>
    <n v="1.028"/>
    <m/>
    <m/>
    <n v="0.27900000000000003"/>
    <m/>
    <m/>
    <m/>
    <n v="3"/>
    <n v="0.78500000000000003"/>
    <x v="0"/>
    <s v="YANAQU53018803EL"/>
    <s v="Minera Yanaquihua S.A.C."/>
    <x v="148"/>
    <x v="148"/>
    <s v="C.T. Yanaquihua"/>
    <x v="414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YANAQUIHUA"/>
    <n v="0"/>
    <x v="1"/>
    <n v="0"/>
    <x v="0"/>
    <x v="0"/>
    <x v="0"/>
    <s v="MWh"/>
    <n v="0.27900000000000003"/>
    <n v="2.7900000000000001E-4"/>
    <m/>
    <n v="0.10708333333333332"/>
    <n v="8.5666666666666669E-2"/>
    <n v="0"/>
    <n v="0"/>
    <n v="59"/>
    <s v="BASE DE DATOS"/>
    <m/>
  </r>
  <r>
    <s v="24"/>
    <x v="7"/>
    <s v="YANAQU"/>
    <s v="53018803"/>
    <s v="53018803"/>
    <x v="2"/>
    <m/>
    <n v="1.028"/>
    <n v="1.2849999999999999"/>
    <n v="1.028"/>
    <m/>
    <m/>
    <n v="23.428000000000001"/>
    <m/>
    <m/>
    <m/>
    <n v="3"/>
    <n v="0.69099999999999995"/>
    <x v="0"/>
    <s v="YANAQU53018803EL"/>
    <s v="Minera Yanaquihua S.A.C."/>
    <x v="148"/>
    <x v="148"/>
    <s v="C.T. Yanaquihua"/>
    <x v="414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YANAQUIHUA"/>
    <n v="0"/>
    <x v="1"/>
    <n v="0"/>
    <x v="0"/>
    <x v="0"/>
    <x v="0"/>
    <s v="MWh"/>
    <n v="23.428000000000001"/>
    <n v="2.3428000000000001E-2"/>
    <m/>
    <n v="0.10708333333333332"/>
    <n v="8.5666666666666669E-2"/>
    <n v="0"/>
    <n v="0"/>
    <n v="59"/>
    <s v="BASE DE DATOS"/>
    <m/>
  </r>
  <r>
    <s v="24"/>
    <x v="5"/>
    <s v="YANAQU"/>
    <s v="53018803"/>
    <s v="53018803"/>
    <x v="2"/>
    <m/>
    <n v="1.028"/>
    <n v="1.2849999999999999"/>
    <n v="1.028"/>
    <m/>
    <m/>
    <n v="22.094999999999999"/>
    <m/>
    <m/>
    <m/>
    <n v="5"/>
    <n v="0.60699999999999998"/>
    <x v="0"/>
    <s v="YANAQU53018803EL"/>
    <s v="Minera Yanaquihua S.A.C."/>
    <x v="148"/>
    <x v="148"/>
    <s v="C.T. Yanaquihua"/>
    <x v="414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YANAQUIHUA"/>
    <n v="0"/>
    <x v="1"/>
    <n v="0"/>
    <x v="0"/>
    <x v="0"/>
    <x v="0"/>
    <s v="MWh"/>
    <n v="22.094999999999999"/>
    <n v="2.2095E-2"/>
    <m/>
    <n v="0.10708333333333332"/>
    <n v="8.5666666666666669E-2"/>
    <n v="0"/>
    <n v="0"/>
    <n v="59"/>
    <s v="BASE DE DATOS"/>
    <m/>
  </r>
  <r>
    <s v="24"/>
    <x v="4"/>
    <s v="YANAQU"/>
    <s v="53018803"/>
    <s v="53018803"/>
    <x v="2"/>
    <m/>
    <n v="1.028"/>
    <n v="1.2849999999999999"/>
    <n v="1.028"/>
    <m/>
    <m/>
    <n v="2.8279999999999998"/>
    <m/>
    <m/>
    <m/>
    <n v="3"/>
    <n v="0.435"/>
    <x v="0"/>
    <s v="YANAQU53018803EL"/>
    <s v="Minera Yanaquihua S.A.C."/>
    <x v="148"/>
    <x v="148"/>
    <s v="C.T. Yanaquihua"/>
    <x v="414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YANAQUIHUA"/>
    <n v="0"/>
    <x v="1"/>
    <n v="0"/>
    <x v="0"/>
    <x v="0"/>
    <x v="0"/>
    <s v="MWh"/>
    <n v="2.8279999999999998"/>
    <n v="2.8279999999999998E-3"/>
    <m/>
    <n v="0.10708333333333332"/>
    <n v="8.5666666666666669E-2"/>
    <n v="0"/>
    <n v="0"/>
    <n v="59"/>
    <s v="BASE DE DATOS"/>
    <m/>
  </r>
  <r>
    <s v="24"/>
    <x v="3"/>
    <s v="YANAQU"/>
    <s v="53018803"/>
    <s v="53018803"/>
    <x v="2"/>
    <m/>
    <n v="1.028"/>
    <n v="1.2849999999999999"/>
    <n v="1.028"/>
    <m/>
    <m/>
    <n v="14.526999999999999"/>
    <m/>
    <m/>
    <m/>
    <n v="3"/>
    <n v="0.47599999999999998"/>
    <x v="0"/>
    <s v="YANAQU53018803EL"/>
    <s v="Minera Yanaquihua S.A.C."/>
    <x v="148"/>
    <x v="148"/>
    <s v="C.T. Yanaquihua"/>
    <x v="414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YANAQUIHUA"/>
    <n v="0"/>
    <x v="1"/>
    <n v="0"/>
    <x v="0"/>
    <x v="0"/>
    <x v="0"/>
    <s v="MWh"/>
    <n v="14.526999999999999"/>
    <n v="1.4527E-2"/>
    <m/>
    <n v="0.10708333333333332"/>
    <n v="8.5666666666666669E-2"/>
    <n v="0"/>
    <n v="0"/>
    <n v="59"/>
    <s v="BASE DE DATOS"/>
    <m/>
  </r>
  <r>
    <s v="24"/>
    <x v="2"/>
    <s v="YANAQU"/>
    <s v="53018803"/>
    <s v="53018803"/>
    <x v="2"/>
    <m/>
    <n v="1.028"/>
    <n v="1.2849999999999999"/>
    <n v="1.028"/>
    <m/>
    <m/>
    <n v="22.606000000000002"/>
    <m/>
    <m/>
    <m/>
    <n v="3"/>
    <n v="0.61"/>
    <x v="0"/>
    <s v="YANAQU53018803EL"/>
    <s v="Minera Yanaquihua S.A.C."/>
    <x v="148"/>
    <x v="148"/>
    <s v="C.T. Yanaquihua"/>
    <x v="414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YANAQUIHUA"/>
    <n v="0"/>
    <x v="1"/>
    <n v="0"/>
    <x v="0"/>
    <x v="0"/>
    <x v="0"/>
    <s v="MWh"/>
    <n v="22.606000000000002"/>
    <n v="2.2606000000000001E-2"/>
    <m/>
    <n v="0.10708333333333332"/>
    <n v="8.5666666666666669E-2"/>
    <n v="0"/>
    <n v="0"/>
    <n v="59"/>
    <s v="BASE DE DATOS"/>
    <m/>
  </r>
  <r>
    <s v="24"/>
    <x v="1"/>
    <s v="YANAQU"/>
    <s v="53018803"/>
    <s v="53018803"/>
    <x v="2"/>
    <m/>
    <n v="1.028"/>
    <n v="1.2849999999999999"/>
    <n v="1.028"/>
    <m/>
    <m/>
    <n v="33.393000000000001"/>
    <m/>
    <m/>
    <m/>
    <n v="3"/>
    <n v="0.627"/>
    <x v="0"/>
    <s v="YANAQU53018803EL"/>
    <s v="Minera Yanaquihua S.A.C."/>
    <x v="148"/>
    <x v="148"/>
    <s v="C.T. Yanaquihua"/>
    <x v="414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YANAQUIHUA"/>
    <n v="0"/>
    <x v="1"/>
    <n v="0"/>
    <x v="0"/>
    <x v="0"/>
    <x v="0"/>
    <s v="MWh"/>
    <n v="33.393000000000001"/>
    <n v="3.3392999999999999E-2"/>
    <m/>
    <n v="0.10708333333333332"/>
    <n v="8.5666666666666669E-2"/>
    <n v="0"/>
    <n v="0"/>
    <n v="59"/>
    <s v="BASE DE DATOS"/>
    <m/>
  </r>
  <r>
    <s v="24"/>
    <x v="0"/>
    <s v="YANAQU"/>
    <s v="53018803"/>
    <s v="53018803"/>
    <x v="2"/>
    <m/>
    <n v="1.028"/>
    <n v="1.2849999999999999"/>
    <n v="1.028"/>
    <m/>
    <m/>
    <n v="13.452"/>
    <m/>
    <m/>
    <m/>
    <n v="3"/>
    <n v="0.60099999999999998"/>
    <x v="0"/>
    <s v="YANAQU53018803EL"/>
    <s v="Minera Yanaquihua S.A.C."/>
    <x v="148"/>
    <x v="148"/>
    <s v="C.T. Yanaquihua"/>
    <x v="414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YANAQUIHUA"/>
    <n v="0"/>
    <x v="1"/>
    <n v="0"/>
    <x v="0"/>
    <x v="0"/>
    <x v="0"/>
    <s v="MWh"/>
    <n v="13.452"/>
    <n v="1.3452E-2"/>
    <m/>
    <n v="0.10708333333333332"/>
    <n v="8.5666666666666669E-2"/>
    <n v="0"/>
    <n v="0"/>
    <n v="59"/>
    <s v="BASE DE DATOS"/>
    <m/>
  </r>
  <r>
    <s v="24"/>
    <x v="11"/>
    <s v="PESPEL"/>
    <s v="53027219"/>
    <s v="53027219"/>
    <x v="2"/>
    <m/>
    <n v="1.28"/>
    <n v="1.28"/>
    <n v="1.28"/>
    <m/>
    <m/>
    <n v="0"/>
    <m/>
    <m/>
    <m/>
    <n v="0"/>
    <n v="0"/>
    <x v="0"/>
    <s v="PESPEL53027219EL"/>
    <s v="Pesquera Pelayo S.A.C."/>
    <x v="149"/>
    <x v="149"/>
    <s v="C.T. NEPESUR"/>
    <x v="415"/>
    <s v="EL"/>
    <x v="2"/>
    <x v="381"/>
    <x v="0"/>
    <s v="Instalado"/>
    <s v="Operativo"/>
    <s v="Autoproductor"/>
    <x v="2"/>
    <x v="0"/>
    <x v="1"/>
    <x v="0"/>
    <s v="Privado"/>
    <s v="LIMA"/>
    <s v="LIMA"/>
    <s v="BARRANCA"/>
    <s v="PUERTO SUPE"/>
    <n v="0"/>
    <x v="1"/>
    <n v="0"/>
    <x v="0"/>
    <x v="0"/>
    <x v="0"/>
    <s v="MWh"/>
    <n v="0"/>
    <n v="0"/>
    <m/>
    <n v="0.10666666666666667"/>
    <n v="0.10666666666666667"/>
    <n v="0"/>
    <n v="0"/>
    <n v="70"/>
    <s v="BASE DE DATOS"/>
    <m/>
  </r>
  <r>
    <s v="24"/>
    <x v="10"/>
    <s v="PESPEL"/>
    <s v="53027219"/>
    <s v="53027219"/>
    <x v="2"/>
    <m/>
    <n v="1.28"/>
    <n v="1.28"/>
    <n v="1.28"/>
    <m/>
    <m/>
    <n v="0"/>
    <m/>
    <m/>
    <m/>
    <n v="0"/>
    <n v="0"/>
    <x v="0"/>
    <s v="PESPEL53027219EL"/>
    <s v="Pesquera Pelayo S.A.C."/>
    <x v="149"/>
    <x v="149"/>
    <s v="C.T. NEPESUR"/>
    <x v="415"/>
    <s v="EL"/>
    <x v="2"/>
    <x v="381"/>
    <x v="0"/>
    <s v="Instalado"/>
    <s v="Operativo"/>
    <s v="Autoproductor"/>
    <x v="2"/>
    <x v="0"/>
    <x v="1"/>
    <x v="0"/>
    <s v="Privado"/>
    <s v="LIMA"/>
    <s v="LIMA"/>
    <s v="BARRANCA"/>
    <s v="PUERTO SUPE"/>
    <n v="0"/>
    <x v="1"/>
    <n v="0"/>
    <x v="0"/>
    <x v="0"/>
    <x v="0"/>
    <s v="MWh"/>
    <n v="0"/>
    <n v="0"/>
    <m/>
    <n v="0.10666666666666667"/>
    <n v="0.10666666666666667"/>
    <n v="0"/>
    <n v="0"/>
    <n v="70"/>
    <s v="BASE DE DATOS"/>
    <m/>
  </r>
  <r>
    <s v="24"/>
    <x v="9"/>
    <s v="PESPEL"/>
    <s v="53027219"/>
    <s v="53027219"/>
    <x v="2"/>
    <m/>
    <n v="1.28"/>
    <n v="1.28"/>
    <n v="1.28"/>
    <m/>
    <m/>
    <n v="0"/>
    <m/>
    <m/>
    <m/>
    <n v="0"/>
    <n v="0"/>
    <x v="0"/>
    <s v="PESPEL53027219EL"/>
    <s v="Pesquera Pelayo S.A.C."/>
    <x v="149"/>
    <x v="149"/>
    <s v="C.T. NEPESUR"/>
    <x v="415"/>
    <s v="EL"/>
    <x v="2"/>
    <x v="381"/>
    <x v="0"/>
    <s v="Instalado"/>
    <s v="Operativo"/>
    <s v="Autoproductor"/>
    <x v="2"/>
    <x v="0"/>
    <x v="1"/>
    <x v="0"/>
    <s v="Privado"/>
    <s v="LIMA"/>
    <s v="LIMA"/>
    <s v="BARRANCA"/>
    <s v="PUERTO SUPE"/>
    <n v="0"/>
    <x v="1"/>
    <n v="0"/>
    <x v="0"/>
    <x v="0"/>
    <x v="0"/>
    <s v="MWh"/>
    <n v="0"/>
    <n v="0"/>
    <m/>
    <n v="0.10666666666666667"/>
    <n v="0.10666666666666667"/>
    <n v="0"/>
    <n v="0"/>
    <n v="70"/>
    <s v="BASE DE DATOS"/>
    <m/>
  </r>
  <r>
    <s v="24"/>
    <x v="8"/>
    <s v="PESPEL"/>
    <s v="53027219"/>
    <s v="53027219"/>
    <x v="2"/>
    <m/>
    <n v="1.28"/>
    <n v="1.28"/>
    <n v="1.28"/>
    <m/>
    <m/>
    <n v="0"/>
    <m/>
    <m/>
    <m/>
    <n v="0"/>
    <n v="0"/>
    <x v="0"/>
    <s v="PESPEL53027219EL"/>
    <s v="Pesquera Pelayo S.A.C."/>
    <x v="149"/>
    <x v="149"/>
    <s v="C.T. NEPESUR"/>
    <x v="415"/>
    <s v="EL"/>
    <x v="2"/>
    <x v="381"/>
    <x v="0"/>
    <s v="Instalado"/>
    <s v="Operativo"/>
    <s v="Autoproductor"/>
    <x v="2"/>
    <x v="0"/>
    <x v="1"/>
    <x v="0"/>
    <s v="Privado"/>
    <s v="LIMA"/>
    <s v="LIMA"/>
    <s v="BARRANCA"/>
    <s v="PUERTO SUPE"/>
    <n v="0"/>
    <x v="1"/>
    <n v="0"/>
    <x v="0"/>
    <x v="0"/>
    <x v="0"/>
    <s v="MWh"/>
    <n v="0"/>
    <n v="0"/>
    <m/>
    <n v="0.10666666666666667"/>
    <n v="0.10666666666666667"/>
    <n v="0"/>
    <n v="0"/>
    <n v="70"/>
    <s v="BASE DE DATOS"/>
    <m/>
  </r>
  <r>
    <s v="24"/>
    <x v="6"/>
    <s v="PESPEL"/>
    <s v="53027219"/>
    <s v="53027219"/>
    <x v="2"/>
    <m/>
    <n v="1.28"/>
    <n v="1.28"/>
    <n v="1.28"/>
    <m/>
    <m/>
    <n v="0"/>
    <m/>
    <m/>
    <m/>
    <n v="0"/>
    <n v="0"/>
    <x v="0"/>
    <s v="PESPEL53027219EL"/>
    <s v="Pesquera Pelayo S.A.C."/>
    <x v="149"/>
    <x v="149"/>
    <s v="C.T. NEPESUR"/>
    <x v="415"/>
    <s v="EL"/>
    <x v="2"/>
    <x v="381"/>
    <x v="0"/>
    <s v="Instalado"/>
    <s v="Operativo"/>
    <s v="Autoproductor"/>
    <x v="2"/>
    <x v="0"/>
    <x v="1"/>
    <x v="0"/>
    <s v="Privado"/>
    <s v="LIMA"/>
    <s v="LIMA"/>
    <s v="BARRANCA"/>
    <s v="PUERTO SUPE"/>
    <n v="0"/>
    <x v="1"/>
    <n v="0"/>
    <x v="0"/>
    <x v="0"/>
    <x v="0"/>
    <s v="MWh"/>
    <n v="0"/>
    <n v="0"/>
    <m/>
    <n v="0.10666666666666667"/>
    <n v="0.10666666666666667"/>
    <n v="0"/>
    <n v="0"/>
    <n v="70"/>
    <s v="BASE DE DATOS"/>
    <m/>
  </r>
  <r>
    <s v="24"/>
    <x v="7"/>
    <s v="PESPEL"/>
    <s v="53027219"/>
    <s v="53027219"/>
    <x v="2"/>
    <m/>
    <n v="1.28"/>
    <n v="1.28"/>
    <n v="1.28"/>
    <m/>
    <m/>
    <n v="0"/>
    <m/>
    <m/>
    <m/>
    <n v="0"/>
    <n v="0"/>
    <x v="0"/>
    <s v="PESPEL53027219EL"/>
    <s v="Pesquera Pelayo S.A.C."/>
    <x v="149"/>
    <x v="149"/>
    <s v="C.T. NEPESUR"/>
    <x v="415"/>
    <s v="EL"/>
    <x v="2"/>
    <x v="381"/>
    <x v="0"/>
    <s v="Instalado"/>
    <s v="Operativo"/>
    <s v="Autoproductor"/>
    <x v="2"/>
    <x v="0"/>
    <x v="1"/>
    <x v="0"/>
    <s v="Privado"/>
    <s v="LIMA"/>
    <s v="LIMA"/>
    <s v="BARRANCA"/>
    <s v="PUERTO SUPE"/>
    <n v="0"/>
    <x v="1"/>
    <n v="0"/>
    <x v="0"/>
    <x v="0"/>
    <x v="0"/>
    <s v="MWh"/>
    <n v="0"/>
    <n v="0"/>
    <m/>
    <n v="0.10666666666666667"/>
    <n v="0.10666666666666667"/>
    <n v="0"/>
    <n v="0"/>
    <n v="70"/>
    <s v="BASE DE DATOS"/>
    <m/>
  </r>
  <r>
    <s v="24"/>
    <x v="5"/>
    <s v="PESPEL"/>
    <s v="53027219"/>
    <s v="53027219"/>
    <x v="2"/>
    <m/>
    <n v="1.28"/>
    <n v="1.28"/>
    <n v="1.28"/>
    <m/>
    <m/>
    <n v="0"/>
    <m/>
    <m/>
    <m/>
    <n v="0"/>
    <n v="0"/>
    <x v="0"/>
    <s v="PESPEL53027219EL"/>
    <s v="Pesquera Pelayo S.A.C."/>
    <x v="149"/>
    <x v="149"/>
    <s v="C.T. NEPESUR"/>
    <x v="415"/>
    <s v="EL"/>
    <x v="2"/>
    <x v="381"/>
    <x v="0"/>
    <s v="Instalado"/>
    <s v="Operativo"/>
    <s v="Autoproductor"/>
    <x v="2"/>
    <x v="0"/>
    <x v="1"/>
    <x v="0"/>
    <s v="Privado"/>
    <s v="LIMA"/>
    <s v="LIMA"/>
    <s v="BARRANCA"/>
    <s v="PUERTO SUPE"/>
    <n v="0"/>
    <x v="1"/>
    <n v="0"/>
    <x v="0"/>
    <x v="0"/>
    <x v="0"/>
    <s v="MWh"/>
    <n v="0"/>
    <n v="0"/>
    <m/>
    <n v="0.10666666666666667"/>
    <n v="0.10666666666666667"/>
    <n v="0"/>
    <n v="0"/>
    <n v="70"/>
    <s v="BASE DE DATOS"/>
    <m/>
  </r>
  <r>
    <s v="24"/>
    <x v="4"/>
    <s v="PESPEL"/>
    <s v="53027219"/>
    <s v="53027219"/>
    <x v="2"/>
    <m/>
    <n v="1.28"/>
    <n v="1.28"/>
    <n v="1.28"/>
    <m/>
    <m/>
    <n v="0"/>
    <m/>
    <m/>
    <m/>
    <n v="0"/>
    <n v="0"/>
    <x v="0"/>
    <s v="PESPEL53027219EL"/>
    <s v="Pesquera Pelayo S.A.C."/>
    <x v="149"/>
    <x v="149"/>
    <s v="C.T. NEPESUR"/>
    <x v="415"/>
    <s v="EL"/>
    <x v="2"/>
    <x v="381"/>
    <x v="0"/>
    <s v="Instalado"/>
    <s v="Operativo"/>
    <s v="Autoproductor"/>
    <x v="2"/>
    <x v="0"/>
    <x v="1"/>
    <x v="0"/>
    <s v="Privado"/>
    <s v="LIMA"/>
    <s v="LIMA"/>
    <s v="BARRANCA"/>
    <s v="PUERTO SUPE"/>
    <n v="0"/>
    <x v="1"/>
    <n v="0"/>
    <x v="0"/>
    <x v="0"/>
    <x v="0"/>
    <s v="MWh"/>
    <n v="0"/>
    <n v="0"/>
    <m/>
    <n v="0.10666666666666667"/>
    <n v="0.10666666666666667"/>
    <n v="0"/>
    <n v="0"/>
    <n v="70"/>
    <s v="BASE DE DATOS"/>
    <m/>
  </r>
  <r>
    <s v="24"/>
    <x v="3"/>
    <s v="PESPEL"/>
    <s v="53027219"/>
    <s v="53027219"/>
    <x v="2"/>
    <m/>
    <n v="1.28"/>
    <n v="1.28"/>
    <n v="1.28"/>
    <m/>
    <m/>
    <n v="0"/>
    <m/>
    <m/>
    <m/>
    <n v="0"/>
    <n v="0"/>
    <x v="0"/>
    <s v="PESPEL53027219EL"/>
    <s v="Pesquera Pelayo S.A.C."/>
    <x v="149"/>
    <x v="149"/>
    <s v="C.T. NEPESUR"/>
    <x v="415"/>
    <s v="EL"/>
    <x v="2"/>
    <x v="381"/>
    <x v="0"/>
    <s v="Instalado"/>
    <s v="Operativo"/>
    <s v="Autoproductor"/>
    <x v="2"/>
    <x v="0"/>
    <x v="1"/>
    <x v="0"/>
    <s v="Privado"/>
    <s v="LIMA"/>
    <s v="LIMA"/>
    <s v="BARRANCA"/>
    <s v="PUERTO SUPE"/>
    <n v="0"/>
    <x v="1"/>
    <n v="0"/>
    <x v="0"/>
    <x v="0"/>
    <x v="0"/>
    <s v="MWh"/>
    <n v="0"/>
    <n v="0"/>
    <m/>
    <n v="0.10666666666666667"/>
    <n v="0.10666666666666667"/>
    <n v="0"/>
    <n v="0"/>
    <n v="70"/>
    <s v="BASE DE DATOS"/>
    <m/>
  </r>
  <r>
    <s v="24"/>
    <x v="1"/>
    <s v="PESPEL"/>
    <s v="53027219"/>
    <s v="53027219"/>
    <x v="2"/>
    <m/>
    <n v="1.28"/>
    <n v="1.28"/>
    <n v="1.28"/>
    <m/>
    <m/>
    <n v="0"/>
    <m/>
    <m/>
    <m/>
    <n v="0"/>
    <n v="0"/>
    <x v="0"/>
    <s v="PESPEL53027219EL"/>
    <s v="Pesquera Pelayo S.A.C."/>
    <x v="149"/>
    <x v="149"/>
    <s v="C.T. NEPESUR"/>
    <x v="415"/>
    <s v="EL"/>
    <x v="2"/>
    <x v="381"/>
    <x v="0"/>
    <s v="Instalado"/>
    <s v="Operativo"/>
    <s v="Autoproductor"/>
    <x v="2"/>
    <x v="0"/>
    <x v="1"/>
    <x v="0"/>
    <s v="Privado"/>
    <s v="LIMA"/>
    <s v="LIMA"/>
    <s v="BARRANCA"/>
    <s v="PUERTO SUPE"/>
    <n v="0"/>
    <x v="1"/>
    <n v="0"/>
    <x v="0"/>
    <x v="0"/>
    <x v="0"/>
    <s v="MWh"/>
    <n v="0"/>
    <n v="0"/>
    <m/>
    <n v="0.10666666666666667"/>
    <n v="0.10666666666666667"/>
    <n v="0"/>
    <n v="0"/>
    <n v="70"/>
    <s v="BASE DE DATOS"/>
    <m/>
  </r>
  <r>
    <s v="24"/>
    <x v="0"/>
    <s v="PESPEL"/>
    <s v="53027219"/>
    <s v="53027219"/>
    <x v="2"/>
    <m/>
    <n v="1.28"/>
    <n v="1.28"/>
    <n v="1.28"/>
    <m/>
    <m/>
    <n v="0"/>
    <m/>
    <m/>
    <m/>
    <n v="0"/>
    <n v="0"/>
    <x v="0"/>
    <s v="PESPEL53027219EL"/>
    <s v="Pesquera Pelayo S.A.C."/>
    <x v="149"/>
    <x v="149"/>
    <s v="C.T. NEPESUR"/>
    <x v="415"/>
    <s v="EL"/>
    <x v="2"/>
    <x v="381"/>
    <x v="0"/>
    <s v="Instalado"/>
    <s v="Operativo"/>
    <s v="Autoproductor"/>
    <x v="2"/>
    <x v="0"/>
    <x v="1"/>
    <x v="0"/>
    <s v="Privado"/>
    <s v="LIMA"/>
    <s v="LIMA"/>
    <s v="BARRANCA"/>
    <s v="PUERTO SUPE"/>
    <n v="0"/>
    <x v="1"/>
    <n v="0"/>
    <x v="0"/>
    <x v="0"/>
    <x v="0"/>
    <s v="MWh"/>
    <n v="0"/>
    <n v="0"/>
    <m/>
    <n v="0.10666666666666667"/>
    <n v="0.10666666666666667"/>
    <n v="0"/>
    <n v="0"/>
    <n v="70"/>
    <s v="BASE DE DATOS"/>
    <m/>
  </r>
  <r>
    <s v="24"/>
    <x v="2"/>
    <s v="PESPEL"/>
    <s v="53027219"/>
    <s v="53027219"/>
    <x v="2"/>
    <m/>
    <n v="1.28"/>
    <n v="1.28"/>
    <n v="1.28"/>
    <m/>
    <m/>
    <n v="0"/>
    <m/>
    <m/>
    <m/>
    <n v="0"/>
    <n v="0"/>
    <x v="0"/>
    <s v="PESPEL53027219EL"/>
    <s v="Pesquera Pelayo S.A.C."/>
    <x v="149"/>
    <x v="149"/>
    <s v="C.T. NEPESUR"/>
    <x v="415"/>
    <s v="EL"/>
    <x v="2"/>
    <x v="381"/>
    <x v="0"/>
    <s v="Instalado"/>
    <s v="Operativo"/>
    <s v="Autoproductor"/>
    <x v="2"/>
    <x v="0"/>
    <x v="1"/>
    <x v="0"/>
    <s v="Privado"/>
    <s v="LIMA"/>
    <s v="LIMA"/>
    <s v="BARRANCA"/>
    <s v="PUERTO SUPE"/>
    <n v="0"/>
    <x v="1"/>
    <n v="0"/>
    <x v="0"/>
    <x v="0"/>
    <x v="0"/>
    <s v="MWh"/>
    <n v="0"/>
    <n v="0"/>
    <m/>
    <n v="0.10666666666666667"/>
    <n v="0.10666666666666667"/>
    <n v="0"/>
    <n v="0"/>
    <n v="70"/>
    <s v="BASE DE DATOS"/>
    <m/>
  </r>
  <r>
    <s v="24"/>
    <x v="8"/>
    <s v="PLUSMA"/>
    <s v="33137405"/>
    <s v="33137405"/>
    <x v="0"/>
    <m/>
    <n v="28"/>
    <n v="32"/>
    <n v="28"/>
    <m/>
    <m/>
    <n v="9194.93"/>
    <m/>
    <m/>
    <m/>
    <n v="0"/>
    <n v="13.407"/>
    <x v="0"/>
    <s v="PLUSMA33137405TG"/>
    <s v="Pluspetrol Per£ Corp.Suc.del Per£ - Malvinas"/>
    <x v="115"/>
    <x v="115"/>
    <s v="C.T. MALVINAS"/>
    <x v="373"/>
    <s v="TG"/>
    <x v="0"/>
    <x v="381"/>
    <x v="0"/>
    <s v="Instalado"/>
    <s v="Operativo"/>
    <s v="Autoproductor"/>
    <x v="2"/>
    <x v="1"/>
    <x v="1"/>
    <x v="0"/>
    <s v="Privado"/>
    <s v="CUSCO"/>
    <s v="CUSCO"/>
    <s v="LA CONVENCION"/>
    <s v="ECHARATE"/>
    <n v="0"/>
    <x v="0"/>
    <n v="0"/>
    <x v="0"/>
    <x v="0"/>
    <x v="0"/>
    <s v="MWh"/>
    <n v="9194.93"/>
    <n v="9.1949300000000012"/>
    <m/>
    <n v="2.6666666666666665"/>
    <n v="2.4"/>
    <n v="0"/>
    <n v="0"/>
    <n v="73"/>
    <s v="BASE DE DATOS"/>
    <m/>
  </r>
  <r>
    <s v="24"/>
    <x v="9"/>
    <s v="PLUSMA"/>
    <s v="33137405"/>
    <s v="33137405"/>
    <x v="0"/>
    <m/>
    <n v="28.8"/>
    <n v="32"/>
    <n v="28.8"/>
    <m/>
    <m/>
    <n v="9363.9"/>
    <m/>
    <m/>
    <m/>
    <n v="0"/>
    <n v="13.257999999999999"/>
    <x v="0"/>
    <s v="PLUSMA33137405TG"/>
    <s v="Pluspetrol Per£ Corp.Suc.del Per£ - Malvinas"/>
    <x v="115"/>
    <x v="115"/>
    <s v="C.T. MALVINAS"/>
    <x v="373"/>
    <s v="TG"/>
    <x v="0"/>
    <x v="381"/>
    <x v="0"/>
    <s v="Instalado"/>
    <s v="Operativo"/>
    <s v="Autoproductor"/>
    <x v="2"/>
    <x v="1"/>
    <x v="1"/>
    <x v="0"/>
    <s v="Privado"/>
    <s v="CUSCO"/>
    <s v="CUSCO"/>
    <s v="LA CONVENCION"/>
    <s v="ECHARATE"/>
    <n v="0"/>
    <x v="0"/>
    <n v="0"/>
    <x v="0"/>
    <x v="0"/>
    <x v="0"/>
    <s v="MWh"/>
    <n v="9363.9"/>
    <n v="9.3638999999999992"/>
    <m/>
    <n v="2.6666666666666665"/>
    <n v="2.4"/>
    <n v="0"/>
    <n v="0"/>
    <n v="73"/>
    <s v="BASE DE DATOS"/>
    <m/>
  </r>
  <r>
    <s v="24"/>
    <x v="10"/>
    <s v="PLUSMA"/>
    <s v="33137405"/>
    <s v="33137405"/>
    <x v="0"/>
    <m/>
    <n v="28.8"/>
    <n v="32"/>
    <n v="28.8"/>
    <m/>
    <m/>
    <n v="9002.7999999999993"/>
    <m/>
    <m/>
    <m/>
    <n v="0"/>
    <n v="13.268000000000001"/>
    <x v="0"/>
    <s v="PLUSMA33137405TG"/>
    <s v="Pluspetrol Per£ Corp.Suc.del Per£ - Malvinas"/>
    <x v="115"/>
    <x v="115"/>
    <s v="C.T. MALVINAS"/>
    <x v="373"/>
    <s v="TG"/>
    <x v="0"/>
    <x v="381"/>
    <x v="0"/>
    <s v="Instalado"/>
    <s v="Operativo"/>
    <s v="Autoproductor"/>
    <x v="2"/>
    <x v="1"/>
    <x v="1"/>
    <x v="0"/>
    <s v="Privado"/>
    <s v="CUSCO"/>
    <s v="CUSCO"/>
    <s v="LA CONVENCION"/>
    <s v="ECHARATE"/>
    <n v="0"/>
    <x v="0"/>
    <n v="0"/>
    <x v="0"/>
    <x v="0"/>
    <x v="0"/>
    <s v="MWh"/>
    <n v="9002.7999999999993"/>
    <n v="9.0027999999999988"/>
    <m/>
    <n v="2.6666666666666665"/>
    <n v="2.4"/>
    <n v="0"/>
    <n v="0"/>
    <n v="73"/>
    <s v="BASE DE DATOS"/>
    <m/>
  </r>
  <r>
    <s v="24"/>
    <x v="11"/>
    <s v="PLUSMA"/>
    <s v="33137405"/>
    <s v="33137405"/>
    <x v="0"/>
    <m/>
    <n v="28.8"/>
    <n v="32"/>
    <n v="28.8"/>
    <m/>
    <m/>
    <n v="9933.9699999999993"/>
    <m/>
    <m/>
    <m/>
    <n v="0"/>
    <n v="14.058"/>
    <x v="0"/>
    <s v="PLUSMA33137405TG"/>
    <s v="Pluspetrol Per£ Corp.Suc.del Per£ - Malvinas"/>
    <x v="115"/>
    <x v="115"/>
    <s v="C.T. MALVINAS"/>
    <x v="373"/>
    <s v="TG"/>
    <x v="0"/>
    <x v="381"/>
    <x v="0"/>
    <s v="Instalado"/>
    <s v="Operativo"/>
    <s v="Autoproductor"/>
    <x v="2"/>
    <x v="1"/>
    <x v="1"/>
    <x v="0"/>
    <s v="Privado"/>
    <s v="CUSCO"/>
    <s v="CUSCO"/>
    <s v="LA CONVENCION"/>
    <s v="ECHARATE"/>
    <n v="0"/>
    <x v="0"/>
    <n v="0"/>
    <x v="0"/>
    <x v="0"/>
    <x v="0"/>
    <s v="MWh"/>
    <n v="9933.9699999999993"/>
    <n v="9.9339699999999986"/>
    <m/>
    <n v="2.6666666666666665"/>
    <n v="2.4"/>
    <n v="0"/>
    <n v="0"/>
    <n v="73"/>
    <s v="BASE DE DATOS"/>
    <m/>
  </r>
  <r>
    <s v="24"/>
    <x v="6"/>
    <s v="PLUSMA"/>
    <s v="33137405"/>
    <s v="33137405"/>
    <x v="0"/>
    <m/>
    <n v="28.8"/>
    <n v="32"/>
    <n v="28.8"/>
    <m/>
    <m/>
    <n v="9601.08"/>
    <m/>
    <m/>
    <m/>
    <n v="0"/>
    <n v="13.542"/>
    <x v="0"/>
    <s v="PLUSMA33137405TG"/>
    <s v="Pluspetrol Per£ Corp.Suc.del Per£ - Malvinas"/>
    <x v="115"/>
    <x v="115"/>
    <s v="C.T. MALVINAS"/>
    <x v="373"/>
    <s v="TG"/>
    <x v="0"/>
    <x v="381"/>
    <x v="0"/>
    <s v="Instalado"/>
    <s v="Operativo"/>
    <s v="Autoproductor"/>
    <x v="2"/>
    <x v="1"/>
    <x v="1"/>
    <x v="0"/>
    <s v="Privado"/>
    <s v="CUSCO"/>
    <s v="CUSCO"/>
    <s v="LA CONVENCION"/>
    <s v="ECHARATE"/>
    <n v="0"/>
    <x v="0"/>
    <n v="0"/>
    <x v="0"/>
    <x v="0"/>
    <x v="0"/>
    <s v="MWh"/>
    <n v="9601.08"/>
    <n v="9.6010799999999996"/>
    <m/>
    <n v="2.6666666666666665"/>
    <n v="2.4"/>
    <n v="0"/>
    <n v="0"/>
    <n v="73"/>
    <s v="BASE DE DATOS"/>
    <m/>
  </r>
  <r>
    <s v="24"/>
    <x v="7"/>
    <s v="PLUSMA"/>
    <s v="33137405"/>
    <s v="33137405"/>
    <x v="0"/>
    <m/>
    <n v="28.8"/>
    <n v="32"/>
    <n v="28.8"/>
    <m/>
    <m/>
    <n v="9571.8700000000008"/>
    <m/>
    <m/>
    <m/>
    <n v="0"/>
    <n v="13.661"/>
    <x v="0"/>
    <s v="PLUSMA33137405TG"/>
    <s v="Pluspetrol Per£ Corp.Suc.del Per£ - Malvinas"/>
    <x v="115"/>
    <x v="115"/>
    <s v="C.T. MALVINAS"/>
    <x v="373"/>
    <s v="TG"/>
    <x v="0"/>
    <x v="381"/>
    <x v="0"/>
    <s v="Instalado"/>
    <s v="Operativo"/>
    <s v="Autoproductor"/>
    <x v="2"/>
    <x v="1"/>
    <x v="1"/>
    <x v="0"/>
    <s v="Privado"/>
    <s v="CUSCO"/>
    <s v="CUSCO"/>
    <s v="LA CONVENCION"/>
    <s v="ECHARATE"/>
    <n v="0"/>
    <x v="0"/>
    <n v="0"/>
    <x v="0"/>
    <x v="0"/>
    <x v="0"/>
    <s v="MWh"/>
    <n v="9571.8700000000008"/>
    <n v="9.5718700000000005"/>
    <m/>
    <n v="2.6666666666666665"/>
    <n v="2.4"/>
    <n v="0"/>
    <n v="0"/>
    <n v="73"/>
    <s v="BASE DE DATOS"/>
    <m/>
  </r>
  <r>
    <s v="24"/>
    <x v="5"/>
    <s v="PLUSMA"/>
    <s v="33137405"/>
    <s v="33137405"/>
    <x v="0"/>
    <m/>
    <n v="28.8"/>
    <n v="32"/>
    <n v="28.8"/>
    <m/>
    <m/>
    <n v="9465.41"/>
    <m/>
    <m/>
    <m/>
    <n v="0"/>
    <n v="13.593"/>
    <x v="0"/>
    <s v="PLUSMA33137405TG"/>
    <s v="Pluspetrol Per£ Corp.Suc.del Per£ - Malvinas"/>
    <x v="115"/>
    <x v="115"/>
    <s v="C.T. MALVINAS"/>
    <x v="373"/>
    <s v="TG"/>
    <x v="0"/>
    <x v="381"/>
    <x v="0"/>
    <s v="Instalado"/>
    <s v="Operativo"/>
    <s v="Autoproductor"/>
    <x v="2"/>
    <x v="1"/>
    <x v="1"/>
    <x v="0"/>
    <s v="Privado"/>
    <s v="CUSCO"/>
    <s v="CUSCO"/>
    <s v="LA CONVENCION"/>
    <s v="ECHARATE"/>
    <n v="0"/>
    <x v="0"/>
    <n v="0"/>
    <x v="0"/>
    <x v="0"/>
    <x v="0"/>
    <s v="MWh"/>
    <n v="9465.41"/>
    <n v="9.4654100000000003"/>
    <m/>
    <n v="2.6666666666666665"/>
    <n v="2.4"/>
    <n v="0"/>
    <n v="0"/>
    <n v="73"/>
    <s v="BASE DE DATOS"/>
    <m/>
  </r>
  <r>
    <s v="24"/>
    <x v="4"/>
    <s v="PLUSMA"/>
    <s v="33137405"/>
    <s v="33137405"/>
    <x v="0"/>
    <m/>
    <n v="28.8"/>
    <n v="32"/>
    <n v="28.8"/>
    <m/>
    <m/>
    <n v="9612.86"/>
    <m/>
    <m/>
    <m/>
    <n v="0"/>
    <n v="13.991"/>
    <x v="0"/>
    <s v="PLUSMA33137405TG"/>
    <s v="Pluspetrol Per£ Corp.Suc.del Per£ - Malvinas"/>
    <x v="115"/>
    <x v="115"/>
    <s v="C.T. MALVINAS"/>
    <x v="373"/>
    <s v="TG"/>
    <x v="0"/>
    <x v="381"/>
    <x v="0"/>
    <s v="Instalado"/>
    <s v="Operativo"/>
    <s v="Autoproductor"/>
    <x v="2"/>
    <x v="1"/>
    <x v="1"/>
    <x v="0"/>
    <s v="Privado"/>
    <s v="CUSCO"/>
    <s v="CUSCO"/>
    <s v="LA CONVENCION"/>
    <s v="ECHARATE"/>
    <n v="0"/>
    <x v="0"/>
    <n v="0"/>
    <x v="0"/>
    <x v="0"/>
    <x v="0"/>
    <s v="MWh"/>
    <n v="9612.86"/>
    <n v="9.6128600000000013"/>
    <m/>
    <n v="2.6666666666666665"/>
    <n v="2.4"/>
    <n v="0"/>
    <n v="0"/>
    <n v="73"/>
    <s v="BASE DE DATOS"/>
    <m/>
  </r>
  <r>
    <s v="24"/>
    <x v="3"/>
    <s v="PLUSMA"/>
    <s v="33137405"/>
    <s v="33137405"/>
    <x v="0"/>
    <m/>
    <n v="28.8"/>
    <n v="32"/>
    <n v="28.8"/>
    <m/>
    <m/>
    <n v="9352.83"/>
    <m/>
    <m/>
    <m/>
    <n v="0"/>
    <n v="14.007999999999999"/>
    <x v="0"/>
    <s v="PLUSMA33137405TG"/>
    <s v="Pluspetrol Per£ Corp.Suc.del Per£ - Malvinas"/>
    <x v="115"/>
    <x v="115"/>
    <s v="C.T. MALVINAS"/>
    <x v="373"/>
    <s v="TG"/>
    <x v="0"/>
    <x v="381"/>
    <x v="0"/>
    <s v="Instalado"/>
    <s v="Operativo"/>
    <s v="Autoproductor"/>
    <x v="2"/>
    <x v="1"/>
    <x v="1"/>
    <x v="0"/>
    <s v="Privado"/>
    <s v="CUSCO"/>
    <s v="CUSCO"/>
    <s v="LA CONVENCION"/>
    <s v="ECHARATE"/>
    <n v="0"/>
    <x v="0"/>
    <n v="0"/>
    <x v="0"/>
    <x v="0"/>
    <x v="0"/>
    <s v="MWh"/>
    <n v="9352.83"/>
    <n v="9.3528299999999991"/>
    <m/>
    <n v="2.6666666666666665"/>
    <n v="2.4"/>
    <n v="0"/>
    <n v="0"/>
    <n v="73"/>
    <s v="BASE DE DATOS"/>
    <m/>
  </r>
  <r>
    <s v="24"/>
    <x v="2"/>
    <s v="PLUSMA"/>
    <s v="33137405"/>
    <s v="33137405"/>
    <x v="0"/>
    <m/>
    <n v="28.8"/>
    <n v="32"/>
    <n v="28.8"/>
    <m/>
    <m/>
    <n v="9800.1200000000008"/>
    <m/>
    <m/>
    <m/>
    <n v="0"/>
    <n v="13.997"/>
    <x v="0"/>
    <s v="PLUSMA33137405TG"/>
    <s v="Pluspetrol Per£ Corp.Suc.del Per£ - Malvinas"/>
    <x v="115"/>
    <x v="115"/>
    <s v="C.T. MALVINAS"/>
    <x v="373"/>
    <s v="TG"/>
    <x v="0"/>
    <x v="381"/>
    <x v="0"/>
    <s v="Instalado"/>
    <s v="Operativo"/>
    <s v="Autoproductor"/>
    <x v="2"/>
    <x v="1"/>
    <x v="1"/>
    <x v="0"/>
    <s v="Privado"/>
    <s v="CUSCO"/>
    <s v="CUSCO"/>
    <s v="LA CONVENCION"/>
    <s v="ECHARATE"/>
    <n v="0"/>
    <x v="0"/>
    <n v="0"/>
    <x v="0"/>
    <x v="0"/>
    <x v="0"/>
    <s v="MWh"/>
    <n v="9800.1200000000008"/>
    <n v="9.8001200000000015"/>
    <m/>
    <n v="2.6666666666666665"/>
    <n v="2.4"/>
    <n v="0"/>
    <n v="0"/>
    <n v="73"/>
    <s v="BASE DE DATOS"/>
    <m/>
  </r>
  <r>
    <s v="24"/>
    <x v="1"/>
    <s v="PLUSMA"/>
    <s v="33137405"/>
    <s v="33137405"/>
    <x v="0"/>
    <m/>
    <n v="28.8"/>
    <n v="32"/>
    <n v="28.8"/>
    <m/>
    <m/>
    <n v="9251.33"/>
    <m/>
    <m/>
    <m/>
    <n v="0"/>
    <n v="13.842000000000001"/>
    <x v="0"/>
    <s v="PLUSMA33137405TG"/>
    <s v="Pluspetrol Per£ Corp.Suc.del Per£ - Malvinas"/>
    <x v="115"/>
    <x v="115"/>
    <s v="C.T. MALVINAS"/>
    <x v="373"/>
    <s v="TG"/>
    <x v="0"/>
    <x v="381"/>
    <x v="0"/>
    <s v="Instalado"/>
    <s v="Operativo"/>
    <s v="Autoproductor"/>
    <x v="2"/>
    <x v="1"/>
    <x v="1"/>
    <x v="0"/>
    <s v="Privado"/>
    <s v="CUSCO"/>
    <s v="CUSCO"/>
    <s v="LA CONVENCION"/>
    <s v="ECHARATE"/>
    <n v="0"/>
    <x v="0"/>
    <n v="0"/>
    <x v="0"/>
    <x v="0"/>
    <x v="0"/>
    <s v="MWh"/>
    <n v="9251.33"/>
    <n v="9.2513299999999994"/>
    <m/>
    <n v="2.6666666666666665"/>
    <n v="2.4"/>
    <n v="0"/>
    <n v="0"/>
    <n v="73"/>
    <s v="BASE DE DATOS"/>
    <m/>
  </r>
  <r>
    <s v="24"/>
    <x v="2"/>
    <s v="PLUSPI"/>
    <s v="33138205"/>
    <s v="33138205"/>
    <x v="0"/>
    <m/>
    <n v="24.5"/>
    <n v="28"/>
    <n v="24.5"/>
    <m/>
    <m/>
    <n v="5742.7049999999999"/>
    <m/>
    <m/>
    <m/>
    <n v="0"/>
    <n v="140.24"/>
    <x v="0"/>
    <s v="PLUSPI33138205TG"/>
    <s v="Pluspetrol Per£ Corp.Suc.del Per£ - Pisco"/>
    <x v="115"/>
    <x v="115"/>
    <s v="C.T. FRAC. PISCO"/>
    <x v="350"/>
    <s v="TG"/>
    <x v="0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0"/>
    <n v="0"/>
    <x v="0"/>
    <x v="0"/>
    <x v="0"/>
    <s v="MWh"/>
    <n v="5742.7049999999999"/>
    <n v="5.7427049999999999"/>
    <m/>
    <n v="2.3333333333333335"/>
    <n v="2.0416666666666665"/>
    <n v="0"/>
    <n v="0"/>
    <n v="73"/>
    <s v="BASE DE DATOS"/>
    <m/>
  </r>
  <r>
    <s v="24"/>
    <x v="3"/>
    <s v="PLUSPI"/>
    <s v="33138205"/>
    <s v="33138205"/>
    <x v="0"/>
    <m/>
    <n v="24.5"/>
    <n v="28"/>
    <n v="24.5"/>
    <m/>
    <m/>
    <n v="5200.7669999999998"/>
    <m/>
    <m/>
    <m/>
    <n v="0"/>
    <n v="14.24"/>
    <x v="0"/>
    <s v="PLUSPI33138205TG"/>
    <s v="Pluspetrol Per£ Corp.Suc.del Per£ - Pisco"/>
    <x v="115"/>
    <x v="115"/>
    <s v="C.T. FRAC. PISCO"/>
    <x v="350"/>
    <s v="TG"/>
    <x v="0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0"/>
    <n v="0"/>
    <x v="0"/>
    <x v="0"/>
    <x v="0"/>
    <s v="MWh"/>
    <n v="5200.7669999999998"/>
    <n v="5.2007669999999999"/>
    <m/>
    <n v="2.3333333333333335"/>
    <n v="2.0416666666666665"/>
    <n v="0"/>
    <n v="0"/>
    <n v="73"/>
    <s v="BASE DE DATOS"/>
    <m/>
  </r>
  <r>
    <s v="24"/>
    <x v="4"/>
    <s v="PLUSPI"/>
    <s v="33138205"/>
    <s v="33138205"/>
    <x v="0"/>
    <m/>
    <n v="24.5"/>
    <n v="28"/>
    <n v="24.5"/>
    <m/>
    <m/>
    <n v="5673.6880000000001"/>
    <m/>
    <m/>
    <m/>
    <n v="0"/>
    <n v="14.24"/>
    <x v="0"/>
    <s v="PLUSPI33138205TG"/>
    <s v="Pluspetrol Per£ Corp.Suc.del Per£ - Pisco"/>
    <x v="115"/>
    <x v="115"/>
    <s v="C.T. FRAC. PISCO"/>
    <x v="350"/>
    <s v="TG"/>
    <x v="0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0"/>
    <n v="0"/>
    <x v="0"/>
    <x v="0"/>
    <x v="0"/>
    <s v="MWh"/>
    <n v="5673.6880000000001"/>
    <n v="5.6736880000000003"/>
    <m/>
    <n v="2.3333333333333335"/>
    <n v="2.0416666666666665"/>
    <n v="0"/>
    <n v="0"/>
    <n v="73"/>
    <s v="BASE DE DATOS"/>
    <m/>
  </r>
  <r>
    <s v="24"/>
    <x v="5"/>
    <s v="PLUSPI"/>
    <s v="33138205"/>
    <s v="33138205"/>
    <x v="0"/>
    <m/>
    <n v="24.5"/>
    <n v="28"/>
    <n v="24.5"/>
    <m/>
    <m/>
    <n v="5227.5460000000003"/>
    <m/>
    <m/>
    <m/>
    <n v="0"/>
    <n v="14.24"/>
    <x v="0"/>
    <s v="PLUSPI33138205TG"/>
    <s v="Pluspetrol Per£ Corp.Suc.del Per£ - Pisco"/>
    <x v="115"/>
    <x v="115"/>
    <s v="C.T. FRAC. PISCO"/>
    <x v="350"/>
    <s v="TG"/>
    <x v="0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0"/>
    <n v="0"/>
    <x v="0"/>
    <x v="0"/>
    <x v="0"/>
    <s v="MWh"/>
    <n v="5227.5460000000003"/>
    <n v="5.2275460000000002"/>
    <m/>
    <n v="2.3333333333333335"/>
    <n v="2.0416666666666665"/>
    <n v="0"/>
    <n v="0"/>
    <n v="73"/>
    <s v="BASE DE DATOS"/>
    <m/>
  </r>
  <r>
    <s v="24"/>
    <x v="7"/>
    <s v="PLUSPI"/>
    <s v="33138205"/>
    <s v="33138205"/>
    <x v="0"/>
    <m/>
    <n v="24.5"/>
    <n v="28"/>
    <n v="24.5"/>
    <m/>
    <m/>
    <n v="4919.4350000000004"/>
    <m/>
    <m/>
    <m/>
    <n v="0"/>
    <n v="14.24"/>
    <x v="0"/>
    <s v="PLUSPI33138205TG"/>
    <s v="Pluspetrol Per£ Corp.Suc.del Per£ - Pisco"/>
    <x v="115"/>
    <x v="115"/>
    <s v="C.T. FRAC. PISCO"/>
    <x v="350"/>
    <s v="TG"/>
    <x v="0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0"/>
    <n v="0"/>
    <x v="0"/>
    <x v="0"/>
    <x v="0"/>
    <s v="MWh"/>
    <n v="4919.4350000000004"/>
    <n v="4.919435"/>
    <m/>
    <n v="2.3333333333333335"/>
    <n v="2.0416666666666665"/>
    <n v="0"/>
    <n v="0"/>
    <n v="73"/>
    <s v="BASE DE DATOS"/>
    <m/>
  </r>
  <r>
    <s v="24"/>
    <x v="6"/>
    <s v="PLUSPI"/>
    <s v="33138205"/>
    <s v="33138205"/>
    <x v="0"/>
    <m/>
    <n v="24.5"/>
    <n v="28"/>
    <n v="24.5"/>
    <m/>
    <m/>
    <n v="4582.5739999999996"/>
    <m/>
    <m/>
    <m/>
    <n v="0"/>
    <n v="14.24"/>
    <x v="0"/>
    <s v="PLUSPI33138205TG"/>
    <s v="Pluspetrol Per£ Corp.Suc.del Per£ - Pisco"/>
    <x v="115"/>
    <x v="115"/>
    <s v="C.T. FRAC. PISCO"/>
    <x v="350"/>
    <s v="TG"/>
    <x v="0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0"/>
    <n v="0"/>
    <x v="0"/>
    <x v="0"/>
    <x v="0"/>
    <s v="MWh"/>
    <n v="4582.5739999999996"/>
    <n v="4.5825739999999993"/>
    <m/>
    <n v="2.3333333333333335"/>
    <n v="2.0416666666666665"/>
    <n v="0"/>
    <n v="0"/>
    <n v="73"/>
    <s v="BASE DE DATOS"/>
    <m/>
  </r>
  <r>
    <s v="24"/>
    <x v="8"/>
    <s v="PLUSPI"/>
    <s v="33138205"/>
    <s v="33138205"/>
    <x v="0"/>
    <m/>
    <n v="24.5"/>
    <n v="28"/>
    <n v="24.5"/>
    <m/>
    <m/>
    <n v="4746.0789999999997"/>
    <m/>
    <m/>
    <m/>
    <n v="0"/>
    <n v="14.24"/>
    <x v="0"/>
    <s v="PLUSPI33138205TG"/>
    <s v="Pluspetrol Per£ Corp.Suc.del Per£ - Pisco"/>
    <x v="115"/>
    <x v="115"/>
    <s v="C.T. FRAC. PISCO"/>
    <x v="350"/>
    <s v="TG"/>
    <x v="0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0"/>
    <n v="0"/>
    <x v="0"/>
    <x v="0"/>
    <x v="0"/>
    <s v="MWh"/>
    <n v="4746.0789999999997"/>
    <n v="4.7460789999999999"/>
    <m/>
    <n v="2.3333333333333335"/>
    <n v="2.0416666666666665"/>
    <n v="0"/>
    <n v="0"/>
    <n v="73"/>
    <s v="BASE DE DATOS"/>
    <m/>
  </r>
  <r>
    <s v="24"/>
    <x v="9"/>
    <s v="PLUSPI"/>
    <s v="33138205"/>
    <s v="33138205"/>
    <x v="0"/>
    <m/>
    <n v="24.5"/>
    <n v="28"/>
    <n v="24.5"/>
    <m/>
    <m/>
    <n v="4901.93"/>
    <m/>
    <m/>
    <m/>
    <n v="0"/>
    <n v="14.24"/>
    <x v="0"/>
    <s v="PLUSPI33138205TG"/>
    <s v="Pluspetrol Per£ Corp.Suc.del Per£ - Pisco"/>
    <x v="115"/>
    <x v="115"/>
    <s v="C.T. FRAC. PISCO"/>
    <x v="350"/>
    <s v="TG"/>
    <x v="0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0"/>
    <n v="0"/>
    <x v="0"/>
    <x v="0"/>
    <x v="0"/>
    <s v="MWh"/>
    <n v="4901.93"/>
    <n v="4.9019300000000001"/>
    <m/>
    <n v="2.3333333333333335"/>
    <n v="2.0416666666666665"/>
    <n v="0"/>
    <n v="0"/>
    <n v="73"/>
    <s v="BASE DE DATOS"/>
    <m/>
  </r>
  <r>
    <s v="24"/>
    <x v="10"/>
    <s v="PLUSPI"/>
    <s v="33138205"/>
    <s v="33138205"/>
    <x v="0"/>
    <m/>
    <n v="24.5"/>
    <n v="28"/>
    <n v="24.5"/>
    <m/>
    <m/>
    <n v="4901.93"/>
    <m/>
    <m/>
    <m/>
    <n v="0"/>
    <n v="14.24"/>
    <x v="0"/>
    <s v="PLUSPI33138205TG"/>
    <s v="Pluspetrol Per£ Corp.Suc.del Per£ - Pisco"/>
    <x v="115"/>
    <x v="115"/>
    <s v="C.T. FRAC. PISCO"/>
    <x v="350"/>
    <s v="TG"/>
    <x v="0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0"/>
    <n v="0"/>
    <x v="0"/>
    <x v="0"/>
    <x v="0"/>
    <s v="MWh"/>
    <n v="4901.93"/>
    <n v="4.9019300000000001"/>
    <m/>
    <n v="2.3333333333333335"/>
    <n v="2.0416666666666665"/>
    <n v="0"/>
    <n v="0"/>
    <n v="73"/>
    <s v="BASE DE DATOS"/>
    <m/>
  </r>
  <r>
    <s v="24"/>
    <x v="11"/>
    <s v="PLUSPI"/>
    <s v="33138205"/>
    <s v="33138205"/>
    <x v="0"/>
    <m/>
    <n v="24.5"/>
    <n v="28"/>
    <n v="24.5"/>
    <m/>
    <m/>
    <n v="5259.2979999999998"/>
    <m/>
    <m/>
    <m/>
    <n v="0"/>
    <n v="14.24"/>
    <x v="0"/>
    <s v="PLUSPI33138205TG"/>
    <s v="Pluspetrol Per£ Corp.Suc.del Per£ - Pisco"/>
    <x v="115"/>
    <x v="115"/>
    <s v="C.T. FRAC. PISCO"/>
    <x v="350"/>
    <s v="TG"/>
    <x v="0"/>
    <x v="381"/>
    <x v="0"/>
    <s v="Instalado"/>
    <s v="Operativo"/>
    <s v="Autoproductor"/>
    <x v="2"/>
    <x v="1"/>
    <x v="1"/>
    <x v="0"/>
    <s v="Privado"/>
    <s v="ICA"/>
    <s v="ICA"/>
    <s v="PISCO"/>
    <s v="PARACAS"/>
    <n v="0"/>
    <x v="0"/>
    <n v="0"/>
    <x v="0"/>
    <x v="0"/>
    <x v="0"/>
    <s v="MWh"/>
    <n v="5259.2979999999998"/>
    <n v="5.2592979999999994"/>
    <m/>
    <n v="2.3333333333333335"/>
    <n v="2.0416666666666665"/>
    <n v="0"/>
    <n v="0"/>
    <n v="73"/>
    <s v="BASE DE DATOS"/>
    <m/>
  </r>
  <r>
    <s v="24"/>
    <x v="11"/>
    <s v="QUIMIC"/>
    <s v="33105100"/>
    <s v="33105100"/>
    <x v="2"/>
    <m/>
    <n v="0.2"/>
    <n v="0.25"/>
    <n v="0.2"/>
    <m/>
    <m/>
    <n v="0"/>
    <m/>
    <m/>
    <m/>
    <n v="0"/>
    <n v="0"/>
    <x v="0"/>
    <s v="QUIMIC33105100EL"/>
    <s v="Compañia Quimica S.A."/>
    <x v="150"/>
    <x v="150"/>
    <s v="C.T. Compañía Quimica"/>
    <x v="416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2.0833333333333332E-2"/>
    <n v="1.6666666666666666E-2"/>
    <n v="0"/>
    <n v="0"/>
    <n v="34"/>
    <s v="BASE DE DATOS"/>
    <m/>
  </r>
  <r>
    <s v="24"/>
    <x v="10"/>
    <s v="QUIMIC"/>
    <s v="33105100"/>
    <s v="33105100"/>
    <x v="2"/>
    <m/>
    <n v="0.2"/>
    <n v="0.25"/>
    <n v="0.2"/>
    <m/>
    <m/>
    <n v="0"/>
    <m/>
    <m/>
    <m/>
    <n v="0"/>
    <n v="0"/>
    <x v="0"/>
    <s v="QUIMIC33105100EL"/>
    <s v="Compañia Quimica S.A."/>
    <x v="150"/>
    <x v="150"/>
    <s v="C.T. Compañía Quimica"/>
    <x v="416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2.0833333333333332E-2"/>
    <n v="1.6666666666666666E-2"/>
    <n v="0"/>
    <n v="0"/>
    <n v="34"/>
    <s v="BASE DE DATOS"/>
    <m/>
  </r>
  <r>
    <s v="24"/>
    <x v="9"/>
    <s v="QUIMIC"/>
    <s v="33105100"/>
    <s v="33105100"/>
    <x v="2"/>
    <m/>
    <n v="0.2"/>
    <n v="0.25"/>
    <n v="0.2"/>
    <m/>
    <m/>
    <n v="0"/>
    <m/>
    <m/>
    <m/>
    <n v="0"/>
    <n v="0"/>
    <x v="0"/>
    <s v="QUIMIC33105100EL"/>
    <s v="Compañia Quimica S.A."/>
    <x v="150"/>
    <x v="150"/>
    <s v="C.T. Compañía Quimica"/>
    <x v="416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2.0833333333333332E-2"/>
    <n v="1.6666666666666666E-2"/>
    <n v="0"/>
    <n v="0"/>
    <n v="34"/>
    <s v="BASE DE DATOS"/>
    <m/>
  </r>
  <r>
    <s v="24"/>
    <x v="8"/>
    <s v="QUIMIC"/>
    <s v="33105100"/>
    <s v="33105100"/>
    <x v="2"/>
    <m/>
    <n v="0.2"/>
    <n v="0.25"/>
    <n v="0.2"/>
    <m/>
    <m/>
    <n v="0"/>
    <m/>
    <m/>
    <m/>
    <n v="0"/>
    <n v="0"/>
    <x v="0"/>
    <s v="QUIMIC33105100EL"/>
    <s v="Compañia Quimica S.A."/>
    <x v="150"/>
    <x v="150"/>
    <s v="C.T. Compañía Quimica"/>
    <x v="416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2.0833333333333332E-2"/>
    <n v="1.6666666666666666E-2"/>
    <n v="0"/>
    <n v="0"/>
    <n v="34"/>
    <s v="BASE DE DATOS"/>
    <m/>
  </r>
  <r>
    <s v="24"/>
    <x v="6"/>
    <s v="QUIMIC"/>
    <s v="33105100"/>
    <s v="33105100"/>
    <x v="2"/>
    <m/>
    <n v="0.2"/>
    <n v="0.25"/>
    <n v="0.2"/>
    <m/>
    <m/>
    <n v="0"/>
    <m/>
    <m/>
    <m/>
    <n v="0"/>
    <n v="0"/>
    <x v="0"/>
    <s v="QUIMIC33105100EL"/>
    <s v="Compañia Quimica S.A."/>
    <x v="150"/>
    <x v="150"/>
    <s v="C.T. Compañía Quimica"/>
    <x v="416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2.0833333333333332E-2"/>
    <n v="1.6666666666666666E-2"/>
    <n v="0"/>
    <n v="0"/>
    <n v="34"/>
    <s v="BASE DE DATOS"/>
    <m/>
  </r>
  <r>
    <s v="24"/>
    <x v="7"/>
    <s v="QUIMIC"/>
    <s v="33105100"/>
    <s v="33105100"/>
    <x v="2"/>
    <m/>
    <n v="0.2"/>
    <n v="0.25"/>
    <n v="0.2"/>
    <m/>
    <m/>
    <n v="0"/>
    <m/>
    <m/>
    <m/>
    <n v="0"/>
    <n v="0"/>
    <x v="0"/>
    <s v="QUIMIC33105100EL"/>
    <s v="Compañia Quimica S.A."/>
    <x v="150"/>
    <x v="150"/>
    <s v="C.T. Compañía Quimica"/>
    <x v="416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2.0833333333333332E-2"/>
    <n v="1.6666666666666666E-2"/>
    <n v="0"/>
    <n v="0"/>
    <n v="34"/>
    <s v="BASE DE DATOS"/>
    <m/>
  </r>
  <r>
    <s v="24"/>
    <x v="5"/>
    <s v="QUIMIC"/>
    <s v="33105100"/>
    <s v="33105100"/>
    <x v="2"/>
    <m/>
    <n v="0.2"/>
    <n v="0.25"/>
    <n v="0.2"/>
    <m/>
    <m/>
    <n v="0"/>
    <m/>
    <m/>
    <m/>
    <n v="0"/>
    <n v="0"/>
    <x v="0"/>
    <s v="QUIMIC33105100EL"/>
    <s v="Compañia Quimica S.A."/>
    <x v="150"/>
    <x v="150"/>
    <s v="C.T. Compañía Quimica"/>
    <x v="416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2.0833333333333332E-2"/>
    <n v="1.6666666666666666E-2"/>
    <n v="0"/>
    <n v="0"/>
    <n v="34"/>
    <s v="BASE DE DATOS"/>
    <m/>
  </r>
  <r>
    <s v="24"/>
    <x v="4"/>
    <s v="QUIMIC"/>
    <s v="33105100"/>
    <s v="33105100"/>
    <x v="2"/>
    <m/>
    <n v="0.2"/>
    <n v="0.25"/>
    <n v="0.2"/>
    <m/>
    <m/>
    <n v="0"/>
    <m/>
    <m/>
    <m/>
    <n v="0"/>
    <n v="0"/>
    <x v="0"/>
    <s v="QUIMIC33105100EL"/>
    <s v="Compañia Quimica S.A."/>
    <x v="150"/>
    <x v="150"/>
    <s v="C.T. Compañía Quimica"/>
    <x v="416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2.0833333333333332E-2"/>
    <n v="1.6666666666666666E-2"/>
    <n v="0"/>
    <n v="0"/>
    <n v="34"/>
    <s v="BASE DE DATOS"/>
    <m/>
  </r>
  <r>
    <s v="24"/>
    <x v="3"/>
    <s v="QUIMIC"/>
    <s v="33105100"/>
    <s v="33105100"/>
    <x v="2"/>
    <m/>
    <n v="0.2"/>
    <n v="0.25"/>
    <n v="0.2"/>
    <m/>
    <m/>
    <n v="0"/>
    <m/>
    <m/>
    <m/>
    <n v="0"/>
    <n v="0"/>
    <x v="0"/>
    <s v="QUIMIC33105100EL"/>
    <s v="Compañia Quimica S.A."/>
    <x v="150"/>
    <x v="150"/>
    <s v="C.T. Compañía Quimica"/>
    <x v="416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2.0833333333333332E-2"/>
    <n v="1.6666666666666666E-2"/>
    <n v="0"/>
    <n v="0"/>
    <n v="34"/>
    <s v="BASE DE DATOS"/>
    <m/>
  </r>
  <r>
    <s v="24"/>
    <x v="2"/>
    <s v="QUIMIC"/>
    <s v="33105100"/>
    <s v="33105100"/>
    <x v="2"/>
    <m/>
    <n v="0.2"/>
    <n v="0.25"/>
    <n v="0.2"/>
    <m/>
    <m/>
    <n v="0"/>
    <m/>
    <m/>
    <m/>
    <n v="0"/>
    <n v="0"/>
    <x v="0"/>
    <s v="QUIMIC33105100EL"/>
    <s v="Compañia Quimica S.A."/>
    <x v="150"/>
    <x v="150"/>
    <s v="C.T. Compañía Quimica"/>
    <x v="416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2.0833333333333332E-2"/>
    <n v="1.6666666666666666E-2"/>
    <n v="0"/>
    <n v="0"/>
    <n v="34"/>
    <s v="BASE DE DATOS"/>
    <m/>
  </r>
  <r>
    <s v="24"/>
    <x v="1"/>
    <s v="QUIMIC"/>
    <s v="33105100"/>
    <s v="33105100"/>
    <x v="2"/>
    <m/>
    <n v="0.2"/>
    <n v="0.25"/>
    <n v="0.2"/>
    <m/>
    <m/>
    <n v="0"/>
    <m/>
    <m/>
    <m/>
    <n v="0"/>
    <n v="0"/>
    <x v="0"/>
    <s v="QUIMIC33105100EL"/>
    <s v="Compañia Quimica S.A."/>
    <x v="150"/>
    <x v="150"/>
    <s v="C.T. Compañía Quimica"/>
    <x v="416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2.0833333333333332E-2"/>
    <n v="1.6666666666666666E-2"/>
    <n v="0"/>
    <n v="0"/>
    <n v="34"/>
    <s v="BASE DE DATOS"/>
    <m/>
  </r>
  <r>
    <s v="24"/>
    <x v="0"/>
    <s v="QUIMIC"/>
    <s v="33105100"/>
    <s v="33105100"/>
    <x v="2"/>
    <m/>
    <n v="0.2"/>
    <n v="0.25"/>
    <n v="0.2"/>
    <m/>
    <m/>
    <n v="1.466"/>
    <m/>
    <m/>
    <m/>
    <n v="0"/>
    <n v="0"/>
    <x v="0"/>
    <s v="QUIMIC33105100EL"/>
    <s v="Compañia Quimica S.A."/>
    <x v="150"/>
    <x v="150"/>
    <s v="C.T. Compañía Quimica"/>
    <x v="416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1.466"/>
    <n v="1.4660000000000001E-3"/>
    <m/>
    <n v="2.0833333333333332E-2"/>
    <n v="1.6666666666666666E-2"/>
    <n v="0"/>
    <n v="0"/>
    <n v="34"/>
    <s v="BASE DE DATOS"/>
    <m/>
  </r>
  <r>
    <s v="24"/>
    <x v="11"/>
    <s v="PODERO"/>
    <s v="33072296"/>
    <s v="33072296"/>
    <x v="2"/>
    <m/>
    <n v="5.6849999999999996"/>
    <n v="6.915"/>
    <n v="5.6849999999999996"/>
    <m/>
    <m/>
    <n v="35.765999999999998"/>
    <m/>
    <m/>
    <m/>
    <n v="0"/>
    <n v="3.69"/>
    <x v="0"/>
    <s v="PODERO33072296EL"/>
    <s v="C¡a. Minera Poderosa S.A."/>
    <x v="151"/>
    <x v="151"/>
    <s v="C.T. J.A. Samaniego Alcántara"/>
    <x v="417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 "/>
    <s v="PATAZ"/>
    <n v="0"/>
    <x v="1"/>
    <n v="0"/>
    <x v="0"/>
    <x v="0"/>
    <x v="0"/>
    <s v="MWh"/>
    <n v="35.765999999999998"/>
    <n v="3.5765999999999999E-2"/>
    <m/>
    <n v="0.57625000000000004"/>
    <n v="0.47374999999999995"/>
    <n v="0"/>
    <n v="0"/>
    <n v="22"/>
    <s v="BASE DE DATOS"/>
    <m/>
  </r>
  <r>
    <s v="24"/>
    <x v="0"/>
    <s v="PODERO"/>
    <s v="33072296"/>
    <s v="33072296"/>
    <x v="2"/>
    <m/>
    <n v="5.6849999999999996"/>
    <n v="6.915"/>
    <n v="5.6849999999999996"/>
    <m/>
    <m/>
    <n v="96.125"/>
    <m/>
    <m/>
    <m/>
    <n v="55"/>
    <n v="3.97"/>
    <x v="0"/>
    <s v="PODERO33072296EL"/>
    <s v="C¡a. Minera Poderosa S.A."/>
    <x v="151"/>
    <x v="151"/>
    <s v="C.T. J.A. Samaniego Alcántara"/>
    <x v="417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 "/>
    <s v="PATAZ"/>
    <n v="0"/>
    <x v="1"/>
    <n v="0"/>
    <x v="0"/>
    <x v="0"/>
    <x v="0"/>
    <s v="MWh"/>
    <n v="96.125"/>
    <n v="9.6125000000000002E-2"/>
    <m/>
    <n v="0.57625000000000004"/>
    <n v="0.47374999999999995"/>
    <n v="0"/>
    <n v="0"/>
    <n v="22"/>
    <s v="BASE DE DATOS"/>
    <m/>
  </r>
  <r>
    <s v="24"/>
    <x v="0"/>
    <s v="PODERO"/>
    <s v="33081997"/>
    <s v="33081997"/>
    <x v="2"/>
    <m/>
    <n v="1.2"/>
    <n v="1.45"/>
    <n v="1.2"/>
    <m/>
    <m/>
    <n v="1738.1020000000001"/>
    <m/>
    <m/>
    <m/>
    <n v="0"/>
    <n v="2.4500000000000002"/>
    <x v="0"/>
    <s v="PODERO33081997EL"/>
    <s v="C¡a. Minera Poderosa S.A."/>
    <x v="151"/>
    <x v="151"/>
    <s v="C. T. Pataz"/>
    <x v="418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TAZ (Sta. María)"/>
    <n v="0"/>
    <x v="1"/>
    <n v="0"/>
    <x v="0"/>
    <x v="0"/>
    <x v="0"/>
    <s v="MWh"/>
    <n v="1738.1020000000001"/>
    <n v="1.738102"/>
    <m/>
    <n v="0.36416666666666669"/>
    <n v="0.27499999999999997"/>
    <n v="0"/>
    <n v="0"/>
    <n v="22"/>
    <s v="BASE DE DATOS"/>
    <m/>
  </r>
  <r>
    <s v="24"/>
    <x v="1"/>
    <s v="PODERO"/>
    <s v="33072296"/>
    <s v="33072296"/>
    <x v="2"/>
    <m/>
    <n v="5.6849999999999996"/>
    <n v="6.915"/>
    <n v="5.6849999999999996"/>
    <m/>
    <m/>
    <n v="13.853"/>
    <m/>
    <m/>
    <m/>
    <n v="40"/>
    <n v="1.8"/>
    <x v="0"/>
    <s v="PODERO33072296EL"/>
    <s v="C¡a. Minera Poderosa S.A."/>
    <x v="151"/>
    <x v="151"/>
    <s v="C.T. J.A. Samaniego Alcántara"/>
    <x v="417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 "/>
    <s v="PATAZ"/>
    <n v="0"/>
    <x v="1"/>
    <n v="0"/>
    <x v="0"/>
    <x v="0"/>
    <x v="0"/>
    <s v="MWh"/>
    <n v="13.853"/>
    <n v="1.3852999999999999E-2"/>
    <m/>
    <n v="0.57625000000000004"/>
    <n v="0.47374999999999995"/>
    <n v="0"/>
    <n v="0"/>
    <n v="22"/>
    <s v="BASE DE DATOS"/>
    <m/>
  </r>
  <r>
    <s v="24"/>
    <x v="1"/>
    <s v="PODERO"/>
    <s v="33081997"/>
    <s v="33081997"/>
    <x v="2"/>
    <m/>
    <n v="1.2"/>
    <n v="1.45"/>
    <n v="1.2"/>
    <m/>
    <m/>
    <n v="1918.7270000000001"/>
    <m/>
    <m/>
    <m/>
    <n v="235"/>
    <n v="3.6"/>
    <x v="0"/>
    <s v="PODERO33081997EL"/>
    <s v="C¡a. Minera Poderosa S.A."/>
    <x v="151"/>
    <x v="151"/>
    <s v="C. T. Pataz"/>
    <x v="418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TAZ (Sta. María)"/>
    <n v="0"/>
    <x v="1"/>
    <n v="0"/>
    <x v="0"/>
    <x v="0"/>
    <x v="0"/>
    <s v="MWh"/>
    <n v="1918.7270000000001"/>
    <n v="1.9187270000000001"/>
    <m/>
    <n v="0.36416666666666669"/>
    <n v="0.27499999999999997"/>
    <n v="0"/>
    <n v="0"/>
    <n v="22"/>
    <s v="BASE DE DATOS"/>
    <m/>
  </r>
  <r>
    <s v="24"/>
    <x v="2"/>
    <s v="PODERO"/>
    <s v="33072296"/>
    <s v="33072296"/>
    <x v="2"/>
    <m/>
    <n v="5.6849999999999996"/>
    <n v="6.915"/>
    <n v="5.6849999999999996"/>
    <m/>
    <m/>
    <n v="18.995000000000001"/>
    <m/>
    <m/>
    <m/>
    <n v="0"/>
    <n v="3.36"/>
    <x v="0"/>
    <s v="PODERO33072296EL"/>
    <s v="C¡a. Minera Poderosa S.A."/>
    <x v="151"/>
    <x v="151"/>
    <s v="C.T. J.A. Samaniego Alcántara"/>
    <x v="417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 "/>
    <s v="PATAZ"/>
    <n v="0"/>
    <x v="1"/>
    <n v="0"/>
    <x v="0"/>
    <x v="0"/>
    <x v="0"/>
    <s v="MWh"/>
    <n v="18.995000000000001"/>
    <n v="1.8995000000000001E-2"/>
    <m/>
    <n v="0.57625000000000004"/>
    <n v="0.47374999999999995"/>
    <n v="0"/>
    <n v="0"/>
    <n v="22"/>
    <s v="BASE DE DATOS"/>
    <m/>
  </r>
  <r>
    <s v="24"/>
    <x v="2"/>
    <s v="PODERO"/>
    <s v="33081997"/>
    <s v="33081997"/>
    <x v="2"/>
    <m/>
    <n v="1.2"/>
    <n v="1.45"/>
    <n v="1.2"/>
    <m/>
    <m/>
    <n v="1986.1859999999999"/>
    <m/>
    <m/>
    <m/>
    <n v="220"/>
    <n v="3.6"/>
    <x v="0"/>
    <s v="PODERO33081997EL"/>
    <s v="C¡a. Minera Poderosa S.A."/>
    <x v="151"/>
    <x v="151"/>
    <s v="C. T. Pataz"/>
    <x v="418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TAZ (Sta. María)"/>
    <n v="0"/>
    <x v="1"/>
    <n v="0"/>
    <x v="0"/>
    <x v="0"/>
    <x v="0"/>
    <s v="MWh"/>
    <n v="1986.1859999999999"/>
    <n v="1.986186"/>
    <m/>
    <n v="0.36416666666666669"/>
    <n v="0.27499999999999997"/>
    <n v="0"/>
    <n v="0"/>
    <n v="22"/>
    <s v="BASE DE DATOS"/>
    <m/>
  </r>
  <r>
    <s v="24"/>
    <x v="3"/>
    <s v="PODERO"/>
    <s v="33072296"/>
    <s v="33072296"/>
    <x v="2"/>
    <m/>
    <n v="5.6849999999999996"/>
    <n v="6.915"/>
    <n v="5.6849999999999996"/>
    <m/>
    <m/>
    <n v="69.647000000000006"/>
    <m/>
    <m/>
    <m/>
    <n v="55"/>
    <n v="3.1"/>
    <x v="0"/>
    <s v="PODERO33072296EL"/>
    <s v="C¡a. Minera Poderosa S.A."/>
    <x v="151"/>
    <x v="151"/>
    <s v="C.T. J.A. Samaniego Alcántara"/>
    <x v="417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 "/>
    <s v="PATAZ"/>
    <n v="0"/>
    <x v="1"/>
    <n v="0"/>
    <x v="0"/>
    <x v="0"/>
    <x v="0"/>
    <s v="MWh"/>
    <n v="69.647000000000006"/>
    <n v="6.9647000000000001E-2"/>
    <m/>
    <n v="0.57625000000000004"/>
    <n v="0.47374999999999995"/>
    <n v="0"/>
    <n v="0"/>
    <n v="22"/>
    <s v="BASE DE DATOS"/>
    <m/>
  </r>
  <r>
    <s v="24"/>
    <x v="3"/>
    <s v="PODERO"/>
    <s v="33081997"/>
    <s v="33081997"/>
    <x v="2"/>
    <m/>
    <n v="1.2"/>
    <n v="1.45"/>
    <n v="1.2"/>
    <m/>
    <m/>
    <n v="1539.3009999999999"/>
    <m/>
    <m/>
    <m/>
    <n v="0"/>
    <n v="3.7"/>
    <x v="0"/>
    <s v="PODERO33081997EL"/>
    <s v="C¡a. Minera Poderosa S.A."/>
    <x v="151"/>
    <x v="151"/>
    <s v="C. T. Pataz"/>
    <x v="418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TAZ (Sta. María)"/>
    <n v="0"/>
    <x v="1"/>
    <n v="0"/>
    <x v="0"/>
    <x v="0"/>
    <x v="0"/>
    <s v="MWh"/>
    <n v="1539.3009999999999"/>
    <n v="1.539301"/>
    <m/>
    <n v="0.36416666666666669"/>
    <n v="0.27499999999999997"/>
    <n v="0"/>
    <n v="0"/>
    <n v="22"/>
    <s v="BASE DE DATOS"/>
    <m/>
  </r>
  <r>
    <s v="24"/>
    <x v="4"/>
    <s v="PODERO"/>
    <s v="33072296"/>
    <s v="33072296"/>
    <x v="2"/>
    <m/>
    <n v="5.6849999999999996"/>
    <n v="6.915"/>
    <n v="5.6849999999999996"/>
    <m/>
    <m/>
    <n v="493.06200000000001"/>
    <m/>
    <m/>
    <m/>
    <n v="165"/>
    <n v="4.59"/>
    <x v="0"/>
    <s v="PODERO33072296EL"/>
    <s v="C¡a. Minera Poderosa S.A."/>
    <x v="151"/>
    <x v="151"/>
    <s v="C.T. J.A. Samaniego Alcántara"/>
    <x v="417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 "/>
    <s v="PATAZ"/>
    <n v="0"/>
    <x v="1"/>
    <n v="0"/>
    <x v="0"/>
    <x v="0"/>
    <x v="0"/>
    <s v="MWh"/>
    <n v="493.06200000000001"/>
    <n v="0.493062"/>
    <m/>
    <n v="0.57625000000000004"/>
    <n v="0.47374999999999995"/>
    <n v="0"/>
    <n v="0"/>
    <n v="22"/>
    <s v="BASE DE DATOS"/>
    <m/>
  </r>
  <r>
    <s v="24"/>
    <x v="4"/>
    <s v="PODERO"/>
    <s v="33081997"/>
    <s v="33081997"/>
    <x v="2"/>
    <m/>
    <n v="1.2"/>
    <n v="1.45"/>
    <n v="1.2"/>
    <m/>
    <m/>
    <n v="2059.0839999999998"/>
    <m/>
    <m/>
    <m/>
    <n v="226"/>
    <n v="3.6"/>
    <x v="0"/>
    <s v="PODERO33081997EL"/>
    <s v="C¡a. Minera Poderosa S.A."/>
    <x v="151"/>
    <x v="151"/>
    <s v="C. T. Pataz"/>
    <x v="418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TAZ (Sta. María)"/>
    <n v="0"/>
    <x v="1"/>
    <n v="0"/>
    <x v="0"/>
    <x v="0"/>
    <x v="0"/>
    <s v="MWh"/>
    <n v="2059.0839999999998"/>
    <n v="2.0590839999999999"/>
    <m/>
    <n v="0.36416666666666669"/>
    <n v="0.27499999999999997"/>
    <n v="0"/>
    <n v="0"/>
    <n v="22"/>
    <s v="BASE DE DATOS"/>
    <m/>
  </r>
  <r>
    <s v="24"/>
    <x v="7"/>
    <s v="PODERO"/>
    <s v="33072296"/>
    <s v="33072296"/>
    <x v="2"/>
    <m/>
    <n v="5.6849999999999996"/>
    <n v="6.915"/>
    <n v="5.6849999999999996"/>
    <m/>
    <m/>
    <n v="458.60599999999999"/>
    <m/>
    <m/>
    <m/>
    <n v="165"/>
    <n v="4.6900000000000004"/>
    <x v="0"/>
    <s v="PODERO33072296EL"/>
    <s v="C¡a. Minera Poderosa S.A."/>
    <x v="151"/>
    <x v="151"/>
    <s v="C.T. J.A. Samaniego Alcántara"/>
    <x v="417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 "/>
    <s v="PATAZ"/>
    <n v="0"/>
    <x v="1"/>
    <n v="0"/>
    <x v="0"/>
    <x v="0"/>
    <x v="0"/>
    <s v="MWh"/>
    <n v="458.60599999999999"/>
    <n v="0.45860600000000001"/>
    <m/>
    <n v="0.57625000000000004"/>
    <n v="0.47374999999999995"/>
    <n v="0"/>
    <n v="0"/>
    <n v="22"/>
    <s v="BASE DE DATOS"/>
    <m/>
  </r>
  <r>
    <s v="24"/>
    <x v="7"/>
    <s v="PODERO"/>
    <s v="33081997"/>
    <s v="33081997"/>
    <x v="2"/>
    <m/>
    <n v="3.3"/>
    <n v="4.37"/>
    <n v="3.3"/>
    <m/>
    <m/>
    <n v="2580.2640000000001"/>
    <m/>
    <m/>
    <m/>
    <n v="220"/>
    <n v="3.63"/>
    <x v="0"/>
    <s v="PODERO33081997EL"/>
    <s v="C¡a. Minera Poderosa S.A."/>
    <x v="151"/>
    <x v="151"/>
    <s v="C. T. Pataz"/>
    <x v="418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TAZ (Sta. María)"/>
    <n v="0"/>
    <x v="1"/>
    <n v="0"/>
    <x v="0"/>
    <x v="0"/>
    <x v="0"/>
    <s v="MWh"/>
    <n v="2580.2640000000001"/>
    <n v="2.5802640000000001"/>
    <m/>
    <n v="0.36416666666666669"/>
    <n v="0.27499999999999997"/>
    <n v="0"/>
    <n v="0"/>
    <n v="22"/>
    <s v="BASE DE DATOS"/>
    <m/>
  </r>
  <r>
    <s v="24"/>
    <x v="6"/>
    <s v="PODERO"/>
    <s v="33072296"/>
    <s v="33072296"/>
    <x v="2"/>
    <m/>
    <n v="5.6849999999999996"/>
    <n v="6.915"/>
    <n v="5.6849999999999996"/>
    <m/>
    <m/>
    <n v="829.346"/>
    <m/>
    <m/>
    <m/>
    <n v="135"/>
    <n v="4.53"/>
    <x v="0"/>
    <s v="PODERO33072296EL"/>
    <s v="C¡a. Minera Poderosa S.A."/>
    <x v="151"/>
    <x v="151"/>
    <s v="C.T. J.A. Samaniego Alcántara"/>
    <x v="417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 "/>
    <s v="PATAZ"/>
    <n v="0"/>
    <x v="1"/>
    <n v="0"/>
    <x v="0"/>
    <x v="0"/>
    <x v="0"/>
    <s v="MWh"/>
    <n v="829.346"/>
    <n v="0.82934600000000003"/>
    <m/>
    <n v="0.57625000000000004"/>
    <n v="0.47374999999999995"/>
    <n v="0"/>
    <n v="0"/>
    <n v="22"/>
    <s v="BASE DE DATOS"/>
    <m/>
  </r>
  <r>
    <s v="24"/>
    <x v="6"/>
    <s v="PODERO"/>
    <s v="33081997"/>
    <s v="33081997"/>
    <x v="2"/>
    <m/>
    <n v="3.3"/>
    <n v="4.37"/>
    <n v="3.3"/>
    <m/>
    <m/>
    <n v="2798.6979999999999"/>
    <m/>
    <m/>
    <m/>
    <n v="220"/>
    <n v="3.59"/>
    <x v="0"/>
    <s v="PODERO33081997EL"/>
    <s v="C¡a. Minera Poderosa S.A."/>
    <x v="151"/>
    <x v="151"/>
    <s v="C. T. Pataz"/>
    <x v="418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TAZ (Sta. María)"/>
    <n v="0"/>
    <x v="1"/>
    <n v="0"/>
    <x v="0"/>
    <x v="0"/>
    <x v="0"/>
    <s v="MWh"/>
    <n v="2798.6979999999999"/>
    <n v="2.7986979999999999"/>
    <m/>
    <n v="0.36416666666666669"/>
    <n v="0.27499999999999997"/>
    <n v="0"/>
    <n v="0"/>
    <n v="22"/>
    <s v="BASE DE DATOS"/>
    <m/>
  </r>
  <r>
    <s v="24"/>
    <x v="8"/>
    <s v="PODERO"/>
    <s v="33081997"/>
    <s v="33081997"/>
    <x v="2"/>
    <m/>
    <n v="3.3"/>
    <n v="4.37"/>
    <n v="3.3"/>
    <m/>
    <m/>
    <n v="2467.0450000000001"/>
    <m/>
    <m/>
    <m/>
    <n v="110"/>
    <n v="3.59"/>
    <x v="0"/>
    <s v="PODERO33081997EL"/>
    <s v="C¡a. Minera Poderosa S.A."/>
    <x v="151"/>
    <x v="151"/>
    <s v="C. T. Pataz"/>
    <x v="418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TAZ (Sta. María)"/>
    <n v="0"/>
    <x v="1"/>
    <n v="0"/>
    <x v="0"/>
    <x v="0"/>
    <x v="0"/>
    <s v="MWh"/>
    <n v="2467.0450000000001"/>
    <n v="2.4670450000000002"/>
    <m/>
    <n v="0.36416666666666669"/>
    <n v="0.27499999999999997"/>
    <n v="0"/>
    <n v="0"/>
    <n v="22"/>
    <s v="BASE DE DATOS"/>
    <m/>
  </r>
  <r>
    <s v="24"/>
    <x v="8"/>
    <s v="PODERO"/>
    <s v="33072296"/>
    <s v="33072296"/>
    <x v="2"/>
    <m/>
    <n v="5.6849999999999996"/>
    <n v="6.915"/>
    <n v="5.6849999999999996"/>
    <m/>
    <m/>
    <n v="479.60500000000002"/>
    <m/>
    <m/>
    <m/>
    <n v="140"/>
    <n v="4.18"/>
    <x v="0"/>
    <s v="PODERO33072296EL"/>
    <s v="C¡a. Minera Poderosa S.A."/>
    <x v="151"/>
    <x v="151"/>
    <s v="C.T. J.A. Samaniego Alcántara"/>
    <x v="417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 "/>
    <s v="PATAZ"/>
    <n v="0"/>
    <x v="1"/>
    <n v="0"/>
    <x v="0"/>
    <x v="0"/>
    <x v="0"/>
    <s v="MWh"/>
    <n v="479.60500000000002"/>
    <n v="0.479605"/>
    <m/>
    <n v="0.57625000000000004"/>
    <n v="0.47374999999999995"/>
    <n v="0"/>
    <n v="0"/>
    <n v="22"/>
    <s v="BASE DE DATOS"/>
    <m/>
  </r>
  <r>
    <s v="24"/>
    <x v="9"/>
    <s v="PODERO"/>
    <s v="33072296"/>
    <s v="33072296"/>
    <x v="2"/>
    <m/>
    <n v="5.6849999999999996"/>
    <n v="6.915"/>
    <n v="5.6849999999999996"/>
    <m/>
    <m/>
    <n v="150.99299999999999"/>
    <m/>
    <m/>
    <m/>
    <n v="305"/>
    <n v="2.19"/>
    <x v="0"/>
    <s v="PODERO33072296EL"/>
    <s v="C¡a. Minera Poderosa S.A."/>
    <x v="151"/>
    <x v="151"/>
    <s v="C.T. J.A. Samaniego Alcántara"/>
    <x v="417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 "/>
    <s v="PATAZ"/>
    <n v="0"/>
    <x v="1"/>
    <n v="0"/>
    <x v="0"/>
    <x v="0"/>
    <x v="0"/>
    <s v="MWh"/>
    <n v="150.99299999999999"/>
    <n v="0.15099299999999999"/>
    <m/>
    <n v="0.57625000000000004"/>
    <n v="0.47374999999999995"/>
    <n v="0"/>
    <n v="0"/>
    <n v="22"/>
    <s v="BASE DE DATOS"/>
    <m/>
  </r>
  <r>
    <s v="24"/>
    <x v="9"/>
    <s v="PODERO"/>
    <s v="33081997"/>
    <s v="33081997"/>
    <x v="2"/>
    <m/>
    <n v="3.3"/>
    <n v="4.37"/>
    <n v="3.3"/>
    <m/>
    <m/>
    <n v="2693.183"/>
    <m/>
    <m/>
    <m/>
    <n v="440"/>
    <n v="3.59"/>
    <x v="0"/>
    <s v="PODERO33081997EL"/>
    <s v="C¡a. Minera Poderosa S.A."/>
    <x v="151"/>
    <x v="151"/>
    <s v="C. T. Pataz"/>
    <x v="418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TAZ (Sta. María)"/>
    <n v="0"/>
    <x v="1"/>
    <n v="0"/>
    <x v="0"/>
    <x v="0"/>
    <x v="0"/>
    <s v="MWh"/>
    <n v="2693.183"/>
    <n v="2.6931829999999999"/>
    <m/>
    <n v="0.36416666666666669"/>
    <n v="0.27499999999999997"/>
    <n v="0"/>
    <n v="0"/>
    <n v="22"/>
    <s v="BASE DE DATOS"/>
    <m/>
  </r>
  <r>
    <s v="24"/>
    <x v="10"/>
    <s v="PODERO"/>
    <s v="33072296"/>
    <s v="33072296"/>
    <x v="2"/>
    <m/>
    <n v="5.6849999999999996"/>
    <n v="6.915"/>
    <n v="5.6849999999999996"/>
    <m/>
    <m/>
    <n v="294.64400000000001"/>
    <m/>
    <m/>
    <m/>
    <n v="275"/>
    <n v="3.41"/>
    <x v="0"/>
    <s v="PODERO33072296EL"/>
    <s v="C¡a. Minera Poderosa S.A."/>
    <x v="151"/>
    <x v="151"/>
    <s v="C.T. J.A. Samaniego Alcántara"/>
    <x v="417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 "/>
    <s v="PATAZ"/>
    <n v="0"/>
    <x v="1"/>
    <n v="0"/>
    <x v="0"/>
    <x v="0"/>
    <x v="0"/>
    <s v="MWh"/>
    <n v="294.64400000000001"/>
    <n v="0.29464400000000002"/>
    <m/>
    <n v="0.57625000000000004"/>
    <n v="0.47374999999999995"/>
    <n v="0"/>
    <n v="0"/>
    <n v="22"/>
    <s v="BASE DE DATOS"/>
    <m/>
  </r>
  <r>
    <s v="24"/>
    <x v="10"/>
    <s v="PODERO"/>
    <s v="33081997"/>
    <s v="33081997"/>
    <x v="2"/>
    <m/>
    <n v="3.3"/>
    <n v="4.37"/>
    <n v="3.3"/>
    <m/>
    <m/>
    <n v="2548.451"/>
    <m/>
    <m/>
    <m/>
    <n v="330"/>
    <n v="3.6"/>
    <x v="0"/>
    <s v="PODERO33081997EL"/>
    <s v="C¡a. Minera Poderosa S.A."/>
    <x v="151"/>
    <x v="151"/>
    <s v="C. T. Pataz"/>
    <x v="418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TAZ (Sta. María)"/>
    <n v="0"/>
    <x v="1"/>
    <n v="0"/>
    <x v="0"/>
    <x v="0"/>
    <x v="0"/>
    <s v="MWh"/>
    <n v="2548.451"/>
    <n v="2.548451"/>
    <m/>
    <n v="0.36416666666666669"/>
    <n v="0.27499999999999997"/>
    <n v="0"/>
    <n v="0"/>
    <n v="22"/>
    <s v="BASE DE DATOS"/>
    <m/>
  </r>
  <r>
    <s v="24"/>
    <x v="11"/>
    <s v="PODERO"/>
    <s v="33081997"/>
    <s v="33081997"/>
    <x v="2"/>
    <m/>
    <n v="3.3"/>
    <n v="4.37"/>
    <n v="3.3"/>
    <m/>
    <m/>
    <n v="1898.114"/>
    <m/>
    <m/>
    <m/>
    <n v="110"/>
    <n v="3.51"/>
    <x v="0"/>
    <s v="PODERO33081997EL"/>
    <s v="C¡a. Minera Poderosa S.A."/>
    <x v="151"/>
    <x v="151"/>
    <s v="C. T. Pataz"/>
    <x v="418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TAZ (Sta. María)"/>
    <n v="0"/>
    <x v="1"/>
    <n v="0"/>
    <x v="0"/>
    <x v="0"/>
    <x v="0"/>
    <s v="MWh"/>
    <n v="1898.114"/>
    <n v="1.8981140000000001"/>
    <m/>
    <n v="0.36416666666666669"/>
    <n v="0.27499999999999997"/>
    <n v="0"/>
    <n v="0"/>
    <n v="22"/>
    <s v="BASE DE DATOS"/>
    <m/>
  </r>
  <r>
    <s v="24"/>
    <x v="5"/>
    <s v="PODERO"/>
    <s v="33072296"/>
    <s v="33072296"/>
    <x v="2"/>
    <m/>
    <n v="5.6849999999999996"/>
    <n v="6.915"/>
    <n v="5.6849999999999996"/>
    <m/>
    <m/>
    <n v="399.59399999999999"/>
    <m/>
    <m/>
    <m/>
    <n v="110"/>
    <n v="4.6900000000000004"/>
    <x v="0"/>
    <s v="PODERO33072296EL"/>
    <s v="C¡a. Minera Poderosa S.A."/>
    <x v="151"/>
    <x v="151"/>
    <s v="C.T. J.A. Samaniego Alcántara"/>
    <x v="417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 "/>
    <s v="PATAZ"/>
    <n v="0"/>
    <x v="1"/>
    <n v="0"/>
    <x v="0"/>
    <x v="0"/>
    <x v="0"/>
    <s v="MWh"/>
    <n v="399.59399999999999"/>
    <n v="0.399594"/>
    <m/>
    <n v="0.57625000000000004"/>
    <n v="0.47374999999999995"/>
    <n v="0"/>
    <n v="0"/>
    <n v="22"/>
    <s v="BASE DE DATOS"/>
    <m/>
  </r>
  <r>
    <s v="24"/>
    <x v="5"/>
    <s v="PODERO"/>
    <s v="33081997"/>
    <s v="33081997"/>
    <x v="2"/>
    <m/>
    <n v="1.2"/>
    <n v="4.37"/>
    <n v="1.2"/>
    <m/>
    <m/>
    <n v="2874.1750000000002"/>
    <m/>
    <m/>
    <m/>
    <n v="330"/>
    <n v="3.63"/>
    <x v="0"/>
    <s v="PODERO33081997EL"/>
    <s v="C¡a. Minera Poderosa S.A."/>
    <x v="151"/>
    <x v="151"/>
    <s v="C. T. Pataz"/>
    <x v="418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PATAZ"/>
    <s v="PATAZ (Sta. María)"/>
    <n v="0"/>
    <x v="1"/>
    <n v="0"/>
    <x v="0"/>
    <x v="0"/>
    <x v="0"/>
    <s v="MWh"/>
    <n v="2874.1750000000002"/>
    <n v="2.8741750000000001"/>
    <m/>
    <n v="0.36416666666666669"/>
    <n v="0.27499999999999997"/>
    <n v="0"/>
    <n v="0"/>
    <n v="22"/>
    <s v="BASE DE DATOS"/>
    <m/>
  </r>
  <r>
    <s v="24"/>
    <x v="11"/>
    <s v="AUSTRA"/>
    <s v="53201507"/>
    <s v="53201507"/>
    <x v="2"/>
    <m/>
    <n v="0"/>
    <n v="3.03"/>
    <n v="0"/>
    <m/>
    <m/>
    <n v="0"/>
    <m/>
    <m/>
    <m/>
    <n v="0"/>
    <n v="0"/>
    <x v="0"/>
    <s v="AUSTRA53201507EL"/>
    <s v="Austral Group S.A.A - Chancay"/>
    <x v="135"/>
    <x v="135"/>
    <s v="C.T. Planta Chancay"/>
    <x v="419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"/>
    <n v="0"/>
    <x v="1"/>
    <n v="0"/>
    <x v="0"/>
    <x v="0"/>
    <x v="0"/>
    <s v="MWh"/>
    <n v="0"/>
    <n v="0"/>
    <m/>
    <n v="0.2525"/>
    <n v="0.2525"/>
    <n v="0"/>
    <n v="0"/>
    <n v="13"/>
    <s v="BASE DE DATOS"/>
    <m/>
  </r>
  <r>
    <s v="24"/>
    <x v="10"/>
    <s v="AUSTRA"/>
    <s v="53201507"/>
    <s v="53201507"/>
    <x v="2"/>
    <m/>
    <n v="0"/>
    <n v="3.03"/>
    <n v="0"/>
    <m/>
    <m/>
    <n v="0"/>
    <m/>
    <m/>
    <m/>
    <n v="0"/>
    <n v="0"/>
    <x v="0"/>
    <s v="AUSTRA53201507EL"/>
    <s v="Austral Group S.A.A - Chancay"/>
    <x v="135"/>
    <x v="135"/>
    <s v="C.T. Planta Chancay"/>
    <x v="419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"/>
    <n v="0"/>
    <x v="1"/>
    <n v="0"/>
    <x v="0"/>
    <x v="0"/>
    <x v="0"/>
    <s v="MWh"/>
    <n v="0"/>
    <n v="0"/>
    <m/>
    <n v="0.2525"/>
    <n v="0.2525"/>
    <n v="0"/>
    <n v="0"/>
    <n v="13"/>
    <s v="BASE DE DATOS"/>
    <m/>
  </r>
  <r>
    <s v="24"/>
    <x v="9"/>
    <s v="AUSTRA"/>
    <s v="53201507"/>
    <s v="53201507"/>
    <x v="2"/>
    <m/>
    <n v="0"/>
    <n v="3.03"/>
    <n v="0"/>
    <m/>
    <m/>
    <n v="0"/>
    <m/>
    <m/>
    <m/>
    <n v="0"/>
    <n v="0"/>
    <x v="0"/>
    <s v="AUSTRA53201507EL"/>
    <s v="Austral Group S.A.A - Chancay"/>
    <x v="135"/>
    <x v="135"/>
    <s v="C.T. Planta Chancay"/>
    <x v="419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"/>
    <n v="0"/>
    <x v="1"/>
    <n v="0"/>
    <x v="0"/>
    <x v="0"/>
    <x v="0"/>
    <s v="MWh"/>
    <n v="0"/>
    <n v="0"/>
    <m/>
    <n v="0.2525"/>
    <n v="0.2525"/>
    <n v="0"/>
    <n v="0"/>
    <n v="13"/>
    <s v="BASE DE DATOS"/>
    <m/>
  </r>
  <r>
    <s v="24"/>
    <x v="8"/>
    <s v="AUSTRA"/>
    <s v="53201507"/>
    <s v="53201507"/>
    <x v="2"/>
    <m/>
    <n v="0"/>
    <n v="3.03"/>
    <n v="0"/>
    <m/>
    <m/>
    <n v="0"/>
    <m/>
    <m/>
    <m/>
    <n v="0"/>
    <n v="0"/>
    <x v="0"/>
    <s v="AUSTRA53201507EL"/>
    <s v="Austral Group S.A.A - Chancay"/>
    <x v="135"/>
    <x v="135"/>
    <s v="C.T. Planta Chancay"/>
    <x v="419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"/>
    <n v="0"/>
    <x v="1"/>
    <n v="0"/>
    <x v="0"/>
    <x v="0"/>
    <x v="0"/>
    <s v="MWh"/>
    <n v="0"/>
    <n v="0"/>
    <m/>
    <n v="0.2525"/>
    <n v="0.2525"/>
    <n v="0"/>
    <n v="0"/>
    <n v="13"/>
    <s v="BASE DE DATOS"/>
    <m/>
  </r>
  <r>
    <s v="24"/>
    <x v="7"/>
    <s v="AUSTRA"/>
    <s v="53201507"/>
    <s v="53201507"/>
    <x v="2"/>
    <m/>
    <n v="0"/>
    <n v="3.03"/>
    <n v="0"/>
    <m/>
    <m/>
    <n v="0"/>
    <m/>
    <m/>
    <m/>
    <n v="0"/>
    <n v="0"/>
    <x v="0"/>
    <s v="AUSTRA53201507EL"/>
    <s v="Austral Group S.A.A - Chancay"/>
    <x v="135"/>
    <x v="135"/>
    <s v="C.T. Planta Chancay"/>
    <x v="419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"/>
    <n v="0"/>
    <x v="1"/>
    <n v="0"/>
    <x v="0"/>
    <x v="0"/>
    <x v="0"/>
    <s v="MWh"/>
    <n v="0"/>
    <n v="0"/>
    <m/>
    <n v="0.2525"/>
    <n v="0.2525"/>
    <n v="0"/>
    <n v="0"/>
    <n v="13"/>
    <s v="BASE DE DATOS"/>
    <m/>
  </r>
  <r>
    <s v="24"/>
    <x v="5"/>
    <s v="AUSTRA"/>
    <s v="53201507"/>
    <s v="53201507"/>
    <x v="2"/>
    <m/>
    <n v="0"/>
    <n v="3.03"/>
    <n v="0"/>
    <m/>
    <m/>
    <n v="0"/>
    <m/>
    <m/>
    <m/>
    <n v="0"/>
    <n v="0"/>
    <x v="0"/>
    <s v="AUSTRA53201507EL"/>
    <s v="Austral Group S.A.A - Chancay"/>
    <x v="135"/>
    <x v="135"/>
    <s v="C.T. Planta Chancay"/>
    <x v="419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"/>
    <n v="0"/>
    <x v="1"/>
    <n v="0"/>
    <x v="0"/>
    <x v="0"/>
    <x v="0"/>
    <s v="MWh"/>
    <n v="0"/>
    <n v="0"/>
    <m/>
    <n v="0.2525"/>
    <n v="0.2525"/>
    <n v="0"/>
    <n v="0"/>
    <n v="13"/>
    <s v="BASE DE DATOS"/>
    <m/>
  </r>
  <r>
    <s v="24"/>
    <x v="4"/>
    <s v="AUSTRA"/>
    <s v="53201507"/>
    <s v="53201507"/>
    <x v="2"/>
    <m/>
    <n v="0.17100000000000001"/>
    <n v="3.03"/>
    <n v="0.17100000000000001"/>
    <m/>
    <m/>
    <n v="0.68200000000000005"/>
    <m/>
    <m/>
    <m/>
    <n v="0"/>
    <n v="0.36"/>
    <x v="0"/>
    <s v="AUSTRA53201507EL"/>
    <s v="Austral Group S.A.A - Chancay"/>
    <x v="135"/>
    <x v="135"/>
    <s v="C.T. Planta Chancay"/>
    <x v="419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"/>
    <n v="0"/>
    <x v="1"/>
    <n v="0"/>
    <x v="0"/>
    <x v="0"/>
    <x v="0"/>
    <s v="MWh"/>
    <n v="0.68200000000000005"/>
    <n v="6.820000000000001E-4"/>
    <m/>
    <n v="0.2525"/>
    <n v="0.2525"/>
    <n v="0"/>
    <n v="0"/>
    <n v="13"/>
    <s v="BASE DE DATOS"/>
    <m/>
  </r>
  <r>
    <s v="24"/>
    <x v="3"/>
    <s v="AUSTRA"/>
    <s v="53201507"/>
    <s v="53201507"/>
    <x v="2"/>
    <m/>
    <n v="0.184"/>
    <n v="3.03"/>
    <n v="0.184"/>
    <m/>
    <m/>
    <n v="1.835"/>
    <m/>
    <m/>
    <m/>
    <n v="0"/>
    <n v="0.30599999999999999"/>
    <x v="0"/>
    <s v="AUSTRA53201507EL"/>
    <s v="Austral Group S.A.A - Chancay"/>
    <x v="135"/>
    <x v="135"/>
    <s v="C.T. Planta Chancay"/>
    <x v="419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"/>
    <n v="0"/>
    <x v="1"/>
    <n v="0"/>
    <x v="0"/>
    <x v="0"/>
    <x v="0"/>
    <s v="MWh"/>
    <n v="1.835"/>
    <n v="1.835E-3"/>
    <m/>
    <n v="0.2525"/>
    <n v="0.2525"/>
    <n v="0"/>
    <n v="0"/>
    <n v="13"/>
    <s v="BASE DE DATOS"/>
    <m/>
  </r>
  <r>
    <s v="24"/>
    <x v="6"/>
    <s v="AUSTRA"/>
    <s v="53201507"/>
    <s v="53201507"/>
    <x v="2"/>
    <m/>
    <n v="0"/>
    <n v="3.03"/>
    <n v="0"/>
    <m/>
    <m/>
    <n v="0"/>
    <m/>
    <m/>
    <m/>
    <n v="0"/>
    <n v="0"/>
    <x v="0"/>
    <s v="AUSTRA53201507EL"/>
    <s v="Austral Group S.A.A - Chancay"/>
    <x v="135"/>
    <x v="135"/>
    <s v="C.T. Planta Chancay"/>
    <x v="419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"/>
    <n v="0"/>
    <x v="1"/>
    <n v="0"/>
    <x v="0"/>
    <x v="0"/>
    <x v="0"/>
    <s v="MWh"/>
    <n v="0"/>
    <n v="0"/>
    <m/>
    <n v="0.2525"/>
    <n v="0.2525"/>
    <n v="0"/>
    <n v="0"/>
    <n v="13"/>
    <s v="BASE DE DATOS"/>
    <m/>
  </r>
  <r>
    <s v="24"/>
    <x v="1"/>
    <s v="AUSTRA"/>
    <s v="53201507"/>
    <s v="53201507"/>
    <x v="2"/>
    <m/>
    <n v="0"/>
    <n v="3.03"/>
    <n v="0"/>
    <m/>
    <m/>
    <n v="0"/>
    <m/>
    <m/>
    <m/>
    <n v="0"/>
    <n v="0"/>
    <x v="0"/>
    <s v="AUSTRA53201507EL"/>
    <s v="Austral Group S.A.A - Chancay"/>
    <x v="135"/>
    <x v="135"/>
    <s v="C.T. Planta Chancay"/>
    <x v="419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"/>
    <n v="0"/>
    <x v="1"/>
    <n v="0"/>
    <x v="0"/>
    <x v="0"/>
    <x v="0"/>
    <s v="MWh"/>
    <n v="0"/>
    <n v="0"/>
    <m/>
    <n v="0.2525"/>
    <n v="0.2525"/>
    <n v="0"/>
    <n v="0"/>
    <n v="13"/>
    <s v="BASE DE DATOS"/>
    <m/>
  </r>
  <r>
    <s v="24"/>
    <x v="0"/>
    <s v="AUSTRA"/>
    <s v="53201507"/>
    <s v="53201507"/>
    <x v="2"/>
    <m/>
    <n v="0"/>
    <n v="3.03"/>
    <n v="0"/>
    <m/>
    <m/>
    <n v="0"/>
    <m/>
    <m/>
    <m/>
    <n v="0"/>
    <n v="0"/>
    <x v="0"/>
    <s v="AUSTRA53201507EL"/>
    <s v="Austral Group S.A.A - Chancay"/>
    <x v="135"/>
    <x v="135"/>
    <s v="C.T. Planta Chancay"/>
    <x v="419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"/>
    <n v="0"/>
    <x v="1"/>
    <n v="0"/>
    <x v="0"/>
    <x v="0"/>
    <x v="0"/>
    <s v="MWh"/>
    <n v="0"/>
    <n v="0"/>
    <m/>
    <n v="0.2525"/>
    <n v="0.2525"/>
    <n v="0"/>
    <n v="0"/>
    <n v="13"/>
    <s v="BASE DE DATOS"/>
    <m/>
  </r>
  <r>
    <s v="24"/>
    <x v="2"/>
    <s v="AUSTRA"/>
    <s v="53201507"/>
    <s v="53201507"/>
    <x v="2"/>
    <m/>
    <n v="0"/>
    <n v="3.03"/>
    <n v="0"/>
    <m/>
    <m/>
    <n v="0"/>
    <m/>
    <m/>
    <m/>
    <n v="0"/>
    <n v="0"/>
    <x v="0"/>
    <s v="AUSTRA53201507EL"/>
    <s v="Austral Group S.A.A - Chancay"/>
    <x v="135"/>
    <x v="135"/>
    <s v="C.T. Planta Chancay"/>
    <x v="419"/>
    <s v="EL"/>
    <x v="2"/>
    <x v="381"/>
    <x v="0"/>
    <s v="Instalado"/>
    <s v="Operativo"/>
    <s v="Autoproductor"/>
    <x v="2"/>
    <x v="1"/>
    <x v="1"/>
    <x v="0"/>
    <s v="Privado"/>
    <s v="LIMA"/>
    <s v="LIMA"/>
    <s v="HUARAL"/>
    <s v="CHANCAY"/>
    <n v="0"/>
    <x v="1"/>
    <n v="0"/>
    <x v="0"/>
    <x v="0"/>
    <x v="0"/>
    <s v="MWh"/>
    <n v="0"/>
    <n v="0"/>
    <m/>
    <n v="0.2525"/>
    <n v="0.2525"/>
    <n v="0"/>
    <n v="0"/>
    <n v="13"/>
    <s v="BASE DE DATOS"/>
    <m/>
  </r>
  <r>
    <s v="24"/>
    <x v="8"/>
    <s v="CALENE"/>
    <s v="33390819"/>
    <s v="33390819"/>
    <x v="2"/>
    <m/>
    <n v="3.98"/>
    <n v="4"/>
    <n v="3.98"/>
    <m/>
    <m/>
    <n v="1491.45"/>
    <m/>
    <m/>
    <m/>
    <n v="58"/>
    <n v="3.9780000000000002"/>
    <x v="0"/>
    <s v="CALENE33390819EL"/>
    <s v="Cálidda Energía S.A.C."/>
    <x v="152"/>
    <x v="152"/>
    <s v="C.T. Puruchuco"/>
    <x v="42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1491.45"/>
    <n v="1.4914499999999999"/>
    <m/>
    <n v="0.33333333333333331"/>
    <n v="0.33166666666666667"/>
    <n v="0"/>
    <n v="0"/>
    <n v="14"/>
    <s v="BASE DE DATOS"/>
    <m/>
  </r>
  <r>
    <s v="24"/>
    <x v="6"/>
    <s v="CALENE"/>
    <s v="33390819"/>
    <s v="33390819"/>
    <x v="2"/>
    <m/>
    <n v="3.98"/>
    <n v="4"/>
    <n v="3.98"/>
    <m/>
    <m/>
    <n v="1026.682"/>
    <m/>
    <m/>
    <m/>
    <n v="42"/>
    <n v="3.9209999999999998"/>
    <x v="0"/>
    <s v="CALENE33390819EL"/>
    <s v="Cálidda Energía S.A.C."/>
    <x v="152"/>
    <x v="152"/>
    <s v="C.T. Puruchuco"/>
    <x v="42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1026.682"/>
    <n v="1.0266820000000001"/>
    <m/>
    <n v="0.33333333333333331"/>
    <n v="0.33166666666666667"/>
    <n v="0"/>
    <n v="0"/>
    <n v="14"/>
    <s v="BASE DE DATOS"/>
    <m/>
  </r>
  <r>
    <s v="24"/>
    <x v="7"/>
    <s v="CALENE"/>
    <s v="33390819"/>
    <s v="33390819"/>
    <x v="2"/>
    <m/>
    <n v="3.98"/>
    <n v="4"/>
    <n v="3.98"/>
    <m/>
    <m/>
    <n v="1596.3789999999999"/>
    <m/>
    <m/>
    <m/>
    <n v="61"/>
    <n v="3.9809999999999999"/>
    <x v="0"/>
    <s v="CALENE33390819EL"/>
    <s v="Cálidda Energía S.A.C."/>
    <x v="152"/>
    <x v="152"/>
    <s v="C.T. Puruchuco"/>
    <x v="42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1596.3789999999999"/>
    <n v="1.596379"/>
    <m/>
    <n v="0.33333333333333331"/>
    <n v="0.33166666666666667"/>
    <n v="0"/>
    <n v="0"/>
    <n v="14"/>
    <s v="BASE DE DATOS"/>
    <m/>
  </r>
  <r>
    <s v="24"/>
    <x v="5"/>
    <s v="CALENE"/>
    <s v="33390819"/>
    <s v="33390819"/>
    <x v="2"/>
    <m/>
    <n v="3.98"/>
    <n v="4"/>
    <n v="3.98"/>
    <m/>
    <m/>
    <n v="1590.8420000000001"/>
    <m/>
    <m/>
    <m/>
    <n v="62"/>
    <n v="3.9809999999999999"/>
    <x v="0"/>
    <s v="CALENE33390819EL"/>
    <s v="Cálidda Energía S.A.C."/>
    <x v="152"/>
    <x v="152"/>
    <s v="C.T. Puruchuco"/>
    <x v="42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1590.8420000000001"/>
    <n v="1.5908420000000001"/>
    <m/>
    <n v="0.33333333333333331"/>
    <n v="0.33166666666666667"/>
    <n v="0"/>
    <n v="0"/>
    <n v="14"/>
    <s v="BASE DE DATOS"/>
    <m/>
  </r>
  <r>
    <s v="24"/>
    <x v="4"/>
    <s v="CALENE"/>
    <s v="33390819"/>
    <s v="33390819"/>
    <x v="2"/>
    <m/>
    <n v="3.98"/>
    <n v="4"/>
    <n v="3.98"/>
    <m/>
    <m/>
    <n v="1734.23"/>
    <m/>
    <m/>
    <m/>
    <n v="60"/>
    <n v="3.9830000000000001"/>
    <x v="0"/>
    <s v="CALENE33390819EL"/>
    <s v="Cálidda Energía S.A.C."/>
    <x v="152"/>
    <x v="152"/>
    <s v="C.T. Puruchuco"/>
    <x v="42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1734.23"/>
    <n v="1.7342299999999999"/>
    <m/>
    <n v="0.33333333333333331"/>
    <n v="0.33166666666666667"/>
    <n v="0"/>
    <n v="0"/>
    <n v="14"/>
    <s v="BASE DE DATOS"/>
    <m/>
  </r>
  <r>
    <s v="24"/>
    <x v="3"/>
    <s v="CALENE"/>
    <s v="33390819"/>
    <s v="33390819"/>
    <x v="2"/>
    <m/>
    <n v="3.98"/>
    <n v="4"/>
    <n v="3.98"/>
    <m/>
    <m/>
    <n v="1679.8489999999999"/>
    <m/>
    <m/>
    <m/>
    <n v="66"/>
    <n v="3.9820000000000002"/>
    <x v="0"/>
    <s v="CALENE33390819EL"/>
    <s v="Cálidda Energía S.A.C."/>
    <x v="152"/>
    <x v="152"/>
    <s v="C.T. Puruchuco"/>
    <x v="42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1679.8489999999999"/>
    <n v="1.6798489999999999"/>
    <m/>
    <n v="0.33333333333333331"/>
    <n v="0.33166666666666667"/>
    <n v="0"/>
    <n v="0"/>
    <n v="14"/>
    <s v="BASE DE DATOS"/>
    <m/>
  </r>
  <r>
    <s v="24"/>
    <x v="2"/>
    <s v="CALENE"/>
    <s v="33390819"/>
    <s v="33390819"/>
    <x v="2"/>
    <m/>
    <n v="3.98"/>
    <n v="4"/>
    <n v="3.98"/>
    <m/>
    <m/>
    <n v="1836.09"/>
    <m/>
    <m/>
    <m/>
    <n v="71"/>
    <n v="3.9830000000000001"/>
    <x v="0"/>
    <s v="CALENE33390819EL"/>
    <s v="Cálidda Energía S.A.C."/>
    <x v="152"/>
    <x v="152"/>
    <s v="C.T. Puruchuco"/>
    <x v="42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1836.09"/>
    <n v="1.83609"/>
    <m/>
    <n v="0.33333333333333331"/>
    <n v="0.33166666666666667"/>
    <n v="0"/>
    <n v="0"/>
    <n v="14"/>
    <s v="BASE DE DATOS"/>
    <m/>
  </r>
  <r>
    <s v="24"/>
    <x v="1"/>
    <s v="CALENE"/>
    <s v="33390819"/>
    <s v="33390819"/>
    <x v="2"/>
    <m/>
    <n v="3.98"/>
    <n v="4"/>
    <n v="3.98"/>
    <m/>
    <m/>
    <n v="1743.163"/>
    <m/>
    <m/>
    <m/>
    <n v="65"/>
    <n v="3.9820000000000002"/>
    <x v="0"/>
    <s v="CALENE33390819EL"/>
    <s v="Cálidda Energía S.A.C."/>
    <x v="152"/>
    <x v="152"/>
    <s v="C.T. Puruchuco"/>
    <x v="42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1743.163"/>
    <n v="1.743163"/>
    <m/>
    <n v="0.33333333333333331"/>
    <n v="0.33166666666666667"/>
    <n v="0"/>
    <n v="0"/>
    <n v="14"/>
    <s v="BASE DE DATOS"/>
    <m/>
  </r>
  <r>
    <s v="24"/>
    <x v="0"/>
    <s v="CALENE"/>
    <s v="33390819"/>
    <s v="33390819"/>
    <x v="2"/>
    <m/>
    <n v="3.98"/>
    <n v="4"/>
    <n v="3.98"/>
    <m/>
    <m/>
    <n v="1760.663"/>
    <m/>
    <m/>
    <m/>
    <n v="63"/>
    <n v="3.9409999999999998"/>
    <x v="0"/>
    <s v="CALENE33390819EL"/>
    <s v="Cálidda Energía S.A.C."/>
    <x v="152"/>
    <x v="152"/>
    <s v="C.T. Puruchuco"/>
    <x v="42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1760.663"/>
    <n v="1.7606630000000001"/>
    <m/>
    <n v="0.33333333333333331"/>
    <n v="0.33166666666666667"/>
    <n v="0"/>
    <n v="0"/>
    <n v="14"/>
    <s v="BASE DE DATOS"/>
    <m/>
  </r>
  <r>
    <s v="24"/>
    <x v="1"/>
    <s v="CESAJU"/>
    <s v="33104700"/>
    <s v="33104700"/>
    <x v="2"/>
    <m/>
    <n v="2.3919999999999999"/>
    <n v="2.6"/>
    <n v="2.3919999999999999"/>
    <m/>
    <m/>
    <n v="0"/>
    <m/>
    <m/>
    <m/>
    <n v="127"/>
    <n v="0"/>
    <x v="0"/>
    <s v="CESAJU33104700EL"/>
    <s v="Cervecerias San Juan S.A.A."/>
    <x v="153"/>
    <x v="153"/>
    <s v="C.T. San Juan"/>
    <x v="421"/>
    <s v="EL"/>
    <x v="2"/>
    <x v="381"/>
    <x v="0"/>
    <s v="Instalado"/>
    <s v="Operativo"/>
    <s v="Autoproductor"/>
    <x v="2"/>
    <x v="1"/>
    <x v="1"/>
    <x v="0"/>
    <s v="Privado"/>
    <s v="UCAYALI"/>
    <s v="UCAYALI"/>
    <s v="CORONEL PORTILLO"/>
    <s v="PUCALLPA"/>
    <n v="0"/>
    <x v="1"/>
    <n v="0"/>
    <x v="0"/>
    <x v="0"/>
    <x v="0"/>
    <s v="MWh"/>
    <n v="0"/>
    <n v="0"/>
    <m/>
    <n v="0.37142857142857144"/>
    <n v="0.34142857142857147"/>
    <n v="0"/>
    <n v="0"/>
    <n v="20"/>
    <s v="BASE DE DATOS"/>
    <m/>
  </r>
  <r>
    <s v="24"/>
    <x v="0"/>
    <s v="ARES2"/>
    <s v="00000000"/>
    <s v="00000000"/>
    <x v="2"/>
    <m/>
    <n v="5"/>
    <n v="6"/>
    <n v="5"/>
    <m/>
    <m/>
    <n v="0"/>
    <m/>
    <m/>
    <m/>
    <n v="0"/>
    <n v="0"/>
    <x v="0"/>
    <s v="ARES200000000EL"/>
    <s v="C¡a. Minera Ares S.A.C."/>
    <x v="154"/>
    <x v="154"/>
    <s v="C.T. Inmaculada"/>
    <x v="422"/>
    <s v="EL"/>
    <x v="2"/>
    <x v="381"/>
    <x v="0"/>
    <s v="Instalado"/>
    <s v="Operativo"/>
    <s v="Autoproductor"/>
    <x v="2"/>
    <x v="1"/>
    <x v="1"/>
    <x v="0"/>
    <s v="Privado"/>
    <s v="AYACUCHO"/>
    <s v="AYACUCHO"/>
    <s v="PAUCAR"/>
    <n v="0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0"/>
    <s v="ARES2"/>
    <s v="53023914"/>
    <s v="53023914"/>
    <x v="2"/>
    <m/>
    <n v="1"/>
    <n v="1.2"/>
    <n v="1"/>
    <m/>
    <m/>
    <n v="0"/>
    <m/>
    <m/>
    <m/>
    <n v="0"/>
    <n v="0"/>
    <x v="0"/>
    <s v="ARES253023914EL"/>
    <s v="C¡a. Minera Ares S.A.C."/>
    <x v="154"/>
    <x v="154"/>
    <s v="C.T. Pallancata"/>
    <x v="423"/>
    <s v="EL"/>
    <x v="2"/>
    <x v="381"/>
    <x v="0"/>
    <s v="Instalado"/>
    <s v="Operativo"/>
    <s v="Autoproductor"/>
    <x v="2"/>
    <x v="1"/>
    <x v="1"/>
    <x v="0"/>
    <s v="Privado"/>
    <s v="AYACUCHO"/>
    <s v="AYACUCHO"/>
    <s v="PARINACOCHAS"/>
    <s v="CORONEL CASTAÑEDA"/>
    <s v="PALLANCATA"/>
    <x v="1"/>
    <n v="0"/>
    <x v="0"/>
    <x v="0"/>
    <x v="0"/>
    <s v="MWh"/>
    <n v="0"/>
    <n v="0"/>
    <m/>
    <n v="9.9999999999999992E-2"/>
    <n v="8.3333333333333329E-2"/>
    <n v="0"/>
    <n v="0"/>
    <n v="27"/>
    <s v="BASE DE DATOS"/>
    <m/>
  </r>
  <r>
    <s v="24"/>
    <x v="0"/>
    <s v="ARES2"/>
    <s v="33087198"/>
    <s v="33087198"/>
    <x v="2"/>
    <m/>
    <n v="5"/>
    <n v="6"/>
    <n v="5"/>
    <m/>
    <m/>
    <n v="0"/>
    <m/>
    <m/>
    <m/>
    <n v="0"/>
    <n v="0"/>
    <x v="0"/>
    <s v="ARES233087198EL"/>
    <s v="C¡a. Minera Ares S.A.C."/>
    <x v="154"/>
    <x v="154"/>
    <s v="C.T. Selene"/>
    <x v="424"/>
    <s v="EL"/>
    <x v="2"/>
    <x v="381"/>
    <x v="0"/>
    <s v="Instalado"/>
    <s v="Operativo"/>
    <s v="Autoproductor"/>
    <x v="2"/>
    <x v="1"/>
    <x v="1"/>
    <x v="0"/>
    <s v="Privado"/>
    <s v="APURIMAC"/>
    <s v="APURIMAC"/>
    <s v="AYMARAES"/>
    <s v="COTARUSE (Pampamarca)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0"/>
    <s v="ARES2"/>
    <s v="33086798"/>
    <s v="33086798"/>
    <x v="2"/>
    <m/>
    <n v="1.35"/>
    <n v="2.544"/>
    <n v="1.35"/>
    <m/>
    <m/>
    <n v="0"/>
    <m/>
    <m/>
    <m/>
    <n v="0"/>
    <n v="0"/>
    <x v="0"/>
    <s v="ARES233086798EL"/>
    <s v="C¡a. Minera Ares S.A.C."/>
    <x v="154"/>
    <x v="154"/>
    <s v="C.T. Ares"/>
    <x v="425"/>
    <s v="EL"/>
    <x v="2"/>
    <x v="381"/>
    <x v="0"/>
    <s v="Instalado"/>
    <s v="Operativo"/>
    <s v="Autoproductor"/>
    <x v="2"/>
    <x v="1"/>
    <x v="1"/>
    <x v="0"/>
    <s v="Privado"/>
    <s v="AREQUIPA"/>
    <s v="AREQUIPA"/>
    <s v="CASTILLA"/>
    <s v="ORCOPAMPA"/>
    <n v="0"/>
    <x v="1"/>
    <n v="0"/>
    <x v="0"/>
    <x v="0"/>
    <x v="0"/>
    <s v="MWh"/>
    <n v="0"/>
    <n v="0"/>
    <m/>
    <n v="0.21199999999999999"/>
    <n v="0.1125"/>
    <n v="0"/>
    <n v="0"/>
    <n v="27"/>
    <s v="BASE DE DATOS"/>
    <m/>
  </r>
  <r>
    <s v="24"/>
    <x v="0"/>
    <s v="ARES2"/>
    <s v="33020293"/>
    <s v="33020293"/>
    <x v="2"/>
    <m/>
    <n v="0"/>
    <n v="9.6"/>
    <n v="0"/>
    <m/>
    <m/>
    <n v="0"/>
    <m/>
    <m/>
    <m/>
    <n v="0"/>
    <n v="0"/>
    <x v="0"/>
    <s v="ARES233020293EL"/>
    <s v="C¡a. Minera Ares S.A.C."/>
    <x v="154"/>
    <x v="154"/>
    <s v="C.T. Arcata"/>
    <x v="426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CAYARANI"/>
    <n v="0"/>
    <x v="1"/>
    <n v="0"/>
    <x v="0"/>
    <x v="0"/>
    <x v="0"/>
    <s v="MWh"/>
    <n v="0"/>
    <n v="0"/>
    <m/>
    <n v="0.79999999999999993"/>
    <n v="0.53333333333333333"/>
    <n v="0"/>
    <n v="0"/>
    <n v="27"/>
    <s v="BASE DE DATOS"/>
    <m/>
  </r>
  <r>
    <s v="24"/>
    <x v="0"/>
    <s v="ARES2"/>
    <s v="33079697"/>
    <s v="33079697"/>
    <x v="2"/>
    <m/>
    <n v="0.14599999999999999"/>
    <n v="0.57999999999999996"/>
    <n v="0.14599999999999999"/>
    <m/>
    <m/>
    <n v="1"/>
    <m/>
    <m/>
    <m/>
    <n v="0"/>
    <n v="0.33"/>
    <x v="0"/>
    <s v="ARES233079697EL"/>
    <s v="C¡a. Minera Ares S.A.C."/>
    <x v="154"/>
    <x v="154"/>
    <s v="C.T. Sipan"/>
    <x v="427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 MIGUEL"/>
    <s v="LLAPA (Pampa Cuyoc La Colpa)"/>
    <n v="0"/>
    <x v="1"/>
    <n v="0"/>
    <x v="0"/>
    <x v="0"/>
    <x v="0"/>
    <s v="MWh"/>
    <n v="1"/>
    <n v="1E-3"/>
    <m/>
    <n v="4.8333333333333332E-2"/>
    <n v="2.4166666666666666E-2"/>
    <n v="0"/>
    <n v="0"/>
    <n v="27"/>
    <s v="BASE DE DATOS"/>
    <m/>
  </r>
  <r>
    <s v="24"/>
    <x v="1"/>
    <s v="ARES2"/>
    <s v="00000000"/>
    <s v="00000000"/>
    <x v="2"/>
    <m/>
    <n v="5"/>
    <n v="6"/>
    <n v="5"/>
    <m/>
    <m/>
    <n v="0"/>
    <m/>
    <m/>
    <m/>
    <n v="0"/>
    <n v="0"/>
    <x v="0"/>
    <s v="ARES200000000EL"/>
    <s v="C¡a. Minera Ares S.A.C."/>
    <x v="154"/>
    <x v="154"/>
    <s v="C.T. Inmaculada"/>
    <x v="422"/>
    <s v="EL"/>
    <x v="2"/>
    <x v="381"/>
    <x v="0"/>
    <s v="Instalado"/>
    <s v="Operativo"/>
    <s v="Autoproductor"/>
    <x v="2"/>
    <x v="1"/>
    <x v="1"/>
    <x v="0"/>
    <s v="Privado"/>
    <s v="AYACUCHO"/>
    <s v="AYACUCHO"/>
    <s v="PAUCAR"/>
    <n v="0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1"/>
    <s v="ARES2"/>
    <s v="53023914"/>
    <s v="53023914"/>
    <x v="2"/>
    <m/>
    <n v="1"/>
    <n v="1.2"/>
    <n v="1"/>
    <m/>
    <m/>
    <n v="0"/>
    <m/>
    <m/>
    <m/>
    <n v="0"/>
    <n v="0"/>
    <x v="0"/>
    <s v="ARES253023914EL"/>
    <s v="C¡a. Minera Ares S.A.C."/>
    <x v="154"/>
    <x v="154"/>
    <s v="C.T. Pallancata"/>
    <x v="423"/>
    <s v="EL"/>
    <x v="2"/>
    <x v="381"/>
    <x v="0"/>
    <s v="Instalado"/>
    <s v="Operativo"/>
    <s v="Autoproductor"/>
    <x v="2"/>
    <x v="1"/>
    <x v="1"/>
    <x v="0"/>
    <s v="Privado"/>
    <s v="AYACUCHO"/>
    <s v="AYACUCHO"/>
    <s v="PARINACOCHAS"/>
    <s v="CORONEL CASTAÑEDA"/>
    <s v="PALLANCATA"/>
    <x v="1"/>
    <n v="0"/>
    <x v="0"/>
    <x v="0"/>
    <x v="0"/>
    <s v="MWh"/>
    <n v="0"/>
    <n v="0"/>
    <m/>
    <n v="9.9999999999999992E-2"/>
    <n v="8.3333333333333329E-2"/>
    <n v="0"/>
    <n v="0"/>
    <n v="27"/>
    <s v="BASE DE DATOS"/>
    <m/>
  </r>
  <r>
    <s v="24"/>
    <x v="1"/>
    <s v="ARES2"/>
    <s v="33087198"/>
    <s v="33087198"/>
    <x v="2"/>
    <m/>
    <n v="5"/>
    <n v="6"/>
    <n v="5"/>
    <m/>
    <m/>
    <n v="0"/>
    <m/>
    <m/>
    <m/>
    <n v="0"/>
    <n v="0"/>
    <x v="0"/>
    <s v="ARES233087198EL"/>
    <s v="C¡a. Minera Ares S.A.C."/>
    <x v="154"/>
    <x v="154"/>
    <s v="C.T. Selene"/>
    <x v="424"/>
    <s v="EL"/>
    <x v="2"/>
    <x v="381"/>
    <x v="0"/>
    <s v="Instalado"/>
    <s v="Operativo"/>
    <s v="Autoproductor"/>
    <x v="2"/>
    <x v="1"/>
    <x v="1"/>
    <x v="0"/>
    <s v="Privado"/>
    <s v="APURIMAC"/>
    <s v="APURIMAC"/>
    <s v="AYMARAES"/>
    <s v="COTARUSE (Pampamarca)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1"/>
    <s v="ARES2"/>
    <s v="33086798"/>
    <s v="33086798"/>
    <x v="2"/>
    <m/>
    <n v="1.35"/>
    <n v="2.544"/>
    <n v="1.35"/>
    <m/>
    <m/>
    <n v="0"/>
    <m/>
    <m/>
    <m/>
    <n v="0"/>
    <n v="0"/>
    <x v="0"/>
    <s v="ARES233086798EL"/>
    <s v="C¡a. Minera Ares S.A.C."/>
    <x v="154"/>
    <x v="154"/>
    <s v="C.T. Ares"/>
    <x v="425"/>
    <s v="EL"/>
    <x v="2"/>
    <x v="381"/>
    <x v="0"/>
    <s v="Instalado"/>
    <s v="Operativo"/>
    <s v="Autoproductor"/>
    <x v="2"/>
    <x v="1"/>
    <x v="1"/>
    <x v="0"/>
    <s v="Privado"/>
    <s v="AREQUIPA"/>
    <s v="AREQUIPA"/>
    <s v="CASTILLA"/>
    <s v="ORCOPAMPA"/>
    <n v="0"/>
    <x v="1"/>
    <n v="0"/>
    <x v="0"/>
    <x v="0"/>
    <x v="0"/>
    <s v="MWh"/>
    <n v="0"/>
    <n v="0"/>
    <m/>
    <n v="0.21199999999999999"/>
    <n v="0.1125"/>
    <n v="0"/>
    <n v="0"/>
    <n v="27"/>
    <s v="BASE DE DATOS"/>
    <m/>
  </r>
  <r>
    <s v="24"/>
    <x v="1"/>
    <s v="ARES2"/>
    <s v="33020293"/>
    <s v="33020293"/>
    <x v="2"/>
    <m/>
    <n v="0"/>
    <n v="9.6"/>
    <n v="0"/>
    <m/>
    <m/>
    <n v="0"/>
    <m/>
    <m/>
    <m/>
    <n v="0"/>
    <n v="0"/>
    <x v="0"/>
    <s v="ARES233020293EL"/>
    <s v="C¡a. Minera Ares S.A.C."/>
    <x v="154"/>
    <x v="154"/>
    <s v="C.T. Arcata"/>
    <x v="426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CAYARANI"/>
    <n v="0"/>
    <x v="1"/>
    <n v="0"/>
    <x v="0"/>
    <x v="0"/>
    <x v="0"/>
    <s v="MWh"/>
    <n v="0"/>
    <n v="0"/>
    <m/>
    <n v="0.79999999999999993"/>
    <n v="0.53333333333333333"/>
    <n v="0"/>
    <n v="0"/>
    <n v="27"/>
    <s v="BASE DE DATOS"/>
    <m/>
  </r>
  <r>
    <s v="24"/>
    <x v="1"/>
    <s v="ARES2"/>
    <s v="33079697"/>
    <s v="33079697"/>
    <x v="2"/>
    <m/>
    <n v="0.156"/>
    <n v="0.57999999999999996"/>
    <n v="0.156"/>
    <m/>
    <m/>
    <n v="1"/>
    <m/>
    <m/>
    <m/>
    <n v="0"/>
    <n v="0.33"/>
    <x v="0"/>
    <s v="ARES233079697EL"/>
    <s v="C¡a. Minera Ares S.A.C."/>
    <x v="154"/>
    <x v="154"/>
    <s v="C.T. Sipan"/>
    <x v="427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 MIGUEL"/>
    <s v="LLAPA (Pampa Cuyoc La Colpa)"/>
    <n v="0"/>
    <x v="1"/>
    <n v="0"/>
    <x v="0"/>
    <x v="0"/>
    <x v="0"/>
    <s v="MWh"/>
    <n v="1"/>
    <n v="1E-3"/>
    <m/>
    <n v="4.8333333333333332E-2"/>
    <n v="2.4166666666666666E-2"/>
    <n v="0"/>
    <n v="0"/>
    <n v="27"/>
    <s v="BASE DE DATOS"/>
    <m/>
  </r>
  <r>
    <s v="24"/>
    <x v="3"/>
    <s v="ARES2"/>
    <s v="00000000"/>
    <s v="00000000"/>
    <x v="2"/>
    <m/>
    <n v="5"/>
    <n v="6"/>
    <n v="5"/>
    <m/>
    <m/>
    <n v="0"/>
    <m/>
    <m/>
    <m/>
    <n v="0"/>
    <n v="0"/>
    <x v="0"/>
    <s v="ARES200000000EL"/>
    <s v="C¡a. Minera Ares S.A.C."/>
    <x v="154"/>
    <x v="154"/>
    <s v="C.T. Inmaculada"/>
    <x v="422"/>
    <s v="EL"/>
    <x v="2"/>
    <x v="381"/>
    <x v="0"/>
    <s v="Instalado"/>
    <s v="Operativo"/>
    <s v="Autoproductor"/>
    <x v="2"/>
    <x v="1"/>
    <x v="1"/>
    <x v="0"/>
    <s v="Privado"/>
    <s v="AYACUCHO"/>
    <s v="AYACUCHO"/>
    <s v="PAUCAR"/>
    <n v="0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3"/>
    <s v="ARES2"/>
    <s v="53023914"/>
    <s v="53023914"/>
    <x v="2"/>
    <m/>
    <n v="1"/>
    <n v="1.2"/>
    <n v="1"/>
    <m/>
    <m/>
    <n v="0"/>
    <m/>
    <m/>
    <m/>
    <n v="0"/>
    <n v="0"/>
    <x v="0"/>
    <s v="ARES253023914EL"/>
    <s v="C¡a. Minera Ares S.A.C."/>
    <x v="154"/>
    <x v="154"/>
    <s v="C.T. Pallancata"/>
    <x v="423"/>
    <s v="EL"/>
    <x v="2"/>
    <x v="381"/>
    <x v="0"/>
    <s v="Instalado"/>
    <s v="Operativo"/>
    <s v="Autoproductor"/>
    <x v="2"/>
    <x v="1"/>
    <x v="1"/>
    <x v="0"/>
    <s v="Privado"/>
    <s v="AYACUCHO"/>
    <s v="AYACUCHO"/>
    <s v="PARINACOCHAS"/>
    <s v="CORONEL CASTAÑEDA"/>
    <s v="PALLANCATA"/>
    <x v="1"/>
    <n v="0"/>
    <x v="0"/>
    <x v="0"/>
    <x v="0"/>
    <s v="MWh"/>
    <n v="0"/>
    <n v="0"/>
    <m/>
    <n v="9.9999999999999992E-2"/>
    <n v="8.3333333333333329E-2"/>
    <n v="0"/>
    <n v="0"/>
    <n v="27"/>
    <s v="BASE DE DATOS"/>
    <m/>
  </r>
  <r>
    <s v="24"/>
    <x v="3"/>
    <s v="ARES2"/>
    <s v="33087198"/>
    <s v="33087198"/>
    <x v="2"/>
    <m/>
    <n v="5"/>
    <n v="6"/>
    <n v="5"/>
    <m/>
    <m/>
    <n v="0"/>
    <m/>
    <m/>
    <m/>
    <n v="0"/>
    <n v="0"/>
    <x v="0"/>
    <s v="ARES233087198EL"/>
    <s v="C¡a. Minera Ares S.A.C."/>
    <x v="154"/>
    <x v="154"/>
    <s v="C.T. Selene"/>
    <x v="424"/>
    <s v="EL"/>
    <x v="2"/>
    <x v="381"/>
    <x v="0"/>
    <s v="Instalado"/>
    <s v="Operativo"/>
    <s v="Autoproductor"/>
    <x v="2"/>
    <x v="1"/>
    <x v="1"/>
    <x v="0"/>
    <s v="Privado"/>
    <s v="APURIMAC"/>
    <s v="APURIMAC"/>
    <s v="AYMARAES"/>
    <s v="COTARUSE (Pampamarca)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3"/>
    <s v="ARES2"/>
    <s v="33086798"/>
    <s v="33086798"/>
    <x v="2"/>
    <m/>
    <n v="1.35"/>
    <n v="2.544"/>
    <n v="1.35"/>
    <m/>
    <m/>
    <n v="0"/>
    <m/>
    <m/>
    <m/>
    <n v="0"/>
    <n v="0"/>
    <x v="0"/>
    <s v="ARES233086798EL"/>
    <s v="C¡a. Minera Ares S.A.C."/>
    <x v="154"/>
    <x v="154"/>
    <s v="C.T. Ares"/>
    <x v="425"/>
    <s v="EL"/>
    <x v="2"/>
    <x v="381"/>
    <x v="0"/>
    <s v="Instalado"/>
    <s v="Operativo"/>
    <s v="Autoproductor"/>
    <x v="2"/>
    <x v="1"/>
    <x v="1"/>
    <x v="0"/>
    <s v="Privado"/>
    <s v="AREQUIPA"/>
    <s v="AREQUIPA"/>
    <s v="CASTILLA"/>
    <s v="ORCOPAMPA"/>
    <n v="0"/>
    <x v="1"/>
    <n v="0"/>
    <x v="0"/>
    <x v="0"/>
    <x v="0"/>
    <s v="MWh"/>
    <n v="0"/>
    <n v="0"/>
    <m/>
    <n v="0.21199999999999999"/>
    <n v="0.1125"/>
    <n v="0"/>
    <n v="0"/>
    <n v="27"/>
    <s v="BASE DE DATOS"/>
    <m/>
  </r>
  <r>
    <s v="24"/>
    <x v="3"/>
    <s v="ARES2"/>
    <s v="33020293"/>
    <s v="33020293"/>
    <x v="2"/>
    <m/>
    <n v="0"/>
    <n v="9.6"/>
    <n v="0"/>
    <m/>
    <m/>
    <n v="0"/>
    <m/>
    <m/>
    <m/>
    <n v="0"/>
    <n v="0"/>
    <x v="0"/>
    <s v="ARES233020293EL"/>
    <s v="C¡a. Minera Ares S.A.C."/>
    <x v="154"/>
    <x v="154"/>
    <s v="C.T. Arcata"/>
    <x v="426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CAYARANI"/>
    <n v="0"/>
    <x v="1"/>
    <n v="0"/>
    <x v="0"/>
    <x v="0"/>
    <x v="0"/>
    <s v="MWh"/>
    <n v="0"/>
    <n v="0"/>
    <m/>
    <n v="0.79999999999999993"/>
    <n v="0.53333333333333333"/>
    <n v="0"/>
    <n v="0"/>
    <n v="27"/>
    <s v="BASE DE DATOS"/>
    <m/>
  </r>
  <r>
    <s v="24"/>
    <x v="3"/>
    <s v="ARES2"/>
    <s v="33079697"/>
    <s v="33079697"/>
    <x v="2"/>
    <m/>
    <n v="0.28000000000000003"/>
    <n v="0.57999999999999996"/>
    <n v="0.28000000000000003"/>
    <m/>
    <m/>
    <n v="1"/>
    <m/>
    <m/>
    <m/>
    <n v="0"/>
    <n v="0.33"/>
    <x v="0"/>
    <s v="ARES233079697EL"/>
    <s v="C¡a. Minera Ares S.A.C."/>
    <x v="154"/>
    <x v="154"/>
    <s v="C.T. Sipan"/>
    <x v="427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 MIGUEL"/>
    <s v="LLAPA (Pampa Cuyoc La Colpa)"/>
    <n v="0"/>
    <x v="1"/>
    <n v="0"/>
    <x v="0"/>
    <x v="0"/>
    <x v="0"/>
    <s v="MWh"/>
    <n v="1"/>
    <n v="1E-3"/>
    <m/>
    <n v="4.8333333333333332E-2"/>
    <n v="2.4166666666666666E-2"/>
    <n v="0"/>
    <n v="0"/>
    <n v="27"/>
    <s v="BASE DE DATOS"/>
    <m/>
  </r>
  <r>
    <s v="24"/>
    <x v="4"/>
    <s v="ARES2"/>
    <s v="00000000"/>
    <s v="00000000"/>
    <x v="2"/>
    <m/>
    <n v="5"/>
    <n v="6"/>
    <n v="5"/>
    <m/>
    <m/>
    <n v="0"/>
    <m/>
    <m/>
    <m/>
    <n v="0"/>
    <n v="0"/>
    <x v="0"/>
    <s v="ARES200000000EL"/>
    <s v="C¡a. Minera Ares S.A.C."/>
    <x v="154"/>
    <x v="154"/>
    <s v="C.T. Inmaculada"/>
    <x v="422"/>
    <s v="EL"/>
    <x v="2"/>
    <x v="381"/>
    <x v="0"/>
    <s v="Instalado"/>
    <s v="Operativo"/>
    <s v="Autoproductor"/>
    <x v="2"/>
    <x v="1"/>
    <x v="1"/>
    <x v="0"/>
    <s v="Privado"/>
    <s v="AYACUCHO"/>
    <s v="AYACUCHO"/>
    <s v="PAUCAR"/>
    <n v="0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4"/>
    <s v="ARES2"/>
    <s v="53023914"/>
    <s v="53023914"/>
    <x v="2"/>
    <m/>
    <n v="1"/>
    <n v="1.2"/>
    <n v="1"/>
    <m/>
    <m/>
    <n v="0"/>
    <m/>
    <m/>
    <m/>
    <n v="0"/>
    <n v="0"/>
    <x v="0"/>
    <s v="ARES253023914EL"/>
    <s v="C¡a. Minera Ares S.A.C."/>
    <x v="154"/>
    <x v="154"/>
    <s v="C.T. Pallancata"/>
    <x v="423"/>
    <s v="EL"/>
    <x v="2"/>
    <x v="381"/>
    <x v="0"/>
    <s v="Instalado"/>
    <s v="Operativo"/>
    <s v="Autoproductor"/>
    <x v="2"/>
    <x v="1"/>
    <x v="1"/>
    <x v="0"/>
    <s v="Privado"/>
    <s v="AYACUCHO"/>
    <s v="AYACUCHO"/>
    <s v="PARINACOCHAS"/>
    <s v="CORONEL CASTAÑEDA"/>
    <s v="PALLANCATA"/>
    <x v="1"/>
    <n v="0"/>
    <x v="0"/>
    <x v="0"/>
    <x v="0"/>
    <s v="MWh"/>
    <n v="0"/>
    <n v="0"/>
    <m/>
    <n v="9.9999999999999992E-2"/>
    <n v="8.3333333333333329E-2"/>
    <n v="0"/>
    <n v="0"/>
    <n v="27"/>
    <s v="BASE DE DATOS"/>
    <m/>
  </r>
  <r>
    <s v="24"/>
    <x v="4"/>
    <s v="ARES2"/>
    <s v="33087198"/>
    <s v="33087198"/>
    <x v="2"/>
    <m/>
    <n v="5"/>
    <n v="6"/>
    <n v="5"/>
    <m/>
    <m/>
    <n v="0"/>
    <m/>
    <m/>
    <m/>
    <n v="0"/>
    <n v="0"/>
    <x v="0"/>
    <s v="ARES233087198EL"/>
    <s v="C¡a. Minera Ares S.A.C."/>
    <x v="154"/>
    <x v="154"/>
    <s v="C.T. Selene"/>
    <x v="424"/>
    <s v="EL"/>
    <x v="2"/>
    <x v="381"/>
    <x v="0"/>
    <s v="Instalado"/>
    <s v="Operativo"/>
    <s v="Autoproductor"/>
    <x v="2"/>
    <x v="1"/>
    <x v="1"/>
    <x v="0"/>
    <s v="Privado"/>
    <s v="APURIMAC"/>
    <s v="APURIMAC"/>
    <s v="AYMARAES"/>
    <s v="COTARUSE (Pampamarca)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4"/>
    <s v="ARES2"/>
    <s v="33086798"/>
    <s v="33086798"/>
    <x v="2"/>
    <m/>
    <n v="1.35"/>
    <n v="2.544"/>
    <n v="1.35"/>
    <m/>
    <m/>
    <n v="0"/>
    <m/>
    <m/>
    <m/>
    <n v="0"/>
    <n v="0"/>
    <x v="0"/>
    <s v="ARES233086798EL"/>
    <s v="C¡a. Minera Ares S.A.C."/>
    <x v="154"/>
    <x v="154"/>
    <s v="C.T. Ares"/>
    <x v="425"/>
    <s v="EL"/>
    <x v="2"/>
    <x v="381"/>
    <x v="0"/>
    <s v="Instalado"/>
    <s v="Operativo"/>
    <s v="Autoproductor"/>
    <x v="2"/>
    <x v="1"/>
    <x v="1"/>
    <x v="0"/>
    <s v="Privado"/>
    <s v="AREQUIPA"/>
    <s v="AREQUIPA"/>
    <s v="CASTILLA"/>
    <s v="ORCOPAMPA"/>
    <n v="0"/>
    <x v="1"/>
    <n v="0"/>
    <x v="0"/>
    <x v="0"/>
    <x v="0"/>
    <s v="MWh"/>
    <n v="0"/>
    <n v="0"/>
    <m/>
    <n v="0.21199999999999999"/>
    <n v="0.1125"/>
    <n v="0"/>
    <n v="0"/>
    <n v="27"/>
    <s v="BASE DE DATOS"/>
    <m/>
  </r>
  <r>
    <s v="24"/>
    <x v="4"/>
    <s v="ARES2"/>
    <s v="33020293"/>
    <s v="33020293"/>
    <x v="2"/>
    <m/>
    <n v="0"/>
    <n v="9.6"/>
    <n v="0"/>
    <m/>
    <m/>
    <n v="0"/>
    <m/>
    <m/>
    <m/>
    <n v="0"/>
    <n v="0"/>
    <x v="0"/>
    <s v="ARES233020293EL"/>
    <s v="C¡a. Minera Ares S.A.C."/>
    <x v="154"/>
    <x v="154"/>
    <s v="C.T. Arcata"/>
    <x v="426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CAYARANI"/>
    <n v="0"/>
    <x v="1"/>
    <n v="0"/>
    <x v="0"/>
    <x v="0"/>
    <x v="0"/>
    <s v="MWh"/>
    <n v="0"/>
    <n v="0"/>
    <m/>
    <n v="0.79999999999999993"/>
    <n v="0.53333333333333333"/>
    <n v="0"/>
    <n v="0"/>
    <n v="27"/>
    <s v="BASE DE DATOS"/>
    <m/>
  </r>
  <r>
    <s v="24"/>
    <x v="4"/>
    <s v="ARES2"/>
    <s v="33079697"/>
    <s v="33079697"/>
    <x v="2"/>
    <m/>
    <n v="0.28000000000000003"/>
    <n v="0.57999999999999996"/>
    <n v="0.28000000000000003"/>
    <m/>
    <m/>
    <n v="0"/>
    <m/>
    <m/>
    <m/>
    <n v="0"/>
    <n v="0"/>
    <x v="0"/>
    <s v="ARES233079697EL"/>
    <s v="C¡a. Minera Ares S.A.C."/>
    <x v="154"/>
    <x v="154"/>
    <s v="C.T. Sipan"/>
    <x v="427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 MIGUEL"/>
    <s v="LLAPA (Pampa Cuyoc La Colpa)"/>
    <n v="0"/>
    <x v="1"/>
    <n v="0"/>
    <x v="0"/>
    <x v="0"/>
    <x v="0"/>
    <s v="MWh"/>
    <n v="0"/>
    <n v="0"/>
    <m/>
    <n v="4.8333333333333332E-2"/>
    <n v="2.4166666666666666E-2"/>
    <n v="0"/>
    <n v="0"/>
    <n v="27"/>
    <s v="BASE DE DATOS"/>
    <m/>
  </r>
  <r>
    <s v="24"/>
    <x v="5"/>
    <s v="ARES2"/>
    <s v="00000000"/>
    <s v="00000000"/>
    <x v="2"/>
    <m/>
    <n v="5"/>
    <n v="6"/>
    <n v="5"/>
    <m/>
    <m/>
    <n v="0"/>
    <m/>
    <m/>
    <m/>
    <n v="0"/>
    <n v="0"/>
    <x v="0"/>
    <s v="ARES200000000EL"/>
    <s v="C¡a. Minera Ares S.A.C."/>
    <x v="154"/>
    <x v="154"/>
    <s v="C.T. Inmaculada"/>
    <x v="422"/>
    <s v="EL"/>
    <x v="2"/>
    <x v="381"/>
    <x v="0"/>
    <s v="Instalado"/>
    <s v="Operativo"/>
    <s v="Autoproductor"/>
    <x v="2"/>
    <x v="1"/>
    <x v="1"/>
    <x v="0"/>
    <s v="Privado"/>
    <s v="AYACUCHO"/>
    <s v="AYACUCHO"/>
    <s v="PAUCAR"/>
    <n v="0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5"/>
    <s v="ARES2"/>
    <s v="53023914"/>
    <s v="53023914"/>
    <x v="2"/>
    <m/>
    <n v="1"/>
    <n v="1.2"/>
    <n v="1"/>
    <m/>
    <m/>
    <n v="0"/>
    <m/>
    <m/>
    <m/>
    <n v="0"/>
    <n v="0"/>
    <x v="0"/>
    <s v="ARES253023914EL"/>
    <s v="C¡a. Minera Ares S.A.C."/>
    <x v="154"/>
    <x v="154"/>
    <s v="C.T. Pallancata"/>
    <x v="423"/>
    <s v="EL"/>
    <x v="2"/>
    <x v="381"/>
    <x v="0"/>
    <s v="Instalado"/>
    <s v="Operativo"/>
    <s v="Autoproductor"/>
    <x v="2"/>
    <x v="1"/>
    <x v="1"/>
    <x v="0"/>
    <s v="Privado"/>
    <s v="AYACUCHO"/>
    <s v="AYACUCHO"/>
    <s v="PARINACOCHAS"/>
    <s v="CORONEL CASTAÑEDA"/>
    <s v="PALLANCATA"/>
    <x v="1"/>
    <n v="0"/>
    <x v="0"/>
    <x v="0"/>
    <x v="0"/>
    <s v="MWh"/>
    <n v="0"/>
    <n v="0"/>
    <m/>
    <n v="9.9999999999999992E-2"/>
    <n v="8.3333333333333329E-2"/>
    <n v="0"/>
    <n v="0"/>
    <n v="27"/>
    <s v="BASE DE DATOS"/>
    <m/>
  </r>
  <r>
    <s v="24"/>
    <x v="5"/>
    <s v="ARES2"/>
    <s v="33087198"/>
    <s v="33087198"/>
    <x v="2"/>
    <m/>
    <n v="5"/>
    <n v="6"/>
    <n v="5"/>
    <m/>
    <m/>
    <n v="0.11"/>
    <m/>
    <m/>
    <m/>
    <n v="0"/>
    <n v="0.21"/>
    <x v="0"/>
    <s v="ARES233087198EL"/>
    <s v="C¡a. Minera Ares S.A.C."/>
    <x v="154"/>
    <x v="154"/>
    <s v="C.T. Selene"/>
    <x v="424"/>
    <s v="EL"/>
    <x v="2"/>
    <x v="381"/>
    <x v="0"/>
    <s v="Instalado"/>
    <s v="Operativo"/>
    <s v="Autoproductor"/>
    <x v="2"/>
    <x v="1"/>
    <x v="1"/>
    <x v="0"/>
    <s v="Privado"/>
    <s v="APURIMAC"/>
    <s v="APURIMAC"/>
    <s v="AYMARAES"/>
    <s v="COTARUSE (Pampamarca)"/>
    <n v="0"/>
    <x v="1"/>
    <n v="0"/>
    <x v="0"/>
    <x v="0"/>
    <x v="0"/>
    <s v="MWh"/>
    <n v="0.11"/>
    <n v="1.1E-4"/>
    <m/>
    <n v="0.5"/>
    <n v="0.41666666666666669"/>
    <n v="0"/>
    <n v="0"/>
    <n v="27"/>
    <s v="BASE DE DATOS"/>
    <m/>
  </r>
  <r>
    <s v="24"/>
    <x v="5"/>
    <s v="ARES2"/>
    <s v="33086798"/>
    <s v="33086798"/>
    <x v="2"/>
    <m/>
    <n v="1.35"/>
    <n v="2.544"/>
    <n v="1.35"/>
    <m/>
    <m/>
    <n v="0"/>
    <m/>
    <m/>
    <m/>
    <n v="0"/>
    <n v="0"/>
    <x v="0"/>
    <s v="ARES233086798EL"/>
    <s v="C¡a. Minera Ares S.A.C."/>
    <x v="154"/>
    <x v="154"/>
    <s v="C.T. Ares"/>
    <x v="425"/>
    <s v="EL"/>
    <x v="2"/>
    <x v="381"/>
    <x v="0"/>
    <s v="Instalado"/>
    <s v="Operativo"/>
    <s v="Autoproductor"/>
    <x v="2"/>
    <x v="1"/>
    <x v="1"/>
    <x v="0"/>
    <s v="Privado"/>
    <s v="AREQUIPA"/>
    <s v="AREQUIPA"/>
    <s v="CASTILLA"/>
    <s v="ORCOPAMPA"/>
    <n v="0"/>
    <x v="1"/>
    <n v="0"/>
    <x v="0"/>
    <x v="0"/>
    <x v="0"/>
    <s v="MWh"/>
    <n v="0"/>
    <n v="0"/>
    <m/>
    <n v="0.21199999999999999"/>
    <n v="0.1125"/>
    <n v="0"/>
    <n v="0"/>
    <n v="27"/>
    <s v="BASE DE DATOS"/>
    <m/>
  </r>
  <r>
    <s v="24"/>
    <x v="5"/>
    <s v="ARES2"/>
    <s v="33020293"/>
    <s v="33020293"/>
    <x v="2"/>
    <m/>
    <n v="0"/>
    <n v="9.6"/>
    <n v="0"/>
    <m/>
    <m/>
    <n v="0"/>
    <m/>
    <m/>
    <m/>
    <n v="0"/>
    <n v="0"/>
    <x v="0"/>
    <s v="ARES233020293EL"/>
    <s v="C¡a. Minera Ares S.A.C."/>
    <x v="154"/>
    <x v="154"/>
    <s v="C.T. Arcata"/>
    <x v="426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CAYARANI"/>
    <n v="0"/>
    <x v="1"/>
    <n v="0"/>
    <x v="0"/>
    <x v="0"/>
    <x v="0"/>
    <s v="MWh"/>
    <n v="0"/>
    <n v="0"/>
    <m/>
    <n v="0.79999999999999993"/>
    <n v="0.53333333333333333"/>
    <n v="0"/>
    <n v="0"/>
    <n v="27"/>
    <s v="BASE DE DATOS"/>
    <m/>
  </r>
  <r>
    <s v="24"/>
    <x v="5"/>
    <s v="ARES2"/>
    <s v="33079697"/>
    <s v="33079697"/>
    <x v="2"/>
    <m/>
    <n v="0.28000000000000003"/>
    <n v="0.57999999999999996"/>
    <n v="0.28000000000000003"/>
    <m/>
    <m/>
    <n v="2.8570000000000002"/>
    <m/>
    <m/>
    <m/>
    <n v="0"/>
    <n v="0.32"/>
    <x v="0"/>
    <s v="ARES233079697EL"/>
    <s v="C¡a. Minera Ares S.A.C."/>
    <x v="154"/>
    <x v="154"/>
    <s v="C.T. Sipan"/>
    <x v="427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 MIGUEL"/>
    <s v="LLAPA (Pampa Cuyoc La Colpa)"/>
    <n v="0"/>
    <x v="1"/>
    <n v="0"/>
    <x v="0"/>
    <x v="0"/>
    <x v="0"/>
    <s v="MWh"/>
    <n v="2.8570000000000002"/>
    <n v="2.8570000000000002E-3"/>
    <m/>
    <n v="4.8333333333333332E-2"/>
    <n v="2.4166666666666666E-2"/>
    <n v="0"/>
    <n v="0"/>
    <n v="27"/>
    <s v="BASE DE DATOS"/>
    <m/>
  </r>
  <r>
    <s v="24"/>
    <x v="7"/>
    <s v="ARES2"/>
    <s v="00000000"/>
    <s v="00000000"/>
    <x v="2"/>
    <m/>
    <n v="5"/>
    <n v="6"/>
    <n v="5"/>
    <m/>
    <m/>
    <n v="0"/>
    <m/>
    <m/>
    <m/>
    <n v="0"/>
    <n v="0"/>
    <x v="0"/>
    <s v="ARES200000000EL"/>
    <s v="C¡a. Minera Ares S.A.C."/>
    <x v="154"/>
    <x v="154"/>
    <s v="C.T. Inmaculada"/>
    <x v="422"/>
    <s v="EL"/>
    <x v="2"/>
    <x v="381"/>
    <x v="0"/>
    <s v="Instalado"/>
    <s v="Operativo"/>
    <s v="Autoproductor"/>
    <x v="2"/>
    <x v="1"/>
    <x v="1"/>
    <x v="0"/>
    <s v="Privado"/>
    <s v="AYACUCHO"/>
    <s v="AYACUCHO"/>
    <s v="PAUCAR"/>
    <n v="0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7"/>
    <s v="ARES2"/>
    <s v="53023914"/>
    <s v="53023914"/>
    <x v="2"/>
    <m/>
    <n v="1"/>
    <n v="1.2"/>
    <n v="1"/>
    <m/>
    <m/>
    <n v="0"/>
    <m/>
    <m/>
    <m/>
    <n v="0"/>
    <n v="0"/>
    <x v="0"/>
    <s v="ARES253023914EL"/>
    <s v="C¡a. Minera Ares S.A.C."/>
    <x v="154"/>
    <x v="154"/>
    <s v="C.T. Pallancata"/>
    <x v="423"/>
    <s v="EL"/>
    <x v="2"/>
    <x v="381"/>
    <x v="0"/>
    <s v="Instalado"/>
    <s v="Operativo"/>
    <s v="Autoproductor"/>
    <x v="2"/>
    <x v="1"/>
    <x v="1"/>
    <x v="0"/>
    <s v="Privado"/>
    <s v="AYACUCHO"/>
    <s v="AYACUCHO"/>
    <s v="PARINACOCHAS"/>
    <s v="CORONEL CASTAÑEDA"/>
    <s v="PALLANCATA"/>
    <x v="1"/>
    <n v="0"/>
    <x v="0"/>
    <x v="0"/>
    <x v="0"/>
    <s v="MWh"/>
    <n v="0"/>
    <n v="0"/>
    <m/>
    <n v="9.9999999999999992E-2"/>
    <n v="8.3333333333333329E-2"/>
    <n v="0"/>
    <n v="0"/>
    <n v="27"/>
    <s v="BASE DE DATOS"/>
    <m/>
  </r>
  <r>
    <s v="24"/>
    <x v="7"/>
    <s v="ARES2"/>
    <s v="33087198"/>
    <s v="33087198"/>
    <x v="2"/>
    <m/>
    <n v="5"/>
    <n v="6"/>
    <n v="5"/>
    <m/>
    <m/>
    <n v="0"/>
    <m/>
    <m/>
    <m/>
    <n v="0"/>
    <n v="0"/>
    <x v="0"/>
    <s v="ARES233087198EL"/>
    <s v="C¡a. Minera Ares S.A.C."/>
    <x v="154"/>
    <x v="154"/>
    <s v="C.T. Selene"/>
    <x v="424"/>
    <s v="EL"/>
    <x v="2"/>
    <x v="381"/>
    <x v="0"/>
    <s v="Instalado"/>
    <s v="Operativo"/>
    <s v="Autoproductor"/>
    <x v="2"/>
    <x v="1"/>
    <x v="1"/>
    <x v="0"/>
    <s v="Privado"/>
    <s v="APURIMAC"/>
    <s v="APURIMAC"/>
    <s v="AYMARAES"/>
    <s v="COTARUSE (Pampamarca)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7"/>
    <s v="ARES2"/>
    <s v="33086798"/>
    <s v="33086798"/>
    <x v="2"/>
    <m/>
    <n v="1.35"/>
    <n v="2.544"/>
    <n v="1.35"/>
    <m/>
    <m/>
    <n v="0"/>
    <m/>
    <m/>
    <m/>
    <n v="0"/>
    <n v="0"/>
    <x v="0"/>
    <s v="ARES233086798EL"/>
    <s v="C¡a. Minera Ares S.A.C."/>
    <x v="154"/>
    <x v="154"/>
    <s v="C.T. Ares"/>
    <x v="425"/>
    <s v="EL"/>
    <x v="2"/>
    <x v="381"/>
    <x v="0"/>
    <s v="Instalado"/>
    <s v="Operativo"/>
    <s v="Autoproductor"/>
    <x v="2"/>
    <x v="1"/>
    <x v="1"/>
    <x v="0"/>
    <s v="Privado"/>
    <s v="AREQUIPA"/>
    <s v="AREQUIPA"/>
    <s v="CASTILLA"/>
    <s v="ORCOPAMPA"/>
    <n v="0"/>
    <x v="1"/>
    <n v="0"/>
    <x v="0"/>
    <x v="0"/>
    <x v="0"/>
    <s v="MWh"/>
    <n v="0"/>
    <n v="0"/>
    <m/>
    <n v="0.21199999999999999"/>
    <n v="0.1125"/>
    <n v="0"/>
    <n v="0"/>
    <n v="27"/>
    <s v="BASE DE DATOS"/>
    <m/>
  </r>
  <r>
    <s v="24"/>
    <x v="7"/>
    <s v="ARES2"/>
    <s v="33020293"/>
    <s v="33020293"/>
    <x v="2"/>
    <m/>
    <n v="0"/>
    <n v="9.6"/>
    <n v="0"/>
    <m/>
    <m/>
    <n v="0"/>
    <m/>
    <m/>
    <m/>
    <n v="0"/>
    <n v="0"/>
    <x v="0"/>
    <s v="ARES233020293EL"/>
    <s v="C¡a. Minera Ares S.A.C."/>
    <x v="154"/>
    <x v="154"/>
    <s v="C.T. Arcata"/>
    <x v="426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CAYARANI"/>
    <n v="0"/>
    <x v="1"/>
    <n v="0"/>
    <x v="0"/>
    <x v="0"/>
    <x v="0"/>
    <s v="MWh"/>
    <n v="0"/>
    <n v="0"/>
    <m/>
    <n v="0.79999999999999993"/>
    <n v="0.53333333333333333"/>
    <n v="0"/>
    <n v="0"/>
    <n v="27"/>
    <s v="BASE DE DATOS"/>
    <m/>
  </r>
  <r>
    <s v="24"/>
    <x v="7"/>
    <s v="ARES2"/>
    <s v="33079697"/>
    <s v="33079697"/>
    <x v="2"/>
    <m/>
    <n v="0.28000000000000003"/>
    <n v="0.57999999999999996"/>
    <n v="0.28000000000000003"/>
    <m/>
    <m/>
    <n v="3.5710000000000002"/>
    <m/>
    <m/>
    <m/>
    <n v="0"/>
    <n v="0.31"/>
    <x v="0"/>
    <s v="ARES233079697EL"/>
    <s v="C¡a. Minera Ares S.A.C."/>
    <x v="154"/>
    <x v="154"/>
    <s v="C.T. Sipan"/>
    <x v="427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 MIGUEL"/>
    <s v="LLAPA (Pampa Cuyoc La Colpa)"/>
    <n v="0"/>
    <x v="1"/>
    <n v="0"/>
    <x v="0"/>
    <x v="0"/>
    <x v="0"/>
    <s v="MWh"/>
    <n v="3.5710000000000002"/>
    <n v="3.5710000000000004E-3"/>
    <m/>
    <n v="4.8333333333333332E-2"/>
    <n v="2.4166666666666666E-2"/>
    <n v="0"/>
    <n v="0"/>
    <n v="27"/>
    <s v="BASE DE DATOS"/>
    <m/>
  </r>
  <r>
    <s v="24"/>
    <x v="6"/>
    <s v="ARES2"/>
    <s v="00000000"/>
    <s v="00000000"/>
    <x v="2"/>
    <m/>
    <n v="5"/>
    <n v="6"/>
    <n v="5"/>
    <m/>
    <m/>
    <n v="0"/>
    <m/>
    <m/>
    <m/>
    <n v="0"/>
    <n v="0"/>
    <x v="0"/>
    <s v="ARES200000000EL"/>
    <s v="C¡a. Minera Ares S.A.C."/>
    <x v="154"/>
    <x v="154"/>
    <s v="C.T. Inmaculada"/>
    <x v="422"/>
    <s v="EL"/>
    <x v="2"/>
    <x v="381"/>
    <x v="0"/>
    <s v="Instalado"/>
    <s v="Operativo"/>
    <s v="Autoproductor"/>
    <x v="2"/>
    <x v="1"/>
    <x v="1"/>
    <x v="0"/>
    <s v="Privado"/>
    <s v="AYACUCHO"/>
    <s v="AYACUCHO"/>
    <s v="PAUCAR"/>
    <n v="0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6"/>
    <s v="ARES2"/>
    <s v="33087198"/>
    <s v="33087198"/>
    <x v="2"/>
    <m/>
    <n v="5"/>
    <n v="6"/>
    <n v="5"/>
    <m/>
    <m/>
    <n v="4.4999999999999998E-2"/>
    <m/>
    <m/>
    <m/>
    <n v="0"/>
    <n v="0.28000000000000003"/>
    <x v="0"/>
    <s v="ARES233087198EL"/>
    <s v="C¡a. Minera Ares S.A.C."/>
    <x v="154"/>
    <x v="154"/>
    <s v="C.T. Selene"/>
    <x v="424"/>
    <s v="EL"/>
    <x v="2"/>
    <x v="381"/>
    <x v="0"/>
    <s v="Instalado"/>
    <s v="Operativo"/>
    <s v="Autoproductor"/>
    <x v="2"/>
    <x v="1"/>
    <x v="1"/>
    <x v="0"/>
    <s v="Privado"/>
    <s v="APURIMAC"/>
    <s v="APURIMAC"/>
    <s v="AYMARAES"/>
    <s v="COTARUSE (Pampamarca)"/>
    <n v="0"/>
    <x v="1"/>
    <n v="0"/>
    <x v="0"/>
    <x v="0"/>
    <x v="0"/>
    <s v="MWh"/>
    <n v="4.4999999999999998E-2"/>
    <n v="4.4999999999999996E-5"/>
    <m/>
    <n v="0.5"/>
    <n v="0.41666666666666669"/>
    <n v="0"/>
    <n v="0"/>
    <n v="27"/>
    <s v="BASE DE DATOS"/>
    <m/>
  </r>
  <r>
    <s v="24"/>
    <x v="6"/>
    <s v="ARES2"/>
    <s v="53023914"/>
    <s v="53023914"/>
    <x v="2"/>
    <m/>
    <n v="1"/>
    <n v="1.2"/>
    <n v="1"/>
    <m/>
    <m/>
    <n v="0"/>
    <m/>
    <m/>
    <m/>
    <n v="0"/>
    <n v="0"/>
    <x v="0"/>
    <s v="ARES253023914EL"/>
    <s v="C¡a. Minera Ares S.A.C."/>
    <x v="154"/>
    <x v="154"/>
    <s v="C.T. Pallancata"/>
    <x v="423"/>
    <s v="EL"/>
    <x v="2"/>
    <x v="381"/>
    <x v="0"/>
    <s v="Instalado"/>
    <s v="Operativo"/>
    <s v="Autoproductor"/>
    <x v="2"/>
    <x v="1"/>
    <x v="1"/>
    <x v="0"/>
    <s v="Privado"/>
    <s v="AYACUCHO"/>
    <s v="AYACUCHO"/>
    <s v="PARINACOCHAS"/>
    <s v="CORONEL CASTAÑEDA"/>
    <s v="PALLANCATA"/>
    <x v="1"/>
    <n v="0"/>
    <x v="0"/>
    <x v="0"/>
    <x v="0"/>
    <s v="MWh"/>
    <n v="0"/>
    <n v="0"/>
    <m/>
    <n v="9.9999999999999992E-2"/>
    <n v="8.3333333333333329E-2"/>
    <n v="0"/>
    <n v="0"/>
    <n v="27"/>
    <s v="BASE DE DATOS"/>
    <m/>
  </r>
  <r>
    <s v="24"/>
    <x v="6"/>
    <s v="ARES2"/>
    <s v="33086798"/>
    <s v="33086798"/>
    <x v="2"/>
    <m/>
    <n v="1.35"/>
    <n v="2.544"/>
    <n v="1.35"/>
    <m/>
    <m/>
    <n v="0"/>
    <m/>
    <m/>
    <m/>
    <n v="0"/>
    <n v="0"/>
    <x v="0"/>
    <s v="ARES233086798EL"/>
    <s v="C¡a. Minera Ares S.A.C."/>
    <x v="154"/>
    <x v="154"/>
    <s v="C.T. Ares"/>
    <x v="425"/>
    <s v="EL"/>
    <x v="2"/>
    <x v="381"/>
    <x v="0"/>
    <s v="Instalado"/>
    <s v="Operativo"/>
    <s v="Autoproductor"/>
    <x v="2"/>
    <x v="1"/>
    <x v="1"/>
    <x v="0"/>
    <s v="Privado"/>
    <s v="AREQUIPA"/>
    <s v="AREQUIPA"/>
    <s v="CASTILLA"/>
    <s v="ORCOPAMPA"/>
    <n v="0"/>
    <x v="1"/>
    <n v="0"/>
    <x v="0"/>
    <x v="0"/>
    <x v="0"/>
    <s v="MWh"/>
    <n v="0"/>
    <n v="0"/>
    <m/>
    <n v="0.21199999999999999"/>
    <n v="0.1125"/>
    <n v="0"/>
    <n v="0"/>
    <n v="27"/>
    <s v="BASE DE DATOS"/>
    <m/>
  </r>
  <r>
    <s v="24"/>
    <x v="6"/>
    <s v="ARES2"/>
    <s v="33020293"/>
    <s v="33020293"/>
    <x v="2"/>
    <m/>
    <n v="0"/>
    <n v="9.6"/>
    <n v="0"/>
    <m/>
    <m/>
    <n v="0"/>
    <m/>
    <m/>
    <m/>
    <n v="0"/>
    <n v="0"/>
    <x v="0"/>
    <s v="ARES233020293EL"/>
    <s v="C¡a. Minera Ares S.A.C."/>
    <x v="154"/>
    <x v="154"/>
    <s v="C.T. Arcata"/>
    <x v="426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CAYARANI"/>
    <n v="0"/>
    <x v="1"/>
    <n v="0"/>
    <x v="0"/>
    <x v="0"/>
    <x v="0"/>
    <s v="MWh"/>
    <n v="0"/>
    <n v="0"/>
    <m/>
    <n v="0.79999999999999993"/>
    <n v="0.53333333333333333"/>
    <n v="0"/>
    <n v="0"/>
    <n v="27"/>
    <s v="BASE DE DATOS"/>
    <m/>
  </r>
  <r>
    <s v="24"/>
    <x v="6"/>
    <s v="ARES2"/>
    <s v="33079697"/>
    <s v="33079697"/>
    <x v="2"/>
    <m/>
    <n v="0.28000000000000003"/>
    <n v="0.57999999999999996"/>
    <n v="0.28000000000000003"/>
    <m/>
    <m/>
    <n v="1.7470000000000001"/>
    <m/>
    <m/>
    <m/>
    <n v="0"/>
    <n v="0.31"/>
    <x v="0"/>
    <s v="ARES233079697EL"/>
    <s v="C¡a. Minera Ares S.A.C."/>
    <x v="154"/>
    <x v="154"/>
    <s v="C.T. Sipan"/>
    <x v="427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 MIGUEL"/>
    <s v="LLAPA (Pampa Cuyoc La Colpa)"/>
    <n v="0"/>
    <x v="1"/>
    <n v="0"/>
    <x v="0"/>
    <x v="0"/>
    <x v="0"/>
    <s v="MWh"/>
    <n v="1.7470000000000001"/>
    <n v="1.7470000000000001E-3"/>
    <m/>
    <n v="4.8333333333333332E-2"/>
    <n v="2.4166666666666666E-2"/>
    <n v="0"/>
    <n v="0"/>
    <n v="27"/>
    <s v="BASE DE DATOS"/>
    <m/>
  </r>
  <r>
    <s v="24"/>
    <x v="8"/>
    <s v="ARES2"/>
    <s v="00000000"/>
    <s v="00000000"/>
    <x v="2"/>
    <m/>
    <n v="5"/>
    <n v="6"/>
    <n v="5"/>
    <m/>
    <m/>
    <n v="55.273000000000003"/>
    <m/>
    <m/>
    <m/>
    <n v="0"/>
    <n v="21.25"/>
    <x v="0"/>
    <s v="ARES200000000EL"/>
    <s v="C¡a. Minera Ares S.A.C."/>
    <x v="154"/>
    <x v="154"/>
    <s v="C.T. Inmaculada"/>
    <x v="422"/>
    <s v="EL"/>
    <x v="2"/>
    <x v="381"/>
    <x v="0"/>
    <s v="Instalado"/>
    <s v="Operativo"/>
    <s v="Autoproductor"/>
    <x v="2"/>
    <x v="1"/>
    <x v="1"/>
    <x v="0"/>
    <s v="Privado"/>
    <s v="AYACUCHO"/>
    <s v="AYACUCHO"/>
    <s v="PAUCAR"/>
    <n v="0"/>
    <n v="0"/>
    <x v="1"/>
    <n v="0"/>
    <x v="0"/>
    <x v="0"/>
    <x v="0"/>
    <s v="MWh"/>
    <n v="55.273000000000003"/>
    <n v="5.5273000000000003E-2"/>
    <m/>
    <n v="0.5"/>
    <n v="0.41666666666666669"/>
    <n v="0"/>
    <n v="0"/>
    <n v="27"/>
    <s v="BASE DE DATOS"/>
    <m/>
  </r>
  <r>
    <s v="24"/>
    <x v="8"/>
    <s v="ARES2"/>
    <s v="33087198"/>
    <s v="33087198"/>
    <x v="2"/>
    <m/>
    <n v="5"/>
    <n v="6"/>
    <n v="5"/>
    <m/>
    <m/>
    <n v="11.266"/>
    <m/>
    <m/>
    <m/>
    <n v="0"/>
    <n v="0.26"/>
    <x v="0"/>
    <s v="ARES233087198EL"/>
    <s v="C¡a. Minera Ares S.A.C."/>
    <x v="154"/>
    <x v="154"/>
    <s v="C.T. Selene"/>
    <x v="424"/>
    <s v="EL"/>
    <x v="2"/>
    <x v="381"/>
    <x v="0"/>
    <s v="Instalado"/>
    <s v="Operativo"/>
    <s v="Autoproductor"/>
    <x v="2"/>
    <x v="1"/>
    <x v="1"/>
    <x v="0"/>
    <s v="Privado"/>
    <s v="APURIMAC"/>
    <s v="APURIMAC"/>
    <s v="AYMARAES"/>
    <s v="COTARUSE (Pampamarca)"/>
    <n v="0"/>
    <x v="1"/>
    <n v="0"/>
    <x v="0"/>
    <x v="0"/>
    <x v="0"/>
    <s v="MWh"/>
    <n v="11.266"/>
    <n v="1.1266E-2"/>
    <m/>
    <n v="0.5"/>
    <n v="0.41666666666666669"/>
    <n v="0"/>
    <n v="0"/>
    <n v="27"/>
    <s v="BASE DE DATOS"/>
    <m/>
  </r>
  <r>
    <s v="24"/>
    <x v="8"/>
    <s v="ARES2"/>
    <s v="53023914"/>
    <s v="53023914"/>
    <x v="2"/>
    <m/>
    <n v="1"/>
    <n v="1.2"/>
    <n v="1"/>
    <m/>
    <m/>
    <n v="0"/>
    <m/>
    <m/>
    <m/>
    <n v="0"/>
    <n v="0"/>
    <x v="0"/>
    <s v="ARES253023914EL"/>
    <s v="C¡a. Minera Ares S.A.C."/>
    <x v="154"/>
    <x v="154"/>
    <s v="C.T. Pallancata"/>
    <x v="423"/>
    <s v="EL"/>
    <x v="2"/>
    <x v="381"/>
    <x v="0"/>
    <s v="Instalado"/>
    <s v="Operativo"/>
    <s v="Autoproductor"/>
    <x v="2"/>
    <x v="1"/>
    <x v="1"/>
    <x v="0"/>
    <s v="Privado"/>
    <s v="AYACUCHO"/>
    <s v="AYACUCHO"/>
    <s v="PARINACOCHAS"/>
    <s v="CORONEL CASTAÑEDA"/>
    <s v="PALLANCATA"/>
    <x v="1"/>
    <n v="0"/>
    <x v="0"/>
    <x v="0"/>
    <x v="0"/>
    <s v="MWh"/>
    <n v="0"/>
    <n v="0"/>
    <m/>
    <n v="9.9999999999999992E-2"/>
    <n v="8.3333333333333329E-2"/>
    <n v="0"/>
    <n v="0"/>
    <n v="27"/>
    <s v="BASE DE DATOS"/>
    <m/>
  </r>
  <r>
    <s v="24"/>
    <x v="8"/>
    <s v="ARES2"/>
    <s v="33086798"/>
    <s v="33086798"/>
    <x v="2"/>
    <m/>
    <n v="1.35"/>
    <n v="2.544"/>
    <n v="1.35"/>
    <m/>
    <m/>
    <n v="0"/>
    <m/>
    <m/>
    <m/>
    <n v="0"/>
    <n v="0"/>
    <x v="0"/>
    <s v="ARES233086798EL"/>
    <s v="C¡a. Minera Ares S.A.C."/>
    <x v="154"/>
    <x v="154"/>
    <s v="C.T. Ares"/>
    <x v="425"/>
    <s v="EL"/>
    <x v="2"/>
    <x v="381"/>
    <x v="0"/>
    <s v="Instalado"/>
    <s v="Operativo"/>
    <s v="Autoproductor"/>
    <x v="2"/>
    <x v="1"/>
    <x v="1"/>
    <x v="0"/>
    <s v="Privado"/>
    <s v="AREQUIPA"/>
    <s v="AREQUIPA"/>
    <s v="CASTILLA"/>
    <s v="ORCOPAMPA"/>
    <n v="0"/>
    <x v="1"/>
    <n v="0"/>
    <x v="0"/>
    <x v="0"/>
    <x v="0"/>
    <s v="MWh"/>
    <n v="0"/>
    <n v="0"/>
    <m/>
    <n v="0.21199999999999999"/>
    <n v="0.1125"/>
    <n v="0"/>
    <n v="0"/>
    <n v="27"/>
    <s v="BASE DE DATOS"/>
    <m/>
  </r>
  <r>
    <s v="24"/>
    <x v="8"/>
    <s v="ARES2"/>
    <s v="33020293"/>
    <s v="33020293"/>
    <x v="2"/>
    <m/>
    <n v="0"/>
    <n v="9.6"/>
    <n v="0"/>
    <m/>
    <m/>
    <n v="0"/>
    <m/>
    <m/>
    <m/>
    <n v="0"/>
    <n v="0"/>
    <x v="0"/>
    <s v="ARES233020293EL"/>
    <s v="C¡a. Minera Ares S.A.C."/>
    <x v="154"/>
    <x v="154"/>
    <s v="C.T. Arcata"/>
    <x v="426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CAYARANI"/>
    <n v="0"/>
    <x v="1"/>
    <n v="0"/>
    <x v="0"/>
    <x v="0"/>
    <x v="0"/>
    <s v="MWh"/>
    <n v="0"/>
    <n v="0"/>
    <m/>
    <n v="0.79999999999999993"/>
    <n v="0.53333333333333333"/>
    <n v="0"/>
    <n v="0"/>
    <n v="27"/>
    <s v="BASE DE DATOS"/>
    <m/>
  </r>
  <r>
    <s v="24"/>
    <x v="8"/>
    <s v="ARES2"/>
    <s v="33079697"/>
    <s v="33079697"/>
    <x v="2"/>
    <m/>
    <n v="0.28999999999999998"/>
    <n v="0.57999999999999996"/>
    <n v="0.28999999999999998"/>
    <m/>
    <m/>
    <n v="5.6260000000000003"/>
    <m/>
    <m/>
    <m/>
    <n v="0"/>
    <n v="0.28000000000000003"/>
    <x v="0"/>
    <s v="ARES233079697EL"/>
    <s v="C¡a. Minera Ares S.A.C."/>
    <x v="154"/>
    <x v="154"/>
    <s v="C.T. Sipan"/>
    <x v="427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 MIGUEL"/>
    <s v="LLAPA (Pampa Cuyoc La Colpa)"/>
    <n v="0"/>
    <x v="1"/>
    <n v="0"/>
    <x v="0"/>
    <x v="0"/>
    <x v="0"/>
    <s v="MWh"/>
    <n v="5.6260000000000003"/>
    <n v="5.6259999999999999E-3"/>
    <m/>
    <n v="4.8333333333333332E-2"/>
    <n v="2.4166666666666666E-2"/>
    <n v="0"/>
    <n v="0"/>
    <n v="27"/>
    <s v="BASE DE DATOS"/>
    <m/>
  </r>
  <r>
    <s v="24"/>
    <x v="9"/>
    <s v="ARES2"/>
    <s v="00000000"/>
    <s v="00000000"/>
    <x v="2"/>
    <m/>
    <n v="5"/>
    <n v="6"/>
    <n v="5"/>
    <m/>
    <m/>
    <n v="128.251"/>
    <m/>
    <m/>
    <m/>
    <n v="0"/>
    <n v="19.809999999999999"/>
    <x v="0"/>
    <s v="ARES200000000EL"/>
    <s v="C¡a. Minera Ares S.A.C."/>
    <x v="154"/>
    <x v="154"/>
    <s v="C.T. Inmaculada"/>
    <x v="422"/>
    <s v="EL"/>
    <x v="2"/>
    <x v="381"/>
    <x v="0"/>
    <s v="Instalado"/>
    <s v="Operativo"/>
    <s v="Autoproductor"/>
    <x v="2"/>
    <x v="1"/>
    <x v="1"/>
    <x v="0"/>
    <s v="Privado"/>
    <s v="AYACUCHO"/>
    <s v="AYACUCHO"/>
    <s v="PAUCAR"/>
    <n v="0"/>
    <n v="0"/>
    <x v="1"/>
    <n v="0"/>
    <x v="0"/>
    <x v="0"/>
    <x v="0"/>
    <s v="MWh"/>
    <n v="128.251"/>
    <n v="0.128251"/>
    <m/>
    <n v="0.5"/>
    <n v="0.41666666666666669"/>
    <n v="0"/>
    <n v="0"/>
    <n v="27"/>
    <s v="BASE DE DATOS"/>
    <m/>
  </r>
  <r>
    <s v="24"/>
    <x v="9"/>
    <s v="ARES2"/>
    <s v="33087198"/>
    <s v="33087198"/>
    <x v="2"/>
    <m/>
    <n v="5"/>
    <n v="6"/>
    <n v="5"/>
    <m/>
    <m/>
    <n v="3.8279999999999998"/>
    <m/>
    <m/>
    <m/>
    <n v="0"/>
    <n v="0.23"/>
    <x v="0"/>
    <s v="ARES233087198EL"/>
    <s v="C¡a. Minera Ares S.A.C."/>
    <x v="154"/>
    <x v="154"/>
    <s v="C.T. Selene"/>
    <x v="424"/>
    <s v="EL"/>
    <x v="2"/>
    <x v="381"/>
    <x v="0"/>
    <s v="Instalado"/>
    <s v="Operativo"/>
    <s v="Autoproductor"/>
    <x v="2"/>
    <x v="1"/>
    <x v="1"/>
    <x v="0"/>
    <s v="Privado"/>
    <s v="APURIMAC"/>
    <s v="APURIMAC"/>
    <s v="AYMARAES"/>
    <s v="COTARUSE (Pampamarca)"/>
    <n v="0"/>
    <x v="1"/>
    <n v="0"/>
    <x v="0"/>
    <x v="0"/>
    <x v="0"/>
    <s v="MWh"/>
    <n v="3.8279999999999998"/>
    <n v="3.8279999999999998E-3"/>
    <m/>
    <n v="0.5"/>
    <n v="0.41666666666666669"/>
    <n v="0"/>
    <n v="0"/>
    <n v="27"/>
    <s v="BASE DE DATOS"/>
    <m/>
  </r>
  <r>
    <s v="24"/>
    <x v="9"/>
    <s v="ARES2"/>
    <s v="53023914"/>
    <s v="53023914"/>
    <x v="2"/>
    <m/>
    <n v="1"/>
    <n v="1.2"/>
    <n v="1"/>
    <m/>
    <m/>
    <n v="10.617000000000001"/>
    <m/>
    <m/>
    <m/>
    <n v="0"/>
    <n v="0.87"/>
    <x v="0"/>
    <s v="ARES253023914EL"/>
    <s v="C¡a. Minera Ares S.A.C."/>
    <x v="154"/>
    <x v="154"/>
    <s v="C.T. Pallancata"/>
    <x v="423"/>
    <s v="EL"/>
    <x v="2"/>
    <x v="381"/>
    <x v="0"/>
    <s v="Instalado"/>
    <s v="Operativo"/>
    <s v="Autoproductor"/>
    <x v="2"/>
    <x v="1"/>
    <x v="1"/>
    <x v="0"/>
    <s v="Privado"/>
    <s v="AYACUCHO"/>
    <s v="AYACUCHO"/>
    <s v="PARINACOCHAS"/>
    <s v="CORONEL CASTAÑEDA"/>
    <s v="PALLANCATA"/>
    <x v="1"/>
    <n v="0"/>
    <x v="0"/>
    <x v="0"/>
    <x v="0"/>
    <s v="MWh"/>
    <n v="10.617000000000001"/>
    <n v="1.0617000000000001E-2"/>
    <m/>
    <n v="9.9999999999999992E-2"/>
    <n v="8.3333333333333329E-2"/>
    <n v="0"/>
    <n v="0"/>
    <n v="27"/>
    <s v="BASE DE DATOS"/>
    <m/>
  </r>
  <r>
    <s v="24"/>
    <x v="9"/>
    <s v="ARES2"/>
    <s v="33086798"/>
    <s v="33086798"/>
    <x v="2"/>
    <m/>
    <n v="1.35"/>
    <n v="2.544"/>
    <n v="1.35"/>
    <m/>
    <m/>
    <n v="0"/>
    <m/>
    <m/>
    <m/>
    <n v="0"/>
    <n v="0"/>
    <x v="0"/>
    <s v="ARES233086798EL"/>
    <s v="C¡a. Minera Ares S.A.C."/>
    <x v="154"/>
    <x v="154"/>
    <s v="C.T. Ares"/>
    <x v="425"/>
    <s v="EL"/>
    <x v="2"/>
    <x v="381"/>
    <x v="0"/>
    <s v="Instalado"/>
    <s v="Operativo"/>
    <s v="Autoproductor"/>
    <x v="2"/>
    <x v="1"/>
    <x v="1"/>
    <x v="0"/>
    <s v="Privado"/>
    <s v="AREQUIPA"/>
    <s v="AREQUIPA"/>
    <s v="CASTILLA"/>
    <s v="ORCOPAMPA"/>
    <n v="0"/>
    <x v="1"/>
    <n v="0"/>
    <x v="0"/>
    <x v="0"/>
    <x v="0"/>
    <s v="MWh"/>
    <n v="0"/>
    <n v="0"/>
    <m/>
    <n v="0.21199999999999999"/>
    <n v="0.1125"/>
    <n v="0"/>
    <n v="0"/>
    <n v="27"/>
    <s v="BASE DE DATOS"/>
    <m/>
  </r>
  <r>
    <s v="24"/>
    <x v="9"/>
    <s v="ARES2"/>
    <s v="33020293"/>
    <s v="33020293"/>
    <x v="2"/>
    <m/>
    <n v="0"/>
    <n v="9.6"/>
    <n v="0"/>
    <m/>
    <m/>
    <n v="0"/>
    <m/>
    <m/>
    <m/>
    <n v="0"/>
    <n v="0"/>
    <x v="0"/>
    <s v="ARES233020293EL"/>
    <s v="C¡a. Minera Ares S.A.C."/>
    <x v="154"/>
    <x v="154"/>
    <s v="C.T. Arcata"/>
    <x v="426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CAYARANI"/>
    <n v="0"/>
    <x v="1"/>
    <n v="0"/>
    <x v="0"/>
    <x v="0"/>
    <x v="0"/>
    <s v="MWh"/>
    <n v="0"/>
    <n v="0"/>
    <m/>
    <n v="0.79999999999999993"/>
    <n v="0.53333333333333333"/>
    <n v="0"/>
    <n v="0"/>
    <n v="27"/>
    <s v="BASE DE DATOS"/>
    <m/>
  </r>
  <r>
    <s v="24"/>
    <x v="9"/>
    <s v="ARES2"/>
    <s v="33079697"/>
    <s v="33079697"/>
    <x v="2"/>
    <m/>
    <n v="0.28999999999999998"/>
    <n v="0.57999999999999996"/>
    <n v="0.28999999999999998"/>
    <m/>
    <m/>
    <n v="6.351"/>
    <m/>
    <m/>
    <m/>
    <n v="0"/>
    <n v="0.28999999999999998"/>
    <x v="0"/>
    <s v="ARES233079697EL"/>
    <s v="C¡a. Minera Ares S.A.C."/>
    <x v="154"/>
    <x v="154"/>
    <s v="C.T. Sipan"/>
    <x v="427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 MIGUEL"/>
    <s v="LLAPA (Pampa Cuyoc La Colpa)"/>
    <n v="0"/>
    <x v="1"/>
    <n v="0"/>
    <x v="0"/>
    <x v="0"/>
    <x v="0"/>
    <s v="MWh"/>
    <n v="6.351"/>
    <n v="6.3509999999999999E-3"/>
    <m/>
    <n v="4.8333333333333332E-2"/>
    <n v="2.4166666666666666E-2"/>
    <n v="0"/>
    <n v="0"/>
    <n v="27"/>
    <s v="BASE DE DATOS"/>
    <m/>
  </r>
  <r>
    <s v="24"/>
    <x v="10"/>
    <s v="ARES2"/>
    <s v="00000000"/>
    <s v="00000000"/>
    <x v="2"/>
    <m/>
    <n v="5"/>
    <n v="6"/>
    <n v="5"/>
    <m/>
    <m/>
    <n v="0"/>
    <m/>
    <m/>
    <m/>
    <n v="0"/>
    <n v="0"/>
    <x v="0"/>
    <s v="ARES200000000EL"/>
    <s v="C¡a. Minera Ares S.A.C."/>
    <x v="154"/>
    <x v="154"/>
    <s v="C.T. Inmaculada"/>
    <x v="422"/>
    <s v="EL"/>
    <x v="2"/>
    <x v="381"/>
    <x v="0"/>
    <s v="Instalado"/>
    <s v="Operativo"/>
    <s v="Autoproductor"/>
    <x v="2"/>
    <x v="1"/>
    <x v="1"/>
    <x v="0"/>
    <s v="Privado"/>
    <s v="AYACUCHO"/>
    <s v="AYACUCHO"/>
    <s v="PAUCAR"/>
    <n v="0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10"/>
    <s v="ARES2"/>
    <s v="33087198"/>
    <s v="33087198"/>
    <x v="2"/>
    <m/>
    <n v="5"/>
    <n v="6"/>
    <n v="5"/>
    <m/>
    <m/>
    <n v="0"/>
    <m/>
    <m/>
    <m/>
    <n v="0"/>
    <n v="0"/>
    <x v="0"/>
    <s v="ARES233087198EL"/>
    <s v="C¡a. Minera Ares S.A.C."/>
    <x v="154"/>
    <x v="154"/>
    <s v="C.T. Selene"/>
    <x v="424"/>
    <s v="EL"/>
    <x v="2"/>
    <x v="381"/>
    <x v="0"/>
    <s v="Instalado"/>
    <s v="Operativo"/>
    <s v="Autoproductor"/>
    <x v="2"/>
    <x v="1"/>
    <x v="1"/>
    <x v="0"/>
    <s v="Privado"/>
    <s v="APURIMAC"/>
    <s v="APURIMAC"/>
    <s v="AYMARAES"/>
    <s v="COTARUSE (Pampamarca)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10"/>
    <s v="ARES2"/>
    <s v="53023914"/>
    <s v="53023914"/>
    <x v="2"/>
    <m/>
    <n v="1"/>
    <n v="1.2"/>
    <n v="1"/>
    <m/>
    <m/>
    <n v="0"/>
    <m/>
    <m/>
    <m/>
    <n v="0"/>
    <n v="0"/>
    <x v="0"/>
    <s v="ARES253023914EL"/>
    <s v="C¡a. Minera Ares S.A.C."/>
    <x v="154"/>
    <x v="154"/>
    <s v="C.T. Pallancata"/>
    <x v="423"/>
    <s v="EL"/>
    <x v="2"/>
    <x v="381"/>
    <x v="0"/>
    <s v="Instalado"/>
    <s v="Operativo"/>
    <s v="Autoproductor"/>
    <x v="2"/>
    <x v="1"/>
    <x v="1"/>
    <x v="0"/>
    <s v="Privado"/>
    <s v="AYACUCHO"/>
    <s v="AYACUCHO"/>
    <s v="PARINACOCHAS"/>
    <s v="CORONEL CASTAÑEDA"/>
    <s v="PALLANCATA"/>
    <x v="1"/>
    <n v="0"/>
    <x v="0"/>
    <x v="0"/>
    <x v="0"/>
    <s v="MWh"/>
    <n v="0"/>
    <n v="0"/>
    <m/>
    <n v="9.9999999999999992E-2"/>
    <n v="8.3333333333333329E-2"/>
    <n v="0"/>
    <n v="0"/>
    <n v="27"/>
    <s v="BASE DE DATOS"/>
    <m/>
  </r>
  <r>
    <s v="24"/>
    <x v="10"/>
    <s v="ARES2"/>
    <s v="33086798"/>
    <s v="33086798"/>
    <x v="2"/>
    <m/>
    <n v="1.35"/>
    <n v="2.544"/>
    <n v="1.35"/>
    <m/>
    <m/>
    <n v="0"/>
    <m/>
    <m/>
    <m/>
    <n v="0"/>
    <n v="0"/>
    <x v="0"/>
    <s v="ARES233086798EL"/>
    <s v="C¡a. Minera Ares S.A.C."/>
    <x v="154"/>
    <x v="154"/>
    <s v="C.T. Ares"/>
    <x v="425"/>
    <s v="EL"/>
    <x v="2"/>
    <x v="381"/>
    <x v="0"/>
    <s v="Instalado"/>
    <s v="Operativo"/>
    <s v="Autoproductor"/>
    <x v="2"/>
    <x v="1"/>
    <x v="1"/>
    <x v="0"/>
    <s v="Privado"/>
    <s v="AREQUIPA"/>
    <s v="AREQUIPA"/>
    <s v="CASTILLA"/>
    <s v="ORCOPAMPA"/>
    <n v="0"/>
    <x v="1"/>
    <n v="0"/>
    <x v="0"/>
    <x v="0"/>
    <x v="0"/>
    <s v="MWh"/>
    <n v="0"/>
    <n v="0"/>
    <m/>
    <n v="0.21199999999999999"/>
    <n v="0.1125"/>
    <n v="0"/>
    <n v="0"/>
    <n v="27"/>
    <s v="BASE DE DATOS"/>
    <m/>
  </r>
  <r>
    <s v="24"/>
    <x v="10"/>
    <s v="ARES2"/>
    <s v="33020293"/>
    <s v="33020293"/>
    <x v="2"/>
    <m/>
    <n v="0"/>
    <n v="9.6"/>
    <n v="0"/>
    <m/>
    <m/>
    <n v="0"/>
    <m/>
    <m/>
    <m/>
    <n v="0"/>
    <n v="0"/>
    <x v="0"/>
    <s v="ARES233020293EL"/>
    <s v="C¡a. Minera Ares S.A.C."/>
    <x v="154"/>
    <x v="154"/>
    <s v="C.T. Arcata"/>
    <x v="426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CAYARANI"/>
    <n v="0"/>
    <x v="1"/>
    <n v="0"/>
    <x v="0"/>
    <x v="0"/>
    <x v="0"/>
    <s v="MWh"/>
    <n v="0"/>
    <n v="0"/>
    <m/>
    <n v="0.79999999999999993"/>
    <n v="0.53333333333333333"/>
    <n v="0"/>
    <n v="0"/>
    <n v="27"/>
    <s v="BASE DE DATOS"/>
    <m/>
  </r>
  <r>
    <s v="24"/>
    <x v="10"/>
    <s v="ARES2"/>
    <s v="33079697"/>
    <s v="33079697"/>
    <x v="2"/>
    <m/>
    <n v="0.28999999999999998"/>
    <n v="0.57999999999999996"/>
    <n v="0.28999999999999998"/>
    <m/>
    <m/>
    <n v="4.2050000000000001"/>
    <m/>
    <m/>
    <m/>
    <n v="0"/>
    <n v="0.28999999999999998"/>
    <x v="0"/>
    <s v="ARES233079697EL"/>
    <s v="C¡a. Minera Ares S.A.C."/>
    <x v="154"/>
    <x v="154"/>
    <s v="C.T. Sipan"/>
    <x v="427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 MIGUEL"/>
    <s v="LLAPA (Pampa Cuyoc La Colpa)"/>
    <n v="0"/>
    <x v="1"/>
    <n v="0"/>
    <x v="0"/>
    <x v="0"/>
    <x v="0"/>
    <s v="MWh"/>
    <n v="4.2050000000000001"/>
    <n v="4.2050000000000004E-3"/>
    <m/>
    <n v="4.8333333333333332E-2"/>
    <n v="2.4166666666666666E-2"/>
    <n v="0"/>
    <n v="0"/>
    <n v="27"/>
    <s v="BASE DE DATOS"/>
    <m/>
  </r>
  <r>
    <s v="24"/>
    <x v="11"/>
    <s v="ARES2"/>
    <s v="00000000"/>
    <s v="00000000"/>
    <x v="2"/>
    <m/>
    <n v="5"/>
    <n v="6"/>
    <n v="5"/>
    <m/>
    <m/>
    <n v="0"/>
    <m/>
    <m/>
    <m/>
    <n v="0"/>
    <n v="0"/>
    <x v="0"/>
    <s v="ARES200000000EL"/>
    <s v="C¡a. Minera Ares S.A.C."/>
    <x v="154"/>
    <x v="154"/>
    <s v="C.T. Inmaculada"/>
    <x v="422"/>
    <s v="EL"/>
    <x v="2"/>
    <x v="381"/>
    <x v="0"/>
    <s v="Instalado"/>
    <s v="Operativo"/>
    <s v="Autoproductor"/>
    <x v="2"/>
    <x v="1"/>
    <x v="1"/>
    <x v="0"/>
    <s v="Privado"/>
    <s v="AYACUCHO"/>
    <s v="AYACUCHO"/>
    <s v="PAUCAR"/>
    <n v="0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11"/>
    <s v="ARES2"/>
    <s v="33087198"/>
    <s v="33087198"/>
    <x v="2"/>
    <m/>
    <n v="5"/>
    <n v="6"/>
    <n v="5"/>
    <m/>
    <m/>
    <n v="0"/>
    <m/>
    <m/>
    <m/>
    <n v="0"/>
    <n v="0"/>
    <x v="0"/>
    <s v="ARES233087198EL"/>
    <s v="C¡a. Minera Ares S.A.C."/>
    <x v="154"/>
    <x v="154"/>
    <s v="C.T. Selene"/>
    <x v="424"/>
    <s v="EL"/>
    <x v="2"/>
    <x v="381"/>
    <x v="0"/>
    <s v="Instalado"/>
    <s v="Operativo"/>
    <s v="Autoproductor"/>
    <x v="2"/>
    <x v="1"/>
    <x v="1"/>
    <x v="0"/>
    <s v="Privado"/>
    <s v="APURIMAC"/>
    <s v="APURIMAC"/>
    <s v="AYMARAES"/>
    <s v="COTARUSE (Pampamarca)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11"/>
    <s v="ARES2"/>
    <s v="53023914"/>
    <s v="53023914"/>
    <x v="2"/>
    <m/>
    <n v="1"/>
    <n v="1.2"/>
    <n v="1"/>
    <m/>
    <m/>
    <n v="0"/>
    <m/>
    <m/>
    <m/>
    <n v="0"/>
    <n v="0"/>
    <x v="0"/>
    <s v="ARES253023914EL"/>
    <s v="C¡a. Minera Ares S.A.C."/>
    <x v="154"/>
    <x v="154"/>
    <s v="C.T. Pallancata"/>
    <x v="423"/>
    <s v="EL"/>
    <x v="2"/>
    <x v="381"/>
    <x v="0"/>
    <s v="Instalado"/>
    <s v="Operativo"/>
    <s v="Autoproductor"/>
    <x v="2"/>
    <x v="1"/>
    <x v="1"/>
    <x v="0"/>
    <s v="Privado"/>
    <s v="AYACUCHO"/>
    <s v="AYACUCHO"/>
    <s v="PARINACOCHAS"/>
    <s v="CORONEL CASTAÑEDA"/>
    <s v="PALLANCATA"/>
    <x v="1"/>
    <n v="0"/>
    <x v="0"/>
    <x v="0"/>
    <x v="0"/>
    <s v="MWh"/>
    <n v="0"/>
    <n v="0"/>
    <m/>
    <n v="9.9999999999999992E-2"/>
    <n v="8.3333333333333329E-2"/>
    <n v="0"/>
    <n v="0"/>
    <n v="27"/>
    <s v="BASE DE DATOS"/>
    <m/>
  </r>
  <r>
    <s v="24"/>
    <x v="11"/>
    <s v="ARES2"/>
    <s v="33086798"/>
    <s v="33086798"/>
    <x v="2"/>
    <m/>
    <n v="1.35"/>
    <n v="2.544"/>
    <n v="1.35"/>
    <m/>
    <m/>
    <n v="0"/>
    <m/>
    <m/>
    <m/>
    <n v="0"/>
    <n v="0"/>
    <x v="0"/>
    <s v="ARES233086798EL"/>
    <s v="C¡a. Minera Ares S.A.C."/>
    <x v="154"/>
    <x v="154"/>
    <s v="C.T. Ares"/>
    <x v="425"/>
    <s v="EL"/>
    <x v="2"/>
    <x v="381"/>
    <x v="0"/>
    <s v="Instalado"/>
    <s v="Operativo"/>
    <s v="Autoproductor"/>
    <x v="2"/>
    <x v="1"/>
    <x v="1"/>
    <x v="0"/>
    <s v="Privado"/>
    <s v="AREQUIPA"/>
    <s v="AREQUIPA"/>
    <s v="CASTILLA"/>
    <s v="ORCOPAMPA"/>
    <n v="0"/>
    <x v="1"/>
    <n v="0"/>
    <x v="0"/>
    <x v="0"/>
    <x v="0"/>
    <s v="MWh"/>
    <n v="0"/>
    <n v="0"/>
    <m/>
    <n v="0.21199999999999999"/>
    <n v="0.1125"/>
    <n v="0"/>
    <n v="0"/>
    <n v="27"/>
    <s v="BASE DE DATOS"/>
    <m/>
  </r>
  <r>
    <s v="24"/>
    <x v="11"/>
    <s v="ARES2"/>
    <s v="33020293"/>
    <s v="33020293"/>
    <x v="2"/>
    <m/>
    <n v="0"/>
    <n v="9.6"/>
    <n v="0"/>
    <m/>
    <m/>
    <n v="0"/>
    <m/>
    <m/>
    <m/>
    <n v="0"/>
    <n v="0"/>
    <x v="0"/>
    <s v="ARES233020293EL"/>
    <s v="C¡a. Minera Ares S.A.C."/>
    <x v="154"/>
    <x v="154"/>
    <s v="C.T. Arcata"/>
    <x v="426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CAYARANI"/>
    <n v="0"/>
    <x v="1"/>
    <n v="0"/>
    <x v="0"/>
    <x v="0"/>
    <x v="0"/>
    <s v="MWh"/>
    <n v="0"/>
    <n v="0"/>
    <m/>
    <n v="0.79999999999999993"/>
    <n v="0.53333333333333333"/>
    <n v="0"/>
    <n v="0"/>
    <n v="27"/>
    <s v="BASE DE DATOS"/>
    <m/>
  </r>
  <r>
    <s v="24"/>
    <x v="11"/>
    <s v="ARES2"/>
    <s v="33079697"/>
    <s v="33079697"/>
    <x v="2"/>
    <m/>
    <n v="0.28999999999999998"/>
    <n v="0.57999999999999996"/>
    <n v="0.28999999999999998"/>
    <m/>
    <m/>
    <n v="36.25"/>
    <m/>
    <m/>
    <m/>
    <n v="0"/>
    <n v="0.27"/>
    <x v="0"/>
    <s v="ARES233079697EL"/>
    <s v="C¡a. Minera Ares S.A.C."/>
    <x v="154"/>
    <x v="154"/>
    <s v="C.T. Sipan"/>
    <x v="427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 MIGUEL"/>
    <s v="LLAPA (Pampa Cuyoc La Colpa)"/>
    <n v="0"/>
    <x v="1"/>
    <n v="0"/>
    <x v="0"/>
    <x v="0"/>
    <x v="0"/>
    <s v="MWh"/>
    <n v="36.25"/>
    <n v="3.6249999999999998E-2"/>
    <m/>
    <n v="4.8333333333333332E-2"/>
    <n v="2.4166666666666666E-2"/>
    <n v="0"/>
    <n v="0"/>
    <n v="27"/>
    <s v="BASE DE DATOS"/>
    <m/>
  </r>
  <r>
    <s v="24"/>
    <x v="2"/>
    <s v="ARES2"/>
    <s v="00000000"/>
    <s v="00000000"/>
    <x v="2"/>
    <m/>
    <n v="5"/>
    <n v="6"/>
    <n v="5"/>
    <m/>
    <m/>
    <n v="0"/>
    <m/>
    <m/>
    <m/>
    <n v="0"/>
    <n v="0"/>
    <x v="0"/>
    <s v="ARES200000000EL"/>
    <s v="C¡a. Minera Ares S.A.C."/>
    <x v="154"/>
    <x v="154"/>
    <s v="C.T. Inmaculada"/>
    <x v="422"/>
    <s v="EL"/>
    <x v="2"/>
    <x v="381"/>
    <x v="0"/>
    <s v="Instalado"/>
    <s v="Operativo"/>
    <s v="Autoproductor"/>
    <x v="2"/>
    <x v="1"/>
    <x v="1"/>
    <x v="0"/>
    <s v="Privado"/>
    <s v="AYACUCHO"/>
    <s v="AYACUCHO"/>
    <s v="PAUCAR"/>
    <n v="0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2"/>
    <s v="ARES2"/>
    <s v="53023914"/>
    <s v="53023914"/>
    <x v="2"/>
    <m/>
    <n v="1"/>
    <n v="1.2"/>
    <n v="1"/>
    <m/>
    <m/>
    <n v="0"/>
    <m/>
    <m/>
    <m/>
    <n v="0"/>
    <n v="0"/>
    <x v="0"/>
    <s v="ARES253023914EL"/>
    <s v="C¡a. Minera Ares S.A.C."/>
    <x v="154"/>
    <x v="154"/>
    <s v="C.T. Pallancata"/>
    <x v="423"/>
    <s v="EL"/>
    <x v="2"/>
    <x v="381"/>
    <x v="0"/>
    <s v="Instalado"/>
    <s v="Operativo"/>
    <s v="Autoproductor"/>
    <x v="2"/>
    <x v="1"/>
    <x v="1"/>
    <x v="0"/>
    <s v="Privado"/>
    <s v="AYACUCHO"/>
    <s v="AYACUCHO"/>
    <s v="PARINACOCHAS"/>
    <s v="CORONEL CASTAÑEDA"/>
    <s v="PALLANCATA"/>
    <x v="1"/>
    <n v="0"/>
    <x v="0"/>
    <x v="0"/>
    <x v="0"/>
    <s v="MWh"/>
    <n v="0"/>
    <n v="0"/>
    <m/>
    <n v="9.9999999999999992E-2"/>
    <n v="8.3333333333333329E-2"/>
    <n v="0"/>
    <n v="0"/>
    <n v="27"/>
    <s v="BASE DE DATOS"/>
    <m/>
  </r>
  <r>
    <s v="24"/>
    <x v="2"/>
    <s v="ARES2"/>
    <s v="33087198"/>
    <s v="33087198"/>
    <x v="2"/>
    <m/>
    <n v="5"/>
    <n v="6"/>
    <n v="5"/>
    <m/>
    <m/>
    <n v="0"/>
    <m/>
    <m/>
    <m/>
    <n v="0"/>
    <n v="0"/>
    <x v="0"/>
    <s v="ARES233087198EL"/>
    <s v="C¡a. Minera Ares S.A.C."/>
    <x v="154"/>
    <x v="154"/>
    <s v="C.T. Selene"/>
    <x v="424"/>
    <s v="EL"/>
    <x v="2"/>
    <x v="381"/>
    <x v="0"/>
    <s v="Instalado"/>
    <s v="Operativo"/>
    <s v="Autoproductor"/>
    <x v="2"/>
    <x v="1"/>
    <x v="1"/>
    <x v="0"/>
    <s v="Privado"/>
    <s v="APURIMAC"/>
    <s v="APURIMAC"/>
    <s v="AYMARAES"/>
    <s v="COTARUSE (Pampamarca)"/>
    <n v="0"/>
    <x v="1"/>
    <n v="0"/>
    <x v="0"/>
    <x v="0"/>
    <x v="0"/>
    <s v="MWh"/>
    <n v="0"/>
    <n v="0"/>
    <m/>
    <n v="0.5"/>
    <n v="0.41666666666666669"/>
    <n v="0"/>
    <n v="0"/>
    <n v="27"/>
    <s v="BASE DE DATOS"/>
    <m/>
  </r>
  <r>
    <s v="24"/>
    <x v="2"/>
    <s v="ARES2"/>
    <s v="33086798"/>
    <s v="33086798"/>
    <x v="2"/>
    <m/>
    <n v="1.35"/>
    <n v="2.544"/>
    <n v="1.35"/>
    <m/>
    <m/>
    <n v="0"/>
    <m/>
    <m/>
    <m/>
    <n v="0"/>
    <n v="0"/>
    <x v="0"/>
    <s v="ARES233086798EL"/>
    <s v="C¡a. Minera Ares S.A.C."/>
    <x v="154"/>
    <x v="154"/>
    <s v="C.T. Ares"/>
    <x v="425"/>
    <s v="EL"/>
    <x v="2"/>
    <x v="381"/>
    <x v="0"/>
    <s v="Instalado"/>
    <s v="Operativo"/>
    <s v="Autoproductor"/>
    <x v="2"/>
    <x v="1"/>
    <x v="1"/>
    <x v="0"/>
    <s v="Privado"/>
    <s v="AREQUIPA"/>
    <s v="AREQUIPA"/>
    <s v="CASTILLA"/>
    <s v="ORCOPAMPA"/>
    <n v="0"/>
    <x v="1"/>
    <n v="0"/>
    <x v="0"/>
    <x v="0"/>
    <x v="0"/>
    <s v="MWh"/>
    <n v="0"/>
    <n v="0"/>
    <m/>
    <n v="0.21199999999999999"/>
    <n v="0.1125"/>
    <n v="0"/>
    <n v="0"/>
    <n v="27"/>
    <s v="BASE DE DATOS"/>
    <m/>
  </r>
  <r>
    <s v="24"/>
    <x v="2"/>
    <s v="ARES2"/>
    <s v="33020293"/>
    <s v="33020293"/>
    <x v="2"/>
    <m/>
    <n v="0"/>
    <n v="9.6"/>
    <n v="0"/>
    <m/>
    <m/>
    <n v="0"/>
    <m/>
    <m/>
    <m/>
    <n v="0"/>
    <n v="0"/>
    <x v="0"/>
    <s v="ARES233020293EL"/>
    <s v="C¡a. Minera Ares S.A.C."/>
    <x v="154"/>
    <x v="154"/>
    <s v="C.T. Arcata"/>
    <x v="426"/>
    <s v="EL"/>
    <x v="2"/>
    <x v="381"/>
    <x v="0"/>
    <s v="Instalado"/>
    <s v="Operativo"/>
    <s v="Autoproductor"/>
    <x v="2"/>
    <x v="1"/>
    <x v="1"/>
    <x v="0"/>
    <s v="Privado"/>
    <s v="AREQUIPA"/>
    <s v="AREQUIPA"/>
    <s v="CONDESUYOS"/>
    <s v="CAYARANI"/>
    <n v="0"/>
    <x v="1"/>
    <n v="0"/>
    <x v="0"/>
    <x v="0"/>
    <x v="0"/>
    <s v="MWh"/>
    <n v="0"/>
    <n v="0"/>
    <m/>
    <n v="0.79999999999999993"/>
    <n v="0.53333333333333333"/>
    <n v="0"/>
    <n v="0"/>
    <n v="27"/>
    <s v="BASE DE DATOS"/>
    <m/>
  </r>
  <r>
    <s v="24"/>
    <x v="2"/>
    <s v="ARES2"/>
    <s v="33079697"/>
    <s v="33079697"/>
    <x v="2"/>
    <m/>
    <n v="0.28000000000000003"/>
    <n v="0.57999999999999996"/>
    <n v="0.28000000000000003"/>
    <m/>
    <m/>
    <n v="1"/>
    <m/>
    <m/>
    <m/>
    <n v="0"/>
    <n v="0.33"/>
    <x v="0"/>
    <s v="ARES233079697EL"/>
    <s v="C¡a. Minera Ares S.A.C."/>
    <x v="154"/>
    <x v="154"/>
    <s v="C.T. Sipan"/>
    <x v="427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 MIGUEL"/>
    <s v="LLAPA (Pampa Cuyoc La Colpa)"/>
    <n v="0"/>
    <x v="1"/>
    <n v="0"/>
    <x v="0"/>
    <x v="0"/>
    <x v="0"/>
    <s v="MWh"/>
    <n v="1"/>
    <n v="1E-3"/>
    <m/>
    <n v="4.8333333333333332E-2"/>
    <n v="2.4166666666666666E-2"/>
    <n v="0"/>
    <n v="0"/>
    <n v="27"/>
    <s v="BASE DE DATOS"/>
    <m/>
  </r>
  <r>
    <s v="24"/>
    <x v="10"/>
    <s v="MOROCO"/>
    <s v="33020993"/>
    <s v="33020993"/>
    <x v="2"/>
    <m/>
    <n v="2"/>
    <n v="12"/>
    <n v="2"/>
    <m/>
    <m/>
    <n v="0"/>
    <m/>
    <m/>
    <m/>
    <n v="0"/>
    <n v="0"/>
    <x v="0"/>
    <s v="MOROCO33020993EL"/>
    <s v="C¡a. Minera San Ignacio de Morococha"/>
    <x v="155"/>
    <x v="155"/>
    <s v="C.T. San Vicente"/>
    <x v="428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MOROCOCHA"/>
    <n v="0"/>
    <x v="1"/>
    <n v="0"/>
    <x v="0"/>
    <x v="0"/>
    <x v="0"/>
    <s v="MWh"/>
    <n v="0"/>
    <n v="0"/>
    <m/>
    <n v="1"/>
    <n v="0.16666666666666666"/>
    <n v="0"/>
    <n v="0"/>
    <n v="31"/>
    <s v="BASE DE DATOS"/>
    <m/>
  </r>
  <r>
    <s v="24"/>
    <x v="9"/>
    <s v="MOROCO"/>
    <s v="33020993"/>
    <s v="33020993"/>
    <x v="2"/>
    <m/>
    <n v="2"/>
    <n v="12"/>
    <n v="2"/>
    <m/>
    <m/>
    <n v="0"/>
    <m/>
    <m/>
    <m/>
    <n v="0"/>
    <n v="0"/>
    <x v="0"/>
    <s v="MOROCO33020993EL"/>
    <s v="C¡a. Minera San Ignacio de Morococha"/>
    <x v="155"/>
    <x v="155"/>
    <s v="C.T. San Vicente"/>
    <x v="428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MOROCOCHA"/>
    <n v="0"/>
    <x v="1"/>
    <n v="0"/>
    <x v="0"/>
    <x v="0"/>
    <x v="0"/>
    <s v="MWh"/>
    <n v="0"/>
    <n v="0"/>
    <m/>
    <n v="1"/>
    <n v="0.16666666666666666"/>
    <n v="0"/>
    <n v="0"/>
    <n v="31"/>
    <s v="BASE DE DATOS"/>
    <m/>
  </r>
  <r>
    <s v="24"/>
    <x v="8"/>
    <s v="MOROCO"/>
    <s v="33020993"/>
    <s v="33020993"/>
    <x v="2"/>
    <m/>
    <n v="2"/>
    <n v="12"/>
    <n v="2"/>
    <m/>
    <m/>
    <n v="0"/>
    <m/>
    <m/>
    <m/>
    <n v="0"/>
    <n v="0"/>
    <x v="0"/>
    <s v="MOROCO33020993EL"/>
    <s v="C¡a. Minera San Ignacio de Morococha"/>
    <x v="155"/>
    <x v="155"/>
    <s v="C.T. San Vicente"/>
    <x v="428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MOROCOCHA"/>
    <n v="0"/>
    <x v="1"/>
    <n v="0"/>
    <x v="0"/>
    <x v="0"/>
    <x v="0"/>
    <s v="MWh"/>
    <n v="0"/>
    <n v="0"/>
    <m/>
    <n v="1"/>
    <n v="0.16666666666666666"/>
    <n v="0"/>
    <n v="0"/>
    <n v="31"/>
    <s v="BASE DE DATOS"/>
    <m/>
  </r>
  <r>
    <s v="24"/>
    <x v="6"/>
    <s v="MOROCO"/>
    <s v="33020993"/>
    <s v="33020993"/>
    <x v="2"/>
    <m/>
    <n v="2"/>
    <n v="12"/>
    <n v="2"/>
    <m/>
    <m/>
    <n v="0"/>
    <m/>
    <m/>
    <m/>
    <n v="0"/>
    <n v="0"/>
    <x v="0"/>
    <s v="MOROCO33020993EL"/>
    <s v="C¡a. Minera San Ignacio de Morococha"/>
    <x v="155"/>
    <x v="155"/>
    <s v="C.T. San Vicente"/>
    <x v="428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MOROCOCHA"/>
    <n v="0"/>
    <x v="1"/>
    <n v="0"/>
    <x v="0"/>
    <x v="0"/>
    <x v="0"/>
    <s v="MWh"/>
    <n v="0"/>
    <n v="0"/>
    <m/>
    <n v="1"/>
    <n v="0.16666666666666666"/>
    <n v="0"/>
    <n v="0"/>
    <n v="31"/>
    <s v="BASE DE DATOS"/>
    <m/>
  </r>
  <r>
    <s v="24"/>
    <x v="7"/>
    <s v="MOROCO"/>
    <s v="33020993"/>
    <s v="33020993"/>
    <x v="2"/>
    <m/>
    <n v="2.4"/>
    <n v="12"/>
    <n v="2.4"/>
    <m/>
    <m/>
    <n v="0"/>
    <m/>
    <m/>
    <m/>
    <n v="0"/>
    <n v="0"/>
    <x v="0"/>
    <s v="MOROCO33020993EL"/>
    <s v="C¡a. Minera San Ignacio de Morococha"/>
    <x v="155"/>
    <x v="155"/>
    <s v="C.T. San Vicente"/>
    <x v="428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MOROCOCHA"/>
    <n v="0"/>
    <x v="1"/>
    <n v="0"/>
    <x v="0"/>
    <x v="0"/>
    <x v="0"/>
    <s v="MWh"/>
    <n v="0"/>
    <n v="0"/>
    <m/>
    <n v="1"/>
    <n v="0.16666666666666666"/>
    <n v="0"/>
    <n v="0"/>
    <n v="31"/>
    <s v="BASE DE DATOS"/>
    <m/>
  </r>
  <r>
    <s v="24"/>
    <x v="3"/>
    <s v="MOROCO"/>
    <s v="33020993"/>
    <s v="33020993"/>
    <x v="2"/>
    <m/>
    <n v="2"/>
    <n v="12"/>
    <n v="2"/>
    <m/>
    <m/>
    <n v="3.6339999999999999"/>
    <m/>
    <m/>
    <m/>
    <n v="0"/>
    <n v="2"/>
    <x v="0"/>
    <s v="MOROCO33020993EL"/>
    <s v="C¡a. Minera San Ignacio de Morococha"/>
    <x v="155"/>
    <x v="155"/>
    <s v="C.T. San Vicente"/>
    <x v="428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MOROCOCHA"/>
    <n v="0"/>
    <x v="1"/>
    <n v="0"/>
    <x v="0"/>
    <x v="0"/>
    <x v="0"/>
    <s v="MWh"/>
    <n v="3.6339999999999999"/>
    <n v="3.6340000000000001E-3"/>
    <m/>
    <n v="1"/>
    <n v="0.16666666666666666"/>
    <n v="0"/>
    <n v="0"/>
    <n v="31"/>
    <s v="BASE DE DATOS"/>
    <m/>
  </r>
  <r>
    <s v="24"/>
    <x v="5"/>
    <s v="MOROCO"/>
    <s v="33020993"/>
    <s v="33020993"/>
    <x v="2"/>
    <m/>
    <n v="2"/>
    <n v="12"/>
    <n v="2"/>
    <m/>
    <m/>
    <n v="0"/>
    <m/>
    <m/>
    <m/>
    <n v="0"/>
    <n v="0"/>
    <x v="0"/>
    <s v="MOROCO33020993EL"/>
    <s v="C¡a. Minera San Ignacio de Morococha"/>
    <x v="155"/>
    <x v="155"/>
    <s v="C.T. San Vicente"/>
    <x v="428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MOROCOCHA"/>
    <n v="0"/>
    <x v="1"/>
    <n v="0"/>
    <x v="0"/>
    <x v="0"/>
    <x v="0"/>
    <s v="MWh"/>
    <n v="0"/>
    <n v="0"/>
    <m/>
    <n v="1"/>
    <n v="0.16666666666666666"/>
    <n v="0"/>
    <n v="0"/>
    <n v="31"/>
    <s v="BASE DE DATOS"/>
    <m/>
  </r>
  <r>
    <s v="24"/>
    <x v="4"/>
    <s v="MOROCO"/>
    <s v="33020993"/>
    <s v="33020993"/>
    <x v="2"/>
    <m/>
    <n v="2"/>
    <n v="12"/>
    <n v="2"/>
    <m/>
    <m/>
    <n v="0"/>
    <m/>
    <m/>
    <m/>
    <n v="0"/>
    <n v="0"/>
    <x v="0"/>
    <s v="MOROCO33020993EL"/>
    <s v="C¡a. Minera San Ignacio de Morococha"/>
    <x v="155"/>
    <x v="155"/>
    <s v="C.T. San Vicente"/>
    <x v="428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MOROCOCHA"/>
    <n v="0"/>
    <x v="1"/>
    <n v="0"/>
    <x v="0"/>
    <x v="0"/>
    <x v="0"/>
    <s v="MWh"/>
    <n v="0"/>
    <n v="0"/>
    <m/>
    <n v="1"/>
    <n v="0.16666666666666666"/>
    <n v="0"/>
    <n v="0"/>
    <n v="31"/>
    <s v="BASE DE DATOS"/>
    <m/>
  </r>
  <r>
    <s v="24"/>
    <x v="2"/>
    <s v="MOROCO"/>
    <s v="33020993"/>
    <s v="33020993"/>
    <x v="2"/>
    <m/>
    <n v="2"/>
    <n v="12"/>
    <n v="2"/>
    <m/>
    <m/>
    <n v="0.53500000000000003"/>
    <m/>
    <m/>
    <m/>
    <n v="0"/>
    <n v="2"/>
    <x v="0"/>
    <s v="MOROCO33020993EL"/>
    <s v="C¡a. Minera San Ignacio de Morococha"/>
    <x v="155"/>
    <x v="155"/>
    <s v="C.T. San Vicente"/>
    <x v="428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MOROCOCHA"/>
    <n v="0"/>
    <x v="1"/>
    <n v="0"/>
    <x v="0"/>
    <x v="0"/>
    <x v="0"/>
    <s v="MWh"/>
    <n v="0.53500000000000003"/>
    <n v="5.3499999999999999E-4"/>
    <m/>
    <n v="1"/>
    <n v="0.16666666666666666"/>
    <n v="0"/>
    <n v="0"/>
    <n v="31"/>
    <s v="BASE DE DATOS"/>
    <m/>
  </r>
  <r>
    <s v="24"/>
    <x v="1"/>
    <s v="MOROCO"/>
    <s v="33020993"/>
    <s v="33020993"/>
    <x v="2"/>
    <m/>
    <n v="2"/>
    <n v="12"/>
    <n v="2"/>
    <m/>
    <m/>
    <n v="0"/>
    <m/>
    <m/>
    <m/>
    <n v="0"/>
    <n v="0"/>
    <x v="0"/>
    <s v="MOROCO33020993EL"/>
    <s v="C¡a. Minera San Ignacio de Morococha"/>
    <x v="155"/>
    <x v="155"/>
    <s v="C.T. San Vicente"/>
    <x v="428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MOROCOCHA"/>
    <n v="0"/>
    <x v="1"/>
    <n v="0"/>
    <x v="0"/>
    <x v="0"/>
    <x v="0"/>
    <s v="MWh"/>
    <n v="0"/>
    <n v="0"/>
    <m/>
    <n v="1"/>
    <n v="0.16666666666666666"/>
    <n v="0"/>
    <n v="0"/>
    <n v="31"/>
    <s v="BASE DE DATOS"/>
    <m/>
  </r>
  <r>
    <s v="24"/>
    <x v="0"/>
    <s v="MOROCO"/>
    <s v="33020993"/>
    <s v="33020993"/>
    <x v="2"/>
    <m/>
    <n v="2"/>
    <n v="12"/>
    <n v="2"/>
    <m/>
    <m/>
    <n v="0.316"/>
    <m/>
    <m/>
    <m/>
    <n v="0"/>
    <n v="2"/>
    <x v="0"/>
    <s v="MOROCO33020993EL"/>
    <s v="C¡a. Minera San Ignacio de Morococha"/>
    <x v="155"/>
    <x v="155"/>
    <s v="C.T. San Vicente"/>
    <x v="428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MOROCOCHA"/>
    <n v="0"/>
    <x v="1"/>
    <n v="0"/>
    <x v="0"/>
    <x v="0"/>
    <x v="0"/>
    <s v="MWh"/>
    <n v="0.316"/>
    <n v="3.1599999999999998E-4"/>
    <m/>
    <n v="1"/>
    <n v="0.16666666666666666"/>
    <n v="0"/>
    <n v="0"/>
    <n v="31"/>
    <s v="BASE DE DATOS"/>
    <m/>
  </r>
  <r>
    <s v="24"/>
    <x v="11"/>
    <s v="SLUISA"/>
    <s v="33001293"/>
    <s v="33001293"/>
    <x v="2"/>
    <m/>
    <n v="1.5"/>
    <n v="2.19"/>
    <n v="1.5"/>
    <m/>
    <m/>
    <n v="0"/>
    <m/>
    <m/>
    <m/>
    <n v="0"/>
    <n v="0"/>
    <x v="0"/>
    <s v="SLUISA33001293EL"/>
    <s v="C¡a. Minera Santa Luisa"/>
    <x v="156"/>
    <x v="156"/>
    <s v="C.T. Huanzalá"/>
    <x v="429"/>
    <s v="EL"/>
    <x v="2"/>
    <x v="381"/>
    <x v="0"/>
    <s v="Instalado"/>
    <s v="Operativo"/>
    <s v="Autoproductor"/>
    <x v="2"/>
    <x v="1"/>
    <x v="1"/>
    <x v="0"/>
    <s v="Privado"/>
    <s v="HUANUCO"/>
    <s v="HUANUCO"/>
    <s v="DOS DE MAYO"/>
    <s v="HUALLANCA"/>
    <n v="0"/>
    <x v="1"/>
    <n v="0"/>
    <x v="0"/>
    <x v="0"/>
    <x v="0"/>
    <s v="MWh"/>
    <n v="0"/>
    <n v="0"/>
    <m/>
    <n v="0.1825"/>
    <n v="0.125"/>
    <n v="0"/>
    <n v="0"/>
    <n v="24"/>
    <s v="BASE DE DATOS"/>
    <m/>
  </r>
  <r>
    <s v="24"/>
    <x v="11"/>
    <s v="SLUISA"/>
    <s v="53202509"/>
    <s v="53202509"/>
    <x v="2"/>
    <m/>
    <n v="3.11"/>
    <n v="4.5650000000000004"/>
    <n v="3.11"/>
    <m/>
    <m/>
    <n v="61.3"/>
    <m/>
    <m/>
    <m/>
    <n v="6"/>
    <n v="0.18"/>
    <x v="0"/>
    <s v="SLUISA53202509EL"/>
    <s v="C¡a. Minera Santa Luisa"/>
    <x v="156"/>
    <x v="156"/>
    <s v="C.T. Pallca"/>
    <x v="430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61.3"/>
    <n v="6.13E-2"/>
    <m/>
    <n v="0.38041666666666668"/>
    <n v="0.25916666666666666"/>
    <n v="0"/>
    <n v="0"/>
    <n v="24"/>
    <s v="BASE DE DATOS"/>
    <m/>
  </r>
  <r>
    <s v="24"/>
    <x v="11"/>
    <s v="SLUISA"/>
    <s v="53021312"/>
    <s v="53021312"/>
    <x v="2"/>
    <m/>
    <n v="0.35"/>
    <n v="0.54500000000000004"/>
    <n v="0.35"/>
    <m/>
    <m/>
    <n v="17.146000000000001"/>
    <m/>
    <m/>
    <m/>
    <n v="10"/>
    <n v="0.18"/>
    <x v="0"/>
    <s v="SLUISA53021312EL"/>
    <s v="C¡a. Minera Santa Luisa"/>
    <x v="156"/>
    <x v="156"/>
    <s v="C.T. Atalaya"/>
    <x v="6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17.146000000000001"/>
    <n v="1.7146000000000002E-2"/>
    <m/>
    <n v="4.5416666666666668E-2"/>
    <n v="2.9166666666666664E-2"/>
    <n v="0"/>
    <n v="0"/>
    <n v="24"/>
    <s v="BASE DE DATOS"/>
    <m/>
  </r>
  <r>
    <s v="24"/>
    <x v="10"/>
    <s v="SLUISA"/>
    <s v="33001293"/>
    <s v="33001293"/>
    <x v="2"/>
    <m/>
    <n v="1.5"/>
    <n v="2.19"/>
    <n v="1.5"/>
    <m/>
    <m/>
    <n v="0"/>
    <m/>
    <m/>
    <m/>
    <n v="0"/>
    <n v="0"/>
    <x v="0"/>
    <s v="SLUISA33001293EL"/>
    <s v="C¡a. Minera Santa Luisa"/>
    <x v="156"/>
    <x v="156"/>
    <s v="C.T. Huanzalá"/>
    <x v="429"/>
    <s v="EL"/>
    <x v="2"/>
    <x v="381"/>
    <x v="0"/>
    <s v="Instalado"/>
    <s v="Operativo"/>
    <s v="Autoproductor"/>
    <x v="2"/>
    <x v="1"/>
    <x v="1"/>
    <x v="0"/>
    <s v="Privado"/>
    <s v="HUANUCO"/>
    <s v="HUANUCO"/>
    <s v="DOS DE MAYO"/>
    <s v="HUALLANCA"/>
    <n v="0"/>
    <x v="1"/>
    <n v="0"/>
    <x v="0"/>
    <x v="0"/>
    <x v="0"/>
    <s v="MWh"/>
    <n v="0"/>
    <n v="0"/>
    <m/>
    <n v="0.1825"/>
    <n v="0.125"/>
    <n v="0"/>
    <n v="0"/>
    <n v="24"/>
    <s v="BASE DE DATOS"/>
    <m/>
  </r>
  <r>
    <s v="24"/>
    <x v="10"/>
    <s v="SLUISA"/>
    <s v="53202509"/>
    <s v="53202509"/>
    <x v="2"/>
    <m/>
    <n v="3.11"/>
    <n v="4.5650000000000004"/>
    <n v="3.11"/>
    <m/>
    <m/>
    <n v="73.900000000000006"/>
    <m/>
    <m/>
    <m/>
    <n v="8"/>
    <n v="0.18"/>
    <x v="0"/>
    <s v="SLUISA53202509EL"/>
    <s v="C¡a. Minera Santa Luisa"/>
    <x v="156"/>
    <x v="156"/>
    <s v="C.T. Pallca"/>
    <x v="430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73.900000000000006"/>
    <n v="7.3900000000000007E-2"/>
    <m/>
    <n v="0.38041666666666668"/>
    <n v="0.25916666666666666"/>
    <n v="0"/>
    <n v="0"/>
    <n v="24"/>
    <s v="BASE DE DATOS"/>
    <m/>
  </r>
  <r>
    <s v="24"/>
    <x v="10"/>
    <s v="SLUISA"/>
    <s v="53021312"/>
    <s v="53021312"/>
    <x v="2"/>
    <m/>
    <n v="0.35"/>
    <n v="0.54500000000000004"/>
    <n v="0.35"/>
    <m/>
    <m/>
    <n v="14.808999999999999"/>
    <m/>
    <m/>
    <m/>
    <n v="9"/>
    <n v="0.18"/>
    <x v="0"/>
    <s v="SLUISA53021312EL"/>
    <s v="C¡a. Minera Santa Luisa"/>
    <x v="156"/>
    <x v="156"/>
    <s v="C.T. Atalaya"/>
    <x v="6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14.808999999999999"/>
    <n v="1.4808999999999999E-2"/>
    <m/>
    <n v="4.5416666666666668E-2"/>
    <n v="2.9166666666666664E-2"/>
    <n v="0"/>
    <n v="0"/>
    <n v="24"/>
    <s v="BASE DE DATOS"/>
    <m/>
  </r>
  <r>
    <s v="24"/>
    <x v="9"/>
    <s v="SLUISA"/>
    <s v="33001293"/>
    <s v="33001293"/>
    <x v="2"/>
    <m/>
    <n v="1.5"/>
    <n v="2.19"/>
    <n v="1.5"/>
    <m/>
    <m/>
    <n v="0"/>
    <m/>
    <m/>
    <m/>
    <n v="0"/>
    <n v="0"/>
    <x v="0"/>
    <s v="SLUISA33001293EL"/>
    <s v="C¡a. Minera Santa Luisa"/>
    <x v="156"/>
    <x v="156"/>
    <s v="C.T. Huanzalá"/>
    <x v="429"/>
    <s v="EL"/>
    <x v="2"/>
    <x v="381"/>
    <x v="0"/>
    <s v="Instalado"/>
    <s v="Operativo"/>
    <s v="Autoproductor"/>
    <x v="2"/>
    <x v="1"/>
    <x v="1"/>
    <x v="0"/>
    <s v="Privado"/>
    <s v="HUANUCO"/>
    <s v="HUANUCO"/>
    <s v="DOS DE MAYO"/>
    <s v="HUALLANCA"/>
    <n v="0"/>
    <x v="1"/>
    <n v="0"/>
    <x v="0"/>
    <x v="0"/>
    <x v="0"/>
    <s v="MWh"/>
    <n v="0"/>
    <n v="0"/>
    <m/>
    <n v="0.1825"/>
    <n v="0.125"/>
    <n v="0"/>
    <n v="0"/>
    <n v="24"/>
    <s v="BASE DE DATOS"/>
    <m/>
  </r>
  <r>
    <s v="24"/>
    <x v="9"/>
    <s v="SLUISA"/>
    <s v="53202509"/>
    <s v="53202509"/>
    <x v="2"/>
    <m/>
    <n v="3.11"/>
    <n v="4.5650000000000004"/>
    <n v="3.11"/>
    <m/>
    <m/>
    <n v="94.7"/>
    <m/>
    <m/>
    <m/>
    <n v="10"/>
    <n v="0.18"/>
    <x v="0"/>
    <s v="SLUISA53202509EL"/>
    <s v="C¡a. Minera Santa Luisa"/>
    <x v="156"/>
    <x v="156"/>
    <s v="C.T. Pallca"/>
    <x v="430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94.7"/>
    <n v="9.4700000000000006E-2"/>
    <m/>
    <n v="0.38041666666666668"/>
    <n v="0.25916666666666666"/>
    <n v="0"/>
    <n v="0"/>
    <n v="24"/>
    <s v="BASE DE DATOS"/>
    <m/>
  </r>
  <r>
    <s v="24"/>
    <x v="9"/>
    <s v="SLUISA"/>
    <s v="53021312"/>
    <s v="53021312"/>
    <x v="2"/>
    <m/>
    <n v="0.35"/>
    <n v="0.54500000000000004"/>
    <n v="0.35"/>
    <m/>
    <m/>
    <n v="14.045"/>
    <m/>
    <m/>
    <m/>
    <n v="7"/>
    <n v="0.18"/>
    <x v="0"/>
    <s v="SLUISA53021312EL"/>
    <s v="C¡a. Minera Santa Luisa"/>
    <x v="156"/>
    <x v="156"/>
    <s v="C.T. Atalaya"/>
    <x v="6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14.045"/>
    <n v="1.4045E-2"/>
    <m/>
    <n v="4.5416666666666668E-2"/>
    <n v="2.9166666666666664E-2"/>
    <n v="0"/>
    <n v="0"/>
    <n v="24"/>
    <s v="BASE DE DATOS"/>
    <m/>
  </r>
  <r>
    <s v="24"/>
    <x v="8"/>
    <s v="SLUISA"/>
    <s v="33001293"/>
    <s v="33001293"/>
    <x v="2"/>
    <m/>
    <n v="1.5"/>
    <n v="2.19"/>
    <n v="1.5"/>
    <m/>
    <m/>
    <n v="0"/>
    <m/>
    <m/>
    <m/>
    <n v="0"/>
    <n v="0"/>
    <x v="0"/>
    <s v="SLUISA33001293EL"/>
    <s v="C¡a. Minera Santa Luisa"/>
    <x v="156"/>
    <x v="156"/>
    <s v="C.T. Huanzalá"/>
    <x v="429"/>
    <s v="EL"/>
    <x v="2"/>
    <x v="381"/>
    <x v="0"/>
    <s v="Instalado"/>
    <s v="Operativo"/>
    <s v="Autoproductor"/>
    <x v="2"/>
    <x v="1"/>
    <x v="1"/>
    <x v="0"/>
    <s v="Privado"/>
    <s v="HUANUCO"/>
    <s v="HUANUCO"/>
    <s v="DOS DE MAYO"/>
    <s v="HUALLANCA"/>
    <n v="0"/>
    <x v="1"/>
    <n v="0"/>
    <x v="0"/>
    <x v="0"/>
    <x v="0"/>
    <s v="MWh"/>
    <n v="0"/>
    <n v="0"/>
    <m/>
    <n v="0.1825"/>
    <n v="0.125"/>
    <n v="0"/>
    <n v="0"/>
    <n v="24"/>
    <s v="BASE DE DATOS"/>
    <m/>
  </r>
  <r>
    <s v="24"/>
    <x v="8"/>
    <s v="SLUISA"/>
    <s v="53202509"/>
    <s v="53202509"/>
    <x v="2"/>
    <m/>
    <n v="3.11"/>
    <n v="4.5650000000000004"/>
    <n v="3.11"/>
    <m/>
    <m/>
    <n v="195.9"/>
    <m/>
    <m/>
    <m/>
    <n v="25"/>
    <n v="0.18"/>
    <x v="0"/>
    <s v="SLUISA53202509EL"/>
    <s v="C¡a. Minera Santa Luisa"/>
    <x v="156"/>
    <x v="156"/>
    <s v="C.T. Pallca"/>
    <x v="430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195.9"/>
    <n v="0.19590000000000002"/>
    <m/>
    <n v="0.38041666666666668"/>
    <n v="0.25916666666666666"/>
    <n v="0"/>
    <n v="0"/>
    <n v="24"/>
    <s v="BASE DE DATOS"/>
    <m/>
  </r>
  <r>
    <s v="24"/>
    <x v="8"/>
    <s v="SLUISA"/>
    <s v="53021312"/>
    <s v="53021312"/>
    <x v="2"/>
    <m/>
    <n v="0.35"/>
    <n v="0.54500000000000004"/>
    <n v="0.35"/>
    <m/>
    <m/>
    <n v="15.975"/>
    <m/>
    <m/>
    <m/>
    <n v="9"/>
    <n v="0.18"/>
    <x v="0"/>
    <s v="SLUISA53021312EL"/>
    <s v="C¡a. Minera Santa Luisa"/>
    <x v="156"/>
    <x v="156"/>
    <s v="C.T. Atalaya"/>
    <x v="6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15.975"/>
    <n v="1.5975E-2"/>
    <m/>
    <n v="4.5416666666666668E-2"/>
    <n v="2.9166666666666664E-2"/>
    <n v="0"/>
    <n v="0"/>
    <n v="24"/>
    <s v="BASE DE DATOS"/>
    <m/>
  </r>
  <r>
    <s v="24"/>
    <x v="6"/>
    <s v="SLUISA"/>
    <s v="33001293"/>
    <s v="33001293"/>
    <x v="2"/>
    <m/>
    <n v="1.5"/>
    <n v="2.19"/>
    <n v="1.5"/>
    <m/>
    <m/>
    <n v="0"/>
    <m/>
    <m/>
    <m/>
    <n v="0"/>
    <n v="0"/>
    <x v="0"/>
    <s v="SLUISA33001293EL"/>
    <s v="C¡a. Minera Santa Luisa"/>
    <x v="156"/>
    <x v="156"/>
    <s v="C.T. Huanzalá"/>
    <x v="429"/>
    <s v="EL"/>
    <x v="2"/>
    <x v="381"/>
    <x v="0"/>
    <s v="Instalado"/>
    <s v="Operativo"/>
    <s v="Autoproductor"/>
    <x v="2"/>
    <x v="1"/>
    <x v="1"/>
    <x v="0"/>
    <s v="Privado"/>
    <s v="HUANUCO"/>
    <s v="HUANUCO"/>
    <s v="DOS DE MAYO"/>
    <s v="HUALLANCA"/>
    <n v="0"/>
    <x v="1"/>
    <n v="0"/>
    <x v="0"/>
    <x v="0"/>
    <x v="0"/>
    <s v="MWh"/>
    <n v="0"/>
    <n v="0"/>
    <m/>
    <n v="0.1825"/>
    <n v="0.125"/>
    <n v="0"/>
    <n v="0"/>
    <n v="24"/>
    <s v="BASE DE DATOS"/>
    <m/>
  </r>
  <r>
    <s v="24"/>
    <x v="6"/>
    <s v="SLUISA"/>
    <s v="53202509"/>
    <s v="53202509"/>
    <x v="2"/>
    <m/>
    <n v="3.11"/>
    <n v="4.5650000000000004"/>
    <n v="3.11"/>
    <m/>
    <m/>
    <n v="217.8"/>
    <m/>
    <m/>
    <m/>
    <n v="26"/>
    <n v="0.18"/>
    <x v="0"/>
    <s v="SLUISA53202509EL"/>
    <s v="C¡a. Minera Santa Luisa"/>
    <x v="156"/>
    <x v="156"/>
    <s v="C.T. Pallca"/>
    <x v="430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217.8"/>
    <n v="0.21780000000000002"/>
    <m/>
    <n v="0.38041666666666668"/>
    <n v="0.25916666666666666"/>
    <n v="0"/>
    <n v="0"/>
    <n v="24"/>
    <s v="BASE DE DATOS"/>
    <m/>
  </r>
  <r>
    <s v="24"/>
    <x v="6"/>
    <s v="SLUISA"/>
    <s v="53021312"/>
    <s v="53021312"/>
    <x v="2"/>
    <m/>
    <n v="0.35"/>
    <n v="0.54500000000000004"/>
    <n v="0.35"/>
    <m/>
    <m/>
    <n v="15.023999999999999"/>
    <m/>
    <m/>
    <m/>
    <n v="8"/>
    <n v="0.18"/>
    <x v="0"/>
    <s v="SLUISA53021312EL"/>
    <s v="C¡a. Minera Santa Luisa"/>
    <x v="156"/>
    <x v="156"/>
    <s v="C.T. Atalaya"/>
    <x v="6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15.023999999999999"/>
    <n v="1.5023999999999999E-2"/>
    <m/>
    <n v="4.5416666666666668E-2"/>
    <n v="2.9166666666666664E-2"/>
    <n v="0"/>
    <n v="0"/>
    <n v="24"/>
    <s v="BASE DE DATOS"/>
    <m/>
  </r>
  <r>
    <s v="24"/>
    <x v="7"/>
    <s v="SLUISA"/>
    <s v="33001293"/>
    <s v="33001293"/>
    <x v="2"/>
    <m/>
    <n v="1.5"/>
    <n v="2.19"/>
    <n v="1.5"/>
    <m/>
    <m/>
    <n v="0"/>
    <m/>
    <m/>
    <m/>
    <n v="0"/>
    <n v="0"/>
    <x v="0"/>
    <s v="SLUISA33001293EL"/>
    <s v="C¡a. Minera Santa Luisa"/>
    <x v="156"/>
    <x v="156"/>
    <s v="C.T. Huanzalá"/>
    <x v="429"/>
    <s v="EL"/>
    <x v="2"/>
    <x v="381"/>
    <x v="0"/>
    <s v="Instalado"/>
    <s v="Operativo"/>
    <s v="Autoproductor"/>
    <x v="2"/>
    <x v="1"/>
    <x v="1"/>
    <x v="0"/>
    <s v="Privado"/>
    <s v="HUANUCO"/>
    <s v="HUANUCO"/>
    <s v="DOS DE MAYO"/>
    <s v="HUALLANCA"/>
    <n v="0"/>
    <x v="1"/>
    <n v="0"/>
    <x v="0"/>
    <x v="0"/>
    <x v="0"/>
    <s v="MWh"/>
    <n v="0"/>
    <n v="0"/>
    <m/>
    <n v="0.1825"/>
    <n v="0.125"/>
    <n v="0"/>
    <n v="0"/>
    <n v="24"/>
    <s v="BASE DE DATOS"/>
    <m/>
  </r>
  <r>
    <s v="24"/>
    <x v="7"/>
    <s v="SLUISA"/>
    <s v="53202509"/>
    <s v="53202509"/>
    <x v="2"/>
    <m/>
    <n v="3.11"/>
    <n v="4.5650000000000004"/>
    <n v="3.11"/>
    <m/>
    <m/>
    <n v="143.4"/>
    <m/>
    <m/>
    <m/>
    <n v="22"/>
    <n v="0.18"/>
    <x v="0"/>
    <s v="SLUISA53202509EL"/>
    <s v="C¡a. Minera Santa Luisa"/>
    <x v="156"/>
    <x v="156"/>
    <s v="C.T. Pallca"/>
    <x v="430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143.4"/>
    <n v="0.1434"/>
    <m/>
    <n v="0.38041666666666668"/>
    <n v="0.25916666666666666"/>
    <n v="0"/>
    <n v="0"/>
    <n v="24"/>
    <s v="BASE DE DATOS"/>
    <m/>
  </r>
  <r>
    <s v="24"/>
    <x v="7"/>
    <s v="SLUISA"/>
    <s v="53021312"/>
    <s v="53021312"/>
    <x v="2"/>
    <m/>
    <n v="0.35"/>
    <n v="0.54500000000000004"/>
    <n v="0.35"/>
    <m/>
    <m/>
    <n v="15.382999999999999"/>
    <m/>
    <m/>
    <m/>
    <n v="15"/>
    <n v="0.18"/>
    <x v="0"/>
    <s v="SLUISA53021312EL"/>
    <s v="C¡a. Minera Santa Luisa"/>
    <x v="156"/>
    <x v="156"/>
    <s v="C.T. Atalaya"/>
    <x v="6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15.382999999999999"/>
    <n v="1.5382999999999999E-2"/>
    <m/>
    <n v="4.5416666666666668E-2"/>
    <n v="2.9166666666666664E-2"/>
    <n v="0"/>
    <n v="0"/>
    <n v="24"/>
    <s v="BASE DE DATOS"/>
    <m/>
  </r>
  <r>
    <s v="24"/>
    <x v="5"/>
    <s v="SLUISA"/>
    <s v="33001293"/>
    <s v="33001293"/>
    <x v="2"/>
    <m/>
    <n v="1.5"/>
    <n v="2.19"/>
    <n v="1.5"/>
    <m/>
    <m/>
    <n v="0"/>
    <m/>
    <m/>
    <m/>
    <n v="0"/>
    <n v="0"/>
    <x v="0"/>
    <s v="SLUISA33001293EL"/>
    <s v="C¡a. Minera Santa Luisa"/>
    <x v="156"/>
    <x v="156"/>
    <s v="C.T. Huanzalá"/>
    <x v="429"/>
    <s v="EL"/>
    <x v="2"/>
    <x v="381"/>
    <x v="0"/>
    <s v="Instalado"/>
    <s v="Operativo"/>
    <s v="Autoproductor"/>
    <x v="2"/>
    <x v="1"/>
    <x v="1"/>
    <x v="0"/>
    <s v="Privado"/>
    <s v="HUANUCO"/>
    <s v="HUANUCO"/>
    <s v="DOS DE MAYO"/>
    <s v="HUALLANCA"/>
    <n v="0"/>
    <x v="1"/>
    <n v="0"/>
    <x v="0"/>
    <x v="0"/>
    <x v="0"/>
    <s v="MWh"/>
    <n v="0"/>
    <n v="0"/>
    <m/>
    <n v="0.1825"/>
    <n v="0.125"/>
    <n v="0"/>
    <n v="0"/>
    <n v="24"/>
    <s v="BASE DE DATOS"/>
    <m/>
  </r>
  <r>
    <s v="24"/>
    <x v="5"/>
    <s v="SLUISA"/>
    <s v="53202509"/>
    <s v="53202509"/>
    <x v="2"/>
    <m/>
    <n v="3.11"/>
    <n v="4.5650000000000004"/>
    <n v="3.11"/>
    <m/>
    <m/>
    <n v="69.7"/>
    <m/>
    <m/>
    <m/>
    <n v="12"/>
    <n v="0.18"/>
    <x v="0"/>
    <s v="SLUISA53202509EL"/>
    <s v="C¡a. Minera Santa Luisa"/>
    <x v="156"/>
    <x v="156"/>
    <s v="C.T. Pallca"/>
    <x v="430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69.7"/>
    <n v="6.9699999999999998E-2"/>
    <m/>
    <n v="0.38041666666666668"/>
    <n v="0.25916666666666666"/>
    <n v="0"/>
    <n v="0"/>
    <n v="24"/>
    <s v="BASE DE DATOS"/>
    <m/>
  </r>
  <r>
    <s v="24"/>
    <x v="5"/>
    <s v="SLUISA"/>
    <s v="53021312"/>
    <s v="53021312"/>
    <x v="2"/>
    <m/>
    <n v="0.35"/>
    <n v="0.54500000000000004"/>
    <n v="0.35"/>
    <m/>
    <m/>
    <n v="14.169"/>
    <m/>
    <m/>
    <m/>
    <n v="14"/>
    <n v="0.18"/>
    <x v="0"/>
    <s v="SLUISA53021312EL"/>
    <s v="C¡a. Minera Santa Luisa"/>
    <x v="156"/>
    <x v="156"/>
    <s v="C.T. Atalaya"/>
    <x v="6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14.169"/>
    <n v="1.4169000000000001E-2"/>
    <m/>
    <n v="4.5416666666666668E-2"/>
    <n v="2.9166666666666664E-2"/>
    <n v="0"/>
    <n v="0"/>
    <n v="24"/>
    <s v="BASE DE DATOS"/>
    <m/>
  </r>
  <r>
    <s v="24"/>
    <x v="4"/>
    <s v="SLUISA"/>
    <s v="33001293"/>
    <s v="33001293"/>
    <x v="2"/>
    <m/>
    <n v="1.5"/>
    <n v="2.19"/>
    <n v="1.5"/>
    <m/>
    <m/>
    <n v="0"/>
    <m/>
    <m/>
    <m/>
    <n v="0"/>
    <n v="0"/>
    <x v="0"/>
    <s v="SLUISA33001293EL"/>
    <s v="C¡a. Minera Santa Luisa"/>
    <x v="156"/>
    <x v="156"/>
    <s v="C.T. Huanzalá"/>
    <x v="429"/>
    <s v="EL"/>
    <x v="2"/>
    <x v="381"/>
    <x v="0"/>
    <s v="Instalado"/>
    <s v="Operativo"/>
    <s v="Autoproductor"/>
    <x v="2"/>
    <x v="1"/>
    <x v="1"/>
    <x v="0"/>
    <s v="Privado"/>
    <s v="HUANUCO"/>
    <s v="HUANUCO"/>
    <s v="DOS DE MAYO"/>
    <s v="HUALLANCA"/>
    <n v="0"/>
    <x v="1"/>
    <n v="0"/>
    <x v="0"/>
    <x v="0"/>
    <x v="0"/>
    <s v="MWh"/>
    <n v="0"/>
    <n v="0"/>
    <m/>
    <n v="0.1825"/>
    <n v="0.125"/>
    <n v="0"/>
    <n v="0"/>
    <n v="24"/>
    <s v="BASE DE DATOS"/>
    <m/>
  </r>
  <r>
    <s v="24"/>
    <x v="4"/>
    <s v="SLUISA"/>
    <s v="53202509"/>
    <s v="53202509"/>
    <x v="2"/>
    <m/>
    <n v="3.11"/>
    <n v="4.5650000000000004"/>
    <n v="3.11"/>
    <m/>
    <m/>
    <n v="73.599999999999994"/>
    <m/>
    <m/>
    <m/>
    <n v="45"/>
    <n v="0.18"/>
    <x v="0"/>
    <s v="SLUISA53202509EL"/>
    <s v="C¡a. Minera Santa Luisa"/>
    <x v="156"/>
    <x v="156"/>
    <s v="C.T. Pallca"/>
    <x v="430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73.599999999999994"/>
    <n v="7.3599999999999999E-2"/>
    <m/>
    <n v="0.38041666666666668"/>
    <n v="0.25916666666666666"/>
    <n v="0"/>
    <n v="0"/>
    <n v="24"/>
    <s v="BASE DE DATOS"/>
    <m/>
  </r>
  <r>
    <s v="24"/>
    <x v="4"/>
    <s v="SLUISA"/>
    <s v="53021312"/>
    <s v="53021312"/>
    <x v="2"/>
    <m/>
    <n v="0.35"/>
    <n v="0.54500000000000004"/>
    <n v="0.35"/>
    <m/>
    <m/>
    <n v="14.939"/>
    <m/>
    <m/>
    <m/>
    <n v="12"/>
    <n v="0.18"/>
    <x v="0"/>
    <s v="SLUISA53021312EL"/>
    <s v="C¡a. Minera Santa Luisa"/>
    <x v="156"/>
    <x v="156"/>
    <s v="C.T. Atalaya"/>
    <x v="6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14.939"/>
    <n v="1.4939000000000001E-2"/>
    <m/>
    <n v="4.5416666666666668E-2"/>
    <n v="2.9166666666666664E-2"/>
    <n v="0"/>
    <n v="0"/>
    <n v="24"/>
    <s v="BASE DE DATOS"/>
    <m/>
  </r>
  <r>
    <s v="24"/>
    <x v="3"/>
    <s v="SLUISA"/>
    <s v="33001293"/>
    <s v="33001293"/>
    <x v="2"/>
    <m/>
    <n v="1.5"/>
    <n v="2.19"/>
    <n v="1.5"/>
    <m/>
    <m/>
    <n v="0"/>
    <m/>
    <m/>
    <m/>
    <n v="0"/>
    <n v="0"/>
    <x v="0"/>
    <s v="SLUISA33001293EL"/>
    <s v="C¡a. Minera Santa Luisa"/>
    <x v="156"/>
    <x v="156"/>
    <s v="C.T. Huanzalá"/>
    <x v="429"/>
    <s v="EL"/>
    <x v="2"/>
    <x v="381"/>
    <x v="0"/>
    <s v="Instalado"/>
    <s v="Operativo"/>
    <s v="Autoproductor"/>
    <x v="2"/>
    <x v="1"/>
    <x v="1"/>
    <x v="0"/>
    <s v="Privado"/>
    <s v="HUANUCO"/>
    <s v="HUANUCO"/>
    <s v="DOS DE MAYO"/>
    <s v="HUALLANCA"/>
    <n v="0"/>
    <x v="1"/>
    <n v="0"/>
    <x v="0"/>
    <x v="0"/>
    <x v="0"/>
    <s v="MWh"/>
    <n v="0"/>
    <n v="0"/>
    <m/>
    <n v="0.1825"/>
    <n v="0.125"/>
    <n v="0"/>
    <n v="0"/>
    <n v="24"/>
    <s v="BASE DE DATOS"/>
    <m/>
  </r>
  <r>
    <s v="24"/>
    <x v="3"/>
    <s v="SLUISA"/>
    <s v="53202509"/>
    <s v="53202509"/>
    <x v="2"/>
    <m/>
    <n v="3.11"/>
    <n v="4.5650000000000004"/>
    <n v="3.11"/>
    <m/>
    <m/>
    <n v="20.8"/>
    <m/>
    <m/>
    <m/>
    <n v="15"/>
    <n v="0.18"/>
    <x v="0"/>
    <s v="SLUISA53202509EL"/>
    <s v="C¡a. Minera Santa Luisa"/>
    <x v="156"/>
    <x v="156"/>
    <s v="C.T. Pallca"/>
    <x v="430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20.8"/>
    <n v="2.0799999999999999E-2"/>
    <m/>
    <n v="0.38041666666666668"/>
    <n v="0.25916666666666666"/>
    <n v="0"/>
    <n v="0"/>
    <n v="24"/>
    <s v="BASE DE DATOS"/>
    <m/>
  </r>
  <r>
    <s v="24"/>
    <x v="3"/>
    <s v="SLUISA"/>
    <s v="53021312"/>
    <s v="53021312"/>
    <x v="2"/>
    <m/>
    <n v="0.35"/>
    <n v="0.54500000000000004"/>
    <n v="0.35"/>
    <m/>
    <m/>
    <n v="12.289"/>
    <m/>
    <m/>
    <m/>
    <n v="9"/>
    <n v="0.18"/>
    <x v="0"/>
    <s v="SLUISA53021312EL"/>
    <s v="C¡a. Minera Santa Luisa"/>
    <x v="156"/>
    <x v="156"/>
    <s v="C.T. Atalaya"/>
    <x v="6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12.289"/>
    <n v="1.2289E-2"/>
    <m/>
    <n v="4.5416666666666668E-2"/>
    <n v="2.9166666666666664E-2"/>
    <n v="0"/>
    <n v="0"/>
    <n v="24"/>
    <s v="BASE DE DATOS"/>
    <m/>
  </r>
  <r>
    <s v="24"/>
    <x v="2"/>
    <s v="SLUISA"/>
    <s v="33001293"/>
    <s v="33001293"/>
    <x v="2"/>
    <m/>
    <n v="1.5"/>
    <n v="2.19"/>
    <n v="1.5"/>
    <m/>
    <m/>
    <n v="0"/>
    <m/>
    <m/>
    <m/>
    <n v="0"/>
    <n v="0"/>
    <x v="0"/>
    <s v="SLUISA33001293EL"/>
    <s v="C¡a. Minera Santa Luisa"/>
    <x v="156"/>
    <x v="156"/>
    <s v="C.T. Huanzalá"/>
    <x v="429"/>
    <s v="EL"/>
    <x v="2"/>
    <x v="381"/>
    <x v="0"/>
    <s v="Instalado"/>
    <s v="Operativo"/>
    <s v="Autoproductor"/>
    <x v="2"/>
    <x v="1"/>
    <x v="1"/>
    <x v="0"/>
    <s v="Privado"/>
    <s v="HUANUCO"/>
    <s v="HUANUCO"/>
    <s v="DOS DE MAYO"/>
    <s v="HUALLANCA"/>
    <n v="0"/>
    <x v="1"/>
    <n v="0"/>
    <x v="0"/>
    <x v="0"/>
    <x v="0"/>
    <s v="MWh"/>
    <n v="0"/>
    <n v="0"/>
    <m/>
    <n v="0.1825"/>
    <n v="0.125"/>
    <n v="0"/>
    <n v="0"/>
    <n v="24"/>
    <s v="BASE DE DATOS"/>
    <m/>
  </r>
  <r>
    <s v="24"/>
    <x v="2"/>
    <s v="SLUISA"/>
    <s v="53202509"/>
    <s v="53202509"/>
    <x v="2"/>
    <m/>
    <n v="3.11"/>
    <n v="4.5650000000000004"/>
    <n v="3.11"/>
    <m/>
    <m/>
    <n v="43.7"/>
    <m/>
    <m/>
    <m/>
    <n v="9"/>
    <n v="0.18"/>
    <x v="0"/>
    <s v="SLUISA53202509EL"/>
    <s v="C¡a. Minera Santa Luisa"/>
    <x v="156"/>
    <x v="156"/>
    <s v="C.T. Pallca"/>
    <x v="430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43.7"/>
    <n v="4.3700000000000003E-2"/>
    <m/>
    <n v="0.38041666666666668"/>
    <n v="0.25916666666666666"/>
    <n v="0"/>
    <n v="0"/>
    <n v="24"/>
    <s v="BASE DE DATOS"/>
    <m/>
  </r>
  <r>
    <s v="24"/>
    <x v="2"/>
    <s v="SLUISA"/>
    <s v="53021312"/>
    <s v="53021312"/>
    <x v="2"/>
    <m/>
    <n v="0.35"/>
    <n v="0.54500000000000004"/>
    <n v="0.35"/>
    <m/>
    <m/>
    <n v="12.13"/>
    <m/>
    <m/>
    <m/>
    <n v="6"/>
    <n v="0.18"/>
    <x v="0"/>
    <s v="SLUISA53021312EL"/>
    <s v="C¡a. Minera Santa Luisa"/>
    <x v="156"/>
    <x v="156"/>
    <s v="C.T. Atalaya"/>
    <x v="6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12.13"/>
    <n v="1.213E-2"/>
    <m/>
    <n v="4.5416666666666668E-2"/>
    <n v="2.9166666666666664E-2"/>
    <n v="0"/>
    <n v="0"/>
    <n v="24"/>
    <s v="BASE DE DATOS"/>
    <m/>
  </r>
  <r>
    <s v="24"/>
    <x v="1"/>
    <s v="SLUISA"/>
    <s v="33001293"/>
    <s v="33001293"/>
    <x v="2"/>
    <m/>
    <n v="1.5"/>
    <n v="2.19"/>
    <n v="1.5"/>
    <m/>
    <m/>
    <n v="0"/>
    <m/>
    <m/>
    <m/>
    <n v="0"/>
    <n v="0"/>
    <x v="0"/>
    <s v="SLUISA33001293EL"/>
    <s v="C¡a. Minera Santa Luisa"/>
    <x v="156"/>
    <x v="156"/>
    <s v="C.T. Huanzalá"/>
    <x v="429"/>
    <s v="EL"/>
    <x v="2"/>
    <x v="381"/>
    <x v="0"/>
    <s v="Instalado"/>
    <s v="Operativo"/>
    <s v="Autoproductor"/>
    <x v="2"/>
    <x v="1"/>
    <x v="1"/>
    <x v="0"/>
    <s v="Privado"/>
    <s v="HUANUCO"/>
    <s v="HUANUCO"/>
    <s v="DOS DE MAYO"/>
    <s v="HUALLANCA"/>
    <n v="0"/>
    <x v="1"/>
    <n v="0"/>
    <x v="0"/>
    <x v="0"/>
    <x v="0"/>
    <s v="MWh"/>
    <n v="0"/>
    <n v="0"/>
    <m/>
    <n v="0.1825"/>
    <n v="0.125"/>
    <n v="0"/>
    <n v="0"/>
    <n v="24"/>
    <s v="BASE DE DATOS"/>
    <m/>
  </r>
  <r>
    <s v="24"/>
    <x v="1"/>
    <s v="SLUISA"/>
    <s v="53202509"/>
    <s v="53202509"/>
    <x v="2"/>
    <m/>
    <n v="3.11"/>
    <n v="4.5650000000000004"/>
    <n v="3.11"/>
    <m/>
    <m/>
    <n v="56.1"/>
    <m/>
    <m/>
    <m/>
    <n v="11"/>
    <n v="0.18"/>
    <x v="0"/>
    <s v="SLUISA53202509EL"/>
    <s v="C¡a. Minera Santa Luisa"/>
    <x v="156"/>
    <x v="156"/>
    <s v="C.T. Pallca"/>
    <x v="430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56.1"/>
    <n v="5.6100000000000004E-2"/>
    <m/>
    <n v="0.38041666666666668"/>
    <n v="0.25916666666666666"/>
    <n v="0"/>
    <n v="0"/>
    <n v="24"/>
    <s v="BASE DE DATOS"/>
    <m/>
  </r>
  <r>
    <s v="24"/>
    <x v="1"/>
    <s v="SLUISA"/>
    <s v="53021312"/>
    <s v="53021312"/>
    <x v="2"/>
    <m/>
    <n v="0.35"/>
    <n v="0.54500000000000004"/>
    <n v="0.35"/>
    <m/>
    <m/>
    <n v="11.773"/>
    <m/>
    <m/>
    <m/>
    <n v="5"/>
    <n v="0.18"/>
    <x v="0"/>
    <s v="SLUISA53021312EL"/>
    <s v="C¡a. Minera Santa Luisa"/>
    <x v="156"/>
    <x v="156"/>
    <s v="C.T. Atalaya"/>
    <x v="6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11.773"/>
    <n v="1.1773E-2"/>
    <m/>
    <n v="4.5416666666666668E-2"/>
    <n v="2.9166666666666664E-2"/>
    <n v="0"/>
    <n v="0"/>
    <n v="24"/>
    <s v="BASE DE DATOS"/>
    <m/>
  </r>
  <r>
    <s v="24"/>
    <x v="0"/>
    <s v="SLUISA"/>
    <s v="33001293"/>
    <s v="33001293"/>
    <x v="2"/>
    <m/>
    <n v="1.5"/>
    <n v="2.19"/>
    <n v="1.5"/>
    <m/>
    <m/>
    <n v="0"/>
    <m/>
    <m/>
    <m/>
    <n v="0"/>
    <n v="0"/>
    <x v="0"/>
    <s v="SLUISA33001293EL"/>
    <s v="C¡a. Minera Santa Luisa"/>
    <x v="156"/>
    <x v="156"/>
    <s v="C.T. Huanzalá"/>
    <x v="429"/>
    <s v="EL"/>
    <x v="2"/>
    <x v="381"/>
    <x v="0"/>
    <s v="Instalado"/>
    <s v="Operativo"/>
    <s v="Autoproductor"/>
    <x v="2"/>
    <x v="1"/>
    <x v="1"/>
    <x v="0"/>
    <s v="Privado"/>
    <s v="HUANUCO"/>
    <s v="HUANUCO"/>
    <s v="DOS DE MAYO"/>
    <s v="HUALLANCA"/>
    <n v="0"/>
    <x v="1"/>
    <n v="0"/>
    <x v="0"/>
    <x v="0"/>
    <x v="0"/>
    <s v="MWh"/>
    <n v="0"/>
    <n v="0"/>
    <m/>
    <n v="0.1825"/>
    <n v="0.125"/>
    <n v="0"/>
    <n v="0"/>
    <n v="24"/>
    <s v="BASE DE DATOS"/>
    <m/>
  </r>
  <r>
    <s v="24"/>
    <x v="0"/>
    <s v="SLUISA"/>
    <s v="53202509"/>
    <s v="53202509"/>
    <x v="2"/>
    <m/>
    <n v="3.11"/>
    <n v="4.5650000000000004"/>
    <n v="3.11"/>
    <m/>
    <m/>
    <n v="52.6"/>
    <m/>
    <m/>
    <m/>
    <n v="10"/>
    <n v="0.18"/>
    <x v="0"/>
    <s v="SLUISA53202509EL"/>
    <s v="C¡a. Minera Santa Luisa"/>
    <x v="156"/>
    <x v="156"/>
    <s v="C.T. Pallca"/>
    <x v="430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52.6"/>
    <n v="5.2600000000000001E-2"/>
    <m/>
    <n v="0.38041666666666668"/>
    <n v="0.25916666666666666"/>
    <n v="0"/>
    <n v="0"/>
    <n v="24"/>
    <s v="BASE DE DATOS"/>
    <m/>
  </r>
  <r>
    <s v="24"/>
    <x v="0"/>
    <s v="SLUISA"/>
    <s v="53021312"/>
    <s v="53021312"/>
    <x v="2"/>
    <m/>
    <n v="0.35"/>
    <n v="0.54500000000000004"/>
    <n v="0.35"/>
    <m/>
    <m/>
    <n v="13.47"/>
    <m/>
    <m/>
    <m/>
    <n v="5"/>
    <n v="0.18"/>
    <x v="0"/>
    <s v="SLUISA53021312EL"/>
    <s v="C¡a. Minera Santa Luisa"/>
    <x v="156"/>
    <x v="156"/>
    <s v="C.T. Atalaya"/>
    <x v="6"/>
    <s v="EL"/>
    <x v="2"/>
    <x v="381"/>
    <x v="0"/>
    <s v="Instalado"/>
    <s v="Operativo"/>
    <s v="Autoproductor"/>
    <x v="2"/>
    <x v="1"/>
    <x v="1"/>
    <x v="0"/>
    <s v="Privado"/>
    <s v="ANCASH"/>
    <s v="ANCASH"/>
    <s v="BOLOGNESI"/>
    <s v="PACLLON"/>
    <n v="0"/>
    <x v="1"/>
    <n v="0"/>
    <x v="0"/>
    <x v="0"/>
    <x v="0"/>
    <s v="MWh"/>
    <n v="13.47"/>
    <n v="1.3470000000000001E-2"/>
    <m/>
    <n v="4.5416666666666668E-2"/>
    <n v="2.9166666666666664E-2"/>
    <n v="0"/>
    <n v="0"/>
    <n v="24"/>
    <s v="BASE DE DATOS"/>
    <m/>
  </r>
  <r>
    <s v="24"/>
    <x v="11"/>
    <s v="POMALC"/>
    <s v="33067096"/>
    <s v="33067096"/>
    <x v="1"/>
    <m/>
    <n v="6.5"/>
    <n v="7.25"/>
    <n v="6.5"/>
    <m/>
    <m/>
    <n v="2994.5"/>
    <m/>
    <m/>
    <m/>
    <n v="0"/>
    <n v="6.0119999999999996"/>
    <x v="0"/>
    <s v="POMALC33067096TV"/>
    <s v="Empresa Agroindustrial Pomalca S.A.A."/>
    <x v="157"/>
    <x v="157"/>
    <s v="C.T. Pomalca TV"/>
    <x v="431"/>
    <s v="TV"/>
    <x v="1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3"/>
    <n v="0"/>
    <x v="0"/>
    <x v="0"/>
    <x v="0"/>
    <s v="MWh"/>
    <n v="2994.5"/>
    <n v="2.9944999999999999"/>
    <m/>
    <n v="0.60416666666666663"/>
    <n v="0.49583333333333335"/>
    <n v="0"/>
    <n v="0"/>
    <n v="38"/>
    <s v="BASE DE DATOS"/>
    <m/>
  </r>
  <r>
    <s v="24"/>
    <x v="11"/>
    <s v="POMALC"/>
    <s v="33067096"/>
    <s v="33067096"/>
    <x v="2"/>
    <m/>
    <n v="0"/>
    <n v="1.52"/>
    <n v="0"/>
    <m/>
    <m/>
    <n v="0"/>
    <m/>
    <m/>
    <m/>
    <n v="0"/>
    <n v="0"/>
    <x v="0"/>
    <s v="POMALC33067096EL"/>
    <s v="Empresa Agroindustrial Pomalca S.A.A."/>
    <x v="157"/>
    <x v="157"/>
    <s v="C.T. Pomalca EL"/>
    <x v="432"/>
    <s v="EL"/>
    <x v="2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1"/>
    <n v="0"/>
    <x v="0"/>
    <x v="0"/>
    <x v="0"/>
    <s v="MWh"/>
    <n v="0"/>
    <n v="0"/>
    <m/>
    <n v="0.12666666666666668"/>
    <n v="7.9166666666666663E-2"/>
    <n v="0"/>
    <n v="0"/>
    <n v="38"/>
    <s v="BASE DE DATOS"/>
    <m/>
  </r>
  <r>
    <s v="24"/>
    <x v="10"/>
    <s v="POMALC"/>
    <s v="33067096"/>
    <s v="33067096"/>
    <x v="2"/>
    <m/>
    <n v="0"/>
    <n v="1.52"/>
    <n v="0"/>
    <m/>
    <m/>
    <n v="0"/>
    <m/>
    <m/>
    <m/>
    <n v="0"/>
    <n v="0"/>
    <x v="0"/>
    <s v="POMALC33067096EL"/>
    <s v="Empresa Agroindustrial Pomalca S.A.A."/>
    <x v="157"/>
    <x v="157"/>
    <s v="C.T. Pomalca EL"/>
    <x v="432"/>
    <s v="EL"/>
    <x v="2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1"/>
    <n v="0"/>
    <x v="0"/>
    <x v="0"/>
    <x v="0"/>
    <s v="MWh"/>
    <n v="0"/>
    <n v="0"/>
    <m/>
    <n v="0.12666666666666668"/>
    <n v="7.9166666666666663E-2"/>
    <n v="0"/>
    <n v="0"/>
    <n v="38"/>
    <s v="BASE DE DATOS"/>
    <m/>
  </r>
  <r>
    <s v="24"/>
    <x v="10"/>
    <s v="POMALC"/>
    <s v="33067096"/>
    <s v="33067096"/>
    <x v="1"/>
    <m/>
    <n v="6.5"/>
    <n v="7.25"/>
    <n v="6.5"/>
    <m/>
    <m/>
    <n v="2400.39"/>
    <m/>
    <m/>
    <m/>
    <n v="0"/>
    <n v="6.0570000000000004"/>
    <x v="0"/>
    <s v="POMALC33067096TV"/>
    <s v="Empresa Agroindustrial Pomalca S.A.A."/>
    <x v="157"/>
    <x v="157"/>
    <s v="C.T. Pomalca TV"/>
    <x v="431"/>
    <s v="TV"/>
    <x v="1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3"/>
    <n v="0"/>
    <x v="0"/>
    <x v="0"/>
    <x v="0"/>
    <s v="MWh"/>
    <n v="2400.39"/>
    <n v="2.4003899999999998"/>
    <m/>
    <n v="0.60416666666666663"/>
    <n v="0.49583333333333335"/>
    <n v="0"/>
    <n v="0"/>
    <n v="38"/>
    <s v="BASE DE DATOS"/>
    <m/>
  </r>
  <r>
    <s v="24"/>
    <x v="9"/>
    <s v="POMALC"/>
    <s v="33067096"/>
    <s v="33067096"/>
    <x v="2"/>
    <m/>
    <n v="1.52"/>
    <n v="1.52"/>
    <n v="1.52"/>
    <m/>
    <m/>
    <n v="0.40100000000000002"/>
    <m/>
    <m/>
    <m/>
    <n v="0"/>
    <n v="0.4"/>
    <x v="0"/>
    <s v="POMALC33067096EL"/>
    <s v="Empresa Agroindustrial Pomalca S.A.A."/>
    <x v="157"/>
    <x v="157"/>
    <s v="C.T. Pomalca EL"/>
    <x v="432"/>
    <s v="EL"/>
    <x v="2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1"/>
    <n v="0"/>
    <x v="0"/>
    <x v="0"/>
    <x v="0"/>
    <s v="MWh"/>
    <n v="0.40100000000000002"/>
    <n v="4.0100000000000004E-4"/>
    <m/>
    <n v="0.12666666666666668"/>
    <n v="7.9166666666666663E-2"/>
    <n v="0"/>
    <n v="0"/>
    <n v="38"/>
    <s v="BASE DE DATOS"/>
    <m/>
  </r>
  <r>
    <s v="24"/>
    <x v="9"/>
    <s v="POMALC"/>
    <s v="33067096"/>
    <s v="33067096"/>
    <x v="1"/>
    <m/>
    <n v="5.37"/>
    <n v="7.25"/>
    <n v="5.37"/>
    <m/>
    <m/>
    <n v="2624.2629999999999"/>
    <m/>
    <m/>
    <m/>
    <n v="0"/>
    <n v="5.8259999999999996"/>
    <x v="0"/>
    <s v="POMALC33067096TV"/>
    <s v="Empresa Agroindustrial Pomalca S.A.A."/>
    <x v="157"/>
    <x v="157"/>
    <s v="C.T. Pomalca TV"/>
    <x v="431"/>
    <s v="TV"/>
    <x v="1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3"/>
    <n v="0"/>
    <x v="0"/>
    <x v="0"/>
    <x v="0"/>
    <s v="MWh"/>
    <n v="2624.2629999999999"/>
    <n v="2.624263"/>
    <m/>
    <n v="0.60416666666666663"/>
    <n v="0.49583333333333335"/>
    <n v="0"/>
    <n v="0"/>
    <n v="38"/>
    <s v="BASE DE DATOS"/>
    <m/>
  </r>
  <r>
    <s v="24"/>
    <x v="8"/>
    <s v="POMALC"/>
    <s v="33067096"/>
    <s v="33067096"/>
    <x v="2"/>
    <m/>
    <n v="0"/>
    <n v="1.52"/>
    <n v="0"/>
    <m/>
    <m/>
    <n v="0"/>
    <m/>
    <m/>
    <m/>
    <n v="0"/>
    <n v="0"/>
    <x v="0"/>
    <s v="POMALC33067096EL"/>
    <s v="Empresa Agroindustrial Pomalca S.A.A."/>
    <x v="157"/>
    <x v="157"/>
    <s v="C.T. Pomalca EL"/>
    <x v="432"/>
    <s v="EL"/>
    <x v="2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1"/>
    <n v="0"/>
    <x v="0"/>
    <x v="0"/>
    <x v="0"/>
    <s v="MWh"/>
    <n v="0"/>
    <n v="0"/>
    <m/>
    <n v="0.12666666666666668"/>
    <n v="7.9166666666666663E-2"/>
    <n v="0"/>
    <n v="0"/>
    <n v="38"/>
    <s v="BASE DE DATOS"/>
    <m/>
  </r>
  <r>
    <s v="24"/>
    <x v="8"/>
    <s v="POMALC"/>
    <s v="33067096"/>
    <s v="33067096"/>
    <x v="1"/>
    <m/>
    <n v="5.37"/>
    <n v="7.25"/>
    <n v="5.37"/>
    <m/>
    <m/>
    <n v="2637.4969999999998"/>
    <m/>
    <m/>
    <m/>
    <n v="0"/>
    <n v="5.9329999999999998"/>
    <x v="0"/>
    <s v="POMALC33067096TV"/>
    <s v="Empresa Agroindustrial Pomalca S.A.A."/>
    <x v="157"/>
    <x v="157"/>
    <s v="C.T. Pomalca TV"/>
    <x v="431"/>
    <s v="TV"/>
    <x v="1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3"/>
    <n v="0"/>
    <x v="0"/>
    <x v="0"/>
    <x v="0"/>
    <s v="MWh"/>
    <n v="2637.4969999999998"/>
    <n v="2.6374969999999998"/>
    <m/>
    <n v="0.60416666666666663"/>
    <n v="0.49583333333333335"/>
    <n v="0"/>
    <n v="0"/>
    <n v="38"/>
    <s v="BASE DE DATOS"/>
    <m/>
  </r>
  <r>
    <s v="24"/>
    <x v="6"/>
    <s v="POMALC"/>
    <s v="33067096"/>
    <s v="33067096"/>
    <x v="2"/>
    <m/>
    <n v="0"/>
    <n v="1.52"/>
    <n v="0"/>
    <m/>
    <m/>
    <n v="0"/>
    <m/>
    <m/>
    <m/>
    <n v="35"/>
    <n v="0"/>
    <x v="0"/>
    <s v="POMALC33067096EL"/>
    <s v="Empresa Agroindustrial Pomalca S.A.A."/>
    <x v="157"/>
    <x v="157"/>
    <s v="C.T. Pomalca EL"/>
    <x v="432"/>
    <s v="EL"/>
    <x v="2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1"/>
    <n v="0"/>
    <x v="0"/>
    <x v="0"/>
    <x v="0"/>
    <s v="MWh"/>
    <n v="0"/>
    <n v="0"/>
    <m/>
    <n v="0.12666666666666668"/>
    <n v="7.9166666666666663E-2"/>
    <n v="0"/>
    <n v="0"/>
    <n v="38"/>
    <s v="BASE DE DATOS"/>
    <m/>
  </r>
  <r>
    <s v="24"/>
    <x v="6"/>
    <s v="POMALC"/>
    <s v="33067096"/>
    <s v="33067096"/>
    <x v="1"/>
    <m/>
    <n v="5.37"/>
    <n v="7.25"/>
    <n v="5.37"/>
    <m/>
    <m/>
    <n v="2829.11"/>
    <m/>
    <m/>
    <m/>
    <n v="0"/>
    <n v="6.4660000000000002"/>
    <x v="0"/>
    <s v="POMALC33067096TV"/>
    <s v="Empresa Agroindustrial Pomalca S.A.A."/>
    <x v="157"/>
    <x v="157"/>
    <s v="C.T. Pomalca TV"/>
    <x v="431"/>
    <s v="TV"/>
    <x v="1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3"/>
    <n v="0"/>
    <x v="0"/>
    <x v="0"/>
    <x v="0"/>
    <s v="MWh"/>
    <n v="2829.11"/>
    <n v="2.82911"/>
    <m/>
    <n v="0.60416666666666663"/>
    <n v="0.49583333333333335"/>
    <n v="0"/>
    <n v="0"/>
    <n v="38"/>
    <s v="BASE DE DATOS"/>
    <m/>
  </r>
  <r>
    <s v="24"/>
    <x v="7"/>
    <s v="POMALC"/>
    <s v="33067096"/>
    <s v="33067096"/>
    <x v="2"/>
    <m/>
    <n v="0.6"/>
    <n v="1.52"/>
    <n v="0.6"/>
    <m/>
    <m/>
    <n v="9.0289999999999999"/>
    <m/>
    <m/>
    <m/>
    <n v="35"/>
    <n v="0.8"/>
    <x v="0"/>
    <s v="POMALC33067096EL"/>
    <s v="Empresa Agroindustrial Pomalca S.A.A."/>
    <x v="157"/>
    <x v="157"/>
    <s v="C.T. Pomalca EL"/>
    <x v="432"/>
    <s v="EL"/>
    <x v="2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1"/>
    <n v="0"/>
    <x v="0"/>
    <x v="0"/>
    <x v="0"/>
    <s v="MWh"/>
    <n v="9.0289999999999999"/>
    <n v="9.0290000000000006E-3"/>
    <m/>
    <n v="0.12666666666666668"/>
    <n v="7.9166666666666663E-2"/>
    <n v="0"/>
    <n v="0"/>
    <n v="38"/>
    <s v="BASE DE DATOS"/>
    <m/>
  </r>
  <r>
    <s v="24"/>
    <x v="7"/>
    <s v="POMALC"/>
    <s v="33067096"/>
    <s v="33067096"/>
    <x v="1"/>
    <m/>
    <n v="5.37"/>
    <n v="7.25"/>
    <n v="5.37"/>
    <m/>
    <m/>
    <n v="964.75"/>
    <m/>
    <m/>
    <m/>
    <n v="0"/>
    <n v="6.2910000000000004"/>
    <x v="0"/>
    <s v="POMALC33067096TV"/>
    <s v="Empresa Agroindustrial Pomalca S.A.A."/>
    <x v="157"/>
    <x v="157"/>
    <s v="C.T. Pomalca TV"/>
    <x v="431"/>
    <s v="TV"/>
    <x v="1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3"/>
    <n v="0"/>
    <x v="0"/>
    <x v="0"/>
    <x v="0"/>
    <s v="MWh"/>
    <n v="964.75"/>
    <n v="0.96475"/>
    <m/>
    <n v="0.60416666666666663"/>
    <n v="0.49583333333333335"/>
    <n v="0"/>
    <n v="0"/>
    <n v="38"/>
    <s v="BASE DE DATOS"/>
    <m/>
  </r>
  <r>
    <s v="24"/>
    <x v="5"/>
    <s v="POMALC"/>
    <s v="33067096"/>
    <s v="33067096"/>
    <x v="2"/>
    <m/>
    <n v="0.95"/>
    <n v="1.52"/>
    <n v="0.95"/>
    <m/>
    <m/>
    <n v="8.51"/>
    <m/>
    <m/>
    <m/>
    <n v="35"/>
    <n v="0.7"/>
    <x v="0"/>
    <s v="POMALC33067096EL"/>
    <s v="Empresa Agroindustrial Pomalca S.A.A."/>
    <x v="157"/>
    <x v="157"/>
    <s v="C.T. Pomalca EL"/>
    <x v="432"/>
    <s v="EL"/>
    <x v="2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1"/>
    <n v="0"/>
    <x v="0"/>
    <x v="0"/>
    <x v="0"/>
    <s v="MWh"/>
    <n v="8.51"/>
    <n v="8.5100000000000002E-3"/>
    <m/>
    <n v="0.12666666666666668"/>
    <n v="7.9166666666666663E-2"/>
    <n v="0"/>
    <n v="0"/>
    <n v="38"/>
    <s v="BASE DE DATOS"/>
    <m/>
  </r>
  <r>
    <s v="24"/>
    <x v="5"/>
    <s v="POMALC"/>
    <s v="33067096"/>
    <s v="33067096"/>
    <x v="1"/>
    <m/>
    <n v="5.37"/>
    <n v="7.25"/>
    <n v="5.37"/>
    <m/>
    <m/>
    <n v="534.73"/>
    <m/>
    <m/>
    <m/>
    <n v="0"/>
    <n v="5.5369999999999999"/>
    <x v="0"/>
    <s v="POMALC33067096TV"/>
    <s v="Empresa Agroindustrial Pomalca S.A.A."/>
    <x v="157"/>
    <x v="157"/>
    <s v="C.T. Pomalca TV"/>
    <x v="431"/>
    <s v="TV"/>
    <x v="1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3"/>
    <n v="0"/>
    <x v="0"/>
    <x v="0"/>
    <x v="0"/>
    <s v="MWh"/>
    <n v="534.73"/>
    <n v="0.53473000000000004"/>
    <m/>
    <n v="0.60416666666666663"/>
    <n v="0.49583333333333335"/>
    <n v="0"/>
    <n v="0"/>
    <n v="38"/>
    <s v="BASE DE DATOS"/>
    <m/>
  </r>
  <r>
    <s v="24"/>
    <x v="4"/>
    <s v="POMALC"/>
    <s v="33067096"/>
    <s v="33067096"/>
    <x v="2"/>
    <m/>
    <n v="0.95"/>
    <n v="1.52"/>
    <n v="0.95"/>
    <m/>
    <m/>
    <n v="0.25"/>
    <m/>
    <m/>
    <m/>
    <n v="0"/>
    <n v="0.5"/>
    <x v="0"/>
    <s v="POMALC33067096EL"/>
    <s v="Empresa Agroindustrial Pomalca S.A.A."/>
    <x v="157"/>
    <x v="157"/>
    <s v="C.T. Pomalca EL"/>
    <x v="432"/>
    <s v="EL"/>
    <x v="2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1"/>
    <n v="0"/>
    <x v="0"/>
    <x v="0"/>
    <x v="0"/>
    <s v="MWh"/>
    <n v="0.25"/>
    <n v="2.5000000000000001E-4"/>
    <m/>
    <n v="0.12666666666666668"/>
    <n v="7.9166666666666663E-2"/>
    <n v="0"/>
    <n v="0"/>
    <n v="38"/>
    <s v="BASE DE DATOS"/>
    <m/>
  </r>
  <r>
    <s v="24"/>
    <x v="4"/>
    <s v="POMALC"/>
    <s v="33067096"/>
    <s v="33067096"/>
    <x v="1"/>
    <m/>
    <n v="5.95"/>
    <n v="7.25"/>
    <n v="5.95"/>
    <m/>
    <m/>
    <n v="2625.77"/>
    <m/>
    <m/>
    <m/>
    <n v="55"/>
    <n v="5.8929999999999998"/>
    <x v="0"/>
    <s v="POMALC33067096TV"/>
    <s v="Empresa Agroindustrial Pomalca S.A.A."/>
    <x v="157"/>
    <x v="157"/>
    <s v="C.T. Pomalca TV"/>
    <x v="431"/>
    <s v="TV"/>
    <x v="1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3"/>
    <n v="0"/>
    <x v="0"/>
    <x v="0"/>
    <x v="0"/>
    <s v="MWh"/>
    <n v="2625.77"/>
    <n v="2.6257700000000002"/>
    <m/>
    <n v="0.60416666666666663"/>
    <n v="0.49583333333333335"/>
    <n v="0"/>
    <n v="0"/>
    <n v="38"/>
    <s v="BASE DE DATOS"/>
    <m/>
  </r>
  <r>
    <s v="24"/>
    <x v="3"/>
    <s v="POMALC"/>
    <s v="33067096"/>
    <s v="33067096"/>
    <x v="2"/>
    <m/>
    <n v="0.95"/>
    <n v="1.52"/>
    <n v="0.95"/>
    <m/>
    <m/>
    <n v="0.66600000000000004"/>
    <m/>
    <m/>
    <m/>
    <n v="0"/>
    <n v="0.69"/>
    <x v="0"/>
    <s v="POMALC33067096EL"/>
    <s v="Empresa Agroindustrial Pomalca S.A.A."/>
    <x v="157"/>
    <x v="157"/>
    <s v="C.T. Pomalca EL"/>
    <x v="432"/>
    <s v="EL"/>
    <x v="2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1"/>
    <n v="0"/>
    <x v="0"/>
    <x v="0"/>
    <x v="0"/>
    <s v="MWh"/>
    <n v="0.66600000000000004"/>
    <n v="6.6600000000000003E-4"/>
    <m/>
    <n v="0.12666666666666668"/>
    <n v="7.9166666666666663E-2"/>
    <n v="0"/>
    <n v="0"/>
    <n v="38"/>
    <s v="BASE DE DATOS"/>
    <m/>
  </r>
  <r>
    <s v="24"/>
    <x v="3"/>
    <s v="POMALC"/>
    <s v="33067096"/>
    <s v="33067096"/>
    <x v="1"/>
    <m/>
    <n v="5.95"/>
    <n v="7.25"/>
    <n v="5.95"/>
    <m/>
    <m/>
    <n v="2446.4299999999998"/>
    <m/>
    <m/>
    <m/>
    <n v="0"/>
    <n v="5.8780000000000001"/>
    <x v="0"/>
    <s v="POMALC33067096TV"/>
    <s v="Empresa Agroindustrial Pomalca S.A.A."/>
    <x v="157"/>
    <x v="157"/>
    <s v="C.T. Pomalca TV"/>
    <x v="431"/>
    <s v="TV"/>
    <x v="1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3"/>
    <n v="0"/>
    <x v="0"/>
    <x v="0"/>
    <x v="0"/>
    <s v="MWh"/>
    <n v="2446.4299999999998"/>
    <n v="2.4464299999999999"/>
    <m/>
    <n v="0.60416666666666663"/>
    <n v="0.49583333333333335"/>
    <n v="0"/>
    <n v="0"/>
    <n v="38"/>
    <s v="BASE DE DATOS"/>
    <m/>
  </r>
  <r>
    <s v="24"/>
    <x v="2"/>
    <s v="POMALC"/>
    <s v="33067096"/>
    <s v="33067096"/>
    <x v="2"/>
    <m/>
    <n v="0.95"/>
    <n v="1.52"/>
    <n v="0.95"/>
    <m/>
    <m/>
    <n v="0.56599999999999995"/>
    <m/>
    <m/>
    <m/>
    <n v="0"/>
    <n v="0.45"/>
    <x v="0"/>
    <s v="POMALC33067096EL"/>
    <s v="Empresa Agroindustrial Pomalca S.A.A."/>
    <x v="157"/>
    <x v="157"/>
    <s v="C.T. Pomalca EL"/>
    <x v="432"/>
    <s v="EL"/>
    <x v="2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1"/>
    <n v="0"/>
    <x v="0"/>
    <x v="0"/>
    <x v="0"/>
    <s v="MWh"/>
    <n v="0.56599999999999995"/>
    <n v="5.6599999999999999E-4"/>
    <m/>
    <n v="0.12666666666666668"/>
    <n v="7.9166666666666663E-2"/>
    <n v="0"/>
    <n v="0"/>
    <n v="38"/>
    <s v="BASE DE DATOS"/>
    <m/>
  </r>
  <r>
    <s v="24"/>
    <x v="2"/>
    <s v="POMALC"/>
    <s v="33067096"/>
    <s v="33067096"/>
    <x v="1"/>
    <m/>
    <n v="5.95"/>
    <n v="7.25"/>
    <n v="5.95"/>
    <m/>
    <m/>
    <n v="2500.163"/>
    <m/>
    <m/>
    <m/>
    <n v="0"/>
    <n v="5.7489999999999997"/>
    <x v="0"/>
    <s v="POMALC33067096TV"/>
    <s v="Empresa Agroindustrial Pomalca S.A.A."/>
    <x v="157"/>
    <x v="157"/>
    <s v="C.T. Pomalca TV"/>
    <x v="431"/>
    <s v="TV"/>
    <x v="1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3"/>
    <n v="0"/>
    <x v="0"/>
    <x v="0"/>
    <x v="0"/>
    <s v="MWh"/>
    <n v="2500.163"/>
    <n v="2.5001630000000001"/>
    <m/>
    <n v="0.60416666666666663"/>
    <n v="0.49583333333333335"/>
    <n v="0"/>
    <n v="0"/>
    <n v="38"/>
    <s v="BASE DE DATOS"/>
    <m/>
  </r>
  <r>
    <s v="24"/>
    <x v="1"/>
    <s v="POMALC"/>
    <s v="33067096"/>
    <s v="33067096"/>
    <x v="2"/>
    <m/>
    <n v="0.95"/>
    <n v="1.52"/>
    <n v="0.95"/>
    <m/>
    <m/>
    <n v="0.56599999999999995"/>
    <m/>
    <m/>
    <m/>
    <n v="0"/>
    <n v="0.45"/>
    <x v="0"/>
    <s v="POMALC33067096EL"/>
    <s v="Empresa Agroindustrial Pomalca S.A.A."/>
    <x v="157"/>
    <x v="157"/>
    <s v="C.T. Pomalca EL"/>
    <x v="432"/>
    <s v="EL"/>
    <x v="2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1"/>
    <n v="0"/>
    <x v="0"/>
    <x v="0"/>
    <x v="0"/>
    <s v="MWh"/>
    <n v="0.56599999999999995"/>
    <n v="5.6599999999999999E-4"/>
    <m/>
    <n v="0.12666666666666668"/>
    <n v="7.9166666666666663E-2"/>
    <n v="0"/>
    <n v="0"/>
    <n v="38"/>
    <s v="BASE DE DATOS"/>
    <m/>
  </r>
  <r>
    <s v="24"/>
    <x v="1"/>
    <s v="POMALC"/>
    <s v="33067096"/>
    <s v="33067096"/>
    <x v="1"/>
    <m/>
    <n v="5.95"/>
    <n v="7.25"/>
    <n v="5.95"/>
    <m/>
    <m/>
    <n v="2284.7399999999998"/>
    <m/>
    <m/>
    <m/>
    <n v="0"/>
    <n v="5.9580000000000002"/>
    <x v="0"/>
    <s v="POMALC33067096TV"/>
    <s v="Empresa Agroindustrial Pomalca S.A.A."/>
    <x v="157"/>
    <x v="157"/>
    <s v="C.T. Pomalca TV"/>
    <x v="431"/>
    <s v="TV"/>
    <x v="1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3"/>
    <n v="0"/>
    <x v="0"/>
    <x v="0"/>
    <x v="0"/>
    <s v="MWh"/>
    <n v="2284.7399999999998"/>
    <n v="2.2847399999999998"/>
    <m/>
    <n v="0.60416666666666663"/>
    <n v="0.49583333333333335"/>
    <n v="0"/>
    <n v="0"/>
    <n v="38"/>
    <s v="BASE DE DATOS"/>
    <m/>
  </r>
  <r>
    <s v="24"/>
    <x v="0"/>
    <s v="POMALC"/>
    <s v="33067096"/>
    <s v="33067096"/>
    <x v="2"/>
    <m/>
    <n v="0.95"/>
    <n v="1.52"/>
    <n v="0.95"/>
    <m/>
    <m/>
    <n v="0.36499999999999999"/>
    <m/>
    <m/>
    <m/>
    <n v="0"/>
    <n v="0.45"/>
    <x v="0"/>
    <s v="POMALC33067096EL"/>
    <s v="Empresa Agroindustrial Pomalca S.A.A."/>
    <x v="157"/>
    <x v="157"/>
    <s v="C.T. Pomalca EL"/>
    <x v="432"/>
    <s v="EL"/>
    <x v="2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1"/>
    <n v="0"/>
    <x v="0"/>
    <x v="0"/>
    <x v="0"/>
    <s v="MWh"/>
    <n v="0.36499999999999999"/>
    <n v="3.6499999999999998E-4"/>
    <m/>
    <n v="0.12666666666666668"/>
    <n v="7.9166666666666663E-2"/>
    <n v="0"/>
    <n v="0"/>
    <n v="38"/>
    <s v="BASE DE DATOS"/>
    <m/>
  </r>
  <r>
    <s v="24"/>
    <x v="0"/>
    <s v="POMALC"/>
    <s v="33067096"/>
    <s v="33067096"/>
    <x v="1"/>
    <m/>
    <n v="5.95"/>
    <n v="7.25"/>
    <n v="5.95"/>
    <m/>
    <m/>
    <n v="2270.96"/>
    <m/>
    <m/>
    <m/>
    <n v="0"/>
    <n v="5.9340000000000002"/>
    <x v="0"/>
    <s v="POMALC33067096TV"/>
    <s v="Empresa Agroindustrial Pomalca S.A.A."/>
    <x v="157"/>
    <x v="157"/>
    <s v="C.T. Pomalca TV"/>
    <x v="431"/>
    <s v="TV"/>
    <x v="1"/>
    <x v="381"/>
    <x v="0"/>
    <s v="Instalado"/>
    <s v="Operativo"/>
    <s v="Autoproductor"/>
    <x v="2"/>
    <x v="1"/>
    <x v="1"/>
    <x v="0"/>
    <s v="Privado"/>
    <s v="LAMBAYEQUE"/>
    <s v="LAMBAYEQUE"/>
    <s v="CHICLAYO"/>
    <s v="PICSE"/>
    <n v="0"/>
    <x v="3"/>
    <n v="0"/>
    <x v="0"/>
    <x v="0"/>
    <x v="0"/>
    <s v="MWh"/>
    <n v="2270.96"/>
    <n v="2.2709600000000001"/>
    <m/>
    <n v="0.60416666666666663"/>
    <n v="0.49583333333333335"/>
    <n v="0"/>
    <n v="0"/>
    <n v="38"/>
    <s v="BASE DE DATOS"/>
    <m/>
  </r>
  <r>
    <s v="24"/>
    <x v="11"/>
    <s v="NXAPOR"/>
    <s v="33020593"/>
    <s v="33020593"/>
    <x v="2"/>
    <m/>
    <n v="2.35"/>
    <n v="2.9159999999999999"/>
    <n v="2.35"/>
    <m/>
    <m/>
    <n v="0"/>
    <m/>
    <m/>
    <m/>
    <n v="0"/>
    <n v="0"/>
    <x v="0"/>
    <s v="NXAPOR33020593EL"/>
    <s v="Nexa Resources el Porvenir S.A.A."/>
    <x v="158"/>
    <x v="158"/>
    <s v="C.T. Milpo"/>
    <x v="433"/>
    <s v="EL"/>
    <x v="2"/>
    <x v="381"/>
    <x v="0"/>
    <s v="Instalado"/>
    <s v="Operativo"/>
    <s v="Autoproductor"/>
    <x v="2"/>
    <x v="1"/>
    <x v="1"/>
    <x v="0"/>
    <s v="Privado"/>
    <s v="PASCO"/>
    <s v="PASCO"/>
    <s v="CERRO PASCO"/>
    <s v="SAN FRANCISCO DE ASIS"/>
    <n v="0"/>
    <x v="1"/>
    <n v="0"/>
    <x v="0"/>
    <x v="0"/>
    <x v="0"/>
    <s v="MWh"/>
    <n v="0"/>
    <n v="0"/>
    <m/>
    <n v="0.24299999999999999"/>
    <n v="0.19583333333333333"/>
    <n v="0"/>
    <n v="0"/>
    <n v="65"/>
    <s v="BASE DE DATOS"/>
    <m/>
  </r>
  <r>
    <s v="24"/>
    <x v="9"/>
    <s v="NXAPOR"/>
    <s v="33020593"/>
    <s v="33020593"/>
    <x v="2"/>
    <m/>
    <n v="2.35"/>
    <n v="2.9159999999999999"/>
    <n v="2.35"/>
    <m/>
    <m/>
    <n v="0"/>
    <m/>
    <m/>
    <m/>
    <n v="0"/>
    <n v="0"/>
    <x v="0"/>
    <s v="NXAPOR33020593EL"/>
    <s v="Nexa Resources el Porvenir S.A.A."/>
    <x v="158"/>
    <x v="158"/>
    <s v="C.T. Milpo"/>
    <x v="433"/>
    <s v="EL"/>
    <x v="2"/>
    <x v="381"/>
    <x v="0"/>
    <s v="Instalado"/>
    <s v="Operativo"/>
    <s v="Autoproductor"/>
    <x v="2"/>
    <x v="1"/>
    <x v="1"/>
    <x v="0"/>
    <s v="Privado"/>
    <s v="PASCO"/>
    <s v="PASCO"/>
    <s v="CERRO PASCO"/>
    <s v="SAN FRANCISCO DE ASIS"/>
    <n v="0"/>
    <x v="1"/>
    <n v="0"/>
    <x v="0"/>
    <x v="0"/>
    <x v="0"/>
    <s v="MWh"/>
    <n v="0"/>
    <n v="0"/>
    <m/>
    <n v="0.24299999999999999"/>
    <n v="0.19583333333333333"/>
    <n v="0"/>
    <n v="0"/>
    <n v="65"/>
    <s v="BASE DE DATOS"/>
    <m/>
  </r>
  <r>
    <s v="24"/>
    <x v="8"/>
    <s v="NXAPOR"/>
    <s v="33020593"/>
    <s v="33020593"/>
    <x v="2"/>
    <m/>
    <n v="2.35"/>
    <n v="2.9159999999999999"/>
    <n v="2.35"/>
    <m/>
    <m/>
    <n v="0"/>
    <m/>
    <m/>
    <m/>
    <n v="0"/>
    <n v="0"/>
    <x v="0"/>
    <s v="NXAPOR33020593EL"/>
    <s v="Nexa Resources el Porvenir S.A.A."/>
    <x v="158"/>
    <x v="158"/>
    <s v="C.T. Milpo"/>
    <x v="433"/>
    <s v="EL"/>
    <x v="2"/>
    <x v="381"/>
    <x v="0"/>
    <s v="Instalado"/>
    <s v="Operativo"/>
    <s v="Autoproductor"/>
    <x v="2"/>
    <x v="1"/>
    <x v="1"/>
    <x v="0"/>
    <s v="Privado"/>
    <s v="PASCO"/>
    <s v="PASCO"/>
    <s v="CERRO PASCO"/>
    <s v="SAN FRANCISCO DE ASIS"/>
    <n v="0"/>
    <x v="1"/>
    <n v="0"/>
    <x v="0"/>
    <x v="0"/>
    <x v="0"/>
    <s v="MWh"/>
    <n v="0"/>
    <n v="0"/>
    <m/>
    <n v="0.24299999999999999"/>
    <n v="0.19583333333333333"/>
    <n v="0"/>
    <n v="0"/>
    <n v="65"/>
    <s v="BASE DE DATOS"/>
    <m/>
  </r>
  <r>
    <s v="24"/>
    <x v="6"/>
    <s v="NXAPOR"/>
    <s v="33020593"/>
    <s v="33020593"/>
    <x v="2"/>
    <m/>
    <n v="2.35"/>
    <n v="2.9159999999999999"/>
    <n v="2.35"/>
    <m/>
    <m/>
    <n v="0"/>
    <m/>
    <m/>
    <m/>
    <n v="0"/>
    <n v="0"/>
    <x v="0"/>
    <s v="NXAPOR33020593EL"/>
    <s v="Nexa Resources el Porvenir S.A.A."/>
    <x v="158"/>
    <x v="158"/>
    <s v="C.T. Milpo"/>
    <x v="433"/>
    <s v="EL"/>
    <x v="2"/>
    <x v="381"/>
    <x v="0"/>
    <s v="Instalado"/>
    <s v="Operativo"/>
    <s v="Autoproductor"/>
    <x v="2"/>
    <x v="1"/>
    <x v="1"/>
    <x v="0"/>
    <s v="Privado"/>
    <s v="PASCO"/>
    <s v="PASCO"/>
    <s v="CERRO PASCO"/>
    <s v="SAN FRANCISCO DE ASIS"/>
    <n v="0"/>
    <x v="1"/>
    <n v="0"/>
    <x v="0"/>
    <x v="0"/>
    <x v="0"/>
    <s v="MWh"/>
    <n v="0"/>
    <n v="0"/>
    <m/>
    <n v="0.24299999999999999"/>
    <n v="0.19583333333333333"/>
    <n v="0"/>
    <n v="0"/>
    <n v="65"/>
    <s v="BASE DE DATOS"/>
    <m/>
  </r>
  <r>
    <s v="24"/>
    <x v="10"/>
    <s v="NXAPOR"/>
    <s v="33020593"/>
    <s v="33020593"/>
    <x v="2"/>
    <m/>
    <n v="2.35"/>
    <n v="2.9159999999999999"/>
    <n v="2.35"/>
    <m/>
    <m/>
    <n v="0"/>
    <m/>
    <m/>
    <m/>
    <n v="0"/>
    <n v="0"/>
    <x v="0"/>
    <s v="NXAPOR33020593EL"/>
    <s v="Nexa Resources el Porvenir S.A.A."/>
    <x v="158"/>
    <x v="158"/>
    <s v="C.T. Milpo"/>
    <x v="433"/>
    <s v="EL"/>
    <x v="2"/>
    <x v="381"/>
    <x v="0"/>
    <s v="Instalado"/>
    <s v="Operativo"/>
    <s v="Autoproductor"/>
    <x v="2"/>
    <x v="1"/>
    <x v="1"/>
    <x v="0"/>
    <s v="Privado"/>
    <s v="PASCO"/>
    <s v="PASCO"/>
    <s v="CERRO PASCO"/>
    <s v="SAN FRANCISCO DE ASIS"/>
    <n v="0"/>
    <x v="1"/>
    <n v="0"/>
    <x v="0"/>
    <x v="0"/>
    <x v="0"/>
    <s v="MWh"/>
    <n v="0"/>
    <n v="0"/>
    <m/>
    <n v="0.24299999999999999"/>
    <n v="0.19583333333333333"/>
    <n v="0"/>
    <n v="0"/>
    <n v="65"/>
    <s v="BASE DE DATOS"/>
    <m/>
  </r>
  <r>
    <s v="24"/>
    <x v="7"/>
    <s v="NXAPOR"/>
    <s v="33020593"/>
    <s v="33020593"/>
    <x v="2"/>
    <m/>
    <n v="2.35"/>
    <n v="2.9159999999999999"/>
    <n v="2.35"/>
    <m/>
    <m/>
    <n v="0"/>
    <m/>
    <m/>
    <m/>
    <n v="0"/>
    <n v="0"/>
    <x v="0"/>
    <s v="NXAPOR33020593EL"/>
    <s v="Nexa Resources el Porvenir S.A.A."/>
    <x v="158"/>
    <x v="158"/>
    <s v="C.T. Milpo"/>
    <x v="433"/>
    <s v="EL"/>
    <x v="2"/>
    <x v="381"/>
    <x v="0"/>
    <s v="Instalado"/>
    <s v="Operativo"/>
    <s v="Autoproductor"/>
    <x v="2"/>
    <x v="1"/>
    <x v="1"/>
    <x v="0"/>
    <s v="Privado"/>
    <s v="PASCO"/>
    <s v="PASCO"/>
    <s v="CERRO PASCO"/>
    <s v="SAN FRANCISCO DE ASIS"/>
    <n v="0"/>
    <x v="1"/>
    <n v="0"/>
    <x v="0"/>
    <x v="0"/>
    <x v="0"/>
    <s v="MWh"/>
    <n v="0"/>
    <n v="0"/>
    <m/>
    <n v="0.24299999999999999"/>
    <n v="0.19583333333333333"/>
    <n v="0"/>
    <n v="0"/>
    <n v="65"/>
    <s v="BASE DE DATOS"/>
    <m/>
  </r>
  <r>
    <s v="24"/>
    <x v="5"/>
    <s v="NXAPOR"/>
    <s v="33020593"/>
    <s v="33020593"/>
    <x v="2"/>
    <m/>
    <n v="2.35"/>
    <n v="2.9159999999999999"/>
    <n v="2.35"/>
    <m/>
    <m/>
    <n v="0"/>
    <m/>
    <m/>
    <m/>
    <n v="0"/>
    <n v="0"/>
    <x v="0"/>
    <s v="NXAPOR33020593EL"/>
    <s v="Nexa Resources el Porvenir S.A.A."/>
    <x v="158"/>
    <x v="158"/>
    <s v="C.T. Milpo"/>
    <x v="433"/>
    <s v="EL"/>
    <x v="2"/>
    <x v="381"/>
    <x v="0"/>
    <s v="Instalado"/>
    <s v="Operativo"/>
    <s v="Autoproductor"/>
    <x v="2"/>
    <x v="1"/>
    <x v="1"/>
    <x v="0"/>
    <s v="Privado"/>
    <s v="PASCO"/>
    <s v="PASCO"/>
    <s v="CERRO PASCO"/>
    <s v="SAN FRANCISCO DE ASIS"/>
    <n v="0"/>
    <x v="1"/>
    <n v="0"/>
    <x v="0"/>
    <x v="0"/>
    <x v="0"/>
    <s v="MWh"/>
    <n v="0"/>
    <n v="0"/>
    <m/>
    <n v="0.24299999999999999"/>
    <n v="0.19583333333333333"/>
    <n v="0"/>
    <n v="0"/>
    <n v="65"/>
    <s v="BASE DE DATOS"/>
    <m/>
  </r>
  <r>
    <s v="24"/>
    <x v="4"/>
    <s v="NXAPOR"/>
    <s v="33020593"/>
    <s v="33020593"/>
    <x v="2"/>
    <m/>
    <n v="2.35"/>
    <n v="2.9159999999999999"/>
    <n v="2.35"/>
    <m/>
    <m/>
    <n v="0"/>
    <m/>
    <m/>
    <m/>
    <n v="0"/>
    <n v="0"/>
    <x v="0"/>
    <s v="NXAPOR33020593EL"/>
    <s v="Nexa Resources el Porvenir S.A.A."/>
    <x v="158"/>
    <x v="158"/>
    <s v="C.T. Milpo"/>
    <x v="433"/>
    <s v="EL"/>
    <x v="2"/>
    <x v="381"/>
    <x v="0"/>
    <s v="Instalado"/>
    <s v="Operativo"/>
    <s v="Autoproductor"/>
    <x v="2"/>
    <x v="1"/>
    <x v="1"/>
    <x v="0"/>
    <s v="Privado"/>
    <s v="PASCO"/>
    <s v="PASCO"/>
    <s v="CERRO PASCO"/>
    <s v="SAN FRANCISCO DE ASIS"/>
    <n v="0"/>
    <x v="1"/>
    <n v="0"/>
    <x v="0"/>
    <x v="0"/>
    <x v="0"/>
    <s v="MWh"/>
    <n v="0"/>
    <n v="0"/>
    <m/>
    <n v="0.24299999999999999"/>
    <n v="0.19583333333333333"/>
    <n v="0"/>
    <n v="0"/>
    <n v="65"/>
    <s v="BASE DE DATOS"/>
    <m/>
  </r>
  <r>
    <s v="24"/>
    <x v="3"/>
    <s v="NXAPOR"/>
    <s v="33020593"/>
    <s v="33020593"/>
    <x v="2"/>
    <m/>
    <n v="2.35"/>
    <n v="2.9159999999999999"/>
    <n v="2.35"/>
    <m/>
    <m/>
    <n v="0"/>
    <m/>
    <m/>
    <m/>
    <n v="0"/>
    <n v="0"/>
    <x v="0"/>
    <s v="NXAPOR33020593EL"/>
    <s v="Nexa Resources el Porvenir S.A.A."/>
    <x v="158"/>
    <x v="158"/>
    <s v="C.T. Milpo"/>
    <x v="433"/>
    <s v="EL"/>
    <x v="2"/>
    <x v="381"/>
    <x v="0"/>
    <s v="Instalado"/>
    <s v="Operativo"/>
    <s v="Autoproductor"/>
    <x v="2"/>
    <x v="1"/>
    <x v="1"/>
    <x v="0"/>
    <s v="Privado"/>
    <s v="PASCO"/>
    <s v="PASCO"/>
    <s v="CERRO PASCO"/>
    <s v="SAN FRANCISCO DE ASIS"/>
    <n v="0"/>
    <x v="1"/>
    <n v="0"/>
    <x v="0"/>
    <x v="0"/>
    <x v="0"/>
    <s v="MWh"/>
    <n v="0"/>
    <n v="0"/>
    <m/>
    <n v="0.24299999999999999"/>
    <n v="0.19583333333333333"/>
    <n v="0"/>
    <n v="0"/>
    <n v="65"/>
    <s v="BASE DE DATOS"/>
    <m/>
  </r>
  <r>
    <s v="24"/>
    <x v="2"/>
    <s v="NXAPOR"/>
    <s v="33020593"/>
    <s v="33020593"/>
    <x v="2"/>
    <m/>
    <n v="2.35"/>
    <n v="2.9159999999999999"/>
    <n v="2.35"/>
    <m/>
    <m/>
    <n v="0"/>
    <m/>
    <m/>
    <m/>
    <n v="0"/>
    <n v="0"/>
    <x v="0"/>
    <s v="NXAPOR33020593EL"/>
    <s v="Nexa Resources el Porvenir S.A.A."/>
    <x v="158"/>
    <x v="158"/>
    <s v="C.T. Milpo"/>
    <x v="433"/>
    <s v="EL"/>
    <x v="2"/>
    <x v="381"/>
    <x v="0"/>
    <s v="Instalado"/>
    <s v="Operativo"/>
    <s v="Autoproductor"/>
    <x v="2"/>
    <x v="1"/>
    <x v="1"/>
    <x v="0"/>
    <s v="Privado"/>
    <s v="PASCO"/>
    <s v="PASCO"/>
    <s v="CERRO PASCO"/>
    <s v="SAN FRANCISCO DE ASIS"/>
    <n v="0"/>
    <x v="1"/>
    <n v="0"/>
    <x v="0"/>
    <x v="0"/>
    <x v="0"/>
    <s v="MWh"/>
    <n v="0"/>
    <n v="0"/>
    <m/>
    <n v="0.24299999999999999"/>
    <n v="0.19583333333333333"/>
    <n v="0"/>
    <n v="0"/>
    <n v="65"/>
    <s v="BASE DE DATOS"/>
    <m/>
  </r>
  <r>
    <s v="24"/>
    <x v="1"/>
    <s v="NXAPOR"/>
    <s v="33020593"/>
    <s v="33020593"/>
    <x v="2"/>
    <m/>
    <n v="2.35"/>
    <n v="2.9159999999999999"/>
    <n v="2.35"/>
    <m/>
    <m/>
    <n v="0"/>
    <m/>
    <m/>
    <m/>
    <n v="0"/>
    <n v="0"/>
    <x v="0"/>
    <s v="NXAPOR33020593EL"/>
    <s v="Nexa Resources el Porvenir S.A.A."/>
    <x v="158"/>
    <x v="158"/>
    <s v="C.T. Milpo"/>
    <x v="433"/>
    <s v="EL"/>
    <x v="2"/>
    <x v="381"/>
    <x v="0"/>
    <s v="Instalado"/>
    <s v="Operativo"/>
    <s v="Autoproductor"/>
    <x v="2"/>
    <x v="1"/>
    <x v="1"/>
    <x v="0"/>
    <s v="Privado"/>
    <s v="PASCO"/>
    <s v="PASCO"/>
    <s v="CERRO PASCO"/>
    <s v="SAN FRANCISCO DE ASIS"/>
    <n v="0"/>
    <x v="1"/>
    <n v="0"/>
    <x v="0"/>
    <x v="0"/>
    <x v="0"/>
    <s v="MWh"/>
    <n v="0"/>
    <n v="0"/>
    <m/>
    <n v="0.24299999999999999"/>
    <n v="0.19583333333333333"/>
    <n v="0"/>
    <n v="0"/>
    <n v="65"/>
    <s v="BASE DE DATOS"/>
    <m/>
  </r>
  <r>
    <s v="24"/>
    <x v="0"/>
    <s v="NXAPOR"/>
    <s v="33020593"/>
    <s v="33020593"/>
    <x v="2"/>
    <m/>
    <n v="2.35"/>
    <n v="2.9159999999999999"/>
    <n v="2.35"/>
    <m/>
    <m/>
    <n v="0"/>
    <m/>
    <m/>
    <m/>
    <n v="0"/>
    <n v="0"/>
    <x v="0"/>
    <s v="NXAPOR33020593EL"/>
    <s v="Nexa Resources el Porvenir S.A.A."/>
    <x v="158"/>
    <x v="158"/>
    <s v="C.T. Milpo"/>
    <x v="433"/>
    <s v="EL"/>
    <x v="2"/>
    <x v="381"/>
    <x v="0"/>
    <s v="Instalado"/>
    <s v="Operativo"/>
    <s v="Autoproductor"/>
    <x v="2"/>
    <x v="1"/>
    <x v="1"/>
    <x v="0"/>
    <s v="Privado"/>
    <s v="PASCO"/>
    <s v="PASCO"/>
    <s v="CERRO PASCO"/>
    <s v="SAN FRANCISCO DE ASIS"/>
    <n v="0"/>
    <x v="1"/>
    <n v="0"/>
    <x v="0"/>
    <x v="0"/>
    <x v="0"/>
    <s v="MWh"/>
    <n v="0"/>
    <n v="0"/>
    <m/>
    <n v="0.24299999999999999"/>
    <n v="0.19583333333333333"/>
    <n v="0"/>
    <n v="0"/>
    <n v="65"/>
    <s v="BASE DE DATOS"/>
    <m/>
  </r>
  <r>
    <s v="24"/>
    <x v="11"/>
    <s v="INKABO"/>
    <s v="33029094"/>
    <s v="33029094"/>
    <x v="2"/>
    <m/>
    <n v="0.90400000000000003"/>
    <n v="1.1299999999999999"/>
    <n v="0.90400000000000003"/>
    <m/>
    <m/>
    <n v="26.324999999999999"/>
    <m/>
    <m/>
    <m/>
    <n v="10"/>
    <n v="0.25"/>
    <x v="0"/>
    <s v="INKABO33029094EL"/>
    <s v="Inkabor S.A.C."/>
    <x v="159"/>
    <x v="159"/>
    <s v="C.T. Ubinas"/>
    <x v="43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26.324999999999999"/>
    <n v="2.6324999999999998E-2"/>
    <m/>
    <n v="9.4166666666666662E-2"/>
    <n v="7.5333333333333335E-2"/>
    <n v="0"/>
    <n v="0"/>
    <n v="49"/>
    <s v="BASE DE DATOS"/>
    <m/>
  </r>
  <r>
    <s v="24"/>
    <x v="11"/>
    <s v="INKABO"/>
    <s v="33082398"/>
    <s v="33082398"/>
    <x v="2"/>
    <m/>
    <n v="0.82799999999999996"/>
    <n v="0.91"/>
    <n v="0.82799999999999996"/>
    <m/>
    <m/>
    <n v="0"/>
    <m/>
    <m/>
    <m/>
    <n v="0"/>
    <n v="0.7"/>
    <x v="0"/>
    <s v="INKABO33082398EL"/>
    <s v="Inkabor S.A.C."/>
    <x v="159"/>
    <x v="159"/>
    <s v="C.T. Rio Seco"/>
    <x v="435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0"/>
    <n v="0"/>
    <m/>
    <n v="8.2727272727272733E-2"/>
    <n v="7.5272727272727269E-2"/>
    <n v="0"/>
    <n v="0"/>
    <n v="49"/>
    <s v="BASE DE DATOS"/>
    <m/>
  </r>
  <r>
    <s v="24"/>
    <x v="11"/>
    <s v="MOLITA"/>
    <s v="33111500"/>
    <s v="33111500"/>
    <x v="2"/>
    <m/>
    <n v="0.96599999999999997"/>
    <n v="1.38"/>
    <n v="0.96599999999999997"/>
    <m/>
    <m/>
    <n v="0"/>
    <m/>
    <m/>
    <m/>
    <n v="0"/>
    <n v="0"/>
    <x v="0"/>
    <s v="MOLITA33111500EL"/>
    <s v="Molitalia S.A."/>
    <x v="160"/>
    <x v="160"/>
    <s v="C.T. Molitalia"/>
    <x v="436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0.11499999999999999"/>
    <n v="8.0500000000000002E-2"/>
    <n v="0"/>
    <n v="0"/>
    <n v="61"/>
    <s v="BASE DE DATOS"/>
    <m/>
  </r>
  <r>
    <s v="24"/>
    <x v="11"/>
    <s v="QUIMPA"/>
    <s v="33039394"/>
    <s v="33039394"/>
    <x v="1"/>
    <m/>
    <n v="7"/>
    <n v="23"/>
    <n v="7"/>
    <m/>
    <m/>
    <n v="0"/>
    <m/>
    <m/>
    <m/>
    <n v="0"/>
    <n v="0"/>
    <x v="0"/>
    <s v="QUIMPA33039394TV"/>
    <s v="Quimpac S.A."/>
    <x v="161"/>
    <x v="161"/>
    <s v="C.T. Paramonga"/>
    <x v="73"/>
    <s v="TV"/>
    <x v="1"/>
    <x v="381"/>
    <x v="0"/>
    <s v="Instalado"/>
    <s v="Operativo"/>
    <s v="Autoproductor"/>
    <x v="2"/>
    <x v="0"/>
    <x v="1"/>
    <x v="0"/>
    <s v="Privado"/>
    <s v="LIMA"/>
    <s v="LIMA"/>
    <s v="BARRANCA"/>
    <s v="PARAMONGA"/>
    <n v="0"/>
    <x v="3"/>
    <n v="0"/>
    <x v="0"/>
    <x v="0"/>
    <x v="0"/>
    <s v="MWh"/>
    <n v="0"/>
    <n v="0"/>
    <m/>
    <n v="1.9166666666666667"/>
    <n v="0.58333333333333337"/>
    <n v="0"/>
    <n v="0"/>
    <n v="77"/>
    <s v="BASE DE DATOS"/>
    <m/>
  </r>
  <r>
    <s v="24"/>
    <x v="10"/>
    <s v="QUIMPA"/>
    <s v="33039394"/>
    <s v="33039394"/>
    <x v="1"/>
    <m/>
    <n v="7"/>
    <n v="23"/>
    <n v="7"/>
    <m/>
    <m/>
    <n v="0"/>
    <m/>
    <m/>
    <m/>
    <n v="0"/>
    <n v="0"/>
    <x v="0"/>
    <s v="QUIMPA33039394TV"/>
    <s v="Quimpac S.A."/>
    <x v="161"/>
    <x v="161"/>
    <s v="C.T. Paramonga"/>
    <x v="73"/>
    <s v="TV"/>
    <x v="1"/>
    <x v="381"/>
    <x v="0"/>
    <s v="Instalado"/>
    <s v="Operativo"/>
    <s v="Autoproductor"/>
    <x v="2"/>
    <x v="0"/>
    <x v="1"/>
    <x v="0"/>
    <s v="Privado"/>
    <s v="LIMA"/>
    <s v="LIMA"/>
    <s v="BARRANCA"/>
    <s v="PARAMONGA"/>
    <n v="0"/>
    <x v="3"/>
    <n v="0"/>
    <x v="0"/>
    <x v="0"/>
    <x v="0"/>
    <s v="MWh"/>
    <n v="0"/>
    <n v="0"/>
    <m/>
    <n v="1.9166666666666667"/>
    <n v="0.58333333333333337"/>
    <n v="0"/>
    <n v="0"/>
    <n v="77"/>
    <s v="BASE DE DATOS"/>
    <m/>
  </r>
  <r>
    <s v="24"/>
    <x v="6"/>
    <s v="QUIMPA"/>
    <s v="33039394"/>
    <s v="33039394"/>
    <x v="1"/>
    <m/>
    <n v="7"/>
    <n v="23"/>
    <n v="7"/>
    <m/>
    <m/>
    <n v="0"/>
    <m/>
    <m/>
    <m/>
    <n v="0"/>
    <n v="0"/>
    <x v="0"/>
    <s v="QUIMPA33039394TV"/>
    <s v="Quimpac S.A."/>
    <x v="161"/>
    <x v="161"/>
    <s v="C.T. Paramonga"/>
    <x v="73"/>
    <s v="TV"/>
    <x v="1"/>
    <x v="381"/>
    <x v="0"/>
    <s v="Instalado"/>
    <s v="Operativo"/>
    <s v="Autoproductor"/>
    <x v="2"/>
    <x v="0"/>
    <x v="1"/>
    <x v="0"/>
    <s v="Privado"/>
    <s v="LIMA"/>
    <s v="LIMA"/>
    <s v="BARRANCA"/>
    <s v="PARAMONGA"/>
    <n v="0"/>
    <x v="3"/>
    <n v="0"/>
    <x v="0"/>
    <x v="0"/>
    <x v="0"/>
    <s v="MWh"/>
    <n v="0"/>
    <n v="0"/>
    <m/>
    <n v="1.9166666666666667"/>
    <n v="0.58333333333333337"/>
    <n v="0"/>
    <n v="0"/>
    <n v="77"/>
    <s v="BASE DE DATOS"/>
    <m/>
  </r>
  <r>
    <s v="24"/>
    <x v="7"/>
    <s v="QUIMPA"/>
    <s v="33039394"/>
    <s v="33039394"/>
    <x v="1"/>
    <m/>
    <n v="7"/>
    <n v="23"/>
    <n v="7"/>
    <m/>
    <m/>
    <n v="0"/>
    <m/>
    <m/>
    <m/>
    <n v="0"/>
    <n v="0"/>
    <x v="0"/>
    <s v="QUIMPA33039394TV"/>
    <s v="Quimpac S.A."/>
    <x v="161"/>
    <x v="161"/>
    <s v="C.T. Paramonga"/>
    <x v="73"/>
    <s v="TV"/>
    <x v="1"/>
    <x v="381"/>
    <x v="0"/>
    <s v="Instalado"/>
    <s v="Operativo"/>
    <s v="Autoproductor"/>
    <x v="2"/>
    <x v="0"/>
    <x v="1"/>
    <x v="0"/>
    <s v="Privado"/>
    <s v="LIMA"/>
    <s v="LIMA"/>
    <s v="BARRANCA"/>
    <s v="PARAMONGA"/>
    <n v="0"/>
    <x v="3"/>
    <n v="0"/>
    <x v="0"/>
    <x v="0"/>
    <x v="0"/>
    <s v="MWh"/>
    <n v="0"/>
    <n v="0"/>
    <m/>
    <n v="1.9166666666666667"/>
    <n v="0.58333333333333337"/>
    <n v="0"/>
    <n v="0"/>
    <n v="77"/>
    <s v="BASE DE DATOS"/>
    <m/>
  </r>
  <r>
    <s v="24"/>
    <x v="5"/>
    <s v="QUIMPA"/>
    <s v="33039394"/>
    <s v="33039394"/>
    <x v="1"/>
    <m/>
    <n v="7"/>
    <n v="23"/>
    <n v="7"/>
    <m/>
    <m/>
    <n v="0"/>
    <m/>
    <m/>
    <m/>
    <n v="0"/>
    <n v="0"/>
    <x v="0"/>
    <s v="QUIMPA33039394TV"/>
    <s v="Quimpac S.A."/>
    <x v="161"/>
    <x v="161"/>
    <s v="C.T. Paramonga"/>
    <x v="73"/>
    <s v="TV"/>
    <x v="1"/>
    <x v="381"/>
    <x v="0"/>
    <s v="Instalado"/>
    <s v="Operativo"/>
    <s v="Autoproductor"/>
    <x v="2"/>
    <x v="0"/>
    <x v="1"/>
    <x v="0"/>
    <s v="Privado"/>
    <s v="LIMA"/>
    <s v="LIMA"/>
    <s v="BARRANCA"/>
    <s v="PARAMONGA"/>
    <n v="0"/>
    <x v="3"/>
    <n v="0"/>
    <x v="0"/>
    <x v="0"/>
    <x v="0"/>
    <s v="MWh"/>
    <n v="0"/>
    <n v="0"/>
    <m/>
    <n v="1.9166666666666667"/>
    <n v="0.58333333333333337"/>
    <n v="0"/>
    <n v="0"/>
    <n v="77"/>
    <s v="BASE DE DATOS"/>
    <m/>
  </r>
  <r>
    <s v="24"/>
    <x v="9"/>
    <s v="QUIMPA"/>
    <s v="33039394"/>
    <s v="33039394"/>
    <x v="1"/>
    <m/>
    <n v="7"/>
    <n v="23"/>
    <n v="7"/>
    <m/>
    <m/>
    <n v="0"/>
    <m/>
    <m/>
    <m/>
    <n v="0"/>
    <n v="0"/>
    <x v="0"/>
    <s v="QUIMPA33039394TV"/>
    <s v="Quimpac S.A."/>
    <x v="161"/>
    <x v="161"/>
    <s v="C.T. Paramonga"/>
    <x v="73"/>
    <s v="TV"/>
    <x v="1"/>
    <x v="381"/>
    <x v="0"/>
    <s v="Instalado"/>
    <s v="Operativo"/>
    <s v="Autoproductor"/>
    <x v="2"/>
    <x v="0"/>
    <x v="1"/>
    <x v="0"/>
    <s v="Privado"/>
    <s v="LIMA"/>
    <s v="LIMA"/>
    <s v="BARRANCA"/>
    <s v="PARAMONGA"/>
    <n v="0"/>
    <x v="3"/>
    <n v="0"/>
    <x v="0"/>
    <x v="0"/>
    <x v="0"/>
    <s v="MWh"/>
    <n v="0"/>
    <n v="0"/>
    <m/>
    <n v="1.9166666666666667"/>
    <n v="0.58333333333333337"/>
    <n v="0"/>
    <n v="0"/>
    <n v="77"/>
    <s v="BASE DE DATOS"/>
    <m/>
  </r>
  <r>
    <s v="24"/>
    <x v="8"/>
    <s v="QUIMPA"/>
    <s v="33039394"/>
    <s v="33039394"/>
    <x v="1"/>
    <m/>
    <n v="7"/>
    <n v="23"/>
    <n v="7"/>
    <m/>
    <m/>
    <n v="0"/>
    <m/>
    <m/>
    <m/>
    <n v="0"/>
    <n v="0"/>
    <x v="0"/>
    <s v="QUIMPA33039394TV"/>
    <s v="Quimpac S.A."/>
    <x v="161"/>
    <x v="161"/>
    <s v="C.T. Paramonga"/>
    <x v="73"/>
    <s v="TV"/>
    <x v="1"/>
    <x v="381"/>
    <x v="0"/>
    <s v="Instalado"/>
    <s v="Operativo"/>
    <s v="Autoproductor"/>
    <x v="2"/>
    <x v="0"/>
    <x v="1"/>
    <x v="0"/>
    <s v="Privado"/>
    <s v="LIMA"/>
    <s v="LIMA"/>
    <s v="BARRANCA"/>
    <s v="PARAMONGA"/>
    <n v="0"/>
    <x v="3"/>
    <n v="0"/>
    <x v="0"/>
    <x v="0"/>
    <x v="0"/>
    <s v="MWh"/>
    <n v="0"/>
    <n v="0"/>
    <m/>
    <n v="1.9166666666666667"/>
    <n v="0.58333333333333337"/>
    <n v="0"/>
    <n v="0"/>
    <n v="77"/>
    <s v="BASE DE DATOS"/>
    <m/>
  </r>
  <r>
    <s v="24"/>
    <x v="4"/>
    <s v="QUIMPA"/>
    <s v="33039394"/>
    <s v="33039394"/>
    <x v="1"/>
    <m/>
    <n v="7"/>
    <n v="23"/>
    <n v="7"/>
    <m/>
    <m/>
    <n v="0"/>
    <m/>
    <m/>
    <m/>
    <n v="0"/>
    <n v="0"/>
    <x v="0"/>
    <s v="QUIMPA33039394TV"/>
    <s v="Quimpac S.A."/>
    <x v="161"/>
    <x v="161"/>
    <s v="C.T. Paramonga"/>
    <x v="73"/>
    <s v="TV"/>
    <x v="1"/>
    <x v="381"/>
    <x v="0"/>
    <s v="Instalado"/>
    <s v="Operativo"/>
    <s v="Autoproductor"/>
    <x v="2"/>
    <x v="0"/>
    <x v="1"/>
    <x v="0"/>
    <s v="Privado"/>
    <s v="LIMA"/>
    <s v="LIMA"/>
    <s v="BARRANCA"/>
    <s v="PARAMONGA"/>
    <n v="0"/>
    <x v="3"/>
    <n v="0"/>
    <x v="0"/>
    <x v="0"/>
    <x v="0"/>
    <s v="MWh"/>
    <n v="0"/>
    <n v="0"/>
    <m/>
    <n v="1.9166666666666667"/>
    <n v="0.58333333333333337"/>
    <n v="0"/>
    <n v="0"/>
    <n v="77"/>
    <s v="BASE DE DATOS"/>
    <m/>
  </r>
  <r>
    <s v="24"/>
    <x v="3"/>
    <s v="QUIMPA"/>
    <s v="33039394"/>
    <s v="33039394"/>
    <x v="1"/>
    <m/>
    <n v="7"/>
    <n v="23"/>
    <n v="7"/>
    <m/>
    <m/>
    <n v="0"/>
    <m/>
    <m/>
    <m/>
    <n v="0"/>
    <n v="0"/>
    <x v="0"/>
    <s v="QUIMPA33039394TV"/>
    <s v="Quimpac S.A."/>
    <x v="161"/>
    <x v="161"/>
    <s v="C.T. Paramonga"/>
    <x v="73"/>
    <s v="TV"/>
    <x v="1"/>
    <x v="381"/>
    <x v="0"/>
    <s v="Instalado"/>
    <s v="Operativo"/>
    <s v="Autoproductor"/>
    <x v="2"/>
    <x v="0"/>
    <x v="1"/>
    <x v="0"/>
    <s v="Privado"/>
    <s v="LIMA"/>
    <s v="LIMA"/>
    <s v="BARRANCA"/>
    <s v="PARAMONGA"/>
    <n v="0"/>
    <x v="3"/>
    <n v="0"/>
    <x v="0"/>
    <x v="0"/>
    <x v="0"/>
    <s v="MWh"/>
    <n v="0"/>
    <n v="0"/>
    <m/>
    <n v="1.9166666666666667"/>
    <n v="0.58333333333333337"/>
    <n v="0"/>
    <n v="0"/>
    <n v="77"/>
    <s v="BASE DE DATOS"/>
    <m/>
  </r>
  <r>
    <s v="24"/>
    <x v="2"/>
    <s v="QUIMPA"/>
    <s v="33039394"/>
    <s v="33039394"/>
    <x v="1"/>
    <m/>
    <n v="7"/>
    <n v="23"/>
    <n v="7"/>
    <m/>
    <m/>
    <n v="0"/>
    <m/>
    <m/>
    <m/>
    <n v="0"/>
    <n v="0"/>
    <x v="0"/>
    <s v="QUIMPA33039394TV"/>
    <s v="Quimpac S.A."/>
    <x v="161"/>
    <x v="161"/>
    <s v="C.T. Paramonga"/>
    <x v="73"/>
    <s v="TV"/>
    <x v="1"/>
    <x v="381"/>
    <x v="0"/>
    <s v="Instalado"/>
    <s v="Operativo"/>
    <s v="Autoproductor"/>
    <x v="2"/>
    <x v="0"/>
    <x v="1"/>
    <x v="0"/>
    <s v="Privado"/>
    <s v="LIMA"/>
    <s v="LIMA"/>
    <s v="BARRANCA"/>
    <s v="PARAMONGA"/>
    <n v="0"/>
    <x v="3"/>
    <n v="0"/>
    <x v="0"/>
    <x v="0"/>
    <x v="0"/>
    <s v="MWh"/>
    <n v="0"/>
    <n v="0"/>
    <m/>
    <n v="1.9166666666666667"/>
    <n v="0.58333333333333337"/>
    <n v="0"/>
    <n v="0"/>
    <n v="77"/>
    <s v="BASE DE DATOS"/>
    <m/>
  </r>
  <r>
    <s v="24"/>
    <x v="1"/>
    <s v="QUIMPA"/>
    <s v="33039394"/>
    <s v="33039394"/>
    <x v="1"/>
    <m/>
    <n v="7"/>
    <n v="23"/>
    <n v="7"/>
    <m/>
    <m/>
    <n v="0"/>
    <m/>
    <m/>
    <m/>
    <n v="0"/>
    <n v="0"/>
    <x v="0"/>
    <s v="QUIMPA33039394TV"/>
    <s v="Quimpac S.A."/>
    <x v="161"/>
    <x v="161"/>
    <s v="C.T. Paramonga"/>
    <x v="73"/>
    <s v="TV"/>
    <x v="1"/>
    <x v="381"/>
    <x v="0"/>
    <s v="Instalado"/>
    <s v="Operativo"/>
    <s v="Autoproductor"/>
    <x v="2"/>
    <x v="0"/>
    <x v="1"/>
    <x v="0"/>
    <s v="Privado"/>
    <s v="LIMA"/>
    <s v="LIMA"/>
    <s v="BARRANCA"/>
    <s v="PARAMONGA"/>
    <n v="0"/>
    <x v="3"/>
    <n v="0"/>
    <x v="0"/>
    <x v="0"/>
    <x v="0"/>
    <s v="MWh"/>
    <n v="0"/>
    <n v="0"/>
    <m/>
    <n v="1.9166666666666667"/>
    <n v="0.58333333333333337"/>
    <n v="0"/>
    <n v="0"/>
    <n v="77"/>
    <s v="BASE DE DATOS"/>
    <m/>
  </r>
  <r>
    <s v="24"/>
    <x v="0"/>
    <s v="QUIMPA"/>
    <s v="33039394"/>
    <s v="33039394"/>
    <x v="1"/>
    <m/>
    <n v="7"/>
    <n v="23"/>
    <n v="7"/>
    <m/>
    <m/>
    <n v="0"/>
    <m/>
    <m/>
    <m/>
    <n v="0"/>
    <n v="0"/>
    <x v="0"/>
    <s v="QUIMPA33039394TV"/>
    <s v="Quimpac S.A."/>
    <x v="161"/>
    <x v="161"/>
    <s v="C.T. Paramonga"/>
    <x v="73"/>
    <s v="TV"/>
    <x v="1"/>
    <x v="381"/>
    <x v="0"/>
    <s v="Instalado"/>
    <s v="Operativo"/>
    <s v="Autoproductor"/>
    <x v="2"/>
    <x v="0"/>
    <x v="1"/>
    <x v="0"/>
    <s v="Privado"/>
    <s v="LIMA"/>
    <s v="LIMA"/>
    <s v="BARRANCA"/>
    <s v="PARAMONGA"/>
    <n v="0"/>
    <x v="3"/>
    <n v="0"/>
    <x v="0"/>
    <x v="0"/>
    <x v="0"/>
    <s v="MWh"/>
    <n v="0"/>
    <n v="0"/>
    <m/>
    <n v="1.9166666666666667"/>
    <n v="0.58333333333333337"/>
    <n v="0"/>
    <n v="0"/>
    <n v="77"/>
    <s v="BASE DE DATOS"/>
    <m/>
  </r>
  <r>
    <s v="24"/>
    <x v="11"/>
    <s v="OLEODU"/>
    <s v="33046794"/>
    <s v="33046794"/>
    <x v="2"/>
    <m/>
    <n v="1.5"/>
    <n v="1.65"/>
    <n v="1.5"/>
    <m/>
    <m/>
    <n v="131.86000000000001"/>
    <m/>
    <m/>
    <m/>
    <n v="19"/>
    <n v="0.17"/>
    <x v="0"/>
    <s v="OLEODU33046794EL"/>
    <s v="Petroper£ Oleoducto"/>
    <x v="162"/>
    <x v="162"/>
    <s v="C.T.ESTACION 1"/>
    <x v="437"/>
    <s v="EL"/>
    <x v="2"/>
    <x v="381"/>
    <x v="0"/>
    <s v="Instalado"/>
    <s v="Operativo"/>
    <s v="Autoproductor"/>
    <x v="2"/>
    <x v="1"/>
    <x v="1"/>
    <x v="0"/>
    <s v="Privado"/>
    <s v="LORETO"/>
    <s v="LORETO"/>
    <s v="LORETO "/>
    <s v="URANINAS"/>
    <n v="0"/>
    <x v="1"/>
    <n v="0"/>
    <x v="0"/>
    <x v="0"/>
    <x v="0"/>
    <s v="MWh"/>
    <n v="131.86000000000001"/>
    <n v="0.13186"/>
    <m/>
    <n v="0.13749999999999998"/>
    <n v="0.125"/>
    <n v="0"/>
    <n v="0"/>
    <n v="71"/>
    <s v="BASE DE DATOS"/>
    <m/>
  </r>
  <r>
    <s v="24"/>
    <x v="11"/>
    <s v="OLEODU"/>
    <s v="33046894"/>
    <s v="33046894"/>
    <x v="2"/>
    <m/>
    <n v="1.365"/>
    <n v="2.1269999999999998"/>
    <n v="1.365"/>
    <m/>
    <m/>
    <n v="56.79"/>
    <m/>
    <m/>
    <m/>
    <n v="41"/>
    <n v="0.08"/>
    <x v="0"/>
    <s v="OLEODU33046894EL"/>
    <s v="Petroper£ Oleoducto"/>
    <x v="162"/>
    <x v="162"/>
    <s v="C.T ANDOAS"/>
    <x v="438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PASTAZA"/>
    <n v="0"/>
    <x v="1"/>
    <n v="0"/>
    <x v="0"/>
    <x v="0"/>
    <x v="0"/>
    <s v="MWh"/>
    <n v="56.79"/>
    <n v="5.679E-2"/>
    <m/>
    <n v="0.17724999999999999"/>
    <n v="0.11375"/>
    <n v="0"/>
    <n v="0"/>
    <n v="71"/>
    <s v="BASE DE DATOS"/>
    <m/>
  </r>
  <r>
    <s v="24"/>
    <x v="11"/>
    <s v="OLEODU"/>
    <s v="33046994"/>
    <s v="33046994"/>
    <x v="2"/>
    <m/>
    <n v="0.32500000000000001"/>
    <n v="0.375"/>
    <n v="0.32500000000000001"/>
    <m/>
    <m/>
    <n v="0"/>
    <m/>
    <m/>
    <m/>
    <n v="0"/>
    <n v="0"/>
    <x v="0"/>
    <s v="OLEODU33046994EL"/>
    <s v="Petroper£ Oleoducto"/>
    <x v="162"/>
    <x v="162"/>
    <s v="C.T. ESTACION MORONA"/>
    <x v="439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0"/>
    <n v="0"/>
    <m/>
    <n v="3.125E-2"/>
    <n v="2.7083333333333334E-2"/>
    <n v="0"/>
    <n v="0"/>
    <n v="71"/>
    <s v="BASE DE DATOS"/>
    <m/>
  </r>
  <r>
    <s v="24"/>
    <x v="11"/>
    <s v="OLEODU"/>
    <s v="33046694"/>
    <s v="33046694"/>
    <x v="2"/>
    <m/>
    <n v="1.35"/>
    <n v="2.59"/>
    <n v="1.35"/>
    <m/>
    <m/>
    <n v="106.81"/>
    <m/>
    <m/>
    <m/>
    <n v="38"/>
    <n v="0.14000000000000001"/>
    <x v="0"/>
    <s v="OLEODU33046694EL"/>
    <s v="Petroper£ Oleoducto"/>
    <x v="162"/>
    <x v="162"/>
    <s v="C.T. ESTACION 5"/>
    <x v="440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106.81"/>
    <n v="0.10681"/>
    <m/>
    <n v="0.21583333333333332"/>
    <n v="0.1125"/>
    <n v="0"/>
    <n v="0"/>
    <n v="71"/>
    <s v="BASE DE DATOS"/>
    <m/>
  </r>
  <r>
    <s v="24"/>
    <x v="11"/>
    <s v="OLEODU"/>
    <s v="33047294"/>
    <s v="33047294"/>
    <x v="2"/>
    <m/>
    <n v="0.36"/>
    <n v="0.46500000000000002"/>
    <n v="0.36"/>
    <m/>
    <m/>
    <n v="30.83"/>
    <m/>
    <m/>
    <m/>
    <n v="16.75"/>
    <n v="0.04"/>
    <x v="0"/>
    <s v="OLEODU33047294EL"/>
    <s v="Petroper£ Oleoducto"/>
    <x v="162"/>
    <x v="162"/>
    <s v="C.T.ESTACION 6"/>
    <x v="441"/>
    <s v="EL"/>
    <x v="2"/>
    <x v="381"/>
    <x v="0"/>
    <s v="Instalado"/>
    <s v="Operativo"/>
    <s v="Autoproductor"/>
    <x v="2"/>
    <x v="1"/>
    <x v="1"/>
    <x v="0"/>
    <s v="Privado"/>
    <s v="AMAZONAS"/>
    <s v="AMAZONAS"/>
    <s v="BAGUA"/>
    <s v="IMASA"/>
    <n v="0"/>
    <x v="1"/>
    <n v="0"/>
    <x v="0"/>
    <x v="0"/>
    <x v="0"/>
    <s v="MWh"/>
    <n v="30.83"/>
    <n v="3.083E-2"/>
    <m/>
    <n v="3.875E-2"/>
    <n v="0.03"/>
    <n v="0"/>
    <n v="0"/>
    <n v="71"/>
    <s v="BASE DE DATOS"/>
    <m/>
  </r>
  <r>
    <s v="24"/>
    <x v="11"/>
    <s v="OLEODU"/>
    <s v="33047394"/>
    <s v="33047394"/>
    <x v="2"/>
    <m/>
    <n v="0.5"/>
    <n v="0.5"/>
    <n v="0.5"/>
    <m/>
    <m/>
    <n v="3.33"/>
    <m/>
    <m/>
    <m/>
    <n v="0"/>
    <n v="0.11"/>
    <x v="0"/>
    <s v="OLEODU33047394EL"/>
    <s v="Petroper£ Oleoducto"/>
    <x v="162"/>
    <x v="162"/>
    <s v="C.T. ESTACION 7"/>
    <x v="442"/>
    <s v="EL"/>
    <x v="2"/>
    <x v="381"/>
    <x v="0"/>
    <s v="Instalado"/>
    <s v="Operativo"/>
    <s v="Autoproductor"/>
    <x v="2"/>
    <x v="1"/>
    <x v="1"/>
    <x v="0"/>
    <s v="Privado"/>
    <s v="AMAZONAS"/>
    <s v="AMAZONAS"/>
    <s v="UTCUBAMBA"/>
    <s v="EL MILAGRO"/>
    <n v="0"/>
    <x v="1"/>
    <n v="0"/>
    <x v="0"/>
    <x v="0"/>
    <x v="0"/>
    <s v="MWh"/>
    <n v="3.33"/>
    <n v="3.3300000000000001E-3"/>
    <m/>
    <n v="4.1666666666666664E-2"/>
    <n v="4.1666666666666664E-2"/>
    <n v="0"/>
    <n v="0"/>
    <n v="71"/>
    <s v="BASE DE DATOS"/>
    <m/>
  </r>
  <r>
    <s v="24"/>
    <x v="11"/>
    <s v="OLEODU"/>
    <s v="33046594"/>
    <s v="33046594"/>
    <x v="2"/>
    <m/>
    <n v="1.48"/>
    <n v="1.635"/>
    <n v="1.48"/>
    <m/>
    <m/>
    <n v="24.66"/>
    <m/>
    <m/>
    <m/>
    <n v="25"/>
    <n v="0.03"/>
    <x v="0"/>
    <s v="OLEODU33046594EL"/>
    <s v="Petroper£ Oleoducto"/>
    <x v="162"/>
    <x v="162"/>
    <s v="C.T.ESTACION 8"/>
    <x v="443"/>
    <s v="EL"/>
    <x v="2"/>
    <x v="381"/>
    <x v="0"/>
    <s v="Instalado"/>
    <s v="Operativo"/>
    <s v="Autoproductor"/>
    <x v="2"/>
    <x v="1"/>
    <x v="1"/>
    <x v="0"/>
    <s v="Privado"/>
    <s v="CAJAMARCA"/>
    <s v="CAJAMARCA"/>
    <s v="CUTERVO"/>
    <s v="CUTERVO"/>
    <n v="0"/>
    <x v="1"/>
    <n v="0"/>
    <x v="0"/>
    <x v="0"/>
    <x v="0"/>
    <s v="MWh"/>
    <n v="24.66"/>
    <n v="2.4660000000000001E-2"/>
    <m/>
    <n v="0.13625000000000001"/>
    <n v="0.12333333333333334"/>
    <n v="0"/>
    <n v="0"/>
    <n v="71"/>
    <s v="BASE DE DATOS"/>
    <m/>
  </r>
  <r>
    <s v="24"/>
    <x v="11"/>
    <s v="OLEODU"/>
    <s v="33047194"/>
    <s v="33047194"/>
    <x v="2"/>
    <m/>
    <n v="0.68"/>
    <n v="1.645"/>
    <n v="0.68"/>
    <m/>
    <m/>
    <n v="48.35"/>
    <m/>
    <m/>
    <m/>
    <n v="10"/>
    <n v="0.06"/>
    <x v="0"/>
    <s v="OLEODU33047194EL"/>
    <s v="Petroper£ Oleoducto"/>
    <x v="162"/>
    <x v="162"/>
    <s v="C.T. ESTACION 9"/>
    <x v="444"/>
    <s v="EL"/>
    <x v="2"/>
    <x v="381"/>
    <x v="0"/>
    <s v="Instalado"/>
    <s v="Operativo"/>
    <s v="Autoproductor"/>
    <x v="2"/>
    <x v="1"/>
    <x v="1"/>
    <x v="0"/>
    <s v="Privado"/>
    <s v="PIURA"/>
    <s v="PIURA"/>
    <s v="HUANCABAMBA"/>
    <s v="HUARMACA"/>
    <n v="0"/>
    <x v="1"/>
    <n v="0"/>
    <x v="0"/>
    <x v="0"/>
    <x v="0"/>
    <s v="MWh"/>
    <n v="48.35"/>
    <n v="4.8350000000000004E-2"/>
    <m/>
    <n v="0.13708333333333333"/>
    <n v="5.6666666666666671E-2"/>
    <n v="0"/>
    <n v="0"/>
    <n v="71"/>
    <s v="BASE DE DATOS"/>
    <m/>
  </r>
  <r>
    <s v="24"/>
    <x v="11"/>
    <s v="OLEODU"/>
    <s v="33047094"/>
    <s v="33047094"/>
    <x v="2"/>
    <m/>
    <n v="2"/>
    <n v="2.145"/>
    <n v="2"/>
    <m/>
    <m/>
    <n v="77.17"/>
    <m/>
    <m/>
    <m/>
    <n v="11"/>
    <n v="0.11"/>
    <x v="0"/>
    <s v="OLEODU33047094EL"/>
    <s v="Petroper£ Oleoducto"/>
    <x v="162"/>
    <x v="162"/>
    <s v="C.T. BAYOVAR"/>
    <x v="445"/>
    <s v="EL"/>
    <x v="2"/>
    <x v="381"/>
    <x v="0"/>
    <s v="Instalado"/>
    <s v="Operativo"/>
    <s v="Autoproductor"/>
    <x v="2"/>
    <x v="1"/>
    <x v="1"/>
    <x v="0"/>
    <s v="Privado"/>
    <s v="PIURA"/>
    <s v="PIURA"/>
    <s v="SECHURA"/>
    <s v="SECHURA"/>
    <n v="0"/>
    <x v="1"/>
    <n v="0"/>
    <x v="0"/>
    <x v="0"/>
    <x v="0"/>
    <s v="MWh"/>
    <n v="77.17"/>
    <n v="7.7170000000000002E-2"/>
    <m/>
    <n v="0.17874999999999999"/>
    <n v="0.16666666666666666"/>
    <n v="0"/>
    <n v="0"/>
    <n v="71"/>
    <s v="BASE DE DATOS"/>
    <m/>
  </r>
  <r>
    <s v="24"/>
    <x v="11"/>
    <s v="IQUITO"/>
    <s v="33063196"/>
    <s v="33063196"/>
    <x v="2"/>
    <m/>
    <n v="1.7"/>
    <n v="3.55"/>
    <n v="1.7"/>
    <m/>
    <m/>
    <n v="349"/>
    <m/>
    <m/>
    <m/>
    <n v="0"/>
    <n v="0.85199999999999998"/>
    <x v="0"/>
    <s v="IQUITO33063196EL"/>
    <s v="Petr¢leos del Per£ Selva - PETROPERU"/>
    <x v="162"/>
    <x v="162"/>
    <s v="CENTRAL TERMICA REFINERIA IQUI"/>
    <x v="446"/>
    <s v="EL"/>
    <x v="2"/>
    <x v="381"/>
    <x v="0"/>
    <s v="Instalado"/>
    <s v="Operativo"/>
    <s v="Autoproductor"/>
    <x v="2"/>
    <x v="1"/>
    <x v="1"/>
    <x v="0"/>
    <s v="Privado"/>
    <s v="LORETO"/>
    <s v="LORETO"/>
    <s v="MAYNAS"/>
    <s v="PUNCHANA"/>
    <n v="0"/>
    <x v="1"/>
    <n v="0"/>
    <x v="0"/>
    <x v="0"/>
    <x v="0"/>
    <s v="MWh"/>
    <n v="349"/>
    <n v="0.34899999999999998"/>
    <m/>
    <n v="0.29583333333333334"/>
    <n v="0.14166666666666666"/>
    <n v="0"/>
    <n v="0"/>
    <n v="71"/>
    <s v="BASE DE DATOS"/>
    <m/>
  </r>
  <r>
    <s v="24"/>
    <x v="11"/>
    <s v="QUEISC"/>
    <s v="33076597"/>
    <s v="33076597"/>
    <x v="2"/>
    <m/>
    <n v="3.47"/>
    <n v="5.56"/>
    <n v="3.47"/>
    <m/>
    <m/>
    <n v="0"/>
    <m/>
    <m/>
    <m/>
    <n v="0"/>
    <n v="0"/>
    <x v="0"/>
    <s v="QUEISC33076597EL"/>
    <s v="Empresa Minera Los Quenuales S.A. - Unidad Iscaycruz"/>
    <x v="163"/>
    <x v="163"/>
    <s v="C.T. Iscaycruz"/>
    <x v="447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PACHANGARÁ"/>
    <n v="0"/>
    <x v="1"/>
    <n v="0"/>
    <x v="0"/>
    <x v="0"/>
    <x v="0"/>
    <s v="MWh"/>
    <n v="0"/>
    <n v="0"/>
    <m/>
    <n v="0.46333333333333332"/>
    <n v="0.33916666666666667"/>
    <n v="0"/>
    <n v="0"/>
    <n v="40"/>
    <s v="BASE DE DATOS"/>
    <m/>
  </r>
  <r>
    <s v="24"/>
    <x v="11"/>
    <s v="QUEISC"/>
    <s v="33079697"/>
    <s v="33079697"/>
    <x v="2"/>
    <m/>
    <n v="0.28999999999999998"/>
    <n v="0.37"/>
    <n v="0.28999999999999998"/>
    <m/>
    <m/>
    <n v="0"/>
    <m/>
    <m/>
    <m/>
    <n v="0"/>
    <n v="0"/>
    <x v="0"/>
    <s v="QUEISC33079697EL"/>
    <s v="Empresa Minera Los Quenuales S.A. - Unidad Iscaycruz"/>
    <x v="163"/>
    <x v="163"/>
    <s v="C.T. Lagsaura"/>
    <x v="448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CHURÍN"/>
    <n v="0"/>
    <x v="1"/>
    <n v="0"/>
    <x v="0"/>
    <x v="0"/>
    <x v="0"/>
    <s v="MWh"/>
    <n v="0"/>
    <n v="0"/>
    <m/>
    <n v="3.0833333333333334E-2"/>
    <n v="2.4166666666666666E-2"/>
    <n v="0"/>
    <n v="0"/>
    <n v="40"/>
    <s v="BASE DE DATOS"/>
    <m/>
  </r>
  <r>
    <s v="24"/>
    <x v="10"/>
    <s v="INKABO"/>
    <s v="33029094"/>
    <s v="33029094"/>
    <x v="2"/>
    <m/>
    <n v="0.90400000000000003"/>
    <n v="1.1299999999999999"/>
    <n v="0.90400000000000003"/>
    <m/>
    <m/>
    <n v="22.95"/>
    <m/>
    <m/>
    <m/>
    <n v="10"/>
    <n v="0.25"/>
    <x v="0"/>
    <s v="INKABO33029094EL"/>
    <s v="Inkabor S.A.C."/>
    <x v="159"/>
    <x v="159"/>
    <s v="C.T. Ubinas"/>
    <x v="43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22.95"/>
    <n v="2.2949999999999998E-2"/>
    <m/>
    <n v="9.4166666666666662E-2"/>
    <n v="7.5333333333333335E-2"/>
    <n v="0"/>
    <n v="0"/>
    <n v="49"/>
    <s v="BASE DE DATOS"/>
    <m/>
  </r>
  <r>
    <s v="24"/>
    <x v="10"/>
    <s v="INKABO"/>
    <s v="33082398"/>
    <s v="33082398"/>
    <x v="2"/>
    <m/>
    <n v="0.82799999999999996"/>
    <n v="0.91"/>
    <n v="0.82799999999999996"/>
    <m/>
    <m/>
    <n v="0"/>
    <m/>
    <m/>
    <m/>
    <n v="0"/>
    <n v="0.7"/>
    <x v="0"/>
    <s v="INKABO33082398EL"/>
    <s v="Inkabor S.A.C."/>
    <x v="159"/>
    <x v="159"/>
    <s v="C.T. Rio Seco"/>
    <x v="435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0"/>
    <n v="0"/>
    <m/>
    <n v="8.2727272727272733E-2"/>
    <n v="7.5272727272727269E-2"/>
    <n v="0"/>
    <n v="0"/>
    <n v="49"/>
    <s v="BASE DE DATOS"/>
    <m/>
  </r>
  <r>
    <s v="24"/>
    <x v="10"/>
    <s v="MOLITA"/>
    <s v="33111500"/>
    <s v="33111500"/>
    <x v="2"/>
    <m/>
    <n v="0.96599999999999997"/>
    <n v="1.38"/>
    <n v="0.96599999999999997"/>
    <m/>
    <m/>
    <n v="0"/>
    <m/>
    <m/>
    <m/>
    <n v="0"/>
    <n v="0"/>
    <x v="0"/>
    <s v="MOLITA33111500EL"/>
    <s v="Molitalia S.A."/>
    <x v="160"/>
    <x v="160"/>
    <s v="C.T. Molitalia"/>
    <x v="436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0.11499999999999999"/>
    <n v="8.0500000000000002E-2"/>
    <n v="0"/>
    <n v="0"/>
    <n v="61"/>
    <s v="BASE DE DATOS"/>
    <m/>
  </r>
  <r>
    <s v="24"/>
    <x v="10"/>
    <s v="QUEISC"/>
    <s v="33076597"/>
    <s v="33076597"/>
    <x v="2"/>
    <m/>
    <n v="3.47"/>
    <n v="5.56"/>
    <n v="3.47"/>
    <m/>
    <m/>
    <n v="0"/>
    <m/>
    <m/>
    <m/>
    <n v="0"/>
    <n v="0"/>
    <x v="0"/>
    <s v="QUEISC33076597EL"/>
    <s v="Empresa Minera Los Quenuales S.A. - Unidad Iscaycruz"/>
    <x v="163"/>
    <x v="163"/>
    <s v="C.T. Iscaycruz"/>
    <x v="447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PACHANGARÁ"/>
    <n v="0"/>
    <x v="1"/>
    <n v="0"/>
    <x v="0"/>
    <x v="0"/>
    <x v="0"/>
    <s v="MWh"/>
    <n v="0"/>
    <n v="0"/>
    <m/>
    <n v="0.46333333333333332"/>
    <n v="0.33916666666666667"/>
    <n v="0"/>
    <n v="0"/>
    <n v="40"/>
    <s v="BASE DE DATOS"/>
    <m/>
  </r>
  <r>
    <s v="24"/>
    <x v="10"/>
    <s v="QUEISC"/>
    <s v="33079697"/>
    <s v="33079697"/>
    <x v="2"/>
    <m/>
    <n v="0.28999999999999998"/>
    <n v="0.37"/>
    <n v="0.28999999999999998"/>
    <m/>
    <m/>
    <n v="0"/>
    <m/>
    <m/>
    <m/>
    <n v="0"/>
    <n v="0"/>
    <x v="0"/>
    <s v="QUEISC33079697EL"/>
    <s v="Empresa Minera Los Quenuales S.A. - Unidad Iscaycruz"/>
    <x v="163"/>
    <x v="163"/>
    <s v="C.T. Lagsaura"/>
    <x v="448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CHURÍN"/>
    <n v="0"/>
    <x v="1"/>
    <n v="0"/>
    <x v="0"/>
    <x v="0"/>
    <x v="0"/>
    <s v="MWh"/>
    <n v="0"/>
    <n v="0"/>
    <m/>
    <n v="3.0833333333333334E-2"/>
    <n v="2.4166666666666666E-2"/>
    <n v="0"/>
    <n v="0"/>
    <n v="40"/>
    <s v="BASE DE DATOS"/>
    <m/>
  </r>
  <r>
    <s v="24"/>
    <x v="10"/>
    <s v="OLEODU"/>
    <s v="33046794"/>
    <s v="33046794"/>
    <x v="2"/>
    <m/>
    <n v="1.5"/>
    <n v="1.65"/>
    <n v="1.5"/>
    <m/>
    <m/>
    <n v="130.4"/>
    <m/>
    <m/>
    <m/>
    <n v="0"/>
    <n v="0.18"/>
    <x v="0"/>
    <s v="OLEODU33046794EL"/>
    <s v="Petroper£ Oleoducto"/>
    <x v="162"/>
    <x v="162"/>
    <s v="C.T.ESTACION 1"/>
    <x v="437"/>
    <s v="EL"/>
    <x v="2"/>
    <x v="381"/>
    <x v="0"/>
    <s v="Instalado"/>
    <s v="Operativo"/>
    <s v="Autoproductor"/>
    <x v="2"/>
    <x v="1"/>
    <x v="1"/>
    <x v="0"/>
    <s v="Privado"/>
    <s v="LORETO"/>
    <s v="LORETO"/>
    <s v="LORETO "/>
    <s v="URANINAS"/>
    <n v="0"/>
    <x v="1"/>
    <n v="0"/>
    <x v="0"/>
    <x v="0"/>
    <x v="0"/>
    <s v="MWh"/>
    <n v="130.4"/>
    <n v="0.13040000000000002"/>
    <m/>
    <n v="0.13749999999999998"/>
    <n v="0.125"/>
    <n v="0"/>
    <n v="0"/>
    <n v="71"/>
    <s v="BASE DE DATOS"/>
    <m/>
  </r>
  <r>
    <s v="24"/>
    <x v="10"/>
    <s v="OLEODU"/>
    <s v="33046894"/>
    <s v="33046894"/>
    <x v="2"/>
    <m/>
    <n v="1.365"/>
    <n v="2.1269999999999998"/>
    <n v="1.365"/>
    <m/>
    <m/>
    <n v="56.981999999999999"/>
    <m/>
    <m/>
    <m/>
    <n v="58"/>
    <n v="0.08"/>
    <x v="0"/>
    <s v="OLEODU33046894EL"/>
    <s v="Petroper£ Oleoducto"/>
    <x v="162"/>
    <x v="162"/>
    <s v="C.T ANDOAS"/>
    <x v="438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PASTAZA"/>
    <n v="0"/>
    <x v="1"/>
    <n v="0"/>
    <x v="0"/>
    <x v="0"/>
    <x v="0"/>
    <s v="MWh"/>
    <n v="56.981999999999999"/>
    <n v="5.6981999999999998E-2"/>
    <m/>
    <n v="0.17724999999999999"/>
    <n v="0.11375"/>
    <n v="0"/>
    <n v="0"/>
    <n v="71"/>
    <s v="BASE DE DATOS"/>
    <m/>
  </r>
  <r>
    <s v="24"/>
    <x v="10"/>
    <s v="OLEODU"/>
    <s v="33046994"/>
    <s v="33046994"/>
    <x v="2"/>
    <m/>
    <n v="0.32500000000000001"/>
    <n v="0.375"/>
    <n v="0.32500000000000001"/>
    <m/>
    <m/>
    <n v="21.98"/>
    <m/>
    <m/>
    <m/>
    <n v="0"/>
    <n v="0.04"/>
    <x v="0"/>
    <s v="OLEODU33046994EL"/>
    <s v="Petroper£ Oleoducto"/>
    <x v="162"/>
    <x v="162"/>
    <s v="C.T. ESTACION MORONA"/>
    <x v="439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21.98"/>
    <n v="2.198E-2"/>
    <m/>
    <n v="3.125E-2"/>
    <n v="2.7083333333333334E-2"/>
    <n v="0"/>
    <n v="0"/>
    <n v="71"/>
    <s v="BASE DE DATOS"/>
    <m/>
  </r>
  <r>
    <s v="24"/>
    <x v="10"/>
    <s v="OLEODU"/>
    <s v="33046694"/>
    <s v="33046694"/>
    <x v="2"/>
    <m/>
    <n v="1.4"/>
    <n v="2.59"/>
    <n v="1.4"/>
    <m/>
    <m/>
    <n v="106.72"/>
    <m/>
    <m/>
    <m/>
    <n v="24"/>
    <n v="0.15"/>
    <x v="0"/>
    <s v="OLEODU33046694EL"/>
    <s v="Petroper£ Oleoducto"/>
    <x v="162"/>
    <x v="162"/>
    <s v="C.T. ESTACION 5"/>
    <x v="440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106.72"/>
    <n v="0.10672"/>
    <m/>
    <n v="0.21583333333333332"/>
    <n v="0.1125"/>
    <n v="0"/>
    <n v="0"/>
    <n v="71"/>
    <s v="BASE DE DATOS"/>
    <m/>
  </r>
  <r>
    <s v="24"/>
    <x v="10"/>
    <s v="OLEODU"/>
    <s v="33047294"/>
    <s v="33047294"/>
    <x v="2"/>
    <m/>
    <n v="0.36"/>
    <n v="0.46500000000000002"/>
    <n v="0.36"/>
    <m/>
    <m/>
    <n v="30.81"/>
    <m/>
    <m/>
    <m/>
    <n v="25.25"/>
    <n v="0.04"/>
    <x v="0"/>
    <s v="OLEODU33047294EL"/>
    <s v="Petroper£ Oleoducto"/>
    <x v="162"/>
    <x v="162"/>
    <s v="C.T.ESTACION 6"/>
    <x v="441"/>
    <s v="EL"/>
    <x v="2"/>
    <x v="381"/>
    <x v="0"/>
    <s v="Instalado"/>
    <s v="Operativo"/>
    <s v="Autoproductor"/>
    <x v="2"/>
    <x v="1"/>
    <x v="1"/>
    <x v="0"/>
    <s v="Privado"/>
    <s v="AMAZONAS"/>
    <s v="AMAZONAS"/>
    <s v="BAGUA"/>
    <s v="IMASA"/>
    <n v="0"/>
    <x v="1"/>
    <n v="0"/>
    <x v="0"/>
    <x v="0"/>
    <x v="0"/>
    <s v="MWh"/>
    <n v="30.81"/>
    <n v="3.0809999999999997E-2"/>
    <m/>
    <n v="3.875E-2"/>
    <n v="0.03"/>
    <n v="0"/>
    <n v="0"/>
    <n v="71"/>
    <s v="BASE DE DATOS"/>
    <m/>
  </r>
  <r>
    <s v="24"/>
    <x v="10"/>
    <s v="OLEODU"/>
    <s v="33047394"/>
    <s v="33047394"/>
    <x v="2"/>
    <m/>
    <n v="0.5"/>
    <n v="0.5"/>
    <n v="0.5"/>
    <m/>
    <m/>
    <n v="2.08"/>
    <m/>
    <m/>
    <m/>
    <n v="0"/>
    <n v="0.15"/>
    <x v="0"/>
    <s v="OLEODU33047394EL"/>
    <s v="Petroper£ Oleoducto"/>
    <x v="162"/>
    <x v="162"/>
    <s v="C.T. ESTACION 7"/>
    <x v="442"/>
    <s v="EL"/>
    <x v="2"/>
    <x v="381"/>
    <x v="0"/>
    <s v="Instalado"/>
    <s v="Operativo"/>
    <s v="Autoproductor"/>
    <x v="2"/>
    <x v="1"/>
    <x v="1"/>
    <x v="0"/>
    <s v="Privado"/>
    <s v="AMAZONAS"/>
    <s v="AMAZONAS"/>
    <s v="UTCUBAMBA"/>
    <s v="EL MILAGRO"/>
    <n v="0"/>
    <x v="1"/>
    <n v="0"/>
    <x v="0"/>
    <x v="0"/>
    <x v="0"/>
    <s v="MWh"/>
    <n v="2.08"/>
    <n v="2.0800000000000003E-3"/>
    <m/>
    <n v="4.1666666666666664E-2"/>
    <n v="4.1666666666666664E-2"/>
    <n v="0"/>
    <n v="0"/>
    <n v="71"/>
    <s v="BASE DE DATOS"/>
    <m/>
  </r>
  <r>
    <s v="24"/>
    <x v="10"/>
    <s v="OLEODU"/>
    <s v="33046594"/>
    <s v="33046594"/>
    <x v="2"/>
    <m/>
    <n v="1.48"/>
    <n v="1.635"/>
    <n v="1.48"/>
    <m/>
    <m/>
    <n v="25.285"/>
    <m/>
    <m/>
    <m/>
    <n v="23.75"/>
    <n v="0"/>
    <x v="0"/>
    <s v="OLEODU33046594EL"/>
    <s v="Petroper£ Oleoducto"/>
    <x v="162"/>
    <x v="162"/>
    <s v="C.T.ESTACION 8"/>
    <x v="443"/>
    <s v="EL"/>
    <x v="2"/>
    <x v="381"/>
    <x v="0"/>
    <s v="Instalado"/>
    <s v="Operativo"/>
    <s v="Autoproductor"/>
    <x v="2"/>
    <x v="1"/>
    <x v="1"/>
    <x v="0"/>
    <s v="Privado"/>
    <s v="CAJAMARCA"/>
    <s v="CAJAMARCA"/>
    <s v="CUTERVO"/>
    <s v="CUTERVO"/>
    <n v="0"/>
    <x v="1"/>
    <n v="0"/>
    <x v="0"/>
    <x v="0"/>
    <x v="0"/>
    <s v="MWh"/>
    <n v="25.285"/>
    <n v="2.5284999999999998E-2"/>
    <m/>
    <n v="0.13625000000000001"/>
    <n v="0.12333333333333334"/>
    <n v="0"/>
    <n v="0"/>
    <n v="71"/>
    <s v="BASE DE DATOS"/>
    <m/>
  </r>
  <r>
    <s v="24"/>
    <x v="10"/>
    <s v="OLEODU"/>
    <s v="33047194"/>
    <s v="33047194"/>
    <x v="2"/>
    <m/>
    <n v="0.68"/>
    <n v="1.645"/>
    <n v="0.68"/>
    <m/>
    <m/>
    <n v="47.34"/>
    <m/>
    <m/>
    <m/>
    <n v="15"/>
    <n v="7.0000000000000007E-2"/>
    <x v="0"/>
    <s v="OLEODU33047194EL"/>
    <s v="Petroper£ Oleoducto"/>
    <x v="162"/>
    <x v="162"/>
    <s v="C.T. ESTACION 9"/>
    <x v="444"/>
    <s v="EL"/>
    <x v="2"/>
    <x v="381"/>
    <x v="0"/>
    <s v="Instalado"/>
    <s v="Operativo"/>
    <s v="Autoproductor"/>
    <x v="2"/>
    <x v="1"/>
    <x v="1"/>
    <x v="0"/>
    <s v="Privado"/>
    <s v="PIURA"/>
    <s v="PIURA"/>
    <s v="HUANCABAMBA"/>
    <s v="HUARMACA"/>
    <n v="0"/>
    <x v="1"/>
    <n v="0"/>
    <x v="0"/>
    <x v="0"/>
    <x v="0"/>
    <s v="MWh"/>
    <n v="47.34"/>
    <n v="4.734E-2"/>
    <m/>
    <n v="0.13708333333333333"/>
    <n v="5.6666666666666671E-2"/>
    <n v="0"/>
    <n v="0"/>
    <n v="71"/>
    <s v="BASE DE DATOS"/>
    <m/>
  </r>
  <r>
    <s v="24"/>
    <x v="10"/>
    <s v="OLEODU"/>
    <s v="33047094"/>
    <s v="33047094"/>
    <x v="2"/>
    <m/>
    <n v="2"/>
    <n v="2.145"/>
    <n v="2"/>
    <m/>
    <m/>
    <n v="74.891000000000005"/>
    <m/>
    <m/>
    <m/>
    <n v="41"/>
    <n v="0.11"/>
    <x v="0"/>
    <s v="OLEODU33047094EL"/>
    <s v="Petroper£ Oleoducto"/>
    <x v="162"/>
    <x v="162"/>
    <s v="C.T. BAYOVAR"/>
    <x v="445"/>
    <s v="EL"/>
    <x v="2"/>
    <x v="381"/>
    <x v="0"/>
    <s v="Instalado"/>
    <s v="Operativo"/>
    <s v="Autoproductor"/>
    <x v="2"/>
    <x v="1"/>
    <x v="1"/>
    <x v="0"/>
    <s v="Privado"/>
    <s v="PIURA"/>
    <s v="PIURA"/>
    <s v="SECHURA"/>
    <s v="SECHURA"/>
    <n v="0"/>
    <x v="1"/>
    <n v="0"/>
    <x v="0"/>
    <x v="0"/>
    <x v="0"/>
    <s v="MWh"/>
    <n v="74.891000000000005"/>
    <n v="7.4890999999999999E-2"/>
    <m/>
    <n v="0.17874999999999999"/>
    <n v="0.16666666666666666"/>
    <n v="0"/>
    <n v="0"/>
    <n v="71"/>
    <s v="BASE DE DATOS"/>
    <m/>
  </r>
  <r>
    <s v="24"/>
    <x v="11"/>
    <s v="TPL"/>
    <s v="03039294"/>
    <s v="03039294"/>
    <x v="1"/>
    <m/>
    <n v="0"/>
    <n v="15"/>
    <n v="0"/>
    <m/>
    <m/>
    <n v="0"/>
    <m/>
    <m/>
    <m/>
    <n v="0"/>
    <n v="0"/>
    <x v="0"/>
    <s v="TPL03039294TV"/>
    <s v="TRUPAL S.A."/>
    <x v="141"/>
    <x v="141"/>
    <s v="C.T.Trupal"/>
    <x v="397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ASCOPE"/>
    <s v="SANTIAGO DE CAO"/>
    <n v="0"/>
    <x v="12"/>
    <n v="0"/>
    <x v="0"/>
    <x v="0"/>
    <x v="0"/>
    <s v="MWh"/>
    <n v="0"/>
    <n v="0"/>
    <m/>
    <n v="1.25"/>
    <n v="1"/>
    <n v="0"/>
    <n v="0"/>
    <n v="89"/>
    <s v="BASE DE DATOS"/>
    <m/>
  </r>
  <r>
    <s v="24"/>
    <x v="11"/>
    <s v="CALENE"/>
    <s v="33390819"/>
    <s v="33390819"/>
    <x v="2"/>
    <m/>
    <n v="3.98"/>
    <n v="4"/>
    <n v="3.98"/>
    <m/>
    <m/>
    <n v="1761.2729999999999"/>
    <m/>
    <m/>
    <m/>
    <n v="65"/>
    <n v="3.9820000000000002"/>
    <x v="0"/>
    <s v="CALENE33390819EL"/>
    <s v="Cálidda Energía S.A.C."/>
    <x v="152"/>
    <x v="152"/>
    <s v="C.T. Puruchuco"/>
    <x v="42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1761.2729999999999"/>
    <n v="1.7612729999999999"/>
    <m/>
    <n v="0.33333333333333331"/>
    <n v="0.33166666666666667"/>
    <n v="0"/>
    <n v="0"/>
    <n v="14"/>
    <s v="BASE DE DATOS"/>
    <m/>
  </r>
  <r>
    <s v="24"/>
    <x v="10"/>
    <s v="CALENE"/>
    <s v="33390819"/>
    <s v="33390819"/>
    <x v="2"/>
    <m/>
    <n v="3.98"/>
    <n v="4"/>
    <n v="3.98"/>
    <m/>
    <m/>
    <n v="1698.904"/>
    <m/>
    <m/>
    <m/>
    <n v="63"/>
    <n v="3.988"/>
    <x v="0"/>
    <s v="CALENE33390819EL"/>
    <s v="Cálidda Energía S.A.C."/>
    <x v="152"/>
    <x v="152"/>
    <s v="C.T. Puruchuco"/>
    <x v="42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1698.904"/>
    <n v="1.698904"/>
    <m/>
    <n v="0.33333333333333331"/>
    <n v="0.33166666666666667"/>
    <n v="0"/>
    <n v="0"/>
    <n v="14"/>
    <s v="BASE DE DATOS"/>
    <m/>
  </r>
  <r>
    <s v="24"/>
    <x v="9"/>
    <s v="CALENE"/>
    <s v="33390819"/>
    <s v="33390819"/>
    <x v="2"/>
    <m/>
    <n v="3.98"/>
    <n v="4"/>
    <n v="3.98"/>
    <m/>
    <m/>
    <n v="1387.6279999999999"/>
    <m/>
    <m/>
    <m/>
    <n v="55"/>
    <n v="3.9630000000000001"/>
    <x v="0"/>
    <s v="CALENE33390819EL"/>
    <s v="Cálidda Energía S.A.C."/>
    <x v="152"/>
    <x v="152"/>
    <s v="C.T. Puruchuco"/>
    <x v="420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ATE"/>
    <n v="0"/>
    <x v="0"/>
    <n v="0"/>
    <x v="0"/>
    <x v="0"/>
    <x v="0"/>
    <s v="MWh"/>
    <n v="1387.6279999999999"/>
    <n v="1.3876279999999999"/>
    <m/>
    <n v="0.33333333333333331"/>
    <n v="0.33166666666666667"/>
    <n v="0"/>
    <n v="0"/>
    <n v="14"/>
    <s v="BASE DE DATOS"/>
    <m/>
  </r>
  <r>
    <s v="24"/>
    <x v="9"/>
    <s v="QUEISC"/>
    <s v="33076597"/>
    <s v="33076597"/>
    <x v="2"/>
    <m/>
    <n v="3.47"/>
    <n v="5.56"/>
    <n v="3.47"/>
    <m/>
    <m/>
    <n v="0"/>
    <m/>
    <m/>
    <m/>
    <n v="0"/>
    <n v="0"/>
    <x v="0"/>
    <s v="QUEISC33076597EL"/>
    <s v="Empresa Minera Los Quenuales S.A. - Unidad Iscaycruz"/>
    <x v="163"/>
    <x v="163"/>
    <s v="C.T. Iscaycruz"/>
    <x v="447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PACHANGARÁ"/>
    <n v="0"/>
    <x v="1"/>
    <n v="0"/>
    <x v="0"/>
    <x v="0"/>
    <x v="0"/>
    <s v="MWh"/>
    <n v="0"/>
    <n v="0"/>
    <m/>
    <n v="0.46333333333333332"/>
    <n v="0.33916666666666667"/>
    <n v="0"/>
    <n v="0"/>
    <n v="40"/>
    <s v="BASE DE DATOS"/>
    <m/>
  </r>
  <r>
    <s v="24"/>
    <x v="9"/>
    <s v="QUEISC"/>
    <s v="33079697"/>
    <s v="33079697"/>
    <x v="2"/>
    <m/>
    <n v="0.28999999999999998"/>
    <n v="0.37"/>
    <n v="0.28999999999999998"/>
    <m/>
    <m/>
    <n v="0"/>
    <m/>
    <m/>
    <m/>
    <n v="0"/>
    <n v="0"/>
    <x v="0"/>
    <s v="QUEISC33079697EL"/>
    <s v="Empresa Minera Los Quenuales S.A. - Unidad Iscaycruz"/>
    <x v="163"/>
    <x v="163"/>
    <s v="C.T. Lagsaura"/>
    <x v="448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CHURÍN"/>
    <n v="0"/>
    <x v="1"/>
    <n v="0"/>
    <x v="0"/>
    <x v="0"/>
    <x v="0"/>
    <s v="MWh"/>
    <n v="0"/>
    <n v="0"/>
    <m/>
    <n v="3.0833333333333334E-2"/>
    <n v="2.4166666666666666E-2"/>
    <n v="0"/>
    <n v="0"/>
    <n v="40"/>
    <s v="BASE DE DATOS"/>
    <m/>
  </r>
  <r>
    <s v="24"/>
    <x v="9"/>
    <s v="INKABO"/>
    <s v="33029094"/>
    <s v="33029094"/>
    <x v="2"/>
    <m/>
    <n v="0.90400000000000003"/>
    <n v="1.1299999999999999"/>
    <n v="0.90400000000000003"/>
    <m/>
    <m/>
    <n v="29.875"/>
    <m/>
    <m/>
    <m/>
    <n v="10"/>
    <n v="0.25"/>
    <x v="0"/>
    <s v="INKABO33029094EL"/>
    <s v="Inkabor S.A.C."/>
    <x v="159"/>
    <x v="159"/>
    <s v="C.T. Ubinas"/>
    <x v="43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29.875"/>
    <n v="2.9874999999999999E-2"/>
    <m/>
    <n v="9.4166666666666662E-2"/>
    <n v="7.5333333333333335E-2"/>
    <n v="0"/>
    <n v="0"/>
    <n v="49"/>
    <s v="BASE DE DATOS"/>
    <m/>
  </r>
  <r>
    <s v="24"/>
    <x v="9"/>
    <s v="INKABO"/>
    <s v="33082398"/>
    <s v="33082398"/>
    <x v="2"/>
    <m/>
    <n v="0.82799999999999996"/>
    <n v="0.91"/>
    <n v="0.82799999999999996"/>
    <m/>
    <m/>
    <n v="0"/>
    <m/>
    <m/>
    <m/>
    <n v="0"/>
    <n v="0"/>
    <x v="0"/>
    <s v="INKABO33082398EL"/>
    <s v="Inkabor S.A.C."/>
    <x v="159"/>
    <x v="159"/>
    <s v="C.T. Rio Seco"/>
    <x v="435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0"/>
    <n v="0"/>
    <m/>
    <n v="8.2727272727272733E-2"/>
    <n v="7.5272727272727269E-2"/>
    <n v="0"/>
    <n v="0"/>
    <n v="49"/>
    <s v="BASE DE DATOS"/>
    <m/>
  </r>
  <r>
    <s v="24"/>
    <x v="9"/>
    <s v="MOLITA"/>
    <s v="33111500"/>
    <s v="33111500"/>
    <x v="2"/>
    <m/>
    <n v="0.96599999999999997"/>
    <n v="1.38"/>
    <n v="0.96599999999999997"/>
    <m/>
    <m/>
    <n v="0"/>
    <m/>
    <m/>
    <m/>
    <n v="0"/>
    <n v="0"/>
    <x v="0"/>
    <s v="MOLITA33111500EL"/>
    <s v="Molitalia S.A."/>
    <x v="160"/>
    <x v="160"/>
    <s v="C.T. Molitalia"/>
    <x v="436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0.11499999999999999"/>
    <n v="8.0500000000000002E-2"/>
    <n v="0"/>
    <n v="0"/>
    <n v="61"/>
    <s v="BASE DE DATOS"/>
    <m/>
  </r>
  <r>
    <s v="24"/>
    <x v="9"/>
    <s v="OLEODU"/>
    <s v="33046794"/>
    <s v="33046794"/>
    <x v="2"/>
    <m/>
    <n v="1.5"/>
    <n v="1.65"/>
    <n v="1.5"/>
    <m/>
    <m/>
    <n v="137.32"/>
    <m/>
    <m/>
    <m/>
    <n v="4"/>
    <n v="0.18"/>
    <x v="0"/>
    <s v="OLEODU33046794EL"/>
    <s v="Petroper£ Oleoducto"/>
    <x v="162"/>
    <x v="162"/>
    <s v="C.T.ESTACION 1"/>
    <x v="437"/>
    <s v="EL"/>
    <x v="2"/>
    <x v="381"/>
    <x v="0"/>
    <s v="Instalado"/>
    <s v="Operativo"/>
    <s v="Autoproductor"/>
    <x v="2"/>
    <x v="1"/>
    <x v="1"/>
    <x v="0"/>
    <s v="Privado"/>
    <s v="LORETO"/>
    <s v="LORETO"/>
    <s v="LORETO "/>
    <s v="URANINAS"/>
    <n v="0"/>
    <x v="1"/>
    <n v="0"/>
    <x v="0"/>
    <x v="0"/>
    <x v="0"/>
    <s v="MWh"/>
    <n v="137.32"/>
    <n v="0.13732"/>
    <m/>
    <n v="0.13749999999999998"/>
    <n v="0.125"/>
    <n v="0"/>
    <n v="0"/>
    <n v="71"/>
    <s v="BASE DE DATOS"/>
    <m/>
  </r>
  <r>
    <s v="24"/>
    <x v="9"/>
    <s v="OLEODU"/>
    <s v="33046894"/>
    <s v="33046894"/>
    <x v="2"/>
    <m/>
    <n v="1.365"/>
    <n v="2.1269999999999998"/>
    <n v="1.365"/>
    <m/>
    <m/>
    <n v="58.887"/>
    <m/>
    <m/>
    <m/>
    <n v="36"/>
    <n v="0.08"/>
    <x v="0"/>
    <s v="OLEODU33046894EL"/>
    <s v="Petroper£ Oleoducto"/>
    <x v="162"/>
    <x v="162"/>
    <s v="C.T ANDOAS"/>
    <x v="438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PASTAZA"/>
    <n v="0"/>
    <x v="1"/>
    <n v="0"/>
    <x v="0"/>
    <x v="0"/>
    <x v="0"/>
    <s v="MWh"/>
    <n v="58.887"/>
    <n v="5.8887000000000002E-2"/>
    <m/>
    <n v="0.17724999999999999"/>
    <n v="0.11375"/>
    <n v="0"/>
    <n v="0"/>
    <n v="71"/>
    <s v="BASE DE DATOS"/>
    <m/>
  </r>
  <r>
    <s v="24"/>
    <x v="9"/>
    <s v="OLEODU"/>
    <s v="33046994"/>
    <s v="33046994"/>
    <x v="2"/>
    <m/>
    <n v="0.32500000000000001"/>
    <n v="0.375"/>
    <n v="0.32500000000000001"/>
    <m/>
    <m/>
    <n v="29.72"/>
    <m/>
    <m/>
    <m/>
    <n v="12"/>
    <n v="0.04"/>
    <x v="0"/>
    <s v="OLEODU33046994EL"/>
    <s v="Petroper£ Oleoducto"/>
    <x v="162"/>
    <x v="162"/>
    <s v="C.T. ESTACION MORONA"/>
    <x v="439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29.72"/>
    <n v="2.972E-2"/>
    <m/>
    <n v="3.125E-2"/>
    <n v="2.7083333333333334E-2"/>
    <n v="0"/>
    <n v="0"/>
    <n v="71"/>
    <s v="BASE DE DATOS"/>
    <m/>
  </r>
  <r>
    <s v="24"/>
    <x v="9"/>
    <s v="OLEODU"/>
    <s v="33046694"/>
    <s v="33046694"/>
    <x v="2"/>
    <m/>
    <n v="1.4"/>
    <n v="2.59"/>
    <n v="1.4"/>
    <m/>
    <m/>
    <n v="113.2"/>
    <m/>
    <m/>
    <m/>
    <n v="35"/>
    <n v="0.15"/>
    <x v="0"/>
    <s v="OLEODU33046694EL"/>
    <s v="Petroper£ Oleoducto"/>
    <x v="162"/>
    <x v="162"/>
    <s v="C.T. ESTACION 5"/>
    <x v="440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113.2"/>
    <n v="0.11320000000000001"/>
    <m/>
    <n v="0.21583333333333332"/>
    <n v="0.1125"/>
    <n v="0"/>
    <n v="0"/>
    <n v="71"/>
    <s v="BASE DE DATOS"/>
    <m/>
  </r>
  <r>
    <s v="24"/>
    <x v="9"/>
    <s v="OLEODU"/>
    <s v="33047294"/>
    <s v="33047294"/>
    <x v="2"/>
    <m/>
    <n v="0.36"/>
    <n v="0.46500000000000002"/>
    <n v="0.36"/>
    <m/>
    <m/>
    <n v="31.494"/>
    <m/>
    <m/>
    <m/>
    <n v="19"/>
    <n v="0.04"/>
    <x v="0"/>
    <s v="OLEODU33047294EL"/>
    <s v="Petroper£ Oleoducto"/>
    <x v="162"/>
    <x v="162"/>
    <s v="C.T.ESTACION 6"/>
    <x v="441"/>
    <s v="EL"/>
    <x v="2"/>
    <x v="381"/>
    <x v="0"/>
    <s v="Instalado"/>
    <s v="Operativo"/>
    <s v="Autoproductor"/>
    <x v="2"/>
    <x v="1"/>
    <x v="1"/>
    <x v="0"/>
    <s v="Privado"/>
    <s v="AMAZONAS"/>
    <s v="AMAZONAS"/>
    <s v="BAGUA"/>
    <s v="IMASA"/>
    <n v="0"/>
    <x v="1"/>
    <n v="0"/>
    <x v="0"/>
    <x v="0"/>
    <x v="0"/>
    <s v="MWh"/>
    <n v="31.494"/>
    <n v="3.1494000000000001E-2"/>
    <m/>
    <n v="3.875E-2"/>
    <n v="0.03"/>
    <n v="0"/>
    <n v="0"/>
    <n v="71"/>
    <s v="BASE DE DATOS"/>
    <m/>
  </r>
  <r>
    <s v="24"/>
    <x v="9"/>
    <s v="OLEODU"/>
    <s v="33047394"/>
    <s v="33047394"/>
    <x v="2"/>
    <m/>
    <n v="0.5"/>
    <n v="0.5"/>
    <n v="0.5"/>
    <m/>
    <m/>
    <n v="9.49"/>
    <m/>
    <m/>
    <m/>
    <n v="0"/>
    <n v="0.13"/>
    <x v="0"/>
    <s v="OLEODU33047394EL"/>
    <s v="Petroper£ Oleoducto"/>
    <x v="162"/>
    <x v="162"/>
    <s v="C.T. ESTACION 7"/>
    <x v="442"/>
    <s v="EL"/>
    <x v="2"/>
    <x v="381"/>
    <x v="0"/>
    <s v="Instalado"/>
    <s v="Operativo"/>
    <s v="Autoproductor"/>
    <x v="2"/>
    <x v="1"/>
    <x v="1"/>
    <x v="0"/>
    <s v="Privado"/>
    <s v="AMAZONAS"/>
    <s v="AMAZONAS"/>
    <s v="UTCUBAMBA"/>
    <s v="EL MILAGRO"/>
    <n v="0"/>
    <x v="1"/>
    <n v="0"/>
    <x v="0"/>
    <x v="0"/>
    <x v="0"/>
    <s v="MWh"/>
    <n v="9.49"/>
    <n v="9.4900000000000002E-3"/>
    <m/>
    <n v="4.1666666666666664E-2"/>
    <n v="4.1666666666666664E-2"/>
    <n v="0"/>
    <n v="0"/>
    <n v="71"/>
    <s v="BASE DE DATOS"/>
    <m/>
  </r>
  <r>
    <s v="24"/>
    <x v="9"/>
    <s v="OLEODU"/>
    <s v="33046594"/>
    <s v="33046594"/>
    <x v="2"/>
    <m/>
    <n v="0.48"/>
    <n v="1.635"/>
    <n v="0.48"/>
    <m/>
    <m/>
    <n v="26.053000000000001"/>
    <m/>
    <m/>
    <m/>
    <n v="24.5"/>
    <n v="0.04"/>
    <x v="0"/>
    <s v="OLEODU33046594EL"/>
    <s v="Petroper£ Oleoducto"/>
    <x v="162"/>
    <x v="162"/>
    <s v="C.T.ESTACION 8"/>
    <x v="443"/>
    <s v="EL"/>
    <x v="2"/>
    <x v="381"/>
    <x v="0"/>
    <s v="Instalado"/>
    <s v="Operativo"/>
    <s v="Autoproductor"/>
    <x v="2"/>
    <x v="1"/>
    <x v="1"/>
    <x v="0"/>
    <s v="Privado"/>
    <s v="CAJAMARCA"/>
    <s v="CAJAMARCA"/>
    <s v="CUTERVO"/>
    <s v="CUTERVO"/>
    <n v="0"/>
    <x v="1"/>
    <n v="0"/>
    <x v="0"/>
    <x v="0"/>
    <x v="0"/>
    <s v="MWh"/>
    <n v="26.053000000000001"/>
    <n v="2.6053E-2"/>
    <m/>
    <n v="0.13625000000000001"/>
    <n v="0.12333333333333334"/>
    <n v="0"/>
    <n v="0"/>
    <n v="71"/>
    <s v="BASE DE DATOS"/>
    <m/>
  </r>
  <r>
    <s v="24"/>
    <x v="9"/>
    <s v="OLEODU"/>
    <s v="33047094"/>
    <s v="33047094"/>
    <x v="2"/>
    <m/>
    <n v="2"/>
    <n v="2.145"/>
    <n v="2"/>
    <m/>
    <m/>
    <n v="76.659000000000006"/>
    <m/>
    <m/>
    <m/>
    <n v="0"/>
    <n v="0.09"/>
    <x v="0"/>
    <s v="OLEODU33047094EL"/>
    <s v="Petroper£ Oleoducto"/>
    <x v="162"/>
    <x v="162"/>
    <s v="C.T. BAYOVAR"/>
    <x v="445"/>
    <s v="EL"/>
    <x v="2"/>
    <x v="381"/>
    <x v="0"/>
    <s v="Instalado"/>
    <s v="Operativo"/>
    <s v="Autoproductor"/>
    <x v="2"/>
    <x v="1"/>
    <x v="1"/>
    <x v="0"/>
    <s v="Privado"/>
    <s v="PIURA"/>
    <s v="PIURA"/>
    <s v="SECHURA"/>
    <s v="SECHURA"/>
    <n v="0"/>
    <x v="1"/>
    <n v="0"/>
    <x v="0"/>
    <x v="0"/>
    <x v="0"/>
    <s v="MWh"/>
    <n v="76.659000000000006"/>
    <n v="7.6659000000000005E-2"/>
    <m/>
    <n v="0.17874999999999999"/>
    <n v="0.16666666666666666"/>
    <n v="0"/>
    <n v="0"/>
    <n v="71"/>
    <s v="BASE DE DATOS"/>
    <m/>
  </r>
  <r>
    <s v="24"/>
    <x v="9"/>
    <s v="OLEODU"/>
    <s v="33047194"/>
    <s v="33047194"/>
    <x v="2"/>
    <m/>
    <n v="0.68"/>
    <n v="1.645"/>
    <n v="0.68"/>
    <m/>
    <m/>
    <n v="50.523000000000003"/>
    <m/>
    <m/>
    <m/>
    <n v="33"/>
    <n v="7.0000000000000007E-2"/>
    <x v="0"/>
    <s v="OLEODU33047194EL"/>
    <s v="Petroper£ Oleoducto"/>
    <x v="162"/>
    <x v="162"/>
    <s v="C.T. ESTACION 9"/>
    <x v="444"/>
    <s v="EL"/>
    <x v="2"/>
    <x v="381"/>
    <x v="0"/>
    <s v="Instalado"/>
    <s v="Operativo"/>
    <s v="Autoproductor"/>
    <x v="2"/>
    <x v="1"/>
    <x v="1"/>
    <x v="0"/>
    <s v="Privado"/>
    <s v="PIURA"/>
    <s v="PIURA"/>
    <s v="HUANCABAMBA"/>
    <s v="HUARMACA"/>
    <n v="0"/>
    <x v="1"/>
    <n v="0"/>
    <x v="0"/>
    <x v="0"/>
    <x v="0"/>
    <s v="MWh"/>
    <n v="50.523000000000003"/>
    <n v="5.0523000000000005E-2"/>
    <m/>
    <n v="0.13708333333333333"/>
    <n v="5.6666666666666671E-2"/>
    <n v="0"/>
    <n v="0"/>
    <n v="71"/>
    <s v="BASE DE DATOS"/>
    <m/>
  </r>
  <r>
    <s v="24"/>
    <x v="9"/>
    <s v="IQUITO"/>
    <s v="33063196"/>
    <s v="33063196"/>
    <x v="2"/>
    <m/>
    <n v="1.7"/>
    <n v="3.55"/>
    <n v="1.7"/>
    <m/>
    <m/>
    <n v="366"/>
    <m/>
    <m/>
    <m/>
    <n v="110"/>
    <n v="0.998"/>
    <x v="0"/>
    <s v="IQUITO33063196EL"/>
    <s v="Petr¢leos del Per£ Selva - PETROPERU"/>
    <x v="162"/>
    <x v="162"/>
    <s v="CENTRAL TERMICA REFINERIA IQUI"/>
    <x v="446"/>
    <s v="EL"/>
    <x v="2"/>
    <x v="381"/>
    <x v="0"/>
    <s v="Instalado"/>
    <s v="Operativo"/>
    <s v="Autoproductor"/>
    <x v="2"/>
    <x v="1"/>
    <x v="1"/>
    <x v="0"/>
    <s v="Privado"/>
    <s v="LORETO"/>
    <s v="LORETO"/>
    <s v="MAYNAS"/>
    <s v="PUNCHANA"/>
    <n v="0"/>
    <x v="1"/>
    <n v="0"/>
    <x v="0"/>
    <x v="0"/>
    <x v="0"/>
    <s v="MWh"/>
    <n v="366"/>
    <n v="0.36599999999999999"/>
    <m/>
    <n v="0.29583333333333334"/>
    <n v="0.14166666666666666"/>
    <n v="0"/>
    <n v="0"/>
    <n v="71"/>
    <s v="BASE DE DATOS"/>
    <m/>
  </r>
  <r>
    <s v="24"/>
    <x v="8"/>
    <s v="QUEISC"/>
    <s v="33076597"/>
    <s v="33076597"/>
    <x v="2"/>
    <m/>
    <n v="3.47"/>
    <n v="5.56"/>
    <n v="3.47"/>
    <m/>
    <m/>
    <n v="0"/>
    <m/>
    <m/>
    <m/>
    <n v="0"/>
    <n v="0"/>
    <x v="0"/>
    <s v="QUEISC33076597EL"/>
    <s v="Empresa Minera Los Quenuales S.A. - Unidad Iscaycruz"/>
    <x v="163"/>
    <x v="163"/>
    <s v="C.T. Iscaycruz"/>
    <x v="447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PACHANGARÁ"/>
    <n v="0"/>
    <x v="1"/>
    <n v="0"/>
    <x v="0"/>
    <x v="0"/>
    <x v="0"/>
    <s v="MWh"/>
    <n v="0"/>
    <n v="0"/>
    <m/>
    <n v="0.46333333333333332"/>
    <n v="0.33916666666666667"/>
    <n v="0"/>
    <n v="0"/>
    <n v="40"/>
    <s v="BASE DE DATOS"/>
    <m/>
  </r>
  <r>
    <s v="24"/>
    <x v="8"/>
    <s v="QUEISC"/>
    <s v="33079697"/>
    <s v="33079697"/>
    <x v="2"/>
    <m/>
    <n v="0.28999999999999998"/>
    <n v="0.37"/>
    <n v="0.28999999999999998"/>
    <m/>
    <m/>
    <n v="0"/>
    <m/>
    <m/>
    <m/>
    <n v="0"/>
    <n v="0"/>
    <x v="0"/>
    <s v="QUEISC33079697EL"/>
    <s v="Empresa Minera Los Quenuales S.A. - Unidad Iscaycruz"/>
    <x v="163"/>
    <x v="163"/>
    <s v="C.T. Lagsaura"/>
    <x v="448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CHURÍN"/>
    <n v="0"/>
    <x v="1"/>
    <n v="0"/>
    <x v="0"/>
    <x v="0"/>
    <x v="0"/>
    <s v="MWh"/>
    <n v="0"/>
    <n v="0"/>
    <m/>
    <n v="3.0833333333333334E-2"/>
    <n v="2.4166666666666666E-2"/>
    <n v="0"/>
    <n v="0"/>
    <n v="40"/>
    <s v="BASE DE DATOS"/>
    <m/>
  </r>
  <r>
    <s v="24"/>
    <x v="8"/>
    <s v="OLEODU"/>
    <s v="33046794"/>
    <s v="33046794"/>
    <x v="2"/>
    <m/>
    <n v="1.5"/>
    <n v="1.65"/>
    <n v="1.5"/>
    <m/>
    <m/>
    <n v="134.428"/>
    <m/>
    <m/>
    <m/>
    <n v="0"/>
    <n v="0.19"/>
    <x v="0"/>
    <s v="OLEODU33046794EL"/>
    <s v="Petroper£ Oleoducto"/>
    <x v="162"/>
    <x v="162"/>
    <s v="C.T.ESTACION 1"/>
    <x v="437"/>
    <s v="EL"/>
    <x v="2"/>
    <x v="381"/>
    <x v="0"/>
    <s v="Instalado"/>
    <s v="Operativo"/>
    <s v="Autoproductor"/>
    <x v="2"/>
    <x v="1"/>
    <x v="1"/>
    <x v="0"/>
    <s v="Privado"/>
    <s v="LORETO"/>
    <s v="LORETO"/>
    <s v="LORETO "/>
    <s v="URANINAS"/>
    <n v="0"/>
    <x v="1"/>
    <n v="0"/>
    <x v="0"/>
    <x v="0"/>
    <x v="0"/>
    <s v="MWh"/>
    <n v="134.428"/>
    <n v="0.13442799999999999"/>
    <m/>
    <n v="0.13749999999999998"/>
    <n v="0.125"/>
    <n v="0"/>
    <n v="0"/>
    <n v="71"/>
    <s v="BASE DE DATOS"/>
    <m/>
  </r>
  <r>
    <s v="24"/>
    <x v="8"/>
    <s v="OLEODU"/>
    <s v="33046894"/>
    <s v="33046894"/>
    <x v="2"/>
    <m/>
    <n v="1.365"/>
    <n v="2.1269999999999998"/>
    <n v="1.365"/>
    <m/>
    <m/>
    <n v="59.293999999999997"/>
    <m/>
    <m/>
    <m/>
    <n v="36"/>
    <n v="0.08"/>
    <x v="0"/>
    <s v="OLEODU33046894EL"/>
    <s v="Petroper£ Oleoducto"/>
    <x v="162"/>
    <x v="162"/>
    <s v="C.T ANDOAS"/>
    <x v="438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PASTAZA"/>
    <n v="0"/>
    <x v="1"/>
    <n v="0"/>
    <x v="0"/>
    <x v="0"/>
    <x v="0"/>
    <s v="MWh"/>
    <n v="59.293999999999997"/>
    <n v="5.9293999999999999E-2"/>
    <m/>
    <n v="0.17724999999999999"/>
    <n v="0.11375"/>
    <n v="0"/>
    <n v="0"/>
    <n v="71"/>
    <s v="BASE DE DATOS"/>
    <m/>
  </r>
  <r>
    <s v="24"/>
    <x v="8"/>
    <s v="OLEODU"/>
    <s v="33046994"/>
    <s v="33046994"/>
    <x v="2"/>
    <m/>
    <n v="0.32500000000000001"/>
    <n v="0.375"/>
    <n v="0.32500000000000001"/>
    <m/>
    <m/>
    <n v="28.734999999999999"/>
    <m/>
    <m/>
    <m/>
    <n v="16"/>
    <n v="0.04"/>
    <x v="0"/>
    <s v="OLEODU33046994EL"/>
    <s v="Petroper£ Oleoducto"/>
    <x v="162"/>
    <x v="162"/>
    <s v="C.T. ESTACION MORONA"/>
    <x v="439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28.734999999999999"/>
    <n v="2.8735E-2"/>
    <m/>
    <n v="3.125E-2"/>
    <n v="2.7083333333333334E-2"/>
    <n v="0"/>
    <n v="0"/>
    <n v="71"/>
    <s v="BASE DE DATOS"/>
    <m/>
  </r>
  <r>
    <s v="24"/>
    <x v="8"/>
    <s v="OLEODU"/>
    <s v="33046694"/>
    <s v="33046694"/>
    <x v="2"/>
    <m/>
    <n v="1.35"/>
    <n v="2.59"/>
    <n v="1.35"/>
    <m/>
    <m/>
    <n v="17.97"/>
    <m/>
    <m/>
    <m/>
    <n v="2"/>
    <n v="0.14000000000000001"/>
    <x v="0"/>
    <s v="OLEODU33046694EL"/>
    <s v="Petroper£ Oleoducto"/>
    <x v="162"/>
    <x v="162"/>
    <s v="C.T. ESTACION 5"/>
    <x v="440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17.97"/>
    <n v="1.797E-2"/>
    <m/>
    <n v="0.21583333333333332"/>
    <n v="0.1125"/>
    <n v="0"/>
    <n v="0"/>
    <n v="71"/>
    <s v="BASE DE DATOS"/>
    <m/>
  </r>
  <r>
    <s v="24"/>
    <x v="8"/>
    <s v="OLEODU"/>
    <s v="33047294"/>
    <s v="33047294"/>
    <x v="2"/>
    <m/>
    <n v="0.46500000000000002"/>
    <n v="0.46500000000000002"/>
    <n v="0.46500000000000002"/>
    <m/>
    <m/>
    <n v="31.367999999999999"/>
    <m/>
    <m/>
    <m/>
    <n v="0"/>
    <n v="0.04"/>
    <x v="0"/>
    <s v="OLEODU33047294EL"/>
    <s v="Petroper£ Oleoducto"/>
    <x v="162"/>
    <x v="162"/>
    <s v="C.T.ESTACION 6"/>
    <x v="441"/>
    <s v="EL"/>
    <x v="2"/>
    <x v="381"/>
    <x v="0"/>
    <s v="Instalado"/>
    <s v="Operativo"/>
    <s v="Autoproductor"/>
    <x v="2"/>
    <x v="1"/>
    <x v="1"/>
    <x v="0"/>
    <s v="Privado"/>
    <s v="AMAZONAS"/>
    <s v="AMAZONAS"/>
    <s v="BAGUA"/>
    <s v="IMASA"/>
    <n v="0"/>
    <x v="1"/>
    <n v="0"/>
    <x v="0"/>
    <x v="0"/>
    <x v="0"/>
    <s v="MWh"/>
    <n v="31.367999999999999"/>
    <n v="3.1368E-2"/>
    <m/>
    <n v="3.875E-2"/>
    <n v="0.03"/>
    <n v="0"/>
    <n v="0"/>
    <n v="71"/>
    <s v="BASE DE DATOS"/>
    <m/>
  </r>
  <r>
    <s v="24"/>
    <x v="8"/>
    <s v="OLEODU"/>
    <s v="33047394"/>
    <s v="33047394"/>
    <x v="2"/>
    <m/>
    <n v="0.5"/>
    <n v="0.5"/>
    <n v="0.5"/>
    <m/>
    <m/>
    <n v="8.15"/>
    <m/>
    <m/>
    <m/>
    <n v="18"/>
    <n v="0.15"/>
    <x v="0"/>
    <s v="OLEODU33047394EL"/>
    <s v="Petroper£ Oleoducto"/>
    <x v="162"/>
    <x v="162"/>
    <s v="C.T. ESTACION 7"/>
    <x v="442"/>
    <s v="EL"/>
    <x v="2"/>
    <x v="381"/>
    <x v="0"/>
    <s v="Instalado"/>
    <s v="Operativo"/>
    <s v="Autoproductor"/>
    <x v="2"/>
    <x v="1"/>
    <x v="1"/>
    <x v="0"/>
    <s v="Privado"/>
    <s v="AMAZONAS"/>
    <s v="AMAZONAS"/>
    <s v="UTCUBAMBA"/>
    <s v="EL MILAGRO"/>
    <n v="0"/>
    <x v="1"/>
    <n v="0"/>
    <x v="0"/>
    <x v="0"/>
    <x v="0"/>
    <s v="MWh"/>
    <n v="8.15"/>
    <n v="8.150000000000001E-3"/>
    <m/>
    <n v="4.1666666666666664E-2"/>
    <n v="4.1666666666666664E-2"/>
    <n v="0"/>
    <n v="0"/>
    <n v="71"/>
    <s v="BASE DE DATOS"/>
    <m/>
  </r>
  <r>
    <s v="24"/>
    <x v="8"/>
    <s v="OLEODU"/>
    <s v="33046594"/>
    <s v="33046594"/>
    <x v="2"/>
    <m/>
    <n v="0.48"/>
    <n v="1.635"/>
    <n v="0.48"/>
    <m/>
    <m/>
    <n v="25.768999999999998"/>
    <m/>
    <m/>
    <m/>
    <n v="17.5"/>
    <n v="0.04"/>
    <x v="0"/>
    <s v="OLEODU33046594EL"/>
    <s v="Petroper£ Oleoducto"/>
    <x v="162"/>
    <x v="162"/>
    <s v="C.T.ESTACION 8"/>
    <x v="443"/>
    <s v="EL"/>
    <x v="2"/>
    <x v="381"/>
    <x v="0"/>
    <s v="Instalado"/>
    <s v="Operativo"/>
    <s v="Autoproductor"/>
    <x v="2"/>
    <x v="1"/>
    <x v="1"/>
    <x v="0"/>
    <s v="Privado"/>
    <s v="CAJAMARCA"/>
    <s v="CAJAMARCA"/>
    <s v="CUTERVO"/>
    <s v="CUTERVO"/>
    <n v="0"/>
    <x v="1"/>
    <n v="0"/>
    <x v="0"/>
    <x v="0"/>
    <x v="0"/>
    <s v="MWh"/>
    <n v="25.768999999999998"/>
    <n v="2.5768999999999997E-2"/>
    <m/>
    <n v="0.13625000000000001"/>
    <n v="0.12333333333333334"/>
    <n v="0"/>
    <n v="0"/>
    <n v="71"/>
    <s v="BASE DE DATOS"/>
    <m/>
  </r>
  <r>
    <s v="24"/>
    <x v="8"/>
    <s v="OLEODU"/>
    <s v="33047194"/>
    <s v="33047194"/>
    <x v="2"/>
    <m/>
    <n v="0.68"/>
    <n v="1.645"/>
    <n v="0.68"/>
    <m/>
    <m/>
    <n v="50.503"/>
    <m/>
    <m/>
    <m/>
    <n v="54"/>
    <n v="7.0000000000000007E-2"/>
    <x v="0"/>
    <s v="OLEODU33047194EL"/>
    <s v="Petroper£ Oleoducto"/>
    <x v="162"/>
    <x v="162"/>
    <s v="C.T. ESTACION 9"/>
    <x v="444"/>
    <s v="EL"/>
    <x v="2"/>
    <x v="381"/>
    <x v="0"/>
    <s v="Instalado"/>
    <s v="Operativo"/>
    <s v="Autoproductor"/>
    <x v="2"/>
    <x v="1"/>
    <x v="1"/>
    <x v="0"/>
    <s v="Privado"/>
    <s v="PIURA"/>
    <s v="PIURA"/>
    <s v="HUANCABAMBA"/>
    <s v="HUARMACA"/>
    <n v="0"/>
    <x v="1"/>
    <n v="0"/>
    <x v="0"/>
    <x v="0"/>
    <x v="0"/>
    <s v="MWh"/>
    <n v="50.503"/>
    <n v="5.0502999999999999E-2"/>
    <m/>
    <n v="0.13708333333333333"/>
    <n v="5.6666666666666671E-2"/>
    <n v="0"/>
    <n v="0"/>
    <n v="71"/>
    <s v="BASE DE DATOS"/>
    <m/>
  </r>
  <r>
    <s v="24"/>
    <x v="8"/>
    <s v="OLEODU"/>
    <s v="33047094"/>
    <s v="33047094"/>
    <x v="2"/>
    <m/>
    <n v="2"/>
    <n v="2.145"/>
    <n v="2"/>
    <m/>
    <m/>
    <n v="71.13"/>
    <m/>
    <m/>
    <m/>
    <n v="51"/>
    <n v="0.11"/>
    <x v="0"/>
    <s v="OLEODU33047094EL"/>
    <s v="Petroper£ Oleoducto"/>
    <x v="162"/>
    <x v="162"/>
    <s v="C.T. BAYOVAR"/>
    <x v="445"/>
    <s v="EL"/>
    <x v="2"/>
    <x v="381"/>
    <x v="0"/>
    <s v="Instalado"/>
    <s v="Operativo"/>
    <s v="Autoproductor"/>
    <x v="2"/>
    <x v="1"/>
    <x v="1"/>
    <x v="0"/>
    <s v="Privado"/>
    <s v="PIURA"/>
    <s v="PIURA"/>
    <s v="SECHURA"/>
    <s v="SECHURA"/>
    <n v="0"/>
    <x v="1"/>
    <n v="0"/>
    <x v="0"/>
    <x v="0"/>
    <x v="0"/>
    <s v="MWh"/>
    <n v="71.13"/>
    <n v="7.1129999999999999E-2"/>
    <m/>
    <n v="0.17874999999999999"/>
    <n v="0.16666666666666666"/>
    <n v="0"/>
    <n v="0"/>
    <n v="71"/>
    <s v="BASE DE DATOS"/>
    <m/>
  </r>
  <r>
    <s v="24"/>
    <x v="8"/>
    <s v="INKABO"/>
    <s v="33029094"/>
    <s v="33029094"/>
    <x v="2"/>
    <m/>
    <n v="0.90400000000000003"/>
    <n v="1.1299999999999999"/>
    <n v="0.90400000000000003"/>
    <m/>
    <m/>
    <n v="28.875"/>
    <m/>
    <m/>
    <m/>
    <n v="10"/>
    <n v="0.25"/>
    <x v="0"/>
    <s v="INKABO33029094EL"/>
    <s v="Inkabor S.A.C."/>
    <x v="159"/>
    <x v="159"/>
    <s v="C.T. Ubinas"/>
    <x v="43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28.875"/>
    <n v="2.8875000000000001E-2"/>
    <m/>
    <n v="9.4166666666666662E-2"/>
    <n v="7.5333333333333335E-2"/>
    <n v="0"/>
    <n v="0"/>
    <n v="49"/>
    <s v="BASE DE DATOS"/>
    <m/>
  </r>
  <r>
    <s v="24"/>
    <x v="8"/>
    <s v="INKABO"/>
    <s v="33082398"/>
    <s v="33082398"/>
    <x v="2"/>
    <m/>
    <n v="0.82799999999999996"/>
    <n v="0.91"/>
    <n v="0.82799999999999996"/>
    <m/>
    <m/>
    <n v="0"/>
    <m/>
    <m/>
    <m/>
    <n v="0"/>
    <n v="0"/>
    <x v="0"/>
    <s v="INKABO33082398EL"/>
    <s v="Inkabor S.A.C."/>
    <x v="159"/>
    <x v="159"/>
    <s v="C.T. Rio Seco"/>
    <x v="435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0"/>
    <n v="0"/>
    <m/>
    <n v="8.2727272727272733E-2"/>
    <n v="7.5272727272727269E-2"/>
    <n v="0"/>
    <n v="0"/>
    <n v="49"/>
    <s v="BASE DE DATOS"/>
    <m/>
  </r>
  <r>
    <s v="24"/>
    <x v="8"/>
    <s v="MOLITA"/>
    <s v="33111500"/>
    <s v="33111500"/>
    <x v="2"/>
    <m/>
    <n v="0.96599999999999997"/>
    <n v="1.38"/>
    <n v="0.96599999999999997"/>
    <m/>
    <m/>
    <n v="0"/>
    <m/>
    <m/>
    <m/>
    <n v="0"/>
    <n v="0"/>
    <x v="0"/>
    <s v="MOLITA33111500EL"/>
    <s v="Molitalia S.A."/>
    <x v="160"/>
    <x v="160"/>
    <s v="C.T. Molitalia"/>
    <x v="436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0.11499999999999999"/>
    <n v="8.0500000000000002E-2"/>
    <n v="0"/>
    <n v="0"/>
    <n v="61"/>
    <s v="BASE DE DATOS"/>
    <m/>
  </r>
  <r>
    <s v="24"/>
    <x v="8"/>
    <s v="IQUITO"/>
    <s v="33063196"/>
    <s v="33063196"/>
    <x v="2"/>
    <m/>
    <n v="1.7"/>
    <n v="3.55"/>
    <n v="1.7"/>
    <m/>
    <m/>
    <n v="357"/>
    <m/>
    <m/>
    <m/>
    <n v="110"/>
    <n v="0.97"/>
    <x v="0"/>
    <s v="IQUITO33063196EL"/>
    <s v="Petr¢leos del Per£ Selva - PETROPERU"/>
    <x v="162"/>
    <x v="162"/>
    <s v="CENTRAL TERMICA REFINERIA IQUI"/>
    <x v="446"/>
    <s v="EL"/>
    <x v="2"/>
    <x v="381"/>
    <x v="0"/>
    <s v="Instalado"/>
    <s v="Operativo"/>
    <s v="Autoproductor"/>
    <x v="2"/>
    <x v="1"/>
    <x v="1"/>
    <x v="0"/>
    <s v="Privado"/>
    <s v="LORETO"/>
    <s v="LORETO"/>
    <s v="MAYNAS"/>
    <s v="PUNCHANA"/>
    <n v="0"/>
    <x v="1"/>
    <n v="0"/>
    <x v="0"/>
    <x v="0"/>
    <x v="0"/>
    <s v="MWh"/>
    <n v="357"/>
    <n v="0.35699999999999998"/>
    <m/>
    <n v="0.29583333333333334"/>
    <n v="0.14166666666666666"/>
    <n v="0"/>
    <n v="0"/>
    <n v="71"/>
    <s v="BASE DE DATOS"/>
    <m/>
  </r>
  <r>
    <s v="24"/>
    <x v="6"/>
    <s v="IQUITO"/>
    <s v="33063196"/>
    <s v="33063196"/>
    <x v="2"/>
    <m/>
    <n v="1.7"/>
    <n v="3.55"/>
    <n v="1.7"/>
    <m/>
    <m/>
    <n v="298"/>
    <m/>
    <m/>
    <m/>
    <n v="110"/>
    <n v="0.86599999999999999"/>
    <x v="0"/>
    <s v="IQUITO33063196EL"/>
    <s v="Petr¢leos del Per£ Selva - PETROPERU"/>
    <x v="162"/>
    <x v="162"/>
    <s v="CENTRAL TERMICA REFINERIA IQUI"/>
    <x v="446"/>
    <s v="EL"/>
    <x v="2"/>
    <x v="381"/>
    <x v="0"/>
    <s v="Instalado"/>
    <s v="Operativo"/>
    <s v="Autoproductor"/>
    <x v="2"/>
    <x v="1"/>
    <x v="1"/>
    <x v="0"/>
    <s v="Privado"/>
    <s v="LORETO"/>
    <s v="LORETO"/>
    <s v="MAYNAS"/>
    <s v="PUNCHANA"/>
    <n v="0"/>
    <x v="1"/>
    <n v="0"/>
    <x v="0"/>
    <x v="0"/>
    <x v="0"/>
    <s v="MWh"/>
    <n v="298"/>
    <n v="0.29799999999999999"/>
    <m/>
    <n v="0.29583333333333334"/>
    <n v="0.14166666666666666"/>
    <n v="0"/>
    <n v="0"/>
    <n v="71"/>
    <s v="BASE DE DATOS"/>
    <m/>
  </r>
  <r>
    <s v="24"/>
    <x v="6"/>
    <s v="OLEODU"/>
    <s v="33046794"/>
    <s v="33046794"/>
    <x v="2"/>
    <m/>
    <n v="1.5"/>
    <n v="1.65"/>
    <n v="1.5"/>
    <m/>
    <m/>
    <n v="132.55000000000001"/>
    <m/>
    <m/>
    <m/>
    <n v="25"/>
    <n v="0.16"/>
    <x v="0"/>
    <s v="OLEODU33046794EL"/>
    <s v="Petroper£ Oleoducto"/>
    <x v="162"/>
    <x v="162"/>
    <s v="C.T.ESTACION 1"/>
    <x v="437"/>
    <s v="EL"/>
    <x v="2"/>
    <x v="381"/>
    <x v="0"/>
    <s v="Instalado"/>
    <s v="Operativo"/>
    <s v="Autoproductor"/>
    <x v="2"/>
    <x v="1"/>
    <x v="1"/>
    <x v="0"/>
    <s v="Privado"/>
    <s v="LORETO"/>
    <s v="LORETO"/>
    <s v="LORETO "/>
    <s v="URANINAS"/>
    <n v="0"/>
    <x v="1"/>
    <n v="0"/>
    <x v="0"/>
    <x v="0"/>
    <x v="0"/>
    <s v="MWh"/>
    <n v="132.55000000000001"/>
    <n v="0.13255"/>
    <m/>
    <n v="0.13749999999999998"/>
    <n v="0.125"/>
    <n v="0"/>
    <n v="0"/>
    <n v="71"/>
    <s v="BASE DE DATOS"/>
    <m/>
  </r>
  <r>
    <s v="24"/>
    <x v="6"/>
    <s v="OLEODU"/>
    <s v="33046894"/>
    <s v="33046894"/>
    <x v="2"/>
    <m/>
    <n v="1.365"/>
    <n v="2.1269999999999998"/>
    <n v="1.365"/>
    <m/>
    <m/>
    <n v="55.783000000000001"/>
    <m/>
    <m/>
    <m/>
    <n v="43"/>
    <n v="0.08"/>
    <x v="0"/>
    <s v="OLEODU33046894EL"/>
    <s v="Petroper£ Oleoducto"/>
    <x v="162"/>
    <x v="162"/>
    <s v="C.T ANDOAS"/>
    <x v="438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PASTAZA"/>
    <n v="0"/>
    <x v="1"/>
    <n v="0"/>
    <x v="0"/>
    <x v="0"/>
    <x v="0"/>
    <s v="MWh"/>
    <n v="55.783000000000001"/>
    <n v="5.5782999999999999E-2"/>
    <m/>
    <n v="0.17724999999999999"/>
    <n v="0.11375"/>
    <n v="0"/>
    <n v="0"/>
    <n v="71"/>
    <s v="BASE DE DATOS"/>
    <m/>
  </r>
  <r>
    <s v="24"/>
    <x v="6"/>
    <s v="OLEODU"/>
    <s v="33046994"/>
    <s v="33046994"/>
    <x v="2"/>
    <m/>
    <n v="0.32500000000000001"/>
    <n v="0.375"/>
    <n v="0.32500000000000001"/>
    <m/>
    <m/>
    <n v="26.353999999999999"/>
    <m/>
    <m/>
    <m/>
    <n v="31"/>
    <n v="0.04"/>
    <x v="0"/>
    <s v="OLEODU33046994EL"/>
    <s v="Petroper£ Oleoducto"/>
    <x v="162"/>
    <x v="162"/>
    <s v="C.T. ESTACION MORONA"/>
    <x v="439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26.353999999999999"/>
    <n v="2.6353999999999999E-2"/>
    <m/>
    <n v="3.125E-2"/>
    <n v="2.7083333333333334E-2"/>
    <n v="0"/>
    <n v="0"/>
    <n v="71"/>
    <s v="BASE DE DATOS"/>
    <m/>
  </r>
  <r>
    <s v="24"/>
    <x v="6"/>
    <s v="OLEODU"/>
    <s v="33046694"/>
    <s v="33046694"/>
    <x v="2"/>
    <m/>
    <n v="1.4"/>
    <n v="2.59"/>
    <n v="1.4"/>
    <m/>
    <m/>
    <n v="62.82"/>
    <m/>
    <m/>
    <m/>
    <n v="3"/>
    <n v="0.15"/>
    <x v="0"/>
    <s v="OLEODU33046694EL"/>
    <s v="Petroper£ Oleoducto"/>
    <x v="162"/>
    <x v="162"/>
    <s v="C.T. ESTACION 5"/>
    <x v="440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62.82"/>
    <n v="6.2820000000000001E-2"/>
    <m/>
    <n v="0.21583333333333332"/>
    <n v="0.1125"/>
    <n v="0"/>
    <n v="0"/>
    <n v="71"/>
    <s v="BASE DE DATOS"/>
    <m/>
  </r>
  <r>
    <s v="24"/>
    <x v="6"/>
    <s v="OLEODU"/>
    <s v="33047294"/>
    <s v="33047294"/>
    <x v="2"/>
    <m/>
    <n v="0.46500000000000002"/>
    <n v="0.46500000000000002"/>
    <n v="0.46500000000000002"/>
    <m/>
    <m/>
    <n v="27.513000000000002"/>
    <m/>
    <m/>
    <m/>
    <n v="13"/>
    <n v="0.04"/>
    <x v="0"/>
    <s v="OLEODU33047294EL"/>
    <s v="Petroper£ Oleoducto"/>
    <x v="162"/>
    <x v="162"/>
    <s v="C.T.ESTACION 6"/>
    <x v="441"/>
    <s v="EL"/>
    <x v="2"/>
    <x v="381"/>
    <x v="0"/>
    <s v="Instalado"/>
    <s v="Operativo"/>
    <s v="Autoproductor"/>
    <x v="2"/>
    <x v="1"/>
    <x v="1"/>
    <x v="0"/>
    <s v="Privado"/>
    <s v="AMAZONAS"/>
    <s v="AMAZONAS"/>
    <s v="BAGUA"/>
    <s v="IMASA"/>
    <n v="0"/>
    <x v="1"/>
    <n v="0"/>
    <x v="0"/>
    <x v="0"/>
    <x v="0"/>
    <s v="MWh"/>
    <n v="27.513000000000002"/>
    <n v="2.7513000000000003E-2"/>
    <m/>
    <n v="3.875E-2"/>
    <n v="0.03"/>
    <n v="0"/>
    <n v="0"/>
    <n v="71"/>
    <s v="BASE DE DATOS"/>
    <m/>
  </r>
  <r>
    <s v="24"/>
    <x v="6"/>
    <s v="OLEODU"/>
    <s v="33047394"/>
    <s v="33047394"/>
    <x v="2"/>
    <m/>
    <n v="0.5"/>
    <n v="0.5"/>
    <n v="0.5"/>
    <m/>
    <m/>
    <n v="7.0000000000000007E-2"/>
    <m/>
    <m/>
    <m/>
    <n v="0"/>
    <n v="7.0000000000000007E-2"/>
    <x v="0"/>
    <s v="OLEODU33047394EL"/>
    <s v="Petroper£ Oleoducto"/>
    <x v="162"/>
    <x v="162"/>
    <s v="C.T. ESTACION 7"/>
    <x v="442"/>
    <s v="EL"/>
    <x v="2"/>
    <x v="381"/>
    <x v="0"/>
    <s v="Instalado"/>
    <s v="Operativo"/>
    <s v="Autoproductor"/>
    <x v="2"/>
    <x v="1"/>
    <x v="1"/>
    <x v="0"/>
    <s v="Privado"/>
    <s v="AMAZONAS"/>
    <s v="AMAZONAS"/>
    <s v="UTCUBAMBA"/>
    <s v="EL MILAGRO"/>
    <n v="0"/>
    <x v="1"/>
    <n v="0"/>
    <x v="0"/>
    <x v="0"/>
    <x v="0"/>
    <s v="MWh"/>
    <n v="7.0000000000000007E-2"/>
    <n v="7.0000000000000007E-5"/>
    <m/>
    <n v="4.1666666666666664E-2"/>
    <n v="4.1666666666666664E-2"/>
    <n v="0"/>
    <n v="0"/>
    <n v="71"/>
    <s v="BASE DE DATOS"/>
    <m/>
  </r>
  <r>
    <s v="24"/>
    <x v="6"/>
    <s v="OLEODU"/>
    <s v="33046594"/>
    <s v="33046594"/>
    <x v="2"/>
    <m/>
    <n v="1.48"/>
    <n v="1.635"/>
    <n v="1.48"/>
    <m/>
    <m/>
    <n v="25.702999999999999"/>
    <m/>
    <m/>
    <m/>
    <n v="25.5"/>
    <n v="0.03"/>
    <x v="0"/>
    <s v="OLEODU33046594EL"/>
    <s v="Petroper£ Oleoducto"/>
    <x v="162"/>
    <x v="162"/>
    <s v="C.T.ESTACION 8"/>
    <x v="443"/>
    <s v="EL"/>
    <x v="2"/>
    <x v="381"/>
    <x v="0"/>
    <s v="Instalado"/>
    <s v="Operativo"/>
    <s v="Autoproductor"/>
    <x v="2"/>
    <x v="1"/>
    <x v="1"/>
    <x v="0"/>
    <s v="Privado"/>
    <s v="CAJAMARCA"/>
    <s v="CAJAMARCA"/>
    <s v="CUTERVO"/>
    <s v="CUTERVO"/>
    <n v="0"/>
    <x v="1"/>
    <n v="0"/>
    <x v="0"/>
    <x v="0"/>
    <x v="0"/>
    <s v="MWh"/>
    <n v="25.702999999999999"/>
    <n v="2.5703E-2"/>
    <m/>
    <n v="0.13625000000000001"/>
    <n v="0.12333333333333334"/>
    <n v="0"/>
    <n v="0"/>
    <n v="71"/>
    <s v="BASE DE DATOS"/>
    <m/>
  </r>
  <r>
    <s v="24"/>
    <x v="6"/>
    <s v="OLEODU"/>
    <s v="33047194"/>
    <s v="33047194"/>
    <x v="2"/>
    <m/>
    <n v="0.68"/>
    <n v="1.645"/>
    <n v="0.68"/>
    <m/>
    <m/>
    <n v="48.902999999999999"/>
    <m/>
    <m/>
    <m/>
    <n v="13.5"/>
    <n v="7.0000000000000007E-2"/>
    <x v="0"/>
    <s v="OLEODU33047194EL"/>
    <s v="Petroper£ Oleoducto"/>
    <x v="162"/>
    <x v="162"/>
    <s v="C.T. ESTACION 9"/>
    <x v="444"/>
    <s v="EL"/>
    <x v="2"/>
    <x v="381"/>
    <x v="0"/>
    <s v="Instalado"/>
    <s v="Operativo"/>
    <s v="Autoproductor"/>
    <x v="2"/>
    <x v="1"/>
    <x v="1"/>
    <x v="0"/>
    <s v="Privado"/>
    <s v="PIURA"/>
    <s v="PIURA"/>
    <s v="HUANCABAMBA"/>
    <s v="HUARMACA"/>
    <n v="0"/>
    <x v="1"/>
    <n v="0"/>
    <x v="0"/>
    <x v="0"/>
    <x v="0"/>
    <s v="MWh"/>
    <n v="48.902999999999999"/>
    <n v="4.8903000000000002E-2"/>
    <m/>
    <n v="0.13708333333333333"/>
    <n v="5.6666666666666671E-2"/>
    <n v="0"/>
    <n v="0"/>
    <n v="71"/>
    <s v="BASE DE DATOS"/>
    <m/>
  </r>
  <r>
    <s v="24"/>
    <x v="6"/>
    <s v="OLEODU"/>
    <s v="33047094"/>
    <s v="33047094"/>
    <x v="2"/>
    <m/>
    <n v="2"/>
    <n v="2.145"/>
    <n v="2"/>
    <m/>
    <m/>
    <n v="73.759"/>
    <m/>
    <m/>
    <m/>
    <n v="26"/>
    <n v="0.1"/>
    <x v="0"/>
    <s v="OLEODU33047094EL"/>
    <s v="Petroper£ Oleoducto"/>
    <x v="162"/>
    <x v="162"/>
    <s v="C.T. BAYOVAR"/>
    <x v="445"/>
    <s v="EL"/>
    <x v="2"/>
    <x v="381"/>
    <x v="0"/>
    <s v="Instalado"/>
    <s v="Operativo"/>
    <s v="Autoproductor"/>
    <x v="2"/>
    <x v="1"/>
    <x v="1"/>
    <x v="0"/>
    <s v="Privado"/>
    <s v="PIURA"/>
    <s v="PIURA"/>
    <s v="SECHURA"/>
    <s v="SECHURA"/>
    <n v="0"/>
    <x v="1"/>
    <n v="0"/>
    <x v="0"/>
    <x v="0"/>
    <x v="0"/>
    <s v="MWh"/>
    <n v="73.759"/>
    <n v="7.3759000000000005E-2"/>
    <m/>
    <n v="0.17874999999999999"/>
    <n v="0.16666666666666666"/>
    <n v="0"/>
    <n v="0"/>
    <n v="71"/>
    <s v="BASE DE DATOS"/>
    <m/>
  </r>
  <r>
    <s v="24"/>
    <x v="6"/>
    <s v="INKABO"/>
    <s v="33029094"/>
    <s v="33029094"/>
    <x v="2"/>
    <m/>
    <n v="0.90400000000000003"/>
    <n v="1.1299999999999999"/>
    <n v="0.90400000000000003"/>
    <m/>
    <m/>
    <n v="29.925000000000001"/>
    <m/>
    <m/>
    <m/>
    <n v="10"/>
    <n v="0.25"/>
    <x v="0"/>
    <s v="INKABO33029094EL"/>
    <s v="Inkabor S.A.C."/>
    <x v="159"/>
    <x v="159"/>
    <s v="C.T. Ubinas"/>
    <x v="43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29.925000000000001"/>
    <n v="2.9925E-2"/>
    <m/>
    <n v="9.4166666666666662E-2"/>
    <n v="7.5333333333333335E-2"/>
    <n v="0"/>
    <n v="0"/>
    <n v="49"/>
    <s v="BASE DE DATOS"/>
    <m/>
  </r>
  <r>
    <s v="24"/>
    <x v="6"/>
    <s v="INKABO"/>
    <s v="33082398"/>
    <s v="33082398"/>
    <x v="2"/>
    <m/>
    <n v="0.82799999999999996"/>
    <n v="0.91"/>
    <n v="0.82799999999999996"/>
    <m/>
    <m/>
    <n v="0"/>
    <m/>
    <m/>
    <m/>
    <n v="0"/>
    <n v="0"/>
    <x v="0"/>
    <s v="INKABO33082398EL"/>
    <s v="Inkabor S.A.C."/>
    <x v="159"/>
    <x v="159"/>
    <s v="C.T. Rio Seco"/>
    <x v="435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0"/>
    <n v="0"/>
    <m/>
    <n v="8.2727272727272733E-2"/>
    <n v="7.5272727272727269E-2"/>
    <n v="0"/>
    <n v="0"/>
    <n v="49"/>
    <s v="BASE DE DATOS"/>
    <m/>
  </r>
  <r>
    <s v="24"/>
    <x v="6"/>
    <s v="MOLITA"/>
    <s v="33111500"/>
    <s v="33111500"/>
    <x v="2"/>
    <m/>
    <n v="0.96599999999999997"/>
    <n v="1.38"/>
    <n v="0.96599999999999997"/>
    <m/>
    <m/>
    <n v="0"/>
    <m/>
    <m/>
    <m/>
    <n v="0"/>
    <n v="0"/>
    <x v="0"/>
    <s v="MOLITA33111500EL"/>
    <s v="Molitalia S.A."/>
    <x v="160"/>
    <x v="160"/>
    <s v="C.T. Molitalia"/>
    <x v="436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0.11499999999999999"/>
    <n v="8.0500000000000002E-2"/>
    <n v="0"/>
    <n v="0"/>
    <n v="61"/>
    <s v="BASE DE DATOS"/>
    <m/>
  </r>
  <r>
    <s v="24"/>
    <x v="6"/>
    <s v="QUEISC"/>
    <s v="33076597"/>
    <s v="33076597"/>
    <x v="2"/>
    <m/>
    <n v="3.47"/>
    <n v="5.56"/>
    <n v="3.47"/>
    <m/>
    <m/>
    <n v="0"/>
    <m/>
    <m/>
    <m/>
    <n v="0"/>
    <n v="0"/>
    <x v="0"/>
    <s v="QUEISC33076597EL"/>
    <s v="Empresa Minera Los Quenuales S.A. - Unidad Iscaycruz"/>
    <x v="163"/>
    <x v="163"/>
    <s v="C.T. Iscaycruz"/>
    <x v="447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PACHANGARÁ"/>
    <n v="0"/>
    <x v="1"/>
    <n v="0"/>
    <x v="0"/>
    <x v="0"/>
    <x v="0"/>
    <s v="MWh"/>
    <n v="0"/>
    <n v="0"/>
    <m/>
    <n v="0.46333333333333332"/>
    <n v="0.33916666666666667"/>
    <n v="0"/>
    <n v="0"/>
    <n v="40"/>
    <s v="BASE DE DATOS"/>
    <m/>
  </r>
  <r>
    <s v="24"/>
    <x v="6"/>
    <s v="QUEISC"/>
    <s v="33079697"/>
    <s v="33079697"/>
    <x v="2"/>
    <m/>
    <n v="0.28999999999999998"/>
    <n v="0.37"/>
    <n v="0.28999999999999998"/>
    <m/>
    <m/>
    <n v="0"/>
    <m/>
    <m/>
    <m/>
    <n v="0"/>
    <n v="0"/>
    <x v="0"/>
    <s v="QUEISC33079697EL"/>
    <s v="Empresa Minera Los Quenuales S.A. - Unidad Iscaycruz"/>
    <x v="163"/>
    <x v="163"/>
    <s v="C.T. Lagsaura"/>
    <x v="448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CHURÍN"/>
    <n v="0"/>
    <x v="1"/>
    <n v="0"/>
    <x v="0"/>
    <x v="0"/>
    <x v="0"/>
    <s v="MWh"/>
    <n v="0"/>
    <n v="0"/>
    <m/>
    <n v="3.0833333333333334E-2"/>
    <n v="2.4166666666666666E-2"/>
    <n v="0"/>
    <n v="0"/>
    <n v="40"/>
    <s v="BASE DE DATOS"/>
    <m/>
  </r>
  <r>
    <s v="24"/>
    <x v="7"/>
    <s v="QUEISC"/>
    <s v="33076597"/>
    <s v="33076597"/>
    <x v="2"/>
    <m/>
    <n v="3.47"/>
    <n v="5.56"/>
    <n v="3.47"/>
    <m/>
    <m/>
    <n v="0"/>
    <m/>
    <m/>
    <m/>
    <n v="0"/>
    <n v="0"/>
    <x v="0"/>
    <s v="QUEISC33076597EL"/>
    <s v="Empresa Minera Los Quenuales S.A. - Unidad Iscaycruz"/>
    <x v="163"/>
    <x v="163"/>
    <s v="C.T. Iscaycruz"/>
    <x v="447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PACHANGARÁ"/>
    <n v="0"/>
    <x v="1"/>
    <n v="0"/>
    <x v="0"/>
    <x v="0"/>
    <x v="0"/>
    <s v="MWh"/>
    <n v="0"/>
    <n v="0"/>
    <m/>
    <n v="0.46333333333333332"/>
    <n v="0.33916666666666667"/>
    <n v="0"/>
    <n v="0"/>
    <n v="40"/>
    <s v="BASE DE DATOS"/>
    <m/>
  </r>
  <r>
    <s v="24"/>
    <x v="7"/>
    <s v="QUEISC"/>
    <s v="33079697"/>
    <s v="33079697"/>
    <x v="2"/>
    <m/>
    <n v="0.28999999999999998"/>
    <n v="0.37"/>
    <n v="0.28999999999999998"/>
    <m/>
    <m/>
    <n v="0"/>
    <m/>
    <m/>
    <m/>
    <n v="0"/>
    <n v="0"/>
    <x v="0"/>
    <s v="QUEISC33079697EL"/>
    <s v="Empresa Minera Los Quenuales S.A. - Unidad Iscaycruz"/>
    <x v="163"/>
    <x v="163"/>
    <s v="C.T. Lagsaura"/>
    <x v="448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CHURÍN"/>
    <n v="0"/>
    <x v="1"/>
    <n v="0"/>
    <x v="0"/>
    <x v="0"/>
    <x v="0"/>
    <s v="MWh"/>
    <n v="0"/>
    <n v="0"/>
    <m/>
    <n v="3.0833333333333334E-2"/>
    <n v="2.4166666666666666E-2"/>
    <n v="0"/>
    <n v="0"/>
    <n v="40"/>
    <s v="BASE DE DATOS"/>
    <m/>
  </r>
  <r>
    <s v="24"/>
    <x v="7"/>
    <s v="OLEODU"/>
    <s v="33046794"/>
    <s v="33046794"/>
    <x v="2"/>
    <m/>
    <n v="1.5"/>
    <n v="1.65"/>
    <n v="1.5"/>
    <m/>
    <m/>
    <n v="130.74"/>
    <m/>
    <m/>
    <m/>
    <n v="2"/>
    <n v="0.18"/>
    <x v="0"/>
    <s v="OLEODU33046794EL"/>
    <s v="Petroper£ Oleoducto"/>
    <x v="162"/>
    <x v="162"/>
    <s v="C.T.ESTACION 1"/>
    <x v="437"/>
    <s v="EL"/>
    <x v="2"/>
    <x v="381"/>
    <x v="0"/>
    <s v="Instalado"/>
    <s v="Operativo"/>
    <s v="Autoproductor"/>
    <x v="2"/>
    <x v="1"/>
    <x v="1"/>
    <x v="0"/>
    <s v="Privado"/>
    <s v="LORETO"/>
    <s v="LORETO"/>
    <s v="LORETO "/>
    <s v="URANINAS"/>
    <n v="0"/>
    <x v="1"/>
    <n v="0"/>
    <x v="0"/>
    <x v="0"/>
    <x v="0"/>
    <s v="MWh"/>
    <n v="130.74"/>
    <n v="0.13074000000000002"/>
    <m/>
    <n v="0.13749999999999998"/>
    <n v="0.125"/>
    <n v="0"/>
    <n v="0"/>
    <n v="71"/>
    <s v="BASE DE DATOS"/>
    <m/>
  </r>
  <r>
    <s v="24"/>
    <x v="7"/>
    <s v="OLEODU"/>
    <s v="33046894"/>
    <s v="33046894"/>
    <x v="2"/>
    <m/>
    <n v="1.365"/>
    <n v="2.1269999999999998"/>
    <n v="1.365"/>
    <m/>
    <m/>
    <n v="53.933"/>
    <m/>
    <m/>
    <m/>
    <n v="23"/>
    <n v="7.0000000000000007E-2"/>
    <x v="0"/>
    <s v="OLEODU33046894EL"/>
    <s v="Petroper£ Oleoducto"/>
    <x v="162"/>
    <x v="162"/>
    <s v="C.T ANDOAS"/>
    <x v="438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PASTAZA"/>
    <n v="0"/>
    <x v="1"/>
    <n v="0"/>
    <x v="0"/>
    <x v="0"/>
    <x v="0"/>
    <s v="MWh"/>
    <n v="53.933"/>
    <n v="5.3933000000000002E-2"/>
    <m/>
    <n v="0.17724999999999999"/>
    <n v="0.11375"/>
    <n v="0"/>
    <n v="0"/>
    <n v="71"/>
    <s v="BASE DE DATOS"/>
    <m/>
  </r>
  <r>
    <s v="24"/>
    <x v="7"/>
    <s v="OLEODU"/>
    <s v="33046994"/>
    <s v="33046994"/>
    <x v="2"/>
    <m/>
    <n v="0.32500000000000001"/>
    <n v="0.375"/>
    <n v="0.32500000000000001"/>
    <m/>
    <m/>
    <n v="25.109000000000002"/>
    <m/>
    <m/>
    <m/>
    <n v="23"/>
    <n v="0.03"/>
    <x v="0"/>
    <s v="OLEODU33046994EL"/>
    <s v="Petroper£ Oleoducto"/>
    <x v="162"/>
    <x v="162"/>
    <s v="C.T. ESTACION MORONA"/>
    <x v="439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25.109000000000002"/>
    <n v="2.5109000000000003E-2"/>
    <m/>
    <n v="3.125E-2"/>
    <n v="2.7083333333333334E-2"/>
    <n v="0"/>
    <n v="0"/>
    <n v="71"/>
    <s v="BASE DE DATOS"/>
    <m/>
  </r>
  <r>
    <s v="24"/>
    <x v="7"/>
    <s v="OLEODU"/>
    <s v="33046694"/>
    <s v="33046694"/>
    <x v="2"/>
    <m/>
    <n v="1.4"/>
    <n v="2.59"/>
    <n v="1.4"/>
    <m/>
    <m/>
    <n v="124.32"/>
    <m/>
    <m/>
    <m/>
    <n v="59"/>
    <n v="0.16"/>
    <x v="0"/>
    <s v="OLEODU33046694EL"/>
    <s v="Petroper£ Oleoducto"/>
    <x v="162"/>
    <x v="162"/>
    <s v="C.T. ESTACION 5"/>
    <x v="440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124.32"/>
    <n v="0.12432"/>
    <m/>
    <n v="0.21583333333333332"/>
    <n v="0.1125"/>
    <n v="0"/>
    <n v="0"/>
    <n v="71"/>
    <s v="BASE DE DATOS"/>
    <m/>
  </r>
  <r>
    <s v="24"/>
    <x v="7"/>
    <s v="OLEODU"/>
    <s v="33047294"/>
    <s v="33047294"/>
    <x v="2"/>
    <m/>
    <n v="0.46500000000000002"/>
    <n v="0.46500000000000002"/>
    <n v="0.46500000000000002"/>
    <m/>
    <m/>
    <n v="30.687000000000001"/>
    <m/>
    <m/>
    <m/>
    <n v="21.5"/>
    <n v="0.04"/>
    <x v="0"/>
    <s v="OLEODU33047294EL"/>
    <s v="Petroper£ Oleoducto"/>
    <x v="162"/>
    <x v="162"/>
    <s v="C.T.ESTACION 6"/>
    <x v="441"/>
    <s v="EL"/>
    <x v="2"/>
    <x v="381"/>
    <x v="0"/>
    <s v="Instalado"/>
    <s v="Operativo"/>
    <s v="Autoproductor"/>
    <x v="2"/>
    <x v="1"/>
    <x v="1"/>
    <x v="0"/>
    <s v="Privado"/>
    <s v="AMAZONAS"/>
    <s v="AMAZONAS"/>
    <s v="BAGUA"/>
    <s v="IMASA"/>
    <n v="0"/>
    <x v="1"/>
    <n v="0"/>
    <x v="0"/>
    <x v="0"/>
    <x v="0"/>
    <s v="MWh"/>
    <n v="30.687000000000001"/>
    <n v="3.0687000000000002E-2"/>
    <m/>
    <n v="3.875E-2"/>
    <n v="0.03"/>
    <n v="0"/>
    <n v="0"/>
    <n v="71"/>
    <s v="BASE DE DATOS"/>
    <m/>
  </r>
  <r>
    <s v="24"/>
    <x v="7"/>
    <s v="OLEODU"/>
    <s v="33047394"/>
    <s v="33047394"/>
    <x v="2"/>
    <m/>
    <n v="0.5"/>
    <n v="0.5"/>
    <n v="0.5"/>
    <m/>
    <m/>
    <n v="13.21"/>
    <m/>
    <m/>
    <m/>
    <n v="18"/>
    <n v="0.15"/>
    <x v="0"/>
    <s v="OLEODU33047394EL"/>
    <s v="Petroper£ Oleoducto"/>
    <x v="162"/>
    <x v="162"/>
    <s v="C.T. ESTACION 7"/>
    <x v="442"/>
    <s v="EL"/>
    <x v="2"/>
    <x v="381"/>
    <x v="0"/>
    <s v="Instalado"/>
    <s v="Operativo"/>
    <s v="Autoproductor"/>
    <x v="2"/>
    <x v="1"/>
    <x v="1"/>
    <x v="0"/>
    <s v="Privado"/>
    <s v="AMAZONAS"/>
    <s v="AMAZONAS"/>
    <s v="UTCUBAMBA"/>
    <s v="EL MILAGRO"/>
    <n v="0"/>
    <x v="1"/>
    <n v="0"/>
    <x v="0"/>
    <x v="0"/>
    <x v="0"/>
    <s v="MWh"/>
    <n v="13.21"/>
    <n v="1.3210000000000001E-2"/>
    <m/>
    <n v="4.1666666666666664E-2"/>
    <n v="4.1666666666666664E-2"/>
    <n v="0"/>
    <n v="0"/>
    <n v="71"/>
    <s v="BASE DE DATOS"/>
    <m/>
  </r>
  <r>
    <s v="24"/>
    <x v="7"/>
    <s v="OLEODU"/>
    <s v="33046594"/>
    <s v="33046594"/>
    <x v="2"/>
    <m/>
    <n v="1.48"/>
    <n v="1.635"/>
    <n v="1.48"/>
    <m/>
    <m/>
    <n v="25.324000000000002"/>
    <m/>
    <m/>
    <m/>
    <n v="25"/>
    <n v="0.03"/>
    <x v="0"/>
    <s v="OLEODU33046594EL"/>
    <s v="Petroper£ Oleoducto"/>
    <x v="162"/>
    <x v="162"/>
    <s v="C.T.ESTACION 8"/>
    <x v="443"/>
    <s v="EL"/>
    <x v="2"/>
    <x v="381"/>
    <x v="0"/>
    <s v="Instalado"/>
    <s v="Operativo"/>
    <s v="Autoproductor"/>
    <x v="2"/>
    <x v="1"/>
    <x v="1"/>
    <x v="0"/>
    <s v="Privado"/>
    <s v="CAJAMARCA"/>
    <s v="CAJAMARCA"/>
    <s v="CUTERVO"/>
    <s v="CUTERVO"/>
    <n v="0"/>
    <x v="1"/>
    <n v="0"/>
    <x v="0"/>
    <x v="0"/>
    <x v="0"/>
    <s v="MWh"/>
    <n v="25.324000000000002"/>
    <n v="2.5324000000000003E-2"/>
    <m/>
    <n v="0.13625000000000001"/>
    <n v="0.12333333333333334"/>
    <n v="0"/>
    <n v="0"/>
    <n v="71"/>
    <s v="BASE DE DATOS"/>
    <m/>
  </r>
  <r>
    <s v="24"/>
    <x v="7"/>
    <s v="OLEODU"/>
    <s v="33047194"/>
    <s v="33047194"/>
    <x v="2"/>
    <m/>
    <n v="0.68"/>
    <n v="1.645"/>
    <n v="0.68"/>
    <m/>
    <m/>
    <n v="50.68"/>
    <m/>
    <m/>
    <m/>
    <n v="0"/>
    <n v="7.0000000000000007E-2"/>
    <x v="0"/>
    <s v="OLEODU33047194EL"/>
    <s v="Petroper£ Oleoducto"/>
    <x v="162"/>
    <x v="162"/>
    <s v="C.T. ESTACION 9"/>
    <x v="444"/>
    <s v="EL"/>
    <x v="2"/>
    <x v="381"/>
    <x v="0"/>
    <s v="Instalado"/>
    <s v="Operativo"/>
    <s v="Autoproductor"/>
    <x v="2"/>
    <x v="1"/>
    <x v="1"/>
    <x v="0"/>
    <s v="Privado"/>
    <s v="PIURA"/>
    <s v="PIURA"/>
    <s v="HUANCABAMBA"/>
    <s v="HUARMACA"/>
    <n v="0"/>
    <x v="1"/>
    <n v="0"/>
    <x v="0"/>
    <x v="0"/>
    <x v="0"/>
    <s v="MWh"/>
    <n v="50.68"/>
    <n v="5.0680000000000003E-2"/>
    <m/>
    <n v="0.13708333333333333"/>
    <n v="5.6666666666666671E-2"/>
    <n v="0"/>
    <n v="0"/>
    <n v="71"/>
    <s v="BASE DE DATOS"/>
    <m/>
  </r>
  <r>
    <s v="24"/>
    <x v="7"/>
    <s v="OLEODU"/>
    <s v="33047094"/>
    <s v="33047094"/>
    <x v="2"/>
    <m/>
    <n v="2"/>
    <n v="2.145"/>
    <n v="2"/>
    <m/>
    <m/>
    <n v="76.403999999999996"/>
    <m/>
    <m/>
    <m/>
    <n v="49"/>
    <n v="0.11"/>
    <x v="0"/>
    <s v="OLEODU33047094EL"/>
    <s v="Petroper£ Oleoducto"/>
    <x v="162"/>
    <x v="162"/>
    <s v="C.T. BAYOVAR"/>
    <x v="445"/>
    <s v="EL"/>
    <x v="2"/>
    <x v="381"/>
    <x v="0"/>
    <s v="Instalado"/>
    <s v="Operativo"/>
    <s v="Autoproductor"/>
    <x v="2"/>
    <x v="1"/>
    <x v="1"/>
    <x v="0"/>
    <s v="Privado"/>
    <s v="PIURA"/>
    <s v="PIURA"/>
    <s v="SECHURA"/>
    <s v="SECHURA"/>
    <n v="0"/>
    <x v="1"/>
    <n v="0"/>
    <x v="0"/>
    <x v="0"/>
    <x v="0"/>
    <s v="MWh"/>
    <n v="76.403999999999996"/>
    <n v="7.6404E-2"/>
    <m/>
    <n v="0.17874999999999999"/>
    <n v="0.16666666666666666"/>
    <n v="0"/>
    <n v="0"/>
    <n v="71"/>
    <s v="BASE DE DATOS"/>
    <m/>
  </r>
  <r>
    <s v="24"/>
    <x v="7"/>
    <s v="IQUITO"/>
    <s v="33063196"/>
    <s v="33063196"/>
    <x v="2"/>
    <m/>
    <n v="1.7"/>
    <n v="3.55"/>
    <n v="1.7"/>
    <m/>
    <m/>
    <n v="364"/>
    <m/>
    <m/>
    <m/>
    <n v="110"/>
    <n v="0.94499999999999995"/>
    <x v="0"/>
    <s v="IQUITO33063196EL"/>
    <s v="Petr¢leos del Per£ Selva - PETROPERU"/>
    <x v="162"/>
    <x v="162"/>
    <s v="CENTRAL TERMICA REFINERIA IQUI"/>
    <x v="446"/>
    <s v="EL"/>
    <x v="2"/>
    <x v="381"/>
    <x v="0"/>
    <s v="Instalado"/>
    <s v="Operativo"/>
    <s v="Autoproductor"/>
    <x v="2"/>
    <x v="1"/>
    <x v="1"/>
    <x v="0"/>
    <s v="Privado"/>
    <s v="LORETO"/>
    <s v="LORETO"/>
    <s v="MAYNAS"/>
    <s v="PUNCHANA"/>
    <n v="0"/>
    <x v="1"/>
    <n v="0"/>
    <x v="0"/>
    <x v="0"/>
    <x v="0"/>
    <s v="MWh"/>
    <n v="364"/>
    <n v="0.36399999999999999"/>
    <m/>
    <n v="0.29583333333333334"/>
    <n v="0.14166666666666666"/>
    <n v="0"/>
    <n v="0"/>
    <n v="71"/>
    <s v="BASE DE DATOS"/>
    <m/>
  </r>
  <r>
    <s v="24"/>
    <x v="7"/>
    <s v="INKABO"/>
    <s v="33029094"/>
    <s v="33029094"/>
    <x v="2"/>
    <m/>
    <n v="0.90400000000000003"/>
    <n v="1.1299999999999999"/>
    <n v="0.90400000000000003"/>
    <m/>
    <m/>
    <n v="28.15"/>
    <m/>
    <m/>
    <m/>
    <n v="10"/>
    <n v="0.25"/>
    <x v="0"/>
    <s v="INKABO33029094EL"/>
    <s v="Inkabor S.A.C."/>
    <x v="159"/>
    <x v="159"/>
    <s v="C.T. Ubinas"/>
    <x v="43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28.15"/>
    <n v="2.8149999999999998E-2"/>
    <m/>
    <n v="9.4166666666666662E-2"/>
    <n v="7.5333333333333335E-2"/>
    <n v="0"/>
    <n v="0"/>
    <n v="49"/>
    <s v="BASE DE DATOS"/>
    <m/>
  </r>
  <r>
    <s v="24"/>
    <x v="7"/>
    <s v="INKABO"/>
    <s v="33082398"/>
    <s v="33082398"/>
    <x v="2"/>
    <m/>
    <n v="0.82799999999999996"/>
    <n v="0.91"/>
    <n v="0.82799999999999996"/>
    <m/>
    <m/>
    <n v="3.1320000000000001"/>
    <m/>
    <m/>
    <m/>
    <n v="0"/>
    <n v="0.7"/>
    <x v="0"/>
    <s v="INKABO33082398EL"/>
    <s v="Inkabor S.A.C."/>
    <x v="159"/>
    <x v="159"/>
    <s v="C.T. Rio Seco"/>
    <x v="435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3.1320000000000001"/>
    <n v="3.1320000000000002E-3"/>
    <m/>
    <n v="8.2727272727272733E-2"/>
    <n v="7.5272727272727269E-2"/>
    <n v="0"/>
    <n v="0"/>
    <n v="49"/>
    <s v="BASE DE DATOS"/>
    <m/>
  </r>
  <r>
    <s v="24"/>
    <x v="5"/>
    <s v="INKABO"/>
    <s v="33029094"/>
    <s v="33029094"/>
    <x v="2"/>
    <m/>
    <n v="0.90400000000000003"/>
    <n v="1.1299999999999999"/>
    <n v="0.90400000000000003"/>
    <m/>
    <m/>
    <n v="26.4"/>
    <m/>
    <m/>
    <m/>
    <n v="10"/>
    <n v="0.25"/>
    <x v="0"/>
    <s v="INKABO33029094EL"/>
    <s v="Inkabor S.A.C."/>
    <x v="159"/>
    <x v="159"/>
    <s v="C.T. Ubinas"/>
    <x v="43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26.4"/>
    <n v="2.64E-2"/>
    <m/>
    <n v="9.4166666666666662E-2"/>
    <n v="7.5333333333333335E-2"/>
    <n v="0"/>
    <n v="0"/>
    <n v="49"/>
    <s v="BASE DE DATOS"/>
    <m/>
  </r>
  <r>
    <s v="24"/>
    <x v="5"/>
    <s v="INKABO"/>
    <s v="33082398"/>
    <s v="33082398"/>
    <x v="2"/>
    <m/>
    <n v="0.82799999999999996"/>
    <n v="0.91"/>
    <n v="0.82799999999999996"/>
    <m/>
    <m/>
    <n v="0"/>
    <m/>
    <m/>
    <m/>
    <n v="0"/>
    <n v="0"/>
    <x v="0"/>
    <s v="INKABO33082398EL"/>
    <s v="Inkabor S.A.C."/>
    <x v="159"/>
    <x v="159"/>
    <s v="C.T. Rio Seco"/>
    <x v="435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0"/>
    <n v="0"/>
    <m/>
    <n v="8.2727272727272733E-2"/>
    <n v="7.5272727272727269E-2"/>
    <n v="0"/>
    <n v="0"/>
    <n v="49"/>
    <s v="BASE DE DATOS"/>
    <m/>
  </r>
  <r>
    <s v="24"/>
    <x v="5"/>
    <s v="MOLITA"/>
    <s v="33111500"/>
    <s v="33111500"/>
    <x v="2"/>
    <m/>
    <n v="0.96599999999999997"/>
    <n v="1.38"/>
    <n v="0.96599999999999997"/>
    <m/>
    <m/>
    <n v="0"/>
    <m/>
    <m/>
    <m/>
    <n v="0"/>
    <n v="0"/>
    <x v="0"/>
    <s v="MOLITA33111500EL"/>
    <s v="Molitalia S.A."/>
    <x v="160"/>
    <x v="160"/>
    <s v="C.T. Molitalia"/>
    <x v="436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0.11499999999999999"/>
    <n v="8.0500000000000002E-2"/>
    <n v="0"/>
    <n v="0"/>
    <n v="61"/>
    <s v="BASE DE DATOS"/>
    <m/>
  </r>
  <r>
    <s v="24"/>
    <x v="5"/>
    <s v="QUEISC"/>
    <s v="33076597"/>
    <s v="33076597"/>
    <x v="2"/>
    <m/>
    <n v="3.47"/>
    <n v="5.56"/>
    <n v="3.47"/>
    <m/>
    <m/>
    <n v="0"/>
    <m/>
    <m/>
    <m/>
    <n v="0"/>
    <n v="0"/>
    <x v="0"/>
    <s v="QUEISC33076597EL"/>
    <s v="Empresa Minera Los Quenuales S.A. - Unidad Iscaycruz"/>
    <x v="163"/>
    <x v="163"/>
    <s v="C.T. Iscaycruz"/>
    <x v="447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PACHANGARÁ"/>
    <n v="0"/>
    <x v="1"/>
    <n v="0"/>
    <x v="0"/>
    <x v="0"/>
    <x v="0"/>
    <s v="MWh"/>
    <n v="0"/>
    <n v="0"/>
    <m/>
    <n v="0.46333333333333332"/>
    <n v="0.33916666666666667"/>
    <n v="0"/>
    <n v="0"/>
    <n v="40"/>
    <s v="BASE DE DATOS"/>
    <m/>
  </r>
  <r>
    <s v="24"/>
    <x v="5"/>
    <s v="QUEISC"/>
    <s v="33079697"/>
    <s v="33079697"/>
    <x v="2"/>
    <m/>
    <n v="0.28999999999999998"/>
    <n v="0.37"/>
    <n v="0.28999999999999998"/>
    <m/>
    <m/>
    <n v="0"/>
    <m/>
    <m/>
    <m/>
    <n v="0"/>
    <n v="0"/>
    <x v="0"/>
    <s v="QUEISC33079697EL"/>
    <s v="Empresa Minera Los Quenuales S.A. - Unidad Iscaycruz"/>
    <x v="163"/>
    <x v="163"/>
    <s v="C.T. Lagsaura"/>
    <x v="448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CHURÍN"/>
    <n v="0"/>
    <x v="1"/>
    <n v="0"/>
    <x v="0"/>
    <x v="0"/>
    <x v="0"/>
    <s v="MWh"/>
    <n v="0"/>
    <n v="0"/>
    <m/>
    <n v="3.0833333333333334E-2"/>
    <n v="2.4166666666666666E-2"/>
    <n v="0"/>
    <n v="0"/>
    <n v="40"/>
    <s v="BASE DE DATOS"/>
    <m/>
  </r>
  <r>
    <s v="24"/>
    <x v="5"/>
    <s v="OLEODU"/>
    <s v="33046794"/>
    <s v="33046794"/>
    <x v="2"/>
    <m/>
    <n v="1.65"/>
    <n v="1.65"/>
    <n v="1.65"/>
    <m/>
    <m/>
    <n v="136.18"/>
    <m/>
    <m/>
    <m/>
    <n v="38"/>
    <n v="0.19"/>
    <x v="0"/>
    <s v="OLEODU33046794EL"/>
    <s v="Petroper£ Oleoducto"/>
    <x v="162"/>
    <x v="162"/>
    <s v="C.T.ESTACION 1"/>
    <x v="437"/>
    <s v="EL"/>
    <x v="2"/>
    <x v="381"/>
    <x v="0"/>
    <s v="Instalado"/>
    <s v="Operativo"/>
    <s v="Autoproductor"/>
    <x v="2"/>
    <x v="1"/>
    <x v="1"/>
    <x v="0"/>
    <s v="Privado"/>
    <s v="LORETO"/>
    <s v="LORETO"/>
    <s v="LORETO "/>
    <s v="URANINAS"/>
    <n v="0"/>
    <x v="1"/>
    <n v="0"/>
    <x v="0"/>
    <x v="0"/>
    <x v="0"/>
    <s v="MWh"/>
    <n v="136.18"/>
    <n v="0.13618"/>
    <m/>
    <n v="0.13749999999999998"/>
    <n v="0.125"/>
    <n v="0"/>
    <n v="0"/>
    <n v="71"/>
    <s v="BASE DE DATOS"/>
    <m/>
  </r>
  <r>
    <s v="24"/>
    <x v="5"/>
    <s v="OLEODU"/>
    <s v="33046894"/>
    <s v="33046894"/>
    <x v="2"/>
    <m/>
    <n v="1.365"/>
    <n v="2.1269999999999998"/>
    <n v="1.365"/>
    <m/>
    <m/>
    <n v="51.619"/>
    <m/>
    <m/>
    <m/>
    <n v="36"/>
    <n v="7.0000000000000007E-2"/>
    <x v="0"/>
    <s v="OLEODU33046894EL"/>
    <s v="Petroper£ Oleoducto"/>
    <x v="162"/>
    <x v="162"/>
    <s v="C.T ANDOAS"/>
    <x v="438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PASTAZA"/>
    <n v="0"/>
    <x v="1"/>
    <n v="0"/>
    <x v="0"/>
    <x v="0"/>
    <x v="0"/>
    <s v="MWh"/>
    <n v="51.619"/>
    <n v="5.1618999999999998E-2"/>
    <m/>
    <n v="0.17724999999999999"/>
    <n v="0.11375"/>
    <n v="0"/>
    <n v="0"/>
    <n v="71"/>
    <s v="BASE DE DATOS"/>
    <m/>
  </r>
  <r>
    <s v="24"/>
    <x v="5"/>
    <s v="OLEODU"/>
    <s v="33046994"/>
    <s v="33046994"/>
    <x v="2"/>
    <m/>
    <n v="0.32500000000000001"/>
    <n v="0.375"/>
    <n v="0.32500000000000001"/>
    <m/>
    <m/>
    <n v="23.693999999999999"/>
    <m/>
    <m/>
    <m/>
    <n v="16.5"/>
    <n v="0.03"/>
    <x v="0"/>
    <s v="OLEODU33046994EL"/>
    <s v="Petroper£ Oleoducto"/>
    <x v="162"/>
    <x v="162"/>
    <s v="C.T. ESTACION MORONA"/>
    <x v="439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23.693999999999999"/>
    <n v="2.3694E-2"/>
    <m/>
    <n v="3.125E-2"/>
    <n v="2.7083333333333334E-2"/>
    <n v="0"/>
    <n v="0"/>
    <n v="71"/>
    <s v="BASE DE DATOS"/>
    <m/>
  </r>
  <r>
    <s v="24"/>
    <x v="5"/>
    <s v="OLEODU"/>
    <s v="33046694"/>
    <s v="33046694"/>
    <x v="2"/>
    <m/>
    <n v="1.4"/>
    <n v="2.59"/>
    <n v="1.4"/>
    <m/>
    <m/>
    <n v="113.02"/>
    <m/>
    <m/>
    <m/>
    <n v="14"/>
    <n v="0.14000000000000001"/>
    <x v="0"/>
    <s v="OLEODU33046694EL"/>
    <s v="Petroper£ Oleoducto"/>
    <x v="162"/>
    <x v="162"/>
    <s v="C.T. ESTACION 5"/>
    <x v="440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113.02"/>
    <n v="0.11302"/>
    <m/>
    <n v="0.21583333333333332"/>
    <n v="0.1125"/>
    <n v="0"/>
    <n v="0"/>
    <n v="71"/>
    <s v="BASE DE DATOS"/>
    <m/>
  </r>
  <r>
    <s v="24"/>
    <x v="5"/>
    <s v="OLEODU"/>
    <s v="33047294"/>
    <s v="33047294"/>
    <x v="2"/>
    <m/>
    <n v="0.46500000000000002"/>
    <n v="0.46500000000000002"/>
    <n v="0.46500000000000002"/>
    <m/>
    <m/>
    <n v="27.809000000000001"/>
    <m/>
    <m/>
    <m/>
    <n v="11.25"/>
    <n v="0.04"/>
    <x v="0"/>
    <s v="OLEODU33047294EL"/>
    <s v="Petroper£ Oleoducto"/>
    <x v="162"/>
    <x v="162"/>
    <s v="C.T.ESTACION 6"/>
    <x v="441"/>
    <s v="EL"/>
    <x v="2"/>
    <x v="381"/>
    <x v="0"/>
    <s v="Instalado"/>
    <s v="Operativo"/>
    <s v="Autoproductor"/>
    <x v="2"/>
    <x v="1"/>
    <x v="1"/>
    <x v="0"/>
    <s v="Privado"/>
    <s v="AMAZONAS"/>
    <s v="AMAZONAS"/>
    <s v="BAGUA"/>
    <s v="IMASA"/>
    <n v="0"/>
    <x v="1"/>
    <n v="0"/>
    <x v="0"/>
    <x v="0"/>
    <x v="0"/>
    <s v="MWh"/>
    <n v="27.809000000000001"/>
    <n v="2.7809E-2"/>
    <m/>
    <n v="3.875E-2"/>
    <n v="0.03"/>
    <n v="0"/>
    <n v="0"/>
    <n v="71"/>
    <s v="BASE DE DATOS"/>
    <m/>
  </r>
  <r>
    <s v="24"/>
    <x v="5"/>
    <s v="OLEODU"/>
    <s v="33047394"/>
    <s v="33047394"/>
    <x v="2"/>
    <m/>
    <n v="0.5"/>
    <n v="0.5"/>
    <n v="0.5"/>
    <m/>
    <m/>
    <n v="9.01"/>
    <m/>
    <m/>
    <m/>
    <n v="18"/>
    <n v="0.11"/>
    <x v="0"/>
    <s v="OLEODU33047394EL"/>
    <s v="Petroper£ Oleoducto"/>
    <x v="162"/>
    <x v="162"/>
    <s v="C.T. ESTACION 7"/>
    <x v="442"/>
    <s v="EL"/>
    <x v="2"/>
    <x v="381"/>
    <x v="0"/>
    <s v="Instalado"/>
    <s v="Operativo"/>
    <s v="Autoproductor"/>
    <x v="2"/>
    <x v="1"/>
    <x v="1"/>
    <x v="0"/>
    <s v="Privado"/>
    <s v="AMAZONAS"/>
    <s v="AMAZONAS"/>
    <s v="UTCUBAMBA"/>
    <s v="EL MILAGRO"/>
    <n v="0"/>
    <x v="1"/>
    <n v="0"/>
    <x v="0"/>
    <x v="0"/>
    <x v="0"/>
    <s v="MWh"/>
    <n v="9.01"/>
    <n v="9.0100000000000006E-3"/>
    <m/>
    <n v="4.1666666666666664E-2"/>
    <n v="4.1666666666666664E-2"/>
    <n v="0"/>
    <n v="0"/>
    <n v="71"/>
    <s v="BASE DE DATOS"/>
    <m/>
  </r>
  <r>
    <s v="24"/>
    <x v="5"/>
    <s v="OLEODU"/>
    <s v="33047194"/>
    <s v="33047194"/>
    <x v="2"/>
    <m/>
    <n v="0.63500000000000001"/>
    <n v="1.645"/>
    <n v="0.63500000000000001"/>
    <m/>
    <m/>
    <n v="49.725999999999999"/>
    <m/>
    <m/>
    <m/>
    <n v="79"/>
    <n v="0.1"/>
    <x v="0"/>
    <s v="OLEODU33047194EL"/>
    <s v="Petroper£ Oleoducto"/>
    <x v="162"/>
    <x v="162"/>
    <s v="C.T. ESTACION 9"/>
    <x v="444"/>
    <s v="EL"/>
    <x v="2"/>
    <x v="381"/>
    <x v="0"/>
    <s v="Instalado"/>
    <s v="Operativo"/>
    <s v="Autoproductor"/>
    <x v="2"/>
    <x v="1"/>
    <x v="1"/>
    <x v="0"/>
    <s v="Privado"/>
    <s v="PIURA"/>
    <s v="PIURA"/>
    <s v="HUANCABAMBA"/>
    <s v="HUARMACA"/>
    <n v="0"/>
    <x v="1"/>
    <n v="0"/>
    <x v="0"/>
    <x v="0"/>
    <x v="0"/>
    <s v="MWh"/>
    <n v="49.725999999999999"/>
    <n v="4.9725999999999999E-2"/>
    <m/>
    <n v="0.13708333333333333"/>
    <n v="5.6666666666666671E-2"/>
    <n v="0"/>
    <n v="0"/>
    <n v="71"/>
    <s v="BASE DE DATOS"/>
    <m/>
  </r>
  <r>
    <s v="24"/>
    <x v="5"/>
    <s v="OLEODU"/>
    <s v="33046594"/>
    <s v="33046594"/>
    <x v="2"/>
    <m/>
    <n v="1.48"/>
    <n v="1.635"/>
    <n v="1.48"/>
    <m/>
    <m/>
    <n v="24.100999999999999"/>
    <m/>
    <m/>
    <m/>
    <n v="17.5"/>
    <n v="0.03"/>
    <x v="0"/>
    <s v="OLEODU33046594EL"/>
    <s v="Petroper£ Oleoducto"/>
    <x v="162"/>
    <x v="162"/>
    <s v="C.T.ESTACION 8"/>
    <x v="443"/>
    <s v="EL"/>
    <x v="2"/>
    <x v="381"/>
    <x v="0"/>
    <s v="Instalado"/>
    <s v="Operativo"/>
    <s v="Autoproductor"/>
    <x v="2"/>
    <x v="1"/>
    <x v="1"/>
    <x v="0"/>
    <s v="Privado"/>
    <s v="CAJAMARCA"/>
    <s v="CAJAMARCA"/>
    <s v="CUTERVO"/>
    <s v="CUTERVO"/>
    <n v="0"/>
    <x v="1"/>
    <n v="0"/>
    <x v="0"/>
    <x v="0"/>
    <x v="0"/>
    <s v="MWh"/>
    <n v="24.100999999999999"/>
    <n v="2.4100999999999997E-2"/>
    <m/>
    <n v="0.13625000000000001"/>
    <n v="0.12333333333333334"/>
    <n v="0"/>
    <n v="0"/>
    <n v="71"/>
    <s v="BASE DE DATOS"/>
    <m/>
  </r>
  <r>
    <s v="24"/>
    <x v="5"/>
    <s v="OLEODU"/>
    <s v="33047094"/>
    <s v="33047094"/>
    <x v="2"/>
    <m/>
    <n v="2"/>
    <n v="2.145"/>
    <n v="2"/>
    <m/>
    <m/>
    <n v="70.793999999999997"/>
    <m/>
    <m/>
    <m/>
    <n v="79"/>
    <n v="0.1"/>
    <x v="0"/>
    <s v="OLEODU33047094EL"/>
    <s v="Petroper£ Oleoducto"/>
    <x v="162"/>
    <x v="162"/>
    <s v="C.T. BAYOVAR"/>
    <x v="445"/>
    <s v="EL"/>
    <x v="2"/>
    <x v="381"/>
    <x v="0"/>
    <s v="Instalado"/>
    <s v="Operativo"/>
    <s v="Autoproductor"/>
    <x v="2"/>
    <x v="1"/>
    <x v="1"/>
    <x v="0"/>
    <s v="Privado"/>
    <s v="PIURA"/>
    <s v="PIURA"/>
    <s v="SECHURA"/>
    <s v="SECHURA"/>
    <n v="0"/>
    <x v="1"/>
    <n v="0"/>
    <x v="0"/>
    <x v="0"/>
    <x v="0"/>
    <s v="MWh"/>
    <n v="70.793999999999997"/>
    <n v="7.0793999999999996E-2"/>
    <m/>
    <n v="0.17874999999999999"/>
    <n v="0.16666666666666666"/>
    <n v="0"/>
    <n v="0"/>
    <n v="71"/>
    <s v="BASE DE DATOS"/>
    <m/>
  </r>
  <r>
    <s v="24"/>
    <x v="5"/>
    <s v="IQUITO"/>
    <s v="33063196"/>
    <s v="33063196"/>
    <x v="2"/>
    <m/>
    <n v="1.7"/>
    <n v="3.55"/>
    <n v="1.7"/>
    <m/>
    <m/>
    <n v="380"/>
    <m/>
    <m/>
    <m/>
    <n v="120"/>
    <n v="0.98"/>
    <x v="0"/>
    <s v="IQUITO33063196EL"/>
    <s v="Petr¢leos del Per£ Selva - PETROPERU"/>
    <x v="162"/>
    <x v="162"/>
    <s v="CENTRAL TERMICA REFINERIA IQUI"/>
    <x v="446"/>
    <s v="EL"/>
    <x v="2"/>
    <x v="381"/>
    <x v="0"/>
    <s v="Instalado"/>
    <s v="Operativo"/>
    <s v="Autoproductor"/>
    <x v="2"/>
    <x v="1"/>
    <x v="1"/>
    <x v="0"/>
    <s v="Privado"/>
    <s v="LORETO"/>
    <s v="LORETO"/>
    <s v="MAYNAS"/>
    <s v="PUNCHANA"/>
    <n v="0"/>
    <x v="1"/>
    <n v="0"/>
    <x v="0"/>
    <x v="0"/>
    <x v="0"/>
    <s v="MWh"/>
    <n v="380"/>
    <n v="0.38"/>
    <m/>
    <n v="0.29583333333333334"/>
    <n v="0.14166666666666666"/>
    <n v="0"/>
    <n v="0"/>
    <n v="71"/>
    <s v="BASE DE DATOS"/>
    <m/>
  </r>
  <r>
    <s v="24"/>
    <x v="4"/>
    <s v="IQUITO"/>
    <s v="33063196"/>
    <s v="33063196"/>
    <x v="2"/>
    <m/>
    <n v="1.7"/>
    <n v="3.55"/>
    <n v="1.7"/>
    <m/>
    <m/>
    <n v="354"/>
    <m/>
    <m/>
    <m/>
    <n v="220"/>
    <n v="0.873"/>
    <x v="0"/>
    <s v="IQUITO33063196EL"/>
    <s v="Petr¢leos del Per£ Selva - PETROPERU"/>
    <x v="162"/>
    <x v="162"/>
    <s v="CENTRAL TERMICA REFINERIA IQUI"/>
    <x v="446"/>
    <s v="EL"/>
    <x v="2"/>
    <x v="381"/>
    <x v="0"/>
    <s v="Instalado"/>
    <s v="Operativo"/>
    <s v="Autoproductor"/>
    <x v="2"/>
    <x v="1"/>
    <x v="1"/>
    <x v="0"/>
    <s v="Privado"/>
    <s v="LORETO"/>
    <s v="LORETO"/>
    <s v="MAYNAS"/>
    <s v="PUNCHANA"/>
    <n v="0"/>
    <x v="1"/>
    <n v="0"/>
    <x v="0"/>
    <x v="0"/>
    <x v="0"/>
    <s v="MWh"/>
    <n v="354"/>
    <n v="0.35399999999999998"/>
    <m/>
    <n v="0.29583333333333334"/>
    <n v="0.14166666666666666"/>
    <n v="0"/>
    <n v="0"/>
    <n v="71"/>
    <s v="BASE DE DATOS"/>
    <m/>
  </r>
  <r>
    <s v="24"/>
    <x v="4"/>
    <s v="QUEISC"/>
    <s v="33076597"/>
    <s v="33076597"/>
    <x v="2"/>
    <m/>
    <n v="3.47"/>
    <n v="5.56"/>
    <n v="3.47"/>
    <m/>
    <m/>
    <n v="0"/>
    <m/>
    <m/>
    <m/>
    <n v="0"/>
    <n v="0"/>
    <x v="0"/>
    <s v="QUEISC33076597EL"/>
    <s v="Empresa Minera Los Quenuales S.A. - Unidad Iscaycruz"/>
    <x v="163"/>
    <x v="163"/>
    <s v="C.T. Iscaycruz"/>
    <x v="447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PACHANGARÁ"/>
    <n v="0"/>
    <x v="1"/>
    <n v="0"/>
    <x v="0"/>
    <x v="0"/>
    <x v="0"/>
    <s v="MWh"/>
    <n v="0"/>
    <n v="0"/>
    <m/>
    <n v="0.46333333333333332"/>
    <n v="0.33916666666666667"/>
    <n v="0"/>
    <n v="0"/>
    <n v="40"/>
    <s v="BASE DE DATOS"/>
    <m/>
  </r>
  <r>
    <s v="24"/>
    <x v="4"/>
    <s v="QUEISC"/>
    <s v="33079697"/>
    <s v="33079697"/>
    <x v="2"/>
    <m/>
    <n v="0.28999999999999998"/>
    <n v="0.37"/>
    <n v="0.28999999999999998"/>
    <m/>
    <m/>
    <n v="0"/>
    <m/>
    <m/>
    <m/>
    <n v="0"/>
    <n v="0"/>
    <x v="0"/>
    <s v="QUEISC33079697EL"/>
    <s v="Empresa Minera Los Quenuales S.A. - Unidad Iscaycruz"/>
    <x v="163"/>
    <x v="163"/>
    <s v="C.T. Lagsaura"/>
    <x v="448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CHURÍN"/>
    <n v="0"/>
    <x v="1"/>
    <n v="0"/>
    <x v="0"/>
    <x v="0"/>
    <x v="0"/>
    <s v="MWh"/>
    <n v="0"/>
    <n v="0"/>
    <m/>
    <n v="3.0833333333333334E-2"/>
    <n v="2.4166666666666666E-2"/>
    <n v="0"/>
    <n v="0"/>
    <n v="40"/>
    <s v="BASE DE DATOS"/>
    <m/>
  </r>
  <r>
    <s v="24"/>
    <x v="4"/>
    <s v="OLEODU"/>
    <s v="33046794"/>
    <s v="33046794"/>
    <x v="2"/>
    <m/>
    <n v="1.5"/>
    <n v="1.65"/>
    <n v="1.5"/>
    <m/>
    <m/>
    <n v="132.82"/>
    <m/>
    <m/>
    <m/>
    <n v="16"/>
    <n v="0.18"/>
    <x v="0"/>
    <s v="OLEODU33046794EL"/>
    <s v="Petroper£ Oleoducto"/>
    <x v="162"/>
    <x v="162"/>
    <s v="C.T.ESTACION 1"/>
    <x v="437"/>
    <s v="EL"/>
    <x v="2"/>
    <x v="381"/>
    <x v="0"/>
    <s v="Instalado"/>
    <s v="Operativo"/>
    <s v="Autoproductor"/>
    <x v="2"/>
    <x v="1"/>
    <x v="1"/>
    <x v="0"/>
    <s v="Privado"/>
    <s v="LORETO"/>
    <s v="LORETO"/>
    <s v="LORETO "/>
    <s v="URANINAS"/>
    <n v="0"/>
    <x v="1"/>
    <n v="0"/>
    <x v="0"/>
    <x v="0"/>
    <x v="0"/>
    <s v="MWh"/>
    <n v="132.82"/>
    <n v="0.13281999999999999"/>
    <m/>
    <n v="0.13749999999999998"/>
    <n v="0.125"/>
    <n v="0"/>
    <n v="0"/>
    <n v="71"/>
    <s v="BASE DE DATOS"/>
    <m/>
  </r>
  <r>
    <s v="24"/>
    <x v="4"/>
    <s v="OLEODU"/>
    <s v="33046894"/>
    <s v="33046894"/>
    <x v="2"/>
    <m/>
    <n v="1.365"/>
    <n v="2.1269999999999998"/>
    <n v="1.365"/>
    <m/>
    <m/>
    <n v="53.811"/>
    <m/>
    <m/>
    <m/>
    <n v="21"/>
    <n v="7.0000000000000007E-2"/>
    <x v="0"/>
    <s v="OLEODU33046894EL"/>
    <s v="Petroper£ Oleoducto"/>
    <x v="162"/>
    <x v="162"/>
    <s v="C.T ANDOAS"/>
    <x v="438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PASTAZA"/>
    <n v="0"/>
    <x v="1"/>
    <n v="0"/>
    <x v="0"/>
    <x v="0"/>
    <x v="0"/>
    <s v="MWh"/>
    <n v="53.811"/>
    <n v="5.3810999999999998E-2"/>
    <m/>
    <n v="0.17724999999999999"/>
    <n v="0.11375"/>
    <n v="0"/>
    <n v="0"/>
    <n v="71"/>
    <s v="BASE DE DATOS"/>
    <m/>
  </r>
  <r>
    <s v="24"/>
    <x v="4"/>
    <s v="OLEODU"/>
    <s v="33046994"/>
    <s v="33046994"/>
    <x v="2"/>
    <m/>
    <n v="0.32500000000000001"/>
    <n v="0.375"/>
    <n v="0.32500000000000001"/>
    <m/>
    <m/>
    <n v="25.734999999999999"/>
    <m/>
    <m/>
    <m/>
    <n v="0"/>
    <n v="0.03"/>
    <x v="0"/>
    <s v="OLEODU33046994EL"/>
    <s v="Petroper£ Oleoducto"/>
    <x v="162"/>
    <x v="162"/>
    <s v="C.T. ESTACION MORONA"/>
    <x v="439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25.734999999999999"/>
    <n v="2.5735000000000001E-2"/>
    <m/>
    <n v="3.125E-2"/>
    <n v="2.7083333333333334E-2"/>
    <n v="0"/>
    <n v="0"/>
    <n v="71"/>
    <s v="BASE DE DATOS"/>
    <m/>
  </r>
  <r>
    <s v="24"/>
    <x v="4"/>
    <s v="OLEODU"/>
    <s v="33046694"/>
    <s v="33046694"/>
    <x v="2"/>
    <m/>
    <n v="1.4"/>
    <n v="2.59"/>
    <n v="1.4"/>
    <m/>
    <m/>
    <n v="104.45"/>
    <m/>
    <m/>
    <m/>
    <n v="42"/>
    <n v="0.14000000000000001"/>
    <x v="0"/>
    <s v="OLEODU33046694EL"/>
    <s v="Petroper£ Oleoducto"/>
    <x v="162"/>
    <x v="162"/>
    <s v="C.T. ESTACION 5"/>
    <x v="440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104.45"/>
    <n v="0.10445"/>
    <m/>
    <n v="0.21583333333333332"/>
    <n v="0.1125"/>
    <n v="0"/>
    <n v="0"/>
    <n v="71"/>
    <s v="BASE DE DATOS"/>
    <m/>
  </r>
  <r>
    <s v="24"/>
    <x v="4"/>
    <s v="OLEODU"/>
    <s v="33047294"/>
    <s v="33047294"/>
    <x v="2"/>
    <m/>
    <n v="0.46500000000000002"/>
    <n v="0.46500000000000002"/>
    <n v="0.46500000000000002"/>
    <m/>
    <m/>
    <n v="28.417000000000002"/>
    <m/>
    <m/>
    <m/>
    <n v="18"/>
    <n v="0.04"/>
    <x v="0"/>
    <s v="OLEODU33047294EL"/>
    <s v="Petroper£ Oleoducto"/>
    <x v="162"/>
    <x v="162"/>
    <s v="C.T.ESTACION 6"/>
    <x v="441"/>
    <s v="EL"/>
    <x v="2"/>
    <x v="381"/>
    <x v="0"/>
    <s v="Instalado"/>
    <s v="Operativo"/>
    <s v="Autoproductor"/>
    <x v="2"/>
    <x v="1"/>
    <x v="1"/>
    <x v="0"/>
    <s v="Privado"/>
    <s v="AMAZONAS"/>
    <s v="AMAZONAS"/>
    <s v="BAGUA"/>
    <s v="IMASA"/>
    <n v="0"/>
    <x v="1"/>
    <n v="0"/>
    <x v="0"/>
    <x v="0"/>
    <x v="0"/>
    <s v="MWh"/>
    <n v="28.417000000000002"/>
    <n v="2.8417000000000001E-2"/>
    <m/>
    <n v="3.875E-2"/>
    <n v="0.03"/>
    <n v="0"/>
    <n v="0"/>
    <n v="71"/>
    <s v="BASE DE DATOS"/>
    <m/>
  </r>
  <r>
    <s v="24"/>
    <x v="4"/>
    <s v="OLEODU"/>
    <s v="33047394"/>
    <s v="33047394"/>
    <x v="2"/>
    <m/>
    <n v="0.5"/>
    <n v="0.5"/>
    <n v="0.5"/>
    <m/>
    <m/>
    <n v="0.89"/>
    <m/>
    <m/>
    <m/>
    <n v="0"/>
    <n v="0.13"/>
    <x v="0"/>
    <s v="OLEODU33047394EL"/>
    <s v="Petroper£ Oleoducto"/>
    <x v="162"/>
    <x v="162"/>
    <s v="C.T. ESTACION 7"/>
    <x v="442"/>
    <s v="EL"/>
    <x v="2"/>
    <x v="381"/>
    <x v="0"/>
    <s v="Instalado"/>
    <s v="Operativo"/>
    <s v="Autoproductor"/>
    <x v="2"/>
    <x v="1"/>
    <x v="1"/>
    <x v="0"/>
    <s v="Privado"/>
    <s v="AMAZONAS"/>
    <s v="AMAZONAS"/>
    <s v="UTCUBAMBA"/>
    <s v="EL MILAGRO"/>
    <n v="0"/>
    <x v="1"/>
    <n v="0"/>
    <x v="0"/>
    <x v="0"/>
    <x v="0"/>
    <s v="MWh"/>
    <n v="0.89"/>
    <n v="8.9000000000000006E-4"/>
    <m/>
    <n v="4.1666666666666664E-2"/>
    <n v="4.1666666666666664E-2"/>
    <n v="0"/>
    <n v="0"/>
    <n v="71"/>
    <s v="BASE DE DATOS"/>
    <m/>
  </r>
  <r>
    <s v="24"/>
    <x v="4"/>
    <s v="OLEODU"/>
    <s v="33046594"/>
    <s v="33046594"/>
    <x v="2"/>
    <m/>
    <n v="1.48"/>
    <n v="1.635"/>
    <n v="1.48"/>
    <m/>
    <m/>
    <n v="25.114999999999998"/>
    <m/>
    <m/>
    <m/>
    <n v="26"/>
    <n v="0.03"/>
    <x v="0"/>
    <s v="OLEODU33046594EL"/>
    <s v="Petroper£ Oleoducto"/>
    <x v="162"/>
    <x v="162"/>
    <s v="C.T.ESTACION 8"/>
    <x v="443"/>
    <s v="EL"/>
    <x v="2"/>
    <x v="381"/>
    <x v="0"/>
    <s v="Instalado"/>
    <s v="Operativo"/>
    <s v="Autoproductor"/>
    <x v="2"/>
    <x v="1"/>
    <x v="1"/>
    <x v="0"/>
    <s v="Privado"/>
    <s v="CAJAMARCA"/>
    <s v="CAJAMARCA"/>
    <s v="CUTERVO"/>
    <s v="CUTERVO"/>
    <n v="0"/>
    <x v="1"/>
    <n v="0"/>
    <x v="0"/>
    <x v="0"/>
    <x v="0"/>
    <s v="MWh"/>
    <n v="25.114999999999998"/>
    <n v="2.5114999999999998E-2"/>
    <m/>
    <n v="0.13625000000000001"/>
    <n v="0.12333333333333334"/>
    <n v="0"/>
    <n v="0"/>
    <n v="71"/>
    <s v="BASE DE DATOS"/>
    <m/>
  </r>
  <r>
    <s v="24"/>
    <x v="4"/>
    <s v="OLEODU"/>
    <s v="33047094"/>
    <s v="33047094"/>
    <x v="2"/>
    <m/>
    <n v="2"/>
    <n v="2.145"/>
    <n v="2"/>
    <m/>
    <m/>
    <n v="76.17"/>
    <m/>
    <m/>
    <m/>
    <n v="32"/>
    <n v="0.11"/>
    <x v="0"/>
    <s v="OLEODU33047094EL"/>
    <s v="Petroper£ Oleoducto"/>
    <x v="162"/>
    <x v="162"/>
    <s v="C.T. BAYOVAR"/>
    <x v="445"/>
    <s v="EL"/>
    <x v="2"/>
    <x v="381"/>
    <x v="0"/>
    <s v="Instalado"/>
    <s v="Operativo"/>
    <s v="Autoproductor"/>
    <x v="2"/>
    <x v="1"/>
    <x v="1"/>
    <x v="0"/>
    <s v="Privado"/>
    <s v="PIURA"/>
    <s v="PIURA"/>
    <s v="SECHURA"/>
    <s v="SECHURA"/>
    <n v="0"/>
    <x v="1"/>
    <n v="0"/>
    <x v="0"/>
    <x v="0"/>
    <x v="0"/>
    <s v="MWh"/>
    <n v="76.17"/>
    <n v="7.6170000000000002E-2"/>
    <m/>
    <n v="0.17874999999999999"/>
    <n v="0.16666666666666666"/>
    <n v="0"/>
    <n v="0"/>
    <n v="71"/>
    <s v="BASE DE DATOS"/>
    <m/>
  </r>
  <r>
    <s v="24"/>
    <x v="4"/>
    <s v="OLEODU"/>
    <s v="33047194"/>
    <s v="33047194"/>
    <x v="2"/>
    <m/>
    <n v="0.68"/>
    <n v="1.645"/>
    <n v="0.68"/>
    <m/>
    <m/>
    <n v="53.52"/>
    <m/>
    <m/>
    <m/>
    <n v="34.4"/>
    <n v="7.0000000000000007E-2"/>
    <x v="0"/>
    <s v="OLEODU33047194EL"/>
    <s v="Petroper£ Oleoducto"/>
    <x v="162"/>
    <x v="162"/>
    <s v="C.T. ESTACION 9"/>
    <x v="444"/>
    <s v="EL"/>
    <x v="2"/>
    <x v="381"/>
    <x v="0"/>
    <s v="Instalado"/>
    <s v="Operativo"/>
    <s v="Autoproductor"/>
    <x v="2"/>
    <x v="1"/>
    <x v="1"/>
    <x v="0"/>
    <s v="Privado"/>
    <s v="PIURA"/>
    <s v="PIURA"/>
    <s v="HUANCABAMBA"/>
    <s v="HUARMACA"/>
    <n v="0"/>
    <x v="1"/>
    <n v="0"/>
    <x v="0"/>
    <x v="0"/>
    <x v="0"/>
    <s v="MWh"/>
    <n v="53.52"/>
    <n v="5.3520000000000005E-2"/>
    <m/>
    <n v="0.13708333333333333"/>
    <n v="5.6666666666666671E-2"/>
    <n v="0"/>
    <n v="0"/>
    <n v="71"/>
    <s v="BASE DE DATOS"/>
    <m/>
  </r>
  <r>
    <s v="24"/>
    <x v="4"/>
    <s v="MOLITA"/>
    <s v="33111500"/>
    <s v="33111500"/>
    <x v="2"/>
    <m/>
    <n v="0.96599999999999997"/>
    <n v="1.38"/>
    <n v="0.96599999999999997"/>
    <m/>
    <m/>
    <n v="0"/>
    <m/>
    <m/>
    <m/>
    <n v="0"/>
    <n v="0"/>
    <x v="0"/>
    <s v="MOLITA33111500EL"/>
    <s v="Molitalia S.A."/>
    <x v="160"/>
    <x v="160"/>
    <s v="C.T. Molitalia"/>
    <x v="436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0.11499999999999999"/>
    <n v="8.0500000000000002E-2"/>
    <n v="0"/>
    <n v="0"/>
    <n v="61"/>
    <s v="BASE DE DATOS"/>
    <m/>
  </r>
  <r>
    <s v="24"/>
    <x v="4"/>
    <s v="INKABO"/>
    <s v="33029094"/>
    <s v="33029094"/>
    <x v="2"/>
    <m/>
    <n v="0.90400000000000003"/>
    <n v="1.1299999999999999"/>
    <n v="0.90400000000000003"/>
    <m/>
    <m/>
    <n v="22.475000000000001"/>
    <m/>
    <m/>
    <m/>
    <n v="10"/>
    <n v="0.25"/>
    <x v="0"/>
    <s v="INKABO33029094EL"/>
    <s v="Inkabor S.A.C."/>
    <x v="159"/>
    <x v="159"/>
    <s v="C.T. Ubinas"/>
    <x v="43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22.475000000000001"/>
    <n v="2.2475000000000002E-2"/>
    <m/>
    <n v="9.4166666666666662E-2"/>
    <n v="7.5333333333333335E-2"/>
    <n v="0"/>
    <n v="0"/>
    <n v="49"/>
    <s v="BASE DE DATOS"/>
    <m/>
  </r>
  <r>
    <s v="24"/>
    <x v="4"/>
    <s v="INKABO"/>
    <s v="33082398"/>
    <s v="33082398"/>
    <x v="2"/>
    <m/>
    <n v="0.82799999999999996"/>
    <n v="0.91"/>
    <n v="0.82799999999999996"/>
    <m/>
    <m/>
    <n v="0"/>
    <m/>
    <m/>
    <m/>
    <n v="0"/>
    <n v="0"/>
    <x v="0"/>
    <s v="INKABO33082398EL"/>
    <s v="Inkabor S.A.C."/>
    <x v="159"/>
    <x v="159"/>
    <s v="C.T. Rio Seco"/>
    <x v="435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0"/>
    <n v="0"/>
    <m/>
    <n v="8.2727272727272733E-2"/>
    <n v="7.5272727272727269E-2"/>
    <n v="0"/>
    <n v="0"/>
    <n v="49"/>
    <s v="BASE DE DATOS"/>
    <m/>
  </r>
  <r>
    <s v="24"/>
    <x v="3"/>
    <s v="INKABO"/>
    <s v="33029094"/>
    <s v="33029094"/>
    <x v="2"/>
    <m/>
    <n v="0.90400000000000003"/>
    <n v="1.1299999999999999"/>
    <n v="0.90400000000000003"/>
    <m/>
    <m/>
    <n v="18.774999999999999"/>
    <m/>
    <m/>
    <m/>
    <n v="10"/>
    <n v="0.25"/>
    <x v="0"/>
    <s v="INKABO33029094EL"/>
    <s v="Inkabor S.A.C."/>
    <x v="159"/>
    <x v="159"/>
    <s v="C.T. Ubinas"/>
    <x v="43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18.774999999999999"/>
    <n v="1.8775E-2"/>
    <m/>
    <n v="9.4166666666666662E-2"/>
    <n v="7.5333333333333335E-2"/>
    <n v="0"/>
    <n v="0"/>
    <n v="49"/>
    <s v="BASE DE DATOS"/>
    <m/>
  </r>
  <r>
    <s v="24"/>
    <x v="3"/>
    <s v="OLEODU"/>
    <s v="33046794"/>
    <s v="33046794"/>
    <x v="2"/>
    <m/>
    <n v="1.5"/>
    <n v="1.65"/>
    <n v="1.5"/>
    <m/>
    <m/>
    <n v="131.83000000000001"/>
    <m/>
    <m/>
    <m/>
    <n v="12"/>
    <n v="0.22"/>
    <x v="0"/>
    <s v="OLEODU33046794EL"/>
    <s v="Petroper£ Oleoducto"/>
    <x v="162"/>
    <x v="162"/>
    <s v="C.T.ESTACION 1"/>
    <x v="437"/>
    <s v="EL"/>
    <x v="2"/>
    <x v="381"/>
    <x v="0"/>
    <s v="Instalado"/>
    <s v="Operativo"/>
    <s v="Autoproductor"/>
    <x v="2"/>
    <x v="1"/>
    <x v="1"/>
    <x v="0"/>
    <s v="Privado"/>
    <s v="LORETO"/>
    <s v="LORETO"/>
    <s v="LORETO "/>
    <s v="URANINAS"/>
    <n v="0"/>
    <x v="1"/>
    <n v="0"/>
    <x v="0"/>
    <x v="0"/>
    <x v="0"/>
    <s v="MWh"/>
    <n v="131.83000000000001"/>
    <n v="0.13183"/>
    <m/>
    <n v="0.13749999999999998"/>
    <n v="0.125"/>
    <n v="0"/>
    <n v="0"/>
    <n v="71"/>
    <s v="BASE DE DATOS"/>
    <m/>
  </r>
  <r>
    <s v="24"/>
    <x v="3"/>
    <s v="OLEODU"/>
    <s v="33046894"/>
    <s v="33046894"/>
    <x v="2"/>
    <m/>
    <n v="1.365"/>
    <n v="2.1269999999999998"/>
    <n v="1.365"/>
    <m/>
    <m/>
    <n v="51.92"/>
    <m/>
    <m/>
    <m/>
    <n v="20"/>
    <n v="7.0000000000000007E-2"/>
    <x v="0"/>
    <s v="OLEODU33046894EL"/>
    <s v="Petroper£ Oleoducto"/>
    <x v="162"/>
    <x v="162"/>
    <s v="C.T ANDOAS"/>
    <x v="438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PASTAZA"/>
    <n v="0"/>
    <x v="1"/>
    <n v="0"/>
    <x v="0"/>
    <x v="0"/>
    <x v="0"/>
    <s v="MWh"/>
    <n v="51.92"/>
    <n v="5.1920000000000001E-2"/>
    <m/>
    <n v="0.17724999999999999"/>
    <n v="0.11375"/>
    <n v="0"/>
    <n v="0"/>
    <n v="71"/>
    <s v="BASE DE DATOS"/>
    <m/>
  </r>
  <r>
    <s v="24"/>
    <x v="3"/>
    <s v="OLEODU"/>
    <s v="33046994"/>
    <s v="33046994"/>
    <x v="2"/>
    <m/>
    <n v="0.32500000000000001"/>
    <n v="0.375"/>
    <n v="0.32500000000000001"/>
    <m/>
    <m/>
    <n v="25.87"/>
    <m/>
    <m/>
    <m/>
    <n v="15"/>
    <n v="0.04"/>
    <x v="0"/>
    <s v="OLEODU33046994EL"/>
    <s v="Petroper£ Oleoducto"/>
    <x v="162"/>
    <x v="162"/>
    <s v="C.T. ESTACION MORONA"/>
    <x v="439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25.87"/>
    <n v="2.5870000000000001E-2"/>
    <m/>
    <n v="3.125E-2"/>
    <n v="2.7083333333333334E-2"/>
    <n v="0"/>
    <n v="0"/>
    <n v="71"/>
    <s v="BASE DE DATOS"/>
    <m/>
  </r>
  <r>
    <s v="24"/>
    <x v="3"/>
    <s v="OLEODU"/>
    <s v="33046694"/>
    <s v="33046694"/>
    <x v="2"/>
    <m/>
    <n v="1.4"/>
    <n v="2.59"/>
    <n v="1.4"/>
    <m/>
    <m/>
    <n v="111.81"/>
    <m/>
    <m/>
    <m/>
    <n v="31"/>
    <n v="0.15"/>
    <x v="0"/>
    <s v="OLEODU33046694EL"/>
    <s v="Petroper£ Oleoducto"/>
    <x v="162"/>
    <x v="162"/>
    <s v="C.T. ESTACION 5"/>
    <x v="440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111.81"/>
    <n v="0.11181000000000001"/>
    <m/>
    <n v="0.21583333333333332"/>
    <n v="0.1125"/>
    <n v="0"/>
    <n v="0"/>
    <n v="71"/>
    <s v="BASE DE DATOS"/>
    <m/>
  </r>
  <r>
    <s v="24"/>
    <x v="3"/>
    <s v="OLEODU"/>
    <s v="33047294"/>
    <s v="33047294"/>
    <x v="2"/>
    <m/>
    <n v="0.46500000000000002"/>
    <n v="0.46500000000000002"/>
    <n v="0.46500000000000002"/>
    <m/>
    <m/>
    <n v="28.76"/>
    <m/>
    <m/>
    <m/>
    <n v="10.75"/>
    <n v="0.04"/>
    <x v="0"/>
    <s v="OLEODU33047294EL"/>
    <s v="Petroper£ Oleoducto"/>
    <x v="162"/>
    <x v="162"/>
    <s v="C.T.ESTACION 6"/>
    <x v="441"/>
    <s v="EL"/>
    <x v="2"/>
    <x v="381"/>
    <x v="0"/>
    <s v="Instalado"/>
    <s v="Operativo"/>
    <s v="Autoproductor"/>
    <x v="2"/>
    <x v="1"/>
    <x v="1"/>
    <x v="0"/>
    <s v="Privado"/>
    <s v="AMAZONAS"/>
    <s v="AMAZONAS"/>
    <s v="BAGUA"/>
    <s v="IMASA"/>
    <n v="0"/>
    <x v="1"/>
    <n v="0"/>
    <x v="0"/>
    <x v="0"/>
    <x v="0"/>
    <s v="MWh"/>
    <n v="28.76"/>
    <n v="2.8760000000000001E-2"/>
    <m/>
    <n v="3.875E-2"/>
    <n v="0.03"/>
    <n v="0"/>
    <n v="0"/>
    <n v="71"/>
    <s v="BASE DE DATOS"/>
    <m/>
  </r>
  <r>
    <s v="24"/>
    <x v="3"/>
    <s v="OLEODU"/>
    <s v="33047394"/>
    <s v="33047394"/>
    <x v="2"/>
    <m/>
    <n v="0.5"/>
    <n v="0.5"/>
    <n v="0.5"/>
    <m/>
    <m/>
    <n v="1.37"/>
    <m/>
    <m/>
    <m/>
    <n v="0"/>
    <n v="0.1"/>
    <x v="0"/>
    <s v="OLEODU33047394EL"/>
    <s v="Petroper£ Oleoducto"/>
    <x v="162"/>
    <x v="162"/>
    <s v="C.T. ESTACION 7"/>
    <x v="442"/>
    <s v="EL"/>
    <x v="2"/>
    <x v="381"/>
    <x v="0"/>
    <s v="Instalado"/>
    <s v="Operativo"/>
    <s v="Autoproductor"/>
    <x v="2"/>
    <x v="1"/>
    <x v="1"/>
    <x v="0"/>
    <s v="Privado"/>
    <s v="AMAZONAS"/>
    <s v="AMAZONAS"/>
    <s v="UTCUBAMBA"/>
    <s v="EL MILAGRO"/>
    <n v="0"/>
    <x v="1"/>
    <n v="0"/>
    <x v="0"/>
    <x v="0"/>
    <x v="0"/>
    <s v="MWh"/>
    <n v="1.37"/>
    <n v="1.3700000000000001E-3"/>
    <m/>
    <n v="4.1666666666666664E-2"/>
    <n v="4.1666666666666664E-2"/>
    <n v="0"/>
    <n v="0"/>
    <n v="71"/>
    <s v="BASE DE DATOS"/>
    <m/>
  </r>
  <r>
    <s v="24"/>
    <x v="3"/>
    <s v="OLEODU"/>
    <s v="33047194"/>
    <s v="33047194"/>
    <x v="2"/>
    <m/>
    <n v="0.68"/>
    <n v="1.645"/>
    <n v="0.68"/>
    <m/>
    <m/>
    <n v="48.814"/>
    <m/>
    <m/>
    <m/>
    <n v="11"/>
    <n v="7.0000000000000007E-2"/>
    <x v="0"/>
    <s v="OLEODU33047194EL"/>
    <s v="Petroper£ Oleoducto"/>
    <x v="162"/>
    <x v="162"/>
    <s v="C.T. ESTACION 9"/>
    <x v="444"/>
    <s v="EL"/>
    <x v="2"/>
    <x v="381"/>
    <x v="0"/>
    <s v="Instalado"/>
    <s v="Operativo"/>
    <s v="Autoproductor"/>
    <x v="2"/>
    <x v="1"/>
    <x v="1"/>
    <x v="0"/>
    <s v="Privado"/>
    <s v="PIURA"/>
    <s v="PIURA"/>
    <s v="HUANCABAMBA"/>
    <s v="HUARMACA"/>
    <n v="0"/>
    <x v="1"/>
    <n v="0"/>
    <x v="0"/>
    <x v="0"/>
    <x v="0"/>
    <s v="MWh"/>
    <n v="48.814"/>
    <n v="4.8814000000000003E-2"/>
    <m/>
    <n v="0.13708333333333333"/>
    <n v="5.6666666666666671E-2"/>
    <n v="0"/>
    <n v="0"/>
    <n v="71"/>
    <s v="BASE DE DATOS"/>
    <m/>
  </r>
  <r>
    <s v="24"/>
    <x v="3"/>
    <s v="OLEODU"/>
    <s v="33047094"/>
    <s v="33047094"/>
    <x v="2"/>
    <m/>
    <n v="2"/>
    <n v="2.145"/>
    <n v="2"/>
    <m/>
    <m/>
    <n v="79.14"/>
    <m/>
    <m/>
    <m/>
    <n v="32"/>
    <n v="0.1"/>
    <x v="0"/>
    <s v="OLEODU33047094EL"/>
    <s v="Petroper£ Oleoducto"/>
    <x v="162"/>
    <x v="162"/>
    <s v="C.T. BAYOVAR"/>
    <x v="445"/>
    <s v="EL"/>
    <x v="2"/>
    <x v="381"/>
    <x v="0"/>
    <s v="Instalado"/>
    <s v="Operativo"/>
    <s v="Autoproductor"/>
    <x v="2"/>
    <x v="1"/>
    <x v="1"/>
    <x v="0"/>
    <s v="Privado"/>
    <s v="PIURA"/>
    <s v="PIURA"/>
    <s v="SECHURA"/>
    <s v="SECHURA"/>
    <n v="0"/>
    <x v="1"/>
    <n v="0"/>
    <x v="0"/>
    <x v="0"/>
    <x v="0"/>
    <s v="MWh"/>
    <n v="79.14"/>
    <n v="7.9140000000000002E-2"/>
    <m/>
    <n v="0.17874999999999999"/>
    <n v="0.16666666666666666"/>
    <n v="0"/>
    <n v="0"/>
    <n v="71"/>
    <s v="BASE DE DATOS"/>
    <m/>
  </r>
  <r>
    <s v="24"/>
    <x v="3"/>
    <s v="OLEODU"/>
    <s v="33046594"/>
    <s v="33046594"/>
    <x v="2"/>
    <m/>
    <n v="1.48"/>
    <n v="1.635"/>
    <n v="1.48"/>
    <m/>
    <m/>
    <n v="24.24"/>
    <m/>
    <m/>
    <m/>
    <n v="32"/>
    <n v="0.03"/>
    <x v="0"/>
    <s v="OLEODU33046594EL"/>
    <s v="Petroper£ Oleoducto"/>
    <x v="162"/>
    <x v="162"/>
    <s v="C.T.ESTACION 8"/>
    <x v="443"/>
    <s v="EL"/>
    <x v="2"/>
    <x v="381"/>
    <x v="0"/>
    <s v="Instalado"/>
    <s v="Operativo"/>
    <s v="Autoproductor"/>
    <x v="2"/>
    <x v="1"/>
    <x v="1"/>
    <x v="0"/>
    <s v="Privado"/>
    <s v="CAJAMARCA"/>
    <s v="CAJAMARCA"/>
    <s v="CUTERVO"/>
    <s v="CUTERVO"/>
    <n v="0"/>
    <x v="1"/>
    <n v="0"/>
    <x v="0"/>
    <x v="0"/>
    <x v="0"/>
    <s v="MWh"/>
    <n v="24.24"/>
    <n v="2.4239999999999998E-2"/>
    <m/>
    <n v="0.13625000000000001"/>
    <n v="0.12333333333333334"/>
    <n v="0"/>
    <n v="0"/>
    <n v="71"/>
    <s v="BASE DE DATOS"/>
    <m/>
  </r>
  <r>
    <s v="24"/>
    <x v="3"/>
    <s v="QUEISC"/>
    <s v="33076597"/>
    <s v="33076597"/>
    <x v="2"/>
    <m/>
    <n v="3.47"/>
    <n v="5.56"/>
    <n v="3.47"/>
    <m/>
    <m/>
    <n v="0"/>
    <m/>
    <m/>
    <m/>
    <n v="0"/>
    <n v="0"/>
    <x v="0"/>
    <s v="QUEISC33076597EL"/>
    <s v="Empresa Minera Los Quenuales S.A. - Unidad Iscaycruz"/>
    <x v="163"/>
    <x v="163"/>
    <s v="C.T. Iscaycruz"/>
    <x v="447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PACHANGARÁ"/>
    <n v="0"/>
    <x v="1"/>
    <n v="0"/>
    <x v="0"/>
    <x v="0"/>
    <x v="0"/>
    <s v="MWh"/>
    <n v="0"/>
    <n v="0"/>
    <m/>
    <n v="0.46333333333333332"/>
    <n v="0.33916666666666667"/>
    <n v="0"/>
    <n v="0"/>
    <n v="40"/>
    <s v="BASE DE DATOS"/>
    <m/>
  </r>
  <r>
    <s v="24"/>
    <x v="3"/>
    <s v="QUEISC"/>
    <s v="33079697"/>
    <s v="33079697"/>
    <x v="2"/>
    <m/>
    <n v="0.28999999999999998"/>
    <n v="0.37"/>
    <n v="0.28999999999999998"/>
    <m/>
    <m/>
    <n v="0"/>
    <m/>
    <m/>
    <m/>
    <n v="0"/>
    <n v="0"/>
    <x v="0"/>
    <s v="QUEISC33079697EL"/>
    <s v="Empresa Minera Los Quenuales S.A. - Unidad Iscaycruz"/>
    <x v="163"/>
    <x v="163"/>
    <s v="C.T. Lagsaura"/>
    <x v="448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CHURÍN"/>
    <n v="0"/>
    <x v="1"/>
    <n v="0"/>
    <x v="0"/>
    <x v="0"/>
    <x v="0"/>
    <s v="MWh"/>
    <n v="0"/>
    <n v="0"/>
    <m/>
    <n v="3.0833333333333334E-2"/>
    <n v="2.4166666666666666E-2"/>
    <n v="0"/>
    <n v="0"/>
    <n v="40"/>
    <s v="BASE DE DATOS"/>
    <m/>
  </r>
  <r>
    <s v="24"/>
    <x v="3"/>
    <s v="MOLITA"/>
    <s v="33111500"/>
    <s v="33111500"/>
    <x v="2"/>
    <m/>
    <n v="0.96599999999999997"/>
    <n v="1.38"/>
    <n v="0.96599999999999997"/>
    <m/>
    <m/>
    <n v="0"/>
    <m/>
    <m/>
    <m/>
    <n v="0"/>
    <n v="0"/>
    <x v="0"/>
    <s v="MOLITA33111500EL"/>
    <s v="Molitalia S.A."/>
    <x v="160"/>
    <x v="160"/>
    <s v="C.T. Molitalia"/>
    <x v="436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0.11499999999999999"/>
    <n v="8.0500000000000002E-2"/>
    <n v="0"/>
    <n v="0"/>
    <n v="61"/>
    <s v="BASE DE DATOS"/>
    <m/>
  </r>
  <r>
    <s v="24"/>
    <x v="3"/>
    <s v="IQUITO"/>
    <s v="33063196"/>
    <s v="33063196"/>
    <x v="2"/>
    <m/>
    <n v="1.7"/>
    <n v="3.55"/>
    <n v="1.7"/>
    <m/>
    <m/>
    <n v="385"/>
    <m/>
    <m/>
    <m/>
    <n v="110"/>
    <n v="0.98"/>
    <x v="0"/>
    <s v="IQUITO33063196EL"/>
    <s v="Petr¢leos del Per£ Selva - PETROPERU"/>
    <x v="162"/>
    <x v="162"/>
    <s v="CENTRAL TERMICA REFINERIA IQUI"/>
    <x v="446"/>
    <s v="EL"/>
    <x v="2"/>
    <x v="381"/>
    <x v="0"/>
    <s v="Instalado"/>
    <s v="Operativo"/>
    <s v="Autoproductor"/>
    <x v="2"/>
    <x v="1"/>
    <x v="1"/>
    <x v="0"/>
    <s v="Privado"/>
    <s v="LORETO"/>
    <s v="LORETO"/>
    <s v="MAYNAS"/>
    <s v="PUNCHANA"/>
    <n v="0"/>
    <x v="1"/>
    <n v="0"/>
    <x v="0"/>
    <x v="0"/>
    <x v="0"/>
    <s v="MWh"/>
    <n v="385"/>
    <n v="0.38500000000000001"/>
    <m/>
    <n v="0.29583333333333334"/>
    <n v="0.14166666666666666"/>
    <n v="0"/>
    <n v="0"/>
    <n v="71"/>
    <s v="BASE DE DATOS"/>
    <m/>
  </r>
  <r>
    <s v="24"/>
    <x v="2"/>
    <s v="INKABO"/>
    <s v="33029094"/>
    <s v="33029094"/>
    <x v="2"/>
    <m/>
    <n v="0.90400000000000003"/>
    <n v="1.1299999999999999"/>
    <n v="0.90400000000000003"/>
    <m/>
    <m/>
    <n v="18.925000000000001"/>
    <m/>
    <m/>
    <m/>
    <n v="10"/>
    <n v="0.25"/>
    <x v="0"/>
    <s v="INKABO33029094EL"/>
    <s v="Inkabor S.A.C."/>
    <x v="159"/>
    <x v="159"/>
    <s v="C.T. Ubinas"/>
    <x v="43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18.925000000000001"/>
    <n v="1.8925000000000001E-2"/>
    <m/>
    <n v="9.4166666666666662E-2"/>
    <n v="7.5333333333333335E-2"/>
    <n v="0"/>
    <n v="0"/>
    <n v="49"/>
    <s v="BASE DE DATOS"/>
    <m/>
  </r>
  <r>
    <s v="24"/>
    <x v="2"/>
    <s v="INKABO"/>
    <s v="33082398"/>
    <s v="33082398"/>
    <x v="2"/>
    <m/>
    <n v="0.82799999999999996"/>
    <n v="0.91"/>
    <n v="0.82799999999999996"/>
    <m/>
    <m/>
    <n v="0"/>
    <m/>
    <m/>
    <m/>
    <n v="0"/>
    <n v="0"/>
    <x v="0"/>
    <s v="INKABO33082398EL"/>
    <s v="Inkabor S.A.C."/>
    <x v="159"/>
    <x v="159"/>
    <s v="C.T. Rio Seco"/>
    <x v="435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0"/>
    <n v="0"/>
    <m/>
    <n v="8.2727272727272733E-2"/>
    <n v="7.5272727272727269E-2"/>
    <n v="0"/>
    <n v="0"/>
    <n v="49"/>
    <s v="BASE DE DATOS"/>
    <m/>
  </r>
  <r>
    <s v="24"/>
    <x v="1"/>
    <s v="INKABO"/>
    <s v="33029094"/>
    <s v="33029094"/>
    <x v="2"/>
    <m/>
    <n v="0.90400000000000003"/>
    <n v="1.1299999999999999"/>
    <n v="0.90400000000000003"/>
    <m/>
    <m/>
    <n v="29.050999999999998"/>
    <m/>
    <m/>
    <m/>
    <n v="10"/>
    <n v="0.25"/>
    <x v="0"/>
    <s v="INKABO33029094EL"/>
    <s v="Inkabor S.A.C."/>
    <x v="159"/>
    <x v="159"/>
    <s v="C.T. Ubinas"/>
    <x v="43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29.050999999999998"/>
    <n v="2.9050999999999997E-2"/>
    <m/>
    <n v="9.4166666666666662E-2"/>
    <n v="7.5333333333333335E-2"/>
    <n v="0"/>
    <n v="0"/>
    <n v="49"/>
    <s v="BASE DE DATOS"/>
    <m/>
  </r>
  <r>
    <s v="24"/>
    <x v="1"/>
    <s v="INKABO"/>
    <s v="33082398"/>
    <s v="33082398"/>
    <x v="2"/>
    <m/>
    <n v="0.82799999999999996"/>
    <n v="0.91"/>
    <n v="0.82799999999999996"/>
    <m/>
    <m/>
    <n v="0"/>
    <m/>
    <m/>
    <m/>
    <n v="0"/>
    <n v="0"/>
    <x v="0"/>
    <s v="INKABO33082398EL"/>
    <s v="Inkabor S.A.C."/>
    <x v="159"/>
    <x v="159"/>
    <s v="C.T. Rio Seco"/>
    <x v="435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0"/>
    <n v="0"/>
    <m/>
    <n v="8.2727272727272733E-2"/>
    <n v="7.5272727272727269E-2"/>
    <n v="0"/>
    <n v="0"/>
    <n v="49"/>
    <s v="BASE DE DATOS"/>
    <m/>
  </r>
  <r>
    <s v="24"/>
    <x v="0"/>
    <s v="INKABO"/>
    <s v="33029094"/>
    <s v="33029094"/>
    <x v="2"/>
    <m/>
    <n v="0.90400000000000003"/>
    <n v="1.1299999999999999"/>
    <n v="0.90400000000000003"/>
    <m/>
    <m/>
    <n v="13.577"/>
    <m/>
    <m/>
    <m/>
    <n v="10"/>
    <n v="0.25"/>
    <x v="0"/>
    <s v="INKABO33029094EL"/>
    <s v="Inkabor S.A.C."/>
    <x v="159"/>
    <x v="159"/>
    <s v="C.T. Ubinas"/>
    <x v="43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13.577"/>
    <n v="1.3577000000000001E-2"/>
    <m/>
    <n v="9.4166666666666662E-2"/>
    <n v="7.5333333333333335E-2"/>
    <n v="0"/>
    <n v="0"/>
    <n v="49"/>
    <s v="BASE DE DATOS"/>
    <m/>
  </r>
  <r>
    <s v="24"/>
    <x v="0"/>
    <s v="INKABO"/>
    <s v="33082398"/>
    <s v="33082398"/>
    <x v="2"/>
    <m/>
    <n v="0.82799999999999996"/>
    <n v="0.91"/>
    <n v="0.82799999999999996"/>
    <m/>
    <m/>
    <n v="0"/>
    <m/>
    <m/>
    <m/>
    <n v="0"/>
    <n v="0"/>
    <x v="0"/>
    <s v="INKABO33082398EL"/>
    <s v="Inkabor S.A.C."/>
    <x v="159"/>
    <x v="159"/>
    <s v="C.T. Rio Seco"/>
    <x v="435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0"/>
    <n v="0"/>
    <m/>
    <n v="8.2727272727272733E-2"/>
    <n v="7.5272727272727269E-2"/>
    <n v="0"/>
    <n v="0"/>
    <n v="49"/>
    <s v="BASE DE DATOS"/>
    <m/>
  </r>
  <r>
    <s v="24"/>
    <x v="0"/>
    <s v="QUEISC"/>
    <s v="33076597"/>
    <s v="33076597"/>
    <x v="2"/>
    <m/>
    <n v="3.47"/>
    <n v="5.56"/>
    <n v="3.47"/>
    <m/>
    <m/>
    <n v="0"/>
    <m/>
    <m/>
    <m/>
    <n v="0"/>
    <n v="0"/>
    <x v="0"/>
    <s v="QUEISC33076597EL"/>
    <s v="Empresa Minera Los Quenuales S.A. - Unidad Iscaycruz"/>
    <x v="163"/>
    <x v="163"/>
    <s v="C.T. Iscaycruz"/>
    <x v="447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PACHANGARÁ"/>
    <n v="0"/>
    <x v="1"/>
    <n v="0"/>
    <x v="0"/>
    <x v="0"/>
    <x v="0"/>
    <s v="MWh"/>
    <n v="0"/>
    <n v="0"/>
    <m/>
    <n v="0.46333333333333332"/>
    <n v="0.33916666666666667"/>
    <n v="0"/>
    <n v="0"/>
    <n v="40"/>
    <s v="BASE DE DATOS"/>
    <m/>
  </r>
  <r>
    <s v="24"/>
    <x v="0"/>
    <s v="QUEISC"/>
    <s v="33079697"/>
    <s v="33079697"/>
    <x v="2"/>
    <m/>
    <n v="0.28999999999999998"/>
    <n v="0.37"/>
    <n v="0.28999999999999998"/>
    <m/>
    <m/>
    <n v="0"/>
    <m/>
    <m/>
    <m/>
    <n v="0"/>
    <n v="0"/>
    <x v="0"/>
    <s v="QUEISC33079697EL"/>
    <s v="Empresa Minera Los Quenuales S.A. - Unidad Iscaycruz"/>
    <x v="163"/>
    <x v="163"/>
    <s v="C.T. Lagsaura"/>
    <x v="448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CHURÍN"/>
    <n v="0"/>
    <x v="1"/>
    <n v="0"/>
    <x v="0"/>
    <x v="0"/>
    <x v="0"/>
    <s v="MWh"/>
    <n v="0"/>
    <n v="0"/>
    <m/>
    <n v="3.0833333333333334E-2"/>
    <n v="2.4166666666666666E-2"/>
    <n v="0"/>
    <n v="0"/>
    <n v="40"/>
    <s v="BASE DE DATOS"/>
    <m/>
  </r>
  <r>
    <s v="24"/>
    <x v="1"/>
    <s v="QUEISC"/>
    <s v="33076597"/>
    <s v="33076597"/>
    <x v="2"/>
    <m/>
    <n v="3.47"/>
    <n v="5.56"/>
    <n v="3.47"/>
    <m/>
    <m/>
    <n v="0"/>
    <m/>
    <m/>
    <m/>
    <n v="0"/>
    <n v="0"/>
    <x v="0"/>
    <s v="QUEISC33076597EL"/>
    <s v="Empresa Minera Los Quenuales S.A. - Unidad Iscaycruz"/>
    <x v="163"/>
    <x v="163"/>
    <s v="C.T. Iscaycruz"/>
    <x v="447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PACHANGARÁ"/>
    <n v="0"/>
    <x v="1"/>
    <n v="0"/>
    <x v="0"/>
    <x v="0"/>
    <x v="0"/>
    <s v="MWh"/>
    <n v="0"/>
    <n v="0"/>
    <m/>
    <n v="0.46333333333333332"/>
    <n v="0.33916666666666667"/>
    <n v="0"/>
    <n v="0"/>
    <n v="40"/>
    <s v="BASE DE DATOS"/>
    <m/>
  </r>
  <r>
    <s v="24"/>
    <x v="1"/>
    <s v="QUEISC"/>
    <s v="33079697"/>
    <s v="33079697"/>
    <x v="2"/>
    <m/>
    <n v="0.28999999999999998"/>
    <n v="0.37"/>
    <n v="0.28999999999999998"/>
    <m/>
    <m/>
    <n v="0"/>
    <m/>
    <m/>
    <m/>
    <n v="0"/>
    <n v="0"/>
    <x v="0"/>
    <s v="QUEISC33079697EL"/>
    <s v="Empresa Minera Los Quenuales S.A. - Unidad Iscaycruz"/>
    <x v="163"/>
    <x v="163"/>
    <s v="C.T. Lagsaura"/>
    <x v="448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CHURÍN"/>
    <n v="0"/>
    <x v="1"/>
    <n v="0"/>
    <x v="0"/>
    <x v="0"/>
    <x v="0"/>
    <s v="MWh"/>
    <n v="0"/>
    <n v="0"/>
    <m/>
    <n v="3.0833333333333334E-2"/>
    <n v="2.4166666666666666E-2"/>
    <n v="0"/>
    <n v="0"/>
    <n v="40"/>
    <s v="BASE DE DATOS"/>
    <m/>
  </r>
  <r>
    <s v="24"/>
    <x v="2"/>
    <s v="QUEISC"/>
    <s v="33076597"/>
    <s v="33076597"/>
    <x v="2"/>
    <m/>
    <n v="3.47"/>
    <n v="5.56"/>
    <n v="3.47"/>
    <m/>
    <m/>
    <n v="0"/>
    <m/>
    <m/>
    <m/>
    <n v="0"/>
    <n v="0"/>
    <x v="0"/>
    <s v="QUEISC33076597EL"/>
    <s v="Empresa Minera Los Quenuales S.A. - Unidad Iscaycruz"/>
    <x v="163"/>
    <x v="163"/>
    <s v="C.T. Iscaycruz"/>
    <x v="447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PACHANGARÁ"/>
    <n v="0"/>
    <x v="1"/>
    <n v="0"/>
    <x v="0"/>
    <x v="0"/>
    <x v="0"/>
    <s v="MWh"/>
    <n v="0"/>
    <n v="0"/>
    <m/>
    <n v="0.46333333333333332"/>
    <n v="0.33916666666666667"/>
    <n v="0"/>
    <n v="0"/>
    <n v="40"/>
    <s v="BASE DE DATOS"/>
    <m/>
  </r>
  <r>
    <s v="24"/>
    <x v="2"/>
    <s v="QUEISC"/>
    <s v="33079697"/>
    <s v="33079697"/>
    <x v="2"/>
    <m/>
    <n v="0.28999999999999998"/>
    <n v="0.37"/>
    <n v="0.28999999999999998"/>
    <m/>
    <m/>
    <n v="0"/>
    <m/>
    <m/>
    <m/>
    <n v="0"/>
    <n v="0"/>
    <x v="0"/>
    <s v="QUEISC33079697EL"/>
    <s v="Empresa Minera Los Quenuales S.A. - Unidad Iscaycruz"/>
    <x v="163"/>
    <x v="163"/>
    <s v="C.T. Lagsaura"/>
    <x v="448"/>
    <s v="EL"/>
    <x v="2"/>
    <x v="381"/>
    <x v="0"/>
    <s v="Instalado"/>
    <s v="Operativo"/>
    <s v="Autoproductor"/>
    <x v="2"/>
    <x v="1"/>
    <x v="1"/>
    <x v="0"/>
    <s v="Privado"/>
    <s v="LIMA"/>
    <s v="LIMA"/>
    <s v="OYON"/>
    <s v="CHURÍN"/>
    <n v="0"/>
    <x v="1"/>
    <n v="0"/>
    <x v="0"/>
    <x v="0"/>
    <x v="0"/>
    <s v="MWh"/>
    <n v="0"/>
    <n v="0"/>
    <m/>
    <n v="3.0833333333333334E-2"/>
    <n v="2.4166666666666666E-2"/>
    <n v="0"/>
    <n v="0"/>
    <n v="40"/>
    <s v="BASE DE DATOS"/>
    <m/>
  </r>
  <r>
    <s v="24"/>
    <x v="2"/>
    <s v="MOLITA"/>
    <s v="33111500"/>
    <s v="33111500"/>
    <x v="2"/>
    <m/>
    <n v="0.96599999999999997"/>
    <n v="1.38"/>
    <n v="0.96599999999999997"/>
    <m/>
    <m/>
    <n v="0"/>
    <m/>
    <m/>
    <m/>
    <n v="0"/>
    <n v="0"/>
    <x v="0"/>
    <s v="MOLITA33111500EL"/>
    <s v="Molitalia S.A."/>
    <x v="160"/>
    <x v="160"/>
    <s v="C.T. Molitalia"/>
    <x v="436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0.11499999999999999"/>
    <n v="8.0500000000000002E-2"/>
    <n v="0"/>
    <n v="0"/>
    <n v="61"/>
    <s v="BASE DE DATOS"/>
    <m/>
  </r>
  <r>
    <s v="24"/>
    <x v="1"/>
    <s v="MOLITA"/>
    <s v="33111500"/>
    <s v="33111500"/>
    <x v="2"/>
    <m/>
    <n v="0.96599999999999997"/>
    <n v="1.38"/>
    <n v="0.96599999999999997"/>
    <m/>
    <m/>
    <n v="0"/>
    <m/>
    <m/>
    <m/>
    <n v="0"/>
    <n v="0"/>
    <x v="0"/>
    <s v="MOLITA33111500EL"/>
    <s v="Molitalia S.A."/>
    <x v="160"/>
    <x v="160"/>
    <s v="C.T. Molitalia"/>
    <x v="436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0.11499999999999999"/>
    <n v="8.0500000000000002E-2"/>
    <n v="0"/>
    <n v="0"/>
    <n v="61"/>
    <s v="BASE DE DATOS"/>
    <m/>
  </r>
  <r>
    <s v="24"/>
    <x v="0"/>
    <s v="MOLITA"/>
    <s v="33111500"/>
    <s v="33111500"/>
    <x v="2"/>
    <m/>
    <n v="0.96599999999999997"/>
    <n v="1.38"/>
    <n v="0.96599999999999997"/>
    <m/>
    <m/>
    <n v="0"/>
    <m/>
    <m/>
    <m/>
    <n v="0"/>
    <n v="0"/>
    <x v="0"/>
    <s v="MOLITA33111500EL"/>
    <s v="Molitalia S.A."/>
    <x v="160"/>
    <x v="160"/>
    <s v="C.T. Molitalia"/>
    <x v="436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0.11499999999999999"/>
    <n v="8.0500000000000002E-2"/>
    <n v="0"/>
    <n v="0"/>
    <n v="61"/>
    <s v="BASE DE DATOS"/>
    <m/>
  </r>
  <r>
    <s v="24"/>
    <x v="0"/>
    <s v="IQUITO"/>
    <s v="33063196"/>
    <s v="33063196"/>
    <x v="2"/>
    <m/>
    <n v="1.7"/>
    <n v="3.55"/>
    <n v="1.7"/>
    <m/>
    <m/>
    <n v="396"/>
    <m/>
    <m/>
    <m/>
    <n v="220"/>
    <n v="1.03"/>
    <x v="0"/>
    <s v="IQUITO33063196EL"/>
    <s v="Petr¢leos del Per£ Selva - PETROPERU"/>
    <x v="162"/>
    <x v="162"/>
    <s v="CENTRAL TERMICA REFINERIA IQUI"/>
    <x v="446"/>
    <s v="EL"/>
    <x v="2"/>
    <x v="381"/>
    <x v="0"/>
    <s v="Instalado"/>
    <s v="Operativo"/>
    <s v="Autoproductor"/>
    <x v="2"/>
    <x v="1"/>
    <x v="1"/>
    <x v="0"/>
    <s v="Privado"/>
    <s v="LORETO"/>
    <s v="LORETO"/>
    <s v="MAYNAS"/>
    <s v="PUNCHANA"/>
    <n v="0"/>
    <x v="1"/>
    <n v="0"/>
    <x v="0"/>
    <x v="0"/>
    <x v="0"/>
    <s v="MWh"/>
    <n v="396"/>
    <n v="0.39600000000000002"/>
    <m/>
    <n v="0.29583333333333334"/>
    <n v="0.14166666666666666"/>
    <n v="0"/>
    <n v="0"/>
    <n v="71"/>
    <s v="BASE DE DATOS"/>
    <m/>
  </r>
  <r>
    <s v="24"/>
    <x v="1"/>
    <s v="IQUITO"/>
    <s v="33063196"/>
    <s v="33063196"/>
    <x v="2"/>
    <m/>
    <n v="1.7"/>
    <n v="3.55"/>
    <n v="1.7"/>
    <m/>
    <m/>
    <n v="370"/>
    <m/>
    <m/>
    <m/>
    <n v="3"/>
    <n v="1.1200000000000001"/>
    <x v="0"/>
    <s v="IQUITO33063196EL"/>
    <s v="Petr¢leos del Per£ Selva - PETROPERU"/>
    <x v="162"/>
    <x v="162"/>
    <s v="CENTRAL TERMICA REFINERIA IQUI"/>
    <x v="446"/>
    <s v="EL"/>
    <x v="2"/>
    <x v="381"/>
    <x v="0"/>
    <s v="Instalado"/>
    <s v="Operativo"/>
    <s v="Autoproductor"/>
    <x v="2"/>
    <x v="1"/>
    <x v="1"/>
    <x v="0"/>
    <s v="Privado"/>
    <s v="LORETO"/>
    <s v="LORETO"/>
    <s v="MAYNAS"/>
    <s v="PUNCHANA"/>
    <n v="0"/>
    <x v="1"/>
    <n v="0"/>
    <x v="0"/>
    <x v="0"/>
    <x v="0"/>
    <s v="MWh"/>
    <n v="370"/>
    <n v="0.37"/>
    <m/>
    <n v="0.29583333333333334"/>
    <n v="0.14166666666666666"/>
    <n v="0"/>
    <n v="0"/>
    <n v="71"/>
    <s v="BASE DE DATOS"/>
    <m/>
  </r>
  <r>
    <s v="24"/>
    <x v="2"/>
    <s v="IQUITO"/>
    <s v="33063196"/>
    <s v="33063196"/>
    <x v="2"/>
    <m/>
    <n v="1.7"/>
    <n v="3.55"/>
    <n v="1.7"/>
    <m/>
    <m/>
    <n v="365"/>
    <m/>
    <m/>
    <m/>
    <n v="220"/>
    <n v="0.97"/>
    <x v="0"/>
    <s v="IQUITO33063196EL"/>
    <s v="Petr¢leos del Per£ Selva - PETROPERU"/>
    <x v="162"/>
    <x v="162"/>
    <s v="CENTRAL TERMICA REFINERIA IQUI"/>
    <x v="446"/>
    <s v="EL"/>
    <x v="2"/>
    <x v="381"/>
    <x v="0"/>
    <s v="Instalado"/>
    <s v="Operativo"/>
    <s v="Autoproductor"/>
    <x v="2"/>
    <x v="1"/>
    <x v="1"/>
    <x v="0"/>
    <s v="Privado"/>
    <s v="LORETO"/>
    <s v="LORETO"/>
    <s v="MAYNAS"/>
    <s v="PUNCHANA"/>
    <n v="0"/>
    <x v="1"/>
    <n v="0"/>
    <x v="0"/>
    <x v="0"/>
    <x v="0"/>
    <s v="MWh"/>
    <n v="365"/>
    <n v="0.36499999999999999"/>
    <m/>
    <n v="0.29583333333333334"/>
    <n v="0.14166666666666666"/>
    <n v="0"/>
    <n v="0"/>
    <n v="71"/>
    <s v="BASE DE DATOS"/>
    <m/>
  </r>
  <r>
    <s v="24"/>
    <x v="2"/>
    <s v="OLEODU"/>
    <s v="33046794"/>
    <s v="33046794"/>
    <x v="2"/>
    <m/>
    <n v="1.5"/>
    <n v="1.65"/>
    <n v="1.5"/>
    <m/>
    <m/>
    <n v="131.91"/>
    <m/>
    <m/>
    <m/>
    <n v="0"/>
    <n v="0.18"/>
    <x v="0"/>
    <s v="OLEODU33046794EL"/>
    <s v="Petroper£ Oleoducto"/>
    <x v="162"/>
    <x v="162"/>
    <s v="C.T.ESTACION 1"/>
    <x v="437"/>
    <s v="EL"/>
    <x v="2"/>
    <x v="381"/>
    <x v="0"/>
    <s v="Instalado"/>
    <s v="Operativo"/>
    <s v="Autoproductor"/>
    <x v="2"/>
    <x v="1"/>
    <x v="1"/>
    <x v="0"/>
    <s v="Privado"/>
    <s v="LORETO"/>
    <s v="LORETO"/>
    <s v="LORETO "/>
    <s v="URANINAS"/>
    <n v="0"/>
    <x v="1"/>
    <n v="0"/>
    <x v="0"/>
    <x v="0"/>
    <x v="0"/>
    <s v="MWh"/>
    <n v="131.91"/>
    <n v="0.13191"/>
    <m/>
    <n v="0.13749999999999998"/>
    <n v="0.125"/>
    <n v="0"/>
    <n v="0"/>
    <n v="71"/>
    <s v="BASE DE DATOS"/>
    <m/>
  </r>
  <r>
    <s v="24"/>
    <x v="2"/>
    <s v="OLEODU"/>
    <s v="33046894"/>
    <s v="33046894"/>
    <x v="2"/>
    <m/>
    <n v="1.365"/>
    <n v="2.1269999999999998"/>
    <n v="1.365"/>
    <m/>
    <m/>
    <n v="54.05"/>
    <m/>
    <m/>
    <m/>
    <n v="40"/>
    <n v="7.0000000000000007E-2"/>
    <x v="0"/>
    <s v="OLEODU33046894EL"/>
    <s v="Petroper£ Oleoducto"/>
    <x v="162"/>
    <x v="162"/>
    <s v="C.T ANDOAS"/>
    <x v="438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PASTAZA"/>
    <n v="0"/>
    <x v="1"/>
    <n v="0"/>
    <x v="0"/>
    <x v="0"/>
    <x v="0"/>
    <s v="MWh"/>
    <n v="54.05"/>
    <n v="5.4049999999999994E-2"/>
    <m/>
    <n v="0.17724999999999999"/>
    <n v="0.11375"/>
    <n v="0"/>
    <n v="0"/>
    <n v="71"/>
    <s v="BASE DE DATOS"/>
    <m/>
  </r>
  <r>
    <s v="24"/>
    <x v="2"/>
    <s v="OLEODU"/>
    <s v="33046994"/>
    <s v="33046994"/>
    <x v="2"/>
    <m/>
    <n v="0.32500000000000001"/>
    <n v="0.375"/>
    <n v="0.32500000000000001"/>
    <m/>
    <m/>
    <n v="24.26"/>
    <m/>
    <m/>
    <m/>
    <n v="15"/>
    <n v="0.03"/>
    <x v="0"/>
    <s v="OLEODU33046994EL"/>
    <s v="Petroper£ Oleoducto"/>
    <x v="162"/>
    <x v="162"/>
    <s v="C.T. ESTACION MORONA"/>
    <x v="439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24.26"/>
    <n v="2.426E-2"/>
    <m/>
    <n v="3.125E-2"/>
    <n v="2.7083333333333334E-2"/>
    <n v="0"/>
    <n v="0"/>
    <n v="71"/>
    <s v="BASE DE DATOS"/>
    <m/>
  </r>
  <r>
    <s v="24"/>
    <x v="2"/>
    <s v="OLEODU"/>
    <s v="33046694"/>
    <s v="33046694"/>
    <x v="2"/>
    <m/>
    <n v="1.35"/>
    <n v="2.59"/>
    <n v="1.35"/>
    <m/>
    <m/>
    <n v="109.3"/>
    <m/>
    <m/>
    <m/>
    <n v="29"/>
    <n v="0.15"/>
    <x v="0"/>
    <s v="OLEODU33046694EL"/>
    <s v="Petroper£ Oleoducto"/>
    <x v="162"/>
    <x v="162"/>
    <s v="C.T. ESTACION 5"/>
    <x v="440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109.3"/>
    <n v="0.10929999999999999"/>
    <m/>
    <n v="0.21583333333333332"/>
    <n v="0.1125"/>
    <n v="0"/>
    <n v="0"/>
    <n v="71"/>
    <s v="BASE DE DATOS"/>
    <m/>
  </r>
  <r>
    <s v="24"/>
    <x v="2"/>
    <s v="OLEODU"/>
    <s v="33047294"/>
    <s v="33047294"/>
    <x v="2"/>
    <m/>
    <n v="0.46500000000000002"/>
    <n v="0.46500000000000002"/>
    <n v="0.46500000000000002"/>
    <m/>
    <m/>
    <n v="29.32"/>
    <m/>
    <m/>
    <m/>
    <n v="18.5"/>
    <n v="0.04"/>
    <x v="0"/>
    <s v="OLEODU33047294EL"/>
    <s v="Petroper£ Oleoducto"/>
    <x v="162"/>
    <x v="162"/>
    <s v="C.T.ESTACION 6"/>
    <x v="441"/>
    <s v="EL"/>
    <x v="2"/>
    <x v="381"/>
    <x v="0"/>
    <s v="Instalado"/>
    <s v="Operativo"/>
    <s v="Autoproductor"/>
    <x v="2"/>
    <x v="1"/>
    <x v="1"/>
    <x v="0"/>
    <s v="Privado"/>
    <s v="AMAZONAS"/>
    <s v="AMAZONAS"/>
    <s v="BAGUA"/>
    <s v="IMASA"/>
    <n v="0"/>
    <x v="1"/>
    <n v="0"/>
    <x v="0"/>
    <x v="0"/>
    <x v="0"/>
    <s v="MWh"/>
    <n v="29.32"/>
    <n v="2.9319999999999999E-2"/>
    <m/>
    <n v="3.875E-2"/>
    <n v="0.03"/>
    <n v="0"/>
    <n v="0"/>
    <n v="71"/>
    <s v="BASE DE DATOS"/>
    <m/>
  </r>
  <r>
    <s v="24"/>
    <x v="2"/>
    <s v="OLEODU"/>
    <s v="33047394"/>
    <s v="33047394"/>
    <x v="2"/>
    <m/>
    <n v="0.5"/>
    <n v="0.5"/>
    <n v="0.5"/>
    <m/>
    <m/>
    <n v="2.5299999999999998"/>
    <m/>
    <m/>
    <m/>
    <n v="0"/>
    <n v="0.12"/>
    <x v="0"/>
    <s v="OLEODU33047394EL"/>
    <s v="Petroper£ Oleoducto"/>
    <x v="162"/>
    <x v="162"/>
    <s v="C.T. ESTACION 7"/>
    <x v="442"/>
    <s v="EL"/>
    <x v="2"/>
    <x v="381"/>
    <x v="0"/>
    <s v="Instalado"/>
    <s v="Operativo"/>
    <s v="Autoproductor"/>
    <x v="2"/>
    <x v="1"/>
    <x v="1"/>
    <x v="0"/>
    <s v="Privado"/>
    <s v="AMAZONAS"/>
    <s v="AMAZONAS"/>
    <s v="UTCUBAMBA"/>
    <s v="EL MILAGRO"/>
    <n v="0"/>
    <x v="1"/>
    <n v="0"/>
    <x v="0"/>
    <x v="0"/>
    <x v="0"/>
    <s v="MWh"/>
    <n v="2.5299999999999998"/>
    <n v="2.5299999999999997E-3"/>
    <m/>
    <n v="4.1666666666666664E-2"/>
    <n v="4.1666666666666664E-2"/>
    <n v="0"/>
    <n v="0"/>
    <n v="71"/>
    <s v="BASE DE DATOS"/>
    <m/>
  </r>
  <r>
    <s v="24"/>
    <x v="2"/>
    <s v="OLEODU"/>
    <s v="33046594"/>
    <s v="33046594"/>
    <x v="2"/>
    <m/>
    <n v="1.48"/>
    <n v="1.635"/>
    <n v="1.48"/>
    <m/>
    <m/>
    <n v="25.23"/>
    <m/>
    <m/>
    <m/>
    <n v="41.5"/>
    <n v="0.03"/>
    <x v="0"/>
    <s v="OLEODU33046594EL"/>
    <s v="Petroper£ Oleoducto"/>
    <x v="162"/>
    <x v="162"/>
    <s v="C.T.ESTACION 8"/>
    <x v="443"/>
    <s v="EL"/>
    <x v="2"/>
    <x v="381"/>
    <x v="0"/>
    <s v="Instalado"/>
    <s v="Operativo"/>
    <s v="Autoproductor"/>
    <x v="2"/>
    <x v="1"/>
    <x v="1"/>
    <x v="0"/>
    <s v="Privado"/>
    <s v="CAJAMARCA"/>
    <s v="CAJAMARCA"/>
    <s v="CUTERVO"/>
    <s v="CUTERVO"/>
    <n v="0"/>
    <x v="1"/>
    <n v="0"/>
    <x v="0"/>
    <x v="0"/>
    <x v="0"/>
    <s v="MWh"/>
    <n v="25.23"/>
    <n v="2.5229999999999999E-2"/>
    <m/>
    <n v="0.13625000000000001"/>
    <n v="0.12333333333333334"/>
    <n v="0"/>
    <n v="0"/>
    <n v="71"/>
    <s v="BASE DE DATOS"/>
    <m/>
  </r>
  <r>
    <s v="24"/>
    <x v="2"/>
    <s v="OLEODU"/>
    <s v="33047194"/>
    <s v="33047194"/>
    <x v="2"/>
    <m/>
    <n v="0.68"/>
    <n v="1.645"/>
    <n v="0.68"/>
    <m/>
    <m/>
    <n v="51.78"/>
    <m/>
    <m/>
    <m/>
    <n v="17"/>
    <n v="7.0000000000000007E-2"/>
    <x v="0"/>
    <s v="OLEODU33047194EL"/>
    <s v="Petroper£ Oleoducto"/>
    <x v="162"/>
    <x v="162"/>
    <s v="C.T. ESTACION 9"/>
    <x v="444"/>
    <s v="EL"/>
    <x v="2"/>
    <x v="381"/>
    <x v="0"/>
    <s v="Instalado"/>
    <s v="Operativo"/>
    <s v="Autoproductor"/>
    <x v="2"/>
    <x v="1"/>
    <x v="1"/>
    <x v="0"/>
    <s v="Privado"/>
    <s v="PIURA"/>
    <s v="PIURA"/>
    <s v="HUANCABAMBA"/>
    <s v="HUARMACA"/>
    <n v="0"/>
    <x v="1"/>
    <n v="0"/>
    <x v="0"/>
    <x v="0"/>
    <x v="0"/>
    <s v="MWh"/>
    <n v="51.78"/>
    <n v="5.178E-2"/>
    <m/>
    <n v="0.13708333333333333"/>
    <n v="5.6666666666666671E-2"/>
    <n v="0"/>
    <n v="0"/>
    <n v="71"/>
    <s v="BASE DE DATOS"/>
    <m/>
  </r>
  <r>
    <s v="24"/>
    <x v="2"/>
    <s v="OLEODU"/>
    <s v="33047094"/>
    <s v="33047094"/>
    <x v="2"/>
    <m/>
    <n v="2"/>
    <n v="2.145"/>
    <n v="2"/>
    <m/>
    <m/>
    <n v="92.29"/>
    <m/>
    <m/>
    <m/>
    <n v="32"/>
    <n v="0.13"/>
    <x v="0"/>
    <s v="OLEODU33047094EL"/>
    <s v="Petroper£ Oleoducto"/>
    <x v="162"/>
    <x v="162"/>
    <s v="C.T. BAYOVAR"/>
    <x v="445"/>
    <s v="EL"/>
    <x v="2"/>
    <x v="381"/>
    <x v="0"/>
    <s v="Instalado"/>
    <s v="Operativo"/>
    <s v="Autoproductor"/>
    <x v="2"/>
    <x v="1"/>
    <x v="1"/>
    <x v="0"/>
    <s v="Privado"/>
    <s v="PIURA"/>
    <s v="PIURA"/>
    <s v="SECHURA"/>
    <s v="SECHURA"/>
    <n v="0"/>
    <x v="1"/>
    <n v="0"/>
    <x v="0"/>
    <x v="0"/>
    <x v="0"/>
    <s v="MWh"/>
    <n v="92.29"/>
    <n v="9.2290000000000011E-2"/>
    <m/>
    <n v="0.17874999999999999"/>
    <n v="0.16666666666666666"/>
    <n v="0"/>
    <n v="0"/>
    <n v="71"/>
    <s v="BASE DE DATOS"/>
    <m/>
  </r>
  <r>
    <s v="24"/>
    <x v="1"/>
    <s v="OLEODU"/>
    <s v="33046794"/>
    <s v="33046794"/>
    <x v="2"/>
    <m/>
    <n v="1.5"/>
    <n v="1.65"/>
    <n v="1.5"/>
    <m/>
    <m/>
    <n v="125.46"/>
    <m/>
    <m/>
    <m/>
    <n v="15"/>
    <n v="0.18"/>
    <x v="0"/>
    <s v="OLEODU33046794EL"/>
    <s v="Petroper£ Oleoducto"/>
    <x v="162"/>
    <x v="162"/>
    <s v="C.T.ESTACION 1"/>
    <x v="437"/>
    <s v="EL"/>
    <x v="2"/>
    <x v="381"/>
    <x v="0"/>
    <s v="Instalado"/>
    <s v="Operativo"/>
    <s v="Autoproductor"/>
    <x v="2"/>
    <x v="1"/>
    <x v="1"/>
    <x v="0"/>
    <s v="Privado"/>
    <s v="LORETO"/>
    <s v="LORETO"/>
    <s v="LORETO "/>
    <s v="URANINAS"/>
    <n v="0"/>
    <x v="1"/>
    <n v="0"/>
    <x v="0"/>
    <x v="0"/>
    <x v="0"/>
    <s v="MWh"/>
    <n v="125.46"/>
    <n v="0.12545999999999999"/>
    <m/>
    <n v="0.13749999999999998"/>
    <n v="0.125"/>
    <n v="0"/>
    <n v="0"/>
    <n v="71"/>
    <s v="BASE DE DATOS"/>
    <m/>
  </r>
  <r>
    <s v="24"/>
    <x v="1"/>
    <s v="OLEODU"/>
    <s v="33046894"/>
    <s v="33046894"/>
    <x v="2"/>
    <m/>
    <n v="1.365"/>
    <n v="2.1269999999999998"/>
    <n v="1.365"/>
    <m/>
    <m/>
    <n v="51.51"/>
    <m/>
    <m/>
    <m/>
    <n v="22"/>
    <n v="7.0000000000000007E-2"/>
    <x v="0"/>
    <s v="OLEODU33046894EL"/>
    <s v="Petroper£ Oleoducto"/>
    <x v="162"/>
    <x v="162"/>
    <s v="C.T ANDOAS"/>
    <x v="438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PASTAZA"/>
    <n v="0"/>
    <x v="1"/>
    <n v="0"/>
    <x v="0"/>
    <x v="0"/>
    <x v="0"/>
    <s v="MWh"/>
    <n v="51.51"/>
    <n v="5.151E-2"/>
    <m/>
    <n v="0.17724999999999999"/>
    <n v="0.11375"/>
    <n v="0"/>
    <n v="0"/>
    <n v="71"/>
    <s v="BASE DE DATOS"/>
    <m/>
  </r>
  <r>
    <s v="24"/>
    <x v="1"/>
    <s v="OLEODU"/>
    <s v="33046994"/>
    <s v="33046994"/>
    <x v="2"/>
    <m/>
    <n v="0.32500000000000001"/>
    <n v="0.375"/>
    <n v="0.32500000000000001"/>
    <m/>
    <m/>
    <n v="23.93"/>
    <m/>
    <m/>
    <m/>
    <n v="11"/>
    <n v="0.03"/>
    <x v="0"/>
    <s v="OLEODU33046994EL"/>
    <s v="Petroper£ Oleoducto"/>
    <x v="162"/>
    <x v="162"/>
    <s v="C.T. ESTACION MORONA"/>
    <x v="439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23.93"/>
    <n v="2.393E-2"/>
    <m/>
    <n v="3.125E-2"/>
    <n v="2.7083333333333334E-2"/>
    <n v="0"/>
    <n v="0"/>
    <n v="71"/>
    <s v="BASE DE DATOS"/>
    <m/>
  </r>
  <r>
    <s v="24"/>
    <x v="1"/>
    <s v="OLEODU"/>
    <s v="33046694"/>
    <s v="33046694"/>
    <x v="2"/>
    <m/>
    <n v="1.35"/>
    <n v="2.59"/>
    <n v="1.35"/>
    <m/>
    <m/>
    <n v="101.97"/>
    <m/>
    <m/>
    <m/>
    <n v="24"/>
    <n v="0.15"/>
    <x v="0"/>
    <s v="OLEODU33046694EL"/>
    <s v="Petroper£ Oleoducto"/>
    <x v="162"/>
    <x v="162"/>
    <s v="C.T. ESTACION 5"/>
    <x v="440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101.97"/>
    <n v="0.10197000000000001"/>
    <m/>
    <n v="0.21583333333333332"/>
    <n v="0.1125"/>
    <n v="0"/>
    <n v="0"/>
    <n v="71"/>
    <s v="BASE DE DATOS"/>
    <m/>
  </r>
  <r>
    <s v="24"/>
    <x v="1"/>
    <s v="OLEODU"/>
    <s v="33047294"/>
    <s v="33047294"/>
    <x v="2"/>
    <m/>
    <n v="0.46500000000000002"/>
    <n v="0.46500000000000002"/>
    <n v="0.46500000000000002"/>
    <m/>
    <m/>
    <n v="28.06"/>
    <m/>
    <m/>
    <m/>
    <n v="9"/>
    <n v="0.04"/>
    <x v="0"/>
    <s v="OLEODU33047294EL"/>
    <s v="Petroper£ Oleoducto"/>
    <x v="162"/>
    <x v="162"/>
    <s v="C.T.ESTACION 6"/>
    <x v="441"/>
    <s v="EL"/>
    <x v="2"/>
    <x v="381"/>
    <x v="0"/>
    <s v="Instalado"/>
    <s v="Operativo"/>
    <s v="Autoproductor"/>
    <x v="2"/>
    <x v="1"/>
    <x v="1"/>
    <x v="0"/>
    <s v="Privado"/>
    <s v="AMAZONAS"/>
    <s v="AMAZONAS"/>
    <s v="BAGUA"/>
    <s v="IMASA"/>
    <n v="0"/>
    <x v="1"/>
    <n v="0"/>
    <x v="0"/>
    <x v="0"/>
    <x v="0"/>
    <s v="MWh"/>
    <n v="28.06"/>
    <n v="2.8059999999999998E-2"/>
    <m/>
    <n v="3.875E-2"/>
    <n v="0.03"/>
    <n v="0"/>
    <n v="0"/>
    <n v="71"/>
    <s v="BASE DE DATOS"/>
    <m/>
  </r>
  <r>
    <s v="24"/>
    <x v="1"/>
    <s v="OLEODU"/>
    <s v="33047394"/>
    <s v="33047394"/>
    <x v="2"/>
    <m/>
    <n v="0.5"/>
    <n v="0.5"/>
    <n v="0.5"/>
    <m/>
    <m/>
    <n v="10.15"/>
    <m/>
    <m/>
    <m/>
    <n v="0"/>
    <n v="0.11"/>
    <x v="0"/>
    <s v="OLEODU33047394EL"/>
    <s v="Petroper£ Oleoducto"/>
    <x v="162"/>
    <x v="162"/>
    <s v="C.T. ESTACION 7"/>
    <x v="442"/>
    <s v="EL"/>
    <x v="2"/>
    <x v="381"/>
    <x v="0"/>
    <s v="Instalado"/>
    <s v="Operativo"/>
    <s v="Autoproductor"/>
    <x v="2"/>
    <x v="1"/>
    <x v="1"/>
    <x v="0"/>
    <s v="Privado"/>
    <s v="AMAZONAS"/>
    <s v="AMAZONAS"/>
    <s v="UTCUBAMBA"/>
    <s v="EL MILAGRO"/>
    <n v="0"/>
    <x v="1"/>
    <n v="0"/>
    <x v="0"/>
    <x v="0"/>
    <x v="0"/>
    <s v="MWh"/>
    <n v="10.15"/>
    <n v="1.0150000000000001E-2"/>
    <m/>
    <n v="4.1666666666666664E-2"/>
    <n v="4.1666666666666664E-2"/>
    <n v="0"/>
    <n v="0"/>
    <n v="71"/>
    <s v="BASE DE DATOS"/>
    <m/>
  </r>
  <r>
    <s v="24"/>
    <x v="1"/>
    <s v="OLEODU"/>
    <s v="33046594"/>
    <s v="33046594"/>
    <x v="2"/>
    <m/>
    <n v="1.48"/>
    <n v="1.635"/>
    <n v="1.48"/>
    <m/>
    <m/>
    <n v="24.12"/>
    <m/>
    <m/>
    <m/>
    <n v="17.5"/>
    <n v="0.03"/>
    <x v="0"/>
    <s v="OLEODU33046594EL"/>
    <s v="Petroper£ Oleoducto"/>
    <x v="162"/>
    <x v="162"/>
    <s v="C.T.ESTACION 8"/>
    <x v="443"/>
    <s v="EL"/>
    <x v="2"/>
    <x v="381"/>
    <x v="0"/>
    <s v="Instalado"/>
    <s v="Operativo"/>
    <s v="Autoproductor"/>
    <x v="2"/>
    <x v="1"/>
    <x v="1"/>
    <x v="0"/>
    <s v="Privado"/>
    <s v="CAJAMARCA"/>
    <s v="CAJAMARCA"/>
    <s v="CUTERVO"/>
    <s v="CUTERVO"/>
    <n v="0"/>
    <x v="1"/>
    <n v="0"/>
    <x v="0"/>
    <x v="0"/>
    <x v="0"/>
    <s v="MWh"/>
    <n v="24.12"/>
    <n v="2.4120000000000003E-2"/>
    <m/>
    <n v="0.13625000000000001"/>
    <n v="0.12333333333333334"/>
    <n v="0"/>
    <n v="0"/>
    <n v="71"/>
    <s v="BASE DE DATOS"/>
    <m/>
  </r>
  <r>
    <s v="24"/>
    <x v="1"/>
    <s v="OLEODU"/>
    <s v="33047194"/>
    <s v="33047194"/>
    <x v="2"/>
    <m/>
    <n v="0.63500000000000001"/>
    <n v="1.645"/>
    <n v="0.63500000000000001"/>
    <m/>
    <m/>
    <n v="46.18"/>
    <m/>
    <m/>
    <m/>
    <n v="0"/>
    <n v="7.0000000000000007E-2"/>
    <x v="0"/>
    <s v="OLEODU33047194EL"/>
    <s v="Petroper£ Oleoducto"/>
    <x v="162"/>
    <x v="162"/>
    <s v="C.T. ESTACION 9"/>
    <x v="444"/>
    <s v="EL"/>
    <x v="2"/>
    <x v="381"/>
    <x v="0"/>
    <s v="Instalado"/>
    <s v="Operativo"/>
    <s v="Autoproductor"/>
    <x v="2"/>
    <x v="1"/>
    <x v="1"/>
    <x v="0"/>
    <s v="Privado"/>
    <s v="PIURA"/>
    <s v="PIURA"/>
    <s v="HUANCABAMBA"/>
    <s v="HUARMACA"/>
    <n v="0"/>
    <x v="1"/>
    <n v="0"/>
    <x v="0"/>
    <x v="0"/>
    <x v="0"/>
    <s v="MWh"/>
    <n v="46.18"/>
    <n v="4.6179999999999999E-2"/>
    <m/>
    <n v="0.13708333333333333"/>
    <n v="5.6666666666666671E-2"/>
    <n v="0"/>
    <n v="0"/>
    <n v="71"/>
    <s v="BASE DE DATOS"/>
    <m/>
  </r>
  <r>
    <s v="24"/>
    <x v="1"/>
    <s v="OLEODU"/>
    <s v="33047094"/>
    <s v="33047094"/>
    <x v="2"/>
    <m/>
    <n v="2"/>
    <n v="2.145"/>
    <n v="2"/>
    <m/>
    <m/>
    <n v="84.95"/>
    <m/>
    <m/>
    <m/>
    <n v="37"/>
    <n v="0.13"/>
    <x v="0"/>
    <s v="OLEODU33047094EL"/>
    <s v="Petroper£ Oleoducto"/>
    <x v="162"/>
    <x v="162"/>
    <s v="C.T. BAYOVAR"/>
    <x v="445"/>
    <s v="EL"/>
    <x v="2"/>
    <x v="381"/>
    <x v="0"/>
    <s v="Instalado"/>
    <s v="Operativo"/>
    <s v="Autoproductor"/>
    <x v="2"/>
    <x v="1"/>
    <x v="1"/>
    <x v="0"/>
    <s v="Privado"/>
    <s v="PIURA"/>
    <s v="PIURA"/>
    <s v="SECHURA"/>
    <s v="SECHURA"/>
    <n v="0"/>
    <x v="1"/>
    <n v="0"/>
    <x v="0"/>
    <x v="0"/>
    <x v="0"/>
    <s v="MWh"/>
    <n v="84.95"/>
    <n v="8.4949999999999998E-2"/>
    <m/>
    <n v="0.17874999999999999"/>
    <n v="0.16666666666666666"/>
    <n v="0"/>
    <n v="0"/>
    <n v="71"/>
    <s v="BASE DE DATOS"/>
    <m/>
  </r>
  <r>
    <s v="24"/>
    <x v="0"/>
    <s v="OLEODU"/>
    <s v="33046794"/>
    <s v="33046794"/>
    <x v="2"/>
    <m/>
    <n v="1.5"/>
    <n v="1.65"/>
    <n v="1.5"/>
    <m/>
    <m/>
    <n v="154.80000000000001"/>
    <m/>
    <m/>
    <m/>
    <n v="0"/>
    <n v="0.22"/>
    <x v="0"/>
    <s v="OLEODU33046794EL"/>
    <s v="Petroper£ Oleoducto"/>
    <x v="162"/>
    <x v="162"/>
    <s v="C.T.ESTACION 1"/>
    <x v="437"/>
    <s v="EL"/>
    <x v="2"/>
    <x v="381"/>
    <x v="0"/>
    <s v="Instalado"/>
    <s v="Operativo"/>
    <s v="Autoproductor"/>
    <x v="2"/>
    <x v="1"/>
    <x v="1"/>
    <x v="0"/>
    <s v="Privado"/>
    <s v="LORETO"/>
    <s v="LORETO"/>
    <s v="LORETO "/>
    <s v="URANINAS"/>
    <n v="0"/>
    <x v="1"/>
    <n v="0"/>
    <x v="0"/>
    <x v="0"/>
    <x v="0"/>
    <s v="MWh"/>
    <n v="154.80000000000001"/>
    <n v="0.15480000000000002"/>
    <m/>
    <n v="0.13749999999999998"/>
    <n v="0.125"/>
    <n v="0"/>
    <n v="0"/>
    <n v="71"/>
    <s v="BASE DE DATOS"/>
    <m/>
  </r>
  <r>
    <s v="24"/>
    <x v="0"/>
    <s v="OLEODU"/>
    <s v="33046894"/>
    <s v="33046894"/>
    <x v="2"/>
    <m/>
    <n v="1.365"/>
    <n v="2.1269999999999998"/>
    <n v="1.365"/>
    <m/>
    <m/>
    <n v="53.71"/>
    <m/>
    <m/>
    <m/>
    <n v="37"/>
    <n v="7.0000000000000007E-2"/>
    <x v="0"/>
    <s v="OLEODU33046894EL"/>
    <s v="Petroper£ Oleoducto"/>
    <x v="162"/>
    <x v="162"/>
    <s v="C.T ANDOAS"/>
    <x v="438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PASTAZA"/>
    <n v="0"/>
    <x v="1"/>
    <n v="0"/>
    <x v="0"/>
    <x v="0"/>
    <x v="0"/>
    <s v="MWh"/>
    <n v="53.71"/>
    <n v="5.3710000000000001E-2"/>
    <m/>
    <n v="0.17724999999999999"/>
    <n v="0.11375"/>
    <n v="0"/>
    <n v="0"/>
    <n v="71"/>
    <s v="BASE DE DATOS"/>
    <m/>
  </r>
  <r>
    <s v="24"/>
    <x v="0"/>
    <s v="OLEODU"/>
    <s v="33046994"/>
    <s v="33046994"/>
    <x v="2"/>
    <m/>
    <n v="0.33"/>
    <n v="0.375"/>
    <n v="0.33"/>
    <m/>
    <m/>
    <n v="25.89"/>
    <m/>
    <m/>
    <m/>
    <n v="10.5"/>
    <n v="0.03"/>
    <x v="0"/>
    <s v="OLEODU33046994EL"/>
    <s v="Petroper£ Oleoducto"/>
    <x v="162"/>
    <x v="162"/>
    <s v="C.T. ESTACION MORONA"/>
    <x v="439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25.89"/>
    <n v="2.589E-2"/>
    <m/>
    <n v="3.125E-2"/>
    <n v="2.7083333333333334E-2"/>
    <n v="0"/>
    <n v="0"/>
    <n v="71"/>
    <s v="BASE DE DATOS"/>
    <m/>
  </r>
  <r>
    <s v="24"/>
    <x v="0"/>
    <s v="OLEODU"/>
    <s v="33046694"/>
    <s v="33046694"/>
    <x v="2"/>
    <m/>
    <n v="1.4"/>
    <n v="2.59"/>
    <n v="1.4"/>
    <m/>
    <m/>
    <n v="111.31"/>
    <m/>
    <m/>
    <m/>
    <n v="20"/>
    <n v="0.15"/>
    <x v="0"/>
    <s v="OLEODU33046694EL"/>
    <s v="Petroper£ Oleoducto"/>
    <x v="162"/>
    <x v="162"/>
    <s v="C.T. ESTACION 5"/>
    <x v="440"/>
    <s v="EL"/>
    <x v="2"/>
    <x v="381"/>
    <x v="0"/>
    <s v="Instalado"/>
    <s v="Operativo"/>
    <s v="Autoproductor"/>
    <x v="2"/>
    <x v="1"/>
    <x v="1"/>
    <x v="0"/>
    <s v="Privado"/>
    <s v="LORETO"/>
    <s v="LORETO"/>
    <s v="ALTO AMAZONAS"/>
    <s v="MANSERICHE"/>
    <n v="0"/>
    <x v="1"/>
    <n v="0"/>
    <x v="0"/>
    <x v="0"/>
    <x v="0"/>
    <s v="MWh"/>
    <n v="111.31"/>
    <n v="0.11131000000000001"/>
    <m/>
    <n v="0.21583333333333332"/>
    <n v="0.1125"/>
    <n v="0"/>
    <n v="0"/>
    <n v="71"/>
    <s v="BASE DE DATOS"/>
    <m/>
  </r>
  <r>
    <s v="24"/>
    <x v="0"/>
    <s v="OLEODU"/>
    <s v="33047294"/>
    <s v="33047294"/>
    <x v="2"/>
    <m/>
    <n v="0.46500000000000002"/>
    <n v="0.46500000000000002"/>
    <n v="0.46500000000000002"/>
    <m/>
    <m/>
    <n v="29.29"/>
    <m/>
    <m/>
    <m/>
    <n v="3.5"/>
    <n v="0.04"/>
    <x v="0"/>
    <s v="OLEODU33047294EL"/>
    <s v="Petroper£ Oleoducto"/>
    <x v="162"/>
    <x v="162"/>
    <s v="C.T.ESTACION 6"/>
    <x v="441"/>
    <s v="EL"/>
    <x v="2"/>
    <x v="381"/>
    <x v="0"/>
    <s v="Instalado"/>
    <s v="Operativo"/>
    <s v="Autoproductor"/>
    <x v="2"/>
    <x v="1"/>
    <x v="1"/>
    <x v="0"/>
    <s v="Privado"/>
    <s v="AMAZONAS"/>
    <s v="AMAZONAS"/>
    <s v="BAGUA"/>
    <s v="IMASA"/>
    <n v="0"/>
    <x v="1"/>
    <n v="0"/>
    <x v="0"/>
    <x v="0"/>
    <x v="0"/>
    <s v="MWh"/>
    <n v="29.29"/>
    <n v="2.929E-2"/>
    <m/>
    <n v="3.875E-2"/>
    <n v="0.03"/>
    <n v="0"/>
    <n v="0"/>
    <n v="71"/>
    <s v="BASE DE DATOS"/>
    <m/>
  </r>
  <r>
    <s v="24"/>
    <x v="0"/>
    <s v="OLEODU"/>
    <s v="33047394"/>
    <s v="33047394"/>
    <x v="2"/>
    <m/>
    <n v="0.5"/>
    <n v="0.5"/>
    <n v="0.5"/>
    <m/>
    <m/>
    <n v="5.28"/>
    <m/>
    <m/>
    <m/>
    <n v="0"/>
    <n v="0.09"/>
    <x v="0"/>
    <s v="OLEODU33047394EL"/>
    <s v="Petroper£ Oleoducto"/>
    <x v="162"/>
    <x v="162"/>
    <s v="C.T. ESTACION 7"/>
    <x v="442"/>
    <s v="EL"/>
    <x v="2"/>
    <x v="381"/>
    <x v="0"/>
    <s v="Instalado"/>
    <s v="Operativo"/>
    <s v="Autoproductor"/>
    <x v="2"/>
    <x v="1"/>
    <x v="1"/>
    <x v="0"/>
    <s v="Privado"/>
    <s v="AMAZONAS"/>
    <s v="AMAZONAS"/>
    <s v="UTCUBAMBA"/>
    <s v="EL MILAGRO"/>
    <n v="0"/>
    <x v="1"/>
    <n v="0"/>
    <x v="0"/>
    <x v="0"/>
    <x v="0"/>
    <s v="MWh"/>
    <n v="5.28"/>
    <n v="5.28E-3"/>
    <m/>
    <n v="4.1666666666666664E-2"/>
    <n v="4.1666666666666664E-2"/>
    <n v="0"/>
    <n v="0"/>
    <n v="71"/>
    <s v="BASE DE DATOS"/>
    <m/>
  </r>
  <r>
    <s v="24"/>
    <x v="0"/>
    <s v="OLEODU"/>
    <s v="33046594"/>
    <s v="33046594"/>
    <x v="2"/>
    <m/>
    <n v="1.48"/>
    <n v="1.635"/>
    <n v="1.48"/>
    <m/>
    <m/>
    <n v="24.38"/>
    <m/>
    <m/>
    <m/>
    <n v="24.6"/>
    <n v="0.03"/>
    <x v="0"/>
    <s v="OLEODU33046594EL"/>
    <s v="Petroper£ Oleoducto"/>
    <x v="162"/>
    <x v="162"/>
    <s v="C.T.ESTACION 8"/>
    <x v="443"/>
    <s v="EL"/>
    <x v="2"/>
    <x v="381"/>
    <x v="0"/>
    <s v="Instalado"/>
    <s v="Operativo"/>
    <s v="Autoproductor"/>
    <x v="2"/>
    <x v="1"/>
    <x v="1"/>
    <x v="0"/>
    <s v="Privado"/>
    <s v="CAJAMARCA"/>
    <s v="CAJAMARCA"/>
    <s v="CUTERVO"/>
    <s v="CUTERVO"/>
    <n v="0"/>
    <x v="1"/>
    <n v="0"/>
    <x v="0"/>
    <x v="0"/>
    <x v="0"/>
    <s v="MWh"/>
    <n v="24.38"/>
    <n v="2.4379999999999999E-2"/>
    <m/>
    <n v="0.13625000000000001"/>
    <n v="0.12333333333333334"/>
    <n v="0"/>
    <n v="0"/>
    <n v="71"/>
    <s v="BASE DE DATOS"/>
    <m/>
  </r>
  <r>
    <s v="24"/>
    <x v="0"/>
    <s v="OLEODU"/>
    <s v="33047194"/>
    <s v="33047194"/>
    <x v="2"/>
    <m/>
    <n v="0.63500000000000001"/>
    <n v="1.645"/>
    <n v="0.63500000000000001"/>
    <m/>
    <m/>
    <n v="46.35"/>
    <m/>
    <m/>
    <m/>
    <n v="15"/>
    <n v="0.06"/>
    <x v="0"/>
    <s v="OLEODU33047194EL"/>
    <s v="Petroper£ Oleoducto"/>
    <x v="162"/>
    <x v="162"/>
    <s v="C.T. ESTACION 9"/>
    <x v="444"/>
    <s v="EL"/>
    <x v="2"/>
    <x v="381"/>
    <x v="0"/>
    <s v="Instalado"/>
    <s v="Operativo"/>
    <s v="Autoproductor"/>
    <x v="2"/>
    <x v="1"/>
    <x v="1"/>
    <x v="0"/>
    <s v="Privado"/>
    <s v="PIURA"/>
    <s v="PIURA"/>
    <s v="HUANCABAMBA"/>
    <s v="HUARMACA"/>
    <n v="0"/>
    <x v="1"/>
    <n v="0"/>
    <x v="0"/>
    <x v="0"/>
    <x v="0"/>
    <s v="MWh"/>
    <n v="46.35"/>
    <n v="4.6350000000000002E-2"/>
    <m/>
    <n v="0.13708333333333333"/>
    <n v="5.6666666666666671E-2"/>
    <n v="0"/>
    <n v="0"/>
    <n v="71"/>
    <s v="BASE DE DATOS"/>
    <m/>
  </r>
  <r>
    <s v="24"/>
    <x v="0"/>
    <s v="OLEODU"/>
    <s v="33047094"/>
    <s v="33047094"/>
    <x v="2"/>
    <m/>
    <n v="2"/>
    <n v="2.145"/>
    <n v="2"/>
    <m/>
    <m/>
    <n v="86.98"/>
    <m/>
    <m/>
    <m/>
    <n v="38"/>
    <n v="0.13"/>
    <x v="0"/>
    <s v="OLEODU33047094EL"/>
    <s v="Petroper£ Oleoducto"/>
    <x v="162"/>
    <x v="162"/>
    <s v="C.T. BAYOVAR"/>
    <x v="445"/>
    <s v="EL"/>
    <x v="2"/>
    <x v="381"/>
    <x v="0"/>
    <s v="Instalado"/>
    <s v="Operativo"/>
    <s v="Autoproductor"/>
    <x v="2"/>
    <x v="1"/>
    <x v="1"/>
    <x v="0"/>
    <s v="Privado"/>
    <s v="PIURA"/>
    <s v="PIURA"/>
    <s v="SECHURA"/>
    <s v="SECHURA"/>
    <n v="0"/>
    <x v="1"/>
    <n v="0"/>
    <x v="0"/>
    <x v="0"/>
    <x v="0"/>
    <s v="MWh"/>
    <n v="86.98"/>
    <n v="8.6980000000000002E-2"/>
    <m/>
    <n v="0.17874999999999999"/>
    <n v="0.16666666666666666"/>
    <n v="0"/>
    <n v="0"/>
    <n v="71"/>
    <s v="BASE DE DATOS"/>
    <m/>
  </r>
  <r>
    <s v="24"/>
    <x v="11"/>
    <s v="INDECO"/>
    <s v="33035394"/>
    <s v="33035394"/>
    <x v="2"/>
    <m/>
    <n v="0.42499999999999999"/>
    <n v="0.42499999999999999"/>
    <n v="0.42499999999999999"/>
    <m/>
    <m/>
    <n v="0"/>
    <m/>
    <m/>
    <m/>
    <n v="0"/>
    <n v="0"/>
    <x v="0"/>
    <s v="INDECO33035394EL"/>
    <s v="Indeco S.A."/>
    <x v="164"/>
    <x v="164"/>
    <s v="C.T. Indeco"/>
    <x v="44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3.5416666666666666E-2"/>
    <n v="3.5416666666666666E-2"/>
    <n v="0"/>
    <n v="0"/>
    <n v="47"/>
    <s v="BASE DE DATOS"/>
    <m/>
  </r>
  <r>
    <s v="24"/>
    <x v="10"/>
    <s v="INDECO"/>
    <s v="33035394"/>
    <s v="33035394"/>
    <x v="2"/>
    <m/>
    <n v="0.42499999999999999"/>
    <n v="0.42499999999999999"/>
    <n v="0.42499999999999999"/>
    <m/>
    <m/>
    <n v="0"/>
    <m/>
    <m/>
    <m/>
    <n v="0"/>
    <n v="0"/>
    <x v="0"/>
    <s v="INDECO33035394EL"/>
    <s v="Indeco S.A."/>
    <x v="164"/>
    <x v="164"/>
    <s v="C.T. Indeco"/>
    <x v="44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3.5416666666666666E-2"/>
    <n v="3.5416666666666666E-2"/>
    <n v="0"/>
    <n v="0"/>
    <n v="47"/>
    <s v="BASE DE DATOS"/>
    <m/>
  </r>
  <r>
    <s v="24"/>
    <x v="9"/>
    <s v="INDECO"/>
    <s v="33035394"/>
    <s v="33035394"/>
    <x v="2"/>
    <m/>
    <n v="0.42499999999999999"/>
    <n v="0.42499999999999999"/>
    <n v="0.42499999999999999"/>
    <m/>
    <m/>
    <n v="0"/>
    <m/>
    <m/>
    <m/>
    <n v="0"/>
    <n v="0"/>
    <x v="0"/>
    <s v="INDECO33035394EL"/>
    <s v="Indeco S.A."/>
    <x v="164"/>
    <x v="164"/>
    <s v="C.T. Indeco"/>
    <x v="44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3.5416666666666666E-2"/>
    <n v="3.5416666666666666E-2"/>
    <n v="0"/>
    <n v="0"/>
    <n v="47"/>
    <s v="BASE DE DATOS"/>
    <m/>
  </r>
  <r>
    <s v="24"/>
    <x v="8"/>
    <s v="INDECO"/>
    <s v="33035394"/>
    <s v="33035394"/>
    <x v="2"/>
    <m/>
    <n v="0.42499999999999999"/>
    <n v="0.42499999999999999"/>
    <n v="0.42499999999999999"/>
    <m/>
    <m/>
    <n v="0"/>
    <m/>
    <m/>
    <m/>
    <n v="0"/>
    <n v="0"/>
    <x v="0"/>
    <s v="INDECO33035394EL"/>
    <s v="Indeco S.A."/>
    <x v="164"/>
    <x v="164"/>
    <s v="C.T. Indeco"/>
    <x v="44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3.5416666666666666E-2"/>
    <n v="3.5416666666666666E-2"/>
    <n v="0"/>
    <n v="0"/>
    <n v="47"/>
    <s v="BASE DE DATOS"/>
    <m/>
  </r>
  <r>
    <s v="24"/>
    <x v="6"/>
    <s v="INDECO"/>
    <s v="33035394"/>
    <s v="33035394"/>
    <x v="2"/>
    <m/>
    <n v="0.42499999999999999"/>
    <n v="0.42499999999999999"/>
    <n v="0.42499999999999999"/>
    <m/>
    <m/>
    <n v="0"/>
    <m/>
    <m/>
    <m/>
    <n v="0"/>
    <n v="0"/>
    <x v="0"/>
    <s v="INDECO33035394EL"/>
    <s v="Indeco S.A."/>
    <x v="164"/>
    <x v="164"/>
    <s v="C.T. Indeco"/>
    <x v="44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3.5416666666666666E-2"/>
    <n v="3.5416666666666666E-2"/>
    <n v="0"/>
    <n v="0"/>
    <n v="47"/>
    <s v="BASE DE DATOS"/>
    <m/>
  </r>
  <r>
    <s v="24"/>
    <x v="7"/>
    <s v="INDECO"/>
    <s v="33035394"/>
    <s v="33035394"/>
    <x v="2"/>
    <m/>
    <n v="0.42499999999999999"/>
    <n v="0.42499999999999999"/>
    <n v="0.42499999999999999"/>
    <m/>
    <m/>
    <n v="5.6000000000000001E-2"/>
    <m/>
    <m/>
    <m/>
    <n v="0"/>
    <n v="2.8000000000000001E-2"/>
    <x v="0"/>
    <s v="INDECO33035394EL"/>
    <s v="Indeco S.A."/>
    <x v="164"/>
    <x v="164"/>
    <s v="C.T. Indeco"/>
    <x v="44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5.6000000000000001E-2"/>
    <n v="5.5999999999999999E-5"/>
    <m/>
    <n v="3.5416666666666666E-2"/>
    <n v="3.5416666666666666E-2"/>
    <n v="0"/>
    <n v="0"/>
    <n v="47"/>
    <s v="BASE DE DATOS"/>
    <m/>
  </r>
  <r>
    <s v="24"/>
    <x v="5"/>
    <s v="INDECO"/>
    <s v="33035394"/>
    <s v="33035394"/>
    <x v="2"/>
    <m/>
    <n v="0.42499999999999999"/>
    <n v="0.42499999999999999"/>
    <n v="0.42499999999999999"/>
    <m/>
    <m/>
    <n v="0"/>
    <m/>
    <m/>
    <m/>
    <n v="0"/>
    <n v="0"/>
    <x v="0"/>
    <s v="INDECO33035394EL"/>
    <s v="Indeco S.A."/>
    <x v="164"/>
    <x v="164"/>
    <s v="C.T. Indeco"/>
    <x v="44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3.5416666666666666E-2"/>
    <n v="3.5416666666666666E-2"/>
    <n v="0"/>
    <n v="0"/>
    <n v="47"/>
    <s v="BASE DE DATOS"/>
    <m/>
  </r>
  <r>
    <s v="24"/>
    <x v="4"/>
    <s v="INDECO"/>
    <s v="33035394"/>
    <s v="33035394"/>
    <x v="2"/>
    <m/>
    <n v="0.42499999999999999"/>
    <n v="0.42499999999999999"/>
    <n v="0.42499999999999999"/>
    <m/>
    <m/>
    <n v="0"/>
    <m/>
    <m/>
    <m/>
    <n v="0"/>
    <n v="0"/>
    <x v="0"/>
    <s v="INDECO33035394EL"/>
    <s v="Indeco S.A."/>
    <x v="164"/>
    <x v="164"/>
    <s v="C.T. Indeco"/>
    <x v="44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3.5416666666666666E-2"/>
    <n v="3.5416666666666666E-2"/>
    <n v="0"/>
    <n v="0"/>
    <n v="47"/>
    <s v="BASE DE DATOS"/>
    <m/>
  </r>
  <r>
    <s v="24"/>
    <x v="3"/>
    <s v="INDECO"/>
    <s v="33035394"/>
    <s v="33035394"/>
    <x v="2"/>
    <m/>
    <n v="0.42499999999999999"/>
    <n v="0.42499999999999999"/>
    <n v="0.42499999999999999"/>
    <m/>
    <m/>
    <n v="0"/>
    <m/>
    <m/>
    <m/>
    <n v="0"/>
    <n v="0"/>
    <x v="0"/>
    <s v="INDECO33035394EL"/>
    <s v="Indeco S.A."/>
    <x v="164"/>
    <x v="164"/>
    <s v="C.T. Indeco"/>
    <x v="44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3.5416666666666666E-2"/>
    <n v="3.5416666666666666E-2"/>
    <n v="0"/>
    <n v="0"/>
    <n v="47"/>
    <s v="BASE DE DATOS"/>
    <m/>
  </r>
  <r>
    <s v="24"/>
    <x v="2"/>
    <s v="INDECO"/>
    <s v="33035394"/>
    <s v="33035394"/>
    <x v="2"/>
    <m/>
    <n v="0.42499999999999999"/>
    <n v="0.42499999999999999"/>
    <n v="0.42499999999999999"/>
    <m/>
    <m/>
    <n v="8.4000000000000005E-2"/>
    <m/>
    <m/>
    <m/>
    <n v="0"/>
    <n v="4.2000000000000003E-2"/>
    <x v="0"/>
    <s v="INDECO33035394EL"/>
    <s v="Indeco S.A."/>
    <x v="164"/>
    <x v="164"/>
    <s v="C.T. Indeco"/>
    <x v="44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8.4000000000000005E-2"/>
    <n v="8.4000000000000009E-5"/>
    <m/>
    <n v="3.5416666666666666E-2"/>
    <n v="3.5416666666666666E-2"/>
    <n v="0"/>
    <n v="0"/>
    <n v="47"/>
    <s v="BASE DE DATOS"/>
    <m/>
  </r>
  <r>
    <s v="24"/>
    <x v="1"/>
    <s v="INDECO"/>
    <s v="33035394"/>
    <s v="33035394"/>
    <x v="2"/>
    <m/>
    <n v="0.42499999999999999"/>
    <n v="0.42499999999999999"/>
    <n v="0.42499999999999999"/>
    <m/>
    <m/>
    <n v="0"/>
    <m/>
    <m/>
    <m/>
    <n v="0"/>
    <n v="0"/>
    <x v="0"/>
    <s v="INDECO33035394EL"/>
    <s v="Indeco S.A."/>
    <x v="164"/>
    <x v="164"/>
    <s v="C.T. Indeco"/>
    <x v="44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3.5416666666666666E-2"/>
    <n v="3.5416666666666666E-2"/>
    <n v="0"/>
    <n v="0"/>
    <n v="47"/>
    <s v="BASE DE DATOS"/>
    <m/>
  </r>
  <r>
    <s v="24"/>
    <x v="0"/>
    <s v="INDECO"/>
    <s v="33035394"/>
    <s v="33035394"/>
    <x v="2"/>
    <m/>
    <n v="0.42499999999999999"/>
    <n v="0.42499999999999999"/>
    <n v="0.42499999999999999"/>
    <m/>
    <m/>
    <n v="0"/>
    <m/>
    <m/>
    <m/>
    <n v="0"/>
    <n v="0"/>
    <x v="0"/>
    <s v="INDECO33035394EL"/>
    <s v="Indeco S.A."/>
    <x v="164"/>
    <x v="164"/>
    <s v="C.T. Indeco"/>
    <x v="44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3.5416666666666666E-2"/>
    <n v="3.5416666666666666E-2"/>
    <n v="0"/>
    <n v="0"/>
    <n v="47"/>
    <s v="BASE DE DATOS"/>
    <m/>
  </r>
  <r>
    <s v="24"/>
    <x v="11"/>
    <s v="PROGEN"/>
    <s v="33344414"/>
    <s v="33344414"/>
    <x v="2"/>
    <m/>
    <n v="8.75"/>
    <n v="11.65"/>
    <n v="8.75"/>
    <m/>
    <m/>
    <n v="321.93"/>
    <m/>
    <m/>
    <m/>
    <n v="150"/>
    <n v="6.242"/>
    <x v="0"/>
    <s v="PROGEN33344414EL"/>
    <s v="Progenere S.A.C."/>
    <x v="165"/>
    <x v="165"/>
    <s v="C.T. La Gringa VI    "/>
    <x v="45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N"/>
    <n v="0"/>
    <x v="0"/>
    <n v="0"/>
    <x v="1"/>
    <x v="0"/>
    <x v="0"/>
    <s v="MWh"/>
    <n v="321.93"/>
    <n v="0.32192999999999999"/>
    <m/>
    <n v="0.97083333333333333"/>
    <n v="0.72916666666666663"/>
    <n v="0"/>
    <n v="0"/>
    <n v="76"/>
    <s v="BASE DE DATOS"/>
    <m/>
  </r>
  <r>
    <s v="24"/>
    <x v="10"/>
    <s v="PROGEN"/>
    <s v="33344414"/>
    <s v="33344414"/>
    <x v="2"/>
    <m/>
    <n v="8.75"/>
    <n v="11.65"/>
    <n v="8.75"/>
    <m/>
    <m/>
    <n v="373.75"/>
    <m/>
    <m/>
    <m/>
    <n v="100"/>
    <n v="6.1429999999999998"/>
    <x v="0"/>
    <s v="PROGEN33344414EL"/>
    <s v="Progenere S.A.C."/>
    <x v="165"/>
    <x v="165"/>
    <s v="C.T. La Gringa VI    "/>
    <x v="45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N"/>
    <n v="0"/>
    <x v="0"/>
    <n v="0"/>
    <x v="1"/>
    <x v="0"/>
    <x v="0"/>
    <s v="MWh"/>
    <n v="373.75"/>
    <n v="0.37375000000000003"/>
    <m/>
    <n v="0.97083333333333333"/>
    <n v="0.72916666666666663"/>
    <n v="0"/>
    <n v="0"/>
    <n v="76"/>
    <s v="BASE DE DATOS"/>
    <m/>
  </r>
  <r>
    <s v="24"/>
    <x v="9"/>
    <s v="PROGEN"/>
    <s v="33344414"/>
    <s v="33344414"/>
    <x v="2"/>
    <m/>
    <n v="8.75"/>
    <n v="11.65"/>
    <n v="8.75"/>
    <m/>
    <m/>
    <n v="427.77"/>
    <m/>
    <m/>
    <m/>
    <n v="0"/>
    <n v="6.07"/>
    <x v="0"/>
    <s v="PROGEN33344414EL"/>
    <s v="Progenere S.A.C."/>
    <x v="165"/>
    <x v="165"/>
    <s v="C.T. La Gringa VI    "/>
    <x v="45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N"/>
    <n v="0"/>
    <x v="0"/>
    <n v="0"/>
    <x v="1"/>
    <x v="0"/>
    <x v="0"/>
    <s v="MWh"/>
    <n v="427.77"/>
    <n v="0.42776999999999998"/>
    <m/>
    <n v="0.97083333333333333"/>
    <n v="0.72916666666666663"/>
    <n v="0"/>
    <n v="0"/>
    <n v="76"/>
    <s v="BASE DE DATOS"/>
    <m/>
  </r>
  <r>
    <s v="24"/>
    <x v="8"/>
    <s v="PROGEN"/>
    <s v="33344414"/>
    <s v="33344414"/>
    <x v="2"/>
    <m/>
    <n v="8.75"/>
    <n v="11.65"/>
    <n v="8.75"/>
    <m/>
    <m/>
    <n v="393.84"/>
    <m/>
    <m/>
    <m/>
    <n v="0"/>
    <n v="588.66999999999996"/>
    <x v="0"/>
    <s v="PROGEN33344414EL"/>
    <s v="Progenere S.A.C."/>
    <x v="165"/>
    <x v="165"/>
    <s v="C.T. La Gringa VI    "/>
    <x v="45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N"/>
    <n v="0"/>
    <x v="0"/>
    <n v="0"/>
    <x v="1"/>
    <x v="0"/>
    <x v="0"/>
    <s v="MWh"/>
    <n v="393.84"/>
    <n v="0.39383999999999997"/>
    <m/>
    <n v="0.97083333333333333"/>
    <n v="0.72916666666666663"/>
    <n v="0"/>
    <n v="0"/>
    <n v="76"/>
    <s v="BASE DE DATOS"/>
    <m/>
  </r>
  <r>
    <s v="24"/>
    <x v="6"/>
    <s v="PROGEN"/>
    <s v="33344414"/>
    <s v="33344414"/>
    <x v="2"/>
    <m/>
    <n v="8.75"/>
    <n v="11.65"/>
    <n v="8.75"/>
    <m/>
    <m/>
    <n v="466.31"/>
    <m/>
    <m/>
    <m/>
    <n v="110"/>
    <n v="4.508"/>
    <x v="0"/>
    <s v="PROGEN33344414EL"/>
    <s v="Progenere S.A.C."/>
    <x v="165"/>
    <x v="165"/>
    <s v="C.T. La Gringa VI    "/>
    <x v="45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N"/>
    <n v="0"/>
    <x v="0"/>
    <n v="0"/>
    <x v="1"/>
    <x v="0"/>
    <x v="0"/>
    <s v="MWh"/>
    <n v="466.31"/>
    <n v="0.46631"/>
    <m/>
    <n v="0.97083333333333333"/>
    <n v="0.72916666666666663"/>
    <n v="0"/>
    <n v="0"/>
    <n v="76"/>
    <s v="BASE DE DATOS"/>
    <m/>
  </r>
  <r>
    <s v="24"/>
    <x v="8"/>
    <s v="TINSUR"/>
    <s v="33127202"/>
    <s v="33127202"/>
    <x v="2"/>
    <m/>
    <n v="3.8"/>
    <n v="4.0999999999999996"/>
    <n v="3.8"/>
    <m/>
    <m/>
    <n v="47.881"/>
    <m/>
    <m/>
    <m/>
    <n v="0"/>
    <n v="2.7549999999999999"/>
    <x v="0"/>
    <s v="TINSUR33127202EL"/>
    <s v="Terminal Internacional del Sur S.A."/>
    <x v="140"/>
    <x v="140"/>
    <s v="C.T. Tisur"/>
    <x v="396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47.881"/>
    <n v="4.7881E-2"/>
    <m/>
    <n v="0.34166666666666662"/>
    <n v="0.31666666666666665"/>
    <n v="0"/>
    <n v="0"/>
    <n v="88"/>
    <s v="BASE DE DATOS"/>
    <m/>
  </r>
  <r>
    <s v="24"/>
    <x v="9"/>
    <s v="TINSUR"/>
    <s v="33127202"/>
    <s v="33127202"/>
    <x v="2"/>
    <m/>
    <n v="3.8"/>
    <n v="4.0999999999999996"/>
    <n v="3.8"/>
    <m/>
    <m/>
    <n v="50.094000000000001"/>
    <m/>
    <m/>
    <m/>
    <n v="0"/>
    <n v="2.5"/>
    <x v="0"/>
    <s v="TINSUR33127202EL"/>
    <s v="Terminal Internacional del Sur S.A."/>
    <x v="140"/>
    <x v="140"/>
    <s v="C.T. Tisur"/>
    <x v="396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50.094000000000001"/>
    <n v="5.0094E-2"/>
    <m/>
    <n v="0.34166666666666662"/>
    <n v="0.31666666666666665"/>
    <n v="0"/>
    <n v="0"/>
    <n v="88"/>
    <s v="BASE DE DATOS"/>
    <m/>
  </r>
  <r>
    <s v="24"/>
    <x v="10"/>
    <s v="TINSUR"/>
    <s v="33127202"/>
    <s v="33127202"/>
    <x v="2"/>
    <m/>
    <n v="3.8"/>
    <n v="4.0999999999999996"/>
    <n v="3.8"/>
    <m/>
    <m/>
    <n v="48.512"/>
    <m/>
    <m/>
    <m/>
    <n v="0"/>
    <n v="2.2519999999999998"/>
    <x v="0"/>
    <s v="TINSUR33127202EL"/>
    <s v="Terminal Internacional del Sur S.A."/>
    <x v="140"/>
    <x v="140"/>
    <s v="C.T. Tisur"/>
    <x v="396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48.512"/>
    <n v="4.8512E-2"/>
    <m/>
    <n v="0.34166666666666662"/>
    <n v="0.31666666666666665"/>
    <n v="0"/>
    <n v="0"/>
    <n v="88"/>
    <s v="BASE DE DATOS"/>
    <m/>
  </r>
  <r>
    <s v="24"/>
    <x v="11"/>
    <s v="TINSUR"/>
    <s v="33127202"/>
    <s v="33127202"/>
    <x v="2"/>
    <m/>
    <n v="3.8"/>
    <n v="4.0999999999999996"/>
    <n v="3.8"/>
    <m/>
    <m/>
    <n v="18.806999999999999"/>
    <m/>
    <m/>
    <m/>
    <n v="0"/>
    <n v="1.61"/>
    <x v="0"/>
    <s v="TINSUR33127202EL"/>
    <s v="Terminal Internacional del Sur S.A."/>
    <x v="140"/>
    <x v="140"/>
    <s v="C.T. Tisur"/>
    <x v="396"/>
    <s v="EL"/>
    <x v="2"/>
    <x v="381"/>
    <x v="0"/>
    <s v="Instalado"/>
    <s v="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18.806999999999999"/>
    <n v="1.8806999999999997E-2"/>
    <m/>
    <n v="0.34166666666666662"/>
    <n v="0.31666666666666665"/>
    <n v="0"/>
    <n v="0"/>
    <n v="88"/>
    <s v="BASE DE DATOS"/>
    <m/>
  </r>
  <r>
    <s v="24"/>
    <x v="11"/>
    <s v="NXACAJ"/>
    <s v="33021593"/>
    <s v="33021593"/>
    <x v="1"/>
    <m/>
    <n v="2.48"/>
    <n v="3.5"/>
    <n v="2.48"/>
    <m/>
    <m/>
    <n v="735.60199999999998"/>
    <m/>
    <m/>
    <m/>
    <n v="0"/>
    <n v="2.9"/>
    <x v="0"/>
    <s v="NXACAJ33021593TV"/>
    <s v="Nexa Resources Cajamarquilla S.A."/>
    <x v="107"/>
    <x v="107"/>
    <s v="C.T. Cajamarquilla TV"/>
    <x v="334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735.60199999999998"/>
    <n v="0.73560199999999998"/>
    <m/>
    <n v="0.31818181818181818"/>
    <n v="0.22545454545454546"/>
    <n v="0"/>
    <n v="0"/>
    <n v="64"/>
    <s v="BASE DE DATOS"/>
    <m/>
  </r>
  <r>
    <s v="24"/>
    <x v="11"/>
    <s v="NXACAJ"/>
    <s v="53203110"/>
    <s v="53203110"/>
    <x v="1"/>
    <m/>
    <n v="2.984"/>
    <n v="4"/>
    <n v="2.984"/>
    <m/>
    <m/>
    <n v="2148.1849999999999"/>
    <m/>
    <m/>
    <m/>
    <n v="0"/>
    <n v="3.5"/>
    <x v="0"/>
    <s v="NXACAJ53203110TV"/>
    <s v="Nexa Resources Cajamarquilla S.A."/>
    <x v="107"/>
    <x v="107"/>
    <s v="C.T. Cajamarquilla 2"/>
    <x v="335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2148.1849999999999"/>
    <n v="2.1481849999999998"/>
    <m/>
    <n v="0.33333333333333331"/>
    <n v="0.24866666666666667"/>
    <n v="0"/>
    <n v="0"/>
    <n v="64"/>
    <s v="BASE DE DATOS"/>
    <m/>
  </r>
  <r>
    <s v="24"/>
    <x v="10"/>
    <s v="NXACAJ"/>
    <s v="33021593"/>
    <s v="33021593"/>
    <x v="1"/>
    <m/>
    <n v="1.75"/>
    <n v="3.5"/>
    <n v="1.75"/>
    <m/>
    <m/>
    <n v="0.66100000000000003"/>
    <m/>
    <m/>
    <m/>
    <n v="0"/>
    <n v="1.75"/>
    <x v="0"/>
    <s v="NXACAJ33021593TV"/>
    <s v="Nexa Resources Cajamarquilla S.A."/>
    <x v="107"/>
    <x v="107"/>
    <s v="C.T. Cajamarquilla TV"/>
    <x v="334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0.66100000000000003"/>
    <n v="6.6100000000000002E-4"/>
    <m/>
    <n v="0.31818181818181818"/>
    <n v="0.22545454545454546"/>
    <n v="0"/>
    <n v="0"/>
    <n v="64"/>
    <s v="BASE DE DATOS"/>
    <m/>
  </r>
  <r>
    <s v="24"/>
    <x v="10"/>
    <s v="NXACAJ"/>
    <s v="53203110"/>
    <s v="53203110"/>
    <x v="1"/>
    <m/>
    <n v="3.4489999999999998"/>
    <n v="4"/>
    <n v="3.4489999999999998"/>
    <m/>
    <m/>
    <n v="1260.05"/>
    <m/>
    <m/>
    <m/>
    <n v="0"/>
    <n v="3.4489999999999998"/>
    <x v="0"/>
    <s v="NXACAJ53203110TV"/>
    <s v="Nexa Resources Cajamarquilla S.A."/>
    <x v="107"/>
    <x v="107"/>
    <s v="C.T. Cajamarquilla 2"/>
    <x v="335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1260.05"/>
    <n v="1.2600499999999999"/>
    <m/>
    <n v="0.33333333333333331"/>
    <n v="0.24866666666666667"/>
    <n v="0"/>
    <n v="0"/>
    <n v="64"/>
    <s v="BASE DE DATOS"/>
    <m/>
  </r>
  <r>
    <s v="24"/>
    <x v="9"/>
    <s v="NXACAJ"/>
    <s v="33021593"/>
    <s v="33021593"/>
    <x v="1"/>
    <m/>
    <n v="0"/>
    <n v="3.5"/>
    <n v="0"/>
    <m/>
    <m/>
    <n v="0"/>
    <m/>
    <m/>
    <m/>
    <n v="0"/>
    <n v="0"/>
    <x v="0"/>
    <s v="NXACAJ33021593TV"/>
    <s v="Nexa Resources Cajamarquilla S.A."/>
    <x v="107"/>
    <x v="107"/>
    <s v="C.T. Cajamarquilla TV"/>
    <x v="334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0"/>
    <n v="0"/>
    <m/>
    <n v="0.31818181818181818"/>
    <n v="0.22545454545454546"/>
    <n v="0"/>
    <n v="0"/>
    <n v="64"/>
    <s v="BASE DE DATOS"/>
    <m/>
  </r>
  <r>
    <s v="24"/>
    <x v="9"/>
    <s v="NXACAJ"/>
    <s v="53203110"/>
    <s v="53203110"/>
    <x v="1"/>
    <m/>
    <n v="0"/>
    <n v="4"/>
    <n v="0"/>
    <m/>
    <m/>
    <n v="0"/>
    <m/>
    <m/>
    <m/>
    <n v="0"/>
    <n v="0"/>
    <x v="0"/>
    <s v="NXACAJ53203110TV"/>
    <s v="Nexa Resources Cajamarquilla S.A."/>
    <x v="107"/>
    <x v="107"/>
    <s v="C.T. Cajamarquilla 2"/>
    <x v="335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0"/>
    <n v="0"/>
    <m/>
    <n v="0.33333333333333331"/>
    <n v="0.24866666666666667"/>
    <n v="0"/>
    <n v="0"/>
    <n v="64"/>
    <s v="BASE DE DATOS"/>
    <m/>
  </r>
  <r>
    <s v="24"/>
    <x v="8"/>
    <s v="NXACAJ"/>
    <s v="33021593"/>
    <s v="33021593"/>
    <x v="1"/>
    <m/>
    <n v="0"/>
    <n v="3.5"/>
    <n v="0"/>
    <m/>
    <m/>
    <n v="0"/>
    <m/>
    <m/>
    <m/>
    <n v="0"/>
    <n v="0"/>
    <x v="0"/>
    <s v="NXACAJ33021593TV"/>
    <s v="Nexa Resources Cajamarquilla S.A."/>
    <x v="107"/>
    <x v="107"/>
    <s v="C.T. Cajamarquilla TV"/>
    <x v="334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0"/>
    <n v="0"/>
    <m/>
    <n v="0.31818181818181818"/>
    <n v="0.22545454545454546"/>
    <n v="0"/>
    <n v="0"/>
    <n v="64"/>
    <s v="BASE DE DATOS"/>
    <m/>
  </r>
  <r>
    <s v="24"/>
    <x v="8"/>
    <s v="NXACAJ"/>
    <s v="53203110"/>
    <s v="53203110"/>
    <x v="1"/>
    <m/>
    <n v="0"/>
    <n v="4"/>
    <n v="0"/>
    <m/>
    <m/>
    <n v="0"/>
    <m/>
    <m/>
    <m/>
    <n v="0"/>
    <n v="0"/>
    <x v="0"/>
    <s v="NXACAJ53203110TV"/>
    <s v="Nexa Resources Cajamarquilla S.A."/>
    <x v="107"/>
    <x v="107"/>
    <s v="C.T. Cajamarquilla 2"/>
    <x v="335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0"/>
    <n v="0"/>
    <m/>
    <n v="0.33333333333333331"/>
    <n v="0.24866666666666667"/>
    <n v="0"/>
    <n v="0"/>
    <n v="64"/>
    <s v="BASE DE DATOS"/>
    <m/>
  </r>
  <r>
    <s v="24"/>
    <x v="7"/>
    <s v="NXACAJ"/>
    <s v="53203110"/>
    <s v="53203110"/>
    <x v="1"/>
    <m/>
    <n v="2.0070000000000001"/>
    <n v="4"/>
    <n v="2.0070000000000001"/>
    <m/>
    <m/>
    <n v="18.244"/>
    <m/>
    <m/>
    <m/>
    <n v="0"/>
    <n v="0"/>
    <x v="0"/>
    <s v="NXACAJ53203110TV"/>
    <s v="Nexa Resources Cajamarquilla S.A."/>
    <x v="107"/>
    <x v="107"/>
    <s v="C.T. Cajamarquilla 2"/>
    <x v="335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18.244"/>
    <n v="1.8244E-2"/>
    <m/>
    <n v="0.33333333333333331"/>
    <n v="0.24866666666666667"/>
    <n v="0"/>
    <n v="0"/>
    <n v="64"/>
    <s v="BASE DE DATOS"/>
    <m/>
  </r>
  <r>
    <s v="24"/>
    <x v="6"/>
    <s v="NXACAJ"/>
    <s v="33021593"/>
    <s v="33021593"/>
    <x v="1"/>
    <m/>
    <n v="0"/>
    <n v="3.5"/>
    <n v="0"/>
    <m/>
    <m/>
    <n v="0"/>
    <m/>
    <m/>
    <m/>
    <n v="0"/>
    <n v="0"/>
    <x v="0"/>
    <s v="NXACAJ33021593TV"/>
    <s v="Nexa Resources Cajamarquilla S.A."/>
    <x v="107"/>
    <x v="107"/>
    <s v="C.T. Cajamarquilla TV"/>
    <x v="334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0"/>
    <n v="0"/>
    <m/>
    <n v="0.31818181818181818"/>
    <n v="0.22545454545454546"/>
    <n v="0"/>
    <n v="0"/>
    <n v="64"/>
    <s v="BASE DE DATOS"/>
    <m/>
  </r>
  <r>
    <s v="24"/>
    <x v="6"/>
    <s v="NXACAJ"/>
    <s v="53203110"/>
    <s v="53203110"/>
    <x v="1"/>
    <m/>
    <n v="0"/>
    <n v="4"/>
    <n v="0"/>
    <m/>
    <m/>
    <n v="0"/>
    <m/>
    <m/>
    <m/>
    <n v="0"/>
    <n v="0"/>
    <x v="0"/>
    <s v="NXACAJ53203110TV"/>
    <s v="Nexa Resources Cajamarquilla S.A."/>
    <x v="107"/>
    <x v="107"/>
    <s v="C.T. Cajamarquilla 2"/>
    <x v="335"/>
    <s v="TV"/>
    <x v="1"/>
    <x v="381"/>
    <x v="0"/>
    <s v="Instalado"/>
    <s v="Operativo"/>
    <s v="Autoproductor"/>
    <x v="2"/>
    <x v="0"/>
    <x v="1"/>
    <x v="0"/>
    <s v="Privado"/>
    <s v="LIMA"/>
    <s v="LIMA"/>
    <s v="LIMA"/>
    <s v="LURIGANCHO"/>
    <n v="0"/>
    <x v="11"/>
    <n v="0"/>
    <x v="0"/>
    <x v="0"/>
    <x v="0"/>
    <s v="MWh"/>
    <n v="0"/>
    <n v="0"/>
    <m/>
    <n v="0.33333333333333331"/>
    <n v="0.24866666666666667"/>
    <n v="0"/>
    <n v="0"/>
    <n v="64"/>
    <s v="BASE DE DATOS"/>
    <m/>
  </r>
  <r>
    <s v="24"/>
    <x v="9"/>
    <s v="CESESA"/>
    <s v="33086698"/>
    <s v="33086698"/>
    <x v="2"/>
    <m/>
    <n v="1.8"/>
    <n v="2"/>
    <n v="1.8"/>
    <m/>
    <m/>
    <n v="0"/>
    <m/>
    <m/>
    <m/>
    <n v="0"/>
    <n v="0"/>
    <x v="0"/>
    <s v="CESESA33086698EL"/>
    <s v="Cementos Selva S.A."/>
    <x v="136"/>
    <x v="136"/>
    <s v="C.T.CEMENTOS RIOJA"/>
    <x v="384"/>
    <s v="EL"/>
    <x v="2"/>
    <x v="381"/>
    <x v="0"/>
    <s v="Instalado"/>
    <s v="Inoperativo"/>
    <s v="Autoproductor"/>
    <x v="2"/>
    <x v="0"/>
    <x v="1"/>
    <x v="0"/>
    <s v="Privado"/>
    <s v="SAN MARTÍN"/>
    <s v="SAN MARTÍN"/>
    <s v="RIOJA"/>
    <s v="ELÍAS SOPLÍN VARGAS"/>
    <n v="0"/>
    <x v="1"/>
    <n v="0"/>
    <x v="0"/>
    <x v="0"/>
    <x v="0"/>
    <s v="MWh"/>
    <n v="0"/>
    <n v="0"/>
    <m/>
    <n v="0.16666666666666666"/>
    <n v="0.15"/>
    <n v="0"/>
    <n v="0"/>
    <n v="18"/>
    <s v="BASE DE DATOS"/>
    <m/>
  </r>
  <r>
    <s v="24"/>
    <x v="10"/>
    <s v="CESESA"/>
    <s v="33086698"/>
    <s v="33086698"/>
    <x v="2"/>
    <m/>
    <n v="1.8"/>
    <n v="2"/>
    <n v="1.8"/>
    <m/>
    <m/>
    <n v="0"/>
    <m/>
    <m/>
    <m/>
    <n v="0"/>
    <n v="0"/>
    <x v="0"/>
    <s v="CESESA33086698EL"/>
    <s v="Cementos Selva S.A."/>
    <x v="136"/>
    <x v="136"/>
    <s v="C.T.CEMENTOS RIOJA"/>
    <x v="384"/>
    <s v="EL"/>
    <x v="2"/>
    <x v="381"/>
    <x v="0"/>
    <s v="Instalado"/>
    <s v="Inoperativo"/>
    <s v="Autoproductor"/>
    <x v="2"/>
    <x v="0"/>
    <x v="1"/>
    <x v="0"/>
    <s v="Privado"/>
    <s v="SAN MARTÍN"/>
    <s v="SAN MARTÍN"/>
    <s v="RIOJA"/>
    <s v="ELÍAS SOPLÍN VARGAS"/>
    <n v="0"/>
    <x v="1"/>
    <n v="0"/>
    <x v="0"/>
    <x v="0"/>
    <x v="0"/>
    <s v="MWh"/>
    <n v="0"/>
    <n v="0"/>
    <m/>
    <n v="0.16666666666666666"/>
    <n v="0.15"/>
    <n v="0"/>
    <n v="0"/>
    <n v="18"/>
    <s v="BASE DE DATOS"/>
    <m/>
  </r>
  <r>
    <s v="24"/>
    <x v="11"/>
    <s v="CESESA"/>
    <s v="33086698"/>
    <s v="33086698"/>
    <x v="2"/>
    <m/>
    <n v="1.8"/>
    <n v="2"/>
    <n v="1.8"/>
    <m/>
    <m/>
    <n v="0"/>
    <m/>
    <m/>
    <m/>
    <n v="0"/>
    <n v="0"/>
    <x v="0"/>
    <s v="CESESA33086698EL"/>
    <s v="Cementos Selva S.A."/>
    <x v="136"/>
    <x v="136"/>
    <s v="C.T.CEMENTOS RIOJA"/>
    <x v="384"/>
    <s v="EL"/>
    <x v="2"/>
    <x v="381"/>
    <x v="0"/>
    <s v="Instalado"/>
    <s v="Inoperativo"/>
    <s v="Autoproductor"/>
    <x v="2"/>
    <x v="0"/>
    <x v="1"/>
    <x v="0"/>
    <s v="Privado"/>
    <s v="SAN MARTÍN"/>
    <s v="SAN MARTÍN"/>
    <s v="RIOJA"/>
    <s v="ELÍAS SOPLÍN VARGAS"/>
    <n v="0"/>
    <x v="1"/>
    <n v="0"/>
    <x v="0"/>
    <x v="0"/>
    <x v="0"/>
    <s v="MWh"/>
    <n v="0"/>
    <n v="0"/>
    <m/>
    <n v="0.16666666666666666"/>
    <n v="0.15"/>
    <n v="0"/>
    <n v="0"/>
    <n v="18"/>
    <s v="BASE DE DATOS"/>
    <m/>
  </r>
  <r>
    <s v="24"/>
    <x v="0"/>
    <s v="COPINC"/>
    <s v="00000000"/>
    <s v="00000000"/>
    <x v="2"/>
    <m/>
    <n v="1.2"/>
    <n v="4.01"/>
    <n v="1.2"/>
    <m/>
    <m/>
    <n v="0"/>
    <m/>
    <m/>
    <m/>
    <n v="0"/>
    <n v="0"/>
    <x v="0"/>
    <s v="COPINC00000000EL"/>
    <s v="Corporaci¢n Pesquera Inca S.A.C."/>
    <x v="144"/>
    <x v="144"/>
    <s v="C.T. COPEINCA SUPE"/>
    <x v="40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 PUERTO"/>
    <n v="0"/>
    <x v="1"/>
    <n v="0"/>
    <x v="0"/>
    <x v="0"/>
    <x v="0"/>
    <s v="MWh"/>
    <n v="0"/>
    <n v="0"/>
    <m/>
    <n v="0.33416666666666667"/>
    <n v="0.1125"/>
    <n v="0"/>
    <n v="0"/>
    <n v="37"/>
    <s v="BASE DE DATOS"/>
    <m/>
  </r>
  <r>
    <s v="24"/>
    <x v="1"/>
    <s v="COPINC"/>
    <s v="00000000"/>
    <s v="00000000"/>
    <x v="2"/>
    <m/>
    <n v="1.2"/>
    <n v="4.01"/>
    <n v="1.2"/>
    <m/>
    <m/>
    <n v="0"/>
    <m/>
    <m/>
    <m/>
    <n v="0"/>
    <n v="0"/>
    <x v="0"/>
    <s v="COPINC00000000EL"/>
    <s v="Corporaci¢n Pesquera Inca S.A.C."/>
    <x v="144"/>
    <x v="144"/>
    <s v="C.T. COPEINCA SUPE"/>
    <x v="40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 PUERTO"/>
    <n v="0"/>
    <x v="1"/>
    <n v="0"/>
    <x v="0"/>
    <x v="0"/>
    <x v="0"/>
    <s v="MWh"/>
    <n v="0"/>
    <n v="0"/>
    <m/>
    <n v="0.33416666666666667"/>
    <n v="0.1125"/>
    <n v="0"/>
    <n v="0"/>
    <n v="37"/>
    <s v="BASE DE DATOS"/>
    <m/>
  </r>
  <r>
    <s v="24"/>
    <x v="2"/>
    <s v="COPINC"/>
    <s v="00000000"/>
    <s v="00000000"/>
    <x v="2"/>
    <m/>
    <n v="1.2"/>
    <n v="4.01"/>
    <n v="1.2"/>
    <m/>
    <m/>
    <n v="0"/>
    <m/>
    <m/>
    <m/>
    <n v="0"/>
    <n v="0"/>
    <x v="0"/>
    <s v="COPINC00000000EL"/>
    <s v="Corporaci¢n Pesquera Inca S.A.C."/>
    <x v="144"/>
    <x v="144"/>
    <s v="C.T. COPEINCA SUPE"/>
    <x v="40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 PUERTO"/>
    <n v="0"/>
    <x v="1"/>
    <n v="0"/>
    <x v="0"/>
    <x v="0"/>
    <x v="0"/>
    <s v="MWh"/>
    <n v="0"/>
    <n v="0"/>
    <m/>
    <n v="0.33416666666666667"/>
    <n v="0.1125"/>
    <n v="0"/>
    <n v="0"/>
    <n v="37"/>
    <s v="BASE DE DATOS"/>
    <m/>
  </r>
  <r>
    <s v="24"/>
    <x v="3"/>
    <s v="COPINC"/>
    <s v="00000000"/>
    <s v="00000000"/>
    <x v="2"/>
    <m/>
    <n v="1"/>
    <n v="2.66"/>
    <n v="1"/>
    <m/>
    <m/>
    <n v="111.17"/>
    <m/>
    <m/>
    <m/>
    <n v="0"/>
    <n v="95"/>
    <x v="0"/>
    <s v="COPINC00000000EL"/>
    <s v="Corporaci¢n Pesquera Inca S.A.C."/>
    <x v="144"/>
    <x v="144"/>
    <s v="C.T. COPEINCA SUPE"/>
    <x v="40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 PUERTO"/>
    <n v="0"/>
    <x v="1"/>
    <n v="0"/>
    <x v="0"/>
    <x v="0"/>
    <x v="0"/>
    <s v="MWh"/>
    <n v="111.17"/>
    <n v="0.11117"/>
    <m/>
    <n v="0.33416666666666667"/>
    <n v="0.1125"/>
    <n v="0"/>
    <n v="0"/>
    <n v="37"/>
    <s v="BASE DE DATOS"/>
    <m/>
  </r>
  <r>
    <s v="24"/>
    <x v="4"/>
    <s v="COPINC"/>
    <s v="00000000"/>
    <s v="00000000"/>
    <x v="2"/>
    <m/>
    <n v="1.2"/>
    <n v="2.66"/>
    <n v="1.2"/>
    <m/>
    <m/>
    <n v="225"/>
    <m/>
    <m/>
    <m/>
    <n v="0"/>
    <n v="0.95"/>
    <x v="0"/>
    <s v="COPINC00000000EL"/>
    <s v="Corporaci¢n Pesquera Inca S.A.C."/>
    <x v="144"/>
    <x v="144"/>
    <s v="C.T. COPEINCA SUPE"/>
    <x v="40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 PUERTO"/>
    <n v="0"/>
    <x v="1"/>
    <n v="0"/>
    <x v="0"/>
    <x v="0"/>
    <x v="0"/>
    <s v="MWh"/>
    <n v="225"/>
    <n v="0.22500000000000001"/>
    <m/>
    <n v="0.33416666666666667"/>
    <n v="0.1125"/>
    <n v="0"/>
    <n v="0"/>
    <n v="37"/>
    <s v="BASE DE DATOS"/>
    <m/>
  </r>
  <r>
    <s v="24"/>
    <x v="5"/>
    <s v="COPINC"/>
    <s v="00000000"/>
    <s v="00000000"/>
    <x v="2"/>
    <m/>
    <n v="1.2"/>
    <n v="4.01"/>
    <n v="1.2"/>
    <m/>
    <m/>
    <n v="0"/>
    <m/>
    <m/>
    <m/>
    <n v="80"/>
    <n v="0.95"/>
    <x v="0"/>
    <s v="COPINC00000000EL"/>
    <s v="Corporaci¢n Pesquera Inca S.A.C."/>
    <x v="144"/>
    <x v="144"/>
    <s v="C.T. COPEINCA SUPE"/>
    <x v="40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 PUERTO"/>
    <n v="0"/>
    <x v="1"/>
    <n v="0"/>
    <x v="0"/>
    <x v="0"/>
    <x v="0"/>
    <s v="MWh"/>
    <n v="0"/>
    <n v="0"/>
    <m/>
    <n v="0.33416666666666667"/>
    <n v="0.1125"/>
    <n v="0"/>
    <n v="0"/>
    <n v="37"/>
    <s v="BASE DE DATOS"/>
    <m/>
  </r>
  <r>
    <s v="24"/>
    <x v="7"/>
    <s v="COPINC"/>
    <s v="00000000"/>
    <s v="00000000"/>
    <x v="2"/>
    <m/>
    <n v="1.2"/>
    <n v="4.01"/>
    <n v="1.2"/>
    <m/>
    <m/>
    <n v="0"/>
    <m/>
    <m/>
    <m/>
    <n v="0"/>
    <n v="0"/>
    <x v="0"/>
    <s v="COPINC00000000EL"/>
    <s v="Corporaci¢n Pesquera Inca S.A.C."/>
    <x v="144"/>
    <x v="144"/>
    <s v="C.T. COPEINCA SUPE"/>
    <x v="40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 PUERTO"/>
    <n v="0"/>
    <x v="1"/>
    <n v="0"/>
    <x v="0"/>
    <x v="0"/>
    <x v="0"/>
    <s v="MWh"/>
    <n v="0"/>
    <n v="0"/>
    <m/>
    <n v="0.33416666666666667"/>
    <n v="0.1125"/>
    <n v="0"/>
    <n v="0"/>
    <n v="37"/>
    <s v="BASE DE DATOS"/>
    <m/>
  </r>
  <r>
    <s v="24"/>
    <x v="6"/>
    <s v="COPINC"/>
    <s v="00000000"/>
    <s v="00000000"/>
    <x v="2"/>
    <m/>
    <n v="1.2"/>
    <n v="4.01"/>
    <n v="1.2"/>
    <m/>
    <m/>
    <n v="0"/>
    <m/>
    <m/>
    <m/>
    <n v="0"/>
    <n v="0"/>
    <x v="0"/>
    <s v="COPINC00000000EL"/>
    <s v="Corporaci¢n Pesquera Inca S.A.C."/>
    <x v="144"/>
    <x v="144"/>
    <s v="C.T. COPEINCA SUPE"/>
    <x v="40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 PUERTO"/>
    <n v="0"/>
    <x v="1"/>
    <n v="0"/>
    <x v="0"/>
    <x v="0"/>
    <x v="0"/>
    <s v="MWh"/>
    <n v="0"/>
    <n v="0"/>
    <m/>
    <n v="0.33416666666666667"/>
    <n v="0.1125"/>
    <n v="0"/>
    <n v="0"/>
    <n v="37"/>
    <s v="BASE DE DATOS"/>
    <m/>
  </r>
  <r>
    <s v="24"/>
    <x v="8"/>
    <s v="COPINC"/>
    <s v="00000000"/>
    <s v="00000000"/>
    <x v="2"/>
    <m/>
    <n v="1.2"/>
    <n v="4.01"/>
    <n v="1.2"/>
    <m/>
    <m/>
    <n v="0"/>
    <m/>
    <m/>
    <m/>
    <n v="0"/>
    <n v="0"/>
    <x v="0"/>
    <s v="COPINC00000000EL"/>
    <s v="Corporaci¢n Pesquera Inca S.A.C."/>
    <x v="144"/>
    <x v="144"/>
    <s v="C.T. COPEINCA SUPE"/>
    <x v="40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 PUERTO"/>
    <n v="0"/>
    <x v="1"/>
    <n v="0"/>
    <x v="0"/>
    <x v="0"/>
    <x v="0"/>
    <s v="MWh"/>
    <n v="0"/>
    <n v="0"/>
    <m/>
    <n v="0.33416666666666667"/>
    <n v="0.1125"/>
    <n v="0"/>
    <n v="0"/>
    <n v="37"/>
    <s v="BASE DE DATOS"/>
    <m/>
  </r>
  <r>
    <s v="24"/>
    <x v="0"/>
    <s v="PROGEN"/>
    <s v="33344414"/>
    <s v="33344414"/>
    <x v="2"/>
    <m/>
    <n v="8.75"/>
    <n v="11.65"/>
    <n v="8.75"/>
    <m/>
    <m/>
    <n v="352.63"/>
    <m/>
    <m/>
    <m/>
    <n v="0"/>
    <n v="4.6470000000000002"/>
    <x v="0"/>
    <s v="PROGEN33344414EL"/>
    <s v="Progenere S.A.C."/>
    <x v="165"/>
    <x v="165"/>
    <s v="C.T. La Gringa VI    "/>
    <x v="45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N"/>
    <n v="0"/>
    <x v="0"/>
    <n v="0"/>
    <x v="1"/>
    <x v="0"/>
    <x v="0"/>
    <s v="MWh"/>
    <n v="352.63"/>
    <n v="0.35263"/>
    <m/>
    <n v="0.97083333333333333"/>
    <n v="0.72916666666666663"/>
    <n v="0"/>
    <n v="0"/>
    <n v="76"/>
    <s v="BASE DE DATOS"/>
    <m/>
  </r>
  <r>
    <s v="24"/>
    <x v="1"/>
    <s v="PROGEN"/>
    <s v="33344414"/>
    <s v="33344414"/>
    <x v="2"/>
    <m/>
    <n v="0"/>
    <n v="11.65"/>
    <n v="0"/>
    <m/>
    <m/>
    <n v="0"/>
    <m/>
    <m/>
    <m/>
    <n v="0"/>
    <n v="0"/>
    <x v="0"/>
    <s v="PROGEN33344414EL"/>
    <s v="Progenere S.A.C."/>
    <x v="165"/>
    <x v="165"/>
    <s v="C.T. La Gringa VI    "/>
    <x v="45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N"/>
    <n v="0"/>
    <x v="0"/>
    <n v="0"/>
    <x v="1"/>
    <x v="0"/>
    <x v="0"/>
    <s v="MWh"/>
    <n v="0"/>
    <n v="0"/>
    <m/>
    <n v="0.97083333333333333"/>
    <n v="0.72916666666666663"/>
    <n v="0"/>
    <n v="0"/>
    <n v="76"/>
    <s v="BASE DE DATOS"/>
    <m/>
  </r>
  <r>
    <s v="24"/>
    <x v="2"/>
    <s v="PROGEN"/>
    <s v="33344414"/>
    <s v="33344414"/>
    <x v="2"/>
    <m/>
    <n v="8.75"/>
    <n v="11.65"/>
    <n v="8.75"/>
    <m/>
    <m/>
    <n v="422.18"/>
    <m/>
    <m/>
    <m/>
    <n v="0"/>
    <n v="6.2910000000000004"/>
    <x v="0"/>
    <s v="PROGEN33344414EL"/>
    <s v="Progenere S.A.C."/>
    <x v="165"/>
    <x v="165"/>
    <s v="C.T. La Gringa VI    "/>
    <x v="45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N"/>
    <n v="0"/>
    <x v="0"/>
    <n v="0"/>
    <x v="1"/>
    <x v="0"/>
    <x v="0"/>
    <s v="MWh"/>
    <n v="422.18"/>
    <n v="0.42218"/>
    <m/>
    <n v="0.97083333333333333"/>
    <n v="0.72916666666666663"/>
    <n v="0"/>
    <n v="0"/>
    <n v="76"/>
    <s v="BASE DE DATOS"/>
    <m/>
  </r>
  <r>
    <s v="24"/>
    <x v="3"/>
    <s v="PROGEN"/>
    <s v="33344414"/>
    <s v="33344414"/>
    <x v="2"/>
    <m/>
    <n v="8.75"/>
    <n v="11.65"/>
    <n v="8.75"/>
    <m/>
    <m/>
    <n v="316.20999999999998"/>
    <m/>
    <m/>
    <m/>
    <n v="0"/>
    <n v="5.2530000000000001"/>
    <x v="0"/>
    <s v="PROGEN33344414EL"/>
    <s v="Progenere S.A.C."/>
    <x v="165"/>
    <x v="165"/>
    <s v="C.T. La Gringa VI    "/>
    <x v="45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N"/>
    <n v="0"/>
    <x v="0"/>
    <n v="0"/>
    <x v="1"/>
    <x v="0"/>
    <x v="0"/>
    <s v="MWh"/>
    <n v="316.20999999999998"/>
    <n v="0.31620999999999999"/>
    <m/>
    <n v="0.97083333333333333"/>
    <n v="0.72916666666666663"/>
    <n v="0"/>
    <n v="0"/>
    <n v="76"/>
    <s v="BASE DE DATOS"/>
    <m/>
  </r>
  <r>
    <s v="24"/>
    <x v="4"/>
    <s v="PROGEN"/>
    <s v="33344414"/>
    <s v="33344414"/>
    <x v="2"/>
    <m/>
    <n v="8.75"/>
    <n v="11.65"/>
    <n v="8.75"/>
    <m/>
    <m/>
    <n v="316.20999999999998"/>
    <m/>
    <m/>
    <m/>
    <n v="0"/>
    <n v="3.6859999999999999"/>
    <x v="0"/>
    <s v="PROGEN33344414EL"/>
    <s v="Progenere S.A.C."/>
    <x v="165"/>
    <x v="165"/>
    <s v="C.T. La Gringa VI    "/>
    <x v="45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N"/>
    <n v="0"/>
    <x v="0"/>
    <n v="0"/>
    <x v="1"/>
    <x v="0"/>
    <x v="0"/>
    <s v="MWh"/>
    <n v="316.20999999999998"/>
    <n v="0.31620999999999999"/>
    <m/>
    <n v="0.97083333333333333"/>
    <n v="0.72916666666666663"/>
    <n v="0"/>
    <n v="0"/>
    <n v="76"/>
    <s v="BASE DE DATOS"/>
    <m/>
  </r>
  <r>
    <s v="24"/>
    <x v="5"/>
    <s v="PROGEN"/>
    <s v="33344414"/>
    <s v="33344414"/>
    <x v="2"/>
    <m/>
    <n v="8.75"/>
    <n v="11.65"/>
    <n v="8.75"/>
    <m/>
    <m/>
    <n v="316.02"/>
    <m/>
    <m/>
    <m/>
    <n v="0"/>
    <n v="3.5019999999999998"/>
    <x v="0"/>
    <s v="PROGEN33344414EL"/>
    <s v="Progenere S.A.C."/>
    <x v="165"/>
    <x v="165"/>
    <s v="C.T. La Gringa VI    "/>
    <x v="45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N"/>
    <n v="0"/>
    <x v="0"/>
    <n v="0"/>
    <x v="1"/>
    <x v="0"/>
    <x v="0"/>
    <s v="MWh"/>
    <n v="316.02"/>
    <n v="0.31601999999999997"/>
    <m/>
    <n v="0.97083333333333333"/>
    <n v="0.72916666666666663"/>
    <n v="0"/>
    <n v="0"/>
    <n v="76"/>
    <s v="BASE DE DATOS"/>
    <m/>
  </r>
  <r>
    <s v="24"/>
    <x v="7"/>
    <s v="PROGEN"/>
    <s v="33344414"/>
    <s v="33344414"/>
    <x v="2"/>
    <m/>
    <n v="8.75"/>
    <n v="11.65"/>
    <n v="8.75"/>
    <m/>
    <m/>
    <n v="440.29"/>
    <m/>
    <m/>
    <m/>
    <n v="0"/>
    <n v="1.409"/>
    <x v="0"/>
    <s v="PROGEN33344414EL"/>
    <s v="Progenere S.A.C."/>
    <x v="165"/>
    <x v="165"/>
    <s v="C.T. La Gringa VI    "/>
    <x v="450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URIN"/>
    <n v="0"/>
    <x v="0"/>
    <n v="0"/>
    <x v="1"/>
    <x v="0"/>
    <x v="0"/>
    <s v="MWh"/>
    <n v="440.29"/>
    <n v="0.44029000000000001"/>
    <m/>
    <n v="0.97083333333333333"/>
    <n v="0.72916666666666663"/>
    <n v="0"/>
    <n v="0"/>
    <n v="76"/>
    <s v="BASE DE DATOS"/>
    <m/>
  </r>
  <r>
    <s v="24"/>
    <x v="6"/>
    <s v="CARAVE"/>
    <s v="53203912"/>
    <s v="53203912"/>
    <x v="2"/>
    <m/>
    <n v="0.871"/>
    <n v="1.089"/>
    <n v="0.871"/>
    <m/>
    <m/>
    <n v="576.94600000000003"/>
    <m/>
    <m/>
    <m/>
    <n v="127"/>
    <n v="0.17499999999999999"/>
    <x v="0"/>
    <s v="CARAVE53203912EL"/>
    <s v="Compa¤ia Minera Caraveli S.A.C."/>
    <x v="100"/>
    <x v="100"/>
    <s v="C.T. Mina"/>
    <x v="319"/>
    <s v="EL"/>
    <x v="2"/>
    <x v="381"/>
    <x v="0"/>
    <s v="Instalado"/>
    <s v="Operativo"/>
    <s v="Autoproductor"/>
    <x v="2"/>
    <x v="1"/>
    <x v="1"/>
    <x v="0"/>
    <s v="Privado"/>
    <s v="AREQUIPA"/>
    <s v="AREQUIPA"/>
    <s v="CARAVELI"/>
    <s v="HUANU HUANU"/>
    <n v="0"/>
    <x v="1"/>
    <n v="0"/>
    <x v="0"/>
    <x v="0"/>
    <x v="0"/>
    <s v="MWh"/>
    <n v="576.94600000000003"/>
    <n v="0.57694600000000007"/>
    <m/>
    <n v="9.0749999999999997E-2"/>
    <n v="7.2583333333333333E-2"/>
    <n v="0"/>
    <n v="0"/>
    <n v="28"/>
    <s v="BASE DE DATOS"/>
    <m/>
  </r>
  <r>
    <s v="24"/>
    <x v="9"/>
    <s v="AGREGA"/>
    <s v="33035594"/>
    <s v="33035594"/>
    <x v="2"/>
    <m/>
    <n v="1.45"/>
    <n v="1.45"/>
    <n v="1.45"/>
    <m/>
    <m/>
    <n v="0"/>
    <m/>
    <m/>
    <m/>
    <n v="0"/>
    <n v="0"/>
    <x v="0"/>
    <s v="AGREGA33035594EL"/>
    <s v="C¡a. Minera Agregados Calc reos"/>
    <x v="102"/>
    <x v="102"/>
    <s v="C.T. Calcáreos"/>
    <x v="32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OS OLIVOS"/>
    <n v="0"/>
    <x v="1"/>
    <n v="0"/>
    <x v="0"/>
    <x v="0"/>
    <x v="0"/>
    <s v="MWh"/>
    <n v="0"/>
    <n v="0"/>
    <m/>
    <n v="0.12083333333333333"/>
    <n v="0.12083333333333333"/>
    <n v="0"/>
    <n v="0"/>
    <n v="21"/>
    <s v="BASE DE DATOS"/>
    <m/>
  </r>
  <r>
    <s v="24"/>
    <x v="10"/>
    <s v="AGREGA"/>
    <s v="33035594"/>
    <s v="33035594"/>
    <x v="2"/>
    <m/>
    <n v="1.45"/>
    <n v="1.45"/>
    <n v="1.45"/>
    <m/>
    <m/>
    <n v="0.155"/>
    <m/>
    <m/>
    <m/>
    <n v="0.8"/>
    <n v="5.6000000000000001E-2"/>
    <x v="0"/>
    <s v="AGREGA33035594EL"/>
    <s v="C¡a. Minera Agregados Calc reos"/>
    <x v="102"/>
    <x v="102"/>
    <s v="C.T. Calcáreos"/>
    <x v="32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OS OLIVOS"/>
    <n v="0"/>
    <x v="1"/>
    <n v="0"/>
    <x v="0"/>
    <x v="0"/>
    <x v="0"/>
    <s v="MWh"/>
    <n v="0.155"/>
    <n v="1.55E-4"/>
    <m/>
    <n v="0.12083333333333333"/>
    <n v="0.12083333333333333"/>
    <n v="0"/>
    <n v="0"/>
    <n v="21"/>
    <s v="BASE DE DATOS"/>
    <m/>
  </r>
  <r>
    <s v="24"/>
    <x v="11"/>
    <s v="AGREGA"/>
    <s v="33035594"/>
    <s v="33035594"/>
    <x v="2"/>
    <m/>
    <n v="1.45"/>
    <n v="1.45"/>
    <n v="1.45"/>
    <m/>
    <m/>
    <n v="0"/>
    <m/>
    <m/>
    <m/>
    <n v="0"/>
    <n v="0"/>
    <x v="0"/>
    <s v="AGREGA33035594EL"/>
    <s v="C¡a. Minera Agregados Calc reos"/>
    <x v="102"/>
    <x v="102"/>
    <s v="C.T. Calcáreos"/>
    <x v="322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LOS OLIVOS"/>
    <n v="0"/>
    <x v="1"/>
    <n v="0"/>
    <x v="0"/>
    <x v="0"/>
    <x v="0"/>
    <s v="MWh"/>
    <n v="0"/>
    <n v="0"/>
    <m/>
    <n v="0.12083333333333333"/>
    <n v="0.12083333333333333"/>
    <n v="0"/>
    <n v="0"/>
    <n v="21"/>
    <s v="BASE DE DATOS"/>
    <m/>
  </r>
  <r>
    <s v="24"/>
    <x v="0"/>
    <s v="SOCOSA"/>
    <s v="33108800"/>
    <s v="33108800"/>
    <x v="2"/>
    <m/>
    <n v="0"/>
    <n v="0.36399999999999999"/>
    <n v="0"/>
    <m/>
    <m/>
    <n v="0"/>
    <m/>
    <m/>
    <m/>
    <n v="0"/>
    <n v="0"/>
    <x v="0"/>
    <s v="SOCOSA33108800EL"/>
    <s v="Socosani S.A."/>
    <x v="166"/>
    <x v="166"/>
    <s v="C.T. Socosani"/>
    <x v="45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0"/>
    <n v="0"/>
    <m/>
    <n v="9.0999999999999998E-2"/>
    <n v="7.2499999999999995E-2"/>
    <n v="0"/>
    <n v="0"/>
    <n v="83"/>
    <s v="BASE DE DATOS"/>
    <m/>
  </r>
  <r>
    <s v="24"/>
    <x v="3"/>
    <s v="CESAJU"/>
    <s v="33104700"/>
    <s v="33104700"/>
    <x v="2"/>
    <m/>
    <n v="2.3919999999999999"/>
    <n v="2.6"/>
    <n v="2.3919999999999999"/>
    <m/>
    <m/>
    <n v="0"/>
    <m/>
    <m/>
    <m/>
    <n v="127"/>
    <n v="0"/>
    <x v="0"/>
    <s v="CESAJU33104700EL"/>
    <s v="Cervecerias San Juan S.A.A."/>
    <x v="153"/>
    <x v="153"/>
    <s v="C.T. San Juan"/>
    <x v="421"/>
    <s v="EL"/>
    <x v="2"/>
    <x v="381"/>
    <x v="0"/>
    <s v="Instalado"/>
    <s v="Operativo"/>
    <s v="Autoproductor"/>
    <x v="2"/>
    <x v="1"/>
    <x v="1"/>
    <x v="0"/>
    <s v="Privado"/>
    <s v="UCAYALI"/>
    <s v="UCAYALI"/>
    <s v="CORONEL PORTILLO"/>
    <s v="PUCALLPA"/>
    <n v="0"/>
    <x v="1"/>
    <n v="0"/>
    <x v="0"/>
    <x v="0"/>
    <x v="0"/>
    <s v="MWh"/>
    <n v="0"/>
    <n v="0"/>
    <m/>
    <n v="0.37142857142857144"/>
    <n v="0.34142857142857147"/>
    <n v="0"/>
    <n v="0"/>
    <n v="20"/>
    <s v="BASE DE DATOS"/>
    <m/>
  </r>
  <r>
    <s v="24"/>
    <x v="4"/>
    <s v="CESAJU"/>
    <s v="33104700"/>
    <s v="33104700"/>
    <x v="2"/>
    <m/>
    <n v="2.3919999999999999"/>
    <n v="2.6"/>
    <n v="2.3919999999999999"/>
    <m/>
    <m/>
    <n v="0"/>
    <m/>
    <m/>
    <m/>
    <n v="127"/>
    <n v="0"/>
    <x v="0"/>
    <s v="CESAJU33104700EL"/>
    <s v="Cervecerias San Juan S.A.A."/>
    <x v="153"/>
    <x v="153"/>
    <s v="C.T. San Juan"/>
    <x v="421"/>
    <s v="EL"/>
    <x v="2"/>
    <x v="381"/>
    <x v="0"/>
    <s v="Instalado"/>
    <s v="Operativo"/>
    <s v="Autoproductor"/>
    <x v="2"/>
    <x v="1"/>
    <x v="1"/>
    <x v="0"/>
    <s v="Privado"/>
    <s v="UCAYALI"/>
    <s v="UCAYALI"/>
    <s v="CORONEL PORTILLO"/>
    <s v="PUCALLPA"/>
    <n v="0"/>
    <x v="1"/>
    <n v="0"/>
    <x v="0"/>
    <x v="0"/>
    <x v="0"/>
    <s v="MWh"/>
    <n v="0"/>
    <n v="0"/>
    <m/>
    <n v="0.37142857142857144"/>
    <n v="0.34142857142857147"/>
    <n v="0"/>
    <n v="0"/>
    <n v="20"/>
    <s v="BASE DE DATOS"/>
    <m/>
  </r>
  <r>
    <s v="24"/>
    <x v="5"/>
    <s v="CESAJU"/>
    <s v="33104700"/>
    <s v="33104700"/>
    <x v="2"/>
    <m/>
    <n v="2.3919999999999999"/>
    <n v="2.6"/>
    <n v="2.3919999999999999"/>
    <m/>
    <m/>
    <n v="0"/>
    <m/>
    <m/>
    <m/>
    <n v="127"/>
    <n v="0"/>
    <x v="0"/>
    <s v="CESAJU33104700EL"/>
    <s v="Cervecerias San Juan S.A.A."/>
    <x v="153"/>
    <x v="153"/>
    <s v="C.T. San Juan"/>
    <x v="421"/>
    <s v="EL"/>
    <x v="2"/>
    <x v="381"/>
    <x v="0"/>
    <s v="Instalado"/>
    <s v="Operativo"/>
    <s v="Autoproductor"/>
    <x v="2"/>
    <x v="1"/>
    <x v="1"/>
    <x v="0"/>
    <s v="Privado"/>
    <s v="UCAYALI"/>
    <s v="UCAYALI"/>
    <s v="CORONEL PORTILLO"/>
    <s v="PUCALLPA"/>
    <n v="0"/>
    <x v="1"/>
    <n v="0"/>
    <x v="0"/>
    <x v="0"/>
    <x v="0"/>
    <s v="MWh"/>
    <n v="0"/>
    <n v="0"/>
    <m/>
    <n v="0.37142857142857144"/>
    <n v="0.34142857142857147"/>
    <n v="0"/>
    <n v="0"/>
    <n v="20"/>
    <s v="BASE DE DATOS"/>
    <m/>
  </r>
  <r>
    <s v="24"/>
    <x v="7"/>
    <s v="CESAJU"/>
    <s v="33104700"/>
    <s v="33104700"/>
    <x v="2"/>
    <m/>
    <n v="2.3919999999999999"/>
    <n v="2.6"/>
    <n v="2.3919999999999999"/>
    <m/>
    <m/>
    <n v="0"/>
    <m/>
    <m/>
    <m/>
    <n v="127"/>
    <n v="0"/>
    <x v="0"/>
    <s v="CESAJU33104700EL"/>
    <s v="Cervecerias San Juan S.A.A."/>
    <x v="153"/>
    <x v="153"/>
    <s v="C.T. San Juan"/>
    <x v="421"/>
    <s v="EL"/>
    <x v="2"/>
    <x v="381"/>
    <x v="0"/>
    <s v="Instalado"/>
    <s v="Operativo"/>
    <s v="Autoproductor"/>
    <x v="2"/>
    <x v="1"/>
    <x v="1"/>
    <x v="0"/>
    <s v="Privado"/>
    <s v="UCAYALI"/>
    <s v="UCAYALI"/>
    <s v="CORONEL PORTILLO"/>
    <s v="PUCALLPA"/>
    <n v="0"/>
    <x v="1"/>
    <n v="0"/>
    <x v="0"/>
    <x v="0"/>
    <x v="0"/>
    <s v="MWh"/>
    <n v="0"/>
    <n v="0"/>
    <m/>
    <n v="0.37142857142857144"/>
    <n v="0.34142857142857147"/>
    <n v="0"/>
    <n v="0"/>
    <n v="20"/>
    <s v="BASE DE DATOS"/>
    <m/>
  </r>
  <r>
    <s v="24"/>
    <x v="6"/>
    <s v="CESAJU"/>
    <s v="33104700"/>
    <s v="33104700"/>
    <x v="2"/>
    <m/>
    <n v="2.3919999999999999"/>
    <n v="2.6"/>
    <n v="2.3919999999999999"/>
    <m/>
    <m/>
    <n v="0"/>
    <m/>
    <m/>
    <m/>
    <n v="127"/>
    <n v="0"/>
    <x v="0"/>
    <s v="CESAJU33104700EL"/>
    <s v="Cervecerias San Juan S.A.A."/>
    <x v="153"/>
    <x v="153"/>
    <s v="C.T. San Juan"/>
    <x v="421"/>
    <s v="EL"/>
    <x v="2"/>
    <x v="381"/>
    <x v="0"/>
    <s v="Instalado"/>
    <s v="Operativo"/>
    <s v="Autoproductor"/>
    <x v="2"/>
    <x v="1"/>
    <x v="1"/>
    <x v="0"/>
    <s v="Privado"/>
    <s v="UCAYALI"/>
    <s v="UCAYALI"/>
    <s v="CORONEL PORTILLO"/>
    <s v="PUCALLPA"/>
    <n v="0"/>
    <x v="1"/>
    <n v="0"/>
    <x v="0"/>
    <x v="0"/>
    <x v="0"/>
    <s v="MWh"/>
    <n v="0"/>
    <n v="0"/>
    <m/>
    <n v="0.37142857142857144"/>
    <n v="0.34142857142857147"/>
    <n v="0"/>
    <n v="0"/>
    <n v="20"/>
    <s v="BASE DE DATOS"/>
    <m/>
  </r>
  <r>
    <s v="24"/>
    <x v="8"/>
    <s v="CESAJU"/>
    <s v="33104700"/>
    <s v="33104700"/>
    <x v="2"/>
    <m/>
    <n v="2.3919999999999999"/>
    <n v="2.6"/>
    <n v="2.3919999999999999"/>
    <m/>
    <m/>
    <n v="0"/>
    <m/>
    <m/>
    <m/>
    <n v="127"/>
    <n v="0"/>
    <x v="0"/>
    <s v="CESAJU33104700EL"/>
    <s v="Cervecerias San Juan S.A.A."/>
    <x v="153"/>
    <x v="153"/>
    <s v="C.T. San Juan"/>
    <x v="421"/>
    <s v="EL"/>
    <x v="2"/>
    <x v="381"/>
    <x v="0"/>
    <s v="Instalado"/>
    <s v="Operativo"/>
    <s v="Autoproductor"/>
    <x v="2"/>
    <x v="1"/>
    <x v="1"/>
    <x v="0"/>
    <s v="Privado"/>
    <s v="UCAYALI"/>
    <s v="UCAYALI"/>
    <s v="CORONEL PORTILLO"/>
    <s v="PUCALLPA"/>
    <n v="0"/>
    <x v="1"/>
    <n v="0"/>
    <x v="0"/>
    <x v="0"/>
    <x v="0"/>
    <s v="MWh"/>
    <n v="0"/>
    <n v="0"/>
    <m/>
    <n v="0.37142857142857144"/>
    <n v="0.34142857142857147"/>
    <n v="0"/>
    <n v="0"/>
    <n v="20"/>
    <s v="BASE DE DATOS"/>
    <m/>
  </r>
  <r>
    <s v="24"/>
    <x v="9"/>
    <s v="YANACO"/>
    <s v="53006495"/>
    <s v="53006495"/>
    <x v="2"/>
    <m/>
    <n v="0.53"/>
    <n v="0.67500000000000004"/>
    <n v="0.53"/>
    <m/>
    <m/>
    <n v="0"/>
    <m/>
    <m/>
    <m/>
    <n v="0"/>
    <n v="0"/>
    <x v="0"/>
    <s v="YANACO53006495EL"/>
    <s v="Minera Yanacocha S.A."/>
    <x v="137"/>
    <x v="137"/>
    <s v="C.T. China Linda"/>
    <x v="385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6.136363636363637E-2"/>
    <n v="4.8181818181818187E-2"/>
    <n v="0"/>
    <n v="0"/>
    <n v="58"/>
    <s v="BASE DE DATOS"/>
    <m/>
  </r>
  <r>
    <s v="24"/>
    <x v="9"/>
    <s v="YANACO"/>
    <s v="53202108"/>
    <s v="53202108"/>
    <x v="2"/>
    <m/>
    <n v="2.85"/>
    <n v="4.08"/>
    <n v="2.85"/>
    <m/>
    <m/>
    <n v="0.39400000000000002"/>
    <m/>
    <m/>
    <m/>
    <n v="0"/>
    <n v="0"/>
    <x v="0"/>
    <s v="YANACO53202108EL"/>
    <s v="Minera Yanacocha S.A."/>
    <x v="137"/>
    <x v="137"/>
    <s v="C.T. Gold Mill"/>
    <x v="386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39400000000000002"/>
    <n v="3.9400000000000004E-4"/>
    <m/>
    <n v="0.37090909090909091"/>
    <n v="0.25909090909090909"/>
    <n v="0"/>
    <n v="0"/>
    <n v="58"/>
    <s v="BASE DE DATOS"/>
    <m/>
  </r>
  <r>
    <s v="24"/>
    <x v="9"/>
    <s v="YANACO"/>
    <s v="53201807"/>
    <s v="53201807"/>
    <x v="2"/>
    <m/>
    <n v="7.4"/>
    <n v="10.95"/>
    <n v="7.4"/>
    <m/>
    <m/>
    <n v="0.41699999999999998"/>
    <m/>
    <m/>
    <m/>
    <n v="0"/>
    <n v="0"/>
    <x v="0"/>
    <s v="YANACO53201807EL"/>
    <s v="Minera Yanacocha S.A."/>
    <x v="137"/>
    <x v="137"/>
    <s v="C.T. La Pajuela"/>
    <x v="387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41699999999999998"/>
    <n v="4.17E-4"/>
    <m/>
    <n v="0.99545454545454537"/>
    <n v="0.67272727272727273"/>
    <n v="0"/>
    <n v="0"/>
    <n v="58"/>
    <s v="BASE DE DATOS"/>
    <m/>
  </r>
  <r>
    <s v="24"/>
    <x v="9"/>
    <s v="YANACO"/>
    <s v="33045194"/>
    <s v="33045194"/>
    <x v="2"/>
    <m/>
    <n v="2.15"/>
    <n v="3.18"/>
    <n v="2.15"/>
    <m/>
    <m/>
    <n v="6.7000000000000004E-2"/>
    <m/>
    <m/>
    <m/>
    <n v="0"/>
    <n v="0"/>
    <x v="0"/>
    <s v="YANACO33045194EL"/>
    <s v="Minera Yanacocha S.A."/>
    <x v="137"/>
    <x v="137"/>
    <s v="C.T. Maqui Maqui"/>
    <x v="388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6.7000000000000004E-2"/>
    <n v="6.7000000000000002E-5"/>
    <m/>
    <n v="0.28909090909090912"/>
    <n v="0.19545454545454544"/>
    <n v="0"/>
    <n v="0"/>
    <n v="58"/>
    <s v="BASE DE DATOS"/>
    <m/>
  </r>
  <r>
    <s v="24"/>
    <x v="9"/>
    <s v="YANACO"/>
    <s v="33045094"/>
    <s v="33045094"/>
    <x v="2"/>
    <m/>
    <n v="3.3"/>
    <n v="5.46"/>
    <n v="3.3"/>
    <m/>
    <m/>
    <n v="0.32900000000000001"/>
    <m/>
    <m/>
    <m/>
    <n v="0"/>
    <n v="0"/>
    <x v="0"/>
    <s v="YANACO33045094EL"/>
    <s v="Minera Yanacocha S.A."/>
    <x v="137"/>
    <x v="137"/>
    <s v="C.T. Pampa Larga"/>
    <x v="389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.32900000000000001"/>
    <n v="3.2900000000000003E-4"/>
    <m/>
    <n v="0.49636363636363634"/>
    <n v="0.3"/>
    <n v="0"/>
    <n v="0"/>
    <n v="58"/>
    <s v="BASE DE DATOS"/>
    <m/>
  </r>
  <r>
    <s v="24"/>
    <x v="9"/>
    <s v="YANACO"/>
    <s v="53200404"/>
    <s v="53200404"/>
    <x v="2"/>
    <m/>
    <n v="1.3"/>
    <n v="1.82"/>
    <n v="1.3"/>
    <m/>
    <m/>
    <n v="0"/>
    <m/>
    <m/>
    <m/>
    <n v="0"/>
    <n v="0"/>
    <x v="0"/>
    <s v="YANACO53200404EL"/>
    <s v="Minera Yanacocha S.A."/>
    <x v="137"/>
    <x v="137"/>
    <s v="C.T. Pond. de Carachugo"/>
    <x v="390"/>
    <s v="EL"/>
    <x v="2"/>
    <x v="381"/>
    <x v="0"/>
    <s v="Instalado"/>
    <s v="In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16545454545454547"/>
    <n v="0.11818181818181818"/>
    <n v="0"/>
    <n v="0"/>
    <n v="58"/>
    <s v="BASE DE DATOS"/>
    <m/>
  </r>
  <r>
    <s v="24"/>
    <x v="9"/>
    <s v="YANACO"/>
    <s v="53018302"/>
    <s v="53018302"/>
    <x v="2"/>
    <m/>
    <n v="6"/>
    <n v="8.65"/>
    <n v="6"/>
    <m/>
    <m/>
    <n v="0"/>
    <m/>
    <m/>
    <m/>
    <n v="0"/>
    <n v="0"/>
    <x v="0"/>
    <s v="YANACO53018302EL"/>
    <s v="Minera Yanacocha S.A."/>
    <x v="137"/>
    <x v="137"/>
    <s v="C.T. Quinua"/>
    <x v="391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CAJAMARCA"/>
    <n v="0"/>
    <x v="1"/>
    <n v="0"/>
    <x v="0"/>
    <x v="0"/>
    <x v="0"/>
    <s v="MWh"/>
    <n v="0"/>
    <n v="0"/>
    <m/>
    <n v="0.78636363636363638"/>
    <n v="0.54545454545454541"/>
    <n v="0"/>
    <n v="0"/>
    <n v="58"/>
    <s v="BASE DE DATOS"/>
    <m/>
  </r>
  <r>
    <s v="24"/>
    <x v="9"/>
    <s v="YANACO"/>
    <s v="33045294"/>
    <s v="33045294"/>
    <x v="2"/>
    <m/>
    <n v="3.4"/>
    <n v="5.4249999999999998"/>
    <n v="3.4"/>
    <m/>
    <m/>
    <n v="0"/>
    <m/>
    <m/>
    <m/>
    <n v="0"/>
    <n v="0"/>
    <x v="0"/>
    <s v="YANACO33045294EL"/>
    <s v="Minera Yanacocha S.A."/>
    <x v="137"/>
    <x v="137"/>
    <s v="C.T. Yanacocha Norte"/>
    <x v="392"/>
    <s v="EL"/>
    <x v="2"/>
    <x v="381"/>
    <x v="0"/>
    <s v="Instalado"/>
    <s v="Operativo"/>
    <s v="Autoproductor"/>
    <x v="2"/>
    <x v="1"/>
    <x v="1"/>
    <x v="0"/>
    <s v="Privado"/>
    <s v="CAJAMARCA"/>
    <s v="CAJAMARCA"/>
    <s v="CAJAMARCA"/>
    <s v="ENCAÑADA"/>
    <n v="0"/>
    <x v="1"/>
    <n v="0"/>
    <x v="0"/>
    <x v="0"/>
    <x v="0"/>
    <s v="MWh"/>
    <n v="0"/>
    <n v="0"/>
    <m/>
    <n v="0.49318181818181817"/>
    <n v="0.30909090909090908"/>
    <n v="0"/>
    <n v="0"/>
    <n v="58"/>
    <s v="BASE DE DATOS"/>
    <m/>
  </r>
  <r>
    <s v="24"/>
    <x v="1"/>
    <s v="SOCOSA"/>
    <s v="33108800"/>
    <s v="33108800"/>
    <x v="2"/>
    <m/>
    <n v="0"/>
    <n v="0.36399999999999999"/>
    <n v="0"/>
    <m/>
    <m/>
    <n v="0"/>
    <m/>
    <m/>
    <m/>
    <n v="0"/>
    <n v="0"/>
    <x v="0"/>
    <s v="SOCOSA33108800EL"/>
    <s v="Socosani S.A."/>
    <x v="166"/>
    <x v="166"/>
    <s v="C.T. Socosani"/>
    <x v="45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0"/>
    <n v="0"/>
    <m/>
    <n v="9.0999999999999998E-2"/>
    <n v="7.2499999999999995E-2"/>
    <n v="0"/>
    <n v="0"/>
    <n v="83"/>
    <s v="BASE DE DATOS"/>
    <m/>
  </r>
  <r>
    <s v="24"/>
    <x v="2"/>
    <s v="SOCOSA"/>
    <s v="33108800"/>
    <s v="33108800"/>
    <x v="2"/>
    <m/>
    <n v="0"/>
    <n v="0.36399999999999999"/>
    <n v="0"/>
    <m/>
    <m/>
    <n v="0"/>
    <m/>
    <m/>
    <m/>
    <n v="0"/>
    <n v="0"/>
    <x v="0"/>
    <s v="SOCOSA33108800EL"/>
    <s v="Socosani S.A."/>
    <x v="166"/>
    <x v="166"/>
    <s v="C.T. Socosani"/>
    <x v="45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0"/>
    <n v="0"/>
    <m/>
    <n v="9.0999999999999998E-2"/>
    <n v="7.2499999999999995E-2"/>
    <n v="0"/>
    <n v="0"/>
    <n v="83"/>
    <s v="BASE DE DATOS"/>
    <m/>
  </r>
  <r>
    <s v="24"/>
    <x v="3"/>
    <s v="SOCOSA"/>
    <s v="33108800"/>
    <s v="33108800"/>
    <x v="2"/>
    <m/>
    <n v="0"/>
    <n v="0.36399999999999999"/>
    <n v="0"/>
    <m/>
    <m/>
    <n v="0"/>
    <m/>
    <m/>
    <m/>
    <n v="0"/>
    <n v="0"/>
    <x v="0"/>
    <s v="SOCOSA33108800EL"/>
    <s v="Socosani S.A."/>
    <x v="166"/>
    <x v="166"/>
    <s v="C.T. Socosani"/>
    <x v="451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CERRO COLORADO"/>
    <n v="0"/>
    <x v="1"/>
    <n v="0"/>
    <x v="0"/>
    <x v="0"/>
    <x v="0"/>
    <s v="MWh"/>
    <n v="0"/>
    <n v="0"/>
    <m/>
    <n v="9.0999999999999998E-2"/>
    <n v="7.2499999999999995E-2"/>
    <n v="0"/>
    <n v="0"/>
    <n v="83"/>
    <s v="BASE DE DATOS"/>
    <m/>
  </r>
  <r>
    <s v="24"/>
    <x v="6"/>
    <s v="PACASA"/>
    <s v="33002893"/>
    <s v="33002893"/>
    <x v="1"/>
    <m/>
    <n v="6.2"/>
    <n v="6.6"/>
    <n v="6.2"/>
    <m/>
    <m/>
    <n v="0"/>
    <m/>
    <m/>
    <m/>
    <n v="0"/>
    <n v="0"/>
    <x v="0"/>
    <s v="PACASA33002893TV"/>
    <s v="Cementos Pacasmayo S.A.A."/>
    <x v="128"/>
    <x v="128"/>
    <s v="C. T. Pacasmayo"/>
    <x v="372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PACASMAYO"/>
    <s v="PACASMAYO"/>
    <n v="0"/>
    <x v="2"/>
    <n v="0"/>
    <x v="0"/>
    <x v="0"/>
    <x v="0"/>
    <s v="MWh"/>
    <n v="0"/>
    <n v="0"/>
    <m/>
    <n v="0.54999999999999993"/>
    <n v="0.51666666666666672"/>
    <n v="0"/>
    <n v="0"/>
    <n v="17"/>
    <s v="BASE DE DATOS"/>
    <m/>
  </r>
  <r>
    <s v="24"/>
    <x v="9"/>
    <s v="PACASA"/>
    <s v="33002893"/>
    <s v="33002893"/>
    <x v="1"/>
    <m/>
    <n v="0"/>
    <n v="0"/>
    <n v="0"/>
    <m/>
    <m/>
    <n v="0"/>
    <m/>
    <m/>
    <m/>
    <n v="0"/>
    <n v="0"/>
    <x v="0"/>
    <s v="PACASA33002893TV"/>
    <s v="Cementos Pacasmayo S.A.A."/>
    <x v="128"/>
    <x v="128"/>
    <s v="C. T. Pacasmayo"/>
    <x v="372"/>
    <s v="TV"/>
    <x v="1"/>
    <x v="381"/>
    <x v="0"/>
    <s v="Instalado"/>
    <s v="Operativo"/>
    <s v="Autoproductor"/>
    <x v="2"/>
    <x v="0"/>
    <x v="1"/>
    <x v="0"/>
    <s v="Privado"/>
    <s v="LA LIBERTAD"/>
    <s v="LA LIBERTAD"/>
    <s v="PACASMAYO"/>
    <s v="PACASMAYO"/>
    <n v="0"/>
    <x v="2"/>
    <n v="0"/>
    <x v="0"/>
    <x v="0"/>
    <x v="0"/>
    <s v="MWh"/>
    <n v="0"/>
    <n v="0"/>
    <m/>
    <n v="0.54999999999999993"/>
    <n v="0.51666666666666672"/>
    <n v="0"/>
    <n v="0"/>
    <n v="17"/>
    <s v="BASE DE DATOS"/>
    <m/>
  </r>
  <r>
    <s v="24"/>
    <x v="7"/>
    <s v="MOLITA"/>
    <s v="33111500"/>
    <s v="33111500"/>
    <x v="2"/>
    <m/>
    <n v="0.96599999999999997"/>
    <n v="1.38"/>
    <n v="0.96599999999999997"/>
    <m/>
    <m/>
    <n v="0"/>
    <m/>
    <m/>
    <m/>
    <n v="0"/>
    <n v="0"/>
    <x v="0"/>
    <s v="MOLITA33111500EL"/>
    <s v="Molitalia S.A."/>
    <x v="160"/>
    <x v="160"/>
    <s v="C.T. Molitalia"/>
    <x v="436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0.11499999999999999"/>
    <n v="8.0500000000000002E-2"/>
    <n v="0"/>
    <n v="0"/>
    <n v="61"/>
    <s v="BASE DE DATOS"/>
    <m/>
  </r>
  <r>
    <s v="24"/>
    <x v="10"/>
    <s v="IQUITO"/>
    <s v="33063196"/>
    <s v="33063196"/>
    <x v="2"/>
    <m/>
    <n v="1.7"/>
    <n v="3.55"/>
    <n v="1.7"/>
    <m/>
    <m/>
    <n v="360"/>
    <m/>
    <m/>
    <m/>
    <n v="110"/>
    <n v="0.83199999999999996"/>
    <x v="0"/>
    <s v="IQUITO33063196EL"/>
    <s v="Petr¢leos del Per£ Selva - PETROPERU"/>
    <x v="162"/>
    <x v="162"/>
    <s v="CENTRAL TERMICA REFINERIA IQUI"/>
    <x v="446"/>
    <s v="EL"/>
    <x v="2"/>
    <x v="381"/>
    <x v="0"/>
    <s v="Instalado"/>
    <s v="Operativo"/>
    <s v="Autoproductor"/>
    <x v="2"/>
    <x v="1"/>
    <x v="1"/>
    <x v="0"/>
    <s v="Privado"/>
    <s v="LORETO"/>
    <s v="LORETO"/>
    <s v="MAYNAS"/>
    <s v="PUNCHANA"/>
    <n v="0"/>
    <x v="1"/>
    <n v="0"/>
    <x v="0"/>
    <x v="0"/>
    <x v="0"/>
    <s v="MWh"/>
    <n v="360"/>
    <n v="0.36"/>
    <m/>
    <n v="0.29583333333333334"/>
    <n v="0.14166666666666666"/>
    <n v="0"/>
    <n v="0"/>
    <n v="71"/>
    <s v="BASE DE DATOS"/>
    <m/>
  </r>
  <r>
    <s v="24"/>
    <x v="0"/>
    <s v="SNACKS"/>
    <s v="33107900"/>
    <s v="33107900"/>
    <x v="2"/>
    <m/>
    <n v="0.77"/>
    <n v="0.77"/>
    <n v="0.77"/>
    <m/>
    <m/>
    <n v="0"/>
    <m/>
    <m/>
    <m/>
    <n v="1"/>
    <n v="0"/>
    <x v="0"/>
    <s v="SNACKS33107900EL"/>
    <s v="Snacks América Latina S.R.L."/>
    <x v="167"/>
    <x v="167"/>
    <s v="C.T. Savoy"/>
    <x v="45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TA ANITA"/>
    <n v="0"/>
    <x v="1"/>
    <n v="0"/>
    <x v="0"/>
    <x v="0"/>
    <x v="0"/>
    <s v="MWh"/>
    <n v="0"/>
    <n v="0"/>
    <m/>
    <n v="6.4166666666666664E-2"/>
    <n v="6.4166666666666664E-2"/>
    <n v="0"/>
    <n v="0"/>
    <n v="80"/>
    <s v="BASE DE DATOS"/>
    <m/>
  </r>
  <r>
    <s v="24"/>
    <x v="1"/>
    <s v="SNACKS"/>
    <s v="33107900"/>
    <s v="33107900"/>
    <x v="2"/>
    <m/>
    <n v="0.77"/>
    <n v="0.77"/>
    <n v="0.77"/>
    <m/>
    <m/>
    <n v="0"/>
    <m/>
    <m/>
    <m/>
    <n v="1"/>
    <n v="0"/>
    <x v="0"/>
    <s v="SNACKS33107900EL"/>
    <s v="Snacks América Latina S.R.L."/>
    <x v="167"/>
    <x v="167"/>
    <s v="C.T. Savoy"/>
    <x v="45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TA ANITA"/>
    <n v="0"/>
    <x v="1"/>
    <n v="0"/>
    <x v="0"/>
    <x v="0"/>
    <x v="0"/>
    <s v="MWh"/>
    <n v="0"/>
    <n v="0"/>
    <m/>
    <n v="6.4166666666666664E-2"/>
    <n v="6.4166666666666664E-2"/>
    <n v="0"/>
    <n v="0"/>
    <n v="80"/>
    <s v="BASE DE DATOS"/>
    <m/>
  </r>
  <r>
    <s v="24"/>
    <x v="2"/>
    <s v="SNACKS"/>
    <s v="33107900"/>
    <s v="33107900"/>
    <x v="2"/>
    <m/>
    <n v="0.77"/>
    <n v="0.77"/>
    <n v="0.77"/>
    <m/>
    <m/>
    <n v="0"/>
    <m/>
    <m/>
    <m/>
    <n v="0"/>
    <n v="0"/>
    <x v="0"/>
    <s v="SNACKS33107900EL"/>
    <s v="Snacks América Latina S.R.L."/>
    <x v="167"/>
    <x v="167"/>
    <s v="C.T. Savoy"/>
    <x v="45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TA ANITA"/>
    <n v="0"/>
    <x v="1"/>
    <n v="0"/>
    <x v="0"/>
    <x v="0"/>
    <x v="0"/>
    <s v="MWh"/>
    <n v="0"/>
    <n v="0"/>
    <m/>
    <n v="6.4166666666666664E-2"/>
    <n v="6.4166666666666664E-2"/>
    <n v="0"/>
    <n v="0"/>
    <n v="80"/>
    <s v="BASE DE DATOS"/>
    <m/>
  </r>
  <r>
    <s v="24"/>
    <x v="3"/>
    <s v="SNACKS"/>
    <s v="33107900"/>
    <s v="33107900"/>
    <x v="2"/>
    <m/>
    <n v="0.77"/>
    <n v="0.77"/>
    <n v="0.77"/>
    <m/>
    <m/>
    <n v="0"/>
    <m/>
    <m/>
    <m/>
    <n v="1"/>
    <n v="0"/>
    <x v="0"/>
    <s v="SNACKS33107900EL"/>
    <s v="Snacks América Latina S.R.L."/>
    <x v="167"/>
    <x v="167"/>
    <s v="C.T. Savoy"/>
    <x v="45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TA ANITA"/>
    <n v="0"/>
    <x v="1"/>
    <n v="0"/>
    <x v="0"/>
    <x v="0"/>
    <x v="0"/>
    <s v="MWh"/>
    <n v="0"/>
    <n v="0"/>
    <m/>
    <n v="6.4166666666666664E-2"/>
    <n v="6.4166666666666664E-2"/>
    <n v="0"/>
    <n v="0"/>
    <n v="80"/>
    <s v="BASE DE DATOS"/>
    <m/>
  </r>
  <r>
    <s v="24"/>
    <x v="4"/>
    <s v="SNACKS"/>
    <s v="33107900"/>
    <s v="33107900"/>
    <x v="2"/>
    <m/>
    <n v="0.77"/>
    <n v="0.77"/>
    <n v="0.77"/>
    <m/>
    <m/>
    <n v="0"/>
    <m/>
    <m/>
    <m/>
    <n v="1"/>
    <n v="0"/>
    <x v="0"/>
    <s v="SNACKS33107900EL"/>
    <s v="Snacks América Latina S.R.L."/>
    <x v="167"/>
    <x v="167"/>
    <s v="C.T. Savoy"/>
    <x v="45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TA ANITA"/>
    <n v="0"/>
    <x v="1"/>
    <n v="0"/>
    <x v="0"/>
    <x v="0"/>
    <x v="0"/>
    <s v="MWh"/>
    <n v="0"/>
    <n v="0"/>
    <m/>
    <n v="6.4166666666666664E-2"/>
    <n v="6.4166666666666664E-2"/>
    <n v="0"/>
    <n v="0"/>
    <n v="80"/>
    <s v="BASE DE DATOS"/>
    <m/>
  </r>
  <r>
    <s v="24"/>
    <x v="5"/>
    <s v="SNACKS"/>
    <s v="33107900"/>
    <s v="33107900"/>
    <x v="2"/>
    <m/>
    <n v="0.77"/>
    <n v="0.77"/>
    <n v="0.77"/>
    <m/>
    <m/>
    <n v="0"/>
    <m/>
    <m/>
    <m/>
    <n v="2"/>
    <n v="0"/>
    <x v="0"/>
    <s v="SNACKS33107900EL"/>
    <s v="Snacks América Latina S.R.L."/>
    <x v="167"/>
    <x v="167"/>
    <s v="C.T. Savoy"/>
    <x v="45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TA ANITA"/>
    <n v="0"/>
    <x v="1"/>
    <n v="0"/>
    <x v="0"/>
    <x v="0"/>
    <x v="0"/>
    <s v="MWh"/>
    <n v="0"/>
    <n v="0"/>
    <m/>
    <n v="6.4166666666666664E-2"/>
    <n v="6.4166666666666664E-2"/>
    <n v="0"/>
    <n v="0"/>
    <n v="80"/>
    <s v="BASE DE DATOS"/>
    <m/>
  </r>
  <r>
    <s v="24"/>
    <x v="7"/>
    <s v="SNACKS"/>
    <s v="33107900"/>
    <s v="33107900"/>
    <x v="2"/>
    <m/>
    <n v="0.77"/>
    <n v="0.77"/>
    <n v="0.77"/>
    <m/>
    <m/>
    <n v="0"/>
    <m/>
    <m/>
    <m/>
    <n v="1"/>
    <n v="0"/>
    <x v="0"/>
    <s v="SNACKS33107900EL"/>
    <s v="Snacks América Latina S.R.L."/>
    <x v="167"/>
    <x v="167"/>
    <s v="C.T. Savoy"/>
    <x v="45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TA ANITA"/>
    <n v="0"/>
    <x v="1"/>
    <n v="0"/>
    <x v="0"/>
    <x v="0"/>
    <x v="0"/>
    <s v="MWh"/>
    <n v="0"/>
    <n v="0"/>
    <m/>
    <n v="6.4166666666666664E-2"/>
    <n v="6.4166666666666664E-2"/>
    <n v="0"/>
    <n v="0"/>
    <n v="80"/>
    <s v="BASE DE DATOS"/>
    <m/>
  </r>
  <r>
    <s v="24"/>
    <x v="6"/>
    <s v="SNACKS"/>
    <s v="33107900"/>
    <s v="33107900"/>
    <x v="2"/>
    <m/>
    <n v="0.77"/>
    <n v="0.77"/>
    <n v="0.77"/>
    <m/>
    <m/>
    <n v="0"/>
    <m/>
    <m/>
    <m/>
    <n v="2"/>
    <n v="0"/>
    <x v="0"/>
    <s v="SNACKS33107900EL"/>
    <s v="Snacks América Latina S.R.L."/>
    <x v="167"/>
    <x v="167"/>
    <s v="C.T. Savoy"/>
    <x v="45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TA ANITA"/>
    <n v="0"/>
    <x v="1"/>
    <n v="0"/>
    <x v="0"/>
    <x v="0"/>
    <x v="0"/>
    <s v="MWh"/>
    <n v="0"/>
    <n v="0"/>
    <m/>
    <n v="6.4166666666666664E-2"/>
    <n v="6.4166666666666664E-2"/>
    <n v="0"/>
    <n v="0"/>
    <n v="80"/>
    <s v="BASE DE DATOS"/>
    <m/>
  </r>
  <r>
    <s v="24"/>
    <x v="8"/>
    <s v="SNACKS"/>
    <s v="33107900"/>
    <s v="33107900"/>
    <x v="2"/>
    <m/>
    <n v="0.77"/>
    <n v="0.77"/>
    <n v="0.77"/>
    <m/>
    <m/>
    <n v="0"/>
    <m/>
    <m/>
    <m/>
    <n v="1"/>
    <n v="0"/>
    <x v="0"/>
    <s v="SNACKS33107900EL"/>
    <s v="Snacks América Latina S.R.L."/>
    <x v="167"/>
    <x v="167"/>
    <s v="C.T. Savoy"/>
    <x v="45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TA ANITA"/>
    <n v="0"/>
    <x v="1"/>
    <n v="0"/>
    <x v="0"/>
    <x v="0"/>
    <x v="0"/>
    <s v="MWh"/>
    <n v="0"/>
    <n v="0"/>
    <m/>
    <n v="6.4166666666666664E-2"/>
    <n v="6.4166666666666664E-2"/>
    <n v="0"/>
    <n v="0"/>
    <n v="80"/>
    <s v="BASE DE DATOS"/>
    <m/>
  </r>
  <r>
    <s v="24"/>
    <x v="9"/>
    <s v="SNACKS"/>
    <s v="33107900"/>
    <s v="33107900"/>
    <x v="2"/>
    <m/>
    <n v="0.77"/>
    <n v="0.77"/>
    <n v="0.77"/>
    <m/>
    <m/>
    <n v="0"/>
    <m/>
    <m/>
    <m/>
    <n v="1"/>
    <n v="0"/>
    <x v="0"/>
    <s v="SNACKS33107900EL"/>
    <s v="Snacks América Latina S.R.L."/>
    <x v="167"/>
    <x v="167"/>
    <s v="C.T. Savoy"/>
    <x v="45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TA ANITA"/>
    <n v="0"/>
    <x v="1"/>
    <n v="0"/>
    <x v="0"/>
    <x v="0"/>
    <x v="0"/>
    <s v="MWh"/>
    <n v="0"/>
    <n v="0"/>
    <m/>
    <n v="6.4166666666666664E-2"/>
    <n v="6.4166666666666664E-2"/>
    <n v="0"/>
    <n v="0"/>
    <n v="80"/>
    <s v="BASE DE DATOS"/>
    <m/>
  </r>
  <r>
    <s v="24"/>
    <x v="10"/>
    <s v="SNACKS"/>
    <s v="33107900"/>
    <s v="33107900"/>
    <x v="2"/>
    <m/>
    <n v="0.77"/>
    <n v="0.77"/>
    <n v="0.77"/>
    <m/>
    <m/>
    <n v="0"/>
    <m/>
    <m/>
    <m/>
    <n v="1"/>
    <n v="0"/>
    <x v="0"/>
    <s v="SNACKS33107900EL"/>
    <s v="Snacks América Latina S.R.L."/>
    <x v="167"/>
    <x v="167"/>
    <s v="C.T. Savoy"/>
    <x v="45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TA ANITA"/>
    <n v="0"/>
    <x v="1"/>
    <n v="0"/>
    <x v="0"/>
    <x v="0"/>
    <x v="0"/>
    <s v="MWh"/>
    <n v="0"/>
    <n v="0"/>
    <m/>
    <n v="6.4166666666666664E-2"/>
    <n v="6.4166666666666664E-2"/>
    <n v="0"/>
    <n v="0"/>
    <n v="80"/>
    <s v="BASE DE DATOS"/>
    <m/>
  </r>
  <r>
    <s v="24"/>
    <x v="11"/>
    <s v="SNACKS"/>
    <s v="33107900"/>
    <s v="33107900"/>
    <x v="2"/>
    <m/>
    <n v="0.77"/>
    <n v="0.77"/>
    <n v="0.77"/>
    <m/>
    <m/>
    <n v="0"/>
    <m/>
    <m/>
    <m/>
    <n v="1"/>
    <n v="0"/>
    <x v="0"/>
    <s v="SNACKS33107900EL"/>
    <s v="Snacks América Latina S.R.L."/>
    <x v="167"/>
    <x v="167"/>
    <s v="C.T. Savoy"/>
    <x v="452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TA ANITA"/>
    <n v="0"/>
    <x v="1"/>
    <n v="0"/>
    <x v="0"/>
    <x v="0"/>
    <x v="0"/>
    <s v="MWh"/>
    <n v="0"/>
    <n v="0"/>
    <m/>
    <n v="6.4166666666666664E-2"/>
    <n v="6.4166666666666664E-2"/>
    <n v="0"/>
    <n v="0"/>
    <n v="80"/>
    <s v="BASE DE DATOS"/>
    <m/>
  </r>
  <r>
    <s v="24"/>
    <x v="11"/>
    <s v="AJINOM"/>
    <s v="33109400"/>
    <s v="33109400"/>
    <x v="2"/>
    <m/>
    <n v="0.97599999999999998"/>
    <n v="1.22"/>
    <n v="0.97599999999999998"/>
    <m/>
    <m/>
    <n v="0"/>
    <m/>
    <m/>
    <m/>
    <n v="0"/>
    <n v="0"/>
    <x v="0"/>
    <s v="AJINOM33109400EL"/>
    <s v="Ajinomoto del Peru S.A."/>
    <x v="168"/>
    <x v="168"/>
    <s v="C.T. Ajinomoto"/>
    <x v="45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0166666666666667"/>
    <n v="8.1333333333333327E-2"/>
    <n v="0"/>
    <n v="0"/>
    <n v="5"/>
    <s v="BASE DE DATOS"/>
    <m/>
  </r>
  <r>
    <s v="24"/>
    <x v="10"/>
    <s v="AJINOM"/>
    <s v="33109400"/>
    <s v="33109400"/>
    <x v="2"/>
    <m/>
    <n v="0.97599999999999998"/>
    <n v="1.22"/>
    <n v="0.97599999999999998"/>
    <m/>
    <m/>
    <n v="0"/>
    <m/>
    <m/>
    <m/>
    <n v="0"/>
    <n v="0"/>
    <x v="0"/>
    <s v="AJINOM33109400EL"/>
    <s v="Ajinomoto del Peru S.A."/>
    <x v="168"/>
    <x v="168"/>
    <s v="C.T. Ajinomoto"/>
    <x v="45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0166666666666667"/>
    <n v="8.1333333333333327E-2"/>
    <n v="0"/>
    <n v="0"/>
    <n v="5"/>
    <s v="BASE DE DATOS"/>
    <m/>
  </r>
  <r>
    <s v="24"/>
    <x v="9"/>
    <s v="AJINOM"/>
    <s v="33109400"/>
    <s v="33109400"/>
    <x v="2"/>
    <m/>
    <n v="0.97599999999999998"/>
    <n v="1.22"/>
    <n v="0.97599999999999998"/>
    <m/>
    <m/>
    <n v="0"/>
    <m/>
    <m/>
    <m/>
    <n v="0"/>
    <n v="0"/>
    <x v="0"/>
    <s v="AJINOM33109400EL"/>
    <s v="Ajinomoto del Peru S.A."/>
    <x v="168"/>
    <x v="168"/>
    <s v="C.T. Ajinomoto"/>
    <x v="45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0166666666666667"/>
    <n v="8.1333333333333327E-2"/>
    <n v="0"/>
    <n v="0"/>
    <n v="5"/>
    <s v="BASE DE DATOS"/>
    <m/>
  </r>
  <r>
    <s v="24"/>
    <x v="8"/>
    <s v="AJINOM"/>
    <s v="33109400"/>
    <s v="33109400"/>
    <x v="2"/>
    <m/>
    <n v="0.97599999999999998"/>
    <n v="1.22"/>
    <n v="0.97599999999999998"/>
    <m/>
    <m/>
    <n v="0"/>
    <m/>
    <m/>
    <m/>
    <n v="0"/>
    <n v="0"/>
    <x v="0"/>
    <s v="AJINOM33109400EL"/>
    <s v="Ajinomoto del Peru S.A."/>
    <x v="168"/>
    <x v="168"/>
    <s v="C.T. Ajinomoto"/>
    <x v="45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0166666666666667"/>
    <n v="8.1333333333333327E-2"/>
    <n v="0"/>
    <n v="0"/>
    <n v="5"/>
    <s v="BASE DE DATOS"/>
    <m/>
  </r>
  <r>
    <s v="24"/>
    <x v="6"/>
    <s v="AJINOM"/>
    <s v="33109400"/>
    <s v="33109400"/>
    <x v="2"/>
    <m/>
    <n v="0.97599999999999998"/>
    <n v="1.22"/>
    <n v="0.97599999999999998"/>
    <m/>
    <m/>
    <n v="0"/>
    <m/>
    <m/>
    <m/>
    <n v="0"/>
    <n v="0"/>
    <x v="0"/>
    <s v="AJINOM33109400EL"/>
    <s v="Ajinomoto del Peru S.A."/>
    <x v="168"/>
    <x v="168"/>
    <s v="C.T. Ajinomoto"/>
    <x v="45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0166666666666667"/>
    <n v="8.1333333333333327E-2"/>
    <n v="0"/>
    <n v="0"/>
    <n v="5"/>
    <s v="BASE DE DATOS"/>
    <m/>
  </r>
  <r>
    <s v="24"/>
    <x v="7"/>
    <s v="AJINOM"/>
    <s v="33109400"/>
    <s v="33109400"/>
    <x v="2"/>
    <m/>
    <n v="0.97599999999999998"/>
    <n v="1.22"/>
    <n v="0.97599999999999998"/>
    <m/>
    <m/>
    <n v="0"/>
    <m/>
    <m/>
    <m/>
    <n v="0"/>
    <n v="0"/>
    <x v="0"/>
    <s v="AJINOM33109400EL"/>
    <s v="Ajinomoto del Peru S.A."/>
    <x v="168"/>
    <x v="168"/>
    <s v="C.T. Ajinomoto"/>
    <x v="45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0166666666666667"/>
    <n v="8.1333333333333327E-2"/>
    <n v="0"/>
    <n v="0"/>
    <n v="5"/>
    <s v="BASE DE DATOS"/>
    <m/>
  </r>
  <r>
    <s v="24"/>
    <x v="5"/>
    <s v="AJINOM"/>
    <s v="33109400"/>
    <s v="33109400"/>
    <x v="2"/>
    <m/>
    <n v="0.97599999999999998"/>
    <n v="1.22"/>
    <n v="0.97599999999999998"/>
    <m/>
    <m/>
    <n v="0"/>
    <m/>
    <m/>
    <m/>
    <n v="0"/>
    <n v="0"/>
    <x v="0"/>
    <s v="AJINOM33109400EL"/>
    <s v="Ajinomoto del Peru S.A."/>
    <x v="168"/>
    <x v="168"/>
    <s v="C.T. Ajinomoto"/>
    <x v="45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0166666666666667"/>
    <n v="8.1333333333333327E-2"/>
    <n v="0"/>
    <n v="0"/>
    <n v="5"/>
    <s v="BASE DE DATOS"/>
    <m/>
  </r>
  <r>
    <s v="24"/>
    <x v="4"/>
    <s v="AJINOM"/>
    <s v="33109400"/>
    <s v="33109400"/>
    <x v="2"/>
    <m/>
    <n v="0.97599999999999998"/>
    <n v="1.22"/>
    <n v="0.97599999999999998"/>
    <m/>
    <m/>
    <n v="0"/>
    <m/>
    <m/>
    <m/>
    <n v="0"/>
    <n v="0"/>
    <x v="0"/>
    <s v="AJINOM33109400EL"/>
    <s v="Ajinomoto del Peru S.A."/>
    <x v="168"/>
    <x v="168"/>
    <s v="C.T. Ajinomoto"/>
    <x v="45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0166666666666667"/>
    <n v="8.1333333333333327E-2"/>
    <n v="0"/>
    <n v="0"/>
    <n v="5"/>
    <s v="BASE DE DATOS"/>
    <m/>
  </r>
  <r>
    <s v="24"/>
    <x v="3"/>
    <s v="AJINOM"/>
    <s v="33109400"/>
    <s v="33109400"/>
    <x v="2"/>
    <m/>
    <n v="0.97599999999999998"/>
    <n v="1.22"/>
    <n v="0.97599999999999998"/>
    <m/>
    <m/>
    <n v="0"/>
    <m/>
    <m/>
    <m/>
    <n v="0"/>
    <n v="0"/>
    <x v="0"/>
    <s v="AJINOM33109400EL"/>
    <s v="Ajinomoto del Peru S.A."/>
    <x v="168"/>
    <x v="168"/>
    <s v="C.T. Ajinomoto"/>
    <x v="45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0166666666666667"/>
    <n v="8.1333333333333327E-2"/>
    <n v="0"/>
    <n v="0"/>
    <n v="5"/>
    <s v="BASE DE DATOS"/>
    <m/>
  </r>
  <r>
    <s v="24"/>
    <x v="2"/>
    <s v="AJINOM"/>
    <s v="33109400"/>
    <s v="33109400"/>
    <x v="2"/>
    <m/>
    <n v="0.97599999999999998"/>
    <n v="1.22"/>
    <n v="0.97599999999999998"/>
    <m/>
    <m/>
    <n v="0"/>
    <m/>
    <m/>
    <m/>
    <n v="0"/>
    <n v="0"/>
    <x v="0"/>
    <s v="AJINOM33109400EL"/>
    <s v="Ajinomoto del Peru S.A."/>
    <x v="168"/>
    <x v="168"/>
    <s v="C.T. Ajinomoto"/>
    <x v="45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0166666666666667"/>
    <n v="8.1333333333333327E-2"/>
    <n v="0"/>
    <n v="0"/>
    <n v="5"/>
    <s v="BASE DE DATOS"/>
    <m/>
  </r>
  <r>
    <s v="24"/>
    <x v="1"/>
    <s v="AJINOM"/>
    <s v="33109400"/>
    <s v="33109400"/>
    <x v="2"/>
    <m/>
    <n v="0.97599999999999998"/>
    <n v="1.22"/>
    <n v="0.97599999999999998"/>
    <m/>
    <m/>
    <n v="0"/>
    <m/>
    <m/>
    <m/>
    <n v="0"/>
    <n v="0"/>
    <x v="0"/>
    <s v="AJINOM33109400EL"/>
    <s v="Ajinomoto del Peru S.A."/>
    <x v="168"/>
    <x v="168"/>
    <s v="C.T. Ajinomoto"/>
    <x v="45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0166666666666667"/>
    <n v="8.1333333333333327E-2"/>
    <n v="0"/>
    <n v="0"/>
    <n v="5"/>
    <s v="BASE DE DATOS"/>
    <m/>
  </r>
  <r>
    <s v="24"/>
    <x v="0"/>
    <s v="AJINOM"/>
    <s v="33109400"/>
    <s v="33109400"/>
    <x v="2"/>
    <m/>
    <n v="0.97599999999999998"/>
    <n v="1.22"/>
    <n v="0.97599999999999998"/>
    <m/>
    <m/>
    <n v="0"/>
    <m/>
    <m/>
    <m/>
    <n v="0"/>
    <n v="0"/>
    <x v="0"/>
    <s v="AJINOM33109400EL"/>
    <s v="Ajinomoto del Peru S.A."/>
    <x v="168"/>
    <x v="168"/>
    <s v="C.T. Ajinomoto"/>
    <x v="453"/>
    <s v="EL"/>
    <x v="2"/>
    <x v="381"/>
    <x v="0"/>
    <s v="Instalado"/>
    <s v="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0166666666666667"/>
    <n v="8.1333333333333327E-2"/>
    <n v="0"/>
    <n v="0"/>
    <n v="5"/>
    <s v="BASE DE DATOS"/>
    <m/>
  </r>
  <r>
    <s v="24"/>
    <x v="11"/>
    <s v="MOROCO"/>
    <s v="33020993"/>
    <s v="33020993"/>
    <x v="2"/>
    <m/>
    <n v="2"/>
    <n v="12"/>
    <n v="2"/>
    <m/>
    <m/>
    <n v="0"/>
    <m/>
    <m/>
    <m/>
    <n v="0"/>
    <n v="0"/>
    <x v="0"/>
    <s v="MOROCO33020993EL"/>
    <s v="C¡a. Minera San Ignacio de Morococha"/>
    <x v="155"/>
    <x v="155"/>
    <s v="C.T. San Vicente"/>
    <x v="428"/>
    <s v="EL"/>
    <x v="2"/>
    <x v="381"/>
    <x v="0"/>
    <s v="Instalado"/>
    <s v="Operativo"/>
    <s v="Autoproductor"/>
    <x v="2"/>
    <x v="1"/>
    <x v="1"/>
    <x v="0"/>
    <s v="Privado"/>
    <s v="JUNIN"/>
    <s v="JUNIN"/>
    <s v="YAULI"/>
    <s v="MOROCOCHA"/>
    <n v="0"/>
    <x v="1"/>
    <n v="0"/>
    <x v="0"/>
    <x v="0"/>
    <x v="0"/>
    <s v="MWh"/>
    <n v="0"/>
    <n v="0"/>
    <m/>
    <n v="1"/>
    <n v="0.16666666666666666"/>
    <n v="0"/>
    <n v="0"/>
    <n v="31"/>
    <s v="BASE DE DATOS"/>
    <m/>
  </r>
  <r>
    <s v="24"/>
    <x v="0"/>
    <s v="CELIMA"/>
    <s v="33108900"/>
    <s v="33108900"/>
    <x v="2"/>
    <m/>
    <n v="2.5299999999999998"/>
    <n v="2.57"/>
    <n v="2.5299999999999998"/>
    <m/>
    <m/>
    <n v="0"/>
    <m/>
    <m/>
    <m/>
    <n v="0"/>
    <n v="2.5299999999999998"/>
    <x v="0"/>
    <s v="CELIMA33108900EL"/>
    <s v="Ceramica Lima S.A."/>
    <x v="169"/>
    <x v="169"/>
    <s v="Celima 01"/>
    <x v="45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0"/>
    <n v="0"/>
    <m/>
    <n v="0.21416666666666664"/>
    <n v="0.21083333333333332"/>
    <n v="0"/>
    <n v="0"/>
    <n v="19"/>
    <s v="BASE DE DATOS"/>
    <m/>
  </r>
  <r>
    <s v="24"/>
    <x v="0"/>
    <s v="CELIMA"/>
    <s v="33109000"/>
    <s v="33109000"/>
    <x v="2"/>
    <m/>
    <n v="1.07"/>
    <n v="1.0900000000000001"/>
    <n v="1.07"/>
    <m/>
    <m/>
    <n v="0"/>
    <m/>
    <m/>
    <m/>
    <n v="0"/>
    <n v="1.07"/>
    <x v="0"/>
    <s v="CELIMA33109000EL"/>
    <s v="Ceramica Lima S.A."/>
    <x v="169"/>
    <x v="169"/>
    <s v="Celima 02"/>
    <x v="45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0"/>
    <n v="0"/>
    <m/>
    <n v="9.0833333333333335E-2"/>
    <n v="8.9166666666666672E-2"/>
    <n v="0"/>
    <n v="0"/>
    <n v="19"/>
    <s v="BASE DE DATOS"/>
    <m/>
  </r>
  <r>
    <s v="24"/>
    <x v="1"/>
    <s v="CELIMA"/>
    <s v="33108900"/>
    <s v="33108900"/>
    <x v="2"/>
    <m/>
    <n v="2.5299999999999998"/>
    <n v="2.57"/>
    <n v="2.5299999999999998"/>
    <m/>
    <m/>
    <n v="0"/>
    <m/>
    <m/>
    <m/>
    <n v="0"/>
    <n v="2.5299999999999998"/>
    <x v="0"/>
    <s v="CELIMA33108900EL"/>
    <s v="Ceramica Lima S.A."/>
    <x v="169"/>
    <x v="169"/>
    <s v="Celima 01"/>
    <x v="45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0"/>
    <n v="0"/>
    <m/>
    <n v="0.21416666666666664"/>
    <n v="0.21083333333333332"/>
    <n v="0"/>
    <n v="0"/>
    <n v="19"/>
    <s v="BASE DE DATOS"/>
    <m/>
  </r>
  <r>
    <s v="24"/>
    <x v="1"/>
    <s v="CELIMA"/>
    <s v="33109000"/>
    <s v="33109000"/>
    <x v="2"/>
    <m/>
    <n v="1.07"/>
    <n v="1.0900000000000001"/>
    <n v="1.07"/>
    <m/>
    <m/>
    <n v="0"/>
    <m/>
    <m/>
    <m/>
    <n v="0"/>
    <n v="1.07"/>
    <x v="0"/>
    <s v="CELIMA33109000EL"/>
    <s v="Ceramica Lima S.A."/>
    <x v="169"/>
    <x v="169"/>
    <s v="Celima 02"/>
    <x v="45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0"/>
    <n v="0"/>
    <m/>
    <n v="9.0833333333333335E-2"/>
    <n v="8.9166666666666672E-2"/>
    <n v="0"/>
    <n v="0"/>
    <n v="19"/>
    <s v="BASE DE DATOS"/>
    <m/>
  </r>
  <r>
    <s v="24"/>
    <x v="2"/>
    <s v="CELIMA"/>
    <s v="33108900"/>
    <s v="33108900"/>
    <x v="2"/>
    <m/>
    <n v="2.5299999999999998"/>
    <n v="2.57"/>
    <n v="2.5299999999999998"/>
    <m/>
    <m/>
    <n v="2.5299999999999998"/>
    <m/>
    <m/>
    <m/>
    <n v="0"/>
    <n v="2.5299999999999998"/>
    <x v="0"/>
    <s v="CELIMA33108900EL"/>
    <s v="Ceramica Lima S.A."/>
    <x v="169"/>
    <x v="169"/>
    <s v="Celima 01"/>
    <x v="45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2.5299999999999998"/>
    <n v="2.5299999999999997E-3"/>
    <m/>
    <n v="0.21416666666666664"/>
    <n v="0.21083333333333332"/>
    <n v="0"/>
    <n v="0"/>
    <n v="19"/>
    <s v="BASE DE DATOS"/>
    <m/>
  </r>
  <r>
    <s v="24"/>
    <x v="2"/>
    <s v="CELIMA"/>
    <s v="33109000"/>
    <s v="33109000"/>
    <x v="2"/>
    <m/>
    <n v="1.07"/>
    <n v="1.0900000000000001"/>
    <n v="1.07"/>
    <m/>
    <m/>
    <n v="1.07"/>
    <m/>
    <m/>
    <m/>
    <n v="0"/>
    <n v="1.07"/>
    <x v="0"/>
    <s v="CELIMA33109000EL"/>
    <s v="Ceramica Lima S.A."/>
    <x v="169"/>
    <x v="169"/>
    <s v="Celima 02"/>
    <x v="45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1.07"/>
    <n v="1.07E-3"/>
    <m/>
    <n v="9.0833333333333335E-2"/>
    <n v="8.9166666666666672E-2"/>
    <n v="0"/>
    <n v="0"/>
    <n v="19"/>
    <s v="BASE DE DATOS"/>
    <m/>
  </r>
  <r>
    <s v="24"/>
    <x v="3"/>
    <s v="CELIMA"/>
    <s v="33108900"/>
    <s v="33108900"/>
    <x v="2"/>
    <m/>
    <n v="2.5299999999999998"/>
    <n v="2.57"/>
    <n v="2.5299999999999998"/>
    <m/>
    <m/>
    <n v="0"/>
    <m/>
    <m/>
    <m/>
    <n v="0"/>
    <n v="2.5299999999999998"/>
    <x v="0"/>
    <s v="CELIMA33108900EL"/>
    <s v="Ceramica Lima S.A."/>
    <x v="169"/>
    <x v="169"/>
    <s v="Celima 01"/>
    <x v="45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0"/>
    <n v="0"/>
    <m/>
    <n v="0.21416666666666664"/>
    <n v="0.21083333333333332"/>
    <n v="0"/>
    <n v="0"/>
    <n v="19"/>
    <s v="BASE DE DATOS"/>
    <m/>
  </r>
  <r>
    <s v="24"/>
    <x v="3"/>
    <s v="CELIMA"/>
    <s v="33109000"/>
    <s v="33109000"/>
    <x v="2"/>
    <m/>
    <n v="1.07"/>
    <n v="1.0900000000000001"/>
    <n v="1.07"/>
    <m/>
    <m/>
    <n v="0"/>
    <m/>
    <m/>
    <m/>
    <n v="0"/>
    <n v="1.07"/>
    <x v="0"/>
    <s v="CELIMA33109000EL"/>
    <s v="Ceramica Lima S.A."/>
    <x v="169"/>
    <x v="169"/>
    <s v="Celima 02"/>
    <x v="45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0"/>
    <n v="0"/>
    <m/>
    <n v="9.0833333333333335E-2"/>
    <n v="8.9166666666666672E-2"/>
    <n v="0"/>
    <n v="0"/>
    <n v="19"/>
    <s v="BASE DE DATOS"/>
    <m/>
  </r>
  <r>
    <s v="24"/>
    <x v="4"/>
    <s v="CELIMA"/>
    <s v="33108900"/>
    <s v="33108900"/>
    <x v="2"/>
    <m/>
    <n v="2.5299999999999998"/>
    <n v="2.57"/>
    <n v="2.5299999999999998"/>
    <m/>
    <m/>
    <n v="0"/>
    <m/>
    <m/>
    <m/>
    <n v="0"/>
    <n v="2.5299999999999998"/>
    <x v="0"/>
    <s v="CELIMA33108900EL"/>
    <s v="Ceramica Lima S.A."/>
    <x v="169"/>
    <x v="169"/>
    <s v="Celima 01"/>
    <x v="45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0"/>
    <n v="0"/>
    <m/>
    <n v="0.21416666666666664"/>
    <n v="0.21083333333333332"/>
    <n v="0"/>
    <n v="0"/>
    <n v="19"/>
    <s v="BASE DE DATOS"/>
    <m/>
  </r>
  <r>
    <s v="24"/>
    <x v="4"/>
    <s v="CELIMA"/>
    <s v="33109000"/>
    <s v="33109000"/>
    <x v="2"/>
    <m/>
    <n v="1.07"/>
    <n v="1.0900000000000001"/>
    <n v="1.07"/>
    <m/>
    <m/>
    <n v="0"/>
    <m/>
    <m/>
    <m/>
    <n v="0"/>
    <n v="1.07"/>
    <x v="0"/>
    <s v="CELIMA33109000EL"/>
    <s v="Ceramica Lima S.A."/>
    <x v="169"/>
    <x v="169"/>
    <s v="Celima 02"/>
    <x v="45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0"/>
    <n v="0"/>
    <m/>
    <n v="9.0833333333333335E-2"/>
    <n v="8.9166666666666672E-2"/>
    <n v="0"/>
    <n v="0"/>
    <n v="19"/>
    <s v="BASE DE DATOS"/>
    <m/>
  </r>
  <r>
    <s v="24"/>
    <x v="5"/>
    <s v="CELIMA"/>
    <s v="33108900"/>
    <s v="33108900"/>
    <x v="2"/>
    <m/>
    <n v="2.5299999999999998"/>
    <n v="2.57"/>
    <n v="2.5299999999999998"/>
    <m/>
    <m/>
    <n v="2.5299999999999998"/>
    <m/>
    <m/>
    <m/>
    <n v="0"/>
    <n v="2.5299999999999998"/>
    <x v="0"/>
    <s v="CELIMA33108900EL"/>
    <s v="Ceramica Lima S.A."/>
    <x v="169"/>
    <x v="169"/>
    <s v="Celima 01"/>
    <x v="45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2.5299999999999998"/>
    <n v="2.5299999999999997E-3"/>
    <m/>
    <n v="0.21416666666666664"/>
    <n v="0.21083333333333332"/>
    <n v="0"/>
    <n v="0"/>
    <n v="19"/>
    <s v="BASE DE DATOS"/>
    <m/>
  </r>
  <r>
    <s v="24"/>
    <x v="5"/>
    <s v="CELIMA"/>
    <s v="33109000"/>
    <s v="33109000"/>
    <x v="2"/>
    <m/>
    <n v="1.07"/>
    <n v="1.0900000000000001"/>
    <n v="1.07"/>
    <m/>
    <m/>
    <n v="1.07"/>
    <m/>
    <m/>
    <m/>
    <n v="0"/>
    <n v="1.07"/>
    <x v="0"/>
    <s v="CELIMA33109000EL"/>
    <s v="Ceramica Lima S.A."/>
    <x v="169"/>
    <x v="169"/>
    <s v="Celima 02"/>
    <x v="45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1.07"/>
    <n v="1.07E-3"/>
    <m/>
    <n v="9.0833333333333335E-2"/>
    <n v="8.9166666666666672E-2"/>
    <n v="0"/>
    <n v="0"/>
    <n v="19"/>
    <s v="BASE DE DATOS"/>
    <m/>
  </r>
  <r>
    <s v="24"/>
    <x v="7"/>
    <s v="CELIMA"/>
    <s v="33108900"/>
    <s v="33108900"/>
    <x v="2"/>
    <m/>
    <n v="2.5299999999999998"/>
    <n v="2.57"/>
    <n v="2.5299999999999998"/>
    <m/>
    <m/>
    <n v="0"/>
    <m/>
    <m/>
    <m/>
    <n v="0"/>
    <n v="2.5299999999999998"/>
    <x v="0"/>
    <s v="CELIMA33108900EL"/>
    <s v="Ceramica Lima S.A."/>
    <x v="169"/>
    <x v="169"/>
    <s v="Celima 01"/>
    <x v="45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0"/>
    <n v="0"/>
    <m/>
    <n v="0.21416666666666664"/>
    <n v="0.21083333333333332"/>
    <n v="0"/>
    <n v="0"/>
    <n v="19"/>
    <s v="BASE DE DATOS"/>
    <m/>
  </r>
  <r>
    <s v="24"/>
    <x v="7"/>
    <s v="CELIMA"/>
    <s v="33109000"/>
    <s v="33109000"/>
    <x v="2"/>
    <m/>
    <n v="1.07"/>
    <n v="1.0900000000000001"/>
    <n v="1.07"/>
    <m/>
    <m/>
    <n v="0"/>
    <m/>
    <m/>
    <m/>
    <n v="0"/>
    <n v="1.07"/>
    <x v="0"/>
    <s v="CELIMA33109000EL"/>
    <s v="Ceramica Lima S.A."/>
    <x v="169"/>
    <x v="169"/>
    <s v="Celima 02"/>
    <x v="45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0"/>
    <n v="0"/>
    <m/>
    <n v="9.0833333333333335E-2"/>
    <n v="8.9166666666666672E-2"/>
    <n v="0"/>
    <n v="0"/>
    <n v="19"/>
    <s v="BASE DE DATOS"/>
    <m/>
  </r>
  <r>
    <s v="24"/>
    <x v="6"/>
    <s v="CELIMA"/>
    <s v="33108900"/>
    <s v="33108900"/>
    <x v="2"/>
    <m/>
    <n v="2.5299999999999998"/>
    <n v="2.57"/>
    <n v="2.5299999999999998"/>
    <m/>
    <m/>
    <n v="20.239999999999998"/>
    <m/>
    <m/>
    <m/>
    <n v="0"/>
    <n v="2.5299999999999998"/>
    <x v="0"/>
    <s v="CELIMA33108900EL"/>
    <s v="Ceramica Lima S.A."/>
    <x v="169"/>
    <x v="169"/>
    <s v="Celima 01"/>
    <x v="45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20.239999999999998"/>
    <n v="2.0239999999999998E-2"/>
    <m/>
    <n v="0.21416666666666664"/>
    <n v="0.21083333333333332"/>
    <n v="0"/>
    <n v="0"/>
    <n v="19"/>
    <s v="BASE DE DATOS"/>
    <m/>
  </r>
  <r>
    <s v="24"/>
    <x v="6"/>
    <s v="CELIMA"/>
    <s v="33109000"/>
    <s v="33109000"/>
    <x v="2"/>
    <m/>
    <n v="1.07"/>
    <n v="1.0900000000000001"/>
    <n v="1.07"/>
    <m/>
    <m/>
    <n v="0"/>
    <m/>
    <m/>
    <m/>
    <n v="0"/>
    <n v="1.07"/>
    <x v="0"/>
    <s v="CELIMA33109000EL"/>
    <s v="Ceramica Lima S.A."/>
    <x v="169"/>
    <x v="169"/>
    <s v="Celima 02"/>
    <x v="45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0"/>
    <n v="0"/>
    <m/>
    <n v="9.0833333333333335E-2"/>
    <n v="8.9166666666666672E-2"/>
    <n v="0"/>
    <n v="0"/>
    <n v="19"/>
    <s v="BASE DE DATOS"/>
    <m/>
  </r>
  <r>
    <s v="24"/>
    <x v="8"/>
    <s v="CELIMA"/>
    <s v="33108900"/>
    <s v="33108900"/>
    <x v="2"/>
    <m/>
    <n v="2.5299999999999998"/>
    <n v="2.57"/>
    <n v="2.5299999999999998"/>
    <m/>
    <m/>
    <n v="2.5299999999999998"/>
    <m/>
    <m/>
    <m/>
    <n v="0"/>
    <n v="2.5299999999999998"/>
    <x v="0"/>
    <s v="CELIMA33108900EL"/>
    <s v="Ceramica Lima S.A."/>
    <x v="169"/>
    <x v="169"/>
    <s v="Celima 01"/>
    <x v="45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2.5299999999999998"/>
    <n v="2.5299999999999997E-3"/>
    <m/>
    <n v="0.21416666666666664"/>
    <n v="0.21083333333333332"/>
    <n v="0"/>
    <n v="0"/>
    <n v="19"/>
    <s v="BASE DE DATOS"/>
    <m/>
  </r>
  <r>
    <s v="24"/>
    <x v="8"/>
    <s v="CELIMA"/>
    <s v="33109000"/>
    <s v="33109000"/>
    <x v="2"/>
    <m/>
    <n v="1.07"/>
    <n v="1.0900000000000001"/>
    <n v="1.07"/>
    <m/>
    <m/>
    <n v="1.07"/>
    <m/>
    <m/>
    <m/>
    <n v="0"/>
    <n v="1.07"/>
    <x v="0"/>
    <s v="CELIMA33109000EL"/>
    <s v="Ceramica Lima S.A."/>
    <x v="169"/>
    <x v="169"/>
    <s v="Celima 02"/>
    <x v="45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1.07"/>
    <n v="1.07E-3"/>
    <m/>
    <n v="9.0833333333333335E-2"/>
    <n v="8.9166666666666672E-2"/>
    <n v="0"/>
    <n v="0"/>
    <n v="19"/>
    <s v="BASE DE DATOS"/>
    <m/>
  </r>
  <r>
    <s v="24"/>
    <x v="9"/>
    <s v="CELIMA"/>
    <s v="33108900"/>
    <s v="33108900"/>
    <x v="2"/>
    <m/>
    <n v="2.5299999999999998"/>
    <n v="2.57"/>
    <n v="2.5299999999999998"/>
    <m/>
    <m/>
    <n v="0"/>
    <m/>
    <m/>
    <m/>
    <n v="0"/>
    <n v="2.5299999999999998"/>
    <x v="0"/>
    <s v="CELIMA33108900EL"/>
    <s v="Ceramica Lima S.A."/>
    <x v="169"/>
    <x v="169"/>
    <s v="Celima 01"/>
    <x v="45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0"/>
    <n v="0"/>
    <m/>
    <n v="0.21416666666666664"/>
    <n v="0.21083333333333332"/>
    <n v="0"/>
    <n v="0"/>
    <n v="19"/>
    <s v="BASE DE DATOS"/>
    <m/>
  </r>
  <r>
    <s v="24"/>
    <x v="9"/>
    <s v="CELIMA"/>
    <s v="33109000"/>
    <s v="33109000"/>
    <x v="2"/>
    <m/>
    <n v="1.07"/>
    <n v="1.0900000000000001"/>
    <n v="1.07"/>
    <m/>
    <m/>
    <n v="0"/>
    <m/>
    <m/>
    <m/>
    <n v="0"/>
    <n v="1.07"/>
    <x v="0"/>
    <s v="CELIMA33109000EL"/>
    <s v="Ceramica Lima S.A."/>
    <x v="169"/>
    <x v="169"/>
    <s v="Celima 02"/>
    <x v="45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0"/>
    <n v="0"/>
    <m/>
    <n v="9.0833333333333335E-2"/>
    <n v="8.9166666666666672E-2"/>
    <n v="0"/>
    <n v="0"/>
    <n v="19"/>
    <s v="BASE DE DATOS"/>
    <m/>
  </r>
  <r>
    <s v="24"/>
    <x v="10"/>
    <s v="CELIMA"/>
    <s v="33108900"/>
    <s v="33108900"/>
    <x v="2"/>
    <m/>
    <n v="2.5299999999999998"/>
    <n v="2.57"/>
    <n v="2.5299999999999998"/>
    <m/>
    <m/>
    <n v="0"/>
    <m/>
    <m/>
    <m/>
    <n v="0"/>
    <n v="2.5299999999999998"/>
    <x v="0"/>
    <s v="CELIMA33108900EL"/>
    <s v="Ceramica Lima S.A."/>
    <x v="169"/>
    <x v="169"/>
    <s v="Celima 01"/>
    <x v="45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0"/>
    <n v="0"/>
    <m/>
    <n v="0.21416666666666664"/>
    <n v="0.21083333333333332"/>
    <n v="0"/>
    <n v="0"/>
    <n v="19"/>
    <s v="BASE DE DATOS"/>
    <m/>
  </r>
  <r>
    <s v="24"/>
    <x v="10"/>
    <s v="CELIMA"/>
    <s v="33109000"/>
    <s v="33109000"/>
    <x v="2"/>
    <m/>
    <n v="1.07"/>
    <n v="1.0900000000000001"/>
    <n v="1.07"/>
    <m/>
    <m/>
    <n v="0"/>
    <m/>
    <m/>
    <m/>
    <n v="0"/>
    <n v="1.07"/>
    <x v="0"/>
    <s v="CELIMA33109000EL"/>
    <s v="Ceramica Lima S.A."/>
    <x v="169"/>
    <x v="169"/>
    <s v="Celima 02"/>
    <x v="45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0"/>
    <n v="0"/>
    <m/>
    <n v="9.0833333333333335E-2"/>
    <n v="8.9166666666666672E-2"/>
    <n v="0"/>
    <n v="0"/>
    <n v="19"/>
    <s v="BASE DE DATOS"/>
    <m/>
  </r>
  <r>
    <s v="24"/>
    <x v="11"/>
    <s v="CELIMA"/>
    <s v="33108900"/>
    <s v="33108900"/>
    <x v="2"/>
    <m/>
    <n v="2.5299999999999998"/>
    <n v="2.57"/>
    <n v="2.5299999999999998"/>
    <m/>
    <m/>
    <n v="2.5299999999999998"/>
    <m/>
    <m/>
    <m/>
    <n v="0"/>
    <n v="2.5299999999999998"/>
    <x v="0"/>
    <s v="CELIMA33108900EL"/>
    <s v="Ceramica Lima S.A."/>
    <x v="169"/>
    <x v="169"/>
    <s v="Celima 01"/>
    <x v="45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2.5299999999999998"/>
    <n v="2.5299999999999997E-3"/>
    <m/>
    <n v="0.21416666666666664"/>
    <n v="0.21083333333333332"/>
    <n v="0"/>
    <n v="0"/>
    <n v="19"/>
    <s v="BASE DE DATOS"/>
    <m/>
  </r>
  <r>
    <s v="24"/>
    <x v="11"/>
    <s v="CELIMA"/>
    <s v="33109000"/>
    <s v="33109000"/>
    <x v="2"/>
    <m/>
    <n v="1.07"/>
    <n v="1.0900000000000001"/>
    <n v="1.07"/>
    <m/>
    <m/>
    <n v="1.07"/>
    <m/>
    <m/>
    <m/>
    <n v="0"/>
    <n v="1.07"/>
    <x v="0"/>
    <s v="CELIMA33109000EL"/>
    <s v="Ceramica Lima S.A."/>
    <x v="169"/>
    <x v="169"/>
    <s v="Celima 02"/>
    <x v="455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MARTIN DE PORRES"/>
    <n v="0"/>
    <x v="1"/>
    <n v="0"/>
    <x v="0"/>
    <x v="0"/>
    <x v="0"/>
    <s v="MWh"/>
    <n v="1.07"/>
    <n v="1.07E-3"/>
    <m/>
    <n v="9.0833333333333335E-2"/>
    <n v="8.9166666666666672E-2"/>
    <n v="0"/>
    <n v="0"/>
    <n v="19"/>
    <s v="BASE DE DATOS"/>
    <m/>
  </r>
  <r>
    <s v="24"/>
    <x v="0"/>
    <s v="AGROLM"/>
    <s v="13412624"/>
    <s v="13412624"/>
    <x v="1"/>
    <m/>
    <n v="14.5"/>
    <n v="29.8"/>
    <n v="14.5"/>
    <m/>
    <m/>
    <n v="6095.63"/>
    <m/>
    <m/>
    <m/>
    <n v="0"/>
    <n v="10"/>
    <x v="0"/>
    <s v="AGROLM13412624TV"/>
    <s v="Agrolmos S.A."/>
    <x v="170"/>
    <x v="170"/>
    <s v="C.T. Agrolmos"/>
    <x v="456"/>
    <s v="TV"/>
    <x v="1"/>
    <x v="381"/>
    <x v="0"/>
    <s v="Instalado"/>
    <s v="Operativo"/>
    <s v="Autoproductor"/>
    <x v="2"/>
    <x v="1"/>
    <x v="1"/>
    <x v="0"/>
    <s v="Privado"/>
    <s v="LAMBAYEQUE"/>
    <s v="LAMBAYEQUE"/>
    <s v="LAMBAYEQUE"/>
    <s v="OLMOS"/>
    <n v="0"/>
    <x v="3"/>
    <n v="0"/>
    <x v="0"/>
    <x v="0"/>
    <x v="0"/>
    <s v="MWh"/>
    <n v="6095.63"/>
    <n v="6.0956299999999999"/>
    <m/>
    <n v="2.4833333333333334"/>
    <n v="1.2083333333333333"/>
    <n v="0"/>
    <n v="0"/>
    <n v="2"/>
    <s v="BASE DE DATOS"/>
    <m/>
  </r>
  <r>
    <s v="24"/>
    <x v="1"/>
    <s v="AGROLM"/>
    <s v="13412624"/>
    <s v="13412624"/>
    <x v="1"/>
    <m/>
    <n v="14.5"/>
    <n v="29.8"/>
    <n v="14.5"/>
    <m/>
    <m/>
    <n v="5485.3720000000003"/>
    <m/>
    <m/>
    <m/>
    <n v="0"/>
    <n v="10"/>
    <x v="0"/>
    <s v="AGROLM13412624TV"/>
    <s v="Agrolmos S.A."/>
    <x v="170"/>
    <x v="170"/>
    <s v="C.T. Agrolmos"/>
    <x v="456"/>
    <s v="TV"/>
    <x v="1"/>
    <x v="381"/>
    <x v="0"/>
    <s v="Instalado"/>
    <s v="Operativo"/>
    <s v="Autoproductor"/>
    <x v="2"/>
    <x v="1"/>
    <x v="1"/>
    <x v="0"/>
    <s v="Privado"/>
    <s v="LAMBAYEQUE"/>
    <s v="LAMBAYEQUE"/>
    <s v="LAMBAYEQUE"/>
    <s v="OLMOS"/>
    <n v="0"/>
    <x v="3"/>
    <n v="0"/>
    <x v="0"/>
    <x v="0"/>
    <x v="0"/>
    <s v="MWh"/>
    <n v="5485.3720000000003"/>
    <n v="5.4853719999999999"/>
    <m/>
    <n v="2.4833333333333334"/>
    <n v="1.2083333333333333"/>
    <n v="0"/>
    <n v="0"/>
    <n v="2"/>
    <s v="BASE DE DATOS"/>
    <m/>
  </r>
  <r>
    <s v="24"/>
    <x v="2"/>
    <s v="AGROLM"/>
    <s v="13412624"/>
    <s v="13412624"/>
    <x v="1"/>
    <m/>
    <n v="14.5"/>
    <n v="29.8"/>
    <n v="14.5"/>
    <m/>
    <m/>
    <n v="2385.8220000000001"/>
    <m/>
    <m/>
    <m/>
    <n v="0"/>
    <n v="10"/>
    <x v="0"/>
    <s v="AGROLM13412624TV"/>
    <s v="Agrolmos S.A."/>
    <x v="170"/>
    <x v="170"/>
    <s v="C.T. Agrolmos"/>
    <x v="456"/>
    <s v="TV"/>
    <x v="1"/>
    <x v="381"/>
    <x v="0"/>
    <s v="Instalado"/>
    <s v="Operativo"/>
    <s v="Autoproductor"/>
    <x v="2"/>
    <x v="1"/>
    <x v="1"/>
    <x v="0"/>
    <s v="Privado"/>
    <s v="LAMBAYEQUE"/>
    <s v="LAMBAYEQUE"/>
    <s v="LAMBAYEQUE"/>
    <s v="OLMOS"/>
    <n v="0"/>
    <x v="3"/>
    <n v="0"/>
    <x v="0"/>
    <x v="0"/>
    <x v="0"/>
    <s v="MWh"/>
    <n v="2385.8220000000001"/>
    <n v="2.3858220000000001"/>
    <m/>
    <n v="2.4833333333333334"/>
    <n v="1.2083333333333333"/>
    <n v="0"/>
    <n v="0"/>
    <n v="2"/>
    <s v="BASE DE DATOS"/>
    <m/>
  </r>
  <r>
    <s v="24"/>
    <x v="3"/>
    <s v="AGROLM"/>
    <s v="13412624"/>
    <s v="13412624"/>
    <x v="1"/>
    <m/>
    <n v="14.5"/>
    <n v="29.8"/>
    <n v="14.5"/>
    <m/>
    <m/>
    <n v="1430.22"/>
    <m/>
    <m/>
    <m/>
    <n v="55"/>
    <n v="10"/>
    <x v="0"/>
    <s v="AGROLM13412624TV"/>
    <s v="Agrolmos S.A."/>
    <x v="170"/>
    <x v="170"/>
    <s v="C.T. Agrolmos"/>
    <x v="456"/>
    <s v="TV"/>
    <x v="1"/>
    <x v="381"/>
    <x v="0"/>
    <s v="Instalado"/>
    <s v="Operativo"/>
    <s v="Autoproductor"/>
    <x v="2"/>
    <x v="1"/>
    <x v="1"/>
    <x v="0"/>
    <s v="Privado"/>
    <s v="LAMBAYEQUE"/>
    <s v="LAMBAYEQUE"/>
    <s v="LAMBAYEQUE"/>
    <s v="OLMOS"/>
    <n v="0"/>
    <x v="3"/>
    <n v="0"/>
    <x v="0"/>
    <x v="0"/>
    <x v="0"/>
    <s v="MWh"/>
    <n v="1430.22"/>
    <n v="1.43022"/>
    <m/>
    <n v="2.4833333333333334"/>
    <n v="1.2083333333333333"/>
    <n v="0"/>
    <n v="0"/>
    <n v="2"/>
    <s v="BASE DE DATOS"/>
    <m/>
  </r>
  <r>
    <s v="24"/>
    <x v="4"/>
    <s v="AGROLM"/>
    <s v="13412624"/>
    <s v="13412624"/>
    <x v="1"/>
    <m/>
    <n v="14.5"/>
    <n v="29.8"/>
    <n v="14.5"/>
    <m/>
    <m/>
    <n v="5397.91"/>
    <m/>
    <m/>
    <m/>
    <n v="0"/>
    <n v="10"/>
    <x v="0"/>
    <s v="AGROLM13412624TV"/>
    <s v="Agrolmos S.A."/>
    <x v="170"/>
    <x v="170"/>
    <s v="C.T. Agrolmos"/>
    <x v="456"/>
    <s v="TV"/>
    <x v="1"/>
    <x v="381"/>
    <x v="0"/>
    <s v="Instalado"/>
    <s v="Operativo"/>
    <s v="Autoproductor"/>
    <x v="2"/>
    <x v="1"/>
    <x v="1"/>
    <x v="0"/>
    <s v="Privado"/>
    <s v="LAMBAYEQUE"/>
    <s v="LAMBAYEQUE"/>
    <s v="LAMBAYEQUE"/>
    <s v="OLMOS"/>
    <n v="0"/>
    <x v="3"/>
    <n v="0"/>
    <x v="0"/>
    <x v="0"/>
    <x v="0"/>
    <s v="MWh"/>
    <n v="5397.91"/>
    <n v="5.3979099999999995"/>
    <m/>
    <n v="2.4833333333333334"/>
    <n v="1.2083333333333333"/>
    <n v="0"/>
    <n v="0"/>
    <n v="2"/>
    <s v="BASE DE DATOS"/>
    <m/>
  </r>
  <r>
    <s v="24"/>
    <x v="5"/>
    <s v="AGROLM"/>
    <s v="13412624"/>
    <s v="13412624"/>
    <x v="1"/>
    <m/>
    <n v="14.5"/>
    <n v="29.8"/>
    <n v="14.5"/>
    <m/>
    <m/>
    <n v="4379.0200000000004"/>
    <m/>
    <m/>
    <m/>
    <n v="0"/>
    <n v="10"/>
    <x v="0"/>
    <s v="AGROLM13412624TV"/>
    <s v="Agrolmos S.A."/>
    <x v="170"/>
    <x v="170"/>
    <s v="C.T. Agrolmos"/>
    <x v="456"/>
    <s v="TV"/>
    <x v="1"/>
    <x v="381"/>
    <x v="0"/>
    <s v="Instalado"/>
    <s v="Operativo"/>
    <s v="Autoproductor"/>
    <x v="2"/>
    <x v="1"/>
    <x v="1"/>
    <x v="0"/>
    <s v="Privado"/>
    <s v="LAMBAYEQUE"/>
    <s v="LAMBAYEQUE"/>
    <s v="LAMBAYEQUE"/>
    <s v="OLMOS"/>
    <n v="0"/>
    <x v="3"/>
    <n v="0"/>
    <x v="0"/>
    <x v="0"/>
    <x v="0"/>
    <s v="MWh"/>
    <n v="4379.0200000000004"/>
    <n v="4.3790200000000006"/>
    <m/>
    <n v="2.4833333333333334"/>
    <n v="1.2083333333333333"/>
    <n v="0"/>
    <n v="0"/>
    <n v="2"/>
    <s v="BASE DE DATOS"/>
    <m/>
  </r>
  <r>
    <s v="24"/>
    <x v="7"/>
    <s v="AGROLM"/>
    <s v="13412624"/>
    <s v="13412624"/>
    <x v="1"/>
    <m/>
    <n v="14.5"/>
    <n v="29.8"/>
    <n v="14.5"/>
    <m/>
    <m/>
    <n v="4291.07"/>
    <m/>
    <m/>
    <m/>
    <n v="0"/>
    <n v="10"/>
    <x v="0"/>
    <s v="AGROLM13412624TV"/>
    <s v="Agrolmos S.A."/>
    <x v="170"/>
    <x v="170"/>
    <s v="C.T. Agrolmos"/>
    <x v="456"/>
    <s v="TV"/>
    <x v="1"/>
    <x v="381"/>
    <x v="0"/>
    <s v="Instalado"/>
    <s v="Operativo"/>
    <s v="Autoproductor"/>
    <x v="2"/>
    <x v="1"/>
    <x v="1"/>
    <x v="0"/>
    <s v="Privado"/>
    <s v="LAMBAYEQUE"/>
    <s v="LAMBAYEQUE"/>
    <s v="LAMBAYEQUE"/>
    <s v="OLMOS"/>
    <n v="0"/>
    <x v="3"/>
    <n v="0"/>
    <x v="0"/>
    <x v="0"/>
    <x v="0"/>
    <s v="MWh"/>
    <n v="4291.07"/>
    <n v="4.2910699999999995"/>
    <m/>
    <n v="2.4833333333333334"/>
    <n v="1.2083333333333333"/>
    <n v="0"/>
    <n v="0"/>
    <n v="2"/>
    <s v="BASE DE DATOS"/>
    <m/>
  </r>
  <r>
    <s v="24"/>
    <x v="6"/>
    <s v="AGROLM"/>
    <s v="13412624"/>
    <s v="13412624"/>
    <x v="1"/>
    <m/>
    <n v="14.5"/>
    <n v="29.8"/>
    <n v="14.5"/>
    <m/>
    <m/>
    <n v="4346.5950000000003"/>
    <m/>
    <m/>
    <m/>
    <n v="0"/>
    <n v="10"/>
    <x v="0"/>
    <s v="AGROLM13412624TV"/>
    <s v="Agrolmos S.A."/>
    <x v="170"/>
    <x v="170"/>
    <s v="C.T. Agrolmos"/>
    <x v="456"/>
    <s v="TV"/>
    <x v="1"/>
    <x v="381"/>
    <x v="0"/>
    <s v="Instalado"/>
    <s v="Operativo"/>
    <s v="Autoproductor"/>
    <x v="2"/>
    <x v="1"/>
    <x v="1"/>
    <x v="0"/>
    <s v="Privado"/>
    <s v="LAMBAYEQUE"/>
    <s v="LAMBAYEQUE"/>
    <s v="LAMBAYEQUE"/>
    <s v="OLMOS"/>
    <n v="0"/>
    <x v="3"/>
    <n v="0"/>
    <x v="0"/>
    <x v="0"/>
    <x v="0"/>
    <s v="MWh"/>
    <n v="4346.5950000000003"/>
    <n v="4.3465950000000007"/>
    <m/>
    <n v="2.4833333333333334"/>
    <n v="1.2083333333333333"/>
    <n v="0"/>
    <n v="0"/>
    <n v="2"/>
    <s v="BASE DE DATOS"/>
    <m/>
  </r>
  <r>
    <s v="24"/>
    <x v="8"/>
    <s v="AGROLM"/>
    <s v="13412624"/>
    <s v="13412624"/>
    <x v="1"/>
    <m/>
    <n v="14.5"/>
    <n v="29.8"/>
    <n v="14.5"/>
    <m/>
    <m/>
    <n v="3998.71"/>
    <m/>
    <m/>
    <m/>
    <n v="10"/>
    <n v="10"/>
    <x v="0"/>
    <s v="AGROLM13412624TV"/>
    <s v="Agrolmos S.A."/>
    <x v="170"/>
    <x v="170"/>
    <s v="C.T. Agrolmos"/>
    <x v="456"/>
    <s v="TV"/>
    <x v="1"/>
    <x v="381"/>
    <x v="0"/>
    <s v="Instalado"/>
    <s v="Operativo"/>
    <s v="Autoproductor"/>
    <x v="2"/>
    <x v="1"/>
    <x v="1"/>
    <x v="0"/>
    <s v="Privado"/>
    <s v="LAMBAYEQUE"/>
    <s v="LAMBAYEQUE"/>
    <s v="LAMBAYEQUE"/>
    <s v="OLMOS"/>
    <n v="0"/>
    <x v="3"/>
    <n v="0"/>
    <x v="0"/>
    <x v="0"/>
    <x v="0"/>
    <s v="MWh"/>
    <n v="3998.71"/>
    <n v="3.99871"/>
    <m/>
    <n v="2.4833333333333334"/>
    <n v="1.2083333333333333"/>
    <n v="0"/>
    <n v="0"/>
    <n v="2"/>
    <s v="BASE DE DATOS"/>
    <m/>
  </r>
  <r>
    <s v="24"/>
    <x v="9"/>
    <s v="AGROLM"/>
    <s v="13412624"/>
    <s v="13412624"/>
    <x v="1"/>
    <m/>
    <n v="14.5"/>
    <n v="29.8"/>
    <n v="14.5"/>
    <m/>
    <m/>
    <n v="4584.33"/>
    <m/>
    <m/>
    <m/>
    <n v="0"/>
    <n v="10"/>
    <x v="0"/>
    <s v="AGROLM13412624TV"/>
    <s v="Agrolmos S.A."/>
    <x v="170"/>
    <x v="170"/>
    <s v="C.T. Agrolmos"/>
    <x v="456"/>
    <s v="TV"/>
    <x v="1"/>
    <x v="381"/>
    <x v="0"/>
    <s v="Instalado"/>
    <s v="Operativo"/>
    <s v="Autoproductor"/>
    <x v="2"/>
    <x v="1"/>
    <x v="1"/>
    <x v="0"/>
    <s v="Privado"/>
    <s v="LAMBAYEQUE"/>
    <s v="LAMBAYEQUE"/>
    <s v="LAMBAYEQUE"/>
    <s v="OLMOS"/>
    <n v="0"/>
    <x v="3"/>
    <n v="0"/>
    <x v="0"/>
    <x v="0"/>
    <x v="0"/>
    <s v="MWh"/>
    <n v="4584.33"/>
    <n v="4.5843299999999996"/>
    <m/>
    <n v="2.4833333333333334"/>
    <n v="1.2083333333333333"/>
    <n v="0"/>
    <n v="0"/>
    <n v="2"/>
    <s v="BASE DE DATOS"/>
    <m/>
  </r>
  <r>
    <s v="24"/>
    <x v="10"/>
    <s v="AGROLM"/>
    <s v="13412624"/>
    <s v="13412624"/>
    <x v="1"/>
    <m/>
    <n v="14.5"/>
    <n v="29.8"/>
    <n v="14.5"/>
    <m/>
    <m/>
    <n v="3988.11"/>
    <m/>
    <m/>
    <m/>
    <n v="0"/>
    <n v="10"/>
    <x v="0"/>
    <s v="AGROLM13412624TV"/>
    <s v="Agrolmos S.A."/>
    <x v="170"/>
    <x v="170"/>
    <s v="C.T. Agrolmos"/>
    <x v="456"/>
    <s v="TV"/>
    <x v="1"/>
    <x v="381"/>
    <x v="0"/>
    <s v="Instalado"/>
    <s v="Operativo"/>
    <s v="Autoproductor"/>
    <x v="2"/>
    <x v="1"/>
    <x v="1"/>
    <x v="0"/>
    <s v="Privado"/>
    <s v="LAMBAYEQUE"/>
    <s v="LAMBAYEQUE"/>
    <s v="LAMBAYEQUE"/>
    <s v="OLMOS"/>
    <n v="0"/>
    <x v="3"/>
    <n v="0"/>
    <x v="0"/>
    <x v="0"/>
    <x v="0"/>
    <s v="MWh"/>
    <n v="3988.11"/>
    <n v="3.9881100000000003"/>
    <m/>
    <n v="2.4833333333333334"/>
    <n v="1.2083333333333333"/>
    <n v="0"/>
    <n v="0"/>
    <n v="2"/>
    <s v="BASE DE DATOS"/>
    <m/>
  </r>
  <r>
    <s v="24"/>
    <x v="11"/>
    <s v="AGROLM"/>
    <s v="13412624"/>
    <s v="13412624"/>
    <x v="1"/>
    <m/>
    <n v="14.5"/>
    <n v="29.8"/>
    <n v="14.5"/>
    <m/>
    <m/>
    <n v="4165.41"/>
    <m/>
    <m/>
    <m/>
    <n v="0"/>
    <n v="10"/>
    <x v="0"/>
    <s v="AGROLM13412624TV"/>
    <s v="Agrolmos S.A."/>
    <x v="170"/>
    <x v="170"/>
    <s v="C.T. Agrolmos"/>
    <x v="456"/>
    <s v="TV"/>
    <x v="1"/>
    <x v="381"/>
    <x v="0"/>
    <s v="Instalado"/>
    <s v="Operativo"/>
    <s v="Autoproductor"/>
    <x v="2"/>
    <x v="1"/>
    <x v="1"/>
    <x v="0"/>
    <s v="Privado"/>
    <s v="LAMBAYEQUE"/>
    <s v="LAMBAYEQUE"/>
    <s v="LAMBAYEQUE"/>
    <s v="OLMOS"/>
    <n v="0"/>
    <x v="3"/>
    <n v="0"/>
    <x v="0"/>
    <x v="0"/>
    <x v="0"/>
    <s v="MWh"/>
    <n v="4165.41"/>
    <n v="4.1654099999999996"/>
    <m/>
    <n v="2.4833333333333334"/>
    <n v="1.2083333333333333"/>
    <n v="0"/>
    <n v="0"/>
    <n v="2"/>
    <s v="BASE DE DATOS"/>
    <m/>
  </r>
  <r>
    <s v="24"/>
    <x v="0"/>
    <s v="FLESAN"/>
    <s v="33402422"/>
    <s v="33402422"/>
    <x v="2"/>
    <m/>
    <n v="11.46"/>
    <n v="13.343999999999999"/>
    <n v="11.46"/>
    <m/>
    <m/>
    <n v="7951.9"/>
    <m/>
    <m/>
    <m/>
    <n v="140"/>
    <n v="13.2"/>
    <x v="0"/>
    <s v="FLESAN33402422EL"/>
    <s v="Flesan Indutrial Power S.A.C"/>
    <x v="171"/>
    <x v="171"/>
    <s v="C.T. Industrias San Miguel PET"/>
    <x v="45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7951.9"/>
    <n v="7.9518999999999993"/>
    <m/>
    <n v="1.1119999999999999"/>
    <n v="1.0034166666666666"/>
    <n v="0"/>
    <n v="0"/>
    <n v="41"/>
    <s v="BASE DE DATOS"/>
    <m/>
  </r>
  <r>
    <s v="24"/>
    <x v="1"/>
    <s v="FLESAN"/>
    <s v="33402422"/>
    <s v="33402422"/>
    <x v="2"/>
    <m/>
    <n v="11.39"/>
    <n v="13.343999999999999"/>
    <n v="11.39"/>
    <m/>
    <m/>
    <n v="7511.4"/>
    <m/>
    <m/>
    <m/>
    <n v="140"/>
    <n v="0"/>
    <x v="0"/>
    <s v="FLESAN33402422EL"/>
    <s v="Flesan Indutrial Power S.A.C"/>
    <x v="171"/>
    <x v="171"/>
    <s v="C.T. Industrias San Miguel PET"/>
    <x v="45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7511.4"/>
    <n v="7.5114000000000001"/>
    <m/>
    <n v="1.1119999999999999"/>
    <n v="1.0034166666666666"/>
    <n v="0"/>
    <n v="0"/>
    <n v="41"/>
    <s v="BASE DE DATOS"/>
    <m/>
  </r>
  <r>
    <s v="24"/>
    <x v="2"/>
    <s v="FLESAN"/>
    <s v="33402422"/>
    <s v="33402422"/>
    <x v="2"/>
    <m/>
    <n v="12.554"/>
    <n v="13.343999999999999"/>
    <n v="12.554"/>
    <m/>
    <m/>
    <n v="9324.6"/>
    <m/>
    <m/>
    <m/>
    <n v="140"/>
    <n v="13.2"/>
    <x v="0"/>
    <s v="FLESAN33402422EL"/>
    <s v="Flesan Indutrial Power S.A.C"/>
    <x v="171"/>
    <x v="171"/>
    <s v="C.T. Industrias San Miguel PET"/>
    <x v="45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9324.6"/>
    <n v="9.3246000000000002"/>
    <m/>
    <n v="1.1119999999999999"/>
    <n v="1.0034166666666666"/>
    <n v="0"/>
    <n v="0"/>
    <n v="41"/>
    <s v="BASE DE DATOS"/>
    <m/>
  </r>
  <r>
    <s v="24"/>
    <x v="3"/>
    <s v="FLESAN"/>
    <s v="33402422"/>
    <s v="33402422"/>
    <x v="2"/>
    <m/>
    <n v="13.028"/>
    <n v="13.343999999999999"/>
    <n v="13.028"/>
    <m/>
    <m/>
    <n v="9373.7000000000007"/>
    <m/>
    <m/>
    <m/>
    <n v="140"/>
    <n v="13.2"/>
    <x v="0"/>
    <s v="FLESAN33402422EL"/>
    <s v="Flesan Indutrial Power S.A.C"/>
    <x v="171"/>
    <x v="171"/>
    <s v="C.T. Industrias San Miguel PET"/>
    <x v="45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9373.7000000000007"/>
    <n v="9.3737000000000013"/>
    <m/>
    <n v="1.1119999999999999"/>
    <n v="1.0034166666666666"/>
    <n v="0"/>
    <n v="0"/>
    <n v="41"/>
    <s v="BASE DE DATOS"/>
    <m/>
  </r>
  <r>
    <s v="24"/>
    <x v="4"/>
    <s v="FLESAN"/>
    <s v="33402422"/>
    <s v="33402422"/>
    <x v="2"/>
    <m/>
    <n v="12.885"/>
    <n v="13.343999999999999"/>
    <n v="12.885"/>
    <m/>
    <m/>
    <n v="8803.5"/>
    <m/>
    <m/>
    <m/>
    <n v="140"/>
    <n v="13.2"/>
    <x v="0"/>
    <s v="FLESAN33402422EL"/>
    <s v="Flesan Indutrial Power S.A.C"/>
    <x v="171"/>
    <x v="171"/>
    <s v="C.T. Industrias San Miguel PET"/>
    <x v="45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8803.5"/>
    <n v="8.8034999999999997"/>
    <m/>
    <n v="1.1119999999999999"/>
    <n v="1.0034166666666666"/>
    <n v="0"/>
    <n v="0"/>
    <n v="41"/>
    <s v="BASE DE DATOS"/>
    <m/>
  </r>
  <r>
    <s v="24"/>
    <x v="5"/>
    <s v="FLESAN"/>
    <s v="33402422"/>
    <s v="33402422"/>
    <x v="2"/>
    <m/>
    <n v="12.772"/>
    <n v="13.343999999999999"/>
    <n v="12.772"/>
    <m/>
    <m/>
    <n v="9026.7999999999993"/>
    <m/>
    <m/>
    <m/>
    <n v="140"/>
    <n v="13.2"/>
    <x v="0"/>
    <s v="FLESAN33402422EL"/>
    <s v="Flesan Indutrial Power S.A.C"/>
    <x v="171"/>
    <x v="171"/>
    <s v="C.T. Industrias San Miguel PET"/>
    <x v="45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9026.7999999999993"/>
    <n v="9.0267999999999997"/>
    <m/>
    <n v="1.1119999999999999"/>
    <n v="1.0034166666666666"/>
    <n v="0"/>
    <n v="0"/>
    <n v="41"/>
    <s v="BASE DE DATOS"/>
    <m/>
  </r>
  <r>
    <s v="24"/>
    <x v="7"/>
    <s v="FLESAN"/>
    <s v="33402422"/>
    <s v="33402422"/>
    <x v="2"/>
    <m/>
    <n v="12.074"/>
    <n v="13.343999999999999"/>
    <n v="12.074"/>
    <m/>
    <m/>
    <n v="7361.9"/>
    <m/>
    <m/>
    <m/>
    <n v="140"/>
    <n v="13.2"/>
    <x v="0"/>
    <s v="FLESAN33402422EL"/>
    <s v="Flesan Indutrial Power S.A.C"/>
    <x v="171"/>
    <x v="171"/>
    <s v="C.T. Industrias San Miguel PET"/>
    <x v="45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7361.9"/>
    <n v="7.3618999999999994"/>
    <m/>
    <n v="1.1119999999999999"/>
    <n v="1.0034166666666666"/>
    <n v="0"/>
    <n v="0"/>
    <n v="41"/>
    <s v="BASE DE DATOS"/>
    <m/>
  </r>
  <r>
    <s v="24"/>
    <x v="6"/>
    <s v="FLESAN"/>
    <s v="33402422"/>
    <s v="33402422"/>
    <x v="2"/>
    <m/>
    <n v="12.645"/>
    <n v="13.343999999999999"/>
    <n v="12.645"/>
    <m/>
    <m/>
    <n v="9303.2000000000007"/>
    <m/>
    <m/>
    <m/>
    <n v="140"/>
    <n v="13.2"/>
    <x v="0"/>
    <s v="FLESAN33402422EL"/>
    <s v="Flesan Indutrial Power S.A.C"/>
    <x v="171"/>
    <x v="171"/>
    <s v="C.T. Industrias San Miguel PET"/>
    <x v="45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9303.2000000000007"/>
    <n v="9.3032000000000004"/>
    <m/>
    <n v="1.1119999999999999"/>
    <n v="1.0034166666666666"/>
    <n v="0"/>
    <n v="0"/>
    <n v="41"/>
    <s v="BASE DE DATOS"/>
    <m/>
  </r>
  <r>
    <s v="24"/>
    <x v="8"/>
    <s v="FLESAN"/>
    <s v="33402422"/>
    <s v="33402422"/>
    <x v="2"/>
    <m/>
    <n v="12.552"/>
    <n v="13.343999999999999"/>
    <n v="12.552"/>
    <m/>
    <m/>
    <n v="9009.2000000000007"/>
    <m/>
    <m/>
    <m/>
    <n v="140"/>
    <n v="13.2"/>
    <x v="0"/>
    <s v="FLESAN33402422EL"/>
    <s v="Flesan Indutrial Power S.A.C"/>
    <x v="171"/>
    <x v="171"/>
    <s v="C.T. Industrias San Miguel PET"/>
    <x v="45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9009.2000000000007"/>
    <n v="9.0091999999999999"/>
    <m/>
    <n v="1.1119999999999999"/>
    <n v="1.0034166666666666"/>
    <n v="0"/>
    <n v="0"/>
    <n v="41"/>
    <s v="BASE DE DATOS"/>
    <m/>
  </r>
  <r>
    <s v="24"/>
    <x v="9"/>
    <s v="FLESAN"/>
    <s v="33402422"/>
    <s v="33402422"/>
    <x v="2"/>
    <m/>
    <n v="12.414999999999999"/>
    <n v="13.343999999999999"/>
    <n v="12.414999999999999"/>
    <m/>
    <m/>
    <n v="8150.4"/>
    <m/>
    <m/>
    <m/>
    <n v="140"/>
    <n v="13.2"/>
    <x v="0"/>
    <s v="FLESAN33402422EL"/>
    <s v="Flesan Indutrial Power S.A.C"/>
    <x v="171"/>
    <x v="171"/>
    <s v="C.T. Industrias San Miguel PET"/>
    <x v="45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8150.4"/>
    <n v="8.1503999999999994"/>
    <m/>
    <n v="1.1119999999999999"/>
    <n v="1.0034166666666666"/>
    <n v="0"/>
    <n v="0"/>
    <n v="41"/>
    <s v="BASE DE DATOS"/>
    <m/>
  </r>
  <r>
    <s v="24"/>
    <x v="10"/>
    <s v="FLESAN"/>
    <s v="33402422"/>
    <s v="33402422"/>
    <x v="2"/>
    <m/>
    <n v="9.6470000000000002"/>
    <n v="13.343999999999999"/>
    <n v="9.6470000000000002"/>
    <m/>
    <m/>
    <n v="6042.4"/>
    <m/>
    <m/>
    <m/>
    <n v="140"/>
    <n v="13.2"/>
    <x v="0"/>
    <s v="FLESAN33402422EL"/>
    <s v="Flesan Indutrial Power S.A.C"/>
    <x v="171"/>
    <x v="171"/>
    <s v="C.T. Industrias San Miguel PET"/>
    <x v="45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6042.4"/>
    <n v="6.0423999999999998"/>
    <m/>
    <n v="1.1119999999999999"/>
    <n v="1.0034166666666666"/>
    <n v="0"/>
    <n v="0"/>
    <n v="41"/>
    <s v="BASE DE DATOS"/>
    <m/>
  </r>
  <r>
    <s v="24"/>
    <x v="11"/>
    <s v="FLESAN"/>
    <s v="33402422"/>
    <s v="33402422"/>
    <x v="2"/>
    <m/>
    <n v="12.041"/>
    <n v="13.343999999999999"/>
    <n v="12.041"/>
    <m/>
    <m/>
    <n v="7528.5"/>
    <m/>
    <m/>
    <m/>
    <n v="140"/>
    <n v="13.2"/>
    <x v="0"/>
    <s v="FLESAN33402422EL"/>
    <s v="Flesan Indutrial Power S.A.C"/>
    <x v="171"/>
    <x v="171"/>
    <s v="C.T. Industrias San Miguel PET"/>
    <x v="45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7528.5"/>
    <n v="7.5285000000000002"/>
    <m/>
    <n v="1.1119999999999999"/>
    <n v="1.0034166666666666"/>
    <n v="0"/>
    <n v="0"/>
    <n v="41"/>
    <s v="BASE DE DATOS"/>
    <m/>
  </r>
  <r>
    <s v="24"/>
    <x v="0"/>
    <s v="TASA"/>
    <s v="33147106"/>
    <s v="33147106"/>
    <x v="2"/>
    <m/>
    <n v="2.14"/>
    <n v="2.625"/>
    <n v="2.14"/>
    <m/>
    <m/>
    <n v="0"/>
    <m/>
    <m/>
    <m/>
    <n v="0"/>
    <n v="0"/>
    <x v="0"/>
    <s v="TASA33147106EL"/>
    <s v="Tecnol¢gica de Alimentos S.A."/>
    <x v="172"/>
    <x v="172"/>
    <s v="C.T. Samanco"/>
    <x v="458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SAMANCO"/>
    <n v="0"/>
    <x v="1"/>
    <n v="0"/>
    <x v="0"/>
    <x v="0"/>
    <x v="0"/>
    <s v="MWh"/>
    <n v="0"/>
    <n v="0"/>
    <m/>
    <n v="0.21875"/>
    <n v="0.17833333333333334"/>
    <n v="0"/>
    <n v="0"/>
    <n v="87"/>
    <s v="BASE DE DATOS"/>
    <m/>
  </r>
  <r>
    <s v="24"/>
    <x v="0"/>
    <s v="TASA"/>
    <s v="33129603"/>
    <s v="33129603"/>
    <x v="2"/>
    <m/>
    <n v="0"/>
    <n v="1.135"/>
    <n v="0"/>
    <m/>
    <m/>
    <n v="0"/>
    <m/>
    <m/>
    <m/>
    <n v="0"/>
    <n v="0"/>
    <x v="0"/>
    <s v="TASA33129603EL"/>
    <s v="Tecnol¢gica de Alimentos S.A."/>
    <x v="172"/>
    <x v="172"/>
    <s v="C.T. Callao"/>
    <x v="93"/>
    <s v="EL"/>
    <x v="2"/>
    <x v="381"/>
    <x v="0"/>
    <s v="Instalado"/>
    <s v="In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9.4583333333333339E-2"/>
    <n v="9.4999999999999987E-2"/>
    <n v="0"/>
    <n v="0"/>
    <n v="87"/>
    <s v="BASE DE DATOS"/>
    <m/>
  </r>
  <r>
    <s v="24"/>
    <x v="0"/>
    <s v="TASA"/>
    <s v="33136504"/>
    <s v="33136504"/>
    <x v="2"/>
    <m/>
    <n v="5"/>
    <n v="6.79"/>
    <n v="5"/>
    <m/>
    <m/>
    <n v="0"/>
    <m/>
    <m/>
    <m/>
    <n v="0"/>
    <n v="0"/>
    <x v="0"/>
    <s v="TASA33136504EL"/>
    <s v="Tecnol¢gica de Alimentos S.A."/>
    <x v="172"/>
    <x v="172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0"/>
    <n v="0"/>
    <m/>
    <n v="0.5658333333333333"/>
    <n v="0.41666666666666669"/>
    <n v="0"/>
    <n v="0"/>
    <n v="87"/>
    <s v="BASE DE DATOS"/>
    <m/>
  </r>
  <r>
    <s v="24"/>
    <x v="0"/>
    <s v="TASA"/>
    <s v="33063096"/>
    <s v="33063096"/>
    <x v="2"/>
    <m/>
    <n v="1.2"/>
    <n v="2.3250000000000002"/>
    <n v="1.2"/>
    <m/>
    <m/>
    <n v="0"/>
    <m/>
    <m/>
    <m/>
    <n v="0"/>
    <n v="0"/>
    <x v="0"/>
    <s v="TASA33063096EL"/>
    <s v="Tecnol¢gica de Alimentos S.A."/>
    <x v="172"/>
    <x v="172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19375000000000001"/>
    <n v="9.9999999999999992E-2"/>
    <n v="0"/>
    <n v="0"/>
    <n v="87"/>
    <s v="BASE DE DATOS"/>
    <m/>
  </r>
  <r>
    <s v="24"/>
    <x v="0"/>
    <s v="TASA"/>
    <s v="00350777"/>
    <s v="00350777"/>
    <x v="2"/>
    <m/>
    <n v="2.35"/>
    <n v="3.38"/>
    <n v="2.35"/>
    <m/>
    <m/>
    <n v="0"/>
    <m/>
    <m/>
    <m/>
    <n v="0"/>
    <n v="0"/>
    <x v="0"/>
    <s v="TASA00350777EL"/>
    <s v="Tecnol¢gica de Alimentos S.A."/>
    <x v="172"/>
    <x v="172"/>
    <s v="C.T. Végueta"/>
    <x v="459"/>
    <s v="EL"/>
    <x v="2"/>
    <x v="381"/>
    <x v="0"/>
    <s v="Instalado"/>
    <s v="Operativo"/>
    <s v="Autoproductor"/>
    <x v="2"/>
    <x v="1"/>
    <x v="1"/>
    <x v="0"/>
    <s v="Privado"/>
    <s v="LIMA"/>
    <s v="LIMA"/>
    <s v="HUAURA"/>
    <s v="VEGUETA"/>
    <n v="0"/>
    <x v="1"/>
    <n v="0"/>
    <x v="0"/>
    <x v="0"/>
    <x v="0"/>
    <s v="MWh"/>
    <n v="0"/>
    <n v="0"/>
    <m/>
    <n v="0.28166666666666668"/>
    <n v="0.19583333333333333"/>
    <n v="0"/>
    <n v="0"/>
    <n v="87"/>
    <s v="BASE DE DATOS"/>
    <m/>
  </r>
  <r>
    <s v="24"/>
    <x v="0"/>
    <s v="TASA"/>
    <s v="53020612"/>
    <s v="53020612"/>
    <x v="2"/>
    <m/>
    <n v="2.4"/>
    <n v="3.3"/>
    <n v="2.4"/>
    <m/>
    <m/>
    <n v="0"/>
    <m/>
    <m/>
    <m/>
    <n v="0"/>
    <n v="0"/>
    <x v="0"/>
    <s v="TASA53020612EL"/>
    <s v="Tecnol¢gica de Alimentos S.A."/>
    <x v="172"/>
    <x v="172"/>
    <s v="C.T. Matarani"/>
    <x v="460"/>
    <s v="EL"/>
    <x v="2"/>
    <x v="381"/>
    <x v="0"/>
    <s v="Instalado"/>
    <s v="In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0"/>
    <n v="0"/>
    <m/>
    <n v="0.27499999999999997"/>
    <n v="0.19999999999999998"/>
    <n v="0"/>
    <n v="0"/>
    <n v="87"/>
    <s v="BASE DE DATOS"/>
    <m/>
  </r>
  <r>
    <s v="24"/>
    <x v="0"/>
    <s v="TASA"/>
    <s v="00004947"/>
    <s v="00004947"/>
    <x v="2"/>
    <m/>
    <n v="4.05"/>
    <n v="5.7050000000000001"/>
    <n v="4.05"/>
    <m/>
    <m/>
    <n v="0"/>
    <m/>
    <m/>
    <m/>
    <n v="0"/>
    <n v="0"/>
    <x v="0"/>
    <s v="TASA00004947EL"/>
    <s v="Tecnol¢gica de Alimentos S.A."/>
    <x v="172"/>
    <x v="172"/>
    <s v="C.T. Chimbote"/>
    <x v="461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CHIMBOTE"/>
    <n v="0"/>
    <x v="1"/>
    <n v="0"/>
    <x v="0"/>
    <x v="0"/>
    <x v="0"/>
    <s v="MWh"/>
    <n v="0"/>
    <n v="0"/>
    <m/>
    <n v="0.47541666666666665"/>
    <n v="0.33749999999999997"/>
    <n v="0"/>
    <n v="0"/>
    <n v="87"/>
    <s v="BASE DE DATOS"/>
    <m/>
  </r>
  <r>
    <s v="24"/>
    <x v="0"/>
    <s v="TASA"/>
    <s v="33056495"/>
    <s v="33056495"/>
    <x v="2"/>
    <m/>
    <n v="4.2"/>
    <n v="5.1100000000000003"/>
    <n v="4.2"/>
    <m/>
    <m/>
    <n v="0"/>
    <m/>
    <m/>
    <m/>
    <n v="0"/>
    <n v="0"/>
    <x v="0"/>
    <s v="TASA33056495EL"/>
    <s v="Tecnol¢gica de Alimentos S.A."/>
    <x v="172"/>
    <x v="172"/>
    <s v="C.T. Pisco Sur"/>
    <x v="462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42583333333333334"/>
    <n v="0.35000000000000003"/>
    <n v="0"/>
    <n v="0"/>
    <n v="87"/>
    <s v="BASE DE DATOS"/>
    <m/>
  </r>
  <r>
    <s v="24"/>
    <x v="1"/>
    <s v="TASA"/>
    <s v="33147106"/>
    <s v="33147106"/>
    <x v="2"/>
    <m/>
    <n v="2.14"/>
    <n v="2.625"/>
    <n v="2.14"/>
    <m/>
    <m/>
    <n v="0"/>
    <m/>
    <m/>
    <m/>
    <n v="0"/>
    <n v="0"/>
    <x v="0"/>
    <s v="TASA33147106EL"/>
    <s v="Tecnol¢gica de Alimentos S.A."/>
    <x v="172"/>
    <x v="172"/>
    <s v="C.T. Samanco"/>
    <x v="458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SAMANCO"/>
    <n v="0"/>
    <x v="1"/>
    <n v="0"/>
    <x v="0"/>
    <x v="0"/>
    <x v="0"/>
    <s v="MWh"/>
    <n v="0"/>
    <n v="0"/>
    <m/>
    <n v="0.21875"/>
    <n v="0.17833333333333334"/>
    <n v="0"/>
    <n v="0"/>
    <n v="87"/>
    <s v="BASE DE DATOS"/>
    <m/>
  </r>
  <r>
    <s v="24"/>
    <x v="1"/>
    <s v="TASA"/>
    <s v="33129603"/>
    <s v="33129603"/>
    <x v="2"/>
    <m/>
    <n v="0"/>
    <n v="1.135"/>
    <n v="0"/>
    <m/>
    <m/>
    <n v="0"/>
    <m/>
    <m/>
    <m/>
    <n v="0"/>
    <n v="0"/>
    <x v="0"/>
    <s v="TASA33129603EL"/>
    <s v="Tecnol¢gica de Alimentos S.A."/>
    <x v="172"/>
    <x v="172"/>
    <s v="C.T. Callao"/>
    <x v="93"/>
    <s v="EL"/>
    <x v="2"/>
    <x v="381"/>
    <x v="0"/>
    <s v="Instalado"/>
    <s v="In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9.4583333333333339E-2"/>
    <n v="9.4999999999999987E-2"/>
    <n v="0"/>
    <n v="0"/>
    <n v="87"/>
    <s v="BASE DE DATOS"/>
    <m/>
  </r>
  <r>
    <s v="24"/>
    <x v="1"/>
    <s v="TASA"/>
    <s v="33136504"/>
    <s v="33136504"/>
    <x v="2"/>
    <m/>
    <n v="5"/>
    <n v="6.79"/>
    <n v="5"/>
    <m/>
    <m/>
    <n v="0"/>
    <m/>
    <m/>
    <m/>
    <n v="0"/>
    <n v="0"/>
    <x v="0"/>
    <s v="TASA33136504EL"/>
    <s v="Tecnol¢gica de Alimentos S.A."/>
    <x v="172"/>
    <x v="172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0"/>
    <n v="0"/>
    <m/>
    <n v="0.5658333333333333"/>
    <n v="0.41666666666666669"/>
    <n v="0"/>
    <n v="0"/>
    <n v="87"/>
    <s v="BASE DE DATOS"/>
    <m/>
  </r>
  <r>
    <s v="24"/>
    <x v="1"/>
    <s v="TASA"/>
    <s v="33063096"/>
    <s v="33063096"/>
    <x v="2"/>
    <m/>
    <n v="1.2"/>
    <n v="2.3250000000000002"/>
    <n v="1.2"/>
    <m/>
    <m/>
    <n v="0"/>
    <m/>
    <m/>
    <m/>
    <n v="0"/>
    <n v="0"/>
    <x v="0"/>
    <s v="TASA33063096EL"/>
    <s v="Tecnol¢gica de Alimentos S.A."/>
    <x v="172"/>
    <x v="172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19375000000000001"/>
    <n v="9.9999999999999992E-2"/>
    <n v="0"/>
    <n v="0"/>
    <n v="87"/>
    <s v="BASE DE DATOS"/>
    <m/>
  </r>
  <r>
    <s v="24"/>
    <x v="1"/>
    <s v="TASA"/>
    <s v="00350777"/>
    <s v="00350777"/>
    <x v="2"/>
    <m/>
    <n v="2.35"/>
    <n v="3.38"/>
    <n v="2.35"/>
    <m/>
    <m/>
    <n v="0"/>
    <m/>
    <m/>
    <m/>
    <n v="0"/>
    <n v="0"/>
    <x v="0"/>
    <s v="TASA00350777EL"/>
    <s v="Tecnol¢gica de Alimentos S.A."/>
    <x v="172"/>
    <x v="172"/>
    <s v="C.T. Végueta"/>
    <x v="459"/>
    <s v="EL"/>
    <x v="2"/>
    <x v="381"/>
    <x v="0"/>
    <s v="Instalado"/>
    <s v="Operativo"/>
    <s v="Autoproductor"/>
    <x v="2"/>
    <x v="1"/>
    <x v="1"/>
    <x v="0"/>
    <s v="Privado"/>
    <s v="LIMA"/>
    <s v="LIMA"/>
    <s v="HUAURA"/>
    <s v="VEGUETA"/>
    <n v="0"/>
    <x v="1"/>
    <n v="0"/>
    <x v="0"/>
    <x v="0"/>
    <x v="0"/>
    <s v="MWh"/>
    <n v="0"/>
    <n v="0"/>
    <m/>
    <n v="0.28166666666666668"/>
    <n v="0.19583333333333333"/>
    <n v="0"/>
    <n v="0"/>
    <n v="87"/>
    <s v="BASE DE DATOS"/>
    <m/>
  </r>
  <r>
    <s v="24"/>
    <x v="1"/>
    <s v="TASA"/>
    <s v="53020612"/>
    <s v="53020612"/>
    <x v="2"/>
    <m/>
    <n v="2.4"/>
    <n v="3.3"/>
    <n v="2.4"/>
    <m/>
    <m/>
    <n v="0"/>
    <m/>
    <m/>
    <m/>
    <n v="0"/>
    <n v="0"/>
    <x v="0"/>
    <s v="TASA53020612EL"/>
    <s v="Tecnol¢gica de Alimentos S.A."/>
    <x v="172"/>
    <x v="172"/>
    <s v="C.T. Matarani"/>
    <x v="460"/>
    <s v="EL"/>
    <x v="2"/>
    <x v="381"/>
    <x v="0"/>
    <s v="Instalado"/>
    <s v="In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0"/>
    <n v="0"/>
    <m/>
    <n v="0.27499999999999997"/>
    <n v="0.19999999999999998"/>
    <n v="0"/>
    <n v="0"/>
    <n v="87"/>
    <s v="BASE DE DATOS"/>
    <m/>
  </r>
  <r>
    <s v="24"/>
    <x v="1"/>
    <s v="TASA"/>
    <s v="00004947"/>
    <s v="00004947"/>
    <x v="2"/>
    <m/>
    <n v="4.05"/>
    <n v="5.7050000000000001"/>
    <n v="4.05"/>
    <m/>
    <m/>
    <n v="0"/>
    <m/>
    <m/>
    <m/>
    <n v="0"/>
    <n v="0"/>
    <x v="0"/>
    <s v="TASA00004947EL"/>
    <s v="Tecnol¢gica de Alimentos S.A."/>
    <x v="172"/>
    <x v="172"/>
    <s v="C.T. Chimbote"/>
    <x v="461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CHIMBOTE"/>
    <n v="0"/>
    <x v="1"/>
    <n v="0"/>
    <x v="0"/>
    <x v="0"/>
    <x v="0"/>
    <s v="MWh"/>
    <n v="0"/>
    <n v="0"/>
    <m/>
    <n v="0.47541666666666665"/>
    <n v="0.33749999999999997"/>
    <n v="0"/>
    <n v="0"/>
    <n v="87"/>
    <s v="BASE DE DATOS"/>
    <m/>
  </r>
  <r>
    <s v="24"/>
    <x v="1"/>
    <s v="TASA"/>
    <s v="33056495"/>
    <s v="33056495"/>
    <x v="2"/>
    <m/>
    <n v="4.2"/>
    <n v="5.1100000000000003"/>
    <n v="4.2"/>
    <m/>
    <m/>
    <n v="0"/>
    <m/>
    <m/>
    <m/>
    <n v="0"/>
    <n v="0"/>
    <x v="0"/>
    <s v="TASA33056495EL"/>
    <s v="Tecnol¢gica de Alimentos S.A."/>
    <x v="172"/>
    <x v="172"/>
    <s v="C.T. Pisco Sur"/>
    <x v="462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42583333333333334"/>
    <n v="0.35000000000000003"/>
    <n v="0"/>
    <n v="0"/>
    <n v="87"/>
    <s v="BASE DE DATOS"/>
    <m/>
  </r>
  <r>
    <s v="24"/>
    <x v="2"/>
    <s v="TASA"/>
    <s v="33147106"/>
    <s v="33147106"/>
    <x v="2"/>
    <m/>
    <n v="2.14"/>
    <n v="2.625"/>
    <n v="2.14"/>
    <m/>
    <m/>
    <n v="0"/>
    <m/>
    <m/>
    <m/>
    <n v="0"/>
    <n v="0"/>
    <x v="0"/>
    <s v="TASA33147106EL"/>
    <s v="Tecnol¢gica de Alimentos S.A."/>
    <x v="172"/>
    <x v="172"/>
    <s v="C.T. Samanco"/>
    <x v="458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SAMANCO"/>
    <n v="0"/>
    <x v="1"/>
    <n v="0"/>
    <x v="0"/>
    <x v="0"/>
    <x v="0"/>
    <s v="MWh"/>
    <n v="0"/>
    <n v="0"/>
    <m/>
    <n v="0.21875"/>
    <n v="0.17833333333333334"/>
    <n v="0"/>
    <n v="0"/>
    <n v="87"/>
    <s v="BASE DE DATOS"/>
    <m/>
  </r>
  <r>
    <s v="24"/>
    <x v="2"/>
    <s v="TASA"/>
    <s v="33129603"/>
    <s v="33129603"/>
    <x v="2"/>
    <m/>
    <n v="0"/>
    <n v="1.135"/>
    <n v="0"/>
    <m/>
    <m/>
    <n v="0"/>
    <m/>
    <m/>
    <m/>
    <n v="0"/>
    <n v="0"/>
    <x v="0"/>
    <s v="TASA33129603EL"/>
    <s v="Tecnol¢gica de Alimentos S.A."/>
    <x v="172"/>
    <x v="172"/>
    <s v="C.T. Callao"/>
    <x v="93"/>
    <s v="EL"/>
    <x v="2"/>
    <x v="381"/>
    <x v="0"/>
    <s v="Instalado"/>
    <s v="In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9.4583333333333339E-2"/>
    <n v="9.4999999999999987E-2"/>
    <n v="0"/>
    <n v="0"/>
    <n v="87"/>
    <s v="BASE DE DATOS"/>
    <m/>
  </r>
  <r>
    <s v="24"/>
    <x v="2"/>
    <s v="TASA"/>
    <s v="33136504"/>
    <s v="33136504"/>
    <x v="2"/>
    <m/>
    <n v="0"/>
    <n v="6.79"/>
    <n v="0"/>
    <m/>
    <m/>
    <n v="0"/>
    <m/>
    <m/>
    <m/>
    <n v="0"/>
    <n v="0"/>
    <x v="0"/>
    <s v="TASA33136504EL"/>
    <s v="Tecnol¢gica de Alimentos S.A."/>
    <x v="172"/>
    <x v="172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0"/>
    <n v="0"/>
    <m/>
    <n v="0.5658333333333333"/>
    <n v="0.41666666666666669"/>
    <n v="0"/>
    <n v="0"/>
    <n v="87"/>
    <s v="BASE DE DATOS"/>
    <m/>
  </r>
  <r>
    <s v="24"/>
    <x v="2"/>
    <s v="TASA"/>
    <s v="33063096"/>
    <s v="33063096"/>
    <x v="2"/>
    <m/>
    <n v="1.2"/>
    <n v="2.3250000000000002"/>
    <n v="1.2"/>
    <m/>
    <m/>
    <n v="0"/>
    <m/>
    <m/>
    <m/>
    <n v="0"/>
    <n v="0"/>
    <x v="0"/>
    <s v="TASA33063096EL"/>
    <s v="Tecnol¢gica de Alimentos S.A."/>
    <x v="172"/>
    <x v="172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19375000000000001"/>
    <n v="9.9999999999999992E-2"/>
    <n v="0"/>
    <n v="0"/>
    <n v="87"/>
    <s v="BASE DE DATOS"/>
    <m/>
  </r>
  <r>
    <s v="24"/>
    <x v="2"/>
    <s v="TASA"/>
    <s v="00350777"/>
    <s v="00350777"/>
    <x v="2"/>
    <m/>
    <n v="2.35"/>
    <n v="3.38"/>
    <n v="2.35"/>
    <m/>
    <m/>
    <n v="0"/>
    <m/>
    <m/>
    <m/>
    <n v="0"/>
    <n v="0"/>
    <x v="0"/>
    <s v="TASA00350777EL"/>
    <s v="Tecnol¢gica de Alimentos S.A."/>
    <x v="172"/>
    <x v="172"/>
    <s v="C.T. Végueta"/>
    <x v="459"/>
    <s v="EL"/>
    <x v="2"/>
    <x v="381"/>
    <x v="0"/>
    <s v="Instalado"/>
    <s v="Operativo"/>
    <s v="Autoproductor"/>
    <x v="2"/>
    <x v="1"/>
    <x v="1"/>
    <x v="0"/>
    <s v="Privado"/>
    <s v="LIMA"/>
    <s v="LIMA"/>
    <s v="HUAURA"/>
    <s v="VEGUETA"/>
    <n v="0"/>
    <x v="1"/>
    <n v="0"/>
    <x v="0"/>
    <x v="0"/>
    <x v="0"/>
    <s v="MWh"/>
    <n v="0"/>
    <n v="0"/>
    <m/>
    <n v="0.28166666666666668"/>
    <n v="0.19583333333333333"/>
    <n v="0"/>
    <n v="0"/>
    <n v="87"/>
    <s v="BASE DE DATOS"/>
    <m/>
  </r>
  <r>
    <s v="24"/>
    <x v="2"/>
    <s v="TASA"/>
    <s v="53020612"/>
    <s v="53020612"/>
    <x v="2"/>
    <m/>
    <n v="2.4"/>
    <n v="3.3"/>
    <n v="2.4"/>
    <m/>
    <m/>
    <n v="0"/>
    <m/>
    <m/>
    <m/>
    <n v="0"/>
    <n v="0"/>
    <x v="0"/>
    <s v="TASA53020612EL"/>
    <s v="Tecnol¢gica de Alimentos S.A."/>
    <x v="172"/>
    <x v="172"/>
    <s v="C.T. Matarani"/>
    <x v="460"/>
    <s v="EL"/>
    <x v="2"/>
    <x v="381"/>
    <x v="0"/>
    <s v="Instalado"/>
    <s v="In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0"/>
    <n v="0"/>
    <m/>
    <n v="0.27499999999999997"/>
    <n v="0.19999999999999998"/>
    <n v="0"/>
    <n v="0"/>
    <n v="87"/>
    <s v="BASE DE DATOS"/>
    <m/>
  </r>
  <r>
    <s v="24"/>
    <x v="2"/>
    <s v="TASA"/>
    <s v="00004947"/>
    <s v="00004947"/>
    <x v="2"/>
    <m/>
    <n v="4.05"/>
    <n v="5.7050000000000001"/>
    <n v="4.05"/>
    <m/>
    <m/>
    <n v="0"/>
    <m/>
    <m/>
    <m/>
    <n v="0"/>
    <n v="0"/>
    <x v="0"/>
    <s v="TASA00004947EL"/>
    <s v="Tecnol¢gica de Alimentos S.A."/>
    <x v="172"/>
    <x v="172"/>
    <s v="C.T. Chimbote"/>
    <x v="461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CHIMBOTE"/>
    <n v="0"/>
    <x v="1"/>
    <n v="0"/>
    <x v="0"/>
    <x v="0"/>
    <x v="0"/>
    <s v="MWh"/>
    <n v="0"/>
    <n v="0"/>
    <m/>
    <n v="0.47541666666666665"/>
    <n v="0.33749999999999997"/>
    <n v="0"/>
    <n v="0"/>
    <n v="87"/>
    <s v="BASE DE DATOS"/>
    <m/>
  </r>
  <r>
    <s v="24"/>
    <x v="2"/>
    <s v="TASA"/>
    <s v="33056495"/>
    <s v="33056495"/>
    <x v="2"/>
    <m/>
    <n v="4.2"/>
    <n v="5.1100000000000003"/>
    <n v="4.2"/>
    <m/>
    <m/>
    <n v="0"/>
    <m/>
    <m/>
    <m/>
    <n v="0"/>
    <n v="0"/>
    <x v="0"/>
    <s v="TASA33056495EL"/>
    <s v="Tecnol¢gica de Alimentos S.A."/>
    <x v="172"/>
    <x v="172"/>
    <s v="C.T. Pisco Sur"/>
    <x v="462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42583333333333334"/>
    <n v="0.35000000000000003"/>
    <n v="0"/>
    <n v="0"/>
    <n v="87"/>
    <s v="BASE DE DATOS"/>
    <m/>
  </r>
  <r>
    <s v="24"/>
    <x v="3"/>
    <s v="TASA"/>
    <s v="33147106"/>
    <s v="33147106"/>
    <x v="2"/>
    <m/>
    <n v="2.14"/>
    <n v="2.625"/>
    <n v="2.14"/>
    <m/>
    <m/>
    <n v="23.579000000000001"/>
    <m/>
    <m/>
    <m/>
    <n v="0"/>
    <n v="2.198"/>
    <x v="0"/>
    <s v="TASA33147106EL"/>
    <s v="Tecnol¢gica de Alimentos S.A."/>
    <x v="172"/>
    <x v="172"/>
    <s v="C.T. Samanco"/>
    <x v="458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SAMANCO"/>
    <n v="0"/>
    <x v="1"/>
    <n v="0"/>
    <x v="0"/>
    <x v="0"/>
    <x v="0"/>
    <s v="MWh"/>
    <n v="23.579000000000001"/>
    <n v="2.3578999999999999E-2"/>
    <m/>
    <n v="0.21875"/>
    <n v="0.17833333333333334"/>
    <n v="0"/>
    <n v="0"/>
    <n v="87"/>
    <s v="BASE DE DATOS"/>
    <m/>
  </r>
  <r>
    <s v="24"/>
    <x v="3"/>
    <s v="TASA"/>
    <s v="33129603"/>
    <s v="33129603"/>
    <x v="2"/>
    <m/>
    <n v="0"/>
    <n v="1.135"/>
    <n v="0"/>
    <m/>
    <m/>
    <n v="0"/>
    <m/>
    <m/>
    <m/>
    <n v="0"/>
    <n v="0"/>
    <x v="0"/>
    <s v="TASA33129603EL"/>
    <s v="Tecnol¢gica de Alimentos S.A."/>
    <x v="172"/>
    <x v="172"/>
    <s v="C.T. Callao"/>
    <x v="93"/>
    <s v="EL"/>
    <x v="2"/>
    <x v="381"/>
    <x v="0"/>
    <s v="Instalado"/>
    <s v="In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9.4583333333333339E-2"/>
    <n v="9.4999999999999987E-2"/>
    <n v="0"/>
    <n v="0"/>
    <n v="87"/>
    <s v="BASE DE DATOS"/>
    <m/>
  </r>
  <r>
    <s v="24"/>
    <x v="3"/>
    <s v="TASA"/>
    <s v="33136504"/>
    <s v="33136504"/>
    <x v="2"/>
    <m/>
    <n v="5"/>
    <n v="6.79"/>
    <n v="5"/>
    <m/>
    <m/>
    <n v="583.6"/>
    <m/>
    <m/>
    <m/>
    <n v="160"/>
    <n v="4.9119999999999999"/>
    <x v="0"/>
    <s v="TASA33136504EL"/>
    <s v="Tecnol¢gica de Alimentos S.A."/>
    <x v="172"/>
    <x v="172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583.6"/>
    <n v="0.58360000000000001"/>
    <m/>
    <n v="0.5658333333333333"/>
    <n v="0.41666666666666669"/>
    <n v="0"/>
    <n v="0"/>
    <n v="87"/>
    <s v="BASE DE DATOS"/>
    <m/>
  </r>
  <r>
    <s v="24"/>
    <x v="3"/>
    <s v="TASA"/>
    <s v="33063096"/>
    <s v="33063096"/>
    <x v="2"/>
    <m/>
    <n v="1.2"/>
    <n v="2.3250000000000002"/>
    <n v="1.2"/>
    <m/>
    <m/>
    <n v="0"/>
    <m/>
    <m/>
    <m/>
    <n v="0"/>
    <n v="0"/>
    <x v="0"/>
    <s v="TASA33063096EL"/>
    <s v="Tecnol¢gica de Alimentos S.A."/>
    <x v="172"/>
    <x v="172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19375000000000001"/>
    <n v="9.9999999999999992E-2"/>
    <n v="0"/>
    <n v="0"/>
    <n v="87"/>
    <s v="BASE DE DATOS"/>
    <m/>
  </r>
  <r>
    <s v="24"/>
    <x v="3"/>
    <s v="TASA"/>
    <s v="00350777"/>
    <s v="00350777"/>
    <x v="2"/>
    <m/>
    <n v="2.35"/>
    <n v="3.38"/>
    <n v="2.35"/>
    <m/>
    <m/>
    <n v="2.48"/>
    <m/>
    <m/>
    <m/>
    <n v="0"/>
    <n v="0.84199999999999997"/>
    <x v="0"/>
    <s v="TASA00350777EL"/>
    <s v="Tecnol¢gica de Alimentos S.A."/>
    <x v="172"/>
    <x v="172"/>
    <s v="C.T. Végueta"/>
    <x v="459"/>
    <s v="EL"/>
    <x v="2"/>
    <x v="381"/>
    <x v="0"/>
    <s v="Instalado"/>
    <s v="Operativo"/>
    <s v="Autoproductor"/>
    <x v="2"/>
    <x v="1"/>
    <x v="1"/>
    <x v="0"/>
    <s v="Privado"/>
    <s v="LIMA"/>
    <s v="LIMA"/>
    <s v="HUAURA"/>
    <s v="VEGUETA"/>
    <n v="0"/>
    <x v="1"/>
    <n v="0"/>
    <x v="0"/>
    <x v="0"/>
    <x v="0"/>
    <s v="MWh"/>
    <n v="2.48"/>
    <n v="2.48E-3"/>
    <m/>
    <n v="0.28166666666666668"/>
    <n v="0.19583333333333333"/>
    <n v="0"/>
    <n v="0"/>
    <n v="87"/>
    <s v="BASE DE DATOS"/>
    <m/>
  </r>
  <r>
    <s v="24"/>
    <x v="3"/>
    <s v="TASA"/>
    <s v="53020612"/>
    <s v="53020612"/>
    <x v="2"/>
    <m/>
    <n v="2.4"/>
    <n v="3.3"/>
    <n v="2.4"/>
    <m/>
    <m/>
    <n v="4.415"/>
    <m/>
    <m/>
    <m/>
    <n v="0"/>
    <n v="0"/>
    <x v="0"/>
    <s v="TASA53020612EL"/>
    <s v="Tecnol¢gica de Alimentos S.A."/>
    <x v="172"/>
    <x v="172"/>
    <s v="C.T. Matarani"/>
    <x v="460"/>
    <s v="EL"/>
    <x v="2"/>
    <x v="381"/>
    <x v="0"/>
    <s v="Instalado"/>
    <s v="In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4.415"/>
    <n v="4.4149999999999997E-3"/>
    <m/>
    <n v="0.27499999999999997"/>
    <n v="0.19999999999999998"/>
    <n v="0"/>
    <n v="0"/>
    <n v="87"/>
    <s v="BASE DE DATOS"/>
    <m/>
  </r>
  <r>
    <s v="24"/>
    <x v="3"/>
    <s v="TASA"/>
    <s v="00004947"/>
    <s v="00004947"/>
    <x v="2"/>
    <m/>
    <n v="4.05"/>
    <n v="5.7050000000000001"/>
    <n v="4.05"/>
    <m/>
    <m/>
    <n v="32.706000000000003"/>
    <m/>
    <m/>
    <m/>
    <n v="0"/>
    <n v="0.72"/>
    <x v="0"/>
    <s v="TASA00004947EL"/>
    <s v="Tecnol¢gica de Alimentos S.A."/>
    <x v="172"/>
    <x v="172"/>
    <s v="C.T. Chimbote"/>
    <x v="461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CHIMBOTE"/>
    <n v="0"/>
    <x v="1"/>
    <n v="0"/>
    <x v="0"/>
    <x v="0"/>
    <x v="0"/>
    <s v="MWh"/>
    <n v="32.706000000000003"/>
    <n v="3.2706000000000006E-2"/>
    <m/>
    <n v="0.47541666666666665"/>
    <n v="0.33749999999999997"/>
    <n v="0"/>
    <n v="0"/>
    <n v="87"/>
    <s v="BASE DE DATOS"/>
    <m/>
  </r>
  <r>
    <s v="24"/>
    <x v="3"/>
    <s v="TASA"/>
    <s v="33056495"/>
    <s v="33056495"/>
    <x v="2"/>
    <m/>
    <n v="4.2"/>
    <n v="5.1100000000000003"/>
    <n v="4.2"/>
    <m/>
    <m/>
    <n v="0"/>
    <m/>
    <m/>
    <m/>
    <n v="0"/>
    <n v="0"/>
    <x v="0"/>
    <s v="TASA33056495EL"/>
    <s v="Tecnol¢gica de Alimentos S.A."/>
    <x v="172"/>
    <x v="172"/>
    <s v="C.T. Pisco Sur"/>
    <x v="462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42583333333333334"/>
    <n v="0.35000000000000003"/>
    <n v="0"/>
    <n v="0"/>
    <n v="87"/>
    <s v="BASE DE DATOS"/>
    <m/>
  </r>
  <r>
    <s v="24"/>
    <x v="4"/>
    <s v="TASA"/>
    <s v="33147106"/>
    <s v="33147106"/>
    <x v="2"/>
    <m/>
    <n v="2.14"/>
    <n v="2.625"/>
    <n v="2.14"/>
    <m/>
    <m/>
    <n v="18.7"/>
    <m/>
    <m/>
    <m/>
    <n v="0"/>
    <n v="2.17"/>
    <x v="0"/>
    <s v="TASA33147106EL"/>
    <s v="Tecnol¢gica de Alimentos S.A."/>
    <x v="172"/>
    <x v="172"/>
    <s v="C.T. Samanco"/>
    <x v="458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SAMANCO"/>
    <n v="0"/>
    <x v="1"/>
    <n v="0"/>
    <x v="0"/>
    <x v="0"/>
    <x v="0"/>
    <s v="MWh"/>
    <n v="18.7"/>
    <n v="1.8699999999999998E-2"/>
    <m/>
    <n v="0.21875"/>
    <n v="0.17833333333333334"/>
    <n v="0"/>
    <n v="0"/>
    <n v="87"/>
    <s v="BASE DE DATOS"/>
    <m/>
  </r>
  <r>
    <s v="24"/>
    <x v="4"/>
    <s v="TASA"/>
    <s v="33129603"/>
    <s v="33129603"/>
    <x v="2"/>
    <m/>
    <n v="0"/>
    <n v="1.135"/>
    <n v="0"/>
    <m/>
    <m/>
    <n v="0"/>
    <m/>
    <m/>
    <m/>
    <n v="0"/>
    <n v="0"/>
    <x v="0"/>
    <s v="TASA33129603EL"/>
    <s v="Tecnol¢gica de Alimentos S.A."/>
    <x v="172"/>
    <x v="172"/>
    <s v="C.T. Callao"/>
    <x v="93"/>
    <s v="EL"/>
    <x v="2"/>
    <x v="381"/>
    <x v="0"/>
    <s v="Instalado"/>
    <s v="In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9.4583333333333339E-2"/>
    <n v="9.4999999999999987E-2"/>
    <n v="0"/>
    <n v="0"/>
    <n v="87"/>
    <s v="BASE DE DATOS"/>
    <m/>
  </r>
  <r>
    <s v="24"/>
    <x v="4"/>
    <s v="TASA"/>
    <s v="33136504"/>
    <s v="33136504"/>
    <x v="2"/>
    <m/>
    <n v="5"/>
    <n v="6.79"/>
    <n v="5"/>
    <m/>
    <m/>
    <n v="1203.8"/>
    <m/>
    <m/>
    <m/>
    <n v="200"/>
    <n v="5.0490000000000004"/>
    <x v="0"/>
    <s v="TASA33136504EL"/>
    <s v="Tecnol¢gica de Alimentos S.A."/>
    <x v="172"/>
    <x v="172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1203.8"/>
    <n v="1.2038"/>
    <m/>
    <n v="0.5658333333333333"/>
    <n v="0.41666666666666669"/>
    <n v="0"/>
    <n v="0"/>
    <n v="87"/>
    <s v="BASE DE DATOS"/>
    <m/>
  </r>
  <r>
    <s v="24"/>
    <x v="4"/>
    <s v="TASA"/>
    <s v="33063096"/>
    <s v="33063096"/>
    <x v="2"/>
    <m/>
    <n v="1.2"/>
    <n v="2.3250000000000002"/>
    <n v="1.2"/>
    <m/>
    <m/>
    <n v="0"/>
    <m/>
    <m/>
    <m/>
    <n v="0"/>
    <n v="0"/>
    <x v="0"/>
    <s v="TASA33063096EL"/>
    <s v="Tecnol¢gica de Alimentos S.A."/>
    <x v="172"/>
    <x v="172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19375000000000001"/>
    <n v="9.9999999999999992E-2"/>
    <n v="0"/>
    <n v="0"/>
    <n v="87"/>
    <s v="BASE DE DATOS"/>
    <m/>
  </r>
  <r>
    <s v="24"/>
    <x v="4"/>
    <s v="TASA"/>
    <s v="00350777"/>
    <s v="00350777"/>
    <x v="2"/>
    <m/>
    <n v="2.35"/>
    <n v="3.38"/>
    <n v="2.35"/>
    <m/>
    <m/>
    <n v="4.952"/>
    <m/>
    <m/>
    <m/>
    <n v="0"/>
    <n v="0.82199999999999995"/>
    <x v="0"/>
    <s v="TASA00350777EL"/>
    <s v="Tecnol¢gica de Alimentos S.A."/>
    <x v="172"/>
    <x v="172"/>
    <s v="C.T. Végueta"/>
    <x v="459"/>
    <s v="EL"/>
    <x v="2"/>
    <x v="381"/>
    <x v="0"/>
    <s v="Instalado"/>
    <s v="Operativo"/>
    <s v="Autoproductor"/>
    <x v="2"/>
    <x v="1"/>
    <x v="1"/>
    <x v="0"/>
    <s v="Privado"/>
    <s v="LIMA"/>
    <s v="LIMA"/>
    <s v="HUAURA"/>
    <s v="VEGUETA"/>
    <n v="0"/>
    <x v="1"/>
    <n v="0"/>
    <x v="0"/>
    <x v="0"/>
    <x v="0"/>
    <s v="MWh"/>
    <n v="4.952"/>
    <n v="4.9519999999999998E-3"/>
    <m/>
    <n v="0.28166666666666668"/>
    <n v="0.19583333333333333"/>
    <n v="0"/>
    <n v="0"/>
    <n v="87"/>
    <s v="BASE DE DATOS"/>
    <m/>
  </r>
  <r>
    <s v="24"/>
    <x v="4"/>
    <s v="TASA"/>
    <s v="53020612"/>
    <s v="53020612"/>
    <x v="2"/>
    <m/>
    <n v="2.4"/>
    <n v="3.3"/>
    <n v="2.4"/>
    <m/>
    <m/>
    <n v="0"/>
    <m/>
    <m/>
    <m/>
    <n v="0"/>
    <n v="0"/>
    <x v="0"/>
    <s v="TASA53020612EL"/>
    <s v="Tecnol¢gica de Alimentos S.A."/>
    <x v="172"/>
    <x v="172"/>
    <s v="C.T. Matarani"/>
    <x v="460"/>
    <s v="EL"/>
    <x v="2"/>
    <x v="381"/>
    <x v="0"/>
    <s v="Instalado"/>
    <s v="In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0"/>
    <n v="0"/>
    <m/>
    <n v="0.27499999999999997"/>
    <n v="0.19999999999999998"/>
    <n v="0"/>
    <n v="0"/>
    <n v="87"/>
    <s v="BASE DE DATOS"/>
    <m/>
  </r>
  <r>
    <s v="24"/>
    <x v="4"/>
    <s v="TASA"/>
    <s v="00004947"/>
    <s v="00004947"/>
    <x v="2"/>
    <m/>
    <n v="4.05"/>
    <n v="5.7050000000000001"/>
    <n v="4.05"/>
    <m/>
    <m/>
    <n v="4.8650000000000002"/>
    <m/>
    <m/>
    <m/>
    <n v="0"/>
    <n v="0.63"/>
    <x v="0"/>
    <s v="TASA00004947EL"/>
    <s v="Tecnol¢gica de Alimentos S.A."/>
    <x v="172"/>
    <x v="172"/>
    <s v="C.T. Chimbote"/>
    <x v="461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CHIMBOTE"/>
    <n v="0"/>
    <x v="1"/>
    <n v="0"/>
    <x v="0"/>
    <x v="0"/>
    <x v="0"/>
    <s v="MWh"/>
    <n v="4.8650000000000002"/>
    <n v="4.8650000000000004E-3"/>
    <m/>
    <n v="0.47541666666666665"/>
    <n v="0.33749999999999997"/>
    <n v="0"/>
    <n v="0"/>
    <n v="87"/>
    <s v="BASE DE DATOS"/>
    <m/>
  </r>
  <r>
    <s v="24"/>
    <x v="4"/>
    <s v="TASA"/>
    <s v="33056495"/>
    <s v="33056495"/>
    <x v="2"/>
    <m/>
    <n v="4.2"/>
    <n v="5.1100000000000003"/>
    <n v="4.2"/>
    <m/>
    <m/>
    <n v="8.2289999999999992"/>
    <m/>
    <m/>
    <m/>
    <n v="0"/>
    <n v="3.5"/>
    <x v="0"/>
    <s v="TASA33056495EL"/>
    <s v="Tecnol¢gica de Alimentos S.A."/>
    <x v="172"/>
    <x v="172"/>
    <s v="C.T. Pisco Sur"/>
    <x v="462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ISCO"/>
    <n v="0"/>
    <x v="1"/>
    <n v="0"/>
    <x v="0"/>
    <x v="0"/>
    <x v="0"/>
    <s v="MWh"/>
    <n v="8.2289999999999992"/>
    <n v="8.2289999999999985E-3"/>
    <m/>
    <n v="0.42583333333333334"/>
    <n v="0.35000000000000003"/>
    <n v="0"/>
    <n v="0"/>
    <n v="87"/>
    <s v="BASE DE DATOS"/>
    <m/>
  </r>
  <r>
    <s v="24"/>
    <x v="5"/>
    <s v="TASA"/>
    <s v="33147106"/>
    <s v="33147106"/>
    <x v="2"/>
    <m/>
    <n v="2.14"/>
    <n v="2.625"/>
    <n v="2.14"/>
    <m/>
    <m/>
    <n v="0"/>
    <m/>
    <m/>
    <m/>
    <n v="0"/>
    <n v="0"/>
    <x v="0"/>
    <s v="TASA33147106EL"/>
    <s v="Tecnol¢gica de Alimentos S.A."/>
    <x v="172"/>
    <x v="172"/>
    <s v="C.T. Samanco"/>
    <x v="458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SAMANCO"/>
    <n v="0"/>
    <x v="1"/>
    <n v="0"/>
    <x v="0"/>
    <x v="0"/>
    <x v="0"/>
    <s v="MWh"/>
    <n v="0"/>
    <n v="0"/>
    <m/>
    <n v="0.21875"/>
    <n v="0.17833333333333334"/>
    <n v="0"/>
    <n v="0"/>
    <n v="87"/>
    <s v="BASE DE DATOS"/>
    <m/>
  </r>
  <r>
    <s v="24"/>
    <x v="5"/>
    <s v="TASA"/>
    <s v="33129603"/>
    <s v="33129603"/>
    <x v="2"/>
    <m/>
    <n v="0"/>
    <n v="1.135"/>
    <n v="0"/>
    <m/>
    <m/>
    <n v="0"/>
    <m/>
    <m/>
    <m/>
    <n v="0"/>
    <n v="0"/>
    <x v="0"/>
    <s v="TASA33129603EL"/>
    <s v="Tecnol¢gica de Alimentos S.A."/>
    <x v="172"/>
    <x v="172"/>
    <s v="C.T. Callao"/>
    <x v="93"/>
    <s v="EL"/>
    <x v="2"/>
    <x v="381"/>
    <x v="0"/>
    <s v="Instalado"/>
    <s v="In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9.4583333333333339E-2"/>
    <n v="9.4999999999999987E-2"/>
    <n v="0"/>
    <n v="0"/>
    <n v="87"/>
    <s v="BASE DE DATOS"/>
    <m/>
  </r>
  <r>
    <s v="24"/>
    <x v="5"/>
    <s v="TASA"/>
    <s v="33136504"/>
    <s v="33136504"/>
    <x v="2"/>
    <m/>
    <n v="5"/>
    <n v="6.79"/>
    <n v="5"/>
    <m/>
    <m/>
    <n v="16.390999999999998"/>
    <m/>
    <m/>
    <m/>
    <n v="0"/>
    <n v="4.4690000000000003"/>
    <x v="0"/>
    <s v="TASA33136504EL"/>
    <s v="Tecnol¢gica de Alimentos S.A."/>
    <x v="172"/>
    <x v="172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16.390999999999998"/>
    <n v="1.6390999999999999E-2"/>
    <m/>
    <n v="0.5658333333333333"/>
    <n v="0.41666666666666669"/>
    <n v="0"/>
    <n v="0"/>
    <n v="87"/>
    <s v="BASE DE DATOS"/>
    <m/>
  </r>
  <r>
    <s v="24"/>
    <x v="5"/>
    <s v="TASA"/>
    <s v="33063096"/>
    <s v="33063096"/>
    <x v="2"/>
    <m/>
    <n v="1.2"/>
    <n v="2.3250000000000002"/>
    <n v="1.2"/>
    <m/>
    <m/>
    <n v="0"/>
    <m/>
    <m/>
    <m/>
    <n v="0"/>
    <n v="0"/>
    <x v="0"/>
    <s v="TASA33063096EL"/>
    <s v="Tecnol¢gica de Alimentos S.A."/>
    <x v="172"/>
    <x v="172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19375000000000001"/>
    <n v="9.9999999999999992E-2"/>
    <n v="0"/>
    <n v="0"/>
    <n v="87"/>
    <s v="BASE DE DATOS"/>
    <m/>
  </r>
  <r>
    <s v="24"/>
    <x v="5"/>
    <s v="TASA"/>
    <s v="00350777"/>
    <s v="00350777"/>
    <x v="2"/>
    <m/>
    <n v="2.35"/>
    <n v="3.38"/>
    <n v="2.35"/>
    <m/>
    <m/>
    <n v="0"/>
    <m/>
    <m/>
    <m/>
    <n v="0"/>
    <n v="0"/>
    <x v="0"/>
    <s v="TASA00350777EL"/>
    <s v="Tecnol¢gica de Alimentos S.A."/>
    <x v="172"/>
    <x v="172"/>
    <s v="C.T. Végueta"/>
    <x v="459"/>
    <s v="EL"/>
    <x v="2"/>
    <x v="381"/>
    <x v="0"/>
    <s v="Instalado"/>
    <s v="Operativo"/>
    <s v="Autoproductor"/>
    <x v="2"/>
    <x v="1"/>
    <x v="1"/>
    <x v="0"/>
    <s v="Privado"/>
    <s v="LIMA"/>
    <s v="LIMA"/>
    <s v="HUAURA"/>
    <s v="VEGUETA"/>
    <n v="0"/>
    <x v="1"/>
    <n v="0"/>
    <x v="0"/>
    <x v="0"/>
    <x v="0"/>
    <s v="MWh"/>
    <n v="0"/>
    <n v="0"/>
    <m/>
    <n v="0.28166666666666668"/>
    <n v="0.19583333333333333"/>
    <n v="0"/>
    <n v="0"/>
    <n v="87"/>
    <s v="BASE DE DATOS"/>
    <m/>
  </r>
  <r>
    <s v="24"/>
    <x v="5"/>
    <s v="TASA"/>
    <s v="53020612"/>
    <s v="53020612"/>
    <x v="2"/>
    <m/>
    <n v="2.4"/>
    <n v="3.3"/>
    <n v="2.4"/>
    <m/>
    <m/>
    <n v="8.5909999999999993"/>
    <m/>
    <m/>
    <m/>
    <n v="0"/>
    <n v="0"/>
    <x v="0"/>
    <s v="TASA53020612EL"/>
    <s v="Tecnol¢gica de Alimentos S.A."/>
    <x v="172"/>
    <x v="172"/>
    <s v="C.T. Matarani"/>
    <x v="460"/>
    <s v="EL"/>
    <x v="2"/>
    <x v="381"/>
    <x v="0"/>
    <s v="Instalado"/>
    <s v="In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8.5909999999999993"/>
    <n v="8.5909999999999997E-3"/>
    <m/>
    <n v="0.27499999999999997"/>
    <n v="0.19999999999999998"/>
    <n v="0"/>
    <n v="0"/>
    <n v="87"/>
    <s v="BASE DE DATOS"/>
    <m/>
  </r>
  <r>
    <s v="24"/>
    <x v="5"/>
    <s v="TASA"/>
    <s v="00004947"/>
    <s v="00004947"/>
    <x v="2"/>
    <m/>
    <n v="4.05"/>
    <n v="5.7050000000000001"/>
    <n v="4.05"/>
    <m/>
    <m/>
    <n v="1.32"/>
    <m/>
    <m/>
    <m/>
    <n v="0"/>
    <n v="0.62"/>
    <x v="0"/>
    <s v="TASA00004947EL"/>
    <s v="Tecnol¢gica de Alimentos S.A."/>
    <x v="172"/>
    <x v="172"/>
    <s v="C.T. Chimbote"/>
    <x v="461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CHIMBOTE"/>
    <n v="0"/>
    <x v="1"/>
    <n v="0"/>
    <x v="0"/>
    <x v="0"/>
    <x v="0"/>
    <s v="MWh"/>
    <n v="1.32"/>
    <n v="1.32E-3"/>
    <m/>
    <n v="0.47541666666666665"/>
    <n v="0.33749999999999997"/>
    <n v="0"/>
    <n v="0"/>
    <n v="87"/>
    <s v="BASE DE DATOS"/>
    <m/>
  </r>
  <r>
    <s v="24"/>
    <x v="5"/>
    <s v="TASA"/>
    <s v="33056495"/>
    <s v="33056495"/>
    <x v="2"/>
    <m/>
    <n v="4.2"/>
    <n v="5.1100000000000003"/>
    <n v="4.2"/>
    <m/>
    <m/>
    <n v="0"/>
    <m/>
    <m/>
    <m/>
    <n v="0"/>
    <n v="0"/>
    <x v="0"/>
    <s v="TASA33056495EL"/>
    <s v="Tecnol¢gica de Alimentos S.A."/>
    <x v="172"/>
    <x v="172"/>
    <s v="C.T. Pisco Sur"/>
    <x v="462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42583333333333334"/>
    <n v="0.35000000000000003"/>
    <n v="0"/>
    <n v="0"/>
    <n v="87"/>
    <s v="BASE DE DATOS"/>
    <m/>
  </r>
  <r>
    <s v="24"/>
    <x v="7"/>
    <s v="TASA"/>
    <s v="33147106"/>
    <s v="33147106"/>
    <x v="2"/>
    <m/>
    <n v="2.14"/>
    <n v="2.625"/>
    <n v="2.14"/>
    <m/>
    <m/>
    <n v="0"/>
    <m/>
    <m/>
    <m/>
    <n v="0"/>
    <n v="0"/>
    <x v="0"/>
    <s v="TASA33147106EL"/>
    <s v="Tecnol¢gica de Alimentos S.A."/>
    <x v="172"/>
    <x v="172"/>
    <s v="C.T. Samanco"/>
    <x v="458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SAMANCO"/>
    <n v="0"/>
    <x v="1"/>
    <n v="0"/>
    <x v="0"/>
    <x v="0"/>
    <x v="0"/>
    <s v="MWh"/>
    <n v="0"/>
    <n v="0"/>
    <m/>
    <n v="0.21875"/>
    <n v="0.17833333333333334"/>
    <n v="0"/>
    <n v="0"/>
    <n v="87"/>
    <s v="BASE DE DATOS"/>
    <m/>
  </r>
  <r>
    <s v="24"/>
    <x v="7"/>
    <s v="TASA"/>
    <s v="33129603"/>
    <s v="33129603"/>
    <x v="2"/>
    <m/>
    <n v="0"/>
    <n v="1.135"/>
    <n v="0"/>
    <m/>
    <m/>
    <n v="0"/>
    <m/>
    <m/>
    <m/>
    <n v="0"/>
    <n v="0"/>
    <x v="0"/>
    <s v="TASA33129603EL"/>
    <s v="Tecnol¢gica de Alimentos S.A."/>
    <x v="172"/>
    <x v="172"/>
    <s v="C.T. Callao"/>
    <x v="93"/>
    <s v="EL"/>
    <x v="2"/>
    <x v="381"/>
    <x v="0"/>
    <s v="Instalado"/>
    <s v="In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9.4583333333333339E-2"/>
    <n v="9.4999999999999987E-2"/>
    <n v="0"/>
    <n v="0"/>
    <n v="87"/>
    <s v="BASE DE DATOS"/>
    <m/>
  </r>
  <r>
    <s v="24"/>
    <x v="7"/>
    <s v="TASA"/>
    <s v="33136504"/>
    <s v="33136504"/>
    <x v="2"/>
    <m/>
    <n v="5"/>
    <n v="6.79"/>
    <n v="5"/>
    <m/>
    <m/>
    <n v="0"/>
    <m/>
    <m/>
    <m/>
    <n v="0"/>
    <n v="0"/>
    <x v="0"/>
    <s v="TASA33136504EL"/>
    <s v="Tecnol¢gica de Alimentos S.A."/>
    <x v="172"/>
    <x v="172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0"/>
    <n v="0"/>
    <m/>
    <n v="0.5658333333333333"/>
    <n v="0.41666666666666669"/>
    <n v="0"/>
    <n v="0"/>
    <n v="87"/>
    <s v="BASE DE DATOS"/>
    <m/>
  </r>
  <r>
    <s v="24"/>
    <x v="7"/>
    <s v="TASA"/>
    <s v="33063096"/>
    <s v="33063096"/>
    <x v="2"/>
    <m/>
    <n v="1.2"/>
    <n v="2.3250000000000002"/>
    <n v="1.2"/>
    <m/>
    <m/>
    <n v="0"/>
    <m/>
    <m/>
    <m/>
    <n v="0"/>
    <n v="0"/>
    <x v="0"/>
    <s v="TASA33063096EL"/>
    <s v="Tecnol¢gica de Alimentos S.A."/>
    <x v="172"/>
    <x v="172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19375000000000001"/>
    <n v="9.9999999999999992E-2"/>
    <n v="0"/>
    <n v="0"/>
    <n v="87"/>
    <s v="BASE DE DATOS"/>
    <m/>
  </r>
  <r>
    <s v="24"/>
    <x v="7"/>
    <s v="TASA"/>
    <s v="00350777"/>
    <s v="00350777"/>
    <x v="2"/>
    <m/>
    <n v="2.35"/>
    <n v="3.38"/>
    <n v="2.35"/>
    <m/>
    <m/>
    <n v="0.91700000000000004"/>
    <m/>
    <m/>
    <m/>
    <n v="0"/>
    <n v="0.187"/>
    <x v="0"/>
    <s v="TASA00350777EL"/>
    <s v="Tecnol¢gica de Alimentos S.A."/>
    <x v="172"/>
    <x v="172"/>
    <s v="C.T. Végueta"/>
    <x v="459"/>
    <s v="EL"/>
    <x v="2"/>
    <x v="381"/>
    <x v="0"/>
    <s v="Instalado"/>
    <s v="Operativo"/>
    <s v="Autoproductor"/>
    <x v="2"/>
    <x v="1"/>
    <x v="1"/>
    <x v="0"/>
    <s v="Privado"/>
    <s v="LIMA"/>
    <s v="LIMA"/>
    <s v="HUAURA"/>
    <s v="VEGUETA"/>
    <n v="0"/>
    <x v="1"/>
    <n v="0"/>
    <x v="0"/>
    <x v="0"/>
    <x v="0"/>
    <s v="MWh"/>
    <n v="0.91700000000000004"/>
    <n v="9.1700000000000006E-4"/>
    <m/>
    <n v="0.28166666666666668"/>
    <n v="0.19583333333333333"/>
    <n v="0"/>
    <n v="0"/>
    <n v="87"/>
    <s v="BASE DE DATOS"/>
    <m/>
  </r>
  <r>
    <s v="24"/>
    <x v="7"/>
    <s v="TASA"/>
    <s v="53020612"/>
    <s v="53020612"/>
    <x v="2"/>
    <m/>
    <n v="2.4"/>
    <n v="3.3"/>
    <n v="2.4"/>
    <m/>
    <m/>
    <n v="0"/>
    <m/>
    <m/>
    <m/>
    <n v="0"/>
    <n v="0"/>
    <x v="0"/>
    <s v="TASA53020612EL"/>
    <s v="Tecnol¢gica de Alimentos S.A."/>
    <x v="172"/>
    <x v="172"/>
    <s v="C.T. Matarani"/>
    <x v="460"/>
    <s v="EL"/>
    <x v="2"/>
    <x v="381"/>
    <x v="0"/>
    <s v="Instalado"/>
    <s v="In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0"/>
    <n v="0"/>
    <m/>
    <n v="0.27499999999999997"/>
    <n v="0.19999999999999998"/>
    <n v="0"/>
    <n v="0"/>
    <n v="87"/>
    <s v="BASE DE DATOS"/>
    <m/>
  </r>
  <r>
    <s v="24"/>
    <x v="7"/>
    <s v="TASA"/>
    <s v="00004947"/>
    <s v="00004947"/>
    <x v="2"/>
    <m/>
    <n v="4.05"/>
    <n v="5.7050000000000001"/>
    <n v="4.05"/>
    <m/>
    <m/>
    <n v="0"/>
    <m/>
    <m/>
    <m/>
    <n v="0"/>
    <n v="0"/>
    <x v="0"/>
    <s v="TASA00004947EL"/>
    <s v="Tecnol¢gica de Alimentos S.A."/>
    <x v="172"/>
    <x v="172"/>
    <s v="C.T. Chimbote"/>
    <x v="461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CHIMBOTE"/>
    <n v="0"/>
    <x v="1"/>
    <n v="0"/>
    <x v="0"/>
    <x v="0"/>
    <x v="0"/>
    <s v="MWh"/>
    <n v="0"/>
    <n v="0"/>
    <m/>
    <n v="0.47541666666666665"/>
    <n v="0.33749999999999997"/>
    <n v="0"/>
    <n v="0"/>
    <n v="87"/>
    <s v="BASE DE DATOS"/>
    <m/>
  </r>
  <r>
    <s v="24"/>
    <x v="7"/>
    <s v="TASA"/>
    <s v="33056495"/>
    <s v="33056495"/>
    <x v="2"/>
    <m/>
    <n v="4.2"/>
    <n v="5.1100000000000003"/>
    <n v="4.2"/>
    <m/>
    <m/>
    <n v="0"/>
    <m/>
    <m/>
    <m/>
    <n v="0"/>
    <n v="0"/>
    <x v="0"/>
    <s v="TASA33056495EL"/>
    <s v="Tecnol¢gica de Alimentos S.A."/>
    <x v="172"/>
    <x v="172"/>
    <s v="C.T. Pisco Sur"/>
    <x v="462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42583333333333334"/>
    <n v="0.35000000000000003"/>
    <n v="0"/>
    <n v="0"/>
    <n v="87"/>
    <s v="BASE DE DATOS"/>
    <m/>
  </r>
  <r>
    <s v="24"/>
    <x v="6"/>
    <s v="TASA"/>
    <s v="33147106"/>
    <s v="33147106"/>
    <x v="2"/>
    <m/>
    <n v="2.14"/>
    <n v="2.625"/>
    <n v="2.14"/>
    <m/>
    <m/>
    <n v="0"/>
    <m/>
    <m/>
    <m/>
    <n v="0"/>
    <n v="0"/>
    <x v="0"/>
    <s v="TASA33147106EL"/>
    <s v="Tecnol¢gica de Alimentos S.A."/>
    <x v="172"/>
    <x v="172"/>
    <s v="C.T. Samanco"/>
    <x v="458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SAMANCO"/>
    <n v="0"/>
    <x v="1"/>
    <n v="0"/>
    <x v="0"/>
    <x v="0"/>
    <x v="0"/>
    <s v="MWh"/>
    <n v="0"/>
    <n v="0"/>
    <m/>
    <n v="0.21875"/>
    <n v="0.17833333333333334"/>
    <n v="0"/>
    <n v="0"/>
    <n v="87"/>
    <s v="BASE DE DATOS"/>
    <m/>
  </r>
  <r>
    <s v="24"/>
    <x v="6"/>
    <s v="TASA"/>
    <s v="33129603"/>
    <s v="33129603"/>
    <x v="2"/>
    <m/>
    <n v="0"/>
    <n v="1.135"/>
    <n v="0"/>
    <m/>
    <m/>
    <n v="0"/>
    <m/>
    <m/>
    <m/>
    <n v="0"/>
    <n v="0"/>
    <x v="0"/>
    <s v="TASA33129603EL"/>
    <s v="Tecnol¢gica de Alimentos S.A."/>
    <x v="172"/>
    <x v="172"/>
    <s v="C.T. Callao"/>
    <x v="93"/>
    <s v="EL"/>
    <x v="2"/>
    <x v="381"/>
    <x v="0"/>
    <s v="Instalado"/>
    <s v="In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9.4583333333333339E-2"/>
    <n v="9.4999999999999987E-2"/>
    <n v="0"/>
    <n v="0"/>
    <n v="87"/>
    <s v="BASE DE DATOS"/>
    <m/>
  </r>
  <r>
    <s v="24"/>
    <x v="6"/>
    <s v="TASA"/>
    <s v="33136504"/>
    <s v="33136504"/>
    <x v="2"/>
    <m/>
    <n v="5"/>
    <n v="6.79"/>
    <n v="5"/>
    <m/>
    <m/>
    <n v="0.36899999999999999"/>
    <m/>
    <m/>
    <m/>
    <n v="0"/>
    <n v="0.129"/>
    <x v="0"/>
    <s v="TASA33136504EL"/>
    <s v="Tecnol¢gica de Alimentos S.A."/>
    <x v="172"/>
    <x v="172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0.36899999999999999"/>
    <n v="3.6899999999999997E-4"/>
    <m/>
    <n v="0.5658333333333333"/>
    <n v="0.41666666666666669"/>
    <n v="0"/>
    <n v="0"/>
    <n v="87"/>
    <s v="BASE DE DATOS"/>
    <m/>
  </r>
  <r>
    <s v="24"/>
    <x v="6"/>
    <s v="TASA"/>
    <s v="33063096"/>
    <s v="33063096"/>
    <x v="2"/>
    <m/>
    <n v="1.2"/>
    <n v="2.3250000000000002"/>
    <n v="1.2"/>
    <m/>
    <m/>
    <n v="0"/>
    <m/>
    <m/>
    <m/>
    <n v="0"/>
    <n v="0"/>
    <x v="0"/>
    <s v="TASA33063096EL"/>
    <s v="Tecnol¢gica de Alimentos S.A."/>
    <x v="172"/>
    <x v="172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19375000000000001"/>
    <n v="9.9999999999999992E-2"/>
    <n v="0"/>
    <n v="0"/>
    <n v="87"/>
    <s v="BASE DE DATOS"/>
    <m/>
  </r>
  <r>
    <s v="24"/>
    <x v="6"/>
    <s v="TASA"/>
    <s v="00350777"/>
    <s v="00350777"/>
    <x v="2"/>
    <m/>
    <n v="2.35"/>
    <n v="3.38"/>
    <n v="2.35"/>
    <m/>
    <m/>
    <n v="0"/>
    <m/>
    <m/>
    <m/>
    <n v="0"/>
    <n v="0"/>
    <x v="0"/>
    <s v="TASA00350777EL"/>
    <s v="Tecnol¢gica de Alimentos S.A."/>
    <x v="172"/>
    <x v="172"/>
    <s v="C.T. Végueta"/>
    <x v="459"/>
    <s v="EL"/>
    <x v="2"/>
    <x v="381"/>
    <x v="0"/>
    <s v="Instalado"/>
    <s v="Operativo"/>
    <s v="Autoproductor"/>
    <x v="2"/>
    <x v="1"/>
    <x v="1"/>
    <x v="0"/>
    <s v="Privado"/>
    <s v="LIMA"/>
    <s v="LIMA"/>
    <s v="HUAURA"/>
    <s v="VEGUETA"/>
    <n v="0"/>
    <x v="1"/>
    <n v="0"/>
    <x v="0"/>
    <x v="0"/>
    <x v="0"/>
    <s v="MWh"/>
    <n v="0"/>
    <n v="0"/>
    <m/>
    <n v="0.28166666666666668"/>
    <n v="0.19583333333333333"/>
    <n v="0"/>
    <n v="0"/>
    <n v="87"/>
    <s v="BASE DE DATOS"/>
    <m/>
  </r>
  <r>
    <s v="24"/>
    <x v="6"/>
    <s v="TASA"/>
    <s v="53020612"/>
    <s v="53020612"/>
    <x v="2"/>
    <m/>
    <n v="2.4"/>
    <n v="3.3"/>
    <n v="2.4"/>
    <m/>
    <m/>
    <n v="0"/>
    <m/>
    <m/>
    <m/>
    <n v="0"/>
    <n v="0"/>
    <x v="0"/>
    <s v="TASA53020612EL"/>
    <s v="Tecnol¢gica de Alimentos S.A."/>
    <x v="172"/>
    <x v="172"/>
    <s v="C.T. Matarani"/>
    <x v="460"/>
    <s v="EL"/>
    <x v="2"/>
    <x v="381"/>
    <x v="0"/>
    <s v="Instalado"/>
    <s v="In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0"/>
    <n v="0"/>
    <m/>
    <n v="0.27499999999999997"/>
    <n v="0.19999999999999998"/>
    <n v="0"/>
    <n v="0"/>
    <n v="87"/>
    <s v="BASE DE DATOS"/>
    <m/>
  </r>
  <r>
    <s v="24"/>
    <x v="6"/>
    <s v="TASA"/>
    <s v="00004947"/>
    <s v="00004947"/>
    <x v="2"/>
    <m/>
    <n v="4.05"/>
    <n v="5.7050000000000001"/>
    <n v="4.05"/>
    <m/>
    <m/>
    <n v="0"/>
    <m/>
    <m/>
    <m/>
    <n v="0"/>
    <n v="0"/>
    <x v="0"/>
    <s v="TASA00004947EL"/>
    <s v="Tecnol¢gica de Alimentos S.A."/>
    <x v="172"/>
    <x v="172"/>
    <s v="C.T. Chimbote"/>
    <x v="461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CHIMBOTE"/>
    <n v="0"/>
    <x v="1"/>
    <n v="0"/>
    <x v="0"/>
    <x v="0"/>
    <x v="0"/>
    <s v="MWh"/>
    <n v="0"/>
    <n v="0"/>
    <m/>
    <n v="0.47541666666666665"/>
    <n v="0.33749999999999997"/>
    <n v="0"/>
    <n v="0"/>
    <n v="87"/>
    <s v="BASE DE DATOS"/>
    <m/>
  </r>
  <r>
    <s v="24"/>
    <x v="6"/>
    <s v="TASA"/>
    <s v="33056495"/>
    <s v="33056495"/>
    <x v="2"/>
    <m/>
    <n v="4.2"/>
    <n v="5.1100000000000003"/>
    <n v="4.2"/>
    <m/>
    <m/>
    <n v="0"/>
    <m/>
    <m/>
    <m/>
    <n v="0"/>
    <n v="0"/>
    <x v="0"/>
    <s v="TASA33056495EL"/>
    <s v="Tecnol¢gica de Alimentos S.A."/>
    <x v="172"/>
    <x v="172"/>
    <s v="C.T. Pisco Sur"/>
    <x v="462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42583333333333334"/>
    <n v="0.35000000000000003"/>
    <n v="0"/>
    <n v="0"/>
    <n v="87"/>
    <s v="BASE DE DATOS"/>
    <m/>
  </r>
  <r>
    <s v="24"/>
    <x v="8"/>
    <s v="TASA"/>
    <s v="33129603"/>
    <s v="33129603"/>
    <x v="2"/>
    <m/>
    <n v="0"/>
    <n v="1.135"/>
    <n v="0"/>
    <m/>
    <m/>
    <n v="0"/>
    <m/>
    <m/>
    <m/>
    <n v="0"/>
    <n v="0"/>
    <x v="0"/>
    <s v="TASA33129603EL"/>
    <s v="Tecnol¢gica de Alimentos S.A."/>
    <x v="172"/>
    <x v="172"/>
    <s v="C.T. Callao"/>
    <x v="93"/>
    <s v="EL"/>
    <x v="2"/>
    <x v="381"/>
    <x v="0"/>
    <s v="Instalado"/>
    <s v="In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9.4583333333333339E-2"/>
    <n v="9.4999999999999987E-2"/>
    <n v="0"/>
    <n v="0"/>
    <n v="87"/>
    <s v="BASE DE DATOS"/>
    <m/>
  </r>
  <r>
    <s v="24"/>
    <x v="8"/>
    <s v="TASA"/>
    <s v="33136504"/>
    <s v="33136504"/>
    <x v="2"/>
    <m/>
    <n v="5"/>
    <n v="6.79"/>
    <n v="5"/>
    <m/>
    <m/>
    <n v="0"/>
    <m/>
    <m/>
    <m/>
    <n v="0"/>
    <n v="0"/>
    <x v="0"/>
    <s v="TASA33136504EL"/>
    <s v="Tecnol¢gica de Alimentos S.A."/>
    <x v="172"/>
    <x v="172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0"/>
    <n v="0"/>
    <m/>
    <n v="0.5658333333333333"/>
    <n v="0.41666666666666669"/>
    <n v="0"/>
    <n v="0"/>
    <n v="87"/>
    <s v="BASE DE DATOS"/>
    <m/>
  </r>
  <r>
    <s v="24"/>
    <x v="8"/>
    <s v="TASA"/>
    <s v="33063096"/>
    <s v="33063096"/>
    <x v="2"/>
    <m/>
    <n v="1.2"/>
    <n v="2.3250000000000002"/>
    <n v="1.2"/>
    <m/>
    <m/>
    <n v="0"/>
    <m/>
    <m/>
    <m/>
    <n v="0"/>
    <n v="0"/>
    <x v="0"/>
    <s v="TASA33063096EL"/>
    <s v="Tecnol¢gica de Alimentos S.A."/>
    <x v="172"/>
    <x v="172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19375000000000001"/>
    <n v="9.9999999999999992E-2"/>
    <n v="0"/>
    <n v="0"/>
    <n v="87"/>
    <s v="BASE DE DATOS"/>
    <m/>
  </r>
  <r>
    <s v="24"/>
    <x v="8"/>
    <s v="TASA"/>
    <s v="33147106"/>
    <s v="33147106"/>
    <x v="2"/>
    <m/>
    <n v="2.14"/>
    <n v="2.625"/>
    <n v="2.14"/>
    <m/>
    <m/>
    <n v="0"/>
    <m/>
    <m/>
    <m/>
    <n v="0"/>
    <n v="0"/>
    <x v="0"/>
    <s v="TASA33147106EL"/>
    <s v="Tecnol¢gica de Alimentos S.A."/>
    <x v="172"/>
    <x v="172"/>
    <s v="C.T. Samanco"/>
    <x v="458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SAMANCO"/>
    <n v="0"/>
    <x v="1"/>
    <n v="0"/>
    <x v="0"/>
    <x v="0"/>
    <x v="0"/>
    <s v="MWh"/>
    <n v="0"/>
    <n v="0"/>
    <m/>
    <n v="0.21875"/>
    <n v="0.17833333333333334"/>
    <n v="0"/>
    <n v="0"/>
    <n v="87"/>
    <s v="BASE DE DATOS"/>
    <m/>
  </r>
  <r>
    <s v="24"/>
    <x v="8"/>
    <s v="TASA"/>
    <s v="00350777"/>
    <s v="00350777"/>
    <x v="2"/>
    <m/>
    <n v="2.35"/>
    <n v="3.38"/>
    <n v="2.35"/>
    <m/>
    <m/>
    <n v="0"/>
    <m/>
    <m/>
    <m/>
    <n v="0"/>
    <n v="0"/>
    <x v="0"/>
    <s v="TASA00350777EL"/>
    <s v="Tecnol¢gica de Alimentos S.A."/>
    <x v="172"/>
    <x v="172"/>
    <s v="C.T. Végueta"/>
    <x v="459"/>
    <s v="EL"/>
    <x v="2"/>
    <x v="381"/>
    <x v="0"/>
    <s v="Instalado"/>
    <s v="Operativo"/>
    <s v="Autoproductor"/>
    <x v="2"/>
    <x v="1"/>
    <x v="1"/>
    <x v="0"/>
    <s v="Privado"/>
    <s v="LIMA"/>
    <s v="LIMA"/>
    <s v="HUAURA"/>
    <s v="VEGUETA"/>
    <n v="0"/>
    <x v="1"/>
    <n v="0"/>
    <x v="0"/>
    <x v="0"/>
    <x v="0"/>
    <s v="MWh"/>
    <n v="0"/>
    <n v="0"/>
    <m/>
    <n v="0.28166666666666668"/>
    <n v="0.19583333333333333"/>
    <n v="0"/>
    <n v="0"/>
    <n v="87"/>
    <s v="BASE DE DATOS"/>
    <m/>
  </r>
  <r>
    <s v="24"/>
    <x v="8"/>
    <s v="TASA"/>
    <s v="53020612"/>
    <s v="53020612"/>
    <x v="2"/>
    <m/>
    <n v="2.4"/>
    <n v="3.3"/>
    <n v="2.4"/>
    <m/>
    <m/>
    <n v="0"/>
    <m/>
    <m/>
    <m/>
    <n v="0"/>
    <n v="0"/>
    <x v="0"/>
    <s v="TASA53020612EL"/>
    <s v="Tecnol¢gica de Alimentos S.A."/>
    <x v="172"/>
    <x v="172"/>
    <s v="C.T. Matarani"/>
    <x v="460"/>
    <s v="EL"/>
    <x v="2"/>
    <x v="381"/>
    <x v="0"/>
    <s v="Instalado"/>
    <s v="In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0"/>
    <n v="0"/>
    <m/>
    <n v="0.27499999999999997"/>
    <n v="0.19999999999999998"/>
    <n v="0"/>
    <n v="0"/>
    <n v="87"/>
    <s v="BASE DE DATOS"/>
    <m/>
  </r>
  <r>
    <s v="24"/>
    <x v="8"/>
    <s v="TASA"/>
    <s v="00004947"/>
    <s v="00004947"/>
    <x v="2"/>
    <m/>
    <n v="4.05"/>
    <n v="5.7050000000000001"/>
    <n v="4.05"/>
    <m/>
    <m/>
    <n v="0"/>
    <m/>
    <m/>
    <m/>
    <n v="0"/>
    <n v="0"/>
    <x v="0"/>
    <s v="TASA00004947EL"/>
    <s v="Tecnol¢gica de Alimentos S.A."/>
    <x v="172"/>
    <x v="172"/>
    <s v="C.T. Chimbote"/>
    <x v="461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CHIMBOTE"/>
    <n v="0"/>
    <x v="1"/>
    <n v="0"/>
    <x v="0"/>
    <x v="0"/>
    <x v="0"/>
    <s v="MWh"/>
    <n v="0"/>
    <n v="0"/>
    <m/>
    <n v="0.47541666666666665"/>
    <n v="0.33749999999999997"/>
    <n v="0"/>
    <n v="0"/>
    <n v="87"/>
    <s v="BASE DE DATOS"/>
    <m/>
  </r>
  <r>
    <s v="24"/>
    <x v="8"/>
    <s v="TASA"/>
    <s v="33056495"/>
    <s v="33056495"/>
    <x v="2"/>
    <m/>
    <n v="4.2"/>
    <n v="5.1100000000000003"/>
    <n v="4.2"/>
    <m/>
    <m/>
    <n v="0"/>
    <m/>
    <m/>
    <m/>
    <n v="0"/>
    <n v="0"/>
    <x v="0"/>
    <s v="TASA33056495EL"/>
    <s v="Tecnol¢gica de Alimentos S.A."/>
    <x v="172"/>
    <x v="172"/>
    <s v="C.T. Pisco Sur"/>
    <x v="462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42583333333333334"/>
    <n v="0.35000000000000003"/>
    <n v="0"/>
    <n v="0"/>
    <n v="87"/>
    <s v="BASE DE DATOS"/>
    <m/>
  </r>
  <r>
    <s v="24"/>
    <x v="9"/>
    <s v="TASA"/>
    <s v="33129603"/>
    <s v="33129603"/>
    <x v="2"/>
    <m/>
    <n v="0"/>
    <n v="1.135"/>
    <n v="0"/>
    <m/>
    <m/>
    <n v="0"/>
    <m/>
    <m/>
    <m/>
    <n v="0"/>
    <n v="0"/>
    <x v="0"/>
    <s v="TASA33129603EL"/>
    <s v="Tecnol¢gica de Alimentos S.A."/>
    <x v="172"/>
    <x v="172"/>
    <s v="C.T. Callao"/>
    <x v="93"/>
    <s v="EL"/>
    <x v="2"/>
    <x v="381"/>
    <x v="0"/>
    <s v="Instalado"/>
    <s v="In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9.4583333333333339E-2"/>
    <n v="9.4999999999999987E-2"/>
    <n v="0"/>
    <n v="0"/>
    <n v="87"/>
    <s v="BASE DE DATOS"/>
    <m/>
  </r>
  <r>
    <s v="24"/>
    <x v="9"/>
    <s v="TASA"/>
    <s v="33136504"/>
    <s v="33136504"/>
    <x v="2"/>
    <m/>
    <n v="5"/>
    <n v="6.79"/>
    <n v="5"/>
    <m/>
    <m/>
    <n v="0"/>
    <m/>
    <m/>
    <m/>
    <n v="0"/>
    <n v="0"/>
    <x v="0"/>
    <s v="TASA33136504EL"/>
    <s v="Tecnol¢gica de Alimentos S.A."/>
    <x v="172"/>
    <x v="172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0"/>
    <n v="0"/>
    <m/>
    <n v="0.5658333333333333"/>
    <n v="0.41666666666666669"/>
    <n v="0"/>
    <n v="0"/>
    <n v="87"/>
    <s v="BASE DE DATOS"/>
    <m/>
  </r>
  <r>
    <s v="24"/>
    <x v="9"/>
    <s v="TASA"/>
    <s v="33063096"/>
    <s v="33063096"/>
    <x v="2"/>
    <m/>
    <n v="1.2"/>
    <n v="2.3250000000000002"/>
    <n v="1.2"/>
    <m/>
    <m/>
    <n v="0"/>
    <m/>
    <m/>
    <m/>
    <n v="0"/>
    <n v="0"/>
    <x v="0"/>
    <s v="TASA33063096EL"/>
    <s v="Tecnol¢gica de Alimentos S.A."/>
    <x v="172"/>
    <x v="172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19375000000000001"/>
    <n v="9.9999999999999992E-2"/>
    <n v="0"/>
    <n v="0"/>
    <n v="87"/>
    <s v="BASE DE DATOS"/>
    <m/>
  </r>
  <r>
    <s v="24"/>
    <x v="9"/>
    <s v="TASA"/>
    <s v="33147106"/>
    <s v="33147106"/>
    <x v="2"/>
    <m/>
    <n v="2.14"/>
    <n v="2.625"/>
    <n v="2.14"/>
    <m/>
    <m/>
    <n v="0"/>
    <m/>
    <m/>
    <m/>
    <n v="0"/>
    <n v="0"/>
    <x v="0"/>
    <s v="TASA33147106EL"/>
    <s v="Tecnol¢gica de Alimentos S.A."/>
    <x v="172"/>
    <x v="172"/>
    <s v="C.T. Samanco"/>
    <x v="458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SAMANCO"/>
    <n v="0"/>
    <x v="1"/>
    <n v="0"/>
    <x v="0"/>
    <x v="0"/>
    <x v="0"/>
    <s v="MWh"/>
    <n v="0"/>
    <n v="0"/>
    <m/>
    <n v="0.21875"/>
    <n v="0.17833333333333334"/>
    <n v="0"/>
    <n v="0"/>
    <n v="87"/>
    <s v="BASE DE DATOS"/>
    <m/>
  </r>
  <r>
    <s v="24"/>
    <x v="9"/>
    <s v="TASA"/>
    <s v="00350777"/>
    <s v="00350777"/>
    <x v="2"/>
    <m/>
    <n v="2.35"/>
    <n v="3.38"/>
    <n v="2.35"/>
    <m/>
    <m/>
    <n v="0"/>
    <m/>
    <m/>
    <m/>
    <n v="0"/>
    <n v="0"/>
    <x v="0"/>
    <s v="TASA00350777EL"/>
    <s v="Tecnol¢gica de Alimentos S.A."/>
    <x v="172"/>
    <x v="172"/>
    <s v="C.T. Végueta"/>
    <x v="459"/>
    <s v="EL"/>
    <x v="2"/>
    <x v="381"/>
    <x v="0"/>
    <s v="Instalado"/>
    <s v="Operativo"/>
    <s v="Autoproductor"/>
    <x v="2"/>
    <x v="1"/>
    <x v="1"/>
    <x v="0"/>
    <s v="Privado"/>
    <s v="LIMA"/>
    <s v="LIMA"/>
    <s v="HUAURA"/>
    <s v="VEGUETA"/>
    <n v="0"/>
    <x v="1"/>
    <n v="0"/>
    <x v="0"/>
    <x v="0"/>
    <x v="0"/>
    <s v="MWh"/>
    <n v="0"/>
    <n v="0"/>
    <m/>
    <n v="0.28166666666666668"/>
    <n v="0.19583333333333333"/>
    <n v="0"/>
    <n v="0"/>
    <n v="87"/>
    <s v="BASE DE DATOS"/>
    <m/>
  </r>
  <r>
    <s v="24"/>
    <x v="9"/>
    <s v="TASA"/>
    <s v="53020612"/>
    <s v="53020612"/>
    <x v="2"/>
    <m/>
    <n v="2.4"/>
    <n v="3.3"/>
    <n v="2.4"/>
    <m/>
    <m/>
    <n v="0"/>
    <m/>
    <m/>
    <m/>
    <n v="0"/>
    <n v="0"/>
    <x v="0"/>
    <s v="TASA53020612EL"/>
    <s v="Tecnol¢gica de Alimentos S.A."/>
    <x v="172"/>
    <x v="172"/>
    <s v="C.T. Matarani"/>
    <x v="460"/>
    <s v="EL"/>
    <x v="2"/>
    <x v="381"/>
    <x v="0"/>
    <s v="Instalado"/>
    <s v="In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0"/>
    <n v="0"/>
    <m/>
    <n v="0.27499999999999997"/>
    <n v="0.19999999999999998"/>
    <n v="0"/>
    <n v="0"/>
    <n v="87"/>
    <s v="BASE DE DATOS"/>
    <m/>
  </r>
  <r>
    <s v="24"/>
    <x v="9"/>
    <s v="TASA"/>
    <s v="00004947"/>
    <s v="00004947"/>
    <x v="2"/>
    <m/>
    <n v="4.05"/>
    <n v="5.7050000000000001"/>
    <n v="4.05"/>
    <m/>
    <m/>
    <n v="0"/>
    <m/>
    <m/>
    <m/>
    <n v="0"/>
    <n v="0"/>
    <x v="0"/>
    <s v="TASA00004947EL"/>
    <s v="Tecnol¢gica de Alimentos S.A."/>
    <x v="172"/>
    <x v="172"/>
    <s v="C.T. Chimbote"/>
    <x v="461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CHIMBOTE"/>
    <n v="0"/>
    <x v="1"/>
    <n v="0"/>
    <x v="0"/>
    <x v="0"/>
    <x v="0"/>
    <s v="MWh"/>
    <n v="0"/>
    <n v="0"/>
    <m/>
    <n v="0.47541666666666665"/>
    <n v="0.33749999999999997"/>
    <n v="0"/>
    <n v="0"/>
    <n v="87"/>
    <s v="BASE DE DATOS"/>
    <m/>
  </r>
  <r>
    <s v="24"/>
    <x v="9"/>
    <s v="TASA"/>
    <s v="33056495"/>
    <s v="33056495"/>
    <x v="2"/>
    <m/>
    <n v="4.2"/>
    <n v="5.1100000000000003"/>
    <n v="4.2"/>
    <m/>
    <m/>
    <n v="0"/>
    <m/>
    <m/>
    <m/>
    <n v="0"/>
    <n v="0"/>
    <x v="0"/>
    <s v="TASA33056495EL"/>
    <s v="Tecnol¢gica de Alimentos S.A."/>
    <x v="172"/>
    <x v="172"/>
    <s v="C.T. Pisco Sur"/>
    <x v="462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ISCO"/>
    <n v="0"/>
    <x v="1"/>
    <n v="0"/>
    <x v="0"/>
    <x v="0"/>
    <x v="0"/>
    <s v="MWh"/>
    <n v="0"/>
    <n v="0"/>
    <m/>
    <n v="0.42583333333333334"/>
    <n v="0.35000000000000003"/>
    <n v="0"/>
    <n v="0"/>
    <n v="87"/>
    <s v="BASE DE DATOS"/>
    <m/>
  </r>
  <r>
    <s v="24"/>
    <x v="10"/>
    <s v="TASA"/>
    <s v="33129603"/>
    <s v="33129603"/>
    <x v="2"/>
    <m/>
    <n v="0"/>
    <n v="1.135"/>
    <n v="0"/>
    <m/>
    <m/>
    <n v="0"/>
    <m/>
    <m/>
    <m/>
    <n v="0"/>
    <n v="0"/>
    <x v="0"/>
    <s v="TASA33129603EL"/>
    <s v="Tecnol¢gica de Alimentos S.A."/>
    <x v="172"/>
    <x v="172"/>
    <s v="C.T. Callao"/>
    <x v="93"/>
    <s v="EL"/>
    <x v="2"/>
    <x v="381"/>
    <x v="0"/>
    <s v="Instalado"/>
    <s v="In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9.4583333333333339E-2"/>
    <n v="9.4999999999999987E-2"/>
    <n v="0"/>
    <n v="0"/>
    <n v="87"/>
    <s v="BASE DE DATOS"/>
    <m/>
  </r>
  <r>
    <s v="24"/>
    <x v="10"/>
    <s v="TASA"/>
    <s v="33136504"/>
    <s v="33136504"/>
    <x v="2"/>
    <m/>
    <n v="5"/>
    <n v="6.79"/>
    <n v="5"/>
    <m/>
    <m/>
    <n v="380.91899999999998"/>
    <m/>
    <m/>
    <m/>
    <n v="100"/>
    <n v="4.6989999999999998"/>
    <x v="0"/>
    <s v="TASA33136504EL"/>
    <s v="Tecnol¢gica de Alimentos S.A."/>
    <x v="172"/>
    <x v="172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380.91899999999998"/>
    <n v="0.38091900000000001"/>
    <m/>
    <n v="0.5658333333333333"/>
    <n v="0.41666666666666669"/>
    <n v="0"/>
    <n v="0"/>
    <n v="87"/>
    <s v="BASE DE DATOS"/>
    <m/>
  </r>
  <r>
    <s v="24"/>
    <x v="10"/>
    <s v="TASA"/>
    <s v="33063096"/>
    <s v="33063096"/>
    <x v="2"/>
    <m/>
    <n v="1.2"/>
    <n v="2.3250000000000002"/>
    <n v="1.2"/>
    <m/>
    <m/>
    <n v="0"/>
    <m/>
    <m/>
    <m/>
    <n v="0"/>
    <n v="0"/>
    <x v="0"/>
    <s v="TASA33063096EL"/>
    <s v="Tecnol¢gica de Alimentos S.A."/>
    <x v="172"/>
    <x v="172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19375000000000001"/>
    <n v="9.9999999999999992E-2"/>
    <n v="0"/>
    <n v="0"/>
    <n v="87"/>
    <s v="BASE DE DATOS"/>
    <m/>
  </r>
  <r>
    <s v="24"/>
    <x v="10"/>
    <s v="TASA"/>
    <s v="33147106"/>
    <s v="33147106"/>
    <x v="2"/>
    <m/>
    <n v="2.14"/>
    <n v="2.625"/>
    <n v="2.14"/>
    <m/>
    <m/>
    <n v="8.343"/>
    <m/>
    <m/>
    <m/>
    <n v="0"/>
    <n v="0"/>
    <x v="0"/>
    <s v="TASA33147106EL"/>
    <s v="Tecnol¢gica de Alimentos S.A."/>
    <x v="172"/>
    <x v="172"/>
    <s v="C.T. Samanco"/>
    <x v="458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SAMANCO"/>
    <n v="0"/>
    <x v="1"/>
    <n v="0"/>
    <x v="0"/>
    <x v="0"/>
    <x v="0"/>
    <s v="MWh"/>
    <n v="8.343"/>
    <n v="8.3429999999999997E-3"/>
    <m/>
    <n v="0.21875"/>
    <n v="0.17833333333333334"/>
    <n v="0"/>
    <n v="0"/>
    <n v="87"/>
    <s v="BASE DE DATOS"/>
    <m/>
  </r>
  <r>
    <s v="24"/>
    <x v="10"/>
    <s v="TASA"/>
    <s v="00350777"/>
    <s v="00350777"/>
    <x v="2"/>
    <m/>
    <n v="2.35"/>
    <n v="3.38"/>
    <n v="2.35"/>
    <m/>
    <m/>
    <n v="19.766999999999999"/>
    <m/>
    <m/>
    <m/>
    <n v="0"/>
    <n v="0.83499999999999996"/>
    <x v="0"/>
    <s v="TASA00350777EL"/>
    <s v="Tecnol¢gica de Alimentos S.A."/>
    <x v="172"/>
    <x v="172"/>
    <s v="C.T. Végueta"/>
    <x v="459"/>
    <s v="EL"/>
    <x v="2"/>
    <x v="381"/>
    <x v="0"/>
    <s v="Instalado"/>
    <s v="Operativo"/>
    <s v="Autoproductor"/>
    <x v="2"/>
    <x v="1"/>
    <x v="1"/>
    <x v="0"/>
    <s v="Privado"/>
    <s v="LIMA"/>
    <s v="LIMA"/>
    <s v="HUAURA"/>
    <s v="VEGUETA"/>
    <n v="0"/>
    <x v="1"/>
    <n v="0"/>
    <x v="0"/>
    <x v="0"/>
    <x v="0"/>
    <s v="MWh"/>
    <n v="19.766999999999999"/>
    <n v="1.9767E-2"/>
    <m/>
    <n v="0.28166666666666668"/>
    <n v="0.19583333333333333"/>
    <n v="0"/>
    <n v="0"/>
    <n v="87"/>
    <s v="BASE DE DATOS"/>
    <m/>
  </r>
  <r>
    <s v="24"/>
    <x v="10"/>
    <s v="TASA"/>
    <s v="53020612"/>
    <s v="53020612"/>
    <x v="2"/>
    <m/>
    <n v="2.4"/>
    <n v="3.3"/>
    <n v="2.4"/>
    <m/>
    <m/>
    <n v="0"/>
    <m/>
    <m/>
    <m/>
    <n v="0"/>
    <n v="0"/>
    <x v="0"/>
    <s v="TASA53020612EL"/>
    <s v="Tecnol¢gica de Alimentos S.A."/>
    <x v="172"/>
    <x v="172"/>
    <s v="C.T. Matarani"/>
    <x v="460"/>
    <s v="EL"/>
    <x v="2"/>
    <x v="381"/>
    <x v="0"/>
    <s v="Instalado"/>
    <s v="In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0"/>
    <n v="0"/>
    <m/>
    <n v="0.27499999999999997"/>
    <n v="0.19999999999999998"/>
    <n v="0"/>
    <n v="0"/>
    <n v="87"/>
    <s v="BASE DE DATOS"/>
    <m/>
  </r>
  <r>
    <s v="24"/>
    <x v="10"/>
    <s v="TASA"/>
    <s v="00004947"/>
    <s v="00004947"/>
    <x v="2"/>
    <m/>
    <n v="4.05"/>
    <n v="5.7050000000000001"/>
    <n v="4.05"/>
    <m/>
    <m/>
    <n v="196.31100000000001"/>
    <m/>
    <m/>
    <m/>
    <n v="0"/>
    <n v="0.76900000000000002"/>
    <x v="0"/>
    <s v="TASA00004947EL"/>
    <s v="Tecnol¢gica de Alimentos S.A."/>
    <x v="172"/>
    <x v="172"/>
    <s v="C.T. Chimbote"/>
    <x v="461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CHIMBOTE"/>
    <n v="0"/>
    <x v="1"/>
    <n v="0"/>
    <x v="0"/>
    <x v="0"/>
    <x v="0"/>
    <s v="MWh"/>
    <n v="196.31100000000001"/>
    <n v="0.19631100000000001"/>
    <m/>
    <n v="0.47541666666666665"/>
    <n v="0.33749999999999997"/>
    <n v="0"/>
    <n v="0"/>
    <n v="87"/>
    <s v="BASE DE DATOS"/>
    <m/>
  </r>
  <r>
    <s v="24"/>
    <x v="10"/>
    <s v="TASA"/>
    <s v="33056495"/>
    <s v="33056495"/>
    <x v="2"/>
    <m/>
    <n v="4.2"/>
    <n v="5.1100000000000003"/>
    <n v="4.2"/>
    <m/>
    <m/>
    <n v="8.5559999999999992"/>
    <m/>
    <m/>
    <m/>
    <n v="0"/>
    <n v="3.5"/>
    <x v="0"/>
    <s v="TASA33056495EL"/>
    <s v="Tecnol¢gica de Alimentos S.A."/>
    <x v="172"/>
    <x v="172"/>
    <s v="C.T. Pisco Sur"/>
    <x v="462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ISCO"/>
    <n v="0"/>
    <x v="1"/>
    <n v="0"/>
    <x v="0"/>
    <x v="0"/>
    <x v="0"/>
    <s v="MWh"/>
    <n v="8.5559999999999992"/>
    <n v="8.5559999999999994E-3"/>
    <m/>
    <n v="0.42583333333333334"/>
    <n v="0.35000000000000003"/>
    <n v="0"/>
    <n v="0"/>
    <n v="87"/>
    <s v="BASE DE DATOS"/>
    <m/>
  </r>
  <r>
    <s v="24"/>
    <x v="11"/>
    <s v="TASA"/>
    <s v="33129603"/>
    <s v="33129603"/>
    <x v="2"/>
    <m/>
    <n v="0"/>
    <n v="1.135"/>
    <n v="0"/>
    <m/>
    <m/>
    <n v="0"/>
    <m/>
    <m/>
    <m/>
    <n v="0"/>
    <n v="0"/>
    <x v="0"/>
    <s v="TASA33129603EL"/>
    <s v="Tecnol¢gica de Alimentos S.A."/>
    <x v="172"/>
    <x v="172"/>
    <s v="C.T. Callao"/>
    <x v="93"/>
    <s v="EL"/>
    <x v="2"/>
    <x v="381"/>
    <x v="0"/>
    <s v="Instalado"/>
    <s v="Inoperativo"/>
    <s v="Autoproductor"/>
    <x v="2"/>
    <x v="1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9.4583333333333339E-2"/>
    <n v="9.4999999999999987E-2"/>
    <n v="0"/>
    <n v="0"/>
    <n v="87"/>
    <s v="BASE DE DATOS"/>
    <m/>
  </r>
  <r>
    <s v="24"/>
    <x v="11"/>
    <s v="TASA"/>
    <s v="33136504"/>
    <s v="33136504"/>
    <x v="2"/>
    <m/>
    <n v="5"/>
    <n v="6.79"/>
    <n v="5"/>
    <m/>
    <m/>
    <n v="727.61900000000003"/>
    <m/>
    <m/>
    <m/>
    <n v="350"/>
    <n v="5.0839999999999996"/>
    <x v="0"/>
    <s v="TASA33136504EL"/>
    <s v="Tecnol¢gica de Alimentos S.A."/>
    <x v="172"/>
    <x v="172"/>
    <s v="C.T. Malabrigo"/>
    <x v="36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ASCOPE"/>
    <s v="RAZURI"/>
    <n v="0"/>
    <x v="1"/>
    <n v="0"/>
    <x v="0"/>
    <x v="0"/>
    <x v="0"/>
    <s v="MWh"/>
    <n v="727.61900000000003"/>
    <n v="0.72761900000000002"/>
    <m/>
    <n v="0.5658333333333333"/>
    <n v="0.41666666666666669"/>
    <n v="0"/>
    <n v="0"/>
    <n v="87"/>
    <s v="BASE DE DATOS"/>
    <m/>
  </r>
  <r>
    <s v="24"/>
    <x v="11"/>
    <s v="TASA"/>
    <s v="33063096"/>
    <s v="33063096"/>
    <x v="2"/>
    <m/>
    <n v="1.2"/>
    <n v="2.3250000000000002"/>
    <n v="1.2"/>
    <m/>
    <m/>
    <n v="0"/>
    <m/>
    <m/>
    <m/>
    <n v="0"/>
    <n v="0"/>
    <x v="0"/>
    <s v="TASA33063096EL"/>
    <s v="Tecnol¢gica de Alimentos S.A."/>
    <x v="172"/>
    <x v="172"/>
    <s v="C.T. Supe"/>
    <x v="366"/>
    <s v="EL"/>
    <x v="2"/>
    <x v="381"/>
    <x v="0"/>
    <s v="Instalado"/>
    <s v="Operativo"/>
    <s v="Autoproductor"/>
    <x v="2"/>
    <x v="1"/>
    <x v="1"/>
    <x v="0"/>
    <s v="Privado"/>
    <s v="LIMA"/>
    <s v="LIMA"/>
    <s v="BARRANCA"/>
    <s v="SUPE"/>
    <n v="0"/>
    <x v="1"/>
    <n v="0"/>
    <x v="0"/>
    <x v="0"/>
    <x v="0"/>
    <s v="MWh"/>
    <n v="0"/>
    <n v="0"/>
    <m/>
    <n v="0.19375000000000001"/>
    <n v="9.9999999999999992E-2"/>
    <n v="0"/>
    <n v="0"/>
    <n v="87"/>
    <s v="BASE DE DATOS"/>
    <m/>
  </r>
  <r>
    <s v="24"/>
    <x v="11"/>
    <s v="TASA"/>
    <s v="33147106"/>
    <s v="33147106"/>
    <x v="2"/>
    <m/>
    <n v="2.14"/>
    <n v="2.625"/>
    <n v="2.14"/>
    <m/>
    <m/>
    <n v="0"/>
    <m/>
    <m/>
    <m/>
    <n v="0"/>
    <n v="0"/>
    <x v="0"/>
    <s v="TASA33147106EL"/>
    <s v="Tecnol¢gica de Alimentos S.A."/>
    <x v="172"/>
    <x v="172"/>
    <s v="C.T. Samanco"/>
    <x v="458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SAMANCO"/>
    <n v="0"/>
    <x v="1"/>
    <n v="0"/>
    <x v="0"/>
    <x v="0"/>
    <x v="0"/>
    <s v="MWh"/>
    <n v="0"/>
    <n v="0"/>
    <m/>
    <n v="0.21875"/>
    <n v="0.17833333333333334"/>
    <n v="0"/>
    <n v="0"/>
    <n v="87"/>
    <s v="BASE DE DATOS"/>
    <m/>
  </r>
  <r>
    <s v="24"/>
    <x v="11"/>
    <s v="TASA"/>
    <s v="00350777"/>
    <s v="00350777"/>
    <x v="2"/>
    <m/>
    <n v="2.35"/>
    <n v="3.38"/>
    <n v="2.35"/>
    <m/>
    <m/>
    <n v="0.94099999999999995"/>
    <m/>
    <m/>
    <m/>
    <n v="0"/>
    <n v="1"/>
    <x v="0"/>
    <s v="TASA00350777EL"/>
    <s v="Tecnol¢gica de Alimentos S.A."/>
    <x v="172"/>
    <x v="172"/>
    <s v="C.T. Végueta"/>
    <x v="459"/>
    <s v="EL"/>
    <x v="2"/>
    <x v="381"/>
    <x v="0"/>
    <s v="Instalado"/>
    <s v="Operativo"/>
    <s v="Autoproductor"/>
    <x v="2"/>
    <x v="1"/>
    <x v="1"/>
    <x v="0"/>
    <s v="Privado"/>
    <s v="LIMA"/>
    <s v="LIMA"/>
    <s v="HUAURA"/>
    <s v="VEGUETA"/>
    <n v="0"/>
    <x v="1"/>
    <n v="0"/>
    <x v="0"/>
    <x v="0"/>
    <x v="0"/>
    <s v="MWh"/>
    <n v="0.94099999999999995"/>
    <n v="9.41E-4"/>
    <m/>
    <n v="0.28166666666666668"/>
    <n v="0.19583333333333333"/>
    <n v="0"/>
    <n v="0"/>
    <n v="87"/>
    <s v="BASE DE DATOS"/>
    <m/>
  </r>
  <r>
    <s v="24"/>
    <x v="11"/>
    <s v="TASA"/>
    <s v="53020612"/>
    <s v="53020612"/>
    <x v="2"/>
    <m/>
    <n v="2.4"/>
    <n v="3.3"/>
    <n v="2.4"/>
    <m/>
    <m/>
    <n v="0"/>
    <m/>
    <m/>
    <m/>
    <n v="0"/>
    <n v="0"/>
    <x v="0"/>
    <s v="TASA53020612EL"/>
    <s v="Tecnol¢gica de Alimentos S.A."/>
    <x v="172"/>
    <x v="172"/>
    <s v="C.T. Matarani"/>
    <x v="460"/>
    <s v="EL"/>
    <x v="2"/>
    <x v="381"/>
    <x v="0"/>
    <s v="Instalado"/>
    <s v="Inoperativo"/>
    <s v="Autoproductor"/>
    <x v="2"/>
    <x v="1"/>
    <x v="1"/>
    <x v="0"/>
    <s v="Privado"/>
    <s v="AREQUIPA"/>
    <s v="AREQUIPA"/>
    <s v="ISLAY"/>
    <s v="ISLAY"/>
    <n v="0"/>
    <x v="1"/>
    <n v="0"/>
    <x v="0"/>
    <x v="0"/>
    <x v="0"/>
    <s v="MWh"/>
    <n v="0"/>
    <n v="0"/>
    <m/>
    <n v="0.27499999999999997"/>
    <n v="0.19999999999999998"/>
    <n v="0"/>
    <n v="0"/>
    <n v="87"/>
    <s v="BASE DE DATOS"/>
    <m/>
  </r>
  <r>
    <s v="24"/>
    <x v="11"/>
    <s v="TASA"/>
    <s v="00004947"/>
    <s v="00004947"/>
    <x v="2"/>
    <m/>
    <n v="4.05"/>
    <n v="5.7050000000000001"/>
    <n v="4.05"/>
    <m/>
    <m/>
    <n v="102.749"/>
    <m/>
    <m/>
    <m/>
    <n v="0"/>
    <n v="0.63"/>
    <x v="0"/>
    <s v="TASA00004947EL"/>
    <s v="Tecnol¢gica de Alimentos S.A."/>
    <x v="172"/>
    <x v="172"/>
    <s v="C.T. Chimbote"/>
    <x v="461"/>
    <s v="EL"/>
    <x v="2"/>
    <x v="381"/>
    <x v="0"/>
    <s v="Instalado"/>
    <s v="Operativo"/>
    <s v="Autoproductor"/>
    <x v="2"/>
    <x v="1"/>
    <x v="1"/>
    <x v="0"/>
    <s v="Privado"/>
    <s v="ANCASH"/>
    <s v="ANCASH"/>
    <s v="SANTA"/>
    <s v="CHIMBOTE"/>
    <n v="0"/>
    <x v="1"/>
    <n v="0"/>
    <x v="0"/>
    <x v="0"/>
    <x v="0"/>
    <s v="MWh"/>
    <n v="102.749"/>
    <n v="0.10274899999999999"/>
    <m/>
    <n v="0.47541666666666665"/>
    <n v="0.33749999999999997"/>
    <n v="0"/>
    <n v="0"/>
    <n v="87"/>
    <s v="BASE DE DATOS"/>
    <m/>
  </r>
  <r>
    <s v="24"/>
    <x v="11"/>
    <s v="TASA"/>
    <s v="33056495"/>
    <s v="33056495"/>
    <x v="2"/>
    <m/>
    <n v="4.2"/>
    <n v="5.1100000000000003"/>
    <n v="4.2"/>
    <m/>
    <m/>
    <n v="13.409000000000001"/>
    <m/>
    <m/>
    <m/>
    <n v="0"/>
    <n v="3.5"/>
    <x v="0"/>
    <s v="TASA33056495EL"/>
    <s v="Tecnol¢gica de Alimentos S.A."/>
    <x v="172"/>
    <x v="172"/>
    <s v="C.T. Pisco Sur"/>
    <x v="462"/>
    <s v="EL"/>
    <x v="2"/>
    <x v="381"/>
    <x v="0"/>
    <s v="Instalado"/>
    <s v="Operativo"/>
    <s v="Autoproductor"/>
    <x v="2"/>
    <x v="1"/>
    <x v="1"/>
    <x v="0"/>
    <s v="Privado"/>
    <s v="ICA"/>
    <s v="ICA"/>
    <s v="PISCO"/>
    <s v="PISCO"/>
    <n v="0"/>
    <x v="1"/>
    <n v="0"/>
    <x v="0"/>
    <x v="0"/>
    <x v="0"/>
    <s v="MWh"/>
    <n v="13.409000000000001"/>
    <n v="1.3409000000000001E-2"/>
    <m/>
    <n v="0.42583333333333334"/>
    <n v="0.35000000000000003"/>
    <n v="0"/>
    <n v="0"/>
    <n v="87"/>
    <s v="BASE DE DATOS"/>
    <m/>
  </r>
  <r>
    <s v="24"/>
    <x v="0"/>
    <s v="UCPB&amp;J"/>
    <s v="33004993"/>
    <s v="33004993"/>
    <x v="2"/>
    <m/>
    <n v="6"/>
    <n v="7.5"/>
    <n v="6"/>
    <m/>
    <m/>
    <n v="0"/>
    <m/>
    <m/>
    <m/>
    <n v="0"/>
    <n v="0"/>
    <x v="0"/>
    <s v="UCPB&amp;J33004993EL"/>
    <s v="Uni¢n de Cervecer¡as Peruanas Backus y Johnston S.A."/>
    <x v="173"/>
    <x v="173"/>
    <s v="C.T. Ate"/>
    <x v="463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ATE"/>
    <n v="0"/>
    <x v="1"/>
    <n v="0"/>
    <x v="0"/>
    <x v="0"/>
    <x v="0"/>
    <s v="MWh"/>
    <n v="0"/>
    <n v="0"/>
    <m/>
    <n v="0.625"/>
    <n v="0.5"/>
    <n v="0"/>
    <n v="0"/>
    <n v="91"/>
    <s v="BASE DE DATOS"/>
    <m/>
  </r>
  <r>
    <s v="24"/>
    <x v="0"/>
    <s v="UCPB&amp;J"/>
    <s v="33016493"/>
    <s v="33016493"/>
    <x v="2"/>
    <m/>
    <n v="1.5"/>
    <n v="2.04"/>
    <n v="1.5"/>
    <m/>
    <m/>
    <n v="0"/>
    <m/>
    <m/>
    <m/>
    <n v="0"/>
    <n v="0"/>
    <x v="0"/>
    <s v="UCPB&amp;J33016493EL"/>
    <s v="Uni¢n de Cervecer¡as Peruanas Backus y Johnston S.A."/>
    <x v="173"/>
    <x v="173"/>
    <s v="C.T. AQP"/>
    <x v="464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SACHACA"/>
    <n v="0"/>
    <x v="1"/>
    <n v="0"/>
    <x v="0"/>
    <x v="0"/>
    <x v="0"/>
    <s v="MWh"/>
    <n v="0"/>
    <n v="0"/>
    <m/>
    <n v="0.17"/>
    <n v="0.125"/>
    <n v="0"/>
    <n v="0"/>
    <n v="91"/>
    <s v="BASE DE DATOS"/>
    <m/>
  </r>
  <r>
    <s v="24"/>
    <x v="0"/>
    <s v="UCPB&amp;J"/>
    <s v="53009897"/>
    <s v="53009897"/>
    <x v="2"/>
    <m/>
    <n v="2.8"/>
    <n v="3.5"/>
    <n v="2.8"/>
    <m/>
    <m/>
    <n v="20.329999999999998"/>
    <m/>
    <m/>
    <m/>
    <n v="0"/>
    <n v="1.96"/>
    <x v="0"/>
    <s v="UCPB&amp;J53009897EL"/>
    <s v="Uni¢n de Cervecer¡as Peruanas Backus y Johnston S.A."/>
    <x v="173"/>
    <x v="173"/>
    <s v="C.T. MOT"/>
    <x v="465"/>
    <s v="EL"/>
    <x v="2"/>
    <x v="381"/>
    <x v="0"/>
    <s v="Instalado"/>
    <s v="Operativo"/>
    <s v="Autoproductor"/>
    <x v="2"/>
    <x v="1"/>
    <x v="1"/>
    <x v="0"/>
    <s v="Privado"/>
    <s v="LAMBAYEQUE"/>
    <s v="LAMBAYEQUE"/>
    <s v="LAMBAYEQUE"/>
    <s v="MOTUPE"/>
    <n v="0"/>
    <x v="1"/>
    <n v="0"/>
    <x v="0"/>
    <x v="0"/>
    <x v="0"/>
    <s v="MWh"/>
    <n v="20.329999999999998"/>
    <n v="2.0329999999999997E-2"/>
    <m/>
    <n v="0.29166666666666669"/>
    <n v="0.23333333333333331"/>
    <n v="0"/>
    <n v="0"/>
    <n v="91"/>
    <s v="BASE DE DATOS"/>
    <m/>
  </r>
  <r>
    <s v="24"/>
    <x v="0"/>
    <s v="UCPB&amp;J"/>
    <s v="33010593"/>
    <s v="33010593"/>
    <x v="2"/>
    <m/>
    <n v="0.72"/>
    <n v="0.9"/>
    <n v="0.72"/>
    <m/>
    <m/>
    <n v="3.96"/>
    <m/>
    <m/>
    <m/>
    <n v="0"/>
    <n v="0.504"/>
    <x v="0"/>
    <s v="UCPB&amp;J33010593EL"/>
    <s v="Uni¢n de Cervecer¡as Peruanas Backus y Johnston S.A."/>
    <x v="173"/>
    <x v="173"/>
    <s v="C.T. CUS"/>
    <x v="466"/>
    <s v="EL"/>
    <x v="2"/>
    <x v="381"/>
    <x v="0"/>
    <s v="Instalado"/>
    <s v="Operativo"/>
    <s v="Autoproductor"/>
    <x v="2"/>
    <x v="1"/>
    <x v="1"/>
    <x v="0"/>
    <s v="Privado"/>
    <s v="CUSCO"/>
    <s v="CUSCO"/>
    <s v="CUSCO"/>
    <s v="CUSCO"/>
    <n v="0"/>
    <x v="1"/>
    <n v="0"/>
    <x v="0"/>
    <x v="0"/>
    <x v="0"/>
    <s v="MWh"/>
    <n v="3.96"/>
    <n v="3.96E-3"/>
    <m/>
    <n v="7.4999999999999997E-2"/>
    <n v="0.06"/>
    <n v="0"/>
    <n v="0"/>
    <n v="91"/>
    <s v="BASE DE DATOS"/>
    <m/>
  </r>
  <r>
    <s v="24"/>
    <x v="0"/>
    <s v="UCPB&amp;J"/>
    <s v="33002993"/>
    <s v="33002993"/>
    <x v="2"/>
    <m/>
    <n v="1.68"/>
    <n v="2.1"/>
    <n v="1.68"/>
    <m/>
    <m/>
    <n v="0"/>
    <m/>
    <m/>
    <m/>
    <n v="0"/>
    <n v="0"/>
    <x v="0"/>
    <s v="UCPB&amp;J33002993EL"/>
    <s v="Uni¢n de Cervecer¡as Peruanas Backus y Johnston S.A."/>
    <x v="173"/>
    <x v="173"/>
    <s v="C.T. MLI"/>
    <x v="467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CHACLACAYO"/>
    <n v="0"/>
    <x v="1"/>
    <n v="0"/>
    <x v="0"/>
    <x v="0"/>
    <x v="0"/>
    <s v="MWh"/>
    <n v="0"/>
    <n v="0"/>
    <m/>
    <n v="0.17500000000000002"/>
    <n v="0.13999999999999999"/>
    <n v="0"/>
    <n v="0"/>
    <n v="91"/>
    <s v="BASE DE DATOS"/>
    <m/>
  </r>
  <r>
    <s v="24"/>
    <x v="1"/>
    <s v="UCPB&amp;J"/>
    <s v="33004993"/>
    <s v="33004993"/>
    <x v="2"/>
    <m/>
    <n v="6"/>
    <n v="7.5"/>
    <n v="6"/>
    <m/>
    <m/>
    <n v="0"/>
    <m/>
    <m/>
    <m/>
    <n v="0"/>
    <n v="0"/>
    <x v="0"/>
    <s v="UCPB&amp;J33004993EL"/>
    <s v="Uni¢n de Cervecer¡as Peruanas Backus y Johnston S.A."/>
    <x v="173"/>
    <x v="173"/>
    <s v="C.T. Ate"/>
    <x v="463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ATE"/>
    <n v="0"/>
    <x v="1"/>
    <n v="0"/>
    <x v="0"/>
    <x v="0"/>
    <x v="0"/>
    <s v="MWh"/>
    <n v="0"/>
    <n v="0"/>
    <m/>
    <n v="0.625"/>
    <n v="0.5"/>
    <n v="0"/>
    <n v="0"/>
    <n v="91"/>
    <s v="BASE DE DATOS"/>
    <m/>
  </r>
  <r>
    <s v="24"/>
    <x v="1"/>
    <s v="UCPB&amp;J"/>
    <s v="33016493"/>
    <s v="33016493"/>
    <x v="2"/>
    <m/>
    <n v="1.5"/>
    <n v="2.04"/>
    <n v="1.5"/>
    <m/>
    <m/>
    <n v="0"/>
    <m/>
    <m/>
    <m/>
    <n v="0"/>
    <n v="0"/>
    <x v="0"/>
    <s v="UCPB&amp;J33016493EL"/>
    <s v="Uni¢n de Cervecer¡as Peruanas Backus y Johnston S.A."/>
    <x v="173"/>
    <x v="173"/>
    <s v="C.T. AQP"/>
    <x v="464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SACHACA"/>
    <n v="0"/>
    <x v="1"/>
    <n v="0"/>
    <x v="0"/>
    <x v="0"/>
    <x v="0"/>
    <s v="MWh"/>
    <n v="0"/>
    <n v="0"/>
    <m/>
    <n v="0.17"/>
    <n v="0.125"/>
    <n v="0"/>
    <n v="0"/>
    <n v="91"/>
    <s v="BASE DE DATOS"/>
    <m/>
  </r>
  <r>
    <s v="24"/>
    <x v="1"/>
    <s v="UCPB&amp;J"/>
    <s v="53009897"/>
    <s v="53009897"/>
    <x v="2"/>
    <m/>
    <n v="2.8"/>
    <n v="3.5"/>
    <n v="2.8"/>
    <m/>
    <m/>
    <n v="16.64"/>
    <m/>
    <m/>
    <m/>
    <n v="0"/>
    <n v="1.7"/>
    <x v="0"/>
    <s v="UCPB&amp;J53009897EL"/>
    <s v="Uni¢n de Cervecer¡as Peruanas Backus y Johnston S.A."/>
    <x v="173"/>
    <x v="173"/>
    <s v="C.T. MOT"/>
    <x v="465"/>
    <s v="EL"/>
    <x v="2"/>
    <x v="381"/>
    <x v="0"/>
    <s v="Instalado"/>
    <s v="Operativo"/>
    <s v="Autoproductor"/>
    <x v="2"/>
    <x v="1"/>
    <x v="1"/>
    <x v="0"/>
    <s v="Privado"/>
    <s v="LAMBAYEQUE"/>
    <s v="LAMBAYEQUE"/>
    <s v="LAMBAYEQUE"/>
    <s v="MOTUPE"/>
    <n v="0"/>
    <x v="1"/>
    <n v="0"/>
    <x v="0"/>
    <x v="0"/>
    <x v="0"/>
    <s v="MWh"/>
    <n v="16.64"/>
    <n v="1.6640000000000002E-2"/>
    <m/>
    <n v="0.29166666666666669"/>
    <n v="0.23333333333333331"/>
    <n v="0"/>
    <n v="0"/>
    <n v="91"/>
    <s v="BASE DE DATOS"/>
    <m/>
  </r>
  <r>
    <s v="24"/>
    <x v="1"/>
    <s v="UCPB&amp;J"/>
    <s v="33010593"/>
    <s v="33010593"/>
    <x v="2"/>
    <m/>
    <n v="0.72"/>
    <n v="0.9"/>
    <n v="0.72"/>
    <m/>
    <m/>
    <n v="5.0999999999999996"/>
    <m/>
    <m/>
    <m/>
    <n v="0"/>
    <n v="0.504"/>
    <x v="0"/>
    <s v="UCPB&amp;J33010593EL"/>
    <s v="Uni¢n de Cervecer¡as Peruanas Backus y Johnston S.A."/>
    <x v="173"/>
    <x v="173"/>
    <s v="C.T. CUS"/>
    <x v="466"/>
    <s v="EL"/>
    <x v="2"/>
    <x v="381"/>
    <x v="0"/>
    <s v="Instalado"/>
    <s v="Operativo"/>
    <s v="Autoproductor"/>
    <x v="2"/>
    <x v="1"/>
    <x v="1"/>
    <x v="0"/>
    <s v="Privado"/>
    <s v="CUSCO"/>
    <s v="CUSCO"/>
    <s v="CUSCO"/>
    <s v="CUSCO"/>
    <n v="0"/>
    <x v="1"/>
    <n v="0"/>
    <x v="0"/>
    <x v="0"/>
    <x v="0"/>
    <s v="MWh"/>
    <n v="5.0999999999999996"/>
    <n v="5.0999999999999995E-3"/>
    <m/>
    <n v="7.4999999999999997E-2"/>
    <n v="0.06"/>
    <n v="0"/>
    <n v="0"/>
    <n v="91"/>
    <s v="BASE DE DATOS"/>
    <m/>
  </r>
  <r>
    <s v="24"/>
    <x v="1"/>
    <s v="UCPB&amp;J"/>
    <s v="33002993"/>
    <s v="33002993"/>
    <x v="2"/>
    <m/>
    <n v="1.68"/>
    <n v="2.1"/>
    <n v="1.68"/>
    <m/>
    <m/>
    <n v="0"/>
    <m/>
    <m/>
    <m/>
    <n v="0"/>
    <n v="0"/>
    <x v="0"/>
    <s v="UCPB&amp;J33002993EL"/>
    <s v="Uni¢n de Cervecer¡as Peruanas Backus y Johnston S.A."/>
    <x v="173"/>
    <x v="173"/>
    <s v="C.T. MLI"/>
    <x v="467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CHACLACAYO"/>
    <n v="0"/>
    <x v="1"/>
    <n v="0"/>
    <x v="0"/>
    <x v="0"/>
    <x v="0"/>
    <s v="MWh"/>
    <n v="0"/>
    <n v="0"/>
    <m/>
    <n v="0.17500000000000002"/>
    <n v="0.13999999999999999"/>
    <n v="0"/>
    <n v="0"/>
    <n v="91"/>
    <s v="BASE DE DATOS"/>
    <m/>
  </r>
  <r>
    <s v="24"/>
    <x v="2"/>
    <s v="UCPB&amp;J"/>
    <s v="33004993"/>
    <s v="33004993"/>
    <x v="2"/>
    <m/>
    <n v="6"/>
    <n v="7.5"/>
    <n v="6"/>
    <m/>
    <m/>
    <n v="0"/>
    <m/>
    <m/>
    <m/>
    <n v="0"/>
    <n v="0"/>
    <x v="0"/>
    <s v="UCPB&amp;J33004993EL"/>
    <s v="Uni¢n de Cervecer¡as Peruanas Backus y Johnston S.A."/>
    <x v="173"/>
    <x v="173"/>
    <s v="C.T. Ate"/>
    <x v="463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ATE"/>
    <n v="0"/>
    <x v="1"/>
    <n v="0"/>
    <x v="0"/>
    <x v="0"/>
    <x v="0"/>
    <s v="MWh"/>
    <n v="0"/>
    <n v="0"/>
    <m/>
    <n v="0.625"/>
    <n v="0.5"/>
    <n v="0"/>
    <n v="0"/>
    <n v="91"/>
    <s v="BASE DE DATOS"/>
    <m/>
  </r>
  <r>
    <s v="24"/>
    <x v="2"/>
    <s v="UCPB&amp;J"/>
    <s v="33016493"/>
    <s v="33016493"/>
    <x v="2"/>
    <m/>
    <n v="1.5"/>
    <n v="2.04"/>
    <n v="1.5"/>
    <m/>
    <m/>
    <n v="0"/>
    <m/>
    <m/>
    <m/>
    <n v="0"/>
    <n v="0"/>
    <x v="0"/>
    <s v="UCPB&amp;J33016493EL"/>
    <s v="Uni¢n de Cervecer¡as Peruanas Backus y Johnston S.A."/>
    <x v="173"/>
    <x v="173"/>
    <s v="C.T. AQP"/>
    <x v="464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SACHACA"/>
    <n v="0"/>
    <x v="1"/>
    <n v="0"/>
    <x v="0"/>
    <x v="0"/>
    <x v="0"/>
    <s v="MWh"/>
    <n v="0"/>
    <n v="0"/>
    <m/>
    <n v="0.17"/>
    <n v="0.125"/>
    <n v="0"/>
    <n v="0"/>
    <n v="91"/>
    <s v="BASE DE DATOS"/>
    <m/>
  </r>
  <r>
    <s v="24"/>
    <x v="2"/>
    <s v="UCPB&amp;J"/>
    <s v="53009897"/>
    <s v="53009897"/>
    <x v="2"/>
    <m/>
    <n v="2.8"/>
    <n v="3.5"/>
    <n v="2.8"/>
    <m/>
    <m/>
    <n v="80.260000000000005"/>
    <m/>
    <m/>
    <m/>
    <n v="0"/>
    <n v="1.7"/>
    <x v="0"/>
    <s v="UCPB&amp;J53009897EL"/>
    <s v="Uni¢n de Cervecer¡as Peruanas Backus y Johnston S.A."/>
    <x v="173"/>
    <x v="173"/>
    <s v="C.T. MOT"/>
    <x v="465"/>
    <s v="EL"/>
    <x v="2"/>
    <x v="381"/>
    <x v="0"/>
    <s v="Instalado"/>
    <s v="Operativo"/>
    <s v="Autoproductor"/>
    <x v="2"/>
    <x v="1"/>
    <x v="1"/>
    <x v="0"/>
    <s v="Privado"/>
    <s v="LAMBAYEQUE"/>
    <s v="LAMBAYEQUE"/>
    <s v="LAMBAYEQUE"/>
    <s v="MOTUPE"/>
    <n v="0"/>
    <x v="1"/>
    <n v="0"/>
    <x v="0"/>
    <x v="0"/>
    <x v="0"/>
    <s v="MWh"/>
    <n v="80.260000000000005"/>
    <n v="8.0260000000000012E-2"/>
    <m/>
    <n v="0.29166666666666669"/>
    <n v="0.23333333333333331"/>
    <n v="0"/>
    <n v="0"/>
    <n v="91"/>
    <s v="BASE DE DATOS"/>
    <m/>
  </r>
  <r>
    <s v="24"/>
    <x v="2"/>
    <s v="UCPB&amp;J"/>
    <s v="33010593"/>
    <s v="33010593"/>
    <x v="2"/>
    <m/>
    <n v="0.72"/>
    <n v="0.9"/>
    <n v="0.72"/>
    <m/>
    <m/>
    <n v="4.26"/>
    <m/>
    <m/>
    <m/>
    <n v="0"/>
    <n v="0.504"/>
    <x v="0"/>
    <s v="UCPB&amp;J33010593EL"/>
    <s v="Uni¢n de Cervecer¡as Peruanas Backus y Johnston S.A."/>
    <x v="173"/>
    <x v="173"/>
    <s v="C.T. CUS"/>
    <x v="466"/>
    <s v="EL"/>
    <x v="2"/>
    <x v="381"/>
    <x v="0"/>
    <s v="Instalado"/>
    <s v="Operativo"/>
    <s v="Autoproductor"/>
    <x v="2"/>
    <x v="1"/>
    <x v="1"/>
    <x v="0"/>
    <s v="Privado"/>
    <s v="CUSCO"/>
    <s v="CUSCO"/>
    <s v="CUSCO"/>
    <s v="CUSCO"/>
    <n v="0"/>
    <x v="1"/>
    <n v="0"/>
    <x v="0"/>
    <x v="0"/>
    <x v="0"/>
    <s v="MWh"/>
    <n v="4.26"/>
    <n v="4.2599999999999999E-3"/>
    <m/>
    <n v="7.4999999999999997E-2"/>
    <n v="0.06"/>
    <n v="0"/>
    <n v="0"/>
    <n v="91"/>
    <s v="BASE DE DATOS"/>
    <m/>
  </r>
  <r>
    <s v="24"/>
    <x v="2"/>
    <s v="UCPB&amp;J"/>
    <s v="33002993"/>
    <s v="33002993"/>
    <x v="2"/>
    <m/>
    <n v="1.68"/>
    <n v="2.1"/>
    <n v="1.68"/>
    <m/>
    <m/>
    <n v="0"/>
    <m/>
    <m/>
    <m/>
    <n v="0"/>
    <n v="0"/>
    <x v="0"/>
    <s v="UCPB&amp;J33002993EL"/>
    <s v="Uni¢n de Cervecer¡as Peruanas Backus y Johnston S.A."/>
    <x v="173"/>
    <x v="173"/>
    <s v="C.T. MLI"/>
    <x v="467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CHACLACAYO"/>
    <n v="0"/>
    <x v="1"/>
    <n v="0"/>
    <x v="0"/>
    <x v="0"/>
    <x v="0"/>
    <s v="MWh"/>
    <n v="0"/>
    <n v="0"/>
    <m/>
    <n v="0.17500000000000002"/>
    <n v="0.13999999999999999"/>
    <n v="0"/>
    <n v="0"/>
    <n v="91"/>
    <s v="BASE DE DATOS"/>
    <m/>
  </r>
  <r>
    <s v="24"/>
    <x v="3"/>
    <s v="UCPB&amp;J"/>
    <s v="33004993"/>
    <s v="33004993"/>
    <x v="2"/>
    <m/>
    <n v="6"/>
    <n v="7.5"/>
    <n v="6"/>
    <m/>
    <m/>
    <n v="0"/>
    <m/>
    <m/>
    <m/>
    <n v="0"/>
    <n v="0"/>
    <x v="0"/>
    <s v="UCPB&amp;J33004993EL"/>
    <s v="Uni¢n de Cervecer¡as Peruanas Backus y Johnston S.A."/>
    <x v="173"/>
    <x v="173"/>
    <s v="C.T. Ate"/>
    <x v="463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ATE"/>
    <n v="0"/>
    <x v="1"/>
    <n v="0"/>
    <x v="0"/>
    <x v="0"/>
    <x v="0"/>
    <s v="MWh"/>
    <n v="0"/>
    <n v="0"/>
    <m/>
    <n v="0.625"/>
    <n v="0.5"/>
    <n v="0"/>
    <n v="0"/>
    <n v="91"/>
    <s v="BASE DE DATOS"/>
    <m/>
  </r>
  <r>
    <s v="24"/>
    <x v="3"/>
    <s v="UCPB&amp;J"/>
    <s v="33016493"/>
    <s v="33016493"/>
    <x v="2"/>
    <m/>
    <n v="1.5"/>
    <n v="2.04"/>
    <n v="1.5"/>
    <m/>
    <m/>
    <n v="0"/>
    <m/>
    <m/>
    <m/>
    <n v="0"/>
    <n v="0"/>
    <x v="0"/>
    <s v="UCPB&amp;J33016493EL"/>
    <s v="Uni¢n de Cervecer¡as Peruanas Backus y Johnston S.A."/>
    <x v="173"/>
    <x v="173"/>
    <s v="C.T. AQP"/>
    <x v="464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SACHACA"/>
    <n v="0"/>
    <x v="1"/>
    <n v="0"/>
    <x v="0"/>
    <x v="0"/>
    <x v="0"/>
    <s v="MWh"/>
    <n v="0"/>
    <n v="0"/>
    <m/>
    <n v="0.17"/>
    <n v="0.125"/>
    <n v="0"/>
    <n v="0"/>
    <n v="91"/>
    <s v="BASE DE DATOS"/>
    <m/>
  </r>
  <r>
    <s v="24"/>
    <x v="3"/>
    <s v="UCPB&amp;J"/>
    <s v="53009897"/>
    <s v="53009897"/>
    <x v="2"/>
    <m/>
    <n v="2.8"/>
    <n v="3.5"/>
    <n v="2.8"/>
    <m/>
    <m/>
    <n v="47.46"/>
    <m/>
    <m/>
    <m/>
    <n v="0"/>
    <n v="1.96"/>
    <x v="0"/>
    <s v="UCPB&amp;J53009897EL"/>
    <s v="Uni¢n de Cervecer¡as Peruanas Backus y Johnston S.A."/>
    <x v="173"/>
    <x v="173"/>
    <s v="C.T. MOT"/>
    <x v="465"/>
    <s v="EL"/>
    <x v="2"/>
    <x v="381"/>
    <x v="0"/>
    <s v="Instalado"/>
    <s v="Operativo"/>
    <s v="Autoproductor"/>
    <x v="2"/>
    <x v="1"/>
    <x v="1"/>
    <x v="0"/>
    <s v="Privado"/>
    <s v="LAMBAYEQUE"/>
    <s v="LAMBAYEQUE"/>
    <s v="LAMBAYEQUE"/>
    <s v="MOTUPE"/>
    <n v="0"/>
    <x v="1"/>
    <n v="0"/>
    <x v="0"/>
    <x v="0"/>
    <x v="0"/>
    <s v="MWh"/>
    <n v="47.46"/>
    <n v="4.7460000000000002E-2"/>
    <m/>
    <n v="0.29166666666666669"/>
    <n v="0.23333333333333331"/>
    <n v="0"/>
    <n v="0"/>
    <n v="91"/>
    <s v="BASE DE DATOS"/>
    <m/>
  </r>
  <r>
    <s v="24"/>
    <x v="3"/>
    <s v="UCPB&amp;J"/>
    <s v="33010593"/>
    <s v="33010593"/>
    <x v="2"/>
    <m/>
    <n v="0.72"/>
    <n v="0.9"/>
    <n v="0.72"/>
    <m/>
    <m/>
    <n v="4.2"/>
    <m/>
    <m/>
    <m/>
    <n v="0"/>
    <n v="0.504"/>
    <x v="0"/>
    <s v="UCPB&amp;J33010593EL"/>
    <s v="Uni¢n de Cervecer¡as Peruanas Backus y Johnston S.A."/>
    <x v="173"/>
    <x v="173"/>
    <s v="C.T. CUS"/>
    <x v="466"/>
    <s v="EL"/>
    <x v="2"/>
    <x v="381"/>
    <x v="0"/>
    <s v="Instalado"/>
    <s v="Operativo"/>
    <s v="Autoproductor"/>
    <x v="2"/>
    <x v="1"/>
    <x v="1"/>
    <x v="0"/>
    <s v="Privado"/>
    <s v="CUSCO"/>
    <s v="CUSCO"/>
    <s v="CUSCO"/>
    <s v="CUSCO"/>
    <n v="0"/>
    <x v="1"/>
    <n v="0"/>
    <x v="0"/>
    <x v="0"/>
    <x v="0"/>
    <s v="MWh"/>
    <n v="4.2"/>
    <n v="4.2000000000000006E-3"/>
    <m/>
    <n v="7.4999999999999997E-2"/>
    <n v="0.06"/>
    <n v="0"/>
    <n v="0"/>
    <n v="91"/>
    <s v="BASE DE DATOS"/>
    <m/>
  </r>
  <r>
    <s v="24"/>
    <x v="3"/>
    <s v="UCPB&amp;J"/>
    <s v="33002993"/>
    <s v="33002993"/>
    <x v="2"/>
    <m/>
    <n v="1.68"/>
    <n v="2.1"/>
    <n v="1.68"/>
    <m/>
    <m/>
    <n v="0"/>
    <m/>
    <m/>
    <m/>
    <n v="0"/>
    <n v="0"/>
    <x v="0"/>
    <s v="UCPB&amp;J33002993EL"/>
    <s v="Uni¢n de Cervecer¡as Peruanas Backus y Johnston S.A."/>
    <x v="173"/>
    <x v="173"/>
    <s v="C.T. MLI"/>
    <x v="467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CHACLACAYO"/>
    <n v="0"/>
    <x v="1"/>
    <n v="0"/>
    <x v="0"/>
    <x v="0"/>
    <x v="0"/>
    <s v="MWh"/>
    <n v="0"/>
    <n v="0"/>
    <m/>
    <n v="0.17500000000000002"/>
    <n v="0.13999999999999999"/>
    <n v="0"/>
    <n v="0"/>
    <n v="91"/>
    <s v="BASE DE DATOS"/>
    <m/>
  </r>
  <r>
    <s v="24"/>
    <x v="4"/>
    <s v="UCPB&amp;J"/>
    <s v="33004993"/>
    <s v="33004993"/>
    <x v="2"/>
    <m/>
    <n v="6"/>
    <n v="7.5"/>
    <n v="6"/>
    <m/>
    <m/>
    <n v="0"/>
    <m/>
    <m/>
    <m/>
    <n v="0"/>
    <n v="0"/>
    <x v="0"/>
    <s v="UCPB&amp;J33004993EL"/>
    <s v="Uni¢n de Cervecer¡as Peruanas Backus y Johnston S.A."/>
    <x v="173"/>
    <x v="173"/>
    <s v="C.T. Ate"/>
    <x v="463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ATE"/>
    <n v="0"/>
    <x v="1"/>
    <n v="0"/>
    <x v="0"/>
    <x v="0"/>
    <x v="0"/>
    <s v="MWh"/>
    <n v="0"/>
    <n v="0"/>
    <m/>
    <n v="0.625"/>
    <n v="0.5"/>
    <n v="0"/>
    <n v="0"/>
    <n v="91"/>
    <s v="BASE DE DATOS"/>
    <m/>
  </r>
  <r>
    <s v="24"/>
    <x v="4"/>
    <s v="UCPB&amp;J"/>
    <s v="33016493"/>
    <s v="33016493"/>
    <x v="2"/>
    <m/>
    <n v="1.5"/>
    <n v="2.04"/>
    <n v="1.5"/>
    <m/>
    <m/>
    <n v="17.027999999999999"/>
    <m/>
    <m/>
    <m/>
    <n v="0"/>
    <n v="1.05"/>
    <x v="0"/>
    <s v="UCPB&amp;J33016493EL"/>
    <s v="Uni¢n de Cervecer¡as Peruanas Backus y Johnston S.A."/>
    <x v="173"/>
    <x v="173"/>
    <s v="C.T. AQP"/>
    <x v="464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SACHACA"/>
    <n v="0"/>
    <x v="1"/>
    <n v="0"/>
    <x v="0"/>
    <x v="0"/>
    <x v="0"/>
    <s v="MWh"/>
    <n v="17.027999999999999"/>
    <n v="1.7027999999999998E-2"/>
    <m/>
    <n v="0.17"/>
    <n v="0.125"/>
    <n v="0"/>
    <n v="0"/>
    <n v="91"/>
    <s v="BASE DE DATOS"/>
    <m/>
  </r>
  <r>
    <s v="24"/>
    <x v="4"/>
    <s v="UCPB&amp;J"/>
    <s v="53009897"/>
    <s v="53009897"/>
    <x v="2"/>
    <m/>
    <n v="2.8"/>
    <n v="3.5"/>
    <n v="2.8"/>
    <m/>
    <m/>
    <n v="42.32"/>
    <m/>
    <m/>
    <m/>
    <n v="0"/>
    <n v="1.96"/>
    <x v="0"/>
    <s v="UCPB&amp;J53009897EL"/>
    <s v="Uni¢n de Cervecer¡as Peruanas Backus y Johnston S.A."/>
    <x v="173"/>
    <x v="173"/>
    <s v="C.T. MOT"/>
    <x v="465"/>
    <s v="EL"/>
    <x v="2"/>
    <x v="381"/>
    <x v="0"/>
    <s v="Instalado"/>
    <s v="Operativo"/>
    <s v="Autoproductor"/>
    <x v="2"/>
    <x v="1"/>
    <x v="1"/>
    <x v="0"/>
    <s v="Privado"/>
    <s v="LAMBAYEQUE"/>
    <s v="LAMBAYEQUE"/>
    <s v="LAMBAYEQUE"/>
    <s v="MOTUPE"/>
    <n v="0"/>
    <x v="1"/>
    <n v="0"/>
    <x v="0"/>
    <x v="0"/>
    <x v="0"/>
    <s v="MWh"/>
    <n v="42.32"/>
    <n v="4.2320000000000003E-2"/>
    <m/>
    <n v="0.29166666666666669"/>
    <n v="0.23333333333333331"/>
    <n v="0"/>
    <n v="0"/>
    <n v="91"/>
    <s v="BASE DE DATOS"/>
    <m/>
  </r>
  <r>
    <s v="24"/>
    <x v="4"/>
    <s v="UCPB&amp;J"/>
    <s v="33010593"/>
    <s v="33010593"/>
    <x v="2"/>
    <m/>
    <n v="0.72"/>
    <n v="0.9"/>
    <n v="0.72"/>
    <m/>
    <m/>
    <n v="3.48"/>
    <m/>
    <m/>
    <m/>
    <n v="0"/>
    <n v="0.504"/>
    <x v="0"/>
    <s v="UCPB&amp;J33010593EL"/>
    <s v="Uni¢n de Cervecer¡as Peruanas Backus y Johnston S.A."/>
    <x v="173"/>
    <x v="173"/>
    <s v="C.T. CUS"/>
    <x v="466"/>
    <s v="EL"/>
    <x v="2"/>
    <x v="381"/>
    <x v="0"/>
    <s v="Instalado"/>
    <s v="Operativo"/>
    <s v="Autoproductor"/>
    <x v="2"/>
    <x v="1"/>
    <x v="1"/>
    <x v="0"/>
    <s v="Privado"/>
    <s v="CUSCO"/>
    <s v="CUSCO"/>
    <s v="CUSCO"/>
    <s v="CUSCO"/>
    <n v="0"/>
    <x v="1"/>
    <n v="0"/>
    <x v="0"/>
    <x v="0"/>
    <x v="0"/>
    <s v="MWh"/>
    <n v="3.48"/>
    <n v="3.48E-3"/>
    <m/>
    <n v="7.4999999999999997E-2"/>
    <n v="0.06"/>
    <n v="0"/>
    <n v="0"/>
    <n v="91"/>
    <s v="BASE DE DATOS"/>
    <m/>
  </r>
  <r>
    <s v="24"/>
    <x v="4"/>
    <s v="UCPB&amp;J"/>
    <s v="33002993"/>
    <s v="33002993"/>
    <x v="2"/>
    <m/>
    <n v="1.68"/>
    <n v="2.1"/>
    <n v="1.68"/>
    <m/>
    <m/>
    <n v="0"/>
    <m/>
    <m/>
    <m/>
    <n v="0"/>
    <n v="0"/>
    <x v="0"/>
    <s v="UCPB&amp;J33002993EL"/>
    <s v="Uni¢n de Cervecer¡as Peruanas Backus y Johnston S.A."/>
    <x v="173"/>
    <x v="173"/>
    <s v="C.T. MLI"/>
    <x v="467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CHACLACAYO"/>
    <n v="0"/>
    <x v="1"/>
    <n v="0"/>
    <x v="0"/>
    <x v="0"/>
    <x v="0"/>
    <s v="MWh"/>
    <n v="0"/>
    <n v="0"/>
    <m/>
    <n v="0.17500000000000002"/>
    <n v="0.13999999999999999"/>
    <n v="0"/>
    <n v="0"/>
    <n v="91"/>
    <s v="BASE DE DATOS"/>
    <m/>
  </r>
  <r>
    <s v="24"/>
    <x v="5"/>
    <s v="UCPB&amp;J"/>
    <s v="33004993"/>
    <s v="33004993"/>
    <x v="2"/>
    <m/>
    <n v="6"/>
    <n v="7.5"/>
    <n v="6"/>
    <m/>
    <m/>
    <n v="0"/>
    <m/>
    <m/>
    <m/>
    <n v="0"/>
    <n v="0"/>
    <x v="0"/>
    <s v="UCPB&amp;J33004993EL"/>
    <s v="Uni¢n de Cervecer¡as Peruanas Backus y Johnston S.A."/>
    <x v="173"/>
    <x v="173"/>
    <s v="C.T. Ate"/>
    <x v="463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ATE"/>
    <n v="0"/>
    <x v="1"/>
    <n v="0"/>
    <x v="0"/>
    <x v="0"/>
    <x v="0"/>
    <s v="MWh"/>
    <n v="0"/>
    <n v="0"/>
    <m/>
    <n v="0.625"/>
    <n v="0.5"/>
    <n v="0"/>
    <n v="0"/>
    <n v="91"/>
    <s v="BASE DE DATOS"/>
    <m/>
  </r>
  <r>
    <s v="24"/>
    <x v="5"/>
    <s v="UCPB&amp;J"/>
    <s v="33016493"/>
    <s v="33016493"/>
    <x v="2"/>
    <m/>
    <n v="1.5"/>
    <n v="2.04"/>
    <n v="1.5"/>
    <m/>
    <m/>
    <n v="0"/>
    <m/>
    <m/>
    <m/>
    <n v="0"/>
    <n v="0"/>
    <x v="0"/>
    <s v="UCPB&amp;J33016493EL"/>
    <s v="Uni¢n de Cervecer¡as Peruanas Backus y Johnston S.A."/>
    <x v="173"/>
    <x v="173"/>
    <s v="C.T. AQP"/>
    <x v="464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SACHACA"/>
    <n v="0"/>
    <x v="1"/>
    <n v="0"/>
    <x v="0"/>
    <x v="0"/>
    <x v="0"/>
    <s v="MWh"/>
    <n v="0"/>
    <n v="0"/>
    <m/>
    <n v="0.17"/>
    <n v="0.125"/>
    <n v="0"/>
    <n v="0"/>
    <n v="91"/>
    <s v="BASE DE DATOS"/>
    <m/>
  </r>
  <r>
    <s v="24"/>
    <x v="5"/>
    <s v="UCPB&amp;J"/>
    <s v="53009897"/>
    <s v="53009897"/>
    <x v="2"/>
    <m/>
    <n v="2.8"/>
    <n v="3.5"/>
    <n v="2.8"/>
    <m/>
    <m/>
    <n v="0.47"/>
    <m/>
    <m/>
    <m/>
    <n v="0"/>
    <n v="1.96"/>
    <x v="0"/>
    <s v="UCPB&amp;J53009897EL"/>
    <s v="Uni¢n de Cervecer¡as Peruanas Backus y Johnston S.A."/>
    <x v="173"/>
    <x v="173"/>
    <s v="C.T. MOT"/>
    <x v="465"/>
    <s v="EL"/>
    <x v="2"/>
    <x v="381"/>
    <x v="0"/>
    <s v="Instalado"/>
    <s v="Operativo"/>
    <s v="Autoproductor"/>
    <x v="2"/>
    <x v="1"/>
    <x v="1"/>
    <x v="0"/>
    <s v="Privado"/>
    <s v="LAMBAYEQUE"/>
    <s v="LAMBAYEQUE"/>
    <s v="LAMBAYEQUE"/>
    <s v="MOTUPE"/>
    <n v="0"/>
    <x v="1"/>
    <n v="0"/>
    <x v="0"/>
    <x v="0"/>
    <x v="0"/>
    <s v="MWh"/>
    <n v="0.47"/>
    <n v="4.6999999999999999E-4"/>
    <m/>
    <n v="0.29166666666666669"/>
    <n v="0.23333333333333331"/>
    <n v="0"/>
    <n v="0"/>
    <n v="91"/>
    <s v="BASE DE DATOS"/>
    <m/>
  </r>
  <r>
    <s v="24"/>
    <x v="5"/>
    <s v="UCPB&amp;J"/>
    <s v="33010593"/>
    <s v="33010593"/>
    <x v="2"/>
    <m/>
    <n v="0.72"/>
    <n v="0.9"/>
    <n v="0.72"/>
    <m/>
    <m/>
    <n v="3.18"/>
    <m/>
    <m/>
    <m/>
    <n v="0"/>
    <n v="0.504"/>
    <x v="0"/>
    <s v="UCPB&amp;J33010593EL"/>
    <s v="Uni¢n de Cervecer¡as Peruanas Backus y Johnston S.A."/>
    <x v="173"/>
    <x v="173"/>
    <s v="C.T. CUS"/>
    <x v="466"/>
    <s v="EL"/>
    <x v="2"/>
    <x v="381"/>
    <x v="0"/>
    <s v="Instalado"/>
    <s v="Operativo"/>
    <s v="Autoproductor"/>
    <x v="2"/>
    <x v="1"/>
    <x v="1"/>
    <x v="0"/>
    <s v="Privado"/>
    <s v="CUSCO"/>
    <s v="CUSCO"/>
    <s v="CUSCO"/>
    <s v="CUSCO"/>
    <n v="0"/>
    <x v="1"/>
    <n v="0"/>
    <x v="0"/>
    <x v="0"/>
    <x v="0"/>
    <s v="MWh"/>
    <n v="3.18"/>
    <n v="3.1800000000000001E-3"/>
    <m/>
    <n v="7.4999999999999997E-2"/>
    <n v="0.06"/>
    <n v="0"/>
    <n v="0"/>
    <n v="91"/>
    <s v="BASE DE DATOS"/>
    <m/>
  </r>
  <r>
    <s v="24"/>
    <x v="5"/>
    <s v="UCPB&amp;J"/>
    <s v="33002993"/>
    <s v="33002993"/>
    <x v="2"/>
    <m/>
    <n v="1.68"/>
    <n v="2.1"/>
    <n v="1.68"/>
    <m/>
    <m/>
    <n v="0"/>
    <m/>
    <m/>
    <m/>
    <n v="0"/>
    <n v="0"/>
    <x v="0"/>
    <s v="UCPB&amp;J33002993EL"/>
    <s v="Uni¢n de Cervecer¡as Peruanas Backus y Johnston S.A."/>
    <x v="173"/>
    <x v="173"/>
    <s v="C.T. MLI"/>
    <x v="467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CHACLACAYO"/>
    <n v="0"/>
    <x v="1"/>
    <n v="0"/>
    <x v="0"/>
    <x v="0"/>
    <x v="0"/>
    <s v="MWh"/>
    <n v="0"/>
    <n v="0"/>
    <m/>
    <n v="0.17500000000000002"/>
    <n v="0.13999999999999999"/>
    <n v="0"/>
    <n v="0"/>
    <n v="91"/>
    <s v="BASE DE DATOS"/>
    <m/>
  </r>
  <r>
    <s v="24"/>
    <x v="7"/>
    <s v="UCPB&amp;J"/>
    <s v="33004993"/>
    <s v="33004993"/>
    <x v="2"/>
    <m/>
    <n v="6"/>
    <n v="7.5"/>
    <n v="6"/>
    <m/>
    <m/>
    <n v="0"/>
    <m/>
    <m/>
    <m/>
    <n v="0"/>
    <n v="0"/>
    <x v="0"/>
    <s v="UCPB&amp;J33004993EL"/>
    <s v="Uni¢n de Cervecer¡as Peruanas Backus y Johnston S.A."/>
    <x v="173"/>
    <x v="173"/>
    <s v="C.T. Ate"/>
    <x v="463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ATE"/>
    <n v="0"/>
    <x v="1"/>
    <n v="0"/>
    <x v="0"/>
    <x v="0"/>
    <x v="0"/>
    <s v="MWh"/>
    <n v="0"/>
    <n v="0"/>
    <m/>
    <n v="0.625"/>
    <n v="0.5"/>
    <n v="0"/>
    <n v="0"/>
    <n v="91"/>
    <s v="BASE DE DATOS"/>
    <m/>
  </r>
  <r>
    <s v="24"/>
    <x v="7"/>
    <s v="UCPB&amp;J"/>
    <s v="33016493"/>
    <s v="33016493"/>
    <x v="2"/>
    <m/>
    <n v="1.5"/>
    <n v="2.04"/>
    <n v="1.5"/>
    <m/>
    <m/>
    <n v="0"/>
    <m/>
    <m/>
    <m/>
    <n v="0"/>
    <n v="0"/>
    <x v="0"/>
    <s v="UCPB&amp;J33016493EL"/>
    <s v="Uni¢n de Cervecer¡as Peruanas Backus y Johnston S.A."/>
    <x v="173"/>
    <x v="173"/>
    <s v="C.T. AQP"/>
    <x v="464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SACHACA"/>
    <n v="0"/>
    <x v="1"/>
    <n v="0"/>
    <x v="0"/>
    <x v="0"/>
    <x v="0"/>
    <s v="MWh"/>
    <n v="0"/>
    <n v="0"/>
    <m/>
    <n v="0.17"/>
    <n v="0.125"/>
    <n v="0"/>
    <n v="0"/>
    <n v="91"/>
    <s v="BASE DE DATOS"/>
    <m/>
  </r>
  <r>
    <s v="24"/>
    <x v="7"/>
    <s v="UCPB&amp;J"/>
    <s v="53009897"/>
    <s v="53009897"/>
    <x v="2"/>
    <m/>
    <n v="2.8"/>
    <n v="3.5"/>
    <n v="2.8"/>
    <m/>
    <m/>
    <n v="0.16400000000000001"/>
    <m/>
    <m/>
    <m/>
    <n v="0"/>
    <n v="1.96"/>
    <x v="0"/>
    <s v="UCPB&amp;J53009897EL"/>
    <s v="Uni¢n de Cervecer¡as Peruanas Backus y Johnston S.A."/>
    <x v="173"/>
    <x v="173"/>
    <s v="C.T. MOT"/>
    <x v="465"/>
    <s v="EL"/>
    <x v="2"/>
    <x v="381"/>
    <x v="0"/>
    <s v="Instalado"/>
    <s v="Operativo"/>
    <s v="Autoproductor"/>
    <x v="2"/>
    <x v="1"/>
    <x v="1"/>
    <x v="0"/>
    <s v="Privado"/>
    <s v="LAMBAYEQUE"/>
    <s v="LAMBAYEQUE"/>
    <s v="LAMBAYEQUE"/>
    <s v="MOTUPE"/>
    <n v="0"/>
    <x v="1"/>
    <n v="0"/>
    <x v="0"/>
    <x v="0"/>
    <x v="0"/>
    <s v="MWh"/>
    <n v="0.16400000000000001"/>
    <n v="1.64E-4"/>
    <m/>
    <n v="0.29166666666666669"/>
    <n v="0.23333333333333331"/>
    <n v="0"/>
    <n v="0"/>
    <n v="91"/>
    <s v="BASE DE DATOS"/>
    <m/>
  </r>
  <r>
    <s v="24"/>
    <x v="7"/>
    <s v="UCPB&amp;J"/>
    <s v="33010593"/>
    <s v="33010593"/>
    <x v="2"/>
    <m/>
    <n v="0.72"/>
    <n v="0.9"/>
    <n v="0.72"/>
    <m/>
    <m/>
    <n v="4.4400000000000004"/>
    <m/>
    <m/>
    <m/>
    <n v="0"/>
    <n v="0.504"/>
    <x v="0"/>
    <s v="UCPB&amp;J33010593EL"/>
    <s v="Uni¢n de Cervecer¡as Peruanas Backus y Johnston S.A."/>
    <x v="173"/>
    <x v="173"/>
    <s v="C.T. CUS"/>
    <x v="466"/>
    <s v="EL"/>
    <x v="2"/>
    <x v="381"/>
    <x v="0"/>
    <s v="Instalado"/>
    <s v="Operativo"/>
    <s v="Autoproductor"/>
    <x v="2"/>
    <x v="1"/>
    <x v="1"/>
    <x v="0"/>
    <s v="Privado"/>
    <s v="CUSCO"/>
    <s v="CUSCO"/>
    <s v="CUSCO"/>
    <s v="CUSCO"/>
    <n v="0"/>
    <x v="1"/>
    <n v="0"/>
    <x v="0"/>
    <x v="0"/>
    <x v="0"/>
    <s v="MWh"/>
    <n v="4.4400000000000004"/>
    <n v="4.4400000000000004E-3"/>
    <m/>
    <n v="7.4999999999999997E-2"/>
    <n v="0.06"/>
    <n v="0"/>
    <n v="0"/>
    <n v="91"/>
    <s v="BASE DE DATOS"/>
    <m/>
  </r>
  <r>
    <s v="24"/>
    <x v="7"/>
    <s v="UCPB&amp;J"/>
    <s v="33002993"/>
    <s v="33002993"/>
    <x v="2"/>
    <m/>
    <n v="1.68"/>
    <n v="2.1"/>
    <n v="1.68"/>
    <m/>
    <m/>
    <n v="0"/>
    <m/>
    <m/>
    <m/>
    <n v="0"/>
    <n v="0"/>
    <x v="0"/>
    <s v="UCPB&amp;J33002993EL"/>
    <s v="Uni¢n de Cervecer¡as Peruanas Backus y Johnston S.A."/>
    <x v="173"/>
    <x v="173"/>
    <s v="C.T. MLI"/>
    <x v="467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CHACLACAYO"/>
    <n v="0"/>
    <x v="1"/>
    <n v="0"/>
    <x v="0"/>
    <x v="0"/>
    <x v="0"/>
    <s v="MWh"/>
    <n v="0"/>
    <n v="0"/>
    <m/>
    <n v="0.17500000000000002"/>
    <n v="0.13999999999999999"/>
    <n v="0"/>
    <n v="0"/>
    <n v="91"/>
    <s v="BASE DE DATOS"/>
    <m/>
  </r>
  <r>
    <s v="24"/>
    <x v="6"/>
    <s v="UCPB&amp;J"/>
    <s v="33004993"/>
    <s v="33004993"/>
    <x v="2"/>
    <m/>
    <n v="6"/>
    <n v="7.5"/>
    <n v="6"/>
    <m/>
    <m/>
    <n v="0"/>
    <m/>
    <m/>
    <m/>
    <n v="0"/>
    <n v="0"/>
    <x v="0"/>
    <s v="UCPB&amp;J33004993EL"/>
    <s v="Uni¢n de Cervecer¡as Peruanas Backus y Johnston S.A."/>
    <x v="173"/>
    <x v="173"/>
    <s v="C.T. Ate"/>
    <x v="463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ATE"/>
    <n v="0"/>
    <x v="1"/>
    <n v="0"/>
    <x v="0"/>
    <x v="0"/>
    <x v="0"/>
    <s v="MWh"/>
    <n v="0"/>
    <n v="0"/>
    <m/>
    <n v="0.625"/>
    <n v="0.5"/>
    <n v="0"/>
    <n v="0"/>
    <n v="91"/>
    <s v="BASE DE DATOS"/>
    <m/>
  </r>
  <r>
    <s v="24"/>
    <x v="6"/>
    <s v="UCPB&amp;J"/>
    <s v="33016493"/>
    <s v="33016493"/>
    <x v="2"/>
    <m/>
    <n v="1.5"/>
    <n v="2.04"/>
    <n v="1.5"/>
    <m/>
    <m/>
    <n v="0"/>
    <m/>
    <m/>
    <m/>
    <n v="0"/>
    <n v="0"/>
    <x v="0"/>
    <s v="UCPB&amp;J33016493EL"/>
    <s v="Uni¢n de Cervecer¡as Peruanas Backus y Johnston S.A."/>
    <x v="173"/>
    <x v="173"/>
    <s v="C.T. AQP"/>
    <x v="464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SACHACA"/>
    <n v="0"/>
    <x v="1"/>
    <n v="0"/>
    <x v="0"/>
    <x v="0"/>
    <x v="0"/>
    <s v="MWh"/>
    <n v="0"/>
    <n v="0"/>
    <m/>
    <n v="0.17"/>
    <n v="0.125"/>
    <n v="0"/>
    <n v="0"/>
    <n v="91"/>
    <s v="BASE DE DATOS"/>
    <m/>
  </r>
  <r>
    <s v="24"/>
    <x v="6"/>
    <s v="UCPB&amp;J"/>
    <s v="53009897"/>
    <s v="53009897"/>
    <x v="2"/>
    <m/>
    <n v="2.8"/>
    <n v="3.5"/>
    <n v="2.8"/>
    <m/>
    <m/>
    <n v="10.28"/>
    <m/>
    <m/>
    <m/>
    <n v="0"/>
    <n v="1.96"/>
    <x v="0"/>
    <s v="UCPB&amp;J53009897EL"/>
    <s v="Uni¢n de Cervecer¡as Peruanas Backus y Johnston S.A."/>
    <x v="173"/>
    <x v="173"/>
    <s v="C.T. MOT"/>
    <x v="465"/>
    <s v="EL"/>
    <x v="2"/>
    <x v="381"/>
    <x v="0"/>
    <s v="Instalado"/>
    <s v="Operativo"/>
    <s v="Autoproductor"/>
    <x v="2"/>
    <x v="1"/>
    <x v="1"/>
    <x v="0"/>
    <s v="Privado"/>
    <s v="LAMBAYEQUE"/>
    <s v="LAMBAYEQUE"/>
    <s v="LAMBAYEQUE"/>
    <s v="MOTUPE"/>
    <n v="0"/>
    <x v="1"/>
    <n v="0"/>
    <x v="0"/>
    <x v="0"/>
    <x v="0"/>
    <s v="MWh"/>
    <n v="10.28"/>
    <n v="1.0279999999999999E-2"/>
    <m/>
    <n v="0.29166666666666669"/>
    <n v="0.23333333333333331"/>
    <n v="0"/>
    <n v="0"/>
    <n v="91"/>
    <s v="BASE DE DATOS"/>
    <m/>
  </r>
  <r>
    <s v="24"/>
    <x v="6"/>
    <s v="UCPB&amp;J"/>
    <s v="33010593"/>
    <s v="33010593"/>
    <x v="2"/>
    <m/>
    <n v="0.72"/>
    <n v="0.9"/>
    <n v="0.72"/>
    <m/>
    <m/>
    <n v="3.54"/>
    <m/>
    <m/>
    <m/>
    <n v="0"/>
    <n v="0.504"/>
    <x v="0"/>
    <s v="UCPB&amp;J33010593EL"/>
    <s v="Uni¢n de Cervecer¡as Peruanas Backus y Johnston S.A."/>
    <x v="173"/>
    <x v="173"/>
    <s v="C.T. CUS"/>
    <x v="466"/>
    <s v="EL"/>
    <x v="2"/>
    <x v="381"/>
    <x v="0"/>
    <s v="Instalado"/>
    <s v="Operativo"/>
    <s v="Autoproductor"/>
    <x v="2"/>
    <x v="1"/>
    <x v="1"/>
    <x v="0"/>
    <s v="Privado"/>
    <s v="CUSCO"/>
    <s v="CUSCO"/>
    <s v="CUSCO"/>
    <s v="CUSCO"/>
    <n v="0"/>
    <x v="1"/>
    <n v="0"/>
    <x v="0"/>
    <x v="0"/>
    <x v="0"/>
    <s v="MWh"/>
    <n v="3.54"/>
    <n v="3.5400000000000002E-3"/>
    <m/>
    <n v="7.4999999999999997E-2"/>
    <n v="0.06"/>
    <n v="0"/>
    <n v="0"/>
    <n v="91"/>
    <s v="BASE DE DATOS"/>
    <m/>
  </r>
  <r>
    <s v="24"/>
    <x v="6"/>
    <s v="UCPB&amp;J"/>
    <s v="33002993"/>
    <s v="33002993"/>
    <x v="2"/>
    <m/>
    <n v="1.68"/>
    <n v="2.1"/>
    <n v="1.68"/>
    <m/>
    <m/>
    <n v="0"/>
    <m/>
    <m/>
    <m/>
    <n v="0"/>
    <n v="0"/>
    <x v="0"/>
    <s v="UCPB&amp;J33002993EL"/>
    <s v="Uni¢n de Cervecer¡as Peruanas Backus y Johnston S.A."/>
    <x v="173"/>
    <x v="173"/>
    <s v="C.T. MLI"/>
    <x v="467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CHACLACAYO"/>
    <n v="0"/>
    <x v="1"/>
    <n v="0"/>
    <x v="0"/>
    <x v="0"/>
    <x v="0"/>
    <s v="MWh"/>
    <n v="0"/>
    <n v="0"/>
    <m/>
    <n v="0.17500000000000002"/>
    <n v="0.13999999999999999"/>
    <n v="0"/>
    <n v="0"/>
    <n v="91"/>
    <s v="BASE DE DATOS"/>
    <m/>
  </r>
  <r>
    <s v="24"/>
    <x v="8"/>
    <s v="UCPB&amp;J"/>
    <s v="33004993"/>
    <s v="33004993"/>
    <x v="2"/>
    <m/>
    <n v="6"/>
    <n v="7.5"/>
    <n v="6"/>
    <m/>
    <m/>
    <n v="0"/>
    <m/>
    <m/>
    <m/>
    <n v="0"/>
    <n v="0"/>
    <x v="0"/>
    <s v="UCPB&amp;J33004993EL"/>
    <s v="Uni¢n de Cervecer¡as Peruanas Backus y Johnston S.A."/>
    <x v="173"/>
    <x v="173"/>
    <s v="C.T. Ate"/>
    <x v="463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ATE"/>
    <n v="0"/>
    <x v="1"/>
    <n v="0"/>
    <x v="0"/>
    <x v="0"/>
    <x v="0"/>
    <s v="MWh"/>
    <n v="0"/>
    <n v="0"/>
    <m/>
    <n v="0.625"/>
    <n v="0.5"/>
    <n v="0"/>
    <n v="0"/>
    <n v="91"/>
    <s v="BASE DE DATOS"/>
    <m/>
  </r>
  <r>
    <s v="24"/>
    <x v="8"/>
    <s v="UCPB&amp;J"/>
    <s v="33016493"/>
    <s v="33016493"/>
    <x v="2"/>
    <m/>
    <n v="1.5"/>
    <n v="2.04"/>
    <n v="1.5"/>
    <m/>
    <m/>
    <n v="1.8919999999999999"/>
    <m/>
    <m/>
    <m/>
    <n v="0"/>
    <n v="1.05"/>
    <x v="0"/>
    <s v="UCPB&amp;J33016493EL"/>
    <s v="Uni¢n de Cervecer¡as Peruanas Backus y Johnston S.A."/>
    <x v="173"/>
    <x v="173"/>
    <s v="C.T. AQP"/>
    <x v="464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SACHACA"/>
    <n v="0"/>
    <x v="1"/>
    <n v="0"/>
    <x v="0"/>
    <x v="0"/>
    <x v="0"/>
    <s v="MWh"/>
    <n v="1.8919999999999999"/>
    <n v="1.8919999999999998E-3"/>
    <m/>
    <n v="0.17"/>
    <n v="0.125"/>
    <n v="0"/>
    <n v="0"/>
    <n v="91"/>
    <s v="BASE DE DATOS"/>
    <m/>
  </r>
  <r>
    <s v="24"/>
    <x v="8"/>
    <s v="UCPB&amp;J"/>
    <s v="53009897"/>
    <s v="53009897"/>
    <x v="2"/>
    <m/>
    <n v="2.8"/>
    <n v="3.5"/>
    <n v="2.8"/>
    <m/>
    <m/>
    <n v="18.98"/>
    <m/>
    <m/>
    <m/>
    <n v="0"/>
    <n v="1.96"/>
    <x v="0"/>
    <s v="UCPB&amp;J53009897EL"/>
    <s v="Uni¢n de Cervecer¡as Peruanas Backus y Johnston S.A."/>
    <x v="173"/>
    <x v="173"/>
    <s v="C.T. MOT"/>
    <x v="465"/>
    <s v="EL"/>
    <x v="2"/>
    <x v="381"/>
    <x v="0"/>
    <s v="Instalado"/>
    <s v="Operativo"/>
    <s v="Autoproductor"/>
    <x v="2"/>
    <x v="1"/>
    <x v="1"/>
    <x v="0"/>
    <s v="Privado"/>
    <s v="LAMBAYEQUE"/>
    <s v="LAMBAYEQUE"/>
    <s v="LAMBAYEQUE"/>
    <s v="MOTUPE"/>
    <n v="0"/>
    <x v="1"/>
    <n v="0"/>
    <x v="0"/>
    <x v="0"/>
    <x v="0"/>
    <s v="MWh"/>
    <n v="18.98"/>
    <n v="1.898E-2"/>
    <m/>
    <n v="0.29166666666666669"/>
    <n v="0.23333333333333331"/>
    <n v="0"/>
    <n v="0"/>
    <n v="91"/>
    <s v="BASE DE DATOS"/>
    <m/>
  </r>
  <r>
    <s v="24"/>
    <x v="8"/>
    <s v="UCPB&amp;J"/>
    <s v="33010593"/>
    <s v="33010593"/>
    <x v="2"/>
    <m/>
    <n v="0.72"/>
    <n v="0.9"/>
    <n v="0.72"/>
    <m/>
    <m/>
    <n v="4.08"/>
    <m/>
    <m/>
    <m/>
    <n v="0"/>
    <n v="0.504"/>
    <x v="0"/>
    <s v="UCPB&amp;J33010593EL"/>
    <s v="Uni¢n de Cervecer¡as Peruanas Backus y Johnston S.A."/>
    <x v="173"/>
    <x v="173"/>
    <s v="C.T. CUS"/>
    <x v="466"/>
    <s v="EL"/>
    <x v="2"/>
    <x v="381"/>
    <x v="0"/>
    <s v="Instalado"/>
    <s v="Operativo"/>
    <s v="Autoproductor"/>
    <x v="2"/>
    <x v="1"/>
    <x v="1"/>
    <x v="0"/>
    <s v="Privado"/>
    <s v="CUSCO"/>
    <s v="CUSCO"/>
    <s v="CUSCO"/>
    <s v="CUSCO"/>
    <n v="0"/>
    <x v="1"/>
    <n v="0"/>
    <x v="0"/>
    <x v="0"/>
    <x v="0"/>
    <s v="MWh"/>
    <n v="4.08"/>
    <n v="4.0800000000000003E-3"/>
    <m/>
    <n v="7.4999999999999997E-2"/>
    <n v="0.06"/>
    <n v="0"/>
    <n v="0"/>
    <n v="91"/>
    <s v="BASE DE DATOS"/>
    <m/>
  </r>
  <r>
    <s v="24"/>
    <x v="8"/>
    <s v="UCPB&amp;J"/>
    <s v="33002993"/>
    <s v="33002993"/>
    <x v="2"/>
    <m/>
    <n v="1.68"/>
    <n v="2.1"/>
    <n v="1.68"/>
    <m/>
    <m/>
    <n v="0"/>
    <m/>
    <m/>
    <m/>
    <n v="0"/>
    <n v="0"/>
    <x v="0"/>
    <s v="UCPB&amp;J33002993EL"/>
    <s v="Uni¢n de Cervecer¡as Peruanas Backus y Johnston S.A."/>
    <x v="173"/>
    <x v="173"/>
    <s v="C.T. MLI"/>
    <x v="467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CHACLACAYO"/>
    <n v="0"/>
    <x v="1"/>
    <n v="0"/>
    <x v="0"/>
    <x v="0"/>
    <x v="0"/>
    <s v="MWh"/>
    <n v="0"/>
    <n v="0"/>
    <m/>
    <n v="0.17500000000000002"/>
    <n v="0.13999999999999999"/>
    <n v="0"/>
    <n v="0"/>
    <n v="91"/>
    <s v="BASE DE DATOS"/>
    <m/>
  </r>
  <r>
    <s v="24"/>
    <x v="9"/>
    <s v="UCPB&amp;J"/>
    <s v="33004993"/>
    <s v="33004993"/>
    <x v="2"/>
    <m/>
    <n v="6"/>
    <n v="7.5"/>
    <n v="6"/>
    <m/>
    <m/>
    <n v="0"/>
    <m/>
    <m/>
    <m/>
    <n v="0"/>
    <n v="0"/>
    <x v="0"/>
    <s v="UCPB&amp;J33004993EL"/>
    <s v="Uni¢n de Cervecer¡as Peruanas Backus y Johnston S.A."/>
    <x v="173"/>
    <x v="173"/>
    <s v="C.T. Ate"/>
    <x v="463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ATE"/>
    <n v="0"/>
    <x v="1"/>
    <n v="0"/>
    <x v="0"/>
    <x v="0"/>
    <x v="0"/>
    <s v="MWh"/>
    <n v="0"/>
    <n v="0"/>
    <m/>
    <n v="0.625"/>
    <n v="0.5"/>
    <n v="0"/>
    <n v="0"/>
    <n v="91"/>
    <s v="BASE DE DATOS"/>
    <m/>
  </r>
  <r>
    <s v="24"/>
    <x v="9"/>
    <s v="UCPB&amp;J"/>
    <s v="33016493"/>
    <s v="33016493"/>
    <x v="2"/>
    <m/>
    <n v="1.5"/>
    <n v="2.04"/>
    <n v="1.5"/>
    <m/>
    <m/>
    <n v="0"/>
    <m/>
    <m/>
    <m/>
    <n v="0"/>
    <n v="0"/>
    <x v="0"/>
    <s v="UCPB&amp;J33016493EL"/>
    <s v="Uni¢n de Cervecer¡as Peruanas Backus y Johnston S.A."/>
    <x v="173"/>
    <x v="173"/>
    <s v="C.T. AQP"/>
    <x v="464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SACHACA"/>
    <n v="0"/>
    <x v="1"/>
    <n v="0"/>
    <x v="0"/>
    <x v="0"/>
    <x v="0"/>
    <s v="MWh"/>
    <n v="0"/>
    <n v="0"/>
    <m/>
    <n v="0.17"/>
    <n v="0.125"/>
    <n v="0"/>
    <n v="0"/>
    <n v="91"/>
    <s v="BASE DE DATOS"/>
    <m/>
  </r>
  <r>
    <s v="24"/>
    <x v="9"/>
    <s v="UCPB&amp;J"/>
    <s v="53009897"/>
    <s v="53009897"/>
    <x v="2"/>
    <m/>
    <n v="2.8"/>
    <n v="3.5"/>
    <n v="2.8"/>
    <m/>
    <m/>
    <n v="23.51"/>
    <m/>
    <m/>
    <m/>
    <n v="0"/>
    <n v="1.96"/>
    <x v="0"/>
    <s v="UCPB&amp;J53009897EL"/>
    <s v="Uni¢n de Cervecer¡as Peruanas Backus y Johnston S.A."/>
    <x v="173"/>
    <x v="173"/>
    <s v="C.T. MOT"/>
    <x v="465"/>
    <s v="EL"/>
    <x v="2"/>
    <x v="381"/>
    <x v="0"/>
    <s v="Instalado"/>
    <s v="Operativo"/>
    <s v="Autoproductor"/>
    <x v="2"/>
    <x v="1"/>
    <x v="1"/>
    <x v="0"/>
    <s v="Privado"/>
    <s v="LAMBAYEQUE"/>
    <s v="LAMBAYEQUE"/>
    <s v="LAMBAYEQUE"/>
    <s v="MOTUPE"/>
    <n v="0"/>
    <x v="1"/>
    <n v="0"/>
    <x v="0"/>
    <x v="0"/>
    <x v="0"/>
    <s v="MWh"/>
    <n v="23.51"/>
    <n v="2.3510000000000003E-2"/>
    <m/>
    <n v="0.29166666666666669"/>
    <n v="0.23333333333333331"/>
    <n v="0"/>
    <n v="0"/>
    <n v="91"/>
    <s v="BASE DE DATOS"/>
    <m/>
  </r>
  <r>
    <s v="24"/>
    <x v="9"/>
    <s v="UCPB&amp;J"/>
    <s v="33010593"/>
    <s v="33010593"/>
    <x v="2"/>
    <m/>
    <n v="0.72"/>
    <n v="0.9"/>
    <n v="0.72"/>
    <m/>
    <m/>
    <n v="3"/>
    <m/>
    <m/>
    <m/>
    <n v="0"/>
    <n v="0.504"/>
    <x v="0"/>
    <s v="UCPB&amp;J33010593EL"/>
    <s v="Uni¢n de Cervecer¡as Peruanas Backus y Johnston S.A."/>
    <x v="173"/>
    <x v="173"/>
    <s v="C.T. CUS"/>
    <x v="466"/>
    <s v="EL"/>
    <x v="2"/>
    <x v="381"/>
    <x v="0"/>
    <s v="Instalado"/>
    <s v="Operativo"/>
    <s v="Autoproductor"/>
    <x v="2"/>
    <x v="1"/>
    <x v="1"/>
    <x v="0"/>
    <s v="Privado"/>
    <s v="CUSCO"/>
    <s v="CUSCO"/>
    <s v="CUSCO"/>
    <s v="CUSCO"/>
    <n v="0"/>
    <x v="1"/>
    <n v="0"/>
    <x v="0"/>
    <x v="0"/>
    <x v="0"/>
    <s v="MWh"/>
    <n v="3"/>
    <n v="3.0000000000000001E-3"/>
    <m/>
    <n v="7.4999999999999997E-2"/>
    <n v="0.06"/>
    <n v="0"/>
    <n v="0"/>
    <n v="91"/>
    <s v="BASE DE DATOS"/>
    <m/>
  </r>
  <r>
    <s v="24"/>
    <x v="9"/>
    <s v="UCPB&amp;J"/>
    <s v="33002993"/>
    <s v="33002993"/>
    <x v="2"/>
    <m/>
    <n v="1.68"/>
    <n v="2.1"/>
    <n v="1.68"/>
    <m/>
    <m/>
    <n v="0"/>
    <m/>
    <m/>
    <m/>
    <n v="0"/>
    <n v="0"/>
    <x v="0"/>
    <s v="UCPB&amp;J33002993EL"/>
    <s v="Uni¢n de Cervecer¡as Peruanas Backus y Johnston S.A."/>
    <x v="173"/>
    <x v="173"/>
    <s v="C.T. MLI"/>
    <x v="467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CHACLACAYO"/>
    <n v="0"/>
    <x v="1"/>
    <n v="0"/>
    <x v="0"/>
    <x v="0"/>
    <x v="0"/>
    <s v="MWh"/>
    <n v="0"/>
    <n v="0"/>
    <m/>
    <n v="0.17500000000000002"/>
    <n v="0.13999999999999999"/>
    <n v="0"/>
    <n v="0"/>
    <n v="91"/>
    <s v="BASE DE DATOS"/>
    <m/>
  </r>
  <r>
    <s v="24"/>
    <x v="10"/>
    <s v="UCPB&amp;J"/>
    <s v="33004993"/>
    <s v="33004993"/>
    <x v="2"/>
    <m/>
    <n v="6"/>
    <n v="7.5"/>
    <n v="6"/>
    <m/>
    <m/>
    <n v="0"/>
    <m/>
    <m/>
    <m/>
    <n v="0"/>
    <n v="0"/>
    <x v="0"/>
    <s v="UCPB&amp;J33004993EL"/>
    <s v="Uni¢n de Cervecer¡as Peruanas Backus y Johnston S.A."/>
    <x v="173"/>
    <x v="173"/>
    <s v="C.T. Ate"/>
    <x v="463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ATE"/>
    <n v="0"/>
    <x v="1"/>
    <n v="0"/>
    <x v="0"/>
    <x v="0"/>
    <x v="0"/>
    <s v="MWh"/>
    <n v="0"/>
    <n v="0"/>
    <m/>
    <n v="0.625"/>
    <n v="0.5"/>
    <n v="0"/>
    <n v="0"/>
    <n v="91"/>
    <s v="BASE DE DATOS"/>
    <m/>
  </r>
  <r>
    <s v="24"/>
    <x v="10"/>
    <s v="UCPB&amp;J"/>
    <s v="33016493"/>
    <s v="33016493"/>
    <x v="2"/>
    <m/>
    <n v="1.5"/>
    <n v="2.04"/>
    <n v="1.5"/>
    <m/>
    <m/>
    <n v="0"/>
    <m/>
    <m/>
    <m/>
    <n v="0"/>
    <n v="0"/>
    <x v="0"/>
    <s v="UCPB&amp;J33016493EL"/>
    <s v="Uni¢n de Cervecer¡as Peruanas Backus y Johnston S.A."/>
    <x v="173"/>
    <x v="173"/>
    <s v="C.T. AQP"/>
    <x v="464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SACHACA"/>
    <n v="0"/>
    <x v="1"/>
    <n v="0"/>
    <x v="0"/>
    <x v="0"/>
    <x v="0"/>
    <s v="MWh"/>
    <n v="0"/>
    <n v="0"/>
    <m/>
    <n v="0.17"/>
    <n v="0.125"/>
    <n v="0"/>
    <n v="0"/>
    <n v="91"/>
    <s v="BASE DE DATOS"/>
    <m/>
  </r>
  <r>
    <s v="24"/>
    <x v="10"/>
    <s v="UCPB&amp;J"/>
    <s v="53009897"/>
    <s v="53009897"/>
    <x v="2"/>
    <m/>
    <n v="2.8"/>
    <n v="3.5"/>
    <n v="2.8"/>
    <m/>
    <m/>
    <n v="3.18"/>
    <m/>
    <m/>
    <m/>
    <n v="0"/>
    <n v="1.96"/>
    <x v="0"/>
    <s v="UCPB&amp;J53009897EL"/>
    <s v="Uni¢n de Cervecer¡as Peruanas Backus y Johnston S.A."/>
    <x v="173"/>
    <x v="173"/>
    <s v="C.T. MOT"/>
    <x v="465"/>
    <s v="EL"/>
    <x v="2"/>
    <x v="381"/>
    <x v="0"/>
    <s v="Instalado"/>
    <s v="Operativo"/>
    <s v="Autoproductor"/>
    <x v="2"/>
    <x v="1"/>
    <x v="1"/>
    <x v="0"/>
    <s v="Privado"/>
    <s v="LAMBAYEQUE"/>
    <s v="LAMBAYEQUE"/>
    <s v="LAMBAYEQUE"/>
    <s v="MOTUPE"/>
    <n v="0"/>
    <x v="1"/>
    <n v="0"/>
    <x v="0"/>
    <x v="0"/>
    <x v="0"/>
    <s v="MWh"/>
    <n v="3.18"/>
    <n v="3.1800000000000001E-3"/>
    <m/>
    <n v="0.29166666666666669"/>
    <n v="0.23333333333333331"/>
    <n v="0"/>
    <n v="0"/>
    <n v="91"/>
    <s v="BASE DE DATOS"/>
    <m/>
  </r>
  <r>
    <s v="24"/>
    <x v="10"/>
    <s v="UCPB&amp;J"/>
    <s v="33010593"/>
    <s v="33010593"/>
    <x v="2"/>
    <m/>
    <n v="0.72"/>
    <n v="0.9"/>
    <n v="0.72"/>
    <m/>
    <m/>
    <n v="3.78"/>
    <m/>
    <m/>
    <m/>
    <n v="0"/>
    <n v="0.504"/>
    <x v="0"/>
    <s v="UCPB&amp;J33010593EL"/>
    <s v="Uni¢n de Cervecer¡as Peruanas Backus y Johnston S.A."/>
    <x v="173"/>
    <x v="173"/>
    <s v="C.T. CUS"/>
    <x v="466"/>
    <s v="EL"/>
    <x v="2"/>
    <x v="381"/>
    <x v="0"/>
    <s v="Instalado"/>
    <s v="Operativo"/>
    <s v="Autoproductor"/>
    <x v="2"/>
    <x v="1"/>
    <x v="1"/>
    <x v="0"/>
    <s v="Privado"/>
    <s v="CUSCO"/>
    <s v="CUSCO"/>
    <s v="CUSCO"/>
    <s v="CUSCO"/>
    <n v="0"/>
    <x v="1"/>
    <n v="0"/>
    <x v="0"/>
    <x v="0"/>
    <x v="0"/>
    <s v="MWh"/>
    <n v="3.78"/>
    <n v="3.7799999999999999E-3"/>
    <m/>
    <n v="7.4999999999999997E-2"/>
    <n v="0.06"/>
    <n v="0"/>
    <n v="0"/>
    <n v="91"/>
    <s v="BASE DE DATOS"/>
    <m/>
  </r>
  <r>
    <s v="24"/>
    <x v="10"/>
    <s v="UCPB&amp;J"/>
    <s v="33002993"/>
    <s v="33002993"/>
    <x v="2"/>
    <m/>
    <n v="1.68"/>
    <n v="2.1"/>
    <n v="1.68"/>
    <m/>
    <m/>
    <n v="0"/>
    <m/>
    <m/>
    <m/>
    <n v="0"/>
    <n v="0"/>
    <x v="0"/>
    <s v="UCPB&amp;J33002993EL"/>
    <s v="Uni¢n de Cervecer¡as Peruanas Backus y Johnston S.A."/>
    <x v="173"/>
    <x v="173"/>
    <s v="C.T. MLI"/>
    <x v="467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CHACLACAYO"/>
    <n v="0"/>
    <x v="1"/>
    <n v="0"/>
    <x v="0"/>
    <x v="0"/>
    <x v="0"/>
    <s v="MWh"/>
    <n v="0"/>
    <n v="0"/>
    <m/>
    <n v="0.17500000000000002"/>
    <n v="0.13999999999999999"/>
    <n v="0"/>
    <n v="0"/>
    <n v="91"/>
    <s v="BASE DE DATOS"/>
    <m/>
  </r>
  <r>
    <s v="24"/>
    <x v="11"/>
    <s v="UCPB&amp;J"/>
    <s v="33004993"/>
    <s v="33004993"/>
    <x v="2"/>
    <m/>
    <n v="6"/>
    <n v="7.5"/>
    <n v="6"/>
    <m/>
    <m/>
    <n v="0"/>
    <m/>
    <m/>
    <m/>
    <n v="0"/>
    <n v="0"/>
    <x v="0"/>
    <s v="UCPB&amp;J33004993EL"/>
    <s v="Uni¢n de Cervecer¡as Peruanas Backus y Johnston S.A."/>
    <x v="173"/>
    <x v="173"/>
    <s v="C.T. Ate"/>
    <x v="463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ATE"/>
    <n v="0"/>
    <x v="1"/>
    <n v="0"/>
    <x v="0"/>
    <x v="0"/>
    <x v="0"/>
    <s v="MWh"/>
    <n v="0"/>
    <n v="0"/>
    <m/>
    <n v="0.625"/>
    <n v="0.5"/>
    <n v="0"/>
    <n v="0"/>
    <n v="91"/>
    <s v="BASE DE DATOS"/>
    <m/>
  </r>
  <r>
    <s v="24"/>
    <x v="11"/>
    <s v="UCPB&amp;J"/>
    <s v="33016493"/>
    <s v="33016493"/>
    <x v="2"/>
    <m/>
    <n v="1.5"/>
    <n v="2.04"/>
    <n v="1.5"/>
    <m/>
    <m/>
    <n v="0"/>
    <m/>
    <m/>
    <m/>
    <n v="0"/>
    <n v="0"/>
    <x v="0"/>
    <s v="UCPB&amp;J33016493EL"/>
    <s v="Uni¢n de Cervecer¡as Peruanas Backus y Johnston S.A."/>
    <x v="173"/>
    <x v="173"/>
    <s v="C.T. AQP"/>
    <x v="464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SACHACA"/>
    <n v="0"/>
    <x v="1"/>
    <n v="0"/>
    <x v="0"/>
    <x v="0"/>
    <x v="0"/>
    <s v="MWh"/>
    <n v="0"/>
    <n v="0"/>
    <m/>
    <n v="0.17"/>
    <n v="0.125"/>
    <n v="0"/>
    <n v="0"/>
    <n v="91"/>
    <s v="BASE DE DATOS"/>
    <m/>
  </r>
  <r>
    <s v="24"/>
    <x v="11"/>
    <s v="UCPB&amp;J"/>
    <s v="53009897"/>
    <s v="53009897"/>
    <x v="2"/>
    <m/>
    <n v="2.8"/>
    <n v="3.5"/>
    <n v="2.8"/>
    <m/>
    <m/>
    <n v="0"/>
    <m/>
    <m/>
    <m/>
    <n v="0"/>
    <n v="0"/>
    <x v="0"/>
    <s v="UCPB&amp;J53009897EL"/>
    <s v="Uni¢n de Cervecer¡as Peruanas Backus y Johnston S.A."/>
    <x v="173"/>
    <x v="173"/>
    <s v="C.T. MOT"/>
    <x v="465"/>
    <s v="EL"/>
    <x v="2"/>
    <x v="381"/>
    <x v="0"/>
    <s v="Instalado"/>
    <s v="Operativo"/>
    <s v="Autoproductor"/>
    <x v="2"/>
    <x v="1"/>
    <x v="1"/>
    <x v="0"/>
    <s v="Privado"/>
    <s v="LAMBAYEQUE"/>
    <s v="LAMBAYEQUE"/>
    <s v="LAMBAYEQUE"/>
    <s v="MOTUPE"/>
    <n v="0"/>
    <x v="1"/>
    <n v="0"/>
    <x v="0"/>
    <x v="0"/>
    <x v="0"/>
    <s v="MWh"/>
    <n v="0"/>
    <n v="0"/>
    <m/>
    <n v="0.29166666666666669"/>
    <n v="0.23333333333333331"/>
    <n v="0"/>
    <n v="0"/>
    <n v="91"/>
    <s v="BASE DE DATOS"/>
    <m/>
  </r>
  <r>
    <s v="24"/>
    <x v="11"/>
    <s v="UCPB&amp;J"/>
    <s v="33010593"/>
    <s v="33010593"/>
    <x v="2"/>
    <m/>
    <n v="0.72"/>
    <n v="0.9"/>
    <n v="0.72"/>
    <m/>
    <m/>
    <n v="2.16"/>
    <m/>
    <m/>
    <m/>
    <n v="0"/>
    <n v="0.504"/>
    <x v="0"/>
    <s v="UCPB&amp;J33010593EL"/>
    <s v="Uni¢n de Cervecer¡as Peruanas Backus y Johnston S.A."/>
    <x v="173"/>
    <x v="173"/>
    <s v="C.T. CUS"/>
    <x v="466"/>
    <s v="EL"/>
    <x v="2"/>
    <x v="381"/>
    <x v="0"/>
    <s v="Instalado"/>
    <s v="Operativo"/>
    <s v="Autoproductor"/>
    <x v="2"/>
    <x v="1"/>
    <x v="1"/>
    <x v="0"/>
    <s v="Privado"/>
    <s v="CUSCO"/>
    <s v="CUSCO"/>
    <s v="CUSCO"/>
    <s v="CUSCO"/>
    <n v="0"/>
    <x v="1"/>
    <n v="0"/>
    <x v="0"/>
    <x v="0"/>
    <x v="0"/>
    <s v="MWh"/>
    <n v="2.16"/>
    <n v="2.16E-3"/>
    <m/>
    <n v="7.4999999999999997E-2"/>
    <n v="0.06"/>
    <n v="0"/>
    <n v="0"/>
    <n v="91"/>
    <s v="BASE DE DATOS"/>
    <m/>
  </r>
  <r>
    <s v="24"/>
    <x v="11"/>
    <s v="UCPB&amp;J"/>
    <s v="33002993"/>
    <s v="33002993"/>
    <x v="2"/>
    <m/>
    <n v="1.68"/>
    <n v="2.1"/>
    <n v="1.68"/>
    <m/>
    <m/>
    <n v="0"/>
    <m/>
    <m/>
    <m/>
    <n v="0"/>
    <n v="0"/>
    <x v="0"/>
    <s v="UCPB&amp;J33002993EL"/>
    <s v="Uni¢n de Cervecer¡as Peruanas Backus y Johnston S.A."/>
    <x v="173"/>
    <x v="173"/>
    <s v="C.T. MLI"/>
    <x v="467"/>
    <s v="EL"/>
    <x v="2"/>
    <x v="381"/>
    <x v="0"/>
    <s v="Instalado"/>
    <s v="Operativo"/>
    <s v="Autoproductor"/>
    <x v="2"/>
    <x v="0"/>
    <x v="1"/>
    <x v="0"/>
    <s v="Privado"/>
    <s v="LIMA"/>
    <s v="LIMA"/>
    <s v="LIMA"/>
    <s v="CHACLACAYO"/>
    <n v="0"/>
    <x v="1"/>
    <n v="0"/>
    <x v="0"/>
    <x v="0"/>
    <x v="0"/>
    <s v="MWh"/>
    <n v="0"/>
    <n v="0"/>
    <m/>
    <n v="0.17500000000000002"/>
    <n v="0.13999999999999999"/>
    <n v="0"/>
    <n v="0"/>
    <n v="91"/>
    <s v="BASE DE DATOS"/>
    <m/>
  </r>
  <r>
    <s v="24"/>
    <x v="5"/>
    <s v="ARISIN"/>
    <s v="33412424"/>
    <s v="33412424"/>
    <x v="2"/>
    <m/>
    <n v="1.429"/>
    <n v="1.429"/>
    <n v="1.429"/>
    <m/>
    <m/>
    <n v="166"/>
    <m/>
    <m/>
    <m/>
    <n v="3"/>
    <n v="1.429"/>
    <x v="0"/>
    <s v="ARISIN33412424EL"/>
    <s v="Aris Indsutrial S.A."/>
    <x v="174"/>
    <x v="174"/>
    <s v="C.T. Autogeneración Aris Lima"/>
    <x v="46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166"/>
    <n v="0.16600000000000001"/>
    <m/>
    <n v="0.20414285714285715"/>
    <n v="0.20414285714285715"/>
    <n v="0"/>
    <n v="0"/>
    <n v="11"/>
    <s v="BASE DE DATOS"/>
    <m/>
  </r>
  <r>
    <s v="24"/>
    <x v="7"/>
    <s v="ARISIN"/>
    <s v="33412424"/>
    <s v="33412424"/>
    <x v="2"/>
    <m/>
    <n v="1.429"/>
    <n v="1.429"/>
    <n v="1.429"/>
    <m/>
    <m/>
    <n v="229"/>
    <m/>
    <m/>
    <m/>
    <n v="5"/>
    <n v="1.429"/>
    <x v="0"/>
    <s v="ARISIN33412424EL"/>
    <s v="Aris Indsutrial S.A."/>
    <x v="174"/>
    <x v="174"/>
    <s v="C.T. Autogeneración Aris Lima"/>
    <x v="46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229"/>
    <n v="0.22900000000000001"/>
    <m/>
    <n v="0.20414285714285715"/>
    <n v="0.20414285714285715"/>
    <n v="0"/>
    <n v="0"/>
    <n v="11"/>
    <s v="BASE DE DATOS"/>
    <m/>
  </r>
  <r>
    <s v="24"/>
    <x v="6"/>
    <s v="ARISIN"/>
    <s v="33412424"/>
    <s v="33412424"/>
    <x v="2"/>
    <m/>
    <n v="1.429"/>
    <n v="1.429"/>
    <n v="1.429"/>
    <m/>
    <m/>
    <n v="231"/>
    <m/>
    <m/>
    <m/>
    <n v="5"/>
    <n v="1.429"/>
    <x v="0"/>
    <s v="ARISIN33412424EL"/>
    <s v="Aris Indsutrial S.A."/>
    <x v="174"/>
    <x v="174"/>
    <s v="C.T. Autogeneración Aris Lima"/>
    <x v="46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231"/>
    <n v="0.23100000000000001"/>
    <m/>
    <n v="0.20414285714285715"/>
    <n v="0.20414285714285715"/>
    <n v="0"/>
    <n v="0"/>
    <n v="11"/>
    <s v="BASE DE DATOS"/>
    <m/>
  </r>
  <r>
    <s v="24"/>
    <x v="8"/>
    <s v="ARISIN"/>
    <s v="33412424"/>
    <s v="33412424"/>
    <x v="2"/>
    <m/>
    <n v="1.429"/>
    <n v="1.429"/>
    <n v="1.429"/>
    <m/>
    <m/>
    <n v="204"/>
    <m/>
    <m/>
    <m/>
    <n v="4"/>
    <n v="1.429"/>
    <x v="0"/>
    <s v="ARISIN33412424EL"/>
    <s v="Aris Indsutrial S.A."/>
    <x v="174"/>
    <x v="174"/>
    <s v="C.T. Autogeneración Aris Lima"/>
    <x v="46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204"/>
    <n v="0.20399999999999999"/>
    <m/>
    <n v="0.20414285714285715"/>
    <n v="0.20414285714285715"/>
    <n v="0"/>
    <n v="0"/>
    <n v="11"/>
    <s v="BASE DE DATOS"/>
    <m/>
  </r>
  <r>
    <s v="24"/>
    <x v="9"/>
    <s v="ARISIN"/>
    <s v="33412424"/>
    <s v="33412424"/>
    <x v="2"/>
    <m/>
    <n v="1.429"/>
    <n v="1.429"/>
    <n v="1.429"/>
    <m/>
    <m/>
    <n v="218"/>
    <m/>
    <m/>
    <m/>
    <n v="5"/>
    <n v="1.429"/>
    <x v="0"/>
    <s v="ARISIN33412424EL"/>
    <s v="Aris Indsutrial S.A."/>
    <x v="174"/>
    <x v="174"/>
    <s v="C.T. Autogeneración Aris Lima"/>
    <x v="46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218"/>
    <n v="0.218"/>
    <m/>
    <n v="0.20414285714285715"/>
    <n v="0.20414285714285715"/>
    <n v="0"/>
    <n v="0"/>
    <n v="11"/>
    <s v="BASE DE DATOS"/>
    <m/>
  </r>
  <r>
    <s v="24"/>
    <x v="10"/>
    <s v="ARISIN"/>
    <s v="33412424"/>
    <s v="33412424"/>
    <x v="2"/>
    <m/>
    <n v="1.429"/>
    <n v="1.429"/>
    <n v="1.429"/>
    <m/>
    <m/>
    <n v="218"/>
    <m/>
    <m/>
    <m/>
    <n v="5"/>
    <n v="1.429"/>
    <x v="0"/>
    <s v="ARISIN33412424EL"/>
    <s v="Aris Indsutrial S.A."/>
    <x v="174"/>
    <x v="174"/>
    <s v="C.T. Autogeneración Aris Lima"/>
    <x v="46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218"/>
    <n v="0.218"/>
    <m/>
    <n v="0.20414285714285715"/>
    <n v="0.20414285714285715"/>
    <n v="0"/>
    <n v="0"/>
    <n v="11"/>
    <s v="BASE DE DATOS"/>
    <m/>
  </r>
  <r>
    <s v="24"/>
    <x v="10"/>
    <s v="ARISIN"/>
    <s v="00000000"/>
    <s v="00000000"/>
    <x v="2"/>
    <m/>
    <n v="1.429"/>
    <n v="1.429"/>
    <n v="1.429"/>
    <m/>
    <m/>
    <n v="219"/>
    <m/>
    <m/>
    <m/>
    <n v="5"/>
    <n v="1.429"/>
    <x v="0"/>
    <s v="ARISIN00000000EL"/>
    <s v="Aris Indsutrial S.A."/>
    <x v="174"/>
    <x v="174"/>
    <s v="C.T. Aris Lurin"/>
    <x v="46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N"/>
    <n v="0"/>
    <x v="0"/>
    <n v="0"/>
    <x v="0"/>
    <x v="0"/>
    <x v="0"/>
    <s v="MWh"/>
    <n v="219"/>
    <n v="0.219"/>
    <m/>
    <n v="0.47633333333333333"/>
    <n v="0.47633333333333333"/>
    <n v="0"/>
    <n v="0"/>
    <n v="11"/>
    <s v="BASE DE DATOS"/>
    <m/>
  </r>
  <r>
    <s v="24"/>
    <x v="9"/>
    <s v="ARISIN"/>
    <s v="00000000"/>
    <s v="00000000"/>
    <x v="2"/>
    <m/>
    <n v="1.429"/>
    <n v="1.429"/>
    <n v="1.429"/>
    <m/>
    <m/>
    <n v="208"/>
    <m/>
    <m/>
    <m/>
    <n v="4"/>
    <n v="1.429"/>
    <x v="0"/>
    <s v="ARISIN00000000EL"/>
    <s v="Aris Indsutrial S.A."/>
    <x v="174"/>
    <x v="174"/>
    <s v="C.T. Aris Lurin"/>
    <x v="46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N"/>
    <n v="0"/>
    <x v="0"/>
    <n v="0"/>
    <x v="0"/>
    <x v="0"/>
    <x v="0"/>
    <s v="MWh"/>
    <n v="208"/>
    <n v="0.20799999999999999"/>
    <m/>
    <n v="0.47633333333333333"/>
    <n v="0.47633333333333333"/>
    <n v="0"/>
    <n v="0"/>
    <n v="11"/>
    <s v="BASE DE DATOS"/>
    <m/>
  </r>
  <r>
    <s v="24"/>
    <x v="11"/>
    <s v="ARISIN"/>
    <s v="00000000"/>
    <s v="00000000"/>
    <x v="2"/>
    <m/>
    <n v="1.429"/>
    <n v="1.429"/>
    <n v="1.429"/>
    <m/>
    <m/>
    <n v="233"/>
    <m/>
    <m/>
    <m/>
    <n v="5"/>
    <n v="1.429"/>
    <x v="0"/>
    <s v="ARISIN00000000EL"/>
    <s v="Aris Indsutrial S.A."/>
    <x v="174"/>
    <x v="174"/>
    <s v="C.T. Aris Lurin"/>
    <x v="46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N"/>
    <n v="0"/>
    <x v="0"/>
    <n v="0"/>
    <x v="0"/>
    <x v="0"/>
    <x v="0"/>
    <s v="MWh"/>
    <n v="233"/>
    <n v="0.23300000000000001"/>
    <m/>
    <n v="0.47633333333333333"/>
    <n v="0.47633333333333333"/>
    <n v="0"/>
    <n v="0"/>
    <n v="11"/>
    <s v="BASE DE DATOS"/>
    <m/>
  </r>
  <r>
    <s v="24"/>
    <x v="11"/>
    <s v="ARISIN"/>
    <s v="33412424"/>
    <s v="33412424"/>
    <x v="2"/>
    <m/>
    <n v="1.429"/>
    <n v="1.429"/>
    <n v="1.429"/>
    <m/>
    <m/>
    <n v="189"/>
    <m/>
    <m/>
    <m/>
    <n v="4"/>
    <n v="1.429"/>
    <x v="0"/>
    <s v="ARISIN33412424EL"/>
    <s v="Aris Indsutrial S.A."/>
    <x v="174"/>
    <x v="174"/>
    <s v="C.T. Autogeneración Aris Lima"/>
    <x v="46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0"/>
    <n v="0"/>
    <x v="0"/>
    <x v="0"/>
    <x v="0"/>
    <s v="MWh"/>
    <n v="189"/>
    <n v="0.189"/>
    <m/>
    <n v="0.20414285714285715"/>
    <n v="0.20414285714285715"/>
    <n v="0"/>
    <n v="0"/>
    <n v="11"/>
    <s v="BASE DE DATOS"/>
    <m/>
  </r>
  <r>
    <s v="24"/>
    <x v="4"/>
    <s v="PRECOX"/>
    <s v="33386018"/>
    <s v="33386018"/>
    <x v="2"/>
    <m/>
    <n v="0.88"/>
    <n v="1.0069999999999999"/>
    <n v="0.88"/>
    <m/>
    <m/>
    <n v="107.9"/>
    <m/>
    <m/>
    <m/>
    <n v="3.2"/>
    <n v="0.88"/>
    <x v="0"/>
    <s v="PRECOX33386018EL"/>
    <s v="Precotex S.A."/>
    <x v="116"/>
    <x v="116"/>
    <s v="C.T. Precotex"/>
    <x v="35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107.9"/>
    <n v="0.10790000000000001"/>
    <m/>
    <n v="8.3916666666666653E-2"/>
    <n v="7.3333333333333334E-2"/>
    <n v="0"/>
    <n v="0"/>
    <n v="74"/>
    <s v="BASE DE DATOS"/>
    <m/>
  </r>
  <r>
    <s v="24"/>
    <x v="5"/>
    <s v="PRECOX"/>
    <s v="33386018"/>
    <s v="33386018"/>
    <x v="2"/>
    <m/>
    <n v="0.88"/>
    <n v="1.0069999999999999"/>
    <n v="0.88"/>
    <m/>
    <m/>
    <n v="109.8"/>
    <m/>
    <m/>
    <m/>
    <n v="3"/>
    <n v="0.88"/>
    <x v="0"/>
    <s v="PRECOX33386018EL"/>
    <s v="Precotex S.A."/>
    <x v="116"/>
    <x v="116"/>
    <s v="C.T. Precotex"/>
    <x v="351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URIGANCHO"/>
    <n v="0"/>
    <x v="0"/>
    <n v="0"/>
    <x v="0"/>
    <x v="0"/>
    <x v="0"/>
    <s v="MWh"/>
    <n v="109.8"/>
    <n v="0.10979999999999999"/>
    <m/>
    <n v="8.3916666666666653E-2"/>
    <n v="7.3333333333333334E-2"/>
    <n v="0"/>
    <n v="0"/>
    <n v="74"/>
    <s v="BASE DE DATOS"/>
    <m/>
  </r>
  <r>
    <s v="24"/>
    <x v="2"/>
    <s v="COHORI"/>
    <s v="33024093"/>
    <s v="33024093"/>
    <x v="2"/>
    <m/>
    <n v="5.15"/>
    <n v="5.9870000000000001"/>
    <n v="5.15"/>
    <m/>
    <m/>
    <n v="0.94"/>
    <m/>
    <m/>
    <m/>
    <n v="0"/>
    <n v="1.472"/>
    <x v="0"/>
    <s v="COHORI33024093EL"/>
    <s v="Consorcio Minero Horizonte S.A"/>
    <x v="124"/>
    <x v="124"/>
    <s v="C.T. Parcoy"/>
    <x v="368"/>
    <s v="EL"/>
    <x v="2"/>
    <x v="381"/>
    <x v="0"/>
    <s v="Instalado"/>
    <s v="Operativo"/>
    <s v="Autoproductor"/>
    <x v="2"/>
    <x v="0"/>
    <x v="1"/>
    <x v="0"/>
    <s v="Privado"/>
    <s v="LA LIBERTAD"/>
    <s v="LA LIBERTAD"/>
    <s v="PATAZ"/>
    <s v="PARCOY"/>
    <n v="0"/>
    <x v="1"/>
    <n v="0"/>
    <x v="0"/>
    <x v="0"/>
    <x v="0"/>
    <s v="MWh"/>
    <n v="0.94"/>
    <n v="9.3999999999999997E-4"/>
    <m/>
    <n v="0.49891666666666667"/>
    <n v="0.4291666666666667"/>
    <n v="0"/>
    <n v="0"/>
    <n v="35"/>
    <s v="BASE DE DATOS"/>
    <m/>
  </r>
  <r>
    <s v="24"/>
    <x v="8"/>
    <s v="YURASA"/>
    <s v="02088179"/>
    <s v="02088179"/>
    <x v="2"/>
    <m/>
    <n v="5.6529999999999996"/>
    <n v="8"/>
    <n v="5.6529999999999996"/>
    <m/>
    <m/>
    <n v="107.35"/>
    <m/>
    <m/>
    <m/>
    <n v="0"/>
    <n v="10.72"/>
    <x v="0"/>
    <s v="YURASA02088179EL"/>
    <s v="Yura S.A."/>
    <x v="122"/>
    <x v="122"/>
    <s v="C.T. Planta Yura"/>
    <x v="36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YURA"/>
    <n v="0"/>
    <x v="1"/>
    <n v="0"/>
    <x v="0"/>
    <x v="0"/>
    <x v="0"/>
    <s v="MWh"/>
    <n v="107.35"/>
    <n v="0.10735"/>
    <m/>
    <n v="0.66666666666666663"/>
    <n v="0.4710833333333333"/>
    <n v="0"/>
    <n v="0"/>
    <n v="93"/>
    <s v="BASE DE DATOS"/>
    <m/>
  </r>
  <r>
    <s v="24"/>
    <x v="9"/>
    <s v="YURASA"/>
    <s v="02088179"/>
    <s v="02088179"/>
    <x v="2"/>
    <m/>
    <n v="5.6529999999999996"/>
    <n v="8"/>
    <n v="5.6529999999999996"/>
    <m/>
    <m/>
    <n v="126.04"/>
    <m/>
    <m/>
    <m/>
    <n v="0"/>
    <n v="8.3699999999999992"/>
    <x v="0"/>
    <s v="YURASA02088179EL"/>
    <s v="Yura S.A."/>
    <x v="122"/>
    <x v="122"/>
    <s v="C.T. Planta Yura"/>
    <x v="36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YURA"/>
    <n v="0"/>
    <x v="1"/>
    <n v="0"/>
    <x v="0"/>
    <x v="0"/>
    <x v="0"/>
    <s v="MWh"/>
    <n v="126.04"/>
    <n v="0.12604000000000001"/>
    <m/>
    <n v="0.66666666666666663"/>
    <n v="0.4710833333333333"/>
    <n v="0"/>
    <n v="0"/>
    <n v="93"/>
    <s v="BASE DE DATOS"/>
    <m/>
  </r>
  <r>
    <s v="24"/>
    <x v="10"/>
    <s v="YURASA"/>
    <s v="02088179"/>
    <s v="02088179"/>
    <x v="2"/>
    <m/>
    <n v="5.6529999999999996"/>
    <n v="8"/>
    <n v="5.6529999999999996"/>
    <m/>
    <m/>
    <n v="85.7"/>
    <m/>
    <m/>
    <m/>
    <n v="0"/>
    <n v="8.3699999999999992"/>
    <x v="0"/>
    <s v="YURASA02088179EL"/>
    <s v="Yura S.A."/>
    <x v="122"/>
    <x v="122"/>
    <s v="C.T. Planta Yura"/>
    <x v="364"/>
    <s v="EL"/>
    <x v="2"/>
    <x v="381"/>
    <x v="0"/>
    <s v="Instalado"/>
    <s v="Operativo"/>
    <s v="Autoproductor"/>
    <x v="2"/>
    <x v="1"/>
    <x v="1"/>
    <x v="0"/>
    <s v="Privado"/>
    <s v="AREQUIPA"/>
    <s v="AREQUIPA"/>
    <s v="AREQUIPA"/>
    <s v="YURA"/>
    <n v="0"/>
    <x v="1"/>
    <n v="0"/>
    <x v="0"/>
    <x v="0"/>
    <x v="0"/>
    <s v="MWh"/>
    <n v="85.7"/>
    <n v="8.5699999999999998E-2"/>
    <m/>
    <n v="0.66666666666666663"/>
    <n v="0.4710833333333333"/>
    <n v="0"/>
    <n v="0"/>
    <n v="93"/>
    <s v="BASE DE DATOS"/>
    <m/>
  </r>
  <r>
    <m/>
    <x v="12"/>
    <m/>
    <m/>
    <m/>
    <x v="4"/>
    <m/>
    <m/>
    <m/>
    <m/>
    <m/>
    <m/>
    <m/>
    <m/>
    <m/>
    <m/>
    <m/>
    <m/>
    <x v="0"/>
    <m/>
    <m/>
    <x v="40"/>
    <x v="40"/>
    <m/>
    <x v="118"/>
    <m/>
    <x v="4"/>
    <x v="260"/>
    <x v="1"/>
    <m/>
    <m/>
    <m/>
    <x v="1"/>
    <x v="2"/>
    <x v="2"/>
    <x v="1"/>
    <m/>
    <m/>
    <m/>
    <m/>
    <m/>
    <m/>
    <x v="7"/>
    <m/>
    <x v="2"/>
    <x v="5"/>
    <x v="1"/>
    <m/>
    <m/>
    <m/>
    <m/>
    <m/>
    <m/>
    <m/>
    <m/>
    <m/>
    <m/>
    <m/>
  </r>
  <r>
    <s v="24"/>
    <x v="0"/>
    <s v="ALICOR"/>
    <s v="33022293"/>
    <s v="33022293"/>
    <x v="2"/>
    <m/>
    <m/>
    <n v="1.06"/>
    <n v="0"/>
    <n v="0"/>
    <n v="0"/>
    <n v="0"/>
    <m/>
    <m/>
    <m/>
    <m/>
    <m/>
    <x v="0"/>
    <s v="ALICOR33022293EL"/>
    <s v="Alicorp"/>
    <x v="134"/>
    <x v="134"/>
    <s v="C.T. Arequipa"/>
    <x v="470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8.8333333333333333E-2"/>
    <n v="6.3833333333333339E-2"/>
    <n v="0"/>
    <n v="0"/>
    <n v="6"/>
    <s v="ESTIMACIONES"/>
    <m/>
  </r>
  <r>
    <s v="24"/>
    <x v="1"/>
    <s v="ALICOR"/>
    <s v="33022293"/>
    <s v="33022293"/>
    <x v="2"/>
    <m/>
    <m/>
    <n v="1.06"/>
    <n v="0"/>
    <n v="0"/>
    <n v="0"/>
    <n v="0"/>
    <m/>
    <m/>
    <m/>
    <m/>
    <m/>
    <x v="0"/>
    <s v="ALICOR33022293EL"/>
    <s v="Alicorp"/>
    <x v="134"/>
    <x v="134"/>
    <s v="C.T. Arequipa"/>
    <x v="470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8.8333333333333333E-2"/>
    <n v="6.3833333333333339E-2"/>
    <n v="0"/>
    <n v="0"/>
    <n v="6"/>
    <s v="ESTIMACIONES"/>
    <m/>
  </r>
  <r>
    <s v="24"/>
    <x v="2"/>
    <s v="ALICOR"/>
    <s v="33022293"/>
    <s v="33022293"/>
    <x v="2"/>
    <m/>
    <m/>
    <n v="1.06"/>
    <n v="0"/>
    <n v="0"/>
    <n v="0"/>
    <n v="0"/>
    <m/>
    <m/>
    <m/>
    <m/>
    <m/>
    <x v="0"/>
    <s v="ALICOR33022293EL"/>
    <s v="Alicorp"/>
    <x v="134"/>
    <x v="134"/>
    <s v="C.T. Arequipa"/>
    <x v="470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8.8333333333333333E-2"/>
    <n v="6.3833333333333339E-2"/>
    <n v="0"/>
    <n v="0"/>
    <n v="6"/>
    <s v="ESTIMACIONES"/>
    <m/>
  </r>
  <r>
    <s v="24"/>
    <x v="3"/>
    <s v="ALICOR"/>
    <s v="33022293"/>
    <s v="33022293"/>
    <x v="2"/>
    <m/>
    <m/>
    <n v="1.06"/>
    <n v="0"/>
    <n v="0"/>
    <n v="0"/>
    <n v="0"/>
    <m/>
    <m/>
    <m/>
    <m/>
    <m/>
    <x v="0"/>
    <s v="ALICOR33022293EL"/>
    <s v="Alicorp"/>
    <x v="134"/>
    <x v="134"/>
    <s v="C.T. Arequipa"/>
    <x v="470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8.8333333333333333E-2"/>
    <n v="6.3833333333333339E-2"/>
    <n v="0"/>
    <n v="0"/>
    <n v="6"/>
    <s v="ESTIMACIONES"/>
    <m/>
  </r>
  <r>
    <s v="24"/>
    <x v="4"/>
    <s v="ALICOR"/>
    <s v="33022293"/>
    <s v="33022293"/>
    <x v="2"/>
    <m/>
    <m/>
    <n v="1.06"/>
    <n v="0"/>
    <n v="0"/>
    <n v="0"/>
    <n v="0"/>
    <m/>
    <m/>
    <m/>
    <m/>
    <m/>
    <x v="0"/>
    <s v="ALICOR33022293EL"/>
    <s v="Alicorp"/>
    <x v="134"/>
    <x v="134"/>
    <s v="C.T. Arequipa"/>
    <x v="470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8.8333333333333333E-2"/>
    <n v="6.3833333333333339E-2"/>
    <n v="0"/>
    <n v="0"/>
    <n v="6"/>
    <s v="ESTIMACIONES"/>
    <m/>
  </r>
  <r>
    <s v="24"/>
    <x v="5"/>
    <s v="ALICOR"/>
    <s v="33022293"/>
    <s v="33022293"/>
    <x v="2"/>
    <m/>
    <m/>
    <n v="1.06"/>
    <n v="0"/>
    <n v="0"/>
    <n v="0"/>
    <n v="0"/>
    <m/>
    <m/>
    <m/>
    <m/>
    <m/>
    <x v="0"/>
    <s v="ALICOR33022293EL"/>
    <s v="Alicorp"/>
    <x v="134"/>
    <x v="134"/>
    <s v="C.T. Arequipa"/>
    <x v="470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8.8333333333333333E-2"/>
    <n v="6.3833333333333339E-2"/>
    <n v="0"/>
    <n v="0"/>
    <n v="6"/>
    <s v="ESTIMACIONES"/>
    <m/>
  </r>
  <r>
    <s v="24"/>
    <x v="7"/>
    <s v="ALICOR"/>
    <s v="33022293"/>
    <s v="33022293"/>
    <x v="2"/>
    <m/>
    <m/>
    <n v="1.06"/>
    <n v="0"/>
    <n v="0"/>
    <n v="0"/>
    <n v="0"/>
    <m/>
    <m/>
    <m/>
    <m/>
    <m/>
    <x v="0"/>
    <s v="ALICOR33022293EL"/>
    <s v="Alicorp"/>
    <x v="134"/>
    <x v="134"/>
    <s v="C.T. Arequipa"/>
    <x v="470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8.8333333333333333E-2"/>
    <n v="6.3833333333333339E-2"/>
    <n v="0"/>
    <n v="0"/>
    <n v="6"/>
    <s v="ESTIMACIONES"/>
    <m/>
  </r>
  <r>
    <s v="24"/>
    <x v="6"/>
    <s v="ALICOR"/>
    <s v="33022293"/>
    <s v="33022293"/>
    <x v="2"/>
    <m/>
    <m/>
    <n v="1.06"/>
    <n v="0"/>
    <n v="0"/>
    <n v="0"/>
    <n v="0"/>
    <m/>
    <m/>
    <m/>
    <m/>
    <m/>
    <x v="0"/>
    <s v="ALICOR33022293EL"/>
    <s v="Alicorp"/>
    <x v="134"/>
    <x v="134"/>
    <s v="C.T. Arequipa"/>
    <x v="470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8.8333333333333333E-2"/>
    <n v="6.3833333333333339E-2"/>
    <n v="0"/>
    <n v="0"/>
    <n v="6"/>
    <s v="ESTIMACIONES"/>
    <m/>
  </r>
  <r>
    <s v="24"/>
    <x v="8"/>
    <s v="ALICOR"/>
    <s v="33022293"/>
    <s v="33022293"/>
    <x v="2"/>
    <m/>
    <m/>
    <n v="1.06"/>
    <n v="0"/>
    <n v="0"/>
    <n v="0"/>
    <n v="0"/>
    <m/>
    <m/>
    <m/>
    <m/>
    <m/>
    <x v="0"/>
    <s v="ALICOR33022293EL"/>
    <s v="Alicorp"/>
    <x v="134"/>
    <x v="134"/>
    <s v="C.T. Arequipa"/>
    <x v="470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8.8333333333333333E-2"/>
    <n v="6.3833333333333339E-2"/>
    <n v="0"/>
    <n v="0"/>
    <n v="6"/>
    <s v="ESTIMACIONES"/>
    <m/>
  </r>
  <r>
    <s v="24"/>
    <x v="9"/>
    <s v="ALICOR"/>
    <s v="33022293"/>
    <s v="33022293"/>
    <x v="2"/>
    <m/>
    <m/>
    <n v="1.06"/>
    <n v="0"/>
    <n v="0"/>
    <n v="0"/>
    <n v="0"/>
    <m/>
    <m/>
    <m/>
    <m/>
    <m/>
    <x v="0"/>
    <s v="ALICOR33022293EL"/>
    <s v="Alicorp"/>
    <x v="134"/>
    <x v="134"/>
    <s v="C.T. Arequipa"/>
    <x v="470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8.8333333333333333E-2"/>
    <n v="6.3833333333333339E-2"/>
    <n v="0"/>
    <n v="0"/>
    <n v="6"/>
    <s v="ESTIMACIONES"/>
    <m/>
  </r>
  <r>
    <s v="24"/>
    <x v="10"/>
    <s v="ALICOR"/>
    <s v="33022293"/>
    <s v="33022293"/>
    <x v="2"/>
    <m/>
    <m/>
    <n v="1.06"/>
    <n v="0"/>
    <n v="0"/>
    <n v="0"/>
    <n v="0"/>
    <m/>
    <m/>
    <m/>
    <m/>
    <m/>
    <x v="0"/>
    <s v="ALICOR33022293EL"/>
    <s v="Alicorp"/>
    <x v="134"/>
    <x v="134"/>
    <s v="C.T. Arequipa"/>
    <x v="470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8.8333333333333333E-2"/>
    <n v="6.3833333333333339E-2"/>
    <n v="0"/>
    <n v="0"/>
    <n v="6"/>
    <s v="ESTIMACIONES"/>
    <m/>
  </r>
  <r>
    <s v="24"/>
    <x v="11"/>
    <s v="ALICOR"/>
    <s v="33022293"/>
    <s v="33022293"/>
    <x v="2"/>
    <m/>
    <m/>
    <n v="1.06"/>
    <n v="0"/>
    <n v="0"/>
    <n v="0"/>
    <n v="0"/>
    <m/>
    <m/>
    <m/>
    <m/>
    <m/>
    <x v="0"/>
    <s v="ALICOR33022293EL"/>
    <s v="Alicorp"/>
    <x v="134"/>
    <x v="134"/>
    <s v="C.T. Arequipa"/>
    <x v="470"/>
    <s v="EL"/>
    <x v="2"/>
    <x v="381"/>
    <x v="0"/>
    <s v="Instalado"/>
    <s v="Operativo"/>
    <s v="Autoproductor"/>
    <x v="2"/>
    <x v="0"/>
    <x v="1"/>
    <x v="0"/>
    <s v="Privado"/>
    <s v="AREQUIPA"/>
    <s v="AREQUIPA"/>
    <s v="AREQUIPA"/>
    <s v="AREQUIPA"/>
    <n v="0"/>
    <x v="1"/>
    <n v="0"/>
    <x v="0"/>
    <x v="0"/>
    <x v="0"/>
    <s v="MWh"/>
    <n v="0"/>
    <n v="0"/>
    <m/>
    <n v="8.8333333333333333E-2"/>
    <n v="6.3833333333333339E-2"/>
    <n v="0"/>
    <n v="0"/>
    <n v="6"/>
    <s v="ESTIMACIONES"/>
    <m/>
  </r>
  <r>
    <s v="24"/>
    <x v="0"/>
    <s v="ALICOR"/>
    <s v="53009497"/>
    <s v="53009497"/>
    <x v="2"/>
    <m/>
    <m/>
    <n v="3"/>
    <n v="0"/>
    <n v="0"/>
    <n v="0"/>
    <n v="0"/>
    <m/>
    <m/>
    <m/>
    <m/>
    <m/>
    <x v="0"/>
    <s v="ALICOR53009497EL"/>
    <s v="Alicorp"/>
    <x v="134"/>
    <x v="134"/>
    <s v="C.T. Molino Callao"/>
    <x v="471"/>
    <s v="EL"/>
    <x v="2"/>
    <x v="381"/>
    <x v="0"/>
    <s v="Instalado"/>
    <s v="In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5"/>
    <n v="0.17500000000000002"/>
    <n v="0"/>
    <n v="0"/>
    <n v="6"/>
    <s v="ESTIMACIONES"/>
    <m/>
  </r>
  <r>
    <s v="24"/>
    <x v="1"/>
    <s v="ALICOR"/>
    <s v="53009497"/>
    <s v="53009497"/>
    <x v="2"/>
    <m/>
    <m/>
    <n v="3"/>
    <n v="0"/>
    <n v="0"/>
    <n v="0"/>
    <n v="0"/>
    <m/>
    <m/>
    <m/>
    <m/>
    <m/>
    <x v="0"/>
    <s v="ALICOR53009497EL"/>
    <s v="Alicorp"/>
    <x v="134"/>
    <x v="134"/>
    <s v="C.T. Molino Callao"/>
    <x v="471"/>
    <s v="EL"/>
    <x v="2"/>
    <x v="381"/>
    <x v="0"/>
    <s v="Instalado"/>
    <s v="In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5"/>
    <n v="0.17500000000000002"/>
    <n v="0"/>
    <n v="0"/>
    <n v="6"/>
    <s v="ESTIMACIONES"/>
    <m/>
  </r>
  <r>
    <s v="24"/>
    <x v="2"/>
    <s v="ALICOR"/>
    <s v="53009497"/>
    <s v="53009497"/>
    <x v="2"/>
    <m/>
    <m/>
    <n v="3"/>
    <n v="0"/>
    <n v="0"/>
    <n v="0"/>
    <n v="0"/>
    <m/>
    <m/>
    <m/>
    <m/>
    <m/>
    <x v="0"/>
    <s v="ALICOR53009497EL"/>
    <s v="Alicorp"/>
    <x v="134"/>
    <x v="134"/>
    <s v="C.T. Molino Callao"/>
    <x v="471"/>
    <s v="EL"/>
    <x v="2"/>
    <x v="381"/>
    <x v="0"/>
    <s v="Instalado"/>
    <s v="In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5"/>
    <n v="0.17500000000000002"/>
    <n v="0"/>
    <n v="0"/>
    <n v="6"/>
    <s v="ESTIMACIONES"/>
    <m/>
  </r>
  <r>
    <s v="24"/>
    <x v="3"/>
    <s v="ALICOR"/>
    <s v="53009497"/>
    <s v="53009497"/>
    <x v="2"/>
    <m/>
    <m/>
    <n v="3"/>
    <n v="0"/>
    <n v="0"/>
    <n v="0"/>
    <n v="0"/>
    <m/>
    <m/>
    <m/>
    <m/>
    <m/>
    <x v="0"/>
    <s v="ALICOR53009497EL"/>
    <s v="Alicorp"/>
    <x v="134"/>
    <x v="134"/>
    <s v="C.T. Molino Callao"/>
    <x v="471"/>
    <s v="EL"/>
    <x v="2"/>
    <x v="381"/>
    <x v="0"/>
    <s v="Instalado"/>
    <s v="In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5"/>
    <n v="0.17500000000000002"/>
    <n v="0"/>
    <n v="0"/>
    <n v="6"/>
    <s v="ESTIMACIONES"/>
    <m/>
  </r>
  <r>
    <s v="24"/>
    <x v="4"/>
    <s v="ALICOR"/>
    <s v="53009497"/>
    <s v="53009497"/>
    <x v="2"/>
    <m/>
    <m/>
    <n v="3"/>
    <n v="0"/>
    <n v="0"/>
    <n v="0"/>
    <n v="0"/>
    <m/>
    <m/>
    <m/>
    <m/>
    <m/>
    <x v="0"/>
    <s v="ALICOR53009497EL"/>
    <s v="Alicorp"/>
    <x v="134"/>
    <x v="134"/>
    <s v="C.T. Molino Callao"/>
    <x v="471"/>
    <s v="EL"/>
    <x v="2"/>
    <x v="381"/>
    <x v="0"/>
    <s v="Instalado"/>
    <s v="In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5"/>
    <n v="0.17500000000000002"/>
    <n v="0"/>
    <n v="0"/>
    <n v="6"/>
    <s v="ESTIMACIONES"/>
    <m/>
  </r>
  <r>
    <s v="24"/>
    <x v="5"/>
    <s v="ALICOR"/>
    <s v="53009497"/>
    <s v="53009497"/>
    <x v="2"/>
    <m/>
    <m/>
    <n v="3"/>
    <n v="0"/>
    <n v="0"/>
    <n v="0"/>
    <n v="0"/>
    <m/>
    <m/>
    <m/>
    <m/>
    <m/>
    <x v="0"/>
    <s v="ALICOR53009497EL"/>
    <s v="Alicorp"/>
    <x v="134"/>
    <x v="134"/>
    <s v="C.T. Molino Callao"/>
    <x v="471"/>
    <s v="EL"/>
    <x v="2"/>
    <x v="381"/>
    <x v="0"/>
    <s v="Instalado"/>
    <s v="In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5"/>
    <n v="0.17500000000000002"/>
    <n v="0"/>
    <n v="0"/>
    <n v="6"/>
    <s v="ESTIMACIONES"/>
    <m/>
  </r>
  <r>
    <s v="24"/>
    <x v="7"/>
    <s v="ALICOR"/>
    <s v="53009497"/>
    <s v="53009497"/>
    <x v="2"/>
    <m/>
    <m/>
    <n v="3"/>
    <n v="0"/>
    <n v="0"/>
    <n v="0"/>
    <n v="0"/>
    <m/>
    <m/>
    <m/>
    <m/>
    <m/>
    <x v="0"/>
    <s v="ALICOR53009497EL"/>
    <s v="Alicorp"/>
    <x v="134"/>
    <x v="134"/>
    <s v="C.T. Molino Callao"/>
    <x v="471"/>
    <s v="EL"/>
    <x v="2"/>
    <x v="381"/>
    <x v="0"/>
    <s v="Instalado"/>
    <s v="In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5"/>
    <n v="0.17500000000000002"/>
    <n v="0"/>
    <n v="0"/>
    <n v="6"/>
    <s v="ESTIMACIONES"/>
    <m/>
  </r>
  <r>
    <s v="24"/>
    <x v="6"/>
    <s v="ALICOR"/>
    <s v="53009497"/>
    <s v="53009497"/>
    <x v="2"/>
    <m/>
    <m/>
    <n v="3"/>
    <n v="0"/>
    <n v="0"/>
    <n v="0"/>
    <n v="0"/>
    <m/>
    <m/>
    <m/>
    <m/>
    <m/>
    <x v="0"/>
    <s v="ALICOR53009497EL"/>
    <s v="Alicorp"/>
    <x v="134"/>
    <x v="134"/>
    <s v="C.T. Molino Callao"/>
    <x v="471"/>
    <s v="EL"/>
    <x v="2"/>
    <x v="381"/>
    <x v="0"/>
    <s v="Instalado"/>
    <s v="In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5"/>
    <n v="0.17500000000000002"/>
    <n v="0"/>
    <n v="0"/>
    <n v="6"/>
    <s v="ESTIMACIONES"/>
    <m/>
  </r>
  <r>
    <s v="24"/>
    <x v="8"/>
    <s v="ALICOR"/>
    <s v="53009497"/>
    <s v="53009497"/>
    <x v="2"/>
    <m/>
    <m/>
    <n v="3"/>
    <n v="0"/>
    <n v="0"/>
    <n v="0"/>
    <n v="0"/>
    <m/>
    <m/>
    <m/>
    <m/>
    <m/>
    <x v="0"/>
    <s v="ALICOR53009497EL"/>
    <s v="Alicorp"/>
    <x v="134"/>
    <x v="134"/>
    <s v="C.T. Molino Callao"/>
    <x v="471"/>
    <s v="EL"/>
    <x v="2"/>
    <x v="381"/>
    <x v="0"/>
    <s v="Instalado"/>
    <s v="In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5"/>
    <n v="0.17500000000000002"/>
    <n v="0"/>
    <n v="0"/>
    <n v="6"/>
    <s v="ESTIMACIONES"/>
    <m/>
  </r>
  <r>
    <s v="24"/>
    <x v="9"/>
    <s v="ALICOR"/>
    <s v="53009497"/>
    <s v="53009497"/>
    <x v="2"/>
    <m/>
    <m/>
    <n v="3"/>
    <n v="0"/>
    <n v="0"/>
    <n v="0"/>
    <n v="0"/>
    <m/>
    <m/>
    <m/>
    <m/>
    <m/>
    <x v="0"/>
    <s v="ALICOR53009497EL"/>
    <s v="Alicorp"/>
    <x v="134"/>
    <x v="134"/>
    <s v="C.T. Molino Callao"/>
    <x v="471"/>
    <s v="EL"/>
    <x v="2"/>
    <x v="381"/>
    <x v="0"/>
    <s v="Instalado"/>
    <s v="In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5"/>
    <n v="0.17500000000000002"/>
    <n v="0"/>
    <n v="0"/>
    <n v="6"/>
    <s v="ESTIMACIONES"/>
    <m/>
  </r>
  <r>
    <s v="24"/>
    <x v="10"/>
    <s v="ALICOR"/>
    <s v="53009497"/>
    <s v="53009497"/>
    <x v="2"/>
    <m/>
    <m/>
    <n v="3"/>
    <n v="0"/>
    <n v="0"/>
    <n v="0"/>
    <n v="0"/>
    <m/>
    <m/>
    <m/>
    <m/>
    <m/>
    <x v="0"/>
    <s v="ALICOR53009497EL"/>
    <s v="Alicorp"/>
    <x v="134"/>
    <x v="134"/>
    <s v="C.T. Molino Callao"/>
    <x v="471"/>
    <s v="EL"/>
    <x v="2"/>
    <x v="381"/>
    <x v="0"/>
    <s v="Instalado"/>
    <s v="In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5"/>
    <n v="0.17500000000000002"/>
    <n v="0"/>
    <n v="0"/>
    <n v="6"/>
    <s v="ESTIMACIONES"/>
    <m/>
  </r>
  <r>
    <s v="24"/>
    <x v="11"/>
    <s v="ALICOR"/>
    <s v="53009497"/>
    <s v="53009497"/>
    <x v="2"/>
    <m/>
    <m/>
    <n v="3"/>
    <n v="0"/>
    <n v="0"/>
    <n v="0"/>
    <n v="0"/>
    <m/>
    <m/>
    <m/>
    <m/>
    <m/>
    <x v="0"/>
    <s v="ALICOR53009497EL"/>
    <s v="Alicorp"/>
    <x v="134"/>
    <x v="134"/>
    <s v="C.T. Molino Callao"/>
    <x v="471"/>
    <s v="EL"/>
    <x v="2"/>
    <x v="381"/>
    <x v="0"/>
    <s v="Instalado"/>
    <s v="In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25"/>
    <n v="0.17500000000000002"/>
    <n v="0"/>
    <n v="0"/>
    <n v="6"/>
    <s v="ESTIMACIONES"/>
    <m/>
  </r>
  <r>
    <s v="24"/>
    <x v="0"/>
    <s v="ALICOR"/>
    <s v="33029394"/>
    <s v="33029394"/>
    <x v="2"/>
    <m/>
    <m/>
    <n v="1.89"/>
    <n v="0"/>
    <n v="0"/>
    <n v="0"/>
    <n v="0"/>
    <m/>
    <m/>
    <m/>
    <m/>
    <m/>
    <x v="0"/>
    <s v="ALICOR33029394EL"/>
    <s v="Alicorp"/>
    <x v="134"/>
    <x v="134"/>
    <s v="C.T. Molino Sta.Rosa"/>
    <x v="472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575"/>
    <n v="0.125"/>
    <n v="0"/>
    <n v="0"/>
    <n v="6"/>
    <s v="ESTIMACIONES"/>
    <m/>
  </r>
  <r>
    <s v="24"/>
    <x v="1"/>
    <s v="ALICOR"/>
    <s v="33029394"/>
    <s v="33029394"/>
    <x v="2"/>
    <m/>
    <m/>
    <n v="1.89"/>
    <n v="0"/>
    <n v="0"/>
    <n v="0"/>
    <n v="0"/>
    <m/>
    <m/>
    <m/>
    <m/>
    <m/>
    <x v="0"/>
    <s v="ALICOR33029394EL"/>
    <s v="Alicorp"/>
    <x v="134"/>
    <x v="134"/>
    <s v="C.T. Molino Sta.Rosa"/>
    <x v="472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575"/>
    <n v="0.125"/>
    <n v="0"/>
    <n v="0"/>
    <n v="6"/>
    <s v="ESTIMACIONES"/>
    <m/>
  </r>
  <r>
    <s v="24"/>
    <x v="2"/>
    <s v="ALICOR"/>
    <s v="33029394"/>
    <s v="33029394"/>
    <x v="2"/>
    <m/>
    <m/>
    <n v="1.89"/>
    <n v="0"/>
    <n v="0"/>
    <n v="0"/>
    <n v="0"/>
    <m/>
    <m/>
    <m/>
    <m/>
    <m/>
    <x v="0"/>
    <s v="ALICOR33029394EL"/>
    <s v="Alicorp"/>
    <x v="134"/>
    <x v="134"/>
    <s v="C.T. Molino Sta.Rosa"/>
    <x v="472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575"/>
    <n v="0.125"/>
    <n v="0"/>
    <n v="0"/>
    <n v="6"/>
    <s v="ESTIMACIONES"/>
    <m/>
  </r>
  <r>
    <s v="24"/>
    <x v="3"/>
    <s v="ALICOR"/>
    <s v="33029394"/>
    <s v="33029394"/>
    <x v="2"/>
    <m/>
    <m/>
    <n v="1.89"/>
    <n v="0"/>
    <n v="0"/>
    <n v="0"/>
    <n v="0"/>
    <m/>
    <m/>
    <m/>
    <m/>
    <m/>
    <x v="0"/>
    <s v="ALICOR33029394EL"/>
    <s v="Alicorp"/>
    <x v="134"/>
    <x v="134"/>
    <s v="C.T. Molino Sta.Rosa"/>
    <x v="472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575"/>
    <n v="0.125"/>
    <n v="0"/>
    <n v="0"/>
    <n v="6"/>
    <s v="ESTIMACIONES"/>
    <m/>
  </r>
  <r>
    <s v="24"/>
    <x v="4"/>
    <s v="ALICOR"/>
    <s v="33029394"/>
    <s v="33029394"/>
    <x v="2"/>
    <m/>
    <m/>
    <n v="1.89"/>
    <n v="0"/>
    <n v="0"/>
    <n v="0"/>
    <n v="0"/>
    <m/>
    <m/>
    <m/>
    <m/>
    <m/>
    <x v="0"/>
    <s v="ALICOR33029394EL"/>
    <s v="Alicorp"/>
    <x v="134"/>
    <x v="134"/>
    <s v="C.T. Molino Sta.Rosa"/>
    <x v="472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575"/>
    <n v="0.125"/>
    <n v="0"/>
    <n v="0"/>
    <n v="6"/>
    <s v="ESTIMACIONES"/>
    <m/>
  </r>
  <r>
    <s v="24"/>
    <x v="5"/>
    <s v="ALICOR"/>
    <s v="33029394"/>
    <s v="33029394"/>
    <x v="2"/>
    <m/>
    <m/>
    <n v="1.89"/>
    <n v="0"/>
    <n v="0"/>
    <n v="0"/>
    <n v="0"/>
    <m/>
    <m/>
    <m/>
    <m/>
    <m/>
    <x v="0"/>
    <s v="ALICOR33029394EL"/>
    <s v="Alicorp"/>
    <x v="134"/>
    <x v="134"/>
    <s v="C.T. Molino Sta.Rosa"/>
    <x v="472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575"/>
    <n v="0.125"/>
    <n v="0"/>
    <n v="0"/>
    <n v="6"/>
    <s v="ESTIMACIONES"/>
    <m/>
  </r>
  <r>
    <s v="24"/>
    <x v="7"/>
    <s v="ALICOR"/>
    <s v="33029394"/>
    <s v="33029394"/>
    <x v="2"/>
    <m/>
    <m/>
    <n v="1.89"/>
    <n v="0"/>
    <n v="0"/>
    <n v="0"/>
    <n v="0"/>
    <m/>
    <m/>
    <m/>
    <m/>
    <m/>
    <x v="0"/>
    <s v="ALICOR33029394EL"/>
    <s v="Alicorp"/>
    <x v="134"/>
    <x v="134"/>
    <s v="C.T. Molino Sta.Rosa"/>
    <x v="472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575"/>
    <n v="0.125"/>
    <n v="0"/>
    <n v="0"/>
    <n v="6"/>
    <s v="ESTIMACIONES"/>
    <m/>
  </r>
  <r>
    <s v="24"/>
    <x v="6"/>
    <s v="ALICOR"/>
    <s v="33029394"/>
    <s v="33029394"/>
    <x v="2"/>
    <m/>
    <m/>
    <n v="1.89"/>
    <n v="0"/>
    <n v="0"/>
    <n v="0"/>
    <n v="0"/>
    <m/>
    <m/>
    <m/>
    <m/>
    <m/>
    <x v="0"/>
    <s v="ALICOR33029394EL"/>
    <s v="Alicorp"/>
    <x v="134"/>
    <x v="134"/>
    <s v="C.T. Molino Sta.Rosa"/>
    <x v="472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575"/>
    <n v="0.125"/>
    <n v="0"/>
    <n v="0"/>
    <n v="6"/>
    <s v="ESTIMACIONES"/>
    <m/>
  </r>
  <r>
    <s v="24"/>
    <x v="8"/>
    <s v="ALICOR"/>
    <s v="33029394"/>
    <s v="33029394"/>
    <x v="2"/>
    <m/>
    <m/>
    <n v="1.89"/>
    <n v="0"/>
    <n v="0"/>
    <n v="0"/>
    <n v="0"/>
    <m/>
    <m/>
    <m/>
    <m/>
    <m/>
    <x v="0"/>
    <s v="ALICOR33029394EL"/>
    <s v="Alicorp"/>
    <x v="134"/>
    <x v="134"/>
    <s v="C.T. Molino Sta.Rosa"/>
    <x v="472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575"/>
    <n v="0.125"/>
    <n v="0"/>
    <n v="0"/>
    <n v="6"/>
    <s v="ESTIMACIONES"/>
    <m/>
  </r>
  <r>
    <s v="24"/>
    <x v="9"/>
    <s v="ALICOR"/>
    <s v="33029394"/>
    <s v="33029394"/>
    <x v="2"/>
    <m/>
    <m/>
    <n v="1.89"/>
    <n v="0"/>
    <n v="0"/>
    <n v="0"/>
    <n v="0"/>
    <m/>
    <m/>
    <m/>
    <m/>
    <m/>
    <x v="0"/>
    <s v="ALICOR33029394EL"/>
    <s v="Alicorp"/>
    <x v="134"/>
    <x v="134"/>
    <s v="C.T. Molino Sta.Rosa"/>
    <x v="472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575"/>
    <n v="0.125"/>
    <n v="0"/>
    <n v="0"/>
    <n v="6"/>
    <s v="ESTIMACIONES"/>
    <m/>
  </r>
  <r>
    <s v="24"/>
    <x v="10"/>
    <s v="ALICOR"/>
    <s v="33029394"/>
    <s v="33029394"/>
    <x v="2"/>
    <m/>
    <m/>
    <n v="1.89"/>
    <n v="0"/>
    <n v="0"/>
    <n v="0"/>
    <n v="0"/>
    <m/>
    <m/>
    <m/>
    <m/>
    <m/>
    <x v="0"/>
    <s v="ALICOR33029394EL"/>
    <s v="Alicorp"/>
    <x v="134"/>
    <x v="134"/>
    <s v="C.T. Molino Sta.Rosa"/>
    <x v="472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575"/>
    <n v="0.125"/>
    <n v="0"/>
    <n v="0"/>
    <n v="6"/>
    <s v="ESTIMACIONES"/>
    <m/>
  </r>
  <r>
    <s v="24"/>
    <x v="11"/>
    <s v="ALICOR"/>
    <s v="33029394"/>
    <s v="33029394"/>
    <x v="2"/>
    <m/>
    <m/>
    <n v="1.89"/>
    <n v="0"/>
    <n v="0"/>
    <n v="0"/>
    <n v="0"/>
    <m/>
    <m/>
    <m/>
    <m/>
    <m/>
    <x v="0"/>
    <s v="ALICOR33029394EL"/>
    <s v="Alicorp"/>
    <x v="134"/>
    <x v="134"/>
    <s v="C.T. Molino Sta.Rosa"/>
    <x v="472"/>
    <s v="EL"/>
    <x v="2"/>
    <x v="381"/>
    <x v="0"/>
    <s v="Instalado"/>
    <s v="Operativo"/>
    <s v="Autoproductor"/>
    <x v="2"/>
    <x v="0"/>
    <x v="1"/>
    <x v="0"/>
    <s v="Privado"/>
    <s v="LIMA"/>
    <s v="CALLAO"/>
    <s v="CALLAO"/>
    <s v="CALLAO"/>
    <n v="0"/>
    <x v="1"/>
    <n v="0"/>
    <x v="0"/>
    <x v="0"/>
    <x v="0"/>
    <s v="MWh"/>
    <n v="0"/>
    <n v="0"/>
    <m/>
    <n v="0.1575"/>
    <n v="0.125"/>
    <n v="0"/>
    <n v="0"/>
    <n v="6"/>
    <s v="ESTIMACIONES"/>
    <m/>
  </r>
  <r>
    <s v="24"/>
    <x v="9"/>
    <s v="SBRAND"/>
    <s v="53201907"/>
    <s v="53201907"/>
    <x v="2"/>
    <m/>
    <m/>
    <n v="2.625"/>
    <n v="1.98"/>
    <m/>
    <m/>
    <n v="0.91400000000000003"/>
    <m/>
    <m/>
    <m/>
    <n v="0"/>
    <n v="0"/>
    <x v="0"/>
    <s v="SBRAND53201907EL"/>
    <s v="Sobreandes S.A.C."/>
    <x v="175"/>
    <x v="175"/>
    <s v="C.T. El Carmen"/>
    <x v="473"/>
    <s v="EL"/>
    <x v="2"/>
    <x v="381"/>
    <x v="0"/>
    <s v="Instalado"/>
    <s v="Operativo"/>
    <s v="Autoproductor"/>
    <x v="2"/>
    <x v="1"/>
    <x v="1"/>
    <x v="0"/>
    <s v="Privado"/>
    <s v="LIMA"/>
    <s v="LIMA"/>
    <s v="HUAROCHIRI"/>
    <s v="CHICLA"/>
    <n v="0"/>
    <x v="1"/>
    <n v="0"/>
    <x v="0"/>
    <x v="0"/>
    <x v="0"/>
    <s v="MWh"/>
    <n v="0.91400000000000003"/>
    <n v="9.1399999999999999E-4"/>
    <m/>
    <n v="0.21875"/>
    <n v="0.16500000000000001"/>
    <n v="0"/>
    <n v="0"/>
    <n v="81"/>
    <s v="ESTIMACIONES"/>
    <m/>
  </r>
  <r>
    <s v="24"/>
    <x v="8"/>
    <s v="SBRAND"/>
    <s v="53201907"/>
    <s v="53201907"/>
    <x v="2"/>
    <m/>
    <m/>
    <n v="2.625"/>
    <n v="1.98"/>
    <m/>
    <m/>
    <n v="0.45700000000000002"/>
    <m/>
    <m/>
    <m/>
    <n v="0"/>
    <n v="0"/>
    <x v="0"/>
    <s v="SBRAND53201907EL"/>
    <s v="Sobreandes S.A.C."/>
    <x v="175"/>
    <x v="175"/>
    <s v="C.T. El Carmen"/>
    <x v="473"/>
    <s v="EL"/>
    <x v="2"/>
    <x v="381"/>
    <x v="0"/>
    <s v="Instalado"/>
    <s v="Operativo"/>
    <s v="Autoproductor"/>
    <x v="2"/>
    <x v="1"/>
    <x v="1"/>
    <x v="0"/>
    <s v="Privado"/>
    <s v="LIMA"/>
    <s v="LIMA"/>
    <s v="HUAROCHIRI"/>
    <s v="CHICLA"/>
    <n v="0"/>
    <x v="1"/>
    <n v="0"/>
    <x v="0"/>
    <x v="0"/>
    <x v="0"/>
    <s v="MWh"/>
    <n v="0.45700000000000002"/>
    <n v="4.57E-4"/>
    <m/>
    <n v="0.21875"/>
    <n v="0.16500000000000001"/>
    <n v="0"/>
    <n v="0"/>
    <n v="81"/>
    <s v="ESTIMACIONES"/>
    <m/>
  </r>
  <r>
    <s v="24"/>
    <x v="6"/>
    <s v="SBRAND"/>
    <s v="53201907"/>
    <s v="53201907"/>
    <x v="2"/>
    <m/>
    <m/>
    <n v="2.625"/>
    <n v="1.98"/>
    <m/>
    <m/>
    <n v="0.45700000000000002"/>
    <m/>
    <m/>
    <m/>
    <n v="0"/>
    <n v="0"/>
    <x v="0"/>
    <s v="SBRAND53201907EL"/>
    <s v="Sobreandes S.A.C."/>
    <x v="175"/>
    <x v="175"/>
    <s v="C.T. El Carmen"/>
    <x v="473"/>
    <s v="EL"/>
    <x v="2"/>
    <x v="381"/>
    <x v="0"/>
    <s v="Instalado"/>
    <s v="Operativo"/>
    <s v="Autoproductor"/>
    <x v="2"/>
    <x v="1"/>
    <x v="1"/>
    <x v="0"/>
    <s v="Privado"/>
    <s v="LIMA"/>
    <s v="LIMA"/>
    <s v="HUAROCHIRI"/>
    <s v="CHICLA"/>
    <n v="0"/>
    <x v="1"/>
    <n v="0"/>
    <x v="0"/>
    <x v="0"/>
    <x v="0"/>
    <s v="MWh"/>
    <n v="0.45700000000000002"/>
    <n v="4.57E-4"/>
    <m/>
    <n v="0.21875"/>
    <n v="0.16500000000000001"/>
    <n v="0"/>
    <n v="0"/>
    <n v="81"/>
    <s v="ESTIMACIONES"/>
    <m/>
  </r>
  <r>
    <s v="24"/>
    <x v="7"/>
    <s v="SBRAND"/>
    <s v="53201907"/>
    <s v="53201907"/>
    <x v="2"/>
    <m/>
    <m/>
    <n v="2.625"/>
    <n v="1.98"/>
    <m/>
    <m/>
    <n v="1.371"/>
    <m/>
    <m/>
    <m/>
    <n v="0"/>
    <n v="0"/>
    <x v="0"/>
    <s v="SBRAND53201907EL"/>
    <s v="Sobreandes S.A.C."/>
    <x v="175"/>
    <x v="175"/>
    <s v="C.T. El Carmen"/>
    <x v="473"/>
    <s v="EL"/>
    <x v="2"/>
    <x v="381"/>
    <x v="0"/>
    <s v="Instalado"/>
    <s v="Operativo"/>
    <s v="Autoproductor"/>
    <x v="2"/>
    <x v="1"/>
    <x v="1"/>
    <x v="0"/>
    <s v="Privado"/>
    <s v="LIMA"/>
    <s v="LIMA"/>
    <s v="HUAROCHIRI"/>
    <s v="CHICLA"/>
    <n v="0"/>
    <x v="1"/>
    <n v="0"/>
    <x v="0"/>
    <x v="0"/>
    <x v="0"/>
    <s v="MWh"/>
    <n v="1.371"/>
    <n v="1.371E-3"/>
    <m/>
    <n v="0.21875"/>
    <n v="0.16500000000000001"/>
    <n v="0"/>
    <n v="0"/>
    <n v="81"/>
    <s v="ESTIMACIONES"/>
    <m/>
  </r>
  <r>
    <s v="24"/>
    <x v="5"/>
    <s v="SBRAND"/>
    <s v="53201907"/>
    <s v="53201907"/>
    <x v="2"/>
    <m/>
    <m/>
    <n v="2.625"/>
    <n v="1.98"/>
    <m/>
    <m/>
    <n v="0.91400000000000003"/>
    <m/>
    <m/>
    <m/>
    <n v="0"/>
    <n v="0"/>
    <x v="0"/>
    <s v="SBRAND53201907EL"/>
    <s v="Sobreandes S.A.C."/>
    <x v="175"/>
    <x v="175"/>
    <s v="C.T. El Carmen"/>
    <x v="473"/>
    <s v="EL"/>
    <x v="2"/>
    <x v="381"/>
    <x v="0"/>
    <s v="Instalado"/>
    <s v="Operativo"/>
    <s v="Autoproductor"/>
    <x v="2"/>
    <x v="1"/>
    <x v="1"/>
    <x v="0"/>
    <s v="Privado"/>
    <s v="LIMA"/>
    <s v="LIMA"/>
    <s v="HUAROCHIRI"/>
    <s v="CHICLA"/>
    <n v="0"/>
    <x v="1"/>
    <n v="0"/>
    <x v="0"/>
    <x v="0"/>
    <x v="0"/>
    <s v="MWh"/>
    <n v="0.91400000000000003"/>
    <n v="9.1399999999999999E-4"/>
    <m/>
    <n v="0.21875"/>
    <n v="0.16500000000000001"/>
    <n v="0"/>
    <n v="0"/>
    <n v="81"/>
    <s v="ESTIMACIONES"/>
    <m/>
  </r>
  <r>
    <s v="24"/>
    <x v="4"/>
    <s v="SBRAND"/>
    <s v="53201907"/>
    <s v="53201907"/>
    <x v="2"/>
    <m/>
    <m/>
    <n v="2.625"/>
    <n v="1.98"/>
    <m/>
    <m/>
    <n v="0.91400000000000003"/>
    <m/>
    <m/>
    <m/>
    <n v="0"/>
    <n v="0"/>
    <x v="0"/>
    <s v="SBRAND53201907EL"/>
    <s v="Sobreandes S.A.C."/>
    <x v="175"/>
    <x v="175"/>
    <s v="C.T. El Carmen"/>
    <x v="473"/>
    <s v="EL"/>
    <x v="2"/>
    <x v="381"/>
    <x v="0"/>
    <s v="Instalado"/>
    <s v="Operativo"/>
    <s v="Autoproductor"/>
    <x v="2"/>
    <x v="1"/>
    <x v="1"/>
    <x v="0"/>
    <s v="Privado"/>
    <s v="LIMA"/>
    <s v="LIMA"/>
    <s v="HUAROCHIRI"/>
    <s v="CHICLA"/>
    <n v="0"/>
    <x v="1"/>
    <n v="0"/>
    <x v="0"/>
    <x v="0"/>
    <x v="0"/>
    <s v="MWh"/>
    <n v="0.91400000000000003"/>
    <n v="9.1399999999999999E-4"/>
    <m/>
    <n v="0.21875"/>
    <n v="0.16500000000000001"/>
    <n v="0"/>
    <n v="0"/>
    <n v="81"/>
    <s v="ESTIMACIONES"/>
    <m/>
  </r>
  <r>
    <s v="24"/>
    <x v="3"/>
    <s v="SBRAND"/>
    <s v="53201907"/>
    <s v="53201907"/>
    <x v="2"/>
    <m/>
    <m/>
    <n v="2.625"/>
    <n v="1.98"/>
    <m/>
    <m/>
    <n v="0"/>
    <m/>
    <m/>
    <m/>
    <n v="0"/>
    <n v="0"/>
    <x v="0"/>
    <s v="SBRAND53201907EL"/>
    <s v="Sobreandes S.A.C."/>
    <x v="175"/>
    <x v="175"/>
    <s v="C.T. El Carmen"/>
    <x v="473"/>
    <s v="EL"/>
    <x v="2"/>
    <x v="381"/>
    <x v="0"/>
    <s v="Instalado"/>
    <s v="Operativo"/>
    <s v="Autoproductor"/>
    <x v="2"/>
    <x v="1"/>
    <x v="1"/>
    <x v="0"/>
    <s v="Privado"/>
    <s v="LIMA"/>
    <s v="LIMA"/>
    <s v="HUAROCHIRI"/>
    <s v="CHICLA"/>
    <n v="0"/>
    <x v="1"/>
    <n v="0"/>
    <x v="0"/>
    <x v="0"/>
    <x v="0"/>
    <s v="MWh"/>
    <n v="0"/>
    <n v="0"/>
    <m/>
    <n v="0.21875"/>
    <n v="0.16500000000000001"/>
    <n v="0"/>
    <n v="0"/>
    <n v="81"/>
    <s v="ESTIMACIONES"/>
    <m/>
  </r>
  <r>
    <s v="24"/>
    <x v="2"/>
    <s v="SBRAND"/>
    <s v="53201907"/>
    <s v="53201907"/>
    <x v="2"/>
    <m/>
    <m/>
    <n v="2.625"/>
    <n v="1.98"/>
    <m/>
    <m/>
    <n v="1.8280000000000001"/>
    <m/>
    <m/>
    <m/>
    <n v="0"/>
    <n v="0"/>
    <x v="0"/>
    <s v="SBRAND53201907EL"/>
    <s v="Sobreandes S.A.C."/>
    <x v="175"/>
    <x v="175"/>
    <s v="C.T. El Carmen"/>
    <x v="473"/>
    <s v="EL"/>
    <x v="2"/>
    <x v="381"/>
    <x v="0"/>
    <s v="Instalado"/>
    <s v="Operativo"/>
    <s v="Autoproductor"/>
    <x v="2"/>
    <x v="1"/>
    <x v="1"/>
    <x v="0"/>
    <s v="Privado"/>
    <s v="LIMA"/>
    <s v="LIMA"/>
    <s v="HUAROCHIRI"/>
    <s v="CHICLA"/>
    <n v="0"/>
    <x v="1"/>
    <n v="0"/>
    <x v="0"/>
    <x v="0"/>
    <x v="0"/>
    <s v="MWh"/>
    <n v="1.8280000000000001"/>
    <n v="1.828E-3"/>
    <m/>
    <n v="0.21875"/>
    <n v="0.16500000000000001"/>
    <n v="0"/>
    <n v="0"/>
    <n v="81"/>
    <s v="ESTIMACIONES"/>
    <m/>
  </r>
  <r>
    <s v="24"/>
    <x v="1"/>
    <s v="SBRAND"/>
    <s v="53201907"/>
    <s v="53201907"/>
    <x v="2"/>
    <m/>
    <m/>
    <n v="2.625"/>
    <n v="1.98"/>
    <m/>
    <m/>
    <n v="1.8280000000000001"/>
    <m/>
    <m/>
    <m/>
    <n v="0"/>
    <n v="0"/>
    <x v="0"/>
    <s v="SBRAND53201907EL"/>
    <s v="Sobreandes S.A.C."/>
    <x v="175"/>
    <x v="175"/>
    <s v="C.T. El Carmen"/>
    <x v="473"/>
    <s v="EL"/>
    <x v="2"/>
    <x v="381"/>
    <x v="0"/>
    <s v="Instalado"/>
    <s v="Operativo"/>
    <s v="Autoproductor"/>
    <x v="2"/>
    <x v="1"/>
    <x v="1"/>
    <x v="0"/>
    <s v="Privado"/>
    <s v="LIMA"/>
    <s v="LIMA"/>
    <s v="HUAROCHIRI"/>
    <s v="CHICLA"/>
    <n v="0"/>
    <x v="1"/>
    <n v="0"/>
    <x v="0"/>
    <x v="0"/>
    <x v="0"/>
    <s v="MWh"/>
    <n v="1.8280000000000001"/>
    <n v="1.828E-3"/>
    <m/>
    <n v="0.21875"/>
    <n v="0.16500000000000001"/>
    <n v="0"/>
    <n v="0"/>
    <n v="81"/>
    <s v="ESTIMACIONES"/>
    <m/>
  </r>
  <r>
    <s v="24"/>
    <x v="0"/>
    <s v="SBRAND"/>
    <s v="53201907"/>
    <s v="53201907"/>
    <x v="2"/>
    <m/>
    <m/>
    <n v="2.625"/>
    <n v="1.98"/>
    <m/>
    <m/>
    <n v="0.45700000000000002"/>
    <m/>
    <m/>
    <m/>
    <n v="0"/>
    <n v="0"/>
    <x v="0"/>
    <s v="SBRAND53201907EL"/>
    <s v="Sobreandes S.A.C."/>
    <x v="175"/>
    <x v="175"/>
    <s v="C.T. El Carmen"/>
    <x v="473"/>
    <s v="EL"/>
    <x v="2"/>
    <x v="381"/>
    <x v="0"/>
    <s v="Instalado"/>
    <s v="Operativo"/>
    <s v="Autoproductor"/>
    <x v="2"/>
    <x v="1"/>
    <x v="1"/>
    <x v="0"/>
    <s v="Privado"/>
    <s v="LIMA"/>
    <s v="LIMA"/>
    <s v="HUAROCHIRI"/>
    <s v="CHICLA"/>
    <n v="0"/>
    <x v="1"/>
    <n v="0"/>
    <x v="0"/>
    <x v="0"/>
    <x v="0"/>
    <s v="MWh"/>
    <n v="0.45700000000000002"/>
    <n v="4.57E-4"/>
    <m/>
    <n v="0.21875"/>
    <n v="0.16500000000000001"/>
    <n v="0"/>
    <n v="0"/>
    <n v="81"/>
    <s v="ESTIMACIONES"/>
    <m/>
  </r>
  <r>
    <s v="24"/>
    <x v="11"/>
    <s v="SBRAND"/>
    <s v="53201907"/>
    <s v="53201907"/>
    <x v="2"/>
    <m/>
    <m/>
    <n v="2.625"/>
    <n v="1.98"/>
    <m/>
    <m/>
    <n v="0.45700000000000002"/>
    <m/>
    <m/>
    <m/>
    <n v="0"/>
    <n v="0"/>
    <x v="0"/>
    <s v="SBRAND53201907EL"/>
    <s v="Sobreandes S.A.C."/>
    <x v="175"/>
    <x v="175"/>
    <s v="C.T. El Carmen"/>
    <x v="473"/>
    <s v="EL"/>
    <x v="2"/>
    <x v="381"/>
    <x v="0"/>
    <s v="Instalado"/>
    <s v="Operativo"/>
    <s v="Autoproductor"/>
    <x v="2"/>
    <x v="1"/>
    <x v="1"/>
    <x v="0"/>
    <s v="Privado"/>
    <s v="LIMA"/>
    <s v="LIMA"/>
    <s v="HUAROCHIRI"/>
    <s v="CHICLA"/>
    <n v="0"/>
    <x v="1"/>
    <n v="0"/>
    <x v="0"/>
    <x v="0"/>
    <x v="0"/>
    <s v="MWh"/>
    <n v="0.45700000000000002"/>
    <n v="4.57E-4"/>
    <m/>
    <n v="0.21875"/>
    <n v="0.16500000000000001"/>
    <n v="0"/>
    <n v="0"/>
    <n v="81"/>
    <s v="ESTIMACIONES"/>
    <m/>
  </r>
  <r>
    <s v="24"/>
    <x v="10"/>
    <s v="SBRAND"/>
    <s v="53201907"/>
    <s v="53201907"/>
    <x v="2"/>
    <m/>
    <m/>
    <n v="2.625"/>
    <n v="1.98"/>
    <m/>
    <m/>
    <n v="0.91400000000000003"/>
    <m/>
    <m/>
    <m/>
    <n v="0"/>
    <n v="0"/>
    <x v="0"/>
    <s v="SBRAND53201907EL"/>
    <s v="Sobreandes S.A.C."/>
    <x v="175"/>
    <x v="175"/>
    <s v="C.T. El Carmen"/>
    <x v="473"/>
    <s v="EL"/>
    <x v="2"/>
    <x v="381"/>
    <x v="0"/>
    <s v="Instalado"/>
    <s v="Operativo"/>
    <s v="Autoproductor"/>
    <x v="2"/>
    <x v="1"/>
    <x v="1"/>
    <x v="0"/>
    <s v="Privado"/>
    <s v="LIMA"/>
    <s v="LIMA"/>
    <s v="HUAROCHIRI"/>
    <s v="CHICLA"/>
    <n v="0"/>
    <x v="1"/>
    <n v="0"/>
    <x v="0"/>
    <x v="0"/>
    <x v="0"/>
    <s v="MWh"/>
    <n v="0.91400000000000003"/>
    <n v="9.1399999999999999E-4"/>
    <m/>
    <n v="0.21875"/>
    <n v="0.16500000000000001"/>
    <n v="0"/>
    <n v="0"/>
    <n v="81"/>
    <s v="ESTIMACIONES"/>
    <m/>
  </r>
  <r>
    <s v="24"/>
    <x v="0"/>
    <s v="HOCOPA"/>
    <n v="33104200"/>
    <n v="33104200"/>
    <x v="2"/>
    <m/>
    <m/>
    <n v="3.0500000000000003"/>
    <n v="1.83"/>
    <m/>
    <m/>
    <n v="0"/>
    <m/>
    <m/>
    <m/>
    <n v="0"/>
    <n v="0"/>
    <x v="0"/>
    <s v="HOCOPA33104200EL"/>
    <s v="Hotelera Costa del Pacifico S. A."/>
    <x v="176"/>
    <x v="176"/>
    <s v="C.T. Costa del Pacífico"/>
    <x v="47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ISIDRO"/>
    <n v="0"/>
    <x v="1"/>
    <n v="0"/>
    <x v="0"/>
    <x v="0"/>
    <x v="0"/>
    <s v="MWh"/>
    <n v="0"/>
    <n v="0"/>
    <m/>
    <n v="0.25416666666666671"/>
    <n v="0.1525"/>
    <n v="0"/>
    <n v="0"/>
    <n v="43"/>
    <s v="ESTIMACIONES"/>
    <m/>
  </r>
  <r>
    <s v="24"/>
    <x v="1"/>
    <s v="HOCOPA"/>
    <n v="33104200"/>
    <n v="33104200"/>
    <x v="2"/>
    <m/>
    <m/>
    <n v="3.0500000000000003"/>
    <n v="1.83"/>
    <m/>
    <m/>
    <n v="0"/>
    <m/>
    <m/>
    <m/>
    <n v="0"/>
    <n v="0"/>
    <x v="0"/>
    <s v="HOCOPA33104200EL"/>
    <s v="Hotelera Costa del Pacifico S. A."/>
    <x v="176"/>
    <x v="176"/>
    <s v="C.T. Costa del Pacífico"/>
    <x v="47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ISIDRO"/>
    <n v="0"/>
    <x v="1"/>
    <n v="0"/>
    <x v="0"/>
    <x v="0"/>
    <x v="0"/>
    <s v="MWh"/>
    <n v="0"/>
    <n v="0"/>
    <m/>
    <n v="0.25416666666666671"/>
    <n v="0.1525"/>
    <n v="0"/>
    <n v="0"/>
    <n v="43"/>
    <s v="ESTIMACIONES"/>
    <m/>
  </r>
  <r>
    <s v="24"/>
    <x v="2"/>
    <s v="HOCOPA"/>
    <n v="33104200"/>
    <n v="33104200"/>
    <x v="2"/>
    <m/>
    <m/>
    <n v="3.0500000000000003"/>
    <n v="1.83"/>
    <m/>
    <m/>
    <n v="0"/>
    <m/>
    <m/>
    <m/>
    <n v="0"/>
    <n v="0"/>
    <x v="0"/>
    <s v="HOCOPA33104200EL"/>
    <s v="Hotelera Costa del Pacifico S. A."/>
    <x v="176"/>
    <x v="176"/>
    <s v="C.T. Costa del Pacífico"/>
    <x v="47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ISIDRO"/>
    <n v="0"/>
    <x v="1"/>
    <n v="0"/>
    <x v="0"/>
    <x v="0"/>
    <x v="0"/>
    <s v="MWh"/>
    <n v="0"/>
    <n v="0"/>
    <m/>
    <n v="0.25416666666666671"/>
    <n v="0.1525"/>
    <n v="0"/>
    <n v="0"/>
    <n v="43"/>
    <s v="ESTIMACIONES"/>
    <m/>
  </r>
  <r>
    <s v="24"/>
    <x v="3"/>
    <s v="HOCOPA"/>
    <n v="33104200"/>
    <n v="33104200"/>
    <x v="2"/>
    <m/>
    <m/>
    <n v="3.0500000000000003"/>
    <n v="1.83"/>
    <m/>
    <m/>
    <n v="0"/>
    <m/>
    <m/>
    <m/>
    <n v="0"/>
    <n v="0"/>
    <x v="0"/>
    <s v="HOCOPA33104200EL"/>
    <s v="Hotelera Costa del Pacifico S. A."/>
    <x v="176"/>
    <x v="176"/>
    <s v="C.T. Costa del Pacífico"/>
    <x v="47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ISIDRO"/>
    <n v="0"/>
    <x v="1"/>
    <n v="0"/>
    <x v="0"/>
    <x v="0"/>
    <x v="0"/>
    <s v="MWh"/>
    <n v="0"/>
    <n v="0"/>
    <m/>
    <n v="0.25416666666666671"/>
    <n v="0.1525"/>
    <n v="0"/>
    <n v="0"/>
    <n v="43"/>
    <s v="ESTIMACIONES"/>
    <m/>
  </r>
  <r>
    <s v="24"/>
    <x v="4"/>
    <s v="HOCOPA"/>
    <n v="33104200"/>
    <n v="33104200"/>
    <x v="2"/>
    <m/>
    <m/>
    <n v="3.0500000000000003"/>
    <n v="1.83"/>
    <m/>
    <m/>
    <n v="0"/>
    <m/>
    <m/>
    <m/>
    <n v="0"/>
    <n v="0"/>
    <x v="0"/>
    <s v="HOCOPA33104200EL"/>
    <s v="Hotelera Costa del Pacifico S. A."/>
    <x v="176"/>
    <x v="176"/>
    <s v="C.T. Costa del Pacífico"/>
    <x v="47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ISIDRO"/>
    <n v="0"/>
    <x v="1"/>
    <n v="0"/>
    <x v="0"/>
    <x v="0"/>
    <x v="0"/>
    <s v="MWh"/>
    <n v="0"/>
    <n v="0"/>
    <m/>
    <n v="0.25416666666666671"/>
    <n v="0.1525"/>
    <n v="0"/>
    <n v="0"/>
    <n v="43"/>
    <s v="ESTIMACIONES"/>
    <m/>
  </r>
  <r>
    <s v="24"/>
    <x v="5"/>
    <s v="HOCOPA"/>
    <n v="33104200"/>
    <n v="33104200"/>
    <x v="2"/>
    <m/>
    <m/>
    <n v="3.0500000000000003"/>
    <n v="1.83"/>
    <m/>
    <m/>
    <n v="0"/>
    <m/>
    <m/>
    <m/>
    <n v="0"/>
    <n v="0"/>
    <x v="0"/>
    <s v="HOCOPA33104200EL"/>
    <s v="Hotelera Costa del Pacifico S. A."/>
    <x v="176"/>
    <x v="176"/>
    <s v="C.T. Costa del Pacífico"/>
    <x v="47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ISIDRO"/>
    <n v="0"/>
    <x v="1"/>
    <n v="0"/>
    <x v="0"/>
    <x v="0"/>
    <x v="0"/>
    <s v="MWh"/>
    <n v="0"/>
    <n v="0"/>
    <m/>
    <n v="0.25416666666666671"/>
    <n v="0.1525"/>
    <n v="0"/>
    <n v="0"/>
    <n v="43"/>
    <s v="ESTIMACIONES"/>
    <m/>
  </r>
  <r>
    <s v="24"/>
    <x v="7"/>
    <s v="HOCOPA"/>
    <n v="33104200"/>
    <n v="33104200"/>
    <x v="2"/>
    <m/>
    <m/>
    <n v="3.0500000000000003"/>
    <n v="1.83"/>
    <m/>
    <m/>
    <n v="0"/>
    <m/>
    <m/>
    <m/>
    <n v="0"/>
    <n v="0"/>
    <x v="0"/>
    <s v="HOCOPA33104200EL"/>
    <s v="Hotelera Costa del Pacifico S. A."/>
    <x v="176"/>
    <x v="176"/>
    <s v="C.T. Costa del Pacífico"/>
    <x v="47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ISIDRO"/>
    <n v="0"/>
    <x v="1"/>
    <n v="0"/>
    <x v="0"/>
    <x v="0"/>
    <x v="0"/>
    <s v="MWh"/>
    <n v="0"/>
    <n v="0"/>
    <m/>
    <n v="0.25416666666666671"/>
    <n v="0.1525"/>
    <n v="0"/>
    <n v="0"/>
    <n v="43"/>
    <s v="ESTIMACIONES"/>
    <m/>
  </r>
  <r>
    <s v="24"/>
    <x v="6"/>
    <s v="HOCOPA"/>
    <n v="33104200"/>
    <n v="33104200"/>
    <x v="2"/>
    <m/>
    <m/>
    <n v="3.0500000000000003"/>
    <n v="1.83"/>
    <m/>
    <m/>
    <n v="0"/>
    <m/>
    <m/>
    <m/>
    <n v="0"/>
    <n v="0"/>
    <x v="0"/>
    <s v="HOCOPA33104200EL"/>
    <s v="Hotelera Costa del Pacifico S. A."/>
    <x v="176"/>
    <x v="176"/>
    <s v="C.T. Costa del Pacífico"/>
    <x v="47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ISIDRO"/>
    <n v="0"/>
    <x v="1"/>
    <n v="0"/>
    <x v="0"/>
    <x v="0"/>
    <x v="0"/>
    <s v="MWh"/>
    <n v="0"/>
    <n v="0"/>
    <m/>
    <n v="0.25416666666666671"/>
    <n v="0.1525"/>
    <n v="0"/>
    <n v="0"/>
    <n v="43"/>
    <s v="ESTIMACIONES"/>
    <m/>
  </r>
  <r>
    <s v="24"/>
    <x v="8"/>
    <s v="HOCOPA"/>
    <n v="33104200"/>
    <n v="33104200"/>
    <x v="2"/>
    <m/>
    <m/>
    <n v="3.0500000000000003"/>
    <n v="1.83"/>
    <m/>
    <m/>
    <n v="0"/>
    <m/>
    <m/>
    <m/>
    <n v="0"/>
    <n v="0"/>
    <x v="0"/>
    <s v="HOCOPA33104200EL"/>
    <s v="Hotelera Costa del Pacifico S. A."/>
    <x v="176"/>
    <x v="176"/>
    <s v="C.T. Costa del Pacífico"/>
    <x v="47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ISIDRO"/>
    <n v="0"/>
    <x v="1"/>
    <n v="0"/>
    <x v="0"/>
    <x v="0"/>
    <x v="0"/>
    <s v="MWh"/>
    <n v="0"/>
    <n v="0"/>
    <m/>
    <n v="0.25416666666666671"/>
    <n v="0.1525"/>
    <n v="0"/>
    <n v="0"/>
    <n v="43"/>
    <s v="ESTIMACIONES"/>
    <m/>
  </r>
  <r>
    <s v="24"/>
    <x v="9"/>
    <s v="HOCOPA"/>
    <n v="33104200"/>
    <n v="33104200"/>
    <x v="2"/>
    <m/>
    <m/>
    <n v="3.0500000000000003"/>
    <n v="1.83"/>
    <m/>
    <m/>
    <n v="0"/>
    <m/>
    <m/>
    <m/>
    <n v="0"/>
    <n v="0"/>
    <x v="0"/>
    <s v="HOCOPA33104200EL"/>
    <s v="Hotelera Costa del Pacifico S. A."/>
    <x v="176"/>
    <x v="176"/>
    <s v="C.T. Costa del Pacífico"/>
    <x v="47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ISIDRO"/>
    <n v="0"/>
    <x v="1"/>
    <n v="0"/>
    <x v="0"/>
    <x v="0"/>
    <x v="0"/>
    <s v="MWh"/>
    <n v="0"/>
    <n v="0"/>
    <m/>
    <n v="0.25416666666666671"/>
    <n v="0.1525"/>
    <n v="0"/>
    <n v="0"/>
    <n v="43"/>
    <s v="ESTIMACIONES"/>
    <m/>
  </r>
  <r>
    <s v="24"/>
    <x v="10"/>
    <s v="HOCOPA"/>
    <n v="33104200"/>
    <n v="33104200"/>
    <x v="2"/>
    <m/>
    <m/>
    <n v="3.0500000000000003"/>
    <n v="1.83"/>
    <m/>
    <m/>
    <n v="0"/>
    <m/>
    <m/>
    <m/>
    <n v="0"/>
    <n v="0"/>
    <x v="0"/>
    <s v="HOCOPA33104200EL"/>
    <s v="Hotelera Costa del Pacifico S. A."/>
    <x v="176"/>
    <x v="176"/>
    <s v="C.T. Costa del Pacífico"/>
    <x v="47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ISIDRO"/>
    <n v="0"/>
    <x v="1"/>
    <n v="0"/>
    <x v="0"/>
    <x v="0"/>
    <x v="0"/>
    <s v="MWh"/>
    <n v="0"/>
    <n v="0"/>
    <m/>
    <n v="0.25416666666666671"/>
    <n v="0.1525"/>
    <n v="0"/>
    <n v="0"/>
    <n v="43"/>
    <s v="ESTIMACIONES"/>
    <m/>
  </r>
  <r>
    <s v="24"/>
    <x v="11"/>
    <s v="HOCOPA"/>
    <n v="33104200"/>
    <n v="33104200"/>
    <x v="2"/>
    <m/>
    <m/>
    <n v="3.0500000000000003"/>
    <n v="1.83"/>
    <m/>
    <m/>
    <n v="0"/>
    <m/>
    <m/>
    <m/>
    <n v="0"/>
    <n v="0"/>
    <x v="0"/>
    <s v="HOCOPA33104200EL"/>
    <s v="Hotelera Costa del Pacifico S. A."/>
    <x v="176"/>
    <x v="176"/>
    <s v="C.T. Costa del Pacífico"/>
    <x v="474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SAN ISIDRO"/>
    <n v="0"/>
    <x v="1"/>
    <n v="0"/>
    <x v="0"/>
    <x v="0"/>
    <x v="0"/>
    <s v="MWh"/>
    <n v="0"/>
    <n v="0"/>
    <m/>
    <n v="0.25416666666666671"/>
    <n v="0.1525"/>
    <n v="0"/>
    <n v="0"/>
    <n v="43"/>
    <s v="ESTIMACIONES"/>
    <m/>
  </r>
  <r>
    <s v="24"/>
    <x v="0"/>
    <s v="MBMISQ"/>
    <s v="33320112"/>
    <s v="33320112"/>
    <x v="2"/>
    <m/>
    <m/>
    <n v="16.425000000000001"/>
    <n v="10.8"/>
    <m/>
    <m/>
    <n v="11.06"/>
    <m/>
    <m/>
    <m/>
    <m/>
    <m/>
    <x v="0"/>
    <s v="MBMISQ33320112EL"/>
    <s v="Minera Boroo Misquichilca S.A."/>
    <x v="177"/>
    <x v="177"/>
    <s v="C.T. Lagunas Norte"/>
    <x v="47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SANTIAGO DE CHUCO"/>
    <s v="QUIRUVILCA"/>
    <n v="0"/>
    <x v="1"/>
    <n v="0"/>
    <x v="0"/>
    <x v="0"/>
    <x v="0"/>
    <s v="MWh"/>
    <n v="11.06"/>
    <n v="1.106E-2"/>
    <m/>
    <n v="1.3687500000000001"/>
    <n v="0.9"/>
    <n v="0"/>
    <n v="0"/>
    <n v="55"/>
    <s v="ESTIMACIONES"/>
    <m/>
  </r>
  <r>
    <s v="24"/>
    <x v="1"/>
    <s v="MBMISQ"/>
    <s v="33320112"/>
    <s v="33320112"/>
    <x v="2"/>
    <m/>
    <m/>
    <n v="16.425000000000001"/>
    <n v="10.8"/>
    <m/>
    <m/>
    <n v="6.64"/>
    <m/>
    <m/>
    <m/>
    <m/>
    <m/>
    <x v="0"/>
    <s v="MBMISQ33320112EL"/>
    <s v="Minera Boroo Misquichilca S.A."/>
    <x v="177"/>
    <x v="177"/>
    <s v="C.T. Lagunas Norte"/>
    <x v="47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SANTIAGO DE CHUCO"/>
    <s v="QUIRUVILCA"/>
    <n v="0"/>
    <x v="1"/>
    <n v="0"/>
    <x v="0"/>
    <x v="0"/>
    <x v="0"/>
    <s v="MWh"/>
    <n v="6.64"/>
    <n v="6.6400000000000001E-3"/>
    <m/>
    <n v="1.3687500000000001"/>
    <n v="0.9"/>
    <n v="0"/>
    <n v="0"/>
    <n v="55"/>
    <s v="ESTIMACIONES"/>
    <m/>
  </r>
  <r>
    <s v="24"/>
    <x v="2"/>
    <s v="MBMISQ"/>
    <s v="33320112"/>
    <s v="33320112"/>
    <x v="2"/>
    <m/>
    <m/>
    <n v="16.425000000000001"/>
    <n v="10.8"/>
    <m/>
    <m/>
    <n v="6.7076000000000002"/>
    <m/>
    <m/>
    <m/>
    <m/>
    <m/>
    <x v="0"/>
    <s v="MBMISQ33320112EL"/>
    <s v="Minera Boroo Misquichilca S.A."/>
    <x v="177"/>
    <x v="177"/>
    <s v="C.T. Lagunas Norte"/>
    <x v="47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SANTIAGO DE CHUCO"/>
    <s v="QUIRUVILCA"/>
    <n v="0"/>
    <x v="1"/>
    <n v="0"/>
    <x v="0"/>
    <x v="0"/>
    <x v="0"/>
    <s v="MWh"/>
    <n v="6.7076000000000002"/>
    <n v="6.7076000000000002E-3"/>
    <m/>
    <n v="1.3687500000000001"/>
    <n v="0.9"/>
    <n v="0"/>
    <n v="0"/>
    <n v="55"/>
    <s v="ESTIMACIONES"/>
    <m/>
  </r>
  <r>
    <s v="24"/>
    <x v="3"/>
    <s v="MBMISQ"/>
    <s v="33320112"/>
    <s v="33320112"/>
    <x v="2"/>
    <m/>
    <m/>
    <n v="16.425000000000001"/>
    <n v="10.8"/>
    <m/>
    <m/>
    <n v="11.063000000000001"/>
    <m/>
    <m/>
    <m/>
    <m/>
    <m/>
    <x v="0"/>
    <s v="MBMISQ33320112EL"/>
    <s v="Minera Boroo Misquichilca S.A."/>
    <x v="177"/>
    <x v="177"/>
    <s v="C.T. Lagunas Norte"/>
    <x v="47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SANTIAGO DE CHUCO"/>
    <s v="QUIRUVILCA"/>
    <n v="0"/>
    <x v="1"/>
    <n v="0"/>
    <x v="0"/>
    <x v="0"/>
    <x v="0"/>
    <s v="MWh"/>
    <n v="11.063000000000001"/>
    <n v="1.1063E-2"/>
    <m/>
    <n v="1.3687500000000001"/>
    <n v="0.9"/>
    <n v="0"/>
    <n v="0"/>
    <n v="55"/>
    <s v="ESTIMACIONES"/>
    <m/>
  </r>
  <r>
    <s v="24"/>
    <x v="4"/>
    <s v="MBMISQ"/>
    <s v="33320112"/>
    <s v="33320112"/>
    <x v="2"/>
    <m/>
    <m/>
    <n v="16.425000000000001"/>
    <n v="10.8"/>
    <m/>
    <m/>
    <n v="4.7135999999999996"/>
    <m/>
    <m/>
    <m/>
    <m/>
    <m/>
    <x v="0"/>
    <s v="MBMISQ33320112EL"/>
    <s v="Minera Boroo Misquichilca S.A."/>
    <x v="177"/>
    <x v="177"/>
    <s v="C.T. Lagunas Norte"/>
    <x v="47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SANTIAGO DE CHUCO"/>
    <s v="QUIRUVILCA"/>
    <n v="0"/>
    <x v="1"/>
    <n v="0"/>
    <x v="0"/>
    <x v="0"/>
    <x v="0"/>
    <s v="MWh"/>
    <n v="4.7135999999999996"/>
    <n v="4.7135999999999992E-3"/>
    <m/>
    <n v="1.3687500000000001"/>
    <n v="0.9"/>
    <n v="0"/>
    <n v="0"/>
    <n v="55"/>
    <s v="ESTIMACIONES"/>
    <m/>
  </r>
  <r>
    <s v="24"/>
    <x v="5"/>
    <s v="MBMISQ"/>
    <s v="33320112"/>
    <s v="33320112"/>
    <x v="2"/>
    <m/>
    <m/>
    <n v="16.425000000000001"/>
    <n v="10.8"/>
    <m/>
    <m/>
    <n v="4.7610000000000001"/>
    <m/>
    <m/>
    <m/>
    <m/>
    <m/>
    <x v="0"/>
    <s v="MBMISQ33320112EL"/>
    <s v="Minera Boroo Misquichilca S.A."/>
    <x v="177"/>
    <x v="177"/>
    <s v="C.T. Lagunas Norte"/>
    <x v="47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SANTIAGO DE CHUCO"/>
    <s v="QUIRUVILCA"/>
    <n v="0"/>
    <x v="1"/>
    <n v="0"/>
    <x v="0"/>
    <x v="0"/>
    <x v="0"/>
    <s v="MWh"/>
    <n v="4.7610000000000001"/>
    <n v="4.7610000000000005E-3"/>
    <m/>
    <n v="1.3687500000000001"/>
    <n v="0.9"/>
    <n v="0"/>
    <n v="0"/>
    <n v="55"/>
    <s v="ESTIMACIONES"/>
    <m/>
  </r>
  <r>
    <s v="24"/>
    <x v="7"/>
    <s v="MBMISQ"/>
    <s v="33320112"/>
    <s v="33320112"/>
    <x v="2"/>
    <m/>
    <m/>
    <n v="16.425000000000001"/>
    <n v="10.8"/>
    <m/>
    <m/>
    <n v="4"/>
    <m/>
    <m/>
    <m/>
    <m/>
    <m/>
    <x v="0"/>
    <s v="MBMISQ33320112EL"/>
    <s v="Minera Boroo Misquichilca S.A."/>
    <x v="177"/>
    <x v="177"/>
    <s v="C.T. Lagunas Norte"/>
    <x v="47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SANTIAGO DE CHUCO"/>
    <s v="QUIRUVILCA"/>
    <n v="0"/>
    <x v="1"/>
    <n v="0"/>
    <x v="0"/>
    <x v="0"/>
    <x v="0"/>
    <s v="MWh"/>
    <n v="4"/>
    <n v="4.0000000000000001E-3"/>
    <m/>
    <n v="1.3687500000000001"/>
    <n v="0.9"/>
    <n v="0"/>
    <n v="0"/>
    <n v="55"/>
    <s v="ESTIMACIONES"/>
    <m/>
  </r>
  <r>
    <s v="24"/>
    <x v="6"/>
    <s v="MBMISQ"/>
    <s v="33320112"/>
    <s v="33320112"/>
    <x v="2"/>
    <m/>
    <m/>
    <n v="16.425000000000001"/>
    <n v="10.8"/>
    <m/>
    <m/>
    <n v="3.5"/>
    <m/>
    <m/>
    <m/>
    <m/>
    <m/>
    <x v="0"/>
    <s v="MBMISQ33320112EL"/>
    <s v="Minera Boroo Misquichilca S.A."/>
    <x v="177"/>
    <x v="177"/>
    <s v="C.T. Lagunas Norte"/>
    <x v="47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SANTIAGO DE CHUCO"/>
    <s v="QUIRUVILCA"/>
    <n v="0"/>
    <x v="1"/>
    <n v="0"/>
    <x v="0"/>
    <x v="0"/>
    <x v="0"/>
    <s v="MWh"/>
    <n v="3.5"/>
    <n v="3.5000000000000001E-3"/>
    <m/>
    <n v="1.3687500000000001"/>
    <n v="0.9"/>
    <n v="0"/>
    <n v="0"/>
    <n v="55"/>
    <s v="ESTIMACIONES"/>
    <m/>
  </r>
  <r>
    <s v="24"/>
    <x v="8"/>
    <s v="MBMISQ"/>
    <s v="33320112"/>
    <s v="33320112"/>
    <x v="2"/>
    <m/>
    <m/>
    <n v="16.425000000000001"/>
    <n v="10.8"/>
    <m/>
    <m/>
    <n v="6.320531710709318"/>
    <m/>
    <m/>
    <m/>
    <m/>
    <m/>
    <x v="0"/>
    <s v="MBMISQ33320112EL"/>
    <s v="Minera Boroo Misquichilca S.A."/>
    <x v="177"/>
    <x v="177"/>
    <s v="C.T. Lagunas Norte"/>
    <x v="47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SANTIAGO DE CHUCO"/>
    <s v="QUIRUVILCA"/>
    <n v="0"/>
    <x v="1"/>
    <n v="0"/>
    <x v="0"/>
    <x v="0"/>
    <x v="0"/>
    <s v="MWh"/>
    <n v="6.320531710709318"/>
    <n v="6.3205317107093177E-3"/>
    <m/>
    <n v="1.3687500000000001"/>
    <n v="0.9"/>
    <n v="0"/>
    <n v="0"/>
    <n v="55"/>
    <s v="ESTIMACIONES"/>
    <m/>
  </r>
  <r>
    <s v="24"/>
    <x v="9"/>
    <s v="MBMISQ"/>
    <s v="33320112"/>
    <s v="33320112"/>
    <x v="2"/>
    <m/>
    <m/>
    <n v="16.425000000000001"/>
    <n v="10.8"/>
    <m/>
    <m/>
    <n v="4.5"/>
    <m/>
    <m/>
    <m/>
    <m/>
    <m/>
    <x v="0"/>
    <s v="MBMISQ33320112EL"/>
    <s v="Minera Boroo Misquichilca S.A."/>
    <x v="177"/>
    <x v="177"/>
    <s v="C.T. Lagunas Norte"/>
    <x v="47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SANTIAGO DE CHUCO"/>
    <s v="QUIRUVILCA"/>
    <n v="0"/>
    <x v="1"/>
    <n v="0"/>
    <x v="0"/>
    <x v="0"/>
    <x v="0"/>
    <s v="MWh"/>
    <n v="4.5"/>
    <n v="4.4999999999999997E-3"/>
    <m/>
    <n v="1.3687500000000001"/>
    <n v="0.9"/>
    <n v="0"/>
    <n v="0"/>
    <n v="55"/>
    <s v="ESTIMACIONES"/>
    <m/>
  </r>
  <r>
    <s v="24"/>
    <x v="10"/>
    <s v="MBMISQ"/>
    <s v="33320112"/>
    <s v="33320112"/>
    <x v="2"/>
    <m/>
    <m/>
    <n v="16.425000000000001"/>
    <n v="10.8"/>
    <m/>
    <m/>
    <n v="5.7"/>
    <m/>
    <m/>
    <m/>
    <m/>
    <m/>
    <x v="0"/>
    <s v="MBMISQ33320112EL"/>
    <s v="Minera Boroo Misquichilca S.A."/>
    <x v="177"/>
    <x v="177"/>
    <s v="C.T. Lagunas Norte"/>
    <x v="47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SANTIAGO DE CHUCO"/>
    <s v="QUIRUVILCA"/>
    <n v="0"/>
    <x v="1"/>
    <n v="0"/>
    <x v="0"/>
    <x v="0"/>
    <x v="0"/>
    <s v="MWh"/>
    <n v="5.7"/>
    <n v="5.7000000000000002E-3"/>
    <m/>
    <n v="1.3687500000000001"/>
    <n v="0.9"/>
    <n v="0"/>
    <n v="0"/>
    <n v="55"/>
    <s v="ESTIMACIONES"/>
    <m/>
  </r>
  <r>
    <s v="24"/>
    <x v="11"/>
    <s v="MBMISQ"/>
    <s v="33320112"/>
    <s v="33320112"/>
    <x v="2"/>
    <m/>
    <m/>
    <n v="16.425000000000001"/>
    <n v="10.8"/>
    <m/>
    <m/>
    <n v="3.5"/>
    <m/>
    <m/>
    <m/>
    <s v="."/>
    <m/>
    <x v="0"/>
    <s v="MBMISQ33320112EL"/>
    <s v="Minera Boroo Misquichilca S.A."/>
    <x v="177"/>
    <x v="177"/>
    <s v="C.T. Lagunas Norte"/>
    <x v="475"/>
    <s v="EL"/>
    <x v="2"/>
    <x v="381"/>
    <x v="0"/>
    <s v="Instalado"/>
    <s v="Operativo"/>
    <s v="Autoproductor"/>
    <x v="2"/>
    <x v="1"/>
    <x v="1"/>
    <x v="0"/>
    <s v="Privado"/>
    <s v="LA LIBERTAD"/>
    <s v="LA LIBERTAD"/>
    <s v="SANTIAGO DE CHUCO"/>
    <s v="QUIRUVILCA"/>
    <n v="0"/>
    <x v="1"/>
    <n v="0"/>
    <x v="0"/>
    <x v="0"/>
    <x v="0"/>
    <s v="MWh"/>
    <n v="3.5"/>
    <n v="3.5000000000000001E-3"/>
    <m/>
    <n v="1.3687500000000001"/>
    <n v="0.9"/>
    <n v="0"/>
    <n v="0"/>
    <n v="55"/>
    <s v="ESTIMACIONES"/>
    <m/>
  </r>
  <r>
    <s v="24"/>
    <x v="0"/>
    <s v="MZANJA"/>
    <s v="53203311"/>
    <s v="53203311"/>
    <x v="2"/>
    <m/>
    <m/>
    <n v="3.67"/>
    <n v="2.4"/>
    <m/>
    <m/>
    <n v="0"/>
    <m/>
    <m/>
    <m/>
    <m/>
    <m/>
    <x v="0"/>
    <s v="MZANJA53203311EL"/>
    <s v="Minera La Zanja S.R.L."/>
    <x v="178"/>
    <x v="178"/>
    <s v="C.T. La Zanja"/>
    <x v="476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TA CRUZ"/>
    <s v="PULAN"/>
    <n v="0"/>
    <x v="1"/>
    <n v="0"/>
    <x v="0"/>
    <x v="0"/>
    <x v="0"/>
    <s v="MWh"/>
    <n v="0"/>
    <n v="0"/>
    <m/>
    <n v="0.30583333333333335"/>
    <n v="0.19999999999999998"/>
    <n v="0"/>
    <n v="0"/>
    <n v="57"/>
    <s v="ESTIMACIONES"/>
    <m/>
  </r>
  <r>
    <s v="24"/>
    <x v="1"/>
    <s v="MZANJA"/>
    <s v="53203311"/>
    <s v="53203311"/>
    <x v="2"/>
    <m/>
    <m/>
    <n v="3.67"/>
    <n v="2.4"/>
    <m/>
    <m/>
    <n v="0"/>
    <m/>
    <m/>
    <m/>
    <m/>
    <m/>
    <x v="0"/>
    <s v="MZANJA53203311EL"/>
    <s v="Minera La Zanja S.R.L."/>
    <x v="178"/>
    <x v="178"/>
    <s v="C.T. La Zanja"/>
    <x v="476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TA CRUZ"/>
    <s v="PULAN"/>
    <n v="0"/>
    <x v="1"/>
    <n v="0"/>
    <x v="0"/>
    <x v="0"/>
    <x v="0"/>
    <s v="MWh"/>
    <n v="0"/>
    <n v="0"/>
    <m/>
    <n v="0.30583333333333335"/>
    <n v="0.19999999999999998"/>
    <n v="0"/>
    <n v="0"/>
    <n v="57"/>
    <s v="ESTIMACIONES"/>
    <m/>
  </r>
  <r>
    <s v="24"/>
    <x v="2"/>
    <s v="MZANJA"/>
    <s v="53203311"/>
    <s v="53203311"/>
    <x v="2"/>
    <m/>
    <m/>
    <n v="3.67"/>
    <n v="2.4"/>
    <m/>
    <m/>
    <n v="0"/>
    <m/>
    <m/>
    <m/>
    <m/>
    <m/>
    <x v="0"/>
    <s v="MZANJA53203311EL"/>
    <s v="Minera La Zanja S.R.L."/>
    <x v="178"/>
    <x v="178"/>
    <s v="C.T. La Zanja"/>
    <x v="476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TA CRUZ"/>
    <s v="PULAN"/>
    <n v="0"/>
    <x v="1"/>
    <n v="0"/>
    <x v="0"/>
    <x v="0"/>
    <x v="0"/>
    <s v="MWh"/>
    <n v="0"/>
    <n v="0"/>
    <m/>
    <n v="0.30583333333333335"/>
    <n v="0.19999999999999998"/>
    <n v="0"/>
    <n v="0"/>
    <n v="57"/>
    <s v="ESTIMACIONES"/>
    <m/>
  </r>
  <r>
    <s v="24"/>
    <x v="3"/>
    <s v="MZANJA"/>
    <s v="53203311"/>
    <s v="53203311"/>
    <x v="2"/>
    <m/>
    <m/>
    <n v="3.67"/>
    <n v="2.4"/>
    <m/>
    <m/>
    <n v="0"/>
    <m/>
    <m/>
    <m/>
    <m/>
    <m/>
    <x v="0"/>
    <s v="MZANJA53203311EL"/>
    <s v="Minera La Zanja S.R.L."/>
    <x v="178"/>
    <x v="178"/>
    <s v="C.T. La Zanja"/>
    <x v="476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TA CRUZ"/>
    <s v="PULAN"/>
    <n v="0"/>
    <x v="1"/>
    <n v="0"/>
    <x v="0"/>
    <x v="0"/>
    <x v="0"/>
    <s v="MWh"/>
    <n v="0"/>
    <n v="0"/>
    <m/>
    <n v="0.30583333333333335"/>
    <n v="0.19999999999999998"/>
    <n v="0"/>
    <n v="0"/>
    <n v="57"/>
    <s v="ESTIMACIONES"/>
    <m/>
  </r>
  <r>
    <s v="24"/>
    <x v="4"/>
    <s v="MZANJA"/>
    <s v="53203311"/>
    <s v="53203311"/>
    <x v="2"/>
    <m/>
    <m/>
    <n v="3.67"/>
    <n v="2.4"/>
    <m/>
    <m/>
    <n v="0"/>
    <m/>
    <m/>
    <m/>
    <m/>
    <m/>
    <x v="0"/>
    <s v="MZANJA53203311EL"/>
    <s v="Minera La Zanja S.R.L."/>
    <x v="178"/>
    <x v="178"/>
    <s v="C.T. La Zanja"/>
    <x v="476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TA CRUZ"/>
    <s v="PULAN"/>
    <n v="0"/>
    <x v="1"/>
    <n v="0"/>
    <x v="0"/>
    <x v="0"/>
    <x v="0"/>
    <s v="MWh"/>
    <n v="0"/>
    <n v="0"/>
    <m/>
    <n v="0.30583333333333335"/>
    <n v="0.19999999999999998"/>
    <n v="0"/>
    <n v="0"/>
    <n v="57"/>
    <s v="ESTIMACIONES"/>
    <m/>
  </r>
  <r>
    <s v="24"/>
    <x v="5"/>
    <s v="MZANJA"/>
    <s v="53203311"/>
    <s v="53203311"/>
    <x v="2"/>
    <m/>
    <m/>
    <n v="3.67"/>
    <n v="2.4"/>
    <m/>
    <m/>
    <n v="0"/>
    <m/>
    <m/>
    <m/>
    <m/>
    <m/>
    <x v="0"/>
    <s v="MZANJA53203311EL"/>
    <s v="Minera La Zanja S.R.L."/>
    <x v="178"/>
    <x v="178"/>
    <s v="C.T. La Zanja"/>
    <x v="476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TA CRUZ"/>
    <s v="PULAN"/>
    <n v="0"/>
    <x v="1"/>
    <n v="0"/>
    <x v="0"/>
    <x v="0"/>
    <x v="0"/>
    <s v="MWh"/>
    <n v="0"/>
    <n v="0"/>
    <m/>
    <n v="0.30583333333333335"/>
    <n v="0.19999999999999998"/>
    <n v="0"/>
    <n v="0"/>
    <n v="57"/>
    <s v="ESTIMACIONES"/>
    <m/>
  </r>
  <r>
    <s v="24"/>
    <x v="7"/>
    <s v="MZANJA"/>
    <s v="53203311"/>
    <s v="53203311"/>
    <x v="2"/>
    <m/>
    <m/>
    <n v="3.67"/>
    <n v="2.4"/>
    <m/>
    <m/>
    <n v="0"/>
    <m/>
    <m/>
    <m/>
    <m/>
    <m/>
    <x v="0"/>
    <s v="MZANJA53203311EL"/>
    <s v="Minera La Zanja S.R.L."/>
    <x v="178"/>
    <x v="178"/>
    <s v="C.T. La Zanja"/>
    <x v="476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TA CRUZ"/>
    <s v="PULAN"/>
    <n v="0"/>
    <x v="1"/>
    <n v="0"/>
    <x v="0"/>
    <x v="0"/>
    <x v="0"/>
    <s v="MWh"/>
    <n v="0"/>
    <n v="0"/>
    <m/>
    <n v="0.30583333333333335"/>
    <n v="0.19999999999999998"/>
    <n v="0"/>
    <n v="0"/>
    <n v="57"/>
    <s v="ESTIMACIONES"/>
    <m/>
  </r>
  <r>
    <s v="24"/>
    <x v="6"/>
    <s v="MZANJA"/>
    <s v="53203311"/>
    <s v="53203311"/>
    <x v="2"/>
    <m/>
    <m/>
    <n v="3.67"/>
    <n v="2.4"/>
    <m/>
    <m/>
    <n v="0"/>
    <m/>
    <m/>
    <m/>
    <m/>
    <m/>
    <x v="0"/>
    <s v="MZANJA53203311EL"/>
    <s v="Minera La Zanja S.R.L."/>
    <x v="178"/>
    <x v="178"/>
    <s v="C.T. La Zanja"/>
    <x v="476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TA CRUZ"/>
    <s v="PULAN"/>
    <n v="0"/>
    <x v="1"/>
    <n v="0"/>
    <x v="0"/>
    <x v="0"/>
    <x v="0"/>
    <s v="MWh"/>
    <n v="0"/>
    <n v="0"/>
    <m/>
    <n v="0.30583333333333335"/>
    <n v="0.19999999999999998"/>
    <n v="0"/>
    <n v="0"/>
    <n v="57"/>
    <s v="ESTIMACIONES"/>
    <m/>
  </r>
  <r>
    <s v="24"/>
    <x v="8"/>
    <s v="MZANJA"/>
    <s v="53203311"/>
    <s v="53203311"/>
    <x v="2"/>
    <m/>
    <m/>
    <n v="3.67"/>
    <n v="2.4"/>
    <m/>
    <m/>
    <n v="0"/>
    <m/>
    <m/>
    <m/>
    <m/>
    <m/>
    <x v="0"/>
    <s v="MZANJA53203311EL"/>
    <s v="Minera La Zanja S.R.L."/>
    <x v="178"/>
    <x v="178"/>
    <s v="C.T. La Zanja"/>
    <x v="476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TA CRUZ"/>
    <s v="PULAN"/>
    <n v="0"/>
    <x v="1"/>
    <n v="0"/>
    <x v="0"/>
    <x v="0"/>
    <x v="0"/>
    <s v="MWh"/>
    <n v="0"/>
    <n v="0"/>
    <m/>
    <n v="0.30583333333333335"/>
    <n v="0.19999999999999998"/>
    <n v="0"/>
    <n v="0"/>
    <n v="57"/>
    <s v="ESTIMACIONES"/>
    <m/>
  </r>
  <r>
    <s v="24"/>
    <x v="9"/>
    <s v="MZANJA"/>
    <s v="53203311"/>
    <s v="53203311"/>
    <x v="2"/>
    <m/>
    <m/>
    <n v="3.67"/>
    <n v="2.4"/>
    <m/>
    <m/>
    <n v="0"/>
    <m/>
    <m/>
    <m/>
    <m/>
    <m/>
    <x v="0"/>
    <s v="MZANJA53203311EL"/>
    <s v="Minera La Zanja S.R.L."/>
    <x v="178"/>
    <x v="178"/>
    <s v="C.T. La Zanja"/>
    <x v="476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TA CRUZ"/>
    <s v="PULAN"/>
    <n v="0"/>
    <x v="1"/>
    <n v="0"/>
    <x v="0"/>
    <x v="0"/>
    <x v="0"/>
    <s v="MWh"/>
    <n v="0"/>
    <n v="0"/>
    <m/>
    <n v="0.30583333333333335"/>
    <n v="0.19999999999999998"/>
    <n v="0"/>
    <n v="0"/>
    <n v="57"/>
    <s v="ESTIMACIONES"/>
    <m/>
  </r>
  <r>
    <s v="24"/>
    <x v="10"/>
    <s v="MZANJA"/>
    <s v="53203311"/>
    <s v="53203311"/>
    <x v="2"/>
    <m/>
    <m/>
    <n v="3.67"/>
    <n v="2.4"/>
    <m/>
    <m/>
    <n v="0"/>
    <m/>
    <m/>
    <m/>
    <m/>
    <m/>
    <x v="0"/>
    <s v="MZANJA53203311EL"/>
    <s v="Minera La Zanja S.R.L."/>
    <x v="178"/>
    <x v="178"/>
    <s v="C.T. La Zanja"/>
    <x v="476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TA CRUZ"/>
    <s v="PULAN"/>
    <n v="0"/>
    <x v="1"/>
    <n v="0"/>
    <x v="0"/>
    <x v="0"/>
    <x v="0"/>
    <s v="MWh"/>
    <n v="0"/>
    <n v="0"/>
    <m/>
    <n v="0.30583333333333335"/>
    <n v="0.19999999999999998"/>
    <n v="0"/>
    <n v="0"/>
    <n v="57"/>
    <s v="ESTIMACIONES"/>
    <m/>
  </r>
  <r>
    <s v="24"/>
    <x v="11"/>
    <s v="MZANJA"/>
    <s v="53203311"/>
    <s v="53203311"/>
    <x v="2"/>
    <m/>
    <m/>
    <n v="3.67"/>
    <n v="2.4"/>
    <m/>
    <m/>
    <n v="0"/>
    <m/>
    <m/>
    <m/>
    <m/>
    <m/>
    <x v="0"/>
    <s v="MZANJA53203311EL"/>
    <s v="Minera La Zanja S.R.L."/>
    <x v="178"/>
    <x v="178"/>
    <s v="C.T. La Zanja"/>
    <x v="476"/>
    <s v="EL"/>
    <x v="2"/>
    <x v="381"/>
    <x v="0"/>
    <s v="Instalado"/>
    <s v="Operativo"/>
    <s v="Autoproductor"/>
    <x v="2"/>
    <x v="1"/>
    <x v="1"/>
    <x v="0"/>
    <s v="Privado"/>
    <s v="CAJAMARCA"/>
    <s v="CAJAMARCA"/>
    <s v="SANTA CRUZ"/>
    <s v="PULAN"/>
    <n v="0"/>
    <x v="1"/>
    <n v="0"/>
    <x v="0"/>
    <x v="0"/>
    <x v="0"/>
    <s v="MWh"/>
    <n v="0"/>
    <n v="0"/>
    <m/>
    <n v="0.30583333333333335"/>
    <n v="0.19999999999999998"/>
    <n v="0"/>
    <n v="0"/>
    <n v="57"/>
    <s v="ESTIMACIONES"/>
    <m/>
  </r>
  <r>
    <s v="24"/>
    <x v="0"/>
    <s v="PETROL"/>
    <s v="00000011"/>
    <s v="00000011"/>
    <x v="2"/>
    <m/>
    <m/>
    <n v="2.11"/>
    <n v="1.69"/>
    <m/>
    <m/>
    <n v="268.95"/>
    <m/>
    <m/>
    <m/>
    <m/>
    <m/>
    <x v="0"/>
    <s v="PETROL00000011EL"/>
    <s v="Petr¢leos del Per£ S.A. - PETROPERU"/>
    <x v="162"/>
    <x v="162"/>
    <s v="C.T. Negritos"/>
    <x v="477"/>
    <s v="EL"/>
    <x v="2"/>
    <x v="381"/>
    <x v="0"/>
    <s v="Transferido"/>
    <s v="Operativo"/>
    <s v="Autoproductor"/>
    <x v="2"/>
    <x v="1"/>
    <x v="1"/>
    <x v="0"/>
    <s v="Privado"/>
    <s v="PIURA"/>
    <s v="PIURA"/>
    <s v="TALARA "/>
    <s v="LA BREA"/>
    <n v="0"/>
    <x v="0"/>
    <n v="0"/>
    <x v="0"/>
    <x v="0"/>
    <x v="0"/>
    <s v="MWh"/>
    <n v="268.95"/>
    <n v="0.26894999999999997"/>
    <m/>
    <n v="0.17583333333333331"/>
    <n v="0.14083333333333334"/>
    <n v="0"/>
    <n v="0"/>
    <n v="71"/>
    <s v="ESTIMACIONES"/>
    <m/>
  </r>
  <r>
    <s v="24"/>
    <x v="1"/>
    <s v="PETROL"/>
    <s v="00000011"/>
    <s v="00000011"/>
    <x v="2"/>
    <m/>
    <m/>
    <n v="2.11"/>
    <n v="1.69"/>
    <m/>
    <m/>
    <n v="283.57"/>
    <m/>
    <m/>
    <m/>
    <m/>
    <m/>
    <x v="0"/>
    <s v="PETROL00000011EL"/>
    <s v="Petr¢leos del Per£ S.A. - PETROPERU"/>
    <x v="162"/>
    <x v="162"/>
    <s v="C.T. Negritos"/>
    <x v="477"/>
    <s v="EL"/>
    <x v="2"/>
    <x v="381"/>
    <x v="0"/>
    <s v="Transferido"/>
    <s v="Operativo"/>
    <s v="Autoproductor"/>
    <x v="2"/>
    <x v="1"/>
    <x v="1"/>
    <x v="0"/>
    <s v="Privado"/>
    <s v="PIURA"/>
    <s v="PIURA"/>
    <s v="TALARA "/>
    <s v="LA BREA"/>
    <n v="0"/>
    <x v="0"/>
    <n v="0"/>
    <x v="0"/>
    <x v="0"/>
    <x v="0"/>
    <s v="MWh"/>
    <n v="283.57"/>
    <n v="0.28356999999999999"/>
    <m/>
    <n v="0.17583333333333331"/>
    <n v="0.14083333333333334"/>
    <n v="0"/>
    <n v="0"/>
    <n v="71"/>
    <s v="ESTIMACIONES"/>
    <m/>
  </r>
  <r>
    <s v="24"/>
    <x v="2"/>
    <s v="PETROL"/>
    <s v="00000011"/>
    <s v="00000011"/>
    <x v="2"/>
    <m/>
    <m/>
    <n v="2.11"/>
    <n v="1.69"/>
    <m/>
    <m/>
    <n v="289.74"/>
    <m/>
    <m/>
    <m/>
    <m/>
    <m/>
    <x v="0"/>
    <s v="PETROL00000011EL"/>
    <s v="Petr¢leos del Per£ S.A. - PETROPERU"/>
    <x v="162"/>
    <x v="162"/>
    <s v="C.T. Negritos"/>
    <x v="477"/>
    <s v="EL"/>
    <x v="2"/>
    <x v="381"/>
    <x v="0"/>
    <s v="Transferido"/>
    <s v="Operativo"/>
    <s v="Autoproductor"/>
    <x v="2"/>
    <x v="1"/>
    <x v="1"/>
    <x v="0"/>
    <s v="Privado"/>
    <s v="PIURA"/>
    <s v="PIURA"/>
    <s v="TALARA "/>
    <s v="LA BREA"/>
    <n v="0"/>
    <x v="0"/>
    <n v="0"/>
    <x v="0"/>
    <x v="0"/>
    <x v="0"/>
    <s v="MWh"/>
    <n v="289.74"/>
    <n v="0.28974"/>
    <m/>
    <n v="0.17583333333333331"/>
    <n v="0.14083333333333334"/>
    <n v="0"/>
    <n v="0"/>
    <n v="71"/>
    <s v="ESTIMACIONES"/>
    <m/>
  </r>
  <r>
    <s v="24"/>
    <x v="3"/>
    <s v="PETROL"/>
    <s v="00000011"/>
    <s v="00000011"/>
    <x v="2"/>
    <m/>
    <m/>
    <n v="2.11"/>
    <n v="1.69"/>
    <m/>
    <m/>
    <n v="261"/>
    <m/>
    <m/>
    <m/>
    <m/>
    <m/>
    <x v="0"/>
    <s v="PETROL00000011EL"/>
    <s v="Petr¢leos del Per£ S.A. - PETROPERU"/>
    <x v="162"/>
    <x v="162"/>
    <s v="C.T. Negritos"/>
    <x v="477"/>
    <s v="EL"/>
    <x v="2"/>
    <x v="381"/>
    <x v="0"/>
    <s v="Transferido"/>
    <s v="Operativo"/>
    <s v="Autoproductor"/>
    <x v="2"/>
    <x v="1"/>
    <x v="1"/>
    <x v="0"/>
    <s v="Privado"/>
    <s v="PIURA"/>
    <s v="PIURA"/>
    <s v="TALARA "/>
    <s v="LA BREA"/>
    <n v="0"/>
    <x v="0"/>
    <n v="0"/>
    <x v="0"/>
    <x v="0"/>
    <x v="0"/>
    <s v="MWh"/>
    <n v="261"/>
    <n v="0.26100000000000001"/>
    <m/>
    <n v="0.17583333333333331"/>
    <n v="0.14083333333333334"/>
    <n v="0"/>
    <n v="0"/>
    <n v="71"/>
    <s v="ESTIMACIONES"/>
    <m/>
  </r>
  <r>
    <s v="24"/>
    <x v="4"/>
    <s v="PETROL"/>
    <s v="00000011"/>
    <s v="00000011"/>
    <x v="2"/>
    <m/>
    <m/>
    <n v="2.11"/>
    <n v="1.69"/>
    <m/>
    <m/>
    <n v="0"/>
    <m/>
    <m/>
    <m/>
    <m/>
    <m/>
    <x v="0"/>
    <s v="PETROL00000011EL"/>
    <s v="Petr¢leos del Per£ S.A. - PETROPERU"/>
    <x v="162"/>
    <x v="162"/>
    <s v="C.T. Negritos"/>
    <x v="477"/>
    <s v="EL"/>
    <x v="2"/>
    <x v="381"/>
    <x v="0"/>
    <s v="Transferido"/>
    <s v="Operativo"/>
    <s v="Autoproductor"/>
    <x v="2"/>
    <x v="1"/>
    <x v="1"/>
    <x v="0"/>
    <s v="Privado"/>
    <s v="PIURA"/>
    <s v="PIURA"/>
    <s v="TALARA "/>
    <s v="LA BREA"/>
    <n v="0"/>
    <x v="0"/>
    <n v="0"/>
    <x v="0"/>
    <x v="0"/>
    <x v="0"/>
    <s v="MWh"/>
    <n v="0"/>
    <n v="0"/>
    <m/>
    <n v="0.17583333333333331"/>
    <n v="0.14083333333333334"/>
    <n v="0"/>
    <n v="0"/>
    <n v="71"/>
    <s v="ESTIMACIONES"/>
    <m/>
  </r>
  <r>
    <s v="24"/>
    <x v="5"/>
    <s v="PETROL"/>
    <s v="00000011"/>
    <s v="00000011"/>
    <x v="2"/>
    <m/>
    <m/>
    <n v="2.11"/>
    <n v="1.69"/>
    <m/>
    <m/>
    <n v="0"/>
    <m/>
    <m/>
    <m/>
    <m/>
    <m/>
    <x v="0"/>
    <s v="PETROL00000011EL"/>
    <s v="Petr¢leos del Per£ S.A. - PETROPERU"/>
    <x v="162"/>
    <x v="162"/>
    <s v="C.T. Negritos"/>
    <x v="477"/>
    <s v="EL"/>
    <x v="2"/>
    <x v="381"/>
    <x v="0"/>
    <s v="Transferido"/>
    <s v="Operativo"/>
    <s v="Autoproductor"/>
    <x v="2"/>
    <x v="1"/>
    <x v="1"/>
    <x v="0"/>
    <s v="Privado"/>
    <s v="PIURA"/>
    <s v="PIURA"/>
    <s v="TALARA "/>
    <s v="LA BREA"/>
    <n v="0"/>
    <x v="0"/>
    <n v="0"/>
    <x v="0"/>
    <x v="0"/>
    <x v="0"/>
    <s v="MWh"/>
    <n v="0"/>
    <n v="0"/>
    <m/>
    <n v="0.17583333333333331"/>
    <n v="0.14083333333333334"/>
    <n v="0"/>
    <n v="0"/>
    <n v="71"/>
    <s v="ESTIMACIONES"/>
    <m/>
  </r>
  <r>
    <s v="24"/>
    <x v="7"/>
    <s v="PETROL"/>
    <s v="00000011"/>
    <s v="00000011"/>
    <x v="2"/>
    <m/>
    <m/>
    <n v="2.11"/>
    <n v="1.69"/>
    <m/>
    <m/>
    <n v="0"/>
    <m/>
    <m/>
    <m/>
    <m/>
    <m/>
    <x v="0"/>
    <s v="PETROL00000011EL"/>
    <s v="Petr¢leos del Per£ S.A. - PETROPERU"/>
    <x v="162"/>
    <x v="162"/>
    <s v="C.T. Negritos"/>
    <x v="477"/>
    <s v="EL"/>
    <x v="2"/>
    <x v="381"/>
    <x v="0"/>
    <s v="Transferido"/>
    <s v="Operativo"/>
    <s v="Autoproductor"/>
    <x v="2"/>
    <x v="1"/>
    <x v="1"/>
    <x v="0"/>
    <s v="Privado"/>
    <s v="PIURA"/>
    <s v="PIURA"/>
    <s v="TALARA "/>
    <s v="LA BREA"/>
    <n v="0"/>
    <x v="0"/>
    <n v="0"/>
    <x v="0"/>
    <x v="0"/>
    <x v="0"/>
    <s v="MWh"/>
    <n v="0"/>
    <n v="0"/>
    <m/>
    <n v="0.17583333333333331"/>
    <n v="0.14083333333333334"/>
    <n v="0"/>
    <n v="0"/>
    <n v="71"/>
    <s v="ESTIMACIONES"/>
    <m/>
  </r>
  <r>
    <s v="24"/>
    <x v="6"/>
    <s v="PETROL"/>
    <s v="00000011"/>
    <s v="00000011"/>
    <x v="2"/>
    <m/>
    <m/>
    <n v="2.11"/>
    <n v="1.69"/>
    <m/>
    <m/>
    <n v="0"/>
    <m/>
    <m/>
    <m/>
    <m/>
    <m/>
    <x v="0"/>
    <s v="PETROL00000011EL"/>
    <s v="Petr¢leos del Per£ S.A. - PETROPERU"/>
    <x v="162"/>
    <x v="162"/>
    <s v="C.T. Negritos"/>
    <x v="477"/>
    <s v="EL"/>
    <x v="2"/>
    <x v="381"/>
    <x v="0"/>
    <s v="Transferido"/>
    <s v="Operativo"/>
    <s v="Autoproductor"/>
    <x v="2"/>
    <x v="1"/>
    <x v="1"/>
    <x v="0"/>
    <s v="Privado"/>
    <s v="PIURA"/>
    <s v="PIURA"/>
    <s v="TALARA "/>
    <s v="LA BREA"/>
    <n v="0"/>
    <x v="0"/>
    <n v="0"/>
    <x v="0"/>
    <x v="0"/>
    <x v="0"/>
    <s v="MWh"/>
    <n v="0"/>
    <n v="0"/>
    <m/>
    <n v="0.17583333333333331"/>
    <n v="0.14083333333333334"/>
    <n v="0"/>
    <n v="0"/>
    <n v="71"/>
    <s v="ESTIMACIONES"/>
    <m/>
  </r>
  <r>
    <s v="24"/>
    <x v="8"/>
    <s v="PETROL"/>
    <s v="00000011"/>
    <s v="00000011"/>
    <x v="2"/>
    <m/>
    <m/>
    <n v="2.11"/>
    <n v="1.69"/>
    <m/>
    <m/>
    <n v="0"/>
    <m/>
    <m/>
    <m/>
    <m/>
    <m/>
    <x v="0"/>
    <s v="PETROL00000011EL"/>
    <s v="Petr¢leos del Per£ S.A. - PETROPERU"/>
    <x v="162"/>
    <x v="162"/>
    <s v="C.T. Negritos"/>
    <x v="477"/>
    <s v="EL"/>
    <x v="2"/>
    <x v="381"/>
    <x v="0"/>
    <s v="Transferido"/>
    <s v="Operativo"/>
    <s v="Autoproductor"/>
    <x v="2"/>
    <x v="1"/>
    <x v="1"/>
    <x v="0"/>
    <s v="Privado"/>
    <s v="PIURA"/>
    <s v="PIURA"/>
    <s v="TALARA "/>
    <s v="LA BREA"/>
    <n v="0"/>
    <x v="0"/>
    <n v="0"/>
    <x v="0"/>
    <x v="0"/>
    <x v="0"/>
    <s v="MWh"/>
    <n v="0"/>
    <n v="0"/>
    <m/>
    <n v="0.17583333333333331"/>
    <n v="0.14083333333333334"/>
    <n v="0"/>
    <n v="0"/>
    <n v="71"/>
    <s v="ESTIMACIONES"/>
    <m/>
  </r>
  <r>
    <s v="24"/>
    <x v="9"/>
    <s v="PETROL"/>
    <s v="00000011"/>
    <s v="00000011"/>
    <x v="2"/>
    <m/>
    <m/>
    <n v="2.11"/>
    <n v="1.69"/>
    <m/>
    <m/>
    <n v="0"/>
    <m/>
    <m/>
    <m/>
    <m/>
    <m/>
    <x v="0"/>
    <s v="PETROL00000011EL"/>
    <s v="Petr¢leos del Per£ S.A. - PETROPERU"/>
    <x v="162"/>
    <x v="162"/>
    <s v="C.T. Negritos"/>
    <x v="477"/>
    <s v="EL"/>
    <x v="2"/>
    <x v="381"/>
    <x v="0"/>
    <s v="Transferido"/>
    <s v="Operativo"/>
    <s v="Autoproductor"/>
    <x v="2"/>
    <x v="1"/>
    <x v="1"/>
    <x v="0"/>
    <s v="Privado"/>
    <s v="PIURA"/>
    <s v="PIURA"/>
    <s v="TALARA "/>
    <s v="LA BREA"/>
    <n v="0"/>
    <x v="0"/>
    <n v="0"/>
    <x v="0"/>
    <x v="0"/>
    <x v="0"/>
    <s v="MWh"/>
    <n v="0"/>
    <n v="0"/>
    <m/>
    <n v="0.17583333333333331"/>
    <n v="0.14083333333333334"/>
    <n v="0"/>
    <n v="0"/>
    <n v="71"/>
    <s v="ESTIMACIONES"/>
    <m/>
  </r>
  <r>
    <s v="24"/>
    <x v="10"/>
    <s v="PETROL"/>
    <s v="00000011"/>
    <s v="00000011"/>
    <x v="2"/>
    <m/>
    <m/>
    <n v="2.11"/>
    <n v="1.69"/>
    <m/>
    <m/>
    <n v="0"/>
    <m/>
    <m/>
    <m/>
    <m/>
    <m/>
    <x v="0"/>
    <s v="PETROL00000011EL"/>
    <s v="Petr¢leos del Per£ S.A. - PETROPERU"/>
    <x v="162"/>
    <x v="162"/>
    <s v="C.T. Negritos"/>
    <x v="477"/>
    <s v="EL"/>
    <x v="2"/>
    <x v="381"/>
    <x v="0"/>
    <s v="Transferido"/>
    <s v="Operativo"/>
    <s v="Autoproductor"/>
    <x v="2"/>
    <x v="1"/>
    <x v="1"/>
    <x v="0"/>
    <s v="Privado"/>
    <s v="PIURA"/>
    <s v="PIURA"/>
    <s v="TALARA "/>
    <s v="LA BREA"/>
    <n v="0"/>
    <x v="0"/>
    <n v="0"/>
    <x v="0"/>
    <x v="0"/>
    <x v="0"/>
    <s v="MWh"/>
    <n v="0"/>
    <n v="0"/>
    <m/>
    <n v="0.17583333333333331"/>
    <n v="0.14083333333333334"/>
    <n v="0"/>
    <n v="0"/>
    <n v="71"/>
    <s v="ESTIMACIONES"/>
    <m/>
  </r>
  <r>
    <s v="24"/>
    <x v="11"/>
    <s v="PETROL"/>
    <s v="00000011"/>
    <s v="00000011"/>
    <x v="2"/>
    <m/>
    <m/>
    <n v="2.11"/>
    <n v="1.69"/>
    <m/>
    <m/>
    <n v="0"/>
    <m/>
    <m/>
    <m/>
    <m/>
    <m/>
    <x v="0"/>
    <s v="PETROL00000011EL"/>
    <s v="Petr¢leos del Per£ S.A. - PETROPERU"/>
    <x v="162"/>
    <x v="162"/>
    <s v="C.T. Negritos"/>
    <x v="477"/>
    <s v="EL"/>
    <x v="2"/>
    <x v="381"/>
    <x v="0"/>
    <s v="Transferido"/>
    <s v="Operativo"/>
    <s v="Autoproductor"/>
    <x v="2"/>
    <x v="1"/>
    <x v="1"/>
    <x v="0"/>
    <s v="Privado"/>
    <s v="PIURA"/>
    <s v="PIURA"/>
    <s v="TALARA "/>
    <s v="LA BREA"/>
    <n v="0"/>
    <x v="0"/>
    <n v="0"/>
    <x v="0"/>
    <x v="0"/>
    <x v="0"/>
    <s v="MWh"/>
    <n v="0"/>
    <n v="0"/>
    <m/>
    <n v="0.17583333333333331"/>
    <n v="0.14083333333333334"/>
    <n v="0"/>
    <n v="0"/>
    <n v="71"/>
    <s v="ESTIMACIONES"/>
    <m/>
  </r>
  <r>
    <s v="24"/>
    <x v="0"/>
    <s v="PLUSPE"/>
    <s v="53007395"/>
    <s v="53007395"/>
    <x v="2"/>
    <m/>
    <m/>
    <n v="27.05"/>
    <n v="24.03"/>
    <m/>
    <m/>
    <n v="0"/>
    <m/>
    <m/>
    <m/>
    <m/>
    <m/>
    <x v="0"/>
    <s v="PLUSPE53007395EL"/>
    <s v="Pluspetrol Per£ Corporati¢n Sucursal del Per£"/>
    <x v="179"/>
    <x v="179"/>
    <s v="C.T. CORRIENTES 1"/>
    <x v="478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0"/>
    <n v="0"/>
    <x v="0"/>
    <x v="0"/>
    <x v="0"/>
    <s v="MWh"/>
    <n v="0"/>
    <n v="0"/>
    <m/>
    <n v="2.2541666666666669"/>
    <n v="2.0024999999999999"/>
    <n v="0"/>
    <n v="0"/>
    <n v="72"/>
    <s v="ESTIMACIONES"/>
    <m/>
  </r>
  <r>
    <s v="24"/>
    <x v="1"/>
    <s v="PLUSPE"/>
    <s v="53007395"/>
    <s v="53007395"/>
    <x v="2"/>
    <m/>
    <m/>
    <n v="27.05"/>
    <n v="24.03"/>
    <m/>
    <m/>
    <n v="0"/>
    <m/>
    <m/>
    <m/>
    <m/>
    <m/>
    <x v="0"/>
    <s v="PLUSPE53007395EL"/>
    <s v="Pluspetrol Per£ Corporati¢n Sucursal del Per£"/>
    <x v="179"/>
    <x v="179"/>
    <s v="C.T. CORRIENTES 1"/>
    <x v="478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0"/>
    <n v="0"/>
    <x v="0"/>
    <x v="0"/>
    <x v="0"/>
    <s v="MWh"/>
    <n v="0"/>
    <n v="0"/>
    <m/>
    <n v="2.2541666666666669"/>
    <n v="2.0024999999999999"/>
    <n v="0"/>
    <n v="0"/>
    <n v="72"/>
    <s v="ESTIMACIONES"/>
    <m/>
  </r>
  <r>
    <s v="24"/>
    <x v="2"/>
    <s v="PLUSPE"/>
    <s v="53007395"/>
    <s v="53007395"/>
    <x v="2"/>
    <m/>
    <m/>
    <n v="27.05"/>
    <n v="24.03"/>
    <m/>
    <m/>
    <n v="0"/>
    <m/>
    <m/>
    <m/>
    <m/>
    <m/>
    <x v="0"/>
    <s v="PLUSPE53007395EL"/>
    <s v="Pluspetrol Per£ Corporati¢n Sucursal del Per£"/>
    <x v="179"/>
    <x v="179"/>
    <s v="C.T. CORRIENTES 1"/>
    <x v="478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0"/>
    <n v="0"/>
    <x v="0"/>
    <x v="0"/>
    <x v="0"/>
    <s v="MWh"/>
    <n v="0"/>
    <n v="0"/>
    <m/>
    <n v="2.2541666666666669"/>
    <n v="2.0024999999999999"/>
    <n v="0"/>
    <n v="0"/>
    <n v="72"/>
    <s v="ESTIMACIONES"/>
    <m/>
  </r>
  <r>
    <s v="24"/>
    <x v="3"/>
    <s v="PLUSPE"/>
    <s v="53007395"/>
    <s v="53007395"/>
    <x v="2"/>
    <m/>
    <m/>
    <n v="27.05"/>
    <n v="24.03"/>
    <m/>
    <m/>
    <n v="0"/>
    <m/>
    <m/>
    <m/>
    <m/>
    <m/>
    <x v="0"/>
    <s v="PLUSPE53007395EL"/>
    <s v="Pluspetrol Per£ Corporati¢n Sucursal del Per£"/>
    <x v="179"/>
    <x v="179"/>
    <s v="C.T. CORRIENTES 1"/>
    <x v="478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0"/>
    <n v="0"/>
    <x v="0"/>
    <x v="0"/>
    <x v="0"/>
    <s v="MWh"/>
    <n v="0"/>
    <n v="0"/>
    <m/>
    <n v="2.2541666666666669"/>
    <n v="2.0024999999999999"/>
    <n v="0"/>
    <n v="0"/>
    <n v="72"/>
    <s v="ESTIMACIONES"/>
    <m/>
  </r>
  <r>
    <s v="24"/>
    <x v="4"/>
    <s v="PLUSPE"/>
    <s v="53007395"/>
    <s v="53007395"/>
    <x v="2"/>
    <m/>
    <m/>
    <n v="27.05"/>
    <n v="24.03"/>
    <m/>
    <m/>
    <n v="0"/>
    <m/>
    <m/>
    <m/>
    <m/>
    <m/>
    <x v="0"/>
    <s v="PLUSPE53007395EL"/>
    <s v="Pluspetrol Per£ Corporati¢n Sucursal del Per£"/>
    <x v="179"/>
    <x v="179"/>
    <s v="C.T. CORRIENTES 1"/>
    <x v="478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0"/>
    <n v="0"/>
    <x v="0"/>
    <x v="0"/>
    <x v="0"/>
    <s v="MWh"/>
    <n v="0"/>
    <n v="0"/>
    <m/>
    <n v="2.2541666666666669"/>
    <n v="2.0024999999999999"/>
    <n v="0"/>
    <n v="0"/>
    <n v="72"/>
    <s v="ESTIMACIONES"/>
    <m/>
  </r>
  <r>
    <s v="24"/>
    <x v="5"/>
    <s v="PLUSPE"/>
    <s v="53007395"/>
    <s v="53007395"/>
    <x v="2"/>
    <m/>
    <m/>
    <n v="27.05"/>
    <n v="24.03"/>
    <m/>
    <m/>
    <n v="0"/>
    <m/>
    <m/>
    <m/>
    <m/>
    <m/>
    <x v="0"/>
    <s v="PLUSPE53007395EL"/>
    <s v="Pluspetrol Per£ Corporati¢n Sucursal del Per£"/>
    <x v="179"/>
    <x v="179"/>
    <s v="C.T. CORRIENTES 1"/>
    <x v="478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0"/>
    <n v="0"/>
    <x v="0"/>
    <x v="0"/>
    <x v="0"/>
    <s v="MWh"/>
    <n v="0"/>
    <n v="0"/>
    <m/>
    <n v="2.2541666666666669"/>
    <n v="2.0024999999999999"/>
    <n v="0"/>
    <n v="0"/>
    <n v="72"/>
    <s v="ESTIMACIONES"/>
    <m/>
  </r>
  <r>
    <s v="24"/>
    <x v="7"/>
    <s v="PLUSPE"/>
    <s v="53007395"/>
    <s v="53007395"/>
    <x v="2"/>
    <m/>
    <m/>
    <n v="27.05"/>
    <n v="24.03"/>
    <m/>
    <m/>
    <n v="0"/>
    <m/>
    <m/>
    <m/>
    <m/>
    <m/>
    <x v="0"/>
    <s v="PLUSPE53007395EL"/>
    <s v="Pluspetrol Per£ Corporati¢n Sucursal del Per£"/>
    <x v="179"/>
    <x v="179"/>
    <s v="C.T. CORRIENTES 1"/>
    <x v="478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0"/>
    <n v="0"/>
    <x v="0"/>
    <x v="0"/>
    <x v="0"/>
    <s v="MWh"/>
    <n v="0"/>
    <n v="0"/>
    <m/>
    <n v="2.2541666666666669"/>
    <n v="2.0024999999999999"/>
    <n v="0"/>
    <n v="0"/>
    <n v="72"/>
    <s v="ESTIMACIONES"/>
    <m/>
  </r>
  <r>
    <s v="24"/>
    <x v="6"/>
    <s v="PLUSPE"/>
    <s v="53007395"/>
    <s v="53007395"/>
    <x v="2"/>
    <m/>
    <m/>
    <n v="27.05"/>
    <n v="24.03"/>
    <m/>
    <m/>
    <n v="0"/>
    <m/>
    <m/>
    <m/>
    <m/>
    <m/>
    <x v="0"/>
    <s v="PLUSPE53007395EL"/>
    <s v="Pluspetrol Per£ Corporati¢n Sucursal del Per£"/>
    <x v="179"/>
    <x v="179"/>
    <s v="C.T. CORRIENTES 1"/>
    <x v="478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0"/>
    <n v="0"/>
    <x v="0"/>
    <x v="0"/>
    <x v="0"/>
    <s v="MWh"/>
    <n v="0"/>
    <n v="0"/>
    <m/>
    <n v="2.2541666666666669"/>
    <n v="2.0024999999999999"/>
    <n v="0"/>
    <n v="0"/>
    <n v="72"/>
    <s v="ESTIMACIONES"/>
    <m/>
  </r>
  <r>
    <s v="24"/>
    <x v="8"/>
    <s v="PLUSPE"/>
    <s v="53007395"/>
    <s v="53007395"/>
    <x v="2"/>
    <m/>
    <m/>
    <n v="27.05"/>
    <n v="24.03"/>
    <m/>
    <m/>
    <n v="0"/>
    <m/>
    <m/>
    <m/>
    <m/>
    <m/>
    <x v="0"/>
    <s v="PLUSPE53007395EL"/>
    <s v="Pluspetrol Per£ Corporati¢n Sucursal del Per£"/>
    <x v="179"/>
    <x v="179"/>
    <s v="C.T. CORRIENTES 1"/>
    <x v="478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0"/>
    <n v="0"/>
    <x v="0"/>
    <x v="0"/>
    <x v="0"/>
    <s v="MWh"/>
    <n v="0"/>
    <n v="0"/>
    <m/>
    <n v="2.2541666666666669"/>
    <n v="2.0024999999999999"/>
    <n v="0"/>
    <n v="0"/>
    <n v="72"/>
    <s v="ESTIMACIONES"/>
    <m/>
  </r>
  <r>
    <s v="24"/>
    <x v="9"/>
    <s v="PLUSPE"/>
    <s v="53007395"/>
    <s v="53007395"/>
    <x v="2"/>
    <m/>
    <m/>
    <n v="27.05"/>
    <n v="24.03"/>
    <m/>
    <m/>
    <n v="0"/>
    <m/>
    <m/>
    <m/>
    <m/>
    <m/>
    <x v="0"/>
    <s v="PLUSPE53007395EL"/>
    <s v="Pluspetrol Per£ Corporati¢n Sucursal del Per£"/>
    <x v="179"/>
    <x v="179"/>
    <s v="C.T. CORRIENTES 1"/>
    <x v="478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0"/>
    <n v="0"/>
    <x v="0"/>
    <x v="0"/>
    <x v="0"/>
    <s v="MWh"/>
    <n v="0"/>
    <n v="0"/>
    <m/>
    <n v="2.2541666666666669"/>
    <n v="2.0024999999999999"/>
    <n v="0"/>
    <n v="0"/>
    <n v="72"/>
    <s v="ESTIMACIONES"/>
    <m/>
  </r>
  <r>
    <s v="24"/>
    <x v="10"/>
    <s v="PLUSPE"/>
    <s v="53007395"/>
    <s v="53007395"/>
    <x v="2"/>
    <m/>
    <m/>
    <n v="27.05"/>
    <n v="24.03"/>
    <m/>
    <m/>
    <n v="0"/>
    <m/>
    <m/>
    <m/>
    <m/>
    <m/>
    <x v="0"/>
    <s v="PLUSPE53007395EL"/>
    <s v="Pluspetrol Per£ Corporati¢n Sucursal del Per£"/>
    <x v="179"/>
    <x v="179"/>
    <s v="C.T. CORRIENTES 1"/>
    <x v="478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0"/>
    <n v="0"/>
    <x v="0"/>
    <x v="0"/>
    <x v="0"/>
    <s v="MWh"/>
    <n v="0"/>
    <n v="0"/>
    <m/>
    <n v="2.2541666666666669"/>
    <n v="2.0024999999999999"/>
    <n v="0"/>
    <n v="0"/>
    <n v="72"/>
    <s v="ESTIMACIONES"/>
    <m/>
  </r>
  <r>
    <s v="24"/>
    <x v="11"/>
    <s v="PLUSPE"/>
    <s v="53007395"/>
    <s v="53007395"/>
    <x v="2"/>
    <m/>
    <m/>
    <n v="27.05"/>
    <n v="24.03"/>
    <m/>
    <m/>
    <n v="0"/>
    <m/>
    <m/>
    <m/>
    <m/>
    <m/>
    <x v="0"/>
    <s v="PLUSPE53007395EL"/>
    <s v="Pluspetrol Per£ Corporati¢n Sucursal del Per£"/>
    <x v="179"/>
    <x v="179"/>
    <s v="C.T. CORRIENTES 1"/>
    <x v="478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0"/>
    <n v="0"/>
    <x v="0"/>
    <x v="0"/>
    <x v="0"/>
    <s v="MWh"/>
    <n v="0"/>
    <n v="0"/>
    <m/>
    <n v="2.2541666666666669"/>
    <n v="2.0024999999999999"/>
    <n v="0"/>
    <n v="0"/>
    <n v="72"/>
    <s v="ESTIMACIONES"/>
    <m/>
  </r>
  <r>
    <s v="24"/>
    <x v="0"/>
    <s v="PLUSPE"/>
    <s v="53007595"/>
    <s v="53007595"/>
    <x v="2"/>
    <m/>
    <m/>
    <n v="17.7"/>
    <n v="16.59"/>
    <m/>
    <m/>
    <n v="0"/>
    <m/>
    <m/>
    <m/>
    <m/>
    <m/>
    <x v="0"/>
    <s v="PLUSPE53007595EL"/>
    <s v="Pluspetrol Per£ Corporati¢n Sucursal del Per£"/>
    <x v="179"/>
    <x v="179"/>
    <s v="C.T. CORRIENTES 2"/>
    <x v="479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2"/>
    <n v="0"/>
    <x v="0"/>
    <x v="0"/>
    <x v="0"/>
    <s v="MWh"/>
    <n v="0"/>
    <n v="0"/>
    <m/>
    <n v="1.4749999999999999"/>
    <n v="1.3825000000000001"/>
    <n v="0"/>
    <n v="0"/>
    <n v="72"/>
    <s v="ESTIMACIONES"/>
    <m/>
  </r>
  <r>
    <s v="24"/>
    <x v="1"/>
    <s v="PLUSPE"/>
    <s v="53007595"/>
    <s v="53007595"/>
    <x v="2"/>
    <m/>
    <m/>
    <n v="17.7"/>
    <n v="16.59"/>
    <m/>
    <m/>
    <n v="0"/>
    <m/>
    <m/>
    <m/>
    <m/>
    <m/>
    <x v="0"/>
    <s v="PLUSPE53007595EL"/>
    <s v="Pluspetrol Per£ Corporati¢n Sucursal del Per£"/>
    <x v="179"/>
    <x v="179"/>
    <s v="C.T. CORRIENTES 2"/>
    <x v="479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2"/>
    <n v="0"/>
    <x v="0"/>
    <x v="0"/>
    <x v="0"/>
    <s v="MWh"/>
    <n v="0"/>
    <n v="0"/>
    <m/>
    <n v="1.4749999999999999"/>
    <n v="1.3825000000000001"/>
    <n v="0"/>
    <n v="0"/>
    <n v="72"/>
    <s v="ESTIMACIONES"/>
    <m/>
  </r>
  <r>
    <s v="24"/>
    <x v="2"/>
    <s v="PLUSPE"/>
    <s v="53007595"/>
    <s v="53007595"/>
    <x v="2"/>
    <m/>
    <m/>
    <n v="17.7"/>
    <n v="16.59"/>
    <m/>
    <m/>
    <n v="0"/>
    <m/>
    <m/>
    <m/>
    <m/>
    <m/>
    <x v="0"/>
    <s v="PLUSPE53007595EL"/>
    <s v="Pluspetrol Per£ Corporati¢n Sucursal del Per£"/>
    <x v="179"/>
    <x v="179"/>
    <s v="C.T. CORRIENTES 2"/>
    <x v="479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2"/>
    <n v="0"/>
    <x v="0"/>
    <x v="0"/>
    <x v="0"/>
    <s v="MWh"/>
    <n v="0"/>
    <n v="0"/>
    <m/>
    <n v="1.4749999999999999"/>
    <n v="1.3825000000000001"/>
    <n v="0"/>
    <n v="0"/>
    <n v="72"/>
    <s v="ESTIMACIONES"/>
    <m/>
  </r>
  <r>
    <s v="24"/>
    <x v="3"/>
    <s v="PLUSPE"/>
    <s v="53007595"/>
    <s v="53007595"/>
    <x v="2"/>
    <m/>
    <m/>
    <n v="17.7"/>
    <n v="16.59"/>
    <m/>
    <m/>
    <n v="0"/>
    <m/>
    <m/>
    <m/>
    <m/>
    <m/>
    <x v="0"/>
    <s v="PLUSPE53007595EL"/>
    <s v="Pluspetrol Per£ Corporati¢n Sucursal del Per£"/>
    <x v="179"/>
    <x v="179"/>
    <s v="C.T. CORRIENTES 2"/>
    <x v="479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2"/>
    <n v="0"/>
    <x v="0"/>
    <x v="0"/>
    <x v="0"/>
    <s v="MWh"/>
    <n v="0"/>
    <n v="0"/>
    <m/>
    <n v="1.4749999999999999"/>
    <n v="1.3825000000000001"/>
    <n v="0"/>
    <n v="0"/>
    <n v="72"/>
    <s v="ESTIMACIONES"/>
    <m/>
  </r>
  <r>
    <s v="24"/>
    <x v="4"/>
    <s v="PLUSPE"/>
    <s v="53007595"/>
    <s v="53007595"/>
    <x v="2"/>
    <m/>
    <m/>
    <n v="17.7"/>
    <n v="16.59"/>
    <m/>
    <m/>
    <n v="0"/>
    <m/>
    <m/>
    <m/>
    <m/>
    <m/>
    <x v="0"/>
    <s v="PLUSPE53007595EL"/>
    <s v="Pluspetrol Per£ Corporati¢n Sucursal del Per£"/>
    <x v="179"/>
    <x v="179"/>
    <s v="C.T. CORRIENTES 2"/>
    <x v="479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2"/>
    <n v="0"/>
    <x v="0"/>
    <x v="0"/>
    <x v="0"/>
    <s v="MWh"/>
    <n v="0"/>
    <n v="0"/>
    <m/>
    <n v="1.4749999999999999"/>
    <n v="1.3825000000000001"/>
    <n v="0"/>
    <n v="0"/>
    <n v="72"/>
    <s v="ESTIMACIONES"/>
    <m/>
  </r>
  <r>
    <s v="24"/>
    <x v="5"/>
    <s v="PLUSPE"/>
    <s v="53007595"/>
    <s v="53007595"/>
    <x v="2"/>
    <m/>
    <m/>
    <n v="17.7"/>
    <n v="16.59"/>
    <m/>
    <m/>
    <n v="0"/>
    <m/>
    <m/>
    <m/>
    <m/>
    <m/>
    <x v="0"/>
    <s v="PLUSPE53007595EL"/>
    <s v="Pluspetrol Per£ Corporati¢n Sucursal del Per£"/>
    <x v="179"/>
    <x v="179"/>
    <s v="C.T. CORRIENTES 2"/>
    <x v="479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2"/>
    <n v="0"/>
    <x v="0"/>
    <x v="0"/>
    <x v="0"/>
    <s v="MWh"/>
    <n v="0"/>
    <n v="0"/>
    <m/>
    <n v="1.4749999999999999"/>
    <n v="1.3825000000000001"/>
    <n v="0"/>
    <n v="0"/>
    <n v="72"/>
    <s v="ESTIMACIONES"/>
    <m/>
  </r>
  <r>
    <s v="24"/>
    <x v="7"/>
    <s v="PLUSPE"/>
    <s v="53007595"/>
    <s v="53007595"/>
    <x v="2"/>
    <m/>
    <m/>
    <n v="17.7"/>
    <n v="16.59"/>
    <m/>
    <m/>
    <n v="0"/>
    <m/>
    <m/>
    <m/>
    <m/>
    <m/>
    <x v="0"/>
    <s v="PLUSPE53007595EL"/>
    <s v="Pluspetrol Per£ Corporati¢n Sucursal del Per£"/>
    <x v="179"/>
    <x v="179"/>
    <s v="C.T. CORRIENTES 2"/>
    <x v="479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2"/>
    <n v="0"/>
    <x v="0"/>
    <x v="0"/>
    <x v="0"/>
    <s v="MWh"/>
    <n v="0"/>
    <n v="0"/>
    <m/>
    <n v="1.4749999999999999"/>
    <n v="1.3825000000000001"/>
    <n v="0"/>
    <n v="0"/>
    <n v="72"/>
    <s v="ESTIMACIONES"/>
    <m/>
  </r>
  <r>
    <s v="24"/>
    <x v="6"/>
    <s v="PLUSPE"/>
    <s v="53007595"/>
    <s v="53007595"/>
    <x v="2"/>
    <m/>
    <m/>
    <n v="17.7"/>
    <n v="16.59"/>
    <m/>
    <m/>
    <n v="0"/>
    <m/>
    <m/>
    <m/>
    <m/>
    <m/>
    <x v="0"/>
    <s v="PLUSPE53007595EL"/>
    <s v="Pluspetrol Per£ Corporati¢n Sucursal del Per£"/>
    <x v="179"/>
    <x v="179"/>
    <s v="C.T. CORRIENTES 2"/>
    <x v="479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2"/>
    <n v="0"/>
    <x v="0"/>
    <x v="0"/>
    <x v="0"/>
    <s v="MWh"/>
    <n v="0"/>
    <n v="0"/>
    <m/>
    <n v="1.4749999999999999"/>
    <n v="1.3825000000000001"/>
    <n v="0"/>
    <n v="0"/>
    <n v="72"/>
    <s v="ESTIMACIONES"/>
    <m/>
  </r>
  <r>
    <s v="24"/>
    <x v="8"/>
    <s v="PLUSPE"/>
    <s v="53007595"/>
    <s v="53007595"/>
    <x v="2"/>
    <m/>
    <m/>
    <n v="17.7"/>
    <n v="16.59"/>
    <m/>
    <m/>
    <n v="0"/>
    <m/>
    <m/>
    <m/>
    <m/>
    <m/>
    <x v="0"/>
    <s v="PLUSPE53007595EL"/>
    <s v="Pluspetrol Per£ Corporati¢n Sucursal del Per£"/>
    <x v="179"/>
    <x v="179"/>
    <s v="C.T. CORRIENTES 2"/>
    <x v="479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2"/>
    <n v="0"/>
    <x v="0"/>
    <x v="0"/>
    <x v="0"/>
    <s v="MWh"/>
    <n v="0"/>
    <n v="0"/>
    <m/>
    <n v="1.4749999999999999"/>
    <n v="1.3825000000000001"/>
    <n v="0"/>
    <n v="0"/>
    <n v="72"/>
    <s v="ESTIMACIONES"/>
    <m/>
  </r>
  <r>
    <s v="24"/>
    <x v="9"/>
    <s v="PLUSPE"/>
    <s v="53007595"/>
    <s v="53007595"/>
    <x v="2"/>
    <m/>
    <m/>
    <n v="17.7"/>
    <n v="16.59"/>
    <m/>
    <m/>
    <n v="0"/>
    <m/>
    <m/>
    <m/>
    <m/>
    <m/>
    <x v="0"/>
    <s v="PLUSPE53007595EL"/>
    <s v="Pluspetrol Per£ Corporati¢n Sucursal del Per£"/>
    <x v="179"/>
    <x v="179"/>
    <s v="C.T. CORRIENTES 2"/>
    <x v="479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2"/>
    <n v="0"/>
    <x v="0"/>
    <x v="0"/>
    <x v="0"/>
    <s v="MWh"/>
    <n v="0"/>
    <n v="0"/>
    <m/>
    <n v="1.4749999999999999"/>
    <n v="1.3825000000000001"/>
    <n v="0"/>
    <n v="0"/>
    <n v="72"/>
    <s v="ESTIMACIONES"/>
    <m/>
  </r>
  <r>
    <s v="24"/>
    <x v="10"/>
    <s v="PLUSPE"/>
    <s v="53007595"/>
    <s v="53007595"/>
    <x v="2"/>
    <m/>
    <m/>
    <n v="17.7"/>
    <n v="16.59"/>
    <m/>
    <m/>
    <n v="0"/>
    <m/>
    <m/>
    <m/>
    <m/>
    <m/>
    <x v="0"/>
    <s v="PLUSPE53007595EL"/>
    <s v="Pluspetrol Per£ Corporati¢n Sucursal del Per£"/>
    <x v="179"/>
    <x v="179"/>
    <s v="C.T. CORRIENTES 2"/>
    <x v="479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2"/>
    <n v="0"/>
    <x v="0"/>
    <x v="0"/>
    <x v="0"/>
    <s v="MWh"/>
    <n v="0"/>
    <n v="0"/>
    <m/>
    <n v="1.4749999999999999"/>
    <n v="1.3825000000000001"/>
    <n v="0"/>
    <n v="0"/>
    <n v="72"/>
    <s v="ESTIMACIONES"/>
    <m/>
  </r>
  <r>
    <s v="24"/>
    <x v="11"/>
    <s v="PLUSPE"/>
    <s v="53007595"/>
    <s v="53007595"/>
    <x v="2"/>
    <m/>
    <m/>
    <n v="17.7"/>
    <n v="16.59"/>
    <m/>
    <m/>
    <n v="0"/>
    <m/>
    <m/>
    <m/>
    <m/>
    <m/>
    <x v="0"/>
    <s v="PLUSPE53007595EL"/>
    <s v="Pluspetrol Per£ Corporati¢n Sucursal del Per£"/>
    <x v="179"/>
    <x v="179"/>
    <s v="C.T. CORRIENTES 2"/>
    <x v="479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2"/>
    <n v="0"/>
    <x v="0"/>
    <x v="0"/>
    <x v="0"/>
    <s v="MWh"/>
    <n v="0"/>
    <n v="0"/>
    <m/>
    <n v="1.4749999999999999"/>
    <n v="1.3825000000000001"/>
    <n v="0"/>
    <n v="0"/>
    <n v="72"/>
    <s v="ESTIMACIONES"/>
    <m/>
  </r>
  <r>
    <s v="24"/>
    <x v="0"/>
    <s v="PLUSPE"/>
    <s v="53007295"/>
    <s v="53007295"/>
    <x v="2"/>
    <m/>
    <m/>
    <n v="0.6"/>
    <n v="0.56000000000000005"/>
    <m/>
    <m/>
    <n v="0"/>
    <m/>
    <m/>
    <m/>
    <m/>
    <m/>
    <x v="0"/>
    <s v="PLUSPE53007295EL"/>
    <s v="Pluspetrol Per£ Corporati¢n Sucursal del Per£"/>
    <x v="179"/>
    <x v="179"/>
    <s v="C.T. 149 - PAVAYACU"/>
    <x v="480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9999999999999996E-2"/>
    <n v="4.6666666666666669E-2"/>
    <n v="0"/>
    <n v="0"/>
    <n v="72"/>
    <s v="ESTIMACIONES"/>
    <m/>
  </r>
  <r>
    <s v="24"/>
    <x v="1"/>
    <s v="PLUSPE"/>
    <s v="53007295"/>
    <s v="53007295"/>
    <x v="2"/>
    <m/>
    <m/>
    <n v="0.6"/>
    <n v="0.56000000000000005"/>
    <m/>
    <m/>
    <n v="0"/>
    <m/>
    <m/>
    <m/>
    <m/>
    <m/>
    <x v="0"/>
    <s v="PLUSPE53007295EL"/>
    <s v="Pluspetrol Per£ Corporati¢n Sucursal del Per£"/>
    <x v="179"/>
    <x v="179"/>
    <s v="C.T. 149 - PAVAYACU"/>
    <x v="480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9999999999999996E-2"/>
    <n v="4.6666666666666669E-2"/>
    <n v="0"/>
    <n v="0"/>
    <n v="72"/>
    <s v="ESTIMACIONES"/>
    <m/>
  </r>
  <r>
    <s v="24"/>
    <x v="2"/>
    <s v="PLUSPE"/>
    <s v="53007295"/>
    <s v="53007295"/>
    <x v="2"/>
    <m/>
    <m/>
    <n v="0.6"/>
    <n v="0.56000000000000005"/>
    <m/>
    <m/>
    <n v="0"/>
    <m/>
    <m/>
    <m/>
    <m/>
    <m/>
    <x v="0"/>
    <s v="PLUSPE53007295EL"/>
    <s v="Pluspetrol Per£ Corporati¢n Sucursal del Per£"/>
    <x v="179"/>
    <x v="179"/>
    <s v="C.T. 149 - PAVAYACU"/>
    <x v="480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9999999999999996E-2"/>
    <n v="4.6666666666666669E-2"/>
    <n v="0"/>
    <n v="0"/>
    <n v="72"/>
    <s v="ESTIMACIONES"/>
    <m/>
  </r>
  <r>
    <s v="24"/>
    <x v="3"/>
    <s v="PLUSPE"/>
    <s v="53007295"/>
    <s v="53007295"/>
    <x v="2"/>
    <m/>
    <m/>
    <n v="0.6"/>
    <n v="0.56000000000000005"/>
    <m/>
    <m/>
    <n v="0"/>
    <m/>
    <m/>
    <m/>
    <m/>
    <m/>
    <x v="0"/>
    <s v="PLUSPE53007295EL"/>
    <s v="Pluspetrol Per£ Corporati¢n Sucursal del Per£"/>
    <x v="179"/>
    <x v="179"/>
    <s v="C.T. 149 - PAVAYACU"/>
    <x v="480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9999999999999996E-2"/>
    <n v="4.6666666666666669E-2"/>
    <n v="0"/>
    <n v="0"/>
    <n v="72"/>
    <s v="ESTIMACIONES"/>
    <m/>
  </r>
  <r>
    <s v="24"/>
    <x v="4"/>
    <s v="PLUSPE"/>
    <s v="53007295"/>
    <s v="53007295"/>
    <x v="2"/>
    <m/>
    <m/>
    <n v="0.6"/>
    <n v="0.56000000000000005"/>
    <m/>
    <m/>
    <n v="0"/>
    <m/>
    <m/>
    <m/>
    <m/>
    <m/>
    <x v="0"/>
    <s v="PLUSPE53007295EL"/>
    <s v="Pluspetrol Per£ Corporati¢n Sucursal del Per£"/>
    <x v="179"/>
    <x v="179"/>
    <s v="C.T. 149 - PAVAYACU"/>
    <x v="480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9999999999999996E-2"/>
    <n v="4.6666666666666669E-2"/>
    <n v="0"/>
    <n v="0"/>
    <n v="72"/>
    <s v="ESTIMACIONES"/>
    <m/>
  </r>
  <r>
    <s v="24"/>
    <x v="5"/>
    <s v="PLUSPE"/>
    <s v="53007295"/>
    <s v="53007295"/>
    <x v="2"/>
    <m/>
    <m/>
    <n v="0.6"/>
    <n v="0.56000000000000005"/>
    <m/>
    <m/>
    <n v="0"/>
    <m/>
    <m/>
    <m/>
    <m/>
    <m/>
    <x v="0"/>
    <s v="PLUSPE53007295EL"/>
    <s v="Pluspetrol Per£ Corporati¢n Sucursal del Per£"/>
    <x v="179"/>
    <x v="179"/>
    <s v="C.T. 149 - PAVAYACU"/>
    <x v="480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9999999999999996E-2"/>
    <n v="4.6666666666666669E-2"/>
    <n v="0"/>
    <n v="0"/>
    <n v="72"/>
    <s v="ESTIMACIONES"/>
    <m/>
  </r>
  <r>
    <s v="24"/>
    <x v="7"/>
    <s v="PLUSPE"/>
    <s v="53007295"/>
    <s v="53007295"/>
    <x v="2"/>
    <m/>
    <m/>
    <n v="0.6"/>
    <n v="0.56000000000000005"/>
    <m/>
    <m/>
    <n v="0"/>
    <m/>
    <m/>
    <m/>
    <m/>
    <m/>
    <x v="0"/>
    <s v="PLUSPE53007295EL"/>
    <s v="Pluspetrol Per£ Corporati¢n Sucursal del Per£"/>
    <x v="179"/>
    <x v="179"/>
    <s v="C.T. 149 - PAVAYACU"/>
    <x v="480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9999999999999996E-2"/>
    <n v="4.6666666666666669E-2"/>
    <n v="0"/>
    <n v="0"/>
    <n v="72"/>
    <s v="ESTIMACIONES"/>
    <m/>
  </r>
  <r>
    <s v="24"/>
    <x v="6"/>
    <s v="PLUSPE"/>
    <s v="53007295"/>
    <s v="53007295"/>
    <x v="2"/>
    <m/>
    <m/>
    <n v="0.6"/>
    <n v="0.56000000000000005"/>
    <m/>
    <m/>
    <n v="0"/>
    <m/>
    <m/>
    <m/>
    <m/>
    <m/>
    <x v="0"/>
    <s v="PLUSPE53007295EL"/>
    <s v="Pluspetrol Per£ Corporati¢n Sucursal del Per£"/>
    <x v="179"/>
    <x v="179"/>
    <s v="C.T. 149 - PAVAYACU"/>
    <x v="480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9999999999999996E-2"/>
    <n v="4.6666666666666669E-2"/>
    <n v="0"/>
    <n v="0"/>
    <n v="72"/>
    <s v="ESTIMACIONES"/>
    <m/>
  </r>
  <r>
    <s v="24"/>
    <x v="8"/>
    <s v="PLUSPE"/>
    <s v="53007295"/>
    <s v="53007295"/>
    <x v="2"/>
    <m/>
    <m/>
    <n v="0.6"/>
    <n v="0.56000000000000005"/>
    <m/>
    <m/>
    <n v="0"/>
    <m/>
    <m/>
    <m/>
    <m/>
    <m/>
    <x v="0"/>
    <s v="PLUSPE53007295EL"/>
    <s v="Pluspetrol Per£ Corporati¢n Sucursal del Per£"/>
    <x v="179"/>
    <x v="179"/>
    <s v="C.T. 149 - PAVAYACU"/>
    <x v="480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9999999999999996E-2"/>
    <n v="4.6666666666666669E-2"/>
    <n v="0"/>
    <n v="0"/>
    <n v="72"/>
    <s v="ESTIMACIONES"/>
    <m/>
  </r>
  <r>
    <s v="24"/>
    <x v="9"/>
    <s v="PLUSPE"/>
    <s v="53007295"/>
    <s v="53007295"/>
    <x v="2"/>
    <m/>
    <m/>
    <n v="0.6"/>
    <n v="0.56000000000000005"/>
    <m/>
    <m/>
    <n v="0"/>
    <m/>
    <m/>
    <m/>
    <m/>
    <m/>
    <x v="0"/>
    <s v="PLUSPE53007295EL"/>
    <s v="Pluspetrol Per£ Corporati¢n Sucursal del Per£"/>
    <x v="179"/>
    <x v="179"/>
    <s v="C.T. 149 - PAVAYACU"/>
    <x v="480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9999999999999996E-2"/>
    <n v="4.6666666666666669E-2"/>
    <n v="0"/>
    <n v="0"/>
    <n v="72"/>
    <s v="ESTIMACIONES"/>
    <m/>
  </r>
  <r>
    <s v="24"/>
    <x v="10"/>
    <s v="PLUSPE"/>
    <s v="53007295"/>
    <s v="53007295"/>
    <x v="2"/>
    <m/>
    <m/>
    <n v="0.6"/>
    <n v="0.56000000000000005"/>
    <m/>
    <m/>
    <n v="0"/>
    <m/>
    <m/>
    <m/>
    <m/>
    <m/>
    <x v="0"/>
    <s v="PLUSPE53007295EL"/>
    <s v="Pluspetrol Per£ Corporati¢n Sucursal del Per£"/>
    <x v="179"/>
    <x v="179"/>
    <s v="C.T. 149 - PAVAYACU"/>
    <x v="480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9999999999999996E-2"/>
    <n v="4.6666666666666669E-2"/>
    <n v="0"/>
    <n v="0"/>
    <n v="72"/>
    <s v="ESTIMACIONES"/>
    <m/>
  </r>
  <r>
    <s v="24"/>
    <x v="11"/>
    <s v="PLUSPE"/>
    <s v="53007295"/>
    <s v="53007295"/>
    <x v="2"/>
    <m/>
    <m/>
    <n v="0.6"/>
    <n v="0.56000000000000005"/>
    <m/>
    <m/>
    <n v="0"/>
    <m/>
    <m/>
    <m/>
    <m/>
    <m/>
    <x v="0"/>
    <s v="PLUSPE53007295EL"/>
    <s v="Pluspetrol Per£ Corporati¢n Sucursal del Per£"/>
    <x v="179"/>
    <x v="179"/>
    <s v="C.T. 149 - PAVAYACU"/>
    <x v="480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9999999999999996E-2"/>
    <n v="4.6666666666666669E-2"/>
    <n v="0"/>
    <n v="0"/>
    <n v="72"/>
    <s v="ESTIMACIONES"/>
    <m/>
  </r>
  <r>
    <s v="24"/>
    <x v="0"/>
    <s v="PLUSPE"/>
    <s v="53007495"/>
    <s v="53007495"/>
    <x v="2"/>
    <m/>
    <m/>
    <n v="9.9"/>
    <n v="7.3"/>
    <m/>
    <m/>
    <n v="0"/>
    <m/>
    <m/>
    <m/>
    <m/>
    <m/>
    <x v="0"/>
    <s v="PLUSPE53007495EL"/>
    <s v="Pluspetrol Per£ Corporati¢n Sucursal del Per£"/>
    <x v="179"/>
    <x v="179"/>
    <s v="C.T. 130 - PAVAYACU"/>
    <x v="481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82500000000000007"/>
    <n v="0.60833333333333328"/>
    <n v="0"/>
    <n v="0"/>
    <n v="72"/>
    <s v="ESTIMACIONES"/>
    <m/>
  </r>
  <r>
    <s v="24"/>
    <x v="1"/>
    <s v="PLUSPE"/>
    <s v="53007495"/>
    <s v="53007495"/>
    <x v="2"/>
    <m/>
    <m/>
    <n v="9.9"/>
    <n v="7.3"/>
    <m/>
    <m/>
    <n v="0"/>
    <m/>
    <m/>
    <m/>
    <m/>
    <m/>
    <x v="0"/>
    <s v="PLUSPE53007495EL"/>
    <s v="Pluspetrol Per£ Corporati¢n Sucursal del Per£"/>
    <x v="179"/>
    <x v="179"/>
    <s v="C.T. 130 - PAVAYACU"/>
    <x v="481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82500000000000007"/>
    <n v="0.60833333333333328"/>
    <n v="0"/>
    <n v="0"/>
    <n v="72"/>
    <s v="ESTIMACIONES"/>
    <m/>
  </r>
  <r>
    <s v="24"/>
    <x v="2"/>
    <s v="PLUSPE"/>
    <s v="53007495"/>
    <s v="53007495"/>
    <x v="2"/>
    <m/>
    <m/>
    <n v="9.9"/>
    <n v="7.3"/>
    <m/>
    <m/>
    <n v="0"/>
    <m/>
    <m/>
    <m/>
    <m/>
    <m/>
    <x v="0"/>
    <s v="PLUSPE53007495EL"/>
    <s v="Pluspetrol Per£ Corporati¢n Sucursal del Per£"/>
    <x v="179"/>
    <x v="179"/>
    <s v="C.T. 130 - PAVAYACU"/>
    <x v="481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82500000000000007"/>
    <n v="0.60833333333333328"/>
    <n v="0"/>
    <n v="0"/>
    <n v="72"/>
    <s v="ESTIMACIONES"/>
    <m/>
  </r>
  <r>
    <s v="24"/>
    <x v="3"/>
    <s v="PLUSPE"/>
    <s v="53007495"/>
    <s v="53007495"/>
    <x v="2"/>
    <m/>
    <m/>
    <n v="9.9"/>
    <n v="7.3"/>
    <m/>
    <m/>
    <n v="0"/>
    <m/>
    <m/>
    <m/>
    <m/>
    <m/>
    <x v="0"/>
    <s v="PLUSPE53007495EL"/>
    <s v="Pluspetrol Per£ Corporati¢n Sucursal del Per£"/>
    <x v="179"/>
    <x v="179"/>
    <s v="C.T. 130 - PAVAYACU"/>
    <x v="481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82500000000000007"/>
    <n v="0.60833333333333328"/>
    <n v="0"/>
    <n v="0"/>
    <n v="72"/>
    <s v="ESTIMACIONES"/>
    <m/>
  </r>
  <r>
    <s v="24"/>
    <x v="4"/>
    <s v="PLUSPE"/>
    <s v="53007495"/>
    <s v="53007495"/>
    <x v="2"/>
    <m/>
    <m/>
    <n v="9.9"/>
    <n v="7.3"/>
    <m/>
    <m/>
    <n v="0"/>
    <m/>
    <m/>
    <m/>
    <m/>
    <m/>
    <x v="0"/>
    <s v="PLUSPE53007495EL"/>
    <s v="Pluspetrol Per£ Corporati¢n Sucursal del Per£"/>
    <x v="179"/>
    <x v="179"/>
    <s v="C.T. 130 - PAVAYACU"/>
    <x v="481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82500000000000007"/>
    <n v="0.60833333333333328"/>
    <n v="0"/>
    <n v="0"/>
    <n v="72"/>
    <s v="ESTIMACIONES"/>
    <m/>
  </r>
  <r>
    <s v="24"/>
    <x v="5"/>
    <s v="PLUSPE"/>
    <s v="53007495"/>
    <s v="53007495"/>
    <x v="2"/>
    <m/>
    <m/>
    <n v="9.9"/>
    <n v="7.3"/>
    <m/>
    <m/>
    <n v="0"/>
    <m/>
    <m/>
    <m/>
    <m/>
    <m/>
    <x v="0"/>
    <s v="PLUSPE53007495EL"/>
    <s v="Pluspetrol Per£ Corporati¢n Sucursal del Per£"/>
    <x v="179"/>
    <x v="179"/>
    <s v="C.T. 130 - PAVAYACU"/>
    <x v="481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82500000000000007"/>
    <n v="0.60833333333333328"/>
    <n v="0"/>
    <n v="0"/>
    <n v="72"/>
    <s v="ESTIMACIONES"/>
    <m/>
  </r>
  <r>
    <s v="24"/>
    <x v="7"/>
    <s v="PLUSPE"/>
    <s v="53007495"/>
    <s v="53007495"/>
    <x v="2"/>
    <m/>
    <m/>
    <n v="9.9"/>
    <n v="7.3"/>
    <m/>
    <m/>
    <n v="0"/>
    <m/>
    <m/>
    <m/>
    <m/>
    <m/>
    <x v="0"/>
    <s v="PLUSPE53007495EL"/>
    <s v="Pluspetrol Per£ Corporati¢n Sucursal del Per£"/>
    <x v="179"/>
    <x v="179"/>
    <s v="C.T. 130 - PAVAYACU"/>
    <x v="481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82500000000000007"/>
    <n v="0.60833333333333328"/>
    <n v="0"/>
    <n v="0"/>
    <n v="72"/>
    <s v="ESTIMACIONES"/>
    <m/>
  </r>
  <r>
    <s v="24"/>
    <x v="6"/>
    <s v="PLUSPE"/>
    <s v="53007495"/>
    <s v="53007495"/>
    <x v="2"/>
    <m/>
    <m/>
    <n v="9.9"/>
    <n v="7.3"/>
    <m/>
    <m/>
    <n v="0"/>
    <m/>
    <m/>
    <m/>
    <m/>
    <m/>
    <x v="0"/>
    <s v="PLUSPE53007495EL"/>
    <s v="Pluspetrol Per£ Corporati¢n Sucursal del Per£"/>
    <x v="179"/>
    <x v="179"/>
    <s v="C.T. 130 - PAVAYACU"/>
    <x v="481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82500000000000007"/>
    <n v="0.60833333333333328"/>
    <n v="0"/>
    <n v="0"/>
    <n v="72"/>
    <s v="ESTIMACIONES"/>
    <m/>
  </r>
  <r>
    <s v="24"/>
    <x v="8"/>
    <s v="PLUSPE"/>
    <s v="53007495"/>
    <s v="53007495"/>
    <x v="2"/>
    <m/>
    <m/>
    <n v="9.9"/>
    <n v="7.3"/>
    <m/>
    <m/>
    <n v="0"/>
    <m/>
    <m/>
    <m/>
    <m/>
    <m/>
    <x v="0"/>
    <s v="PLUSPE53007495EL"/>
    <s v="Pluspetrol Per£ Corporati¢n Sucursal del Per£"/>
    <x v="179"/>
    <x v="179"/>
    <s v="C.T. 130 - PAVAYACU"/>
    <x v="481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82500000000000007"/>
    <n v="0.60833333333333328"/>
    <n v="0"/>
    <n v="0"/>
    <n v="72"/>
    <s v="ESTIMACIONES"/>
    <m/>
  </r>
  <r>
    <s v="24"/>
    <x v="9"/>
    <s v="PLUSPE"/>
    <s v="53007495"/>
    <s v="53007495"/>
    <x v="2"/>
    <m/>
    <m/>
    <n v="9.9"/>
    <n v="7.3"/>
    <m/>
    <m/>
    <n v="0"/>
    <m/>
    <m/>
    <m/>
    <m/>
    <m/>
    <x v="0"/>
    <s v="PLUSPE53007495EL"/>
    <s v="Pluspetrol Per£ Corporati¢n Sucursal del Per£"/>
    <x v="179"/>
    <x v="179"/>
    <s v="C.T. 130 - PAVAYACU"/>
    <x v="481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82500000000000007"/>
    <n v="0.60833333333333328"/>
    <n v="0"/>
    <n v="0"/>
    <n v="72"/>
    <s v="ESTIMACIONES"/>
    <m/>
  </r>
  <r>
    <s v="24"/>
    <x v="10"/>
    <s v="PLUSPE"/>
    <s v="53007495"/>
    <s v="53007495"/>
    <x v="2"/>
    <m/>
    <m/>
    <n v="9.9"/>
    <n v="7.3"/>
    <m/>
    <m/>
    <n v="0"/>
    <m/>
    <m/>
    <m/>
    <m/>
    <m/>
    <x v="0"/>
    <s v="PLUSPE53007495EL"/>
    <s v="Pluspetrol Per£ Corporati¢n Sucursal del Per£"/>
    <x v="179"/>
    <x v="179"/>
    <s v="C.T. 130 - PAVAYACU"/>
    <x v="481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82500000000000007"/>
    <n v="0.60833333333333328"/>
    <n v="0"/>
    <n v="0"/>
    <n v="72"/>
    <s v="ESTIMACIONES"/>
    <m/>
  </r>
  <r>
    <s v="24"/>
    <x v="11"/>
    <s v="PLUSPE"/>
    <s v="53007495"/>
    <s v="53007495"/>
    <x v="2"/>
    <m/>
    <m/>
    <n v="9.9"/>
    <n v="7.3"/>
    <m/>
    <m/>
    <n v="0"/>
    <m/>
    <m/>
    <m/>
    <m/>
    <m/>
    <x v="0"/>
    <s v="PLUSPE53007495EL"/>
    <s v="Pluspetrol Per£ Corporati¢n Sucursal del Per£"/>
    <x v="179"/>
    <x v="179"/>
    <s v="C.T. 130 - PAVAYACU"/>
    <x v="481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82500000000000007"/>
    <n v="0.60833333333333328"/>
    <n v="0"/>
    <n v="0"/>
    <n v="72"/>
    <s v="ESTIMACIONES"/>
    <m/>
  </r>
  <r>
    <s v="24"/>
    <x v="0"/>
    <s v="PLUSPE"/>
    <s v="53008695"/>
    <s v="53008695"/>
    <x v="2"/>
    <m/>
    <m/>
    <n v="6.2469999999999999"/>
    <n v="5.2619999999999996"/>
    <m/>
    <m/>
    <n v="0"/>
    <m/>
    <m/>
    <m/>
    <m/>
    <m/>
    <x v="0"/>
    <s v="PLUSPE53008695EL"/>
    <s v="Pluspetrol Per£ Corporati¢n Sucursal del Per£"/>
    <x v="179"/>
    <x v="179"/>
    <s v="C.T. BAT.3 - YANAYACU"/>
    <x v="482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52058333333333329"/>
    <n v="0.43849999999999995"/>
    <n v="0"/>
    <n v="0"/>
    <n v="72"/>
    <s v="ESTIMACIONES"/>
    <m/>
  </r>
  <r>
    <s v="24"/>
    <x v="1"/>
    <s v="PLUSPE"/>
    <s v="53008695"/>
    <s v="53008695"/>
    <x v="2"/>
    <m/>
    <m/>
    <n v="6.2469999999999999"/>
    <n v="5.2619999999999996"/>
    <m/>
    <m/>
    <n v="0"/>
    <m/>
    <m/>
    <m/>
    <m/>
    <m/>
    <x v="0"/>
    <s v="PLUSPE53008695EL"/>
    <s v="Pluspetrol Per£ Corporati¢n Sucursal del Per£"/>
    <x v="179"/>
    <x v="179"/>
    <s v="C.T. BAT.3 - YANAYACU"/>
    <x v="482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52058333333333329"/>
    <n v="0.43849999999999995"/>
    <n v="0"/>
    <n v="0"/>
    <n v="72"/>
    <s v="ESTIMACIONES"/>
    <m/>
  </r>
  <r>
    <s v="24"/>
    <x v="2"/>
    <s v="PLUSPE"/>
    <s v="53008695"/>
    <s v="53008695"/>
    <x v="2"/>
    <m/>
    <m/>
    <n v="6.2469999999999999"/>
    <n v="5.2619999999999996"/>
    <m/>
    <m/>
    <n v="0"/>
    <m/>
    <m/>
    <m/>
    <m/>
    <m/>
    <x v="0"/>
    <s v="PLUSPE53008695EL"/>
    <s v="Pluspetrol Per£ Corporati¢n Sucursal del Per£"/>
    <x v="179"/>
    <x v="179"/>
    <s v="C.T. BAT.3 - YANAYACU"/>
    <x v="482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52058333333333329"/>
    <n v="0.43849999999999995"/>
    <n v="0"/>
    <n v="0"/>
    <n v="72"/>
    <s v="ESTIMACIONES"/>
    <m/>
  </r>
  <r>
    <s v="24"/>
    <x v="3"/>
    <s v="PLUSPE"/>
    <s v="53008695"/>
    <s v="53008695"/>
    <x v="2"/>
    <m/>
    <m/>
    <n v="6.2469999999999999"/>
    <n v="5.2619999999999996"/>
    <m/>
    <m/>
    <n v="0"/>
    <m/>
    <m/>
    <m/>
    <m/>
    <m/>
    <x v="0"/>
    <s v="PLUSPE53008695EL"/>
    <s v="Pluspetrol Per£ Corporati¢n Sucursal del Per£"/>
    <x v="179"/>
    <x v="179"/>
    <s v="C.T. BAT.3 - YANAYACU"/>
    <x v="482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52058333333333329"/>
    <n v="0.43849999999999995"/>
    <n v="0"/>
    <n v="0"/>
    <n v="72"/>
    <s v="ESTIMACIONES"/>
    <m/>
  </r>
  <r>
    <s v="24"/>
    <x v="4"/>
    <s v="PLUSPE"/>
    <s v="53008695"/>
    <s v="53008695"/>
    <x v="2"/>
    <m/>
    <m/>
    <n v="6.2469999999999999"/>
    <n v="5.2619999999999996"/>
    <m/>
    <m/>
    <n v="0"/>
    <m/>
    <m/>
    <m/>
    <m/>
    <m/>
    <x v="0"/>
    <s v="PLUSPE53008695EL"/>
    <s v="Pluspetrol Per£ Corporati¢n Sucursal del Per£"/>
    <x v="179"/>
    <x v="179"/>
    <s v="C.T. BAT.3 - YANAYACU"/>
    <x v="482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52058333333333329"/>
    <n v="0.43849999999999995"/>
    <n v="0"/>
    <n v="0"/>
    <n v="72"/>
    <s v="ESTIMACIONES"/>
    <m/>
  </r>
  <r>
    <s v="24"/>
    <x v="5"/>
    <s v="PLUSPE"/>
    <s v="53008695"/>
    <s v="53008695"/>
    <x v="2"/>
    <m/>
    <m/>
    <n v="6.2469999999999999"/>
    <n v="5.2619999999999996"/>
    <m/>
    <m/>
    <n v="0"/>
    <m/>
    <m/>
    <m/>
    <m/>
    <m/>
    <x v="0"/>
    <s v="PLUSPE53008695EL"/>
    <s v="Pluspetrol Per£ Corporati¢n Sucursal del Per£"/>
    <x v="179"/>
    <x v="179"/>
    <s v="C.T. BAT.3 - YANAYACU"/>
    <x v="482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52058333333333329"/>
    <n v="0.43849999999999995"/>
    <n v="0"/>
    <n v="0"/>
    <n v="72"/>
    <s v="ESTIMACIONES"/>
    <m/>
  </r>
  <r>
    <s v="24"/>
    <x v="7"/>
    <s v="PLUSPE"/>
    <s v="53008695"/>
    <s v="53008695"/>
    <x v="2"/>
    <m/>
    <m/>
    <n v="6.2469999999999999"/>
    <n v="5.2619999999999996"/>
    <m/>
    <m/>
    <n v="0"/>
    <m/>
    <m/>
    <m/>
    <m/>
    <m/>
    <x v="0"/>
    <s v="PLUSPE53008695EL"/>
    <s v="Pluspetrol Per£ Corporati¢n Sucursal del Per£"/>
    <x v="179"/>
    <x v="179"/>
    <s v="C.T. BAT.3 - YANAYACU"/>
    <x v="482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52058333333333329"/>
    <n v="0.43849999999999995"/>
    <n v="0"/>
    <n v="0"/>
    <n v="72"/>
    <s v="ESTIMACIONES"/>
    <m/>
  </r>
  <r>
    <s v="24"/>
    <x v="6"/>
    <s v="PLUSPE"/>
    <s v="53008695"/>
    <s v="53008695"/>
    <x v="2"/>
    <m/>
    <m/>
    <n v="6.2469999999999999"/>
    <n v="5.2619999999999996"/>
    <m/>
    <m/>
    <n v="0"/>
    <m/>
    <m/>
    <m/>
    <m/>
    <m/>
    <x v="0"/>
    <s v="PLUSPE53008695EL"/>
    <s v="Pluspetrol Per£ Corporati¢n Sucursal del Per£"/>
    <x v="179"/>
    <x v="179"/>
    <s v="C.T. BAT.3 - YANAYACU"/>
    <x v="482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52058333333333329"/>
    <n v="0.43849999999999995"/>
    <n v="0"/>
    <n v="0"/>
    <n v="72"/>
    <s v="ESTIMACIONES"/>
    <m/>
  </r>
  <r>
    <s v="24"/>
    <x v="8"/>
    <s v="PLUSPE"/>
    <s v="53008695"/>
    <s v="53008695"/>
    <x v="2"/>
    <m/>
    <m/>
    <n v="6.2469999999999999"/>
    <n v="5.2619999999999996"/>
    <m/>
    <m/>
    <n v="0"/>
    <m/>
    <m/>
    <m/>
    <m/>
    <m/>
    <x v="0"/>
    <s v="PLUSPE53008695EL"/>
    <s v="Pluspetrol Per£ Corporati¢n Sucursal del Per£"/>
    <x v="179"/>
    <x v="179"/>
    <s v="C.T. BAT.3 - YANAYACU"/>
    <x v="482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52058333333333329"/>
    <n v="0.43849999999999995"/>
    <n v="0"/>
    <n v="0"/>
    <n v="72"/>
    <s v="ESTIMACIONES"/>
    <m/>
  </r>
  <r>
    <s v="24"/>
    <x v="9"/>
    <s v="PLUSPE"/>
    <s v="53008695"/>
    <s v="53008695"/>
    <x v="2"/>
    <m/>
    <m/>
    <n v="6.2469999999999999"/>
    <n v="5.2619999999999996"/>
    <m/>
    <m/>
    <n v="0"/>
    <m/>
    <m/>
    <m/>
    <m/>
    <m/>
    <x v="0"/>
    <s v="PLUSPE53008695EL"/>
    <s v="Pluspetrol Per£ Corporati¢n Sucursal del Per£"/>
    <x v="179"/>
    <x v="179"/>
    <s v="C.T. BAT.3 - YANAYACU"/>
    <x v="482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52058333333333329"/>
    <n v="0.43849999999999995"/>
    <n v="0"/>
    <n v="0"/>
    <n v="72"/>
    <s v="ESTIMACIONES"/>
    <m/>
  </r>
  <r>
    <s v="24"/>
    <x v="10"/>
    <s v="PLUSPE"/>
    <s v="53008695"/>
    <s v="53008695"/>
    <x v="2"/>
    <m/>
    <m/>
    <n v="6.2469999999999999"/>
    <n v="5.2619999999999996"/>
    <m/>
    <m/>
    <n v="0"/>
    <m/>
    <m/>
    <m/>
    <m/>
    <m/>
    <x v="0"/>
    <s v="PLUSPE53008695EL"/>
    <s v="Pluspetrol Per£ Corporati¢n Sucursal del Per£"/>
    <x v="179"/>
    <x v="179"/>
    <s v="C.T. BAT.3 - YANAYACU"/>
    <x v="482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52058333333333329"/>
    <n v="0.43849999999999995"/>
    <n v="0"/>
    <n v="0"/>
    <n v="72"/>
    <s v="ESTIMACIONES"/>
    <m/>
  </r>
  <r>
    <s v="24"/>
    <x v="11"/>
    <s v="PLUSPE"/>
    <s v="53008695"/>
    <s v="53008695"/>
    <x v="2"/>
    <m/>
    <m/>
    <n v="6.2469999999999999"/>
    <n v="5.2619999999999996"/>
    <m/>
    <m/>
    <n v="0"/>
    <m/>
    <m/>
    <m/>
    <m/>
    <m/>
    <x v="0"/>
    <s v="PLUSPE53008695EL"/>
    <s v="Pluspetrol Per£ Corporati¢n Sucursal del Per£"/>
    <x v="179"/>
    <x v="179"/>
    <s v="C.T. BAT.3 - YANAYACU"/>
    <x v="482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52058333333333329"/>
    <n v="0.43849999999999995"/>
    <n v="0"/>
    <n v="0"/>
    <n v="72"/>
    <s v="ESTIMACIONES"/>
    <m/>
  </r>
  <r>
    <s v="24"/>
    <x v="0"/>
    <s v="PLUSPE"/>
    <s v="53008795"/>
    <s v="53008795"/>
    <x v="2"/>
    <m/>
    <m/>
    <n v="4.45"/>
    <n v="3.11"/>
    <m/>
    <m/>
    <n v="0"/>
    <m/>
    <m/>
    <m/>
    <m/>
    <m/>
    <x v="0"/>
    <s v="PLUSPE53008795EL"/>
    <s v="Pluspetrol Per£ Corporati¢n Sucursal del Per£"/>
    <x v="179"/>
    <x v="179"/>
    <s v="C.T. BAT.8 - CHAMBIRA"/>
    <x v="483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37083333333333335"/>
    <n v="0.25916666666666666"/>
    <n v="0"/>
    <n v="0"/>
    <n v="72"/>
    <s v="ESTIMACIONES"/>
    <m/>
  </r>
  <r>
    <s v="24"/>
    <x v="1"/>
    <s v="PLUSPE"/>
    <s v="53008795"/>
    <s v="53008795"/>
    <x v="2"/>
    <m/>
    <m/>
    <n v="4.45"/>
    <n v="3.11"/>
    <m/>
    <m/>
    <n v="0"/>
    <m/>
    <m/>
    <m/>
    <m/>
    <m/>
    <x v="0"/>
    <s v="PLUSPE53008795EL"/>
    <s v="Pluspetrol Per£ Corporati¢n Sucursal del Per£"/>
    <x v="179"/>
    <x v="179"/>
    <s v="C.T. BAT.8 - CHAMBIRA"/>
    <x v="483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37083333333333335"/>
    <n v="0.25916666666666666"/>
    <n v="0"/>
    <n v="0"/>
    <n v="72"/>
    <s v="ESTIMACIONES"/>
    <m/>
  </r>
  <r>
    <s v="24"/>
    <x v="2"/>
    <s v="PLUSPE"/>
    <s v="53008795"/>
    <s v="53008795"/>
    <x v="2"/>
    <m/>
    <m/>
    <n v="4.45"/>
    <n v="3.11"/>
    <m/>
    <m/>
    <n v="0"/>
    <m/>
    <m/>
    <m/>
    <m/>
    <m/>
    <x v="0"/>
    <s v="PLUSPE53008795EL"/>
    <s v="Pluspetrol Per£ Corporati¢n Sucursal del Per£"/>
    <x v="179"/>
    <x v="179"/>
    <s v="C.T. BAT.8 - CHAMBIRA"/>
    <x v="483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37083333333333335"/>
    <n v="0.25916666666666666"/>
    <n v="0"/>
    <n v="0"/>
    <n v="72"/>
    <s v="ESTIMACIONES"/>
    <m/>
  </r>
  <r>
    <s v="24"/>
    <x v="3"/>
    <s v="PLUSPE"/>
    <s v="53008795"/>
    <s v="53008795"/>
    <x v="2"/>
    <m/>
    <m/>
    <n v="4.45"/>
    <n v="3.11"/>
    <m/>
    <m/>
    <n v="0"/>
    <m/>
    <m/>
    <m/>
    <m/>
    <m/>
    <x v="0"/>
    <s v="PLUSPE53008795EL"/>
    <s v="Pluspetrol Per£ Corporati¢n Sucursal del Per£"/>
    <x v="179"/>
    <x v="179"/>
    <s v="C.T. BAT.8 - CHAMBIRA"/>
    <x v="483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37083333333333335"/>
    <n v="0.25916666666666666"/>
    <n v="0"/>
    <n v="0"/>
    <n v="72"/>
    <s v="ESTIMACIONES"/>
    <m/>
  </r>
  <r>
    <s v="24"/>
    <x v="4"/>
    <s v="PLUSPE"/>
    <s v="53008795"/>
    <s v="53008795"/>
    <x v="2"/>
    <m/>
    <m/>
    <n v="4.45"/>
    <n v="3.11"/>
    <m/>
    <m/>
    <n v="0"/>
    <m/>
    <m/>
    <m/>
    <m/>
    <m/>
    <x v="0"/>
    <s v="PLUSPE53008795EL"/>
    <s v="Pluspetrol Per£ Corporati¢n Sucursal del Per£"/>
    <x v="179"/>
    <x v="179"/>
    <s v="C.T. BAT.8 - CHAMBIRA"/>
    <x v="483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37083333333333335"/>
    <n v="0.25916666666666666"/>
    <n v="0"/>
    <n v="0"/>
    <n v="72"/>
    <s v="ESTIMACIONES"/>
    <m/>
  </r>
  <r>
    <s v="24"/>
    <x v="5"/>
    <s v="PLUSPE"/>
    <s v="53008795"/>
    <s v="53008795"/>
    <x v="2"/>
    <m/>
    <m/>
    <n v="4.45"/>
    <n v="3.11"/>
    <m/>
    <m/>
    <n v="0"/>
    <m/>
    <m/>
    <m/>
    <m/>
    <m/>
    <x v="0"/>
    <s v="PLUSPE53008795EL"/>
    <s v="Pluspetrol Per£ Corporati¢n Sucursal del Per£"/>
    <x v="179"/>
    <x v="179"/>
    <s v="C.T. BAT.8 - CHAMBIRA"/>
    <x v="483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37083333333333335"/>
    <n v="0.25916666666666666"/>
    <n v="0"/>
    <n v="0"/>
    <n v="72"/>
    <s v="ESTIMACIONES"/>
    <m/>
  </r>
  <r>
    <s v="24"/>
    <x v="7"/>
    <s v="PLUSPE"/>
    <s v="53008795"/>
    <s v="53008795"/>
    <x v="2"/>
    <m/>
    <m/>
    <n v="4.45"/>
    <n v="3.11"/>
    <m/>
    <m/>
    <n v="0"/>
    <m/>
    <m/>
    <m/>
    <m/>
    <m/>
    <x v="0"/>
    <s v="PLUSPE53008795EL"/>
    <s v="Pluspetrol Per£ Corporati¢n Sucursal del Per£"/>
    <x v="179"/>
    <x v="179"/>
    <s v="C.T. BAT.8 - CHAMBIRA"/>
    <x v="483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37083333333333335"/>
    <n v="0.25916666666666666"/>
    <n v="0"/>
    <n v="0"/>
    <n v="72"/>
    <s v="ESTIMACIONES"/>
    <m/>
  </r>
  <r>
    <s v="24"/>
    <x v="6"/>
    <s v="PLUSPE"/>
    <s v="53008795"/>
    <s v="53008795"/>
    <x v="2"/>
    <m/>
    <m/>
    <n v="4.45"/>
    <n v="3.11"/>
    <m/>
    <m/>
    <n v="0"/>
    <m/>
    <m/>
    <m/>
    <m/>
    <m/>
    <x v="0"/>
    <s v="PLUSPE53008795EL"/>
    <s v="Pluspetrol Per£ Corporati¢n Sucursal del Per£"/>
    <x v="179"/>
    <x v="179"/>
    <s v="C.T. BAT.8 - CHAMBIRA"/>
    <x v="483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37083333333333335"/>
    <n v="0.25916666666666666"/>
    <n v="0"/>
    <n v="0"/>
    <n v="72"/>
    <s v="ESTIMACIONES"/>
    <m/>
  </r>
  <r>
    <s v="24"/>
    <x v="8"/>
    <s v="PLUSPE"/>
    <s v="53008795"/>
    <s v="53008795"/>
    <x v="2"/>
    <m/>
    <m/>
    <n v="4.45"/>
    <n v="3.11"/>
    <m/>
    <m/>
    <n v="0"/>
    <m/>
    <m/>
    <m/>
    <m/>
    <m/>
    <x v="0"/>
    <s v="PLUSPE53008795EL"/>
    <s v="Pluspetrol Per£ Corporati¢n Sucursal del Per£"/>
    <x v="179"/>
    <x v="179"/>
    <s v="C.T. BAT.8 - CHAMBIRA"/>
    <x v="483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37083333333333335"/>
    <n v="0.25916666666666666"/>
    <n v="0"/>
    <n v="0"/>
    <n v="72"/>
    <s v="ESTIMACIONES"/>
    <m/>
  </r>
  <r>
    <s v="24"/>
    <x v="9"/>
    <s v="PLUSPE"/>
    <s v="53008795"/>
    <s v="53008795"/>
    <x v="2"/>
    <m/>
    <m/>
    <n v="4.45"/>
    <n v="3.11"/>
    <m/>
    <m/>
    <n v="0"/>
    <m/>
    <m/>
    <m/>
    <m/>
    <m/>
    <x v="0"/>
    <s v="PLUSPE53008795EL"/>
    <s v="Pluspetrol Per£ Corporati¢n Sucursal del Per£"/>
    <x v="179"/>
    <x v="179"/>
    <s v="C.T. BAT.8 - CHAMBIRA"/>
    <x v="483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37083333333333335"/>
    <n v="0.25916666666666666"/>
    <n v="0"/>
    <n v="0"/>
    <n v="72"/>
    <s v="ESTIMACIONES"/>
    <m/>
  </r>
  <r>
    <s v="24"/>
    <x v="10"/>
    <s v="PLUSPE"/>
    <s v="53008795"/>
    <s v="53008795"/>
    <x v="2"/>
    <m/>
    <m/>
    <n v="4.45"/>
    <n v="3.11"/>
    <m/>
    <m/>
    <n v="0"/>
    <m/>
    <m/>
    <m/>
    <m/>
    <m/>
    <x v="0"/>
    <s v="PLUSPE53008795EL"/>
    <s v="Pluspetrol Per£ Corporati¢n Sucursal del Per£"/>
    <x v="179"/>
    <x v="179"/>
    <s v="C.T. BAT.8 - CHAMBIRA"/>
    <x v="483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37083333333333335"/>
    <n v="0.25916666666666666"/>
    <n v="0"/>
    <n v="0"/>
    <n v="72"/>
    <s v="ESTIMACIONES"/>
    <m/>
  </r>
  <r>
    <s v="24"/>
    <x v="11"/>
    <s v="PLUSPE"/>
    <s v="53008795"/>
    <s v="53008795"/>
    <x v="2"/>
    <m/>
    <m/>
    <n v="4.45"/>
    <n v="3.11"/>
    <m/>
    <m/>
    <n v="0"/>
    <m/>
    <m/>
    <m/>
    <m/>
    <m/>
    <x v="0"/>
    <s v="PLUSPE53008795EL"/>
    <s v="Pluspetrol Per£ Corporati¢n Sucursal del Per£"/>
    <x v="179"/>
    <x v="179"/>
    <s v="C.T. BAT.8 - CHAMBIRA"/>
    <x v="483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0.37083333333333335"/>
    <n v="0.25916666666666666"/>
    <n v="0"/>
    <n v="0"/>
    <n v="72"/>
    <s v="ESTIMACIONES"/>
    <m/>
  </r>
  <r>
    <s v="24"/>
    <x v="0"/>
    <s v="PLUSPE"/>
    <s v="53007195"/>
    <s v="53007195"/>
    <x v="2"/>
    <m/>
    <m/>
    <n v="0.2"/>
    <n v="0.13"/>
    <m/>
    <m/>
    <n v="0"/>
    <m/>
    <m/>
    <m/>
    <m/>
    <m/>
    <x v="0"/>
    <s v="PLUSPE53007195EL"/>
    <s v="Pluspetrol Per£ Corporati¢n Sucursal del Per£"/>
    <x v="179"/>
    <x v="179"/>
    <s v="C.T. BAT.5 - PAVAYACU"/>
    <x v="484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1.6666666666666666E-2"/>
    <n v="1.0833333333333334E-2"/>
    <n v="0"/>
    <n v="0"/>
    <n v="72"/>
    <s v="ESTIMACIONES"/>
    <m/>
  </r>
  <r>
    <s v="24"/>
    <x v="1"/>
    <s v="PLUSPE"/>
    <s v="53007195"/>
    <s v="53007195"/>
    <x v="2"/>
    <m/>
    <m/>
    <n v="0.2"/>
    <n v="0.13"/>
    <m/>
    <m/>
    <n v="0"/>
    <m/>
    <m/>
    <m/>
    <m/>
    <m/>
    <x v="0"/>
    <s v="PLUSPE53007195EL"/>
    <s v="Pluspetrol Per£ Corporati¢n Sucursal del Per£"/>
    <x v="179"/>
    <x v="179"/>
    <s v="C.T. BAT.5 - PAVAYACU"/>
    <x v="484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1.6666666666666666E-2"/>
    <n v="1.0833333333333334E-2"/>
    <n v="0"/>
    <n v="0"/>
    <n v="72"/>
    <s v="ESTIMACIONES"/>
    <m/>
  </r>
  <r>
    <s v="24"/>
    <x v="2"/>
    <s v="PLUSPE"/>
    <s v="53007195"/>
    <s v="53007195"/>
    <x v="2"/>
    <m/>
    <m/>
    <n v="0.2"/>
    <n v="0.13"/>
    <m/>
    <m/>
    <n v="0"/>
    <m/>
    <m/>
    <m/>
    <m/>
    <m/>
    <x v="0"/>
    <s v="PLUSPE53007195EL"/>
    <s v="Pluspetrol Per£ Corporati¢n Sucursal del Per£"/>
    <x v="179"/>
    <x v="179"/>
    <s v="C.T. BAT.5 - PAVAYACU"/>
    <x v="484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1.6666666666666666E-2"/>
    <n v="1.0833333333333334E-2"/>
    <n v="0"/>
    <n v="0"/>
    <n v="72"/>
    <s v="ESTIMACIONES"/>
    <m/>
  </r>
  <r>
    <s v="24"/>
    <x v="3"/>
    <s v="PLUSPE"/>
    <s v="53007195"/>
    <s v="53007195"/>
    <x v="2"/>
    <m/>
    <m/>
    <n v="0.2"/>
    <n v="0.13"/>
    <m/>
    <m/>
    <n v="0"/>
    <m/>
    <m/>
    <m/>
    <m/>
    <m/>
    <x v="0"/>
    <s v="PLUSPE53007195EL"/>
    <s v="Pluspetrol Per£ Corporati¢n Sucursal del Per£"/>
    <x v="179"/>
    <x v="179"/>
    <s v="C.T. BAT.5 - PAVAYACU"/>
    <x v="484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1.6666666666666666E-2"/>
    <n v="1.0833333333333334E-2"/>
    <n v="0"/>
    <n v="0"/>
    <n v="72"/>
    <s v="ESTIMACIONES"/>
    <m/>
  </r>
  <r>
    <s v="24"/>
    <x v="4"/>
    <s v="PLUSPE"/>
    <s v="53007195"/>
    <s v="53007195"/>
    <x v="2"/>
    <m/>
    <m/>
    <n v="0.2"/>
    <n v="0.13"/>
    <m/>
    <m/>
    <n v="0"/>
    <m/>
    <m/>
    <m/>
    <m/>
    <m/>
    <x v="0"/>
    <s v="PLUSPE53007195EL"/>
    <s v="Pluspetrol Per£ Corporati¢n Sucursal del Per£"/>
    <x v="179"/>
    <x v="179"/>
    <s v="C.T. BAT.5 - PAVAYACU"/>
    <x v="484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1.6666666666666666E-2"/>
    <n v="1.0833333333333334E-2"/>
    <n v="0"/>
    <n v="0"/>
    <n v="72"/>
    <s v="ESTIMACIONES"/>
    <m/>
  </r>
  <r>
    <s v="24"/>
    <x v="5"/>
    <s v="PLUSPE"/>
    <s v="53007195"/>
    <s v="53007195"/>
    <x v="2"/>
    <m/>
    <m/>
    <n v="0.2"/>
    <n v="0.13"/>
    <m/>
    <m/>
    <n v="0"/>
    <m/>
    <m/>
    <m/>
    <m/>
    <m/>
    <x v="0"/>
    <s v="PLUSPE53007195EL"/>
    <s v="Pluspetrol Per£ Corporati¢n Sucursal del Per£"/>
    <x v="179"/>
    <x v="179"/>
    <s v="C.T. BAT.5 - PAVAYACU"/>
    <x v="484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1.6666666666666666E-2"/>
    <n v="1.0833333333333334E-2"/>
    <n v="0"/>
    <n v="0"/>
    <n v="72"/>
    <s v="ESTIMACIONES"/>
    <m/>
  </r>
  <r>
    <s v="24"/>
    <x v="7"/>
    <s v="PLUSPE"/>
    <s v="53007195"/>
    <s v="53007195"/>
    <x v="2"/>
    <m/>
    <m/>
    <n v="0.2"/>
    <n v="0.13"/>
    <m/>
    <m/>
    <n v="0"/>
    <m/>
    <m/>
    <m/>
    <m/>
    <m/>
    <x v="0"/>
    <s v="PLUSPE53007195EL"/>
    <s v="Pluspetrol Per£ Corporati¢n Sucursal del Per£"/>
    <x v="179"/>
    <x v="179"/>
    <s v="C.T. BAT.5 - PAVAYACU"/>
    <x v="484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1.6666666666666666E-2"/>
    <n v="1.0833333333333334E-2"/>
    <n v="0"/>
    <n v="0"/>
    <n v="72"/>
    <s v="ESTIMACIONES"/>
    <m/>
  </r>
  <r>
    <s v="24"/>
    <x v="6"/>
    <s v="PLUSPE"/>
    <s v="53007195"/>
    <s v="53007195"/>
    <x v="2"/>
    <m/>
    <m/>
    <n v="0.2"/>
    <n v="0.13"/>
    <m/>
    <m/>
    <n v="0"/>
    <m/>
    <m/>
    <m/>
    <m/>
    <m/>
    <x v="0"/>
    <s v="PLUSPE53007195EL"/>
    <s v="Pluspetrol Per£ Corporati¢n Sucursal del Per£"/>
    <x v="179"/>
    <x v="179"/>
    <s v="C.T. BAT.5 - PAVAYACU"/>
    <x v="484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1.6666666666666666E-2"/>
    <n v="1.0833333333333334E-2"/>
    <n v="0"/>
    <n v="0"/>
    <n v="72"/>
    <s v="ESTIMACIONES"/>
    <m/>
  </r>
  <r>
    <s v="24"/>
    <x v="8"/>
    <s v="PLUSPE"/>
    <s v="53007195"/>
    <s v="53007195"/>
    <x v="2"/>
    <m/>
    <m/>
    <n v="0.2"/>
    <n v="0.13"/>
    <m/>
    <m/>
    <n v="0"/>
    <m/>
    <m/>
    <m/>
    <m/>
    <m/>
    <x v="0"/>
    <s v="PLUSPE53007195EL"/>
    <s v="Pluspetrol Per£ Corporati¢n Sucursal del Per£"/>
    <x v="179"/>
    <x v="179"/>
    <s v="C.T. BAT.5 - PAVAYACU"/>
    <x v="484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1.6666666666666666E-2"/>
    <n v="1.0833333333333334E-2"/>
    <n v="0"/>
    <n v="0"/>
    <n v="72"/>
    <s v="ESTIMACIONES"/>
    <m/>
  </r>
  <r>
    <s v="24"/>
    <x v="9"/>
    <s v="PLUSPE"/>
    <s v="53007195"/>
    <s v="53007195"/>
    <x v="2"/>
    <m/>
    <m/>
    <n v="0.2"/>
    <n v="0.13"/>
    <m/>
    <m/>
    <n v="0"/>
    <m/>
    <m/>
    <m/>
    <m/>
    <m/>
    <x v="0"/>
    <s v="PLUSPE53007195EL"/>
    <s v="Pluspetrol Per£ Corporati¢n Sucursal del Per£"/>
    <x v="179"/>
    <x v="179"/>
    <s v="C.T. BAT.5 - PAVAYACU"/>
    <x v="484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1.6666666666666666E-2"/>
    <n v="1.0833333333333334E-2"/>
    <n v="0"/>
    <n v="0"/>
    <n v="72"/>
    <s v="ESTIMACIONES"/>
    <m/>
  </r>
  <r>
    <s v="24"/>
    <x v="10"/>
    <s v="PLUSPE"/>
    <s v="53007195"/>
    <s v="53007195"/>
    <x v="2"/>
    <m/>
    <m/>
    <n v="0.2"/>
    <n v="0.13"/>
    <m/>
    <m/>
    <n v="0"/>
    <m/>
    <m/>
    <m/>
    <m/>
    <m/>
    <x v="0"/>
    <s v="PLUSPE53007195EL"/>
    <s v="Pluspetrol Per£ Corporati¢n Sucursal del Per£"/>
    <x v="179"/>
    <x v="179"/>
    <s v="C.T. BAT.5 - PAVAYACU"/>
    <x v="484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1.6666666666666666E-2"/>
    <n v="1.0833333333333334E-2"/>
    <n v="0"/>
    <n v="0"/>
    <n v="72"/>
    <s v="ESTIMACIONES"/>
    <m/>
  </r>
  <r>
    <s v="24"/>
    <x v="11"/>
    <s v="PLUSPE"/>
    <s v="53007195"/>
    <s v="53007195"/>
    <x v="2"/>
    <m/>
    <m/>
    <n v="0.2"/>
    <n v="0.13"/>
    <m/>
    <m/>
    <n v="0"/>
    <m/>
    <m/>
    <m/>
    <m/>
    <m/>
    <x v="0"/>
    <s v="PLUSPE53007195EL"/>
    <s v="Pluspetrol Per£ Corporati¢n Sucursal del Per£"/>
    <x v="179"/>
    <x v="179"/>
    <s v="C.T. BAT.5 - PAVAYACU"/>
    <x v="484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1.6666666666666666E-2"/>
    <n v="1.0833333333333334E-2"/>
    <n v="0"/>
    <n v="0"/>
    <n v="72"/>
    <s v="ESTIMACIONES"/>
    <m/>
  </r>
  <r>
    <s v="24"/>
    <x v="0"/>
    <s v="PLUSPE"/>
    <s v="53013499"/>
    <s v="53013499"/>
    <x v="2"/>
    <m/>
    <m/>
    <n v="0.5"/>
    <n v="0.42"/>
    <m/>
    <m/>
    <n v="0"/>
    <m/>
    <m/>
    <m/>
    <m/>
    <m/>
    <x v="0"/>
    <s v="PLUSPE53013499EL"/>
    <s v="Pluspetrol Per£ Corporati¢n Sucursal del Per£"/>
    <x v="179"/>
    <x v="179"/>
    <s v="C.T. CAPIRONA"/>
    <x v="485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1666666666666664E-2"/>
    <n v="3.4999999999999996E-2"/>
    <n v="0"/>
    <n v="0"/>
    <n v="72"/>
    <s v="ESTIMACIONES"/>
    <m/>
  </r>
  <r>
    <s v="24"/>
    <x v="1"/>
    <s v="PLUSPE"/>
    <s v="53013499"/>
    <s v="53013499"/>
    <x v="2"/>
    <m/>
    <m/>
    <n v="0.5"/>
    <n v="0.42"/>
    <m/>
    <m/>
    <n v="0"/>
    <m/>
    <m/>
    <m/>
    <m/>
    <m/>
    <x v="0"/>
    <s v="PLUSPE53013499EL"/>
    <s v="Pluspetrol Per£ Corporati¢n Sucursal del Per£"/>
    <x v="179"/>
    <x v="179"/>
    <s v="C.T. CAPIRONA"/>
    <x v="485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1666666666666664E-2"/>
    <n v="3.4999999999999996E-2"/>
    <n v="0"/>
    <n v="0"/>
    <n v="72"/>
    <s v="ESTIMACIONES"/>
    <m/>
  </r>
  <r>
    <s v="24"/>
    <x v="2"/>
    <s v="PLUSPE"/>
    <s v="53013499"/>
    <s v="53013499"/>
    <x v="2"/>
    <m/>
    <m/>
    <n v="0.5"/>
    <n v="0.42"/>
    <m/>
    <m/>
    <n v="0"/>
    <m/>
    <m/>
    <m/>
    <m/>
    <m/>
    <x v="0"/>
    <s v="PLUSPE53013499EL"/>
    <s v="Pluspetrol Per£ Corporati¢n Sucursal del Per£"/>
    <x v="179"/>
    <x v="179"/>
    <s v="C.T. CAPIRONA"/>
    <x v="485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1666666666666664E-2"/>
    <n v="3.4999999999999996E-2"/>
    <n v="0"/>
    <n v="0"/>
    <n v="72"/>
    <s v="ESTIMACIONES"/>
    <m/>
  </r>
  <r>
    <s v="24"/>
    <x v="3"/>
    <s v="PLUSPE"/>
    <s v="53013499"/>
    <s v="53013499"/>
    <x v="2"/>
    <m/>
    <m/>
    <n v="0.5"/>
    <n v="0.42"/>
    <m/>
    <m/>
    <n v="0"/>
    <m/>
    <m/>
    <m/>
    <m/>
    <m/>
    <x v="0"/>
    <s v="PLUSPE53013499EL"/>
    <s v="Pluspetrol Per£ Corporati¢n Sucursal del Per£"/>
    <x v="179"/>
    <x v="179"/>
    <s v="C.T. CAPIRONA"/>
    <x v="485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1666666666666664E-2"/>
    <n v="3.4999999999999996E-2"/>
    <n v="0"/>
    <n v="0"/>
    <n v="72"/>
    <s v="ESTIMACIONES"/>
    <m/>
  </r>
  <r>
    <s v="24"/>
    <x v="4"/>
    <s v="PLUSPE"/>
    <s v="53013499"/>
    <s v="53013499"/>
    <x v="2"/>
    <m/>
    <m/>
    <n v="0.5"/>
    <n v="0.42"/>
    <m/>
    <m/>
    <n v="0"/>
    <m/>
    <m/>
    <m/>
    <m/>
    <m/>
    <x v="0"/>
    <s v="PLUSPE53013499EL"/>
    <s v="Pluspetrol Per£ Corporati¢n Sucursal del Per£"/>
    <x v="179"/>
    <x v="179"/>
    <s v="C.T. CAPIRONA"/>
    <x v="485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1666666666666664E-2"/>
    <n v="3.4999999999999996E-2"/>
    <n v="0"/>
    <n v="0"/>
    <n v="72"/>
    <s v="ESTIMACIONES"/>
    <m/>
  </r>
  <r>
    <s v="24"/>
    <x v="5"/>
    <s v="PLUSPE"/>
    <s v="53013499"/>
    <s v="53013499"/>
    <x v="2"/>
    <m/>
    <m/>
    <n v="0.5"/>
    <n v="0.42"/>
    <m/>
    <m/>
    <n v="0"/>
    <m/>
    <m/>
    <m/>
    <m/>
    <m/>
    <x v="0"/>
    <s v="PLUSPE53013499EL"/>
    <s v="Pluspetrol Per£ Corporati¢n Sucursal del Per£"/>
    <x v="179"/>
    <x v="179"/>
    <s v="C.T. CAPIRONA"/>
    <x v="485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1666666666666664E-2"/>
    <n v="3.4999999999999996E-2"/>
    <n v="0"/>
    <n v="0"/>
    <n v="72"/>
    <s v="ESTIMACIONES"/>
    <m/>
  </r>
  <r>
    <s v="24"/>
    <x v="7"/>
    <s v="PLUSPE"/>
    <s v="53013499"/>
    <s v="53013499"/>
    <x v="2"/>
    <m/>
    <m/>
    <n v="0.5"/>
    <n v="0.42"/>
    <m/>
    <m/>
    <n v="0"/>
    <m/>
    <m/>
    <m/>
    <m/>
    <m/>
    <x v="0"/>
    <s v="PLUSPE53013499EL"/>
    <s v="Pluspetrol Per£ Corporati¢n Sucursal del Per£"/>
    <x v="179"/>
    <x v="179"/>
    <s v="C.T. CAPIRONA"/>
    <x v="485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1666666666666664E-2"/>
    <n v="3.4999999999999996E-2"/>
    <n v="0"/>
    <n v="0"/>
    <n v="72"/>
    <s v="ESTIMACIONES"/>
    <m/>
  </r>
  <r>
    <s v="24"/>
    <x v="6"/>
    <s v="PLUSPE"/>
    <s v="53013499"/>
    <s v="53013499"/>
    <x v="2"/>
    <m/>
    <m/>
    <n v="0.5"/>
    <n v="0.42"/>
    <m/>
    <m/>
    <n v="0"/>
    <m/>
    <m/>
    <m/>
    <m/>
    <m/>
    <x v="0"/>
    <s v="PLUSPE53013499EL"/>
    <s v="Pluspetrol Per£ Corporati¢n Sucursal del Per£"/>
    <x v="179"/>
    <x v="179"/>
    <s v="C.T. CAPIRONA"/>
    <x v="485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1666666666666664E-2"/>
    <n v="3.4999999999999996E-2"/>
    <n v="0"/>
    <n v="0"/>
    <n v="72"/>
    <s v="ESTIMACIONES"/>
    <m/>
  </r>
  <r>
    <s v="24"/>
    <x v="8"/>
    <s v="PLUSPE"/>
    <s v="53013499"/>
    <s v="53013499"/>
    <x v="2"/>
    <m/>
    <m/>
    <n v="0.5"/>
    <n v="0.42"/>
    <m/>
    <m/>
    <n v="0"/>
    <m/>
    <m/>
    <m/>
    <m/>
    <m/>
    <x v="0"/>
    <s v="PLUSPE53013499EL"/>
    <s v="Pluspetrol Per£ Corporati¢n Sucursal del Per£"/>
    <x v="179"/>
    <x v="179"/>
    <s v="C.T. CAPIRONA"/>
    <x v="485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1666666666666664E-2"/>
    <n v="3.4999999999999996E-2"/>
    <n v="0"/>
    <n v="0"/>
    <n v="72"/>
    <s v="ESTIMACIONES"/>
    <m/>
  </r>
  <r>
    <s v="24"/>
    <x v="9"/>
    <s v="PLUSPE"/>
    <s v="53013499"/>
    <s v="53013499"/>
    <x v="2"/>
    <m/>
    <m/>
    <n v="0.5"/>
    <n v="0.42"/>
    <m/>
    <m/>
    <n v="0"/>
    <m/>
    <m/>
    <m/>
    <m/>
    <m/>
    <x v="0"/>
    <s v="PLUSPE53013499EL"/>
    <s v="Pluspetrol Per£ Corporati¢n Sucursal del Per£"/>
    <x v="179"/>
    <x v="179"/>
    <s v="C.T. CAPIRONA"/>
    <x v="485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1666666666666664E-2"/>
    <n v="3.4999999999999996E-2"/>
    <n v="0"/>
    <n v="0"/>
    <n v="72"/>
    <s v="ESTIMACIONES"/>
    <m/>
  </r>
  <r>
    <s v="24"/>
    <x v="10"/>
    <s v="PLUSPE"/>
    <s v="53013499"/>
    <s v="53013499"/>
    <x v="2"/>
    <m/>
    <m/>
    <n v="0.5"/>
    <n v="0.42"/>
    <m/>
    <m/>
    <n v="0"/>
    <m/>
    <m/>
    <m/>
    <m/>
    <m/>
    <x v="0"/>
    <s v="PLUSPE53013499EL"/>
    <s v="Pluspetrol Per£ Corporati¢n Sucursal del Per£"/>
    <x v="179"/>
    <x v="179"/>
    <s v="C.T. CAPIRONA"/>
    <x v="485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1666666666666664E-2"/>
    <n v="3.4999999999999996E-2"/>
    <n v="0"/>
    <n v="0"/>
    <n v="72"/>
    <s v="ESTIMACIONES"/>
    <m/>
  </r>
  <r>
    <s v="24"/>
    <x v="11"/>
    <s v="PLUSPE"/>
    <s v="53013499"/>
    <s v="53013499"/>
    <x v="2"/>
    <m/>
    <m/>
    <n v="0.5"/>
    <n v="0.42"/>
    <m/>
    <m/>
    <n v="0"/>
    <m/>
    <m/>
    <m/>
    <m/>
    <m/>
    <x v="0"/>
    <s v="PLUSPE53013499EL"/>
    <s v="Pluspetrol Per£ Corporati¢n Sucursal del Per£"/>
    <x v="179"/>
    <x v="179"/>
    <s v="C.T. CAPIRONA"/>
    <x v="485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4.1666666666666664E-2"/>
    <n v="3.4999999999999996E-2"/>
    <n v="0"/>
    <n v="0"/>
    <n v="72"/>
    <s v="ESTIMACIONES"/>
    <m/>
  </r>
  <r>
    <s v="24"/>
    <x v="0"/>
    <s v="PLUSPE"/>
    <s v="53016301"/>
    <s v="53016301"/>
    <x v="2"/>
    <m/>
    <m/>
    <n v="3.7999999999999999E-2"/>
    <n v="3.7999999999999999E-2"/>
    <m/>
    <m/>
    <n v="0"/>
    <m/>
    <m/>
    <m/>
    <m/>
    <m/>
    <x v="0"/>
    <s v="PLUSPE53016301EL"/>
    <s v="Pluspetrol Per£ Corporati¢n Sucursal del Per£"/>
    <x v="179"/>
    <x v="179"/>
    <s v="C.T. NVA. ESPERANZA"/>
    <x v="486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3.1666666666666666E-3"/>
    <n v="3.1666666666666666E-3"/>
    <n v="0"/>
    <n v="0"/>
    <n v="72"/>
    <s v="ESTIMACIONES"/>
    <m/>
  </r>
  <r>
    <s v="24"/>
    <x v="1"/>
    <s v="PLUSPE"/>
    <s v="53016301"/>
    <s v="53016301"/>
    <x v="2"/>
    <m/>
    <m/>
    <n v="3.7999999999999999E-2"/>
    <n v="3.7999999999999999E-2"/>
    <m/>
    <m/>
    <n v="0"/>
    <m/>
    <m/>
    <m/>
    <m/>
    <m/>
    <x v="0"/>
    <s v="PLUSPE53016301EL"/>
    <s v="Pluspetrol Per£ Corporati¢n Sucursal del Per£"/>
    <x v="179"/>
    <x v="179"/>
    <s v="C.T. NVA. ESPERANZA"/>
    <x v="486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3.1666666666666666E-3"/>
    <n v="3.1666666666666666E-3"/>
    <n v="0"/>
    <n v="0"/>
    <n v="72"/>
    <s v="ESTIMACIONES"/>
    <m/>
  </r>
  <r>
    <s v="24"/>
    <x v="2"/>
    <s v="PLUSPE"/>
    <s v="53016301"/>
    <s v="53016301"/>
    <x v="2"/>
    <m/>
    <m/>
    <n v="3.7999999999999999E-2"/>
    <n v="3.7999999999999999E-2"/>
    <m/>
    <m/>
    <n v="0"/>
    <m/>
    <m/>
    <m/>
    <m/>
    <m/>
    <x v="0"/>
    <s v="PLUSPE53016301EL"/>
    <s v="Pluspetrol Per£ Corporati¢n Sucursal del Per£"/>
    <x v="179"/>
    <x v="179"/>
    <s v="C.T. NVA. ESPERANZA"/>
    <x v="486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3.1666666666666666E-3"/>
    <n v="3.1666666666666666E-3"/>
    <n v="0"/>
    <n v="0"/>
    <n v="72"/>
    <s v="ESTIMACIONES"/>
    <m/>
  </r>
  <r>
    <s v="24"/>
    <x v="3"/>
    <s v="PLUSPE"/>
    <s v="53016301"/>
    <s v="53016301"/>
    <x v="2"/>
    <m/>
    <m/>
    <n v="3.7999999999999999E-2"/>
    <n v="3.7999999999999999E-2"/>
    <m/>
    <m/>
    <n v="0"/>
    <m/>
    <m/>
    <m/>
    <m/>
    <m/>
    <x v="0"/>
    <s v="PLUSPE53016301EL"/>
    <s v="Pluspetrol Per£ Corporati¢n Sucursal del Per£"/>
    <x v="179"/>
    <x v="179"/>
    <s v="C.T. NVA. ESPERANZA"/>
    <x v="486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3.1666666666666666E-3"/>
    <n v="3.1666666666666666E-3"/>
    <n v="0"/>
    <n v="0"/>
    <n v="72"/>
    <s v="ESTIMACIONES"/>
    <m/>
  </r>
  <r>
    <s v="24"/>
    <x v="4"/>
    <s v="PLUSPE"/>
    <s v="53016301"/>
    <s v="53016301"/>
    <x v="2"/>
    <m/>
    <m/>
    <n v="3.7999999999999999E-2"/>
    <n v="3.7999999999999999E-2"/>
    <m/>
    <m/>
    <n v="0"/>
    <m/>
    <m/>
    <m/>
    <m/>
    <m/>
    <x v="0"/>
    <s v="PLUSPE53016301EL"/>
    <s v="Pluspetrol Per£ Corporati¢n Sucursal del Per£"/>
    <x v="179"/>
    <x v="179"/>
    <s v="C.T. NVA. ESPERANZA"/>
    <x v="486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3.1666666666666666E-3"/>
    <n v="3.1666666666666666E-3"/>
    <n v="0"/>
    <n v="0"/>
    <n v="72"/>
    <s v="ESTIMACIONES"/>
    <m/>
  </r>
  <r>
    <s v="24"/>
    <x v="5"/>
    <s v="PLUSPE"/>
    <s v="53016301"/>
    <s v="53016301"/>
    <x v="2"/>
    <m/>
    <m/>
    <n v="3.7999999999999999E-2"/>
    <n v="3.7999999999999999E-2"/>
    <m/>
    <m/>
    <n v="0"/>
    <m/>
    <m/>
    <m/>
    <m/>
    <m/>
    <x v="0"/>
    <s v="PLUSPE53016301EL"/>
    <s v="Pluspetrol Per£ Corporati¢n Sucursal del Per£"/>
    <x v="179"/>
    <x v="179"/>
    <s v="C.T. NVA. ESPERANZA"/>
    <x v="486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3.1666666666666666E-3"/>
    <n v="3.1666666666666666E-3"/>
    <n v="0"/>
    <n v="0"/>
    <n v="72"/>
    <s v="ESTIMACIONES"/>
    <m/>
  </r>
  <r>
    <s v="24"/>
    <x v="7"/>
    <s v="PLUSPE"/>
    <s v="53016301"/>
    <s v="53016301"/>
    <x v="2"/>
    <m/>
    <m/>
    <n v="3.7999999999999999E-2"/>
    <n v="3.7999999999999999E-2"/>
    <m/>
    <m/>
    <n v="0"/>
    <m/>
    <m/>
    <m/>
    <m/>
    <m/>
    <x v="0"/>
    <s v="PLUSPE53016301EL"/>
    <s v="Pluspetrol Per£ Corporati¢n Sucursal del Per£"/>
    <x v="179"/>
    <x v="179"/>
    <s v="C.T. NVA. ESPERANZA"/>
    <x v="486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3.1666666666666666E-3"/>
    <n v="3.1666666666666666E-3"/>
    <n v="0"/>
    <n v="0"/>
    <n v="72"/>
    <s v="ESTIMACIONES"/>
    <m/>
  </r>
  <r>
    <s v="24"/>
    <x v="6"/>
    <s v="PLUSPE"/>
    <s v="53016301"/>
    <s v="53016301"/>
    <x v="2"/>
    <m/>
    <m/>
    <n v="3.7999999999999999E-2"/>
    <n v="3.7999999999999999E-2"/>
    <m/>
    <m/>
    <n v="0"/>
    <m/>
    <m/>
    <m/>
    <m/>
    <m/>
    <x v="0"/>
    <s v="PLUSPE53016301EL"/>
    <s v="Pluspetrol Per£ Corporati¢n Sucursal del Per£"/>
    <x v="179"/>
    <x v="179"/>
    <s v="C.T. NVA. ESPERANZA"/>
    <x v="486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3.1666666666666666E-3"/>
    <n v="3.1666666666666666E-3"/>
    <n v="0"/>
    <n v="0"/>
    <n v="72"/>
    <s v="ESTIMACIONES"/>
    <m/>
  </r>
  <r>
    <s v="24"/>
    <x v="8"/>
    <s v="PLUSPE"/>
    <s v="53016301"/>
    <s v="53016301"/>
    <x v="2"/>
    <m/>
    <m/>
    <n v="3.7999999999999999E-2"/>
    <n v="3.7999999999999999E-2"/>
    <m/>
    <m/>
    <n v="0"/>
    <m/>
    <m/>
    <m/>
    <m/>
    <m/>
    <x v="0"/>
    <s v="PLUSPE53016301EL"/>
    <s v="Pluspetrol Per£ Corporati¢n Sucursal del Per£"/>
    <x v="179"/>
    <x v="179"/>
    <s v="C.T. NVA. ESPERANZA"/>
    <x v="486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3.1666666666666666E-3"/>
    <n v="3.1666666666666666E-3"/>
    <n v="0"/>
    <n v="0"/>
    <n v="72"/>
    <s v="ESTIMACIONES"/>
    <m/>
  </r>
  <r>
    <s v="24"/>
    <x v="9"/>
    <s v="PLUSPE"/>
    <s v="53016301"/>
    <s v="53016301"/>
    <x v="2"/>
    <m/>
    <m/>
    <n v="3.7999999999999999E-2"/>
    <n v="3.7999999999999999E-2"/>
    <m/>
    <m/>
    <n v="0"/>
    <m/>
    <m/>
    <m/>
    <m/>
    <m/>
    <x v="0"/>
    <s v="PLUSPE53016301EL"/>
    <s v="Pluspetrol Per£ Corporati¢n Sucursal del Per£"/>
    <x v="179"/>
    <x v="179"/>
    <s v="C.T. NVA. ESPERANZA"/>
    <x v="486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3.1666666666666666E-3"/>
    <n v="3.1666666666666666E-3"/>
    <n v="0"/>
    <n v="0"/>
    <n v="72"/>
    <s v="ESTIMACIONES"/>
    <m/>
  </r>
  <r>
    <s v="24"/>
    <x v="10"/>
    <s v="PLUSPE"/>
    <s v="53016301"/>
    <s v="53016301"/>
    <x v="2"/>
    <m/>
    <m/>
    <n v="3.7999999999999999E-2"/>
    <n v="3.7999999999999999E-2"/>
    <m/>
    <m/>
    <n v="0"/>
    <m/>
    <m/>
    <m/>
    <m/>
    <m/>
    <x v="0"/>
    <s v="PLUSPE53016301EL"/>
    <s v="Pluspetrol Per£ Corporati¢n Sucursal del Per£"/>
    <x v="179"/>
    <x v="179"/>
    <s v="C.T. NVA. ESPERANZA"/>
    <x v="486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3.1666666666666666E-3"/>
    <n v="3.1666666666666666E-3"/>
    <n v="0"/>
    <n v="0"/>
    <n v="72"/>
    <s v="ESTIMACIONES"/>
    <m/>
  </r>
  <r>
    <s v="24"/>
    <x v="11"/>
    <s v="PLUSPE"/>
    <s v="53016301"/>
    <s v="53016301"/>
    <x v="2"/>
    <m/>
    <m/>
    <n v="3.7999999999999999E-2"/>
    <n v="3.7999999999999999E-2"/>
    <m/>
    <m/>
    <n v="0"/>
    <m/>
    <m/>
    <m/>
    <m/>
    <m/>
    <x v="0"/>
    <s v="PLUSPE53016301EL"/>
    <s v="Pluspetrol Per£ Corporati¢n Sucursal del Per£"/>
    <x v="179"/>
    <x v="179"/>
    <s v="C.T. NVA. ESPERANZA"/>
    <x v="486"/>
    <s v="EL"/>
    <x v="2"/>
    <x v="381"/>
    <x v="0"/>
    <s v="Instalado"/>
    <s v="Operativo"/>
    <s v="Autoproductor"/>
    <x v="2"/>
    <x v="1"/>
    <x v="1"/>
    <x v="0"/>
    <s v="Privado"/>
    <s v="LORETO"/>
    <s v="LORETO"/>
    <s v="LORETO"/>
    <s v="TROMPETEROS"/>
    <n v="0"/>
    <x v="1"/>
    <n v="0"/>
    <x v="0"/>
    <x v="0"/>
    <x v="0"/>
    <s v="MWh"/>
    <n v="0"/>
    <n v="0"/>
    <m/>
    <n v="3.1666666666666666E-3"/>
    <n v="3.1666666666666666E-3"/>
    <n v="0"/>
    <n v="0"/>
    <n v="72"/>
    <s v="ESTIMACIONES"/>
    <m/>
  </r>
  <r>
    <s v="24"/>
    <x v="0"/>
    <s v="SANFER"/>
    <s v="33113500"/>
    <s v="33113500"/>
    <x v="2"/>
    <m/>
    <m/>
    <n v="0.64"/>
    <n v="0.64"/>
    <m/>
    <m/>
    <n v="0"/>
    <m/>
    <m/>
    <m/>
    <m/>
    <m/>
    <x v="0"/>
    <s v="SANFER33113500EL"/>
    <s v="San Fernando S.A."/>
    <x v="180"/>
    <x v="180"/>
    <s v="C.T. Alimentos"/>
    <x v="48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5.3333333333333337E-2"/>
    <n v="5.3333333333333337E-2"/>
    <n v="0"/>
    <n v="0"/>
    <n v="79"/>
    <s v="ESTIMACIONES"/>
    <m/>
  </r>
  <r>
    <s v="24"/>
    <x v="0"/>
    <s v="SANFER"/>
    <s v="33113600"/>
    <s v="33113600"/>
    <x v="2"/>
    <m/>
    <m/>
    <n v="0.83"/>
    <n v="0.83"/>
    <m/>
    <m/>
    <n v="0"/>
    <m/>
    <m/>
    <m/>
    <m/>
    <m/>
    <x v="0"/>
    <s v="SANFER33113600EL"/>
    <s v="San Fernando S.A."/>
    <x v="180"/>
    <x v="180"/>
    <s v="C.T. Beneficio"/>
    <x v="48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6.9166666666666668E-2"/>
    <n v="6.9166666666666668E-2"/>
    <n v="0"/>
    <n v="0"/>
    <n v="79"/>
    <s v="ESTIMACIONES"/>
    <m/>
  </r>
  <r>
    <s v="24"/>
    <x v="0"/>
    <s v="SANFER"/>
    <s v="33113700"/>
    <s v="33113700"/>
    <x v="2"/>
    <m/>
    <m/>
    <n v="0.6"/>
    <n v="0.6"/>
    <m/>
    <m/>
    <n v="0"/>
    <m/>
    <m/>
    <m/>
    <m/>
    <m/>
    <x v="0"/>
    <s v="SANFER33113700EL"/>
    <s v="San Fernando S.A."/>
    <x v="180"/>
    <x v="180"/>
    <s v="C.T. Iwanko"/>
    <x v="48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4.9999999999999996E-2"/>
    <n v="4.9999999999999996E-2"/>
    <n v="0"/>
    <n v="0"/>
    <n v="79"/>
    <s v="ESTIMACIONES"/>
    <m/>
  </r>
  <r>
    <s v="24"/>
    <x v="1"/>
    <s v="SANFER"/>
    <s v="33113500"/>
    <s v="33113500"/>
    <x v="2"/>
    <m/>
    <m/>
    <n v="0.64"/>
    <n v="0.64"/>
    <m/>
    <m/>
    <n v="0"/>
    <m/>
    <m/>
    <m/>
    <m/>
    <m/>
    <x v="0"/>
    <s v="SANFER33113500EL"/>
    <s v="San Fernando S.A."/>
    <x v="180"/>
    <x v="180"/>
    <s v="C.T. Alimentos"/>
    <x v="48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5.3333333333333337E-2"/>
    <n v="5.3333333333333337E-2"/>
    <n v="0"/>
    <n v="0"/>
    <n v="79"/>
    <s v="ESTIMACIONES"/>
    <m/>
  </r>
  <r>
    <s v="24"/>
    <x v="1"/>
    <s v="SANFER"/>
    <s v="33113600"/>
    <s v="33113600"/>
    <x v="2"/>
    <m/>
    <m/>
    <n v="0.83"/>
    <n v="0.83"/>
    <m/>
    <m/>
    <n v="0"/>
    <m/>
    <m/>
    <m/>
    <m/>
    <m/>
    <x v="0"/>
    <s v="SANFER33113600EL"/>
    <s v="San Fernando S.A."/>
    <x v="180"/>
    <x v="180"/>
    <s v="C.T. Beneficio"/>
    <x v="48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6.9166666666666668E-2"/>
    <n v="6.9166666666666668E-2"/>
    <n v="0"/>
    <n v="0"/>
    <n v="79"/>
    <s v="ESTIMACIONES"/>
    <m/>
  </r>
  <r>
    <s v="24"/>
    <x v="1"/>
    <s v="SANFER"/>
    <s v="33113700"/>
    <s v="33113700"/>
    <x v="2"/>
    <m/>
    <m/>
    <n v="0.6"/>
    <n v="0.6"/>
    <m/>
    <m/>
    <n v="0"/>
    <m/>
    <m/>
    <m/>
    <m/>
    <m/>
    <x v="0"/>
    <s v="SANFER33113700EL"/>
    <s v="San Fernando S.A."/>
    <x v="180"/>
    <x v="180"/>
    <s v="C.T. Iwanko"/>
    <x v="48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4.9999999999999996E-2"/>
    <n v="4.9999999999999996E-2"/>
    <n v="0"/>
    <n v="0"/>
    <n v="79"/>
    <s v="ESTIMACIONES"/>
    <m/>
  </r>
  <r>
    <s v="24"/>
    <x v="2"/>
    <s v="SANFER"/>
    <s v="33113500"/>
    <s v="33113500"/>
    <x v="2"/>
    <m/>
    <m/>
    <n v="0.64"/>
    <n v="0.64"/>
    <m/>
    <m/>
    <n v="0"/>
    <m/>
    <m/>
    <m/>
    <m/>
    <m/>
    <x v="0"/>
    <s v="SANFER33113500EL"/>
    <s v="San Fernando S.A."/>
    <x v="180"/>
    <x v="180"/>
    <s v="C.T. Alimentos"/>
    <x v="48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5.3333333333333337E-2"/>
    <n v="5.3333333333333337E-2"/>
    <n v="0"/>
    <n v="0"/>
    <n v="79"/>
    <s v="ESTIMACIONES"/>
    <m/>
  </r>
  <r>
    <s v="24"/>
    <x v="2"/>
    <s v="SANFER"/>
    <s v="33113600"/>
    <s v="33113600"/>
    <x v="2"/>
    <m/>
    <m/>
    <n v="0.83"/>
    <n v="0.83"/>
    <m/>
    <m/>
    <n v="0"/>
    <m/>
    <m/>
    <m/>
    <m/>
    <m/>
    <x v="0"/>
    <s v="SANFER33113600EL"/>
    <s v="San Fernando S.A."/>
    <x v="180"/>
    <x v="180"/>
    <s v="C.T. Beneficio"/>
    <x v="48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6.9166666666666668E-2"/>
    <n v="6.9166666666666668E-2"/>
    <n v="0"/>
    <n v="0"/>
    <n v="79"/>
    <s v="ESTIMACIONES"/>
    <m/>
  </r>
  <r>
    <s v="24"/>
    <x v="2"/>
    <s v="SANFER"/>
    <s v="33113700"/>
    <s v="33113700"/>
    <x v="2"/>
    <m/>
    <m/>
    <n v="0.6"/>
    <n v="0.6"/>
    <m/>
    <m/>
    <n v="0"/>
    <m/>
    <m/>
    <m/>
    <m/>
    <m/>
    <x v="0"/>
    <s v="SANFER33113700EL"/>
    <s v="San Fernando S.A."/>
    <x v="180"/>
    <x v="180"/>
    <s v="C.T. Iwanko"/>
    <x v="48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4.9999999999999996E-2"/>
    <n v="4.9999999999999996E-2"/>
    <n v="0"/>
    <n v="0"/>
    <n v="79"/>
    <s v="ESTIMACIONES"/>
    <m/>
  </r>
  <r>
    <s v="24"/>
    <x v="3"/>
    <s v="SANFER"/>
    <s v="33113500"/>
    <s v="33113500"/>
    <x v="2"/>
    <m/>
    <m/>
    <n v="0.64"/>
    <n v="0.64"/>
    <m/>
    <m/>
    <n v="0"/>
    <m/>
    <m/>
    <m/>
    <m/>
    <m/>
    <x v="0"/>
    <s v="SANFER33113500EL"/>
    <s v="San Fernando S.A."/>
    <x v="180"/>
    <x v="180"/>
    <s v="C.T. Alimentos"/>
    <x v="48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5.3333333333333337E-2"/>
    <n v="5.3333333333333337E-2"/>
    <n v="0"/>
    <n v="0"/>
    <n v="79"/>
    <s v="ESTIMACIONES"/>
    <m/>
  </r>
  <r>
    <s v="24"/>
    <x v="3"/>
    <s v="SANFER"/>
    <s v="33113600"/>
    <s v="33113600"/>
    <x v="2"/>
    <m/>
    <m/>
    <n v="0.83"/>
    <n v="0.83"/>
    <m/>
    <m/>
    <n v="0"/>
    <m/>
    <m/>
    <m/>
    <m/>
    <m/>
    <x v="0"/>
    <s v="SANFER33113600EL"/>
    <s v="San Fernando S.A."/>
    <x v="180"/>
    <x v="180"/>
    <s v="C.T. Beneficio"/>
    <x v="48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6.9166666666666668E-2"/>
    <n v="6.9166666666666668E-2"/>
    <n v="0"/>
    <n v="0"/>
    <n v="79"/>
    <s v="ESTIMACIONES"/>
    <m/>
  </r>
  <r>
    <s v="24"/>
    <x v="3"/>
    <s v="SANFER"/>
    <s v="33113700"/>
    <s v="33113700"/>
    <x v="2"/>
    <m/>
    <m/>
    <n v="0.6"/>
    <n v="0.6"/>
    <m/>
    <m/>
    <n v="0"/>
    <m/>
    <m/>
    <m/>
    <m/>
    <m/>
    <x v="0"/>
    <s v="SANFER33113700EL"/>
    <s v="San Fernando S.A."/>
    <x v="180"/>
    <x v="180"/>
    <s v="C.T. Iwanko"/>
    <x v="48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4.9999999999999996E-2"/>
    <n v="4.9999999999999996E-2"/>
    <n v="0"/>
    <n v="0"/>
    <n v="79"/>
    <s v="ESTIMACIONES"/>
    <m/>
  </r>
  <r>
    <s v="24"/>
    <x v="4"/>
    <s v="SANFER"/>
    <s v="33113500"/>
    <s v="33113500"/>
    <x v="2"/>
    <m/>
    <m/>
    <n v="0.64"/>
    <n v="0.64"/>
    <m/>
    <m/>
    <n v="0"/>
    <m/>
    <m/>
    <m/>
    <m/>
    <m/>
    <x v="0"/>
    <s v="SANFER33113500EL"/>
    <s v="San Fernando S.A."/>
    <x v="180"/>
    <x v="180"/>
    <s v="C.T. Alimentos"/>
    <x v="48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5.3333333333333337E-2"/>
    <n v="5.3333333333333337E-2"/>
    <n v="0"/>
    <n v="0"/>
    <n v="79"/>
    <s v="ESTIMACIONES"/>
    <m/>
  </r>
  <r>
    <s v="24"/>
    <x v="4"/>
    <s v="SANFER"/>
    <s v="33113600"/>
    <s v="33113600"/>
    <x v="2"/>
    <m/>
    <m/>
    <n v="0.83"/>
    <n v="0.83"/>
    <m/>
    <m/>
    <n v="0"/>
    <m/>
    <m/>
    <m/>
    <m/>
    <m/>
    <x v="0"/>
    <s v="SANFER33113600EL"/>
    <s v="San Fernando S.A."/>
    <x v="180"/>
    <x v="180"/>
    <s v="C.T. Beneficio"/>
    <x v="48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6.9166666666666668E-2"/>
    <n v="6.9166666666666668E-2"/>
    <n v="0"/>
    <n v="0"/>
    <n v="79"/>
    <s v="ESTIMACIONES"/>
    <m/>
  </r>
  <r>
    <s v="24"/>
    <x v="4"/>
    <s v="SANFER"/>
    <s v="33113700"/>
    <s v="33113700"/>
    <x v="2"/>
    <m/>
    <m/>
    <n v="0.6"/>
    <n v="0.6"/>
    <m/>
    <m/>
    <n v="0"/>
    <m/>
    <m/>
    <m/>
    <m/>
    <m/>
    <x v="0"/>
    <s v="SANFER33113700EL"/>
    <s v="San Fernando S.A."/>
    <x v="180"/>
    <x v="180"/>
    <s v="C.T. Iwanko"/>
    <x v="48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4.9999999999999996E-2"/>
    <n v="4.9999999999999996E-2"/>
    <n v="0"/>
    <n v="0"/>
    <n v="79"/>
    <s v="ESTIMACIONES"/>
    <m/>
  </r>
  <r>
    <s v="24"/>
    <x v="5"/>
    <s v="SANFER"/>
    <s v="33113500"/>
    <s v="33113500"/>
    <x v="2"/>
    <m/>
    <m/>
    <n v="0.64"/>
    <n v="0.64"/>
    <m/>
    <m/>
    <n v="0"/>
    <m/>
    <m/>
    <m/>
    <m/>
    <m/>
    <x v="0"/>
    <s v="SANFER33113500EL"/>
    <s v="San Fernando S.A."/>
    <x v="180"/>
    <x v="180"/>
    <s v="C.T. Alimentos"/>
    <x v="48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5.3333333333333337E-2"/>
    <n v="5.3333333333333337E-2"/>
    <n v="0"/>
    <n v="0"/>
    <n v="79"/>
    <s v="ESTIMACIONES"/>
    <m/>
  </r>
  <r>
    <s v="24"/>
    <x v="5"/>
    <s v="SANFER"/>
    <s v="33113600"/>
    <s v="33113600"/>
    <x v="2"/>
    <m/>
    <m/>
    <n v="0.83"/>
    <n v="0.83"/>
    <m/>
    <m/>
    <n v="0"/>
    <m/>
    <m/>
    <m/>
    <m/>
    <m/>
    <x v="0"/>
    <s v="SANFER33113600EL"/>
    <s v="San Fernando S.A."/>
    <x v="180"/>
    <x v="180"/>
    <s v="C.T. Beneficio"/>
    <x v="48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6.9166666666666668E-2"/>
    <n v="6.9166666666666668E-2"/>
    <n v="0"/>
    <n v="0"/>
    <n v="79"/>
    <s v="ESTIMACIONES"/>
    <m/>
  </r>
  <r>
    <s v="24"/>
    <x v="5"/>
    <s v="SANFER"/>
    <s v="33113700"/>
    <s v="33113700"/>
    <x v="2"/>
    <m/>
    <m/>
    <n v="0.6"/>
    <n v="0.6"/>
    <m/>
    <m/>
    <n v="0"/>
    <m/>
    <m/>
    <m/>
    <m/>
    <m/>
    <x v="0"/>
    <s v="SANFER33113700EL"/>
    <s v="San Fernando S.A."/>
    <x v="180"/>
    <x v="180"/>
    <s v="C.T. Iwanko"/>
    <x v="48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4.9999999999999996E-2"/>
    <n v="4.9999999999999996E-2"/>
    <n v="0"/>
    <n v="0"/>
    <n v="79"/>
    <s v="ESTIMACIONES"/>
    <m/>
  </r>
  <r>
    <s v="24"/>
    <x v="7"/>
    <s v="SANFER"/>
    <s v="33113500"/>
    <s v="33113500"/>
    <x v="2"/>
    <m/>
    <m/>
    <n v="0.64"/>
    <n v="0.64"/>
    <m/>
    <m/>
    <n v="0"/>
    <m/>
    <m/>
    <m/>
    <m/>
    <m/>
    <x v="0"/>
    <s v="SANFER33113500EL"/>
    <s v="San Fernando S.A."/>
    <x v="180"/>
    <x v="180"/>
    <s v="C.T. Alimentos"/>
    <x v="48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5.3333333333333337E-2"/>
    <n v="5.3333333333333337E-2"/>
    <n v="0"/>
    <n v="0"/>
    <n v="79"/>
    <s v="ESTIMACIONES"/>
    <m/>
  </r>
  <r>
    <s v="24"/>
    <x v="7"/>
    <s v="SANFER"/>
    <s v="33113600"/>
    <s v="33113600"/>
    <x v="2"/>
    <m/>
    <m/>
    <n v="0.83"/>
    <n v="0.83"/>
    <m/>
    <m/>
    <n v="0"/>
    <m/>
    <m/>
    <m/>
    <m/>
    <m/>
    <x v="0"/>
    <s v="SANFER33113600EL"/>
    <s v="San Fernando S.A."/>
    <x v="180"/>
    <x v="180"/>
    <s v="C.T. Beneficio"/>
    <x v="48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6.9166666666666668E-2"/>
    <n v="6.9166666666666668E-2"/>
    <n v="0"/>
    <n v="0"/>
    <n v="79"/>
    <s v="ESTIMACIONES"/>
    <m/>
  </r>
  <r>
    <s v="24"/>
    <x v="7"/>
    <s v="SANFER"/>
    <s v="33113700"/>
    <s v="33113700"/>
    <x v="2"/>
    <m/>
    <m/>
    <n v="0.6"/>
    <n v="0.6"/>
    <m/>
    <m/>
    <n v="0"/>
    <m/>
    <m/>
    <m/>
    <m/>
    <m/>
    <x v="0"/>
    <s v="SANFER33113700EL"/>
    <s v="San Fernando S.A."/>
    <x v="180"/>
    <x v="180"/>
    <s v="C.T. Iwanko"/>
    <x v="48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4.9999999999999996E-2"/>
    <n v="4.9999999999999996E-2"/>
    <n v="0"/>
    <n v="0"/>
    <n v="79"/>
    <s v="ESTIMACIONES"/>
    <m/>
  </r>
  <r>
    <s v="24"/>
    <x v="6"/>
    <s v="SANFER"/>
    <s v="33113500"/>
    <s v="33113500"/>
    <x v="2"/>
    <m/>
    <m/>
    <n v="0.64"/>
    <n v="0.64"/>
    <m/>
    <m/>
    <n v="0"/>
    <m/>
    <m/>
    <m/>
    <m/>
    <m/>
    <x v="0"/>
    <s v="SANFER33113500EL"/>
    <s v="San Fernando S.A."/>
    <x v="180"/>
    <x v="180"/>
    <s v="C.T. Alimentos"/>
    <x v="48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5.3333333333333337E-2"/>
    <n v="5.3333333333333337E-2"/>
    <n v="0"/>
    <n v="0"/>
    <n v="79"/>
    <s v="ESTIMACIONES"/>
    <m/>
  </r>
  <r>
    <s v="24"/>
    <x v="6"/>
    <s v="SANFER"/>
    <s v="33113600"/>
    <s v="33113600"/>
    <x v="2"/>
    <m/>
    <m/>
    <n v="0.83"/>
    <n v="0.83"/>
    <m/>
    <m/>
    <n v="0"/>
    <m/>
    <m/>
    <m/>
    <m/>
    <m/>
    <x v="0"/>
    <s v="SANFER33113600EL"/>
    <s v="San Fernando S.A."/>
    <x v="180"/>
    <x v="180"/>
    <s v="C.T. Beneficio"/>
    <x v="48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6.9166666666666668E-2"/>
    <n v="6.9166666666666668E-2"/>
    <n v="0"/>
    <n v="0"/>
    <n v="79"/>
    <s v="ESTIMACIONES"/>
    <m/>
  </r>
  <r>
    <s v="24"/>
    <x v="6"/>
    <s v="SANFER"/>
    <s v="33113700"/>
    <s v="33113700"/>
    <x v="2"/>
    <m/>
    <m/>
    <n v="0.6"/>
    <n v="0.6"/>
    <m/>
    <m/>
    <n v="0"/>
    <m/>
    <m/>
    <m/>
    <m/>
    <m/>
    <x v="0"/>
    <s v="SANFER33113700EL"/>
    <s v="San Fernando S.A."/>
    <x v="180"/>
    <x v="180"/>
    <s v="C.T. Iwanko"/>
    <x v="48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4.9999999999999996E-2"/>
    <n v="4.9999999999999996E-2"/>
    <n v="0"/>
    <n v="0"/>
    <n v="79"/>
    <s v="ESTIMACIONES"/>
    <m/>
  </r>
  <r>
    <s v="24"/>
    <x v="8"/>
    <s v="SANFER"/>
    <s v="33113500"/>
    <s v="33113500"/>
    <x v="2"/>
    <m/>
    <m/>
    <n v="0.64"/>
    <n v="0.64"/>
    <m/>
    <m/>
    <n v="0"/>
    <m/>
    <m/>
    <m/>
    <m/>
    <m/>
    <x v="0"/>
    <s v="SANFER33113500EL"/>
    <s v="San Fernando S.A."/>
    <x v="180"/>
    <x v="180"/>
    <s v="C.T. Alimentos"/>
    <x v="48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5.3333333333333337E-2"/>
    <n v="5.3333333333333337E-2"/>
    <n v="0"/>
    <n v="0"/>
    <n v="79"/>
    <s v="ESTIMACIONES"/>
    <m/>
  </r>
  <r>
    <s v="24"/>
    <x v="8"/>
    <s v="SANFER"/>
    <s v="33113600"/>
    <s v="33113600"/>
    <x v="2"/>
    <m/>
    <m/>
    <n v="0.83"/>
    <n v="0.83"/>
    <m/>
    <m/>
    <n v="0"/>
    <m/>
    <m/>
    <m/>
    <m/>
    <m/>
    <x v="0"/>
    <s v="SANFER33113600EL"/>
    <s v="San Fernando S.A."/>
    <x v="180"/>
    <x v="180"/>
    <s v="C.T. Beneficio"/>
    <x v="48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6.9166666666666668E-2"/>
    <n v="6.9166666666666668E-2"/>
    <n v="0"/>
    <n v="0"/>
    <n v="79"/>
    <s v="ESTIMACIONES"/>
    <m/>
  </r>
  <r>
    <s v="24"/>
    <x v="8"/>
    <s v="SANFER"/>
    <s v="33113700"/>
    <s v="33113700"/>
    <x v="2"/>
    <m/>
    <m/>
    <n v="0.6"/>
    <n v="0.6"/>
    <m/>
    <m/>
    <n v="0"/>
    <m/>
    <m/>
    <m/>
    <m/>
    <m/>
    <x v="0"/>
    <s v="SANFER33113700EL"/>
    <s v="San Fernando S.A."/>
    <x v="180"/>
    <x v="180"/>
    <s v="C.T. Iwanko"/>
    <x v="48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4.9999999999999996E-2"/>
    <n v="4.9999999999999996E-2"/>
    <n v="0"/>
    <n v="0"/>
    <n v="79"/>
    <s v="ESTIMACIONES"/>
    <m/>
  </r>
  <r>
    <s v="24"/>
    <x v="9"/>
    <s v="SANFER"/>
    <s v="33113500"/>
    <s v="33113500"/>
    <x v="2"/>
    <m/>
    <m/>
    <n v="0.64"/>
    <n v="0.64"/>
    <m/>
    <m/>
    <n v="0"/>
    <m/>
    <m/>
    <m/>
    <m/>
    <m/>
    <x v="0"/>
    <s v="SANFER33113500EL"/>
    <s v="San Fernando S.A."/>
    <x v="180"/>
    <x v="180"/>
    <s v="C.T. Alimentos"/>
    <x v="48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5.3333333333333337E-2"/>
    <n v="5.3333333333333337E-2"/>
    <n v="0"/>
    <n v="0"/>
    <n v="79"/>
    <s v="ESTIMACIONES"/>
    <m/>
  </r>
  <r>
    <s v="24"/>
    <x v="9"/>
    <s v="SANFER"/>
    <s v="33113600"/>
    <s v="33113600"/>
    <x v="2"/>
    <m/>
    <m/>
    <n v="0.83"/>
    <n v="0.83"/>
    <m/>
    <m/>
    <n v="0"/>
    <m/>
    <m/>
    <m/>
    <m/>
    <m/>
    <x v="0"/>
    <s v="SANFER33113600EL"/>
    <s v="San Fernando S.A."/>
    <x v="180"/>
    <x v="180"/>
    <s v="C.T. Beneficio"/>
    <x v="48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6.9166666666666668E-2"/>
    <n v="6.9166666666666668E-2"/>
    <n v="0"/>
    <n v="0"/>
    <n v="79"/>
    <s v="ESTIMACIONES"/>
    <m/>
  </r>
  <r>
    <s v="24"/>
    <x v="9"/>
    <s v="SANFER"/>
    <s v="33113700"/>
    <s v="33113700"/>
    <x v="2"/>
    <m/>
    <m/>
    <n v="0.6"/>
    <n v="0.6"/>
    <m/>
    <m/>
    <n v="0"/>
    <m/>
    <m/>
    <m/>
    <m/>
    <m/>
    <x v="0"/>
    <s v="SANFER33113700EL"/>
    <s v="San Fernando S.A."/>
    <x v="180"/>
    <x v="180"/>
    <s v="C.T. Iwanko"/>
    <x v="48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4.9999999999999996E-2"/>
    <n v="4.9999999999999996E-2"/>
    <n v="0"/>
    <n v="0"/>
    <n v="79"/>
    <s v="ESTIMACIONES"/>
    <m/>
  </r>
  <r>
    <s v="24"/>
    <x v="10"/>
    <s v="SANFER"/>
    <s v="33113500"/>
    <s v="33113500"/>
    <x v="2"/>
    <m/>
    <m/>
    <n v="0.64"/>
    <n v="0.64"/>
    <m/>
    <m/>
    <n v="0"/>
    <m/>
    <m/>
    <m/>
    <m/>
    <m/>
    <x v="0"/>
    <s v="SANFER33113500EL"/>
    <s v="San Fernando S.A."/>
    <x v="180"/>
    <x v="180"/>
    <s v="C.T. Alimentos"/>
    <x v="48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5.3333333333333337E-2"/>
    <n v="5.3333333333333337E-2"/>
    <n v="0"/>
    <n v="0"/>
    <n v="79"/>
    <s v="ESTIMACIONES"/>
    <m/>
  </r>
  <r>
    <s v="24"/>
    <x v="10"/>
    <s v="SANFER"/>
    <s v="33113600"/>
    <s v="33113600"/>
    <x v="2"/>
    <m/>
    <m/>
    <n v="0.83"/>
    <n v="0.83"/>
    <m/>
    <m/>
    <n v="0"/>
    <m/>
    <m/>
    <m/>
    <m/>
    <m/>
    <x v="0"/>
    <s v="SANFER33113600EL"/>
    <s v="San Fernando S.A."/>
    <x v="180"/>
    <x v="180"/>
    <s v="C.T. Beneficio"/>
    <x v="48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6.9166666666666668E-2"/>
    <n v="6.9166666666666668E-2"/>
    <n v="0"/>
    <n v="0"/>
    <n v="79"/>
    <s v="ESTIMACIONES"/>
    <m/>
  </r>
  <r>
    <s v="24"/>
    <x v="10"/>
    <s v="SANFER"/>
    <s v="33113700"/>
    <s v="33113700"/>
    <x v="2"/>
    <m/>
    <m/>
    <n v="0.6"/>
    <n v="0.6"/>
    <m/>
    <m/>
    <n v="0"/>
    <m/>
    <m/>
    <m/>
    <m/>
    <m/>
    <x v="0"/>
    <s v="SANFER33113700EL"/>
    <s v="San Fernando S.A."/>
    <x v="180"/>
    <x v="180"/>
    <s v="C.T. Iwanko"/>
    <x v="48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4.9999999999999996E-2"/>
    <n v="4.9999999999999996E-2"/>
    <n v="0"/>
    <n v="0"/>
    <n v="79"/>
    <s v="ESTIMACIONES"/>
    <m/>
  </r>
  <r>
    <s v="24"/>
    <x v="11"/>
    <s v="SANFER"/>
    <s v="33113500"/>
    <s v="33113500"/>
    <x v="2"/>
    <m/>
    <m/>
    <n v="0.64"/>
    <n v="0.64"/>
    <m/>
    <m/>
    <n v="0"/>
    <m/>
    <m/>
    <m/>
    <m/>
    <m/>
    <x v="0"/>
    <s v="SANFER33113500EL"/>
    <s v="San Fernando S.A."/>
    <x v="180"/>
    <x v="180"/>
    <s v="C.T. Alimentos"/>
    <x v="487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5.3333333333333337E-2"/>
    <n v="5.3333333333333337E-2"/>
    <n v="0"/>
    <n v="0"/>
    <n v="79"/>
    <s v="ESTIMACIONES"/>
    <m/>
  </r>
  <r>
    <s v="24"/>
    <x v="11"/>
    <s v="SANFER"/>
    <s v="33113600"/>
    <s v="33113600"/>
    <x v="2"/>
    <m/>
    <m/>
    <n v="0.83"/>
    <n v="0.83"/>
    <m/>
    <m/>
    <n v="0"/>
    <m/>
    <m/>
    <m/>
    <m/>
    <m/>
    <x v="0"/>
    <s v="SANFER33113600EL"/>
    <s v="San Fernando S.A."/>
    <x v="180"/>
    <x v="180"/>
    <s v="C.T. Beneficio"/>
    <x v="488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6.9166666666666668E-2"/>
    <n v="6.9166666666666668E-2"/>
    <n v="0"/>
    <n v="0"/>
    <n v="79"/>
    <s v="ESTIMACIONES"/>
    <m/>
  </r>
  <r>
    <s v="24"/>
    <x v="11"/>
    <s v="SANFER"/>
    <s v="33113700"/>
    <s v="33113700"/>
    <x v="2"/>
    <m/>
    <m/>
    <n v="0.6"/>
    <n v="0.6"/>
    <m/>
    <m/>
    <n v="0"/>
    <m/>
    <m/>
    <m/>
    <m/>
    <m/>
    <x v="0"/>
    <s v="SANFER33113700EL"/>
    <s v="San Fernando S.A."/>
    <x v="180"/>
    <x v="180"/>
    <s v="C.T. Iwanko"/>
    <x v="489"/>
    <s v="EL"/>
    <x v="2"/>
    <x v="381"/>
    <x v="0"/>
    <s v="Instalado"/>
    <s v="Operativo"/>
    <s v="Autoproductor"/>
    <x v="2"/>
    <x v="1"/>
    <x v="1"/>
    <x v="0"/>
    <s v="Privado"/>
    <s v="LIMA"/>
    <s v="LIMA"/>
    <s v="LIMA"/>
    <s v="LIMA"/>
    <n v="0"/>
    <x v="1"/>
    <n v="0"/>
    <x v="0"/>
    <x v="0"/>
    <x v="0"/>
    <s v="MWh"/>
    <n v="0"/>
    <n v="0"/>
    <m/>
    <n v="4.9999999999999996E-2"/>
    <n v="4.9999999999999996E-2"/>
    <n v="0"/>
    <n v="0"/>
    <n v="79"/>
    <s v="ESTIMACIONES"/>
    <m/>
  </r>
  <r>
    <m/>
    <x v="12"/>
    <m/>
    <m/>
    <m/>
    <x v="4"/>
    <m/>
    <m/>
    <m/>
    <m/>
    <m/>
    <m/>
    <m/>
    <m/>
    <m/>
    <m/>
    <m/>
    <m/>
    <x v="0"/>
    <m/>
    <m/>
    <x v="40"/>
    <x v="40"/>
    <m/>
    <x v="118"/>
    <m/>
    <x v="4"/>
    <x v="260"/>
    <x v="1"/>
    <m/>
    <m/>
    <m/>
    <x v="1"/>
    <x v="2"/>
    <x v="2"/>
    <x v="1"/>
    <m/>
    <m/>
    <m/>
    <m/>
    <m/>
    <m/>
    <x v="7"/>
    <m/>
    <x v="2"/>
    <x v="5"/>
    <x v="1"/>
    <m/>
    <m/>
    <m/>
    <m/>
    <m/>
    <m/>
    <m/>
    <m/>
    <m/>
    <m/>
    <m/>
  </r>
  <r>
    <s v="24"/>
    <x v="0"/>
    <s v="CMCHUN"/>
    <s v="00022010"/>
    <s v="00022010"/>
    <x v="5"/>
    <m/>
    <m/>
    <n v="9.18"/>
    <n v="9.18"/>
    <m/>
    <m/>
    <n v="6800.9129999999996"/>
    <m/>
    <m/>
    <m/>
    <m/>
    <n v="9.1859999999999999"/>
    <x v="0"/>
    <s v="CMCHUN00022010HI"/>
    <s v="Compañía Minera Chungar S.A.C."/>
    <x v="108"/>
    <x v="108"/>
    <s v="C.H. Ba¤os V"/>
    <x v="49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800.9129999999996"/>
    <n v="6.8009129999999995"/>
    <m/>
    <n v="0.76500000000000001"/>
    <n v="0.76500000000000001"/>
    <n v="0"/>
    <n v="0"/>
    <n v="29"/>
    <s v="BASE DE DATOS"/>
    <m/>
  </r>
  <r>
    <s v="24"/>
    <x v="0"/>
    <s v="CMCHUN"/>
    <s v="31007493"/>
    <s v="31007493"/>
    <x v="5"/>
    <m/>
    <m/>
    <n v="1.1000000000000001"/>
    <n v="1.1000000000000001"/>
    <m/>
    <m/>
    <n v="450.18900000000002"/>
    <m/>
    <m/>
    <m/>
    <m/>
    <n v="1.1399999999999999"/>
    <x v="0"/>
    <s v="CMCHUN31007493HI"/>
    <s v="Compañía Minera Chungar S.A.C."/>
    <x v="108"/>
    <x v="108"/>
    <s v="C.H. Shagua"/>
    <x v="491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STA CRUZ DE ANDAMARCA"/>
    <n v="0"/>
    <x v="8"/>
    <n v="0"/>
    <x v="0"/>
    <x v="0"/>
    <x v="0"/>
    <s v="MWh"/>
    <n v="450.18900000000002"/>
    <n v="0.45018900000000001"/>
    <m/>
    <n v="9.1666666666666674E-2"/>
    <n v="9.1666666666666674E-2"/>
    <n v="0"/>
    <n v="0"/>
    <n v="29"/>
    <s v="BASE DE DATOS"/>
    <m/>
  </r>
  <r>
    <s v="24"/>
    <x v="0"/>
    <s v="CMCHUN"/>
    <s v="31007593"/>
    <s v="31007593"/>
    <x v="5"/>
    <m/>
    <m/>
    <n v="1.952"/>
    <n v="1.4179999999999999"/>
    <m/>
    <m/>
    <n v="950.42"/>
    <m/>
    <m/>
    <m/>
    <m/>
    <n v="1.52"/>
    <x v="0"/>
    <s v="CMCHUN31007593HI"/>
    <s v="Compañía Minera Chungar S.A.C."/>
    <x v="108"/>
    <x v="108"/>
    <s v="C.H. Huanchay"/>
    <x v="492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950.42"/>
    <n v="0.95041999999999993"/>
    <m/>
    <n v="0.16266666666666665"/>
    <n v="0.11816666666666666"/>
    <n v="0"/>
    <n v="0"/>
    <n v="29"/>
    <s v="BASE DE DATOS"/>
    <m/>
  </r>
  <r>
    <s v="24"/>
    <x v="0"/>
    <s v="CMCHUN"/>
    <s v="31015993"/>
    <s v="31015993"/>
    <x v="5"/>
    <m/>
    <m/>
    <n v="2.2400000000000002"/>
    <n v="1.5"/>
    <m/>
    <m/>
    <n v="660.74800000000005"/>
    <m/>
    <m/>
    <m/>
    <m/>
    <n v="1.3129999999999999"/>
    <x v="0"/>
    <s v="CMCHUN31015993HI"/>
    <s v="Compañía Minera Chungar S.A.C."/>
    <x v="108"/>
    <x v="108"/>
    <s v="C.H. San José"/>
    <x v="493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660.74800000000005"/>
    <n v="0.660748"/>
    <m/>
    <n v="0.18666666666666668"/>
    <n v="0.125"/>
    <n v="0"/>
    <n v="0"/>
    <n v="29"/>
    <s v="BASE DE DATOS"/>
    <m/>
  </r>
  <r>
    <s v="24"/>
    <x v="0"/>
    <s v="CMCHUN"/>
    <s v="33036293"/>
    <s v="33036293"/>
    <x v="5"/>
    <m/>
    <m/>
    <n v="0.17599999999999999"/>
    <n v="0"/>
    <m/>
    <m/>
    <n v="0"/>
    <m/>
    <m/>
    <m/>
    <m/>
    <n v="0"/>
    <x v="0"/>
    <s v="CMCHUN33036293HI"/>
    <s v="Compañía Minera Chungar S.A.C."/>
    <x v="108"/>
    <x v="108"/>
    <s v="C.H. Francois"/>
    <x v="494"/>
    <s v="HI"/>
    <x v="5"/>
    <x v="381"/>
    <x v="2"/>
    <s v="Instalado"/>
    <s v="In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0"/>
    <n v="0"/>
    <m/>
    <n v="1.4666666666666666E-2"/>
    <n v="0"/>
    <n v="0"/>
    <n v="0"/>
    <n v="29"/>
    <s v="BASE DE DATOS"/>
    <m/>
  </r>
  <r>
    <s v="24"/>
    <x v="0"/>
    <s v="CMCHUN"/>
    <s v="41007293"/>
    <s v="41007293"/>
    <x v="5"/>
    <m/>
    <m/>
    <n v="0.224"/>
    <n v="0"/>
    <m/>
    <m/>
    <n v="0"/>
    <m/>
    <m/>
    <m/>
    <m/>
    <n v="0"/>
    <x v="0"/>
    <s v="CMCHUN41007293HI"/>
    <s v="Compañía Minera Chungar S.A.C."/>
    <x v="108"/>
    <x v="108"/>
    <s v="C.H. Cacray"/>
    <x v="495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n v="1.8666666666666668E-2"/>
    <n v="1.6666666666666666E-2"/>
    <n v="0"/>
    <n v="0"/>
    <n v="29"/>
    <s v="BASE DE DATOS"/>
    <m/>
  </r>
  <r>
    <s v="24"/>
    <x v="0"/>
    <s v="CMCHUN"/>
    <s v="41029994"/>
    <s v="41029994"/>
    <x v="5"/>
    <m/>
    <m/>
    <n v="0.496"/>
    <n v="0.496"/>
    <m/>
    <m/>
    <n v="51.762999999999998"/>
    <m/>
    <m/>
    <m/>
    <m/>
    <n v="0.30099999999999999"/>
    <x v="0"/>
    <s v="CMCHUN41029994HI"/>
    <s v="Compañía Minera Chungar S.A.C."/>
    <x v="108"/>
    <x v="108"/>
    <s v="C.H. Yanahuin"/>
    <x v="496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51.762999999999998"/>
    <n v="5.1762999999999997E-2"/>
    <m/>
    <n v="4.1333333333333333E-2"/>
    <n v="4.1333333333333333E-2"/>
    <n v="0"/>
    <n v="0"/>
    <n v="29"/>
    <s v="BASE DE DATOS"/>
    <m/>
  </r>
  <r>
    <s v="24"/>
    <x v="0"/>
    <s v="CMCHUN"/>
    <s v="51017802"/>
    <s v="51017802"/>
    <x v="5"/>
    <m/>
    <m/>
    <n v="4.9000000000000004"/>
    <n v="4.9000000000000004"/>
    <m/>
    <m/>
    <n v="3562.2840000000001"/>
    <m/>
    <m/>
    <m/>
    <m/>
    <n v="4.9749999999999996"/>
    <x v="0"/>
    <s v="CMCHUN51017802HI"/>
    <s v="Compañía Minera Chungar S.A.C."/>
    <x v="108"/>
    <x v="108"/>
    <s v="C.H. Ba¤os IV"/>
    <x v="497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3562.2840000000001"/>
    <n v="3.562284"/>
    <m/>
    <n v="0.40833333333333338"/>
    <n v="0.40833333333333338"/>
    <n v="0"/>
    <n v="0"/>
    <n v="29"/>
    <s v="BASE DE DATOS"/>
    <m/>
  </r>
  <r>
    <s v="24"/>
    <x v="0"/>
    <s v="CMCHUN"/>
    <s v="51018402"/>
    <s v="51018402"/>
    <x v="5"/>
    <m/>
    <m/>
    <n v="0.94"/>
    <n v="0.85"/>
    <m/>
    <m/>
    <n v="589.25"/>
    <m/>
    <m/>
    <m/>
    <m/>
    <n v="0.81499999999999995"/>
    <x v="0"/>
    <s v="CMCHUN51018402HI"/>
    <s v="Compañía Minera Chungar S.A.C."/>
    <x v="108"/>
    <x v="108"/>
    <s v="C.H. Ba¤os II"/>
    <x v="498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89.25"/>
    <n v="0.58925000000000005"/>
    <m/>
    <n v="7.8333333333333324E-2"/>
    <n v="7.0833333333333331E-2"/>
    <n v="0"/>
    <n v="0"/>
    <n v="29"/>
    <s v="BASE DE DATOS"/>
    <m/>
  </r>
  <r>
    <s v="24"/>
    <x v="0"/>
    <s v="CMCHUN"/>
    <s v="51018102"/>
    <s v="51018102"/>
    <x v="5"/>
    <m/>
    <m/>
    <n v="0.97599999999999998"/>
    <n v="0.97599999999999998"/>
    <m/>
    <m/>
    <n v="701.17200000000003"/>
    <m/>
    <m/>
    <m/>
    <m/>
    <n v="0.97799999999999998"/>
    <x v="0"/>
    <s v="CMCHUN51018102HI"/>
    <s v="Compañía Minera Chungar S.A.C."/>
    <x v="108"/>
    <x v="108"/>
    <s v="C.H. Ba¤os III"/>
    <x v="499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701.17200000000003"/>
    <n v="0.70117200000000002"/>
    <m/>
    <n v="8.1333333333333327E-2"/>
    <n v="8.1333333333333327E-2"/>
    <n v="0"/>
    <n v="0"/>
    <n v="29"/>
    <s v="BASE DE DATOS"/>
    <m/>
  </r>
  <r>
    <s v="24"/>
    <x v="0"/>
    <s v="CMCHUN"/>
    <s v="51019703"/>
    <s v="51019703"/>
    <x v="5"/>
    <m/>
    <m/>
    <n v="1.2"/>
    <n v="0.86"/>
    <m/>
    <m/>
    <n v="495.34699999999998"/>
    <m/>
    <m/>
    <m/>
    <m/>
    <n v="0.745"/>
    <x v="0"/>
    <s v="CMCHUN51019703HI"/>
    <s v="Compañía Minera Chungar S.A.C."/>
    <x v="108"/>
    <x v="108"/>
    <s v="C.H. Ba¤os I"/>
    <x v="50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495.34699999999998"/>
    <n v="0.49534699999999998"/>
    <m/>
    <n v="9.9999999999999992E-2"/>
    <n v="7.166666666666667E-2"/>
    <n v="0"/>
    <n v="0"/>
    <n v="29"/>
    <s v="BASE DE DATOS"/>
    <m/>
  </r>
  <r>
    <s v="24"/>
    <x v="0"/>
    <s v="PACHAP"/>
    <s v="31146606"/>
    <s v="31146606"/>
    <x v="5"/>
    <m/>
    <m/>
    <n v="1.6"/>
    <n v="0.35"/>
    <m/>
    <m/>
    <n v="38.340000000000003"/>
    <m/>
    <m/>
    <m/>
    <m/>
    <n v="51.531999999999996"/>
    <x v="0"/>
    <s v="PACHAP31146606HI"/>
    <s v="ICM PACHAPAQUI S.A.C."/>
    <x v="181"/>
    <x v="181"/>
    <s v="C.H. San Martín de Porres"/>
    <x v="501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38.340000000000003"/>
    <n v="3.8340000000000006E-2"/>
    <m/>
    <n v="0.13333333333333333"/>
    <n v="2.9166666666666664E-2"/>
    <n v="0"/>
    <n v="0"/>
    <n v="44"/>
    <s v="BASE DE DATOS"/>
    <m/>
  </r>
  <r>
    <s v="24"/>
    <x v="0"/>
    <s v="PACHAP"/>
    <s v="31146706"/>
    <s v="31146706"/>
    <x v="5"/>
    <m/>
    <m/>
    <n v="0.94"/>
    <n v="0.35"/>
    <m/>
    <m/>
    <n v="66.525999999999996"/>
    <m/>
    <m/>
    <m/>
    <m/>
    <n v="89.417000000000002"/>
    <x v="0"/>
    <s v="PACHAP31146706HI"/>
    <s v="ICM PACHAPAQUI S.A.C."/>
    <x v="181"/>
    <x v="181"/>
    <s v="C.H. San Judas Tadeo"/>
    <x v="502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66.525999999999996"/>
    <n v="6.6526000000000002E-2"/>
    <m/>
    <n v="7.8333333333333324E-2"/>
    <n v="2.9166666666666664E-2"/>
    <n v="0"/>
    <n v="0"/>
    <n v="44"/>
    <s v="BASE DE DATOS"/>
    <m/>
  </r>
  <r>
    <s v="24"/>
    <x v="0"/>
    <s v="VALENT"/>
    <s v="31049194"/>
    <s v="31049194"/>
    <x v="5"/>
    <m/>
    <m/>
    <n v="3.78"/>
    <n v="1.46"/>
    <m/>
    <m/>
    <n v="1092.7750000000001"/>
    <m/>
    <m/>
    <m/>
    <m/>
    <n v="2.2599999999999998"/>
    <x v="0"/>
    <s v="VALENT31049194HI"/>
    <s v="C¡a. Minera San Valentin S.A."/>
    <x v="182"/>
    <x v="182"/>
    <s v="C. H. Llapay"/>
    <x v="503"/>
    <s v="HI"/>
    <x v="5"/>
    <x v="381"/>
    <x v="2"/>
    <s v="Instalado"/>
    <s v="Operativo"/>
    <s v="Autoproductor"/>
    <x v="2"/>
    <x v="1"/>
    <x v="1"/>
    <x v="0"/>
    <s v="Privado"/>
    <s v="LIMA"/>
    <s v="LIMA"/>
    <s v="YAUYOS"/>
    <s v="LARAOS"/>
    <n v="0"/>
    <x v="8"/>
    <n v="0"/>
    <x v="0"/>
    <x v="0"/>
    <x v="0"/>
    <s v="MWh"/>
    <n v="1092.7750000000001"/>
    <n v="1.0927750000000001"/>
    <m/>
    <n v="0.315"/>
    <n v="0.15"/>
    <n v="0"/>
    <n v="0"/>
    <n v="32"/>
    <s v="BASE DE DATOS"/>
    <m/>
  </r>
  <r>
    <s v="24"/>
    <x v="0"/>
    <s v="SPCC"/>
    <s v="31024993"/>
    <s v="31024993"/>
    <x v="5"/>
    <m/>
    <m/>
    <n v="9"/>
    <n v="6.5039999999999996"/>
    <m/>
    <m/>
    <n v="1875.15"/>
    <m/>
    <m/>
    <m/>
    <m/>
    <n v="3.2719999999999998"/>
    <x v="0"/>
    <s v="SPCC31024993HI"/>
    <s v="Southern Per£ Cooper Corporation"/>
    <x v="119"/>
    <x v="119"/>
    <s v="C.H. Cuajone"/>
    <x v="504"/>
    <s v="HI"/>
    <x v="5"/>
    <x v="381"/>
    <x v="2"/>
    <s v="Instalado"/>
    <s v="Operativo"/>
    <s v="Autoproductor"/>
    <x v="2"/>
    <x v="1"/>
    <x v="1"/>
    <x v="0"/>
    <s v="Privado"/>
    <s v="MOQUEGUA"/>
    <s v="MOQUEGUA"/>
    <s v="MARISCAL NIETO"/>
    <s v="TORATA"/>
    <n v="0"/>
    <x v="8"/>
    <n v="0"/>
    <x v="0"/>
    <x v="0"/>
    <x v="0"/>
    <s v="MWh"/>
    <n v="1875.15"/>
    <n v="1.8751500000000001"/>
    <m/>
    <n v="0.75"/>
    <n v="0.54199999999999993"/>
    <n v="0"/>
    <n v="0"/>
    <n v="84"/>
    <s v="BASE DE DATOS"/>
    <m/>
  </r>
  <r>
    <s v="24"/>
    <x v="0"/>
    <s v="UNCEMP"/>
    <s v="33010393"/>
    <s v="33010393"/>
    <x v="5"/>
    <m/>
    <m/>
    <n v="5.6"/>
    <n v="5.6"/>
    <m/>
    <m/>
    <n v="4156.8760000000002"/>
    <m/>
    <m/>
    <m/>
    <m/>
    <n v="5.65"/>
    <x v="0"/>
    <s v="UNCEMP33010393HI"/>
    <s v="Unacem Peru S.A."/>
    <x v="121"/>
    <x v="121"/>
    <s v="C.H. Carpapata I"/>
    <x v="505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4156.8760000000002"/>
    <n v="4.1568760000000005"/>
    <m/>
    <n v="0.46666666666666662"/>
    <n v="0.46666666666666662"/>
    <n v="0"/>
    <n v="0"/>
    <n v="90"/>
    <s v="BASE DE DATOS"/>
    <m/>
  </r>
  <r>
    <s v="24"/>
    <x v="0"/>
    <s v="UNCEMP"/>
    <s v="33010193"/>
    <s v="33010193"/>
    <x v="5"/>
    <m/>
    <m/>
    <n v="6.3"/>
    <n v="6.3"/>
    <m/>
    <m/>
    <n v="4481.3540000000003"/>
    <m/>
    <m/>
    <m/>
    <m/>
    <n v="6.1440000000000001"/>
    <x v="0"/>
    <s v="UNCEMP33010193HI"/>
    <s v="Unacem Peru S.A."/>
    <x v="121"/>
    <x v="121"/>
    <s v="C.H. Carpapata II"/>
    <x v="506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4481.3540000000003"/>
    <n v="4.4813540000000005"/>
    <m/>
    <n v="0.52500000000000002"/>
    <n v="0.52500000000000002"/>
    <n v="0"/>
    <n v="0"/>
    <n v="90"/>
    <s v="BASE DE DATOS"/>
    <m/>
  </r>
  <r>
    <s v="24"/>
    <x v="0"/>
    <s v="UNCEMP"/>
    <s v="18170808"/>
    <s v="18170808"/>
    <x v="5"/>
    <m/>
    <m/>
    <n v="12.8"/>
    <n v="12.8"/>
    <m/>
    <m/>
    <n v="8875.9320000000007"/>
    <m/>
    <m/>
    <m/>
    <m/>
    <n v="12.99"/>
    <x v="0"/>
    <s v="UNCEMP18170808HI"/>
    <s v="Unacem Peru S.A."/>
    <x v="121"/>
    <x v="121"/>
    <s v="C.H. Carpapata III"/>
    <x v="507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1"/>
    <x v="1"/>
    <x v="0"/>
    <s v="MWh"/>
    <n v="8875.9320000000007"/>
    <n v="8.8759320000000006"/>
    <m/>
    <n v="1.0666666666666667"/>
    <n v="1.0666666666666667"/>
    <n v="0"/>
    <n v="0"/>
    <n v="90"/>
    <s v="BASE DE DATOS"/>
    <m/>
  </r>
  <r>
    <s v="24"/>
    <x v="0"/>
    <s v="COHORI"/>
    <s v="18182809"/>
    <s v="18182809"/>
    <x v="5"/>
    <m/>
    <m/>
    <n v="12.6"/>
    <n v="11.98"/>
    <m/>
    <m/>
    <n v="7893.21"/>
    <m/>
    <m/>
    <m/>
    <m/>
    <n v="118.79"/>
    <x v="0"/>
    <s v="COHORI18182809HI"/>
    <s v="Consorcio Minero Horizonte S.A"/>
    <x v="124"/>
    <x v="124"/>
    <s v="C.H. Pías 1"/>
    <x v="508"/>
    <s v="HI"/>
    <x v="5"/>
    <x v="381"/>
    <x v="2"/>
    <s v="Instalado"/>
    <s v="Operativo"/>
    <s v="Autoproductor"/>
    <x v="2"/>
    <x v="0"/>
    <x v="1"/>
    <x v="0"/>
    <s v="Privado"/>
    <s v="LA LIBERTAD"/>
    <s v="LA LIBERTAD"/>
    <s v="PATAZ"/>
    <s v="PÍAS"/>
    <n v="0"/>
    <x v="8"/>
    <n v="0"/>
    <x v="1"/>
    <x v="1"/>
    <x v="0"/>
    <s v="MWh"/>
    <n v="7893.21"/>
    <n v="7.8932099999999998"/>
    <m/>
    <n v="1.05"/>
    <n v="0.99833333333333341"/>
    <n v="0"/>
    <n v="0"/>
    <n v="35"/>
    <s v="BASE DE DATOS"/>
    <m/>
  </r>
  <r>
    <s v="24"/>
    <x v="1"/>
    <s v="CMCHUN"/>
    <s v="00022010"/>
    <s v="00022010"/>
    <x v="5"/>
    <m/>
    <m/>
    <n v="9.18"/>
    <n v="9.18"/>
    <m/>
    <m/>
    <n v="6347.4380000000001"/>
    <m/>
    <m/>
    <m/>
    <m/>
    <n v="9.1820000000000004"/>
    <x v="0"/>
    <s v="CMCHUN00022010HI"/>
    <s v="Compañía Minera Chungar S.A.C."/>
    <x v="108"/>
    <x v="108"/>
    <s v="C.H. Ba¤os V"/>
    <x v="49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347.4380000000001"/>
    <n v="6.3474380000000004"/>
    <m/>
    <n v="0.76500000000000001"/>
    <n v="0.76500000000000001"/>
    <n v="0"/>
    <n v="0"/>
    <n v="29"/>
    <s v="BASE DE DATOS"/>
    <m/>
  </r>
  <r>
    <s v="24"/>
    <x v="1"/>
    <s v="CMCHUN"/>
    <s v="31007493"/>
    <s v="31007493"/>
    <x v="5"/>
    <m/>
    <m/>
    <n v="1.1000000000000001"/>
    <n v="1.1000000000000001"/>
    <m/>
    <m/>
    <n v="690.49300000000005"/>
    <m/>
    <m/>
    <m/>
    <m/>
    <n v="1.133"/>
    <x v="0"/>
    <s v="CMCHUN31007493HI"/>
    <s v="Compañía Minera Chungar S.A.C."/>
    <x v="108"/>
    <x v="108"/>
    <s v="C.H. Shagua"/>
    <x v="491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STA CRUZ DE ANDAMARCA"/>
    <n v="0"/>
    <x v="8"/>
    <n v="0"/>
    <x v="0"/>
    <x v="0"/>
    <x v="0"/>
    <s v="MWh"/>
    <n v="690.49300000000005"/>
    <n v="0.69049300000000002"/>
    <m/>
    <n v="9.1666666666666674E-2"/>
    <n v="9.1666666666666674E-2"/>
    <n v="0"/>
    <n v="0"/>
    <n v="29"/>
    <s v="BASE DE DATOS"/>
    <m/>
  </r>
  <r>
    <s v="24"/>
    <x v="1"/>
    <s v="CMCHUN"/>
    <s v="31007593"/>
    <s v="31007593"/>
    <x v="5"/>
    <m/>
    <m/>
    <n v="1.952"/>
    <n v="1.4179999999999999"/>
    <m/>
    <m/>
    <n v="763.03499999999997"/>
    <m/>
    <m/>
    <m/>
    <m/>
    <n v="1.5129999999999999"/>
    <x v="0"/>
    <s v="CMCHUN31007593HI"/>
    <s v="Compañía Minera Chungar S.A.C."/>
    <x v="108"/>
    <x v="108"/>
    <s v="C.H. Huanchay"/>
    <x v="492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763.03499999999997"/>
    <n v="0.76303500000000002"/>
    <m/>
    <n v="0.16266666666666665"/>
    <n v="0.11816666666666666"/>
    <n v="0"/>
    <n v="0"/>
    <n v="29"/>
    <s v="BASE DE DATOS"/>
    <m/>
  </r>
  <r>
    <s v="24"/>
    <x v="1"/>
    <s v="CMCHUN"/>
    <s v="31015993"/>
    <s v="31015993"/>
    <x v="5"/>
    <m/>
    <m/>
    <n v="2.2400000000000002"/>
    <n v="1.5"/>
    <m/>
    <m/>
    <n v="678.08600000000001"/>
    <m/>
    <m/>
    <m/>
    <m/>
    <n v="1.3520000000000001"/>
    <x v="0"/>
    <s v="CMCHUN31015993HI"/>
    <s v="Compañía Minera Chungar S.A.C."/>
    <x v="108"/>
    <x v="108"/>
    <s v="C.H. San José"/>
    <x v="493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678.08600000000001"/>
    <n v="0.67808599999999997"/>
    <m/>
    <n v="0.18666666666666668"/>
    <n v="0.125"/>
    <n v="0"/>
    <n v="0"/>
    <n v="29"/>
    <s v="BASE DE DATOS"/>
    <m/>
  </r>
  <r>
    <s v="24"/>
    <x v="1"/>
    <s v="CMCHUN"/>
    <s v="33036293"/>
    <s v="33036293"/>
    <x v="5"/>
    <m/>
    <m/>
    <n v="0.17599999999999999"/>
    <n v="0"/>
    <m/>
    <m/>
    <n v="0"/>
    <m/>
    <m/>
    <m/>
    <m/>
    <n v="0"/>
    <x v="0"/>
    <s v="CMCHUN33036293HI"/>
    <s v="Compañía Minera Chungar S.A.C."/>
    <x v="108"/>
    <x v="108"/>
    <s v="C.H. Francois"/>
    <x v="494"/>
    <s v="HI"/>
    <x v="5"/>
    <x v="381"/>
    <x v="2"/>
    <s v="Instalado"/>
    <s v="In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0"/>
    <n v="0"/>
    <m/>
    <n v="1.4666666666666666E-2"/>
    <n v="0"/>
    <n v="0"/>
    <n v="0"/>
    <n v="29"/>
    <s v="BASE DE DATOS"/>
    <m/>
  </r>
  <r>
    <s v="24"/>
    <x v="1"/>
    <s v="CMCHUN"/>
    <s v="41007293"/>
    <s v="41007293"/>
    <x v="5"/>
    <m/>
    <m/>
    <n v="0.224"/>
    <n v="0.2"/>
    <m/>
    <m/>
    <n v="0"/>
    <m/>
    <m/>
    <m/>
    <m/>
    <n v="0"/>
    <x v="0"/>
    <s v="CMCHUN41007293HI"/>
    <s v="Compañía Minera Chungar S.A.C."/>
    <x v="108"/>
    <x v="108"/>
    <s v="C.H. Cacray"/>
    <x v="495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n v="1.8666666666666668E-2"/>
    <n v="1.6666666666666666E-2"/>
    <n v="0"/>
    <n v="0"/>
    <n v="29"/>
    <s v="BASE DE DATOS"/>
    <m/>
  </r>
  <r>
    <s v="24"/>
    <x v="1"/>
    <s v="CMCHUN"/>
    <s v="41029994"/>
    <s v="41029994"/>
    <x v="5"/>
    <m/>
    <m/>
    <n v="0.496"/>
    <n v="0.496"/>
    <m/>
    <m/>
    <n v="0"/>
    <m/>
    <m/>
    <m/>
    <m/>
    <n v="0"/>
    <x v="0"/>
    <s v="CMCHUN41029994HI"/>
    <s v="Compañía Minera Chungar S.A.C."/>
    <x v="108"/>
    <x v="108"/>
    <s v="C.H. Yanahuin"/>
    <x v="496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n v="4.1333333333333333E-2"/>
    <n v="4.1333333333333333E-2"/>
    <n v="0"/>
    <n v="0"/>
    <n v="29"/>
    <s v="BASE DE DATOS"/>
    <m/>
  </r>
  <r>
    <s v="24"/>
    <x v="1"/>
    <s v="CMCHUN"/>
    <s v="51017802"/>
    <s v="51017802"/>
    <x v="5"/>
    <m/>
    <m/>
    <n v="4.9000000000000004"/>
    <n v="4.9000000000000004"/>
    <m/>
    <m/>
    <n v="3320.8490000000002"/>
    <m/>
    <m/>
    <m/>
    <m/>
    <n v="4.9400000000000004"/>
    <x v="0"/>
    <s v="CMCHUN51017802HI"/>
    <s v="Compañía Minera Chungar S.A.C."/>
    <x v="108"/>
    <x v="108"/>
    <s v="C.H. Ba¤os IV"/>
    <x v="497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3320.8490000000002"/>
    <n v="3.3208489999999999"/>
    <m/>
    <n v="0.40833333333333338"/>
    <n v="0.40833333333333338"/>
    <n v="0"/>
    <n v="0"/>
    <n v="29"/>
    <s v="BASE DE DATOS"/>
    <m/>
  </r>
  <r>
    <s v="24"/>
    <x v="1"/>
    <s v="CMCHUN"/>
    <s v="51018102"/>
    <s v="51018102"/>
    <x v="5"/>
    <m/>
    <m/>
    <n v="0.97599999999999998"/>
    <n v="0.97599999999999998"/>
    <m/>
    <m/>
    <n v="675.27"/>
    <m/>
    <m/>
    <m/>
    <m/>
    <n v="0.97799999999999998"/>
    <x v="0"/>
    <s v="CMCHUN51018102HI"/>
    <s v="Compañía Minera Chungar S.A.C."/>
    <x v="108"/>
    <x v="108"/>
    <s v="C.H. Ba¤os III"/>
    <x v="499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75.27"/>
    <n v="0.67527000000000004"/>
    <m/>
    <n v="8.1333333333333327E-2"/>
    <n v="8.1333333333333327E-2"/>
    <n v="0"/>
    <n v="0"/>
    <n v="29"/>
    <s v="BASE DE DATOS"/>
    <m/>
  </r>
  <r>
    <s v="24"/>
    <x v="1"/>
    <s v="CMCHUN"/>
    <s v="51018402"/>
    <s v="51018402"/>
    <x v="5"/>
    <m/>
    <m/>
    <n v="0.94"/>
    <n v="0.85"/>
    <m/>
    <m/>
    <n v="533.20799999999997"/>
    <m/>
    <m/>
    <m/>
    <m/>
    <n v="0.77500000000000002"/>
    <x v="0"/>
    <s v="CMCHUN51018402HI"/>
    <s v="Compañía Minera Chungar S.A.C."/>
    <x v="108"/>
    <x v="108"/>
    <s v="C.H. Ba¤os II"/>
    <x v="498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33.20799999999997"/>
    <n v="0.53320800000000002"/>
    <m/>
    <n v="7.8333333333333324E-2"/>
    <n v="7.0833333333333331E-2"/>
    <n v="0"/>
    <n v="0"/>
    <n v="29"/>
    <s v="BASE DE DATOS"/>
    <m/>
  </r>
  <r>
    <s v="24"/>
    <x v="1"/>
    <s v="CMCHUN"/>
    <s v="51019703"/>
    <s v="51019703"/>
    <x v="5"/>
    <m/>
    <m/>
    <n v="1.2"/>
    <n v="0.86"/>
    <m/>
    <m/>
    <n v="511.03699999999998"/>
    <m/>
    <m/>
    <m/>
    <m/>
    <n v="0.83899999999999997"/>
    <x v="0"/>
    <s v="CMCHUN51019703HI"/>
    <s v="Compañía Minera Chungar S.A.C."/>
    <x v="108"/>
    <x v="108"/>
    <s v="C.H. Ba¤os I"/>
    <x v="50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11.03699999999998"/>
    <n v="0.51103699999999996"/>
    <m/>
    <n v="9.9999999999999992E-2"/>
    <n v="7.166666666666667E-2"/>
    <n v="0"/>
    <n v="0"/>
    <n v="29"/>
    <s v="BASE DE DATOS"/>
    <m/>
  </r>
  <r>
    <s v="24"/>
    <x v="1"/>
    <s v="PACHAP"/>
    <s v="31146606"/>
    <s v="31146606"/>
    <x v="5"/>
    <m/>
    <m/>
    <n v="1.6"/>
    <n v="0.35"/>
    <m/>
    <m/>
    <n v="35.073"/>
    <m/>
    <m/>
    <m/>
    <m/>
    <n v="50.37"/>
    <x v="0"/>
    <s v="PACHAP31146606HI"/>
    <s v="ICM PACHAPAQUI S.A.C."/>
    <x v="181"/>
    <x v="181"/>
    <s v="C.H. San Martín de Porres"/>
    <x v="501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35.073"/>
    <n v="3.5073E-2"/>
    <m/>
    <n v="0.13333333333333333"/>
    <n v="2.9166666666666664E-2"/>
    <n v="0"/>
    <n v="0"/>
    <n v="44"/>
    <s v="BASE DE DATOS"/>
    <m/>
  </r>
  <r>
    <s v="24"/>
    <x v="1"/>
    <s v="PACHAP"/>
    <s v="31146706"/>
    <s v="31146706"/>
    <x v="5"/>
    <m/>
    <m/>
    <n v="0.94"/>
    <n v="0.35"/>
    <m/>
    <m/>
    <n v="66.745999999999995"/>
    <m/>
    <m/>
    <m/>
    <m/>
    <n v="95.86"/>
    <x v="0"/>
    <s v="PACHAP31146706HI"/>
    <s v="ICM PACHAPAQUI S.A.C."/>
    <x v="181"/>
    <x v="181"/>
    <s v="C.H. San Judas Tadeo"/>
    <x v="502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66.745999999999995"/>
    <n v="6.6746E-2"/>
    <m/>
    <n v="7.8333333333333324E-2"/>
    <n v="2.9166666666666664E-2"/>
    <n v="0"/>
    <n v="0"/>
    <n v="44"/>
    <s v="BASE DE DATOS"/>
    <m/>
  </r>
  <r>
    <s v="24"/>
    <x v="1"/>
    <s v="VALENT"/>
    <s v="31049194"/>
    <s v="31049194"/>
    <x v="5"/>
    <m/>
    <m/>
    <n v="3.78"/>
    <n v="1.478"/>
    <m/>
    <m/>
    <n v="1041.7470000000001"/>
    <m/>
    <m/>
    <m/>
    <m/>
    <n v="1.42"/>
    <x v="0"/>
    <s v="VALENT31049194HI"/>
    <s v="C¡a. Minera San Valentin S.A."/>
    <x v="182"/>
    <x v="182"/>
    <s v="C. H. Llapay"/>
    <x v="503"/>
    <s v="HI"/>
    <x v="5"/>
    <x v="381"/>
    <x v="2"/>
    <s v="Instalado"/>
    <s v="Operativo"/>
    <s v="Autoproductor"/>
    <x v="2"/>
    <x v="1"/>
    <x v="1"/>
    <x v="0"/>
    <s v="Privado"/>
    <s v="LIMA"/>
    <s v="LIMA"/>
    <s v="YAUYOS"/>
    <s v="LARAOS"/>
    <n v="0"/>
    <x v="8"/>
    <n v="0"/>
    <x v="0"/>
    <x v="0"/>
    <x v="0"/>
    <s v="MWh"/>
    <n v="1041.7470000000001"/>
    <n v="1.041747"/>
    <m/>
    <n v="0.315"/>
    <n v="0.15"/>
    <n v="0"/>
    <n v="0"/>
    <n v="32"/>
    <s v="BASE DE DATOS"/>
    <m/>
  </r>
  <r>
    <s v="24"/>
    <x v="1"/>
    <s v="UNCEMP"/>
    <s v="33010393"/>
    <s v="33010393"/>
    <x v="5"/>
    <m/>
    <m/>
    <n v="5.6"/>
    <n v="5.6"/>
    <m/>
    <m/>
    <n v="3913.0990000000002"/>
    <m/>
    <m/>
    <m/>
    <m/>
    <n v="5.681"/>
    <x v="0"/>
    <s v="UNCEMP33010393HI"/>
    <s v="Unacem Peru S.A."/>
    <x v="121"/>
    <x v="121"/>
    <s v="C.H. Carpapata I"/>
    <x v="505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3913.0990000000002"/>
    <n v="3.9130990000000003"/>
    <m/>
    <n v="0.46666666666666662"/>
    <n v="0.46666666666666662"/>
    <n v="0"/>
    <n v="0"/>
    <n v="90"/>
    <s v="BASE DE DATOS"/>
    <m/>
  </r>
  <r>
    <s v="24"/>
    <x v="1"/>
    <s v="UNCEMP"/>
    <s v="33010193"/>
    <s v="33010193"/>
    <x v="5"/>
    <m/>
    <m/>
    <n v="6.3"/>
    <n v="6.3"/>
    <m/>
    <m/>
    <n v="4231.9059999999999"/>
    <m/>
    <m/>
    <m/>
    <m/>
    <n v="6.1429999999999998"/>
    <x v="0"/>
    <s v="UNCEMP33010193HI"/>
    <s v="Unacem Peru S.A."/>
    <x v="121"/>
    <x v="121"/>
    <s v="C.H. Carpapata II"/>
    <x v="506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4231.9059999999999"/>
    <n v="4.2319060000000004"/>
    <m/>
    <n v="0.52500000000000002"/>
    <n v="0.52500000000000002"/>
    <n v="0"/>
    <n v="0"/>
    <n v="90"/>
    <s v="BASE DE DATOS"/>
    <m/>
  </r>
  <r>
    <s v="24"/>
    <x v="1"/>
    <s v="UNCEMP"/>
    <s v="18170808"/>
    <s v="18170808"/>
    <x v="5"/>
    <m/>
    <m/>
    <n v="12.8"/>
    <n v="12.8"/>
    <m/>
    <m/>
    <n v="8249.7790000000005"/>
    <m/>
    <m/>
    <m/>
    <m/>
    <n v="13.090999999999999"/>
    <x v="0"/>
    <s v="UNCEMP18170808HI"/>
    <s v="Unacem Peru S.A."/>
    <x v="121"/>
    <x v="121"/>
    <s v="C.H. Carpapata III"/>
    <x v="507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1"/>
    <x v="1"/>
    <x v="0"/>
    <s v="MWh"/>
    <n v="8249.7790000000005"/>
    <n v="8.2497790000000002"/>
    <m/>
    <n v="1.0666666666666667"/>
    <n v="1.0666666666666667"/>
    <n v="0"/>
    <n v="0"/>
    <n v="90"/>
    <s v="BASE DE DATOS"/>
    <m/>
  </r>
  <r>
    <s v="24"/>
    <x v="1"/>
    <s v="SPCC"/>
    <s v="31024993"/>
    <s v="31024993"/>
    <x v="5"/>
    <m/>
    <m/>
    <n v="9"/>
    <n v="6.5039999999999996"/>
    <m/>
    <m/>
    <n v="1770.5"/>
    <m/>
    <m/>
    <m/>
    <m/>
    <n v="3.31"/>
    <x v="0"/>
    <s v="SPCC31024993HI"/>
    <s v="Southern Per£ Cooper Corporation"/>
    <x v="119"/>
    <x v="119"/>
    <s v="C.H. Cuajone"/>
    <x v="504"/>
    <s v="HI"/>
    <x v="5"/>
    <x v="381"/>
    <x v="2"/>
    <s v="Instalado"/>
    <s v="Operativo"/>
    <s v="Autoproductor"/>
    <x v="2"/>
    <x v="1"/>
    <x v="1"/>
    <x v="0"/>
    <s v="Privado"/>
    <s v="MOQUEGUA"/>
    <s v="MOQUEGUA"/>
    <s v="MARISCAL NIETO"/>
    <s v="TORATA"/>
    <n v="0"/>
    <x v="8"/>
    <n v="0"/>
    <x v="0"/>
    <x v="0"/>
    <x v="0"/>
    <s v="MWh"/>
    <n v="1770.5"/>
    <n v="1.7705"/>
    <m/>
    <n v="0.75"/>
    <n v="0.54199999999999993"/>
    <n v="0"/>
    <n v="0"/>
    <n v="84"/>
    <s v="BASE DE DATOS"/>
    <m/>
  </r>
  <r>
    <s v="24"/>
    <x v="1"/>
    <s v="COHORI"/>
    <s v="18182809"/>
    <s v="18182809"/>
    <x v="5"/>
    <m/>
    <m/>
    <n v="12.6"/>
    <n v="11.98"/>
    <m/>
    <m/>
    <n v="7708.64"/>
    <m/>
    <m/>
    <m/>
    <m/>
    <n v="118.407"/>
    <x v="0"/>
    <s v="COHORI18182809HI"/>
    <s v="Consorcio Minero Horizonte S.A"/>
    <x v="124"/>
    <x v="124"/>
    <s v="C.H. Pías 1"/>
    <x v="508"/>
    <s v="HI"/>
    <x v="5"/>
    <x v="381"/>
    <x v="2"/>
    <s v="Instalado"/>
    <s v="Operativo"/>
    <s v="Autoproductor"/>
    <x v="2"/>
    <x v="0"/>
    <x v="1"/>
    <x v="0"/>
    <s v="Privado"/>
    <s v="LA LIBERTAD"/>
    <s v="LA LIBERTAD"/>
    <s v="PATAZ"/>
    <s v="PÍAS"/>
    <n v="0"/>
    <x v="8"/>
    <n v="0"/>
    <x v="1"/>
    <x v="1"/>
    <x v="0"/>
    <s v="MWh"/>
    <n v="7708.64"/>
    <n v="7.7086399999999999"/>
    <m/>
    <n v="1.05"/>
    <n v="0.99833333333333341"/>
    <n v="0"/>
    <n v="0"/>
    <n v="35"/>
    <s v="BASE DE DATOS"/>
    <m/>
  </r>
  <r>
    <s v="24"/>
    <x v="3"/>
    <s v="COHORI"/>
    <s v="18182809"/>
    <s v="18182809"/>
    <x v="5"/>
    <m/>
    <m/>
    <n v="12.6"/>
    <n v="11.98"/>
    <m/>
    <m/>
    <n v="8108.64"/>
    <m/>
    <m/>
    <m/>
    <m/>
    <n v="0"/>
    <x v="0"/>
    <s v="COHORI18182809HI"/>
    <s v="Consorcio Minero Horizonte S.A"/>
    <x v="124"/>
    <x v="124"/>
    <s v="C.H. Pías 1"/>
    <x v="508"/>
    <s v="HI"/>
    <x v="5"/>
    <x v="381"/>
    <x v="2"/>
    <s v="Instalado"/>
    <s v="Operativo"/>
    <s v="Autoproductor"/>
    <x v="2"/>
    <x v="0"/>
    <x v="1"/>
    <x v="0"/>
    <s v="Privado"/>
    <s v="LA LIBERTAD"/>
    <s v="LA LIBERTAD"/>
    <s v="PATAZ"/>
    <s v="PÍAS"/>
    <n v="0"/>
    <x v="8"/>
    <n v="0"/>
    <x v="1"/>
    <x v="1"/>
    <x v="0"/>
    <s v="MWh"/>
    <n v="8108.64"/>
    <n v="8.1086400000000012"/>
    <m/>
    <n v="1.05"/>
    <n v="0.99833333333333341"/>
    <n v="0"/>
    <n v="0"/>
    <n v="35"/>
    <s v="BASE DE DATOS"/>
    <m/>
  </r>
  <r>
    <s v="24"/>
    <x v="4"/>
    <s v="COHORI"/>
    <s v="18182809"/>
    <s v="18182809"/>
    <x v="5"/>
    <m/>
    <m/>
    <n v="12.6"/>
    <n v="11.98"/>
    <m/>
    <m/>
    <n v="5872.08"/>
    <m/>
    <m/>
    <m/>
    <m/>
    <n v="0"/>
    <x v="0"/>
    <s v="COHORI18182809HI"/>
    <s v="Consorcio Minero Horizonte S.A"/>
    <x v="124"/>
    <x v="124"/>
    <s v="C.H. Pías 1"/>
    <x v="508"/>
    <s v="HI"/>
    <x v="5"/>
    <x v="381"/>
    <x v="2"/>
    <s v="Instalado"/>
    <s v="Operativo"/>
    <s v="Autoproductor"/>
    <x v="2"/>
    <x v="0"/>
    <x v="1"/>
    <x v="0"/>
    <s v="Privado"/>
    <s v="LA LIBERTAD"/>
    <s v="LA LIBERTAD"/>
    <s v="PATAZ"/>
    <s v="PÍAS"/>
    <n v="0"/>
    <x v="8"/>
    <n v="0"/>
    <x v="1"/>
    <x v="1"/>
    <x v="0"/>
    <s v="MWh"/>
    <n v="5872.08"/>
    <n v="5.8720799999999995"/>
    <m/>
    <n v="1.05"/>
    <n v="0.99833333333333341"/>
    <n v="0"/>
    <n v="0"/>
    <n v="35"/>
    <s v="BASE DE DATOS"/>
    <m/>
  </r>
  <r>
    <s v="24"/>
    <x v="5"/>
    <s v="COHORI"/>
    <s v="18182809"/>
    <s v="18182809"/>
    <x v="5"/>
    <m/>
    <m/>
    <n v="12.6"/>
    <n v="11.98"/>
    <m/>
    <m/>
    <n v="4084.05"/>
    <m/>
    <m/>
    <m/>
    <m/>
    <n v="11.821"/>
    <x v="0"/>
    <s v="COHORI18182809HI"/>
    <s v="Consorcio Minero Horizonte S.A"/>
    <x v="124"/>
    <x v="124"/>
    <s v="C.H. Pías 1"/>
    <x v="508"/>
    <s v="HI"/>
    <x v="5"/>
    <x v="381"/>
    <x v="2"/>
    <s v="Instalado"/>
    <s v="Operativo"/>
    <s v="Autoproductor"/>
    <x v="2"/>
    <x v="0"/>
    <x v="1"/>
    <x v="0"/>
    <s v="Privado"/>
    <s v="LA LIBERTAD"/>
    <s v="LA LIBERTAD"/>
    <s v="PATAZ"/>
    <s v="PÍAS"/>
    <n v="0"/>
    <x v="8"/>
    <n v="0"/>
    <x v="1"/>
    <x v="1"/>
    <x v="0"/>
    <s v="MWh"/>
    <n v="4084.05"/>
    <n v="4.0840500000000004"/>
    <m/>
    <n v="1.05"/>
    <n v="0.99833333333333341"/>
    <n v="0"/>
    <n v="0"/>
    <n v="35"/>
    <s v="BASE DE DATOS"/>
    <m/>
  </r>
  <r>
    <s v="24"/>
    <x v="2"/>
    <s v="CMCHUN"/>
    <s v="00022010"/>
    <s v="00022010"/>
    <x v="5"/>
    <m/>
    <m/>
    <n v="9.18"/>
    <n v="9.18"/>
    <m/>
    <m/>
    <n v="6829.92"/>
    <m/>
    <m/>
    <m/>
    <m/>
    <n v="9.202"/>
    <x v="0"/>
    <s v="CMCHUN00022010HI"/>
    <s v="Compañía Minera Chungar S.A.C."/>
    <x v="108"/>
    <x v="108"/>
    <s v="C.H. Ba¤os V"/>
    <x v="49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829.92"/>
    <n v="6.8299200000000004"/>
    <m/>
    <n v="0.76500000000000001"/>
    <n v="0.76500000000000001"/>
    <n v="0"/>
    <n v="0"/>
    <n v="29"/>
    <s v="BASE DE DATOS"/>
    <m/>
  </r>
  <r>
    <s v="24"/>
    <x v="2"/>
    <s v="CMCHUN"/>
    <s v="31007493"/>
    <s v="31007493"/>
    <x v="5"/>
    <m/>
    <m/>
    <n v="1.1000000000000001"/>
    <n v="1.1000000000000001"/>
    <m/>
    <m/>
    <n v="725.96299999999997"/>
    <m/>
    <m/>
    <m/>
    <m/>
    <n v="1.125"/>
    <x v="0"/>
    <s v="CMCHUN31007493HI"/>
    <s v="Compañía Minera Chungar S.A.C."/>
    <x v="108"/>
    <x v="108"/>
    <s v="C.H. Shagua"/>
    <x v="491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STA CRUZ DE ANDAMARCA"/>
    <n v="0"/>
    <x v="8"/>
    <n v="0"/>
    <x v="0"/>
    <x v="0"/>
    <x v="0"/>
    <s v="MWh"/>
    <n v="725.96299999999997"/>
    <n v="0.72596299999999991"/>
    <m/>
    <n v="9.1666666666666674E-2"/>
    <n v="9.1666666666666674E-2"/>
    <n v="0"/>
    <n v="0"/>
    <n v="29"/>
    <s v="BASE DE DATOS"/>
    <m/>
  </r>
  <r>
    <s v="24"/>
    <x v="2"/>
    <s v="CMCHUN"/>
    <s v="31007593"/>
    <s v="31007593"/>
    <x v="5"/>
    <m/>
    <m/>
    <n v="1.952"/>
    <n v="1.4179999999999999"/>
    <m/>
    <m/>
    <n v="822.17100000000005"/>
    <m/>
    <m/>
    <m/>
    <m/>
    <n v="1.516"/>
    <x v="0"/>
    <s v="CMCHUN31007593HI"/>
    <s v="Compañía Minera Chungar S.A.C."/>
    <x v="108"/>
    <x v="108"/>
    <s v="C.H. Huanchay"/>
    <x v="492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822.17100000000005"/>
    <n v="0.8221710000000001"/>
    <m/>
    <n v="0.16266666666666665"/>
    <n v="0.11816666666666666"/>
    <n v="0"/>
    <n v="0"/>
    <n v="29"/>
    <s v="BASE DE DATOS"/>
    <m/>
  </r>
  <r>
    <s v="24"/>
    <x v="2"/>
    <s v="CMCHUN"/>
    <s v="31015993"/>
    <s v="31015993"/>
    <x v="5"/>
    <m/>
    <m/>
    <n v="2.2400000000000002"/>
    <n v="1.5"/>
    <m/>
    <m/>
    <n v="841.69"/>
    <m/>
    <m/>
    <m/>
    <m/>
    <n v="1.347"/>
    <x v="0"/>
    <s v="CMCHUN31015993HI"/>
    <s v="Compañía Minera Chungar S.A.C."/>
    <x v="108"/>
    <x v="108"/>
    <s v="C.H. San José"/>
    <x v="493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841.69"/>
    <n v="0.84169000000000005"/>
    <m/>
    <n v="0.18666666666666668"/>
    <n v="0.125"/>
    <n v="0"/>
    <n v="0"/>
    <n v="29"/>
    <s v="BASE DE DATOS"/>
    <m/>
  </r>
  <r>
    <s v="24"/>
    <x v="2"/>
    <s v="CMCHUN"/>
    <s v="33036293"/>
    <s v="33036293"/>
    <x v="5"/>
    <m/>
    <m/>
    <n v="0.17599999999999999"/>
    <n v="0"/>
    <m/>
    <m/>
    <n v="0"/>
    <m/>
    <m/>
    <m/>
    <m/>
    <n v="0"/>
    <x v="0"/>
    <s v="CMCHUN33036293HI"/>
    <s v="Compañía Minera Chungar S.A.C."/>
    <x v="108"/>
    <x v="108"/>
    <s v="C.H. Francois"/>
    <x v="494"/>
    <s v="HI"/>
    <x v="5"/>
    <x v="381"/>
    <x v="2"/>
    <s v="Instalado"/>
    <s v="In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0"/>
    <n v="0"/>
    <m/>
    <n v="1.4666666666666666E-2"/>
    <n v="0"/>
    <n v="0"/>
    <n v="0"/>
    <n v="29"/>
    <s v="BASE DE DATOS"/>
    <m/>
  </r>
  <r>
    <s v="24"/>
    <x v="2"/>
    <s v="CMCHUN"/>
    <s v="41007293"/>
    <s v="41007293"/>
    <x v="5"/>
    <m/>
    <m/>
    <n v="0.224"/>
    <n v="0.2"/>
    <m/>
    <m/>
    <n v="0"/>
    <m/>
    <m/>
    <m/>
    <m/>
    <n v="0"/>
    <x v="0"/>
    <s v="CMCHUN41007293HI"/>
    <s v="Compañía Minera Chungar S.A.C."/>
    <x v="108"/>
    <x v="108"/>
    <s v="C.H. Cacray"/>
    <x v="495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n v="1.8666666666666668E-2"/>
    <n v="1.6666666666666666E-2"/>
    <n v="0"/>
    <n v="0"/>
    <n v="29"/>
    <s v="BASE DE DATOS"/>
    <m/>
  </r>
  <r>
    <s v="24"/>
    <x v="2"/>
    <s v="CMCHUN"/>
    <s v="41029994"/>
    <s v="41029994"/>
    <x v="5"/>
    <m/>
    <m/>
    <n v="0.496"/>
    <n v="0.496"/>
    <m/>
    <m/>
    <n v="136.02099999999999"/>
    <m/>
    <m/>
    <m/>
    <m/>
    <n v="0.55300000000000005"/>
    <x v="0"/>
    <s v="CMCHUN41029994HI"/>
    <s v="Compañía Minera Chungar S.A.C."/>
    <x v="108"/>
    <x v="108"/>
    <s v="C.H. Yanahuin"/>
    <x v="496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136.02099999999999"/>
    <n v="0.13602099999999998"/>
    <m/>
    <n v="4.1333333333333333E-2"/>
    <n v="4.1333333333333333E-2"/>
    <n v="0"/>
    <n v="0"/>
    <n v="29"/>
    <s v="BASE DE DATOS"/>
    <m/>
  </r>
  <r>
    <s v="24"/>
    <x v="2"/>
    <s v="CMCHUN"/>
    <s v="51017802"/>
    <s v="51017802"/>
    <x v="5"/>
    <m/>
    <m/>
    <n v="4.9000000000000004"/>
    <n v="4.9000000000000004"/>
    <m/>
    <m/>
    <n v="3488.2339999999999"/>
    <m/>
    <m/>
    <m/>
    <m/>
    <n v="4.944"/>
    <x v="0"/>
    <s v="CMCHUN51017802HI"/>
    <s v="Compañía Minera Chungar S.A.C."/>
    <x v="108"/>
    <x v="108"/>
    <s v="C.H. Ba¤os IV"/>
    <x v="497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3488.2339999999999"/>
    <n v="3.4882339999999998"/>
    <m/>
    <n v="0.40833333333333338"/>
    <n v="0.40833333333333338"/>
    <n v="0"/>
    <n v="0"/>
    <n v="29"/>
    <s v="BASE DE DATOS"/>
    <m/>
  </r>
  <r>
    <s v="24"/>
    <x v="2"/>
    <s v="CMCHUN"/>
    <s v="51018102"/>
    <s v="51018102"/>
    <x v="5"/>
    <m/>
    <m/>
    <n v="0.97599999999999998"/>
    <n v="0.97599999999999998"/>
    <m/>
    <m/>
    <n v="725.65599999999995"/>
    <m/>
    <m/>
    <m/>
    <m/>
    <n v="0.97799999999999998"/>
    <x v="0"/>
    <s v="CMCHUN51018102HI"/>
    <s v="Compañía Minera Chungar S.A.C."/>
    <x v="108"/>
    <x v="108"/>
    <s v="C.H. Ba¤os III"/>
    <x v="499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725.65599999999995"/>
    <n v="0.72565599999999997"/>
    <m/>
    <n v="8.1333333333333327E-2"/>
    <n v="8.1333333333333327E-2"/>
    <n v="0"/>
    <n v="0"/>
    <n v="29"/>
    <s v="BASE DE DATOS"/>
    <m/>
  </r>
  <r>
    <s v="24"/>
    <x v="2"/>
    <s v="CMCHUN"/>
    <s v="51018402"/>
    <s v="51018402"/>
    <x v="5"/>
    <m/>
    <m/>
    <n v="0.94"/>
    <n v="0.85"/>
    <m/>
    <m/>
    <n v="577.24800000000005"/>
    <m/>
    <m/>
    <m/>
    <m/>
    <n v="0.78"/>
    <x v="0"/>
    <s v="CMCHUN51018402HI"/>
    <s v="Compañía Minera Chungar S.A.C."/>
    <x v="108"/>
    <x v="108"/>
    <s v="C.H. Ba¤os II"/>
    <x v="498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77.24800000000005"/>
    <n v="0.57724800000000009"/>
    <m/>
    <n v="7.8333333333333324E-2"/>
    <n v="7.0833333333333331E-2"/>
    <n v="0"/>
    <n v="0"/>
    <n v="29"/>
    <s v="BASE DE DATOS"/>
    <m/>
  </r>
  <r>
    <s v="24"/>
    <x v="2"/>
    <s v="CMCHUN"/>
    <s v="51019703"/>
    <s v="51019703"/>
    <x v="5"/>
    <m/>
    <m/>
    <n v="1.2"/>
    <n v="0.86"/>
    <m/>
    <m/>
    <n v="628.14"/>
    <m/>
    <m/>
    <m/>
    <m/>
    <n v="0.85599999999999998"/>
    <x v="0"/>
    <s v="CMCHUN51019703HI"/>
    <s v="Compañía Minera Chungar S.A.C."/>
    <x v="108"/>
    <x v="108"/>
    <s v="C.H. Ba¤os I"/>
    <x v="50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28.14"/>
    <n v="0.62814000000000003"/>
    <m/>
    <n v="9.9999999999999992E-2"/>
    <n v="7.166666666666667E-2"/>
    <n v="0"/>
    <n v="0"/>
    <n v="29"/>
    <s v="BASE DE DATOS"/>
    <m/>
  </r>
  <r>
    <s v="24"/>
    <x v="3"/>
    <s v="CMCHUN"/>
    <s v="00022010"/>
    <s v="00022010"/>
    <x v="5"/>
    <m/>
    <m/>
    <n v="9.18"/>
    <n v="9.18"/>
    <m/>
    <m/>
    <n v="6582.3590000000004"/>
    <m/>
    <m/>
    <m/>
    <m/>
    <n v="9.2040000000000006"/>
    <x v="0"/>
    <s v="CMCHUN00022010HI"/>
    <s v="Compañía Minera Chungar S.A.C."/>
    <x v="108"/>
    <x v="108"/>
    <s v="C.H. Ba¤os V"/>
    <x v="49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582.3590000000004"/>
    <n v="6.5823590000000003"/>
    <m/>
    <n v="0.76500000000000001"/>
    <n v="0.76500000000000001"/>
    <n v="0"/>
    <n v="0"/>
    <n v="29"/>
    <s v="BASE DE DATOS"/>
    <m/>
  </r>
  <r>
    <s v="24"/>
    <x v="3"/>
    <s v="CMCHUN"/>
    <s v="31007493"/>
    <s v="31007493"/>
    <x v="5"/>
    <m/>
    <m/>
    <n v="1.1000000000000001"/>
    <n v="1.1000000000000001"/>
    <m/>
    <m/>
    <n v="801.75300000000004"/>
    <m/>
    <m/>
    <m/>
    <m/>
    <n v="1.151"/>
    <x v="0"/>
    <s v="CMCHUN31007493HI"/>
    <s v="Compañía Minera Chungar S.A.C."/>
    <x v="108"/>
    <x v="108"/>
    <s v="C.H. Shagua"/>
    <x v="491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STA CRUZ DE ANDAMARCA"/>
    <n v="0"/>
    <x v="8"/>
    <n v="0"/>
    <x v="0"/>
    <x v="0"/>
    <x v="0"/>
    <s v="MWh"/>
    <n v="801.75300000000004"/>
    <n v="0.80175300000000005"/>
    <m/>
    <n v="9.1666666666666674E-2"/>
    <n v="9.1666666666666674E-2"/>
    <n v="0"/>
    <n v="0"/>
    <n v="29"/>
    <s v="BASE DE DATOS"/>
    <m/>
  </r>
  <r>
    <s v="24"/>
    <x v="3"/>
    <s v="CMCHUN"/>
    <s v="31007593"/>
    <s v="31007593"/>
    <x v="5"/>
    <m/>
    <m/>
    <n v="1.952"/>
    <n v="1.4179999999999999"/>
    <m/>
    <m/>
    <n v="1015.024"/>
    <m/>
    <m/>
    <m/>
    <m/>
    <n v="1.5149999999999999"/>
    <x v="0"/>
    <s v="CMCHUN31007593HI"/>
    <s v="Compañía Minera Chungar S.A.C."/>
    <x v="108"/>
    <x v="108"/>
    <s v="C.H. Huanchay"/>
    <x v="492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1015.024"/>
    <n v="1.0150239999999999"/>
    <m/>
    <n v="0.16266666666666665"/>
    <n v="0.11816666666666666"/>
    <n v="0"/>
    <n v="0"/>
    <n v="29"/>
    <s v="BASE DE DATOS"/>
    <m/>
  </r>
  <r>
    <s v="24"/>
    <x v="3"/>
    <s v="CMCHUN"/>
    <s v="31015993"/>
    <s v="31015993"/>
    <x v="5"/>
    <m/>
    <m/>
    <n v="2.2400000000000002"/>
    <n v="1.5"/>
    <m/>
    <m/>
    <n v="701.50699999999995"/>
    <m/>
    <m/>
    <m/>
    <m/>
    <n v="1.3380000000000001"/>
    <x v="0"/>
    <s v="CMCHUN31015993HI"/>
    <s v="Compañía Minera Chungar S.A.C."/>
    <x v="108"/>
    <x v="108"/>
    <s v="C.H. San José"/>
    <x v="493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701.50699999999995"/>
    <n v="0.70150699999999999"/>
    <m/>
    <n v="0.18666666666666668"/>
    <n v="0.125"/>
    <n v="0"/>
    <n v="0"/>
    <n v="29"/>
    <s v="BASE DE DATOS"/>
    <m/>
  </r>
  <r>
    <s v="24"/>
    <x v="3"/>
    <s v="CMCHUN"/>
    <s v="33036293"/>
    <s v="33036293"/>
    <x v="5"/>
    <m/>
    <m/>
    <n v="0.17599999999999999"/>
    <n v="0"/>
    <m/>
    <m/>
    <n v="0"/>
    <m/>
    <m/>
    <m/>
    <m/>
    <n v="0"/>
    <x v="0"/>
    <s v="CMCHUN33036293HI"/>
    <s v="Compañía Minera Chungar S.A.C."/>
    <x v="108"/>
    <x v="108"/>
    <s v="C.H. Francois"/>
    <x v="494"/>
    <s v="HI"/>
    <x v="5"/>
    <x v="381"/>
    <x v="2"/>
    <s v="Instalado"/>
    <s v="In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0"/>
    <n v="0"/>
    <m/>
    <n v="1.4666666666666666E-2"/>
    <n v="0"/>
    <n v="0"/>
    <n v="0"/>
    <n v="29"/>
    <s v="BASE DE DATOS"/>
    <m/>
  </r>
  <r>
    <s v="24"/>
    <x v="3"/>
    <s v="CMCHUN"/>
    <s v="41007293"/>
    <s v="41007293"/>
    <x v="5"/>
    <m/>
    <m/>
    <n v="0.224"/>
    <n v="0.2"/>
    <m/>
    <m/>
    <n v="0"/>
    <m/>
    <m/>
    <m/>
    <m/>
    <n v="0"/>
    <x v="0"/>
    <s v="CMCHUN41007293HI"/>
    <s v="Compañía Minera Chungar S.A.C."/>
    <x v="108"/>
    <x v="108"/>
    <s v="C.H. Cacray"/>
    <x v="495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n v="1.8666666666666668E-2"/>
    <n v="1.6666666666666666E-2"/>
    <n v="0"/>
    <n v="0"/>
    <n v="29"/>
    <s v="BASE DE DATOS"/>
    <m/>
  </r>
  <r>
    <s v="24"/>
    <x v="3"/>
    <s v="CMCHUN"/>
    <s v="41029994"/>
    <s v="41029994"/>
    <x v="5"/>
    <m/>
    <m/>
    <n v="0.496"/>
    <n v="0.496"/>
    <m/>
    <m/>
    <n v="264.577"/>
    <m/>
    <m/>
    <m/>
    <m/>
    <n v="0.55700000000000005"/>
    <x v="0"/>
    <s v="CMCHUN41029994HI"/>
    <s v="Compañía Minera Chungar S.A.C."/>
    <x v="108"/>
    <x v="108"/>
    <s v="C.H. Yanahuin"/>
    <x v="496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264.577"/>
    <n v="0.26457700000000001"/>
    <m/>
    <n v="4.1333333333333333E-2"/>
    <n v="4.1333333333333333E-2"/>
    <n v="0"/>
    <n v="0"/>
    <n v="29"/>
    <s v="BASE DE DATOS"/>
    <m/>
  </r>
  <r>
    <s v="24"/>
    <x v="3"/>
    <s v="CMCHUN"/>
    <s v="51017802"/>
    <s v="51017802"/>
    <x v="5"/>
    <m/>
    <m/>
    <n v="4.9000000000000004"/>
    <n v="4.9000000000000004"/>
    <m/>
    <m/>
    <n v="3536.1350000000002"/>
    <m/>
    <m/>
    <m/>
    <m/>
    <n v="4.944"/>
    <x v="0"/>
    <s v="CMCHUN51017802HI"/>
    <s v="Compañía Minera Chungar S.A.C."/>
    <x v="108"/>
    <x v="108"/>
    <s v="C.H. Ba¤os IV"/>
    <x v="497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3536.1350000000002"/>
    <n v="3.5361350000000003"/>
    <m/>
    <n v="0.40833333333333338"/>
    <n v="0.40833333333333338"/>
    <n v="0"/>
    <n v="0"/>
    <n v="29"/>
    <s v="BASE DE DATOS"/>
    <m/>
  </r>
  <r>
    <s v="24"/>
    <x v="3"/>
    <s v="CMCHUN"/>
    <s v="51018102"/>
    <s v="51018102"/>
    <x v="5"/>
    <m/>
    <m/>
    <n v="0.97599999999999998"/>
    <n v="0.97599999999999998"/>
    <m/>
    <m/>
    <n v="702.60699999999997"/>
    <m/>
    <m/>
    <m/>
    <m/>
    <n v="0.97699999999999998"/>
    <x v="0"/>
    <s v="CMCHUN51018102HI"/>
    <s v="Compañía Minera Chungar S.A.C."/>
    <x v="108"/>
    <x v="108"/>
    <s v="C.H. Ba¤os III"/>
    <x v="499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702.60699999999997"/>
    <n v="0.70260699999999998"/>
    <m/>
    <n v="8.1333333333333327E-2"/>
    <n v="8.1333333333333327E-2"/>
    <n v="0"/>
    <n v="0"/>
    <n v="29"/>
    <s v="BASE DE DATOS"/>
    <m/>
  </r>
  <r>
    <s v="24"/>
    <x v="3"/>
    <s v="CMCHUN"/>
    <s v="51018402"/>
    <s v="51018402"/>
    <x v="5"/>
    <m/>
    <m/>
    <n v="0.94"/>
    <n v="0.85"/>
    <m/>
    <m/>
    <n v="559.84400000000005"/>
    <m/>
    <m/>
    <m/>
    <m/>
    <n v="0.78400000000000003"/>
    <x v="0"/>
    <s v="CMCHUN51018402HI"/>
    <s v="Compañía Minera Chungar S.A.C."/>
    <x v="108"/>
    <x v="108"/>
    <s v="C.H. Ba¤os II"/>
    <x v="498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59.84400000000005"/>
    <n v="0.55984400000000001"/>
    <m/>
    <n v="7.8333333333333324E-2"/>
    <n v="7.0833333333333331E-2"/>
    <n v="0"/>
    <n v="0"/>
    <n v="29"/>
    <s v="BASE DE DATOS"/>
    <m/>
  </r>
  <r>
    <s v="24"/>
    <x v="3"/>
    <s v="CMCHUN"/>
    <s v="51019703"/>
    <s v="51019703"/>
    <x v="5"/>
    <m/>
    <m/>
    <n v="1.2"/>
    <n v="0.86"/>
    <m/>
    <m/>
    <n v="514.67899999999997"/>
    <m/>
    <m/>
    <m/>
    <m/>
    <n v="0.85799999999999998"/>
    <x v="0"/>
    <s v="CMCHUN51019703HI"/>
    <s v="Compañía Minera Chungar S.A.C."/>
    <x v="108"/>
    <x v="108"/>
    <s v="C.H. Ba¤os I"/>
    <x v="50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14.67899999999997"/>
    <n v="0.514679"/>
    <m/>
    <n v="9.9999999999999992E-2"/>
    <n v="7.166666666666667E-2"/>
    <n v="0"/>
    <n v="0"/>
    <n v="29"/>
    <s v="BASE DE DATOS"/>
    <m/>
  </r>
  <r>
    <s v="24"/>
    <x v="4"/>
    <s v="CMCHUN"/>
    <s v="00022010"/>
    <s v="00022010"/>
    <x v="5"/>
    <m/>
    <m/>
    <n v="9.18"/>
    <n v="9.18"/>
    <m/>
    <m/>
    <n v="6683.5609999999997"/>
    <m/>
    <m/>
    <m/>
    <m/>
    <n v="9.2050000000000001"/>
    <x v="0"/>
    <s v="CMCHUN00022010HI"/>
    <s v="Compañía Minera Chungar S.A.C."/>
    <x v="108"/>
    <x v="108"/>
    <s v="C.H. Ba¤os V"/>
    <x v="49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683.5609999999997"/>
    <n v="6.6835610000000001"/>
    <m/>
    <n v="0.76500000000000001"/>
    <n v="0.76500000000000001"/>
    <n v="0"/>
    <n v="0"/>
    <n v="29"/>
    <s v="BASE DE DATOS"/>
    <m/>
  </r>
  <r>
    <s v="24"/>
    <x v="4"/>
    <s v="CMCHUN"/>
    <s v="31007493"/>
    <s v="31007493"/>
    <x v="5"/>
    <m/>
    <m/>
    <n v="1.1000000000000001"/>
    <n v="1.1000000000000001"/>
    <m/>
    <m/>
    <n v="619.04700000000003"/>
    <m/>
    <m/>
    <m/>
    <m/>
    <n v="1.129"/>
    <x v="0"/>
    <s v="CMCHUN31007493HI"/>
    <s v="Compañía Minera Chungar S.A.C."/>
    <x v="108"/>
    <x v="108"/>
    <s v="C.H. Shagua"/>
    <x v="491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STA CRUZ DE ANDAMARCA"/>
    <n v="0"/>
    <x v="8"/>
    <n v="0"/>
    <x v="0"/>
    <x v="0"/>
    <x v="0"/>
    <s v="MWh"/>
    <n v="619.04700000000003"/>
    <n v="0.61904700000000001"/>
    <m/>
    <n v="9.1666666666666674E-2"/>
    <n v="9.1666666666666674E-2"/>
    <n v="0"/>
    <n v="0"/>
    <n v="29"/>
    <s v="BASE DE DATOS"/>
    <m/>
  </r>
  <r>
    <s v="24"/>
    <x v="4"/>
    <s v="CMCHUN"/>
    <s v="31007593"/>
    <s v="31007593"/>
    <x v="5"/>
    <m/>
    <m/>
    <n v="1.952"/>
    <n v="1.4179999999999999"/>
    <m/>
    <m/>
    <n v="663.995"/>
    <m/>
    <m/>
    <m/>
    <m/>
    <n v="1.484"/>
    <x v="0"/>
    <s v="CMCHUN31007593HI"/>
    <s v="Compañía Minera Chungar S.A.C."/>
    <x v="108"/>
    <x v="108"/>
    <s v="C.H. Huanchay"/>
    <x v="492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663.995"/>
    <n v="0.663995"/>
    <m/>
    <n v="0.16266666666666665"/>
    <n v="0.11816666666666666"/>
    <n v="0"/>
    <n v="0"/>
    <n v="29"/>
    <s v="BASE DE DATOS"/>
    <m/>
  </r>
  <r>
    <s v="24"/>
    <x v="4"/>
    <s v="CMCHUN"/>
    <s v="31015993"/>
    <s v="31015993"/>
    <x v="5"/>
    <m/>
    <m/>
    <n v="2.2400000000000002"/>
    <n v="1.5"/>
    <m/>
    <m/>
    <n v="815.98199999999997"/>
    <m/>
    <m/>
    <m/>
    <m/>
    <n v="1.4039999999999999"/>
    <x v="0"/>
    <s v="CMCHUN31015993HI"/>
    <s v="Compañía Minera Chungar S.A.C."/>
    <x v="108"/>
    <x v="108"/>
    <s v="C.H. San José"/>
    <x v="493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815.98199999999997"/>
    <n v="0.81598199999999999"/>
    <m/>
    <n v="0.18666666666666668"/>
    <n v="0.125"/>
    <n v="0"/>
    <n v="0"/>
    <n v="29"/>
    <s v="BASE DE DATOS"/>
    <m/>
  </r>
  <r>
    <s v="24"/>
    <x v="4"/>
    <s v="CMCHUN"/>
    <s v="33036293"/>
    <s v="33036293"/>
    <x v="5"/>
    <m/>
    <m/>
    <n v="0.17599999999999999"/>
    <n v="0"/>
    <m/>
    <m/>
    <n v="0"/>
    <m/>
    <m/>
    <m/>
    <m/>
    <n v="0"/>
    <x v="0"/>
    <s v="CMCHUN33036293HI"/>
    <s v="Compañía Minera Chungar S.A.C."/>
    <x v="108"/>
    <x v="108"/>
    <s v="C.H. Francois"/>
    <x v="494"/>
    <s v="HI"/>
    <x v="5"/>
    <x v="381"/>
    <x v="2"/>
    <s v="Instalado"/>
    <s v="In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0"/>
    <n v="0"/>
    <m/>
    <n v="1.4666666666666666E-2"/>
    <n v="0"/>
    <n v="0"/>
    <n v="0"/>
    <n v="29"/>
    <s v="BASE DE DATOS"/>
    <m/>
  </r>
  <r>
    <s v="24"/>
    <x v="4"/>
    <s v="CMCHUN"/>
    <s v="41007293"/>
    <s v="41007293"/>
    <x v="5"/>
    <m/>
    <m/>
    <n v="0.224"/>
    <n v="0.2"/>
    <m/>
    <m/>
    <n v="0"/>
    <m/>
    <m/>
    <m/>
    <m/>
    <n v="0"/>
    <x v="0"/>
    <s v="CMCHUN41007293HI"/>
    <s v="Compañía Minera Chungar S.A.C."/>
    <x v="108"/>
    <x v="108"/>
    <s v="C.H. Cacray"/>
    <x v="495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n v="1.8666666666666668E-2"/>
    <n v="1.6666666666666666E-2"/>
    <n v="0"/>
    <n v="0"/>
    <n v="29"/>
    <s v="BASE DE DATOS"/>
    <m/>
  </r>
  <r>
    <s v="24"/>
    <x v="4"/>
    <s v="CMCHUN"/>
    <s v="41029994"/>
    <s v="41029994"/>
    <x v="5"/>
    <m/>
    <m/>
    <n v="0.496"/>
    <n v="0.496"/>
    <m/>
    <m/>
    <n v="3.7509999999999999"/>
    <m/>
    <m/>
    <m/>
    <m/>
    <n v="0.223"/>
    <x v="0"/>
    <s v="CMCHUN41029994HI"/>
    <s v="Compañía Minera Chungar S.A.C."/>
    <x v="108"/>
    <x v="108"/>
    <s v="C.H. Yanahuin"/>
    <x v="496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3.7509999999999999"/>
    <n v="3.751E-3"/>
    <m/>
    <n v="4.1333333333333333E-2"/>
    <n v="4.1333333333333333E-2"/>
    <n v="0"/>
    <n v="0"/>
    <n v="29"/>
    <s v="BASE DE DATOS"/>
    <m/>
  </r>
  <r>
    <s v="24"/>
    <x v="4"/>
    <s v="CMCHUN"/>
    <s v="51017802"/>
    <s v="51017802"/>
    <x v="5"/>
    <m/>
    <m/>
    <n v="4.9000000000000004"/>
    <n v="4.9000000000000004"/>
    <m/>
    <m/>
    <n v="3001.2530000000002"/>
    <m/>
    <m/>
    <m/>
    <m/>
    <n v="4.9160000000000004"/>
    <x v="0"/>
    <s v="CMCHUN51017802HI"/>
    <s v="Compañía Minera Chungar S.A.C."/>
    <x v="108"/>
    <x v="108"/>
    <s v="C.H. Ba¤os IV"/>
    <x v="497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3001.2530000000002"/>
    <n v="3.0012530000000002"/>
    <m/>
    <n v="0.40833333333333338"/>
    <n v="0.40833333333333338"/>
    <n v="0"/>
    <n v="0"/>
    <n v="29"/>
    <s v="BASE DE DATOS"/>
    <m/>
  </r>
  <r>
    <s v="24"/>
    <x v="4"/>
    <s v="CMCHUN"/>
    <s v="51018102"/>
    <s v="51018102"/>
    <x v="5"/>
    <m/>
    <m/>
    <n v="0.97599999999999998"/>
    <n v="0.97599999999999998"/>
    <m/>
    <m/>
    <n v="693.92600000000004"/>
    <m/>
    <m/>
    <m/>
    <m/>
    <n v="0.97799999999999998"/>
    <x v="0"/>
    <s v="CMCHUN51018102HI"/>
    <s v="Compañía Minera Chungar S.A.C."/>
    <x v="108"/>
    <x v="108"/>
    <s v="C.H. Ba¤os III"/>
    <x v="499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93.92600000000004"/>
    <n v="0.69392600000000004"/>
    <m/>
    <n v="8.1333333333333327E-2"/>
    <n v="8.1333333333333327E-2"/>
    <n v="0"/>
    <n v="0"/>
    <n v="29"/>
    <s v="BASE DE DATOS"/>
    <m/>
  </r>
  <r>
    <s v="24"/>
    <x v="4"/>
    <s v="CMCHUN"/>
    <s v="51018402"/>
    <s v="51018402"/>
    <x v="5"/>
    <m/>
    <m/>
    <n v="0.94"/>
    <n v="0.85"/>
    <m/>
    <m/>
    <n v="578.81399999999996"/>
    <m/>
    <m/>
    <m/>
    <m/>
    <n v="0.79"/>
    <x v="0"/>
    <s v="CMCHUN51018402HI"/>
    <s v="Compañía Minera Chungar S.A.C."/>
    <x v="108"/>
    <x v="108"/>
    <s v="C.H. Ba¤os II"/>
    <x v="498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78.81399999999996"/>
    <n v="0.57881399999999994"/>
    <m/>
    <n v="7.8333333333333324E-2"/>
    <n v="7.0833333333333331E-2"/>
    <n v="0"/>
    <n v="0"/>
    <n v="29"/>
    <s v="BASE DE DATOS"/>
    <m/>
  </r>
  <r>
    <s v="24"/>
    <x v="4"/>
    <s v="CMCHUN"/>
    <s v="51019703"/>
    <s v="51019703"/>
    <x v="5"/>
    <m/>
    <m/>
    <n v="1.2"/>
    <n v="0.86"/>
    <m/>
    <m/>
    <n v="629.73800000000006"/>
    <m/>
    <m/>
    <m/>
    <m/>
    <n v="0.86099999999999999"/>
    <x v="0"/>
    <s v="CMCHUN51019703HI"/>
    <s v="Compañía Minera Chungar S.A.C."/>
    <x v="108"/>
    <x v="108"/>
    <s v="C.H. Ba¤os I"/>
    <x v="50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29.73800000000006"/>
    <n v="0.62973800000000002"/>
    <m/>
    <n v="9.9999999999999992E-2"/>
    <n v="7.166666666666667E-2"/>
    <n v="0"/>
    <n v="0"/>
    <n v="29"/>
    <s v="BASE DE DATOS"/>
    <m/>
  </r>
  <r>
    <s v="24"/>
    <x v="5"/>
    <s v="CMCHUN"/>
    <s v="00022010"/>
    <s v="00022010"/>
    <x v="5"/>
    <m/>
    <m/>
    <n v="9.18"/>
    <n v="9.18"/>
    <m/>
    <m/>
    <n v="4626.0230000000001"/>
    <m/>
    <m/>
    <m/>
    <m/>
    <n v="8.4030000000000005"/>
    <x v="0"/>
    <s v="CMCHUN00022010HI"/>
    <s v="Compañía Minera Chungar S.A.C."/>
    <x v="108"/>
    <x v="108"/>
    <s v="C.H. Ba¤os V"/>
    <x v="49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4626.0230000000001"/>
    <n v="4.626023"/>
    <m/>
    <n v="0.76500000000000001"/>
    <n v="0.76500000000000001"/>
    <n v="0"/>
    <n v="0"/>
    <n v="29"/>
    <s v="BASE DE DATOS"/>
    <m/>
  </r>
  <r>
    <s v="24"/>
    <x v="5"/>
    <s v="CMCHUN"/>
    <s v="31007493"/>
    <s v="31007493"/>
    <x v="5"/>
    <m/>
    <m/>
    <n v="1.1000000000000001"/>
    <n v="1.1000000000000001"/>
    <m/>
    <m/>
    <n v="576.298"/>
    <m/>
    <m/>
    <m/>
    <m/>
    <n v="1.1020000000000001"/>
    <x v="0"/>
    <s v="CMCHUN31007493HI"/>
    <s v="Compañía Minera Chungar S.A.C."/>
    <x v="108"/>
    <x v="108"/>
    <s v="C.H. Shagua"/>
    <x v="491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STA CRUZ DE ANDAMARCA"/>
    <n v="0"/>
    <x v="8"/>
    <n v="0"/>
    <x v="0"/>
    <x v="0"/>
    <x v="0"/>
    <s v="MWh"/>
    <n v="576.298"/>
    <n v="0.57629799999999998"/>
    <m/>
    <n v="9.1666666666666674E-2"/>
    <n v="9.1666666666666674E-2"/>
    <n v="0"/>
    <n v="0"/>
    <n v="29"/>
    <s v="BASE DE DATOS"/>
    <m/>
  </r>
  <r>
    <s v="24"/>
    <x v="5"/>
    <s v="CMCHUN"/>
    <s v="31007593"/>
    <s v="31007593"/>
    <x v="5"/>
    <m/>
    <m/>
    <n v="1.952"/>
    <n v="1.4179999999999999"/>
    <m/>
    <m/>
    <n v="598.673"/>
    <m/>
    <m/>
    <m/>
    <m/>
    <n v="1.1399999999999999"/>
    <x v="0"/>
    <s v="CMCHUN31007593HI"/>
    <s v="Compañía Minera Chungar S.A.C."/>
    <x v="108"/>
    <x v="108"/>
    <s v="C.H. Huanchay"/>
    <x v="492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598.673"/>
    <n v="0.59867300000000001"/>
    <m/>
    <n v="0.16266666666666665"/>
    <n v="0.11816666666666666"/>
    <n v="0"/>
    <n v="0"/>
    <n v="29"/>
    <s v="BASE DE DATOS"/>
    <m/>
  </r>
  <r>
    <s v="24"/>
    <x v="5"/>
    <s v="CMCHUN"/>
    <s v="31015993"/>
    <s v="31015993"/>
    <x v="5"/>
    <m/>
    <m/>
    <n v="2.2400000000000002"/>
    <n v="1.5"/>
    <m/>
    <m/>
    <n v="770.18799999999999"/>
    <m/>
    <m/>
    <m/>
    <m/>
    <n v="1.331"/>
    <x v="0"/>
    <s v="CMCHUN31015993HI"/>
    <s v="Compañía Minera Chungar S.A.C."/>
    <x v="108"/>
    <x v="108"/>
    <s v="C.H. San José"/>
    <x v="493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770.18799999999999"/>
    <n v="0.77018799999999998"/>
    <m/>
    <n v="0.18666666666666668"/>
    <n v="0.125"/>
    <n v="0"/>
    <n v="0"/>
    <n v="29"/>
    <s v="BASE DE DATOS"/>
    <m/>
  </r>
  <r>
    <s v="24"/>
    <x v="5"/>
    <s v="CMCHUN"/>
    <s v="33036293"/>
    <s v="33036293"/>
    <x v="5"/>
    <m/>
    <m/>
    <n v="0.17599999999999999"/>
    <n v="0"/>
    <m/>
    <m/>
    <n v="0"/>
    <m/>
    <m/>
    <m/>
    <m/>
    <n v="0"/>
    <x v="0"/>
    <s v="CMCHUN33036293HI"/>
    <s v="Compañía Minera Chungar S.A.C."/>
    <x v="108"/>
    <x v="108"/>
    <s v="C.H. Francois"/>
    <x v="494"/>
    <s v="HI"/>
    <x v="5"/>
    <x v="381"/>
    <x v="2"/>
    <s v="Instalado"/>
    <s v="In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0"/>
    <n v="0"/>
    <m/>
    <n v="1.4666666666666666E-2"/>
    <n v="0"/>
    <n v="0"/>
    <n v="0"/>
    <n v="29"/>
    <s v="BASE DE DATOS"/>
    <m/>
  </r>
  <r>
    <s v="24"/>
    <x v="5"/>
    <s v="CMCHUN"/>
    <s v="41007293"/>
    <s v="41007293"/>
    <x v="5"/>
    <m/>
    <m/>
    <n v="0.224"/>
    <n v="0.2"/>
    <m/>
    <m/>
    <n v="0"/>
    <m/>
    <m/>
    <m/>
    <m/>
    <n v="0"/>
    <x v="0"/>
    <s v="CMCHUN41007293HI"/>
    <s v="Compañía Minera Chungar S.A.C."/>
    <x v="108"/>
    <x v="108"/>
    <s v="C.H. Cacray"/>
    <x v="495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n v="1.8666666666666668E-2"/>
    <n v="1.6666666666666666E-2"/>
    <n v="0"/>
    <n v="0"/>
    <n v="29"/>
    <s v="BASE DE DATOS"/>
    <m/>
  </r>
  <r>
    <s v="24"/>
    <x v="5"/>
    <s v="CMCHUN"/>
    <s v="41029994"/>
    <s v="41029994"/>
    <x v="5"/>
    <m/>
    <m/>
    <n v="0.496"/>
    <n v="0.496"/>
    <m/>
    <m/>
    <n v="0"/>
    <m/>
    <m/>
    <m/>
    <m/>
    <n v="0"/>
    <x v="0"/>
    <s v="CMCHUN41029994HI"/>
    <s v="Compañía Minera Chungar S.A.C."/>
    <x v="108"/>
    <x v="108"/>
    <s v="C.H. Yanahuin"/>
    <x v="496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n v="4.1333333333333333E-2"/>
    <n v="4.1333333333333333E-2"/>
    <n v="0"/>
    <n v="0"/>
    <n v="29"/>
    <s v="BASE DE DATOS"/>
    <m/>
  </r>
  <r>
    <s v="24"/>
    <x v="5"/>
    <s v="CMCHUN"/>
    <s v="51017802"/>
    <s v="51017802"/>
    <x v="5"/>
    <m/>
    <m/>
    <n v="4.9000000000000004"/>
    <n v="4.9000000000000004"/>
    <m/>
    <m/>
    <n v="2146.9250000000002"/>
    <m/>
    <m/>
    <m/>
    <m/>
    <n v="3.581"/>
    <x v="0"/>
    <s v="CMCHUN51017802HI"/>
    <s v="Compañía Minera Chungar S.A.C."/>
    <x v="108"/>
    <x v="108"/>
    <s v="C.H. Ba¤os IV"/>
    <x v="497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2146.9250000000002"/>
    <n v="2.146925"/>
    <m/>
    <n v="0.40833333333333338"/>
    <n v="0.40833333333333338"/>
    <n v="0"/>
    <n v="0"/>
    <n v="29"/>
    <s v="BASE DE DATOS"/>
    <m/>
  </r>
  <r>
    <s v="24"/>
    <x v="5"/>
    <s v="CMCHUN"/>
    <s v="51018102"/>
    <s v="51018102"/>
    <x v="5"/>
    <m/>
    <m/>
    <n v="0.97599999999999998"/>
    <n v="0.97599999999999998"/>
    <m/>
    <m/>
    <n v="473.71899999999999"/>
    <m/>
    <m/>
    <m/>
    <m/>
    <n v="0.97699999999999998"/>
    <x v="0"/>
    <s v="CMCHUN51018102HI"/>
    <s v="Compañía Minera Chungar S.A.C."/>
    <x v="108"/>
    <x v="108"/>
    <s v="C.H. Ba¤os III"/>
    <x v="499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473.71899999999999"/>
    <n v="0.473719"/>
    <m/>
    <n v="8.1333333333333327E-2"/>
    <n v="8.1333333333333327E-2"/>
    <n v="0"/>
    <n v="0"/>
    <n v="29"/>
    <s v="BASE DE DATOS"/>
    <m/>
  </r>
  <r>
    <s v="24"/>
    <x v="5"/>
    <s v="CMCHUN"/>
    <s v="51018402"/>
    <s v="51018402"/>
    <x v="5"/>
    <m/>
    <m/>
    <n v="0.94"/>
    <n v="0.85"/>
    <m/>
    <m/>
    <n v="496.98099999999999"/>
    <m/>
    <m/>
    <m/>
    <m/>
    <n v="0.79200000000000004"/>
    <x v="0"/>
    <s v="CMCHUN51018402HI"/>
    <s v="Compañía Minera Chungar S.A.C."/>
    <x v="108"/>
    <x v="108"/>
    <s v="C.H. Ba¤os II"/>
    <x v="498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496.98099999999999"/>
    <n v="0.49698100000000001"/>
    <m/>
    <n v="7.8333333333333324E-2"/>
    <n v="7.0833333333333331E-2"/>
    <n v="0"/>
    <n v="0"/>
    <n v="29"/>
    <s v="BASE DE DATOS"/>
    <m/>
  </r>
  <r>
    <s v="24"/>
    <x v="5"/>
    <s v="CMCHUN"/>
    <s v="51019703"/>
    <s v="51019703"/>
    <x v="5"/>
    <m/>
    <m/>
    <n v="1.2"/>
    <n v="0.86"/>
    <m/>
    <m/>
    <n v="609.19000000000005"/>
    <m/>
    <m/>
    <m/>
    <m/>
    <n v="0.86"/>
    <x v="0"/>
    <s v="CMCHUN51019703HI"/>
    <s v="Compañía Minera Chungar S.A.C."/>
    <x v="108"/>
    <x v="108"/>
    <s v="C.H. Ba¤os I"/>
    <x v="50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09.19000000000005"/>
    <n v="0.60919000000000001"/>
    <m/>
    <n v="9.9999999999999992E-2"/>
    <n v="7.166666666666667E-2"/>
    <n v="0"/>
    <n v="0"/>
    <n v="29"/>
    <s v="BASE DE DATOS"/>
    <m/>
  </r>
  <r>
    <s v="24"/>
    <x v="2"/>
    <s v="PACHAP"/>
    <s v="31146606"/>
    <s v="31146606"/>
    <x v="5"/>
    <m/>
    <m/>
    <n v="1.6"/>
    <n v="0.35"/>
    <m/>
    <m/>
    <n v="52.673999999999999"/>
    <m/>
    <m/>
    <m/>
    <m/>
    <n v="50.37"/>
    <x v="0"/>
    <s v="PACHAP31146606HI"/>
    <s v="ICM PACHAPAQUI S.A.C."/>
    <x v="181"/>
    <x v="181"/>
    <s v="C.H. San Martín de Porres"/>
    <x v="501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52.673999999999999"/>
    <n v="5.2673999999999999E-2"/>
    <m/>
    <n v="0.13333333333333333"/>
    <n v="2.9166666666666664E-2"/>
    <n v="0"/>
    <n v="0"/>
    <n v="44"/>
    <s v="BASE DE DATOS"/>
    <m/>
  </r>
  <r>
    <s v="24"/>
    <x v="2"/>
    <s v="PACHAP"/>
    <s v="31146706"/>
    <s v="31146706"/>
    <x v="5"/>
    <m/>
    <m/>
    <n v="0.94"/>
    <n v="0.35"/>
    <m/>
    <m/>
    <n v="77.537000000000006"/>
    <m/>
    <m/>
    <m/>
    <m/>
    <n v="95.86"/>
    <x v="0"/>
    <s v="PACHAP31146706HI"/>
    <s v="ICM PACHAPAQUI S.A.C."/>
    <x v="181"/>
    <x v="181"/>
    <s v="C.H. San Judas Tadeo"/>
    <x v="502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77.537000000000006"/>
    <n v="7.7537000000000009E-2"/>
    <m/>
    <n v="7.8333333333333324E-2"/>
    <n v="2.9166666666666664E-2"/>
    <n v="0"/>
    <n v="0"/>
    <n v="44"/>
    <s v="BASE DE DATOS"/>
    <m/>
  </r>
  <r>
    <s v="24"/>
    <x v="3"/>
    <s v="PACHAP"/>
    <s v="31146606"/>
    <s v="31146606"/>
    <x v="5"/>
    <m/>
    <m/>
    <n v="1.6"/>
    <n v="0.35"/>
    <m/>
    <m/>
    <n v="36.664000000000001"/>
    <m/>
    <m/>
    <m/>
    <m/>
    <n v="50.96"/>
    <x v="0"/>
    <s v="PACHAP31146606HI"/>
    <s v="ICM PACHAPAQUI S.A.C."/>
    <x v="181"/>
    <x v="181"/>
    <s v="C.H. San Martín de Porres"/>
    <x v="501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36.664000000000001"/>
    <n v="3.6664000000000002E-2"/>
    <m/>
    <n v="0.13333333333333333"/>
    <n v="2.9166666666666664E-2"/>
    <n v="0"/>
    <n v="0"/>
    <n v="44"/>
    <s v="BASE DE DATOS"/>
    <m/>
  </r>
  <r>
    <s v="24"/>
    <x v="3"/>
    <s v="PACHAP"/>
    <s v="31146706"/>
    <s v="31146706"/>
    <x v="5"/>
    <m/>
    <m/>
    <n v="0.94"/>
    <n v="0.35"/>
    <m/>
    <m/>
    <n v="63.886000000000003"/>
    <m/>
    <m/>
    <m/>
    <m/>
    <n v="89.36"/>
    <x v="0"/>
    <s v="PACHAP31146706HI"/>
    <s v="ICM PACHAPAQUI S.A.C."/>
    <x v="181"/>
    <x v="181"/>
    <s v="C.H. San Judas Tadeo"/>
    <x v="502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63.886000000000003"/>
    <n v="6.3885999999999998E-2"/>
    <m/>
    <n v="7.8333333333333324E-2"/>
    <n v="2.9166666666666664E-2"/>
    <n v="0"/>
    <n v="0"/>
    <n v="44"/>
    <s v="BASE DE DATOS"/>
    <m/>
  </r>
  <r>
    <s v="24"/>
    <x v="4"/>
    <s v="PACHAP"/>
    <s v="31146606"/>
    <s v="31146606"/>
    <x v="5"/>
    <m/>
    <m/>
    <n v="1.6"/>
    <n v="0.35"/>
    <m/>
    <m/>
    <n v="41.171999999999997"/>
    <m/>
    <m/>
    <m/>
    <m/>
    <n v="53.33"/>
    <x v="0"/>
    <s v="PACHAP31146606HI"/>
    <s v="ICM PACHAPAQUI S.A.C."/>
    <x v="181"/>
    <x v="181"/>
    <s v="C.H. San Martín de Porres"/>
    <x v="501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41.171999999999997"/>
    <n v="4.1172E-2"/>
    <m/>
    <n v="0.13333333333333333"/>
    <n v="2.9166666666666664E-2"/>
    <n v="0"/>
    <n v="0"/>
    <n v="44"/>
    <s v="BASE DE DATOS"/>
    <m/>
  </r>
  <r>
    <s v="24"/>
    <x v="4"/>
    <s v="PACHAP"/>
    <s v="31146706"/>
    <s v="31146706"/>
    <x v="5"/>
    <m/>
    <m/>
    <n v="0.94"/>
    <n v="0.35"/>
    <m/>
    <m/>
    <n v="58.753"/>
    <m/>
    <m/>
    <m/>
    <m/>
    <n v="78.959999999999994"/>
    <x v="0"/>
    <s v="PACHAP31146706HI"/>
    <s v="ICM PACHAPAQUI S.A.C."/>
    <x v="181"/>
    <x v="181"/>
    <s v="C.H. San Judas Tadeo"/>
    <x v="502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58.753"/>
    <n v="5.8753E-2"/>
    <m/>
    <n v="7.8333333333333324E-2"/>
    <n v="2.9166666666666664E-2"/>
    <n v="0"/>
    <n v="0"/>
    <n v="44"/>
    <s v="BASE DE DATOS"/>
    <m/>
  </r>
  <r>
    <s v="24"/>
    <x v="5"/>
    <s v="PACHAP"/>
    <s v="31146606"/>
    <s v="31146606"/>
    <x v="5"/>
    <m/>
    <m/>
    <n v="1.6"/>
    <n v="0.35"/>
    <m/>
    <m/>
    <n v="45.191000000000003"/>
    <m/>
    <m/>
    <m/>
    <m/>
    <n v="53.33"/>
    <x v="0"/>
    <s v="PACHAP31146606HI"/>
    <s v="ICM PACHAPAQUI S.A.C."/>
    <x v="181"/>
    <x v="181"/>
    <s v="C.H. San Martín de Porres"/>
    <x v="501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45.191000000000003"/>
    <n v="4.5191000000000002E-2"/>
    <m/>
    <n v="0.13333333333333333"/>
    <n v="2.9166666666666664E-2"/>
    <n v="0"/>
    <n v="0"/>
    <n v="44"/>
    <s v="BASE DE DATOS"/>
    <m/>
  </r>
  <r>
    <s v="24"/>
    <x v="5"/>
    <s v="PACHAP"/>
    <s v="31146706"/>
    <s v="31146706"/>
    <x v="5"/>
    <m/>
    <m/>
    <n v="0.94"/>
    <n v="0.35"/>
    <m/>
    <m/>
    <n v="59.863999999999997"/>
    <m/>
    <m/>
    <m/>
    <m/>
    <n v="83.144000000000005"/>
    <x v="0"/>
    <s v="PACHAP31146706HI"/>
    <s v="ICM PACHAPAQUI S.A.C."/>
    <x v="181"/>
    <x v="181"/>
    <s v="C.H. San Judas Tadeo"/>
    <x v="502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59.863999999999997"/>
    <n v="5.9864000000000001E-2"/>
    <m/>
    <n v="7.8333333333333324E-2"/>
    <n v="2.9166666666666664E-2"/>
    <n v="0"/>
    <n v="0"/>
    <n v="44"/>
    <s v="BASE DE DATOS"/>
    <m/>
  </r>
  <r>
    <s v="24"/>
    <x v="5"/>
    <s v="VALENT"/>
    <s v="31049194"/>
    <s v="31049194"/>
    <x v="5"/>
    <m/>
    <m/>
    <n v="3.78"/>
    <n v="1.8109999999999999"/>
    <m/>
    <m/>
    <n v="1315.9090000000001"/>
    <m/>
    <m/>
    <m/>
    <m/>
    <n v="2.5049999999999999"/>
    <x v="0"/>
    <s v="VALENT31049194HI"/>
    <s v="C¡a. Minera San Valentin S.A."/>
    <x v="182"/>
    <x v="182"/>
    <s v="C. H. Llapay"/>
    <x v="503"/>
    <s v="HI"/>
    <x v="5"/>
    <x v="381"/>
    <x v="2"/>
    <s v="Instalado"/>
    <s v="Operativo"/>
    <s v="Autoproductor"/>
    <x v="2"/>
    <x v="1"/>
    <x v="1"/>
    <x v="0"/>
    <s v="Privado"/>
    <s v="LIMA"/>
    <s v="LIMA"/>
    <s v="YAUYOS"/>
    <s v="LARAOS"/>
    <n v="0"/>
    <x v="8"/>
    <n v="0"/>
    <x v="0"/>
    <x v="0"/>
    <x v="0"/>
    <s v="MWh"/>
    <n v="1315.9090000000001"/>
    <n v="1.315909"/>
    <m/>
    <n v="0.315"/>
    <n v="0.15"/>
    <n v="0"/>
    <n v="0"/>
    <n v="32"/>
    <s v="BASE DE DATOS"/>
    <m/>
  </r>
  <r>
    <s v="24"/>
    <x v="2"/>
    <s v="SPCC"/>
    <s v="31024993"/>
    <s v="31024993"/>
    <x v="5"/>
    <m/>
    <m/>
    <n v="9"/>
    <n v="6.5039999999999996"/>
    <m/>
    <m/>
    <n v="1955.28"/>
    <m/>
    <m/>
    <m/>
    <m/>
    <n v="3.3820000000000001"/>
    <x v="0"/>
    <s v="SPCC31024993HI"/>
    <s v="Southern Per£ Cooper Corporation"/>
    <x v="119"/>
    <x v="119"/>
    <s v="C.H. Cuajone"/>
    <x v="504"/>
    <s v="HI"/>
    <x v="5"/>
    <x v="381"/>
    <x v="2"/>
    <s v="Instalado"/>
    <s v="Operativo"/>
    <s v="Autoproductor"/>
    <x v="2"/>
    <x v="1"/>
    <x v="1"/>
    <x v="0"/>
    <s v="Privado"/>
    <s v="MOQUEGUA"/>
    <s v="MOQUEGUA"/>
    <s v="MARISCAL NIETO"/>
    <s v="TORATA"/>
    <n v="0"/>
    <x v="8"/>
    <n v="0"/>
    <x v="0"/>
    <x v="0"/>
    <x v="0"/>
    <s v="MWh"/>
    <n v="1955.28"/>
    <n v="1.9552799999999999"/>
    <m/>
    <n v="0.75"/>
    <n v="0.54199999999999993"/>
    <n v="0"/>
    <n v="0"/>
    <n v="84"/>
    <s v="BASE DE DATOS"/>
    <m/>
  </r>
  <r>
    <s v="24"/>
    <x v="3"/>
    <s v="SPCC"/>
    <s v="31024993"/>
    <s v="31024993"/>
    <x v="5"/>
    <m/>
    <m/>
    <n v="9"/>
    <n v="6.5039999999999996"/>
    <m/>
    <m/>
    <n v="1929"/>
    <m/>
    <m/>
    <m/>
    <m/>
    <n v="3.3010000000000002"/>
    <x v="0"/>
    <s v="SPCC31024993HI"/>
    <s v="Southern Per£ Cooper Corporation"/>
    <x v="119"/>
    <x v="119"/>
    <s v="C.H. Cuajone"/>
    <x v="504"/>
    <s v="HI"/>
    <x v="5"/>
    <x v="381"/>
    <x v="2"/>
    <s v="Instalado"/>
    <s v="Operativo"/>
    <s v="Autoproductor"/>
    <x v="2"/>
    <x v="1"/>
    <x v="1"/>
    <x v="0"/>
    <s v="Privado"/>
    <s v="MOQUEGUA"/>
    <s v="MOQUEGUA"/>
    <s v="MARISCAL NIETO"/>
    <s v="TORATA"/>
    <n v="0"/>
    <x v="8"/>
    <n v="0"/>
    <x v="0"/>
    <x v="0"/>
    <x v="0"/>
    <s v="MWh"/>
    <n v="1929"/>
    <n v="1.929"/>
    <m/>
    <n v="0.75"/>
    <n v="0.54199999999999993"/>
    <n v="0"/>
    <n v="0"/>
    <n v="84"/>
    <s v="BASE DE DATOS"/>
    <m/>
  </r>
  <r>
    <s v="24"/>
    <x v="5"/>
    <s v="SPCC"/>
    <s v="31024993"/>
    <s v="31024993"/>
    <x v="5"/>
    <m/>
    <m/>
    <n v="9"/>
    <n v="6.5039999999999996"/>
    <m/>
    <m/>
    <n v="1939.47"/>
    <m/>
    <m/>
    <m/>
    <m/>
    <n v="3.3879999999999999"/>
    <x v="0"/>
    <s v="SPCC31024993HI"/>
    <s v="Southern Per£ Cooper Corporation"/>
    <x v="119"/>
    <x v="119"/>
    <s v="C.H. Cuajone"/>
    <x v="504"/>
    <s v="HI"/>
    <x v="5"/>
    <x v="381"/>
    <x v="2"/>
    <s v="Instalado"/>
    <s v="Operativo"/>
    <s v="Autoproductor"/>
    <x v="2"/>
    <x v="1"/>
    <x v="1"/>
    <x v="0"/>
    <s v="Privado"/>
    <s v="MOQUEGUA"/>
    <s v="MOQUEGUA"/>
    <s v="MARISCAL NIETO"/>
    <s v="TORATA"/>
    <n v="0"/>
    <x v="8"/>
    <n v="0"/>
    <x v="0"/>
    <x v="0"/>
    <x v="0"/>
    <s v="MWh"/>
    <n v="1939.47"/>
    <n v="1.93947"/>
    <m/>
    <n v="0.75"/>
    <n v="0.54199999999999993"/>
    <n v="0"/>
    <n v="0"/>
    <n v="84"/>
    <s v="BASE DE DATOS"/>
    <m/>
  </r>
  <r>
    <s v="24"/>
    <x v="2"/>
    <s v="UNCEMP"/>
    <s v="33010393"/>
    <s v="33010393"/>
    <x v="5"/>
    <m/>
    <m/>
    <n v="5.6"/>
    <n v="5.6"/>
    <m/>
    <m/>
    <n v="4010.3069999999998"/>
    <m/>
    <m/>
    <m/>
    <m/>
    <n v="5.73"/>
    <x v="0"/>
    <s v="UNCEMP33010393HI"/>
    <s v="Unacem Peru S.A."/>
    <x v="121"/>
    <x v="121"/>
    <s v="C.H. Carpapata I"/>
    <x v="505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4010.3069999999998"/>
    <n v="4.0103070000000001"/>
    <m/>
    <n v="0.46666666666666662"/>
    <n v="0.46666666666666662"/>
    <n v="0"/>
    <n v="0"/>
    <n v="90"/>
    <s v="BASE DE DATOS"/>
    <m/>
  </r>
  <r>
    <s v="24"/>
    <x v="2"/>
    <s v="UNCEMP"/>
    <s v="33010193"/>
    <s v="33010193"/>
    <x v="5"/>
    <m/>
    <m/>
    <n v="6.3"/>
    <n v="6.3"/>
    <m/>
    <m/>
    <n v="4317.0150000000003"/>
    <m/>
    <m/>
    <m/>
    <m/>
    <n v="6.181"/>
    <x v="0"/>
    <s v="UNCEMP33010193HI"/>
    <s v="Unacem Peru S.A."/>
    <x v="121"/>
    <x v="121"/>
    <s v="C.H. Carpapata II"/>
    <x v="506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4317.0150000000003"/>
    <n v="4.3170150000000005"/>
    <m/>
    <n v="0.52500000000000002"/>
    <n v="0.52500000000000002"/>
    <n v="0"/>
    <n v="0"/>
    <n v="90"/>
    <s v="BASE DE DATOS"/>
    <m/>
  </r>
  <r>
    <s v="24"/>
    <x v="2"/>
    <s v="UNCEMP"/>
    <s v="18170808"/>
    <s v="18170808"/>
    <x v="5"/>
    <m/>
    <m/>
    <n v="12.8"/>
    <n v="12.8"/>
    <m/>
    <m/>
    <n v="7760.7879999999996"/>
    <m/>
    <m/>
    <m/>
    <m/>
    <n v="12.696999999999999"/>
    <x v="0"/>
    <s v="UNCEMP18170808HI"/>
    <s v="Unacem Peru S.A."/>
    <x v="121"/>
    <x v="121"/>
    <s v="C.H. Carpapata III"/>
    <x v="507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1"/>
    <x v="1"/>
    <x v="0"/>
    <s v="MWh"/>
    <n v="7760.7879999999996"/>
    <n v="7.7607879999999998"/>
    <m/>
    <n v="1.0666666666666667"/>
    <n v="1.0666666666666667"/>
    <n v="0"/>
    <n v="0"/>
    <n v="90"/>
    <s v="BASE DE DATOS"/>
    <m/>
  </r>
  <r>
    <s v="24"/>
    <x v="3"/>
    <s v="UNCEMP"/>
    <s v="33010393"/>
    <s v="33010393"/>
    <x v="5"/>
    <m/>
    <m/>
    <n v="5.6"/>
    <n v="5.6"/>
    <m/>
    <m/>
    <n v="3996.8319999999999"/>
    <m/>
    <m/>
    <m/>
    <m/>
    <n v="5.7110000000000003"/>
    <x v="0"/>
    <s v="UNCEMP33010393HI"/>
    <s v="Unacem Peru S.A."/>
    <x v="121"/>
    <x v="121"/>
    <s v="C.H. Carpapata I"/>
    <x v="505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3996.8319999999999"/>
    <n v="3.9968319999999999"/>
    <m/>
    <n v="0.46666666666666662"/>
    <n v="0.46666666666666662"/>
    <n v="0"/>
    <n v="0"/>
    <n v="90"/>
    <s v="BASE DE DATOS"/>
    <m/>
  </r>
  <r>
    <s v="24"/>
    <x v="3"/>
    <s v="UNCEMP"/>
    <s v="33010193"/>
    <s v="33010193"/>
    <x v="5"/>
    <m/>
    <m/>
    <n v="6.3"/>
    <n v="6.3"/>
    <m/>
    <m/>
    <n v="4181.634"/>
    <m/>
    <m/>
    <m/>
    <m/>
    <n v="6.165"/>
    <x v="0"/>
    <s v="UNCEMP33010193HI"/>
    <s v="Unacem Peru S.A."/>
    <x v="121"/>
    <x v="121"/>
    <s v="C.H. Carpapata II"/>
    <x v="506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4181.634"/>
    <n v="4.1816339999999999"/>
    <m/>
    <n v="0.52500000000000002"/>
    <n v="0.52500000000000002"/>
    <n v="0"/>
    <n v="0"/>
    <n v="90"/>
    <s v="BASE DE DATOS"/>
    <m/>
  </r>
  <r>
    <s v="24"/>
    <x v="3"/>
    <s v="UNCEMP"/>
    <s v="18170808"/>
    <s v="18170808"/>
    <x v="5"/>
    <m/>
    <m/>
    <n v="12.8"/>
    <n v="12.8"/>
    <m/>
    <m/>
    <n v="7538.8639999999996"/>
    <m/>
    <m/>
    <m/>
    <m/>
    <n v="12.446999999999999"/>
    <x v="0"/>
    <s v="UNCEMP18170808HI"/>
    <s v="Unacem Peru S.A."/>
    <x v="121"/>
    <x v="121"/>
    <s v="C.H. Carpapata III"/>
    <x v="507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1"/>
    <x v="1"/>
    <x v="0"/>
    <s v="MWh"/>
    <n v="7538.8639999999996"/>
    <n v="7.5388639999999993"/>
    <m/>
    <n v="1.0666666666666667"/>
    <n v="1.0666666666666667"/>
    <n v="0"/>
    <n v="0"/>
    <n v="90"/>
    <s v="BASE DE DATOS"/>
    <m/>
  </r>
  <r>
    <s v="24"/>
    <x v="4"/>
    <s v="UNCEMP"/>
    <s v="33010393"/>
    <s v="33010393"/>
    <x v="5"/>
    <m/>
    <m/>
    <n v="5.6"/>
    <n v="5.6"/>
    <m/>
    <m/>
    <n v="3152.3530000000001"/>
    <m/>
    <m/>
    <m/>
    <m/>
    <n v="5.7649999999999997"/>
    <x v="0"/>
    <s v="UNCEMP33010393HI"/>
    <s v="Unacem Peru S.A."/>
    <x v="121"/>
    <x v="121"/>
    <s v="C.H. Carpapata I"/>
    <x v="505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3152.3530000000001"/>
    <n v="3.1523530000000002"/>
    <m/>
    <n v="0.46666666666666662"/>
    <n v="0.46666666666666662"/>
    <n v="0"/>
    <n v="0"/>
    <n v="90"/>
    <s v="BASE DE DATOS"/>
    <m/>
  </r>
  <r>
    <s v="24"/>
    <x v="4"/>
    <s v="UNCEMP"/>
    <s v="33010193"/>
    <s v="33010193"/>
    <x v="5"/>
    <m/>
    <m/>
    <n v="6.3"/>
    <n v="6.3"/>
    <m/>
    <m/>
    <n v="4412.6819999999998"/>
    <m/>
    <m/>
    <m/>
    <m/>
    <n v="6.1630000000000003"/>
    <x v="0"/>
    <s v="UNCEMP33010193HI"/>
    <s v="Unacem Peru S.A."/>
    <x v="121"/>
    <x v="121"/>
    <s v="C.H. Carpapata II"/>
    <x v="506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4412.6819999999998"/>
    <n v="4.4126820000000002"/>
    <m/>
    <n v="0.52500000000000002"/>
    <n v="0.52500000000000002"/>
    <n v="0"/>
    <n v="0"/>
    <n v="90"/>
    <s v="BASE DE DATOS"/>
    <m/>
  </r>
  <r>
    <s v="24"/>
    <x v="4"/>
    <s v="UNCEMP"/>
    <s v="18170808"/>
    <s v="18170808"/>
    <x v="5"/>
    <m/>
    <m/>
    <n v="12.8"/>
    <n v="12.8"/>
    <m/>
    <m/>
    <n v="7373.3770000000004"/>
    <m/>
    <m/>
    <m/>
    <m/>
    <n v="12.763"/>
    <x v="0"/>
    <s v="UNCEMP18170808HI"/>
    <s v="Unacem Peru S.A."/>
    <x v="121"/>
    <x v="121"/>
    <s v="C.H. Carpapata III"/>
    <x v="507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1"/>
    <x v="1"/>
    <x v="0"/>
    <s v="MWh"/>
    <n v="7373.3770000000004"/>
    <n v="7.3733770000000005"/>
    <m/>
    <n v="1.0666666666666667"/>
    <n v="1.0666666666666667"/>
    <n v="0"/>
    <n v="0"/>
    <n v="90"/>
    <s v="BASE DE DATOS"/>
    <m/>
  </r>
  <r>
    <s v="24"/>
    <x v="5"/>
    <s v="UNCEMP"/>
    <s v="33010393"/>
    <s v="33010393"/>
    <x v="5"/>
    <m/>
    <m/>
    <n v="5.6"/>
    <n v="5.6"/>
    <m/>
    <m/>
    <n v="3901.4589999999998"/>
    <m/>
    <m/>
    <m/>
    <m/>
    <n v="5.7169999999999996"/>
    <x v="0"/>
    <s v="UNCEMP33010393HI"/>
    <s v="Unacem Peru S.A."/>
    <x v="121"/>
    <x v="121"/>
    <s v="C.H. Carpapata I"/>
    <x v="505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3901.4589999999998"/>
    <n v="3.901459"/>
    <m/>
    <n v="0.46666666666666662"/>
    <n v="0.46666666666666662"/>
    <n v="0"/>
    <n v="0"/>
    <n v="90"/>
    <s v="BASE DE DATOS"/>
    <m/>
  </r>
  <r>
    <s v="24"/>
    <x v="5"/>
    <s v="UNCEMP"/>
    <s v="33010193"/>
    <s v="33010193"/>
    <x v="5"/>
    <m/>
    <m/>
    <n v="6.3"/>
    <n v="6.3"/>
    <m/>
    <m/>
    <n v="4289.9979999999996"/>
    <m/>
    <m/>
    <m/>
    <m/>
    <n v="6.1550000000000002"/>
    <x v="0"/>
    <s v="UNCEMP33010193HI"/>
    <s v="Unacem Peru S.A."/>
    <x v="121"/>
    <x v="121"/>
    <s v="C.H. Carpapata II"/>
    <x v="506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4289.9979999999996"/>
    <n v="4.2899979999999998"/>
    <m/>
    <n v="0.52500000000000002"/>
    <n v="0.52500000000000002"/>
    <n v="0"/>
    <n v="0"/>
    <n v="90"/>
    <s v="BASE DE DATOS"/>
    <m/>
  </r>
  <r>
    <s v="24"/>
    <x v="5"/>
    <s v="UNCEMP"/>
    <s v="18170808"/>
    <s v="18170808"/>
    <x v="5"/>
    <m/>
    <m/>
    <n v="12.8"/>
    <n v="12.8"/>
    <m/>
    <m/>
    <n v="5261.2240000000002"/>
    <m/>
    <m/>
    <m/>
    <m/>
    <n v="11.189"/>
    <x v="0"/>
    <s v="UNCEMP18170808HI"/>
    <s v="Unacem Peru S.A."/>
    <x v="121"/>
    <x v="121"/>
    <s v="C.H. Carpapata III"/>
    <x v="507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1"/>
    <x v="1"/>
    <x v="0"/>
    <s v="MWh"/>
    <n v="5261.2240000000002"/>
    <n v="5.2612240000000003"/>
    <m/>
    <n v="1.0666666666666667"/>
    <n v="1.0666666666666667"/>
    <n v="0"/>
    <n v="0"/>
    <n v="90"/>
    <s v="BASE DE DATOS"/>
    <m/>
  </r>
  <r>
    <s v="24"/>
    <x v="4"/>
    <s v="VALENT"/>
    <s v="31049194"/>
    <s v="31049194"/>
    <x v="5"/>
    <m/>
    <m/>
    <n v="3.78"/>
    <n v="1.39"/>
    <m/>
    <m/>
    <n v="1064.597"/>
    <m/>
    <m/>
    <m/>
    <m/>
    <n v="2.3879999999999999"/>
    <x v="0"/>
    <s v="VALENT31049194HI"/>
    <s v="C¡a. Minera San Valentin S.A."/>
    <x v="182"/>
    <x v="182"/>
    <s v="C. H. Llapay"/>
    <x v="503"/>
    <s v="HI"/>
    <x v="5"/>
    <x v="381"/>
    <x v="2"/>
    <s v="Instalado"/>
    <s v="Operativo"/>
    <s v="Autoproductor"/>
    <x v="2"/>
    <x v="1"/>
    <x v="1"/>
    <x v="0"/>
    <s v="Privado"/>
    <s v="LIMA"/>
    <s v="LIMA"/>
    <s v="YAUYOS"/>
    <s v="LARAOS"/>
    <n v="0"/>
    <x v="8"/>
    <n v="0"/>
    <x v="0"/>
    <x v="0"/>
    <x v="0"/>
    <s v="MWh"/>
    <n v="1064.597"/>
    <n v="1.064597"/>
    <m/>
    <n v="0.315"/>
    <n v="0.15"/>
    <n v="0"/>
    <n v="0"/>
    <n v="32"/>
    <s v="BASE DE DATOS"/>
    <m/>
  </r>
  <r>
    <s v="24"/>
    <x v="4"/>
    <s v="SPCC"/>
    <s v="31024993"/>
    <s v="31024993"/>
    <x v="5"/>
    <m/>
    <m/>
    <n v="9"/>
    <n v="6.5039999999999996"/>
    <m/>
    <m/>
    <n v="1398.94"/>
    <m/>
    <m/>
    <m/>
    <m/>
    <n v="3.2559999999999998"/>
    <x v="0"/>
    <s v="SPCC31024993HI"/>
    <s v="Southern Per£ Cooper Corporation"/>
    <x v="119"/>
    <x v="119"/>
    <s v="C.H. Cuajone"/>
    <x v="504"/>
    <s v="HI"/>
    <x v="5"/>
    <x v="381"/>
    <x v="2"/>
    <s v="Instalado"/>
    <s v="Operativo"/>
    <s v="Autoproductor"/>
    <x v="2"/>
    <x v="1"/>
    <x v="1"/>
    <x v="0"/>
    <s v="Privado"/>
    <s v="MOQUEGUA"/>
    <s v="MOQUEGUA"/>
    <s v="MARISCAL NIETO"/>
    <s v="TORATA"/>
    <n v="0"/>
    <x v="8"/>
    <n v="0"/>
    <x v="0"/>
    <x v="0"/>
    <x v="0"/>
    <s v="MWh"/>
    <n v="1398.94"/>
    <n v="1.3989400000000001"/>
    <m/>
    <n v="0.75"/>
    <n v="0.54199999999999993"/>
    <n v="0"/>
    <n v="0"/>
    <n v="84"/>
    <s v="BASE DE DATOS"/>
    <m/>
  </r>
  <r>
    <s v="24"/>
    <x v="7"/>
    <s v="CMCHUN"/>
    <s v="00022010"/>
    <s v="00022010"/>
    <x v="5"/>
    <m/>
    <m/>
    <n v="9.18"/>
    <n v="9.18"/>
    <m/>
    <m/>
    <n v="5434.0630000000001"/>
    <m/>
    <m/>
    <m/>
    <m/>
    <n v="8.8079999999999998"/>
    <x v="0"/>
    <s v="CMCHUN00022010HI"/>
    <s v="Compañía Minera Chungar S.A.C."/>
    <x v="108"/>
    <x v="108"/>
    <s v="C.H. Ba¤os V"/>
    <x v="49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434.0630000000001"/>
    <n v="5.4340630000000001"/>
    <m/>
    <n v="0.76500000000000001"/>
    <n v="0.76500000000000001"/>
    <n v="0"/>
    <n v="0"/>
    <n v="29"/>
    <s v="BASE DE DATOS"/>
    <m/>
  </r>
  <r>
    <s v="24"/>
    <x v="7"/>
    <s v="CMCHUN"/>
    <s v="31007493"/>
    <s v="31007493"/>
    <x v="5"/>
    <m/>
    <m/>
    <n v="1.1000000000000001"/>
    <n v="1.1000000000000001"/>
    <m/>
    <m/>
    <n v="612.51900000000001"/>
    <m/>
    <m/>
    <m/>
    <m/>
    <n v="1.0640000000000001"/>
    <x v="0"/>
    <s v="CMCHUN31007493HI"/>
    <s v="Compañía Minera Chungar S.A.C."/>
    <x v="108"/>
    <x v="108"/>
    <s v="C.H. Shagua"/>
    <x v="491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STA CRUZ DE ANDAMARCA"/>
    <n v="0"/>
    <x v="8"/>
    <n v="0"/>
    <x v="0"/>
    <x v="0"/>
    <x v="0"/>
    <s v="MWh"/>
    <n v="612.51900000000001"/>
    <n v="0.61251900000000004"/>
    <m/>
    <n v="9.1666666666666674E-2"/>
    <n v="9.1666666666666674E-2"/>
    <n v="0"/>
    <n v="0"/>
    <n v="29"/>
    <s v="BASE DE DATOS"/>
    <m/>
  </r>
  <r>
    <s v="24"/>
    <x v="7"/>
    <s v="CMCHUN"/>
    <s v="31007593"/>
    <s v="31007593"/>
    <x v="5"/>
    <m/>
    <m/>
    <n v="1.952"/>
    <n v="1.4179999999999999"/>
    <m/>
    <m/>
    <n v="658.63300000000004"/>
    <m/>
    <m/>
    <m/>
    <m/>
    <n v="1.1259999999999999"/>
    <x v="0"/>
    <s v="CMCHUN31007593HI"/>
    <s v="Compañía Minera Chungar S.A.C."/>
    <x v="108"/>
    <x v="108"/>
    <s v="C.H. Huanchay"/>
    <x v="492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658.63300000000004"/>
    <n v="0.65863300000000002"/>
    <m/>
    <n v="0.16266666666666665"/>
    <n v="0.11816666666666666"/>
    <n v="0"/>
    <n v="0"/>
    <n v="29"/>
    <s v="BASE DE DATOS"/>
    <m/>
  </r>
  <r>
    <s v="24"/>
    <x v="7"/>
    <s v="CMCHUN"/>
    <s v="31015993"/>
    <s v="31015993"/>
    <x v="5"/>
    <m/>
    <m/>
    <n v="2.2400000000000002"/>
    <n v="1.5"/>
    <m/>
    <m/>
    <n v="828.53700000000003"/>
    <m/>
    <m/>
    <m/>
    <m/>
    <n v="1.341"/>
    <x v="0"/>
    <s v="CMCHUN31015993HI"/>
    <s v="Compañía Minera Chungar S.A.C."/>
    <x v="108"/>
    <x v="108"/>
    <s v="C.H. San José"/>
    <x v="493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828.53700000000003"/>
    <n v="0.82853700000000008"/>
    <m/>
    <n v="0.18666666666666668"/>
    <n v="0.125"/>
    <n v="0"/>
    <n v="0"/>
    <n v="29"/>
    <s v="BASE DE DATOS"/>
    <m/>
  </r>
  <r>
    <s v="24"/>
    <x v="7"/>
    <s v="CMCHUN"/>
    <s v="33036293"/>
    <s v="33036293"/>
    <x v="5"/>
    <m/>
    <m/>
    <n v="0.17599999999999999"/>
    <n v="0"/>
    <m/>
    <m/>
    <n v="0"/>
    <m/>
    <m/>
    <m/>
    <m/>
    <n v="0"/>
    <x v="0"/>
    <s v="CMCHUN33036293HI"/>
    <s v="Compañía Minera Chungar S.A.C."/>
    <x v="108"/>
    <x v="108"/>
    <s v="C.H. Francois"/>
    <x v="494"/>
    <s v="HI"/>
    <x v="5"/>
    <x v="381"/>
    <x v="2"/>
    <s v="Instalado"/>
    <s v="In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0"/>
    <n v="0"/>
    <m/>
    <n v="1.4666666666666666E-2"/>
    <n v="0"/>
    <n v="0"/>
    <n v="0"/>
    <n v="29"/>
    <s v="BASE DE DATOS"/>
    <m/>
  </r>
  <r>
    <s v="24"/>
    <x v="7"/>
    <s v="CMCHUN"/>
    <s v="41007293"/>
    <s v="41007293"/>
    <x v="5"/>
    <m/>
    <m/>
    <n v="0.224"/>
    <n v="0.2"/>
    <m/>
    <m/>
    <n v="0"/>
    <m/>
    <m/>
    <m/>
    <m/>
    <n v="0"/>
    <x v="0"/>
    <s v="CMCHUN41007293HI"/>
    <s v="Compañía Minera Chungar S.A.C."/>
    <x v="108"/>
    <x v="108"/>
    <s v="C.H. Cacray"/>
    <x v="495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n v="1.8666666666666668E-2"/>
    <n v="1.6666666666666666E-2"/>
    <n v="0"/>
    <n v="0"/>
    <n v="29"/>
    <s v="BASE DE DATOS"/>
    <m/>
  </r>
  <r>
    <s v="24"/>
    <x v="7"/>
    <s v="CMCHUN"/>
    <s v="41029994"/>
    <s v="41029994"/>
    <x v="5"/>
    <m/>
    <m/>
    <n v="0.496"/>
    <n v="0.496"/>
    <m/>
    <m/>
    <n v="208.14"/>
    <m/>
    <m/>
    <m/>
    <m/>
    <n v="0.442"/>
    <x v="0"/>
    <s v="CMCHUN41029994HI"/>
    <s v="Compañía Minera Chungar S.A.C."/>
    <x v="108"/>
    <x v="108"/>
    <s v="C.H. Yanahuin"/>
    <x v="496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208.14"/>
    <n v="0.20813999999999999"/>
    <m/>
    <n v="4.1333333333333333E-2"/>
    <n v="4.1333333333333333E-2"/>
    <n v="0"/>
    <n v="0"/>
    <n v="29"/>
    <s v="BASE DE DATOS"/>
    <m/>
  </r>
  <r>
    <s v="24"/>
    <x v="7"/>
    <s v="CMCHUN"/>
    <s v="51017802"/>
    <s v="51017802"/>
    <x v="5"/>
    <m/>
    <m/>
    <n v="4.9000000000000004"/>
    <n v="4.9000000000000004"/>
    <m/>
    <m/>
    <n v="2563.931"/>
    <m/>
    <m/>
    <m/>
    <m/>
    <n v="4.234"/>
    <x v="0"/>
    <s v="CMCHUN51017802HI"/>
    <s v="Compañía Minera Chungar S.A.C."/>
    <x v="108"/>
    <x v="108"/>
    <s v="C.H. Ba¤os IV"/>
    <x v="497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2563.931"/>
    <n v="2.5639310000000002"/>
    <m/>
    <n v="0.40833333333333338"/>
    <n v="0.40833333333333338"/>
    <n v="0"/>
    <n v="0"/>
    <n v="29"/>
    <s v="BASE DE DATOS"/>
    <m/>
  </r>
  <r>
    <s v="24"/>
    <x v="7"/>
    <s v="CMCHUN"/>
    <s v="51018102"/>
    <s v="51018102"/>
    <x v="5"/>
    <m/>
    <m/>
    <n v="0.97599999999999998"/>
    <n v="0.97599999999999998"/>
    <m/>
    <m/>
    <n v="529.86500000000001"/>
    <m/>
    <m/>
    <m/>
    <m/>
    <n v="0.97699999999999998"/>
    <x v="0"/>
    <s v="CMCHUN51018102HI"/>
    <s v="Compañía Minera Chungar S.A.C."/>
    <x v="108"/>
    <x v="108"/>
    <s v="C.H. Ba¤os III"/>
    <x v="499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29.86500000000001"/>
    <n v="0.52986500000000003"/>
    <m/>
    <n v="8.1333333333333327E-2"/>
    <n v="8.1333333333333327E-2"/>
    <n v="0"/>
    <n v="0"/>
    <n v="29"/>
    <s v="BASE DE DATOS"/>
    <m/>
  </r>
  <r>
    <s v="24"/>
    <x v="7"/>
    <s v="CMCHUN"/>
    <s v="51018402"/>
    <s v="51018402"/>
    <x v="5"/>
    <m/>
    <m/>
    <n v="0.94"/>
    <n v="0.85"/>
    <m/>
    <m/>
    <n v="547.029"/>
    <m/>
    <m/>
    <m/>
    <m/>
    <n v="0.79400000000000004"/>
    <x v="0"/>
    <s v="CMCHUN51018402HI"/>
    <s v="Compañía Minera Chungar S.A.C."/>
    <x v="108"/>
    <x v="108"/>
    <s v="C.H. Ba¤os II"/>
    <x v="498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47.029"/>
    <n v="0.54702899999999999"/>
    <m/>
    <n v="7.8333333333333324E-2"/>
    <n v="7.0833333333333331E-2"/>
    <n v="0"/>
    <n v="0"/>
    <n v="29"/>
    <s v="BASE DE DATOS"/>
    <m/>
  </r>
  <r>
    <s v="24"/>
    <x v="7"/>
    <s v="CMCHUN"/>
    <s v="51019703"/>
    <s v="51019703"/>
    <x v="5"/>
    <m/>
    <m/>
    <n v="1.2"/>
    <n v="0.86"/>
    <m/>
    <m/>
    <n v="629.245"/>
    <m/>
    <m/>
    <m/>
    <m/>
    <n v="0.86099999999999999"/>
    <x v="0"/>
    <s v="CMCHUN51019703HI"/>
    <s v="Compañía Minera Chungar S.A.C."/>
    <x v="108"/>
    <x v="108"/>
    <s v="C.H. Ba¤os I"/>
    <x v="50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29.245"/>
    <n v="0.62924500000000005"/>
    <m/>
    <n v="9.9999999999999992E-2"/>
    <n v="7.166666666666667E-2"/>
    <n v="0"/>
    <n v="0"/>
    <n v="29"/>
    <s v="BASE DE DATOS"/>
    <m/>
  </r>
  <r>
    <s v="24"/>
    <x v="6"/>
    <s v="CMCHUN"/>
    <s v="00022010"/>
    <s v="00022010"/>
    <x v="5"/>
    <m/>
    <m/>
    <n v="9.18"/>
    <n v="9.18"/>
    <m/>
    <m/>
    <n v="4828.5410000000002"/>
    <m/>
    <m/>
    <m/>
    <m/>
    <n v="8.3030000000000008"/>
    <x v="0"/>
    <s v="CMCHUN00022010HI"/>
    <s v="Compañía Minera Chungar S.A.C."/>
    <x v="108"/>
    <x v="108"/>
    <s v="C.H. Ba¤os V"/>
    <x v="49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4828.5410000000002"/>
    <n v="4.8285410000000004"/>
    <m/>
    <n v="0.76500000000000001"/>
    <n v="0.76500000000000001"/>
    <n v="0"/>
    <n v="0"/>
    <n v="29"/>
    <s v="BASE DE DATOS"/>
    <m/>
  </r>
  <r>
    <s v="24"/>
    <x v="6"/>
    <s v="CMCHUN"/>
    <s v="31007493"/>
    <s v="31007493"/>
    <x v="5"/>
    <m/>
    <m/>
    <n v="1.1000000000000001"/>
    <n v="1.1000000000000001"/>
    <m/>
    <m/>
    <n v="705.01800000000003"/>
    <m/>
    <m/>
    <m/>
    <m/>
    <n v="1.0860000000000001"/>
    <x v="0"/>
    <s v="CMCHUN31007493HI"/>
    <s v="Compañía Minera Chungar S.A.C."/>
    <x v="108"/>
    <x v="108"/>
    <s v="C.H. Shagua"/>
    <x v="491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STA CRUZ DE ANDAMARCA"/>
    <n v="0"/>
    <x v="8"/>
    <n v="0"/>
    <x v="0"/>
    <x v="0"/>
    <x v="0"/>
    <s v="MWh"/>
    <n v="705.01800000000003"/>
    <n v="0.70501800000000003"/>
    <m/>
    <n v="9.1666666666666674E-2"/>
    <n v="9.1666666666666674E-2"/>
    <n v="0"/>
    <n v="0"/>
    <n v="29"/>
    <s v="BASE DE DATOS"/>
    <m/>
  </r>
  <r>
    <s v="24"/>
    <x v="6"/>
    <s v="CMCHUN"/>
    <s v="31007593"/>
    <s v="31007593"/>
    <x v="5"/>
    <m/>
    <m/>
    <n v="1.952"/>
    <n v="1.4179999999999999"/>
    <m/>
    <m/>
    <n v="792.20100000000002"/>
    <m/>
    <m/>
    <m/>
    <m/>
    <n v="1.19"/>
    <x v="0"/>
    <s v="CMCHUN31007593HI"/>
    <s v="Compañía Minera Chungar S.A.C."/>
    <x v="108"/>
    <x v="108"/>
    <s v="C.H. Huanchay"/>
    <x v="492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792.20100000000002"/>
    <n v="0.79220100000000004"/>
    <m/>
    <n v="0.16266666666666665"/>
    <n v="0.11816666666666666"/>
    <n v="0"/>
    <n v="0"/>
    <n v="29"/>
    <s v="BASE DE DATOS"/>
    <m/>
  </r>
  <r>
    <s v="24"/>
    <x v="6"/>
    <s v="CMCHUN"/>
    <s v="31015993"/>
    <s v="31015993"/>
    <x v="5"/>
    <m/>
    <m/>
    <n v="2.2400000000000002"/>
    <n v="1.5"/>
    <m/>
    <m/>
    <n v="686.64499999999998"/>
    <m/>
    <m/>
    <m/>
    <m/>
    <n v="1.2969999999999999"/>
    <x v="0"/>
    <s v="CMCHUN31015993HI"/>
    <s v="Compañía Minera Chungar S.A.C."/>
    <x v="108"/>
    <x v="108"/>
    <s v="C.H. San José"/>
    <x v="493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686.64499999999998"/>
    <n v="0.68664499999999995"/>
    <m/>
    <n v="0.18666666666666668"/>
    <n v="0.125"/>
    <n v="0"/>
    <n v="0"/>
    <n v="29"/>
    <s v="BASE DE DATOS"/>
    <m/>
  </r>
  <r>
    <s v="24"/>
    <x v="6"/>
    <s v="CMCHUN"/>
    <s v="33036293"/>
    <s v="33036293"/>
    <x v="5"/>
    <m/>
    <m/>
    <n v="0.17599999999999999"/>
    <n v="0"/>
    <m/>
    <m/>
    <n v="0"/>
    <m/>
    <m/>
    <m/>
    <m/>
    <n v="0"/>
    <x v="0"/>
    <s v="CMCHUN33036293HI"/>
    <s v="Compañía Minera Chungar S.A.C."/>
    <x v="108"/>
    <x v="108"/>
    <s v="C.H. Francois"/>
    <x v="494"/>
    <s v="HI"/>
    <x v="5"/>
    <x v="381"/>
    <x v="2"/>
    <s v="Instalado"/>
    <s v="In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0"/>
    <n v="0"/>
    <m/>
    <n v="1.4666666666666666E-2"/>
    <n v="0"/>
    <n v="0"/>
    <n v="0"/>
    <n v="29"/>
    <s v="BASE DE DATOS"/>
    <m/>
  </r>
  <r>
    <s v="24"/>
    <x v="6"/>
    <s v="CMCHUN"/>
    <s v="41007293"/>
    <s v="41007293"/>
    <x v="5"/>
    <m/>
    <m/>
    <n v="0.224"/>
    <n v="0.2"/>
    <m/>
    <m/>
    <n v="0"/>
    <m/>
    <m/>
    <m/>
    <m/>
    <n v="0"/>
    <x v="0"/>
    <s v="CMCHUN41007293HI"/>
    <s v="Compañía Minera Chungar S.A.C."/>
    <x v="108"/>
    <x v="108"/>
    <s v="C.H. Cacray"/>
    <x v="495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n v="1.8666666666666668E-2"/>
    <n v="1.6666666666666666E-2"/>
    <n v="0"/>
    <n v="0"/>
    <n v="29"/>
    <s v="BASE DE DATOS"/>
    <m/>
  </r>
  <r>
    <s v="24"/>
    <x v="6"/>
    <s v="CMCHUN"/>
    <s v="41029994"/>
    <s v="41029994"/>
    <x v="5"/>
    <m/>
    <m/>
    <n v="0.496"/>
    <n v="0.496"/>
    <m/>
    <m/>
    <n v="332"/>
    <m/>
    <m/>
    <m/>
    <m/>
    <n v="0.52400000000000002"/>
    <x v="0"/>
    <s v="CMCHUN41029994HI"/>
    <s v="Compañía Minera Chungar S.A.C."/>
    <x v="108"/>
    <x v="108"/>
    <s v="C.H. Yanahuin"/>
    <x v="496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332"/>
    <n v="0.33200000000000002"/>
    <m/>
    <n v="4.1333333333333333E-2"/>
    <n v="4.1333333333333333E-2"/>
    <n v="0"/>
    <n v="0"/>
    <n v="29"/>
    <s v="BASE DE DATOS"/>
    <m/>
  </r>
  <r>
    <s v="24"/>
    <x v="6"/>
    <s v="CMCHUN"/>
    <s v="51017802"/>
    <s v="51017802"/>
    <x v="5"/>
    <m/>
    <m/>
    <n v="4.9000000000000004"/>
    <n v="4.9000000000000004"/>
    <m/>
    <m/>
    <n v="2295.0590000000002"/>
    <m/>
    <m/>
    <m/>
    <m/>
    <n v="3.3530000000000002"/>
    <x v="0"/>
    <s v="CMCHUN51017802HI"/>
    <s v="Compañía Minera Chungar S.A.C."/>
    <x v="108"/>
    <x v="108"/>
    <s v="C.H. Ba¤os IV"/>
    <x v="497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2295.0590000000002"/>
    <n v="2.2950590000000002"/>
    <m/>
    <n v="0.40833333333333338"/>
    <n v="0.40833333333333338"/>
    <n v="0"/>
    <n v="0"/>
    <n v="29"/>
    <s v="BASE DE DATOS"/>
    <m/>
  </r>
  <r>
    <s v="24"/>
    <x v="6"/>
    <s v="CMCHUN"/>
    <s v="51018102"/>
    <s v="51018102"/>
    <x v="5"/>
    <m/>
    <m/>
    <n v="0.97599999999999998"/>
    <n v="0.97599999999999998"/>
    <m/>
    <m/>
    <n v="408.13200000000001"/>
    <m/>
    <m/>
    <m/>
    <m/>
    <n v="0.97699999999999998"/>
    <x v="0"/>
    <s v="CMCHUN51018102HI"/>
    <s v="Compañía Minera Chungar S.A.C."/>
    <x v="108"/>
    <x v="108"/>
    <s v="C.H. Ba¤os III"/>
    <x v="499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408.13200000000001"/>
    <n v="0.40813199999999999"/>
    <m/>
    <n v="8.1333333333333327E-2"/>
    <n v="8.1333333333333327E-2"/>
    <n v="0"/>
    <n v="0"/>
    <n v="29"/>
    <s v="BASE DE DATOS"/>
    <m/>
  </r>
  <r>
    <s v="24"/>
    <x v="6"/>
    <s v="CMCHUN"/>
    <s v="51018402"/>
    <s v="51018402"/>
    <x v="5"/>
    <m/>
    <m/>
    <n v="0.94"/>
    <n v="0.85"/>
    <m/>
    <m/>
    <n v="471.57299999999998"/>
    <m/>
    <m/>
    <m/>
    <m/>
    <n v="0.80200000000000005"/>
    <x v="0"/>
    <s v="CMCHUN51018402HI"/>
    <s v="Compañía Minera Chungar S.A.C."/>
    <x v="108"/>
    <x v="108"/>
    <s v="C.H. Ba¤os II"/>
    <x v="498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471.57299999999998"/>
    <n v="0.47157299999999996"/>
    <m/>
    <n v="7.8333333333333324E-2"/>
    <n v="7.0833333333333331E-2"/>
    <n v="0"/>
    <n v="0"/>
    <n v="29"/>
    <s v="BASE DE DATOS"/>
    <m/>
  </r>
  <r>
    <s v="24"/>
    <x v="6"/>
    <s v="CMCHUN"/>
    <s v="51019703"/>
    <s v="51019703"/>
    <x v="5"/>
    <m/>
    <m/>
    <n v="1.2"/>
    <n v="0.86"/>
    <m/>
    <m/>
    <n v="580.93899999999996"/>
    <m/>
    <m/>
    <m/>
    <m/>
    <n v="0.86499999999999999"/>
    <x v="0"/>
    <s v="CMCHUN51019703HI"/>
    <s v="Compañía Minera Chungar S.A.C."/>
    <x v="108"/>
    <x v="108"/>
    <s v="C.H. Ba¤os I"/>
    <x v="50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80.93899999999996"/>
    <n v="0.58093899999999998"/>
    <m/>
    <n v="9.9999999999999992E-2"/>
    <n v="7.166666666666667E-2"/>
    <n v="0"/>
    <n v="0"/>
    <n v="29"/>
    <s v="BASE DE DATOS"/>
    <m/>
  </r>
  <r>
    <s v="24"/>
    <x v="6"/>
    <s v="VALENT"/>
    <s v="31049194"/>
    <s v="31049194"/>
    <x v="5"/>
    <m/>
    <m/>
    <n v="3.78"/>
    <n v="1.391"/>
    <m/>
    <m/>
    <n v="1059.8489999999999"/>
    <m/>
    <m/>
    <m/>
    <m/>
    <n v="2.323"/>
    <x v="0"/>
    <s v="VALENT31049194HI"/>
    <s v="C¡a. Minera San Valentin S.A."/>
    <x v="182"/>
    <x v="182"/>
    <s v="C. H. Llapay"/>
    <x v="503"/>
    <s v="HI"/>
    <x v="5"/>
    <x v="381"/>
    <x v="2"/>
    <s v="Instalado"/>
    <s v="Operativo"/>
    <s v="Autoproductor"/>
    <x v="2"/>
    <x v="1"/>
    <x v="1"/>
    <x v="0"/>
    <s v="Privado"/>
    <s v="LIMA"/>
    <s v="LIMA"/>
    <s v="YAUYOS"/>
    <s v="LARAOS"/>
    <n v="0"/>
    <x v="8"/>
    <n v="0"/>
    <x v="0"/>
    <x v="0"/>
    <x v="0"/>
    <s v="MWh"/>
    <n v="1059.8489999999999"/>
    <n v="1.059849"/>
    <m/>
    <n v="0.315"/>
    <n v="0.15"/>
    <n v="0"/>
    <n v="0"/>
    <n v="32"/>
    <s v="BASE DE DATOS"/>
    <m/>
  </r>
  <r>
    <s v="24"/>
    <x v="7"/>
    <s v="VALENT"/>
    <s v="31049194"/>
    <s v="31049194"/>
    <x v="5"/>
    <m/>
    <m/>
    <n v="3.78"/>
    <n v="1.645"/>
    <m/>
    <m/>
    <n v="1222.192"/>
    <m/>
    <m/>
    <m/>
    <m/>
    <n v="2.395"/>
    <x v="0"/>
    <s v="VALENT31049194HI"/>
    <s v="C¡a. Minera San Valentin S.A."/>
    <x v="182"/>
    <x v="182"/>
    <s v="C. H. Llapay"/>
    <x v="503"/>
    <s v="HI"/>
    <x v="5"/>
    <x v="381"/>
    <x v="2"/>
    <s v="Instalado"/>
    <s v="Operativo"/>
    <s v="Autoproductor"/>
    <x v="2"/>
    <x v="1"/>
    <x v="1"/>
    <x v="0"/>
    <s v="Privado"/>
    <s v="LIMA"/>
    <s v="LIMA"/>
    <s v="YAUYOS"/>
    <s v="LARAOS"/>
    <n v="0"/>
    <x v="8"/>
    <n v="0"/>
    <x v="0"/>
    <x v="0"/>
    <x v="0"/>
    <s v="MWh"/>
    <n v="1222.192"/>
    <n v="1.2221919999999999"/>
    <m/>
    <n v="0.315"/>
    <n v="0.15"/>
    <n v="0"/>
    <n v="0"/>
    <n v="32"/>
    <s v="BASE DE DATOS"/>
    <m/>
  </r>
  <r>
    <s v="24"/>
    <x v="2"/>
    <s v="VALENT"/>
    <s v="31049194"/>
    <s v="31049194"/>
    <x v="5"/>
    <m/>
    <m/>
    <n v="3.78"/>
    <n v="1.825"/>
    <m/>
    <m/>
    <n v="1366.3689999999999"/>
    <m/>
    <m/>
    <m/>
    <m/>
    <n v="2.448"/>
    <x v="0"/>
    <s v="VALENT31049194HI"/>
    <s v="C¡a. Minera San Valentin S.A."/>
    <x v="182"/>
    <x v="182"/>
    <s v="C. H. Llapay"/>
    <x v="503"/>
    <s v="HI"/>
    <x v="5"/>
    <x v="381"/>
    <x v="2"/>
    <s v="Instalado"/>
    <s v="Operativo"/>
    <s v="Autoproductor"/>
    <x v="2"/>
    <x v="1"/>
    <x v="1"/>
    <x v="0"/>
    <s v="Privado"/>
    <s v="LIMA"/>
    <s v="LIMA"/>
    <s v="YAUYOS"/>
    <s v="LARAOS"/>
    <n v="0"/>
    <x v="8"/>
    <n v="0"/>
    <x v="0"/>
    <x v="0"/>
    <x v="0"/>
    <s v="MWh"/>
    <n v="1366.3689999999999"/>
    <n v="1.3663689999999999"/>
    <m/>
    <n v="0.315"/>
    <n v="0.15"/>
    <n v="0"/>
    <n v="0"/>
    <n v="32"/>
    <s v="BASE DE DATOS"/>
    <m/>
  </r>
  <r>
    <s v="24"/>
    <x v="3"/>
    <s v="VALENT"/>
    <s v="31049194"/>
    <s v="31049194"/>
    <x v="5"/>
    <m/>
    <m/>
    <n v="3.78"/>
    <n v="1.585"/>
    <m/>
    <m/>
    <n v="1148.2349999999999"/>
    <m/>
    <m/>
    <m/>
    <m/>
    <n v="2.4300000000000002"/>
    <x v="0"/>
    <s v="VALENT31049194HI"/>
    <s v="C¡a. Minera San Valentin S.A."/>
    <x v="182"/>
    <x v="182"/>
    <s v="C. H. Llapay"/>
    <x v="503"/>
    <s v="HI"/>
    <x v="5"/>
    <x v="381"/>
    <x v="2"/>
    <s v="Instalado"/>
    <s v="Operativo"/>
    <s v="Autoproductor"/>
    <x v="2"/>
    <x v="1"/>
    <x v="1"/>
    <x v="0"/>
    <s v="Privado"/>
    <s v="LIMA"/>
    <s v="LIMA"/>
    <s v="YAUYOS"/>
    <s v="LARAOS"/>
    <n v="0"/>
    <x v="8"/>
    <n v="0"/>
    <x v="0"/>
    <x v="0"/>
    <x v="0"/>
    <s v="MWh"/>
    <n v="1148.2349999999999"/>
    <n v="1.1482349999999999"/>
    <m/>
    <n v="0.315"/>
    <n v="0.15"/>
    <n v="0"/>
    <n v="0"/>
    <n v="32"/>
    <s v="BASE DE DATOS"/>
    <m/>
  </r>
  <r>
    <s v="24"/>
    <x v="7"/>
    <s v="PACHAP"/>
    <s v="31146606"/>
    <s v="31146606"/>
    <x v="5"/>
    <m/>
    <m/>
    <n v="1.6"/>
    <n v="0.35"/>
    <m/>
    <m/>
    <n v="41.893000000000001"/>
    <m/>
    <m/>
    <m/>
    <m/>
    <n v="57.3"/>
    <x v="0"/>
    <s v="PACHAP31146606HI"/>
    <s v="ICM PACHAPAQUI S.A.C."/>
    <x v="181"/>
    <x v="181"/>
    <s v="C.H. San Martín de Porres"/>
    <x v="501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41.893000000000001"/>
    <n v="4.1893E-2"/>
    <m/>
    <n v="0.13333333333333333"/>
    <n v="2.9166666666666664E-2"/>
    <n v="0"/>
    <n v="0"/>
    <n v="44"/>
    <s v="BASE DE DATOS"/>
    <m/>
  </r>
  <r>
    <s v="24"/>
    <x v="7"/>
    <s v="PACHAP"/>
    <s v="31146706"/>
    <s v="31146706"/>
    <x v="5"/>
    <m/>
    <m/>
    <n v="0.94"/>
    <n v="0.35"/>
    <m/>
    <m/>
    <n v="45.820999999999998"/>
    <m/>
    <m/>
    <m/>
    <m/>
    <n v="70.709999999999994"/>
    <x v="0"/>
    <s v="PACHAP31146706HI"/>
    <s v="ICM PACHAPAQUI S.A.C."/>
    <x v="181"/>
    <x v="181"/>
    <s v="C.H. San Judas Tadeo"/>
    <x v="502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45.820999999999998"/>
    <n v="4.5821000000000001E-2"/>
    <m/>
    <n v="7.8333333333333324E-2"/>
    <n v="2.9166666666666664E-2"/>
    <n v="0"/>
    <n v="0"/>
    <n v="44"/>
    <s v="BASE DE DATOS"/>
    <m/>
  </r>
  <r>
    <s v="24"/>
    <x v="6"/>
    <s v="PACHAP"/>
    <s v="31146606"/>
    <s v="31146606"/>
    <x v="5"/>
    <m/>
    <m/>
    <n v="1.6"/>
    <n v="0.35"/>
    <m/>
    <m/>
    <n v="55.917000000000002"/>
    <m/>
    <m/>
    <m/>
    <m/>
    <n v="55.22"/>
    <x v="0"/>
    <s v="PACHAP31146606HI"/>
    <s v="ICM PACHAPAQUI S.A.C."/>
    <x v="181"/>
    <x v="181"/>
    <s v="C.H. San Martín de Porres"/>
    <x v="501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55.917000000000002"/>
    <n v="5.5917000000000001E-2"/>
    <m/>
    <n v="0.13333333333333333"/>
    <n v="2.9166666666666664E-2"/>
    <n v="0"/>
    <n v="0"/>
    <n v="44"/>
    <s v="BASE DE DATOS"/>
    <m/>
  </r>
  <r>
    <s v="24"/>
    <x v="6"/>
    <s v="PACHAP"/>
    <s v="31146706"/>
    <s v="31146706"/>
    <x v="5"/>
    <m/>
    <m/>
    <n v="0.94"/>
    <n v="0.35"/>
    <m/>
    <m/>
    <n v="41.088999999999999"/>
    <m/>
    <m/>
    <m/>
    <m/>
    <n v="74.430000000000007"/>
    <x v="0"/>
    <s v="PACHAP31146706HI"/>
    <s v="ICM PACHAPAQUI S.A.C."/>
    <x v="181"/>
    <x v="181"/>
    <s v="C.H. San Judas Tadeo"/>
    <x v="502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41.088999999999999"/>
    <n v="4.1089000000000001E-2"/>
    <m/>
    <n v="7.8333333333333324E-2"/>
    <n v="2.9166666666666664E-2"/>
    <n v="0"/>
    <n v="0"/>
    <n v="44"/>
    <s v="BASE DE DATOS"/>
    <m/>
  </r>
  <r>
    <s v="24"/>
    <x v="7"/>
    <s v="SPCC"/>
    <s v="31024993"/>
    <s v="31024993"/>
    <x v="5"/>
    <m/>
    <m/>
    <n v="9"/>
    <n v="6.5039999999999996"/>
    <m/>
    <m/>
    <n v="1950.67"/>
    <m/>
    <m/>
    <m/>
    <m/>
    <n v="3.2719999999999998"/>
    <x v="0"/>
    <s v="SPCC31024993HI"/>
    <s v="Southern Per£ Cooper Corporation"/>
    <x v="119"/>
    <x v="119"/>
    <s v="C.H. Cuajone"/>
    <x v="504"/>
    <s v="HI"/>
    <x v="5"/>
    <x v="381"/>
    <x v="2"/>
    <s v="Instalado"/>
    <s v="Operativo"/>
    <s v="Autoproductor"/>
    <x v="2"/>
    <x v="1"/>
    <x v="1"/>
    <x v="0"/>
    <s v="Privado"/>
    <s v="MOQUEGUA"/>
    <s v="MOQUEGUA"/>
    <s v="MARISCAL NIETO"/>
    <s v="TORATA"/>
    <n v="0"/>
    <x v="8"/>
    <n v="0"/>
    <x v="0"/>
    <x v="0"/>
    <x v="0"/>
    <s v="MWh"/>
    <n v="1950.67"/>
    <n v="1.9506700000000001"/>
    <m/>
    <n v="0.75"/>
    <n v="0.54199999999999993"/>
    <n v="0"/>
    <n v="0"/>
    <n v="84"/>
    <s v="BASE DE DATOS"/>
    <m/>
  </r>
  <r>
    <s v="24"/>
    <x v="6"/>
    <s v="SPCC"/>
    <s v="31024993"/>
    <s v="31024993"/>
    <x v="5"/>
    <m/>
    <m/>
    <n v="9"/>
    <n v="6.5039999999999996"/>
    <m/>
    <m/>
    <n v="1794.32"/>
    <m/>
    <m/>
    <m/>
    <m/>
    <n v="3.2669999999999999"/>
    <x v="0"/>
    <s v="SPCC31024993HI"/>
    <s v="Southern Per£ Cooper Corporation"/>
    <x v="119"/>
    <x v="119"/>
    <s v="C.H. Cuajone"/>
    <x v="504"/>
    <s v="HI"/>
    <x v="5"/>
    <x v="381"/>
    <x v="2"/>
    <s v="Instalado"/>
    <s v="Operativo"/>
    <s v="Autoproductor"/>
    <x v="2"/>
    <x v="1"/>
    <x v="1"/>
    <x v="0"/>
    <s v="Privado"/>
    <s v="MOQUEGUA"/>
    <s v="MOQUEGUA"/>
    <s v="MARISCAL NIETO"/>
    <s v="TORATA"/>
    <n v="0"/>
    <x v="8"/>
    <n v="0"/>
    <x v="0"/>
    <x v="0"/>
    <x v="0"/>
    <s v="MWh"/>
    <n v="1794.32"/>
    <n v="1.7943199999999999"/>
    <m/>
    <n v="0.75"/>
    <n v="0.54199999999999993"/>
    <n v="0"/>
    <n v="0"/>
    <n v="84"/>
    <s v="BASE DE DATOS"/>
    <m/>
  </r>
  <r>
    <s v="24"/>
    <x v="7"/>
    <s v="UNCEMP"/>
    <s v="33010393"/>
    <s v="33010393"/>
    <x v="5"/>
    <m/>
    <m/>
    <n v="5.6"/>
    <n v="5.6"/>
    <m/>
    <m/>
    <n v="3560.7"/>
    <m/>
    <m/>
    <m/>
    <m/>
    <n v="5.6630000000000003"/>
    <x v="0"/>
    <s v="UNCEMP33010393HI"/>
    <s v="Unacem Peru S.A."/>
    <x v="121"/>
    <x v="121"/>
    <s v="C.H. Carpapata I"/>
    <x v="505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3560.7"/>
    <n v="3.5606999999999998"/>
    <m/>
    <n v="0.46666666666666662"/>
    <n v="0.46666666666666662"/>
    <n v="0"/>
    <n v="0"/>
    <n v="90"/>
    <s v="BASE DE DATOS"/>
    <m/>
  </r>
  <r>
    <s v="24"/>
    <x v="7"/>
    <s v="UNCEMP"/>
    <s v="33010193"/>
    <s v="33010193"/>
    <x v="5"/>
    <m/>
    <m/>
    <n v="6.3"/>
    <n v="6.3"/>
    <m/>
    <m/>
    <n v="3971.5059999999999"/>
    <m/>
    <m/>
    <m/>
    <m/>
    <n v="6.1559999999999997"/>
    <x v="0"/>
    <s v="UNCEMP33010193HI"/>
    <s v="Unacem Peru S.A."/>
    <x v="121"/>
    <x v="121"/>
    <s v="C.H. Carpapata II"/>
    <x v="506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3971.5059999999999"/>
    <n v="3.9715059999999998"/>
    <m/>
    <n v="0.52500000000000002"/>
    <n v="0.52500000000000002"/>
    <n v="0"/>
    <n v="0"/>
    <n v="90"/>
    <s v="BASE DE DATOS"/>
    <m/>
  </r>
  <r>
    <s v="24"/>
    <x v="7"/>
    <s v="UNCEMP"/>
    <s v="18170808"/>
    <s v="18170808"/>
    <x v="5"/>
    <m/>
    <m/>
    <n v="12.8"/>
    <n v="12.8"/>
    <m/>
    <m/>
    <n v="4430.5510000000004"/>
    <m/>
    <m/>
    <m/>
    <m/>
    <n v="8.6489999999999991"/>
    <x v="0"/>
    <s v="UNCEMP18170808HI"/>
    <s v="Unacem Peru S.A."/>
    <x v="121"/>
    <x v="121"/>
    <s v="C.H. Carpapata III"/>
    <x v="507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1"/>
    <x v="1"/>
    <x v="0"/>
    <s v="MWh"/>
    <n v="4430.5510000000004"/>
    <n v="4.4305510000000004"/>
    <m/>
    <n v="1.0666666666666667"/>
    <n v="1.0666666666666667"/>
    <n v="0"/>
    <n v="0"/>
    <n v="90"/>
    <s v="BASE DE DATOS"/>
    <m/>
  </r>
  <r>
    <s v="24"/>
    <x v="6"/>
    <s v="UNCEMP"/>
    <s v="33010393"/>
    <s v="33010393"/>
    <x v="5"/>
    <m/>
    <m/>
    <n v="5.6"/>
    <n v="5.6"/>
    <m/>
    <m/>
    <n v="3347.1289999999999"/>
    <m/>
    <m/>
    <m/>
    <m/>
    <n v="5.593"/>
    <x v="0"/>
    <s v="UNCEMP33010393HI"/>
    <s v="Unacem Peru S.A."/>
    <x v="121"/>
    <x v="121"/>
    <s v="C.H. Carpapata I"/>
    <x v="505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3347.1289999999999"/>
    <n v="3.3471289999999998"/>
    <m/>
    <n v="0.46666666666666662"/>
    <n v="0.46666666666666662"/>
    <n v="0"/>
    <n v="0"/>
    <n v="90"/>
    <s v="BASE DE DATOS"/>
    <m/>
  </r>
  <r>
    <s v="24"/>
    <x v="6"/>
    <s v="UNCEMP"/>
    <s v="33010193"/>
    <s v="33010193"/>
    <x v="5"/>
    <m/>
    <m/>
    <n v="6.3"/>
    <n v="6.3"/>
    <m/>
    <m/>
    <n v="3743.6509999999998"/>
    <m/>
    <m/>
    <m/>
    <m/>
    <n v="6.149"/>
    <x v="0"/>
    <s v="UNCEMP33010193HI"/>
    <s v="Unacem Peru S.A."/>
    <x v="121"/>
    <x v="121"/>
    <s v="C.H. Carpapata II"/>
    <x v="506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3743.6509999999998"/>
    <n v="3.7436509999999998"/>
    <m/>
    <n v="0.52500000000000002"/>
    <n v="0.52500000000000002"/>
    <n v="0"/>
    <n v="0"/>
    <n v="90"/>
    <s v="BASE DE DATOS"/>
    <m/>
  </r>
  <r>
    <s v="24"/>
    <x v="6"/>
    <s v="UNCEMP"/>
    <s v="18170808"/>
    <s v="18170808"/>
    <x v="5"/>
    <m/>
    <m/>
    <n v="12.8"/>
    <n v="12.8"/>
    <m/>
    <m/>
    <n v="3948"/>
    <m/>
    <m/>
    <m/>
    <m/>
    <n v="6.8339999999999996"/>
    <x v="0"/>
    <s v="UNCEMP18170808HI"/>
    <s v="Unacem Peru S.A."/>
    <x v="121"/>
    <x v="121"/>
    <s v="C.H. Carpapata III"/>
    <x v="507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1"/>
    <x v="1"/>
    <x v="0"/>
    <s v="MWh"/>
    <n v="3948"/>
    <n v="3.948"/>
    <m/>
    <n v="1.0666666666666667"/>
    <n v="1.0666666666666667"/>
    <n v="0"/>
    <n v="0"/>
    <n v="90"/>
    <s v="BASE DE DATOS"/>
    <m/>
  </r>
  <r>
    <s v="24"/>
    <x v="7"/>
    <s v="COHORI"/>
    <s v="18182809"/>
    <s v="18182809"/>
    <x v="5"/>
    <m/>
    <m/>
    <n v="12.6"/>
    <n v="11.98"/>
    <m/>
    <m/>
    <n v="3450.08"/>
    <m/>
    <m/>
    <m/>
    <m/>
    <n v="116.46"/>
    <x v="0"/>
    <s v="COHORI18182809HI"/>
    <s v="Consorcio Minero Horizonte S.A"/>
    <x v="124"/>
    <x v="124"/>
    <s v="C.H. Pías 1"/>
    <x v="508"/>
    <s v="HI"/>
    <x v="5"/>
    <x v="381"/>
    <x v="2"/>
    <s v="Instalado"/>
    <s v="Operativo"/>
    <s v="Autoproductor"/>
    <x v="2"/>
    <x v="0"/>
    <x v="1"/>
    <x v="0"/>
    <s v="Privado"/>
    <s v="LA LIBERTAD"/>
    <s v="LA LIBERTAD"/>
    <s v="PATAZ"/>
    <s v="PÍAS"/>
    <n v="0"/>
    <x v="8"/>
    <n v="0"/>
    <x v="1"/>
    <x v="1"/>
    <x v="0"/>
    <s v="MWh"/>
    <n v="3450.08"/>
    <n v="3.4500799999999998"/>
    <m/>
    <n v="1.05"/>
    <n v="0.99833333333333341"/>
    <n v="0"/>
    <n v="0"/>
    <n v="35"/>
    <s v="BASE DE DATOS"/>
    <m/>
  </r>
  <r>
    <s v="24"/>
    <x v="6"/>
    <s v="COHORI"/>
    <s v="18182809"/>
    <s v="18182809"/>
    <x v="5"/>
    <m/>
    <m/>
    <n v="12.6"/>
    <n v="11.98"/>
    <m/>
    <m/>
    <n v="1868.41"/>
    <m/>
    <m/>
    <m/>
    <m/>
    <n v="115.6"/>
    <x v="0"/>
    <s v="COHORI18182809HI"/>
    <s v="Consorcio Minero Horizonte S.A"/>
    <x v="124"/>
    <x v="124"/>
    <s v="C.H. Pías 1"/>
    <x v="508"/>
    <s v="HI"/>
    <x v="5"/>
    <x v="381"/>
    <x v="2"/>
    <s v="Instalado"/>
    <s v="Operativo"/>
    <s v="Autoproductor"/>
    <x v="2"/>
    <x v="0"/>
    <x v="1"/>
    <x v="0"/>
    <s v="Privado"/>
    <s v="LA LIBERTAD"/>
    <s v="LA LIBERTAD"/>
    <s v="PATAZ"/>
    <s v="PÍAS"/>
    <n v="0"/>
    <x v="8"/>
    <n v="0"/>
    <x v="1"/>
    <x v="1"/>
    <x v="0"/>
    <s v="MWh"/>
    <n v="1868.41"/>
    <n v="1.8684100000000001"/>
    <m/>
    <n v="1.05"/>
    <n v="0.99833333333333341"/>
    <n v="0"/>
    <n v="0"/>
    <n v="35"/>
    <s v="BASE DE DATOS"/>
    <m/>
  </r>
  <r>
    <s v="24"/>
    <x v="0"/>
    <s v="RAURA"/>
    <s v="31019993"/>
    <s v="31019993"/>
    <x v="5"/>
    <m/>
    <m/>
    <n v="4.1399999999999997"/>
    <n v="3.7"/>
    <m/>
    <m/>
    <n v="1247.587"/>
    <m/>
    <m/>
    <m/>
    <m/>
    <n v="3.7"/>
    <x v="0"/>
    <s v="RAURA31019993HI"/>
    <s v="C¡a. Minera Raura"/>
    <x v="183"/>
    <x v="183"/>
    <s v="C.H. Cashaucro"/>
    <x v="509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n v="0"/>
    <x v="8"/>
    <n v="0"/>
    <x v="0"/>
    <x v="0"/>
    <x v="0"/>
    <s v="MWh"/>
    <n v="1247.587"/>
    <n v="1.247587"/>
    <m/>
    <n v="0.34499999999999997"/>
    <n v="0.30833333333333335"/>
    <n v="0"/>
    <n v="0"/>
    <n v="23"/>
    <s v="BASE DE DATOS"/>
    <m/>
  </r>
  <r>
    <s v="24"/>
    <x v="1"/>
    <s v="RAURA"/>
    <s v="31019993"/>
    <s v="31019993"/>
    <x v="5"/>
    <m/>
    <m/>
    <n v="4.1399999999999997"/>
    <n v="3.7"/>
    <m/>
    <m/>
    <n v="1790.05"/>
    <m/>
    <m/>
    <m/>
    <m/>
    <n v="3.7"/>
    <x v="0"/>
    <s v="RAURA31019993HI"/>
    <s v="C¡a. Minera Raura"/>
    <x v="183"/>
    <x v="183"/>
    <s v="C.H. Cashaucro"/>
    <x v="509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n v="0"/>
    <x v="8"/>
    <n v="0"/>
    <x v="0"/>
    <x v="0"/>
    <x v="0"/>
    <s v="MWh"/>
    <n v="1790.05"/>
    <n v="1.7900499999999999"/>
    <m/>
    <n v="0.34499999999999997"/>
    <n v="0.30833333333333335"/>
    <n v="0"/>
    <n v="0"/>
    <n v="23"/>
    <s v="BASE DE DATOS"/>
    <m/>
  </r>
  <r>
    <s v="24"/>
    <x v="2"/>
    <s v="RAURA"/>
    <s v="31019993"/>
    <s v="31019993"/>
    <x v="5"/>
    <m/>
    <m/>
    <n v="4.1399999999999997"/>
    <n v="3.7"/>
    <m/>
    <m/>
    <n v="2865.3560000000002"/>
    <m/>
    <m/>
    <m/>
    <m/>
    <n v="3.85"/>
    <x v="0"/>
    <s v="RAURA31019993HI"/>
    <s v="C¡a. Minera Raura"/>
    <x v="183"/>
    <x v="183"/>
    <s v="C.H. Cashaucro"/>
    <x v="509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n v="0"/>
    <x v="8"/>
    <n v="0"/>
    <x v="0"/>
    <x v="0"/>
    <x v="0"/>
    <s v="MWh"/>
    <n v="2865.3560000000002"/>
    <n v="2.8653560000000002"/>
    <m/>
    <n v="0.34499999999999997"/>
    <n v="0.30833333333333335"/>
    <n v="0"/>
    <n v="0"/>
    <n v="23"/>
    <s v="BASE DE DATOS"/>
    <m/>
  </r>
  <r>
    <s v="24"/>
    <x v="3"/>
    <s v="RAURA"/>
    <s v="31019993"/>
    <s v="31019993"/>
    <x v="5"/>
    <m/>
    <m/>
    <n v="4.1399999999999997"/>
    <n v="3.7"/>
    <m/>
    <m/>
    <n v="2715.7139999999999"/>
    <m/>
    <m/>
    <m/>
    <m/>
    <n v="3.77"/>
    <x v="0"/>
    <s v="RAURA31019993HI"/>
    <s v="C¡a. Minera Raura"/>
    <x v="183"/>
    <x v="183"/>
    <s v="C.H. Cashaucro"/>
    <x v="509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n v="0"/>
    <x v="8"/>
    <n v="0"/>
    <x v="0"/>
    <x v="0"/>
    <x v="0"/>
    <s v="MWh"/>
    <n v="2715.7139999999999"/>
    <n v="2.7157139999999997"/>
    <m/>
    <n v="0.34499999999999997"/>
    <n v="0.30833333333333335"/>
    <n v="0"/>
    <n v="0"/>
    <n v="23"/>
    <s v="BASE DE DATOS"/>
    <m/>
  </r>
  <r>
    <s v="24"/>
    <x v="4"/>
    <s v="RAURA"/>
    <s v="31019993"/>
    <s v="31019993"/>
    <x v="5"/>
    <m/>
    <m/>
    <n v="4.1399999999999997"/>
    <n v="3.7"/>
    <m/>
    <m/>
    <n v="2399.6129999999998"/>
    <m/>
    <m/>
    <m/>
    <m/>
    <n v="3.3"/>
    <x v="0"/>
    <s v="RAURA31019993HI"/>
    <s v="C¡a. Minera Raura"/>
    <x v="183"/>
    <x v="183"/>
    <s v="C.H. Cashaucro"/>
    <x v="509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n v="0"/>
    <x v="8"/>
    <n v="0"/>
    <x v="0"/>
    <x v="0"/>
    <x v="0"/>
    <s v="MWh"/>
    <n v="2399.6129999999998"/>
    <n v="2.399613"/>
    <m/>
    <n v="0.34499999999999997"/>
    <n v="0.30833333333333335"/>
    <n v="0"/>
    <n v="0"/>
    <n v="23"/>
    <s v="BASE DE DATOS"/>
    <m/>
  </r>
  <r>
    <s v="24"/>
    <x v="5"/>
    <s v="RAURA"/>
    <s v="31019993"/>
    <s v="31019993"/>
    <x v="5"/>
    <m/>
    <m/>
    <n v="4.1399999999999997"/>
    <n v="3.6"/>
    <m/>
    <m/>
    <n v="1595.14"/>
    <m/>
    <m/>
    <m/>
    <m/>
    <n v="2.2999999999999998"/>
    <x v="0"/>
    <s v="RAURA31019993HI"/>
    <s v="C¡a. Minera Raura"/>
    <x v="183"/>
    <x v="183"/>
    <s v="C.H. Cashaucro"/>
    <x v="509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n v="0"/>
    <x v="8"/>
    <n v="0"/>
    <x v="0"/>
    <x v="0"/>
    <x v="0"/>
    <s v="MWh"/>
    <n v="1595.14"/>
    <n v="1.59514"/>
    <m/>
    <n v="0.34499999999999997"/>
    <n v="0.30833333333333335"/>
    <n v="0"/>
    <n v="0"/>
    <n v="23"/>
    <s v="BASE DE DATOS"/>
    <m/>
  </r>
  <r>
    <s v="24"/>
    <x v="7"/>
    <s v="RAURA"/>
    <s v="31019993"/>
    <s v="31019993"/>
    <x v="5"/>
    <m/>
    <m/>
    <n v="4.1399999999999997"/>
    <n v="3.7"/>
    <m/>
    <m/>
    <n v="1656.9949999999999"/>
    <m/>
    <m/>
    <m/>
    <m/>
    <n v="2.2999999999999998"/>
    <x v="0"/>
    <s v="RAURA31019993HI"/>
    <s v="C¡a. Minera Raura"/>
    <x v="183"/>
    <x v="183"/>
    <s v="C.H. Cashaucro"/>
    <x v="509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n v="0"/>
    <x v="8"/>
    <n v="0"/>
    <x v="0"/>
    <x v="0"/>
    <x v="0"/>
    <s v="MWh"/>
    <n v="1656.9949999999999"/>
    <n v="1.656995"/>
    <m/>
    <n v="0.34499999999999997"/>
    <n v="0.30833333333333335"/>
    <n v="0"/>
    <n v="0"/>
    <n v="23"/>
    <s v="BASE DE DATOS"/>
    <m/>
  </r>
  <r>
    <s v="24"/>
    <x v="6"/>
    <s v="RAURA"/>
    <s v="31019993"/>
    <s v="31019993"/>
    <x v="5"/>
    <m/>
    <m/>
    <n v="4.1399999999999997"/>
    <n v="3.7"/>
    <m/>
    <m/>
    <n v="1916.0640000000001"/>
    <m/>
    <m/>
    <m/>
    <m/>
    <n v="2.5"/>
    <x v="0"/>
    <s v="RAURA31019993HI"/>
    <s v="C¡a. Minera Raura"/>
    <x v="183"/>
    <x v="183"/>
    <s v="C.H. Cashaucro"/>
    <x v="509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n v="0"/>
    <x v="8"/>
    <n v="0"/>
    <x v="0"/>
    <x v="0"/>
    <x v="0"/>
    <s v="MWh"/>
    <n v="1916.0640000000001"/>
    <n v="1.916064"/>
    <m/>
    <n v="0.34499999999999997"/>
    <n v="0.30833333333333335"/>
    <n v="0"/>
    <n v="0"/>
    <n v="23"/>
    <s v="BASE DE DATOS"/>
    <m/>
  </r>
  <r>
    <s v="24"/>
    <x v="8"/>
    <s v="COHORI"/>
    <s v="18182809"/>
    <s v="18182809"/>
    <x v="5"/>
    <m/>
    <m/>
    <n v="12.6"/>
    <n v="11.98"/>
    <m/>
    <m/>
    <n v="79.849999999999994"/>
    <m/>
    <m/>
    <m/>
    <m/>
    <n v="116.04"/>
    <x v="0"/>
    <s v="COHORI18182809HI"/>
    <s v="Consorcio Minero Horizonte S.A"/>
    <x v="124"/>
    <x v="124"/>
    <s v="C.H. Pías 1"/>
    <x v="508"/>
    <s v="HI"/>
    <x v="5"/>
    <x v="381"/>
    <x v="2"/>
    <s v="Instalado"/>
    <s v="Operativo"/>
    <s v="Autoproductor"/>
    <x v="2"/>
    <x v="0"/>
    <x v="1"/>
    <x v="0"/>
    <s v="Privado"/>
    <s v="LA LIBERTAD"/>
    <s v="LA LIBERTAD"/>
    <s v="PATAZ"/>
    <s v="PÍAS"/>
    <n v="0"/>
    <x v="8"/>
    <n v="0"/>
    <x v="1"/>
    <x v="1"/>
    <x v="0"/>
    <s v="MWh"/>
    <n v="79.849999999999994"/>
    <n v="7.984999999999999E-2"/>
    <m/>
    <n v="1.05"/>
    <n v="0.99833333333333341"/>
    <n v="0"/>
    <n v="0"/>
    <n v="35"/>
    <s v="BASE DE DATOS"/>
    <m/>
  </r>
  <r>
    <s v="24"/>
    <x v="8"/>
    <s v="CMCHUN"/>
    <s v="00022010"/>
    <s v="00022010"/>
    <x v="5"/>
    <m/>
    <m/>
    <n v="9.18"/>
    <n v="9.18"/>
    <m/>
    <m/>
    <n v="5364.058"/>
    <m/>
    <m/>
    <m/>
    <m/>
    <n v="8.9969999999999999"/>
    <x v="0"/>
    <s v="CMCHUN00022010HI"/>
    <s v="Compañía Minera Chungar S.A.C."/>
    <x v="108"/>
    <x v="108"/>
    <s v="C.H. Ba¤os V"/>
    <x v="49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364.058"/>
    <n v="5.364058"/>
    <m/>
    <n v="0.76500000000000001"/>
    <n v="0.76500000000000001"/>
    <n v="0"/>
    <n v="0"/>
    <n v="29"/>
    <s v="BASE DE DATOS"/>
    <m/>
  </r>
  <r>
    <s v="24"/>
    <x v="8"/>
    <s v="CMCHUN"/>
    <s v="31007493"/>
    <s v="31007493"/>
    <x v="5"/>
    <m/>
    <m/>
    <n v="1.1000000000000001"/>
    <n v="1.1000000000000001"/>
    <m/>
    <m/>
    <n v="702.93299999999999"/>
    <m/>
    <m/>
    <m/>
    <m/>
    <n v="1.113"/>
    <x v="0"/>
    <s v="CMCHUN31007493HI"/>
    <s v="Compañía Minera Chungar S.A.C."/>
    <x v="108"/>
    <x v="108"/>
    <s v="C.H. Shagua"/>
    <x v="491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STA CRUZ DE ANDAMARCA"/>
    <n v="0"/>
    <x v="8"/>
    <n v="0"/>
    <x v="0"/>
    <x v="0"/>
    <x v="0"/>
    <s v="MWh"/>
    <n v="702.93299999999999"/>
    <n v="0.70293300000000003"/>
    <m/>
    <n v="9.1666666666666674E-2"/>
    <n v="9.1666666666666674E-2"/>
    <n v="0"/>
    <n v="0"/>
    <n v="29"/>
    <s v="BASE DE DATOS"/>
    <m/>
  </r>
  <r>
    <s v="24"/>
    <x v="8"/>
    <s v="CMCHUN"/>
    <s v="31007593"/>
    <s v="31007593"/>
    <x v="5"/>
    <m/>
    <m/>
    <n v="1.952"/>
    <n v="1.4179999999999999"/>
    <m/>
    <m/>
    <n v="776.75199999999995"/>
    <m/>
    <m/>
    <m/>
    <m/>
    <n v="1.282"/>
    <x v="0"/>
    <s v="CMCHUN31007593HI"/>
    <s v="Compañía Minera Chungar S.A.C."/>
    <x v="108"/>
    <x v="108"/>
    <s v="C.H. Huanchay"/>
    <x v="492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776.75199999999995"/>
    <n v="0.776752"/>
    <m/>
    <n v="0.16266666666666665"/>
    <n v="0.11816666666666666"/>
    <n v="0"/>
    <n v="0"/>
    <n v="29"/>
    <s v="BASE DE DATOS"/>
    <m/>
  </r>
  <r>
    <s v="24"/>
    <x v="8"/>
    <s v="CMCHUN"/>
    <s v="31015993"/>
    <s v="31015993"/>
    <x v="5"/>
    <m/>
    <m/>
    <n v="2.2400000000000002"/>
    <n v="1.5"/>
    <m/>
    <m/>
    <n v="650.57500000000005"/>
    <m/>
    <m/>
    <m/>
    <m/>
    <n v="1.258"/>
    <x v="0"/>
    <s v="CMCHUN31015993HI"/>
    <s v="Compañía Minera Chungar S.A.C."/>
    <x v="108"/>
    <x v="108"/>
    <s v="C.H. San José"/>
    <x v="493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650.57500000000005"/>
    <n v="0.65057500000000001"/>
    <m/>
    <n v="0.18666666666666668"/>
    <n v="0.125"/>
    <n v="0"/>
    <n v="0"/>
    <n v="29"/>
    <s v="BASE DE DATOS"/>
    <m/>
  </r>
  <r>
    <s v="24"/>
    <x v="8"/>
    <s v="CMCHUN"/>
    <s v="33036293"/>
    <s v="33036293"/>
    <x v="5"/>
    <m/>
    <m/>
    <n v="0.17599999999999999"/>
    <n v="0"/>
    <m/>
    <m/>
    <n v="0"/>
    <m/>
    <m/>
    <m/>
    <m/>
    <n v="0"/>
    <x v="0"/>
    <s v="CMCHUN33036293HI"/>
    <s v="Compañía Minera Chungar S.A.C."/>
    <x v="108"/>
    <x v="108"/>
    <s v="C.H. Francois"/>
    <x v="494"/>
    <s v="HI"/>
    <x v="5"/>
    <x v="381"/>
    <x v="2"/>
    <s v="Instalado"/>
    <s v="In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0"/>
    <n v="0"/>
    <m/>
    <n v="1.4666666666666666E-2"/>
    <n v="0"/>
    <n v="0"/>
    <n v="0"/>
    <n v="29"/>
    <s v="BASE DE DATOS"/>
    <m/>
  </r>
  <r>
    <s v="24"/>
    <x v="8"/>
    <s v="CMCHUN"/>
    <s v="41007293"/>
    <s v="41007293"/>
    <x v="5"/>
    <m/>
    <m/>
    <n v="0.224"/>
    <n v="0.2"/>
    <m/>
    <m/>
    <n v="0"/>
    <m/>
    <m/>
    <m/>
    <m/>
    <n v="0"/>
    <x v="0"/>
    <s v="CMCHUN41007293HI"/>
    <s v="Compañía Minera Chungar S.A.C."/>
    <x v="108"/>
    <x v="108"/>
    <s v="C.H. Cacray"/>
    <x v="495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n v="1.8666666666666668E-2"/>
    <n v="1.6666666666666666E-2"/>
    <n v="0"/>
    <n v="0"/>
    <n v="29"/>
    <s v="BASE DE DATOS"/>
    <m/>
  </r>
  <r>
    <s v="24"/>
    <x v="8"/>
    <s v="CMCHUN"/>
    <s v="41029994"/>
    <s v="41029994"/>
    <x v="5"/>
    <m/>
    <m/>
    <n v="0.496"/>
    <n v="0.496"/>
    <m/>
    <m/>
    <n v="361.24599999999998"/>
    <m/>
    <m/>
    <m/>
    <m/>
    <n v="0.51400000000000001"/>
    <x v="0"/>
    <s v="CMCHUN41029994HI"/>
    <s v="Compañía Minera Chungar S.A.C."/>
    <x v="108"/>
    <x v="108"/>
    <s v="C.H. Yanahuin"/>
    <x v="496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361.24599999999998"/>
    <n v="0.36124599999999996"/>
    <m/>
    <n v="4.1333333333333333E-2"/>
    <n v="4.1333333333333333E-2"/>
    <n v="0"/>
    <n v="0"/>
    <n v="29"/>
    <s v="BASE DE DATOS"/>
    <m/>
  </r>
  <r>
    <s v="24"/>
    <x v="8"/>
    <s v="CMCHUN"/>
    <s v="51017802"/>
    <s v="51017802"/>
    <x v="5"/>
    <m/>
    <m/>
    <n v="4.9000000000000004"/>
    <n v="4.9000000000000004"/>
    <m/>
    <m/>
    <n v="2379.125"/>
    <m/>
    <m/>
    <m/>
    <m/>
    <n v="3.92"/>
    <x v="0"/>
    <s v="CMCHUN51017802HI"/>
    <s v="Compañía Minera Chungar S.A.C."/>
    <x v="108"/>
    <x v="108"/>
    <s v="C.H. Ba¤os IV"/>
    <x v="497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2379.125"/>
    <n v="2.3791250000000002"/>
    <m/>
    <n v="0.40833333333333338"/>
    <n v="0.40833333333333338"/>
    <n v="0"/>
    <n v="0"/>
    <n v="29"/>
    <s v="BASE DE DATOS"/>
    <m/>
  </r>
  <r>
    <s v="24"/>
    <x v="8"/>
    <s v="CMCHUN"/>
    <s v="51018102"/>
    <s v="51018102"/>
    <x v="5"/>
    <m/>
    <m/>
    <n v="0.97599999999999998"/>
    <n v="0.97599999999999998"/>
    <m/>
    <m/>
    <n v="601.78200000000004"/>
    <m/>
    <m/>
    <m/>
    <m/>
    <n v="0.97699999999999998"/>
    <x v="0"/>
    <s v="CMCHUN51018102HI"/>
    <s v="Compañía Minera Chungar S.A.C."/>
    <x v="108"/>
    <x v="108"/>
    <s v="C.H. Ba¤os III"/>
    <x v="499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01.78200000000004"/>
    <n v="0.60178200000000004"/>
    <m/>
    <n v="8.1333333333333327E-2"/>
    <n v="8.1333333333333327E-2"/>
    <n v="0"/>
    <n v="0"/>
    <n v="29"/>
    <s v="BASE DE DATOS"/>
    <m/>
  </r>
  <r>
    <s v="24"/>
    <x v="8"/>
    <s v="CMCHUN"/>
    <s v="51018402"/>
    <s v="51018402"/>
    <x v="5"/>
    <m/>
    <m/>
    <n v="0.94"/>
    <n v="0.85"/>
    <m/>
    <m/>
    <n v="572.04100000000005"/>
    <m/>
    <m/>
    <m/>
    <m/>
    <n v="0.80200000000000005"/>
    <x v="0"/>
    <s v="CMCHUN51018402HI"/>
    <s v="Compañía Minera Chungar S.A.C."/>
    <x v="108"/>
    <x v="108"/>
    <s v="C.H. Ba¤os II"/>
    <x v="498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72.04100000000005"/>
    <n v="0.57204100000000002"/>
    <m/>
    <n v="7.8333333333333324E-2"/>
    <n v="7.0833333333333331E-2"/>
    <n v="0"/>
    <n v="0"/>
    <n v="29"/>
    <s v="BASE DE DATOS"/>
    <m/>
  </r>
  <r>
    <s v="24"/>
    <x v="8"/>
    <s v="CMCHUN"/>
    <s v="51019703"/>
    <s v="51019703"/>
    <x v="5"/>
    <m/>
    <m/>
    <n v="1.2"/>
    <n v="0.86"/>
    <m/>
    <m/>
    <n v="602.80100000000004"/>
    <m/>
    <m/>
    <m/>
    <m/>
    <n v="0.85499999999999998"/>
    <x v="0"/>
    <s v="CMCHUN51019703HI"/>
    <s v="Compañía Minera Chungar S.A.C."/>
    <x v="108"/>
    <x v="108"/>
    <s v="C.H. Ba¤os I"/>
    <x v="50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02.80100000000004"/>
    <n v="0.60280100000000003"/>
    <m/>
    <n v="9.9999999999999992E-2"/>
    <n v="7.166666666666667E-2"/>
    <n v="0"/>
    <n v="0"/>
    <n v="29"/>
    <s v="BASE DE DATOS"/>
    <m/>
  </r>
  <r>
    <s v="24"/>
    <x v="8"/>
    <s v="PACHAP"/>
    <s v="31146606"/>
    <s v="31146606"/>
    <x v="5"/>
    <m/>
    <m/>
    <n v="1.6"/>
    <n v="0.35"/>
    <m/>
    <m/>
    <n v="24.24"/>
    <m/>
    <m/>
    <m/>
    <m/>
    <n v="33.659999999999997"/>
    <x v="0"/>
    <s v="PACHAP31146606HI"/>
    <s v="ICM PACHAPAQUI S.A.C."/>
    <x v="181"/>
    <x v="181"/>
    <s v="C.H. San Martín de Porres"/>
    <x v="501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24.24"/>
    <n v="2.4239999999999998E-2"/>
    <m/>
    <n v="0.13333333333333333"/>
    <n v="2.9166666666666664E-2"/>
    <n v="0"/>
    <n v="0"/>
    <n v="44"/>
    <s v="BASE DE DATOS"/>
    <m/>
  </r>
  <r>
    <s v="24"/>
    <x v="8"/>
    <s v="PACHAP"/>
    <s v="31146706"/>
    <s v="31146706"/>
    <x v="5"/>
    <m/>
    <m/>
    <n v="0.94"/>
    <n v="0.35"/>
    <m/>
    <m/>
    <n v="71.022999999999996"/>
    <m/>
    <m/>
    <m/>
    <m/>
    <n v="98.64"/>
    <x v="0"/>
    <s v="PACHAP31146706HI"/>
    <s v="ICM PACHAPAQUI S.A.C."/>
    <x v="181"/>
    <x v="181"/>
    <s v="C.H. San Judas Tadeo"/>
    <x v="502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71.022999999999996"/>
    <n v="7.1023000000000003E-2"/>
    <m/>
    <n v="7.8333333333333324E-2"/>
    <n v="2.9166666666666664E-2"/>
    <n v="0"/>
    <n v="0"/>
    <n v="44"/>
    <s v="BASE DE DATOS"/>
    <m/>
  </r>
  <r>
    <s v="24"/>
    <x v="8"/>
    <s v="VALENT"/>
    <s v="31049194"/>
    <s v="31049194"/>
    <x v="5"/>
    <m/>
    <m/>
    <n v="3.78"/>
    <n v="1.62"/>
    <m/>
    <m/>
    <n v="1101.0930000000001"/>
    <m/>
    <m/>
    <m/>
    <m/>
    <n v="2.3919999999999999"/>
    <x v="0"/>
    <s v="VALENT31049194HI"/>
    <s v="C¡a. Minera San Valentin S.A."/>
    <x v="182"/>
    <x v="182"/>
    <s v="C. H. Llapay"/>
    <x v="503"/>
    <s v="HI"/>
    <x v="5"/>
    <x v="381"/>
    <x v="2"/>
    <s v="Instalado"/>
    <s v="Operativo"/>
    <s v="Autoproductor"/>
    <x v="2"/>
    <x v="1"/>
    <x v="1"/>
    <x v="0"/>
    <s v="Privado"/>
    <s v="LIMA"/>
    <s v="LIMA"/>
    <s v="YAUYOS"/>
    <s v="LARAOS"/>
    <n v="0"/>
    <x v="8"/>
    <n v="0"/>
    <x v="0"/>
    <x v="0"/>
    <x v="0"/>
    <s v="MWh"/>
    <n v="1101.0930000000001"/>
    <n v="1.1010930000000001"/>
    <m/>
    <n v="0.315"/>
    <n v="0.15"/>
    <n v="0"/>
    <n v="0"/>
    <n v="32"/>
    <s v="BASE DE DATOS"/>
    <m/>
  </r>
  <r>
    <s v="24"/>
    <x v="8"/>
    <s v="UNCEMP"/>
    <s v="33010393"/>
    <s v="33010393"/>
    <x v="5"/>
    <m/>
    <m/>
    <n v="5.6"/>
    <n v="5.6"/>
    <m/>
    <m/>
    <n v="2614.221"/>
    <m/>
    <m/>
    <m/>
    <m/>
    <n v="5.593"/>
    <x v="0"/>
    <s v="UNCEMP33010393HI"/>
    <s v="Unacem Peru S.A."/>
    <x v="121"/>
    <x v="121"/>
    <s v="C.H. Carpapata I"/>
    <x v="505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2614.221"/>
    <n v="2.6142210000000001"/>
    <m/>
    <n v="0.46666666666666662"/>
    <n v="0.46666666666666662"/>
    <n v="0"/>
    <n v="0"/>
    <n v="90"/>
    <s v="BASE DE DATOS"/>
    <m/>
  </r>
  <r>
    <s v="24"/>
    <x v="8"/>
    <s v="UNCEMP"/>
    <s v="33010193"/>
    <s v="33010193"/>
    <x v="5"/>
    <m/>
    <m/>
    <n v="6.3"/>
    <n v="6.3"/>
    <m/>
    <m/>
    <n v="2900.1759999999999"/>
    <m/>
    <m/>
    <m/>
    <m/>
    <n v="6.1390000000000002"/>
    <x v="0"/>
    <s v="UNCEMP33010193HI"/>
    <s v="Unacem Peru S.A."/>
    <x v="121"/>
    <x v="121"/>
    <s v="C.H. Carpapata II"/>
    <x v="506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2900.1759999999999"/>
    <n v="2.9001760000000001"/>
    <m/>
    <n v="0.52500000000000002"/>
    <n v="0.52500000000000002"/>
    <n v="0"/>
    <n v="0"/>
    <n v="90"/>
    <s v="BASE DE DATOS"/>
    <m/>
  </r>
  <r>
    <s v="24"/>
    <x v="8"/>
    <s v="UNCEMP"/>
    <s v="18170808"/>
    <s v="18170808"/>
    <x v="5"/>
    <m/>
    <m/>
    <n v="12.8"/>
    <n v="12.8"/>
    <m/>
    <m/>
    <n v="3202.6179999999999"/>
    <m/>
    <m/>
    <m/>
    <m/>
    <n v="6.6950000000000003"/>
    <x v="0"/>
    <s v="UNCEMP18170808HI"/>
    <s v="Unacem Peru S.A."/>
    <x v="121"/>
    <x v="121"/>
    <s v="C.H. Carpapata III"/>
    <x v="507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1"/>
    <x v="1"/>
    <x v="0"/>
    <s v="MWh"/>
    <n v="3202.6179999999999"/>
    <n v="3.2026179999999997"/>
    <m/>
    <n v="1.0666666666666667"/>
    <n v="1.0666666666666667"/>
    <n v="0"/>
    <n v="0"/>
    <n v="90"/>
    <s v="BASE DE DATOS"/>
    <m/>
  </r>
  <r>
    <s v="24"/>
    <x v="8"/>
    <s v="SPCC"/>
    <s v="31024993"/>
    <s v="31024993"/>
    <x v="5"/>
    <m/>
    <m/>
    <n v="9"/>
    <n v="6.5039999999999996"/>
    <m/>
    <m/>
    <n v="1738.58"/>
    <m/>
    <m/>
    <m/>
    <m/>
    <n v="3.3820000000000001"/>
    <x v="0"/>
    <s v="SPCC31024993HI"/>
    <s v="Southern Per£ Cooper Corporation"/>
    <x v="119"/>
    <x v="119"/>
    <s v="C.H. Cuajone"/>
    <x v="504"/>
    <s v="HI"/>
    <x v="5"/>
    <x v="381"/>
    <x v="2"/>
    <s v="Instalado"/>
    <s v="Operativo"/>
    <s v="Autoproductor"/>
    <x v="2"/>
    <x v="1"/>
    <x v="1"/>
    <x v="0"/>
    <s v="Privado"/>
    <s v="MOQUEGUA"/>
    <s v="MOQUEGUA"/>
    <s v="MARISCAL NIETO"/>
    <s v="TORATA"/>
    <n v="0"/>
    <x v="8"/>
    <n v="0"/>
    <x v="0"/>
    <x v="0"/>
    <x v="0"/>
    <s v="MWh"/>
    <n v="1738.58"/>
    <n v="1.73858"/>
    <m/>
    <n v="0.75"/>
    <n v="0.54199999999999993"/>
    <n v="0"/>
    <n v="0"/>
    <n v="84"/>
    <s v="BASE DE DATOS"/>
    <m/>
  </r>
  <r>
    <s v="24"/>
    <x v="8"/>
    <s v="RAURA"/>
    <s v="31019993"/>
    <s v="31019993"/>
    <x v="5"/>
    <m/>
    <m/>
    <n v="4.1399999999999997"/>
    <n v="3.7"/>
    <m/>
    <m/>
    <n v="2214.9850000000001"/>
    <m/>
    <m/>
    <m/>
    <m/>
    <n v="3"/>
    <x v="0"/>
    <s v="RAURA31019993HI"/>
    <s v="C¡a. Minera Raura"/>
    <x v="183"/>
    <x v="183"/>
    <s v="C.H. Cashaucro"/>
    <x v="509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n v="0"/>
    <x v="8"/>
    <n v="0"/>
    <x v="0"/>
    <x v="0"/>
    <x v="0"/>
    <s v="MWh"/>
    <n v="2214.9850000000001"/>
    <n v="2.214985"/>
    <m/>
    <n v="0.34499999999999997"/>
    <n v="0.30833333333333335"/>
    <n v="0"/>
    <n v="0"/>
    <n v="23"/>
    <s v="BASE DE DATOS"/>
    <m/>
  </r>
  <r>
    <s v="24"/>
    <x v="9"/>
    <s v="PACHAP"/>
    <s v="31146606"/>
    <s v="31146606"/>
    <x v="5"/>
    <m/>
    <m/>
    <n v="1.6"/>
    <n v="0.35"/>
    <m/>
    <m/>
    <n v="28.169"/>
    <m/>
    <m/>
    <m/>
    <m/>
    <n v="37.86"/>
    <x v="0"/>
    <s v="PACHAP31146606HI"/>
    <s v="ICM PACHAPAQUI S.A.C."/>
    <x v="181"/>
    <x v="181"/>
    <s v="C.H. San Martín de Porres"/>
    <x v="501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28.169"/>
    <n v="2.8169E-2"/>
    <m/>
    <n v="0.13333333333333333"/>
    <n v="2.9166666666666664E-2"/>
    <n v="0"/>
    <n v="0"/>
    <n v="44"/>
    <s v="BASE DE DATOS"/>
    <m/>
  </r>
  <r>
    <s v="24"/>
    <x v="9"/>
    <s v="PACHAP"/>
    <s v="31146706"/>
    <s v="31146706"/>
    <x v="5"/>
    <m/>
    <m/>
    <n v="0.94"/>
    <n v="0.35"/>
    <m/>
    <m/>
    <n v="74.581000000000003"/>
    <m/>
    <m/>
    <m/>
    <m/>
    <n v="100.24"/>
    <x v="0"/>
    <s v="PACHAP31146706HI"/>
    <s v="ICM PACHAPAQUI S.A.C."/>
    <x v="181"/>
    <x v="181"/>
    <s v="C.H. San Judas Tadeo"/>
    <x v="502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74.581000000000003"/>
    <n v="7.4581000000000008E-2"/>
    <m/>
    <n v="7.8333333333333324E-2"/>
    <n v="2.9166666666666664E-2"/>
    <n v="0"/>
    <n v="0"/>
    <n v="44"/>
    <s v="BASE DE DATOS"/>
    <m/>
  </r>
  <r>
    <s v="24"/>
    <x v="10"/>
    <s v="PACHAP"/>
    <s v="31146606"/>
    <s v="31146606"/>
    <x v="5"/>
    <m/>
    <m/>
    <n v="1.6"/>
    <n v="0.35"/>
    <m/>
    <m/>
    <n v="30.257000000000001"/>
    <m/>
    <m/>
    <m/>
    <m/>
    <n v="42.02"/>
    <x v="0"/>
    <s v="PACHAP31146606HI"/>
    <s v="ICM PACHAPAQUI S.A.C."/>
    <x v="181"/>
    <x v="181"/>
    <s v="C.H. San Martín de Porres"/>
    <x v="501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30.257000000000001"/>
    <n v="3.0257000000000003E-2"/>
    <m/>
    <n v="0.13333333333333333"/>
    <n v="2.9166666666666664E-2"/>
    <n v="0"/>
    <n v="0"/>
    <n v="44"/>
    <s v="BASE DE DATOS"/>
    <m/>
  </r>
  <r>
    <s v="24"/>
    <x v="10"/>
    <s v="PACHAP"/>
    <s v="31146706"/>
    <s v="31146706"/>
    <x v="5"/>
    <m/>
    <m/>
    <n v="0.94"/>
    <n v="0.35"/>
    <m/>
    <m/>
    <n v="72.62"/>
    <m/>
    <m/>
    <m/>
    <m/>
    <n v="100.86"/>
    <x v="0"/>
    <s v="PACHAP31146706HI"/>
    <s v="ICM PACHAPAQUI S.A.C."/>
    <x v="181"/>
    <x v="181"/>
    <s v="C.H. San Judas Tadeo"/>
    <x v="502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72.62"/>
    <n v="7.2620000000000004E-2"/>
    <m/>
    <n v="7.8333333333333324E-2"/>
    <n v="2.9166666666666664E-2"/>
    <n v="0"/>
    <n v="0"/>
    <n v="44"/>
    <s v="BASE DE DATOS"/>
    <m/>
  </r>
  <r>
    <s v="24"/>
    <x v="9"/>
    <s v="RAURA"/>
    <s v="31019993"/>
    <s v="31019993"/>
    <x v="5"/>
    <m/>
    <m/>
    <n v="4.1399999999999997"/>
    <n v="3.7"/>
    <m/>
    <m/>
    <n v="2546.3000000000002"/>
    <m/>
    <m/>
    <m/>
    <m/>
    <n v="3.4"/>
    <x v="0"/>
    <s v="RAURA31019993HI"/>
    <s v="C¡a. Minera Raura"/>
    <x v="183"/>
    <x v="183"/>
    <s v="C.H. Cashaucro"/>
    <x v="509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n v="0"/>
    <x v="8"/>
    <n v="0"/>
    <x v="0"/>
    <x v="0"/>
    <x v="0"/>
    <s v="MWh"/>
    <n v="2546.3000000000002"/>
    <n v="2.5463"/>
    <m/>
    <n v="0.34499999999999997"/>
    <n v="0.30833333333333335"/>
    <n v="0"/>
    <n v="0"/>
    <n v="23"/>
    <s v="BASE DE DATOS"/>
    <m/>
  </r>
  <r>
    <s v="24"/>
    <x v="10"/>
    <s v="RAURA"/>
    <s v="31019993"/>
    <s v="31019993"/>
    <x v="5"/>
    <m/>
    <m/>
    <n v="4.1399999999999997"/>
    <n v="3.6659999999999999"/>
    <m/>
    <m/>
    <n v="1949.3409999999999"/>
    <m/>
    <m/>
    <m/>
    <m/>
    <n v="2.7"/>
    <x v="0"/>
    <s v="RAURA31019993HI"/>
    <s v="C¡a. Minera Raura"/>
    <x v="183"/>
    <x v="183"/>
    <s v="C.H. Cashaucro"/>
    <x v="509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n v="0"/>
    <x v="8"/>
    <n v="0"/>
    <x v="0"/>
    <x v="0"/>
    <x v="0"/>
    <s v="MWh"/>
    <n v="1949.3409999999999"/>
    <n v="1.949341"/>
    <m/>
    <n v="0.34499999999999997"/>
    <n v="0.30833333333333335"/>
    <n v="0"/>
    <n v="0"/>
    <n v="23"/>
    <s v="BASE DE DATOS"/>
    <m/>
  </r>
  <r>
    <s v="24"/>
    <x v="9"/>
    <s v="VALENT"/>
    <s v="31049194"/>
    <s v="31049194"/>
    <x v="5"/>
    <m/>
    <m/>
    <n v="3.78"/>
    <n v="1.633"/>
    <m/>
    <m/>
    <n v="1198.674"/>
    <m/>
    <m/>
    <m/>
    <m/>
    <n v="2.431"/>
    <x v="0"/>
    <s v="VALENT31049194HI"/>
    <s v="C¡a. Minera San Valentin S.A."/>
    <x v="182"/>
    <x v="182"/>
    <s v="C. H. Llapay"/>
    <x v="503"/>
    <s v="HI"/>
    <x v="5"/>
    <x v="381"/>
    <x v="2"/>
    <s v="Instalado"/>
    <s v="Operativo"/>
    <s v="Autoproductor"/>
    <x v="2"/>
    <x v="1"/>
    <x v="1"/>
    <x v="0"/>
    <s v="Privado"/>
    <s v="LIMA"/>
    <s v="LIMA"/>
    <s v="YAUYOS"/>
    <s v="LARAOS"/>
    <n v="0"/>
    <x v="8"/>
    <n v="0"/>
    <x v="0"/>
    <x v="0"/>
    <x v="0"/>
    <s v="MWh"/>
    <n v="1198.674"/>
    <n v="1.198674"/>
    <m/>
    <n v="0.315"/>
    <n v="0.15"/>
    <n v="0"/>
    <n v="0"/>
    <n v="32"/>
    <s v="BASE DE DATOS"/>
    <m/>
  </r>
  <r>
    <s v="24"/>
    <x v="9"/>
    <s v="UNCEMP"/>
    <s v="33010393"/>
    <s v="33010393"/>
    <x v="5"/>
    <m/>
    <m/>
    <n v="5.6"/>
    <n v="5.6"/>
    <m/>
    <m/>
    <n v="2182.2350000000001"/>
    <m/>
    <m/>
    <m/>
    <m/>
    <n v="5.6130000000000004"/>
    <x v="0"/>
    <s v="UNCEMP33010393HI"/>
    <s v="Unacem Peru S.A."/>
    <x v="121"/>
    <x v="121"/>
    <s v="C.H. Carpapata I"/>
    <x v="505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2182.2350000000001"/>
    <n v="2.1822349999999999"/>
    <m/>
    <n v="0.46666666666666662"/>
    <n v="0.46666666666666662"/>
    <n v="0"/>
    <n v="0"/>
    <n v="90"/>
    <s v="BASE DE DATOS"/>
    <m/>
  </r>
  <r>
    <s v="24"/>
    <x v="9"/>
    <s v="UNCEMP"/>
    <s v="33010193"/>
    <s v="33010193"/>
    <x v="5"/>
    <m/>
    <m/>
    <n v="6.3"/>
    <n v="6.3"/>
    <m/>
    <m/>
    <n v="2218.3760000000002"/>
    <m/>
    <m/>
    <m/>
    <m/>
    <n v="6.1539999999999999"/>
    <x v="0"/>
    <s v="UNCEMP33010193HI"/>
    <s v="Unacem Peru S.A."/>
    <x v="121"/>
    <x v="121"/>
    <s v="C.H. Carpapata II"/>
    <x v="506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2218.3760000000002"/>
    <n v="2.2183760000000001"/>
    <m/>
    <n v="0.52500000000000002"/>
    <n v="0.52500000000000002"/>
    <n v="0"/>
    <n v="0"/>
    <n v="90"/>
    <s v="BASE DE DATOS"/>
    <m/>
  </r>
  <r>
    <s v="24"/>
    <x v="9"/>
    <s v="UNCEMP"/>
    <s v="18170808"/>
    <s v="18170808"/>
    <x v="5"/>
    <m/>
    <m/>
    <n v="12.8"/>
    <n v="12.8"/>
    <m/>
    <m/>
    <n v="3186.19"/>
    <m/>
    <m/>
    <m/>
    <m/>
    <n v="9.9969999999999999"/>
    <x v="0"/>
    <s v="UNCEMP18170808HI"/>
    <s v="Unacem Peru S.A."/>
    <x v="121"/>
    <x v="121"/>
    <s v="C.H. Carpapata III"/>
    <x v="507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1"/>
    <x v="1"/>
    <x v="0"/>
    <s v="MWh"/>
    <n v="3186.19"/>
    <n v="3.1861899999999999"/>
    <m/>
    <n v="1.0666666666666667"/>
    <n v="1.0666666666666667"/>
    <n v="0"/>
    <n v="0"/>
    <n v="90"/>
    <s v="BASE DE DATOS"/>
    <m/>
  </r>
  <r>
    <s v="24"/>
    <x v="9"/>
    <s v="SPCC"/>
    <s v="31024993"/>
    <s v="31024993"/>
    <x v="5"/>
    <m/>
    <m/>
    <n v="9"/>
    <n v="6.5039999999999996"/>
    <m/>
    <m/>
    <n v="1803.02"/>
    <m/>
    <m/>
    <m/>
    <m/>
    <n v="5.6"/>
    <x v="0"/>
    <s v="SPCC31024993HI"/>
    <s v="Southern Per£ Cooper Corporation"/>
    <x v="119"/>
    <x v="119"/>
    <s v="C.H. Cuajone"/>
    <x v="504"/>
    <s v="HI"/>
    <x v="5"/>
    <x v="381"/>
    <x v="2"/>
    <s v="Instalado"/>
    <s v="Operativo"/>
    <s v="Autoproductor"/>
    <x v="2"/>
    <x v="1"/>
    <x v="1"/>
    <x v="0"/>
    <s v="Privado"/>
    <s v="MOQUEGUA"/>
    <s v="MOQUEGUA"/>
    <s v="MARISCAL NIETO"/>
    <s v="TORATA"/>
    <n v="0"/>
    <x v="8"/>
    <n v="0"/>
    <x v="0"/>
    <x v="0"/>
    <x v="0"/>
    <s v="MWh"/>
    <n v="1803.02"/>
    <n v="1.8030200000000001"/>
    <m/>
    <n v="0.75"/>
    <n v="0.54199999999999993"/>
    <n v="0"/>
    <n v="0"/>
    <n v="84"/>
    <s v="BASE DE DATOS"/>
    <m/>
  </r>
  <r>
    <s v="24"/>
    <x v="9"/>
    <s v="COHORI"/>
    <s v="18182809"/>
    <s v="18182809"/>
    <x v="5"/>
    <m/>
    <m/>
    <n v="12.6"/>
    <n v="11.98"/>
    <m/>
    <m/>
    <n v="2359.15"/>
    <m/>
    <m/>
    <m/>
    <m/>
    <n v="116.65"/>
    <x v="0"/>
    <s v="COHORI18182809HI"/>
    <s v="Consorcio Minero Horizonte S.A"/>
    <x v="124"/>
    <x v="124"/>
    <s v="C.H. Pías 1"/>
    <x v="508"/>
    <s v="HI"/>
    <x v="5"/>
    <x v="381"/>
    <x v="2"/>
    <s v="Instalado"/>
    <s v="Operativo"/>
    <s v="Autoproductor"/>
    <x v="2"/>
    <x v="0"/>
    <x v="1"/>
    <x v="0"/>
    <s v="Privado"/>
    <s v="LA LIBERTAD"/>
    <s v="LA LIBERTAD"/>
    <s v="PATAZ"/>
    <s v="PÍAS"/>
    <n v="0"/>
    <x v="8"/>
    <n v="0"/>
    <x v="1"/>
    <x v="1"/>
    <x v="0"/>
    <s v="MWh"/>
    <n v="2359.15"/>
    <n v="2.3591500000000001"/>
    <m/>
    <n v="1.05"/>
    <n v="0.99833333333333341"/>
    <n v="0"/>
    <n v="0"/>
    <n v="35"/>
    <s v="BASE DE DATOS"/>
    <m/>
  </r>
  <r>
    <s v="24"/>
    <x v="9"/>
    <s v="CMCHUN"/>
    <s v="51019703"/>
    <s v="51019703"/>
    <x v="5"/>
    <m/>
    <m/>
    <n v="1.2"/>
    <n v="0.86"/>
    <m/>
    <m/>
    <n v="626.94399999999996"/>
    <m/>
    <m/>
    <m/>
    <m/>
    <n v="0.85"/>
    <x v="0"/>
    <s v="CMCHUN51019703HI"/>
    <s v="Compañía Minera Chungar S.A.C."/>
    <x v="108"/>
    <x v="108"/>
    <s v="C.H. Ba¤os I"/>
    <x v="50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26.94399999999996"/>
    <n v="0.62694399999999995"/>
    <m/>
    <n v="9.9999999999999992E-2"/>
    <n v="7.166666666666667E-2"/>
    <n v="0"/>
    <n v="0"/>
    <n v="29"/>
    <s v="BASE DE DATOS"/>
    <m/>
  </r>
  <r>
    <s v="24"/>
    <x v="9"/>
    <s v="CMCHUN"/>
    <s v="51018402"/>
    <s v="51018402"/>
    <x v="5"/>
    <m/>
    <m/>
    <n v="0.94"/>
    <n v="0.85"/>
    <m/>
    <m/>
    <n v="586.30799999999999"/>
    <m/>
    <m/>
    <m/>
    <m/>
    <n v="0.80300000000000005"/>
    <x v="0"/>
    <s v="CMCHUN51018402HI"/>
    <s v="Compañía Minera Chungar S.A.C."/>
    <x v="108"/>
    <x v="108"/>
    <s v="C.H. Ba¤os II"/>
    <x v="498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86.30799999999999"/>
    <n v="0.58630799999999994"/>
    <m/>
    <n v="7.8333333333333324E-2"/>
    <n v="7.0833333333333331E-2"/>
    <n v="0"/>
    <n v="0"/>
    <n v="29"/>
    <s v="BASE DE DATOS"/>
    <m/>
  </r>
  <r>
    <s v="24"/>
    <x v="9"/>
    <s v="CMCHUN"/>
    <s v="51018102"/>
    <s v="51018102"/>
    <x v="5"/>
    <m/>
    <m/>
    <n v="0.97599999999999998"/>
    <n v="0.97599999999999998"/>
    <m/>
    <m/>
    <n v="631.02599999999995"/>
    <m/>
    <m/>
    <m/>
    <m/>
    <n v="0.97799999999999998"/>
    <x v="0"/>
    <s v="CMCHUN51018102HI"/>
    <s v="Compañía Minera Chungar S.A.C."/>
    <x v="108"/>
    <x v="108"/>
    <s v="C.H. Ba¤os III"/>
    <x v="499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31.02599999999995"/>
    <n v="0.63102599999999998"/>
    <m/>
    <n v="8.1333333333333327E-2"/>
    <n v="8.1333333333333327E-2"/>
    <n v="0"/>
    <n v="0"/>
    <n v="29"/>
    <s v="BASE DE DATOS"/>
    <m/>
  </r>
  <r>
    <s v="24"/>
    <x v="9"/>
    <s v="CMCHUN"/>
    <s v="51017802"/>
    <s v="51017802"/>
    <x v="5"/>
    <m/>
    <m/>
    <n v="4.9000000000000004"/>
    <n v="4.9000000000000004"/>
    <m/>
    <m/>
    <n v="2827.0430000000001"/>
    <m/>
    <m/>
    <m/>
    <m/>
    <n v="4.4130000000000003"/>
    <x v="0"/>
    <s v="CMCHUN51017802HI"/>
    <s v="Compañía Minera Chungar S.A.C."/>
    <x v="108"/>
    <x v="108"/>
    <s v="C.H. Ba¤os IV"/>
    <x v="497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2827.0430000000001"/>
    <n v="2.8270430000000002"/>
    <m/>
    <n v="0.40833333333333338"/>
    <n v="0.40833333333333338"/>
    <n v="0"/>
    <n v="0"/>
    <n v="29"/>
    <s v="BASE DE DATOS"/>
    <m/>
  </r>
  <r>
    <s v="24"/>
    <x v="9"/>
    <s v="CMCHUN"/>
    <s v="00022010"/>
    <s v="00022010"/>
    <x v="5"/>
    <m/>
    <m/>
    <n v="9.18"/>
    <n v="9.18"/>
    <m/>
    <m/>
    <n v="6024.1840000000002"/>
    <m/>
    <m/>
    <m/>
    <m/>
    <n v="9.1940000000000008"/>
    <x v="0"/>
    <s v="CMCHUN00022010HI"/>
    <s v="Compañía Minera Chungar S.A.C."/>
    <x v="108"/>
    <x v="108"/>
    <s v="C.H. Ba¤os V"/>
    <x v="49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024.1840000000002"/>
    <n v="6.024184"/>
    <m/>
    <n v="0.76500000000000001"/>
    <n v="0.76500000000000001"/>
    <n v="0"/>
    <n v="0"/>
    <n v="29"/>
    <s v="BASE DE DATOS"/>
    <m/>
  </r>
  <r>
    <s v="24"/>
    <x v="9"/>
    <s v="CMCHUN"/>
    <s v="41007293"/>
    <s v="41007293"/>
    <x v="5"/>
    <m/>
    <m/>
    <n v="0.224"/>
    <n v="0.2"/>
    <m/>
    <m/>
    <n v="0"/>
    <m/>
    <m/>
    <m/>
    <m/>
    <n v="0"/>
    <x v="0"/>
    <s v="CMCHUN41007293HI"/>
    <s v="Compañía Minera Chungar S.A.C."/>
    <x v="108"/>
    <x v="108"/>
    <s v="C.H. Cacray"/>
    <x v="495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n v="1.8666666666666668E-2"/>
    <n v="1.6666666666666666E-2"/>
    <n v="0"/>
    <n v="0"/>
    <n v="29"/>
    <s v="BASE DE DATOS"/>
    <m/>
  </r>
  <r>
    <s v="24"/>
    <x v="9"/>
    <s v="CMCHUN"/>
    <s v="33036293"/>
    <s v="33036293"/>
    <x v="5"/>
    <m/>
    <m/>
    <n v="0.17599999999999999"/>
    <n v="0"/>
    <m/>
    <m/>
    <n v="0"/>
    <m/>
    <m/>
    <m/>
    <m/>
    <n v="0"/>
    <x v="0"/>
    <s v="CMCHUN33036293HI"/>
    <s v="Compañía Minera Chungar S.A.C."/>
    <x v="108"/>
    <x v="108"/>
    <s v="C.H. Francois"/>
    <x v="494"/>
    <s v="HI"/>
    <x v="5"/>
    <x v="381"/>
    <x v="2"/>
    <s v="Instalado"/>
    <s v="In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0"/>
    <n v="0"/>
    <m/>
    <n v="1.4666666666666666E-2"/>
    <n v="0"/>
    <n v="0"/>
    <n v="0"/>
    <n v="29"/>
    <s v="BASE DE DATOS"/>
    <m/>
  </r>
  <r>
    <s v="24"/>
    <x v="9"/>
    <s v="CMCHUN"/>
    <s v="31007593"/>
    <s v="31007593"/>
    <x v="5"/>
    <m/>
    <m/>
    <n v="1.952"/>
    <n v="1.4179999999999999"/>
    <m/>
    <m/>
    <n v="537.69799999999998"/>
    <m/>
    <m/>
    <m/>
    <m/>
    <n v="1.1040000000000001"/>
    <x v="0"/>
    <s v="CMCHUN31007593HI"/>
    <s v="Compañía Minera Chungar S.A.C."/>
    <x v="108"/>
    <x v="108"/>
    <s v="C.H. Huanchay"/>
    <x v="492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537.69799999999998"/>
    <n v="0.53769800000000001"/>
    <m/>
    <n v="0.16266666666666665"/>
    <n v="0.11816666666666666"/>
    <n v="0"/>
    <n v="0"/>
    <n v="29"/>
    <s v="BASE DE DATOS"/>
    <m/>
  </r>
  <r>
    <s v="24"/>
    <x v="9"/>
    <s v="CMCHUN"/>
    <s v="31015993"/>
    <s v="31015993"/>
    <x v="5"/>
    <m/>
    <m/>
    <n v="2.2400000000000002"/>
    <n v="1.5"/>
    <m/>
    <m/>
    <n v="692.87400000000002"/>
    <m/>
    <m/>
    <m/>
    <m/>
    <n v="1.29"/>
    <x v="0"/>
    <s v="CMCHUN31015993HI"/>
    <s v="Compañía Minera Chungar S.A.C."/>
    <x v="108"/>
    <x v="108"/>
    <s v="C.H. San José"/>
    <x v="493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692.87400000000002"/>
    <n v="0.69287399999999999"/>
    <m/>
    <n v="0.18666666666666668"/>
    <n v="0.125"/>
    <n v="0"/>
    <n v="0"/>
    <n v="29"/>
    <s v="BASE DE DATOS"/>
    <m/>
  </r>
  <r>
    <s v="24"/>
    <x v="9"/>
    <s v="CMCHUN"/>
    <s v="31007493"/>
    <s v="31007493"/>
    <x v="5"/>
    <m/>
    <m/>
    <n v="1.1000000000000001"/>
    <n v="1.1000000000000001"/>
    <m/>
    <m/>
    <n v="727.06399999999996"/>
    <m/>
    <m/>
    <m/>
    <m/>
    <n v="1.101"/>
    <x v="0"/>
    <s v="CMCHUN31007493HI"/>
    <s v="Compañía Minera Chungar S.A.C."/>
    <x v="108"/>
    <x v="108"/>
    <s v="C.H. Shagua"/>
    <x v="491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STA CRUZ DE ANDAMARCA"/>
    <n v="0"/>
    <x v="8"/>
    <n v="0"/>
    <x v="0"/>
    <x v="0"/>
    <x v="0"/>
    <s v="MWh"/>
    <n v="727.06399999999996"/>
    <n v="0.72706399999999993"/>
    <m/>
    <n v="9.1666666666666674E-2"/>
    <n v="9.1666666666666674E-2"/>
    <n v="0"/>
    <n v="0"/>
    <n v="29"/>
    <s v="BASE DE DATOS"/>
    <m/>
  </r>
  <r>
    <s v="24"/>
    <x v="9"/>
    <s v="CMCHUN"/>
    <s v="41029994"/>
    <s v="41029994"/>
    <x v="5"/>
    <m/>
    <m/>
    <n v="0.496"/>
    <n v="0.496"/>
    <m/>
    <m/>
    <n v="357.12"/>
    <m/>
    <m/>
    <m/>
    <m/>
    <n v="0.55400000000000005"/>
    <x v="0"/>
    <s v="CMCHUN41029994HI"/>
    <s v="Compañía Minera Chungar S.A.C."/>
    <x v="108"/>
    <x v="108"/>
    <s v="C.H. Yanahuin"/>
    <x v="496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357.12"/>
    <n v="0.35711999999999999"/>
    <m/>
    <n v="4.1333333333333333E-2"/>
    <n v="4.1333333333333333E-2"/>
    <n v="0"/>
    <n v="0"/>
    <n v="29"/>
    <s v="BASE DE DATOS"/>
    <m/>
  </r>
  <r>
    <s v="24"/>
    <x v="10"/>
    <s v="CMCHUN"/>
    <s v="51019703"/>
    <s v="51019703"/>
    <x v="5"/>
    <m/>
    <m/>
    <n v="1.2"/>
    <n v="0.86"/>
    <m/>
    <m/>
    <n v="530.98699999999997"/>
    <m/>
    <m/>
    <m/>
    <m/>
    <n v="0.85"/>
    <x v="0"/>
    <s v="CMCHUN51019703HI"/>
    <s v="Compañía Minera Chungar S.A.C."/>
    <x v="108"/>
    <x v="108"/>
    <s v="C.H. Ba¤os I"/>
    <x v="50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30.98699999999997"/>
    <n v="0.53098699999999999"/>
    <m/>
    <n v="9.9999999999999992E-2"/>
    <n v="7.166666666666667E-2"/>
    <n v="0"/>
    <n v="0"/>
    <n v="29"/>
    <s v="BASE DE DATOS"/>
    <m/>
  </r>
  <r>
    <s v="24"/>
    <x v="10"/>
    <s v="CMCHUN"/>
    <s v="51018402"/>
    <s v="51018402"/>
    <x v="5"/>
    <m/>
    <m/>
    <n v="0.94"/>
    <n v="0.85"/>
    <m/>
    <m/>
    <n v="558.71500000000003"/>
    <m/>
    <m/>
    <m/>
    <m/>
    <n v="0.80600000000000005"/>
    <x v="0"/>
    <s v="CMCHUN51018402HI"/>
    <s v="Compañía Minera Chungar S.A.C."/>
    <x v="108"/>
    <x v="108"/>
    <s v="C.H. Ba¤os II"/>
    <x v="498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58.71500000000003"/>
    <n v="0.55871500000000007"/>
    <m/>
    <n v="7.8333333333333324E-2"/>
    <n v="7.0833333333333331E-2"/>
    <n v="0"/>
    <n v="0"/>
    <n v="29"/>
    <s v="BASE DE DATOS"/>
    <m/>
  </r>
  <r>
    <s v="24"/>
    <x v="10"/>
    <s v="CMCHUN"/>
    <s v="51018102"/>
    <s v="51018102"/>
    <x v="5"/>
    <m/>
    <m/>
    <n v="0.97599999999999998"/>
    <n v="0.97599999999999998"/>
    <m/>
    <m/>
    <n v="559.71600000000001"/>
    <m/>
    <m/>
    <m/>
    <m/>
    <n v="0.97799999999999998"/>
    <x v="0"/>
    <s v="CMCHUN51018102HI"/>
    <s v="Compañía Minera Chungar S.A.C."/>
    <x v="108"/>
    <x v="108"/>
    <s v="C.H. Ba¤os III"/>
    <x v="499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59.71600000000001"/>
    <n v="0.55971599999999999"/>
    <m/>
    <n v="8.1333333333333327E-2"/>
    <n v="8.1333333333333327E-2"/>
    <n v="0"/>
    <n v="0"/>
    <n v="29"/>
    <s v="BASE DE DATOS"/>
    <m/>
  </r>
  <r>
    <s v="24"/>
    <x v="10"/>
    <s v="CMCHUN"/>
    <s v="51017802"/>
    <s v="51017802"/>
    <x v="5"/>
    <m/>
    <m/>
    <n v="4.9000000000000004"/>
    <n v="4.9000000000000004"/>
    <m/>
    <m/>
    <n v="2968.598"/>
    <m/>
    <m/>
    <m/>
    <m/>
    <n v="4.548"/>
    <x v="0"/>
    <s v="CMCHUN51017802HI"/>
    <s v="Compañía Minera Chungar S.A.C."/>
    <x v="108"/>
    <x v="108"/>
    <s v="C.H. Ba¤os IV"/>
    <x v="497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2968.598"/>
    <n v="2.9685980000000001"/>
    <m/>
    <n v="0.40833333333333338"/>
    <n v="0.40833333333333338"/>
    <n v="0"/>
    <n v="0"/>
    <n v="29"/>
    <s v="BASE DE DATOS"/>
    <m/>
  </r>
  <r>
    <s v="24"/>
    <x v="10"/>
    <s v="CMCHUN"/>
    <s v="00022010"/>
    <s v="00022010"/>
    <x v="5"/>
    <m/>
    <m/>
    <n v="9.18"/>
    <n v="9.18"/>
    <m/>
    <m/>
    <n v="6056.384"/>
    <m/>
    <m/>
    <m/>
    <m/>
    <n v="9.202"/>
    <x v="0"/>
    <s v="CMCHUN00022010HI"/>
    <s v="Compañía Minera Chungar S.A.C."/>
    <x v="108"/>
    <x v="108"/>
    <s v="C.H. Ba¤os V"/>
    <x v="49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056.384"/>
    <n v="6.0563840000000004"/>
    <m/>
    <n v="0.76500000000000001"/>
    <n v="0.76500000000000001"/>
    <n v="0"/>
    <n v="0"/>
    <n v="29"/>
    <s v="BASE DE DATOS"/>
    <m/>
  </r>
  <r>
    <s v="24"/>
    <x v="10"/>
    <s v="CMCHUN"/>
    <s v="41007293"/>
    <s v="41007293"/>
    <x v="5"/>
    <m/>
    <m/>
    <n v="0.224"/>
    <n v="0.2"/>
    <m/>
    <m/>
    <n v="0"/>
    <m/>
    <m/>
    <m/>
    <m/>
    <n v="0"/>
    <x v="0"/>
    <s v="CMCHUN41007293HI"/>
    <s v="Compañía Minera Chungar S.A.C."/>
    <x v="108"/>
    <x v="108"/>
    <s v="C.H. Cacray"/>
    <x v="495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n v="1.8666666666666668E-2"/>
    <n v="1.6666666666666666E-2"/>
    <n v="0"/>
    <n v="0"/>
    <n v="29"/>
    <s v="BASE DE DATOS"/>
    <m/>
  </r>
  <r>
    <s v="24"/>
    <x v="10"/>
    <s v="CMCHUN"/>
    <s v="33036293"/>
    <s v="33036293"/>
    <x v="5"/>
    <m/>
    <m/>
    <n v="0.17599999999999999"/>
    <n v="0"/>
    <m/>
    <m/>
    <n v="0"/>
    <m/>
    <m/>
    <m/>
    <m/>
    <n v="0"/>
    <x v="0"/>
    <s v="CMCHUN33036293HI"/>
    <s v="Compañía Minera Chungar S.A.C."/>
    <x v="108"/>
    <x v="108"/>
    <s v="C.H. Francois"/>
    <x v="494"/>
    <s v="HI"/>
    <x v="5"/>
    <x v="381"/>
    <x v="2"/>
    <s v="Instalado"/>
    <s v="In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0"/>
    <n v="0"/>
    <m/>
    <n v="1.4666666666666666E-2"/>
    <n v="0"/>
    <n v="0"/>
    <n v="0"/>
    <n v="29"/>
    <s v="BASE DE DATOS"/>
    <m/>
  </r>
  <r>
    <s v="24"/>
    <x v="10"/>
    <s v="CMCHUN"/>
    <s v="31007593"/>
    <s v="31007593"/>
    <x v="5"/>
    <m/>
    <m/>
    <n v="1.952"/>
    <n v="1.4179999999999999"/>
    <m/>
    <m/>
    <n v="773.61099999999999"/>
    <m/>
    <m/>
    <m/>
    <m/>
    <n v="1.431"/>
    <x v="0"/>
    <s v="CMCHUN31007593HI"/>
    <s v="Compañía Minera Chungar S.A.C."/>
    <x v="108"/>
    <x v="108"/>
    <s v="C.H. Huanchay"/>
    <x v="492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773.61099999999999"/>
    <n v="0.77361099999999994"/>
    <m/>
    <n v="0.16266666666666665"/>
    <n v="0.11816666666666666"/>
    <n v="0"/>
    <n v="0"/>
    <n v="29"/>
    <s v="BASE DE DATOS"/>
    <m/>
  </r>
  <r>
    <s v="24"/>
    <x v="10"/>
    <s v="CMCHUN"/>
    <s v="31015993"/>
    <s v="31015993"/>
    <x v="5"/>
    <m/>
    <m/>
    <n v="2.2400000000000002"/>
    <n v="1.5"/>
    <m/>
    <m/>
    <n v="880.40200000000004"/>
    <m/>
    <m/>
    <m/>
    <m/>
    <n v="1.373"/>
    <x v="0"/>
    <s v="CMCHUN31015993HI"/>
    <s v="Compañía Minera Chungar S.A.C."/>
    <x v="108"/>
    <x v="108"/>
    <s v="C.H. San José"/>
    <x v="493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880.40200000000004"/>
    <n v="0.88040200000000002"/>
    <m/>
    <n v="0.18666666666666668"/>
    <n v="0.125"/>
    <n v="0"/>
    <n v="0"/>
    <n v="29"/>
    <s v="BASE DE DATOS"/>
    <m/>
  </r>
  <r>
    <s v="24"/>
    <x v="10"/>
    <s v="CMCHUN"/>
    <s v="31007493"/>
    <s v="31007493"/>
    <x v="5"/>
    <m/>
    <m/>
    <n v="1.1000000000000001"/>
    <n v="1.1000000000000001"/>
    <m/>
    <m/>
    <n v="746.79399999999998"/>
    <m/>
    <m/>
    <m/>
    <m/>
    <n v="1.137"/>
    <x v="0"/>
    <s v="CMCHUN31007493HI"/>
    <s v="Compañía Minera Chungar S.A.C."/>
    <x v="108"/>
    <x v="108"/>
    <s v="C.H. Shagua"/>
    <x v="491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STA CRUZ DE ANDAMARCA"/>
    <n v="0"/>
    <x v="8"/>
    <n v="0"/>
    <x v="0"/>
    <x v="0"/>
    <x v="0"/>
    <s v="MWh"/>
    <n v="746.79399999999998"/>
    <n v="0.74679399999999996"/>
    <m/>
    <n v="9.1666666666666674E-2"/>
    <n v="9.1666666666666674E-2"/>
    <n v="0"/>
    <n v="0"/>
    <n v="29"/>
    <s v="BASE DE DATOS"/>
    <m/>
  </r>
  <r>
    <s v="24"/>
    <x v="10"/>
    <s v="CMCHUN"/>
    <s v="41029994"/>
    <s v="41029994"/>
    <x v="5"/>
    <m/>
    <m/>
    <n v="0.496"/>
    <n v="0.496"/>
    <m/>
    <m/>
    <n v="357.12"/>
    <m/>
    <m/>
    <m/>
    <m/>
    <n v="0.55200000000000005"/>
    <x v="0"/>
    <s v="CMCHUN41029994HI"/>
    <s v="Compañía Minera Chungar S.A.C."/>
    <x v="108"/>
    <x v="108"/>
    <s v="C.H. Yanahuin"/>
    <x v="496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357.12"/>
    <n v="0.35711999999999999"/>
    <m/>
    <n v="4.1333333333333333E-2"/>
    <n v="4.1333333333333333E-2"/>
    <n v="0"/>
    <n v="0"/>
    <n v="29"/>
    <s v="BASE DE DATOS"/>
    <m/>
  </r>
  <r>
    <s v="24"/>
    <x v="10"/>
    <s v="VALENT"/>
    <s v="31049194"/>
    <s v="31049194"/>
    <x v="5"/>
    <m/>
    <m/>
    <n v="3.78"/>
    <n v="1.8959999999999999"/>
    <m/>
    <m/>
    <n v="1377.8219999999999"/>
    <m/>
    <m/>
    <m/>
    <m/>
    <n v="2.548"/>
    <x v="0"/>
    <s v="VALENT31049194HI"/>
    <s v="C¡a. Minera San Valentin S.A."/>
    <x v="182"/>
    <x v="182"/>
    <s v="C. H. Llapay"/>
    <x v="503"/>
    <s v="HI"/>
    <x v="5"/>
    <x v="381"/>
    <x v="2"/>
    <s v="Instalado"/>
    <s v="Operativo"/>
    <s v="Autoproductor"/>
    <x v="2"/>
    <x v="1"/>
    <x v="1"/>
    <x v="0"/>
    <s v="Privado"/>
    <s v="LIMA"/>
    <s v="LIMA"/>
    <s v="YAUYOS"/>
    <s v="LARAOS"/>
    <n v="0"/>
    <x v="8"/>
    <n v="0"/>
    <x v="0"/>
    <x v="0"/>
    <x v="0"/>
    <s v="MWh"/>
    <n v="1377.8219999999999"/>
    <n v="1.3778219999999999"/>
    <m/>
    <n v="0.315"/>
    <n v="0.15"/>
    <n v="0"/>
    <n v="0"/>
    <n v="32"/>
    <s v="BASE DE DATOS"/>
    <m/>
  </r>
  <r>
    <s v="24"/>
    <x v="10"/>
    <s v="UNCEMP"/>
    <s v="33010393"/>
    <s v="33010393"/>
    <x v="5"/>
    <m/>
    <m/>
    <n v="5.6"/>
    <n v="5.6"/>
    <m/>
    <m/>
    <n v="3814.9009999999998"/>
    <m/>
    <m/>
    <m/>
    <m/>
    <n v="5.601"/>
    <x v="0"/>
    <s v="UNCEMP33010393HI"/>
    <s v="Unacem Peru S.A."/>
    <x v="121"/>
    <x v="121"/>
    <s v="C.H. Carpapata I"/>
    <x v="505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3814.9009999999998"/>
    <n v="3.8149009999999999"/>
    <m/>
    <n v="0.46666666666666662"/>
    <n v="0.46666666666666662"/>
    <n v="0"/>
    <n v="0"/>
    <n v="90"/>
    <s v="BASE DE DATOS"/>
    <m/>
  </r>
  <r>
    <s v="24"/>
    <x v="10"/>
    <s v="UNCEMP"/>
    <s v="33010193"/>
    <s v="33010193"/>
    <x v="5"/>
    <m/>
    <m/>
    <n v="6.3"/>
    <n v="6.3"/>
    <m/>
    <m/>
    <n v="4222.7240000000002"/>
    <m/>
    <m/>
    <m/>
    <m/>
    <n v="6.1909999999999998"/>
    <x v="0"/>
    <s v="UNCEMP33010193HI"/>
    <s v="Unacem Peru S.A."/>
    <x v="121"/>
    <x v="121"/>
    <s v="C.H. Carpapata II"/>
    <x v="506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4222.7240000000002"/>
    <n v="4.2227240000000004"/>
    <m/>
    <n v="0.52500000000000002"/>
    <n v="0.52500000000000002"/>
    <n v="0"/>
    <n v="0"/>
    <n v="90"/>
    <s v="BASE DE DATOS"/>
    <m/>
  </r>
  <r>
    <s v="24"/>
    <x v="10"/>
    <s v="UNCEMP"/>
    <s v="18170808"/>
    <s v="18170808"/>
    <x v="5"/>
    <m/>
    <m/>
    <n v="12.8"/>
    <n v="12.8"/>
    <m/>
    <m/>
    <n v="7507.442"/>
    <m/>
    <m/>
    <m/>
    <m/>
    <n v="13.074"/>
    <x v="0"/>
    <s v="UNCEMP18170808HI"/>
    <s v="Unacem Peru S.A."/>
    <x v="121"/>
    <x v="121"/>
    <s v="C.H. Carpapata III"/>
    <x v="507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1"/>
    <x v="1"/>
    <x v="0"/>
    <s v="MWh"/>
    <n v="7507.442"/>
    <n v="7.5074420000000002"/>
    <m/>
    <n v="1.0666666666666667"/>
    <n v="1.0666666666666667"/>
    <n v="0"/>
    <n v="0"/>
    <n v="90"/>
    <s v="BASE DE DATOS"/>
    <m/>
  </r>
  <r>
    <s v="24"/>
    <x v="10"/>
    <s v="SPCC"/>
    <s v="31024993"/>
    <s v="31024993"/>
    <x v="5"/>
    <m/>
    <m/>
    <n v="9"/>
    <n v="6.5039999999999996"/>
    <m/>
    <m/>
    <n v="1780.03"/>
    <m/>
    <m/>
    <m/>
    <m/>
    <n v="3.1219999999999999"/>
    <x v="0"/>
    <s v="SPCC31024993HI"/>
    <s v="Southern Per£ Cooper Corporation"/>
    <x v="119"/>
    <x v="119"/>
    <s v="C.H. Cuajone"/>
    <x v="504"/>
    <s v="HI"/>
    <x v="5"/>
    <x v="381"/>
    <x v="2"/>
    <s v="Instalado"/>
    <s v="Operativo"/>
    <s v="Autoproductor"/>
    <x v="2"/>
    <x v="1"/>
    <x v="1"/>
    <x v="0"/>
    <s v="Privado"/>
    <s v="MOQUEGUA"/>
    <s v="MOQUEGUA"/>
    <s v="MARISCAL NIETO"/>
    <s v="TORATA"/>
    <n v="0"/>
    <x v="8"/>
    <n v="0"/>
    <x v="0"/>
    <x v="0"/>
    <x v="0"/>
    <s v="MWh"/>
    <n v="1780.03"/>
    <n v="1.78003"/>
    <m/>
    <n v="0.75"/>
    <n v="0.54199999999999993"/>
    <n v="0"/>
    <n v="0"/>
    <n v="84"/>
    <s v="BASE DE DATOS"/>
    <m/>
  </r>
  <r>
    <s v="24"/>
    <x v="11"/>
    <s v="VALENT"/>
    <s v="31049194"/>
    <s v="31049194"/>
    <x v="5"/>
    <m/>
    <m/>
    <n v="3.78"/>
    <n v="1.8029999999999999"/>
    <m/>
    <m/>
    <n v="1340.434"/>
    <m/>
    <m/>
    <m/>
    <m/>
    <n v="2.6880000000000002"/>
    <x v="0"/>
    <s v="VALENT31049194HI"/>
    <s v="C¡a. Minera San Valentin S.A."/>
    <x v="182"/>
    <x v="182"/>
    <s v="C. H. Llapay"/>
    <x v="503"/>
    <s v="HI"/>
    <x v="5"/>
    <x v="381"/>
    <x v="2"/>
    <s v="Instalado"/>
    <s v="Operativo"/>
    <s v="Autoproductor"/>
    <x v="2"/>
    <x v="1"/>
    <x v="1"/>
    <x v="0"/>
    <s v="Privado"/>
    <s v="LIMA"/>
    <s v="LIMA"/>
    <s v="YAUYOS"/>
    <s v="LARAOS"/>
    <n v="0"/>
    <x v="8"/>
    <n v="0"/>
    <x v="0"/>
    <x v="0"/>
    <x v="0"/>
    <s v="MWh"/>
    <n v="1340.434"/>
    <n v="1.3404339999999999"/>
    <m/>
    <n v="0.315"/>
    <n v="0.15"/>
    <n v="0"/>
    <n v="0"/>
    <n v="32"/>
    <s v="BASE DE DATOS"/>
    <m/>
  </r>
  <r>
    <s v="24"/>
    <x v="11"/>
    <s v="UNCEMP"/>
    <s v="33010393"/>
    <s v="33010393"/>
    <x v="5"/>
    <m/>
    <m/>
    <n v="5.6"/>
    <n v="5.6"/>
    <m/>
    <m/>
    <n v="4116.0910000000003"/>
    <m/>
    <m/>
    <m/>
    <m/>
    <n v="5.66"/>
    <x v="0"/>
    <s v="UNCEMP33010393HI"/>
    <s v="Unacem Peru S.A."/>
    <x v="121"/>
    <x v="121"/>
    <s v="C.H. Carpapata I"/>
    <x v="505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4116.0910000000003"/>
    <n v="4.1160909999999999"/>
    <m/>
    <n v="0.46666666666666662"/>
    <n v="0.46666666666666662"/>
    <n v="0"/>
    <n v="0"/>
    <n v="90"/>
    <s v="BASE DE DATOS"/>
    <m/>
  </r>
  <r>
    <s v="24"/>
    <x v="11"/>
    <s v="UNCEMP"/>
    <s v="33010193"/>
    <s v="33010193"/>
    <x v="5"/>
    <m/>
    <m/>
    <n v="6.3"/>
    <n v="6.3"/>
    <m/>
    <m/>
    <n v="4445.3310000000001"/>
    <m/>
    <m/>
    <m/>
    <m/>
    <n v="6.1710000000000003"/>
    <x v="0"/>
    <s v="UNCEMP33010193HI"/>
    <s v="Unacem Peru S.A."/>
    <x v="121"/>
    <x v="121"/>
    <s v="C.H. Carpapata II"/>
    <x v="506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0"/>
    <x v="0"/>
    <x v="0"/>
    <s v="MWh"/>
    <n v="4445.3310000000001"/>
    <n v="4.4453310000000004"/>
    <m/>
    <n v="0.52500000000000002"/>
    <n v="0.52500000000000002"/>
    <n v="0"/>
    <n v="0"/>
    <n v="90"/>
    <s v="BASE DE DATOS"/>
    <m/>
  </r>
  <r>
    <s v="24"/>
    <x v="11"/>
    <s v="UNCEMP"/>
    <s v="18170808"/>
    <s v="18170808"/>
    <x v="5"/>
    <m/>
    <m/>
    <n v="12.8"/>
    <n v="12.8"/>
    <m/>
    <m/>
    <n v="8638.3169999999991"/>
    <m/>
    <m/>
    <m/>
    <m/>
    <n v="12.946"/>
    <x v="0"/>
    <s v="UNCEMP18170808HI"/>
    <s v="Unacem Peru S.A."/>
    <x v="121"/>
    <x v="121"/>
    <s v="C.H. Carpapata III"/>
    <x v="507"/>
    <s v="HI"/>
    <x v="5"/>
    <x v="381"/>
    <x v="2"/>
    <s v="Instalado"/>
    <s v="Operativo"/>
    <s v="Autoproductor"/>
    <x v="2"/>
    <x v="0"/>
    <x v="1"/>
    <x v="0"/>
    <s v="Privado"/>
    <s v="JUNIN"/>
    <s v="JUNIN"/>
    <s v="TARMA"/>
    <s v="PALCA"/>
    <n v="0"/>
    <x v="8"/>
    <n v="0"/>
    <x v="1"/>
    <x v="1"/>
    <x v="0"/>
    <s v="MWh"/>
    <n v="8638.3169999999991"/>
    <n v="8.6383169999999989"/>
    <m/>
    <n v="1.0666666666666667"/>
    <n v="1.0666666666666667"/>
    <n v="0"/>
    <n v="0"/>
    <n v="90"/>
    <s v="BASE DE DATOS"/>
    <m/>
  </r>
  <r>
    <s v="24"/>
    <x v="10"/>
    <s v="COHORI"/>
    <s v="18182809"/>
    <s v="18182809"/>
    <x v="5"/>
    <m/>
    <m/>
    <n v="12.6"/>
    <n v="11.98"/>
    <m/>
    <m/>
    <n v="6833.63"/>
    <m/>
    <m/>
    <m/>
    <m/>
    <n v="11.91"/>
    <x v="0"/>
    <s v="COHORI18182809HI"/>
    <s v="Consorcio Minero Horizonte S.A"/>
    <x v="124"/>
    <x v="124"/>
    <s v="C.H. Pías 1"/>
    <x v="508"/>
    <s v="HI"/>
    <x v="5"/>
    <x v="381"/>
    <x v="2"/>
    <s v="Instalado"/>
    <s v="Operativo"/>
    <s v="Autoproductor"/>
    <x v="2"/>
    <x v="0"/>
    <x v="1"/>
    <x v="0"/>
    <s v="Privado"/>
    <s v="LA LIBERTAD"/>
    <s v="LA LIBERTAD"/>
    <s v="PATAZ"/>
    <s v="PÍAS"/>
    <n v="0"/>
    <x v="8"/>
    <n v="0"/>
    <x v="1"/>
    <x v="1"/>
    <x v="0"/>
    <s v="MWh"/>
    <n v="6833.63"/>
    <n v="6.8336300000000003"/>
    <m/>
    <n v="1.05"/>
    <n v="0.99833333333333341"/>
    <n v="0"/>
    <n v="0"/>
    <n v="35"/>
    <s v="BASE DE DATOS"/>
    <m/>
  </r>
  <r>
    <s v="24"/>
    <x v="11"/>
    <s v="COHORI"/>
    <s v="18182809"/>
    <s v="18182809"/>
    <x v="5"/>
    <m/>
    <m/>
    <n v="12.6"/>
    <n v="11.98"/>
    <m/>
    <m/>
    <n v="8187.74"/>
    <m/>
    <m/>
    <m/>
    <m/>
    <n v="11.9"/>
    <x v="0"/>
    <s v="COHORI18182809HI"/>
    <s v="Consorcio Minero Horizonte S.A"/>
    <x v="124"/>
    <x v="124"/>
    <s v="C.H. Pías 1"/>
    <x v="508"/>
    <s v="HI"/>
    <x v="5"/>
    <x v="381"/>
    <x v="2"/>
    <s v="Instalado"/>
    <s v="Operativo"/>
    <s v="Autoproductor"/>
    <x v="2"/>
    <x v="0"/>
    <x v="1"/>
    <x v="0"/>
    <s v="Privado"/>
    <s v="LA LIBERTAD"/>
    <s v="LA LIBERTAD"/>
    <s v="PATAZ"/>
    <s v="PÍAS"/>
    <n v="0"/>
    <x v="8"/>
    <n v="0"/>
    <x v="1"/>
    <x v="1"/>
    <x v="0"/>
    <s v="MWh"/>
    <n v="8187.74"/>
    <n v="8.1877399999999998"/>
    <m/>
    <n v="1.05"/>
    <n v="0.99833333333333341"/>
    <n v="0"/>
    <n v="0"/>
    <n v="35"/>
    <s v="BASE DE DATOS"/>
    <m/>
  </r>
  <r>
    <s v="24"/>
    <x v="11"/>
    <s v="CMCHUN"/>
    <s v="00022010"/>
    <s v="00022010"/>
    <x v="5"/>
    <m/>
    <m/>
    <n v="9.18"/>
    <n v="9.18"/>
    <m/>
    <m/>
    <n v="6829.92"/>
    <m/>
    <m/>
    <m/>
    <m/>
    <n v="9.2100000000000009"/>
    <x v="0"/>
    <s v="CMCHUN00022010HI"/>
    <s v="Compañía Minera Chungar S.A.C."/>
    <x v="108"/>
    <x v="108"/>
    <s v="C.H. Ba¤os V"/>
    <x v="49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829.92"/>
    <n v="6.8299200000000004"/>
    <m/>
    <n v="0.76500000000000001"/>
    <n v="0.76500000000000001"/>
    <n v="0"/>
    <n v="0"/>
    <n v="29"/>
    <s v="BASE DE DATOS"/>
    <m/>
  </r>
  <r>
    <s v="24"/>
    <x v="11"/>
    <s v="CMCHUN"/>
    <s v="31007493"/>
    <s v="31007493"/>
    <x v="5"/>
    <m/>
    <m/>
    <n v="1.1000000000000001"/>
    <n v="1.1000000000000001"/>
    <m/>
    <m/>
    <n v="818.4"/>
    <m/>
    <m/>
    <m/>
    <m/>
    <n v="1.1719999999999999"/>
    <x v="0"/>
    <s v="CMCHUN31007493HI"/>
    <s v="Compañía Minera Chungar S.A.C."/>
    <x v="108"/>
    <x v="108"/>
    <s v="C.H. Shagua"/>
    <x v="491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STA CRUZ DE ANDAMARCA"/>
    <n v="0"/>
    <x v="8"/>
    <n v="0"/>
    <x v="0"/>
    <x v="0"/>
    <x v="0"/>
    <s v="MWh"/>
    <n v="818.4"/>
    <n v="0.81840000000000002"/>
    <m/>
    <n v="9.1666666666666674E-2"/>
    <n v="9.1666666666666674E-2"/>
    <n v="0"/>
    <n v="0"/>
    <n v="29"/>
    <s v="BASE DE DATOS"/>
    <m/>
  </r>
  <r>
    <s v="24"/>
    <x v="11"/>
    <s v="CMCHUN"/>
    <s v="31007593"/>
    <s v="31007593"/>
    <x v="5"/>
    <m/>
    <m/>
    <n v="1.952"/>
    <n v="1.4179999999999999"/>
    <m/>
    <m/>
    <n v="794.88199999999995"/>
    <m/>
    <m/>
    <m/>
    <m/>
    <n v="1.619"/>
    <x v="0"/>
    <s v="CMCHUN31007593HI"/>
    <s v="Compañía Minera Chungar S.A.C."/>
    <x v="108"/>
    <x v="108"/>
    <s v="C.H. Huanchay"/>
    <x v="492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794.88199999999995"/>
    <n v="0.79488199999999998"/>
    <m/>
    <n v="0.16266666666666665"/>
    <n v="0.11816666666666666"/>
    <n v="0"/>
    <n v="0"/>
    <n v="29"/>
    <s v="BASE DE DATOS"/>
    <m/>
  </r>
  <r>
    <s v="24"/>
    <x v="11"/>
    <s v="CMCHUN"/>
    <s v="31015993"/>
    <s v="31015993"/>
    <x v="5"/>
    <m/>
    <m/>
    <n v="2.2400000000000002"/>
    <n v="1.5"/>
    <m/>
    <m/>
    <n v="918.94600000000003"/>
    <m/>
    <m/>
    <m/>
    <m/>
    <n v="1.371"/>
    <x v="0"/>
    <s v="CMCHUN31015993HI"/>
    <s v="Compañía Minera Chungar S.A.C."/>
    <x v="108"/>
    <x v="108"/>
    <s v="C.H. San José"/>
    <x v="493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918.94600000000003"/>
    <n v="0.91894600000000004"/>
    <m/>
    <n v="0.18666666666666668"/>
    <n v="0.125"/>
    <n v="0"/>
    <n v="0"/>
    <n v="29"/>
    <s v="BASE DE DATOS"/>
    <m/>
  </r>
  <r>
    <s v="24"/>
    <x v="11"/>
    <s v="CMCHUN"/>
    <s v="33036293"/>
    <s v="33036293"/>
    <x v="5"/>
    <m/>
    <m/>
    <n v="0.17599999999999999"/>
    <n v="0"/>
    <m/>
    <m/>
    <n v="0"/>
    <m/>
    <m/>
    <m/>
    <m/>
    <n v="0"/>
    <x v="0"/>
    <s v="CMCHUN33036293HI"/>
    <s v="Compañía Minera Chungar S.A.C."/>
    <x v="108"/>
    <x v="108"/>
    <s v="C.H. Francois"/>
    <x v="494"/>
    <s v="HI"/>
    <x v="5"/>
    <x v="381"/>
    <x v="2"/>
    <s v="Instalado"/>
    <s v="Inoperativo"/>
    <s v="Autoproductor"/>
    <x v="2"/>
    <x v="1"/>
    <x v="1"/>
    <x v="0"/>
    <s v="Privado"/>
    <s v="PASCO"/>
    <s v="PASCO"/>
    <s v="PASCO"/>
    <s v="HUAYLLAY"/>
    <n v="0"/>
    <x v="8"/>
    <n v="0"/>
    <x v="0"/>
    <x v="0"/>
    <x v="0"/>
    <s v="MWh"/>
    <n v="0"/>
    <n v="0"/>
    <m/>
    <n v="1.4666666666666666E-2"/>
    <n v="0"/>
    <n v="0"/>
    <n v="0"/>
    <n v="29"/>
    <s v="BASE DE DATOS"/>
    <m/>
  </r>
  <r>
    <s v="24"/>
    <x v="11"/>
    <s v="CMCHUN"/>
    <s v="41007293"/>
    <s v="41007293"/>
    <x v="5"/>
    <m/>
    <m/>
    <n v="0.224"/>
    <n v="0.2"/>
    <m/>
    <m/>
    <n v="0"/>
    <m/>
    <m/>
    <m/>
    <m/>
    <n v="0"/>
    <x v="0"/>
    <s v="CMCHUN41007293HI"/>
    <s v="Compañía Minera Chungar S.A.C."/>
    <x v="108"/>
    <x v="108"/>
    <s v="C.H. Cacray"/>
    <x v="495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0"/>
    <n v="0"/>
    <m/>
    <n v="1.8666666666666668E-2"/>
    <n v="1.6666666666666666E-2"/>
    <n v="0"/>
    <n v="0"/>
    <n v="29"/>
    <s v="BASE DE DATOS"/>
    <m/>
  </r>
  <r>
    <s v="24"/>
    <x v="11"/>
    <s v="CMCHUN"/>
    <s v="41029994"/>
    <s v="41029994"/>
    <x v="5"/>
    <m/>
    <m/>
    <n v="0.496"/>
    <n v="0.496"/>
    <m/>
    <m/>
    <n v="341.54500000000002"/>
    <m/>
    <m/>
    <m/>
    <m/>
    <n v="0.55500000000000005"/>
    <x v="0"/>
    <s v="CMCHUN41029994HI"/>
    <s v="Compañía Minera Chungar S.A.C."/>
    <x v="108"/>
    <x v="108"/>
    <s v="C.H. Yanahuin"/>
    <x v="496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PACARAOS"/>
    <n v="0"/>
    <x v="8"/>
    <n v="0"/>
    <x v="0"/>
    <x v="0"/>
    <x v="0"/>
    <s v="MWh"/>
    <n v="341.54500000000002"/>
    <n v="0.34154500000000004"/>
    <m/>
    <n v="4.1333333333333333E-2"/>
    <n v="4.1333333333333333E-2"/>
    <n v="0"/>
    <n v="0"/>
    <n v="29"/>
    <s v="BASE DE DATOS"/>
    <m/>
  </r>
  <r>
    <s v="24"/>
    <x v="11"/>
    <s v="CMCHUN"/>
    <s v="51017802"/>
    <s v="51017802"/>
    <x v="5"/>
    <m/>
    <m/>
    <n v="4.9000000000000004"/>
    <n v="4.9000000000000004"/>
    <m/>
    <m/>
    <n v="3494.9209999999998"/>
    <m/>
    <m/>
    <m/>
    <m/>
    <n v="4.9489999999999998"/>
    <x v="0"/>
    <s v="CMCHUN51017802HI"/>
    <s v="Compañía Minera Chungar S.A.C."/>
    <x v="108"/>
    <x v="108"/>
    <s v="C.H. Ba¤os IV"/>
    <x v="497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3494.9209999999998"/>
    <n v="3.4949209999999997"/>
    <m/>
    <n v="0.40833333333333338"/>
    <n v="0.40833333333333338"/>
    <n v="0"/>
    <n v="0"/>
    <n v="29"/>
    <s v="BASE DE DATOS"/>
    <m/>
  </r>
  <r>
    <s v="24"/>
    <x v="11"/>
    <s v="CMCHUN"/>
    <s v="51018102"/>
    <s v="51018102"/>
    <x v="5"/>
    <m/>
    <m/>
    <n v="0.97599999999999998"/>
    <n v="0.97599999999999998"/>
    <m/>
    <m/>
    <n v="725.41700000000003"/>
    <m/>
    <m/>
    <m/>
    <m/>
    <n v="0.97699999999999998"/>
    <x v="0"/>
    <s v="CMCHUN51018102HI"/>
    <s v="Compañía Minera Chungar S.A.C."/>
    <x v="108"/>
    <x v="108"/>
    <s v="C.H. Ba¤os III"/>
    <x v="499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725.41700000000003"/>
    <n v="0.72541699999999998"/>
    <m/>
    <n v="8.1333333333333327E-2"/>
    <n v="8.1333333333333327E-2"/>
    <n v="0"/>
    <n v="0"/>
    <n v="29"/>
    <s v="BASE DE DATOS"/>
    <m/>
  </r>
  <r>
    <s v="24"/>
    <x v="11"/>
    <s v="CMCHUN"/>
    <s v="51018402"/>
    <s v="51018402"/>
    <x v="5"/>
    <m/>
    <m/>
    <n v="0.94"/>
    <n v="0.85"/>
    <m/>
    <m/>
    <n v="583.25300000000004"/>
    <m/>
    <m/>
    <m/>
    <m/>
    <n v="0.80600000000000005"/>
    <x v="0"/>
    <s v="CMCHUN51018402HI"/>
    <s v="Compañía Minera Chungar S.A.C."/>
    <x v="108"/>
    <x v="108"/>
    <s v="C.H. Ba¤os II"/>
    <x v="498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583.25300000000004"/>
    <n v="0.58325300000000002"/>
    <m/>
    <n v="7.8333333333333324E-2"/>
    <n v="7.0833333333333331E-2"/>
    <n v="0"/>
    <n v="0"/>
    <n v="29"/>
    <s v="BASE DE DATOS"/>
    <m/>
  </r>
  <r>
    <s v="24"/>
    <x v="11"/>
    <s v="CMCHUN"/>
    <s v="51019703"/>
    <s v="51019703"/>
    <x v="5"/>
    <m/>
    <m/>
    <n v="1.2"/>
    <n v="0.86"/>
    <m/>
    <m/>
    <n v="628.01400000000001"/>
    <m/>
    <m/>
    <m/>
    <m/>
    <n v="0.85"/>
    <x v="0"/>
    <s v="CMCHUN51019703HI"/>
    <s v="Compañía Minera Chungar S.A.C."/>
    <x v="108"/>
    <x v="108"/>
    <s v="C.H. Ba¤os I"/>
    <x v="500"/>
    <s v="HI"/>
    <x v="5"/>
    <x v="381"/>
    <x v="2"/>
    <s v="Instalado"/>
    <s v="Operativo"/>
    <s v="Autoproductor"/>
    <x v="2"/>
    <x v="1"/>
    <x v="1"/>
    <x v="0"/>
    <s v="Privado"/>
    <s v="LIMA"/>
    <s v="LIMA"/>
    <s v="HUARAL"/>
    <s v="ATAVILLOS ALTO"/>
    <n v="0"/>
    <x v="8"/>
    <n v="0"/>
    <x v="0"/>
    <x v="0"/>
    <x v="0"/>
    <s v="MWh"/>
    <n v="628.01400000000001"/>
    <n v="0.62801399999999996"/>
    <m/>
    <n v="9.9999999999999992E-2"/>
    <n v="7.166666666666667E-2"/>
    <n v="0"/>
    <n v="0"/>
    <n v="29"/>
    <s v="BASE DE DATOS"/>
    <m/>
  </r>
  <r>
    <s v="24"/>
    <x v="11"/>
    <s v="PACHAP"/>
    <s v="31146606"/>
    <s v="31146606"/>
    <x v="5"/>
    <m/>
    <m/>
    <n v="1.6"/>
    <n v="0.35"/>
    <m/>
    <m/>
    <n v="33.709000000000003"/>
    <m/>
    <m/>
    <m/>
    <m/>
    <n v="45.3"/>
    <x v="0"/>
    <s v="PACHAP31146606HI"/>
    <s v="ICM PACHAPAQUI S.A.C."/>
    <x v="181"/>
    <x v="181"/>
    <s v="C.H. San Martín de Porres"/>
    <x v="501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33.709000000000003"/>
    <n v="3.3709000000000003E-2"/>
    <m/>
    <n v="0.13333333333333333"/>
    <n v="2.9166666666666664E-2"/>
    <n v="0"/>
    <n v="0"/>
    <n v="44"/>
    <s v="BASE DE DATOS"/>
    <m/>
  </r>
  <r>
    <s v="24"/>
    <x v="11"/>
    <s v="PACHAP"/>
    <s v="31146706"/>
    <s v="31146706"/>
    <x v="5"/>
    <m/>
    <m/>
    <n v="0.94"/>
    <n v="0.35"/>
    <m/>
    <m/>
    <n v="82.506"/>
    <m/>
    <m/>
    <m/>
    <m/>
    <n v="110.89"/>
    <x v="0"/>
    <s v="PACHAP31146706HI"/>
    <s v="ICM PACHAPAQUI S.A.C."/>
    <x v="181"/>
    <x v="181"/>
    <s v="C.H. San Judas Tadeo"/>
    <x v="502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AQUIA"/>
    <n v="0"/>
    <x v="8"/>
    <n v="0"/>
    <x v="0"/>
    <x v="0"/>
    <x v="0"/>
    <s v="MWh"/>
    <n v="82.506"/>
    <n v="8.2505999999999996E-2"/>
    <m/>
    <n v="7.8333333333333324E-2"/>
    <n v="2.9166666666666664E-2"/>
    <n v="0"/>
    <n v="0"/>
    <n v="44"/>
    <s v="BASE DE DATOS"/>
    <m/>
  </r>
  <r>
    <s v="24"/>
    <x v="11"/>
    <s v="RAURA"/>
    <s v="31019993"/>
    <s v="31019993"/>
    <x v="5"/>
    <m/>
    <m/>
    <n v="4.1399999999999997"/>
    <n v="3.7"/>
    <m/>
    <m/>
    <n v="2172.44"/>
    <m/>
    <m/>
    <m/>
    <m/>
    <n v="2.9"/>
    <x v="0"/>
    <s v="RAURA31019993HI"/>
    <s v="C¡a. Minera Raura"/>
    <x v="183"/>
    <x v="183"/>
    <s v="C.H. Cashaucro"/>
    <x v="509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n v="0"/>
    <x v="8"/>
    <n v="0"/>
    <x v="0"/>
    <x v="0"/>
    <x v="0"/>
    <s v="MWh"/>
    <n v="2172.44"/>
    <n v="2.1724399999999999"/>
    <m/>
    <n v="0.34499999999999997"/>
    <n v="0.30833333333333335"/>
    <n v="0"/>
    <n v="0"/>
    <n v="23"/>
    <s v="BASE DE DATOS"/>
    <m/>
  </r>
  <r>
    <s v="24"/>
    <x v="11"/>
    <s v="SPCC"/>
    <s v="31024993"/>
    <s v="31024993"/>
    <x v="5"/>
    <m/>
    <m/>
    <n v="9"/>
    <n v="6.5039999999999996"/>
    <m/>
    <m/>
    <n v="1913.94"/>
    <m/>
    <m/>
    <m/>
    <m/>
    <n v="3.1440000000000001"/>
    <x v="0"/>
    <s v="SPCC31024993HI"/>
    <s v="Southern Per£ Cooper Corporation"/>
    <x v="119"/>
    <x v="119"/>
    <s v="C.H. Cuajone"/>
    <x v="504"/>
    <s v="HI"/>
    <x v="5"/>
    <x v="381"/>
    <x v="2"/>
    <s v="Instalado"/>
    <s v="Operativo"/>
    <s v="Autoproductor"/>
    <x v="2"/>
    <x v="1"/>
    <x v="1"/>
    <x v="0"/>
    <s v="Privado"/>
    <s v="MOQUEGUA"/>
    <s v="MOQUEGUA"/>
    <s v="MARISCAL NIETO"/>
    <s v="TORATA"/>
    <n v="0"/>
    <x v="8"/>
    <n v="0"/>
    <x v="0"/>
    <x v="0"/>
    <x v="0"/>
    <s v="MWh"/>
    <n v="1913.94"/>
    <n v="1.91394"/>
    <m/>
    <n v="0.75"/>
    <n v="0.54199999999999993"/>
    <n v="0"/>
    <n v="0"/>
    <n v="84"/>
    <s v="BASE DE DATOS"/>
    <m/>
  </r>
  <r>
    <s v="24"/>
    <x v="0"/>
    <s v="PODERO"/>
    <s v="31028694"/>
    <s v="31028694"/>
    <x v="5"/>
    <m/>
    <m/>
    <n v="1.72"/>
    <n v="1.65"/>
    <m/>
    <m/>
    <n v="555.72699999999998"/>
    <m/>
    <m/>
    <m/>
    <m/>
    <n v="1.2050000000000001"/>
    <x v="0"/>
    <s v="PODERO31028694HI"/>
    <s v="C¡a. Minera Poderosa S.A."/>
    <x v="151"/>
    <x v="151"/>
    <s v="C.H. El Tingo"/>
    <x v="510"/>
    <s v="HI"/>
    <x v="5"/>
    <x v="381"/>
    <x v="2"/>
    <s v="Instalado"/>
    <s v="Operativo"/>
    <s v="Autoproductor"/>
    <x v="2"/>
    <x v="1"/>
    <x v="1"/>
    <x v="0"/>
    <s v="Privado"/>
    <s v="LA LIBERTAD"/>
    <s v="LA LIBERTAD"/>
    <s v="PATAZ"/>
    <s v="PATAZ"/>
    <n v="0"/>
    <x v="8"/>
    <n v="0"/>
    <x v="0"/>
    <x v="0"/>
    <x v="0"/>
    <s v="MWh"/>
    <n v="555.72699999999998"/>
    <n v="0.55572699999999997"/>
    <m/>
    <n v="0.14333333333333334"/>
    <n v="0.13749999999999998"/>
    <n v="0"/>
    <n v="0"/>
    <n v="22"/>
    <s v="BASE DE DATOS"/>
    <m/>
  </r>
  <r>
    <s v="24"/>
    <x v="1"/>
    <s v="PODERO"/>
    <s v="31028694"/>
    <s v="31028694"/>
    <x v="5"/>
    <m/>
    <m/>
    <n v="1.72"/>
    <n v="1.65"/>
    <m/>
    <m/>
    <n v="514.06299999999999"/>
    <m/>
    <m/>
    <m/>
    <m/>
    <n v="1.1739999999999999"/>
    <x v="0"/>
    <s v="PODERO31028694HI"/>
    <s v="C¡a. Minera Poderosa S.A."/>
    <x v="151"/>
    <x v="151"/>
    <s v="C.H. El Tingo"/>
    <x v="510"/>
    <s v="HI"/>
    <x v="5"/>
    <x v="381"/>
    <x v="2"/>
    <s v="Instalado"/>
    <s v="Operativo"/>
    <s v="Autoproductor"/>
    <x v="2"/>
    <x v="1"/>
    <x v="1"/>
    <x v="0"/>
    <s v="Privado"/>
    <s v="LA LIBERTAD"/>
    <s v="LA LIBERTAD"/>
    <s v="PATAZ"/>
    <s v="PATAZ"/>
    <n v="0"/>
    <x v="8"/>
    <n v="0"/>
    <x v="0"/>
    <x v="0"/>
    <x v="0"/>
    <s v="MWh"/>
    <n v="514.06299999999999"/>
    <n v="0.51406299999999994"/>
    <m/>
    <n v="0.14333333333333334"/>
    <n v="0.13749999999999998"/>
    <n v="0"/>
    <n v="0"/>
    <n v="22"/>
    <s v="BASE DE DATOS"/>
    <m/>
  </r>
  <r>
    <s v="24"/>
    <x v="2"/>
    <s v="PODERO"/>
    <s v="31028694"/>
    <s v="31028694"/>
    <x v="5"/>
    <m/>
    <m/>
    <n v="1.72"/>
    <n v="1.65"/>
    <m/>
    <m/>
    <n v="687.87199999999996"/>
    <m/>
    <m/>
    <m/>
    <m/>
    <n v="1.597"/>
    <x v="0"/>
    <s v="PODERO31028694HI"/>
    <s v="C¡a. Minera Poderosa S.A."/>
    <x v="151"/>
    <x v="151"/>
    <s v="C.H. El Tingo"/>
    <x v="510"/>
    <s v="HI"/>
    <x v="5"/>
    <x v="381"/>
    <x v="2"/>
    <s v="Instalado"/>
    <s v="Operativo"/>
    <s v="Autoproductor"/>
    <x v="2"/>
    <x v="1"/>
    <x v="1"/>
    <x v="0"/>
    <s v="Privado"/>
    <s v="LA LIBERTAD"/>
    <s v="LA LIBERTAD"/>
    <s v="PATAZ"/>
    <s v="PATAZ"/>
    <n v="0"/>
    <x v="8"/>
    <n v="0"/>
    <x v="0"/>
    <x v="0"/>
    <x v="0"/>
    <s v="MWh"/>
    <n v="687.87199999999996"/>
    <n v="0.68787199999999993"/>
    <m/>
    <n v="0.14333333333333334"/>
    <n v="0.13749999999999998"/>
    <n v="0"/>
    <n v="0"/>
    <n v="22"/>
    <s v="BASE DE DATOS"/>
    <m/>
  </r>
  <r>
    <s v="24"/>
    <x v="3"/>
    <s v="PODERO"/>
    <s v="31028694"/>
    <s v="31028694"/>
    <x v="5"/>
    <m/>
    <m/>
    <n v="1.72"/>
    <n v="1.65"/>
    <m/>
    <m/>
    <n v="687.87199999999996"/>
    <m/>
    <m/>
    <m/>
    <m/>
    <n v="1.2609999999999999"/>
    <x v="0"/>
    <s v="PODERO31028694HI"/>
    <s v="C¡a. Minera Poderosa S.A."/>
    <x v="151"/>
    <x v="151"/>
    <s v="C.H. El Tingo"/>
    <x v="510"/>
    <s v="HI"/>
    <x v="5"/>
    <x v="381"/>
    <x v="2"/>
    <s v="Instalado"/>
    <s v="Operativo"/>
    <s v="Autoproductor"/>
    <x v="2"/>
    <x v="1"/>
    <x v="1"/>
    <x v="0"/>
    <s v="Privado"/>
    <s v="LA LIBERTAD"/>
    <s v="LA LIBERTAD"/>
    <s v="PATAZ"/>
    <s v="PATAZ"/>
    <n v="0"/>
    <x v="8"/>
    <n v="0"/>
    <x v="0"/>
    <x v="0"/>
    <x v="0"/>
    <s v="MWh"/>
    <n v="687.87199999999996"/>
    <n v="0.68787199999999993"/>
    <m/>
    <n v="0.14333333333333334"/>
    <n v="0.13749999999999998"/>
    <n v="0"/>
    <n v="0"/>
    <n v="22"/>
    <s v="BASE DE DATOS"/>
    <m/>
  </r>
  <r>
    <s v="24"/>
    <x v="4"/>
    <s v="PODERO"/>
    <s v="31028694"/>
    <s v="31028694"/>
    <x v="5"/>
    <m/>
    <m/>
    <n v="1.72"/>
    <n v="1.65"/>
    <m/>
    <m/>
    <n v="561.91700000000003"/>
    <m/>
    <m/>
    <m/>
    <m/>
    <n v="1.036"/>
    <x v="0"/>
    <s v="PODERO31028694HI"/>
    <s v="C¡a. Minera Poderosa S.A."/>
    <x v="151"/>
    <x v="151"/>
    <s v="C.H. El Tingo"/>
    <x v="510"/>
    <s v="HI"/>
    <x v="5"/>
    <x v="381"/>
    <x v="2"/>
    <s v="Instalado"/>
    <s v="Operativo"/>
    <s v="Autoproductor"/>
    <x v="2"/>
    <x v="1"/>
    <x v="1"/>
    <x v="0"/>
    <s v="Privado"/>
    <s v="LA LIBERTAD"/>
    <s v="LA LIBERTAD"/>
    <s v="PATAZ"/>
    <s v="PATAZ"/>
    <n v="0"/>
    <x v="8"/>
    <n v="0"/>
    <x v="0"/>
    <x v="0"/>
    <x v="0"/>
    <s v="MWh"/>
    <n v="561.91700000000003"/>
    <n v="0.561917"/>
    <m/>
    <n v="0.14333333333333334"/>
    <n v="0.13749999999999998"/>
    <n v="0"/>
    <n v="0"/>
    <n v="22"/>
    <s v="BASE DE DATOS"/>
    <m/>
  </r>
  <r>
    <s v="24"/>
    <x v="7"/>
    <s v="PODERO"/>
    <s v="31028694"/>
    <s v="31028694"/>
    <x v="5"/>
    <m/>
    <m/>
    <n v="1.72"/>
    <n v="1.65"/>
    <m/>
    <m/>
    <n v="428.22500000000002"/>
    <m/>
    <m/>
    <m/>
    <m/>
    <n v="0.65700000000000003"/>
    <x v="0"/>
    <s v="PODERO31028694HI"/>
    <s v="C¡a. Minera Poderosa S.A."/>
    <x v="151"/>
    <x v="151"/>
    <s v="C.H. El Tingo"/>
    <x v="510"/>
    <s v="HI"/>
    <x v="5"/>
    <x v="381"/>
    <x v="2"/>
    <s v="Instalado"/>
    <s v="Operativo"/>
    <s v="Autoproductor"/>
    <x v="2"/>
    <x v="1"/>
    <x v="1"/>
    <x v="0"/>
    <s v="Privado"/>
    <s v="LA LIBERTAD"/>
    <s v="LA LIBERTAD"/>
    <s v="PATAZ"/>
    <s v="PATAZ"/>
    <n v="0"/>
    <x v="8"/>
    <n v="0"/>
    <x v="0"/>
    <x v="0"/>
    <x v="0"/>
    <s v="MWh"/>
    <n v="428.22500000000002"/>
    <n v="0.42822500000000002"/>
    <m/>
    <n v="0.14333333333333334"/>
    <n v="0.13749999999999998"/>
    <n v="0"/>
    <n v="0"/>
    <n v="22"/>
    <s v="BASE DE DATOS"/>
    <m/>
  </r>
  <r>
    <s v="24"/>
    <x v="6"/>
    <s v="PODERO"/>
    <s v="31028694"/>
    <s v="31028694"/>
    <x v="5"/>
    <m/>
    <m/>
    <n v="1.72"/>
    <n v="1.65"/>
    <m/>
    <m/>
    <n v="362.142"/>
    <m/>
    <m/>
    <m/>
    <m/>
    <n v="0.64600000000000002"/>
    <x v="0"/>
    <s v="PODERO31028694HI"/>
    <s v="C¡a. Minera Poderosa S.A."/>
    <x v="151"/>
    <x v="151"/>
    <s v="C.H. El Tingo"/>
    <x v="510"/>
    <s v="HI"/>
    <x v="5"/>
    <x v="381"/>
    <x v="2"/>
    <s v="Instalado"/>
    <s v="Operativo"/>
    <s v="Autoproductor"/>
    <x v="2"/>
    <x v="1"/>
    <x v="1"/>
    <x v="0"/>
    <s v="Privado"/>
    <s v="LA LIBERTAD"/>
    <s v="LA LIBERTAD"/>
    <s v="PATAZ"/>
    <s v="PATAZ"/>
    <n v="0"/>
    <x v="8"/>
    <n v="0"/>
    <x v="0"/>
    <x v="0"/>
    <x v="0"/>
    <s v="MWh"/>
    <n v="362.142"/>
    <n v="0.36214200000000002"/>
    <m/>
    <n v="0.14333333333333334"/>
    <n v="0.13749999999999998"/>
    <n v="0"/>
    <n v="0"/>
    <n v="22"/>
    <s v="BASE DE DATOS"/>
    <m/>
  </r>
  <r>
    <s v="24"/>
    <x v="8"/>
    <s v="PODERO"/>
    <s v="31028694"/>
    <s v="31028694"/>
    <x v="5"/>
    <m/>
    <m/>
    <n v="1.72"/>
    <n v="1.65"/>
    <m/>
    <m/>
    <n v="313.44600000000003"/>
    <m/>
    <m/>
    <m/>
    <m/>
    <n v="0.499"/>
    <x v="0"/>
    <s v="PODERO31028694HI"/>
    <s v="C¡a. Minera Poderosa S.A."/>
    <x v="151"/>
    <x v="151"/>
    <s v="C.H. El Tingo"/>
    <x v="510"/>
    <s v="HI"/>
    <x v="5"/>
    <x v="381"/>
    <x v="2"/>
    <s v="Instalado"/>
    <s v="Operativo"/>
    <s v="Autoproductor"/>
    <x v="2"/>
    <x v="1"/>
    <x v="1"/>
    <x v="0"/>
    <s v="Privado"/>
    <s v="LA LIBERTAD"/>
    <s v="LA LIBERTAD"/>
    <s v="PATAZ"/>
    <s v="PATAZ"/>
    <n v="0"/>
    <x v="8"/>
    <n v="0"/>
    <x v="0"/>
    <x v="0"/>
    <x v="0"/>
    <s v="MWh"/>
    <n v="313.44600000000003"/>
    <n v="0.313446"/>
    <m/>
    <n v="0.14333333333333334"/>
    <n v="0.13749999999999998"/>
    <n v="0"/>
    <n v="0"/>
    <n v="22"/>
    <s v="BASE DE DATOS"/>
    <m/>
  </r>
  <r>
    <s v="24"/>
    <x v="9"/>
    <s v="PODERO"/>
    <s v="31028694"/>
    <s v="31028694"/>
    <x v="5"/>
    <m/>
    <m/>
    <n v="1.72"/>
    <n v="1.65"/>
    <m/>
    <m/>
    <n v="263.24700000000001"/>
    <m/>
    <m/>
    <m/>
    <m/>
    <n v="0.214"/>
    <x v="0"/>
    <s v="PODERO31028694HI"/>
    <s v="C¡a. Minera Poderosa S.A."/>
    <x v="151"/>
    <x v="151"/>
    <s v="C.H. El Tingo"/>
    <x v="510"/>
    <s v="HI"/>
    <x v="5"/>
    <x v="381"/>
    <x v="2"/>
    <s v="Instalado"/>
    <s v="Operativo"/>
    <s v="Autoproductor"/>
    <x v="2"/>
    <x v="1"/>
    <x v="1"/>
    <x v="0"/>
    <s v="Privado"/>
    <s v="LA LIBERTAD"/>
    <s v="LA LIBERTAD"/>
    <s v="PATAZ"/>
    <s v="PATAZ"/>
    <n v="0"/>
    <x v="8"/>
    <n v="0"/>
    <x v="0"/>
    <x v="0"/>
    <x v="0"/>
    <s v="MWh"/>
    <n v="263.24700000000001"/>
    <n v="0.26324700000000001"/>
    <m/>
    <n v="0.14333333333333334"/>
    <n v="0.13749999999999998"/>
    <n v="0"/>
    <n v="0"/>
    <n v="22"/>
    <s v="BASE DE DATOS"/>
    <m/>
  </r>
  <r>
    <s v="24"/>
    <x v="10"/>
    <s v="PODERO"/>
    <s v="31028694"/>
    <s v="31028694"/>
    <x v="5"/>
    <m/>
    <m/>
    <n v="1.72"/>
    <n v="1.65"/>
    <m/>
    <m/>
    <n v="227.19"/>
    <m/>
    <m/>
    <m/>
    <m/>
    <n v="0.95299999999999996"/>
    <x v="0"/>
    <s v="PODERO31028694HI"/>
    <s v="C¡a. Minera Poderosa S.A."/>
    <x v="151"/>
    <x v="151"/>
    <s v="C.H. El Tingo"/>
    <x v="510"/>
    <s v="HI"/>
    <x v="5"/>
    <x v="381"/>
    <x v="2"/>
    <s v="Instalado"/>
    <s v="Operativo"/>
    <s v="Autoproductor"/>
    <x v="2"/>
    <x v="1"/>
    <x v="1"/>
    <x v="0"/>
    <s v="Privado"/>
    <s v="LA LIBERTAD"/>
    <s v="LA LIBERTAD"/>
    <s v="PATAZ"/>
    <s v="PATAZ"/>
    <n v="0"/>
    <x v="8"/>
    <n v="0"/>
    <x v="0"/>
    <x v="0"/>
    <x v="0"/>
    <s v="MWh"/>
    <n v="227.19"/>
    <n v="0.22719"/>
    <m/>
    <n v="0.14333333333333334"/>
    <n v="0.13749999999999998"/>
    <n v="0"/>
    <n v="0"/>
    <n v="22"/>
    <s v="BASE DE DATOS"/>
    <m/>
  </r>
  <r>
    <s v="24"/>
    <x v="11"/>
    <s v="PODERO"/>
    <s v="31028694"/>
    <s v="31028694"/>
    <x v="5"/>
    <m/>
    <m/>
    <n v="1.72"/>
    <n v="1.65"/>
    <m/>
    <m/>
    <n v="343.24700000000001"/>
    <m/>
    <m/>
    <m/>
    <m/>
    <n v="0.95299999999999996"/>
    <x v="0"/>
    <s v="PODERO31028694HI"/>
    <s v="C¡a. Minera Poderosa S.A."/>
    <x v="151"/>
    <x v="151"/>
    <s v="C.H. El Tingo"/>
    <x v="510"/>
    <s v="HI"/>
    <x v="5"/>
    <x v="381"/>
    <x v="2"/>
    <s v="Instalado"/>
    <s v="Operativo"/>
    <s v="Autoproductor"/>
    <x v="2"/>
    <x v="1"/>
    <x v="1"/>
    <x v="0"/>
    <s v="Privado"/>
    <s v="LA LIBERTAD"/>
    <s v="LA LIBERTAD"/>
    <s v="PATAZ"/>
    <s v="PATAZ"/>
    <n v="0"/>
    <x v="8"/>
    <n v="0"/>
    <x v="0"/>
    <x v="0"/>
    <x v="0"/>
    <s v="MWh"/>
    <n v="343.24700000000001"/>
    <n v="0.34324700000000002"/>
    <m/>
    <n v="0.14333333333333334"/>
    <n v="0.13749999999999998"/>
    <n v="0"/>
    <n v="0"/>
    <n v="22"/>
    <s v="BASE DE DATOS"/>
    <m/>
  </r>
  <r>
    <s v="24"/>
    <x v="5"/>
    <s v="PODERO"/>
    <s v="31028694"/>
    <s v="31028694"/>
    <x v="5"/>
    <m/>
    <m/>
    <n v="1.72"/>
    <n v="1.65"/>
    <m/>
    <m/>
    <n v="487.17899999999997"/>
    <m/>
    <m/>
    <m/>
    <m/>
    <n v="0.65700000000000003"/>
    <x v="0"/>
    <s v="PODERO31028694HI"/>
    <s v="C¡a. Minera Poderosa S.A."/>
    <x v="151"/>
    <x v="151"/>
    <s v="C.H. El Tingo"/>
    <x v="510"/>
    <s v="HI"/>
    <x v="5"/>
    <x v="381"/>
    <x v="2"/>
    <s v="Instalado"/>
    <s v="Operativo"/>
    <s v="Autoproductor"/>
    <x v="2"/>
    <x v="1"/>
    <x v="1"/>
    <x v="0"/>
    <s v="Privado"/>
    <s v="LA LIBERTAD"/>
    <s v="LA LIBERTAD"/>
    <s v="PATAZ"/>
    <s v="PATAZ"/>
    <n v="0"/>
    <x v="8"/>
    <n v="0"/>
    <x v="0"/>
    <x v="0"/>
    <x v="0"/>
    <s v="MWh"/>
    <n v="487.17899999999997"/>
    <n v="0.48717899999999997"/>
    <m/>
    <n v="0.14333333333333334"/>
    <n v="0.13749999999999998"/>
    <n v="0"/>
    <n v="0"/>
    <n v="22"/>
    <s v="BASE DE DATOS"/>
    <m/>
  </r>
  <r>
    <s v="24"/>
    <x v="10"/>
    <s v="MOROCO"/>
    <s v="31021094"/>
    <s v="31021094"/>
    <x v="5"/>
    <m/>
    <m/>
    <n v="11.5"/>
    <n v="8.6999999999999993"/>
    <m/>
    <m/>
    <n v="6289.402"/>
    <m/>
    <m/>
    <m/>
    <m/>
    <n v="10.39"/>
    <x v="0"/>
    <s v="MOROCO31021094HI"/>
    <s v="C¡a. Minera San Ignacio de Morococha"/>
    <x v="155"/>
    <x v="155"/>
    <s v="C.H. Monobamba"/>
    <x v="511"/>
    <s v="HI"/>
    <x v="5"/>
    <x v="381"/>
    <x v="2"/>
    <s v="Instalado"/>
    <s v="Operativo"/>
    <s v="Autoproductor"/>
    <x v="2"/>
    <x v="1"/>
    <x v="1"/>
    <x v="0"/>
    <s v="Privado"/>
    <s v="JUNIN"/>
    <s v="JUNIN"/>
    <s v="CHANCHAMAYO"/>
    <s v="VITOC"/>
    <n v="0"/>
    <x v="8"/>
    <n v="0"/>
    <x v="0"/>
    <x v="0"/>
    <x v="0"/>
    <s v="MWh"/>
    <n v="6289.402"/>
    <n v="6.2894019999999999"/>
    <m/>
    <n v="0.95833333333333337"/>
    <n v="0.95833333333333337"/>
    <n v="0"/>
    <n v="0"/>
    <n v="31"/>
    <s v="BASE DE DATOS"/>
    <m/>
  </r>
  <r>
    <s v="24"/>
    <x v="9"/>
    <s v="MOROCO"/>
    <s v="31021094"/>
    <s v="31021094"/>
    <x v="5"/>
    <m/>
    <m/>
    <n v="11.5"/>
    <n v="4.8"/>
    <m/>
    <m/>
    <n v="3609.1030000000001"/>
    <m/>
    <m/>
    <m/>
    <m/>
    <n v="9.5269999999999992"/>
    <x v="0"/>
    <s v="MOROCO31021094HI"/>
    <s v="C¡a. Minera San Ignacio de Morococha"/>
    <x v="155"/>
    <x v="155"/>
    <s v="C.H. Monobamba"/>
    <x v="511"/>
    <s v="HI"/>
    <x v="5"/>
    <x v="381"/>
    <x v="2"/>
    <s v="Instalado"/>
    <s v="Operativo"/>
    <s v="Autoproductor"/>
    <x v="2"/>
    <x v="1"/>
    <x v="1"/>
    <x v="0"/>
    <s v="Privado"/>
    <s v="JUNIN"/>
    <s v="JUNIN"/>
    <s v="CHANCHAMAYO"/>
    <s v="VITOC"/>
    <n v="0"/>
    <x v="8"/>
    <n v="0"/>
    <x v="0"/>
    <x v="0"/>
    <x v="0"/>
    <s v="MWh"/>
    <n v="3609.1030000000001"/>
    <n v="3.6091030000000002"/>
    <m/>
    <n v="0.95833333333333337"/>
    <n v="0.95833333333333337"/>
    <n v="0"/>
    <n v="0"/>
    <n v="31"/>
    <s v="BASE DE DATOS"/>
    <m/>
  </r>
  <r>
    <s v="24"/>
    <x v="8"/>
    <s v="MOROCO"/>
    <s v="31021094"/>
    <s v="31021094"/>
    <x v="5"/>
    <m/>
    <m/>
    <n v="11.5"/>
    <n v="2.6230000000000002"/>
    <m/>
    <m/>
    <n v="1888.874"/>
    <m/>
    <m/>
    <m/>
    <m/>
    <n v="3.879"/>
    <x v="0"/>
    <s v="MOROCO31021094HI"/>
    <s v="C¡a. Minera San Ignacio de Morococha"/>
    <x v="155"/>
    <x v="155"/>
    <s v="C.H. Monobamba"/>
    <x v="511"/>
    <s v="HI"/>
    <x v="5"/>
    <x v="381"/>
    <x v="2"/>
    <s v="Instalado"/>
    <s v="Operativo"/>
    <s v="Autoproductor"/>
    <x v="2"/>
    <x v="1"/>
    <x v="1"/>
    <x v="0"/>
    <s v="Privado"/>
    <s v="JUNIN"/>
    <s v="JUNIN"/>
    <s v="CHANCHAMAYO"/>
    <s v="VITOC"/>
    <n v="0"/>
    <x v="8"/>
    <n v="0"/>
    <x v="0"/>
    <x v="0"/>
    <x v="0"/>
    <s v="MWh"/>
    <n v="1888.874"/>
    <n v="1.8888739999999999"/>
    <m/>
    <n v="0.95833333333333337"/>
    <n v="0.95833333333333337"/>
    <n v="0"/>
    <n v="0"/>
    <n v="31"/>
    <s v="BASE DE DATOS"/>
    <m/>
  </r>
  <r>
    <s v="24"/>
    <x v="6"/>
    <s v="MOROCO"/>
    <s v="31021094"/>
    <s v="31021094"/>
    <x v="5"/>
    <m/>
    <m/>
    <n v="11.5"/>
    <n v="2"/>
    <m/>
    <m/>
    <n v="2125.3130000000001"/>
    <m/>
    <m/>
    <m/>
    <m/>
    <n v="2.2000000000000002"/>
    <x v="0"/>
    <s v="MOROCO31021094HI"/>
    <s v="C¡a. Minera San Ignacio de Morococha"/>
    <x v="155"/>
    <x v="155"/>
    <s v="C.H. Monobamba"/>
    <x v="511"/>
    <s v="HI"/>
    <x v="5"/>
    <x v="381"/>
    <x v="2"/>
    <s v="Instalado"/>
    <s v="Operativo"/>
    <s v="Autoproductor"/>
    <x v="2"/>
    <x v="1"/>
    <x v="1"/>
    <x v="0"/>
    <s v="Privado"/>
    <s v="JUNIN"/>
    <s v="JUNIN"/>
    <s v="CHANCHAMAYO"/>
    <s v="VITOC"/>
    <n v="0"/>
    <x v="8"/>
    <n v="0"/>
    <x v="0"/>
    <x v="0"/>
    <x v="0"/>
    <s v="MWh"/>
    <n v="2125.3130000000001"/>
    <n v="2.1253130000000002"/>
    <m/>
    <n v="0.95833333333333337"/>
    <n v="0.95833333333333337"/>
    <n v="0"/>
    <n v="0"/>
    <n v="31"/>
    <s v="BASE DE DATOS"/>
    <m/>
  </r>
  <r>
    <s v="24"/>
    <x v="7"/>
    <s v="MOROCO"/>
    <s v="31021094"/>
    <s v="31021094"/>
    <x v="5"/>
    <m/>
    <m/>
    <n v="11.5"/>
    <n v="2.1"/>
    <m/>
    <m/>
    <n v="2227.1759999999999"/>
    <m/>
    <m/>
    <m/>
    <m/>
    <n v="2.56"/>
    <x v="0"/>
    <s v="MOROCO31021094HI"/>
    <s v="C¡a. Minera San Ignacio de Morococha"/>
    <x v="155"/>
    <x v="155"/>
    <s v="C.H. Monobamba"/>
    <x v="511"/>
    <s v="HI"/>
    <x v="5"/>
    <x v="381"/>
    <x v="2"/>
    <s v="Instalado"/>
    <s v="Operativo"/>
    <s v="Autoproductor"/>
    <x v="2"/>
    <x v="1"/>
    <x v="1"/>
    <x v="0"/>
    <s v="Privado"/>
    <s v="JUNIN"/>
    <s v="JUNIN"/>
    <s v="CHANCHAMAYO"/>
    <s v="VITOC"/>
    <n v="0"/>
    <x v="8"/>
    <n v="0"/>
    <x v="0"/>
    <x v="0"/>
    <x v="0"/>
    <s v="MWh"/>
    <n v="2227.1759999999999"/>
    <n v="2.227176"/>
    <m/>
    <n v="0.95833333333333337"/>
    <n v="0.95833333333333337"/>
    <n v="0"/>
    <n v="0"/>
    <n v="31"/>
    <s v="BASE DE DATOS"/>
    <m/>
  </r>
  <r>
    <s v="24"/>
    <x v="3"/>
    <s v="MOROCO"/>
    <s v="31021094"/>
    <s v="31021094"/>
    <x v="5"/>
    <m/>
    <m/>
    <n v="11.5"/>
    <n v="11.5"/>
    <m/>
    <m/>
    <n v="1685.2270000000001"/>
    <m/>
    <m/>
    <m/>
    <m/>
    <n v="14.25"/>
    <x v="0"/>
    <s v="MOROCO31021094HI"/>
    <s v="C¡a. Minera San Ignacio de Morococha"/>
    <x v="155"/>
    <x v="155"/>
    <s v="C.H. Monobamba"/>
    <x v="511"/>
    <s v="HI"/>
    <x v="5"/>
    <x v="381"/>
    <x v="2"/>
    <s v="Instalado"/>
    <s v="Operativo"/>
    <s v="Autoproductor"/>
    <x v="2"/>
    <x v="1"/>
    <x v="1"/>
    <x v="0"/>
    <s v="Privado"/>
    <s v="JUNIN"/>
    <s v="JUNIN"/>
    <s v="CHANCHAMAYO"/>
    <s v="VITOC"/>
    <n v="0"/>
    <x v="8"/>
    <n v="0"/>
    <x v="0"/>
    <x v="0"/>
    <x v="0"/>
    <s v="MWh"/>
    <n v="1685.2270000000001"/>
    <n v="1.685227"/>
    <m/>
    <n v="0.95833333333333337"/>
    <n v="0.95833333333333337"/>
    <n v="0"/>
    <n v="0"/>
    <n v="31"/>
    <s v="BASE DE DATOS"/>
    <m/>
  </r>
  <r>
    <s v="24"/>
    <x v="5"/>
    <s v="MOROCO"/>
    <s v="31021094"/>
    <s v="31021094"/>
    <x v="5"/>
    <m/>
    <m/>
    <n v="11.5"/>
    <n v="11.5"/>
    <m/>
    <m/>
    <n v="3245.22"/>
    <m/>
    <m/>
    <m/>
    <m/>
    <n v="11.36"/>
    <x v="0"/>
    <s v="MOROCO31021094HI"/>
    <s v="C¡a. Minera San Ignacio de Morococha"/>
    <x v="155"/>
    <x v="155"/>
    <s v="C.H. Monobamba"/>
    <x v="511"/>
    <s v="HI"/>
    <x v="5"/>
    <x v="381"/>
    <x v="2"/>
    <s v="Instalado"/>
    <s v="Operativo"/>
    <s v="Autoproductor"/>
    <x v="2"/>
    <x v="1"/>
    <x v="1"/>
    <x v="0"/>
    <s v="Privado"/>
    <s v="JUNIN"/>
    <s v="JUNIN"/>
    <s v="CHANCHAMAYO"/>
    <s v="VITOC"/>
    <n v="0"/>
    <x v="8"/>
    <n v="0"/>
    <x v="0"/>
    <x v="0"/>
    <x v="0"/>
    <s v="MWh"/>
    <n v="3245.22"/>
    <n v="3.2452199999999998"/>
    <m/>
    <n v="0.95833333333333337"/>
    <n v="0.95833333333333337"/>
    <n v="0"/>
    <n v="0"/>
    <n v="31"/>
    <s v="BASE DE DATOS"/>
    <m/>
  </r>
  <r>
    <s v="24"/>
    <x v="4"/>
    <s v="MOROCO"/>
    <s v="31021094"/>
    <s v="31021094"/>
    <x v="5"/>
    <m/>
    <m/>
    <n v="11.5"/>
    <n v="11.5"/>
    <m/>
    <m/>
    <n v="3307.7429999999999"/>
    <m/>
    <m/>
    <m/>
    <m/>
    <n v="11.36"/>
    <x v="0"/>
    <s v="MOROCO31021094HI"/>
    <s v="C¡a. Minera San Ignacio de Morococha"/>
    <x v="155"/>
    <x v="155"/>
    <s v="C.H. Monobamba"/>
    <x v="511"/>
    <s v="HI"/>
    <x v="5"/>
    <x v="381"/>
    <x v="2"/>
    <s v="Instalado"/>
    <s v="Operativo"/>
    <s v="Autoproductor"/>
    <x v="2"/>
    <x v="1"/>
    <x v="1"/>
    <x v="0"/>
    <s v="Privado"/>
    <s v="JUNIN"/>
    <s v="JUNIN"/>
    <s v="CHANCHAMAYO"/>
    <s v="VITOC"/>
    <n v="0"/>
    <x v="8"/>
    <n v="0"/>
    <x v="0"/>
    <x v="0"/>
    <x v="0"/>
    <s v="MWh"/>
    <n v="3307.7429999999999"/>
    <n v="3.3077429999999999"/>
    <m/>
    <n v="0.95833333333333337"/>
    <n v="0.95833333333333337"/>
    <n v="0"/>
    <n v="0"/>
    <n v="31"/>
    <s v="BASE DE DATOS"/>
    <m/>
  </r>
  <r>
    <s v="24"/>
    <x v="2"/>
    <s v="MOROCO"/>
    <s v="31021094"/>
    <s v="31021094"/>
    <x v="5"/>
    <m/>
    <m/>
    <n v="11.5"/>
    <n v="11.5"/>
    <m/>
    <m/>
    <n v="4738.1480000000001"/>
    <m/>
    <m/>
    <m/>
    <m/>
    <n v="11.36"/>
    <x v="0"/>
    <s v="MOROCO31021094HI"/>
    <s v="C¡a. Minera San Ignacio de Morococha"/>
    <x v="155"/>
    <x v="155"/>
    <s v="C.H. Monobamba"/>
    <x v="511"/>
    <s v="HI"/>
    <x v="5"/>
    <x v="381"/>
    <x v="2"/>
    <s v="Instalado"/>
    <s v="Operativo"/>
    <s v="Autoproductor"/>
    <x v="2"/>
    <x v="1"/>
    <x v="1"/>
    <x v="0"/>
    <s v="Privado"/>
    <s v="JUNIN"/>
    <s v="JUNIN"/>
    <s v="CHANCHAMAYO"/>
    <s v="VITOC"/>
    <n v="0"/>
    <x v="8"/>
    <n v="0"/>
    <x v="0"/>
    <x v="0"/>
    <x v="0"/>
    <s v="MWh"/>
    <n v="4738.1480000000001"/>
    <n v="4.7381479999999998"/>
    <m/>
    <n v="0.95833333333333337"/>
    <n v="0.95833333333333337"/>
    <n v="0"/>
    <n v="0"/>
    <n v="31"/>
    <s v="BASE DE DATOS"/>
    <m/>
  </r>
  <r>
    <s v="24"/>
    <x v="1"/>
    <s v="MOROCO"/>
    <s v="31021094"/>
    <s v="31021094"/>
    <x v="5"/>
    <m/>
    <m/>
    <n v="11.5"/>
    <n v="11.5"/>
    <m/>
    <m/>
    <n v="3409.5050000000001"/>
    <m/>
    <m/>
    <m/>
    <m/>
    <n v="5.26"/>
    <x v="0"/>
    <s v="MOROCO31021094HI"/>
    <s v="C¡a. Minera San Ignacio de Morococha"/>
    <x v="155"/>
    <x v="155"/>
    <s v="C.H. Monobamba"/>
    <x v="511"/>
    <s v="HI"/>
    <x v="5"/>
    <x v="381"/>
    <x v="2"/>
    <s v="Instalado"/>
    <s v="Operativo"/>
    <s v="Autoproductor"/>
    <x v="2"/>
    <x v="1"/>
    <x v="1"/>
    <x v="0"/>
    <s v="Privado"/>
    <s v="JUNIN"/>
    <s v="JUNIN"/>
    <s v="CHANCHAMAYO"/>
    <s v="VITOC"/>
    <n v="0"/>
    <x v="8"/>
    <n v="0"/>
    <x v="0"/>
    <x v="0"/>
    <x v="0"/>
    <s v="MWh"/>
    <n v="3409.5050000000001"/>
    <n v="3.4095050000000002"/>
    <m/>
    <n v="0.95833333333333337"/>
    <n v="0.95833333333333337"/>
    <n v="0"/>
    <n v="0"/>
    <n v="31"/>
    <s v="BASE DE DATOS"/>
    <m/>
  </r>
  <r>
    <s v="24"/>
    <x v="0"/>
    <s v="MOROCO"/>
    <s v="31021094"/>
    <s v="31021094"/>
    <x v="5"/>
    <m/>
    <m/>
    <n v="11.5"/>
    <n v="11.5"/>
    <m/>
    <m/>
    <n v="3687.529"/>
    <m/>
    <m/>
    <m/>
    <m/>
    <n v="5.22"/>
    <x v="0"/>
    <s v="MOROCO31021094HI"/>
    <s v="C¡a. Minera San Ignacio de Morococha"/>
    <x v="155"/>
    <x v="155"/>
    <s v="C.H. Monobamba"/>
    <x v="511"/>
    <s v="HI"/>
    <x v="5"/>
    <x v="381"/>
    <x v="2"/>
    <s v="Instalado"/>
    <s v="Operativo"/>
    <s v="Autoproductor"/>
    <x v="2"/>
    <x v="1"/>
    <x v="1"/>
    <x v="0"/>
    <s v="Privado"/>
    <s v="JUNIN"/>
    <s v="JUNIN"/>
    <s v="CHANCHAMAYO"/>
    <s v="VITOC"/>
    <n v="0"/>
    <x v="8"/>
    <n v="0"/>
    <x v="0"/>
    <x v="0"/>
    <x v="0"/>
    <s v="MWh"/>
    <n v="3687.529"/>
    <n v="3.6875290000000001"/>
    <m/>
    <n v="0.95833333333333337"/>
    <n v="0.95833333333333337"/>
    <n v="0"/>
    <n v="0"/>
    <n v="31"/>
    <s v="BASE DE DATOS"/>
    <m/>
  </r>
  <r>
    <s v="24"/>
    <x v="11"/>
    <s v="SLUISA"/>
    <s v="31001193"/>
    <s v="31001193"/>
    <x v="5"/>
    <m/>
    <m/>
    <n v="4.3"/>
    <n v="4.3"/>
    <m/>
    <m/>
    <n v="2947.95"/>
    <m/>
    <m/>
    <m/>
    <m/>
    <n v="4.29"/>
    <x v="0"/>
    <s v="SLUISA31001193HI"/>
    <s v="C¡a. Minera Santa Luisa"/>
    <x v="156"/>
    <x v="156"/>
    <s v="C.H. Huallanca Nueva"/>
    <x v="512"/>
    <s v="HI"/>
    <x v="5"/>
    <x v="381"/>
    <x v="2"/>
    <s v="Instalado"/>
    <s v="Operativo"/>
    <s v="Autoproductor"/>
    <x v="2"/>
    <x v="1"/>
    <x v="1"/>
    <x v="0"/>
    <s v="Privado"/>
    <s v="HUANUCO"/>
    <s v="HUANUCO"/>
    <s v="DOS DE MAYO"/>
    <s v="HUALLANCA"/>
    <n v="0"/>
    <x v="8"/>
    <n v="0"/>
    <x v="0"/>
    <x v="0"/>
    <x v="0"/>
    <s v="MWh"/>
    <n v="2947.95"/>
    <n v="2.9479499999999996"/>
    <m/>
    <n v="0.35833333333333334"/>
    <n v="0.35833333333333334"/>
    <n v="0"/>
    <n v="0"/>
    <n v="24"/>
    <s v="BASE DE DATOS"/>
    <m/>
  </r>
  <r>
    <s v="24"/>
    <x v="11"/>
    <s v="SLUISA"/>
    <s v="51024617"/>
    <s v="51024617"/>
    <x v="5"/>
    <m/>
    <m/>
    <n v="1"/>
    <n v="1"/>
    <m/>
    <m/>
    <n v="362.5"/>
    <m/>
    <m/>
    <m/>
    <m/>
    <n v="0.86"/>
    <x v="0"/>
    <s v="SLUISA51024617HI"/>
    <s v="C¡a. Minera Santa Luisa"/>
    <x v="156"/>
    <x v="156"/>
    <s v="C.H. Pallca"/>
    <x v="513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PACLLON"/>
    <n v="0"/>
    <x v="8"/>
    <n v="0"/>
    <x v="0"/>
    <x v="0"/>
    <x v="0"/>
    <s v="MWh"/>
    <n v="362.5"/>
    <n v="0.36249999999999999"/>
    <m/>
    <n v="8.3333333333333329E-2"/>
    <n v="8.3333333333333329E-2"/>
    <n v="0"/>
    <n v="0"/>
    <n v="24"/>
    <s v="BASE DE DATOS"/>
    <m/>
  </r>
  <r>
    <s v="24"/>
    <x v="10"/>
    <s v="SLUISA"/>
    <s v="31001193"/>
    <s v="31001193"/>
    <x v="5"/>
    <m/>
    <m/>
    <n v="4.3"/>
    <n v="4.3"/>
    <m/>
    <m/>
    <n v="2861.95"/>
    <m/>
    <m/>
    <m/>
    <m/>
    <n v="4.28"/>
    <x v="0"/>
    <s v="SLUISA31001193HI"/>
    <s v="C¡a. Minera Santa Luisa"/>
    <x v="156"/>
    <x v="156"/>
    <s v="C.H. Huallanca Nueva"/>
    <x v="512"/>
    <s v="HI"/>
    <x v="5"/>
    <x v="381"/>
    <x v="2"/>
    <s v="Instalado"/>
    <s v="Operativo"/>
    <s v="Autoproductor"/>
    <x v="2"/>
    <x v="1"/>
    <x v="1"/>
    <x v="0"/>
    <s v="Privado"/>
    <s v="HUANUCO"/>
    <s v="HUANUCO"/>
    <s v="DOS DE MAYO"/>
    <s v="HUALLANCA"/>
    <n v="0"/>
    <x v="8"/>
    <n v="0"/>
    <x v="0"/>
    <x v="0"/>
    <x v="0"/>
    <s v="MWh"/>
    <n v="2861.95"/>
    <n v="2.8619499999999998"/>
    <m/>
    <n v="0.35833333333333334"/>
    <n v="0.35833333333333334"/>
    <n v="0"/>
    <n v="0"/>
    <n v="24"/>
    <s v="BASE DE DATOS"/>
    <m/>
  </r>
  <r>
    <s v="24"/>
    <x v="10"/>
    <s v="SLUISA"/>
    <s v="51024617"/>
    <s v="51024617"/>
    <x v="5"/>
    <m/>
    <m/>
    <n v="1"/>
    <n v="1"/>
    <m/>
    <m/>
    <n v="378.1"/>
    <m/>
    <m/>
    <m/>
    <m/>
    <n v="0.86"/>
    <x v="0"/>
    <s v="SLUISA51024617HI"/>
    <s v="C¡a. Minera Santa Luisa"/>
    <x v="156"/>
    <x v="156"/>
    <s v="C.H. Pallca"/>
    <x v="513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PACLLON"/>
    <n v="0"/>
    <x v="8"/>
    <n v="0"/>
    <x v="0"/>
    <x v="0"/>
    <x v="0"/>
    <s v="MWh"/>
    <n v="378.1"/>
    <n v="0.37810000000000005"/>
    <m/>
    <n v="8.3333333333333329E-2"/>
    <n v="8.3333333333333329E-2"/>
    <n v="0"/>
    <n v="0"/>
    <n v="24"/>
    <s v="BASE DE DATOS"/>
    <m/>
  </r>
  <r>
    <s v="24"/>
    <x v="9"/>
    <s v="SLUISA"/>
    <s v="31001193"/>
    <s v="31001193"/>
    <x v="5"/>
    <m/>
    <m/>
    <n v="4.3"/>
    <n v="4.3"/>
    <m/>
    <m/>
    <n v="1856.79"/>
    <m/>
    <m/>
    <m/>
    <m/>
    <n v="4.22"/>
    <x v="0"/>
    <s v="SLUISA31001193HI"/>
    <s v="C¡a. Minera Santa Luisa"/>
    <x v="156"/>
    <x v="156"/>
    <s v="C.H. Huallanca Nueva"/>
    <x v="512"/>
    <s v="HI"/>
    <x v="5"/>
    <x v="381"/>
    <x v="2"/>
    <s v="Instalado"/>
    <s v="Operativo"/>
    <s v="Autoproductor"/>
    <x v="2"/>
    <x v="1"/>
    <x v="1"/>
    <x v="0"/>
    <s v="Privado"/>
    <s v="HUANUCO"/>
    <s v="HUANUCO"/>
    <s v="DOS DE MAYO"/>
    <s v="HUALLANCA"/>
    <n v="0"/>
    <x v="8"/>
    <n v="0"/>
    <x v="0"/>
    <x v="0"/>
    <x v="0"/>
    <s v="MWh"/>
    <n v="1856.79"/>
    <n v="1.8567899999999999"/>
    <m/>
    <n v="0.35833333333333334"/>
    <n v="0.35833333333333334"/>
    <n v="0"/>
    <n v="0"/>
    <n v="24"/>
    <s v="BASE DE DATOS"/>
    <m/>
  </r>
  <r>
    <s v="24"/>
    <x v="9"/>
    <s v="SLUISA"/>
    <s v="51024617"/>
    <s v="51024617"/>
    <x v="5"/>
    <m/>
    <m/>
    <n v="1"/>
    <n v="1"/>
    <m/>
    <m/>
    <n v="331.8"/>
    <m/>
    <m/>
    <m/>
    <m/>
    <n v="0.86"/>
    <x v="0"/>
    <s v="SLUISA51024617HI"/>
    <s v="C¡a. Minera Santa Luisa"/>
    <x v="156"/>
    <x v="156"/>
    <s v="C.H. Pallca"/>
    <x v="513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PACLLON"/>
    <n v="0"/>
    <x v="8"/>
    <n v="0"/>
    <x v="0"/>
    <x v="0"/>
    <x v="0"/>
    <s v="MWh"/>
    <n v="331.8"/>
    <n v="0.33179999999999998"/>
    <m/>
    <n v="8.3333333333333329E-2"/>
    <n v="8.3333333333333329E-2"/>
    <n v="0"/>
    <n v="0"/>
    <n v="24"/>
    <s v="BASE DE DATOS"/>
    <m/>
  </r>
  <r>
    <s v="24"/>
    <x v="8"/>
    <s v="SLUISA"/>
    <s v="31001193"/>
    <s v="31001193"/>
    <x v="5"/>
    <m/>
    <m/>
    <n v="4.3"/>
    <n v="4.3"/>
    <m/>
    <m/>
    <n v="1086.6199999999999"/>
    <m/>
    <m/>
    <m/>
    <m/>
    <n v="3.17"/>
    <x v="0"/>
    <s v="SLUISA31001193HI"/>
    <s v="C¡a. Minera Santa Luisa"/>
    <x v="156"/>
    <x v="156"/>
    <s v="C.H. Huallanca Nueva"/>
    <x v="512"/>
    <s v="HI"/>
    <x v="5"/>
    <x v="381"/>
    <x v="2"/>
    <s v="Instalado"/>
    <s v="Operativo"/>
    <s v="Autoproductor"/>
    <x v="2"/>
    <x v="1"/>
    <x v="1"/>
    <x v="0"/>
    <s v="Privado"/>
    <s v="HUANUCO"/>
    <s v="HUANUCO"/>
    <s v="DOS DE MAYO"/>
    <s v="HUALLANCA"/>
    <n v="0"/>
    <x v="8"/>
    <n v="0"/>
    <x v="0"/>
    <x v="0"/>
    <x v="0"/>
    <s v="MWh"/>
    <n v="1086.6199999999999"/>
    <n v="1.0866199999999999"/>
    <m/>
    <n v="0.35833333333333334"/>
    <n v="0.35833333333333334"/>
    <n v="0"/>
    <n v="0"/>
    <n v="24"/>
    <s v="BASE DE DATOS"/>
    <m/>
  </r>
  <r>
    <s v="24"/>
    <x v="8"/>
    <s v="SLUISA"/>
    <s v="51024617"/>
    <s v="51024617"/>
    <x v="5"/>
    <m/>
    <m/>
    <n v="1"/>
    <n v="1"/>
    <m/>
    <m/>
    <n v="217.2"/>
    <m/>
    <m/>
    <m/>
    <m/>
    <n v="0.86"/>
    <x v="0"/>
    <s v="SLUISA51024617HI"/>
    <s v="C¡a. Minera Santa Luisa"/>
    <x v="156"/>
    <x v="156"/>
    <s v="C.H. Pallca"/>
    <x v="513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PACLLON"/>
    <n v="0"/>
    <x v="8"/>
    <n v="0"/>
    <x v="0"/>
    <x v="0"/>
    <x v="0"/>
    <s v="MWh"/>
    <n v="217.2"/>
    <n v="0.21719999999999998"/>
    <m/>
    <n v="8.3333333333333329E-2"/>
    <n v="8.3333333333333329E-2"/>
    <n v="0"/>
    <n v="0"/>
    <n v="24"/>
    <s v="BASE DE DATOS"/>
    <m/>
  </r>
  <r>
    <s v="24"/>
    <x v="6"/>
    <s v="SLUISA"/>
    <s v="31001193"/>
    <s v="31001193"/>
    <x v="5"/>
    <m/>
    <m/>
    <n v="4.3"/>
    <n v="4.3"/>
    <m/>
    <m/>
    <n v="1210.2"/>
    <m/>
    <m/>
    <m/>
    <m/>
    <n v="2.17"/>
    <x v="0"/>
    <s v="SLUISA31001193HI"/>
    <s v="C¡a. Minera Santa Luisa"/>
    <x v="156"/>
    <x v="156"/>
    <s v="C.H. Huallanca Nueva"/>
    <x v="512"/>
    <s v="HI"/>
    <x v="5"/>
    <x v="381"/>
    <x v="2"/>
    <s v="Instalado"/>
    <s v="Operativo"/>
    <s v="Autoproductor"/>
    <x v="2"/>
    <x v="1"/>
    <x v="1"/>
    <x v="0"/>
    <s v="Privado"/>
    <s v="HUANUCO"/>
    <s v="HUANUCO"/>
    <s v="DOS DE MAYO"/>
    <s v="HUALLANCA"/>
    <n v="0"/>
    <x v="8"/>
    <n v="0"/>
    <x v="0"/>
    <x v="0"/>
    <x v="0"/>
    <s v="MWh"/>
    <n v="1210.2"/>
    <n v="1.2101999999999999"/>
    <m/>
    <n v="0.35833333333333334"/>
    <n v="0.35833333333333334"/>
    <n v="0"/>
    <n v="0"/>
    <n v="24"/>
    <s v="BASE DE DATOS"/>
    <m/>
  </r>
  <r>
    <s v="24"/>
    <x v="6"/>
    <s v="SLUISA"/>
    <s v="51024617"/>
    <s v="51024617"/>
    <x v="5"/>
    <m/>
    <m/>
    <n v="1"/>
    <n v="1"/>
    <m/>
    <m/>
    <n v="200.1"/>
    <m/>
    <m/>
    <m/>
    <m/>
    <n v="0.86"/>
    <x v="0"/>
    <s v="SLUISA51024617HI"/>
    <s v="C¡a. Minera Santa Luisa"/>
    <x v="156"/>
    <x v="156"/>
    <s v="C.H. Pallca"/>
    <x v="513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PACLLON"/>
    <n v="0"/>
    <x v="8"/>
    <n v="0"/>
    <x v="0"/>
    <x v="0"/>
    <x v="0"/>
    <s v="MWh"/>
    <n v="200.1"/>
    <n v="0.2001"/>
    <m/>
    <n v="8.3333333333333329E-2"/>
    <n v="8.3333333333333329E-2"/>
    <n v="0"/>
    <n v="0"/>
    <n v="24"/>
    <s v="BASE DE DATOS"/>
    <m/>
  </r>
  <r>
    <s v="24"/>
    <x v="7"/>
    <s v="SLUISA"/>
    <s v="31001193"/>
    <s v="31001193"/>
    <x v="5"/>
    <m/>
    <m/>
    <n v="4.3"/>
    <n v="4.3"/>
    <m/>
    <m/>
    <n v="1036.47"/>
    <m/>
    <m/>
    <m/>
    <m/>
    <n v="2.2200000000000002"/>
    <x v="0"/>
    <s v="SLUISA31001193HI"/>
    <s v="C¡a. Minera Santa Luisa"/>
    <x v="156"/>
    <x v="156"/>
    <s v="C.H. Huallanca Nueva"/>
    <x v="512"/>
    <s v="HI"/>
    <x v="5"/>
    <x v="381"/>
    <x v="2"/>
    <s v="Instalado"/>
    <s v="Operativo"/>
    <s v="Autoproductor"/>
    <x v="2"/>
    <x v="1"/>
    <x v="1"/>
    <x v="0"/>
    <s v="Privado"/>
    <s v="HUANUCO"/>
    <s v="HUANUCO"/>
    <s v="DOS DE MAYO"/>
    <s v="HUALLANCA"/>
    <n v="0"/>
    <x v="8"/>
    <n v="0"/>
    <x v="0"/>
    <x v="0"/>
    <x v="0"/>
    <s v="MWh"/>
    <n v="1036.47"/>
    <n v="1.03647"/>
    <m/>
    <n v="0.35833333333333334"/>
    <n v="0.35833333333333334"/>
    <n v="0"/>
    <n v="0"/>
    <n v="24"/>
    <s v="BASE DE DATOS"/>
    <m/>
  </r>
  <r>
    <s v="24"/>
    <x v="7"/>
    <s v="SLUISA"/>
    <s v="51024617"/>
    <s v="51024617"/>
    <x v="5"/>
    <m/>
    <m/>
    <n v="1"/>
    <n v="1"/>
    <m/>
    <m/>
    <n v="314.8"/>
    <m/>
    <m/>
    <m/>
    <m/>
    <n v="0.86"/>
    <x v="0"/>
    <s v="SLUISA51024617HI"/>
    <s v="C¡a. Minera Santa Luisa"/>
    <x v="156"/>
    <x v="156"/>
    <s v="C.H. Pallca"/>
    <x v="513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PACLLON"/>
    <n v="0"/>
    <x v="8"/>
    <n v="0"/>
    <x v="0"/>
    <x v="0"/>
    <x v="0"/>
    <s v="MWh"/>
    <n v="314.8"/>
    <n v="0.31480000000000002"/>
    <m/>
    <n v="8.3333333333333329E-2"/>
    <n v="8.3333333333333329E-2"/>
    <n v="0"/>
    <n v="0"/>
    <n v="24"/>
    <s v="BASE DE DATOS"/>
    <m/>
  </r>
  <r>
    <s v="24"/>
    <x v="5"/>
    <s v="SLUISA"/>
    <s v="31001193"/>
    <s v="31001193"/>
    <x v="5"/>
    <m/>
    <m/>
    <n v="4.3"/>
    <n v="4.3"/>
    <m/>
    <m/>
    <n v="1421.51"/>
    <m/>
    <m/>
    <m/>
    <m/>
    <n v="2.89"/>
    <x v="0"/>
    <s v="SLUISA31001193HI"/>
    <s v="C¡a. Minera Santa Luisa"/>
    <x v="156"/>
    <x v="156"/>
    <s v="C.H. Huallanca Nueva"/>
    <x v="512"/>
    <s v="HI"/>
    <x v="5"/>
    <x v="381"/>
    <x v="2"/>
    <s v="Instalado"/>
    <s v="Operativo"/>
    <s v="Autoproductor"/>
    <x v="2"/>
    <x v="1"/>
    <x v="1"/>
    <x v="0"/>
    <s v="Privado"/>
    <s v="HUANUCO"/>
    <s v="HUANUCO"/>
    <s v="DOS DE MAYO"/>
    <s v="HUALLANCA"/>
    <n v="0"/>
    <x v="8"/>
    <n v="0"/>
    <x v="0"/>
    <x v="0"/>
    <x v="0"/>
    <s v="MWh"/>
    <n v="1421.51"/>
    <n v="1.4215100000000001"/>
    <m/>
    <n v="0.35833333333333334"/>
    <n v="0.35833333333333334"/>
    <n v="0"/>
    <n v="0"/>
    <n v="24"/>
    <s v="BASE DE DATOS"/>
    <m/>
  </r>
  <r>
    <s v="24"/>
    <x v="5"/>
    <s v="SLUISA"/>
    <s v="51024617"/>
    <s v="51024617"/>
    <x v="5"/>
    <m/>
    <m/>
    <n v="1"/>
    <n v="1"/>
    <m/>
    <m/>
    <n v="343.6"/>
    <m/>
    <m/>
    <m/>
    <m/>
    <n v="0.86"/>
    <x v="0"/>
    <s v="SLUISA51024617HI"/>
    <s v="C¡a. Minera Santa Luisa"/>
    <x v="156"/>
    <x v="156"/>
    <s v="C.H. Pallca"/>
    <x v="513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PACLLON"/>
    <n v="0"/>
    <x v="8"/>
    <n v="0"/>
    <x v="0"/>
    <x v="0"/>
    <x v="0"/>
    <s v="MWh"/>
    <n v="343.6"/>
    <n v="0.34360000000000002"/>
    <m/>
    <n v="8.3333333333333329E-2"/>
    <n v="8.3333333333333329E-2"/>
    <n v="0"/>
    <n v="0"/>
    <n v="24"/>
    <s v="BASE DE DATOS"/>
    <m/>
  </r>
  <r>
    <s v="24"/>
    <x v="4"/>
    <s v="SLUISA"/>
    <s v="31001193"/>
    <s v="31001193"/>
    <x v="5"/>
    <m/>
    <m/>
    <n v="4.3"/>
    <n v="4.3"/>
    <m/>
    <m/>
    <n v="2780.79"/>
    <m/>
    <m/>
    <m/>
    <m/>
    <n v="4.28"/>
    <x v="0"/>
    <s v="SLUISA31001193HI"/>
    <s v="C¡a. Minera Santa Luisa"/>
    <x v="156"/>
    <x v="156"/>
    <s v="C.H. Huallanca Nueva"/>
    <x v="512"/>
    <s v="HI"/>
    <x v="5"/>
    <x v="381"/>
    <x v="2"/>
    <s v="Instalado"/>
    <s v="Operativo"/>
    <s v="Autoproductor"/>
    <x v="2"/>
    <x v="1"/>
    <x v="1"/>
    <x v="0"/>
    <s v="Privado"/>
    <s v="HUANUCO"/>
    <s v="HUANUCO"/>
    <s v="DOS DE MAYO"/>
    <s v="HUALLANCA"/>
    <n v="0"/>
    <x v="8"/>
    <n v="0"/>
    <x v="0"/>
    <x v="0"/>
    <x v="0"/>
    <s v="MWh"/>
    <n v="2780.79"/>
    <n v="2.7807900000000001"/>
    <m/>
    <n v="0.35833333333333334"/>
    <n v="0.35833333333333334"/>
    <n v="0"/>
    <n v="0"/>
    <n v="24"/>
    <s v="BASE DE DATOS"/>
    <m/>
  </r>
  <r>
    <s v="24"/>
    <x v="4"/>
    <s v="SLUISA"/>
    <s v="51024617"/>
    <s v="51024617"/>
    <x v="5"/>
    <m/>
    <m/>
    <n v="1"/>
    <n v="1"/>
    <m/>
    <m/>
    <n v="371.4"/>
    <m/>
    <m/>
    <m/>
    <m/>
    <n v="0.86"/>
    <x v="0"/>
    <s v="SLUISA51024617HI"/>
    <s v="C¡a. Minera Santa Luisa"/>
    <x v="156"/>
    <x v="156"/>
    <s v="C.H. Pallca"/>
    <x v="513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PACLLON"/>
    <n v="0"/>
    <x v="8"/>
    <n v="0"/>
    <x v="0"/>
    <x v="0"/>
    <x v="0"/>
    <s v="MWh"/>
    <n v="371.4"/>
    <n v="0.37139999999999995"/>
    <m/>
    <n v="8.3333333333333329E-2"/>
    <n v="8.3333333333333329E-2"/>
    <n v="0"/>
    <n v="0"/>
    <n v="24"/>
    <s v="BASE DE DATOS"/>
    <m/>
  </r>
  <r>
    <s v="24"/>
    <x v="3"/>
    <s v="SLUISA"/>
    <s v="31001193"/>
    <s v="31001193"/>
    <x v="5"/>
    <m/>
    <m/>
    <n v="4.3"/>
    <n v="4.3"/>
    <m/>
    <m/>
    <n v="2985.88"/>
    <m/>
    <m/>
    <m/>
    <m/>
    <n v="4.28"/>
    <x v="0"/>
    <s v="SLUISA31001193HI"/>
    <s v="C¡a. Minera Santa Luisa"/>
    <x v="156"/>
    <x v="156"/>
    <s v="C.H. Huallanca Nueva"/>
    <x v="512"/>
    <s v="HI"/>
    <x v="5"/>
    <x v="381"/>
    <x v="2"/>
    <s v="Instalado"/>
    <s v="Operativo"/>
    <s v="Autoproductor"/>
    <x v="2"/>
    <x v="1"/>
    <x v="1"/>
    <x v="0"/>
    <s v="Privado"/>
    <s v="HUANUCO"/>
    <s v="HUANUCO"/>
    <s v="DOS DE MAYO"/>
    <s v="HUALLANCA"/>
    <n v="0"/>
    <x v="8"/>
    <n v="0"/>
    <x v="0"/>
    <x v="0"/>
    <x v="0"/>
    <s v="MWh"/>
    <n v="2985.88"/>
    <n v="2.9858800000000003"/>
    <m/>
    <n v="0.35833333333333334"/>
    <n v="0.35833333333333334"/>
    <n v="0"/>
    <n v="0"/>
    <n v="24"/>
    <s v="BASE DE DATOS"/>
    <m/>
  </r>
  <r>
    <s v="24"/>
    <x v="3"/>
    <s v="SLUISA"/>
    <s v="51024617"/>
    <s v="51024617"/>
    <x v="5"/>
    <m/>
    <m/>
    <n v="1"/>
    <n v="1"/>
    <m/>
    <m/>
    <n v="379.5"/>
    <m/>
    <m/>
    <m/>
    <m/>
    <n v="0.86"/>
    <x v="0"/>
    <s v="SLUISA51024617HI"/>
    <s v="C¡a. Minera Santa Luisa"/>
    <x v="156"/>
    <x v="156"/>
    <s v="C.H. Pallca"/>
    <x v="513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PACLLON"/>
    <n v="0"/>
    <x v="8"/>
    <n v="0"/>
    <x v="0"/>
    <x v="0"/>
    <x v="0"/>
    <s v="MWh"/>
    <n v="379.5"/>
    <n v="0.3795"/>
    <m/>
    <n v="8.3333333333333329E-2"/>
    <n v="8.3333333333333329E-2"/>
    <n v="0"/>
    <n v="0"/>
    <n v="24"/>
    <s v="BASE DE DATOS"/>
    <m/>
  </r>
  <r>
    <s v="24"/>
    <x v="2"/>
    <s v="SLUISA"/>
    <s v="31001193"/>
    <s v="31001193"/>
    <x v="5"/>
    <m/>
    <m/>
    <n v="4.3"/>
    <n v="4.3"/>
    <m/>
    <m/>
    <n v="3053.94"/>
    <m/>
    <m/>
    <m/>
    <m/>
    <n v="4.29"/>
    <x v="0"/>
    <s v="SLUISA31001193HI"/>
    <s v="C¡a. Minera Santa Luisa"/>
    <x v="156"/>
    <x v="156"/>
    <s v="C.H. Huallanca Nueva"/>
    <x v="512"/>
    <s v="HI"/>
    <x v="5"/>
    <x v="381"/>
    <x v="2"/>
    <s v="Instalado"/>
    <s v="Operativo"/>
    <s v="Autoproductor"/>
    <x v="2"/>
    <x v="1"/>
    <x v="1"/>
    <x v="0"/>
    <s v="Privado"/>
    <s v="HUANUCO"/>
    <s v="HUANUCO"/>
    <s v="DOS DE MAYO"/>
    <s v="HUALLANCA"/>
    <n v="0"/>
    <x v="8"/>
    <n v="0"/>
    <x v="0"/>
    <x v="0"/>
    <x v="0"/>
    <s v="MWh"/>
    <n v="3053.94"/>
    <n v="3.0539399999999999"/>
    <m/>
    <n v="0.35833333333333334"/>
    <n v="0.35833333333333334"/>
    <n v="0"/>
    <n v="0"/>
    <n v="24"/>
    <s v="BASE DE DATOS"/>
    <m/>
  </r>
  <r>
    <s v="24"/>
    <x v="2"/>
    <s v="SLUISA"/>
    <s v="51024617"/>
    <s v="51024617"/>
    <x v="5"/>
    <m/>
    <m/>
    <n v="1"/>
    <n v="1"/>
    <m/>
    <m/>
    <n v="343.74"/>
    <m/>
    <m/>
    <m/>
    <m/>
    <n v="0.86"/>
    <x v="0"/>
    <s v="SLUISA51024617HI"/>
    <s v="C¡a. Minera Santa Luisa"/>
    <x v="156"/>
    <x v="156"/>
    <s v="C.H. Pallca"/>
    <x v="513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PACLLON"/>
    <n v="0"/>
    <x v="8"/>
    <n v="0"/>
    <x v="0"/>
    <x v="0"/>
    <x v="0"/>
    <s v="MWh"/>
    <n v="343.74"/>
    <n v="0.34373999999999999"/>
    <m/>
    <n v="8.3333333333333329E-2"/>
    <n v="8.3333333333333329E-2"/>
    <n v="0"/>
    <n v="0"/>
    <n v="24"/>
    <s v="BASE DE DATOS"/>
    <m/>
  </r>
  <r>
    <s v="24"/>
    <x v="1"/>
    <s v="SLUISA"/>
    <s v="31001193"/>
    <s v="31001193"/>
    <x v="5"/>
    <m/>
    <m/>
    <n v="4.3"/>
    <n v="4.3"/>
    <m/>
    <m/>
    <n v="2871.96"/>
    <m/>
    <m/>
    <m/>
    <m/>
    <n v="4.3"/>
    <x v="0"/>
    <s v="SLUISA31001193HI"/>
    <s v="C¡a. Minera Santa Luisa"/>
    <x v="156"/>
    <x v="156"/>
    <s v="C.H. Huallanca Nueva"/>
    <x v="512"/>
    <s v="HI"/>
    <x v="5"/>
    <x v="381"/>
    <x v="2"/>
    <s v="Instalado"/>
    <s v="Operativo"/>
    <s v="Autoproductor"/>
    <x v="2"/>
    <x v="1"/>
    <x v="1"/>
    <x v="0"/>
    <s v="Privado"/>
    <s v="HUANUCO"/>
    <s v="HUANUCO"/>
    <s v="DOS DE MAYO"/>
    <s v="HUALLANCA"/>
    <n v="0"/>
    <x v="8"/>
    <n v="0"/>
    <x v="0"/>
    <x v="0"/>
    <x v="0"/>
    <s v="MWh"/>
    <n v="2871.96"/>
    <n v="2.8719600000000001"/>
    <m/>
    <n v="0.35833333333333334"/>
    <n v="0.35833333333333334"/>
    <n v="0"/>
    <n v="0"/>
    <n v="24"/>
    <s v="BASE DE DATOS"/>
    <m/>
  </r>
  <r>
    <s v="24"/>
    <x v="1"/>
    <s v="SLUISA"/>
    <s v="51024617"/>
    <s v="51024617"/>
    <x v="5"/>
    <m/>
    <m/>
    <n v="1"/>
    <n v="1"/>
    <m/>
    <m/>
    <n v="351.6"/>
    <m/>
    <m/>
    <m/>
    <m/>
    <n v="0.86"/>
    <x v="0"/>
    <s v="SLUISA51024617HI"/>
    <s v="C¡a. Minera Santa Luisa"/>
    <x v="156"/>
    <x v="156"/>
    <s v="C.H. Pallca"/>
    <x v="513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PACLLON"/>
    <n v="0"/>
    <x v="8"/>
    <n v="0"/>
    <x v="0"/>
    <x v="0"/>
    <x v="0"/>
    <s v="MWh"/>
    <n v="351.6"/>
    <n v="0.35160000000000002"/>
    <m/>
    <n v="8.3333333333333329E-2"/>
    <n v="8.3333333333333329E-2"/>
    <n v="0"/>
    <n v="0"/>
    <n v="24"/>
    <s v="BASE DE DATOS"/>
    <m/>
  </r>
  <r>
    <s v="24"/>
    <x v="0"/>
    <s v="SLUISA"/>
    <s v="31001193"/>
    <s v="31001193"/>
    <x v="5"/>
    <m/>
    <m/>
    <n v="4.3"/>
    <n v="4.3"/>
    <m/>
    <m/>
    <n v="2998.45"/>
    <m/>
    <m/>
    <m/>
    <m/>
    <n v="4.28"/>
    <x v="0"/>
    <s v="SLUISA31001193HI"/>
    <s v="C¡a. Minera Santa Luisa"/>
    <x v="156"/>
    <x v="156"/>
    <s v="C.H. Huallanca Nueva"/>
    <x v="512"/>
    <s v="HI"/>
    <x v="5"/>
    <x v="381"/>
    <x v="2"/>
    <s v="Instalado"/>
    <s v="Operativo"/>
    <s v="Autoproductor"/>
    <x v="2"/>
    <x v="1"/>
    <x v="1"/>
    <x v="0"/>
    <s v="Privado"/>
    <s v="HUANUCO"/>
    <s v="HUANUCO"/>
    <s v="DOS DE MAYO"/>
    <s v="HUALLANCA"/>
    <n v="0"/>
    <x v="8"/>
    <n v="0"/>
    <x v="0"/>
    <x v="0"/>
    <x v="0"/>
    <s v="MWh"/>
    <n v="2998.45"/>
    <n v="2.9984499999999996"/>
    <m/>
    <n v="0.35833333333333334"/>
    <n v="0.35833333333333334"/>
    <n v="0"/>
    <n v="0"/>
    <n v="24"/>
    <s v="BASE DE DATOS"/>
    <m/>
  </r>
  <r>
    <s v="24"/>
    <x v="0"/>
    <s v="SLUISA"/>
    <s v="51024617"/>
    <s v="51024617"/>
    <x v="5"/>
    <m/>
    <m/>
    <n v="1"/>
    <n v="1"/>
    <m/>
    <m/>
    <n v="360.8"/>
    <m/>
    <m/>
    <m/>
    <m/>
    <n v="0.86"/>
    <x v="0"/>
    <s v="SLUISA51024617HI"/>
    <s v="C¡a. Minera Santa Luisa"/>
    <x v="156"/>
    <x v="156"/>
    <s v="C.H. Pallca"/>
    <x v="513"/>
    <s v="HI"/>
    <x v="5"/>
    <x v="381"/>
    <x v="2"/>
    <s v="Instalado"/>
    <s v="Operativo"/>
    <s v="Autoproductor"/>
    <x v="2"/>
    <x v="1"/>
    <x v="1"/>
    <x v="0"/>
    <s v="Privado"/>
    <s v="ANCASH"/>
    <s v="ANCASH"/>
    <s v="BOLOGNESI"/>
    <s v="PACLLON"/>
    <n v="0"/>
    <x v="8"/>
    <n v="0"/>
    <x v="0"/>
    <x v="0"/>
    <x v="0"/>
    <s v="MWh"/>
    <n v="360.8"/>
    <n v="0.36080000000000001"/>
    <m/>
    <n v="8.3333333333333329E-2"/>
    <n v="8.3333333333333329E-2"/>
    <n v="0"/>
    <n v="0"/>
    <n v="24"/>
    <s v="BASE DE DATOS"/>
    <m/>
  </r>
  <r>
    <s v="24"/>
    <x v="11"/>
    <s v="NXAPOR"/>
    <s v="31020493"/>
    <s v="31020493"/>
    <x v="5"/>
    <m/>
    <m/>
    <n v="4.71"/>
    <n v="3.69"/>
    <m/>
    <m/>
    <n v="0"/>
    <m/>
    <m/>
    <m/>
    <m/>
    <n v="0"/>
    <x v="0"/>
    <s v="NXAPOR31020493HI"/>
    <s v="Nexa Resources el Porvenir S.A.A."/>
    <x v="158"/>
    <x v="158"/>
    <s v="C.H. Candelaria"/>
    <x v="514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0.39250000000000002"/>
    <n v="0.3075"/>
    <n v="0"/>
    <n v="0"/>
    <n v="65"/>
    <s v="BASE DE DATOS"/>
    <m/>
  </r>
  <r>
    <s v="24"/>
    <x v="9"/>
    <s v="NXAPOR"/>
    <s v="31020493"/>
    <s v="31020493"/>
    <x v="5"/>
    <m/>
    <m/>
    <n v="4.71"/>
    <n v="3.69"/>
    <m/>
    <m/>
    <n v="0"/>
    <m/>
    <m/>
    <m/>
    <m/>
    <n v="0"/>
    <x v="0"/>
    <s v="NXAPOR31020493HI"/>
    <s v="Nexa Resources el Porvenir S.A.A."/>
    <x v="158"/>
    <x v="158"/>
    <s v="C.H. Candelaria"/>
    <x v="514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0.39250000000000002"/>
    <n v="0.3075"/>
    <n v="0"/>
    <n v="0"/>
    <n v="65"/>
    <s v="BASE DE DATOS"/>
    <m/>
  </r>
  <r>
    <s v="24"/>
    <x v="8"/>
    <s v="NXAPOR"/>
    <s v="31020493"/>
    <s v="31020493"/>
    <x v="5"/>
    <m/>
    <m/>
    <n v="4.71"/>
    <n v="3.69"/>
    <m/>
    <m/>
    <n v="0"/>
    <m/>
    <m/>
    <m/>
    <m/>
    <n v="0"/>
    <x v="0"/>
    <s v="NXAPOR31020493HI"/>
    <s v="Nexa Resources el Porvenir S.A.A."/>
    <x v="158"/>
    <x v="158"/>
    <s v="C.H. Candelaria"/>
    <x v="514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0.39250000000000002"/>
    <n v="0.3075"/>
    <n v="0"/>
    <n v="0"/>
    <n v="65"/>
    <s v="BASE DE DATOS"/>
    <m/>
  </r>
  <r>
    <s v="24"/>
    <x v="6"/>
    <s v="NXAPOR"/>
    <s v="31020493"/>
    <s v="31020493"/>
    <x v="5"/>
    <m/>
    <m/>
    <n v="4.71"/>
    <n v="3.69"/>
    <m/>
    <m/>
    <n v="0"/>
    <m/>
    <m/>
    <m/>
    <m/>
    <n v="0"/>
    <x v="0"/>
    <s v="NXAPOR31020493HI"/>
    <s v="Nexa Resources el Porvenir S.A.A."/>
    <x v="158"/>
    <x v="158"/>
    <s v="C.H. Candelaria"/>
    <x v="514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0.39250000000000002"/>
    <n v="0.3075"/>
    <n v="0"/>
    <n v="0"/>
    <n v="65"/>
    <s v="BASE DE DATOS"/>
    <m/>
  </r>
  <r>
    <s v="24"/>
    <x v="10"/>
    <s v="NXAPOR"/>
    <s v="31020493"/>
    <s v="31020493"/>
    <x v="5"/>
    <m/>
    <m/>
    <n v="4.71"/>
    <n v="3.69"/>
    <m/>
    <m/>
    <n v="0"/>
    <m/>
    <m/>
    <m/>
    <m/>
    <n v="0"/>
    <x v="0"/>
    <s v="NXAPOR31020493HI"/>
    <s v="Nexa Resources el Porvenir S.A.A."/>
    <x v="158"/>
    <x v="158"/>
    <s v="C.H. Candelaria"/>
    <x v="514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0.39250000000000002"/>
    <n v="0.3075"/>
    <n v="0"/>
    <n v="0"/>
    <n v="65"/>
    <s v="BASE DE DATOS"/>
    <m/>
  </r>
  <r>
    <s v="24"/>
    <x v="7"/>
    <s v="NXAPOR"/>
    <s v="31020493"/>
    <s v="31020493"/>
    <x v="5"/>
    <m/>
    <m/>
    <n v="4.71"/>
    <n v="3.69"/>
    <m/>
    <m/>
    <n v="0"/>
    <m/>
    <m/>
    <m/>
    <m/>
    <n v="0"/>
    <x v="0"/>
    <s v="NXAPOR31020493HI"/>
    <s v="Nexa Resources el Porvenir S.A.A."/>
    <x v="158"/>
    <x v="158"/>
    <s v="C.H. Candelaria"/>
    <x v="514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0.39250000000000002"/>
    <n v="0.3075"/>
    <n v="0"/>
    <n v="0"/>
    <n v="65"/>
    <s v="BASE DE DATOS"/>
    <m/>
  </r>
  <r>
    <s v="24"/>
    <x v="5"/>
    <s v="NXAPOR"/>
    <s v="31020493"/>
    <s v="31020493"/>
    <x v="5"/>
    <m/>
    <m/>
    <n v="4.71"/>
    <n v="3.69"/>
    <m/>
    <m/>
    <n v="0"/>
    <m/>
    <m/>
    <m/>
    <m/>
    <n v="0"/>
    <x v="0"/>
    <s v="NXAPOR31020493HI"/>
    <s v="Nexa Resources el Porvenir S.A.A."/>
    <x v="158"/>
    <x v="158"/>
    <s v="C.H. Candelaria"/>
    <x v="514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0.39250000000000002"/>
    <n v="0.3075"/>
    <n v="0"/>
    <n v="0"/>
    <n v="65"/>
    <s v="BASE DE DATOS"/>
    <m/>
  </r>
  <r>
    <s v="24"/>
    <x v="4"/>
    <s v="NXAPOR"/>
    <s v="31020493"/>
    <s v="31020493"/>
    <x v="5"/>
    <m/>
    <m/>
    <n v="4.71"/>
    <n v="3.69"/>
    <m/>
    <m/>
    <n v="0"/>
    <m/>
    <m/>
    <m/>
    <m/>
    <n v="0"/>
    <x v="0"/>
    <s v="NXAPOR31020493HI"/>
    <s v="Nexa Resources el Porvenir S.A.A."/>
    <x v="158"/>
    <x v="158"/>
    <s v="C.H. Candelaria"/>
    <x v="514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0.39250000000000002"/>
    <n v="0.3075"/>
    <n v="0"/>
    <n v="0"/>
    <n v="65"/>
    <s v="BASE DE DATOS"/>
    <m/>
  </r>
  <r>
    <s v="24"/>
    <x v="3"/>
    <s v="NXAPOR"/>
    <s v="31020493"/>
    <s v="31020493"/>
    <x v="5"/>
    <m/>
    <m/>
    <n v="4.71"/>
    <n v="3.69"/>
    <m/>
    <m/>
    <n v="0"/>
    <m/>
    <m/>
    <m/>
    <m/>
    <n v="0"/>
    <x v="0"/>
    <s v="NXAPOR31020493HI"/>
    <s v="Nexa Resources el Porvenir S.A.A."/>
    <x v="158"/>
    <x v="158"/>
    <s v="C.H. Candelaria"/>
    <x v="514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0.39250000000000002"/>
    <n v="0.3075"/>
    <n v="0"/>
    <n v="0"/>
    <n v="65"/>
    <s v="BASE DE DATOS"/>
    <m/>
  </r>
  <r>
    <s v="24"/>
    <x v="2"/>
    <s v="NXAPOR"/>
    <s v="31020493"/>
    <s v="31020493"/>
    <x v="5"/>
    <m/>
    <m/>
    <n v="4.71"/>
    <n v="3.69"/>
    <m/>
    <m/>
    <n v="0"/>
    <m/>
    <m/>
    <m/>
    <m/>
    <n v="0"/>
    <x v="0"/>
    <s v="NXAPOR31020493HI"/>
    <s v="Nexa Resources el Porvenir S.A.A."/>
    <x v="158"/>
    <x v="158"/>
    <s v="C.H. Candelaria"/>
    <x v="514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0.39250000000000002"/>
    <n v="0.3075"/>
    <n v="0"/>
    <n v="0"/>
    <n v="65"/>
    <s v="BASE DE DATOS"/>
    <m/>
  </r>
  <r>
    <s v="24"/>
    <x v="1"/>
    <s v="NXAPOR"/>
    <s v="31020493"/>
    <s v="31020493"/>
    <x v="5"/>
    <m/>
    <m/>
    <n v="4.71"/>
    <n v="3.69"/>
    <m/>
    <m/>
    <n v="0"/>
    <m/>
    <m/>
    <m/>
    <m/>
    <n v="0"/>
    <x v="0"/>
    <s v="NXAPOR31020493HI"/>
    <s v="Nexa Resources el Porvenir S.A.A."/>
    <x v="158"/>
    <x v="158"/>
    <s v="C.H. Candelaria"/>
    <x v="514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0.39250000000000002"/>
    <n v="0.3075"/>
    <n v="0"/>
    <n v="0"/>
    <n v="65"/>
    <s v="BASE DE DATOS"/>
    <m/>
  </r>
  <r>
    <s v="24"/>
    <x v="0"/>
    <s v="NXAPOR"/>
    <s v="31020493"/>
    <s v="31020493"/>
    <x v="5"/>
    <m/>
    <m/>
    <n v="4.71"/>
    <n v="3.69"/>
    <m/>
    <m/>
    <n v="0"/>
    <m/>
    <m/>
    <m/>
    <m/>
    <n v="0"/>
    <x v="0"/>
    <s v="NXAPOR31020493HI"/>
    <s v="Nexa Resources el Porvenir S.A.A."/>
    <x v="158"/>
    <x v="158"/>
    <s v="C.H. Candelaria"/>
    <x v="514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0.39250000000000002"/>
    <n v="0.3075"/>
    <n v="0"/>
    <n v="0"/>
    <n v="65"/>
    <s v="BASE DE DATOS"/>
    <m/>
  </r>
  <r>
    <s v="24"/>
    <x v="11"/>
    <s v="NXAATA"/>
    <s v="31020793"/>
    <s v="31020793"/>
    <x v="5"/>
    <m/>
    <m/>
    <n v="1.2"/>
    <n v="1"/>
    <m/>
    <m/>
    <n v="0"/>
    <m/>
    <m/>
    <m/>
    <m/>
    <n v="0"/>
    <x v="0"/>
    <s v="NXAATA31020793HI"/>
    <s v="Nexa Resources Atacocha S.A.A."/>
    <x v="184"/>
    <x v="184"/>
    <s v="C.H. Marcapampa"/>
    <x v="515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9.9999999999999992E-2"/>
    <n v="8.3333333333333329E-2"/>
    <n v="0"/>
    <n v="0"/>
    <n v="63"/>
    <s v="BASE DE DATOS"/>
    <m/>
  </r>
  <r>
    <s v="24"/>
    <x v="11"/>
    <s v="NXAATA"/>
    <s v="31020893"/>
    <s v="31020893"/>
    <x v="5"/>
    <m/>
    <m/>
    <n v="5.4"/>
    <n v="5.2"/>
    <m/>
    <m/>
    <n v="3765"/>
    <m/>
    <m/>
    <m/>
    <m/>
    <n v="4.452"/>
    <x v="0"/>
    <s v="NXAATA31020893HI"/>
    <s v="Nexa Resources Atacocha S.A.A."/>
    <x v="184"/>
    <x v="184"/>
    <s v="C.H. Chaprin"/>
    <x v="516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HUARICA"/>
    <n v="0"/>
    <x v="8"/>
    <n v="0"/>
    <x v="0"/>
    <x v="0"/>
    <x v="0"/>
    <s v="MWh"/>
    <n v="3765"/>
    <n v="3.7650000000000001"/>
    <m/>
    <n v="0.45"/>
    <n v="0.43333333333333335"/>
    <n v="0"/>
    <n v="0"/>
    <n v="63"/>
    <s v="BASE DE DATOS"/>
    <m/>
  </r>
  <r>
    <s v="24"/>
    <x v="11"/>
    <s v="QUEISC"/>
    <s v="989196"/>
    <s v="989196"/>
    <x v="5"/>
    <m/>
    <m/>
    <n v="1.7"/>
    <n v="1.25"/>
    <m/>
    <m/>
    <n v="644"/>
    <m/>
    <m/>
    <m/>
    <m/>
    <n v="1.085"/>
    <x v="0"/>
    <s v="QUEISC989196HI"/>
    <s v="Empresa Minera Los Quenuales S.A. - Unidad Iscaycruz"/>
    <x v="163"/>
    <x v="163"/>
    <s v="C.H. Rapaz II"/>
    <x v="517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s v="RAPAZ"/>
    <x v="8"/>
    <n v="0"/>
    <x v="0"/>
    <x v="0"/>
    <x v="0"/>
    <s v="MWh"/>
    <n v="644"/>
    <n v="0.64400000000000002"/>
    <m/>
    <n v="0.18888888888888888"/>
    <n v="0.1388888888888889"/>
    <n v="0"/>
    <n v="0"/>
    <n v="40"/>
    <s v="BASE DE DATOS"/>
    <m/>
  </r>
  <r>
    <s v="24"/>
    <x v="10"/>
    <s v="NXAATA"/>
    <s v="31020793"/>
    <s v="31020793"/>
    <x v="5"/>
    <m/>
    <m/>
    <n v="1.2"/>
    <n v="1"/>
    <m/>
    <m/>
    <n v="0"/>
    <m/>
    <m/>
    <m/>
    <m/>
    <n v="0"/>
    <x v="0"/>
    <s v="NXAATA31020793HI"/>
    <s v="Nexa Resources Atacocha S.A.A."/>
    <x v="184"/>
    <x v="184"/>
    <s v="C.H. Marcapampa"/>
    <x v="515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9.9999999999999992E-2"/>
    <n v="8.3333333333333329E-2"/>
    <n v="0"/>
    <n v="0"/>
    <n v="63"/>
    <s v="BASE DE DATOS"/>
    <m/>
  </r>
  <r>
    <s v="24"/>
    <x v="10"/>
    <s v="NXAATA"/>
    <s v="31020893"/>
    <s v="31020893"/>
    <x v="5"/>
    <m/>
    <m/>
    <n v="5.4"/>
    <n v="5.2"/>
    <m/>
    <m/>
    <n v="2683"/>
    <m/>
    <m/>
    <m/>
    <m/>
    <n v="4.3529999999999998"/>
    <x v="0"/>
    <s v="NXAATA31020893HI"/>
    <s v="Nexa Resources Atacocha S.A.A."/>
    <x v="184"/>
    <x v="184"/>
    <s v="C.H. Chaprin"/>
    <x v="516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HUARICA"/>
    <n v="0"/>
    <x v="8"/>
    <n v="0"/>
    <x v="0"/>
    <x v="0"/>
    <x v="0"/>
    <s v="MWh"/>
    <n v="2683"/>
    <n v="2.6829999999999998"/>
    <m/>
    <n v="0.45"/>
    <n v="0.43333333333333335"/>
    <n v="0"/>
    <n v="0"/>
    <n v="63"/>
    <s v="BASE DE DATOS"/>
    <m/>
  </r>
  <r>
    <s v="24"/>
    <x v="9"/>
    <s v="NXAATA"/>
    <s v="31020793"/>
    <s v="31020793"/>
    <x v="5"/>
    <m/>
    <m/>
    <n v="1.2"/>
    <n v="1"/>
    <m/>
    <m/>
    <n v="0"/>
    <m/>
    <m/>
    <m/>
    <m/>
    <n v="0"/>
    <x v="0"/>
    <s v="NXAATA31020793HI"/>
    <s v="Nexa Resources Atacocha S.A.A."/>
    <x v="184"/>
    <x v="184"/>
    <s v="C.H. Marcapampa"/>
    <x v="515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9.9999999999999992E-2"/>
    <n v="8.3333333333333329E-2"/>
    <n v="0"/>
    <n v="0"/>
    <n v="63"/>
    <s v="BASE DE DATOS"/>
    <m/>
  </r>
  <r>
    <s v="24"/>
    <x v="9"/>
    <s v="NXAATA"/>
    <s v="31020893"/>
    <s v="31020893"/>
    <x v="5"/>
    <m/>
    <m/>
    <n v="5.4"/>
    <n v="5.2"/>
    <m/>
    <m/>
    <n v="0"/>
    <m/>
    <m/>
    <m/>
    <m/>
    <n v="0"/>
    <x v="0"/>
    <s v="NXAATA31020893HI"/>
    <s v="Nexa Resources Atacocha S.A.A."/>
    <x v="184"/>
    <x v="184"/>
    <s v="C.H. Chaprin"/>
    <x v="516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HUARICA"/>
    <n v="0"/>
    <x v="8"/>
    <n v="0"/>
    <x v="0"/>
    <x v="0"/>
    <x v="0"/>
    <s v="MWh"/>
    <n v="0"/>
    <n v="0"/>
    <m/>
    <n v="0.45"/>
    <n v="0.43333333333333335"/>
    <n v="0"/>
    <n v="0"/>
    <n v="63"/>
    <s v="BASE DE DATOS"/>
    <m/>
  </r>
  <r>
    <s v="24"/>
    <x v="8"/>
    <s v="NXAATA"/>
    <s v="31020793"/>
    <s v="31020793"/>
    <x v="5"/>
    <m/>
    <m/>
    <n v="1.2"/>
    <n v="1"/>
    <m/>
    <m/>
    <n v="0"/>
    <m/>
    <m/>
    <m/>
    <m/>
    <n v="0"/>
    <x v="0"/>
    <s v="NXAATA31020793HI"/>
    <s v="Nexa Resources Atacocha S.A.A."/>
    <x v="184"/>
    <x v="184"/>
    <s v="C.H. Marcapampa"/>
    <x v="515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9.9999999999999992E-2"/>
    <n v="8.3333333333333329E-2"/>
    <n v="0"/>
    <n v="0"/>
    <n v="63"/>
    <s v="BASE DE DATOS"/>
    <m/>
  </r>
  <r>
    <s v="24"/>
    <x v="8"/>
    <s v="NXAATA"/>
    <s v="31020893"/>
    <s v="31020893"/>
    <x v="5"/>
    <m/>
    <m/>
    <n v="5.4"/>
    <n v="5.2"/>
    <m/>
    <m/>
    <n v="0"/>
    <m/>
    <m/>
    <m/>
    <m/>
    <n v="0"/>
    <x v="0"/>
    <s v="NXAATA31020893HI"/>
    <s v="Nexa Resources Atacocha S.A.A."/>
    <x v="184"/>
    <x v="184"/>
    <s v="C.H. Chaprin"/>
    <x v="516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HUARICA"/>
    <n v="0"/>
    <x v="8"/>
    <n v="0"/>
    <x v="0"/>
    <x v="0"/>
    <x v="0"/>
    <s v="MWh"/>
    <n v="0"/>
    <n v="0"/>
    <m/>
    <n v="0.45"/>
    <n v="0.43333333333333335"/>
    <n v="0"/>
    <n v="0"/>
    <n v="63"/>
    <s v="BASE DE DATOS"/>
    <m/>
  </r>
  <r>
    <s v="24"/>
    <x v="6"/>
    <s v="NXAATA"/>
    <s v="31020893"/>
    <s v="31020893"/>
    <x v="5"/>
    <m/>
    <m/>
    <n v="5.4"/>
    <n v="5.2"/>
    <m/>
    <m/>
    <n v="2482"/>
    <m/>
    <m/>
    <m/>
    <m/>
    <n v="3.4630000000000001"/>
    <x v="0"/>
    <s v="NXAATA31020893HI"/>
    <s v="Nexa Resources Atacocha S.A.A."/>
    <x v="184"/>
    <x v="184"/>
    <s v="C.H. Chaprin"/>
    <x v="516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HUARICA"/>
    <n v="0"/>
    <x v="8"/>
    <n v="0"/>
    <x v="0"/>
    <x v="0"/>
    <x v="0"/>
    <s v="MWh"/>
    <n v="2482"/>
    <n v="2.4820000000000002"/>
    <m/>
    <n v="0.45"/>
    <n v="0.43333333333333335"/>
    <n v="0"/>
    <n v="0"/>
    <n v="63"/>
    <s v="BASE DE DATOS"/>
    <m/>
  </r>
  <r>
    <s v="24"/>
    <x v="6"/>
    <s v="NXAATA"/>
    <s v="31020793"/>
    <s v="31020793"/>
    <x v="5"/>
    <m/>
    <m/>
    <n v="1.2"/>
    <n v="1"/>
    <m/>
    <m/>
    <n v="0"/>
    <m/>
    <m/>
    <m/>
    <m/>
    <n v="0"/>
    <x v="0"/>
    <s v="NXAATA31020793HI"/>
    <s v="Nexa Resources Atacocha S.A.A."/>
    <x v="184"/>
    <x v="184"/>
    <s v="C.H. Marcapampa"/>
    <x v="515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9.9999999999999992E-2"/>
    <n v="8.3333333333333329E-2"/>
    <n v="0"/>
    <n v="0"/>
    <n v="63"/>
    <s v="BASE DE DATOS"/>
    <m/>
  </r>
  <r>
    <s v="24"/>
    <x v="7"/>
    <s v="NXAATA"/>
    <s v="31020893"/>
    <s v="31020893"/>
    <x v="5"/>
    <m/>
    <m/>
    <n v="5.4"/>
    <n v="5.2"/>
    <m/>
    <m/>
    <n v="2962"/>
    <m/>
    <m/>
    <m/>
    <m/>
    <n v="4.2969999999999997"/>
    <x v="0"/>
    <s v="NXAATA31020893HI"/>
    <s v="Nexa Resources Atacocha S.A.A."/>
    <x v="184"/>
    <x v="184"/>
    <s v="C.H. Chaprin"/>
    <x v="516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HUARICA"/>
    <n v="0"/>
    <x v="8"/>
    <n v="0"/>
    <x v="0"/>
    <x v="0"/>
    <x v="0"/>
    <s v="MWh"/>
    <n v="2962"/>
    <n v="2.9620000000000002"/>
    <m/>
    <n v="0.45"/>
    <n v="0.43333333333333335"/>
    <n v="0"/>
    <n v="0"/>
    <n v="63"/>
    <s v="BASE DE DATOS"/>
    <m/>
  </r>
  <r>
    <s v="24"/>
    <x v="7"/>
    <s v="NXAATA"/>
    <s v="31020793"/>
    <s v="31020793"/>
    <x v="5"/>
    <m/>
    <m/>
    <n v="1.2"/>
    <n v="1"/>
    <m/>
    <m/>
    <n v="0"/>
    <m/>
    <m/>
    <m/>
    <m/>
    <n v="0"/>
    <x v="0"/>
    <s v="NXAATA31020793HI"/>
    <s v="Nexa Resources Atacocha S.A.A."/>
    <x v="184"/>
    <x v="184"/>
    <s v="C.H. Marcapampa"/>
    <x v="515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9.9999999999999992E-2"/>
    <n v="8.3333333333333329E-2"/>
    <n v="0"/>
    <n v="0"/>
    <n v="63"/>
    <s v="BASE DE DATOS"/>
    <m/>
  </r>
  <r>
    <s v="24"/>
    <x v="10"/>
    <s v="BROCAL"/>
    <s v="31023194"/>
    <s v="31023194"/>
    <x v="5"/>
    <m/>
    <m/>
    <n v="1.92"/>
    <n v="1.5"/>
    <m/>
    <m/>
    <n v="62.872"/>
    <m/>
    <m/>
    <m/>
    <m/>
    <n v="603.33000000000004"/>
    <x v="0"/>
    <s v="BROCAL31023194HI"/>
    <s v="Soc. Minera el Brocal S.A."/>
    <x v="185"/>
    <x v="185"/>
    <s v="C.H. Jupayragra"/>
    <x v="518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62.872"/>
    <n v="6.2871999999999997E-2"/>
    <m/>
    <n v="0.16"/>
    <n v="0.125"/>
    <n v="0"/>
    <n v="0"/>
    <n v="82"/>
    <s v="BASE DE DATOS"/>
    <m/>
  </r>
  <r>
    <s v="24"/>
    <x v="10"/>
    <s v="BROCAL"/>
    <s v="31023893"/>
    <s v="31023893"/>
    <x v="5"/>
    <m/>
    <m/>
    <n v="1.4159999999999999"/>
    <n v="1.1000000000000001"/>
    <m/>
    <m/>
    <n v="309.72300000000001"/>
    <m/>
    <m/>
    <m/>
    <m/>
    <n v="499.3"/>
    <x v="0"/>
    <s v="BROCAL31023893HI"/>
    <s v="Soc. Minera el Brocal S.A."/>
    <x v="185"/>
    <x v="185"/>
    <s v="C.H. Río Blanco"/>
    <x v="519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309.72300000000001"/>
    <n v="0.30972300000000003"/>
    <m/>
    <n v="0.11799999999999999"/>
    <n v="9.1666666666666674E-2"/>
    <n v="0"/>
    <n v="0"/>
    <n v="82"/>
    <s v="BASE DE DATOS"/>
    <m/>
  </r>
  <r>
    <s v="24"/>
    <x v="10"/>
    <s v="BROCAL"/>
    <s v="31030000"/>
    <s v="31030000"/>
    <x v="5"/>
    <m/>
    <m/>
    <n v="0.8"/>
    <n v="0.8"/>
    <m/>
    <m/>
    <n v="0"/>
    <m/>
    <m/>
    <m/>
    <m/>
    <n v="0"/>
    <x v="0"/>
    <s v="BROCAL31030000HI"/>
    <s v="Soc. Minera el Brocal S.A."/>
    <x v="185"/>
    <x v="185"/>
    <s v="C.H. Yauli"/>
    <x v="520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YAULI"/>
    <n v="0"/>
    <x v="8"/>
    <n v="0"/>
    <x v="0"/>
    <x v="0"/>
    <x v="0"/>
    <s v="MWh"/>
    <n v="0"/>
    <n v="0"/>
    <m/>
    <n v="6.6666666666666666E-2"/>
    <n v="6.6666666666666666E-2"/>
    <n v="0"/>
    <n v="0"/>
    <n v="82"/>
    <s v="BASE DE DATOS"/>
    <m/>
  </r>
  <r>
    <s v="24"/>
    <x v="10"/>
    <s v="BROCAL"/>
    <s v="31031000"/>
    <s v="31031000"/>
    <x v="5"/>
    <m/>
    <m/>
    <n v="0.2"/>
    <n v="0.2"/>
    <m/>
    <m/>
    <n v="0"/>
    <m/>
    <m/>
    <m/>
    <m/>
    <n v="0"/>
    <x v="0"/>
    <s v="BROCAL31031000HI"/>
    <s v="Soc. Minera el Brocal S.A."/>
    <x v="185"/>
    <x v="185"/>
    <s v="C.H. Sacsamarca"/>
    <x v="521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HUANCAVELICA"/>
    <n v="0"/>
    <x v="8"/>
    <n v="0"/>
    <x v="0"/>
    <x v="0"/>
    <x v="0"/>
    <s v="MWh"/>
    <n v="0"/>
    <n v="0"/>
    <m/>
    <n v="1.6666666666666666E-2"/>
    <n v="1.6666666666666666E-2"/>
    <n v="0"/>
    <n v="0"/>
    <n v="82"/>
    <s v="BASE DE DATOS"/>
    <m/>
  </r>
  <r>
    <s v="24"/>
    <x v="9"/>
    <s v="BROCAL"/>
    <s v="31023893"/>
    <s v="31023893"/>
    <x v="5"/>
    <m/>
    <m/>
    <n v="1.4159999999999999"/>
    <n v="1.1000000000000001"/>
    <m/>
    <m/>
    <n v="258.72800000000001"/>
    <m/>
    <m/>
    <m/>
    <m/>
    <n v="408.3"/>
    <x v="0"/>
    <s v="BROCAL31023893HI"/>
    <s v="Soc. Minera el Brocal S.A."/>
    <x v="185"/>
    <x v="185"/>
    <s v="C.H. Río Blanco"/>
    <x v="519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258.72800000000001"/>
    <n v="0.25872800000000001"/>
    <m/>
    <n v="0.11799999999999999"/>
    <n v="9.1666666666666674E-2"/>
    <n v="0"/>
    <n v="0"/>
    <n v="82"/>
    <s v="BASE DE DATOS"/>
    <m/>
  </r>
  <r>
    <s v="24"/>
    <x v="9"/>
    <s v="BROCAL"/>
    <s v="31023194"/>
    <s v="31023194"/>
    <x v="5"/>
    <m/>
    <m/>
    <n v="1.92"/>
    <n v="1.5"/>
    <m/>
    <m/>
    <n v="400.75799999999998"/>
    <m/>
    <m/>
    <m/>
    <m/>
    <n v="606.38"/>
    <x v="0"/>
    <s v="BROCAL31023194HI"/>
    <s v="Soc. Minera el Brocal S.A."/>
    <x v="185"/>
    <x v="185"/>
    <s v="C.H. Jupayragra"/>
    <x v="518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400.75799999999998"/>
    <n v="0.400758"/>
    <m/>
    <n v="0.16"/>
    <n v="0.125"/>
    <n v="0"/>
    <n v="0"/>
    <n v="82"/>
    <s v="BASE DE DATOS"/>
    <m/>
  </r>
  <r>
    <s v="24"/>
    <x v="9"/>
    <s v="BROCAL"/>
    <s v="31030000"/>
    <s v="31030000"/>
    <x v="5"/>
    <m/>
    <m/>
    <n v="0.8"/>
    <n v="0.8"/>
    <m/>
    <m/>
    <n v="0"/>
    <m/>
    <m/>
    <m/>
    <m/>
    <n v="0"/>
    <x v="0"/>
    <s v="BROCAL31030000HI"/>
    <s v="Soc. Minera el Brocal S.A."/>
    <x v="185"/>
    <x v="185"/>
    <s v="C.H. Yauli"/>
    <x v="520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YAULI"/>
    <n v="0"/>
    <x v="8"/>
    <n v="0"/>
    <x v="0"/>
    <x v="0"/>
    <x v="0"/>
    <s v="MWh"/>
    <n v="0"/>
    <n v="0"/>
    <m/>
    <n v="6.6666666666666666E-2"/>
    <n v="6.6666666666666666E-2"/>
    <n v="0"/>
    <n v="0"/>
    <n v="82"/>
    <s v="BASE DE DATOS"/>
    <m/>
  </r>
  <r>
    <s v="24"/>
    <x v="9"/>
    <s v="BROCAL"/>
    <s v="31031000"/>
    <s v="31031000"/>
    <x v="5"/>
    <m/>
    <m/>
    <n v="0.2"/>
    <n v="0.2"/>
    <m/>
    <m/>
    <n v="0"/>
    <m/>
    <m/>
    <m/>
    <m/>
    <n v="0"/>
    <x v="0"/>
    <s v="BROCAL31031000HI"/>
    <s v="Soc. Minera el Brocal S.A."/>
    <x v="185"/>
    <x v="185"/>
    <s v="C.H. Sacsamarca"/>
    <x v="521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HUANCAVELICA"/>
    <n v="0"/>
    <x v="8"/>
    <n v="0"/>
    <x v="0"/>
    <x v="0"/>
    <x v="0"/>
    <s v="MWh"/>
    <n v="0"/>
    <n v="0"/>
    <m/>
    <n v="1.6666666666666666E-2"/>
    <n v="1.6666666666666666E-2"/>
    <n v="0"/>
    <n v="0"/>
    <n v="82"/>
    <s v="BASE DE DATOS"/>
    <m/>
  </r>
  <r>
    <s v="24"/>
    <x v="8"/>
    <s v="BROCAL"/>
    <s v="31023194"/>
    <s v="31023194"/>
    <x v="5"/>
    <m/>
    <m/>
    <n v="1.92"/>
    <n v="1.5"/>
    <m/>
    <m/>
    <n v="432.125"/>
    <m/>
    <m/>
    <m/>
    <m/>
    <n v="739.25"/>
    <x v="0"/>
    <s v="BROCAL31023194HI"/>
    <s v="Soc. Minera el Brocal S.A."/>
    <x v="185"/>
    <x v="185"/>
    <s v="C.H. Jupayragra"/>
    <x v="518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432.125"/>
    <n v="0.43212499999999998"/>
    <m/>
    <n v="0.16"/>
    <n v="0.125"/>
    <n v="0"/>
    <n v="0"/>
    <n v="82"/>
    <s v="BASE DE DATOS"/>
    <m/>
  </r>
  <r>
    <s v="24"/>
    <x v="8"/>
    <s v="BROCAL"/>
    <s v="31023893"/>
    <s v="31023893"/>
    <x v="5"/>
    <m/>
    <m/>
    <n v="1.4159999999999999"/>
    <n v="1.1000000000000001"/>
    <m/>
    <m/>
    <n v="363.096"/>
    <m/>
    <m/>
    <m/>
    <m/>
    <n v="541.66999999999996"/>
    <x v="0"/>
    <s v="BROCAL31023893HI"/>
    <s v="Soc. Minera el Brocal S.A."/>
    <x v="185"/>
    <x v="185"/>
    <s v="C.H. Río Blanco"/>
    <x v="519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363.096"/>
    <n v="0.36309600000000003"/>
    <m/>
    <n v="0.11799999999999999"/>
    <n v="9.1666666666666674E-2"/>
    <n v="0"/>
    <n v="0"/>
    <n v="82"/>
    <s v="BASE DE DATOS"/>
    <m/>
  </r>
  <r>
    <s v="24"/>
    <x v="8"/>
    <s v="BROCAL"/>
    <s v="31030000"/>
    <s v="31030000"/>
    <x v="5"/>
    <m/>
    <m/>
    <n v="0.8"/>
    <n v="0.8"/>
    <m/>
    <m/>
    <n v="0"/>
    <m/>
    <m/>
    <m/>
    <m/>
    <n v="0"/>
    <x v="0"/>
    <s v="BROCAL31030000HI"/>
    <s v="Soc. Minera el Brocal S.A."/>
    <x v="185"/>
    <x v="185"/>
    <s v="C.H. Yauli"/>
    <x v="520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YAULI"/>
    <n v="0"/>
    <x v="8"/>
    <n v="0"/>
    <x v="0"/>
    <x v="0"/>
    <x v="0"/>
    <s v="MWh"/>
    <n v="0"/>
    <n v="0"/>
    <m/>
    <n v="6.6666666666666666E-2"/>
    <n v="6.6666666666666666E-2"/>
    <n v="0"/>
    <n v="0"/>
    <n v="82"/>
    <s v="BASE DE DATOS"/>
    <m/>
  </r>
  <r>
    <s v="24"/>
    <x v="8"/>
    <s v="BROCAL"/>
    <s v="31031000"/>
    <s v="31031000"/>
    <x v="5"/>
    <m/>
    <m/>
    <n v="0.2"/>
    <n v="0.2"/>
    <m/>
    <m/>
    <n v="0"/>
    <m/>
    <m/>
    <m/>
    <m/>
    <n v="0"/>
    <x v="0"/>
    <s v="BROCAL31031000HI"/>
    <s v="Soc. Minera el Brocal S.A."/>
    <x v="185"/>
    <x v="185"/>
    <s v="C.H. Sacsamarca"/>
    <x v="521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HUANCAVELICA"/>
    <n v="0"/>
    <x v="8"/>
    <n v="0"/>
    <x v="0"/>
    <x v="0"/>
    <x v="0"/>
    <s v="MWh"/>
    <n v="0"/>
    <n v="0"/>
    <m/>
    <n v="1.6666666666666666E-2"/>
    <n v="1.6666666666666666E-2"/>
    <n v="0"/>
    <n v="0"/>
    <n v="82"/>
    <s v="BASE DE DATOS"/>
    <m/>
  </r>
  <r>
    <s v="24"/>
    <x v="6"/>
    <s v="BROCAL"/>
    <s v="31023194"/>
    <s v="31023194"/>
    <x v="5"/>
    <m/>
    <m/>
    <n v="1.92"/>
    <n v="1.5"/>
    <m/>
    <m/>
    <n v="645.78099999999995"/>
    <m/>
    <m/>
    <m/>
    <m/>
    <n v="1.0369999999999999"/>
    <x v="0"/>
    <s v="BROCAL31023194HI"/>
    <s v="Soc. Minera el Brocal S.A."/>
    <x v="185"/>
    <x v="185"/>
    <s v="C.H. Jupayragra"/>
    <x v="518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645.78099999999995"/>
    <n v="0.64578099999999994"/>
    <m/>
    <n v="0.16"/>
    <n v="0.125"/>
    <n v="0"/>
    <n v="0"/>
    <n v="82"/>
    <s v="BASE DE DATOS"/>
    <m/>
  </r>
  <r>
    <s v="24"/>
    <x v="6"/>
    <s v="BROCAL"/>
    <s v="31023893"/>
    <s v="31023893"/>
    <x v="5"/>
    <m/>
    <m/>
    <n v="1.4159999999999999"/>
    <n v="1.1000000000000001"/>
    <m/>
    <m/>
    <n v="503.04599999999999"/>
    <m/>
    <m/>
    <m/>
    <m/>
    <n v="0.88"/>
    <x v="0"/>
    <s v="BROCAL31023893HI"/>
    <s v="Soc. Minera el Brocal S.A."/>
    <x v="185"/>
    <x v="185"/>
    <s v="C.H. Río Blanco"/>
    <x v="519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503.04599999999999"/>
    <n v="0.50304599999999999"/>
    <m/>
    <n v="0.11799999999999999"/>
    <n v="9.1666666666666674E-2"/>
    <n v="0"/>
    <n v="0"/>
    <n v="82"/>
    <s v="BASE DE DATOS"/>
    <m/>
  </r>
  <r>
    <s v="24"/>
    <x v="6"/>
    <s v="BROCAL"/>
    <s v="31030000"/>
    <s v="31030000"/>
    <x v="5"/>
    <m/>
    <m/>
    <n v="0.8"/>
    <n v="0.8"/>
    <m/>
    <m/>
    <n v="0"/>
    <m/>
    <m/>
    <m/>
    <m/>
    <n v="0"/>
    <x v="0"/>
    <s v="BROCAL31030000HI"/>
    <s v="Soc. Minera el Brocal S.A."/>
    <x v="185"/>
    <x v="185"/>
    <s v="C.H. Yauli"/>
    <x v="520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YAULI"/>
    <n v="0"/>
    <x v="8"/>
    <n v="0"/>
    <x v="0"/>
    <x v="0"/>
    <x v="0"/>
    <s v="MWh"/>
    <n v="0"/>
    <n v="0"/>
    <m/>
    <n v="6.6666666666666666E-2"/>
    <n v="6.6666666666666666E-2"/>
    <n v="0"/>
    <n v="0"/>
    <n v="82"/>
    <s v="BASE DE DATOS"/>
    <m/>
  </r>
  <r>
    <s v="24"/>
    <x v="6"/>
    <s v="BROCAL"/>
    <s v="31031000"/>
    <s v="31031000"/>
    <x v="5"/>
    <m/>
    <m/>
    <n v="0.2"/>
    <n v="0.2"/>
    <m/>
    <m/>
    <n v="0"/>
    <m/>
    <m/>
    <m/>
    <m/>
    <n v="0"/>
    <x v="0"/>
    <s v="BROCAL31031000HI"/>
    <s v="Soc. Minera el Brocal S.A."/>
    <x v="185"/>
    <x v="185"/>
    <s v="C.H. Sacsamarca"/>
    <x v="521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HUANCAVELICA"/>
    <n v="0"/>
    <x v="8"/>
    <n v="0"/>
    <x v="0"/>
    <x v="0"/>
    <x v="0"/>
    <s v="MWh"/>
    <n v="0"/>
    <n v="0"/>
    <m/>
    <n v="1.6666666666666666E-2"/>
    <n v="1.6666666666666666E-2"/>
    <n v="0"/>
    <n v="0"/>
    <n v="82"/>
    <s v="BASE DE DATOS"/>
    <m/>
  </r>
  <r>
    <s v="24"/>
    <x v="7"/>
    <s v="BROCAL"/>
    <s v="31023194"/>
    <s v="31023194"/>
    <x v="5"/>
    <m/>
    <m/>
    <n v="1.92"/>
    <n v="1.5"/>
    <m/>
    <m/>
    <n v="465.88400000000001"/>
    <m/>
    <m/>
    <m/>
    <m/>
    <n v="1.0469999999999999"/>
    <x v="0"/>
    <s v="BROCAL31023194HI"/>
    <s v="Soc. Minera el Brocal S.A."/>
    <x v="185"/>
    <x v="185"/>
    <s v="C.H. Jupayragra"/>
    <x v="518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465.88400000000001"/>
    <n v="0.46588400000000002"/>
    <m/>
    <n v="0.16"/>
    <n v="0.125"/>
    <n v="0"/>
    <n v="0"/>
    <n v="82"/>
    <s v="BASE DE DATOS"/>
    <m/>
  </r>
  <r>
    <s v="24"/>
    <x v="7"/>
    <s v="BROCAL"/>
    <s v="31023893"/>
    <s v="31023893"/>
    <x v="5"/>
    <m/>
    <m/>
    <n v="1.4159999999999999"/>
    <n v="1.1000000000000001"/>
    <m/>
    <m/>
    <n v="408.43200000000002"/>
    <m/>
    <m/>
    <m/>
    <m/>
    <n v="0.79300000000000004"/>
    <x v="0"/>
    <s v="BROCAL31023893HI"/>
    <s v="Soc. Minera el Brocal S.A."/>
    <x v="185"/>
    <x v="185"/>
    <s v="C.H. Río Blanco"/>
    <x v="519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408.43200000000002"/>
    <n v="0.40843200000000002"/>
    <m/>
    <n v="0.11799999999999999"/>
    <n v="9.1666666666666674E-2"/>
    <n v="0"/>
    <n v="0"/>
    <n v="82"/>
    <s v="BASE DE DATOS"/>
    <m/>
  </r>
  <r>
    <s v="24"/>
    <x v="7"/>
    <s v="BROCAL"/>
    <s v="31030000"/>
    <s v="31030000"/>
    <x v="5"/>
    <m/>
    <m/>
    <n v="0.8"/>
    <n v="0.8"/>
    <m/>
    <m/>
    <n v="0"/>
    <m/>
    <m/>
    <m/>
    <m/>
    <n v="0"/>
    <x v="0"/>
    <s v="BROCAL31030000HI"/>
    <s v="Soc. Minera el Brocal S.A."/>
    <x v="185"/>
    <x v="185"/>
    <s v="C.H. Yauli"/>
    <x v="520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YAULI"/>
    <n v="0"/>
    <x v="8"/>
    <n v="0"/>
    <x v="0"/>
    <x v="0"/>
    <x v="0"/>
    <s v="MWh"/>
    <n v="0"/>
    <n v="0"/>
    <m/>
    <n v="6.6666666666666666E-2"/>
    <n v="6.6666666666666666E-2"/>
    <n v="0"/>
    <n v="0"/>
    <n v="82"/>
    <s v="BASE DE DATOS"/>
    <m/>
  </r>
  <r>
    <s v="24"/>
    <x v="7"/>
    <s v="BROCAL"/>
    <s v="31031000"/>
    <s v="31031000"/>
    <x v="5"/>
    <m/>
    <m/>
    <n v="0.2"/>
    <n v="0.2"/>
    <m/>
    <m/>
    <n v="0"/>
    <m/>
    <m/>
    <m/>
    <m/>
    <n v="0"/>
    <x v="0"/>
    <s v="BROCAL31031000HI"/>
    <s v="Soc. Minera el Brocal S.A."/>
    <x v="185"/>
    <x v="185"/>
    <s v="C.H. Sacsamarca"/>
    <x v="521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HUANCAVELICA"/>
    <n v="0"/>
    <x v="8"/>
    <n v="0"/>
    <x v="0"/>
    <x v="0"/>
    <x v="0"/>
    <s v="MWh"/>
    <n v="0"/>
    <n v="0"/>
    <m/>
    <n v="1.6666666666666666E-2"/>
    <n v="1.6666666666666666E-2"/>
    <n v="0"/>
    <n v="0"/>
    <n v="82"/>
    <s v="BASE DE DATOS"/>
    <m/>
  </r>
  <r>
    <s v="24"/>
    <x v="5"/>
    <s v="BROCAL"/>
    <s v="31023194"/>
    <s v="31023194"/>
    <x v="5"/>
    <m/>
    <m/>
    <n v="1.92"/>
    <n v="1.5"/>
    <m/>
    <m/>
    <n v="438.45"/>
    <m/>
    <m/>
    <m/>
    <m/>
    <n v="0.64700000000000002"/>
    <x v="0"/>
    <s v="BROCAL31023194HI"/>
    <s v="Soc. Minera el Brocal S.A."/>
    <x v="185"/>
    <x v="185"/>
    <s v="C.H. Jupayragra"/>
    <x v="518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438.45"/>
    <n v="0.43845000000000001"/>
    <m/>
    <n v="0.16"/>
    <n v="0.125"/>
    <n v="0"/>
    <n v="0"/>
    <n v="82"/>
    <s v="BASE DE DATOS"/>
    <m/>
  </r>
  <r>
    <s v="24"/>
    <x v="5"/>
    <s v="BROCAL"/>
    <s v="31023893"/>
    <s v="31023893"/>
    <x v="5"/>
    <m/>
    <m/>
    <n v="1.4159999999999999"/>
    <n v="1.1000000000000001"/>
    <m/>
    <m/>
    <n v="358.45499999999998"/>
    <m/>
    <m/>
    <m/>
    <m/>
    <n v="0.52"/>
    <x v="0"/>
    <s v="BROCAL31023893HI"/>
    <s v="Soc. Minera el Brocal S.A."/>
    <x v="185"/>
    <x v="185"/>
    <s v="C.H. Río Blanco"/>
    <x v="519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358.45499999999998"/>
    <n v="0.35845499999999997"/>
    <m/>
    <n v="0.11799999999999999"/>
    <n v="9.1666666666666674E-2"/>
    <n v="0"/>
    <n v="0"/>
    <n v="82"/>
    <s v="BASE DE DATOS"/>
    <m/>
  </r>
  <r>
    <s v="24"/>
    <x v="5"/>
    <s v="BROCAL"/>
    <s v="31030000"/>
    <s v="31030000"/>
    <x v="5"/>
    <m/>
    <m/>
    <n v="0.8"/>
    <n v="0.8"/>
    <m/>
    <m/>
    <n v="0"/>
    <m/>
    <m/>
    <m/>
    <m/>
    <n v="0"/>
    <x v="0"/>
    <s v="BROCAL31030000HI"/>
    <s v="Soc. Minera el Brocal S.A."/>
    <x v="185"/>
    <x v="185"/>
    <s v="C.H. Yauli"/>
    <x v="520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YAULI"/>
    <n v="0"/>
    <x v="8"/>
    <n v="0"/>
    <x v="0"/>
    <x v="0"/>
    <x v="0"/>
    <s v="MWh"/>
    <n v="0"/>
    <n v="0"/>
    <m/>
    <n v="6.6666666666666666E-2"/>
    <n v="6.6666666666666666E-2"/>
    <n v="0"/>
    <n v="0"/>
    <n v="82"/>
    <s v="BASE DE DATOS"/>
    <m/>
  </r>
  <r>
    <s v="24"/>
    <x v="5"/>
    <s v="BROCAL"/>
    <s v="31031000"/>
    <s v="31031000"/>
    <x v="5"/>
    <m/>
    <m/>
    <n v="0.2"/>
    <n v="0.2"/>
    <m/>
    <m/>
    <n v="0"/>
    <m/>
    <m/>
    <m/>
    <m/>
    <n v="0"/>
    <x v="0"/>
    <s v="BROCAL31031000HI"/>
    <s v="Soc. Minera el Brocal S.A."/>
    <x v="185"/>
    <x v="185"/>
    <s v="C.H. Sacsamarca"/>
    <x v="521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HUANCAVELICA"/>
    <n v="0"/>
    <x v="8"/>
    <n v="0"/>
    <x v="0"/>
    <x v="0"/>
    <x v="0"/>
    <s v="MWh"/>
    <n v="0"/>
    <n v="0"/>
    <m/>
    <n v="1.6666666666666666E-2"/>
    <n v="1.6666666666666666E-2"/>
    <n v="0"/>
    <n v="0"/>
    <n v="82"/>
    <s v="BASE DE DATOS"/>
    <m/>
  </r>
  <r>
    <s v="24"/>
    <x v="4"/>
    <s v="BROCAL"/>
    <s v="31023194"/>
    <s v="31023194"/>
    <x v="5"/>
    <m/>
    <m/>
    <n v="1.92"/>
    <n v="1.5"/>
    <m/>
    <m/>
    <n v="647.95699999999999"/>
    <m/>
    <m/>
    <m/>
    <m/>
    <n v="1.1910000000000001"/>
    <x v="0"/>
    <s v="BROCAL31023194HI"/>
    <s v="Soc. Minera el Brocal S.A."/>
    <x v="185"/>
    <x v="185"/>
    <s v="C.H. Jupayragra"/>
    <x v="518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647.95699999999999"/>
    <n v="0.64795700000000001"/>
    <m/>
    <n v="0.16"/>
    <n v="0.125"/>
    <n v="0"/>
    <n v="0"/>
    <n v="82"/>
    <s v="BASE DE DATOS"/>
    <m/>
  </r>
  <r>
    <s v="24"/>
    <x v="4"/>
    <s v="BROCAL"/>
    <s v="31023893"/>
    <s v="31023893"/>
    <x v="5"/>
    <m/>
    <m/>
    <n v="1.4159999999999999"/>
    <n v="1.1000000000000001"/>
    <m/>
    <m/>
    <n v="530.09199999999998"/>
    <m/>
    <m/>
    <m/>
    <m/>
    <n v="0.71199999999999997"/>
    <x v="0"/>
    <s v="BROCAL31023893HI"/>
    <s v="Soc. Minera el Brocal S.A."/>
    <x v="185"/>
    <x v="185"/>
    <s v="C.H. Río Blanco"/>
    <x v="519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530.09199999999998"/>
    <n v="0.53009200000000001"/>
    <m/>
    <n v="0.11799999999999999"/>
    <n v="9.1666666666666674E-2"/>
    <n v="0"/>
    <n v="0"/>
    <n v="82"/>
    <s v="BASE DE DATOS"/>
    <m/>
  </r>
  <r>
    <s v="24"/>
    <x v="4"/>
    <s v="BROCAL"/>
    <s v="31030000"/>
    <s v="31030000"/>
    <x v="5"/>
    <m/>
    <m/>
    <n v="0.8"/>
    <n v="0.8"/>
    <m/>
    <m/>
    <n v="0"/>
    <m/>
    <m/>
    <m/>
    <m/>
    <n v="0"/>
    <x v="0"/>
    <s v="BROCAL31030000HI"/>
    <s v="Soc. Minera el Brocal S.A."/>
    <x v="185"/>
    <x v="185"/>
    <s v="C.H. Yauli"/>
    <x v="520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YAULI"/>
    <n v="0"/>
    <x v="8"/>
    <n v="0"/>
    <x v="0"/>
    <x v="0"/>
    <x v="0"/>
    <s v="MWh"/>
    <n v="0"/>
    <n v="0"/>
    <m/>
    <n v="6.6666666666666666E-2"/>
    <n v="6.6666666666666666E-2"/>
    <n v="0"/>
    <n v="0"/>
    <n v="82"/>
    <s v="BASE DE DATOS"/>
    <m/>
  </r>
  <r>
    <s v="24"/>
    <x v="4"/>
    <s v="BROCAL"/>
    <s v="31031000"/>
    <s v="31031000"/>
    <x v="5"/>
    <m/>
    <m/>
    <n v="0.2"/>
    <n v="0.2"/>
    <m/>
    <m/>
    <n v="0"/>
    <m/>
    <m/>
    <m/>
    <m/>
    <n v="0"/>
    <x v="0"/>
    <s v="BROCAL31031000HI"/>
    <s v="Soc. Minera el Brocal S.A."/>
    <x v="185"/>
    <x v="185"/>
    <s v="C.H. Sacsamarca"/>
    <x v="521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HUANCAVELICA"/>
    <n v="0"/>
    <x v="8"/>
    <n v="0"/>
    <x v="0"/>
    <x v="0"/>
    <x v="0"/>
    <s v="MWh"/>
    <n v="0"/>
    <n v="0"/>
    <m/>
    <n v="1.6666666666666666E-2"/>
    <n v="1.6666666666666666E-2"/>
    <n v="0"/>
    <n v="0"/>
    <n v="82"/>
    <s v="BASE DE DATOS"/>
    <m/>
  </r>
  <r>
    <s v="24"/>
    <x v="10"/>
    <s v="QUEISC"/>
    <s v="989196"/>
    <s v="989196"/>
    <x v="5"/>
    <m/>
    <m/>
    <n v="1.7"/>
    <n v="1.25"/>
    <m/>
    <m/>
    <n v="510.08100000000002"/>
    <m/>
    <m/>
    <m/>
    <m/>
    <n v="1.06"/>
    <x v="0"/>
    <s v="QUEISC989196HI"/>
    <s v="Empresa Minera Los Quenuales S.A. - Unidad Iscaycruz"/>
    <x v="163"/>
    <x v="163"/>
    <s v="C.H. Rapaz II"/>
    <x v="517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s v="RAPAZ"/>
    <x v="8"/>
    <n v="0"/>
    <x v="0"/>
    <x v="0"/>
    <x v="0"/>
    <s v="MWh"/>
    <n v="510.08100000000002"/>
    <n v="0.51008100000000001"/>
    <m/>
    <n v="0.18888888888888888"/>
    <n v="0.1388888888888889"/>
    <n v="0"/>
    <n v="0"/>
    <n v="40"/>
    <s v="BASE DE DATOS"/>
    <m/>
  </r>
  <r>
    <s v="24"/>
    <x v="9"/>
    <s v="QUEISC"/>
    <s v="989196"/>
    <s v="989196"/>
    <x v="5"/>
    <m/>
    <m/>
    <n v="1.7"/>
    <n v="1.25"/>
    <m/>
    <m/>
    <n v="510"/>
    <m/>
    <m/>
    <m/>
    <m/>
    <n v="1.06"/>
    <x v="0"/>
    <s v="QUEISC989196HI"/>
    <s v="Empresa Minera Los Quenuales S.A. - Unidad Iscaycruz"/>
    <x v="163"/>
    <x v="163"/>
    <s v="C.H. Rapaz II"/>
    <x v="517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s v="RAPAZ"/>
    <x v="8"/>
    <n v="0"/>
    <x v="0"/>
    <x v="0"/>
    <x v="0"/>
    <s v="MWh"/>
    <n v="510"/>
    <n v="0.51"/>
    <m/>
    <n v="0.18888888888888888"/>
    <n v="0.1388888888888889"/>
    <n v="0"/>
    <n v="0"/>
    <n v="40"/>
    <s v="BASE DE DATOS"/>
    <m/>
  </r>
  <r>
    <s v="24"/>
    <x v="8"/>
    <s v="QUEISC"/>
    <s v="989196"/>
    <s v="989196"/>
    <x v="5"/>
    <m/>
    <m/>
    <n v="1.7"/>
    <n v="1.25"/>
    <m/>
    <m/>
    <n v="510"/>
    <m/>
    <m/>
    <m/>
    <m/>
    <n v="1.06"/>
    <x v="0"/>
    <s v="QUEISC989196HI"/>
    <s v="Empresa Minera Los Quenuales S.A. - Unidad Iscaycruz"/>
    <x v="163"/>
    <x v="163"/>
    <s v="C.H. Rapaz II"/>
    <x v="517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s v="RAPAZ"/>
    <x v="8"/>
    <n v="0"/>
    <x v="0"/>
    <x v="0"/>
    <x v="0"/>
    <s v="MWh"/>
    <n v="510"/>
    <n v="0.51"/>
    <m/>
    <n v="0.18888888888888888"/>
    <n v="0.1388888888888889"/>
    <n v="0"/>
    <n v="0"/>
    <n v="40"/>
    <s v="BASE DE DATOS"/>
    <m/>
  </r>
  <r>
    <s v="24"/>
    <x v="6"/>
    <s v="QUEISC"/>
    <s v="989196"/>
    <s v="989196"/>
    <x v="5"/>
    <m/>
    <m/>
    <n v="1.7"/>
    <n v="1.25"/>
    <m/>
    <m/>
    <n v="510.08100000000002"/>
    <m/>
    <m/>
    <m/>
    <m/>
    <n v="1.06"/>
    <x v="0"/>
    <s v="QUEISC989196HI"/>
    <s v="Empresa Minera Los Quenuales S.A. - Unidad Iscaycruz"/>
    <x v="163"/>
    <x v="163"/>
    <s v="C.H. Rapaz II"/>
    <x v="517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s v="RAPAZ"/>
    <x v="8"/>
    <n v="0"/>
    <x v="0"/>
    <x v="0"/>
    <x v="0"/>
    <s v="MWh"/>
    <n v="510.08100000000002"/>
    <n v="0.51008100000000001"/>
    <m/>
    <n v="0.18888888888888888"/>
    <n v="0.1388888888888889"/>
    <n v="0"/>
    <n v="0"/>
    <n v="40"/>
    <s v="BASE DE DATOS"/>
    <m/>
  </r>
  <r>
    <s v="24"/>
    <x v="7"/>
    <s v="QUEISC"/>
    <s v="989196"/>
    <s v="989196"/>
    <x v="5"/>
    <m/>
    <m/>
    <n v="1.7"/>
    <n v="1.25"/>
    <m/>
    <m/>
    <n v="503.02499999999998"/>
    <m/>
    <m/>
    <m/>
    <m/>
    <n v="1.1000000000000001"/>
    <x v="0"/>
    <s v="QUEISC989196HI"/>
    <s v="Empresa Minera Los Quenuales S.A. - Unidad Iscaycruz"/>
    <x v="163"/>
    <x v="163"/>
    <s v="C.H. Rapaz II"/>
    <x v="517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s v="RAPAZ"/>
    <x v="8"/>
    <n v="0"/>
    <x v="0"/>
    <x v="0"/>
    <x v="0"/>
    <s v="MWh"/>
    <n v="503.02499999999998"/>
    <n v="0.50302499999999994"/>
    <m/>
    <n v="0.18888888888888888"/>
    <n v="0.1388888888888889"/>
    <n v="0"/>
    <n v="0"/>
    <n v="40"/>
    <s v="BASE DE DATOS"/>
    <m/>
  </r>
  <r>
    <s v="24"/>
    <x v="5"/>
    <s v="NXAATA"/>
    <s v="31020893"/>
    <s v="31020893"/>
    <x v="5"/>
    <m/>
    <m/>
    <n v="5.4"/>
    <n v="5.2"/>
    <m/>
    <m/>
    <n v="3521"/>
    <m/>
    <m/>
    <m/>
    <m/>
    <n v="4.5289999999999999"/>
    <x v="0"/>
    <s v="NXAATA31020893HI"/>
    <s v="Nexa Resources Atacocha S.A.A."/>
    <x v="184"/>
    <x v="184"/>
    <s v="C.H. Chaprin"/>
    <x v="516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HUARICA"/>
    <n v="0"/>
    <x v="8"/>
    <n v="0"/>
    <x v="0"/>
    <x v="0"/>
    <x v="0"/>
    <s v="MWh"/>
    <n v="3521"/>
    <n v="3.5209999999999999"/>
    <m/>
    <n v="0.45"/>
    <n v="0.43333333333333335"/>
    <n v="0"/>
    <n v="0"/>
    <n v="63"/>
    <s v="BASE DE DATOS"/>
    <m/>
  </r>
  <r>
    <s v="24"/>
    <x v="5"/>
    <s v="NXAATA"/>
    <s v="31020793"/>
    <s v="31020793"/>
    <x v="5"/>
    <m/>
    <m/>
    <n v="1.2"/>
    <n v="1"/>
    <m/>
    <m/>
    <n v="0"/>
    <m/>
    <m/>
    <m/>
    <m/>
    <n v="0"/>
    <x v="0"/>
    <s v="NXAATA31020793HI"/>
    <s v="Nexa Resources Atacocha S.A.A."/>
    <x v="184"/>
    <x v="184"/>
    <s v="C.H. Marcapampa"/>
    <x v="515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9.9999999999999992E-2"/>
    <n v="8.3333333333333329E-2"/>
    <n v="0"/>
    <n v="0"/>
    <n v="63"/>
    <s v="BASE DE DATOS"/>
    <m/>
  </r>
  <r>
    <s v="24"/>
    <x v="4"/>
    <s v="NXAATA"/>
    <s v="31020893"/>
    <s v="31020893"/>
    <x v="5"/>
    <m/>
    <m/>
    <n v="5.4"/>
    <n v="5.2"/>
    <m/>
    <m/>
    <n v="3715"/>
    <m/>
    <m/>
    <m/>
    <m/>
    <n v="4.5860000000000003"/>
    <x v="0"/>
    <s v="NXAATA31020893HI"/>
    <s v="Nexa Resources Atacocha S.A.A."/>
    <x v="184"/>
    <x v="184"/>
    <s v="C.H. Chaprin"/>
    <x v="516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HUARICA"/>
    <n v="0"/>
    <x v="8"/>
    <n v="0"/>
    <x v="0"/>
    <x v="0"/>
    <x v="0"/>
    <s v="MWh"/>
    <n v="3715"/>
    <n v="3.7149999999999999"/>
    <m/>
    <n v="0.45"/>
    <n v="0.43333333333333335"/>
    <n v="0"/>
    <n v="0"/>
    <n v="63"/>
    <s v="BASE DE DATOS"/>
    <m/>
  </r>
  <r>
    <s v="24"/>
    <x v="4"/>
    <s v="NXAATA"/>
    <s v="31020793"/>
    <s v="31020793"/>
    <x v="5"/>
    <m/>
    <m/>
    <n v="1.2"/>
    <n v="1"/>
    <m/>
    <m/>
    <n v="0"/>
    <m/>
    <m/>
    <m/>
    <m/>
    <n v="0"/>
    <x v="0"/>
    <s v="NXAATA31020793HI"/>
    <s v="Nexa Resources Atacocha S.A.A."/>
    <x v="184"/>
    <x v="184"/>
    <s v="C.H. Marcapampa"/>
    <x v="515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9.9999999999999992E-2"/>
    <n v="8.3333333333333329E-2"/>
    <n v="0"/>
    <n v="0"/>
    <n v="63"/>
    <s v="BASE DE DATOS"/>
    <m/>
  </r>
  <r>
    <s v="24"/>
    <x v="3"/>
    <s v="NXAATA"/>
    <s v="31020893"/>
    <s v="31020893"/>
    <x v="5"/>
    <m/>
    <m/>
    <n v="5.4"/>
    <n v="5.2"/>
    <m/>
    <m/>
    <n v="3784"/>
    <m/>
    <m/>
    <m/>
    <m/>
    <n v="4.5609999999999999"/>
    <x v="0"/>
    <s v="NXAATA31020893HI"/>
    <s v="Nexa Resources Atacocha S.A.A."/>
    <x v="184"/>
    <x v="184"/>
    <s v="C.H. Chaprin"/>
    <x v="516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HUARICA"/>
    <n v="0"/>
    <x v="8"/>
    <n v="0"/>
    <x v="0"/>
    <x v="0"/>
    <x v="0"/>
    <s v="MWh"/>
    <n v="3784"/>
    <n v="3.7839999999999998"/>
    <m/>
    <n v="0.45"/>
    <n v="0.43333333333333335"/>
    <n v="0"/>
    <n v="0"/>
    <n v="63"/>
    <s v="BASE DE DATOS"/>
    <m/>
  </r>
  <r>
    <s v="24"/>
    <x v="3"/>
    <s v="NXAATA"/>
    <s v="31020793"/>
    <s v="31020793"/>
    <x v="5"/>
    <m/>
    <m/>
    <n v="1.2"/>
    <n v="1"/>
    <m/>
    <m/>
    <n v="0"/>
    <m/>
    <m/>
    <m/>
    <m/>
    <n v="0"/>
    <x v="0"/>
    <s v="NXAATA31020793HI"/>
    <s v="Nexa Resources Atacocha S.A.A."/>
    <x v="184"/>
    <x v="184"/>
    <s v="C.H. Marcapampa"/>
    <x v="515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9.9999999999999992E-2"/>
    <n v="8.3333333333333329E-2"/>
    <n v="0"/>
    <n v="0"/>
    <n v="63"/>
    <s v="BASE DE DATOS"/>
    <m/>
  </r>
  <r>
    <s v="24"/>
    <x v="1"/>
    <s v="NXAATA"/>
    <s v="31020793"/>
    <s v="31020793"/>
    <x v="5"/>
    <m/>
    <m/>
    <n v="1.2"/>
    <n v="1"/>
    <m/>
    <m/>
    <n v="0"/>
    <m/>
    <m/>
    <m/>
    <m/>
    <n v="0"/>
    <x v="0"/>
    <s v="NXAATA31020793HI"/>
    <s v="Nexa Resources Atacocha S.A.A."/>
    <x v="184"/>
    <x v="184"/>
    <s v="C.H. Marcapampa"/>
    <x v="515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9.9999999999999992E-2"/>
    <n v="8.3333333333333329E-2"/>
    <n v="0"/>
    <n v="0"/>
    <n v="63"/>
    <s v="BASE DE DATOS"/>
    <m/>
  </r>
  <r>
    <s v="24"/>
    <x v="1"/>
    <s v="NXAATA"/>
    <s v="31020893"/>
    <s v="31020893"/>
    <x v="5"/>
    <m/>
    <m/>
    <n v="5.4"/>
    <n v="5.2"/>
    <m/>
    <m/>
    <n v="3581"/>
    <m/>
    <m/>
    <m/>
    <m/>
    <n v="4.6280000000000001"/>
    <x v="0"/>
    <s v="NXAATA31020893HI"/>
    <s v="Nexa Resources Atacocha S.A.A."/>
    <x v="184"/>
    <x v="184"/>
    <s v="C.H. Chaprin"/>
    <x v="516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HUARICA"/>
    <n v="0"/>
    <x v="8"/>
    <n v="0"/>
    <x v="0"/>
    <x v="0"/>
    <x v="0"/>
    <s v="MWh"/>
    <n v="3581"/>
    <n v="3.581"/>
    <m/>
    <n v="0.45"/>
    <n v="0.43333333333333335"/>
    <n v="0"/>
    <n v="0"/>
    <n v="63"/>
    <s v="BASE DE DATOS"/>
    <m/>
  </r>
  <r>
    <s v="24"/>
    <x v="0"/>
    <s v="NXAATA"/>
    <s v="31020893"/>
    <s v="31020893"/>
    <x v="5"/>
    <m/>
    <m/>
    <n v="5.4"/>
    <n v="5.2"/>
    <m/>
    <m/>
    <n v="3552"/>
    <m/>
    <m/>
    <m/>
    <m/>
    <n v="4.5419999999999998"/>
    <x v="0"/>
    <s v="NXAATA31020893HI"/>
    <s v="Nexa Resources Atacocha S.A.A."/>
    <x v="184"/>
    <x v="184"/>
    <s v="C.H. Chaprin"/>
    <x v="516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HUARICA"/>
    <n v="0"/>
    <x v="8"/>
    <n v="0"/>
    <x v="0"/>
    <x v="0"/>
    <x v="0"/>
    <s v="MWh"/>
    <n v="3552"/>
    <n v="3.552"/>
    <m/>
    <n v="0.45"/>
    <n v="0.43333333333333335"/>
    <n v="0"/>
    <n v="0"/>
    <n v="63"/>
    <s v="BASE DE DATOS"/>
    <m/>
  </r>
  <r>
    <s v="24"/>
    <x v="0"/>
    <s v="NXAATA"/>
    <s v="31020793"/>
    <s v="31020793"/>
    <x v="5"/>
    <m/>
    <m/>
    <n v="1.2"/>
    <n v="1"/>
    <m/>
    <m/>
    <n v="0"/>
    <m/>
    <m/>
    <m/>
    <m/>
    <n v="0"/>
    <x v="0"/>
    <s v="NXAATA31020793HI"/>
    <s v="Nexa Resources Atacocha S.A.A."/>
    <x v="184"/>
    <x v="184"/>
    <s v="C.H. Marcapampa"/>
    <x v="515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9.9999999999999992E-2"/>
    <n v="8.3333333333333329E-2"/>
    <n v="0"/>
    <n v="0"/>
    <n v="63"/>
    <s v="BASE DE DATOS"/>
    <m/>
  </r>
  <r>
    <s v="24"/>
    <x v="2"/>
    <s v="NXAATA"/>
    <s v="31020893"/>
    <s v="31020893"/>
    <x v="5"/>
    <m/>
    <m/>
    <n v="5.4"/>
    <n v="5.2"/>
    <m/>
    <m/>
    <n v="3799"/>
    <m/>
    <m/>
    <m/>
    <m/>
    <n v="4.7039999999999997"/>
    <x v="0"/>
    <s v="NXAATA31020893HI"/>
    <s v="Nexa Resources Atacocha S.A.A."/>
    <x v="184"/>
    <x v="184"/>
    <s v="C.H. Chaprin"/>
    <x v="516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HUARICA"/>
    <n v="0"/>
    <x v="8"/>
    <n v="0"/>
    <x v="0"/>
    <x v="0"/>
    <x v="0"/>
    <s v="MWh"/>
    <n v="3799"/>
    <n v="3.7989999999999999"/>
    <m/>
    <n v="0.45"/>
    <n v="0.43333333333333335"/>
    <n v="0"/>
    <n v="0"/>
    <n v="63"/>
    <s v="BASE DE DATOS"/>
    <m/>
  </r>
  <r>
    <s v="24"/>
    <x v="2"/>
    <s v="NXAATA"/>
    <s v="31020793"/>
    <s v="31020793"/>
    <x v="5"/>
    <m/>
    <m/>
    <n v="1.2"/>
    <n v="1"/>
    <m/>
    <m/>
    <n v="0"/>
    <m/>
    <m/>
    <m/>
    <m/>
    <n v="0"/>
    <x v="0"/>
    <s v="NXAATA31020793HI"/>
    <s v="Nexa Resources Atacocha S.A.A."/>
    <x v="184"/>
    <x v="184"/>
    <s v="C.H. Marcapampa"/>
    <x v="515"/>
    <s v="HI"/>
    <x v="5"/>
    <x v="381"/>
    <x v="2"/>
    <s v="Instalado"/>
    <s v="Operativo"/>
    <s v="Autoproductor"/>
    <x v="2"/>
    <x v="1"/>
    <x v="1"/>
    <x v="0"/>
    <s v="Privado"/>
    <s v="PASCO"/>
    <s v="PASCO"/>
    <s v="CERRO PASCO"/>
    <s v="YANACANCHA"/>
    <n v="0"/>
    <x v="8"/>
    <n v="0"/>
    <x v="0"/>
    <x v="0"/>
    <x v="0"/>
    <s v="MWh"/>
    <n v="0"/>
    <n v="0"/>
    <m/>
    <n v="9.9999999999999992E-2"/>
    <n v="8.3333333333333329E-2"/>
    <n v="0"/>
    <n v="0"/>
    <n v="63"/>
    <s v="BASE DE DATOS"/>
    <m/>
  </r>
  <r>
    <s v="24"/>
    <x v="5"/>
    <s v="QUEISC"/>
    <s v="989196"/>
    <s v="989196"/>
    <x v="5"/>
    <m/>
    <m/>
    <n v="1.7"/>
    <n v="1.25"/>
    <m/>
    <m/>
    <n v="0"/>
    <m/>
    <m/>
    <m/>
    <m/>
    <n v="0"/>
    <x v="0"/>
    <s v="QUEISC989196HI"/>
    <s v="Empresa Minera Los Quenuales S.A. - Unidad Iscaycruz"/>
    <x v="163"/>
    <x v="163"/>
    <s v="C.H. Rapaz II"/>
    <x v="517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s v="RAPAZ"/>
    <x v="8"/>
    <n v="0"/>
    <x v="0"/>
    <x v="0"/>
    <x v="0"/>
    <s v="MWh"/>
    <n v="0"/>
    <n v="0"/>
    <m/>
    <n v="0.18888888888888888"/>
    <n v="0.1388888888888889"/>
    <n v="0"/>
    <n v="0"/>
    <n v="40"/>
    <s v="BASE DE DATOS"/>
    <m/>
  </r>
  <r>
    <s v="24"/>
    <x v="4"/>
    <s v="QUEISC"/>
    <s v="989196"/>
    <s v="989196"/>
    <x v="5"/>
    <m/>
    <m/>
    <n v="1.7"/>
    <n v="1.25"/>
    <m/>
    <m/>
    <n v="0"/>
    <m/>
    <m/>
    <m/>
    <m/>
    <n v="0"/>
    <x v="0"/>
    <s v="QUEISC989196HI"/>
    <s v="Empresa Minera Los Quenuales S.A. - Unidad Iscaycruz"/>
    <x v="163"/>
    <x v="163"/>
    <s v="C.H. Rapaz II"/>
    <x v="517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s v="RAPAZ"/>
    <x v="8"/>
    <n v="0"/>
    <x v="0"/>
    <x v="0"/>
    <x v="0"/>
    <s v="MWh"/>
    <n v="0"/>
    <n v="0"/>
    <m/>
    <n v="0.18888888888888888"/>
    <n v="0.1388888888888889"/>
    <n v="0"/>
    <n v="0"/>
    <n v="40"/>
    <s v="BASE DE DATOS"/>
    <m/>
  </r>
  <r>
    <s v="24"/>
    <x v="3"/>
    <s v="QUEISC"/>
    <s v="989196"/>
    <s v="989196"/>
    <x v="5"/>
    <m/>
    <m/>
    <n v="1.7"/>
    <n v="1.25"/>
    <m/>
    <m/>
    <n v="0"/>
    <m/>
    <m/>
    <m/>
    <m/>
    <n v="0"/>
    <x v="0"/>
    <s v="QUEISC989196HI"/>
    <s v="Empresa Minera Los Quenuales S.A. - Unidad Iscaycruz"/>
    <x v="163"/>
    <x v="163"/>
    <s v="C.H. Rapaz II"/>
    <x v="517"/>
    <s v="HI"/>
    <x v="5"/>
    <x v="381"/>
    <x v="2"/>
    <s v="Instalado"/>
    <s v="Operativo"/>
    <s v="Autoproductor"/>
    <x v="2"/>
    <x v="1"/>
    <x v="1"/>
    <x v="0"/>
    <s v="Privado"/>
    <s v="LIMA"/>
    <s v="LIMA"/>
    <s v="OYON"/>
    <s v="OYON"/>
    <s v="RAPAZ"/>
    <x v="8"/>
    <n v="0"/>
    <x v="0"/>
    <x v="0"/>
    <x v="0"/>
    <s v="MWh"/>
    <n v="0"/>
    <n v="0"/>
    <m/>
    <n v="0.18888888888888888"/>
    <n v="0.1388888888888889"/>
    <n v="0"/>
    <n v="0"/>
    <n v="40"/>
    <s v="BASE DE DATOS"/>
    <m/>
  </r>
  <r>
    <s v="24"/>
    <x v="3"/>
    <s v="BROCAL"/>
    <s v="31023194"/>
    <s v="31023194"/>
    <x v="5"/>
    <m/>
    <m/>
    <n v="1.92"/>
    <n v="1.5"/>
    <m/>
    <m/>
    <n v="822.71699999999998"/>
    <m/>
    <m/>
    <m/>
    <m/>
    <n v="1.2290000000000001"/>
    <x v="0"/>
    <s v="BROCAL31023194HI"/>
    <s v="Soc. Minera el Brocal S.A."/>
    <x v="185"/>
    <x v="185"/>
    <s v="C.H. Jupayragra"/>
    <x v="518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822.71699999999998"/>
    <n v="0.82271700000000003"/>
    <m/>
    <n v="0.16"/>
    <n v="0.125"/>
    <n v="0"/>
    <n v="0"/>
    <n v="82"/>
    <s v="BASE DE DATOS"/>
    <m/>
  </r>
  <r>
    <s v="24"/>
    <x v="3"/>
    <s v="BROCAL"/>
    <s v="31023893"/>
    <s v="31023893"/>
    <x v="5"/>
    <m/>
    <m/>
    <n v="1.4159999999999999"/>
    <n v="1.1000000000000001"/>
    <m/>
    <m/>
    <n v="757.32399999999996"/>
    <m/>
    <m/>
    <m/>
    <m/>
    <n v="1.0740000000000001"/>
    <x v="0"/>
    <s v="BROCAL31023893HI"/>
    <s v="Soc. Minera el Brocal S.A."/>
    <x v="185"/>
    <x v="185"/>
    <s v="C.H. Río Blanco"/>
    <x v="519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757.32399999999996"/>
    <n v="0.757324"/>
    <m/>
    <n v="0.11799999999999999"/>
    <n v="9.1666666666666674E-2"/>
    <n v="0"/>
    <n v="0"/>
    <n v="82"/>
    <s v="BASE DE DATOS"/>
    <m/>
  </r>
  <r>
    <s v="24"/>
    <x v="3"/>
    <s v="BROCAL"/>
    <s v="31030000"/>
    <s v="31030000"/>
    <x v="5"/>
    <m/>
    <m/>
    <n v="0.8"/>
    <n v="0.8"/>
    <m/>
    <m/>
    <n v="0"/>
    <m/>
    <m/>
    <m/>
    <m/>
    <n v="0"/>
    <x v="0"/>
    <s v="BROCAL31030000HI"/>
    <s v="Soc. Minera el Brocal S.A."/>
    <x v="185"/>
    <x v="185"/>
    <s v="C.H. Yauli"/>
    <x v="520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YAULI"/>
    <n v="0"/>
    <x v="8"/>
    <n v="0"/>
    <x v="0"/>
    <x v="0"/>
    <x v="0"/>
    <s v="MWh"/>
    <n v="0"/>
    <n v="0"/>
    <m/>
    <n v="6.6666666666666666E-2"/>
    <n v="6.6666666666666666E-2"/>
    <n v="0"/>
    <n v="0"/>
    <n v="82"/>
    <s v="BASE DE DATOS"/>
    <m/>
  </r>
  <r>
    <s v="24"/>
    <x v="3"/>
    <s v="BROCAL"/>
    <s v="31031000"/>
    <s v="31031000"/>
    <x v="5"/>
    <m/>
    <m/>
    <n v="0.2"/>
    <n v="0.2"/>
    <m/>
    <m/>
    <n v="0"/>
    <m/>
    <m/>
    <m/>
    <m/>
    <n v="0"/>
    <x v="0"/>
    <s v="BROCAL31031000HI"/>
    <s v="Soc. Minera el Brocal S.A."/>
    <x v="185"/>
    <x v="185"/>
    <s v="C.H. Sacsamarca"/>
    <x v="521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HUANCAVELICA"/>
    <n v="0"/>
    <x v="8"/>
    <n v="0"/>
    <x v="0"/>
    <x v="0"/>
    <x v="0"/>
    <s v="MWh"/>
    <n v="0"/>
    <n v="0"/>
    <m/>
    <n v="1.6666666666666666E-2"/>
    <n v="1.6666666666666666E-2"/>
    <n v="0"/>
    <n v="0"/>
    <n v="82"/>
    <s v="BASE DE DATOS"/>
    <m/>
  </r>
  <r>
    <s v="24"/>
    <x v="2"/>
    <s v="BROCAL"/>
    <s v="31023194"/>
    <s v="31023194"/>
    <x v="5"/>
    <m/>
    <m/>
    <n v="1.92"/>
    <n v="1.5"/>
    <m/>
    <m/>
    <n v="832.14099999999996"/>
    <m/>
    <m/>
    <m/>
    <m/>
    <n v="1.4179999999999999"/>
    <x v="0"/>
    <s v="BROCAL31023194HI"/>
    <s v="Soc. Minera el Brocal S.A."/>
    <x v="185"/>
    <x v="185"/>
    <s v="C.H. Jupayragra"/>
    <x v="518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832.14099999999996"/>
    <n v="0.83214099999999991"/>
    <m/>
    <n v="0.16"/>
    <n v="0.125"/>
    <n v="0"/>
    <n v="0"/>
    <n v="82"/>
    <s v="BASE DE DATOS"/>
    <m/>
  </r>
  <r>
    <s v="24"/>
    <x v="2"/>
    <s v="BROCAL"/>
    <s v="31023893"/>
    <s v="31023893"/>
    <x v="5"/>
    <m/>
    <m/>
    <n v="1.4159999999999999"/>
    <n v="1.1000000000000001"/>
    <m/>
    <m/>
    <n v="727.5"/>
    <m/>
    <m/>
    <m/>
    <m/>
    <n v="1.1020000000000001"/>
    <x v="0"/>
    <s v="BROCAL31023893HI"/>
    <s v="Soc. Minera el Brocal S.A."/>
    <x v="185"/>
    <x v="185"/>
    <s v="C.H. Río Blanco"/>
    <x v="519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727.5"/>
    <n v="0.72750000000000004"/>
    <m/>
    <n v="0.11799999999999999"/>
    <n v="9.1666666666666674E-2"/>
    <n v="0"/>
    <n v="0"/>
    <n v="82"/>
    <s v="BASE DE DATOS"/>
    <m/>
  </r>
  <r>
    <s v="24"/>
    <x v="2"/>
    <s v="BROCAL"/>
    <s v="31030000"/>
    <s v="31030000"/>
    <x v="5"/>
    <m/>
    <m/>
    <n v="0.8"/>
    <n v="0.8"/>
    <m/>
    <m/>
    <n v="0"/>
    <m/>
    <m/>
    <m/>
    <m/>
    <n v="0"/>
    <x v="0"/>
    <s v="BROCAL31030000HI"/>
    <s v="Soc. Minera el Brocal S.A."/>
    <x v="185"/>
    <x v="185"/>
    <s v="C.H. Yauli"/>
    <x v="520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YAULI"/>
    <n v="0"/>
    <x v="8"/>
    <n v="0"/>
    <x v="0"/>
    <x v="0"/>
    <x v="0"/>
    <s v="MWh"/>
    <n v="0"/>
    <n v="0"/>
    <m/>
    <n v="6.6666666666666666E-2"/>
    <n v="6.6666666666666666E-2"/>
    <n v="0"/>
    <n v="0"/>
    <n v="82"/>
    <s v="BASE DE DATOS"/>
    <m/>
  </r>
  <r>
    <s v="24"/>
    <x v="2"/>
    <s v="BROCAL"/>
    <s v="31031000"/>
    <s v="31031000"/>
    <x v="5"/>
    <m/>
    <m/>
    <n v="0.2"/>
    <n v="0.2"/>
    <m/>
    <m/>
    <n v="0"/>
    <m/>
    <m/>
    <m/>
    <m/>
    <n v="0"/>
    <x v="0"/>
    <s v="BROCAL31031000HI"/>
    <s v="Soc. Minera el Brocal S.A."/>
    <x v="185"/>
    <x v="185"/>
    <s v="C.H. Sacsamarca"/>
    <x v="521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HUANCAVELICA"/>
    <n v="0"/>
    <x v="8"/>
    <n v="0"/>
    <x v="0"/>
    <x v="0"/>
    <x v="0"/>
    <s v="MWh"/>
    <n v="0"/>
    <n v="0"/>
    <m/>
    <n v="1.6666666666666666E-2"/>
    <n v="1.6666666666666666E-2"/>
    <n v="0"/>
    <n v="0"/>
    <n v="82"/>
    <s v="BASE DE DATOS"/>
    <m/>
  </r>
  <r>
    <s v="24"/>
    <x v="1"/>
    <s v="BROCAL"/>
    <s v="31023194"/>
    <s v="31023194"/>
    <x v="5"/>
    <m/>
    <m/>
    <n v="1.92"/>
    <n v="1.5"/>
    <m/>
    <m/>
    <n v="863.64400000000001"/>
    <m/>
    <m/>
    <m/>
    <m/>
    <n v="1.4750000000000001"/>
    <x v="0"/>
    <s v="BROCAL31023194HI"/>
    <s v="Soc. Minera el Brocal S.A."/>
    <x v="185"/>
    <x v="185"/>
    <s v="C.H. Jupayragra"/>
    <x v="518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863.64400000000001"/>
    <n v="0.86364399999999997"/>
    <m/>
    <n v="0.16"/>
    <n v="0.125"/>
    <n v="0"/>
    <n v="0"/>
    <n v="82"/>
    <s v="BASE DE DATOS"/>
    <m/>
  </r>
  <r>
    <s v="24"/>
    <x v="1"/>
    <s v="BROCAL"/>
    <s v="31023893"/>
    <s v="31023893"/>
    <x v="5"/>
    <m/>
    <m/>
    <n v="1.4159999999999999"/>
    <n v="1.1000000000000001"/>
    <m/>
    <m/>
    <n v="0"/>
    <m/>
    <m/>
    <m/>
    <m/>
    <n v="0"/>
    <x v="0"/>
    <s v="BROCAL31023893HI"/>
    <s v="Soc. Minera el Brocal S.A."/>
    <x v="185"/>
    <x v="185"/>
    <s v="C.H. Río Blanco"/>
    <x v="519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0"/>
    <n v="0"/>
    <m/>
    <n v="0.11799999999999999"/>
    <n v="9.1666666666666674E-2"/>
    <n v="0"/>
    <n v="0"/>
    <n v="82"/>
    <s v="BASE DE DATOS"/>
    <m/>
  </r>
  <r>
    <s v="24"/>
    <x v="1"/>
    <s v="BROCAL"/>
    <s v="31030000"/>
    <s v="31030000"/>
    <x v="5"/>
    <m/>
    <m/>
    <n v="0.8"/>
    <n v="0.8"/>
    <m/>
    <m/>
    <n v="0"/>
    <m/>
    <m/>
    <m/>
    <m/>
    <n v="0"/>
    <x v="0"/>
    <s v="BROCAL31030000HI"/>
    <s v="Soc. Minera el Brocal S.A."/>
    <x v="185"/>
    <x v="185"/>
    <s v="C.H. Yauli"/>
    <x v="520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YAULI"/>
    <n v="0"/>
    <x v="8"/>
    <n v="0"/>
    <x v="0"/>
    <x v="0"/>
    <x v="0"/>
    <s v="MWh"/>
    <n v="0"/>
    <n v="0"/>
    <m/>
    <n v="6.6666666666666666E-2"/>
    <n v="6.6666666666666666E-2"/>
    <n v="0"/>
    <n v="0"/>
    <n v="82"/>
    <s v="BASE DE DATOS"/>
    <m/>
  </r>
  <r>
    <s v="24"/>
    <x v="1"/>
    <s v="BROCAL"/>
    <s v="31031000"/>
    <s v="31031000"/>
    <x v="5"/>
    <m/>
    <m/>
    <n v="0.2"/>
    <n v="0.2"/>
    <m/>
    <m/>
    <n v="0"/>
    <m/>
    <m/>
    <m/>
    <m/>
    <n v="0"/>
    <x v="0"/>
    <s v="BROCAL31031000HI"/>
    <s v="Soc. Minera el Brocal S.A."/>
    <x v="185"/>
    <x v="185"/>
    <s v="C.H. Sacsamarca"/>
    <x v="521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HUANCAVELICA"/>
    <n v="0"/>
    <x v="8"/>
    <n v="0"/>
    <x v="0"/>
    <x v="0"/>
    <x v="0"/>
    <s v="MWh"/>
    <n v="0"/>
    <n v="0"/>
    <m/>
    <n v="1.6666666666666666E-2"/>
    <n v="1.6666666666666666E-2"/>
    <n v="0"/>
    <n v="0"/>
    <n v="82"/>
    <s v="BASE DE DATOS"/>
    <m/>
  </r>
  <r>
    <s v="24"/>
    <x v="0"/>
    <s v="BROCAL"/>
    <s v="31023194"/>
    <s v="31023194"/>
    <x v="5"/>
    <m/>
    <m/>
    <n v="1.92"/>
    <n v="1.5"/>
    <m/>
    <m/>
    <n v="732.20500000000004"/>
    <m/>
    <m/>
    <m/>
    <m/>
    <n v="1.2390000000000001"/>
    <x v="0"/>
    <s v="BROCAL31023194HI"/>
    <s v="Soc. Minera el Brocal S.A."/>
    <x v="185"/>
    <x v="185"/>
    <s v="C.H. Jupayragra"/>
    <x v="518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732.20500000000004"/>
    <n v="0.73220499999999999"/>
    <m/>
    <n v="0.16"/>
    <n v="0.125"/>
    <n v="0"/>
    <n v="0"/>
    <n v="82"/>
    <s v="BASE DE DATOS"/>
    <m/>
  </r>
  <r>
    <s v="24"/>
    <x v="0"/>
    <s v="BROCAL"/>
    <s v="31023893"/>
    <s v="31023893"/>
    <x v="5"/>
    <m/>
    <m/>
    <n v="1.4159999999999999"/>
    <n v="1.1000000000000001"/>
    <m/>
    <m/>
    <n v="14.976000000000001"/>
    <m/>
    <m/>
    <m/>
    <m/>
    <n v="0.54500000000000004"/>
    <x v="0"/>
    <s v="BROCAL31023893HI"/>
    <s v="Soc. Minera el Brocal S.A."/>
    <x v="185"/>
    <x v="185"/>
    <s v="C.H. Río Blanco"/>
    <x v="519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14.976000000000001"/>
    <n v="1.4976000000000001E-2"/>
    <m/>
    <n v="0.11799999999999999"/>
    <n v="9.1666666666666674E-2"/>
    <n v="0"/>
    <n v="0"/>
    <n v="82"/>
    <s v="BASE DE DATOS"/>
    <m/>
  </r>
  <r>
    <s v="24"/>
    <x v="0"/>
    <s v="BROCAL"/>
    <s v="31030000"/>
    <s v="31030000"/>
    <x v="5"/>
    <m/>
    <m/>
    <n v="0.8"/>
    <n v="0.8"/>
    <m/>
    <m/>
    <n v="0"/>
    <m/>
    <m/>
    <m/>
    <m/>
    <n v="0"/>
    <x v="0"/>
    <s v="BROCAL31030000HI"/>
    <s v="Soc. Minera el Brocal S.A."/>
    <x v="185"/>
    <x v="185"/>
    <s v="C.H. Yauli"/>
    <x v="520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YAULI"/>
    <n v="0"/>
    <x v="8"/>
    <n v="0"/>
    <x v="0"/>
    <x v="0"/>
    <x v="0"/>
    <s v="MWh"/>
    <n v="0"/>
    <n v="0"/>
    <m/>
    <n v="6.6666666666666666E-2"/>
    <n v="6.6666666666666666E-2"/>
    <n v="0"/>
    <n v="0"/>
    <n v="82"/>
    <s v="BASE DE DATOS"/>
    <m/>
  </r>
  <r>
    <s v="24"/>
    <x v="0"/>
    <s v="BROCAL"/>
    <s v="31031000"/>
    <s v="31031000"/>
    <x v="5"/>
    <m/>
    <m/>
    <n v="0.2"/>
    <n v="0.2"/>
    <m/>
    <m/>
    <n v="0"/>
    <m/>
    <m/>
    <m/>
    <m/>
    <n v="0"/>
    <x v="0"/>
    <s v="BROCAL31031000HI"/>
    <s v="Soc. Minera el Brocal S.A."/>
    <x v="185"/>
    <x v="185"/>
    <s v="C.H. Sacsamarca"/>
    <x v="521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HUANCAVELICA"/>
    <n v="0"/>
    <x v="8"/>
    <n v="0"/>
    <x v="0"/>
    <x v="0"/>
    <x v="0"/>
    <s v="MWh"/>
    <n v="0"/>
    <n v="0"/>
    <m/>
    <n v="1.6666666666666666E-2"/>
    <n v="1.6666666666666666E-2"/>
    <n v="0"/>
    <n v="0"/>
    <n v="82"/>
    <s v="BASE DE DATOS"/>
    <m/>
  </r>
  <r>
    <s v="24"/>
    <x v="11"/>
    <s v="MOROCO"/>
    <s v="31021094"/>
    <s v="31021094"/>
    <x v="5"/>
    <m/>
    <m/>
    <n v="11.5"/>
    <n v="9.8689999999999998"/>
    <m/>
    <m/>
    <n v="7343.1"/>
    <m/>
    <m/>
    <m/>
    <m/>
    <n v="10.85"/>
    <x v="0"/>
    <s v="MOROCO31021094HI"/>
    <s v="C¡a. Minera San Ignacio de Morococha"/>
    <x v="155"/>
    <x v="155"/>
    <s v="C.H. Monobamba"/>
    <x v="511"/>
    <s v="HI"/>
    <x v="5"/>
    <x v="381"/>
    <x v="2"/>
    <s v="Instalado"/>
    <s v="Operativo"/>
    <s v="Autoproductor"/>
    <x v="2"/>
    <x v="1"/>
    <x v="1"/>
    <x v="0"/>
    <s v="Privado"/>
    <s v="JUNIN"/>
    <s v="JUNIN"/>
    <s v="CHANCHAMAYO"/>
    <s v="VITOC"/>
    <n v="0"/>
    <x v="8"/>
    <n v="0"/>
    <x v="0"/>
    <x v="0"/>
    <x v="0"/>
    <s v="MWh"/>
    <n v="7343.1"/>
    <n v="7.3431000000000006"/>
    <m/>
    <n v="0.95833333333333337"/>
    <n v="0.95833333333333337"/>
    <n v="0"/>
    <n v="0"/>
    <n v="31"/>
    <s v="BASE DE DATOS"/>
    <m/>
  </r>
  <r>
    <s v="24"/>
    <x v="2"/>
    <s v="COHORI"/>
    <s v="18182809"/>
    <s v="18182809"/>
    <x v="5"/>
    <m/>
    <m/>
    <n v="12.6"/>
    <n v="11.98"/>
    <m/>
    <m/>
    <n v="8168.29"/>
    <m/>
    <m/>
    <m/>
    <m/>
    <n v="0"/>
    <x v="0"/>
    <s v="COHORI18182809HI"/>
    <s v="Consorcio Minero Horizonte S.A"/>
    <x v="124"/>
    <x v="124"/>
    <s v="C.H. Pías 1"/>
    <x v="508"/>
    <s v="HI"/>
    <x v="5"/>
    <x v="381"/>
    <x v="2"/>
    <s v="Instalado"/>
    <s v="Operativo"/>
    <s v="Autoproductor"/>
    <x v="2"/>
    <x v="0"/>
    <x v="1"/>
    <x v="0"/>
    <s v="Privado"/>
    <s v="LA LIBERTAD"/>
    <s v="LA LIBERTAD"/>
    <s v="PATAZ"/>
    <s v="PÍAS"/>
    <n v="0"/>
    <x v="8"/>
    <n v="0"/>
    <x v="1"/>
    <x v="1"/>
    <x v="0"/>
    <s v="MWh"/>
    <n v="8168.29"/>
    <n v="8.1682900000000007"/>
    <m/>
    <n v="1.05"/>
    <n v="0.99833333333333341"/>
    <n v="0"/>
    <n v="0"/>
    <n v="35"/>
    <s v="BASE DE DATOS"/>
    <m/>
  </r>
  <r>
    <s v="24"/>
    <x v="11"/>
    <s v="BROCAL"/>
    <s v="31023194"/>
    <s v="31023194"/>
    <x v="5"/>
    <m/>
    <m/>
    <n v="1.92"/>
    <n v="1.5"/>
    <m/>
    <m/>
    <n v="240"/>
    <m/>
    <m/>
    <m/>
    <m/>
    <n v="603.33000000000004"/>
    <x v="0"/>
    <s v="BROCAL31023194HI"/>
    <s v="Soc. Minera el Brocal S.A."/>
    <x v="185"/>
    <x v="185"/>
    <s v="C.H. Jupayragra"/>
    <x v="518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240"/>
    <n v="0.24"/>
    <m/>
    <n v="0.16"/>
    <n v="0.125"/>
    <n v="0"/>
    <n v="0"/>
    <n v="82"/>
    <s v="ESTIMACIONES"/>
    <m/>
  </r>
  <r>
    <s v="24"/>
    <x v="11"/>
    <s v="BROCAL"/>
    <s v="31023893"/>
    <s v="31023893"/>
    <x v="5"/>
    <m/>
    <m/>
    <n v="1.4159999999999999"/>
    <n v="1.1000000000000001"/>
    <m/>
    <m/>
    <n v="368"/>
    <m/>
    <m/>
    <m/>
    <m/>
    <n v="499.3"/>
    <x v="0"/>
    <s v="BROCAL31023893HI"/>
    <s v="Soc. Minera el Brocal S.A."/>
    <x v="185"/>
    <x v="185"/>
    <s v="C.H. Río Blanco"/>
    <x v="519"/>
    <s v="HI"/>
    <x v="5"/>
    <x v="381"/>
    <x v="2"/>
    <s v="Instalado"/>
    <s v="Operativo"/>
    <s v="Autoproductor"/>
    <x v="2"/>
    <x v="1"/>
    <x v="1"/>
    <x v="0"/>
    <s v="Privado"/>
    <s v="PASCO"/>
    <s v="PASCO"/>
    <s v="PASCO"/>
    <s v="TINYAHUARCO"/>
    <n v="0"/>
    <x v="8"/>
    <n v="0"/>
    <x v="0"/>
    <x v="0"/>
    <x v="0"/>
    <s v="MWh"/>
    <n v="368"/>
    <n v="0.36799999999999999"/>
    <m/>
    <n v="0.11799999999999999"/>
    <n v="9.1666666666666674E-2"/>
    <n v="0"/>
    <n v="0"/>
    <n v="82"/>
    <s v="ESTIMACIONES"/>
    <m/>
  </r>
  <r>
    <s v="24"/>
    <x v="11"/>
    <s v="BROCAL"/>
    <s v="31030000"/>
    <s v="31030000"/>
    <x v="5"/>
    <m/>
    <m/>
    <n v="0.8"/>
    <n v="0.8"/>
    <m/>
    <m/>
    <n v="0"/>
    <m/>
    <m/>
    <m/>
    <m/>
    <n v="0"/>
    <x v="0"/>
    <s v="BROCAL31030000HI"/>
    <s v="Soc. Minera el Brocal S.A."/>
    <x v="185"/>
    <x v="185"/>
    <s v="C.H. Yauli"/>
    <x v="520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YAULI"/>
    <n v="0"/>
    <x v="8"/>
    <n v="0"/>
    <x v="0"/>
    <x v="0"/>
    <x v="0"/>
    <s v="MWh"/>
    <n v="0"/>
    <n v="0"/>
    <m/>
    <n v="6.6666666666666666E-2"/>
    <n v="6.6666666666666666E-2"/>
    <n v="0"/>
    <n v="0"/>
    <n v="82"/>
    <s v="ESTIMACIONES"/>
    <m/>
  </r>
  <r>
    <s v="24"/>
    <x v="11"/>
    <s v="BROCAL"/>
    <s v="31031000"/>
    <s v="31031000"/>
    <x v="5"/>
    <m/>
    <m/>
    <n v="0.2"/>
    <n v="0.2"/>
    <m/>
    <m/>
    <n v="0"/>
    <m/>
    <m/>
    <m/>
    <m/>
    <n v="0"/>
    <x v="0"/>
    <s v="BROCAL31031000HI"/>
    <s v="Soc. Minera el Brocal S.A."/>
    <x v="185"/>
    <x v="185"/>
    <s v="C.H. Sacsamarca"/>
    <x v="521"/>
    <s v="HI"/>
    <x v="5"/>
    <x v="381"/>
    <x v="2"/>
    <s v="Instalado"/>
    <s v="Operativo"/>
    <s v="Autoproductor"/>
    <x v="2"/>
    <x v="1"/>
    <x v="1"/>
    <x v="0"/>
    <s v="Privado"/>
    <s v="HUANCAVELICA"/>
    <s v="HUANCAVELICA"/>
    <s v="HUANCAVELICA"/>
    <s v="HUANCAVELICA"/>
    <n v="0"/>
    <x v="8"/>
    <n v="0"/>
    <x v="0"/>
    <x v="0"/>
    <x v="0"/>
    <s v="MWh"/>
    <n v="0"/>
    <n v="0"/>
    <m/>
    <n v="1.6666666666666666E-2"/>
    <n v="1.6666666666666666E-2"/>
    <n v="0"/>
    <n v="0"/>
    <n v="82"/>
    <s v="ESTIMACIONES"/>
    <m/>
  </r>
  <r>
    <m/>
    <x v="12"/>
    <m/>
    <m/>
    <m/>
    <x v="4"/>
    <m/>
    <m/>
    <m/>
    <m/>
    <m/>
    <m/>
    <m/>
    <m/>
    <m/>
    <m/>
    <m/>
    <m/>
    <x v="0"/>
    <m/>
    <m/>
    <x v="40"/>
    <x v="40"/>
    <m/>
    <x v="118"/>
    <m/>
    <x v="4"/>
    <x v="260"/>
    <x v="1"/>
    <m/>
    <m/>
    <m/>
    <x v="1"/>
    <x v="2"/>
    <x v="2"/>
    <x v="1"/>
    <m/>
    <m/>
    <m/>
    <m/>
    <m/>
    <m/>
    <x v="7"/>
    <m/>
    <x v="2"/>
    <x v="5"/>
    <x v="1"/>
    <m/>
    <m/>
    <m/>
    <m/>
    <m/>
    <m/>
    <m/>
    <m/>
    <m/>
    <m/>
    <m/>
  </r>
  <r>
    <s v="24"/>
    <x v="13"/>
    <s v="NO INFORMANTE"/>
    <m/>
    <m/>
    <x v="5"/>
    <m/>
    <m/>
    <n v="0.2"/>
    <n v="0.2"/>
    <m/>
    <m/>
    <n v="700.8"/>
    <m/>
    <m/>
    <m/>
    <m/>
    <m/>
    <x v="0"/>
    <m/>
    <s v="Municipalidad Distrital Pedro Ruiz Gallo"/>
    <x v="40"/>
    <x v="186"/>
    <s v="C.H. Pedro Ruiz Gallo"/>
    <x v="522"/>
    <s v="HI"/>
    <x v="5"/>
    <x v="260"/>
    <x v="2"/>
    <s v="Instalado"/>
    <s v="Operativo"/>
    <m/>
    <x v="0"/>
    <x v="1"/>
    <x v="1"/>
    <x v="2"/>
    <s v="Estatal"/>
    <s v="AMAZONAS"/>
    <s v="AMAZONAS"/>
    <s v="BONGARÁ"/>
    <s v="JAZAN"/>
    <m/>
    <x v="8"/>
    <m/>
    <x v="2"/>
    <x v="5"/>
    <x v="0"/>
    <s v="MWh"/>
    <n v="700.8"/>
    <n v="0.70079999999999998"/>
    <m/>
    <n v="0.2"/>
    <n v="0.2"/>
    <m/>
    <m/>
    <n v="93"/>
    <s v="ESTIMACIONES"/>
    <m/>
  </r>
  <r>
    <s v="24"/>
    <x v="13"/>
    <s v="NO INFORMANTE"/>
    <m/>
    <m/>
    <x v="5"/>
    <m/>
    <m/>
    <n v="0.28000000000000003"/>
    <n v="0"/>
    <m/>
    <m/>
    <n v="0"/>
    <m/>
    <m/>
    <m/>
    <m/>
    <m/>
    <x v="0"/>
    <m/>
    <s v="Electro Norte Medio S.A. - HIDRANDINA"/>
    <x v="40"/>
    <x v="186"/>
    <s v="C.H. OCROS"/>
    <x v="523"/>
    <s v="HI"/>
    <x v="5"/>
    <x v="260"/>
    <x v="2"/>
    <s v="Instalado"/>
    <s v="Inoperativo"/>
    <m/>
    <x v="0"/>
    <x v="1"/>
    <x v="1"/>
    <x v="2"/>
    <s v="Estatal"/>
    <s v="ANCASH"/>
    <s v="ANCASH"/>
    <s v="OCROS"/>
    <s v="OCROS"/>
    <m/>
    <x v="8"/>
    <m/>
    <x v="2"/>
    <x v="5"/>
    <x v="0"/>
    <s v="MWh"/>
    <n v="0"/>
    <n v="0"/>
    <m/>
    <n v="0.28000000000000003"/>
    <n v="0"/>
    <m/>
    <m/>
    <n v="93"/>
    <s v="ESTIMACIONES"/>
    <m/>
  </r>
  <r>
    <s v="24"/>
    <x v="13"/>
    <s v="NO INFORMANTE"/>
    <m/>
    <m/>
    <x v="2"/>
    <m/>
    <m/>
    <n v="0.05"/>
    <n v="0"/>
    <m/>
    <m/>
    <n v="0"/>
    <m/>
    <m/>
    <m/>
    <m/>
    <m/>
    <x v="0"/>
    <m/>
    <s v="Electro Norte Medio S.A. - HIDRANDINA"/>
    <x v="40"/>
    <x v="186"/>
    <s v="C.T. CAJACAY"/>
    <x v="524"/>
    <s v="EL"/>
    <x v="2"/>
    <x v="260"/>
    <x v="0"/>
    <s v="Instalado"/>
    <s v="Inoperativo"/>
    <m/>
    <x v="0"/>
    <x v="1"/>
    <x v="1"/>
    <x v="2"/>
    <s v="Estatal"/>
    <s v="ANCASH"/>
    <s v="ANCASH"/>
    <s v="BOLOGNESI"/>
    <s v="CAJACAY"/>
    <m/>
    <x v="1"/>
    <m/>
    <x v="2"/>
    <x v="5"/>
    <x v="0"/>
    <s v="MWh"/>
    <n v="0"/>
    <n v="0"/>
    <m/>
    <n v="0.05"/>
    <n v="0"/>
    <m/>
    <m/>
    <n v="93"/>
    <s v="ESTIMACIONES"/>
    <m/>
  </r>
  <r>
    <s v="24"/>
    <x v="13"/>
    <s v="NO INFORMANTE"/>
    <m/>
    <m/>
    <x v="2"/>
    <m/>
    <m/>
    <n v="0.1"/>
    <n v="0"/>
    <m/>
    <m/>
    <n v="0"/>
    <m/>
    <m/>
    <m/>
    <m/>
    <m/>
    <x v="0"/>
    <m/>
    <s v="Electro Norte Medio S.A. - HIDRANDINA"/>
    <x v="40"/>
    <x v="186"/>
    <s v="C.T. LLAMELLIN"/>
    <x v="525"/>
    <s v="EL"/>
    <x v="2"/>
    <x v="260"/>
    <x v="0"/>
    <s v="Instalado"/>
    <s v="Inoperativo"/>
    <m/>
    <x v="0"/>
    <x v="1"/>
    <x v="1"/>
    <x v="2"/>
    <s v="Estatal"/>
    <s v="ANCASH"/>
    <s v="ANCASH"/>
    <s v="ANTONIO RAYMONDI"/>
    <s v="LLAMELLIN"/>
    <m/>
    <x v="1"/>
    <m/>
    <x v="2"/>
    <x v="5"/>
    <x v="0"/>
    <s v="MWh"/>
    <n v="0"/>
    <n v="0"/>
    <m/>
    <n v="0.1"/>
    <n v="0"/>
    <m/>
    <m/>
    <n v="93"/>
    <s v="ESTIMACIONES"/>
    <m/>
  </r>
  <r>
    <s v="24"/>
    <x v="13"/>
    <s v="NO INFORMANTE"/>
    <m/>
    <m/>
    <x v="5"/>
    <m/>
    <m/>
    <n v="2.5000000000000001E-2"/>
    <n v="2.5000000000000001E-2"/>
    <m/>
    <m/>
    <n v="87.6"/>
    <m/>
    <m/>
    <m/>
    <m/>
    <m/>
    <x v="0"/>
    <m/>
    <s v="Municipalidad Distrital de Chalan"/>
    <x v="40"/>
    <x v="186"/>
    <s v="C.H. Chalan (Mini Central)"/>
    <x v="526"/>
    <s v="HI"/>
    <x v="5"/>
    <x v="260"/>
    <x v="2"/>
    <s v="Instalado"/>
    <s v="Operativo"/>
    <m/>
    <x v="0"/>
    <x v="1"/>
    <x v="1"/>
    <x v="2"/>
    <s v="Estatal"/>
    <s v="CAJAMARCA"/>
    <s v="CAJAMARCA"/>
    <s v="CELENDÍN"/>
    <s v="MIGUEL IGLESIAS"/>
    <m/>
    <x v="8"/>
    <m/>
    <x v="2"/>
    <x v="5"/>
    <x v="0"/>
    <s v="MWh"/>
    <n v="87.6"/>
    <n v="8.7599999999999997E-2"/>
    <m/>
    <n v="2.5000000000000001E-2"/>
    <n v="2.5000000000000001E-2"/>
    <m/>
    <m/>
    <n v="93"/>
    <s v="ESTIMACIONES"/>
    <m/>
  </r>
  <r>
    <s v="24"/>
    <x v="13"/>
    <s v="NO INFORMANTE"/>
    <m/>
    <m/>
    <x v="5"/>
    <m/>
    <m/>
    <n v="0.06"/>
    <n v="0.06"/>
    <m/>
    <m/>
    <n v="210.24"/>
    <m/>
    <m/>
    <m/>
    <m/>
    <m/>
    <x v="0"/>
    <m/>
    <s v="Comité de Electrificación El Verde"/>
    <x v="40"/>
    <x v="186"/>
    <s v="C.H. El Verde (Mini Central)"/>
    <x v="527"/>
    <s v="HI"/>
    <x v="5"/>
    <x v="260"/>
    <x v="2"/>
    <s v="Instalado"/>
    <s v="Operativo"/>
    <m/>
    <x v="0"/>
    <x v="1"/>
    <x v="1"/>
    <x v="2"/>
    <s v="Estatal"/>
    <s v="CAJAMARCA"/>
    <s v="CAJAMARCA"/>
    <s v="CHOTA"/>
    <s v="PACCHA"/>
    <m/>
    <x v="8"/>
    <m/>
    <x v="2"/>
    <x v="5"/>
    <x v="0"/>
    <s v="MWh"/>
    <n v="210.24"/>
    <n v="0.21024000000000001"/>
    <m/>
    <n v="0.06"/>
    <n v="0.06"/>
    <m/>
    <m/>
    <n v="93"/>
    <s v="ESTIMACIONES"/>
    <m/>
  </r>
  <r>
    <s v="24"/>
    <x v="13"/>
    <s v="NO INFORMANTE"/>
    <m/>
    <m/>
    <x v="5"/>
    <m/>
    <m/>
    <n v="6.0000000000000001E-3"/>
    <n v="6.0000000000000001E-3"/>
    <m/>
    <m/>
    <n v="21.024000000000001"/>
    <m/>
    <m/>
    <m/>
    <m/>
    <m/>
    <x v="0"/>
    <m/>
    <s v="Municipalidad Distrital de Colasay"/>
    <x v="40"/>
    <x v="186"/>
    <s v="C.H. Sta. Rosa de Congona (Mini Central)"/>
    <x v="528"/>
    <s v="HI"/>
    <x v="5"/>
    <x v="260"/>
    <x v="2"/>
    <s v="Instalado"/>
    <s v="Operativo"/>
    <m/>
    <x v="0"/>
    <x v="1"/>
    <x v="1"/>
    <x v="2"/>
    <s v="Estatal"/>
    <s v="CAJAMARCA"/>
    <s v="CAJAMARCA"/>
    <s v="JAEN"/>
    <s v="COLASAY"/>
    <m/>
    <x v="8"/>
    <m/>
    <x v="2"/>
    <x v="5"/>
    <x v="0"/>
    <s v="MWh"/>
    <n v="21.024000000000001"/>
    <n v="2.1024000000000001E-2"/>
    <m/>
    <n v="6.0000000000000001E-3"/>
    <n v="6.0000000000000001E-3"/>
    <m/>
    <m/>
    <n v="93"/>
    <s v="ESTIMACIONES"/>
    <m/>
  </r>
  <r>
    <s v="24"/>
    <x v="13"/>
    <s v="NO INFORMANTE"/>
    <m/>
    <m/>
    <x v="5"/>
    <m/>
    <m/>
    <n v="0.05"/>
    <n v="0.05"/>
    <m/>
    <m/>
    <n v="175.2"/>
    <m/>
    <m/>
    <m/>
    <m/>
    <m/>
    <x v="0"/>
    <m/>
    <s v="Municipalidad Distrital de Tabaconas"/>
    <x v="40"/>
    <x v="186"/>
    <s v="C.H. Tamborapa Pueblo"/>
    <x v="529"/>
    <s v="HI"/>
    <x v="5"/>
    <x v="260"/>
    <x v="2"/>
    <s v="Instalado"/>
    <s v="Operativo"/>
    <m/>
    <x v="0"/>
    <x v="1"/>
    <x v="1"/>
    <x v="2"/>
    <s v="Estatal"/>
    <s v="CAJAMARCA"/>
    <s v="CAJAMARCA"/>
    <s v="SAN IGNACIO"/>
    <s v="TABACONAS"/>
    <m/>
    <x v="8"/>
    <m/>
    <x v="2"/>
    <x v="5"/>
    <x v="0"/>
    <s v="MWh"/>
    <n v="175.2"/>
    <n v="0.17519999999999999"/>
    <m/>
    <n v="0.05"/>
    <n v="0.05"/>
    <m/>
    <m/>
    <n v="93"/>
    <s v="ESTIMACIONES"/>
    <m/>
  </r>
  <r>
    <s v="24"/>
    <x v="13"/>
    <s v="NO INFORMANTE"/>
    <m/>
    <m/>
    <x v="2"/>
    <m/>
    <m/>
    <n v="0.14399999999999999"/>
    <n v="0.14399999999999999"/>
    <m/>
    <m/>
    <n v="252.28799999999998"/>
    <m/>
    <m/>
    <m/>
    <m/>
    <m/>
    <x v="0"/>
    <m/>
    <s v="Municipalidad Distrital Eduardo Villanueva"/>
    <x v="40"/>
    <x v="186"/>
    <s v="C.T. La Grama"/>
    <x v="530"/>
    <s v="EL"/>
    <x v="2"/>
    <x v="260"/>
    <x v="0"/>
    <s v="Instalado"/>
    <s v="Operativo"/>
    <m/>
    <x v="0"/>
    <x v="1"/>
    <x v="1"/>
    <x v="2"/>
    <s v="Estatal"/>
    <s v="CAJAMARCA"/>
    <s v="CAJAMARCA"/>
    <s v="SAN MARCOS"/>
    <s v="EDUARDO VILLANUEVA"/>
    <m/>
    <x v="1"/>
    <m/>
    <x v="2"/>
    <x v="5"/>
    <x v="0"/>
    <s v="MWh"/>
    <n v="252.28799999999998"/>
    <n v="0.25228799999999996"/>
    <m/>
    <n v="0.14399999999999999"/>
    <n v="0.14399999999999999"/>
    <m/>
    <m/>
    <n v="93"/>
    <s v="ESTIMACIONES"/>
    <m/>
  </r>
  <r>
    <s v="24"/>
    <x v="13"/>
    <s v="NO INFORMANTE"/>
    <m/>
    <m/>
    <x v="5"/>
    <m/>
    <m/>
    <n v="0.06"/>
    <n v="0.06"/>
    <m/>
    <m/>
    <n v="210.24"/>
    <m/>
    <m/>
    <m/>
    <m/>
    <m/>
    <x v="0"/>
    <m/>
    <s v="Comité de Electrificación de San Rafael"/>
    <x v="40"/>
    <x v="186"/>
    <s v="C.H. San Rafael"/>
    <x v="531"/>
    <s v="HI"/>
    <x v="5"/>
    <x v="260"/>
    <x v="2"/>
    <s v="Instalado"/>
    <s v="Operativo"/>
    <m/>
    <x v="0"/>
    <x v="1"/>
    <x v="1"/>
    <x v="2"/>
    <s v="Estatal"/>
    <s v="HUANUCO"/>
    <s v="HUANUCO"/>
    <s v="AMBO"/>
    <s v="SAN RAFAEL"/>
    <m/>
    <x v="8"/>
    <m/>
    <x v="2"/>
    <x v="5"/>
    <x v="0"/>
    <s v="MWh"/>
    <n v="210.24"/>
    <n v="0.21024000000000001"/>
    <m/>
    <n v="0.06"/>
    <n v="0.06"/>
    <m/>
    <m/>
    <n v="93"/>
    <s v="ESTIMACIONES"/>
    <m/>
  </r>
  <r>
    <s v="24"/>
    <x v="13"/>
    <s v="NO INFORMANTE"/>
    <m/>
    <m/>
    <x v="2"/>
    <m/>
    <m/>
    <n v="6.0999999999999999E-2"/>
    <n v="6.0999999999999999E-2"/>
    <m/>
    <m/>
    <n v="106.872"/>
    <m/>
    <m/>
    <m/>
    <m/>
    <m/>
    <x v="0"/>
    <m/>
    <s v="Comunidad Campesina de Pampano"/>
    <x v="40"/>
    <x v="186"/>
    <s v="C.T. Pampano"/>
    <x v="532"/>
    <s v="EL"/>
    <x v="2"/>
    <x v="260"/>
    <x v="0"/>
    <s v="Instalado"/>
    <s v="Operativo"/>
    <m/>
    <x v="0"/>
    <x v="1"/>
    <x v="1"/>
    <x v="2"/>
    <s v="Estatal"/>
    <s v="ICA"/>
    <s v="ICA"/>
    <s v="PISCO"/>
    <s v="HUANCANO"/>
    <m/>
    <x v="1"/>
    <m/>
    <x v="2"/>
    <x v="5"/>
    <x v="0"/>
    <s v="MWh"/>
    <n v="106.872"/>
    <n v="0.10687199999999999"/>
    <m/>
    <n v="6.0999999999999999E-2"/>
    <n v="6.0999999999999999E-2"/>
    <m/>
    <m/>
    <n v="93"/>
    <s v="ESTIMACIONES"/>
    <m/>
  </r>
  <r>
    <s v="24"/>
    <x v="13"/>
    <s v="NO INFORMANTE"/>
    <m/>
    <m/>
    <x v="2"/>
    <m/>
    <m/>
    <n v="0.06"/>
    <n v="0.06"/>
    <m/>
    <m/>
    <n v="105.12"/>
    <m/>
    <m/>
    <m/>
    <m/>
    <m/>
    <x v="0"/>
    <m/>
    <s v="Caserio Grau"/>
    <x v="40"/>
    <x v="186"/>
    <s v="C.T. Caserio Grau"/>
    <x v="533"/>
    <s v="EL"/>
    <x v="2"/>
    <x v="260"/>
    <x v="0"/>
    <s v="Instalado"/>
    <s v="Operativo"/>
    <m/>
    <x v="0"/>
    <x v="1"/>
    <x v="1"/>
    <x v="2"/>
    <s v="Estatal"/>
    <s v="LORETO"/>
    <s v="LORETO"/>
    <s v="ALTO AMAZONAS"/>
    <s v="YURIMAGUAS"/>
    <m/>
    <x v="1"/>
    <m/>
    <x v="2"/>
    <x v="5"/>
    <x v="0"/>
    <s v="MWh"/>
    <n v="105.12"/>
    <n v="0.10512000000000001"/>
    <m/>
    <n v="0.06"/>
    <n v="0.06"/>
    <m/>
    <m/>
    <n v="93"/>
    <s v="ESTIMACIONES"/>
    <m/>
  </r>
  <r>
    <s v="24"/>
    <x v="13"/>
    <s v="NO INFORMANTE"/>
    <m/>
    <m/>
    <x v="2"/>
    <m/>
    <m/>
    <n v="0.06"/>
    <n v="0.06"/>
    <m/>
    <m/>
    <n v="105.12"/>
    <m/>
    <m/>
    <m/>
    <m/>
    <m/>
    <x v="0"/>
    <m/>
    <s v="Caserio Santo Tomás"/>
    <x v="40"/>
    <x v="186"/>
    <s v="C.T. Santo Tomás"/>
    <x v="534"/>
    <s v="EL"/>
    <x v="2"/>
    <x v="260"/>
    <x v="0"/>
    <s v="Instalado"/>
    <s v="Operativo"/>
    <m/>
    <x v="0"/>
    <x v="1"/>
    <x v="1"/>
    <x v="2"/>
    <s v="Estatal"/>
    <s v="LORETO"/>
    <s v="LORETO"/>
    <s v="ALTO AMAZONAS"/>
    <s v="YURIMAGUAS"/>
    <m/>
    <x v="1"/>
    <m/>
    <x v="2"/>
    <x v="5"/>
    <x v="0"/>
    <s v="MWh"/>
    <n v="105.12"/>
    <n v="0.10512000000000001"/>
    <m/>
    <n v="0.06"/>
    <n v="0.06"/>
    <m/>
    <m/>
    <n v="93"/>
    <s v="ESTIMACIONES"/>
    <m/>
  </r>
  <r>
    <s v="24"/>
    <x v="13"/>
    <s v="NO INFORMANTE"/>
    <m/>
    <m/>
    <x v="2"/>
    <m/>
    <m/>
    <n v="0.04"/>
    <n v="0.04"/>
    <m/>
    <m/>
    <n v="70.08"/>
    <m/>
    <m/>
    <m/>
    <m/>
    <m/>
    <x v="0"/>
    <m/>
    <s v="Comunidad de Alegría"/>
    <x v="40"/>
    <x v="186"/>
    <s v="C.T. Alegría"/>
    <x v="535"/>
    <s v="EL"/>
    <x v="2"/>
    <x v="260"/>
    <x v="0"/>
    <s v="Instalado"/>
    <s v="Operativo"/>
    <m/>
    <x v="0"/>
    <x v="1"/>
    <x v="1"/>
    <x v="2"/>
    <s v="Estatal"/>
    <s v="MADRE DE DIOS"/>
    <s v="MADRE DE DIOS"/>
    <s v="TAHUAMANÚ"/>
    <s v="TAHUAMANÚ"/>
    <m/>
    <x v="1"/>
    <m/>
    <x v="2"/>
    <x v="5"/>
    <x v="0"/>
    <s v="MWh"/>
    <n v="70.08"/>
    <n v="7.0080000000000003E-2"/>
    <m/>
    <n v="0.04"/>
    <n v="0.04"/>
    <m/>
    <m/>
    <n v="93"/>
    <s v="ESTIMACIONES"/>
    <m/>
  </r>
  <r>
    <s v="24"/>
    <x v="13"/>
    <s v="NO INFORMANTE"/>
    <m/>
    <m/>
    <x v="2"/>
    <m/>
    <m/>
    <n v="0.27500000000000002"/>
    <n v="0.27500000000000002"/>
    <m/>
    <m/>
    <n v="481.8"/>
    <m/>
    <m/>
    <m/>
    <m/>
    <m/>
    <x v="0"/>
    <m/>
    <s v="Municipalidad Distrital de Inambari"/>
    <x v="40"/>
    <x v="186"/>
    <s v="C.T. Masuko"/>
    <x v="536"/>
    <s v="EL"/>
    <x v="2"/>
    <x v="260"/>
    <x v="0"/>
    <s v="Instalado"/>
    <s v="Operativo"/>
    <m/>
    <x v="0"/>
    <x v="1"/>
    <x v="1"/>
    <x v="2"/>
    <s v="Estatal"/>
    <s v="MADRE DE DIOS"/>
    <s v="MADRE DE DIOS"/>
    <s v="TAMBOPATA"/>
    <s v="INABARI"/>
    <m/>
    <x v="1"/>
    <m/>
    <x v="2"/>
    <x v="5"/>
    <x v="0"/>
    <s v="MWh"/>
    <n v="481.8"/>
    <n v="0.48180000000000001"/>
    <m/>
    <n v="0.27500000000000002"/>
    <n v="0.27500000000000002"/>
    <m/>
    <m/>
    <n v="93"/>
    <s v="ESTIMACIONES"/>
    <m/>
  </r>
  <r>
    <s v="24"/>
    <x v="13"/>
    <s v="NO INFORMANTE"/>
    <m/>
    <m/>
    <x v="2"/>
    <m/>
    <m/>
    <n v="0.2"/>
    <n v="0.2"/>
    <m/>
    <m/>
    <n v="350.4"/>
    <m/>
    <m/>
    <m/>
    <m/>
    <m/>
    <x v="0"/>
    <m/>
    <s v="Municipalidad Distrital de las Piedras"/>
    <x v="40"/>
    <x v="186"/>
    <s v="C.T. Planchon"/>
    <x v="537"/>
    <s v="EL"/>
    <x v="2"/>
    <x v="260"/>
    <x v="0"/>
    <s v="Instalado"/>
    <s v="Operativo"/>
    <m/>
    <x v="0"/>
    <x v="1"/>
    <x v="1"/>
    <x v="2"/>
    <s v="Estatal"/>
    <s v="MADRE DE DIOS"/>
    <s v="MADRE DE DIOS"/>
    <s v="TAMBOPATA"/>
    <s v="LAS PIEDRAS"/>
    <m/>
    <x v="1"/>
    <m/>
    <x v="2"/>
    <x v="5"/>
    <x v="0"/>
    <s v="MWh"/>
    <n v="350.4"/>
    <n v="0.35039999999999999"/>
    <m/>
    <n v="0.2"/>
    <n v="0.2"/>
    <m/>
    <m/>
    <n v="93"/>
    <s v="ESTIMACIONES"/>
    <m/>
  </r>
  <r>
    <s v="24"/>
    <x v="13"/>
    <s v="NO INFORMANTE"/>
    <m/>
    <m/>
    <x v="5"/>
    <m/>
    <m/>
    <n v="0.06"/>
    <n v="0.06"/>
    <m/>
    <m/>
    <n v="210.24"/>
    <m/>
    <m/>
    <m/>
    <m/>
    <m/>
    <x v="0"/>
    <m/>
    <s v="Comunidad Campesina de Quiparacra"/>
    <x v="40"/>
    <x v="186"/>
    <s v="C.H. Quiparacra"/>
    <x v="538"/>
    <s v="HI"/>
    <x v="5"/>
    <x v="260"/>
    <x v="2"/>
    <s v="Instalado"/>
    <s v="Operativo"/>
    <m/>
    <x v="0"/>
    <x v="1"/>
    <x v="1"/>
    <x v="2"/>
    <s v="Estatal"/>
    <s v="PASCO"/>
    <s v="PASCO"/>
    <s v="PASCO"/>
    <s v="HUACHÓN"/>
    <m/>
    <x v="8"/>
    <m/>
    <x v="2"/>
    <x v="5"/>
    <x v="0"/>
    <s v="MWh"/>
    <n v="210.24"/>
    <n v="0.21024000000000001"/>
    <m/>
    <n v="0.06"/>
    <n v="0.06"/>
    <m/>
    <m/>
    <n v="93"/>
    <s v="ESTIMACIONES"/>
    <m/>
  </r>
  <r>
    <s v="24"/>
    <x v="13"/>
    <s v="NO INFORMANTE"/>
    <m/>
    <m/>
    <x v="2"/>
    <m/>
    <m/>
    <n v="0.1"/>
    <n v="0.1"/>
    <m/>
    <m/>
    <n v="175.2"/>
    <m/>
    <m/>
    <m/>
    <m/>
    <m/>
    <x v="0"/>
    <m/>
    <s v="Municipalidad de Cruceta"/>
    <x v="40"/>
    <x v="186"/>
    <s v="C.T. Municipalidad de Cruceta"/>
    <x v="539"/>
    <s v="EL"/>
    <x v="2"/>
    <x v="260"/>
    <x v="0"/>
    <s v="Instalado"/>
    <s v="Operativo"/>
    <m/>
    <x v="0"/>
    <x v="1"/>
    <x v="1"/>
    <x v="2"/>
    <s v="Estatal"/>
    <s v="PIURA"/>
    <s v="PIURA"/>
    <s v="PIURA"/>
    <s v="TAMBO GRANDE"/>
    <m/>
    <x v="1"/>
    <m/>
    <x v="2"/>
    <x v="5"/>
    <x v="0"/>
    <s v="MWh"/>
    <n v="175.2"/>
    <n v="0.17519999999999999"/>
    <m/>
    <n v="0.1"/>
    <n v="0.1"/>
    <m/>
    <m/>
    <n v="93"/>
    <s v="ESTIMACIONES"/>
    <m/>
  </r>
  <r>
    <s v="24"/>
    <x v="13"/>
    <s v="NO INFORMANTE"/>
    <m/>
    <m/>
    <x v="2"/>
    <m/>
    <m/>
    <n v="0.20499999999999999"/>
    <n v="0.20499999999999999"/>
    <m/>
    <m/>
    <n v="359.16"/>
    <m/>
    <m/>
    <m/>
    <m/>
    <m/>
    <x v="0"/>
    <m/>
    <s v="Municipalidad Distrital Ananea"/>
    <x v="40"/>
    <x v="186"/>
    <s v="C.T. Concejo Distrital Ananea"/>
    <x v="540"/>
    <s v="EL"/>
    <x v="2"/>
    <x v="260"/>
    <x v="0"/>
    <s v="Instalado"/>
    <s v="Operativo"/>
    <m/>
    <x v="0"/>
    <x v="1"/>
    <x v="1"/>
    <x v="2"/>
    <s v="Estatal"/>
    <s v="PUNO"/>
    <s v="PUNO"/>
    <s v="SAN ANTONIO DE PUTINA"/>
    <s v="ANANEA"/>
    <m/>
    <x v="1"/>
    <m/>
    <x v="2"/>
    <x v="5"/>
    <x v="0"/>
    <s v="MWh"/>
    <n v="359.16"/>
    <n v="0.35916000000000003"/>
    <m/>
    <n v="0.20499999999999999"/>
    <n v="0.20499999999999999"/>
    <m/>
    <m/>
    <n v="93"/>
    <s v="ESTIMACIONES"/>
    <m/>
  </r>
  <r>
    <s v="24"/>
    <x v="13"/>
    <s v="NO INFORMANTE"/>
    <m/>
    <m/>
    <x v="2"/>
    <m/>
    <m/>
    <n v="0.3"/>
    <n v="0.3"/>
    <m/>
    <m/>
    <n v="525.6"/>
    <m/>
    <m/>
    <m/>
    <m/>
    <m/>
    <x v="0"/>
    <m/>
    <s v="Municipalidad Distrital Moho"/>
    <x v="40"/>
    <x v="186"/>
    <s v="C.T. Concejo Distrital Moho"/>
    <x v="541"/>
    <s v="EL"/>
    <x v="2"/>
    <x v="260"/>
    <x v="0"/>
    <s v="Instalado"/>
    <s v="Operativo"/>
    <m/>
    <x v="0"/>
    <x v="1"/>
    <x v="1"/>
    <x v="2"/>
    <s v="Estatal"/>
    <s v="PUNO"/>
    <s v="PUNO"/>
    <s v="MOHO"/>
    <s v="MOHO"/>
    <m/>
    <x v="1"/>
    <m/>
    <x v="2"/>
    <x v="5"/>
    <x v="0"/>
    <s v="MWh"/>
    <n v="525.6"/>
    <n v="0.52560000000000007"/>
    <m/>
    <n v="0.3"/>
    <n v="0.3"/>
    <m/>
    <m/>
    <n v="93"/>
    <s v="ESTIMACIONES"/>
    <m/>
  </r>
  <r>
    <s v="24"/>
    <x v="13"/>
    <s v="NO INFORMANTE"/>
    <m/>
    <m/>
    <x v="2"/>
    <m/>
    <m/>
    <n v="0.3"/>
    <n v="0.3"/>
    <m/>
    <m/>
    <n v="525.6"/>
    <m/>
    <m/>
    <m/>
    <m/>
    <m/>
    <x v="0"/>
    <m/>
    <s v="Municipalidad Distrital Asillo"/>
    <x v="40"/>
    <x v="186"/>
    <s v="C.T. Conceso Distrital Asillo"/>
    <x v="542"/>
    <s v="EL"/>
    <x v="2"/>
    <x v="260"/>
    <x v="0"/>
    <s v="Instalado"/>
    <s v="Operativo"/>
    <m/>
    <x v="0"/>
    <x v="1"/>
    <x v="1"/>
    <x v="2"/>
    <s v="Estatal"/>
    <s v="PUNO"/>
    <s v="PUNO"/>
    <s v="AZANGARO"/>
    <s v="ASILLO"/>
    <m/>
    <x v="1"/>
    <m/>
    <x v="2"/>
    <x v="5"/>
    <x v="0"/>
    <s v="MWh"/>
    <n v="525.6"/>
    <n v="0.52560000000000007"/>
    <m/>
    <n v="0.3"/>
    <n v="0.3"/>
    <m/>
    <m/>
    <n v="93"/>
    <s v="ESTIMACIONES"/>
    <m/>
  </r>
  <r>
    <s v="24"/>
    <x v="13"/>
    <s v="NO INFORMANTE"/>
    <m/>
    <m/>
    <x v="2"/>
    <m/>
    <m/>
    <n v="3.5000000000000003E-2"/>
    <n v="3.5000000000000003E-2"/>
    <m/>
    <m/>
    <n v="61.32"/>
    <m/>
    <m/>
    <m/>
    <m/>
    <m/>
    <x v="0"/>
    <m/>
    <s v="Municipalidad Distrital Tilali"/>
    <x v="40"/>
    <x v="186"/>
    <s v="C.T. Consejo Distrital Tilali"/>
    <x v="543"/>
    <s v="EL"/>
    <x v="2"/>
    <x v="260"/>
    <x v="0"/>
    <s v="Instalado"/>
    <s v="Operativo"/>
    <m/>
    <x v="0"/>
    <x v="1"/>
    <x v="1"/>
    <x v="2"/>
    <s v="Estatal"/>
    <s v="PUNO"/>
    <s v="PUNO"/>
    <s v="MOHO"/>
    <s v="TILALI"/>
    <m/>
    <x v="1"/>
    <m/>
    <x v="2"/>
    <x v="5"/>
    <x v="0"/>
    <s v="MWh"/>
    <n v="61.32"/>
    <n v="6.132E-2"/>
    <m/>
    <n v="3.5000000000000003E-2"/>
    <n v="3.5000000000000003E-2"/>
    <m/>
    <m/>
    <n v="93"/>
    <s v="ESTIMACIONES"/>
    <m/>
  </r>
  <r>
    <s v="24"/>
    <x v="13"/>
    <s v="NO INFORMANTE"/>
    <m/>
    <m/>
    <x v="2"/>
    <m/>
    <m/>
    <n v="0.15"/>
    <n v="0.15"/>
    <m/>
    <m/>
    <n v="262.8"/>
    <m/>
    <m/>
    <m/>
    <m/>
    <m/>
    <x v="0"/>
    <m/>
    <s v="Municipalidad Distrital Zepita"/>
    <x v="40"/>
    <x v="186"/>
    <s v="C.T. Consejo Distrital Zepita"/>
    <x v="544"/>
    <s v="EL"/>
    <x v="2"/>
    <x v="260"/>
    <x v="0"/>
    <s v="Instalado"/>
    <s v="Operativo"/>
    <m/>
    <x v="0"/>
    <x v="1"/>
    <x v="1"/>
    <x v="2"/>
    <s v="Estatal"/>
    <s v="PUNO"/>
    <s v="PUNO"/>
    <s v="CHUCUITO"/>
    <s v="ZEPITA"/>
    <m/>
    <x v="1"/>
    <m/>
    <x v="2"/>
    <x v="5"/>
    <x v="0"/>
    <s v="MWh"/>
    <n v="262.8"/>
    <n v="0.26280000000000003"/>
    <m/>
    <n v="0.15"/>
    <n v="0.15"/>
    <m/>
    <m/>
    <n v="93"/>
    <s v="ESTIMACIONES"/>
    <m/>
  </r>
  <r>
    <s v="24"/>
    <x v="13"/>
    <s v="NO INFORMANTE"/>
    <m/>
    <m/>
    <x v="5"/>
    <m/>
    <m/>
    <n v="0.1"/>
    <n v="0"/>
    <m/>
    <m/>
    <n v="0"/>
    <m/>
    <m/>
    <m/>
    <m/>
    <m/>
    <x v="0"/>
    <m/>
    <s v="Consejo Municipal de San Marcos"/>
    <x v="40"/>
    <x v="186"/>
    <s v="C. H. San Marcos"/>
    <x v="545"/>
    <s v="HI"/>
    <x v="5"/>
    <x v="260"/>
    <x v="2"/>
    <s v="Instalado"/>
    <s v="Inoperativo"/>
    <m/>
    <x v="0"/>
    <x v="1"/>
    <x v="1"/>
    <x v="2"/>
    <s v="Estatal"/>
    <s v="CAJAMARCA"/>
    <s v="CAJAMARCA"/>
    <s v="SAN MARCOS"/>
    <s v="PAUCAMARCA"/>
    <m/>
    <x v="8"/>
    <m/>
    <x v="2"/>
    <x v="5"/>
    <x v="0"/>
    <s v="MWh"/>
    <n v="0"/>
    <n v="0"/>
    <m/>
    <n v="0.1"/>
    <n v="0"/>
    <m/>
    <m/>
    <n v="93"/>
    <s v="ESTIMACIONES"/>
    <m/>
  </r>
  <r>
    <s v="24"/>
    <x v="13"/>
    <s v="NO INFORMANTE"/>
    <m/>
    <m/>
    <x v="2"/>
    <m/>
    <m/>
    <n v="0.09"/>
    <n v="0.09"/>
    <m/>
    <m/>
    <n v="157.68"/>
    <m/>
    <m/>
    <m/>
    <m/>
    <m/>
    <x v="0"/>
    <m/>
    <s v="Comunidad Nativa de Awajun"/>
    <x v="40"/>
    <x v="186"/>
    <s v="C.T. Awajun"/>
    <x v="546"/>
    <s v="EL"/>
    <x v="2"/>
    <x v="260"/>
    <x v="0"/>
    <s v="Instalado"/>
    <s v="Operativo"/>
    <m/>
    <x v="0"/>
    <x v="1"/>
    <x v="1"/>
    <x v="2"/>
    <s v="Estatal"/>
    <s v="SAN MARTÍN"/>
    <s v="SAN MARTÍN"/>
    <s v="RIOJA"/>
    <s v="AWAJUN"/>
    <m/>
    <x v="1"/>
    <m/>
    <x v="2"/>
    <x v="5"/>
    <x v="0"/>
    <s v="MWh"/>
    <n v="157.68"/>
    <n v="0.15768000000000001"/>
    <m/>
    <n v="0.09"/>
    <n v="0.09"/>
    <m/>
    <m/>
    <n v="93"/>
    <s v="ESTIMACIONES"/>
    <m/>
  </r>
  <r>
    <s v="24"/>
    <x v="13"/>
    <s v="NO INFORMANTE"/>
    <m/>
    <m/>
    <x v="2"/>
    <m/>
    <m/>
    <n v="0.09"/>
    <n v="0.09"/>
    <m/>
    <m/>
    <n v="157.68"/>
    <m/>
    <m/>
    <m/>
    <m/>
    <m/>
    <x v="0"/>
    <m/>
    <s v="Comité de Electrificación Campanilla"/>
    <x v="40"/>
    <x v="186"/>
    <s v="C.T. Campanilla"/>
    <x v="547"/>
    <s v="EL"/>
    <x v="2"/>
    <x v="260"/>
    <x v="0"/>
    <s v="Instalado"/>
    <s v="Operativo"/>
    <m/>
    <x v="0"/>
    <x v="1"/>
    <x v="1"/>
    <x v="2"/>
    <s v="Estatal"/>
    <s v="SAN MARTÍN"/>
    <s v="SAN MARTÍN"/>
    <s v="MRCAL. CÁCERES"/>
    <s v="CAMPANILLA"/>
    <m/>
    <x v="1"/>
    <m/>
    <x v="2"/>
    <x v="5"/>
    <x v="0"/>
    <s v="MWh"/>
    <n v="157.68"/>
    <n v="0.15768000000000001"/>
    <m/>
    <n v="0.09"/>
    <n v="0.09"/>
    <m/>
    <m/>
    <n v="93"/>
    <s v="ESTIMACIONES"/>
    <m/>
  </r>
  <r>
    <s v="24"/>
    <x v="13"/>
    <s v="NO INFORMANTE"/>
    <m/>
    <m/>
    <x v="2"/>
    <m/>
    <m/>
    <n v="0.09"/>
    <n v="0.09"/>
    <m/>
    <m/>
    <n v="157.68"/>
    <m/>
    <m/>
    <m/>
    <m/>
    <m/>
    <x v="0"/>
    <m/>
    <s v="Distrito de Pueblo Libre"/>
    <x v="40"/>
    <x v="186"/>
    <s v="C.T. Distrito de Pueblo Libre"/>
    <x v="548"/>
    <s v="EL"/>
    <x v="2"/>
    <x v="260"/>
    <x v="0"/>
    <s v="Instalado"/>
    <s v="Operativo"/>
    <m/>
    <x v="0"/>
    <x v="1"/>
    <x v="1"/>
    <x v="2"/>
    <s v="Estatal"/>
    <s v="SAN MARTÍN"/>
    <s v="SAN MARTÍN"/>
    <s v="RIOJA"/>
    <s v="PUEBLO LIBRE"/>
    <m/>
    <x v="1"/>
    <m/>
    <x v="2"/>
    <x v="5"/>
    <x v="0"/>
    <s v="MWh"/>
    <n v="157.68"/>
    <n v="0.15768000000000001"/>
    <m/>
    <n v="0.09"/>
    <n v="0.09"/>
    <m/>
    <m/>
    <n v="93"/>
    <s v="ESTIMACIONES"/>
    <m/>
  </r>
  <r>
    <s v="24"/>
    <x v="13"/>
    <s v="NO INFORMANTE"/>
    <m/>
    <m/>
    <x v="2"/>
    <m/>
    <m/>
    <n v="0.09"/>
    <n v="0.09"/>
    <m/>
    <m/>
    <n v="157.68"/>
    <m/>
    <m/>
    <m/>
    <m/>
    <m/>
    <x v="0"/>
    <m/>
    <s v="Comité de Electrificación Huicongo"/>
    <x v="40"/>
    <x v="186"/>
    <s v="C.T. Huicungo"/>
    <x v="549"/>
    <s v="EL"/>
    <x v="2"/>
    <x v="260"/>
    <x v="0"/>
    <s v="Instalado"/>
    <s v="Operativo"/>
    <m/>
    <x v="0"/>
    <x v="1"/>
    <x v="1"/>
    <x v="2"/>
    <s v="Estatal"/>
    <s v="SAN MARTÍN"/>
    <s v="SAN MARTÍN"/>
    <s v="MRCAL. CÁCERES"/>
    <s v="HUICUNGO"/>
    <m/>
    <x v="1"/>
    <m/>
    <x v="2"/>
    <x v="5"/>
    <x v="0"/>
    <s v="MWh"/>
    <n v="157.68"/>
    <n v="0.15768000000000001"/>
    <m/>
    <n v="0.09"/>
    <n v="0.09"/>
    <m/>
    <m/>
    <n v="93"/>
    <s v="ESTIMACIONES"/>
    <m/>
  </r>
  <r>
    <s v="24"/>
    <x v="13"/>
    <s v="NO INFORMANTE"/>
    <m/>
    <m/>
    <x v="2"/>
    <m/>
    <m/>
    <n v="0.09"/>
    <n v="0.09"/>
    <m/>
    <m/>
    <n v="157.68"/>
    <m/>
    <m/>
    <m/>
    <m/>
    <m/>
    <x v="0"/>
    <m/>
    <s v="Comunidad Nativa Naranjillo"/>
    <x v="40"/>
    <x v="186"/>
    <s v="C.T. Naranjillo"/>
    <x v="550"/>
    <s v="EL"/>
    <x v="2"/>
    <x v="260"/>
    <x v="0"/>
    <s v="Instalado"/>
    <s v="Operativo"/>
    <m/>
    <x v="0"/>
    <x v="1"/>
    <x v="1"/>
    <x v="2"/>
    <s v="Estatal"/>
    <s v="SAN MARTÍN"/>
    <s v="SAN MARTÍN"/>
    <s v="RIOJA"/>
    <s v="PARDO MIGUEL"/>
    <m/>
    <x v="1"/>
    <m/>
    <x v="2"/>
    <x v="5"/>
    <x v="0"/>
    <s v="MWh"/>
    <n v="157.68"/>
    <n v="0.15768000000000001"/>
    <m/>
    <n v="0.09"/>
    <n v="0.09"/>
    <m/>
    <m/>
    <n v="93"/>
    <s v="ESTIMACIONES"/>
    <m/>
  </r>
  <r>
    <s v="24"/>
    <x v="13"/>
    <s v="NO INFORMANTE"/>
    <m/>
    <m/>
    <x v="2"/>
    <m/>
    <m/>
    <n v="0.12"/>
    <n v="0.12"/>
    <m/>
    <m/>
    <n v="210.24"/>
    <m/>
    <m/>
    <m/>
    <m/>
    <m/>
    <x v="0"/>
    <m/>
    <s v="Comité de Electrificación Palestina"/>
    <x v="40"/>
    <x v="186"/>
    <s v="C.T. Palestina"/>
    <x v="551"/>
    <s v="EL"/>
    <x v="2"/>
    <x v="260"/>
    <x v="0"/>
    <s v="Instalado"/>
    <s v="Operativo"/>
    <m/>
    <x v="0"/>
    <x v="1"/>
    <x v="1"/>
    <x v="2"/>
    <s v="Estatal"/>
    <s v="SAN MARTÍN"/>
    <s v="SAN MARTÍN"/>
    <s v="RIOJA"/>
    <s v="PARDO MIGUEL"/>
    <m/>
    <x v="1"/>
    <m/>
    <x v="2"/>
    <x v="5"/>
    <x v="0"/>
    <s v="MWh"/>
    <n v="210.24"/>
    <n v="0.21024000000000001"/>
    <m/>
    <n v="0.12"/>
    <n v="0.12"/>
    <m/>
    <m/>
    <n v="93"/>
    <s v="ESTIMACIONES"/>
    <m/>
  </r>
  <r>
    <s v="24"/>
    <x v="13"/>
    <s v="NO INFORMANTE"/>
    <m/>
    <m/>
    <x v="2"/>
    <m/>
    <m/>
    <n v="8.5000000000000006E-2"/>
    <n v="8.5000000000000006E-2"/>
    <m/>
    <m/>
    <n v="148.91999999999999"/>
    <m/>
    <m/>
    <m/>
    <m/>
    <m/>
    <x v="0"/>
    <m/>
    <s v="Municipio Distrital de Pongo de Caynarachi"/>
    <x v="40"/>
    <x v="186"/>
    <s v="C.T. Pongo de Caynarachi"/>
    <x v="552"/>
    <s v="EL"/>
    <x v="2"/>
    <x v="260"/>
    <x v="0"/>
    <s v="Instalado"/>
    <s v="Operativo"/>
    <m/>
    <x v="0"/>
    <x v="1"/>
    <x v="1"/>
    <x v="2"/>
    <s v="Estatal"/>
    <s v="SAN MARTÍN"/>
    <s v="SAN MARTÍN"/>
    <s v="RIOJA"/>
    <s v="PONO DE CAYNARÁCHI"/>
    <m/>
    <x v="1"/>
    <m/>
    <x v="2"/>
    <x v="5"/>
    <x v="0"/>
    <s v="MWh"/>
    <n v="148.91999999999999"/>
    <n v="0.14892"/>
    <m/>
    <n v="8.5000000000000006E-2"/>
    <n v="8.5000000000000006E-2"/>
    <m/>
    <m/>
    <n v="93"/>
    <s v="ESTIMACIONES"/>
    <m/>
  </r>
  <r>
    <s v="24"/>
    <x v="13"/>
    <s v="NO INFORMANTE"/>
    <m/>
    <m/>
    <x v="2"/>
    <m/>
    <m/>
    <n v="0.09"/>
    <n v="0.09"/>
    <m/>
    <m/>
    <n v="157.68"/>
    <m/>
    <m/>
    <m/>
    <m/>
    <m/>
    <x v="0"/>
    <m/>
    <s v="Nuevo Porvenir"/>
    <x v="40"/>
    <x v="186"/>
    <s v="C.T. Porvenir"/>
    <x v="553"/>
    <s v="EL"/>
    <x v="2"/>
    <x v="260"/>
    <x v="0"/>
    <s v="Instalado"/>
    <s v="Operativo"/>
    <m/>
    <x v="0"/>
    <x v="1"/>
    <x v="1"/>
    <x v="2"/>
    <s v="Estatal"/>
    <s v="SAN MARTÍN"/>
    <s v="SAN MARTÍN"/>
    <s v="RIOJA"/>
    <s v="NUEVO PORVENIR"/>
    <m/>
    <x v="1"/>
    <m/>
    <x v="2"/>
    <x v="5"/>
    <x v="0"/>
    <s v="MWh"/>
    <n v="157.68"/>
    <n v="0.15768000000000001"/>
    <m/>
    <n v="0.09"/>
    <n v="0.09"/>
    <m/>
    <m/>
    <n v="93"/>
    <s v="ESTIMACIONES"/>
    <m/>
  </r>
  <r>
    <s v="24"/>
    <x v="13"/>
    <s v="NO INFORMANTE"/>
    <m/>
    <m/>
    <x v="2"/>
    <m/>
    <m/>
    <n v="9.6000000000000002E-2"/>
    <n v="9.6000000000000002E-2"/>
    <m/>
    <m/>
    <n v="168.19200000000001"/>
    <m/>
    <m/>
    <m/>
    <m/>
    <m/>
    <x v="0"/>
    <m/>
    <s v="Municipalidad Distrital de San Pablo"/>
    <x v="40"/>
    <x v="186"/>
    <s v="C.T. San Pablo"/>
    <x v="36"/>
    <s v="EL"/>
    <x v="2"/>
    <x v="260"/>
    <x v="0"/>
    <s v="Instalado"/>
    <s v="Operativo"/>
    <m/>
    <x v="0"/>
    <x v="1"/>
    <x v="1"/>
    <x v="2"/>
    <s v="Estatal"/>
    <s v="SAN MARTÍN"/>
    <s v="SAN MARTÍN"/>
    <s v="BELLAVISTA"/>
    <s v="SAN PABLO"/>
    <m/>
    <x v="1"/>
    <m/>
    <x v="2"/>
    <x v="5"/>
    <x v="0"/>
    <s v="MWh"/>
    <n v="168.19200000000001"/>
    <n v="0.16819200000000001"/>
    <m/>
    <n v="9.6000000000000002E-2"/>
    <n v="9.6000000000000002E-2"/>
    <m/>
    <m/>
    <n v="93"/>
    <s v="ESTIMACIONES"/>
    <m/>
  </r>
  <r>
    <s v="24"/>
    <x v="13"/>
    <s v="NO INFORMANTE"/>
    <m/>
    <m/>
    <x v="2"/>
    <m/>
    <m/>
    <n v="0.09"/>
    <n v="0.09"/>
    <m/>
    <m/>
    <n v="157.68"/>
    <m/>
    <m/>
    <m/>
    <m/>
    <m/>
    <x v="0"/>
    <m/>
    <s v="Comunidad Campesina Shampuyacu"/>
    <x v="40"/>
    <x v="186"/>
    <s v="C.T. Shampuyacu"/>
    <x v="554"/>
    <s v="EL"/>
    <x v="2"/>
    <x v="260"/>
    <x v="0"/>
    <s v="Instalado"/>
    <s v="Operativo"/>
    <m/>
    <x v="0"/>
    <x v="1"/>
    <x v="1"/>
    <x v="2"/>
    <s v="Estatal"/>
    <s v="SAN MARTÍN"/>
    <s v="SAN MARTÍN"/>
    <s v="RIOJA"/>
    <s v="PARDO MIGUEL"/>
    <m/>
    <x v="1"/>
    <m/>
    <x v="2"/>
    <x v="5"/>
    <x v="0"/>
    <s v="MWh"/>
    <n v="157.68"/>
    <n v="0.15768000000000001"/>
    <m/>
    <n v="0.09"/>
    <n v="0.09"/>
    <m/>
    <m/>
    <n v="93"/>
    <s v="ESTIMACIONES"/>
    <m/>
  </r>
  <r>
    <s v="24"/>
    <x v="13"/>
    <s v="NO INFORMANTE"/>
    <m/>
    <m/>
    <x v="2"/>
    <m/>
    <m/>
    <n v="0.09"/>
    <n v="0.09"/>
    <m/>
    <m/>
    <n v="157.68"/>
    <m/>
    <m/>
    <m/>
    <m/>
    <m/>
    <x v="0"/>
    <m/>
    <s v="Cómite de Electrificación Vista Alegre"/>
    <x v="40"/>
    <x v="186"/>
    <s v="C.T. Vista Alegre"/>
    <x v="555"/>
    <s v="EL"/>
    <x v="2"/>
    <x v="260"/>
    <x v="0"/>
    <s v="Instalado"/>
    <s v="Operativo"/>
    <m/>
    <x v="0"/>
    <x v="1"/>
    <x v="1"/>
    <x v="2"/>
    <s v="Estatal"/>
    <s v="SAN MARTÍN"/>
    <s v="SAN MARTÍN"/>
    <s v="RIOJA"/>
    <s v="PARDO MIGUEL"/>
    <m/>
    <x v="1"/>
    <m/>
    <x v="2"/>
    <x v="5"/>
    <x v="0"/>
    <s v="MWh"/>
    <n v="157.68"/>
    <n v="0.15768000000000001"/>
    <m/>
    <n v="0.09"/>
    <n v="0.09"/>
    <m/>
    <m/>
    <n v="93"/>
    <s v="ESTIMACIONES"/>
    <m/>
  </r>
  <r>
    <s v="24"/>
    <x v="13"/>
    <s v="NO INFORMANTE"/>
    <m/>
    <m/>
    <x v="2"/>
    <m/>
    <m/>
    <n v="0.1"/>
    <n v="0"/>
    <m/>
    <m/>
    <n v="0"/>
    <m/>
    <m/>
    <m/>
    <m/>
    <m/>
    <x v="0"/>
    <m/>
    <s v="Electro Oriente S.A."/>
    <x v="40"/>
    <x v="186"/>
    <s v="C.T. AGUA BLANCA"/>
    <x v="556"/>
    <s v="EL"/>
    <x v="2"/>
    <x v="260"/>
    <x v="0"/>
    <s v="Instalado"/>
    <s v="Inoperativo"/>
    <m/>
    <x v="0"/>
    <x v="1"/>
    <x v="1"/>
    <x v="2"/>
    <s v="Estatal"/>
    <s v="SAN MARTÍN"/>
    <s v="SAN MARTÍN"/>
    <s v="EL DORADO"/>
    <s v="AGUA BLANCA"/>
    <m/>
    <x v="1"/>
    <m/>
    <x v="2"/>
    <x v="5"/>
    <x v="0"/>
    <s v="MWh"/>
    <n v="0"/>
    <n v="0"/>
    <m/>
    <n v="0.1"/>
    <n v="0"/>
    <m/>
    <m/>
    <n v="93"/>
    <s v="ESTIMACIONES"/>
    <m/>
  </r>
  <r>
    <s v="24"/>
    <x v="13"/>
    <s v="NO INFORMANTE"/>
    <m/>
    <m/>
    <x v="2"/>
    <m/>
    <m/>
    <n v="0.125"/>
    <n v="0"/>
    <m/>
    <m/>
    <n v="0"/>
    <m/>
    <m/>
    <m/>
    <m/>
    <m/>
    <x v="0"/>
    <m/>
    <s v="Electro Oriente S.A."/>
    <x v="40"/>
    <x v="186"/>
    <s v="C.T. EL ESLABÓN"/>
    <x v="557"/>
    <s v="EL"/>
    <x v="2"/>
    <x v="260"/>
    <x v="0"/>
    <s v="Instalado"/>
    <s v="Inoperativo"/>
    <m/>
    <x v="0"/>
    <x v="1"/>
    <x v="1"/>
    <x v="2"/>
    <s v="Estatal"/>
    <s v="SAN MARTÍN"/>
    <s v="SAN MARTÍN"/>
    <s v="HUALLAGA"/>
    <s v="EL ESLABÓN"/>
    <m/>
    <x v="1"/>
    <m/>
    <x v="2"/>
    <x v="5"/>
    <x v="0"/>
    <s v="MWh"/>
    <n v="0"/>
    <n v="0"/>
    <m/>
    <n v="0.125"/>
    <n v="0"/>
    <m/>
    <m/>
    <n v="93"/>
    <s v="ESTIMACIONES"/>
    <m/>
  </r>
  <r>
    <s v="24"/>
    <x v="13"/>
    <s v="NO INFORMANTE"/>
    <m/>
    <m/>
    <x v="2"/>
    <m/>
    <m/>
    <n v="0.18"/>
    <n v="0"/>
    <m/>
    <m/>
    <n v="0"/>
    <m/>
    <m/>
    <m/>
    <m/>
    <m/>
    <x v="0"/>
    <m/>
    <s v="Electro Oriente S.A."/>
    <x v="40"/>
    <x v="186"/>
    <s v="C.T. HUIMBAYOC"/>
    <x v="558"/>
    <s v="EL"/>
    <x v="2"/>
    <x v="260"/>
    <x v="0"/>
    <s v="Instalado"/>
    <s v="Inoperativo"/>
    <m/>
    <x v="0"/>
    <x v="1"/>
    <x v="1"/>
    <x v="2"/>
    <s v="Estatal"/>
    <s v="SAN MARTÍN"/>
    <s v="SAN MARTÍN"/>
    <s v="SAN MARTÍN"/>
    <s v="HUIMBAYOC"/>
    <m/>
    <x v="1"/>
    <m/>
    <x v="2"/>
    <x v="5"/>
    <x v="0"/>
    <s v="MWh"/>
    <n v="0"/>
    <n v="0"/>
    <m/>
    <n v="0.18"/>
    <n v="0"/>
    <m/>
    <m/>
    <n v="93"/>
    <s v="ESTIMACIONES"/>
    <m/>
  </r>
  <r>
    <s v="24"/>
    <x v="13"/>
    <s v="NO INFORMANTE"/>
    <m/>
    <m/>
    <x v="2"/>
    <m/>
    <m/>
    <n v="0.05"/>
    <n v="0"/>
    <m/>
    <m/>
    <n v="0"/>
    <m/>
    <m/>
    <m/>
    <m/>
    <m/>
    <x v="0"/>
    <m/>
    <s v="Electro Oriente S.A."/>
    <x v="40"/>
    <x v="186"/>
    <s v="C.T. LA HUARPIA"/>
    <x v="559"/>
    <s v="EL"/>
    <x v="2"/>
    <x v="260"/>
    <x v="0"/>
    <s v="Instalado"/>
    <s v="Inoperativo"/>
    <m/>
    <x v="0"/>
    <x v="1"/>
    <x v="1"/>
    <x v="2"/>
    <s v="Estatal"/>
    <s v="SAN MARTÍN"/>
    <s v="SAN MARTÍN"/>
    <s v="MOYOBAMBA"/>
    <s v="JEPELACIO"/>
    <m/>
    <x v="1"/>
    <m/>
    <x v="2"/>
    <x v="5"/>
    <x v="0"/>
    <s v="MWh"/>
    <n v="0"/>
    <n v="0"/>
    <m/>
    <n v="0.05"/>
    <n v="0"/>
    <m/>
    <m/>
    <n v="93"/>
    <s v="ESTIMACIONES"/>
    <m/>
  </r>
  <r>
    <s v="24"/>
    <x v="13"/>
    <s v="NO INFORMANTE"/>
    <m/>
    <m/>
    <x v="2"/>
    <m/>
    <m/>
    <n v="0.41599999999999998"/>
    <n v="0"/>
    <m/>
    <m/>
    <n v="0"/>
    <m/>
    <m/>
    <m/>
    <m/>
    <m/>
    <x v="0"/>
    <m/>
    <s v="Electro Oriente S.A."/>
    <x v="40"/>
    <x v="186"/>
    <s v="C.T. NARANJOS"/>
    <x v="560"/>
    <s v="EL"/>
    <x v="2"/>
    <x v="260"/>
    <x v="0"/>
    <s v="Instalado"/>
    <s v="Inoperativo"/>
    <m/>
    <x v="0"/>
    <x v="1"/>
    <x v="1"/>
    <x v="2"/>
    <s v="Estatal"/>
    <s v="SAN MARTÍN"/>
    <s v="SAN MARTÍN"/>
    <s v="RIOJA"/>
    <s v="PARDO MIGUEL"/>
    <m/>
    <x v="1"/>
    <m/>
    <x v="2"/>
    <x v="5"/>
    <x v="0"/>
    <s v="MWh"/>
    <n v="0"/>
    <n v="0"/>
    <m/>
    <n v="0.41599999999999998"/>
    <n v="0"/>
    <m/>
    <m/>
    <n v="93"/>
    <s v="ESTIMACIONES"/>
    <m/>
  </r>
  <r>
    <s v="24"/>
    <x v="13"/>
    <s v="NO INFORMANTE"/>
    <m/>
    <m/>
    <x v="2"/>
    <m/>
    <m/>
    <n v="0.183"/>
    <n v="0"/>
    <m/>
    <m/>
    <n v="0"/>
    <m/>
    <m/>
    <m/>
    <m/>
    <m/>
    <x v="0"/>
    <m/>
    <s v="Electro Oriente S.A."/>
    <x v="40"/>
    <x v="186"/>
    <s v="C.T. PACAYZAPA"/>
    <x v="561"/>
    <s v="EL"/>
    <x v="2"/>
    <x v="260"/>
    <x v="0"/>
    <s v="Instalado"/>
    <s v="Inoperativo"/>
    <m/>
    <x v="0"/>
    <x v="1"/>
    <x v="1"/>
    <x v="2"/>
    <s v="Estatal"/>
    <s v="SAN MARTÍN"/>
    <s v="SAN MARTÍN"/>
    <s v="LAMAS"/>
    <s v="ALONSO ALVARADO"/>
    <m/>
    <x v="1"/>
    <m/>
    <x v="2"/>
    <x v="5"/>
    <x v="0"/>
    <s v="MWh"/>
    <n v="0"/>
    <n v="0"/>
    <m/>
    <n v="0.183"/>
    <n v="0"/>
    <m/>
    <m/>
    <n v="93"/>
    <s v="ESTIMACIONES"/>
    <m/>
  </r>
  <r>
    <s v="24"/>
    <x v="13"/>
    <s v="NO INFORMANTE"/>
    <m/>
    <m/>
    <x v="2"/>
    <m/>
    <m/>
    <n v="0.23"/>
    <n v="0"/>
    <m/>
    <m/>
    <n v="0"/>
    <m/>
    <m/>
    <m/>
    <m/>
    <m/>
    <x v="0"/>
    <m/>
    <s v="Electro Oriente S.A."/>
    <x v="40"/>
    <x v="186"/>
    <s v="C.T. SAN HILARIÓN"/>
    <x v="562"/>
    <s v="EL"/>
    <x v="2"/>
    <x v="260"/>
    <x v="0"/>
    <s v="Instalado"/>
    <s v="Inoperativo"/>
    <m/>
    <x v="0"/>
    <x v="1"/>
    <x v="1"/>
    <x v="2"/>
    <s v="Estatal"/>
    <s v="SAN MARTÍN"/>
    <s v="SAN MARTÍN"/>
    <s v="PICOTA"/>
    <s v="SAN HILARIÓN"/>
    <m/>
    <x v="1"/>
    <m/>
    <x v="2"/>
    <x v="5"/>
    <x v="0"/>
    <s v="MWh"/>
    <n v="0"/>
    <n v="0"/>
    <m/>
    <n v="0.23"/>
    <n v="0"/>
    <m/>
    <m/>
    <n v="93"/>
    <s v="ESTIMACIONES"/>
    <m/>
  </r>
  <r>
    <s v="24"/>
    <x v="13"/>
    <s v="NO INFORMANTE"/>
    <m/>
    <m/>
    <x v="2"/>
    <m/>
    <m/>
    <n v="9.6000000000000002E-2"/>
    <n v="0"/>
    <m/>
    <m/>
    <n v="0"/>
    <m/>
    <m/>
    <m/>
    <m/>
    <m/>
    <x v="0"/>
    <m/>
    <s v="Electro Oriente S.A."/>
    <x v="40"/>
    <x v="186"/>
    <s v="C.T. ZAPATERO"/>
    <x v="563"/>
    <s v="EL"/>
    <x v="2"/>
    <x v="260"/>
    <x v="0"/>
    <s v="Instalado"/>
    <s v="Inoperativo"/>
    <m/>
    <x v="0"/>
    <x v="1"/>
    <x v="1"/>
    <x v="2"/>
    <s v="Estatal"/>
    <s v="SAN MARTÍN"/>
    <s v="SAN MARTÍN"/>
    <s v="LAMAS"/>
    <s v="ZAPATERO"/>
    <m/>
    <x v="1"/>
    <m/>
    <x v="2"/>
    <x v="5"/>
    <x v="0"/>
    <s v="MWh"/>
    <n v="0"/>
    <n v="0"/>
    <m/>
    <n v="9.6000000000000002E-2"/>
    <n v="0"/>
    <m/>
    <m/>
    <n v="93"/>
    <s v="ESTIMACIONES"/>
    <m/>
  </r>
  <r>
    <s v="24"/>
    <x v="13"/>
    <s v="NO INFORMANTE"/>
    <m/>
    <m/>
    <x v="2"/>
    <m/>
    <m/>
    <n v="0.05"/>
    <n v="0.05"/>
    <m/>
    <m/>
    <n v="87.6"/>
    <m/>
    <m/>
    <m/>
    <m/>
    <m/>
    <x v="0"/>
    <m/>
    <s v="Caserio Bella Flor"/>
    <x v="40"/>
    <x v="186"/>
    <s v="C.T. Caserio Bella Flor"/>
    <x v="564"/>
    <s v="EL"/>
    <x v="2"/>
    <x v="260"/>
    <x v="0"/>
    <s v="Instalado"/>
    <s v="Operativo"/>
    <m/>
    <x v="0"/>
    <x v="1"/>
    <x v="1"/>
    <x v="2"/>
    <s v="Estatal"/>
    <s v="UCAYALI"/>
    <s v="UCAYALI"/>
    <s v="CRNEL. PORTILLO"/>
    <s v="MASISEA"/>
    <m/>
    <x v="1"/>
    <m/>
    <x v="2"/>
    <x v="5"/>
    <x v="0"/>
    <s v="MWh"/>
    <n v="87.6"/>
    <n v="8.7599999999999997E-2"/>
    <m/>
    <n v="0.05"/>
    <n v="0.05"/>
    <m/>
    <m/>
    <n v="93"/>
    <s v="ESTIMACIONES"/>
    <m/>
  </r>
  <r>
    <s v="24"/>
    <x v="13"/>
    <s v="NO INFORMANTE"/>
    <m/>
    <m/>
    <x v="2"/>
    <m/>
    <m/>
    <n v="0.2"/>
    <n v="0.2"/>
    <m/>
    <m/>
    <n v="350.4"/>
    <m/>
    <m/>
    <m/>
    <m/>
    <m/>
    <x v="0"/>
    <m/>
    <s v="Caserio de Huipoca"/>
    <x v="40"/>
    <x v="186"/>
    <s v="C.T. Caserio Huipoca"/>
    <x v="565"/>
    <s v="EL"/>
    <x v="2"/>
    <x v="260"/>
    <x v="0"/>
    <s v="Instalado"/>
    <s v="Operativo"/>
    <m/>
    <x v="0"/>
    <x v="1"/>
    <x v="1"/>
    <x v="2"/>
    <s v="Estatal"/>
    <s v="UCAYALI"/>
    <s v="UCAYALI"/>
    <s v="PADRE ABAD"/>
    <s v="IRAZOLA"/>
    <m/>
    <x v="1"/>
    <m/>
    <x v="2"/>
    <x v="5"/>
    <x v="0"/>
    <s v="MWh"/>
    <n v="350.4"/>
    <n v="0.35039999999999999"/>
    <m/>
    <n v="0.2"/>
    <n v="0.2"/>
    <m/>
    <m/>
    <n v="93"/>
    <s v="ESTIMACIONES"/>
    <m/>
  </r>
  <r>
    <s v="24"/>
    <x v="13"/>
    <s v="NO INFORMANTE"/>
    <m/>
    <m/>
    <x v="2"/>
    <m/>
    <m/>
    <n v="8.5999999999999993E-2"/>
    <n v="8.5999999999999993E-2"/>
    <m/>
    <m/>
    <n v="150.672"/>
    <m/>
    <m/>
    <m/>
    <m/>
    <m/>
    <x v="0"/>
    <m/>
    <s v="Caserio de Neshuya"/>
    <x v="40"/>
    <x v="186"/>
    <s v="C.T. Caserio Neshuya"/>
    <x v="566"/>
    <s v="EL"/>
    <x v="2"/>
    <x v="260"/>
    <x v="0"/>
    <s v="Instalado"/>
    <s v="Operativo"/>
    <m/>
    <x v="0"/>
    <x v="1"/>
    <x v="1"/>
    <x v="2"/>
    <s v="Estatal"/>
    <s v="UCAYALI"/>
    <s v="UCAYALI"/>
    <s v="PADRE ABAD"/>
    <s v="IRAZOLA"/>
    <m/>
    <x v="1"/>
    <m/>
    <x v="2"/>
    <x v="5"/>
    <x v="0"/>
    <s v="MWh"/>
    <n v="150.672"/>
    <n v="0.150672"/>
    <m/>
    <n v="8.5999999999999993E-2"/>
    <n v="8.5999999999999993E-2"/>
    <m/>
    <m/>
    <n v="93"/>
    <s v="ESTIMACIONES"/>
    <m/>
  </r>
  <r>
    <s v="24"/>
    <x v="13"/>
    <s v="NO INFORMANTE"/>
    <m/>
    <m/>
    <x v="2"/>
    <m/>
    <m/>
    <n v="0.2"/>
    <n v="0.2"/>
    <m/>
    <m/>
    <n v="350.4"/>
    <m/>
    <m/>
    <m/>
    <m/>
    <m/>
    <x v="0"/>
    <m/>
    <s v="Caserio Puerto Alegre"/>
    <x v="40"/>
    <x v="186"/>
    <s v="C.T. Caserio Puerto Alegre"/>
    <x v="567"/>
    <s v="EL"/>
    <x v="2"/>
    <x v="260"/>
    <x v="0"/>
    <s v="Instalado"/>
    <s v="Operativo"/>
    <m/>
    <x v="0"/>
    <x v="1"/>
    <x v="1"/>
    <x v="2"/>
    <s v="Estatal"/>
    <s v="UCAYALI"/>
    <s v="UCAYALI"/>
    <s v="CRNEL. PORTILLO"/>
    <s v="MASISEA"/>
    <m/>
    <x v="1"/>
    <m/>
    <x v="2"/>
    <x v="5"/>
    <x v="0"/>
    <s v="MWh"/>
    <n v="350.4"/>
    <n v="0.35039999999999999"/>
    <m/>
    <n v="0.2"/>
    <n v="0.2"/>
    <m/>
    <m/>
    <n v="93"/>
    <s v="ESTIMACIONES"/>
    <m/>
  </r>
  <r>
    <s v="24"/>
    <x v="13"/>
    <s v="NO INFORMANTE"/>
    <m/>
    <m/>
    <x v="2"/>
    <m/>
    <m/>
    <n v="5.2999999999999999E-2"/>
    <n v="5.2999999999999999E-2"/>
    <m/>
    <m/>
    <n v="92.855999999999995"/>
    <m/>
    <m/>
    <m/>
    <m/>
    <m/>
    <x v="0"/>
    <m/>
    <s v="Caserio de San Francisco"/>
    <x v="40"/>
    <x v="186"/>
    <s v="C.T. Caserio San Francisco"/>
    <x v="568"/>
    <s v="EL"/>
    <x v="2"/>
    <x v="260"/>
    <x v="0"/>
    <s v="Instalado"/>
    <s v="Operativo"/>
    <m/>
    <x v="0"/>
    <x v="1"/>
    <x v="1"/>
    <x v="2"/>
    <s v="Estatal"/>
    <s v="UCAYALI"/>
    <s v="UCAYALI"/>
    <s v="CRNEL. PORTILLO"/>
    <s v="YARINACOCHA"/>
    <m/>
    <x v="1"/>
    <m/>
    <x v="2"/>
    <x v="5"/>
    <x v="0"/>
    <s v="MWh"/>
    <n v="92.855999999999995"/>
    <n v="9.2855999999999994E-2"/>
    <m/>
    <n v="5.2999999999999999E-2"/>
    <n v="5.2999999999999999E-2"/>
    <m/>
    <m/>
    <n v="93"/>
    <s v="ESTIMACIONES"/>
    <m/>
  </r>
  <r>
    <s v="24"/>
    <x v="13"/>
    <s v="NO INFORMANTE"/>
    <m/>
    <m/>
    <x v="2"/>
    <m/>
    <m/>
    <n v="0.1"/>
    <n v="0.1"/>
    <m/>
    <m/>
    <n v="175.2"/>
    <m/>
    <m/>
    <m/>
    <m/>
    <m/>
    <x v="0"/>
    <m/>
    <s v="Caserio Von Humbolt"/>
    <x v="40"/>
    <x v="186"/>
    <s v="C.T. Caserio Von Humboldt"/>
    <x v="569"/>
    <s v="EL"/>
    <x v="2"/>
    <x v="260"/>
    <x v="0"/>
    <s v="Instalado"/>
    <s v="Operativo"/>
    <m/>
    <x v="0"/>
    <x v="1"/>
    <x v="1"/>
    <x v="2"/>
    <s v="Estatal"/>
    <s v="UCAYALI"/>
    <s v="UCAYALI"/>
    <s v="PADRE ABAD"/>
    <s v="IRAZOLA"/>
    <m/>
    <x v="1"/>
    <m/>
    <x v="2"/>
    <x v="5"/>
    <x v="0"/>
    <s v="MWh"/>
    <n v="175.2"/>
    <n v="0.17519999999999999"/>
    <m/>
    <n v="0.1"/>
    <n v="0.1"/>
    <m/>
    <m/>
    <n v="93"/>
    <s v="ESTIMACIONES"/>
    <m/>
  </r>
  <r>
    <s v="24"/>
    <x v="13"/>
    <s v="NO INFORMANTE"/>
    <m/>
    <m/>
    <x v="2"/>
    <m/>
    <m/>
    <n v="0.38"/>
    <n v="0.38"/>
    <m/>
    <m/>
    <n v="665.76"/>
    <m/>
    <m/>
    <m/>
    <m/>
    <m/>
    <x v="0"/>
    <m/>
    <s v=" Municipalidad de Campo Verde"/>
    <x v="40"/>
    <x v="186"/>
    <s v="C.T. Municipalidad de Campo Verde"/>
    <x v="570"/>
    <s v="EL"/>
    <x v="2"/>
    <x v="260"/>
    <x v="0"/>
    <s v="Instalado"/>
    <s v="Operativo"/>
    <m/>
    <x v="0"/>
    <x v="1"/>
    <x v="1"/>
    <x v="2"/>
    <s v="Estatal"/>
    <s v="UCAYALI"/>
    <s v="UCAYALI"/>
    <s v="CRNEL. PORTILLO"/>
    <s v="CAMPOVERDE"/>
    <m/>
    <x v="1"/>
    <m/>
    <x v="2"/>
    <x v="5"/>
    <x v="0"/>
    <s v="MWh"/>
    <n v="665.76"/>
    <n v="0.66576000000000002"/>
    <m/>
    <n v="0.38"/>
    <n v="0.38"/>
    <m/>
    <m/>
    <n v="93"/>
    <s v="ESTIMACIONES"/>
    <m/>
  </r>
  <r>
    <s v="24"/>
    <x v="13"/>
    <s v="NO INFORMANTE"/>
    <m/>
    <m/>
    <x v="2"/>
    <m/>
    <m/>
    <n v="0.5"/>
    <n v="0.5"/>
    <m/>
    <m/>
    <n v="876"/>
    <m/>
    <m/>
    <m/>
    <m/>
    <m/>
    <x v="0"/>
    <m/>
    <s v="Municipalidad Provincial de Atalaya"/>
    <x v="40"/>
    <x v="186"/>
    <s v="C.T. Municipalidad de Atalaya"/>
    <x v="571"/>
    <s v="EL"/>
    <x v="2"/>
    <x v="260"/>
    <x v="0"/>
    <s v="Instalado"/>
    <s v="Operativo"/>
    <m/>
    <x v="0"/>
    <x v="1"/>
    <x v="1"/>
    <x v="2"/>
    <s v="Estatal"/>
    <s v="UCAYALI"/>
    <s v="UCAYALI"/>
    <s v="ATALAYA"/>
    <s v="RAYMONDI"/>
    <m/>
    <x v="1"/>
    <m/>
    <x v="2"/>
    <x v="5"/>
    <x v="0"/>
    <s v="MWh"/>
    <n v="876"/>
    <n v="0.876"/>
    <m/>
    <n v="0.5"/>
    <n v="0.5"/>
    <m/>
    <m/>
    <n v="93"/>
    <s v="ESTIMACIONES"/>
    <m/>
  </r>
  <r>
    <s v="24"/>
    <x v="13"/>
    <s v="NO INFORMANTE"/>
    <m/>
    <m/>
    <x v="2"/>
    <m/>
    <m/>
    <n v="0.3"/>
    <n v="0.3"/>
    <m/>
    <m/>
    <n v="525.6"/>
    <m/>
    <m/>
    <m/>
    <m/>
    <m/>
    <x v="0"/>
    <m/>
    <s v="Municipalidad Distrital de Curimana"/>
    <x v="40"/>
    <x v="186"/>
    <s v="C.T. Municipalidad de Curimana"/>
    <x v="572"/>
    <s v="EL"/>
    <x v="2"/>
    <x v="260"/>
    <x v="0"/>
    <s v="Instalado"/>
    <s v="Operativo"/>
    <m/>
    <x v="0"/>
    <x v="1"/>
    <x v="1"/>
    <x v="2"/>
    <s v="Estatal"/>
    <s v="UCAYALI"/>
    <s v="UCAYALI"/>
    <s v="PADRE ABAD"/>
    <s v="CURIMANA"/>
    <m/>
    <x v="1"/>
    <m/>
    <x v="2"/>
    <x v="5"/>
    <x v="0"/>
    <s v="MWh"/>
    <n v="525.6"/>
    <n v="0.52560000000000007"/>
    <m/>
    <n v="0.3"/>
    <n v="0.3"/>
    <m/>
    <m/>
    <n v="93"/>
    <s v="ESTIMACIONES"/>
    <m/>
  </r>
  <r>
    <s v="24"/>
    <x v="13"/>
    <s v="NO INFORMANTE"/>
    <m/>
    <m/>
    <x v="2"/>
    <m/>
    <m/>
    <n v="5.6000000000000001E-2"/>
    <n v="5.6000000000000001E-2"/>
    <m/>
    <m/>
    <n v="98.112000000000009"/>
    <m/>
    <m/>
    <m/>
    <m/>
    <m/>
    <x v="0"/>
    <m/>
    <s v="Municipalidad Distrital de Iparia"/>
    <x v="40"/>
    <x v="186"/>
    <s v="C.T. Municipalidad de Iparia"/>
    <x v="573"/>
    <s v="EL"/>
    <x v="2"/>
    <x v="260"/>
    <x v="0"/>
    <s v="Instalado"/>
    <s v="Operativo"/>
    <m/>
    <x v="0"/>
    <x v="1"/>
    <x v="1"/>
    <x v="2"/>
    <s v="Estatal"/>
    <s v="UCAYALI"/>
    <s v="UCAYALI"/>
    <s v="CRNEL. PORTILLO"/>
    <s v="IPARIA"/>
    <m/>
    <x v="1"/>
    <m/>
    <x v="2"/>
    <x v="5"/>
    <x v="0"/>
    <s v="MWh"/>
    <n v="98.112000000000009"/>
    <n v="9.8112000000000005E-2"/>
    <m/>
    <n v="5.6000000000000001E-2"/>
    <n v="5.6000000000000001E-2"/>
    <m/>
    <m/>
    <n v="93"/>
    <s v="ESTIMACIONES"/>
    <m/>
  </r>
  <r>
    <s v="24"/>
    <x v="13"/>
    <s v="NO INFORMANTE"/>
    <m/>
    <m/>
    <x v="2"/>
    <m/>
    <m/>
    <n v="0.7"/>
    <n v="0.7"/>
    <m/>
    <m/>
    <n v="1226.4000000000001"/>
    <m/>
    <m/>
    <m/>
    <m/>
    <m/>
    <x v="0"/>
    <m/>
    <s v="Municipalidad Distrital de Irazola"/>
    <x v="40"/>
    <x v="186"/>
    <s v="C.T. Municipalidad de Irazola"/>
    <x v="574"/>
    <s v="EL"/>
    <x v="2"/>
    <x v="260"/>
    <x v="0"/>
    <s v="Instalado"/>
    <s v="Operativo"/>
    <m/>
    <x v="0"/>
    <x v="1"/>
    <x v="1"/>
    <x v="2"/>
    <s v="Estatal"/>
    <s v="UCAYALI"/>
    <s v="UCAYALI"/>
    <s v="PADRE ABAD"/>
    <s v="IRAZOLA"/>
    <m/>
    <x v="1"/>
    <m/>
    <x v="2"/>
    <x v="5"/>
    <x v="0"/>
    <s v="MWh"/>
    <n v="1226.4000000000001"/>
    <n v="1.2264000000000002"/>
    <m/>
    <n v="0.7"/>
    <n v="0.7"/>
    <m/>
    <m/>
    <n v="93"/>
    <s v="ESTIMACIONES"/>
    <m/>
  </r>
  <r>
    <s v="24"/>
    <x v="13"/>
    <s v="NO INFORMANTE"/>
    <m/>
    <m/>
    <x v="2"/>
    <m/>
    <m/>
    <n v="0.51300000000000001"/>
    <n v="0.51300000000000001"/>
    <m/>
    <m/>
    <n v="898.77600000000007"/>
    <m/>
    <m/>
    <m/>
    <m/>
    <m/>
    <x v="0"/>
    <m/>
    <s v="Municipalidad Distrital de Masisea"/>
    <x v="40"/>
    <x v="186"/>
    <s v="C.T. Municipalidad de Masisea"/>
    <x v="575"/>
    <s v="EL"/>
    <x v="2"/>
    <x v="260"/>
    <x v="0"/>
    <s v="Instalado"/>
    <s v="Operativo"/>
    <m/>
    <x v="0"/>
    <x v="1"/>
    <x v="1"/>
    <x v="2"/>
    <s v="Estatal"/>
    <s v="UCAYALI"/>
    <s v="UCAYALI"/>
    <s v="CRNEL. PORTILLO"/>
    <s v="MASISEA"/>
    <m/>
    <x v="1"/>
    <m/>
    <x v="2"/>
    <x v="5"/>
    <x v="0"/>
    <s v="MWh"/>
    <n v="898.77600000000007"/>
    <n v="0.89877600000000002"/>
    <m/>
    <n v="0.51300000000000001"/>
    <n v="0.51300000000000001"/>
    <m/>
    <m/>
    <n v="93"/>
    <s v="ESTIMACIONES"/>
    <m/>
  </r>
  <r>
    <s v="24"/>
    <x v="13"/>
    <s v="NO INFORMANTE"/>
    <m/>
    <m/>
    <x v="2"/>
    <m/>
    <m/>
    <n v="0.2"/>
    <n v="0.2"/>
    <m/>
    <m/>
    <n v="350.4"/>
    <m/>
    <m/>
    <m/>
    <m/>
    <m/>
    <x v="0"/>
    <m/>
    <s v="Municipalidad de Nueva Requena"/>
    <x v="40"/>
    <x v="186"/>
    <s v="C.T. Municipalidad de Nueva Requena "/>
    <x v="576"/>
    <s v="EL"/>
    <x v="2"/>
    <x v="260"/>
    <x v="0"/>
    <s v="Instalado"/>
    <s v="Operativo"/>
    <m/>
    <x v="0"/>
    <x v="1"/>
    <x v="1"/>
    <x v="2"/>
    <s v="Estatal"/>
    <s v="UCAYALI"/>
    <s v="UCAYALI"/>
    <s v="CRNEL. PORTILLO"/>
    <s v="NUEVA REQUENA"/>
    <m/>
    <x v="1"/>
    <m/>
    <x v="2"/>
    <x v="5"/>
    <x v="0"/>
    <s v="MWh"/>
    <n v="350.4"/>
    <n v="0.35039999999999999"/>
    <m/>
    <n v="0.2"/>
    <n v="0.2"/>
    <m/>
    <m/>
    <n v="93"/>
    <s v="ESTIMACIONES"/>
    <m/>
  </r>
  <r>
    <s v="24"/>
    <x v="13"/>
    <s v="NO INFORMANTE"/>
    <m/>
    <m/>
    <x v="2"/>
    <m/>
    <m/>
    <n v="0.2"/>
    <n v="0.2"/>
    <m/>
    <m/>
    <n v="350.4"/>
    <m/>
    <m/>
    <m/>
    <m/>
    <m/>
    <x v="0"/>
    <m/>
    <s v="Municipalidad Distrital de Sepahua"/>
    <x v="40"/>
    <x v="186"/>
    <s v="C.T. Municipalidad de Sepahua"/>
    <x v="577"/>
    <s v="EL"/>
    <x v="2"/>
    <x v="260"/>
    <x v="0"/>
    <s v="Instalado"/>
    <s v="Operativo"/>
    <m/>
    <x v="0"/>
    <x v="1"/>
    <x v="1"/>
    <x v="2"/>
    <s v="Estatal"/>
    <s v="UCAYALI"/>
    <s v="UCAYALI"/>
    <s v="ATALAYA"/>
    <s v="SEPAHUA"/>
    <m/>
    <x v="1"/>
    <m/>
    <x v="2"/>
    <x v="5"/>
    <x v="0"/>
    <s v="MWh"/>
    <n v="350.4"/>
    <n v="0.35039999999999999"/>
    <m/>
    <n v="0.2"/>
    <n v="0.2"/>
    <m/>
    <m/>
    <n v="93"/>
    <s v="ESTIMACIONES"/>
    <m/>
  </r>
  <r>
    <s v="24"/>
    <x v="13"/>
    <s v="NO INFORMANTE"/>
    <m/>
    <m/>
    <x v="2"/>
    <m/>
    <m/>
    <n v="5.6000000000000001E-2"/>
    <n v="5.6000000000000001E-2"/>
    <m/>
    <m/>
    <n v="98.112000000000009"/>
    <m/>
    <m/>
    <m/>
    <m/>
    <m/>
    <x v="0"/>
    <m/>
    <s v="Municipalidad de Tashitea"/>
    <x v="40"/>
    <x v="186"/>
    <s v="C.T. Municipalidad de Tashitea"/>
    <x v="578"/>
    <s v="EL"/>
    <x v="2"/>
    <x v="260"/>
    <x v="0"/>
    <s v="Instalado"/>
    <s v="Operativo"/>
    <m/>
    <x v="0"/>
    <x v="1"/>
    <x v="1"/>
    <x v="2"/>
    <s v="Estatal"/>
    <s v="UCAYALI"/>
    <s v="UCAYALI"/>
    <s v="CRNEL. PORTILLO"/>
    <s v="CALLARÍA"/>
    <m/>
    <x v="1"/>
    <m/>
    <x v="2"/>
    <x v="5"/>
    <x v="0"/>
    <s v="MWh"/>
    <n v="98.112000000000009"/>
    <n v="9.8112000000000005E-2"/>
    <m/>
    <n v="5.6000000000000001E-2"/>
    <n v="5.6000000000000001E-2"/>
    <m/>
    <m/>
    <n v="93"/>
    <s v="ESTIMACIONES"/>
    <m/>
  </r>
  <r>
    <s v="24"/>
    <x v="13"/>
    <s v="NO INFORMANTE"/>
    <m/>
    <m/>
    <x v="2"/>
    <m/>
    <m/>
    <n v="0.1"/>
    <n v="0.1"/>
    <m/>
    <m/>
    <n v="175.2"/>
    <m/>
    <m/>
    <m/>
    <m/>
    <m/>
    <x v="0"/>
    <m/>
    <s v="Municipalidad Distrital de Yurua"/>
    <x v="40"/>
    <x v="186"/>
    <s v="C.T. Municipalidad Distrital de Yurua"/>
    <x v="579"/>
    <s v="EL"/>
    <x v="2"/>
    <x v="260"/>
    <x v="0"/>
    <s v="Instalado"/>
    <s v="Operativo"/>
    <m/>
    <x v="0"/>
    <x v="1"/>
    <x v="1"/>
    <x v="2"/>
    <s v="Estatal"/>
    <s v="UCAYALI"/>
    <s v="UCAYALI"/>
    <s v="ATALAYA"/>
    <s v="YURUA"/>
    <m/>
    <x v="1"/>
    <m/>
    <x v="2"/>
    <x v="5"/>
    <x v="0"/>
    <s v="MWh"/>
    <n v="175.2"/>
    <n v="0.17519999999999999"/>
    <m/>
    <n v="0.1"/>
    <n v="0.1"/>
    <m/>
    <m/>
    <n v="93"/>
    <s v="ESTIMACIONES"/>
    <m/>
  </r>
  <r>
    <s v="24"/>
    <x v="13"/>
    <s v="NO INFORMANTE"/>
    <m/>
    <m/>
    <x v="2"/>
    <m/>
    <m/>
    <n v="0.313"/>
    <n v="0.313"/>
    <m/>
    <m/>
    <n v="548.37599999999998"/>
    <m/>
    <m/>
    <m/>
    <m/>
    <m/>
    <x v="0"/>
    <m/>
    <s v="Municipalidad Provincial de Purus"/>
    <x v="40"/>
    <x v="186"/>
    <s v="C.T. Municipalidad Provincial de Purus"/>
    <x v="580"/>
    <s v="EL"/>
    <x v="2"/>
    <x v="260"/>
    <x v="0"/>
    <s v="Instalado"/>
    <s v="Operativo"/>
    <m/>
    <x v="0"/>
    <x v="1"/>
    <x v="1"/>
    <x v="2"/>
    <s v="Estatal"/>
    <s v="UCAYALI"/>
    <s v="UCAYALI"/>
    <s v="PURUS"/>
    <s v="PURUS"/>
    <m/>
    <x v="1"/>
    <m/>
    <x v="2"/>
    <x v="5"/>
    <x v="0"/>
    <s v="MWh"/>
    <n v="548.37599999999998"/>
    <n v="0.54837599999999997"/>
    <m/>
    <n v="0.313"/>
    <n v="0.313"/>
    <m/>
    <m/>
    <n v="93"/>
    <s v="ESTIMACIONES"/>
    <m/>
  </r>
  <r>
    <s v="24"/>
    <x v="13"/>
    <s v="NO INFORMANTE"/>
    <m/>
    <m/>
    <x v="2"/>
    <m/>
    <m/>
    <n v="0.05"/>
    <n v="0.05"/>
    <m/>
    <m/>
    <n v="87.6"/>
    <m/>
    <m/>
    <m/>
    <m/>
    <m/>
    <x v="0"/>
    <m/>
    <s v="Municipalidad Distrital de Tahuania"/>
    <x v="40"/>
    <x v="186"/>
    <s v="C.T. Municipalidad Tahuania - Nueva Italia"/>
    <x v="581"/>
    <s v="EL"/>
    <x v="2"/>
    <x v="260"/>
    <x v="0"/>
    <s v="Instalado"/>
    <s v="Operativo"/>
    <m/>
    <x v="0"/>
    <x v="1"/>
    <x v="1"/>
    <x v="2"/>
    <s v="Estatal"/>
    <s v="UCAYALI"/>
    <s v="UCAYALI"/>
    <s v="ATALAYA"/>
    <s v="TAHUANIA"/>
    <m/>
    <x v="1"/>
    <m/>
    <x v="2"/>
    <x v="5"/>
    <x v="0"/>
    <s v="MWh"/>
    <n v="87.6"/>
    <n v="8.7599999999999997E-2"/>
    <m/>
    <n v="0.05"/>
    <n v="0.05"/>
    <m/>
    <m/>
    <n v="93"/>
    <s v="ESTIMACIONES"/>
    <m/>
  </r>
  <r>
    <s v="24"/>
    <x v="13"/>
    <s v="NO INFORMANTE"/>
    <m/>
    <m/>
    <x v="2"/>
    <m/>
    <m/>
    <n v="0.05"/>
    <n v="0.05"/>
    <m/>
    <m/>
    <n v="87.6"/>
    <m/>
    <m/>
    <m/>
    <m/>
    <m/>
    <x v="0"/>
    <m/>
    <s v="Municipalidad Distrital de Tahuania"/>
    <x v="40"/>
    <x v="186"/>
    <s v="C.T. Municipalidad Tahuania - San José"/>
    <x v="582"/>
    <s v="EL"/>
    <x v="2"/>
    <x v="260"/>
    <x v="0"/>
    <s v="Instalado"/>
    <s v="Operativo"/>
    <m/>
    <x v="0"/>
    <x v="1"/>
    <x v="1"/>
    <x v="2"/>
    <s v="Estatal"/>
    <s v="UCAYALI"/>
    <s v="UCAYALI"/>
    <s v="ATALAYA"/>
    <s v="TAHUANIA"/>
    <m/>
    <x v="1"/>
    <m/>
    <x v="2"/>
    <x v="5"/>
    <x v="0"/>
    <s v="MWh"/>
    <n v="87.6"/>
    <n v="8.7599999999999997E-2"/>
    <m/>
    <n v="0.05"/>
    <n v="0.05"/>
    <m/>
    <m/>
    <n v="93"/>
    <s v="ESTIMACIONES"/>
    <m/>
  </r>
  <r>
    <s v="24"/>
    <x v="13"/>
    <s v="NO INFORMANTE"/>
    <m/>
    <m/>
    <x v="2"/>
    <m/>
    <m/>
    <n v="2.7E-2"/>
    <n v="2.7E-2"/>
    <m/>
    <m/>
    <n v="47.304000000000002"/>
    <m/>
    <m/>
    <m/>
    <m/>
    <m/>
    <x v="0"/>
    <m/>
    <s v="Municipalidad Distrital de Tahuania"/>
    <x v="40"/>
    <x v="186"/>
    <s v="C.T. Municipalidad Tahuania - Sempaya"/>
    <x v="583"/>
    <s v="EL"/>
    <x v="2"/>
    <x v="260"/>
    <x v="0"/>
    <s v="Instalado"/>
    <s v="Operativo"/>
    <m/>
    <x v="0"/>
    <x v="1"/>
    <x v="1"/>
    <x v="2"/>
    <s v="Estatal"/>
    <s v="UCAYALI"/>
    <s v="UCAYALI"/>
    <s v="ATALAYA"/>
    <s v="TAHUANIA"/>
    <m/>
    <x v="1"/>
    <m/>
    <x v="2"/>
    <x v="5"/>
    <x v="0"/>
    <s v="MWh"/>
    <n v="47.304000000000002"/>
    <n v="4.7303999999999999E-2"/>
    <m/>
    <n v="2.7E-2"/>
    <n v="2.7E-2"/>
    <m/>
    <m/>
    <n v="93"/>
    <s v="ESTIMACIONES"/>
    <m/>
  </r>
  <r>
    <s v="24"/>
    <x v="13"/>
    <s v="NO INFORMANTE"/>
    <m/>
    <m/>
    <x v="2"/>
    <m/>
    <m/>
    <n v="0.52"/>
    <n v="2.7E-2"/>
    <m/>
    <m/>
    <n v="0"/>
    <m/>
    <m/>
    <m/>
    <m/>
    <m/>
    <x v="0"/>
    <m/>
    <m/>
    <x v="40"/>
    <x v="186"/>
    <s v="C. T. Saposoa"/>
    <x v="584"/>
    <s v="EL"/>
    <x v="2"/>
    <x v="260"/>
    <x v="0"/>
    <s v="Instalado"/>
    <s v="Inoperativo"/>
    <m/>
    <x v="0"/>
    <x v="1"/>
    <x v="1"/>
    <x v="2"/>
    <s v="Estatal"/>
    <s v="SAN MARTÍN"/>
    <s v="SAN MARTÍN"/>
    <s v="HUALLAGA"/>
    <s v="SAPOSOA"/>
    <m/>
    <x v="1"/>
    <m/>
    <x v="2"/>
    <x v="5"/>
    <x v="0"/>
    <s v="MWh"/>
    <n v="0"/>
    <n v="0"/>
    <m/>
    <n v="0.52"/>
    <n v="2.7E-2"/>
    <m/>
    <m/>
    <n v="93"/>
    <s v="ESTIMACIONES"/>
    <m/>
  </r>
  <r>
    <s v="24"/>
    <x v="13"/>
    <s v="NO INFORMANTE"/>
    <m/>
    <m/>
    <x v="2"/>
    <m/>
    <m/>
    <n v="3.4000000000000002E-2"/>
    <n v="2.7E-2"/>
    <m/>
    <m/>
    <n v="0"/>
    <m/>
    <m/>
    <m/>
    <m/>
    <m/>
    <x v="0"/>
    <m/>
    <m/>
    <x v="40"/>
    <x v="186"/>
    <s v="C. T. Shanao"/>
    <x v="585"/>
    <s v="EL"/>
    <x v="2"/>
    <x v="260"/>
    <x v="0"/>
    <s v="Instalado"/>
    <s v="Inoperativo"/>
    <m/>
    <x v="0"/>
    <x v="1"/>
    <x v="1"/>
    <x v="2"/>
    <s v="Estatal"/>
    <s v="SAN MARTÍN"/>
    <s v="SAN MARTÍN"/>
    <s v="LAMAS"/>
    <s v="SHANAO"/>
    <m/>
    <x v="1"/>
    <m/>
    <x v="2"/>
    <x v="5"/>
    <x v="0"/>
    <s v="MWh"/>
    <n v="0"/>
    <n v="0"/>
    <m/>
    <n v="3.4000000000000002E-2"/>
    <n v="2.7E-2"/>
    <m/>
    <m/>
    <n v="93"/>
    <s v="ESTIMACIONES"/>
    <m/>
  </r>
  <r>
    <s v="24"/>
    <x v="13"/>
    <s v="NO INFORMANTE"/>
    <m/>
    <m/>
    <x v="2"/>
    <m/>
    <m/>
    <n v="0.14000000000000001"/>
    <n v="2.7E-2"/>
    <m/>
    <m/>
    <n v="0"/>
    <m/>
    <m/>
    <m/>
    <m/>
    <m/>
    <x v="0"/>
    <m/>
    <m/>
    <x v="40"/>
    <x v="186"/>
    <s v="C. T. Shatoja"/>
    <x v="586"/>
    <s v="EL"/>
    <x v="2"/>
    <x v="260"/>
    <x v="0"/>
    <s v="Instalado"/>
    <s v="Inoperativo"/>
    <m/>
    <x v="0"/>
    <x v="1"/>
    <x v="1"/>
    <x v="2"/>
    <s v="Estatal"/>
    <s v="SAN MARTÍN"/>
    <s v="SAN MARTÍN"/>
    <s v="EL DORADO"/>
    <s v="SHATOJA"/>
    <m/>
    <x v="1"/>
    <m/>
    <x v="2"/>
    <x v="5"/>
    <x v="0"/>
    <s v="MWh"/>
    <n v="0"/>
    <n v="0"/>
    <m/>
    <n v="0.14000000000000001"/>
    <n v="2.7E-2"/>
    <m/>
    <m/>
    <n v="93"/>
    <s v="ESTIMACIONES"/>
    <m/>
  </r>
  <r>
    <s v="24"/>
    <x v="13"/>
    <s v="NO INFORMANTE"/>
    <m/>
    <m/>
    <x v="2"/>
    <m/>
    <m/>
    <n v="9.6000000000000002E-2"/>
    <n v="2.7E-2"/>
    <m/>
    <m/>
    <n v="0"/>
    <m/>
    <m/>
    <m/>
    <m/>
    <m/>
    <x v="0"/>
    <m/>
    <m/>
    <x v="40"/>
    <x v="186"/>
    <s v="C. T. Tingo de Ponaza"/>
    <x v="587"/>
    <s v="EL"/>
    <x v="2"/>
    <x v="260"/>
    <x v="0"/>
    <s v="Instalado"/>
    <s v="Inoperativo"/>
    <m/>
    <x v="0"/>
    <x v="1"/>
    <x v="1"/>
    <x v="2"/>
    <s v="Estatal"/>
    <s v="SAN MARTÍN"/>
    <s v="SAN MARTÍN"/>
    <s v="PICOTA"/>
    <s v="TINGO DE PONAZA"/>
    <m/>
    <x v="1"/>
    <m/>
    <x v="2"/>
    <x v="5"/>
    <x v="0"/>
    <s v="MWh"/>
    <n v="0"/>
    <n v="0"/>
    <m/>
    <n v="9.6000000000000002E-2"/>
    <n v="2.7E-2"/>
    <m/>
    <m/>
    <n v="93"/>
    <s v="ESTIMACIONES"/>
    <m/>
  </r>
  <r>
    <s v="24"/>
    <x v="13"/>
    <s v="NO INFORMANTE"/>
    <m/>
    <m/>
    <x v="2"/>
    <m/>
    <m/>
    <n v="0.21"/>
    <n v="2.7E-2"/>
    <m/>
    <m/>
    <n v="0"/>
    <m/>
    <m/>
    <m/>
    <m/>
    <m/>
    <x v="0"/>
    <m/>
    <m/>
    <x v="40"/>
    <x v="186"/>
    <s v="C. T. Chazuta"/>
    <x v="588"/>
    <s v="EL"/>
    <x v="2"/>
    <x v="260"/>
    <x v="0"/>
    <s v="Instalado"/>
    <s v="Inoperativo"/>
    <m/>
    <x v="0"/>
    <x v="1"/>
    <x v="1"/>
    <x v="2"/>
    <s v="Estatal"/>
    <s v="SAN MARTÍN"/>
    <s v="SAN MARTÍN"/>
    <s v="SAN MARTÍN"/>
    <s v="CHAZUTA"/>
    <m/>
    <x v="1"/>
    <m/>
    <x v="2"/>
    <x v="5"/>
    <x v="0"/>
    <s v="MWh"/>
    <n v="0"/>
    <n v="0"/>
    <m/>
    <n v="0.21"/>
    <n v="2.7E-2"/>
    <m/>
    <m/>
    <n v="93"/>
    <s v="ESTIMACIONES"/>
    <m/>
  </r>
  <r>
    <s v="24"/>
    <x v="13"/>
    <s v="NO INFORMANTE"/>
    <m/>
    <m/>
    <x v="2"/>
    <m/>
    <m/>
    <n v="0.21"/>
    <n v="2.7E-2"/>
    <m/>
    <m/>
    <n v="0"/>
    <m/>
    <m/>
    <m/>
    <m/>
    <m/>
    <x v="0"/>
    <m/>
    <m/>
    <x v="40"/>
    <x v="186"/>
    <s v="C. T. Nueva Cajamarca"/>
    <x v="589"/>
    <s v="EL"/>
    <x v="2"/>
    <x v="260"/>
    <x v="0"/>
    <s v="Instalado"/>
    <s v="Inoperativo"/>
    <m/>
    <x v="0"/>
    <x v="1"/>
    <x v="1"/>
    <x v="2"/>
    <s v="Estatal"/>
    <s v="SAN MARTÍN"/>
    <s v="SAN MARTÍN"/>
    <s v="RIOJA"/>
    <s v="NUEVA CAJAMARCA"/>
    <m/>
    <x v="1"/>
    <m/>
    <x v="2"/>
    <x v="5"/>
    <x v="0"/>
    <s v="MWh"/>
    <n v="0"/>
    <n v="0"/>
    <m/>
    <n v="0.21"/>
    <n v="2.7E-2"/>
    <m/>
    <m/>
    <n v="93"/>
    <s v="ESTIMACIONES"/>
    <m/>
  </r>
  <r>
    <s v="24"/>
    <x v="13"/>
    <s v="NO INFORMANTE"/>
    <m/>
    <m/>
    <x v="2"/>
    <m/>
    <m/>
    <n v="5.5E-2"/>
    <n v="2.7E-2"/>
    <m/>
    <m/>
    <n v="0"/>
    <m/>
    <m/>
    <m/>
    <m/>
    <m/>
    <x v="0"/>
    <m/>
    <m/>
    <x v="40"/>
    <x v="186"/>
    <s v="C. T. Sacanche"/>
    <x v="590"/>
    <s v="EL"/>
    <x v="2"/>
    <x v="260"/>
    <x v="0"/>
    <s v="Instalado"/>
    <s v="Inoperativo"/>
    <m/>
    <x v="0"/>
    <x v="1"/>
    <x v="1"/>
    <x v="2"/>
    <s v="Estatal"/>
    <s v="SAN MARTÍN"/>
    <s v="SAN MARTÍN"/>
    <s v="HUALLAGA"/>
    <s v="SACANCHE"/>
    <m/>
    <x v="1"/>
    <m/>
    <x v="2"/>
    <x v="5"/>
    <x v="0"/>
    <s v="MWh"/>
    <n v="0"/>
    <n v="0"/>
    <m/>
    <n v="5.5E-2"/>
    <n v="2.7E-2"/>
    <m/>
    <m/>
    <n v="93"/>
    <s v="ESTIMACIONES"/>
    <m/>
  </r>
  <r>
    <s v="24"/>
    <x v="13"/>
    <s v="NO INFORMANTE"/>
    <m/>
    <m/>
    <x v="6"/>
    <m/>
    <m/>
    <n v="0.25"/>
    <n v="0.25"/>
    <m/>
    <m/>
    <n v="438"/>
    <m/>
    <m/>
    <m/>
    <m/>
    <m/>
    <x v="0"/>
    <m/>
    <s v="Electro Norte Medio S.A. - HIDRANDINA"/>
    <x v="40"/>
    <x v="186"/>
    <s v="C.E. PTO. MALABRIGO"/>
    <x v="591"/>
    <s v="EOL"/>
    <x v="8"/>
    <x v="260"/>
    <x v="4"/>
    <s v="Instalado"/>
    <s v="Operativo"/>
    <m/>
    <x v="0"/>
    <x v="1"/>
    <x v="1"/>
    <x v="2"/>
    <s v="Estatal"/>
    <s v="LA LIBERTAD"/>
    <s v="LA LIBERTAD"/>
    <s v="RAZURI"/>
    <s v="MALABRIGO"/>
    <m/>
    <x v="10"/>
    <m/>
    <x v="2"/>
    <x v="5"/>
    <x v="0"/>
    <s v="MWh"/>
    <n v="438"/>
    <n v="0.438"/>
    <m/>
    <n v="0.25"/>
    <n v="0.25"/>
    <m/>
    <m/>
    <n v="93"/>
    <s v="ESTIMACIONES"/>
    <m/>
  </r>
  <r>
    <s v="24"/>
    <x v="13"/>
    <s v="NO INFORMANTE"/>
    <m/>
    <m/>
    <x v="2"/>
    <m/>
    <m/>
    <n v="0.1"/>
    <n v="0.1"/>
    <m/>
    <m/>
    <n v="175.2"/>
    <m/>
    <m/>
    <m/>
    <m/>
    <m/>
    <x v="0"/>
    <m/>
    <s v="MUNICIPALIDAD"/>
    <x v="40"/>
    <x v="186"/>
    <s v="C.T. YAUTAN"/>
    <x v="592"/>
    <s v="EL"/>
    <x v="2"/>
    <x v="260"/>
    <x v="0"/>
    <s v="Instalado"/>
    <s v="Operativo"/>
    <m/>
    <x v="0"/>
    <x v="1"/>
    <x v="1"/>
    <x v="2"/>
    <s v="Estatal"/>
    <s v="ANCASH"/>
    <s v="ANCASH"/>
    <s v="CASMA"/>
    <s v="YAUTAN"/>
    <m/>
    <x v="1"/>
    <m/>
    <x v="2"/>
    <x v="5"/>
    <x v="0"/>
    <s v="MWh"/>
    <n v="175.2"/>
    <n v="0.17519999999999999"/>
    <m/>
    <n v="0.1"/>
    <n v="0.1"/>
    <m/>
    <m/>
    <n v="93"/>
    <s v="ESTIMACIONES"/>
    <m/>
  </r>
  <r>
    <s v="24"/>
    <x v="13"/>
    <s v="NO INFORMANTE"/>
    <m/>
    <m/>
    <x v="2"/>
    <m/>
    <m/>
    <n v="0.1"/>
    <n v="0.1"/>
    <m/>
    <m/>
    <n v="175.2"/>
    <m/>
    <m/>
    <m/>
    <m/>
    <m/>
    <x v="0"/>
    <m/>
    <s v="MUNICIPALIDAD"/>
    <x v="40"/>
    <x v="186"/>
    <s v="G.T. MARCA"/>
    <x v="593"/>
    <s v="EL"/>
    <x v="2"/>
    <x v="260"/>
    <x v="0"/>
    <s v="Instalado"/>
    <s v="Operativo"/>
    <m/>
    <x v="0"/>
    <x v="1"/>
    <x v="1"/>
    <x v="2"/>
    <s v="Estatal"/>
    <s v="ANCASH"/>
    <s v="ANCASH"/>
    <s v="RECUAY"/>
    <s v="MARCA"/>
    <m/>
    <x v="1"/>
    <m/>
    <x v="2"/>
    <x v="5"/>
    <x v="0"/>
    <s v="MWh"/>
    <n v="175.2"/>
    <n v="0.17519999999999999"/>
    <m/>
    <n v="0.1"/>
    <n v="0.1"/>
    <m/>
    <m/>
    <n v="93"/>
    <s v="ESTIMACIONES"/>
    <m/>
  </r>
  <r>
    <s v="24"/>
    <x v="13"/>
    <s v="NO INFORMANTE"/>
    <m/>
    <m/>
    <x v="2"/>
    <m/>
    <m/>
    <n v="0.05"/>
    <n v="0.05"/>
    <m/>
    <m/>
    <n v="87.6"/>
    <m/>
    <m/>
    <m/>
    <m/>
    <m/>
    <x v="0"/>
    <m/>
    <s v="MUNICIPALIDAD"/>
    <x v="40"/>
    <x v="186"/>
    <s v="G.T. CHALAMARCA"/>
    <x v="594"/>
    <s v="EL"/>
    <x v="2"/>
    <x v="260"/>
    <x v="0"/>
    <s v="Instalado"/>
    <s v="Operativo"/>
    <m/>
    <x v="0"/>
    <x v="1"/>
    <x v="1"/>
    <x v="2"/>
    <s v="Estatal"/>
    <s v="CAJAMARCA"/>
    <s v="CAJAMARCA"/>
    <s v="CHOTA"/>
    <s v="PACCHA (CHALAMARCA)"/>
    <m/>
    <x v="1"/>
    <m/>
    <x v="2"/>
    <x v="5"/>
    <x v="0"/>
    <s v="MWh"/>
    <n v="87.6"/>
    <n v="8.7599999999999997E-2"/>
    <m/>
    <n v="0.05"/>
    <n v="0.05"/>
    <m/>
    <m/>
    <n v="93"/>
    <s v="ESTIMACIONES"/>
    <m/>
  </r>
  <r>
    <s v="24"/>
    <x v="13"/>
    <s v="NO INFORMANTE"/>
    <m/>
    <m/>
    <x v="2"/>
    <m/>
    <m/>
    <n v="0.05"/>
    <n v="0.05"/>
    <m/>
    <m/>
    <n v="87.6"/>
    <m/>
    <m/>
    <m/>
    <m/>
    <m/>
    <x v="0"/>
    <m/>
    <s v="MUNICIPALIDAD"/>
    <x v="40"/>
    <x v="186"/>
    <s v="G.T. ICAMANCHE"/>
    <x v="595"/>
    <s v="EL"/>
    <x v="2"/>
    <x v="260"/>
    <x v="0"/>
    <s v="Instalado"/>
    <s v="Operativo"/>
    <m/>
    <x v="0"/>
    <x v="1"/>
    <x v="1"/>
    <x v="2"/>
    <s v="Estatal"/>
    <s v="CAJAMARCA"/>
    <s v="CAJAMARCA"/>
    <s v="SAN IGNACIO"/>
    <s v="S.J. LOURDES (ICAMANCHE)"/>
    <m/>
    <x v="1"/>
    <m/>
    <x v="2"/>
    <x v="5"/>
    <x v="0"/>
    <s v="MWh"/>
    <n v="87.6"/>
    <n v="8.7599999999999997E-2"/>
    <m/>
    <n v="0.05"/>
    <n v="0.05"/>
    <m/>
    <m/>
    <n v="93"/>
    <s v="ESTIMACIONES"/>
    <m/>
  </r>
  <r>
    <s v="24"/>
    <x v="13"/>
    <s v="NO INFORMANTE"/>
    <m/>
    <m/>
    <x v="2"/>
    <m/>
    <m/>
    <n v="0.1"/>
    <n v="0.1"/>
    <m/>
    <m/>
    <n v="175.2"/>
    <m/>
    <m/>
    <m/>
    <m/>
    <m/>
    <x v="0"/>
    <m/>
    <s v="MUNICIPALIDAD"/>
    <x v="40"/>
    <x v="186"/>
    <s v="G.T. LLAPA"/>
    <x v="596"/>
    <s v="EL"/>
    <x v="2"/>
    <x v="260"/>
    <x v="0"/>
    <s v="Instalado"/>
    <s v="Operativo"/>
    <m/>
    <x v="0"/>
    <x v="1"/>
    <x v="1"/>
    <x v="2"/>
    <s v="Estatal"/>
    <s v="CAJAMARCA"/>
    <s v="CAJAMARCA"/>
    <s v="SAN MIGUEL"/>
    <s v="LLAPA"/>
    <m/>
    <x v="1"/>
    <m/>
    <x v="2"/>
    <x v="5"/>
    <x v="0"/>
    <s v="MWh"/>
    <n v="175.2"/>
    <n v="0.17519999999999999"/>
    <m/>
    <n v="0.1"/>
    <n v="0.1"/>
    <m/>
    <m/>
    <n v="93"/>
    <s v="ESTIMACIONES"/>
    <m/>
  </r>
  <r>
    <s v="24"/>
    <x v="13"/>
    <s v="NO INFORMANTE"/>
    <m/>
    <m/>
    <x v="2"/>
    <m/>
    <m/>
    <n v="0.05"/>
    <n v="0.05"/>
    <m/>
    <m/>
    <n v="87.6"/>
    <m/>
    <m/>
    <m/>
    <m/>
    <m/>
    <x v="0"/>
    <m/>
    <s v="MUNICIPALIDAD"/>
    <x v="40"/>
    <x v="186"/>
    <s v="G.T. SAUCEPAMPA"/>
    <x v="597"/>
    <s v="EL"/>
    <x v="2"/>
    <x v="260"/>
    <x v="0"/>
    <s v="Instalado"/>
    <s v="Operativo"/>
    <m/>
    <x v="0"/>
    <x v="1"/>
    <x v="1"/>
    <x v="2"/>
    <s v="Estatal"/>
    <s v="CAJAMARCA"/>
    <s v="CAJAMARCA"/>
    <s v="SANTA CRUZ"/>
    <s v="SAUCEPAMPA"/>
    <m/>
    <x v="1"/>
    <m/>
    <x v="2"/>
    <x v="5"/>
    <x v="0"/>
    <s v="MWh"/>
    <n v="87.6"/>
    <n v="8.7599999999999997E-2"/>
    <m/>
    <n v="0.05"/>
    <n v="0.05"/>
    <m/>
    <m/>
    <n v="93"/>
    <s v="ESTIMACIONES"/>
    <m/>
  </r>
  <r>
    <s v="24"/>
    <x v="13"/>
    <s v="NO INFORMANTE"/>
    <m/>
    <m/>
    <x v="2"/>
    <m/>
    <m/>
    <n v="0.05"/>
    <n v="0.05"/>
    <m/>
    <m/>
    <n v="87.6"/>
    <m/>
    <m/>
    <m/>
    <m/>
    <m/>
    <x v="0"/>
    <m/>
    <s v="MUNICIPALIDAD"/>
    <x v="40"/>
    <x v="186"/>
    <s v="G.T. AURAHUA"/>
    <x v="598"/>
    <s v="EL"/>
    <x v="2"/>
    <x v="260"/>
    <x v="0"/>
    <s v="Instalado"/>
    <s v="Operativo"/>
    <m/>
    <x v="0"/>
    <x v="1"/>
    <x v="1"/>
    <x v="2"/>
    <s v="Estatal"/>
    <s v="HUANCAVELICA"/>
    <s v="HUANCAVELICA"/>
    <s v="CASTROVIRREYNA"/>
    <s v="AURAHUA"/>
    <m/>
    <x v="1"/>
    <m/>
    <x v="2"/>
    <x v="5"/>
    <x v="0"/>
    <s v="MWh"/>
    <n v="87.6"/>
    <n v="8.7599999999999997E-2"/>
    <m/>
    <n v="0.05"/>
    <n v="0.05"/>
    <m/>
    <m/>
    <n v="93"/>
    <s v="ESTIMACIONES"/>
    <m/>
  </r>
  <r>
    <s v="24"/>
    <x v="13"/>
    <s v="NO INFORMANTE"/>
    <m/>
    <m/>
    <x v="2"/>
    <m/>
    <m/>
    <n v="0.05"/>
    <n v="0.05"/>
    <m/>
    <m/>
    <n v="87.6"/>
    <m/>
    <m/>
    <m/>
    <m/>
    <m/>
    <x v="0"/>
    <m/>
    <s v="MUNICIPALIDAD"/>
    <x v="40"/>
    <x v="186"/>
    <s v="G.T. CHUPAMARCA"/>
    <x v="599"/>
    <s v="EL"/>
    <x v="2"/>
    <x v="260"/>
    <x v="0"/>
    <s v="Instalado"/>
    <s v="Operativo"/>
    <m/>
    <x v="0"/>
    <x v="1"/>
    <x v="1"/>
    <x v="2"/>
    <s v="Estatal"/>
    <s v="HUANCAVELICA"/>
    <s v="HUANCAVELICA"/>
    <s v="CASTROVIRREYNA"/>
    <s v="CHUPAMARCA"/>
    <m/>
    <x v="1"/>
    <m/>
    <x v="2"/>
    <x v="5"/>
    <x v="0"/>
    <s v="MWh"/>
    <n v="87.6"/>
    <n v="8.7599999999999997E-2"/>
    <m/>
    <n v="0.05"/>
    <n v="0.05"/>
    <m/>
    <m/>
    <n v="93"/>
    <s v="ESTIMACIONES"/>
    <m/>
  </r>
  <r>
    <s v="24"/>
    <x v="13"/>
    <s v="NO INFORMANTE"/>
    <m/>
    <m/>
    <x v="2"/>
    <m/>
    <m/>
    <n v="0.1"/>
    <n v="0.1"/>
    <m/>
    <m/>
    <n v="175.2"/>
    <m/>
    <m/>
    <m/>
    <m/>
    <m/>
    <x v="0"/>
    <m/>
    <s v="MUNICIPALIDAD"/>
    <x v="40"/>
    <x v="186"/>
    <s v="G.T. HONORIA"/>
    <x v="600"/>
    <s v="EL"/>
    <x v="2"/>
    <x v="260"/>
    <x v="0"/>
    <s v="Instalado"/>
    <s v="Operativo"/>
    <m/>
    <x v="0"/>
    <x v="1"/>
    <x v="1"/>
    <x v="2"/>
    <s v="Estatal"/>
    <s v="HUANUCO"/>
    <s v="HUANUCO"/>
    <s v="PACHITEA"/>
    <s v="HONORIA"/>
    <m/>
    <x v="1"/>
    <m/>
    <x v="2"/>
    <x v="5"/>
    <x v="0"/>
    <s v="MWh"/>
    <n v="175.2"/>
    <n v="0.17519999999999999"/>
    <m/>
    <n v="0.1"/>
    <n v="0.1"/>
    <m/>
    <m/>
    <n v="93"/>
    <s v="ESTIMACIONES"/>
    <m/>
  </r>
  <r>
    <s v="24"/>
    <x v="13"/>
    <s v="NO INFORMANTE"/>
    <m/>
    <m/>
    <x v="6"/>
    <m/>
    <m/>
    <n v="0.45"/>
    <n v="0.45"/>
    <m/>
    <m/>
    <n v="788.4"/>
    <m/>
    <m/>
    <m/>
    <m/>
    <m/>
    <x v="0"/>
    <m/>
    <s v="DEP - ADINELSA"/>
    <x v="40"/>
    <x v="186"/>
    <s v="C.E. MARCONA"/>
    <x v="601"/>
    <s v="EOL"/>
    <x v="8"/>
    <x v="260"/>
    <x v="4"/>
    <s v="Instalado"/>
    <s v="Operativo"/>
    <m/>
    <x v="0"/>
    <x v="1"/>
    <x v="1"/>
    <x v="2"/>
    <s v="Estatal"/>
    <s v="ICA"/>
    <s v="ICA"/>
    <s v="NAZCA"/>
    <s v="MARCONA"/>
    <m/>
    <x v="10"/>
    <m/>
    <x v="2"/>
    <x v="5"/>
    <x v="0"/>
    <s v="MWh"/>
    <n v="788.4"/>
    <n v="0.78839999999999999"/>
    <m/>
    <n v="0.45"/>
    <n v="0.45"/>
    <m/>
    <m/>
    <n v="93"/>
    <s v="ESTIMACIONES"/>
    <m/>
  </r>
  <r>
    <s v="24"/>
    <x v="13"/>
    <s v="NO INFORMANTE"/>
    <m/>
    <m/>
    <x v="2"/>
    <m/>
    <m/>
    <n v="0.05"/>
    <n v="0.05"/>
    <m/>
    <m/>
    <n v="87.6"/>
    <m/>
    <m/>
    <m/>
    <m/>
    <m/>
    <x v="0"/>
    <m/>
    <s v="MUNICIPALIDAD"/>
    <x v="40"/>
    <x v="186"/>
    <s v="G.T. HUANCANO"/>
    <x v="602"/>
    <s v="EL"/>
    <x v="2"/>
    <x v="260"/>
    <x v="0"/>
    <s v="Instalado"/>
    <s v="Operativo"/>
    <m/>
    <x v="0"/>
    <x v="1"/>
    <x v="1"/>
    <x v="2"/>
    <s v="Estatal"/>
    <s v="ICA"/>
    <s v="ICA"/>
    <s v="PISCO"/>
    <s v="HUANCANO"/>
    <m/>
    <x v="1"/>
    <m/>
    <x v="2"/>
    <x v="5"/>
    <x v="0"/>
    <s v="MWh"/>
    <n v="87.6"/>
    <n v="8.7599999999999997E-2"/>
    <m/>
    <n v="0.05"/>
    <n v="0.05"/>
    <m/>
    <m/>
    <n v="93"/>
    <s v="ESTIMACIONES"/>
    <m/>
  </r>
  <r>
    <s v="24"/>
    <x v="13"/>
    <s v="NO INFORMANTE"/>
    <m/>
    <m/>
    <x v="2"/>
    <m/>
    <m/>
    <n v="0.2"/>
    <n v="0.2"/>
    <m/>
    <m/>
    <n v="350.4"/>
    <m/>
    <m/>
    <m/>
    <m/>
    <m/>
    <x v="0"/>
    <m/>
    <s v="MUNICIPALIDAD"/>
    <x v="40"/>
    <x v="186"/>
    <s v="G.T. SAN LUIS DE SHUARO"/>
    <x v="603"/>
    <s v="EL"/>
    <x v="2"/>
    <x v="260"/>
    <x v="0"/>
    <s v="Instalado"/>
    <s v="Operativo"/>
    <m/>
    <x v="0"/>
    <x v="1"/>
    <x v="1"/>
    <x v="2"/>
    <s v="Estatal"/>
    <s v="JUNIN"/>
    <s v="JUNIN"/>
    <s v="CHANCHAMAYO"/>
    <s v="SAN LUIS DE SHUARO"/>
    <m/>
    <x v="1"/>
    <m/>
    <x v="2"/>
    <x v="5"/>
    <x v="0"/>
    <s v="MWh"/>
    <n v="350.4"/>
    <n v="0.35039999999999999"/>
    <m/>
    <n v="0.2"/>
    <n v="0.2"/>
    <m/>
    <m/>
    <n v="93"/>
    <s v="ESTIMACIONES"/>
    <m/>
  </r>
  <r>
    <s v="24"/>
    <x v="13"/>
    <s v="NO INFORMANTE"/>
    <m/>
    <m/>
    <x v="2"/>
    <m/>
    <m/>
    <n v="0.1"/>
    <n v="0.1"/>
    <m/>
    <m/>
    <n v="175.2"/>
    <m/>
    <m/>
    <m/>
    <m/>
    <m/>
    <x v="0"/>
    <m/>
    <s v="MUNICIPALIDAD"/>
    <x v="40"/>
    <x v="186"/>
    <s v="C.T. BOLIVAR"/>
    <x v="604"/>
    <s v="EL"/>
    <x v="2"/>
    <x v="260"/>
    <x v="0"/>
    <s v="Instalado"/>
    <s v="Operativo"/>
    <m/>
    <x v="0"/>
    <x v="1"/>
    <x v="1"/>
    <x v="2"/>
    <s v="Estatal"/>
    <s v="LA LIBERTAD"/>
    <s v="LA LIBERTAD"/>
    <s v="BOLIVAR"/>
    <s v="BOLIVAR"/>
    <m/>
    <x v="1"/>
    <m/>
    <x v="2"/>
    <x v="5"/>
    <x v="0"/>
    <s v="MWh"/>
    <n v="175.2"/>
    <n v="0.17519999999999999"/>
    <m/>
    <n v="0.1"/>
    <n v="0.1"/>
    <m/>
    <m/>
    <n v="93"/>
    <s v="ESTIMACIONES"/>
    <m/>
  </r>
  <r>
    <s v="24"/>
    <x v="13"/>
    <s v="NO INFORMANTE"/>
    <m/>
    <m/>
    <x v="5"/>
    <m/>
    <m/>
    <n v="0.14000000000000001"/>
    <n v="0.14000000000000001"/>
    <m/>
    <m/>
    <n v="490.56"/>
    <m/>
    <m/>
    <m/>
    <m/>
    <m/>
    <x v="0"/>
    <m/>
    <s v="MUNICIPALIDAD"/>
    <x v="40"/>
    <x v="186"/>
    <s v="C.H. HONGOS I ETAPA"/>
    <x v="605"/>
    <s v="HI"/>
    <x v="5"/>
    <x v="260"/>
    <x v="2"/>
    <s v="Instalado"/>
    <s v="Operativo"/>
    <m/>
    <x v="0"/>
    <x v="1"/>
    <x v="1"/>
    <x v="2"/>
    <s v="Estatal"/>
    <s v="LIMA"/>
    <s v="LIMA"/>
    <s v="YAUYOS"/>
    <s v="HONGOS"/>
    <m/>
    <x v="8"/>
    <m/>
    <x v="2"/>
    <x v="5"/>
    <x v="0"/>
    <s v="MWh"/>
    <n v="490.56"/>
    <n v="0.49056"/>
    <m/>
    <n v="0.14000000000000001"/>
    <n v="0.14000000000000001"/>
    <m/>
    <m/>
    <n v="93"/>
    <s v="ESTIMACIONES"/>
    <m/>
  </r>
  <r>
    <s v="24"/>
    <x v="13"/>
    <s v="NO INFORMANTE"/>
    <m/>
    <m/>
    <x v="5"/>
    <m/>
    <m/>
    <n v="0.13"/>
    <n v="0.13"/>
    <m/>
    <m/>
    <n v="455.52"/>
    <m/>
    <m/>
    <m/>
    <m/>
    <m/>
    <x v="0"/>
    <m/>
    <s v="MUNICIPALIDAD"/>
    <x v="40"/>
    <x v="186"/>
    <s v="C.H. QUINCHES"/>
    <x v="606"/>
    <s v="HI"/>
    <x v="5"/>
    <x v="260"/>
    <x v="2"/>
    <s v="Instalado"/>
    <s v="Operativo"/>
    <m/>
    <x v="0"/>
    <x v="1"/>
    <x v="1"/>
    <x v="2"/>
    <s v="Estatal"/>
    <s v="LIMA"/>
    <s v="LIMA"/>
    <s v="YAUYOS"/>
    <s v="QUINCHES"/>
    <m/>
    <x v="8"/>
    <m/>
    <x v="2"/>
    <x v="5"/>
    <x v="0"/>
    <s v="MWh"/>
    <n v="455.52"/>
    <n v="0.45551999999999998"/>
    <m/>
    <n v="0.13"/>
    <n v="0.13"/>
    <m/>
    <m/>
    <n v="93"/>
    <s v="ESTIMACIONES"/>
    <m/>
  </r>
  <r>
    <s v="24"/>
    <x v="13"/>
    <s v="NO INFORMANTE"/>
    <m/>
    <m/>
    <x v="5"/>
    <m/>
    <m/>
    <n v="0.28000000000000003"/>
    <n v="0.28000000000000003"/>
    <m/>
    <m/>
    <n v="981.12"/>
    <m/>
    <m/>
    <m/>
    <m/>
    <m/>
    <x v="0"/>
    <m/>
    <s v="Electrocentro S. A."/>
    <x v="40"/>
    <x v="186"/>
    <s v="C.H. SANTA LEONOR"/>
    <x v="607"/>
    <s v="HI"/>
    <x v="5"/>
    <x v="260"/>
    <x v="2"/>
    <s v="Instalado"/>
    <s v="Operativo"/>
    <m/>
    <x v="0"/>
    <x v="1"/>
    <x v="1"/>
    <x v="2"/>
    <s v="Estatal"/>
    <s v="LIMA"/>
    <s v="LIMA"/>
    <s v="HUAURA"/>
    <s v="SANTA LEONOR"/>
    <m/>
    <x v="8"/>
    <m/>
    <x v="2"/>
    <x v="5"/>
    <x v="0"/>
    <s v="MWh"/>
    <n v="981.12"/>
    <n v="0.98111999999999999"/>
    <m/>
    <n v="0.28000000000000003"/>
    <n v="0.28000000000000003"/>
    <m/>
    <m/>
    <n v="93"/>
    <s v="ESTIMACIONES"/>
    <m/>
  </r>
  <r>
    <s v="24"/>
    <x v="13"/>
    <s v="NO INFORMANTE"/>
    <m/>
    <m/>
    <x v="2"/>
    <m/>
    <m/>
    <n v="0.2"/>
    <n v="0.2"/>
    <m/>
    <m/>
    <n v="350.4"/>
    <m/>
    <m/>
    <m/>
    <m/>
    <m/>
    <x v="0"/>
    <m/>
    <s v="MUNICIPALIDAD"/>
    <x v="40"/>
    <x v="186"/>
    <s v="G.T. CAJATAMBO"/>
    <x v="608"/>
    <s v="EL"/>
    <x v="2"/>
    <x v="260"/>
    <x v="0"/>
    <s v="Instalado"/>
    <s v="Operativo"/>
    <m/>
    <x v="0"/>
    <x v="1"/>
    <x v="1"/>
    <x v="2"/>
    <s v="Estatal"/>
    <s v="LIMA"/>
    <s v="LIMA"/>
    <s v="CAJATAMBO"/>
    <s v="CAJATAMBO"/>
    <m/>
    <x v="1"/>
    <m/>
    <x v="2"/>
    <x v="5"/>
    <x v="0"/>
    <s v="MWh"/>
    <n v="350.4"/>
    <n v="0.35039999999999999"/>
    <m/>
    <n v="0.2"/>
    <n v="0.2"/>
    <m/>
    <m/>
    <n v="93"/>
    <s v="ESTIMACIONES"/>
    <m/>
  </r>
  <r>
    <s v="24"/>
    <x v="13"/>
    <s v="NO INFORMANTE"/>
    <m/>
    <m/>
    <x v="2"/>
    <m/>
    <m/>
    <n v="0.2"/>
    <n v="0.2"/>
    <m/>
    <m/>
    <n v="350.4"/>
    <m/>
    <m/>
    <m/>
    <m/>
    <m/>
    <x v="0"/>
    <m/>
    <s v="MUNICIPALIDAD"/>
    <x v="40"/>
    <x v="186"/>
    <s v="G.T. YAUYOS"/>
    <x v="609"/>
    <s v="EL"/>
    <x v="2"/>
    <x v="260"/>
    <x v="0"/>
    <s v="Instalado"/>
    <s v="Operativo"/>
    <m/>
    <x v="0"/>
    <x v="1"/>
    <x v="1"/>
    <x v="2"/>
    <s v="Estatal"/>
    <s v="LIMA"/>
    <s v="LIMA"/>
    <s v="YAUYOS"/>
    <s v="YAUYOS"/>
    <m/>
    <x v="1"/>
    <m/>
    <x v="2"/>
    <x v="5"/>
    <x v="0"/>
    <s v="MWh"/>
    <n v="350.4"/>
    <n v="0.35039999999999999"/>
    <m/>
    <n v="0.2"/>
    <n v="0.2"/>
    <m/>
    <m/>
    <n v="93"/>
    <s v="ESTIMACIONES"/>
    <m/>
  </r>
  <r>
    <s v="24"/>
    <x v="13"/>
    <s v="NO INFORMANTE"/>
    <m/>
    <m/>
    <x v="2"/>
    <m/>
    <m/>
    <n v="0.1"/>
    <n v="0.1"/>
    <m/>
    <m/>
    <n v="175.2"/>
    <m/>
    <m/>
    <m/>
    <m/>
    <m/>
    <x v="0"/>
    <m/>
    <s v="MUNICIPALIDAD"/>
    <x v="40"/>
    <x v="186"/>
    <s v="G.T. LABERINTO"/>
    <x v="610"/>
    <s v="EL"/>
    <x v="2"/>
    <x v="260"/>
    <x v="0"/>
    <s v="Instalado"/>
    <s v="Operativo"/>
    <m/>
    <x v="0"/>
    <x v="1"/>
    <x v="1"/>
    <x v="2"/>
    <s v="Estatal"/>
    <s v="MADRE DE DIOS"/>
    <s v="MADRE DE DIOS"/>
    <s v="TAMBOPATA"/>
    <s v="TAMBOPATA"/>
    <m/>
    <x v="1"/>
    <m/>
    <x v="2"/>
    <x v="5"/>
    <x v="0"/>
    <s v="MWh"/>
    <n v="175.2"/>
    <n v="0.17519999999999999"/>
    <m/>
    <n v="0.1"/>
    <n v="0.1"/>
    <m/>
    <m/>
    <n v="93"/>
    <s v="ESTIMACIONES"/>
    <m/>
  </r>
  <r>
    <s v="24"/>
    <x v="13"/>
    <s v="NO INFORMANTE"/>
    <m/>
    <m/>
    <x v="5"/>
    <m/>
    <m/>
    <n v="0.1"/>
    <n v="0.1"/>
    <m/>
    <m/>
    <n v="350.4"/>
    <m/>
    <m/>
    <m/>
    <m/>
    <m/>
    <x v="0"/>
    <m/>
    <s v="MUNICIPALIDAD"/>
    <x v="40"/>
    <x v="186"/>
    <s v="C.H. FRIAS"/>
    <x v="611"/>
    <s v="HI"/>
    <x v="5"/>
    <x v="260"/>
    <x v="2"/>
    <s v="Instalado"/>
    <s v="Operativo"/>
    <m/>
    <x v="0"/>
    <x v="1"/>
    <x v="1"/>
    <x v="2"/>
    <s v="Estatal"/>
    <s v="PIURA"/>
    <s v="PIURA"/>
    <s v="AYABACA"/>
    <s v="FRIAS"/>
    <m/>
    <x v="8"/>
    <m/>
    <x v="2"/>
    <x v="5"/>
    <x v="0"/>
    <s v="MWh"/>
    <n v="350.4"/>
    <n v="0.35039999999999999"/>
    <m/>
    <n v="0.1"/>
    <n v="0.1"/>
    <m/>
    <m/>
    <n v="93"/>
    <s v="ESTIMACIONES"/>
    <m/>
  </r>
  <r>
    <s v="24"/>
    <x v="13"/>
    <s v="NO INFORMANTE"/>
    <m/>
    <m/>
    <x v="5"/>
    <m/>
    <m/>
    <n v="0.15"/>
    <n v="0.15"/>
    <m/>
    <m/>
    <n v="525.6"/>
    <m/>
    <m/>
    <m/>
    <m/>
    <m/>
    <x v="0"/>
    <m/>
    <s v="MUNICIPALIDAD"/>
    <x v="40"/>
    <x v="186"/>
    <s v="C.H. HUARMACA"/>
    <x v="612"/>
    <s v="HI"/>
    <x v="5"/>
    <x v="260"/>
    <x v="2"/>
    <s v="Instalado"/>
    <s v="Operativo"/>
    <m/>
    <x v="0"/>
    <x v="1"/>
    <x v="1"/>
    <x v="2"/>
    <s v="Estatal"/>
    <s v="PIURA"/>
    <s v="PIURA"/>
    <s v="HUANCABAMBA"/>
    <s v="HUARMACA"/>
    <m/>
    <x v="8"/>
    <m/>
    <x v="2"/>
    <x v="5"/>
    <x v="0"/>
    <s v="MWh"/>
    <n v="525.6"/>
    <n v="0.52560000000000007"/>
    <m/>
    <n v="0.15"/>
    <n v="0.15"/>
    <m/>
    <m/>
    <n v="93"/>
    <s v="ESTIMACIONES"/>
    <m/>
  </r>
  <r>
    <s v="24"/>
    <x v="13"/>
    <s v="NO INFORMANTE"/>
    <m/>
    <m/>
    <x v="2"/>
    <m/>
    <m/>
    <n v="0.2"/>
    <n v="0.2"/>
    <m/>
    <m/>
    <n v="350.4"/>
    <m/>
    <m/>
    <m/>
    <m/>
    <m/>
    <x v="0"/>
    <m/>
    <s v="MUNICIPALIDAD"/>
    <x v="40"/>
    <x v="186"/>
    <s v="C.T. LANCOES"/>
    <x v="613"/>
    <s v="EL"/>
    <x v="2"/>
    <x v="260"/>
    <x v="0"/>
    <s v="Instalado"/>
    <s v="Operativo"/>
    <m/>
    <x v="0"/>
    <x v="1"/>
    <x v="1"/>
    <x v="2"/>
    <s v="Estatal"/>
    <s v="PIURA"/>
    <s v="PIURA"/>
    <s v="SULLANA"/>
    <s v="LANCONES "/>
    <m/>
    <x v="1"/>
    <m/>
    <x v="2"/>
    <x v="5"/>
    <x v="0"/>
    <s v="MWh"/>
    <n v="350.4"/>
    <n v="0.35039999999999999"/>
    <m/>
    <n v="0.2"/>
    <n v="0.2"/>
    <m/>
    <m/>
    <n v="93"/>
    <s v="ESTIMACIONES"/>
    <m/>
  </r>
  <r>
    <s v="24"/>
    <x v="13"/>
    <s v="NO INFORMANTE"/>
    <m/>
    <m/>
    <x v="2"/>
    <m/>
    <m/>
    <n v="0.1"/>
    <n v="0.1"/>
    <m/>
    <m/>
    <n v="175.2"/>
    <m/>
    <m/>
    <m/>
    <m/>
    <m/>
    <x v="0"/>
    <m/>
    <s v="MUNICIPALIDAD"/>
    <x v="40"/>
    <x v="186"/>
    <s v="C.T. LOS ENCUENTROS DE PILARES"/>
    <x v="614"/>
    <s v="EL"/>
    <x v="2"/>
    <x v="260"/>
    <x v="0"/>
    <s v="Instalado"/>
    <s v="Operativo"/>
    <m/>
    <x v="0"/>
    <x v="1"/>
    <x v="1"/>
    <x v="2"/>
    <s v="Estatal"/>
    <s v="PIURA"/>
    <s v="PIURA"/>
    <s v="SULLANA"/>
    <s v="LANCONES "/>
    <m/>
    <x v="1"/>
    <m/>
    <x v="2"/>
    <x v="5"/>
    <x v="0"/>
    <s v="MWh"/>
    <n v="175.2"/>
    <n v="0.17519999999999999"/>
    <m/>
    <n v="0.1"/>
    <n v="0.1"/>
    <m/>
    <m/>
    <n v="93"/>
    <s v="ESTIMACIONES"/>
    <m/>
  </r>
  <r>
    <s v="24"/>
    <x v="13"/>
    <s v="NO INFORMANTE"/>
    <m/>
    <m/>
    <x v="2"/>
    <m/>
    <m/>
    <n v="0.1"/>
    <n v="0.1"/>
    <m/>
    <m/>
    <n v="175.2"/>
    <m/>
    <m/>
    <m/>
    <m/>
    <m/>
    <x v="0"/>
    <m/>
    <s v="MUNICIPALIDAD"/>
    <x v="40"/>
    <x v="186"/>
    <s v="C.T. PARACHIQUE"/>
    <x v="615"/>
    <s v="EL"/>
    <x v="2"/>
    <x v="260"/>
    <x v="0"/>
    <s v="Instalado"/>
    <s v="Operativo"/>
    <m/>
    <x v="0"/>
    <x v="1"/>
    <x v="1"/>
    <x v="2"/>
    <s v="Estatal"/>
    <s v="PIURA"/>
    <s v="PIURA"/>
    <s v="PAITA"/>
    <s v="LA BOCANA (PARACHIQUE)"/>
    <m/>
    <x v="1"/>
    <m/>
    <x v="2"/>
    <x v="5"/>
    <x v="0"/>
    <s v="MWh"/>
    <n v="175.2"/>
    <n v="0.17519999999999999"/>
    <m/>
    <n v="0.1"/>
    <n v="0.1"/>
    <m/>
    <m/>
    <n v="93"/>
    <s v="ESTIMACIONES"/>
    <m/>
  </r>
  <r>
    <s v="24"/>
    <x v="13"/>
    <s v="NO INFORMANTE"/>
    <m/>
    <m/>
    <x v="5"/>
    <m/>
    <m/>
    <n v="0.41"/>
    <n v="0.41"/>
    <m/>
    <m/>
    <n v="1436.64"/>
    <m/>
    <m/>
    <m/>
    <m/>
    <m/>
    <x v="0"/>
    <m/>
    <s v="Electro Puno S.A.A."/>
    <x v="40"/>
    <x v="186"/>
    <s v="C.H. MACUSANI"/>
    <x v="616"/>
    <s v="HI"/>
    <x v="5"/>
    <x v="260"/>
    <x v="2"/>
    <s v="Instalado"/>
    <s v="Operativo"/>
    <m/>
    <x v="0"/>
    <x v="1"/>
    <x v="1"/>
    <x v="2"/>
    <s v="Estatal"/>
    <s v="PUNO"/>
    <s v="PUNO"/>
    <s v="CARABAYA"/>
    <s v="MACUSANI"/>
    <m/>
    <x v="8"/>
    <m/>
    <x v="2"/>
    <x v="5"/>
    <x v="0"/>
    <s v="MWh"/>
    <n v="1436.64"/>
    <n v="1.4366400000000001"/>
    <m/>
    <n v="0.41"/>
    <n v="0.41"/>
    <m/>
    <m/>
    <n v="93"/>
    <s v="ESTIMACIONES"/>
    <m/>
  </r>
  <r>
    <s v="24"/>
    <x v="13"/>
    <s v="NO INFORMANTE"/>
    <m/>
    <m/>
    <x v="2"/>
    <m/>
    <m/>
    <n v="0.2"/>
    <n v="0.2"/>
    <m/>
    <m/>
    <n v="350.4"/>
    <m/>
    <m/>
    <m/>
    <m/>
    <m/>
    <x v="0"/>
    <m/>
    <s v="MUNICIPALIDAD"/>
    <x v="40"/>
    <x v="186"/>
    <s v="G.T. AMANTANI"/>
    <x v="617"/>
    <s v="EL"/>
    <x v="2"/>
    <x v="260"/>
    <x v="0"/>
    <s v="Instalado"/>
    <s v="Operativo"/>
    <m/>
    <x v="0"/>
    <x v="1"/>
    <x v="1"/>
    <x v="2"/>
    <s v="Estatal"/>
    <s v="PUNO"/>
    <s v="PUNO"/>
    <s v="PUNO"/>
    <s v="PUNO (AMANTANI)"/>
    <m/>
    <x v="1"/>
    <m/>
    <x v="2"/>
    <x v="5"/>
    <x v="0"/>
    <s v="MWh"/>
    <n v="350.4"/>
    <n v="0.35039999999999999"/>
    <m/>
    <n v="0.2"/>
    <n v="0.2"/>
    <m/>
    <m/>
    <n v="93"/>
    <s v="ESTIMACIONES"/>
    <m/>
  </r>
  <r>
    <s v="24"/>
    <x v="13"/>
    <s v="NO INFORMANTE"/>
    <m/>
    <m/>
    <x v="2"/>
    <m/>
    <m/>
    <n v="0.1"/>
    <n v="0.1"/>
    <m/>
    <m/>
    <n v="175.2"/>
    <m/>
    <m/>
    <m/>
    <m/>
    <m/>
    <x v="0"/>
    <m/>
    <s v="MUNICIPALIDAD"/>
    <x v="40"/>
    <x v="186"/>
    <s v="G.T. CARASO"/>
    <x v="618"/>
    <s v="EL"/>
    <x v="2"/>
    <x v="260"/>
    <x v="0"/>
    <s v="Instalado"/>
    <s v="Operativo"/>
    <m/>
    <x v="0"/>
    <x v="1"/>
    <x v="1"/>
    <x v="2"/>
    <s v="Estatal"/>
    <s v="PUNO"/>
    <s v="PUNO"/>
    <s v="EL COLLAO"/>
    <s v="CAPASO"/>
    <m/>
    <x v="1"/>
    <m/>
    <x v="2"/>
    <x v="5"/>
    <x v="0"/>
    <s v="MWh"/>
    <n v="175.2"/>
    <n v="0.17519999999999999"/>
    <m/>
    <n v="0.1"/>
    <n v="0.1"/>
    <m/>
    <m/>
    <n v="93"/>
    <s v="ESTIMACIONES"/>
    <m/>
  </r>
  <r>
    <s v="24"/>
    <x v="13"/>
    <s v="NO INFORMANTE"/>
    <m/>
    <m/>
    <x v="2"/>
    <m/>
    <m/>
    <n v="0.2"/>
    <n v="0.2"/>
    <m/>
    <m/>
    <n v="350.4"/>
    <m/>
    <m/>
    <m/>
    <m/>
    <m/>
    <x v="0"/>
    <m/>
    <s v="MUNICIPALIDAD"/>
    <x v="40"/>
    <x v="186"/>
    <s v="G.T. LARAQUERI"/>
    <x v="619"/>
    <s v="EL"/>
    <x v="2"/>
    <x v="260"/>
    <x v="0"/>
    <s v="Instalado"/>
    <s v="Operativo"/>
    <m/>
    <x v="0"/>
    <x v="1"/>
    <x v="1"/>
    <x v="2"/>
    <s v="Estatal"/>
    <s v="PUNO"/>
    <s v="PUNO"/>
    <s v="PUNO"/>
    <s v="PICHANAQUI"/>
    <m/>
    <x v="1"/>
    <m/>
    <x v="2"/>
    <x v="5"/>
    <x v="0"/>
    <s v="MWh"/>
    <n v="350.4"/>
    <n v="0.35039999999999999"/>
    <m/>
    <n v="0.2"/>
    <n v="0.2"/>
    <m/>
    <m/>
    <n v="93"/>
    <s v="ESTIMACIONES"/>
    <m/>
  </r>
  <r>
    <s v="24"/>
    <x v="13"/>
    <s v="NO INFORMANTE"/>
    <m/>
    <m/>
    <x v="2"/>
    <m/>
    <m/>
    <n v="0.2"/>
    <n v="0.2"/>
    <m/>
    <m/>
    <n v="350.4"/>
    <m/>
    <m/>
    <m/>
    <m/>
    <m/>
    <x v="0"/>
    <m/>
    <s v="MUNICIPALIDAD"/>
    <x v="40"/>
    <x v="186"/>
    <s v="G.T. MAZO CRUZ"/>
    <x v="620"/>
    <s v="EL"/>
    <x v="2"/>
    <x v="260"/>
    <x v="0"/>
    <s v="Instalado"/>
    <s v="Operativo"/>
    <m/>
    <x v="0"/>
    <x v="1"/>
    <x v="1"/>
    <x v="2"/>
    <s v="Estatal"/>
    <s v="PUNO"/>
    <s v="PUNO"/>
    <s v="EL COLLAO"/>
    <s v="SANTA ROSA (MAZO CRUZ)"/>
    <m/>
    <x v="1"/>
    <m/>
    <x v="2"/>
    <x v="5"/>
    <x v="0"/>
    <s v="MWh"/>
    <n v="350.4"/>
    <n v="0.35039999999999999"/>
    <m/>
    <n v="0.2"/>
    <n v="0.2"/>
    <m/>
    <m/>
    <n v="93"/>
    <s v="ESTIMACIONES"/>
    <m/>
  </r>
  <r>
    <s v="24"/>
    <x v="13"/>
    <s v="NO INFORMANTE"/>
    <m/>
    <m/>
    <x v="2"/>
    <m/>
    <m/>
    <n v="0.5"/>
    <n v="0.5"/>
    <m/>
    <m/>
    <n v="876"/>
    <m/>
    <m/>
    <m/>
    <m/>
    <m/>
    <x v="0"/>
    <m/>
    <s v="MUNICIPALIDAD"/>
    <x v="40"/>
    <x v="186"/>
    <s v="G.T. UCHIZA"/>
    <x v="621"/>
    <s v="EL"/>
    <x v="2"/>
    <x v="260"/>
    <x v="0"/>
    <s v="Instalado"/>
    <s v="Operativo"/>
    <m/>
    <x v="0"/>
    <x v="1"/>
    <x v="1"/>
    <x v="2"/>
    <s v="Estatal"/>
    <s v="SAN MARTÍN"/>
    <s v="SAN MARTÍN"/>
    <s v="TOCACHE"/>
    <s v="UCHIZA"/>
    <m/>
    <x v="1"/>
    <m/>
    <x v="2"/>
    <x v="5"/>
    <x v="0"/>
    <s v="MWh"/>
    <n v="876"/>
    <n v="0.876"/>
    <m/>
    <n v="0.5"/>
    <n v="0.5"/>
    <m/>
    <m/>
    <n v="93"/>
    <s v="ESTIMACIONES"/>
    <m/>
  </r>
  <r>
    <s v="24"/>
    <x v="13"/>
    <s v="NO INFORMANTE"/>
    <m/>
    <m/>
    <x v="2"/>
    <m/>
    <m/>
    <n v="0.2"/>
    <n v="0.2"/>
    <m/>
    <m/>
    <n v="350.4"/>
    <m/>
    <m/>
    <m/>
    <m/>
    <m/>
    <x v="0"/>
    <m/>
    <s v="MUNICIPALIDAD"/>
    <x v="40"/>
    <x v="186"/>
    <s v="C.T. CAÑAVERAL / CASITAS"/>
    <x v="622"/>
    <s v="EL"/>
    <x v="2"/>
    <x v="260"/>
    <x v="0"/>
    <s v="Instalado"/>
    <s v="Operativo"/>
    <m/>
    <x v="0"/>
    <x v="1"/>
    <x v="1"/>
    <x v="2"/>
    <s v="Estatal"/>
    <s v="TUMBES"/>
    <s v="TUMBES"/>
    <s v="COMANDANTE VILLAR"/>
    <s v="CASITAS"/>
    <m/>
    <x v="1"/>
    <m/>
    <x v="2"/>
    <x v="5"/>
    <x v="0"/>
    <s v="MWh"/>
    <n v="350.4"/>
    <n v="0.35039999999999999"/>
    <m/>
    <n v="0.2"/>
    <n v="0.2"/>
    <m/>
    <m/>
    <n v="93"/>
    <s v="ESTIMACIONES"/>
    <m/>
  </r>
  <r>
    <s v="24"/>
    <x v="13"/>
    <s v="NO INFORMANTE"/>
    <m/>
    <m/>
    <x v="2"/>
    <m/>
    <m/>
    <n v="0.05"/>
    <n v="0.05"/>
    <m/>
    <m/>
    <n v="87.6"/>
    <m/>
    <m/>
    <m/>
    <m/>
    <m/>
    <x v="0"/>
    <m/>
    <s v="MUNICIPALIDAD"/>
    <x v="40"/>
    <x v="186"/>
    <s v="G.T. BELLA FLOR"/>
    <x v="623"/>
    <s v="EL"/>
    <x v="2"/>
    <x v="260"/>
    <x v="0"/>
    <s v="Instalado"/>
    <s v="Operativo"/>
    <m/>
    <x v="0"/>
    <x v="1"/>
    <x v="1"/>
    <x v="2"/>
    <s v="Estatal"/>
    <s v="UCAYALI"/>
    <s v="UCAYALI"/>
    <s v="CORONEL PORTILLO"/>
    <s v="MASISEA (BELLA FLOR)"/>
    <m/>
    <x v="1"/>
    <m/>
    <x v="2"/>
    <x v="5"/>
    <x v="0"/>
    <s v="MWh"/>
    <n v="87.6"/>
    <n v="8.7599999999999997E-2"/>
    <m/>
    <n v="0.05"/>
    <n v="0.05"/>
    <m/>
    <m/>
    <n v="93"/>
    <s v="ESTIMACIONES"/>
    <m/>
  </r>
  <r>
    <s v="24"/>
    <x v="13"/>
    <s v="NO INFORMANTE"/>
    <m/>
    <m/>
    <x v="2"/>
    <m/>
    <m/>
    <n v="0.2"/>
    <n v="0.2"/>
    <m/>
    <m/>
    <n v="350.4"/>
    <m/>
    <m/>
    <m/>
    <m/>
    <m/>
    <x v="0"/>
    <m/>
    <s v="MUNICIPALIDAD"/>
    <x v="40"/>
    <x v="186"/>
    <s v="G.T. CAMPOVERDE"/>
    <x v="624"/>
    <s v="EL"/>
    <x v="2"/>
    <x v="260"/>
    <x v="0"/>
    <s v="Instalado"/>
    <s v="Operativo"/>
    <m/>
    <x v="0"/>
    <x v="1"/>
    <x v="1"/>
    <x v="2"/>
    <s v="Estatal"/>
    <s v="UCAYALI"/>
    <s v="UCAYALI"/>
    <s v="CORONEL PORTILLO"/>
    <s v="CAMPO VERDE"/>
    <m/>
    <x v="1"/>
    <m/>
    <x v="2"/>
    <x v="5"/>
    <x v="0"/>
    <s v="MWh"/>
    <n v="350.4"/>
    <n v="0.35039999999999999"/>
    <m/>
    <n v="0.2"/>
    <n v="0.2"/>
    <m/>
    <m/>
    <n v="93"/>
    <s v="ESTIMACIONES"/>
    <m/>
  </r>
  <r>
    <s v="24"/>
    <x v="13"/>
    <s v="NO INFORMANTE"/>
    <m/>
    <m/>
    <x v="2"/>
    <m/>
    <m/>
    <n v="0.2"/>
    <n v="0.2"/>
    <m/>
    <m/>
    <n v="350.4"/>
    <m/>
    <m/>
    <m/>
    <m/>
    <m/>
    <x v="0"/>
    <m/>
    <s v="MUNICIPALIDAD"/>
    <x v="40"/>
    <x v="186"/>
    <s v="G.T. SAN ALEJANDRO"/>
    <x v="625"/>
    <s v="EL"/>
    <x v="2"/>
    <x v="260"/>
    <x v="0"/>
    <s v="Instalado"/>
    <s v="Operativo"/>
    <m/>
    <x v="0"/>
    <x v="1"/>
    <x v="1"/>
    <x v="2"/>
    <s v="Estatal"/>
    <s v="UCAYALI"/>
    <s v="UCAYALI"/>
    <s v="PADRE ABAD"/>
    <s v="IRAZOLA (SAN ALEJANDRO)"/>
    <m/>
    <x v="1"/>
    <m/>
    <x v="2"/>
    <x v="5"/>
    <x v="0"/>
    <s v="MWh"/>
    <n v="350.4"/>
    <n v="0.35039999999999999"/>
    <m/>
    <n v="0.2"/>
    <n v="0.2"/>
    <m/>
    <m/>
    <n v="93"/>
    <s v="ESTIMACIONES"/>
    <m/>
  </r>
  <r>
    <s v="24"/>
    <x v="13"/>
    <s v="NO INFORMANTE"/>
    <m/>
    <m/>
    <x v="5"/>
    <m/>
    <m/>
    <n v="0.1"/>
    <n v="0.1"/>
    <m/>
    <m/>
    <n v="350.4"/>
    <m/>
    <m/>
    <m/>
    <m/>
    <m/>
    <x v="0"/>
    <m/>
    <s v="MUNICIPALIDAD"/>
    <x v="40"/>
    <x v="186"/>
    <s v="C.H. TAMBOBAMBA"/>
    <x v="626"/>
    <s v="HI"/>
    <x v="5"/>
    <x v="260"/>
    <x v="2"/>
    <s v="Instalado"/>
    <s v="Operativo"/>
    <m/>
    <x v="0"/>
    <x v="1"/>
    <x v="1"/>
    <x v="2"/>
    <s v="Estatal"/>
    <s v="APURIMAC"/>
    <s v="APURIMAC"/>
    <s v="COTABAMBAS"/>
    <s v="TAMBOBAMBA"/>
    <m/>
    <x v="8"/>
    <m/>
    <x v="2"/>
    <x v="5"/>
    <x v="0"/>
    <s v="MWh"/>
    <n v="350.4"/>
    <n v="0.35039999999999999"/>
    <m/>
    <n v="0.1"/>
    <n v="0.1"/>
    <m/>
    <m/>
    <n v="93"/>
    <s v="ESTIMACIONES"/>
    <m/>
  </r>
  <r>
    <s v="24"/>
    <x v="13"/>
    <s v="NO INFORMANTE"/>
    <m/>
    <m/>
    <x v="5"/>
    <m/>
    <m/>
    <n v="0.1"/>
    <n v="0.1"/>
    <m/>
    <m/>
    <n v="350.4"/>
    <m/>
    <m/>
    <m/>
    <m/>
    <m/>
    <x v="0"/>
    <m/>
    <s v="MUNICIPALIDAD"/>
    <x v="40"/>
    <x v="186"/>
    <s v="C.H. DE CHIVAY"/>
    <x v="627"/>
    <s v="HI"/>
    <x v="5"/>
    <x v="260"/>
    <x v="2"/>
    <s v="Instalado"/>
    <s v="Operativo"/>
    <m/>
    <x v="0"/>
    <x v="1"/>
    <x v="1"/>
    <x v="2"/>
    <s v="Estatal"/>
    <s v="AREQUIPA"/>
    <s v="AREQUIPA"/>
    <s v="CAYLLOMA"/>
    <s v="CHIVAY"/>
    <m/>
    <x v="8"/>
    <m/>
    <x v="2"/>
    <x v="5"/>
    <x v="0"/>
    <s v="MWh"/>
    <n v="350.4"/>
    <n v="0.35039999999999999"/>
    <m/>
    <n v="0.1"/>
    <n v="0.1"/>
    <m/>
    <m/>
    <n v="93"/>
    <s v="ESTIMACIONES"/>
    <m/>
  </r>
  <r>
    <s v="24"/>
    <x v="13"/>
    <s v="NO INFORMANTE"/>
    <m/>
    <m/>
    <x v="5"/>
    <m/>
    <m/>
    <n v="6.5000000000000002E-2"/>
    <n v="6.5000000000000002E-2"/>
    <m/>
    <m/>
    <n v="227.76"/>
    <m/>
    <m/>
    <m/>
    <m/>
    <m/>
    <x v="0"/>
    <m/>
    <s v="MUNICIPALIDAD"/>
    <x v="40"/>
    <x v="186"/>
    <s v="C.H. DE TUTI"/>
    <x v="628"/>
    <s v="HI"/>
    <x v="5"/>
    <x v="260"/>
    <x v="2"/>
    <s v="Instalado"/>
    <s v="Operativo"/>
    <m/>
    <x v="0"/>
    <x v="1"/>
    <x v="1"/>
    <x v="2"/>
    <s v="Estatal"/>
    <s v="AREQUIPA"/>
    <s v="AREQUIPA"/>
    <s v="CAYLLOMA"/>
    <s v="TUTI"/>
    <m/>
    <x v="8"/>
    <m/>
    <x v="2"/>
    <x v="5"/>
    <x v="0"/>
    <s v="MWh"/>
    <n v="227.76"/>
    <n v="0.22775999999999999"/>
    <m/>
    <n v="6.5000000000000002E-2"/>
    <n v="6.5000000000000002E-2"/>
    <m/>
    <m/>
    <n v="93"/>
    <s v="ESTIMACIONES"/>
    <m/>
  </r>
  <r>
    <s v="24"/>
    <x v="13"/>
    <s v="NO INFORMANTE"/>
    <m/>
    <m/>
    <x v="5"/>
    <m/>
    <m/>
    <n v="0.15"/>
    <n v="0.15"/>
    <m/>
    <m/>
    <n v="525.6"/>
    <m/>
    <m/>
    <m/>
    <m/>
    <m/>
    <x v="0"/>
    <m/>
    <s v="MUNICIPALIDAD"/>
    <x v="40"/>
    <x v="186"/>
    <s v="C.H. DE CAYLLOMA"/>
    <x v="629"/>
    <s v="HI"/>
    <x v="5"/>
    <x v="260"/>
    <x v="2"/>
    <s v="Instalado"/>
    <s v="Operativo"/>
    <m/>
    <x v="0"/>
    <x v="1"/>
    <x v="1"/>
    <x v="2"/>
    <s v="Estatal"/>
    <s v="AREQUIPA"/>
    <s v="AREQUIPA"/>
    <s v="CAYLLOMA"/>
    <s v="CAYLLOMA"/>
    <m/>
    <x v="8"/>
    <m/>
    <x v="2"/>
    <x v="5"/>
    <x v="0"/>
    <s v="MWh"/>
    <n v="525.6"/>
    <n v="0.52560000000000007"/>
    <m/>
    <n v="0.15"/>
    <n v="0.15"/>
    <m/>
    <m/>
    <n v="93"/>
    <s v="ESTIMACIONES"/>
    <m/>
  </r>
  <r>
    <s v="24"/>
    <x v="13"/>
    <s v="NO INFORMANTE"/>
    <m/>
    <m/>
    <x v="5"/>
    <m/>
    <m/>
    <n v="0.3"/>
    <n v="0.3"/>
    <m/>
    <m/>
    <n v="1051.2"/>
    <m/>
    <m/>
    <m/>
    <m/>
    <m/>
    <x v="0"/>
    <m/>
    <s v="MUNICIPALIDAD"/>
    <x v="40"/>
    <x v="186"/>
    <s v="C.H. DE LUCANAS"/>
    <x v="630"/>
    <s v="HI"/>
    <x v="5"/>
    <x v="260"/>
    <x v="2"/>
    <s v="Instalado"/>
    <s v="Operativo"/>
    <m/>
    <x v="0"/>
    <x v="1"/>
    <x v="1"/>
    <x v="2"/>
    <s v="Estatal"/>
    <s v="AYACUCHO"/>
    <s v="AYACUCHO"/>
    <s v="LUCANAS"/>
    <s v="LUCANAS"/>
    <m/>
    <x v="8"/>
    <m/>
    <x v="2"/>
    <x v="5"/>
    <x v="0"/>
    <s v="MWh"/>
    <n v="1051.2"/>
    <n v="1.0512000000000001"/>
    <m/>
    <n v="0.3"/>
    <n v="0.3"/>
    <m/>
    <m/>
    <n v="93"/>
    <s v="ESTIMACIONES"/>
    <m/>
  </r>
  <r>
    <s v="24"/>
    <x v="13"/>
    <s v="NO INFORMANTE"/>
    <m/>
    <m/>
    <x v="5"/>
    <m/>
    <m/>
    <n v="0.1"/>
    <n v="0"/>
    <m/>
    <m/>
    <n v="0"/>
    <m/>
    <m/>
    <m/>
    <m/>
    <m/>
    <x v="0"/>
    <m/>
    <s v="MUNICIPALIDAD"/>
    <x v="40"/>
    <x v="186"/>
    <s v="C.H. DE SORAS"/>
    <x v="631"/>
    <s v="HI"/>
    <x v="5"/>
    <x v="260"/>
    <x v="2"/>
    <s v="Instalado"/>
    <s v="Inoperativo"/>
    <m/>
    <x v="0"/>
    <x v="1"/>
    <x v="1"/>
    <x v="2"/>
    <s v="Estatal"/>
    <s v="AYACUCHO"/>
    <s v="AYACUCHO"/>
    <s v="SUCRE"/>
    <s v="SORAS"/>
    <m/>
    <x v="8"/>
    <m/>
    <x v="2"/>
    <x v="5"/>
    <x v="0"/>
    <s v="MWh"/>
    <n v="0"/>
    <n v="0"/>
    <m/>
    <n v="0.1"/>
    <n v="0"/>
    <m/>
    <m/>
    <n v="93"/>
    <s v="ESTIMACIONES"/>
    <m/>
  </r>
  <r>
    <s v="24"/>
    <x v="13"/>
    <s v="NO INFORMANTE"/>
    <m/>
    <m/>
    <x v="5"/>
    <m/>
    <m/>
    <n v="7.0000000000000007E-2"/>
    <n v="7.0000000000000007E-2"/>
    <m/>
    <m/>
    <n v="245.28"/>
    <m/>
    <m/>
    <m/>
    <m/>
    <m/>
    <x v="0"/>
    <m/>
    <s v="MUNICIPALIDAD"/>
    <x v="40"/>
    <x v="186"/>
    <s v="C.H. DE YUNGAPATA"/>
    <x v="632"/>
    <s v="HI"/>
    <x v="5"/>
    <x v="260"/>
    <x v="2"/>
    <s v="Instalado"/>
    <s v="Operativo"/>
    <m/>
    <x v="0"/>
    <x v="1"/>
    <x v="1"/>
    <x v="2"/>
    <s v="Estatal"/>
    <s v="CAJAMARCA"/>
    <s v="CAJAMARCA"/>
    <s v="CELENDÍN"/>
    <s v="SUCRE"/>
    <m/>
    <x v="8"/>
    <m/>
    <x v="2"/>
    <x v="5"/>
    <x v="0"/>
    <s v="MWh"/>
    <n v="245.28"/>
    <n v="0.24528"/>
    <m/>
    <n v="7.0000000000000007E-2"/>
    <n v="7.0000000000000007E-2"/>
    <m/>
    <m/>
    <n v="93"/>
    <s v="ESTIMACIONES"/>
    <m/>
  </r>
  <r>
    <s v="24"/>
    <x v="13"/>
    <s v="NO INFORMANTE"/>
    <m/>
    <m/>
    <x v="5"/>
    <m/>
    <m/>
    <n v="0.1"/>
    <n v="0.1"/>
    <m/>
    <m/>
    <n v="350.4"/>
    <m/>
    <m/>
    <m/>
    <m/>
    <m/>
    <x v="0"/>
    <m/>
    <s v="MUNICIPALIDAD"/>
    <x v="40"/>
    <x v="186"/>
    <s v="C.H. DE CAUDAY"/>
    <x v="633"/>
    <s v="HI"/>
    <x v="5"/>
    <x v="260"/>
    <x v="2"/>
    <s v="Instalado"/>
    <s v="Operativo"/>
    <m/>
    <x v="0"/>
    <x v="1"/>
    <x v="1"/>
    <x v="2"/>
    <s v="Estatal"/>
    <s v="CAJAMARCA"/>
    <s v="CAJAMARCA"/>
    <s v="CAJABAMBA"/>
    <s v="CONDEBAMBA"/>
    <m/>
    <x v="8"/>
    <m/>
    <x v="2"/>
    <x v="5"/>
    <x v="0"/>
    <s v="MWh"/>
    <n v="350.4"/>
    <n v="0.35039999999999999"/>
    <m/>
    <n v="0.1"/>
    <n v="0.1"/>
    <m/>
    <m/>
    <n v="93"/>
    <s v="ESTIMACIONES"/>
    <m/>
  </r>
  <r>
    <s v="24"/>
    <x v="13"/>
    <s v="NO INFORMANTE"/>
    <m/>
    <m/>
    <x v="5"/>
    <m/>
    <m/>
    <n v="0.1"/>
    <n v="0.1"/>
    <m/>
    <m/>
    <n v="350.4"/>
    <m/>
    <m/>
    <m/>
    <m/>
    <m/>
    <x v="0"/>
    <m/>
    <s v="MUNICIPALIDAD"/>
    <x v="40"/>
    <x v="186"/>
    <s v="C.H. DE COLASAY"/>
    <x v="634"/>
    <s v="HI"/>
    <x v="5"/>
    <x v="260"/>
    <x v="2"/>
    <s v="Instalado"/>
    <s v="Operativo"/>
    <m/>
    <x v="0"/>
    <x v="1"/>
    <x v="1"/>
    <x v="2"/>
    <s v="Estatal"/>
    <s v="CAJAMARCA"/>
    <s v="CAJAMARCA"/>
    <s v="JAEN"/>
    <s v="COLASAY"/>
    <m/>
    <x v="8"/>
    <m/>
    <x v="2"/>
    <x v="5"/>
    <x v="0"/>
    <s v="MWh"/>
    <n v="350.4"/>
    <n v="0.35039999999999999"/>
    <m/>
    <n v="0.1"/>
    <n v="0.1"/>
    <m/>
    <m/>
    <n v="93"/>
    <s v="ESTIMACIONES"/>
    <m/>
  </r>
  <r>
    <s v="24"/>
    <x v="13"/>
    <s v="NO INFORMANTE"/>
    <m/>
    <m/>
    <x v="5"/>
    <m/>
    <m/>
    <n v="0.1"/>
    <n v="0.1"/>
    <m/>
    <m/>
    <n v="350.4"/>
    <m/>
    <m/>
    <m/>
    <m/>
    <m/>
    <x v="0"/>
    <m/>
    <s v="MUNICIPALIDAD"/>
    <x v="40"/>
    <x v="186"/>
    <s v="C.H. DE CONCHÁN"/>
    <x v="635"/>
    <s v="HI"/>
    <x v="5"/>
    <x v="260"/>
    <x v="2"/>
    <s v="Instalado"/>
    <s v="Operativo"/>
    <m/>
    <x v="0"/>
    <x v="1"/>
    <x v="1"/>
    <x v="2"/>
    <s v="Estatal"/>
    <s v="CAJAMARCA"/>
    <s v="CAJAMARCA"/>
    <s v="CHOTA"/>
    <s v="CONCHÁN"/>
    <m/>
    <x v="8"/>
    <m/>
    <x v="2"/>
    <x v="5"/>
    <x v="0"/>
    <s v="MWh"/>
    <n v="350.4"/>
    <n v="0.35039999999999999"/>
    <m/>
    <n v="0.1"/>
    <n v="0.1"/>
    <m/>
    <m/>
    <n v="93"/>
    <s v="ESTIMACIONES"/>
    <m/>
  </r>
  <r>
    <s v="24"/>
    <x v="13"/>
    <s v="NO INFORMANTE"/>
    <m/>
    <m/>
    <x v="5"/>
    <m/>
    <m/>
    <n v="0.1"/>
    <n v="0.1"/>
    <m/>
    <m/>
    <n v="350.4"/>
    <m/>
    <m/>
    <m/>
    <m/>
    <m/>
    <x v="0"/>
    <m/>
    <s v="MUNICIPALIDAD"/>
    <x v="40"/>
    <x v="186"/>
    <s v="C.H. DE CHADÍN"/>
    <x v="636"/>
    <s v="HI"/>
    <x v="5"/>
    <x v="260"/>
    <x v="2"/>
    <s v="Instalado"/>
    <s v="Operativo"/>
    <m/>
    <x v="0"/>
    <x v="1"/>
    <x v="1"/>
    <x v="2"/>
    <s v="Estatal"/>
    <s v="CAJAMARCA"/>
    <s v="CAJAMARCA"/>
    <s v="CHOTA"/>
    <s v="CHADÍN"/>
    <m/>
    <x v="8"/>
    <m/>
    <x v="2"/>
    <x v="5"/>
    <x v="0"/>
    <s v="MWh"/>
    <n v="350.4"/>
    <n v="0.35039999999999999"/>
    <m/>
    <n v="0.1"/>
    <n v="0.1"/>
    <m/>
    <m/>
    <n v="93"/>
    <s v="ESTIMACIONES"/>
    <m/>
  </r>
  <r>
    <s v="24"/>
    <x v="13"/>
    <s v="NO INFORMANTE"/>
    <m/>
    <m/>
    <x v="5"/>
    <m/>
    <m/>
    <n v="0.3"/>
    <n v="0.3"/>
    <m/>
    <m/>
    <n v="1051.2"/>
    <m/>
    <m/>
    <m/>
    <m/>
    <m/>
    <x v="0"/>
    <m/>
    <s v="MUNICIPALIDAD"/>
    <x v="40"/>
    <x v="186"/>
    <s v="C.H. DE HUALGAYOC"/>
    <x v="637"/>
    <s v="HI"/>
    <x v="5"/>
    <x v="260"/>
    <x v="2"/>
    <s v="Instalado"/>
    <s v="Operativo"/>
    <m/>
    <x v="0"/>
    <x v="1"/>
    <x v="1"/>
    <x v="2"/>
    <s v="Estatal"/>
    <s v="CAJAMARCA"/>
    <s v="CAJAMARCA"/>
    <s v="HUALGAYOC"/>
    <s v="HUALGAYOC"/>
    <m/>
    <x v="8"/>
    <m/>
    <x v="2"/>
    <x v="5"/>
    <x v="0"/>
    <s v="MWh"/>
    <n v="1051.2"/>
    <n v="1.0512000000000001"/>
    <m/>
    <n v="0.3"/>
    <n v="0.3"/>
    <m/>
    <m/>
    <n v="93"/>
    <s v="ESTIMACIONES"/>
    <m/>
  </r>
  <r>
    <s v="24"/>
    <x v="13"/>
    <s v="NO INFORMANTE"/>
    <m/>
    <m/>
    <x v="5"/>
    <m/>
    <m/>
    <n v="0.2"/>
    <n v="0.2"/>
    <m/>
    <m/>
    <n v="700.8"/>
    <m/>
    <m/>
    <m/>
    <m/>
    <m/>
    <x v="0"/>
    <m/>
    <s v="MUNICIPALIDAD"/>
    <x v="40"/>
    <x v="186"/>
    <s v="C.H. DE SAYAMUD"/>
    <x v="638"/>
    <s v="HI"/>
    <x v="5"/>
    <x v="260"/>
    <x v="2"/>
    <s v="Instalado"/>
    <s v="Operativo"/>
    <m/>
    <x v="0"/>
    <x v="1"/>
    <x v="1"/>
    <x v="2"/>
    <s v="Estatal"/>
    <s v="CAJAMARCA"/>
    <s v="CAJAMARCA"/>
    <s v="SAN MIGUEL"/>
    <s v="SAN MIGUEL"/>
    <m/>
    <x v="8"/>
    <m/>
    <x v="2"/>
    <x v="5"/>
    <x v="0"/>
    <s v="MWh"/>
    <n v="700.8"/>
    <n v="0.70079999999999998"/>
    <m/>
    <n v="0.2"/>
    <n v="0.2"/>
    <m/>
    <m/>
    <n v="93"/>
    <s v="ESTIMACIONES"/>
    <m/>
  </r>
  <r>
    <s v="24"/>
    <x v="13"/>
    <s v="NO INFORMANTE"/>
    <m/>
    <m/>
    <x v="5"/>
    <m/>
    <m/>
    <n v="0.08"/>
    <n v="0.08"/>
    <m/>
    <m/>
    <n v="280.32"/>
    <m/>
    <m/>
    <m/>
    <m/>
    <m/>
    <x v="0"/>
    <m/>
    <s v="MUNICIPALIDAD"/>
    <x v="40"/>
    <x v="186"/>
    <s v="C.H. DE SANTO TOMÁS"/>
    <x v="639"/>
    <s v="HI"/>
    <x v="5"/>
    <x v="260"/>
    <x v="2"/>
    <s v="Instalado"/>
    <s v="Operativo"/>
    <m/>
    <x v="0"/>
    <x v="1"/>
    <x v="1"/>
    <x v="2"/>
    <s v="Estatal"/>
    <s v="CAJAMARCA"/>
    <s v="CAJAMARCA"/>
    <s v="CUTERVO"/>
    <s v="STO. TOMÁS"/>
    <m/>
    <x v="8"/>
    <m/>
    <x v="2"/>
    <x v="5"/>
    <x v="0"/>
    <s v="MWh"/>
    <n v="280.32"/>
    <n v="0.28032000000000001"/>
    <m/>
    <n v="0.08"/>
    <n v="0.08"/>
    <m/>
    <m/>
    <n v="93"/>
    <s v="ESTIMACIONES"/>
    <m/>
  </r>
  <r>
    <s v="24"/>
    <x v="13"/>
    <s v="NO INFORMANTE"/>
    <m/>
    <m/>
    <x v="5"/>
    <m/>
    <m/>
    <n v="0.1"/>
    <n v="0.1"/>
    <m/>
    <m/>
    <n v="350.4"/>
    <m/>
    <m/>
    <m/>
    <m/>
    <m/>
    <x v="0"/>
    <m/>
    <s v="MUNICIPALIDAD"/>
    <x v="40"/>
    <x v="186"/>
    <s v="C.H. DE PACCHA"/>
    <x v="640"/>
    <s v="HI"/>
    <x v="5"/>
    <x v="260"/>
    <x v="2"/>
    <s v="Instalado"/>
    <s v="Operativo"/>
    <m/>
    <x v="0"/>
    <x v="1"/>
    <x v="1"/>
    <x v="2"/>
    <s v="Estatal"/>
    <s v="CAJAMARCA"/>
    <s v="CAJAMARCA"/>
    <s v="CHOTA"/>
    <s v="PACCHA"/>
    <m/>
    <x v="8"/>
    <m/>
    <x v="2"/>
    <x v="5"/>
    <x v="0"/>
    <s v="MWh"/>
    <n v="350.4"/>
    <n v="0.35039999999999999"/>
    <m/>
    <n v="0.1"/>
    <n v="0.1"/>
    <m/>
    <m/>
    <n v="93"/>
    <s v="ESTIMACIONES"/>
    <m/>
  </r>
  <r>
    <s v="24"/>
    <x v="13"/>
    <s v="NO INFORMANTE"/>
    <m/>
    <m/>
    <x v="5"/>
    <m/>
    <m/>
    <n v="0.25"/>
    <n v="0.25"/>
    <m/>
    <m/>
    <n v="876"/>
    <m/>
    <m/>
    <m/>
    <m/>
    <m/>
    <x v="0"/>
    <m/>
    <s v="MUNICIPALIDAD"/>
    <x v="40"/>
    <x v="186"/>
    <s v="C.H. DE YURACYACU"/>
    <x v="641"/>
    <s v="HI"/>
    <x v="5"/>
    <x v="260"/>
    <x v="2"/>
    <s v="Instalado"/>
    <s v="Operativo"/>
    <m/>
    <x v="0"/>
    <x v="1"/>
    <x v="1"/>
    <x v="2"/>
    <s v="Estatal"/>
    <s v="CAJAMARCA"/>
    <s v="CAJAMARCA"/>
    <s v="CHOTA"/>
    <s v="CHOTA"/>
    <m/>
    <x v="8"/>
    <m/>
    <x v="2"/>
    <x v="5"/>
    <x v="0"/>
    <s v="MWh"/>
    <n v="876"/>
    <n v="0.876"/>
    <m/>
    <n v="0.25"/>
    <n v="0.25"/>
    <m/>
    <m/>
    <n v="93"/>
    <s v="ESTIMACIONES"/>
    <m/>
  </r>
  <r>
    <s v="24"/>
    <x v="13"/>
    <s v="NO INFORMANTE"/>
    <m/>
    <m/>
    <x v="5"/>
    <m/>
    <m/>
    <n v="0.6"/>
    <n v="0.6"/>
    <m/>
    <m/>
    <n v="2102.4"/>
    <m/>
    <m/>
    <m/>
    <m/>
    <m/>
    <x v="0"/>
    <m/>
    <s v="MUNICIPALIDAD"/>
    <x v="40"/>
    <x v="186"/>
    <s v="C.H. TRES CRUCES"/>
    <x v="642"/>
    <s v="HI"/>
    <x v="5"/>
    <x v="260"/>
    <x v="2"/>
    <s v="Instalado"/>
    <s v="Operativo"/>
    <m/>
    <x v="0"/>
    <x v="1"/>
    <x v="1"/>
    <x v="2"/>
    <s v="Estatal"/>
    <s v="CAJAMARCA"/>
    <s v="CAJAMARCA"/>
    <s v="CHOTA"/>
    <s v="LAJAS"/>
    <m/>
    <x v="8"/>
    <m/>
    <x v="2"/>
    <x v="5"/>
    <x v="0"/>
    <s v="MWh"/>
    <n v="2102.4"/>
    <n v="2.1024000000000003"/>
    <m/>
    <n v="0.6"/>
    <n v="0.6"/>
    <m/>
    <m/>
    <n v="93"/>
    <s v="ESTIMACIONES"/>
    <m/>
  </r>
  <r>
    <s v="24"/>
    <x v="13"/>
    <s v="NO INFORMANTE"/>
    <m/>
    <m/>
    <x v="5"/>
    <m/>
    <m/>
    <n v="0.3"/>
    <n v="0.3"/>
    <m/>
    <m/>
    <n v="1051.2"/>
    <m/>
    <m/>
    <m/>
    <m/>
    <m/>
    <x v="0"/>
    <m/>
    <s v="MUNICIPALIDAD"/>
    <x v="40"/>
    <x v="186"/>
    <s v="C.H. DE MONTAÑEZA"/>
    <x v="643"/>
    <s v="HI"/>
    <x v="5"/>
    <x v="260"/>
    <x v="2"/>
    <s v="Instalado"/>
    <s v="Operativo"/>
    <m/>
    <x v="0"/>
    <x v="1"/>
    <x v="1"/>
    <x v="2"/>
    <s v="Estatal"/>
    <s v="CUSCO"/>
    <s v="CUSCO"/>
    <s v="PAUCARTAMBO"/>
    <s v="KCOSÑISPATA"/>
    <m/>
    <x v="8"/>
    <m/>
    <x v="2"/>
    <x v="5"/>
    <x v="0"/>
    <s v="MWh"/>
    <n v="1051.2"/>
    <n v="1.0512000000000001"/>
    <m/>
    <n v="0.3"/>
    <n v="0.3"/>
    <m/>
    <m/>
    <n v="93"/>
    <s v="ESTIMACIONES"/>
    <m/>
  </r>
  <r>
    <s v="24"/>
    <x v="13"/>
    <s v="NO INFORMANTE"/>
    <m/>
    <m/>
    <x v="5"/>
    <m/>
    <m/>
    <n v="0.27"/>
    <n v="0.27"/>
    <m/>
    <m/>
    <n v="946.08"/>
    <m/>
    <m/>
    <m/>
    <m/>
    <m/>
    <x v="0"/>
    <m/>
    <s v="MUNICIPALIDAD"/>
    <x v="40"/>
    <x v="186"/>
    <s v="C.H. DE HUACRACHUCO"/>
    <x v="644"/>
    <s v="HI"/>
    <x v="5"/>
    <x v="260"/>
    <x v="2"/>
    <s v="Instalado"/>
    <s v="Operativo"/>
    <m/>
    <x v="0"/>
    <x v="1"/>
    <x v="1"/>
    <x v="2"/>
    <s v="Estatal"/>
    <s v="HUANUCO"/>
    <s v="HUANUCO"/>
    <s v="MARAÑÓN"/>
    <s v="HUACRACHUCO"/>
    <m/>
    <x v="8"/>
    <m/>
    <x v="2"/>
    <x v="5"/>
    <x v="0"/>
    <s v="MWh"/>
    <n v="946.08"/>
    <n v="0.94608000000000003"/>
    <m/>
    <n v="0.27"/>
    <n v="0.27"/>
    <m/>
    <m/>
    <n v="93"/>
    <s v="ESTIMACIONES"/>
    <m/>
  </r>
  <r>
    <s v="24"/>
    <x v="13"/>
    <s v="NO INFORMANTE"/>
    <m/>
    <m/>
    <x v="5"/>
    <m/>
    <m/>
    <n v="0.16"/>
    <n v="0.16"/>
    <m/>
    <m/>
    <n v="560.64"/>
    <m/>
    <m/>
    <m/>
    <m/>
    <m/>
    <x v="0"/>
    <m/>
    <s v="MUNICIPALIDAD"/>
    <x v="40"/>
    <x v="186"/>
    <s v="C.H. DE BOLIVAR"/>
    <x v="645"/>
    <s v="HI"/>
    <x v="5"/>
    <x v="260"/>
    <x v="2"/>
    <s v="Instalado"/>
    <s v="Operativo"/>
    <m/>
    <x v="0"/>
    <x v="1"/>
    <x v="1"/>
    <x v="2"/>
    <s v="Estatal"/>
    <s v="LA LIBERTAD"/>
    <s v="LA LIBERTAD"/>
    <s v="BOLIVAR"/>
    <s v="BOLIVAR"/>
    <m/>
    <x v="8"/>
    <m/>
    <x v="2"/>
    <x v="5"/>
    <x v="0"/>
    <s v="MWh"/>
    <n v="560.64"/>
    <n v="0.56064000000000003"/>
    <m/>
    <n v="0.16"/>
    <n v="0.16"/>
    <m/>
    <m/>
    <n v="93"/>
    <s v="ESTIMACIONES"/>
    <m/>
  </r>
  <r>
    <s v="24"/>
    <x v="13"/>
    <s v="NO INFORMANTE"/>
    <m/>
    <m/>
    <x v="5"/>
    <m/>
    <m/>
    <n v="0.3"/>
    <n v="0.3"/>
    <m/>
    <m/>
    <n v="1051.2"/>
    <m/>
    <m/>
    <m/>
    <m/>
    <m/>
    <x v="0"/>
    <m/>
    <s v="MUNICIPALIDAD"/>
    <x v="40"/>
    <x v="186"/>
    <s v="C.H. DE PATAZ"/>
    <x v="646"/>
    <s v="HI"/>
    <x v="5"/>
    <x v="260"/>
    <x v="2"/>
    <s v="Instalado"/>
    <s v="Operativo"/>
    <m/>
    <x v="0"/>
    <x v="1"/>
    <x v="1"/>
    <x v="2"/>
    <s v="Estatal"/>
    <s v="LA LIBERTAD"/>
    <s v="LA LIBERTAD"/>
    <s v="PATAZ"/>
    <s v="PATAZ"/>
    <m/>
    <x v="8"/>
    <m/>
    <x v="2"/>
    <x v="5"/>
    <x v="0"/>
    <s v="MWh"/>
    <n v="1051.2"/>
    <n v="1.0512000000000001"/>
    <m/>
    <n v="0.3"/>
    <n v="0.3"/>
    <m/>
    <m/>
    <n v="93"/>
    <s v="ESTIMACIONES"/>
    <m/>
  </r>
  <r>
    <s v="24"/>
    <x v="13"/>
    <s v="NO INFORMANTE"/>
    <m/>
    <m/>
    <x v="5"/>
    <m/>
    <m/>
    <n v="0.15"/>
    <n v="0.15"/>
    <m/>
    <m/>
    <n v="525.6"/>
    <m/>
    <m/>
    <m/>
    <m/>
    <m/>
    <x v="0"/>
    <m/>
    <s v="MUNICIPALIDAD"/>
    <x v="40"/>
    <x v="186"/>
    <s v="C.H. DE OMATE"/>
    <x v="647"/>
    <s v="HI"/>
    <x v="5"/>
    <x v="260"/>
    <x v="2"/>
    <s v="Instalado"/>
    <s v="Operativo"/>
    <m/>
    <x v="0"/>
    <x v="1"/>
    <x v="1"/>
    <x v="2"/>
    <s v="Estatal"/>
    <s v="MOQUEGUA"/>
    <s v="MOQUEGUA"/>
    <s v="SANCHEZ CERRO"/>
    <s v="OMATE"/>
    <m/>
    <x v="8"/>
    <m/>
    <x v="2"/>
    <x v="5"/>
    <x v="0"/>
    <s v="MWh"/>
    <n v="525.6"/>
    <n v="0.52560000000000007"/>
    <m/>
    <n v="0.15"/>
    <n v="0.15"/>
    <m/>
    <m/>
    <n v="93"/>
    <s v="ESTIMACIONES"/>
    <m/>
  </r>
  <r>
    <s v="24"/>
    <x v="13"/>
    <s v="NO INFORMANTE"/>
    <m/>
    <m/>
    <x v="5"/>
    <m/>
    <m/>
    <n v="0.2"/>
    <n v="0.2"/>
    <m/>
    <m/>
    <n v="700.8"/>
    <m/>
    <m/>
    <m/>
    <m/>
    <m/>
    <x v="0"/>
    <m/>
    <s v="MUNICIPALIDAD"/>
    <x v="40"/>
    <x v="186"/>
    <s v="C.H. DE PUQUINA"/>
    <x v="648"/>
    <s v="HI"/>
    <x v="5"/>
    <x v="260"/>
    <x v="2"/>
    <s v="Instalado"/>
    <s v="Operativo"/>
    <m/>
    <x v="0"/>
    <x v="1"/>
    <x v="1"/>
    <x v="2"/>
    <s v="Estatal"/>
    <s v="MOQUEGUA"/>
    <s v="MOQUEGUA"/>
    <s v="SANCHEZ CERRO"/>
    <s v="PUQUINA"/>
    <m/>
    <x v="8"/>
    <m/>
    <x v="2"/>
    <x v="5"/>
    <x v="0"/>
    <s v="MWh"/>
    <n v="700.8"/>
    <n v="0.70079999999999998"/>
    <m/>
    <n v="0.2"/>
    <n v="0.2"/>
    <m/>
    <m/>
    <n v="93"/>
    <s v="ESTIMACIONES"/>
    <m/>
  </r>
  <r>
    <s v="24"/>
    <x v="13"/>
    <s v="NO INFORMANTE"/>
    <m/>
    <m/>
    <x v="5"/>
    <m/>
    <m/>
    <n v="0.12"/>
    <n v="0.12"/>
    <m/>
    <m/>
    <n v="420.48"/>
    <m/>
    <m/>
    <m/>
    <m/>
    <m/>
    <x v="0"/>
    <m/>
    <s v="MUNICIPALIDAD"/>
    <x v="40"/>
    <x v="186"/>
    <s v="C.H. DE SAN CRISTOBAL"/>
    <x v="649"/>
    <s v="HI"/>
    <x v="5"/>
    <x v="260"/>
    <x v="2"/>
    <s v="Instalado"/>
    <s v="Operativo"/>
    <m/>
    <x v="0"/>
    <x v="1"/>
    <x v="1"/>
    <x v="2"/>
    <s v="Estatal"/>
    <s v="MOQUEGUA"/>
    <s v="MOQUEGUA"/>
    <s v="MARISCAL NIETO"/>
    <s v="SAN CRISTOBAL"/>
    <m/>
    <x v="8"/>
    <m/>
    <x v="2"/>
    <x v="5"/>
    <x v="0"/>
    <s v="MWh"/>
    <n v="420.48"/>
    <n v="0.42048000000000002"/>
    <m/>
    <n v="0.12"/>
    <n v="0.12"/>
    <m/>
    <m/>
    <n v="93"/>
    <s v="ESTIMACIONES"/>
    <m/>
  </r>
  <r>
    <s v="24"/>
    <x v="13"/>
    <s v="NO INFORMANTE"/>
    <m/>
    <m/>
    <x v="5"/>
    <m/>
    <m/>
    <n v="0.16800000000000001"/>
    <n v="0.16800000000000001"/>
    <m/>
    <m/>
    <n v="588.67200000000014"/>
    <m/>
    <m/>
    <m/>
    <m/>
    <m/>
    <x v="0"/>
    <m/>
    <s v="MUNICIPALIDAD"/>
    <x v="40"/>
    <x v="186"/>
    <s v="C.H. DE HUACHÓN"/>
    <x v="650"/>
    <s v="HI"/>
    <x v="5"/>
    <x v="260"/>
    <x v="2"/>
    <s v="Instalado"/>
    <s v="Operativo"/>
    <m/>
    <x v="0"/>
    <x v="1"/>
    <x v="1"/>
    <x v="2"/>
    <s v="Estatal"/>
    <s v="PASCO"/>
    <s v="PASCO"/>
    <s v="CERRO PASCO"/>
    <s v="HUACHÓN"/>
    <m/>
    <x v="8"/>
    <m/>
    <x v="2"/>
    <x v="5"/>
    <x v="0"/>
    <s v="MWh"/>
    <n v="588.67200000000014"/>
    <n v="0.58867200000000008"/>
    <m/>
    <n v="0.16800000000000001"/>
    <n v="0.16800000000000001"/>
    <m/>
    <m/>
    <n v="93"/>
    <s v="ESTIMACIONES"/>
    <m/>
  </r>
  <r>
    <s v="24"/>
    <x v="13"/>
    <s v="NO INFORMANTE"/>
    <m/>
    <m/>
    <x v="5"/>
    <m/>
    <m/>
    <n v="0.1"/>
    <n v="0.1"/>
    <m/>
    <m/>
    <n v="350.4"/>
    <m/>
    <m/>
    <m/>
    <m/>
    <m/>
    <x v="0"/>
    <m/>
    <s v="MUNICIPALIDAD"/>
    <x v="40"/>
    <x v="186"/>
    <s v="C.H. UNTUCA QUIACA"/>
    <x v="651"/>
    <s v="HI"/>
    <x v="5"/>
    <x v="260"/>
    <x v="2"/>
    <s v="Instalado"/>
    <s v="Operativo"/>
    <m/>
    <x v="0"/>
    <x v="1"/>
    <x v="1"/>
    <x v="2"/>
    <s v="Estatal"/>
    <s v="PUNO"/>
    <s v="PUNO"/>
    <s v="SANDIA"/>
    <s v="UNTUCA"/>
    <m/>
    <x v="8"/>
    <m/>
    <x v="2"/>
    <x v="5"/>
    <x v="0"/>
    <s v="MWh"/>
    <n v="350.4"/>
    <n v="0.35039999999999999"/>
    <m/>
    <n v="0.1"/>
    <n v="0.1"/>
    <m/>
    <m/>
    <n v="93"/>
    <s v="ESTIMACIONES"/>
    <m/>
  </r>
  <r>
    <s v="24"/>
    <x v="13"/>
    <s v="NO INFORMANTE"/>
    <m/>
    <m/>
    <x v="5"/>
    <m/>
    <m/>
    <n v="0.1"/>
    <n v="0.1"/>
    <m/>
    <m/>
    <n v="350.4"/>
    <m/>
    <m/>
    <m/>
    <m/>
    <m/>
    <x v="0"/>
    <m/>
    <s v="MUNICIPALIDAD"/>
    <x v="40"/>
    <x v="186"/>
    <s v="C.H. DE AYAPATA"/>
    <x v="652"/>
    <s v="HI"/>
    <x v="5"/>
    <x v="260"/>
    <x v="2"/>
    <s v="Instalado"/>
    <s v="Operativo"/>
    <m/>
    <x v="0"/>
    <x v="1"/>
    <x v="1"/>
    <x v="2"/>
    <s v="Estatal"/>
    <s v="PUNO"/>
    <s v="PUNO"/>
    <s v="CARABAYA"/>
    <s v="AYAPATA"/>
    <m/>
    <x v="8"/>
    <m/>
    <x v="2"/>
    <x v="5"/>
    <x v="0"/>
    <s v="MWh"/>
    <n v="350.4"/>
    <n v="0.35039999999999999"/>
    <m/>
    <n v="0.1"/>
    <n v="0.1"/>
    <m/>
    <m/>
    <n v="93"/>
    <s v="ESTIMACIONES"/>
    <m/>
  </r>
  <r>
    <s v="24"/>
    <x v="13"/>
    <s v="NO INFORMANTE"/>
    <m/>
    <m/>
    <x v="5"/>
    <m/>
    <m/>
    <n v="0.35"/>
    <n v="0.35"/>
    <m/>
    <m/>
    <n v="1226.4000000000001"/>
    <m/>
    <m/>
    <m/>
    <m/>
    <m/>
    <x v="0"/>
    <m/>
    <s v="MUNICIPALIDAD"/>
    <x v="40"/>
    <x v="186"/>
    <s v="C.H. DE CUYO CUYO"/>
    <x v="653"/>
    <s v="HI"/>
    <x v="5"/>
    <x v="260"/>
    <x v="2"/>
    <s v="Instalado"/>
    <s v="Operativo"/>
    <m/>
    <x v="0"/>
    <x v="1"/>
    <x v="1"/>
    <x v="2"/>
    <s v="Estatal"/>
    <s v="PUNO"/>
    <s v="PUNO"/>
    <s v="SANDIA"/>
    <s v="CUYO CUYO"/>
    <m/>
    <x v="8"/>
    <m/>
    <x v="2"/>
    <x v="5"/>
    <x v="0"/>
    <s v="MWh"/>
    <n v="1226.4000000000001"/>
    <n v="1.2264000000000002"/>
    <m/>
    <n v="0.35"/>
    <n v="0.35"/>
    <m/>
    <m/>
    <n v="93"/>
    <s v="ESTIMACIONES"/>
    <m/>
  </r>
  <r>
    <s v="24"/>
    <x v="13"/>
    <s v="NO INFORMANTE"/>
    <m/>
    <m/>
    <x v="5"/>
    <m/>
    <m/>
    <n v="0.2"/>
    <n v="0.2"/>
    <m/>
    <m/>
    <n v="700.8"/>
    <m/>
    <m/>
    <m/>
    <m/>
    <m/>
    <x v="0"/>
    <m/>
    <s v="MUNICIPALIDAD"/>
    <x v="40"/>
    <x v="186"/>
    <s v="C.H. DE OLLACHEA"/>
    <x v="654"/>
    <s v="HI"/>
    <x v="5"/>
    <x v="260"/>
    <x v="2"/>
    <s v="Instalado"/>
    <s v="Operativo"/>
    <m/>
    <x v="0"/>
    <x v="1"/>
    <x v="1"/>
    <x v="2"/>
    <s v="Estatal"/>
    <s v="PUNO"/>
    <s v="PUNO"/>
    <s v="CARABAYA"/>
    <s v="OLLACHEA"/>
    <m/>
    <x v="8"/>
    <m/>
    <x v="2"/>
    <x v="5"/>
    <x v="0"/>
    <s v="MWh"/>
    <n v="700.8"/>
    <n v="0.70079999999999998"/>
    <m/>
    <n v="0.2"/>
    <n v="0.2"/>
    <m/>
    <m/>
    <n v="93"/>
    <s v="ESTIMACIONES"/>
    <m/>
  </r>
  <r>
    <s v="24"/>
    <x v="13"/>
    <s v="NO INFORMANTE"/>
    <m/>
    <m/>
    <x v="5"/>
    <m/>
    <m/>
    <n v="0.15"/>
    <n v="0.15"/>
    <m/>
    <m/>
    <n v="525.6"/>
    <m/>
    <m/>
    <m/>
    <m/>
    <m/>
    <x v="0"/>
    <m/>
    <s v="MUNICIPALIDAD"/>
    <x v="40"/>
    <x v="186"/>
    <s v="C.H. PHARA"/>
    <x v="655"/>
    <s v="HI"/>
    <x v="5"/>
    <x v="260"/>
    <x v="2"/>
    <s v="Instalado"/>
    <s v="Operativo"/>
    <m/>
    <x v="0"/>
    <x v="1"/>
    <x v="1"/>
    <x v="2"/>
    <s v="Estatal"/>
    <s v="PUNO"/>
    <s v="PUNO"/>
    <s v="SANDIA"/>
    <s v="PHARA"/>
    <m/>
    <x v="8"/>
    <m/>
    <x v="2"/>
    <x v="5"/>
    <x v="0"/>
    <s v="MWh"/>
    <n v="525.6"/>
    <n v="0.52560000000000007"/>
    <m/>
    <n v="0.15"/>
    <n v="0.15"/>
    <m/>
    <m/>
    <n v="93"/>
    <s v="ESTIMACIONES"/>
    <m/>
  </r>
  <r>
    <s v="24"/>
    <x v="13"/>
    <s v="NO INFORMANTE"/>
    <m/>
    <m/>
    <x v="5"/>
    <m/>
    <m/>
    <n v="0.23"/>
    <n v="0.23"/>
    <m/>
    <m/>
    <n v="805.92"/>
    <m/>
    <m/>
    <m/>
    <m/>
    <m/>
    <x v="0"/>
    <m/>
    <s v="MUNICIPALIDAD"/>
    <x v="40"/>
    <x v="186"/>
    <s v="C.H. DE NARANJOS"/>
    <x v="656"/>
    <s v="HI"/>
    <x v="5"/>
    <x v="260"/>
    <x v="2"/>
    <s v="Instalado"/>
    <s v="Operativo"/>
    <m/>
    <x v="0"/>
    <x v="1"/>
    <x v="1"/>
    <x v="2"/>
    <s v="Estatal"/>
    <s v="SAN MARTÍN"/>
    <s v="SAN MARTÍN"/>
    <s v="RIOJA"/>
    <s v="PARDO MIGUEL"/>
    <m/>
    <x v="8"/>
    <m/>
    <x v="2"/>
    <x v="5"/>
    <x v="0"/>
    <s v="MWh"/>
    <n v="805.92"/>
    <n v="0.80591999999999997"/>
    <m/>
    <n v="0.23"/>
    <n v="0.23"/>
    <m/>
    <m/>
    <n v="93"/>
    <s v="ESTIMACIONES"/>
    <m/>
  </r>
  <r>
    <s v="24"/>
    <x v="13"/>
    <s v="NO INFORMANTE"/>
    <m/>
    <m/>
    <x v="2"/>
    <m/>
    <m/>
    <n v="1.82"/>
    <n v="1.82"/>
    <m/>
    <m/>
    <n v="0"/>
    <m/>
    <m/>
    <m/>
    <m/>
    <m/>
    <x v="0"/>
    <m/>
    <s v="Bioenergía del Chira S.A."/>
    <x v="40"/>
    <x v="187"/>
    <s v="C.T. CAÑA BRAVA EMERGENCIA"/>
    <x v="657"/>
    <s v="EL"/>
    <x v="2"/>
    <x v="260"/>
    <x v="0"/>
    <s v="Instalado"/>
    <s v="Operativo"/>
    <m/>
    <x v="0"/>
    <x v="1"/>
    <x v="1"/>
    <x v="2"/>
    <s v="Privado"/>
    <s v="PIURA"/>
    <s v="PIURA"/>
    <s v="SULLANA"/>
    <s v="IGNACIO ESCUDERO"/>
    <m/>
    <x v="1"/>
    <m/>
    <x v="2"/>
    <x v="5"/>
    <x v="0"/>
    <s v="MWh"/>
    <n v="0"/>
    <n v="0"/>
    <m/>
    <n v="1.82"/>
    <n v="1.82"/>
    <m/>
    <m/>
    <n v="94"/>
    <s v="ESTIMACIONES"/>
    <m/>
  </r>
  <r>
    <s v="24"/>
    <x v="13"/>
    <s v="NO INFORMANTE"/>
    <m/>
    <m/>
    <x v="2"/>
    <m/>
    <m/>
    <n v="3.25"/>
    <n v="1.6"/>
    <m/>
    <m/>
    <n v="0"/>
    <m/>
    <m/>
    <m/>
    <m/>
    <m/>
    <x v="0"/>
    <m/>
    <s v="Electro Oriente S. A."/>
    <x v="40"/>
    <x v="187"/>
    <s v="C.T. CHACHAPOYAS_ELOR"/>
    <x v="658"/>
    <s v="EL"/>
    <x v="2"/>
    <x v="260"/>
    <x v="0"/>
    <s v="Instalado"/>
    <s v="Operativo"/>
    <m/>
    <x v="0"/>
    <x v="1"/>
    <x v="1"/>
    <x v="2"/>
    <s v="Privado"/>
    <s v="AMAZONAS"/>
    <s v="AMAZONAS"/>
    <s v="LUYA"/>
    <s v="LONYA CHICO"/>
    <m/>
    <x v="1"/>
    <m/>
    <x v="2"/>
    <x v="5"/>
    <x v="0"/>
    <s v="MWh"/>
    <n v="0"/>
    <n v="0"/>
    <m/>
    <n v="3.25"/>
    <n v="1.6"/>
    <m/>
    <m/>
    <n v="94"/>
    <s v="ESTIMACIONES"/>
    <m/>
  </r>
  <r>
    <s v="24"/>
    <x v="13"/>
    <s v="NO INFORMANTE"/>
    <m/>
    <m/>
    <x v="5"/>
    <m/>
    <m/>
    <n v="0.2"/>
    <n v="0.2"/>
    <m/>
    <m/>
    <n v="0"/>
    <m/>
    <m/>
    <m/>
    <m/>
    <m/>
    <x v="0"/>
    <m/>
    <s v="Electro Sur Este S.A.A."/>
    <x v="40"/>
    <x v="187"/>
    <s v="C.H. POCOHUANCA"/>
    <x v="659"/>
    <s v="HI"/>
    <x v="5"/>
    <x v="260"/>
    <x v="2"/>
    <s v="Instalado"/>
    <s v="Operativo"/>
    <m/>
    <x v="0"/>
    <x v="1"/>
    <x v="1"/>
    <x v="2"/>
    <s v="Privado"/>
    <s v="APURIMAC"/>
    <s v="APURIMAC"/>
    <s v="ANTABAMBA"/>
    <s v="POCOHUANCA"/>
    <m/>
    <x v="8"/>
    <m/>
    <x v="2"/>
    <x v="5"/>
    <x v="0"/>
    <s v="MWh"/>
    <n v="0"/>
    <n v="0"/>
    <m/>
    <n v="0.2"/>
    <n v="0.2"/>
    <m/>
    <m/>
    <n v="94"/>
    <s v="ESTIMACIONES"/>
    <m/>
  </r>
  <r>
    <s v="24"/>
    <x v="13"/>
    <s v="NO INFORMANTE"/>
    <m/>
    <m/>
    <x v="2"/>
    <m/>
    <m/>
    <n v="1.5"/>
    <n v="1"/>
    <m/>
    <m/>
    <n v="0"/>
    <m/>
    <m/>
    <m/>
    <m/>
    <m/>
    <x v="0"/>
    <m/>
    <s v="Electrocentro S.A."/>
    <x v="40"/>
    <x v="187"/>
    <s v="C.T. HUANCAYO"/>
    <x v="660"/>
    <s v="EL"/>
    <x v="2"/>
    <x v="260"/>
    <x v="0"/>
    <s v="Instalado"/>
    <s v="Operativo"/>
    <m/>
    <x v="0"/>
    <x v="1"/>
    <x v="1"/>
    <x v="2"/>
    <s v="Privado"/>
    <s v="JUNIN"/>
    <s v="JUNIN"/>
    <s v="HUANCAYO"/>
    <s v="HUANCAYO"/>
    <m/>
    <x v="1"/>
    <m/>
    <x v="2"/>
    <x v="5"/>
    <x v="0"/>
    <s v="MWh"/>
    <n v="0"/>
    <n v="0"/>
    <m/>
    <n v="1.5"/>
    <n v="1"/>
    <m/>
    <m/>
    <n v="94"/>
    <s v="ESTIMACIONES"/>
    <m/>
  </r>
  <r>
    <s v="24"/>
    <x v="13"/>
    <s v="NO INFORMANTE"/>
    <m/>
    <m/>
    <x v="5"/>
    <m/>
    <m/>
    <n v="0.19"/>
    <n v="0.17099999999999999"/>
    <m/>
    <m/>
    <n v="0"/>
    <m/>
    <m/>
    <m/>
    <m/>
    <m/>
    <x v="0"/>
    <m/>
    <s v="Pluz Energía Perú S.A.A."/>
    <x v="40"/>
    <x v="187"/>
    <s v="C.H. YASO"/>
    <x v="661"/>
    <s v="HI"/>
    <x v="5"/>
    <x v="260"/>
    <x v="2"/>
    <s v="Instalado"/>
    <s v="Operativo"/>
    <m/>
    <x v="0"/>
    <x v="1"/>
    <x v="1"/>
    <x v="2"/>
    <s v="Privado"/>
    <s v="LIMA"/>
    <s v="LIMA"/>
    <s v="CANTA"/>
    <s v="SANTA ROSA DE QUIVES"/>
    <m/>
    <x v="8"/>
    <m/>
    <x v="2"/>
    <x v="5"/>
    <x v="0"/>
    <s v="MWh"/>
    <n v="0"/>
    <n v="0"/>
    <m/>
    <n v="0.19"/>
    <n v="0.17099999999999999"/>
    <m/>
    <m/>
    <n v="94"/>
    <s v="ESTIMACIONES"/>
    <m/>
  </r>
  <r>
    <m/>
    <x v="12"/>
    <m/>
    <m/>
    <m/>
    <x v="4"/>
    <m/>
    <m/>
    <m/>
    <m/>
    <m/>
    <m/>
    <m/>
    <m/>
    <m/>
    <m/>
    <m/>
    <m/>
    <x v="0"/>
    <m/>
    <m/>
    <x v="40"/>
    <x v="40"/>
    <m/>
    <x v="118"/>
    <m/>
    <x v="4"/>
    <x v="260"/>
    <x v="1"/>
    <m/>
    <m/>
    <m/>
    <x v="1"/>
    <x v="2"/>
    <x v="2"/>
    <x v="1"/>
    <m/>
    <m/>
    <m/>
    <m/>
    <m/>
    <m/>
    <x v="7"/>
    <m/>
    <x v="2"/>
    <x v="5"/>
    <x v="1"/>
    <m/>
    <m/>
    <m/>
    <m/>
    <m/>
    <m/>
    <m/>
    <m/>
    <m/>
    <m/>
    <m/>
  </r>
  <r>
    <s v="24"/>
    <x v="13"/>
    <s v="NO INFORMANTE"/>
    <m/>
    <m/>
    <x v="2"/>
    <m/>
    <m/>
    <n v="1.23"/>
    <n v="0"/>
    <m/>
    <m/>
    <n v="0"/>
    <m/>
    <m/>
    <m/>
    <m/>
    <m/>
    <x v="0"/>
    <m/>
    <s v="Corporación Pesquera San Antonio S.A."/>
    <x v="40"/>
    <x v="187"/>
    <s v="C.T. Planta Mollendo"/>
    <x v="662"/>
    <s v="EL"/>
    <x v="2"/>
    <x v="260"/>
    <x v="0"/>
    <s v="Instalado"/>
    <s v="Inoperativo"/>
    <m/>
    <x v="2"/>
    <x v="1"/>
    <x v="1"/>
    <x v="2"/>
    <s v="Privado"/>
    <s v="AREQUIPA"/>
    <s v="AREQUIPA"/>
    <s v="MOLLENDO"/>
    <s v="MATARANI"/>
    <m/>
    <x v="1"/>
    <m/>
    <x v="2"/>
    <x v="5"/>
    <x v="0"/>
    <s v="MWh"/>
    <n v="0"/>
    <n v="0"/>
    <m/>
    <n v="1.23"/>
    <n v="0"/>
    <m/>
    <m/>
    <n v="94"/>
    <s v="ESTIMACIONES"/>
    <m/>
  </r>
  <r>
    <s v="24"/>
    <x v="13"/>
    <s v="NO INFORMANTE"/>
    <m/>
    <m/>
    <x v="2"/>
    <m/>
    <m/>
    <n v="2.4500000000000002"/>
    <n v="0"/>
    <m/>
    <m/>
    <n v="0"/>
    <m/>
    <m/>
    <m/>
    <m/>
    <m/>
    <x v="0"/>
    <m/>
    <s v="Corporación Pesquera San Antonio S.A."/>
    <x v="40"/>
    <x v="187"/>
    <s v="C.T. Planta Pisco"/>
    <x v="383"/>
    <s v="EL"/>
    <x v="2"/>
    <x v="260"/>
    <x v="0"/>
    <s v="Instalado"/>
    <s v="Inoperativo"/>
    <m/>
    <x v="2"/>
    <x v="1"/>
    <x v="1"/>
    <x v="2"/>
    <s v="Privado"/>
    <s v="ICA"/>
    <s v="ICA"/>
    <s v="PISCO"/>
    <s v="PARACAS"/>
    <m/>
    <x v="1"/>
    <m/>
    <x v="2"/>
    <x v="5"/>
    <x v="0"/>
    <s v="MWh"/>
    <n v="0"/>
    <n v="0"/>
    <m/>
    <n v="2.4500000000000002"/>
    <n v="0"/>
    <m/>
    <m/>
    <n v="94"/>
    <s v="ESTIMACIONES"/>
    <m/>
  </r>
  <r>
    <s v="24"/>
    <x v="13"/>
    <s v="NO INFORMANTE"/>
    <m/>
    <m/>
    <x v="2"/>
    <m/>
    <m/>
    <n v="2.1"/>
    <n v="0"/>
    <m/>
    <m/>
    <n v="0"/>
    <m/>
    <m/>
    <m/>
    <m/>
    <m/>
    <x v="0"/>
    <m/>
    <s v="Corporación Pesquera San Antonio S.A."/>
    <x v="40"/>
    <x v="187"/>
    <s v="C.T. Planta Supe"/>
    <x v="663"/>
    <s v="EL"/>
    <x v="2"/>
    <x v="260"/>
    <x v="0"/>
    <s v="Instalado"/>
    <s v="Inoperativo"/>
    <m/>
    <x v="2"/>
    <x v="1"/>
    <x v="1"/>
    <x v="2"/>
    <s v="Privado"/>
    <s v="LIMA"/>
    <s v="LIMA"/>
    <s v="BARRANCA"/>
    <s v="PUERTO SUPE"/>
    <m/>
    <x v="1"/>
    <m/>
    <x v="2"/>
    <x v="5"/>
    <x v="0"/>
    <s v="MWh"/>
    <n v="0"/>
    <n v="0"/>
    <m/>
    <n v="2.1"/>
    <n v="0"/>
    <m/>
    <m/>
    <n v="94"/>
    <s v="ESTIMACIONES"/>
    <m/>
  </r>
  <r>
    <s v="24"/>
    <x v="13"/>
    <s v="NO INFORMANTE"/>
    <m/>
    <m/>
    <x v="2"/>
    <m/>
    <m/>
    <n v="1.06"/>
    <n v="0"/>
    <m/>
    <m/>
    <n v="0"/>
    <m/>
    <m/>
    <m/>
    <m/>
    <m/>
    <x v="0"/>
    <m/>
    <s v="Corporación Pesquera San Antonio S.A."/>
    <x v="40"/>
    <x v="187"/>
    <s v="C.T. Planta Samanco"/>
    <x v="664"/>
    <s v="EL"/>
    <x v="2"/>
    <x v="260"/>
    <x v="0"/>
    <s v="Instalado"/>
    <s v="Inoperativo"/>
    <m/>
    <x v="2"/>
    <x v="1"/>
    <x v="1"/>
    <x v="2"/>
    <s v="Privado"/>
    <s v="ANCASH"/>
    <s v="ANCASH"/>
    <s v="SANTA"/>
    <s v="SAMANCO"/>
    <m/>
    <x v="1"/>
    <m/>
    <x v="2"/>
    <x v="5"/>
    <x v="0"/>
    <s v="MWh"/>
    <n v="0"/>
    <n v="0"/>
    <m/>
    <n v="1.06"/>
    <n v="0"/>
    <m/>
    <m/>
    <n v="94"/>
    <s v="ESTIMACIONES"/>
    <m/>
  </r>
  <r>
    <s v="24"/>
    <x v="13"/>
    <s v="NO INFORMANTE"/>
    <m/>
    <m/>
    <x v="2"/>
    <m/>
    <m/>
    <n v="0.113"/>
    <n v="0.113"/>
    <m/>
    <m/>
    <n v="197.97600000000003"/>
    <m/>
    <m/>
    <m/>
    <m/>
    <m/>
    <x v="0"/>
    <m/>
    <s v="Alimentos Conservados El Santa S. A."/>
    <x v="40"/>
    <x v="187"/>
    <s v="C.T. El Santa"/>
    <x v="665"/>
    <s v="EL"/>
    <x v="2"/>
    <x v="260"/>
    <x v="0"/>
    <s v="Instalado"/>
    <s v="Operativo"/>
    <m/>
    <x v="2"/>
    <x v="1"/>
    <x v="1"/>
    <x v="2"/>
    <s v="Privado"/>
    <s v="ANCASH"/>
    <s v="ANCASH"/>
    <s v="SANTA"/>
    <s v="SANTA"/>
    <m/>
    <x v="1"/>
    <m/>
    <x v="2"/>
    <x v="5"/>
    <x v="0"/>
    <s v="MWh"/>
    <n v="197.97600000000003"/>
    <n v="0.19797600000000004"/>
    <m/>
    <n v="0.113"/>
    <n v="0.113"/>
    <m/>
    <m/>
    <n v="94"/>
    <s v="ESTIMACIONES"/>
    <m/>
  </r>
  <r>
    <s v="24"/>
    <x v="13"/>
    <s v="NO INFORMANTE"/>
    <m/>
    <m/>
    <x v="2"/>
    <m/>
    <m/>
    <n v="0.436"/>
    <n v="0.436"/>
    <m/>
    <m/>
    <n v="763.87199999999996"/>
    <m/>
    <m/>
    <m/>
    <m/>
    <m/>
    <x v="0"/>
    <m/>
    <s v="Alimentos Maritimos S. A."/>
    <x v="40"/>
    <x v="187"/>
    <s v="C.T. Alimentos Marítimos"/>
    <x v="666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763.87199999999996"/>
    <n v="0.763872"/>
    <m/>
    <n v="0.436"/>
    <n v="0.436"/>
    <m/>
    <m/>
    <n v="94"/>
    <s v="ESTIMACIONES"/>
    <m/>
  </r>
  <r>
    <s v="24"/>
    <x v="13"/>
    <s v="NO INFORMANTE"/>
    <m/>
    <m/>
    <x v="2"/>
    <m/>
    <m/>
    <n v="0.44500000000000001"/>
    <n v="0.44500000000000001"/>
    <m/>
    <m/>
    <n v="779.64"/>
    <m/>
    <m/>
    <m/>
    <m/>
    <m/>
    <x v="0"/>
    <m/>
    <s v="Compañía Minera Nueva California S. A."/>
    <x v="40"/>
    <x v="187"/>
    <s v="C.T. Nueva California"/>
    <x v="667"/>
    <s v="EL"/>
    <x v="2"/>
    <x v="260"/>
    <x v="0"/>
    <s v="Instalado"/>
    <s v="Operativo"/>
    <m/>
    <x v="2"/>
    <x v="1"/>
    <x v="1"/>
    <x v="2"/>
    <s v="Privado"/>
    <s v="ANCASH"/>
    <s v="ANCASH"/>
    <s v="YUNGAY"/>
    <s v="YUNGAY"/>
    <m/>
    <x v="1"/>
    <m/>
    <x v="2"/>
    <x v="5"/>
    <x v="0"/>
    <s v="MWh"/>
    <n v="779.64"/>
    <n v="0.77964"/>
    <m/>
    <n v="0.44500000000000001"/>
    <n v="0.44500000000000001"/>
    <m/>
    <m/>
    <n v="94"/>
    <s v="ESTIMACIONES"/>
    <m/>
  </r>
  <r>
    <s v="24"/>
    <x v="13"/>
    <s v="NO INFORMANTE"/>
    <m/>
    <m/>
    <x v="2"/>
    <m/>
    <m/>
    <n v="0.8"/>
    <n v="0.8"/>
    <m/>
    <m/>
    <n v="1401.6"/>
    <m/>
    <m/>
    <m/>
    <m/>
    <m/>
    <x v="0"/>
    <m/>
    <s v="Compañía Minera Santo Toribio S. A."/>
    <x v="40"/>
    <x v="187"/>
    <s v="C.T. Santo Toribio"/>
    <x v="668"/>
    <s v="EL"/>
    <x v="2"/>
    <x v="260"/>
    <x v="0"/>
    <s v="Instalado"/>
    <s v="Operativo"/>
    <m/>
    <x v="2"/>
    <x v="1"/>
    <x v="1"/>
    <x v="2"/>
    <s v="Privado"/>
    <s v="ANCASH"/>
    <s v="ANCASH"/>
    <s v="HUARAZ"/>
    <s v="HUARAZ"/>
    <m/>
    <x v="1"/>
    <m/>
    <x v="2"/>
    <x v="5"/>
    <x v="0"/>
    <s v="MWh"/>
    <n v="1401.6"/>
    <n v="1.4016"/>
    <m/>
    <n v="0.8"/>
    <n v="0.8"/>
    <m/>
    <m/>
    <n v="94"/>
    <s v="ESTIMACIONES"/>
    <m/>
  </r>
  <r>
    <s v="24"/>
    <x v="13"/>
    <s v="NO INFORMANTE"/>
    <m/>
    <m/>
    <x v="2"/>
    <m/>
    <m/>
    <n v="3.65"/>
    <n v="3.65"/>
    <m/>
    <m/>
    <n v="6394.8"/>
    <m/>
    <m/>
    <m/>
    <m/>
    <m/>
    <x v="0"/>
    <m/>
    <s v="Compañía Peruana del Azucar S. A."/>
    <x v="40"/>
    <x v="187"/>
    <s v="C.T. Compañía Peruana del Azúcar S.A."/>
    <x v="669"/>
    <s v="EL"/>
    <x v="2"/>
    <x v="260"/>
    <x v="0"/>
    <s v="Instalado"/>
    <s v="Operativo"/>
    <m/>
    <x v="2"/>
    <x v="1"/>
    <x v="1"/>
    <x v="2"/>
    <s v="Privado"/>
    <s v="ANCASH"/>
    <s v="ANCASH"/>
    <s v="SANTA"/>
    <s v="NEPEÑA"/>
    <m/>
    <x v="1"/>
    <m/>
    <x v="2"/>
    <x v="5"/>
    <x v="0"/>
    <s v="MWh"/>
    <n v="6394.8"/>
    <n v="6.3948"/>
    <m/>
    <n v="3.65"/>
    <n v="3.65"/>
    <m/>
    <m/>
    <n v="94"/>
    <s v="ESTIMACIONES"/>
    <m/>
  </r>
  <r>
    <s v="24"/>
    <x v="13"/>
    <s v="NO INFORMANTE"/>
    <m/>
    <m/>
    <x v="2"/>
    <m/>
    <m/>
    <n v="0.6"/>
    <n v="0.6"/>
    <m/>
    <m/>
    <n v="1051.2"/>
    <m/>
    <m/>
    <m/>
    <m/>
    <m/>
    <x v="0"/>
    <m/>
    <s v="Compañía Pesquera Sarimón S. A."/>
    <x v="40"/>
    <x v="187"/>
    <s v="C.T. Pesquera Sarimon"/>
    <x v="670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1051.2"/>
    <n v="1.0512000000000001"/>
    <m/>
    <n v="0.6"/>
    <n v="0.6"/>
    <m/>
    <m/>
    <n v="94"/>
    <s v="ESTIMACIONES"/>
    <m/>
  </r>
  <r>
    <s v="24"/>
    <x v="13"/>
    <s v="NO INFORMANTE"/>
    <m/>
    <m/>
    <x v="2"/>
    <m/>
    <m/>
    <n v="1.34"/>
    <n v="1.34"/>
    <m/>
    <m/>
    <n v="2347.6799999999998"/>
    <m/>
    <m/>
    <m/>
    <m/>
    <m/>
    <x v="0"/>
    <m/>
    <s v="Consorcio Pesquero Carolina S. A."/>
    <x v="40"/>
    <x v="187"/>
    <s v="C.T. Pesquera Carolina"/>
    <x v="671"/>
    <s v="EL"/>
    <x v="2"/>
    <x v="260"/>
    <x v="0"/>
    <s v="Instalado"/>
    <s v="Operativo"/>
    <m/>
    <x v="2"/>
    <x v="1"/>
    <x v="1"/>
    <x v="2"/>
    <s v="Privado"/>
    <s v="ANCASH"/>
    <s v="ANCASH"/>
    <s v="SANTA"/>
    <s v="COISHCO"/>
    <m/>
    <x v="1"/>
    <m/>
    <x v="2"/>
    <x v="5"/>
    <x v="0"/>
    <s v="MWh"/>
    <n v="2347.6799999999998"/>
    <n v="2.34768"/>
    <m/>
    <n v="1.34"/>
    <n v="1.34"/>
    <m/>
    <m/>
    <n v="94"/>
    <s v="ESTIMACIONES"/>
    <m/>
  </r>
  <r>
    <s v="24"/>
    <x v="13"/>
    <s v="NO INFORMANTE"/>
    <m/>
    <m/>
    <x v="2"/>
    <m/>
    <m/>
    <n v="1.33"/>
    <n v="1.33"/>
    <m/>
    <m/>
    <n v="2330.16"/>
    <m/>
    <m/>
    <m/>
    <m/>
    <m/>
    <x v="0"/>
    <m/>
    <s v="Consorcio Pesquero Carolina S. A."/>
    <x v="40"/>
    <x v="187"/>
    <s v="C.T. Pesquera Carolina - Huarmey"/>
    <x v="672"/>
    <s v="EL"/>
    <x v="2"/>
    <x v="260"/>
    <x v="0"/>
    <s v="Instalado"/>
    <s v="Operativo"/>
    <m/>
    <x v="2"/>
    <x v="1"/>
    <x v="1"/>
    <x v="2"/>
    <s v="Privado"/>
    <s v="ANCASH"/>
    <s v="ANCASH"/>
    <s v="HUARMEY"/>
    <s v="HUARMEY"/>
    <m/>
    <x v="1"/>
    <m/>
    <x v="2"/>
    <x v="5"/>
    <x v="0"/>
    <s v="MWh"/>
    <n v="2330.16"/>
    <n v="2.3301599999999998"/>
    <m/>
    <n v="1.33"/>
    <n v="1.33"/>
    <m/>
    <m/>
    <n v="94"/>
    <s v="ESTIMACIONES"/>
    <m/>
  </r>
  <r>
    <s v="24"/>
    <x v="13"/>
    <s v="NO INFORMANTE"/>
    <m/>
    <m/>
    <x v="2"/>
    <m/>
    <m/>
    <n v="1.5249999999999999"/>
    <n v="1.5249999999999999"/>
    <m/>
    <m/>
    <n v="2671.8"/>
    <m/>
    <m/>
    <m/>
    <m/>
    <m/>
    <x v="0"/>
    <m/>
    <s v="Corporación del Mar S. A."/>
    <x v="40"/>
    <x v="187"/>
    <s v="C.T. Corporación del Mar"/>
    <x v="673"/>
    <s v="EL"/>
    <x v="2"/>
    <x v="260"/>
    <x v="0"/>
    <s v="Instalado"/>
    <s v="Operativo"/>
    <m/>
    <x v="2"/>
    <x v="1"/>
    <x v="1"/>
    <x v="2"/>
    <s v="Privado"/>
    <s v="ANCASH"/>
    <s v="ANCASH"/>
    <s v="CASMA"/>
    <s v="CMTE. NOEL"/>
    <m/>
    <x v="1"/>
    <m/>
    <x v="2"/>
    <x v="5"/>
    <x v="0"/>
    <s v="MWh"/>
    <n v="2671.8"/>
    <n v="2.6718000000000002"/>
    <m/>
    <n v="1.5249999999999999"/>
    <n v="1.5249999999999999"/>
    <m/>
    <m/>
    <n v="94"/>
    <s v="ESTIMACIONES"/>
    <m/>
  </r>
  <r>
    <s v="24"/>
    <x v="13"/>
    <s v="NO INFORMANTE"/>
    <m/>
    <m/>
    <x v="2"/>
    <m/>
    <m/>
    <n v="2.0499999999999998"/>
    <n v="2.0499999999999998"/>
    <m/>
    <m/>
    <n v="3591.6"/>
    <m/>
    <m/>
    <m/>
    <m/>
    <m/>
    <x v="0"/>
    <m/>
    <s v="Corporación Fish Protein S. A."/>
    <x v="40"/>
    <x v="187"/>
    <s v="C.T. Corporación Fish Protein"/>
    <x v="674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3591.6"/>
    <n v="3.5916000000000001"/>
    <m/>
    <n v="2.0499999999999998"/>
    <n v="2.0499999999999998"/>
    <m/>
    <m/>
    <n v="94"/>
    <s v="ESTIMACIONES"/>
    <m/>
  </r>
  <r>
    <s v="24"/>
    <x v="13"/>
    <s v="NO INFORMANTE"/>
    <m/>
    <m/>
    <x v="2"/>
    <m/>
    <m/>
    <n v="0.25"/>
    <n v="0.25"/>
    <m/>
    <m/>
    <n v="438"/>
    <m/>
    <m/>
    <m/>
    <m/>
    <m/>
    <x v="0"/>
    <m/>
    <s v="Corporacion Pesquera Ribar S. A."/>
    <x v="40"/>
    <x v="187"/>
    <s v="C.T. Pesquera Ribar"/>
    <x v="675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438"/>
    <n v="0.438"/>
    <m/>
    <n v="0.25"/>
    <n v="0.25"/>
    <m/>
    <m/>
    <n v="94"/>
    <s v="ESTIMACIONES"/>
    <m/>
  </r>
  <r>
    <s v="24"/>
    <x v="13"/>
    <s v="NO INFORMANTE"/>
    <m/>
    <m/>
    <x v="2"/>
    <m/>
    <m/>
    <n v="2.4500000000000002"/>
    <n v="2.4500000000000002"/>
    <m/>
    <m/>
    <n v="4292.3999999999996"/>
    <m/>
    <m/>
    <m/>
    <m/>
    <m/>
    <x v="0"/>
    <m/>
    <s v="Empresa Pesquera Maui S. A."/>
    <x v="40"/>
    <x v="187"/>
    <s v="C.T. Pesquera Maui"/>
    <x v="676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4292.3999999999996"/>
    <n v="4.2923999999999998"/>
    <m/>
    <n v="2.4500000000000002"/>
    <n v="2.4500000000000002"/>
    <m/>
    <m/>
    <n v="94"/>
    <s v="ESTIMACIONES"/>
    <m/>
  </r>
  <r>
    <s v="24"/>
    <x v="13"/>
    <s v="NO INFORMANTE"/>
    <m/>
    <m/>
    <x v="2"/>
    <m/>
    <m/>
    <n v="2.7829999999999999"/>
    <n v="0"/>
    <m/>
    <m/>
    <n v="0"/>
    <m/>
    <m/>
    <m/>
    <m/>
    <m/>
    <x v="0"/>
    <m/>
    <s v="Envasadora Chimbote Export S.A."/>
    <x v="40"/>
    <x v="187"/>
    <s v="C.T. Envasadora Export - Planta Samanco"/>
    <x v="677"/>
    <s v="EL"/>
    <x v="2"/>
    <x v="260"/>
    <x v="0"/>
    <s v="Instalado"/>
    <s v="Inoperativo"/>
    <m/>
    <x v="2"/>
    <x v="1"/>
    <x v="1"/>
    <x v="2"/>
    <s v="Privado"/>
    <s v="ANCASH"/>
    <s v="ANCASH"/>
    <s v="SANTA"/>
    <s v="SAMANCO"/>
    <m/>
    <x v="1"/>
    <m/>
    <x v="2"/>
    <x v="5"/>
    <x v="0"/>
    <s v="MWh"/>
    <n v="0"/>
    <n v="0"/>
    <m/>
    <n v="2.7829999999999999"/>
    <n v="0"/>
    <m/>
    <m/>
    <n v="94"/>
    <s v="ESTIMACIONES"/>
    <m/>
  </r>
  <r>
    <s v="24"/>
    <x v="13"/>
    <s v="NO INFORMANTE"/>
    <m/>
    <m/>
    <x v="2"/>
    <m/>
    <m/>
    <n v="0.437"/>
    <n v="0.437"/>
    <m/>
    <m/>
    <n v="765.62400000000002"/>
    <m/>
    <m/>
    <m/>
    <m/>
    <m/>
    <x v="0"/>
    <m/>
    <s v="Envasadora Polaris S.A."/>
    <x v="40"/>
    <x v="187"/>
    <s v="C.T. Polaris"/>
    <x v="678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765.62400000000002"/>
    <n v="0.76562399999999997"/>
    <m/>
    <n v="0.437"/>
    <n v="0.437"/>
    <m/>
    <m/>
    <n v="94"/>
    <s v="ESTIMACIONES"/>
    <m/>
  </r>
  <r>
    <s v="24"/>
    <x v="13"/>
    <s v="NO INFORMANTE"/>
    <m/>
    <m/>
    <x v="2"/>
    <m/>
    <m/>
    <n v="0.25"/>
    <n v="0.25"/>
    <m/>
    <m/>
    <n v="438"/>
    <m/>
    <m/>
    <m/>
    <m/>
    <m/>
    <x v="0"/>
    <m/>
    <s v="Fabrica de Conservas Islay S. A."/>
    <x v="40"/>
    <x v="187"/>
    <s v="C.T. Islay-Meiggs"/>
    <x v="679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438"/>
    <n v="0.438"/>
    <m/>
    <n v="0.25"/>
    <n v="0.25"/>
    <m/>
    <m/>
    <n v="94"/>
    <s v="ESTIMACIONES"/>
    <m/>
  </r>
  <r>
    <s v="24"/>
    <x v="13"/>
    <s v="NO INFORMANTE"/>
    <m/>
    <m/>
    <x v="2"/>
    <m/>
    <m/>
    <n v="1.59"/>
    <n v="1.59"/>
    <m/>
    <m/>
    <n v="2785.68"/>
    <m/>
    <m/>
    <m/>
    <m/>
    <m/>
    <x v="0"/>
    <m/>
    <s v="Fabrica de conservas Islay S. A."/>
    <x v="40"/>
    <x v="187"/>
    <s v="C.T. Islay-Zona Ind."/>
    <x v="680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2785.68"/>
    <n v="2.7856799999999997"/>
    <m/>
    <n v="1.59"/>
    <n v="1.59"/>
    <m/>
    <m/>
    <n v="94"/>
    <s v="ESTIMACIONES"/>
    <m/>
  </r>
  <r>
    <s v="24"/>
    <x v="13"/>
    <s v="NO INFORMANTE"/>
    <m/>
    <m/>
    <x v="2"/>
    <m/>
    <m/>
    <n v="2.58"/>
    <n v="2.58"/>
    <m/>
    <m/>
    <n v="4520.16"/>
    <m/>
    <m/>
    <m/>
    <m/>
    <m/>
    <x v="0"/>
    <m/>
    <s v="Grupo Sindicato Pesquero del Perú S. A."/>
    <x v="40"/>
    <x v="187"/>
    <s v="C.T. Sipesa-Chimbote"/>
    <x v="681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4520.16"/>
    <n v="4.5201599999999997"/>
    <m/>
    <n v="2.58"/>
    <n v="2.58"/>
    <m/>
    <m/>
    <n v="94"/>
    <s v="ESTIMACIONES"/>
    <m/>
  </r>
  <r>
    <s v="24"/>
    <x v="13"/>
    <s v="NO INFORMANTE"/>
    <m/>
    <m/>
    <x v="2"/>
    <m/>
    <m/>
    <n v="1.3160000000000001"/>
    <n v="1.3160000000000001"/>
    <m/>
    <m/>
    <n v="2305.6320000000005"/>
    <m/>
    <m/>
    <m/>
    <m/>
    <m/>
    <x v="0"/>
    <m/>
    <s v="Pesca Conserva y Derivadfos S. A."/>
    <x v="40"/>
    <x v="187"/>
    <s v="C.T. Pesca Conservas y Derivados"/>
    <x v="682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2305.6320000000005"/>
    <n v="2.3056320000000006"/>
    <m/>
    <n v="1.3160000000000001"/>
    <n v="1.3160000000000001"/>
    <m/>
    <m/>
    <n v="94"/>
    <s v="ESTIMACIONES"/>
    <m/>
  </r>
  <r>
    <s v="24"/>
    <x v="13"/>
    <s v="NO INFORMANTE"/>
    <m/>
    <m/>
    <x v="2"/>
    <m/>
    <m/>
    <n v="0.46100000000000002"/>
    <n v="0.46100000000000002"/>
    <m/>
    <m/>
    <n v="807.67200000000003"/>
    <m/>
    <m/>
    <m/>
    <m/>
    <m/>
    <x v="0"/>
    <m/>
    <s v="Pesquera Acuarius S.R. Ltda."/>
    <x v="40"/>
    <x v="187"/>
    <s v="C.T. Acuarius"/>
    <x v="683"/>
    <s v="EL"/>
    <x v="2"/>
    <x v="260"/>
    <x v="0"/>
    <s v="Instalado"/>
    <s v="Operativo"/>
    <m/>
    <x v="2"/>
    <x v="1"/>
    <x v="1"/>
    <x v="2"/>
    <s v="Privado"/>
    <s v="ANCASH"/>
    <s v="ANCASH"/>
    <s v="SANTA"/>
    <s v="COISHCO"/>
    <m/>
    <x v="1"/>
    <m/>
    <x v="2"/>
    <x v="5"/>
    <x v="0"/>
    <s v="MWh"/>
    <n v="807.67200000000003"/>
    <n v="0.80767200000000006"/>
    <m/>
    <n v="0.46100000000000002"/>
    <n v="0.46100000000000002"/>
    <m/>
    <m/>
    <n v="94"/>
    <s v="ESTIMACIONES"/>
    <m/>
  </r>
  <r>
    <s v="24"/>
    <x v="13"/>
    <s v="NO INFORMANTE"/>
    <m/>
    <m/>
    <x v="2"/>
    <m/>
    <m/>
    <n v="0.65"/>
    <n v="0.65"/>
    <m/>
    <m/>
    <n v="1138.8"/>
    <m/>
    <m/>
    <m/>
    <m/>
    <m/>
    <x v="0"/>
    <m/>
    <s v="Pesquera Arco Iris S. A."/>
    <x v="40"/>
    <x v="187"/>
    <s v="C.T. Pesquera Arco Iris"/>
    <x v="684"/>
    <s v="EL"/>
    <x v="2"/>
    <x v="260"/>
    <x v="0"/>
    <s v="Instalado"/>
    <s v="Operativo"/>
    <m/>
    <x v="2"/>
    <x v="1"/>
    <x v="1"/>
    <x v="2"/>
    <s v="Privado"/>
    <s v="ANCASH"/>
    <s v="ANCASH"/>
    <s v="SANTA"/>
    <s v="COISHCO"/>
    <m/>
    <x v="1"/>
    <m/>
    <x v="2"/>
    <x v="5"/>
    <x v="0"/>
    <s v="MWh"/>
    <n v="1138.8"/>
    <n v="1.1388"/>
    <m/>
    <n v="0.65"/>
    <n v="0.65"/>
    <m/>
    <m/>
    <n v="94"/>
    <s v="ESTIMACIONES"/>
    <m/>
  </r>
  <r>
    <s v="24"/>
    <x v="13"/>
    <s v="NO INFORMANTE"/>
    <m/>
    <m/>
    <x v="2"/>
    <m/>
    <m/>
    <n v="0.08"/>
    <n v="0.08"/>
    <m/>
    <m/>
    <n v="140.16"/>
    <m/>
    <m/>
    <m/>
    <m/>
    <m/>
    <x v="0"/>
    <m/>
    <s v="Pesquera Colonial S. A."/>
    <x v="40"/>
    <x v="187"/>
    <s v="C.T. Planta Chimbote"/>
    <x v="347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140.16"/>
    <n v="0.14016000000000001"/>
    <m/>
    <n v="0.08"/>
    <n v="0.08"/>
    <m/>
    <m/>
    <n v="94"/>
    <s v="ESTIMACIONES"/>
    <m/>
  </r>
  <r>
    <s v="24"/>
    <x v="13"/>
    <s v="NO INFORMANTE"/>
    <m/>
    <m/>
    <x v="2"/>
    <m/>
    <m/>
    <n v="2.0150000000000001"/>
    <n v="2.0150000000000001"/>
    <m/>
    <m/>
    <n v="882.57"/>
    <m/>
    <m/>
    <m/>
    <m/>
    <m/>
    <x v="0"/>
    <m/>
    <s v="Pesquera Exalmar S.A."/>
    <x v="40"/>
    <x v="187"/>
    <s v="C.T. Exalmar"/>
    <x v="685"/>
    <s v="EL"/>
    <x v="2"/>
    <x v="260"/>
    <x v="0"/>
    <s v="Instalado"/>
    <s v="Operativo"/>
    <m/>
    <x v="2"/>
    <x v="1"/>
    <x v="1"/>
    <x v="2"/>
    <s v="Privado"/>
    <s v="ANCASH"/>
    <s v="ANCASH"/>
    <s v="CASMA"/>
    <s v="CMTE. NOEL"/>
    <m/>
    <x v="1"/>
    <m/>
    <x v="2"/>
    <x v="5"/>
    <x v="0"/>
    <s v="MWh"/>
    <n v="882.57"/>
    <n v="0.88257000000000008"/>
    <m/>
    <n v="2.0150000000000001"/>
    <n v="2.0150000000000001"/>
    <m/>
    <m/>
    <n v="94"/>
    <s v="ESTIMACIONES"/>
    <m/>
  </r>
  <r>
    <s v="24"/>
    <x v="13"/>
    <s v="NO INFORMANTE"/>
    <m/>
    <m/>
    <x v="2"/>
    <m/>
    <m/>
    <n v="0.9"/>
    <n v="0.9"/>
    <m/>
    <m/>
    <n v="1576.8"/>
    <m/>
    <m/>
    <m/>
    <m/>
    <m/>
    <x v="0"/>
    <m/>
    <s v="Pesquera Industrial El Angel"/>
    <x v="40"/>
    <x v="187"/>
    <s v="C.T. Piangesa Chimbote"/>
    <x v="686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1576.8"/>
    <n v="1.5768"/>
    <m/>
    <n v="0.9"/>
    <n v="0.9"/>
    <m/>
    <m/>
    <n v="94"/>
    <s v="ESTIMACIONES"/>
    <m/>
  </r>
  <r>
    <s v="24"/>
    <x v="13"/>
    <s v="NO INFORMANTE"/>
    <m/>
    <m/>
    <x v="2"/>
    <m/>
    <m/>
    <n v="3.7559999999999998"/>
    <n v="3.7559999999999998"/>
    <m/>
    <m/>
    <n v="6580.5119999999997"/>
    <m/>
    <m/>
    <m/>
    <m/>
    <m/>
    <x v="0"/>
    <m/>
    <s v="Pesquera Industrial El Angel"/>
    <x v="40"/>
    <x v="187"/>
    <s v="C.T. Piangesa Huarmey"/>
    <x v="687"/>
    <s v="EL"/>
    <x v="2"/>
    <x v="260"/>
    <x v="0"/>
    <s v="Instalado"/>
    <s v="Operativo"/>
    <m/>
    <x v="2"/>
    <x v="1"/>
    <x v="1"/>
    <x v="2"/>
    <s v="Privado"/>
    <s v="ANCASH"/>
    <s v="ANCASH"/>
    <s v="HUARMEY"/>
    <s v="CULEBRAS"/>
    <m/>
    <x v="1"/>
    <m/>
    <x v="2"/>
    <x v="5"/>
    <x v="0"/>
    <s v="MWh"/>
    <n v="6580.5119999999997"/>
    <n v="6.5805119999999997"/>
    <m/>
    <n v="3.7559999999999998"/>
    <n v="3.7559999999999998"/>
    <m/>
    <m/>
    <n v="94"/>
    <s v="ESTIMACIONES"/>
    <m/>
  </r>
  <r>
    <s v="24"/>
    <x v="13"/>
    <s v="NO INFORMANTE"/>
    <m/>
    <m/>
    <x v="2"/>
    <m/>
    <m/>
    <n v="0.20499999999999999"/>
    <n v="0.20499999999999999"/>
    <m/>
    <m/>
    <n v="359.16"/>
    <m/>
    <m/>
    <m/>
    <m/>
    <m/>
    <x v="0"/>
    <m/>
    <s v="Pesquera Marco Polo"/>
    <x v="40"/>
    <x v="187"/>
    <s v="C.T. Pesquera Marco Polo"/>
    <x v="688"/>
    <s v="EL"/>
    <x v="2"/>
    <x v="260"/>
    <x v="0"/>
    <s v="Instalado"/>
    <s v="Operativo"/>
    <m/>
    <x v="2"/>
    <x v="1"/>
    <x v="1"/>
    <x v="2"/>
    <s v="Privado"/>
    <s v="ANCASH"/>
    <s v="ANCASH"/>
    <s v="SANTA"/>
    <s v="NUEVO CHIMBOTE"/>
    <m/>
    <x v="1"/>
    <m/>
    <x v="2"/>
    <x v="5"/>
    <x v="0"/>
    <s v="MWh"/>
    <n v="359.16"/>
    <n v="0.35916000000000003"/>
    <m/>
    <n v="0.20499999999999999"/>
    <n v="0.20499999999999999"/>
    <m/>
    <m/>
    <n v="94"/>
    <s v="ESTIMACIONES"/>
    <m/>
  </r>
  <r>
    <s v="24"/>
    <x v="13"/>
    <s v="NO INFORMANTE"/>
    <m/>
    <m/>
    <x v="2"/>
    <m/>
    <m/>
    <n v="1.0900000000000001"/>
    <n v="1.0900000000000001"/>
    <m/>
    <m/>
    <n v="1909.68"/>
    <m/>
    <m/>
    <m/>
    <m/>
    <m/>
    <x v="0"/>
    <m/>
    <s v="Pesquera San Fermín"/>
    <x v="40"/>
    <x v="187"/>
    <s v="C.T. Pesquera San Fermín Chimbote"/>
    <x v="689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1909.68"/>
    <n v="1.90968"/>
    <m/>
    <n v="1.0900000000000001"/>
    <n v="1.0900000000000001"/>
    <m/>
    <m/>
    <n v="94"/>
    <s v="ESTIMACIONES"/>
    <m/>
  </r>
  <r>
    <s v="24"/>
    <x v="13"/>
    <s v="NO INFORMANTE"/>
    <m/>
    <m/>
    <x v="2"/>
    <m/>
    <m/>
    <n v="1.1399999999999999"/>
    <n v="1.1399999999999999"/>
    <m/>
    <m/>
    <n v="1997.28"/>
    <m/>
    <m/>
    <m/>
    <m/>
    <m/>
    <x v="0"/>
    <m/>
    <s v="Pesquera Vista Florida S.A."/>
    <x v="40"/>
    <x v="187"/>
    <s v="C.T. Pesquera Vista Florida"/>
    <x v="690"/>
    <s v="EL"/>
    <x v="2"/>
    <x v="260"/>
    <x v="0"/>
    <s v="Instalado"/>
    <s v="Operativo"/>
    <m/>
    <x v="2"/>
    <x v="1"/>
    <x v="1"/>
    <x v="2"/>
    <s v="Privado"/>
    <s v="ANCASH"/>
    <s v="ANCASH"/>
    <s v="SANTA"/>
    <s v="SANTA"/>
    <m/>
    <x v="1"/>
    <m/>
    <x v="2"/>
    <x v="5"/>
    <x v="0"/>
    <s v="MWh"/>
    <n v="1997.28"/>
    <n v="1.9972799999999999"/>
    <m/>
    <n v="1.1399999999999999"/>
    <n v="1.1399999999999999"/>
    <m/>
    <m/>
    <n v="94"/>
    <s v="ESTIMACIONES"/>
    <m/>
  </r>
  <r>
    <s v="24"/>
    <x v="13"/>
    <s v="NO INFORMANTE"/>
    <m/>
    <m/>
    <x v="2"/>
    <m/>
    <m/>
    <n v="0.4"/>
    <n v="0.4"/>
    <m/>
    <m/>
    <n v="700.8"/>
    <m/>
    <m/>
    <m/>
    <m/>
    <m/>
    <x v="0"/>
    <m/>
    <s v="Profish S.A."/>
    <x v="40"/>
    <x v="187"/>
    <s v="C.T. Profish"/>
    <x v="691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700.8"/>
    <n v="0.70079999999999998"/>
    <m/>
    <n v="0.4"/>
    <n v="0.4"/>
    <m/>
    <m/>
    <n v="94"/>
    <s v="ESTIMACIONES"/>
    <m/>
  </r>
  <r>
    <s v="24"/>
    <x v="13"/>
    <s v="NO INFORMANTE"/>
    <m/>
    <m/>
    <x v="2"/>
    <m/>
    <m/>
    <n v="0.25"/>
    <n v="0.25"/>
    <m/>
    <m/>
    <n v="438"/>
    <m/>
    <m/>
    <m/>
    <m/>
    <m/>
    <x v="0"/>
    <m/>
    <s v="Rama Fibra del Perú S.A.C."/>
    <x v="40"/>
    <x v="187"/>
    <s v="C.T. Rama Fibra"/>
    <x v="692"/>
    <s v="EL"/>
    <x v="2"/>
    <x v="260"/>
    <x v="0"/>
    <s v="Instalado"/>
    <s v="Operativo"/>
    <m/>
    <x v="2"/>
    <x v="1"/>
    <x v="1"/>
    <x v="2"/>
    <s v="Privado"/>
    <s v="ANCASH"/>
    <s v="ANCASH"/>
    <s v="SANTA"/>
    <s v="SANTA"/>
    <m/>
    <x v="1"/>
    <m/>
    <x v="2"/>
    <x v="5"/>
    <x v="0"/>
    <s v="MWh"/>
    <n v="438"/>
    <n v="0.438"/>
    <m/>
    <n v="0.25"/>
    <n v="0.25"/>
    <m/>
    <m/>
    <n v="94"/>
    <s v="ESTIMACIONES"/>
    <m/>
  </r>
  <r>
    <s v="24"/>
    <x v="13"/>
    <s v="NO INFORMANTE"/>
    <m/>
    <m/>
    <x v="5"/>
    <m/>
    <m/>
    <n v="0.12"/>
    <n v="0.12"/>
    <m/>
    <m/>
    <n v="420.48"/>
    <m/>
    <m/>
    <m/>
    <m/>
    <m/>
    <x v="0"/>
    <m/>
    <s v="Raul Vizcarra Smith"/>
    <x v="40"/>
    <x v="187"/>
    <s v="C.H. Raul Vizcarra Smith"/>
    <x v="693"/>
    <s v="HI"/>
    <x v="5"/>
    <x v="260"/>
    <x v="2"/>
    <s v="Instalado"/>
    <s v="Operativo"/>
    <m/>
    <x v="2"/>
    <x v="1"/>
    <x v="1"/>
    <x v="2"/>
    <s v="Privado"/>
    <s v="ANCASH"/>
    <s v="ANCASH"/>
    <s v="HUARAZ"/>
    <s v="INDEPENDENCIA"/>
    <m/>
    <x v="8"/>
    <m/>
    <x v="2"/>
    <x v="5"/>
    <x v="0"/>
    <s v="MWh"/>
    <n v="420.48"/>
    <n v="0.42048000000000002"/>
    <m/>
    <n v="0.12"/>
    <n v="0.12"/>
    <m/>
    <m/>
    <n v="94"/>
    <s v="ESTIMACIONES"/>
    <m/>
  </r>
  <r>
    <s v="24"/>
    <x v="13"/>
    <s v="NO INFORMANTE"/>
    <m/>
    <m/>
    <x v="2"/>
    <m/>
    <m/>
    <n v="0.16"/>
    <n v="0.16"/>
    <m/>
    <m/>
    <n v="280.32"/>
    <m/>
    <m/>
    <m/>
    <m/>
    <m/>
    <x v="0"/>
    <m/>
    <s v="Servicios de Embarque S.A."/>
    <x v="40"/>
    <x v="187"/>
    <s v="C.T. Servicios de Embarque"/>
    <x v="694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280.32"/>
    <n v="0.28032000000000001"/>
    <m/>
    <n v="0.16"/>
    <n v="0.16"/>
    <m/>
    <m/>
    <n v="94"/>
    <s v="ESTIMACIONES"/>
    <m/>
  </r>
  <r>
    <s v="24"/>
    <x v="13"/>
    <s v="NO INFORMANTE"/>
    <m/>
    <m/>
    <x v="2"/>
    <m/>
    <m/>
    <n v="12.19"/>
    <n v="12.19"/>
    <m/>
    <m/>
    <n v="21356.880000000001"/>
    <m/>
    <m/>
    <m/>
    <m/>
    <m/>
    <x v="0"/>
    <m/>
    <s v="SIDERPERU S.A."/>
    <x v="40"/>
    <x v="187"/>
    <s v="C.T. Siderperu"/>
    <x v="695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21356.880000000001"/>
    <n v="21.35688"/>
    <m/>
    <n v="12.19"/>
    <n v="12.19"/>
    <m/>
    <m/>
    <n v="94"/>
    <s v="ESTIMACIONES"/>
    <m/>
  </r>
  <r>
    <s v="24"/>
    <x v="13"/>
    <s v="NO INFORMANTE"/>
    <m/>
    <m/>
    <x v="2"/>
    <m/>
    <m/>
    <n v="0.55000000000000004"/>
    <n v="0.55000000000000004"/>
    <m/>
    <m/>
    <n v="963.6"/>
    <m/>
    <m/>
    <m/>
    <m/>
    <m/>
    <x v="0"/>
    <m/>
    <s v="Starfish S.A."/>
    <x v="40"/>
    <x v="187"/>
    <s v="C.T. Starfish"/>
    <x v="696"/>
    <s v="EL"/>
    <x v="2"/>
    <x v="260"/>
    <x v="0"/>
    <s v="Instalado"/>
    <s v="Operativo"/>
    <m/>
    <x v="2"/>
    <x v="1"/>
    <x v="1"/>
    <x v="2"/>
    <s v="Privado"/>
    <s v="ANCASH"/>
    <s v="ANCASH"/>
    <s v="SANTA"/>
    <s v="SANTA"/>
    <m/>
    <x v="1"/>
    <m/>
    <x v="2"/>
    <x v="5"/>
    <x v="0"/>
    <s v="MWh"/>
    <n v="963.6"/>
    <n v="0.96360000000000001"/>
    <m/>
    <n v="0.55000000000000004"/>
    <n v="0.55000000000000004"/>
    <m/>
    <m/>
    <n v="94"/>
    <s v="ESTIMACIONES"/>
    <m/>
  </r>
  <r>
    <s v="24"/>
    <x v="13"/>
    <s v="NO INFORMANTE"/>
    <m/>
    <m/>
    <x v="2"/>
    <m/>
    <m/>
    <n v="0.96499999999999997"/>
    <n v="0.96499999999999997"/>
    <m/>
    <m/>
    <n v="1690.68"/>
    <m/>
    <m/>
    <m/>
    <m/>
    <m/>
    <x v="0"/>
    <m/>
    <s v="Empresa Nacional de Puertos S. A."/>
    <x v="40"/>
    <x v="187"/>
    <s v="C.T. Enapu-Arequipa"/>
    <x v="697"/>
    <s v="EL"/>
    <x v="2"/>
    <x v="260"/>
    <x v="0"/>
    <s v="Instalado"/>
    <s v="Operativo"/>
    <m/>
    <x v="2"/>
    <x v="1"/>
    <x v="1"/>
    <x v="2"/>
    <s v="Privado"/>
    <s v="AREQUIPA"/>
    <s v="AREQUIPA"/>
    <s v="ISLAY"/>
    <s v="ISLAY"/>
    <m/>
    <x v="1"/>
    <m/>
    <x v="2"/>
    <x v="5"/>
    <x v="0"/>
    <s v="MWh"/>
    <n v="1690.68"/>
    <n v="1.69068"/>
    <m/>
    <n v="0.96499999999999997"/>
    <n v="0.96499999999999997"/>
    <m/>
    <m/>
    <n v="94"/>
    <s v="ESTIMACIONES"/>
    <m/>
  </r>
  <r>
    <s v="24"/>
    <x v="13"/>
    <s v="NO INFORMANTE"/>
    <m/>
    <m/>
    <x v="2"/>
    <m/>
    <m/>
    <n v="3.28"/>
    <n v="3.28"/>
    <m/>
    <m/>
    <n v="5746.56"/>
    <m/>
    <m/>
    <m/>
    <m/>
    <m/>
    <x v="0"/>
    <m/>
    <s v="Grupo Sindicato Pesquero del Perú S. A."/>
    <x v="40"/>
    <x v="187"/>
    <s v="C.T. Sipesa-Atico"/>
    <x v="698"/>
    <s v="EL"/>
    <x v="2"/>
    <x v="260"/>
    <x v="0"/>
    <s v="Instalado"/>
    <s v="Operativo"/>
    <m/>
    <x v="2"/>
    <x v="1"/>
    <x v="1"/>
    <x v="2"/>
    <s v="Privado"/>
    <s v="AREQUIPA"/>
    <s v="AREQUIPA"/>
    <s v="CARAVELÍ"/>
    <s v="ATICO"/>
    <m/>
    <x v="1"/>
    <m/>
    <x v="2"/>
    <x v="5"/>
    <x v="0"/>
    <s v="MWh"/>
    <n v="5746.56"/>
    <n v="5.7465600000000006"/>
    <m/>
    <n v="3.28"/>
    <n v="3.28"/>
    <m/>
    <m/>
    <n v="94"/>
    <s v="ESTIMACIONES"/>
    <m/>
  </r>
  <r>
    <s v="24"/>
    <x v="13"/>
    <s v="NO INFORMANTE"/>
    <m/>
    <m/>
    <x v="2"/>
    <m/>
    <m/>
    <n v="4.26"/>
    <n v="4.26"/>
    <m/>
    <m/>
    <n v="7463.52"/>
    <m/>
    <m/>
    <m/>
    <m/>
    <m/>
    <x v="0"/>
    <m/>
    <s v="Grupo Sindicato Pesquero del Perú S. A."/>
    <x v="40"/>
    <x v="187"/>
    <s v="C.T. Sipesa-Matarani"/>
    <x v="699"/>
    <s v="EL"/>
    <x v="2"/>
    <x v="260"/>
    <x v="0"/>
    <s v="Instalado"/>
    <s v="Operativo"/>
    <m/>
    <x v="2"/>
    <x v="1"/>
    <x v="1"/>
    <x v="2"/>
    <s v="Privado"/>
    <s v="AREQUIPA"/>
    <s v="AREQUIPA"/>
    <s v="ISLAY"/>
    <s v="MOLLENDO"/>
    <m/>
    <x v="1"/>
    <m/>
    <x v="2"/>
    <x v="5"/>
    <x v="0"/>
    <s v="MWh"/>
    <n v="7463.52"/>
    <n v="7.4635200000000008"/>
    <m/>
    <n v="4.26"/>
    <n v="4.26"/>
    <m/>
    <m/>
    <n v="94"/>
    <s v="ESTIMACIONES"/>
    <m/>
  </r>
  <r>
    <s v="24"/>
    <x v="13"/>
    <s v="NO INFORMANTE"/>
    <m/>
    <m/>
    <x v="2"/>
    <m/>
    <m/>
    <n v="2.33"/>
    <n v="2.33"/>
    <m/>
    <m/>
    <n v="4082.16"/>
    <m/>
    <m/>
    <m/>
    <m/>
    <m/>
    <x v="0"/>
    <m/>
    <s v="Grupo Sindicato Pesquero del Perú S. A."/>
    <x v="40"/>
    <x v="187"/>
    <s v="C.T. Sipesa-Mollendo"/>
    <x v="700"/>
    <s v="EL"/>
    <x v="2"/>
    <x v="260"/>
    <x v="0"/>
    <s v="Instalado"/>
    <s v="Operativo"/>
    <m/>
    <x v="2"/>
    <x v="1"/>
    <x v="1"/>
    <x v="2"/>
    <s v="Privado"/>
    <s v="AREQUIPA"/>
    <s v="AREQUIPA"/>
    <s v="ISLAY"/>
    <s v="MOLLENDO"/>
    <m/>
    <x v="1"/>
    <m/>
    <x v="2"/>
    <x v="5"/>
    <x v="0"/>
    <s v="MWh"/>
    <n v="4082.16"/>
    <n v="4.08216"/>
    <m/>
    <n v="2.33"/>
    <n v="2.33"/>
    <m/>
    <m/>
    <n v="94"/>
    <s v="ESTIMACIONES"/>
    <m/>
  </r>
  <r>
    <s v="24"/>
    <x v="13"/>
    <s v="NO INFORMANTE"/>
    <m/>
    <m/>
    <x v="2"/>
    <m/>
    <m/>
    <n v="2.2000000000000002"/>
    <n v="2.2000000000000002"/>
    <m/>
    <m/>
    <n v="3854.4"/>
    <m/>
    <m/>
    <m/>
    <m/>
    <m/>
    <x v="0"/>
    <m/>
    <s v="Inversiones Mineras del Sur S. A."/>
    <x v="40"/>
    <x v="187"/>
    <s v="C.T. Casa Fuerza"/>
    <x v="701"/>
    <s v="EL"/>
    <x v="2"/>
    <x v="260"/>
    <x v="0"/>
    <s v="Instalado"/>
    <s v="Operativo"/>
    <m/>
    <x v="2"/>
    <x v="1"/>
    <x v="1"/>
    <x v="2"/>
    <s v="Privado"/>
    <s v="AREQUIPA"/>
    <s v="AREQUIPA"/>
    <s v="CARAVELÍ"/>
    <s v="CARAVELÍ"/>
    <m/>
    <x v="1"/>
    <m/>
    <x v="2"/>
    <x v="5"/>
    <x v="0"/>
    <s v="MWh"/>
    <n v="3854.4"/>
    <n v="3.8544"/>
    <m/>
    <n v="2.2000000000000002"/>
    <n v="2.2000000000000002"/>
    <m/>
    <m/>
    <n v="94"/>
    <s v="ESTIMACIONES"/>
    <m/>
  </r>
  <r>
    <s v="24"/>
    <x v="13"/>
    <s v="NO INFORMANTE"/>
    <m/>
    <m/>
    <x v="5"/>
    <m/>
    <m/>
    <n v="1.677"/>
    <n v="1.677"/>
    <m/>
    <m/>
    <n v="5876.2080000000005"/>
    <m/>
    <m/>
    <m/>
    <m/>
    <m/>
    <x v="0"/>
    <m/>
    <s v="Compañía Minera Algamarca"/>
    <x v="40"/>
    <x v="187"/>
    <s v="C.H. Algamarca"/>
    <x v="702"/>
    <s v="HI"/>
    <x v="5"/>
    <x v="260"/>
    <x v="2"/>
    <s v="Instalado"/>
    <s v="Operativo"/>
    <m/>
    <x v="2"/>
    <x v="1"/>
    <x v="1"/>
    <x v="2"/>
    <s v="Privado"/>
    <s v="CAJAMARCA"/>
    <s v="CAJAMARCA"/>
    <s v="CAJABAMBA"/>
    <s v="CACHACHI"/>
    <m/>
    <x v="8"/>
    <m/>
    <x v="2"/>
    <x v="5"/>
    <x v="0"/>
    <s v="MWh"/>
    <n v="5876.2080000000005"/>
    <n v="5.8762080000000001"/>
    <m/>
    <n v="1.677"/>
    <n v="1.677"/>
    <m/>
    <m/>
    <n v="94"/>
    <s v="ESTIMACIONES"/>
    <m/>
  </r>
  <r>
    <s v="24"/>
    <x v="13"/>
    <s v="NO INFORMANTE"/>
    <m/>
    <m/>
    <x v="5"/>
    <m/>
    <m/>
    <n v="1.7999999999999999E-2"/>
    <n v="1.7999999999999999E-2"/>
    <m/>
    <m/>
    <n v="63.071999999999996"/>
    <m/>
    <m/>
    <m/>
    <m/>
    <m/>
    <x v="0"/>
    <m/>
    <s v="Comunidad Campesina de Tambomayo"/>
    <x v="40"/>
    <x v="187"/>
    <s v="C.H. Tambomayo (Mini Central)"/>
    <x v="703"/>
    <s v="HI"/>
    <x v="5"/>
    <x v="260"/>
    <x v="2"/>
    <s v="Instalado"/>
    <s v="Operativo"/>
    <m/>
    <x v="2"/>
    <x v="1"/>
    <x v="1"/>
    <x v="2"/>
    <s v="Privado"/>
    <s v="CAJAMARCA"/>
    <s v="CAJAMARCA"/>
    <s v="CAJAMARCA"/>
    <s v="ENCAÑADA"/>
    <m/>
    <x v="8"/>
    <m/>
    <x v="2"/>
    <x v="5"/>
    <x v="0"/>
    <s v="MWh"/>
    <n v="63.071999999999996"/>
    <n v="6.3071999999999989E-2"/>
    <m/>
    <n v="1.7999999999999999E-2"/>
    <n v="1.7999999999999999E-2"/>
    <m/>
    <m/>
    <n v="94"/>
    <s v="ESTIMACIONES"/>
    <m/>
  </r>
  <r>
    <s v="24"/>
    <x v="13"/>
    <s v="NO INFORMANTE"/>
    <m/>
    <m/>
    <x v="5"/>
    <m/>
    <m/>
    <n v="5.0000000000000001E-3"/>
    <n v="5.0000000000000001E-3"/>
    <m/>
    <m/>
    <n v="17.52"/>
    <m/>
    <m/>
    <m/>
    <m/>
    <m/>
    <x v="0"/>
    <m/>
    <s v="Maximo Díaz Pretel"/>
    <x v="40"/>
    <x v="187"/>
    <s v="C.H. Trinidad"/>
    <x v="704"/>
    <s v="HI"/>
    <x v="5"/>
    <x v="260"/>
    <x v="2"/>
    <s v="Instalado"/>
    <s v="Operativo"/>
    <m/>
    <x v="2"/>
    <x v="1"/>
    <x v="1"/>
    <x v="2"/>
    <s v="Privado"/>
    <s v="CAJAMARCA"/>
    <s v="CAJAMARCA"/>
    <s v="CONTUMAZÁ"/>
    <s v="CUPISNIQUE"/>
    <m/>
    <x v="8"/>
    <m/>
    <x v="2"/>
    <x v="5"/>
    <x v="0"/>
    <s v="MWh"/>
    <n v="17.52"/>
    <n v="1.7520000000000001E-2"/>
    <m/>
    <n v="5.0000000000000001E-3"/>
    <n v="5.0000000000000001E-3"/>
    <m/>
    <m/>
    <n v="94"/>
    <s v="ESTIMACIONES"/>
    <m/>
  </r>
  <r>
    <s v="24"/>
    <x v="13"/>
    <s v="NO INFORMANTE"/>
    <m/>
    <m/>
    <x v="5"/>
    <m/>
    <m/>
    <n v="0.13600000000000001"/>
    <n v="0.13600000000000001"/>
    <m/>
    <m/>
    <n v="476.54400000000004"/>
    <m/>
    <m/>
    <m/>
    <m/>
    <m/>
    <x v="0"/>
    <m/>
    <s v="Cocla Ltda. Central de Coop. Agrarias"/>
    <x v="40"/>
    <x v="187"/>
    <s v="C.H. Cocla"/>
    <x v="705"/>
    <s v="HI"/>
    <x v="5"/>
    <x v="260"/>
    <x v="2"/>
    <s v="Instalado"/>
    <s v="Operativo"/>
    <m/>
    <x v="2"/>
    <x v="1"/>
    <x v="1"/>
    <x v="2"/>
    <s v="Privado"/>
    <s v="CUSCO"/>
    <s v="CUSCO"/>
    <s v="LA CONVENCIÓN"/>
    <s v="SANTA ANA"/>
    <m/>
    <x v="8"/>
    <m/>
    <x v="2"/>
    <x v="5"/>
    <x v="0"/>
    <s v="MWh"/>
    <n v="476.54400000000004"/>
    <n v="0.47654400000000002"/>
    <m/>
    <n v="0.13600000000000001"/>
    <n v="0.13600000000000001"/>
    <m/>
    <m/>
    <n v="94"/>
    <s v="ESTIMACIONES"/>
    <m/>
  </r>
  <r>
    <s v="24"/>
    <x v="13"/>
    <s v="NO INFORMANTE"/>
    <m/>
    <m/>
    <x v="5"/>
    <m/>
    <m/>
    <n v="0.52"/>
    <n v="0.52"/>
    <m/>
    <m/>
    <n v="1822.08"/>
    <m/>
    <m/>
    <m/>
    <m/>
    <m/>
    <x v="0"/>
    <m/>
    <s v="Tejidos Urcos - Ex Cooperativa de Trabajo"/>
    <x v="40"/>
    <x v="187"/>
    <s v="C.H. Tejidos Urcos"/>
    <x v="706"/>
    <s v="HI"/>
    <x v="5"/>
    <x v="260"/>
    <x v="2"/>
    <s v="Instalado"/>
    <s v="Operativo"/>
    <m/>
    <x v="2"/>
    <x v="1"/>
    <x v="1"/>
    <x v="2"/>
    <s v="Privado"/>
    <s v="CUSCO"/>
    <s v="CUSCO"/>
    <s v="QUISPICANCHIS"/>
    <s v="HUARO"/>
    <m/>
    <x v="8"/>
    <m/>
    <x v="2"/>
    <x v="5"/>
    <x v="0"/>
    <s v="MWh"/>
    <n v="1822.08"/>
    <n v="1.8220799999999999"/>
    <m/>
    <n v="0.52"/>
    <n v="0.52"/>
    <m/>
    <m/>
    <n v="94"/>
    <s v="ESTIMACIONES"/>
    <m/>
  </r>
  <r>
    <s v="24"/>
    <x v="13"/>
    <s v="NO INFORMANTE"/>
    <m/>
    <m/>
    <x v="2"/>
    <m/>
    <m/>
    <n v="0.317"/>
    <n v="0.317"/>
    <m/>
    <m/>
    <n v="555.38400000000001"/>
    <m/>
    <m/>
    <m/>
    <m/>
    <m/>
    <x v="0"/>
    <m/>
    <s v="Coop. Agraria Jardines de Té El Porvenir"/>
    <x v="40"/>
    <x v="187"/>
    <s v="C.T. Jardines de Te"/>
    <x v="707"/>
    <s v="EL"/>
    <x v="2"/>
    <x v="260"/>
    <x v="0"/>
    <s v="Instalado"/>
    <s v="Operativo"/>
    <m/>
    <x v="2"/>
    <x v="1"/>
    <x v="1"/>
    <x v="2"/>
    <s v="Privado"/>
    <s v="HUANUCO"/>
    <s v="HUANUCO"/>
    <s v="LEONCIO PRADO"/>
    <s v="HERMÍLIO VALDIZAN"/>
    <m/>
    <x v="1"/>
    <m/>
    <x v="2"/>
    <x v="5"/>
    <x v="0"/>
    <s v="MWh"/>
    <n v="555.38400000000001"/>
    <n v="0.55538399999999999"/>
    <m/>
    <n v="0.317"/>
    <n v="0.317"/>
    <m/>
    <m/>
    <n v="94"/>
    <s v="ESTIMACIONES"/>
    <m/>
  </r>
  <r>
    <s v="24"/>
    <x v="13"/>
    <s v="NO INFORMANTE"/>
    <m/>
    <m/>
    <x v="2"/>
    <m/>
    <m/>
    <n v="3.31"/>
    <n v="3.31"/>
    <m/>
    <m/>
    <n v="5799.12"/>
    <m/>
    <m/>
    <m/>
    <m/>
    <m/>
    <x v="0"/>
    <m/>
    <s v="Cía. Textil El Progreso S.A."/>
    <x v="40"/>
    <x v="187"/>
    <s v="C.T. Progreso"/>
    <x v="708"/>
    <s v="EL"/>
    <x v="2"/>
    <x v="260"/>
    <x v="0"/>
    <s v="Instalado"/>
    <s v="Operativo"/>
    <m/>
    <x v="2"/>
    <x v="1"/>
    <x v="1"/>
    <x v="2"/>
    <s v="Privado"/>
    <s v="ICA"/>
    <s v="ICA"/>
    <s v="PISCO"/>
    <s v="PISCO"/>
    <m/>
    <x v="1"/>
    <m/>
    <x v="2"/>
    <x v="5"/>
    <x v="0"/>
    <s v="MWh"/>
    <n v="5799.12"/>
    <n v="5.7991200000000003"/>
    <m/>
    <n v="3.31"/>
    <n v="3.31"/>
    <m/>
    <m/>
    <n v="94"/>
    <s v="ESTIMACIONES"/>
    <m/>
  </r>
  <r>
    <s v="24"/>
    <x v="13"/>
    <s v="NO INFORMANTE"/>
    <m/>
    <m/>
    <x v="2"/>
    <m/>
    <m/>
    <n v="0.94"/>
    <n v="0.94"/>
    <m/>
    <m/>
    <n v="1646.88"/>
    <m/>
    <m/>
    <m/>
    <m/>
    <m/>
    <x v="0"/>
    <m/>
    <s v="Empresa de la Sal S. A."/>
    <x v="40"/>
    <x v="187"/>
    <s v="C.T. Otuma"/>
    <x v="709"/>
    <s v="EL"/>
    <x v="2"/>
    <x v="260"/>
    <x v="0"/>
    <s v="Instalado"/>
    <s v="Operativo"/>
    <m/>
    <x v="2"/>
    <x v="1"/>
    <x v="1"/>
    <x v="2"/>
    <s v="Privado"/>
    <s v="ICA"/>
    <s v="ICA"/>
    <s v="PISCO"/>
    <s v="PARACAS"/>
    <m/>
    <x v="1"/>
    <m/>
    <x v="2"/>
    <x v="5"/>
    <x v="0"/>
    <s v="MWh"/>
    <n v="1646.88"/>
    <n v="1.6468800000000001"/>
    <m/>
    <n v="0.94"/>
    <n v="0.94"/>
    <m/>
    <m/>
    <n v="94"/>
    <s v="ESTIMACIONES"/>
    <m/>
  </r>
  <r>
    <s v="24"/>
    <x v="13"/>
    <s v="NO INFORMANTE"/>
    <m/>
    <m/>
    <x v="2"/>
    <m/>
    <m/>
    <n v="2.87"/>
    <n v="2.87"/>
    <m/>
    <m/>
    <n v="5028.24"/>
    <m/>
    <m/>
    <m/>
    <m/>
    <m/>
    <x v="0"/>
    <m/>
    <s v="EPESCA S.A."/>
    <x v="40"/>
    <x v="187"/>
    <s v="C.T. EPESCA"/>
    <x v="710"/>
    <s v="EL"/>
    <x v="2"/>
    <x v="260"/>
    <x v="0"/>
    <s v="Instalado"/>
    <s v="Operativo"/>
    <m/>
    <x v="2"/>
    <x v="1"/>
    <x v="1"/>
    <x v="2"/>
    <s v="Privado"/>
    <s v="ICA"/>
    <s v="ICA"/>
    <s v="PISCO"/>
    <s v="PARACAS"/>
    <m/>
    <x v="1"/>
    <m/>
    <x v="2"/>
    <x v="5"/>
    <x v="0"/>
    <s v="MWh"/>
    <n v="5028.24"/>
    <n v="5.0282399999999994"/>
    <m/>
    <n v="2.87"/>
    <n v="2.87"/>
    <m/>
    <m/>
    <n v="94"/>
    <s v="ESTIMACIONES"/>
    <m/>
  </r>
  <r>
    <s v="24"/>
    <x v="13"/>
    <s v="NO INFORMANTE"/>
    <m/>
    <m/>
    <x v="2"/>
    <m/>
    <m/>
    <n v="4.59"/>
    <n v="4.59"/>
    <m/>
    <m/>
    <n v="8041.68"/>
    <m/>
    <m/>
    <m/>
    <m/>
    <m/>
    <x v="0"/>
    <m/>
    <s v="Grupo Sindicato Pesquero del Perú S. A."/>
    <x v="40"/>
    <x v="187"/>
    <s v="C.T. Sipesa-Pisco"/>
    <x v="711"/>
    <s v="EL"/>
    <x v="2"/>
    <x v="260"/>
    <x v="0"/>
    <s v="Instalado"/>
    <s v="Operativo"/>
    <m/>
    <x v="2"/>
    <x v="1"/>
    <x v="1"/>
    <x v="2"/>
    <s v="Privado"/>
    <s v="ICA"/>
    <s v="ICA"/>
    <s v="PISCO"/>
    <s v="PARACAS"/>
    <m/>
    <x v="1"/>
    <m/>
    <x v="2"/>
    <x v="5"/>
    <x v="0"/>
    <s v="MWh"/>
    <n v="8041.68"/>
    <n v="8.0416799999999995"/>
    <m/>
    <n v="4.59"/>
    <n v="4.59"/>
    <m/>
    <m/>
    <n v="94"/>
    <s v="ESTIMACIONES"/>
    <m/>
  </r>
  <r>
    <s v="24"/>
    <x v="13"/>
    <s v="NO INFORMANTE"/>
    <m/>
    <m/>
    <x v="2"/>
    <m/>
    <m/>
    <n v="0.17"/>
    <n v="0.17"/>
    <m/>
    <m/>
    <n v="297.83999999999997"/>
    <m/>
    <m/>
    <m/>
    <m/>
    <m/>
    <x v="0"/>
    <m/>
    <s v="Pesquera Industrial El Angel"/>
    <x v="40"/>
    <x v="187"/>
    <s v="C.T. Piangesa Ica"/>
    <x v="712"/>
    <s v="EL"/>
    <x v="2"/>
    <x v="260"/>
    <x v="0"/>
    <s v="Instalado"/>
    <s v="Operativo"/>
    <m/>
    <x v="2"/>
    <x v="1"/>
    <x v="1"/>
    <x v="2"/>
    <s v="Privado"/>
    <s v="ICA"/>
    <s v="ICA"/>
    <s v="PISCO"/>
    <s v="PARACAS"/>
    <m/>
    <x v="1"/>
    <m/>
    <x v="2"/>
    <x v="5"/>
    <x v="0"/>
    <s v="MWh"/>
    <n v="297.83999999999997"/>
    <n v="0.29783999999999999"/>
    <m/>
    <n v="0.17"/>
    <n v="0.17"/>
    <m/>
    <m/>
    <n v="94"/>
    <s v="ESTIMACIONES"/>
    <m/>
  </r>
  <r>
    <s v="24"/>
    <x v="13"/>
    <s v="NO INFORMANTE"/>
    <m/>
    <m/>
    <x v="2"/>
    <m/>
    <m/>
    <n v="0.16800000000000001"/>
    <n v="0.16800000000000001"/>
    <m/>
    <m/>
    <n v="294.33600000000007"/>
    <m/>
    <m/>
    <m/>
    <m/>
    <m/>
    <x v="0"/>
    <m/>
    <s v="Agropecuaria Chimu S. A."/>
    <x v="40"/>
    <x v="187"/>
    <s v="C.T. Agropecuaria Chimu - Engorde Granja"/>
    <x v="713"/>
    <s v="EL"/>
    <x v="2"/>
    <x v="260"/>
    <x v="0"/>
    <s v="Instalado"/>
    <s v="Operativo"/>
    <m/>
    <x v="2"/>
    <x v="1"/>
    <x v="1"/>
    <x v="2"/>
    <s v="Privado"/>
    <s v="LA LIBERTAD"/>
    <s v="LA LIBERTAD"/>
    <s v="ASCOPE"/>
    <s v="CHICAMA"/>
    <m/>
    <x v="1"/>
    <m/>
    <x v="2"/>
    <x v="5"/>
    <x v="0"/>
    <s v="MWh"/>
    <n v="294.33600000000007"/>
    <n v="0.29433600000000004"/>
    <m/>
    <n v="0.16800000000000001"/>
    <n v="0.16800000000000001"/>
    <m/>
    <m/>
    <n v="94"/>
    <s v="ESTIMACIONES"/>
    <m/>
  </r>
  <r>
    <s v="24"/>
    <x v="13"/>
    <s v="NO INFORMANTE"/>
    <m/>
    <m/>
    <x v="2"/>
    <m/>
    <m/>
    <n v="0.16800000000000001"/>
    <n v="0.16800000000000001"/>
    <m/>
    <m/>
    <n v="294.33600000000007"/>
    <m/>
    <m/>
    <m/>
    <m/>
    <m/>
    <x v="0"/>
    <m/>
    <s v="Agropecuaria Chimu S. A."/>
    <x v="40"/>
    <x v="187"/>
    <s v="C.T. Agropecuaria Chimu - Granja"/>
    <x v="714"/>
    <s v="EL"/>
    <x v="2"/>
    <x v="260"/>
    <x v="0"/>
    <s v="Instalado"/>
    <s v="Operativo"/>
    <m/>
    <x v="2"/>
    <x v="1"/>
    <x v="1"/>
    <x v="2"/>
    <s v="Privado"/>
    <s v="LA LIBERTAD"/>
    <s v="LA LIBERTAD"/>
    <s v="VIRÚ"/>
    <s v="VIRÚ"/>
    <m/>
    <x v="1"/>
    <m/>
    <x v="2"/>
    <x v="5"/>
    <x v="0"/>
    <s v="MWh"/>
    <n v="294.33600000000007"/>
    <n v="0.29433600000000004"/>
    <m/>
    <n v="0.16800000000000001"/>
    <n v="0.16800000000000001"/>
    <m/>
    <m/>
    <n v="94"/>
    <s v="ESTIMACIONES"/>
    <m/>
  </r>
  <r>
    <s v="24"/>
    <x v="13"/>
    <s v="NO INFORMANTE"/>
    <m/>
    <m/>
    <x v="2"/>
    <m/>
    <m/>
    <n v="0.12"/>
    <n v="0.12"/>
    <m/>
    <m/>
    <n v="210.24"/>
    <m/>
    <m/>
    <m/>
    <m/>
    <m/>
    <x v="0"/>
    <m/>
    <s v="Agropecuaria Chimu S. A."/>
    <x v="40"/>
    <x v="187"/>
    <s v="C.T. Agropecuaria Chimu - Incubadora"/>
    <x v="715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LA ESPERANZA"/>
    <m/>
    <x v="1"/>
    <m/>
    <x v="2"/>
    <x v="5"/>
    <x v="0"/>
    <s v="MWh"/>
    <n v="210.24"/>
    <n v="0.21024000000000001"/>
    <m/>
    <n v="0.12"/>
    <n v="0.12"/>
    <m/>
    <m/>
    <n v="94"/>
    <s v="ESTIMACIONES"/>
    <m/>
  </r>
  <r>
    <s v="24"/>
    <x v="13"/>
    <s v="NO INFORMANTE"/>
    <m/>
    <m/>
    <x v="2"/>
    <m/>
    <m/>
    <n v="0.35"/>
    <n v="0.35"/>
    <m/>
    <m/>
    <n v="613.20000000000005"/>
    <m/>
    <m/>
    <m/>
    <m/>
    <m/>
    <x v="0"/>
    <m/>
    <s v="Agropecuaria Chimu S. A."/>
    <x v="40"/>
    <x v="187"/>
    <s v="C.T. Agropecuaria Chimu - Molino"/>
    <x v="716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HUANCHACO"/>
    <m/>
    <x v="1"/>
    <m/>
    <x v="2"/>
    <x v="5"/>
    <x v="0"/>
    <s v="MWh"/>
    <n v="613.20000000000005"/>
    <n v="0.61320000000000008"/>
    <m/>
    <n v="0.35"/>
    <n v="0.35"/>
    <m/>
    <m/>
    <n v="94"/>
    <s v="ESTIMACIONES"/>
    <m/>
  </r>
  <r>
    <s v="24"/>
    <x v="13"/>
    <s v="NO INFORMANTE"/>
    <m/>
    <m/>
    <x v="2"/>
    <m/>
    <m/>
    <n v="2.4"/>
    <n v="2.4"/>
    <m/>
    <m/>
    <n v="4204.8"/>
    <m/>
    <m/>
    <m/>
    <m/>
    <m/>
    <x v="0"/>
    <m/>
    <s v="Corporacion Pesquera Maurice S. A. C."/>
    <x v="40"/>
    <x v="187"/>
    <s v="C.T. Pesquera Maurice"/>
    <x v="717"/>
    <s v="EL"/>
    <x v="2"/>
    <x v="260"/>
    <x v="0"/>
    <s v="Instalado"/>
    <s v="Operativo"/>
    <m/>
    <x v="2"/>
    <x v="1"/>
    <x v="1"/>
    <x v="2"/>
    <s v="Privado"/>
    <s v="LA LIBERTAD"/>
    <s v="LA LIBERTAD"/>
    <s v="ASCOPE"/>
    <s v="RÁZURI"/>
    <m/>
    <x v="1"/>
    <m/>
    <x v="2"/>
    <x v="5"/>
    <x v="0"/>
    <s v="MWh"/>
    <n v="4204.8"/>
    <n v="4.2048000000000005"/>
    <m/>
    <n v="2.4"/>
    <n v="2.4"/>
    <m/>
    <m/>
    <n v="94"/>
    <s v="ESTIMACIONES"/>
    <m/>
  </r>
  <r>
    <s v="24"/>
    <x v="13"/>
    <s v="NO INFORMANTE"/>
    <m/>
    <m/>
    <x v="2"/>
    <m/>
    <m/>
    <n v="1.0900000000000001"/>
    <n v="1.0900000000000001"/>
    <m/>
    <m/>
    <n v="1909.68"/>
    <m/>
    <m/>
    <m/>
    <m/>
    <m/>
    <x v="0"/>
    <m/>
    <s v="Creditex S. A."/>
    <x v="40"/>
    <x v="187"/>
    <s v="C.T. Planta 2-Trujillo"/>
    <x v="718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LA ESPERANZA"/>
    <m/>
    <x v="1"/>
    <m/>
    <x v="2"/>
    <x v="5"/>
    <x v="0"/>
    <s v="MWh"/>
    <n v="1909.68"/>
    <n v="1.90968"/>
    <m/>
    <n v="1.0900000000000001"/>
    <n v="1.0900000000000001"/>
    <m/>
    <m/>
    <n v="94"/>
    <s v="ESTIMACIONES"/>
    <m/>
  </r>
  <r>
    <s v="24"/>
    <x v="13"/>
    <s v="NO INFORMANTE"/>
    <m/>
    <m/>
    <x v="2"/>
    <m/>
    <m/>
    <n v="2.7530000000000001"/>
    <n v="2.7530000000000001"/>
    <m/>
    <m/>
    <n v="4823.2560000000012"/>
    <m/>
    <m/>
    <m/>
    <m/>
    <m/>
    <x v="0"/>
    <m/>
    <s v="Grupo Sindicato Pesquero del Perú S. A."/>
    <x v="40"/>
    <x v="187"/>
    <s v="C.T. Sipesa-Chicama N°1"/>
    <x v="719"/>
    <s v="EL"/>
    <x v="2"/>
    <x v="260"/>
    <x v="0"/>
    <s v="Instalado"/>
    <s v="Operativo"/>
    <m/>
    <x v="2"/>
    <x v="1"/>
    <x v="1"/>
    <x v="2"/>
    <s v="Privado"/>
    <s v="LA LIBERTAD"/>
    <s v="LA LIBERTAD"/>
    <s v="ASCOPE"/>
    <s v="RÁZURI"/>
    <m/>
    <x v="1"/>
    <m/>
    <x v="2"/>
    <x v="5"/>
    <x v="0"/>
    <s v="MWh"/>
    <n v="4823.2560000000012"/>
    <n v="4.8232560000000015"/>
    <m/>
    <n v="2.7530000000000001"/>
    <n v="2.7530000000000001"/>
    <m/>
    <m/>
    <n v="94"/>
    <s v="ESTIMACIONES"/>
    <m/>
  </r>
  <r>
    <s v="24"/>
    <x v="13"/>
    <s v="NO INFORMANTE"/>
    <m/>
    <m/>
    <x v="2"/>
    <m/>
    <m/>
    <n v="3.3"/>
    <n v="3.3"/>
    <m/>
    <m/>
    <n v="5781.6"/>
    <m/>
    <m/>
    <m/>
    <m/>
    <m/>
    <x v="0"/>
    <m/>
    <s v="Grupo Sindicato Pesquero del Perú S. A."/>
    <x v="40"/>
    <x v="187"/>
    <s v="C.T. Sipesa-Chicama N°2"/>
    <x v="720"/>
    <s v="EL"/>
    <x v="2"/>
    <x v="260"/>
    <x v="0"/>
    <s v="Instalado"/>
    <s v="Operativo"/>
    <m/>
    <x v="2"/>
    <x v="1"/>
    <x v="1"/>
    <x v="2"/>
    <s v="Privado"/>
    <s v="LA LIBERTAD"/>
    <s v="LA LIBERTAD"/>
    <s v="ASCOPE"/>
    <s v="RÁZURI"/>
    <m/>
    <x v="1"/>
    <m/>
    <x v="2"/>
    <x v="5"/>
    <x v="0"/>
    <s v="MWh"/>
    <n v="5781.6"/>
    <n v="5.7816000000000001"/>
    <m/>
    <n v="3.3"/>
    <n v="3.3"/>
    <m/>
    <m/>
    <n v="94"/>
    <s v="ESTIMACIONES"/>
    <m/>
  </r>
  <r>
    <s v="24"/>
    <x v="13"/>
    <s v="NO INFORMANTE"/>
    <m/>
    <m/>
    <x v="2"/>
    <m/>
    <m/>
    <n v="0.624"/>
    <n v="0.624"/>
    <m/>
    <m/>
    <n v="1093.248"/>
    <m/>
    <m/>
    <m/>
    <m/>
    <m/>
    <x v="0"/>
    <m/>
    <s v="Multiservicios Pesqueros S. A."/>
    <x v="40"/>
    <x v="187"/>
    <s v="C.T. Multiservicios Pesqueros"/>
    <x v="721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SALAVERRY"/>
    <m/>
    <x v="1"/>
    <m/>
    <x v="2"/>
    <x v="5"/>
    <x v="0"/>
    <s v="MWh"/>
    <n v="1093.248"/>
    <n v="1.093248"/>
    <m/>
    <n v="0.624"/>
    <n v="0.624"/>
    <m/>
    <m/>
    <n v="94"/>
    <s v="ESTIMACIONES"/>
    <m/>
  </r>
  <r>
    <s v="24"/>
    <x v="13"/>
    <s v="NO INFORMANTE"/>
    <m/>
    <m/>
    <x v="2"/>
    <m/>
    <m/>
    <n v="1.252"/>
    <n v="1.252"/>
    <m/>
    <m/>
    <n v="2193.5039999999999"/>
    <m/>
    <m/>
    <m/>
    <m/>
    <m/>
    <x v="0"/>
    <m/>
    <s v="Norsac S.A."/>
    <x v="40"/>
    <x v="187"/>
    <s v="C.T. Norsac"/>
    <x v="722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TRUJILLO"/>
    <m/>
    <x v="1"/>
    <m/>
    <x v="2"/>
    <x v="5"/>
    <x v="0"/>
    <s v="MWh"/>
    <n v="2193.5039999999999"/>
    <n v="2.1935039999999999"/>
    <m/>
    <n v="1.252"/>
    <n v="1.252"/>
    <m/>
    <m/>
    <n v="94"/>
    <s v="ESTIMACIONES"/>
    <m/>
  </r>
  <r>
    <s v="24"/>
    <x v="13"/>
    <s v="NO INFORMANTE"/>
    <m/>
    <m/>
    <x v="2"/>
    <m/>
    <m/>
    <n v="2.5"/>
    <n v="2.5"/>
    <m/>
    <m/>
    <n v="4380"/>
    <m/>
    <m/>
    <m/>
    <m/>
    <m/>
    <x v="0"/>
    <m/>
    <s v="Pesquera Industrial El Angel"/>
    <x v="40"/>
    <x v="187"/>
    <s v="C.T. Piangesa Ascope"/>
    <x v="723"/>
    <s v="EL"/>
    <x v="2"/>
    <x v="260"/>
    <x v="0"/>
    <s v="Instalado"/>
    <s v="Operativo"/>
    <m/>
    <x v="2"/>
    <x v="1"/>
    <x v="1"/>
    <x v="2"/>
    <s v="Privado"/>
    <s v="LA LIBERTAD"/>
    <s v="LA LIBERTAD"/>
    <s v="ASCOPE"/>
    <s v="RÁZURI"/>
    <m/>
    <x v="1"/>
    <m/>
    <x v="2"/>
    <x v="5"/>
    <x v="0"/>
    <s v="MWh"/>
    <n v="4380"/>
    <n v="4.38"/>
    <m/>
    <n v="2.5"/>
    <n v="2.5"/>
    <m/>
    <m/>
    <n v="94"/>
    <s v="ESTIMACIONES"/>
    <m/>
  </r>
  <r>
    <s v="24"/>
    <x v="13"/>
    <s v="NO INFORMANTE"/>
    <m/>
    <m/>
    <x v="2"/>
    <m/>
    <m/>
    <n v="0.59399999999999997"/>
    <n v="0.59399999999999997"/>
    <m/>
    <m/>
    <n v="1040.6880000000001"/>
    <m/>
    <m/>
    <m/>
    <m/>
    <m/>
    <x v="0"/>
    <m/>
    <s v="Agroderivados S. A."/>
    <x v="40"/>
    <x v="187"/>
    <s v="C.T. Agroderivados"/>
    <x v="724"/>
    <s v="EL"/>
    <x v="2"/>
    <x v="260"/>
    <x v="0"/>
    <s v="Instalado"/>
    <s v="Operativo"/>
    <m/>
    <x v="2"/>
    <x v="1"/>
    <x v="1"/>
    <x v="2"/>
    <s v="Privado"/>
    <s v="LAMBAYEQUE"/>
    <s v="LAMBAYEQUE"/>
    <s v="LAMBAYEQUE"/>
    <s v="OLMOS"/>
    <m/>
    <x v="1"/>
    <m/>
    <x v="2"/>
    <x v="5"/>
    <x v="0"/>
    <s v="MWh"/>
    <n v="1040.6880000000001"/>
    <n v="1.0406880000000001"/>
    <m/>
    <n v="0.59399999999999997"/>
    <n v="0.59399999999999997"/>
    <m/>
    <m/>
    <n v="94"/>
    <s v="ESTIMACIONES"/>
    <m/>
  </r>
  <r>
    <s v="24"/>
    <x v="13"/>
    <s v="NO INFORMANTE"/>
    <m/>
    <m/>
    <x v="2"/>
    <m/>
    <m/>
    <n v="3.7999999999999999E-2"/>
    <n v="3.7999999999999999E-2"/>
    <m/>
    <m/>
    <n v="66.575999999999993"/>
    <m/>
    <m/>
    <m/>
    <m/>
    <m/>
    <x v="0"/>
    <m/>
    <s v="Agroprocesadora S. A."/>
    <x v="40"/>
    <x v="187"/>
    <s v="C.T. Agroprocesadora"/>
    <x v="725"/>
    <s v="EL"/>
    <x v="2"/>
    <x v="260"/>
    <x v="0"/>
    <s v="Instalado"/>
    <s v="Operativo"/>
    <m/>
    <x v="2"/>
    <x v="1"/>
    <x v="1"/>
    <x v="2"/>
    <s v="Privado"/>
    <s v="LAMBAYEQUE"/>
    <s v="LAMBAYEQUE"/>
    <s v="CHICLAYO"/>
    <s v="CHICLAYO"/>
    <m/>
    <x v="1"/>
    <m/>
    <x v="2"/>
    <x v="5"/>
    <x v="0"/>
    <s v="MWh"/>
    <n v="66.575999999999993"/>
    <n v="6.6575999999999996E-2"/>
    <m/>
    <n v="3.7999999999999999E-2"/>
    <n v="3.7999999999999999E-2"/>
    <m/>
    <m/>
    <n v="94"/>
    <s v="ESTIMACIONES"/>
    <m/>
  </r>
  <r>
    <s v="24"/>
    <x v="13"/>
    <s v="NO INFORMANTE"/>
    <m/>
    <m/>
    <x v="2"/>
    <m/>
    <m/>
    <n v="8.5000000000000006E-2"/>
    <n v="8.5000000000000006E-2"/>
    <m/>
    <m/>
    <n v="148.91999999999999"/>
    <m/>
    <m/>
    <m/>
    <m/>
    <m/>
    <x v="0"/>
    <m/>
    <s v="Codavyse S. A."/>
    <x v="40"/>
    <x v="187"/>
    <s v="C.T. Codavyse"/>
    <x v="726"/>
    <s v="EL"/>
    <x v="2"/>
    <x v="260"/>
    <x v="0"/>
    <s v="Instalado"/>
    <s v="Operativo"/>
    <m/>
    <x v="2"/>
    <x v="1"/>
    <x v="1"/>
    <x v="2"/>
    <s v="Privado"/>
    <s v="LAMBAYEQUE"/>
    <s v="LAMBAYEQUE"/>
    <s v="LAMBAYEQUE"/>
    <s v="LAMBAYEQUE"/>
    <m/>
    <x v="1"/>
    <m/>
    <x v="2"/>
    <x v="5"/>
    <x v="0"/>
    <s v="MWh"/>
    <n v="148.91999999999999"/>
    <n v="0.14892"/>
    <m/>
    <n v="8.5000000000000006E-2"/>
    <n v="8.5000000000000006E-2"/>
    <m/>
    <m/>
    <n v="94"/>
    <s v="ESTIMACIONES"/>
    <m/>
  </r>
  <r>
    <s v="24"/>
    <x v="13"/>
    <s v="NO INFORMANTE"/>
    <m/>
    <m/>
    <x v="2"/>
    <m/>
    <m/>
    <n v="0.11"/>
    <n v="0.11"/>
    <m/>
    <m/>
    <n v="192.72"/>
    <m/>
    <m/>
    <m/>
    <m/>
    <m/>
    <x v="0"/>
    <m/>
    <s v="Comercial Nuevo Horizonte S. A."/>
    <x v="40"/>
    <x v="187"/>
    <s v="C.T. Comercial Nuevo Horizonte"/>
    <x v="727"/>
    <s v="EL"/>
    <x v="2"/>
    <x v="260"/>
    <x v="0"/>
    <s v="Instalado"/>
    <s v="Operativo"/>
    <m/>
    <x v="2"/>
    <x v="1"/>
    <x v="1"/>
    <x v="2"/>
    <s v="Privado"/>
    <s v="LAMBAYEQUE"/>
    <s v="LAMBAYEQUE"/>
    <s v="CHICLAYO "/>
    <s v="CHICLAYO "/>
    <m/>
    <x v="1"/>
    <m/>
    <x v="2"/>
    <x v="5"/>
    <x v="0"/>
    <s v="MWh"/>
    <n v="192.72"/>
    <n v="0.19272"/>
    <m/>
    <n v="0.11"/>
    <n v="0.11"/>
    <m/>
    <m/>
    <n v="94"/>
    <s v="ESTIMACIONES"/>
    <m/>
  </r>
  <r>
    <s v="24"/>
    <x v="13"/>
    <s v="NO INFORMANTE"/>
    <m/>
    <m/>
    <x v="2"/>
    <m/>
    <m/>
    <n v="7.24"/>
    <n v="7.24"/>
    <m/>
    <m/>
    <n v="12684.48"/>
    <m/>
    <m/>
    <m/>
    <m/>
    <m/>
    <x v="0"/>
    <m/>
    <s v="Empresa Agroindustrial Cayalti"/>
    <x v="40"/>
    <x v="187"/>
    <s v="C.T. Turbinas-Planta Fuerza"/>
    <x v="728"/>
    <s v="EL"/>
    <x v="2"/>
    <x v="260"/>
    <x v="0"/>
    <s v="Instalado"/>
    <s v="Operativo"/>
    <m/>
    <x v="2"/>
    <x v="1"/>
    <x v="1"/>
    <x v="2"/>
    <s v="Privado"/>
    <s v="LAMBAYEQUE"/>
    <s v="LAMBAYEQUE"/>
    <s v="CHICLAYO "/>
    <s v="ZAÑA"/>
    <m/>
    <x v="1"/>
    <m/>
    <x v="2"/>
    <x v="5"/>
    <x v="0"/>
    <s v="MWh"/>
    <n v="12684.48"/>
    <n v="12.684479999999999"/>
    <m/>
    <n v="7.24"/>
    <n v="7.24"/>
    <m/>
    <m/>
    <n v="94"/>
    <s v="ESTIMACIONES"/>
    <m/>
  </r>
  <r>
    <s v="24"/>
    <x v="13"/>
    <s v="NO INFORMANTE"/>
    <m/>
    <m/>
    <x v="2"/>
    <m/>
    <m/>
    <n v="10.76"/>
    <n v="10.76"/>
    <m/>
    <m/>
    <n v="18851.52"/>
    <m/>
    <m/>
    <m/>
    <m/>
    <m/>
    <x v="0"/>
    <m/>
    <s v="Empresa Agroindustrial Pucalá S. A."/>
    <x v="40"/>
    <x v="187"/>
    <s v="C.T. Casa Fuerza-Fabrica"/>
    <x v="729"/>
    <s v="EL"/>
    <x v="2"/>
    <x v="260"/>
    <x v="0"/>
    <s v="Instalado"/>
    <s v="Operativo"/>
    <m/>
    <x v="2"/>
    <x v="1"/>
    <x v="1"/>
    <x v="2"/>
    <s v="Privado"/>
    <s v="LAMBAYEQUE"/>
    <s v="LAMBAYEQUE"/>
    <s v="CHICLAYO "/>
    <s v="PUCALÁ"/>
    <m/>
    <x v="1"/>
    <m/>
    <x v="2"/>
    <x v="5"/>
    <x v="0"/>
    <s v="MWh"/>
    <n v="18851.52"/>
    <n v="18.851520000000001"/>
    <m/>
    <n v="10.76"/>
    <n v="10.76"/>
    <m/>
    <m/>
    <n v="94"/>
    <s v="ESTIMACIONES"/>
    <m/>
  </r>
  <r>
    <s v="24"/>
    <x v="13"/>
    <s v="NO INFORMANTE"/>
    <m/>
    <m/>
    <x v="2"/>
    <m/>
    <m/>
    <n v="2.9000000000000001E-2"/>
    <n v="2.9000000000000001E-2"/>
    <m/>
    <m/>
    <n v="50.808000000000007"/>
    <m/>
    <m/>
    <m/>
    <m/>
    <m/>
    <x v="0"/>
    <m/>
    <s v="Empresa Agropecuaria La Abeja S. A. C."/>
    <x v="40"/>
    <x v="187"/>
    <s v="C.T. La Abeja"/>
    <x v="730"/>
    <s v="EL"/>
    <x v="2"/>
    <x v="260"/>
    <x v="0"/>
    <s v="Instalado"/>
    <s v="Operativo"/>
    <m/>
    <x v="2"/>
    <x v="1"/>
    <x v="1"/>
    <x v="2"/>
    <s v="Privado"/>
    <s v="LAMBAYEQUE"/>
    <s v="LAMBAYEQUE"/>
    <s v="LAMBAYEQUE"/>
    <s v="OLMOS"/>
    <m/>
    <x v="1"/>
    <m/>
    <x v="2"/>
    <x v="5"/>
    <x v="0"/>
    <s v="MWh"/>
    <n v="50.808000000000007"/>
    <n v="5.0808000000000006E-2"/>
    <m/>
    <n v="2.9000000000000001E-2"/>
    <n v="2.9000000000000001E-2"/>
    <m/>
    <m/>
    <n v="94"/>
    <s v="ESTIMACIONES"/>
    <m/>
  </r>
  <r>
    <s v="24"/>
    <x v="13"/>
    <s v="NO INFORMANTE"/>
    <m/>
    <m/>
    <x v="2"/>
    <m/>
    <m/>
    <n v="1.6E-2"/>
    <n v="1.6E-2"/>
    <m/>
    <m/>
    <n v="28.032"/>
    <m/>
    <m/>
    <m/>
    <m/>
    <m/>
    <x v="0"/>
    <m/>
    <s v="Fundo La Tejersa"/>
    <x v="40"/>
    <x v="187"/>
    <s v="C.T. La Tejersa"/>
    <x v="731"/>
    <s v="EL"/>
    <x v="2"/>
    <x v="260"/>
    <x v="0"/>
    <s v="Instalado"/>
    <s v="Operativo"/>
    <m/>
    <x v="2"/>
    <x v="1"/>
    <x v="1"/>
    <x v="2"/>
    <s v="Privado"/>
    <s v="LAMBAYEQUE"/>
    <s v="LAMBAYEQUE"/>
    <s v="LAMBAYEQUE"/>
    <s v="OLMOS"/>
    <m/>
    <x v="1"/>
    <m/>
    <x v="2"/>
    <x v="5"/>
    <x v="0"/>
    <s v="MWh"/>
    <n v="28.032"/>
    <n v="2.8032000000000001E-2"/>
    <m/>
    <n v="1.6E-2"/>
    <n v="1.6E-2"/>
    <m/>
    <m/>
    <n v="94"/>
    <s v="ESTIMACIONES"/>
    <m/>
  </r>
  <r>
    <s v="24"/>
    <x v="13"/>
    <s v="NO INFORMANTE"/>
    <m/>
    <m/>
    <x v="2"/>
    <m/>
    <m/>
    <n v="5.8000000000000003E-2"/>
    <n v="5.8000000000000003E-2"/>
    <m/>
    <m/>
    <n v="101.61600000000001"/>
    <m/>
    <m/>
    <m/>
    <m/>
    <m/>
    <x v="0"/>
    <m/>
    <s v="Limones El Sol S. A."/>
    <x v="40"/>
    <x v="187"/>
    <s v="C.T. Limes"/>
    <x v="732"/>
    <s v="EL"/>
    <x v="2"/>
    <x v="260"/>
    <x v="0"/>
    <s v="Instalado"/>
    <s v="Operativo"/>
    <m/>
    <x v="2"/>
    <x v="1"/>
    <x v="1"/>
    <x v="2"/>
    <s v="Privado"/>
    <s v="LAMBAYEQUE"/>
    <s v="LAMBAYEQUE"/>
    <s v="LAMBAYEQUE"/>
    <s v="OLMOS"/>
    <m/>
    <x v="1"/>
    <m/>
    <x v="2"/>
    <x v="5"/>
    <x v="0"/>
    <s v="MWh"/>
    <n v="101.61600000000001"/>
    <n v="0.10161600000000001"/>
    <m/>
    <n v="5.8000000000000003E-2"/>
    <n v="5.8000000000000003E-2"/>
    <m/>
    <m/>
    <n v="94"/>
    <s v="ESTIMACIONES"/>
    <m/>
  </r>
  <r>
    <s v="24"/>
    <x v="13"/>
    <s v="NO INFORMANTE"/>
    <m/>
    <m/>
    <x v="2"/>
    <m/>
    <m/>
    <n v="8.5000000000000006E-2"/>
    <n v="8.5000000000000006E-2"/>
    <m/>
    <m/>
    <n v="148.91999999999999"/>
    <m/>
    <m/>
    <m/>
    <m/>
    <m/>
    <x v="0"/>
    <m/>
    <s v="Piladora de Arroz el Marañón E.I.R.L."/>
    <x v="40"/>
    <x v="187"/>
    <s v="C.T. Marañón"/>
    <x v="733"/>
    <s v="EL"/>
    <x v="2"/>
    <x v="260"/>
    <x v="0"/>
    <s v="Instalado"/>
    <s v="Operativo"/>
    <m/>
    <x v="2"/>
    <x v="1"/>
    <x v="1"/>
    <x v="2"/>
    <s v="Privado"/>
    <s v="LAMBAYEQUE"/>
    <s v="LAMBAYEQUE"/>
    <s v="CHICLAYO"/>
    <s v="CHICLAYO"/>
    <m/>
    <x v="1"/>
    <m/>
    <x v="2"/>
    <x v="5"/>
    <x v="0"/>
    <s v="MWh"/>
    <n v="148.91999999999999"/>
    <n v="0.14892"/>
    <m/>
    <n v="8.5000000000000006E-2"/>
    <n v="8.5000000000000006E-2"/>
    <m/>
    <m/>
    <n v="94"/>
    <s v="ESTIMACIONES"/>
    <m/>
  </r>
  <r>
    <s v="24"/>
    <x v="13"/>
    <s v="NO INFORMANTE"/>
    <m/>
    <m/>
    <x v="2"/>
    <m/>
    <m/>
    <n v="0.06"/>
    <n v="0.06"/>
    <m/>
    <m/>
    <n v="105.12"/>
    <m/>
    <m/>
    <m/>
    <m/>
    <m/>
    <x v="0"/>
    <m/>
    <s v="Potrero San Carlos"/>
    <x v="40"/>
    <x v="187"/>
    <s v="C.T. Fundo Potrero"/>
    <x v="734"/>
    <s v="EL"/>
    <x v="2"/>
    <x v="260"/>
    <x v="0"/>
    <s v="Instalado"/>
    <s v="Operativo"/>
    <m/>
    <x v="2"/>
    <x v="1"/>
    <x v="1"/>
    <x v="2"/>
    <s v="Privado"/>
    <s v="LAMBAYEQUE"/>
    <s v="LAMBAYEQUE"/>
    <s v="LAMBAYEQUE"/>
    <s v="OLMOS"/>
    <m/>
    <x v="1"/>
    <m/>
    <x v="2"/>
    <x v="5"/>
    <x v="0"/>
    <s v="MWh"/>
    <n v="105.12"/>
    <n v="0.10512000000000001"/>
    <m/>
    <n v="0.06"/>
    <n v="0.06"/>
    <m/>
    <m/>
    <n v="94"/>
    <s v="ESTIMACIONES"/>
    <m/>
  </r>
  <r>
    <s v="24"/>
    <x v="13"/>
    <s v="NO INFORMANTE"/>
    <m/>
    <m/>
    <x v="2"/>
    <m/>
    <m/>
    <n v="0.75"/>
    <n v="0.75"/>
    <m/>
    <m/>
    <n v="1314"/>
    <m/>
    <m/>
    <m/>
    <m/>
    <m/>
    <x v="0"/>
    <m/>
    <s v="Agribrands Purina Perú S. A."/>
    <x v="40"/>
    <x v="187"/>
    <s v="C.T. Purina - Lima"/>
    <x v="735"/>
    <s v="EL"/>
    <x v="2"/>
    <x v="260"/>
    <x v="0"/>
    <s v="Instalado"/>
    <s v="Operativo"/>
    <m/>
    <x v="2"/>
    <x v="1"/>
    <x v="1"/>
    <x v="2"/>
    <s v="Privado"/>
    <s v="LIMA"/>
    <s v="LIMA"/>
    <s v="LIMA"/>
    <s v="INDEPENDENCIA"/>
    <m/>
    <x v="1"/>
    <m/>
    <x v="2"/>
    <x v="5"/>
    <x v="0"/>
    <s v="MWh"/>
    <n v="1314"/>
    <n v="1.3140000000000001"/>
    <m/>
    <n v="0.75"/>
    <n v="0.75"/>
    <m/>
    <m/>
    <n v="94"/>
    <s v="ESTIMACIONES"/>
    <m/>
  </r>
  <r>
    <s v="24"/>
    <x v="13"/>
    <s v="NO INFORMANTE"/>
    <m/>
    <m/>
    <x v="2"/>
    <m/>
    <m/>
    <n v="0.27500000000000002"/>
    <n v="0.27500000000000002"/>
    <m/>
    <m/>
    <n v="481.8"/>
    <m/>
    <m/>
    <m/>
    <m/>
    <m/>
    <x v="0"/>
    <m/>
    <s v="Agroalpesa"/>
    <x v="40"/>
    <x v="187"/>
    <s v="C.T. Agroalpesa"/>
    <x v="736"/>
    <s v="EL"/>
    <x v="2"/>
    <x v="260"/>
    <x v="0"/>
    <s v="Instalado"/>
    <s v="Operativo"/>
    <m/>
    <x v="2"/>
    <x v="1"/>
    <x v="1"/>
    <x v="2"/>
    <s v="Privado"/>
    <s v="LIMA"/>
    <s v="LIMA"/>
    <s v="HUARAL"/>
    <s v="HUARAL"/>
    <m/>
    <x v="1"/>
    <m/>
    <x v="2"/>
    <x v="5"/>
    <x v="0"/>
    <s v="MWh"/>
    <n v="481.8"/>
    <n v="0.48180000000000001"/>
    <m/>
    <n v="0.27500000000000002"/>
    <n v="0.27500000000000002"/>
    <m/>
    <m/>
    <n v="94"/>
    <s v="ESTIMACIONES"/>
    <m/>
  </r>
  <r>
    <s v="24"/>
    <x v="13"/>
    <s v="NO INFORMANTE"/>
    <m/>
    <m/>
    <x v="2"/>
    <m/>
    <m/>
    <n v="0.02"/>
    <n v="0.02"/>
    <m/>
    <m/>
    <n v="35.04"/>
    <m/>
    <m/>
    <m/>
    <m/>
    <m/>
    <x v="0"/>
    <m/>
    <s v="Agropecuaria San Felipe S.C.R.L."/>
    <x v="40"/>
    <x v="187"/>
    <s v="C.T. Agropecuaria San Felipe"/>
    <x v="737"/>
    <s v="EL"/>
    <x v="2"/>
    <x v="260"/>
    <x v="0"/>
    <s v="Instalado"/>
    <s v="Operativo"/>
    <m/>
    <x v="2"/>
    <x v="1"/>
    <x v="1"/>
    <x v="2"/>
    <s v="Privado"/>
    <s v="LIMA"/>
    <s v="LIMA"/>
    <s v="HUARAL"/>
    <s v="CHANCAY"/>
    <m/>
    <x v="1"/>
    <m/>
    <x v="2"/>
    <x v="5"/>
    <x v="0"/>
    <s v="MWh"/>
    <n v="35.04"/>
    <n v="3.5040000000000002E-2"/>
    <m/>
    <n v="0.02"/>
    <n v="0.02"/>
    <m/>
    <m/>
    <n v="94"/>
    <s v="ESTIMACIONES"/>
    <m/>
  </r>
  <r>
    <s v="24"/>
    <x v="13"/>
    <s v="NO INFORMANTE"/>
    <m/>
    <m/>
    <x v="2"/>
    <m/>
    <m/>
    <n v="1.0900000000000001"/>
    <n v="1.0900000000000001"/>
    <m/>
    <m/>
    <n v="1909.68"/>
    <m/>
    <m/>
    <m/>
    <m/>
    <m/>
    <x v="0"/>
    <m/>
    <s v="Alianza Comercial S.A."/>
    <x v="40"/>
    <x v="187"/>
    <s v="C.T. Alianza Comercial"/>
    <x v="738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1909.68"/>
    <n v="1.90968"/>
    <m/>
    <n v="1.0900000000000001"/>
    <n v="1.0900000000000001"/>
    <m/>
    <m/>
    <n v="94"/>
    <s v="ESTIMACIONES"/>
    <m/>
  </r>
  <r>
    <s v="24"/>
    <x v="13"/>
    <s v="NO INFORMANTE"/>
    <m/>
    <m/>
    <x v="2"/>
    <m/>
    <m/>
    <n v="1"/>
    <n v="1"/>
    <m/>
    <m/>
    <n v="1752"/>
    <m/>
    <m/>
    <m/>
    <m/>
    <m/>
    <x v="0"/>
    <m/>
    <s v="CEPER"/>
    <x v="40"/>
    <x v="187"/>
    <s v="C.T. Ceper"/>
    <x v="739"/>
    <s v="EL"/>
    <x v="2"/>
    <x v="260"/>
    <x v="0"/>
    <s v="Instalado"/>
    <s v="Operativo"/>
    <m/>
    <x v="2"/>
    <x v="1"/>
    <x v="1"/>
    <x v="2"/>
    <s v="Privado"/>
    <s v="LIMA"/>
    <s v="LIMA"/>
    <s v="LIMA"/>
    <s v="LOS OLIVOS"/>
    <m/>
    <x v="1"/>
    <m/>
    <x v="2"/>
    <x v="5"/>
    <x v="0"/>
    <s v="MWh"/>
    <n v="1752"/>
    <n v="1.752"/>
    <m/>
    <n v="1"/>
    <n v="1"/>
    <m/>
    <m/>
    <n v="94"/>
    <s v="ESTIMACIONES"/>
    <m/>
  </r>
  <r>
    <s v="24"/>
    <x v="13"/>
    <s v="NO INFORMANTE"/>
    <m/>
    <m/>
    <x v="2"/>
    <m/>
    <m/>
    <n v="1.34"/>
    <n v="1.34"/>
    <m/>
    <m/>
    <n v="2347.6799999999998"/>
    <m/>
    <m/>
    <m/>
    <m/>
    <m/>
    <x v="0"/>
    <m/>
    <s v="Ceramicos Peruanos S.A."/>
    <x v="40"/>
    <x v="187"/>
    <s v="C.T. Cepersa"/>
    <x v="740"/>
    <s v="EL"/>
    <x v="2"/>
    <x v="260"/>
    <x v="0"/>
    <s v="Instalado"/>
    <s v="Operativo"/>
    <m/>
    <x v="2"/>
    <x v="1"/>
    <x v="1"/>
    <x v="2"/>
    <s v="Privado"/>
    <s v="LIMA"/>
    <s v="LIMA"/>
    <s v="LIMA"/>
    <s v="PUENTE PIEDRA"/>
    <m/>
    <x v="1"/>
    <m/>
    <x v="2"/>
    <x v="5"/>
    <x v="0"/>
    <s v="MWh"/>
    <n v="2347.6799999999998"/>
    <n v="2.34768"/>
    <m/>
    <n v="1.34"/>
    <n v="1.34"/>
    <m/>
    <m/>
    <n v="94"/>
    <s v="ESTIMACIONES"/>
    <m/>
  </r>
  <r>
    <s v="24"/>
    <x v="13"/>
    <s v="NO INFORMANTE"/>
    <m/>
    <m/>
    <x v="2"/>
    <m/>
    <m/>
    <n v="0.5"/>
    <n v="0.5"/>
    <m/>
    <m/>
    <n v="876"/>
    <m/>
    <m/>
    <m/>
    <m/>
    <m/>
    <x v="0"/>
    <m/>
    <s v="Creditex S. A."/>
    <x v="40"/>
    <x v="187"/>
    <s v="C.T. Planta 1-Los Olivos"/>
    <x v="741"/>
    <s v="EL"/>
    <x v="2"/>
    <x v="260"/>
    <x v="0"/>
    <s v="Instalado"/>
    <s v="Operativo"/>
    <m/>
    <x v="2"/>
    <x v="1"/>
    <x v="1"/>
    <x v="2"/>
    <s v="Privado"/>
    <s v="LIMA"/>
    <s v="LIMA"/>
    <s v="LIMA"/>
    <s v="LOS OLIVOS"/>
    <m/>
    <x v="1"/>
    <m/>
    <x v="2"/>
    <x v="5"/>
    <x v="0"/>
    <s v="MWh"/>
    <n v="876"/>
    <n v="0.876"/>
    <m/>
    <n v="0.5"/>
    <n v="0.5"/>
    <m/>
    <m/>
    <n v="94"/>
    <s v="ESTIMACIONES"/>
    <m/>
  </r>
  <r>
    <s v="24"/>
    <x v="13"/>
    <s v="NO INFORMANTE"/>
    <m/>
    <m/>
    <x v="2"/>
    <m/>
    <m/>
    <n v="3.0750000000000002"/>
    <n v="3.0750000000000002"/>
    <m/>
    <m/>
    <n v="5387.4"/>
    <m/>
    <m/>
    <m/>
    <m/>
    <m/>
    <x v="0"/>
    <m/>
    <s v="Creditex S. A."/>
    <x v="40"/>
    <x v="187"/>
    <s v="C.T. Planta 5-Los Hornos"/>
    <x v="742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5387.4"/>
    <n v="5.3873999999999995"/>
    <m/>
    <n v="3.0750000000000002"/>
    <n v="3.0750000000000002"/>
    <m/>
    <m/>
    <n v="94"/>
    <s v="ESTIMACIONES"/>
    <m/>
  </r>
  <r>
    <s v="24"/>
    <x v="13"/>
    <s v="NO INFORMANTE"/>
    <m/>
    <m/>
    <x v="2"/>
    <m/>
    <m/>
    <n v="0.1"/>
    <n v="0.1"/>
    <m/>
    <m/>
    <n v="175.2"/>
    <m/>
    <m/>
    <m/>
    <m/>
    <m/>
    <x v="0"/>
    <m/>
    <s v="Embutidos Huaral S. A."/>
    <x v="40"/>
    <x v="187"/>
    <s v="C.T. Embutidos Huaral"/>
    <x v="743"/>
    <s v="EL"/>
    <x v="2"/>
    <x v="260"/>
    <x v="0"/>
    <s v="Instalado"/>
    <s v="Operativo"/>
    <m/>
    <x v="2"/>
    <x v="1"/>
    <x v="1"/>
    <x v="2"/>
    <s v="Privado"/>
    <s v="LIMA"/>
    <s v="LIMA"/>
    <s v="HUARAL"/>
    <s v="HUARAL"/>
    <m/>
    <x v="1"/>
    <m/>
    <x v="2"/>
    <x v="5"/>
    <x v="0"/>
    <s v="MWh"/>
    <n v="175.2"/>
    <n v="0.17519999999999999"/>
    <m/>
    <n v="0.1"/>
    <n v="0.1"/>
    <m/>
    <m/>
    <n v="94"/>
    <s v="ESTIMACIONES"/>
    <m/>
  </r>
  <r>
    <s v="24"/>
    <x v="13"/>
    <s v="NO INFORMANTE"/>
    <m/>
    <m/>
    <x v="2"/>
    <m/>
    <m/>
    <n v="1.65"/>
    <n v="1.65"/>
    <m/>
    <m/>
    <n v="2890.8"/>
    <m/>
    <m/>
    <m/>
    <m/>
    <m/>
    <x v="0"/>
    <m/>
    <s v="Fijesa S.A."/>
    <x v="40"/>
    <x v="187"/>
    <s v="C.T. Fijesa"/>
    <x v="744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2890.8"/>
    <n v="2.8908"/>
    <m/>
    <n v="1.65"/>
    <n v="1.65"/>
    <m/>
    <m/>
    <n v="94"/>
    <s v="ESTIMACIONES"/>
    <m/>
  </r>
  <r>
    <s v="24"/>
    <x v="13"/>
    <s v="NO INFORMANTE"/>
    <m/>
    <m/>
    <x v="2"/>
    <m/>
    <m/>
    <n v="0.32"/>
    <n v="0.32"/>
    <m/>
    <m/>
    <n v="560.64"/>
    <m/>
    <m/>
    <m/>
    <m/>
    <m/>
    <x v="0"/>
    <m/>
    <s v="Gloria S.A. - Centro Papelero"/>
    <x v="40"/>
    <x v="187"/>
    <s v="C.T. Centro Papelero"/>
    <x v="745"/>
    <s v="EL"/>
    <x v="2"/>
    <x v="260"/>
    <x v="0"/>
    <s v="Instalado"/>
    <s v="Operativo"/>
    <m/>
    <x v="2"/>
    <x v="1"/>
    <x v="1"/>
    <x v="2"/>
    <s v="Privado"/>
    <s v="LIMA"/>
    <s v="LIMA"/>
    <s v="LIMA"/>
    <s v="EL AGUSTINO"/>
    <m/>
    <x v="1"/>
    <m/>
    <x v="2"/>
    <x v="5"/>
    <x v="0"/>
    <s v="MWh"/>
    <n v="560.64"/>
    <n v="0.56064000000000003"/>
    <m/>
    <n v="0.32"/>
    <n v="0.32"/>
    <m/>
    <m/>
    <n v="94"/>
    <s v="ESTIMACIONES"/>
    <m/>
  </r>
  <r>
    <s v="24"/>
    <x v="13"/>
    <s v="NO INFORMANTE"/>
    <m/>
    <m/>
    <x v="2"/>
    <m/>
    <m/>
    <n v="1.64"/>
    <n v="1.64"/>
    <m/>
    <m/>
    <n v="2873.28"/>
    <m/>
    <m/>
    <m/>
    <m/>
    <m/>
    <x v="0"/>
    <m/>
    <s v="Grupo Negociaciones Paita S. A."/>
    <x v="40"/>
    <x v="187"/>
    <s v="C.T. Grunepa-Chancay"/>
    <x v="746"/>
    <s v="EL"/>
    <x v="2"/>
    <x v="260"/>
    <x v="0"/>
    <s v="Instalado"/>
    <s v="Operativo"/>
    <m/>
    <x v="2"/>
    <x v="1"/>
    <x v="1"/>
    <x v="2"/>
    <s v="Privado"/>
    <s v="LIMA"/>
    <s v="LIMA"/>
    <s v="HUARAL"/>
    <s v="CHANCAY"/>
    <m/>
    <x v="1"/>
    <m/>
    <x v="2"/>
    <x v="5"/>
    <x v="0"/>
    <s v="MWh"/>
    <n v="2873.28"/>
    <n v="2.8732800000000003"/>
    <m/>
    <n v="1.64"/>
    <n v="1.64"/>
    <m/>
    <m/>
    <n v="94"/>
    <s v="ESTIMACIONES"/>
    <m/>
  </r>
  <r>
    <s v="24"/>
    <x v="13"/>
    <s v="NO INFORMANTE"/>
    <m/>
    <m/>
    <x v="2"/>
    <m/>
    <m/>
    <n v="1"/>
    <n v="1"/>
    <m/>
    <m/>
    <n v="1752"/>
    <m/>
    <m/>
    <m/>
    <m/>
    <m/>
    <x v="0"/>
    <m/>
    <s v="Indumar S.A."/>
    <x v="40"/>
    <x v="187"/>
    <s v="C.T. Indumar"/>
    <x v="747"/>
    <s v="EL"/>
    <x v="2"/>
    <x v="260"/>
    <x v="0"/>
    <s v="Instalado"/>
    <s v="Operativo"/>
    <m/>
    <x v="2"/>
    <x v="1"/>
    <x v="1"/>
    <x v="2"/>
    <s v="Privado"/>
    <s v="LIMA"/>
    <s v="LIMA"/>
    <s v="HUAURA"/>
    <s v="HUACHO"/>
    <m/>
    <x v="1"/>
    <m/>
    <x v="2"/>
    <x v="5"/>
    <x v="0"/>
    <s v="MWh"/>
    <n v="1752"/>
    <n v="1.752"/>
    <m/>
    <n v="1"/>
    <n v="1"/>
    <m/>
    <m/>
    <n v="94"/>
    <s v="ESTIMACIONES"/>
    <m/>
  </r>
  <r>
    <s v="24"/>
    <x v="13"/>
    <s v="NO INFORMANTE"/>
    <m/>
    <m/>
    <x v="2"/>
    <m/>
    <m/>
    <n v="2.0299999999999998"/>
    <n v="2.0299999999999998"/>
    <m/>
    <m/>
    <n v="3556.56"/>
    <m/>
    <m/>
    <m/>
    <m/>
    <m/>
    <x v="0"/>
    <m/>
    <s v="Industrial Aisa S. A. C."/>
    <x v="40"/>
    <x v="187"/>
    <s v="C.T. Planta Fuerza N°1"/>
    <x v="748"/>
    <s v="EL"/>
    <x v="2"/>
    <x v="260"/>
    <x v="0"/>
    <s v="Instalado"/>
    <s v="Operativo"/>
    <m/>
    <x v="2"/>
    <x v="1"/>
    <x v="1"/>
    <x v="2"/>
    <s v="Privado"/>
    <s v="LIMA"/>
    <s v="LIMA"/>
    <s v="HUAURA"/>
    <s v="SAYÁN"/>
    <m/>
    <x v="1"/>
    <m/>
    <x v="2"/>
    <x v="5"/>
    <x v="0"/>
    <s v="MWh"/>
    <n v="3556.56"/>
    <n v="3.5565600000000002"/>
    <m/>
    <n v="2.0299999999999998"/>
    <n v="2.0299999999999998"/>
    <m/>
    <m/>
    <n v="94"/>
    <s v="ESTIMACIONES"/>
    <m/>
  </r>
  <r>
    <s v="24"/>
    <x v="13"/>
    <s v="NO INFORMANTE"/>
    <m/>
    <m/>
    <x v="2"/>
    <m/>
    <m/>
    <n v="2.25"/>
    <n v="2.25"/>
    <m/>
    <m/>
    <n v="3942"/>
    <m/>
    <m/>
    <m/>
    <m/>
    <m/>
    <x v="0"/>
    <m/>
    <s v="Industrial Aisa S. A. C."/>
    <x v="40"/>
    <x v="187"/>
    <s v="C.T. Planta Fuerza N°2"/>
    <x v="749"/>
    <s v="EL"/>
    <x v="2"/>
    <x v="260"/>
    <x v="0"/>
    <s v="Instalado"/>
    <s v="Operativo"/>
    <m/>
    <x v="2"/>
    <x v="1"/>
    <x v="1"/>
    <x v="2"/>
    <s v="Privado"/>
    <s v="LIMA"/>
    <s v="LIMA"/>
    <s v="HUAURA"/>
    <s v="SAYÁN"/>
    <m/>
    <x v="1"/>
    <m/>
    <x v="2"/>
    <x v="5"/>
    <x v="0"/>
    <s v="MWh"/>
    <n v="3942"/>
    <n v="3.9420000000000002"/>
    <m/>
    <n v="2.25"/>
    <n v="2.25"/>
    <m/>
    <m/>
    <n v="94"/>
    <s v="ESTIMACIONES"/>
    <m/>
  </r>
  <r>
    <s v="24"/>
    <x v="13"/>
    <s v="NO INFORMANTE"/>
    <m/>
    <m/>
    <x v="2"/>
    <m/>
    <m/>
    <n v="1.125"/>
    <n v="1.125"/>
    <m/>
    <m/>
    <n v="1971"/>
    <m/>
    <m/>
    <m/>
    <m/>
    <m/>
    <x v="0"/>
    <m/>
    <s v="Lima Caucho S.A."/>
    <x v="40"/>
    <x v="187"/>
    <s v="C.T. Lima Caucho"/>
    <x v="750"/>
    <s v="EL"/>
    <x v="2"/>
    <x v="260"/>
    <x v="0"/>
    <s v="Instalado"/>
    <s v="Operativo"/>
    <m/>
    <x v="2"/>
    <x v="1"/>
    <x v="1"/>
    <x v="2"/>
    <s v="Privado"/>
    <s v="LIMA"/>
    <s v="LIMA"/>
    <s v="LIMA"/>
    <s v="SANTA ANITA"/>
    <m/>
    <x v="1"/>
    <m/>
    <x v="2"/>
    <x v="5"/>
    <x v="0"/>
    <s v="MWh"/>
    <n v="1971"/>
    <n v="1.9710000000000001"/>
    <m/>
    <n v="1.125"/>
    <n v="1.125"/>
    <m/>
    <m/>
    <n v="94"/>
    <s v="ESTIMACIONES"/>
    <m/>
  </r>
  <r>
    <s v="24"/>
    <x v="13"/>
    <s v="NO INFORMANTE"/>
    <m/>
    <m/>
    <x v="2"/>
    <m/>
    <m/>
    <n v="0.21"/>
    <n v="0.21"/>
    <m/>
    <m/>
    <n v="367.92"/>
    <m/>
    <m/>
    <m/>
    <m/>
    <m/>
    <x v="0"/>
    <m/>
    <s v="Mobil Oil del Perú"/>
    <x v="40"/>
    <x v="187"/>
    <s v="C.T. Mobil Oil"/>
    <x v="751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367.92"/>
    <n v="0.36792000000000002"/>
    <m/>
    <n v="0.21"/>
    <n v="0.21"/>
    <m/>
    <m/>
    <n v="94"/>
    <s v="ESTIMACIONES"/>
    <m/>
  </r>
  <r>
    <s v="24"/>
    <x v="13"/>
    <s v="NO INFORMANTE"/>
    <m/>
    <m/>
    <x v="2"/>
    <m/>
    <m/>
    <n v="2.4"/>
    <n v="2.4"/>
    <m/>
    <m/>
    <n v="4204.8"/>
    <m/>
    <m/>
    <m/>
    <m/>
    <m/>
    <x v="0"/>
    <m/>
    <s v="Pesquera Polar S.A."/>
    <x v="40"/>
    <x v="187"/>
    <s v="C.T. Polar Chancay"/>
    <x v="752"/>
    <s v="EL"/>
    <x v="2"/>
    <x v="260"/>
    <x v="0"/>
    <s v="Instalado"/>
    <s v="Operativo"/>
    <m/>
    <x v="2"/>
    <x v="1"/>
    <x v="1"/>
    <x v="2"/>
    <s v="Privado"/>
    <s v="LIMA"/>
    <s v="LIMA"/>
    <s v="HUARAL"/>
    <s v="CHANCAY"/>
    <m/>
    <x v="1"/>
    <m/>
    <x v="2"/>
    <x v="5"/>
    <x v="0"/>
    <s v="MWh"/>
    <n v="4204.8"/>
    <n v="4.2048000000000005"/>
    <m/>
    <n v="2.4"/>
    <n v="2.4"/>
    <m/>
    <m/>
    <n v="94"/>
    <s v="ESTIMACIONES"/>
    <m/>
  </r>
  <r>
    <s v="24"/>
    <x v="13"/>
    <s v="NO INFORMANTE"/>
    <m/>
    <m/>
    <x v="2"/>
    <m/>
    <m/>
    <n v="2.91"/>
    <n v="2.91"/>
    <m/>
    <m/>
    <n v="5098.32"/>
    <m/>
    <m/>
    <m/>
    <m/>
    <m/>
    <x v="0"/>
    <m/>
    <s v="Pesquera San Fermín"/>
    <x v="40"/>
    <x v="187"/>
    <s v="C.T. Pesquera San Fermín Chancay"/>
    <x v="753"/>
    <s v="EL"/>
    <x v="2"/>
    <x v="260"/>
    <x v="0"/>
    <s v="Instalado"/>
    <s v="Operativo"/>
    <m/>
    <x v="2"/>
    <x v="1"/>
    <x v="1"/>
    <x v="2"/>
    <s v="Privado"/>
    <s v="LIMA"/>
    <s v="LIMA"/>
    <s v="HUARAL"/>
    <s v="CHANCAY"/>
    <m/>
    <x v="1"/>
    <m/>
    <x v="2"/>
    <x v="5"/>
    <x v="0"/>
    <s v="MWh"/>
    <n v="5098.32"/>
    <n v="5.0983199999999993"/>
    <m/>
    <n v="2.91"/>
    <n v="2.91"/>
    <m/>
    <m/>
    <n v="94"/>
    <s v="ESTIMACIONES"/>
    <m/>
  </r>
  <r>
    <s v="24"/>
    <x v="13"/>
    <s v="NO INFORMANTE"/>
    <m/>
    <m/>
    <x v="2"/>
    <m/>
    <m/>
    <n v="0.86499999999999999"/>
    <n v="0.86499999999999999"/>
    <m/>
    <m/>
    <n v="1515.48"/>
    <m/>
    <m/>
    <m/>
    <m/>
    <m/>
    <x v="0"/>
    <m/>
    <s v="Productos Pesqueros Peruanos - Chancay"/>
    <x v="40"/>
    <x v="187"/>
    <s v="C.T. Pesqueros Peruanos Chancay"/>
    <x v="754"/>
    <s v="EL"/>
    <x v="2"/>
    <x v="260"/>
    <x v="0"/>
    <s v="Instalado"/>
    <s v="Operativo"/>
    <m/>
    <x v="2"/>
    <x v="1"/>
    <x v="1"/>
    <x v="2"/>
    <s v="Privado"/>
    <s v="LIMA"/>
    <s v="LIMA"/>
    <s v="HUARAL"/>
    <s v="CHANCAY"/>
    <m/>
    <x v="1"/>
    <m/>
    <x v="2"/>
    <x v="5"/>
    <x v="0"/>
    <s v="MWh"/>
    <n v="1515.48"/>
    <n v="1.5154799999999999"/>
    <m/>
    <n v="0.86499999999999999"/>
    <n v="0.86499999999999999"/>
    <m/>
    <m/>
    <n v="94"/>
    <s v="ESTIMACIONES"/>
    <m/>
  </r>
  <r>
    <s v="24"/>
    <x v="13"/>
    <s v="NO INFORMANTE"/>
    <m/>
    <m/>
    <x v="2"/>
    <m/>
    <m/>
    <n v="0.05"/>
    <n v="0.05"/>
    <m/>
    <m/>
    <n v="87.6"/>
    <m/>
    <m/>
    <m/>
    <m/>
    <m/>
    <x v="0"/>
    <m/>
    <s v="Remesa Astilleros S.A."/>
    <x v="40"/>
    <x v="187"/>
    <s v="C.T. Remesa Astilleros"/>
    <x v="755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87.6"/>
    <n v="8.7599999999999997E-2"/>
    <m/>
    <n v="0.05"/>
    <n v="0.05"/>
    <m/>
    <m/>
    <n v="94"/>
    <s v="ESTIMACIONES"/>
    <m/>
  </r>
  <r>
    <s v="24"/>
    <x v="13"/>
    <s v="NO INFORMANTE"/>
    <m/>
    <m/>
    <x v="2"/>
    <m/>
    <m/>
    <n v="0.15"/>
    <n v="0.15"/>
    <m/>
    <m/>
    <n v="262.8"/>
    <m/>
    <m/>
    <m/>
    <m/>
    <m/>
    <x v="0"/>
    <m/>
    <s v="Shell Perú"/>
    <x v="40"/>
    <x v="187"/>
    <s v="C.T. Shell Lubricantes"/>
    <x v="756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262.8"/>
    <n v="0.26280000000000003"/>
    <m/>
    <n v="0.15"/>
    <n v="0.15"/>
    <m/>
    <m/>
    <n v="94"/>
    <s v="ESTIMACIONES"/>
    <m/>
  </r>
  <r>
    <s v="24"/>
    <x v="13"/>
    <s v="NO INFORMANTE"/>
    <m/>
    <m/>
    <x v="2"/>
    <m/>
    <m/>
    <n v="0.90200000000000002"/>
    <n v="0.90200000000000002"/>
    <m/>
    <m/>
    <n v="1580.3040000000001"/>
    <m/>
    <m/>
    <m/>
    <m/>
    <m/>
    <x v="0"/>
    <m/>
    <s v="Unión de Concreteras S.A."/>
    <x v="40"/>
    <x v="187"/>
    <s v="C.T. Jicamarca"/>
    <x v="757"/>
    <s v="EL"/>
    <x v="2"/>
    <x v="260"/>
    <x v="0"/>
    <s v="Instalado"/>
    <s v="Operativo"/>
    <m/>
    <x v="2"/>
    <x v="1"/>
    <x v="1"/>
    <x v="2"/>
    <s v="Privado"/>
    <s v="LIMA"/>
    <s v="LIMA"/>
    <s v="LIMA"/>
    <s v="LURIGANCHO"/>
    <m/>
    <x v="1"/>
    <m/>
    <x v="2"/>
    <x v="5"/>
    <x v="0"/>
    <s v="MWh"/>
    <n v="1580.3040000000001"/>
    <n v="1.5803040000000002"/>
    <m/>
    <n v="0.90200000000000002"/>
    <n v="0.90200000000000002"/>
    <m/>
    <m/>
    <n v="94"/>
    <s v="ESTIMACIONES"/>
    <m/>
  </r>
  <r>
    <s v="24"/>
    <x v="13"/>
    <s v="NO INFORMANTE"/>
    <m/>
    <m/>
    <x v="2"/>
    <m/>
    <m/>
    <n v="0.20499999999999999"/>
    <n v="0.20499999999999999"/>
    <m/>
    <m/>
    <n v="359.16"/>
    <m/>
    <m/>
    <m/>
    <m/>
    <m/>
    <x v="0"/>
    <m/>
    <s v="Baker Hughes Oilfield Operation Inc."/>
    <x v="40"/>
    <x v="187"/>
    <s v="C.T. Baker Hughes"/>
    <x v="758"/>
    <s v="EL"/>
    <x v="2"/>
    <x v="260"/>
    <x v="0"/>
    <s v="Instalado"/>
    <s v="Operativo"/>
    <m/>
    <x v="2"/>
    <x v="1"/>
    <x v="1"/>
    <x v="2"/>
    <s v="Privado"/>
    <s v="LORETO"/>
    <s v="LORETO"/>
    <s v="MAYNAS"/>
    <s v="IQUITOS"/>
    <m/>
    <x v="1"/>
    <m/>
    <x v="2"/>
    <x v="5"/>
    <x v="0"/>
    <s v="MWh"/>
    <n v="359.16"/>
    <n v="0.35916000000000003"/>
    <m/>
    <n v="0.20499999999999999"/>
    <n v="0.20499999999999999"/>
    <m/>
    <m/>
    <n v="94"/>
    <s v="ESTIMACIONES"/>
    <m/>
  </r>
  <r>
    <s v="24"/>
    <x v="13"/>
    <s v="NO INFORMANTE"/>
    <m/>
    <m/>
    <x v="2"/>
    <m/>
    <m/>
    <n v="0.252"/>
    <n v="0.252"/>
    <m/>
    <m/>
    <n v="441.50400000000002"/>
    <m/>
    <m/>
    <m/>
    <m/>
    <m/>
    <x v="0"/>
    <m/>
    <s v="Embotelladora La Selva S. A."/>
    <x v="40"/>
    <x v="187"/>
    <s v="C.T. La Selva"/>
    <x v="759"/>
    <s v="EL"/>
    <x v="2"/>
    <x v="260"/>
    <x v="0"/>
    <s v="Instalado"/>
    <s v="Operativo"/>
    <m/>
    <x v="2"/>
    <x v="1"/>
    <x v="1"/>
    <x v="2"/>
    <s v="Privado"/>
    <s v="LORETO"/>
    <s v="LORETO"/>
    <s v="MAYNAS"/>
    <s v="IQUITOS"/>
    <m/>
    <x v="1"/>
    <m/>
    <x v="2"/>
    <x v="5"/>
    <x v="0"/>
    <s v="MWh"/>
    <n v="441.50400000000002"/>
    <n v="0.44150400000000001"/>
    <m/>
    <n v="0.252"/>
    <n v="0.252"/>
    <m/>
    <m/>
    <n v="94"/>
    <s v="ESTIMACIONES"/>
    <m/>
  </r>
  <r>
    <s v="24"/>
    <x v="13"/>
    <s v="NO INFORMANTE"/>
    <m/>
    <m/>
    <x v="2"/>
    <m/>
    <m/>
    <n v="0.26"/>
    <n v="0.26"/>
    <m/>
    <m/>
    <n v="455.52"/>
    <m/>
    <m/>
    <m/>
    <m/>
    <m/>
    <x v="0"/>
    <m/>
    <s v="Estación Naval Teniente Manuel Clavero"/>
    <x v="40"/>
    <x v="187"/>
    <s v="C.T. Estación Naval"/>
    <x v="760"/>
    <s v="EL"/>
    <x v="2"/>
    <x v="260"/>
    <x v="0"/>
    <s v="Instalado"/>
    <s v="Operativo"/>
    <m/>
    <x v="2"/>
    <x v="1"/>
    <x v="1"/>
    <x v="2"/>
    <s v="Privado"/>
    <s v="LORETO"/>
    <s v="LORETO"/>
    <s v="MAYNAS"/>
    <s v="PUNCHANA"/>
    <m/>
    <x v="1"/>
    <m/>
    <x v="2"/>
    <x v="5"/>
    <x v="0"/>
    <s v="MWh"/>
    <n v="455.52"/>
    <n v="0.45551999999999998"/>
    <m/>
    <n v="0.26"/>
    <n v="0.26"/>
    <m/>
    <m/>
    <n v="94"/>
    <s v="ESTIMACIONES"/>
    <m/>
  </r>
  <r>
    <s v="24"/>
    <x v="13"/>
    <s v="NO INFORMANTE"/>
    <m/>
    <m/>
    <x v="2"/>
    <m/>
    <m/>
    <n v="0.20499999999999999"/>
    <n v="0.20499999999999999"/>
    <m/>
    <m/>
    <n v="359.16"/>
    <m/>
    <m/>
    <m/>
    <m/>
    <m/>
    <x v="0"/>
    <m/>
    <s v="Industrial Iquitos S. A."/>
    <x v="40"/>
    <x v="187"/>
    <s v="C.T. Ind. Iquitos"/>
    <x v="761"/>
    <s v="EL"/>
    <x v="2"/>
    <x v="260"/>
    <x v="0"/>
    <s v="Instalado"/>
    <s v="Operativo"/>
    <m/>
    <x v="2"/>
    <x v="1"/>
    <x v="1"/>
    <x v="2"/>
    <s v="Privado"/>
    <s v="LORETO"/>
    <s v="LORETO"/>
    <s v="MAYNAS"/>
    <s v="IQUITOS"/>
    <m/>
    <x v="1"/>
    <m/>
    <x v="2"/>
    <x v="5"/>
    <x v="0"/>
    <s v="MWh"/>
    <n v="359.16"/>
    <n v="0.35916000000000003"/>
    <m/>
    <n v="0.20499999999999999"/>
    <n v="0.20499999999999999"/>
    <m/>
    <m/>
    <n v="94"/>
    <s v="ESTIMACIONES"/>
    <m/>
  </r>
  <r>
    <s v="24"/>
    <x v="13"/>
    <s v="NO INFORMANTE"/>
    <m/>
    <m/>
    <x v="2"/>
    <m/>
    <m/>
    <n v="4.3650000000000002"/>
    <n v="4.3650000000000002"/>
    <m/>
    <m/>
    <n v="7647.48"/>
    <m/>
    <m/>
    <m/>
    <m/>
    <m/>
    <x v="0"/>
    <m/>
    <s v="Austral Group S.A. - Pesquera Austral"/>
    <x v="40"/>
    <x v="187"/>
    <s v="C.T. Austral Group - Paita"/>
    <x v="762"/>
    <s v="EL"/>
    <x v="2"/>
    <x v="260"/>
    <x v="0"/>
    <s v="Instalado"/>
    <s v="Operativo"/>
    <m/>
    <x v="2"/>
    <x v="1"/>
    <x v="1"/>
    <x v="2"/>
    <s v="Privado"/>
    <s v="PIURA"/>
    <s v="PIURA"/>
    <s v="PAITA"/>
    <s v="PAITA"/>
    <m/>
    <x v="1"/>
    <m/>
    <x v="2"/>
    <x v="5"/>
    <x v="0"/>
    <s v="MWh"/>
    <n v="7647.48"/>
    <n v="7.6474799999999998"/>
    <m/>
    <n v="4.3650000000000002"/>
    <n v="4.3650000000000002"/>
    <m/>
    <m/>
    <n v="94"/>
    <s v="ESTIMACIONES"/>
    <m/>
  </r>
  <r>
    <s v="24"/>
    <x v="13"/>
    <s v="NO INFORMANTE"/>
    <m/>
    <m/>
    <x v="2"/>
    <m/>
    <m/>
    <n v="0.44500000000000001"/>
    <n v="0.44500000000000001"/>
    <m/>
    <m/>
    <n v="779.64"/>
    <m/>
    <m/>
    <m/>
    <m/>
    <m/>
    <x v="0"/>
    <m/>
    <s v="Cía. Pesquera Estrella del Perú S.A."/>
    <x v="40"/>
    <x v="187"/>
    <s v="C.T. Pesquera Estrella"/>
    <x v="763"/>
    <s v="EL"/>
    <x v="2"/>
    <x v="260"/>
    <x v="0"/>
    <s v="Instalado"/>
    <s v="Operativo"/>
    <m/>
    <x v="2"/>
    <x v="1"/>
    <x v="1"/>
    <x v="2"/>
    <s v="Privado"/>
    <s v="PIURA"/>
    <s v="PIURA"/>
    <s v="PAITA"/>
    <s v="PAITA"/>
    <m/>
    <x v="1"/>
    <m/>
    <x v="2"/>
    <x v="5"/>
    <x v="0"/>
    <s v="MWh"/>
    <n v="779.64"/>
    <n v="0.77964"/>
    <m/>
    <n v="0.44500000000000001"/>
    <n v="0.44500000000000001"/>
    <m/>
    <m/>
    <n v="94"/>
    <s v="ESTIMACIONES"/>
    <m/>
  </r>
  <r>
    <s v="24"/>
    <x v="13"/>
    <s v="NO INFORMANTE"/>
    <m/>
    <m/>
    <x v="2"/>
    <m/>
    <m/>
    <n v="4.24"/>
    <n v="4.24"/>
    <m/>
    <m/>
    <n v="7428.48"/>
    <m/>
    <m/>
    <m/>
    <m/>
    <m/>
    <x v="0"/>
    <m/>
    <s v="Grupo Sindicato Pesquero del Perú S. A."/>
    <x v="40"/>
    <x v="187"/>
    <s v="C.T. Sipesa-Paita"/>
    <x v="764"/>
    <s v="EL"/>
    <x v="2"/>
    <x v="260"/>
    <x v="0"/>
    <s v="Instalado"/>
    <s v="Operativo"/>
    <m/>
    <x v="2"/>
    <x v="1"/>
    <x v="1"/>
    <x v="2"/>
    <s v="Privado"/>
    <s v="PIURA"/>
    <s v="PIURA"/>
    <s v="PAITA"/>
    <s v="PAITA"/>
    <m/>
    <x v="1"/>
    <m/>
    <x v="2"/>
    <x v="5"/>
    <x v="0"/>
    <s v="MWh"/>
    <n v="7428.48"/>
    <n v="7.4284799999999995"/>
    <m/>
    <n v="4.24"/>
    <n v="4.24"/>
    <m/>
    <m/>
    <n v="94"/>
    <s v="ESTIMACIONES"/>
    <m/>
  </r>
  <r>
    <s v="24"/>
    <x v="13"/>
    <s v="NO INFORMANTE"/>
    <m/>
    <m/>
    <x v="2"/>
    <m/>
    <m/>
    <n v="0.27600000000000002"/>
    <n v="0.27600000000000002"/>
    <m/>
    <m/>
    <n v="483.55200000000008"/>
    <m/>
    <m/>
    <m/>
    <m/>
    <m/>
    <x v="0"/>
    <m/>
    <s v="Industrias Pesqueras Daruma S. A"/>
    <x v="40"/>
    <x v="187"/>
    <s v="C.T. Ind. Daruma"/>
    <x v="765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483.55200000000008"/>
    <n v="0.48355200000000009"/>
    <m/>
    <n v="0.27600000000000002"/>
    <n v="0.27600000000000002"/>
    <m/>
    <m/>
    <n v="94"/>
    <s v="ESTIMACIONES"/>
    <m/>
  </r>
  <r>
    <s v="24"/>
    <x v="13"/>
    <s v="NO INFORMANTE"/>
    <m/>
    <m/>
    <x v="2"/>
    <m/>
    <m/>
    <n v="0.9"/>
    <n v="0.9"/>
    <m/>
    <m/>
    <n v="1576.8"/>
    <m/>
    <m/>
    <m/>
    <m/>
    <m/>
    <x v="0"/>
    <m/>
    <s v="Mercantile Perú Oil y Gas S. A."/>
    <x v="40"/>
    <x v="187"/>
    <s v="C.T. Mercantile Perú Oil"/>
    <x v="766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1576.8"/>
    <n v="1.5768"/>
    <m/>
    <n v="0.9"/>
    <n v="0.9"/>
    <m/>
    <m/>
    <n v="94"/>
    <s v="ESTIMACIONES"/>
    <m/>
  </r>
  <r>
    <s v="24"/>
    <x v="13"/>
    <s v="NO INFORMANTE"/>
    <m/>
    <m/>
    <x v="2"/>
    <m/>
    <m/>
    <n v="0.4"/>
    <n v="0.4"/>
    <m/>
    <m/>
    <n v="700.8"/>
    <m/>
    <m/>
    <m/>
    <m/>
    <m/>
    <x v="0"/>
    <m/>
    <s v="Operaciones Petroleras S. A."/>
    <x v="40"/>
    <x v="187"/>
    <s v="C.T. Opesa"/>
    <x v="767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700.8"/>
    <n v="0.70079999999999998"/>
    <m/>
    <n v="0.4"/>
    <n v="0.4"/>
    <m/>
    <m/>
    <n v="94"/>
    <s v="ESTIMACIONES"/>
    <m/>
  </r>
  <r>
    <s v="24"/>
    <x v="13"/>
    <s v="NO INFORMANTE"/>
    <m/>
    <m/>
    <x v="2"/>
    <m/>
    <m/>
    <n v="7.41"/>
    <n v="7.41"/>
    <m/>
    <m/>
    <n v="12982.32"/>
    <m/>
    <m/>
    <m/>
    <m/>
    <m/>
    <x v="0"/>
    <m/>
    <s v="Perez Compac del Perú S. A."/>
    <x v="40"/>
    <x v="187"/>
    <s v="C.T. El Alto"/>
    <x v="768"/>
    <s v="EL"/>
    <x v="2"/>
    <x v="260"/>
    <x v="0"/>
    <s v="Instalado"/>
    <s v="Operativo"/>
    <m/>
    <x v="2"/>
    <x v="1"/>
    <x v="1"/>
    <x v="2"/>
    <s v="Privado"/>
    <s v="PIURA"/>
    <s v="PIURA"/>
    <s v="TALARA"/>
    <s v="EL ALTO"/>
    <m/>
    <x v="1"/>
    <m/>
    <x v="2"/>
    <x v="5"/>
    <x v="0"/>
    <s v="MWh"/>
    <n v="12982.32"/>
    <n v="12.98232"/>
    <m/>
    <n v="7.41"/>
    <n v="7.41"/>
    <m/>
    <m/>
    <n v="94"/>
    <s v="ESTIMACIONES"/>
    <m/>
  </r>
  <r>
    <s v="24"/>
    <x v="13"/>
    <s v="NO INFORMANTE"/>
    <m/>
    <m/>
    <x v="2"/>
    <m/>
    <m/>
    <n v="7.2110000000000003"/>
    <n v="7.2110000000000003"/>
    <m/>
    <m/>
    <n v="12633.672"/>
    <m/>
    <m/>
    <m/>
    <m/>
    <m/>
    <x v="0"/>
    <m/>
    <s v="Petrex S.A. - Saipen Group"/>
    <x v="40"/>
    <x v="187"/>
    <s v="C.T. Petrex Movil"/>
    <x v="769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12633.672"/>
    <n v="12.633672000000001"/>
    <m/>
    <n v="7.2110000000000003"/>
    <n v="7.2110000000000003"/>
    <m/>
    <m/>
    <n v="94"/>
    <s v="ESTIMACIONES"/>
    <m/>
  </r>
  <r>
    <s v="24"/>
    <x v="13"/>
    <s v="NO INFORMANTE"/>
    <m/>
    <m/>
    <x v="2"/>
    <m/>
    <m/>
    <n v="0.435"/>
    <n v="0.435"/>
    <m/>
    <m/>
    <n v="762.12"/>
    <m/>
    <m/>
    <m/>
    <m/>
    <m/>
    <x v="0"/>
    <m/>
    <s v="Petrolera Monterrico"/>
    <x v="40"/>
    <x v="187"/>
    <s v="C.T. Batería 341"/>
    <x v="770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762.12"/>
    <n v="0.76212000000000002"/>
    <m/>
    <n v="0.435"/>
    <n v="0.435"/>
    <m/>
    <m/>
    <n v="94"/>
    <s v="ESTIMACIONES"/>
    <m/>
  </r>
  <r>
    <s v="24"/>
    <x v="13"/>
    <s v="NO INFORMANTE"/>
    <m/>
    <m/>
    <x v="2"/>
    <m/>
    <m/>
    <n v="0.27"/>
    <n v="0.27"/>
    <m/>
    <m/>
    <n v="473.04"/>
    <m/>
    <m/>
    <m/>
    <m/>
    <m/>
    <x v="0"/>
    <m/>
    <s v="Petronor C - S.R.L."/>
    <x v="40"/>
    <x v="187"/>
    <s v="C.T. Planta de Fuerza Skytop I"/>
    <x v="771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473.04"/>
    <n v="0.47304000000000002"/>
    <m/>
    <n v="0.27"/>
    <n v="0.27"/>
    <m/>
    <m/>
    <n v="94"/>
    <s v="ESTIMACIONES"/>
    <m/>
  </r>
  <r>
    <s v="24"/>
    <x v="13"/>
    <s v="NO INFORMANTE"/>
    <m/>
    <m/>
    <x v="2"/>
    <m/>
    <m/>
    <n v="1.42"/>
    <n v="1.42"/>
    <m/>
    <m/>
    <n v="2487.84"/>
    <m/>
    <m/>
    <m/>
    <m/>
    <m/>
    <x v="0"/>
    <m/>
    <s v="Productos Marinos del Pacífico Sur S.A."/>
    <x v="40"/>
    <x v="187"/>
    <s v="C.T. Productos Marinos Piura"/>
    <x v="772"/>
    <s v="EL"/>
    <x v="2"/>
    <x v="260"/>
    <x v="0"/>
    <s v="Instalado"/>
    <s v="Operativo"/>
    <m/>
    <x v="2"/>
    <x v="1"/>
    <x v="1"/>
    <x v="2"/>
    <s v="Privado"/>
    <s v="PIURA"/>
    <s v="PIURA"/>
    <s v="SECHURA"/>
    <s v="SECHURA"/>
    <m/>
    <x v="1"/>
    <m/>
    <x v="2"/>
    <x v="5"/>
    <x v="0"/>
    <s v="MWh"/>
    <n v="2487.84"/>
    <n v="2.4878400000000003"/>
    <m/>
    <n v="1.42"/>
    <n v="1.42"/>
    <m/>
    <m/>
    <n v="94"/>
    <s v="ESTIMACIONES"/>
    <m/>
  </r>
  <r>
    <s v="24"/>
    <x v="13"/>
    <s v="NO INFORMANTE"/>
    <m/>
    <m/>
    <x v="2"/>
    <m/>
    <m/>
    <n v="1.04"/>
    <n v="1.04"/>
    <m/>
    <m/>
    <n v="1822.08"/>
    <m/>
    <m/>
    <m/>
    <m/>
    <m/>
    <x v="0"/>
    <m/>
    <s v="Sapet Development Perú Inc."/>
    <x v="40"/>
    <x v="187"/>
    <s v="C.T. Estación de generadores folche"/>
    <x v="773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1822.08"/>
    <n v="1.8220799999999999"/>
    <m/>
    <n v="1.04"/>
    <n v="1.04"/>
    <m/>
    <m/>
    <n v="94"/>
    <s v="ESTIMACIONES"/>
    <m/>
  </r>
  <r>
    <s v="24"/>
    <x v="13"/>
    <s v="NO INFORMANTE"/>
    <m/>
    <m/>
    <x v="2"/>
    <m/>
    <m/>
    <n v="0.06"/>
    <n v="0.06"/>
    <m/>
    <m/>
    <n v="105.12"/>
    <m/>
    <m/>
    <m/>
    <m/>
    <m/>
    <x v="0"/>
    <m/>
    <s v="Schlumberger oilfield services"/>
    <x v="40"/>
    <x v="187"/>
    <s v="C.T. Schlumberger oilfield"/>
    <x v="774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105.12"/>
    <n v="0.10512000000000001"/>
    <m/>
    <n v="0.06"/>
    <n v="0.06"/>
    <m/>
    <m/>
    <n v="94"/>
    <s v="ESTIMACIONES"/>
    <m/>
  </r>
  <r>
    <s v="24"/>
    <x v="13"/>
    <s v="NO INFORMANTE"/>
    <m/>
    <m/>
    <x v="2"/>
    <m/>
    <m/>
    <n v="0.12"/>
    <n v="0.12"/>
    <m/>
    <m/>
    <n v="210.24"/>
    <m/>
    <m/>
    <m/>
    <m/>
    <m/>
    <x v="0"/>
    <m/>
    <s v="Cecovasa"/>
    <x v="40"/>
    <x v="187"/>
    <s v="C.T. Cecovasa"/>
    <x v="775"/>
    <s v="EL"/>
    <x v="2"/>
    <x v="260"/>
    <x v="0"/>
    <s v="Instalado"/>
    <s v="Operativo"/>
    <m/>
    <x v="2"/>
    <x v="1"/>
    <x v="1"/>
    <x v="2"/>
    <s v="Privado"/>
    <s v="PUNO"/>
    <s v="PUNO"/>
    <s v="SAN ROMÁN"/>
    <s v="JULIACA"/>
    <m/>
    <x v="1"/>
    <m/>
    <x v="2"/>
    <x v="5"/>
    <x v="0"/>
    <s v="MWh"/>
    <n v="210.24"/>
    <n v="0.21024000000000001"/>
    <m/>
    <n v="0.12"/>
    <n v="0.12"/>
    <m/>
    <m/>
    <n v="94"/>
    <s v="ESTIMACIONES"/>
    <m/>
  </r>
  <r>
    <s v="24"/>
    <x v="13"/>
    <s v="NO INFORMANTE"/>
    <m/>
    <m/>
    <x v="2"/>
    <m/>
    <m/>
    <n v="3.55"/>
    <n v="3.55"/>
    <m/>
    <m/>
    <n v="6219.6"/>
    <m/>
    <m/>
    <m/>
    <m/>
    <m/>
    <x v="0"/>
    <m/>
    <s v="Cementos Sur S. A."/>
    <x v="40"/>
    <x v="187"/>
    <s v="C.T. Cementos Sur "/>
    <x v="776"/>
    <s v="EL"/>
    <x v="2"/>
    <x v="260"/>
    <x v="0"/>
    <s v="Instalado"/>
    <s v="Operativo"/>
    <m/>
    <x v="2"/>
    <x v="1"/>
    <x v="1"/>
    <x v="2"/>
    <s v="Privado"/>
    <s v="PUNO"/>
    <s v="PUNO"/>
    <s v="SAN ROMÁN"/>
    <s v="CARACOTO"/>
    <m/>
    <x v="1"/>
    <m/>
    <x v="2"/>
    <x v="5"/>
    <x v="0"/>
    <s v="MWh"/>
    <n v="6219.6"/>
    <n v="6.2196000000000007"/>
    <m/>
    <n v="3.55"/>
    <n v="3.55"/>
    <m/>
    <m/>
    <n v="94"/>
    <s v="ESTIMACIONES"/>
    <m/>
  </r>
  <r>
    <s v="24"/>
    <x v="13"/>
    <s v="NO INFORMANTE"/>
    <m/>
    <m/>
    <x v="2"/>
    <m/>
    <m/>
    <n v="0.433"/>
    <n v="0.433"/>
    <m/>
    <m/>
    <n v="758.6160000000001"/>
    <m/>
    <m/>
    <m/>
    <m/>
    <m/>
    <x v="0"/>
    <m/>
    <s v="Corporación Minera Ananea S. A."/>
    <x v="40"/>
    <x v="187"/>
    <s v="C.T. Minera Ananea"/>
    <x v="777"/>
    <s v="EL"/>
    <x v="2"/>
    <x v="260"/>
    <x v="0"/>
    <s v="Instalado"/>
    <s v="Operativo"/>
    <m/>
    <x v="2"/>
    <x v="1"/>
    <x v="1"/>
    <x v="2"/>
    <s v="Privado"/>
    <s v="PUNO"/>
    <s v="PUNO"/>
    <s v="SAN ANTONIO DE PUTINA"/>
    <s v="ANANEA"/>
    <m/>
    <x v="1"/>
    <m/>
    <x v="2"/>
    <x v="5"/>
    <x v="0"/>
    <s v="MWh"/>
    <n v="758.6160000000001"/>
    <n v="0.75861600000000007"/>
    <m/>
    <n v="0.433"/>
    <n v="0.433"/>
    <m/>
    <m/>
    <n v="94"/>
    <s v="ESTIMACIONES"/>
    <m/>
  </r>
  <r>
    <s v="24"/>
    <x v="13"/>
    <s v="NO INFORMANTE"/>
    <m/>
    <m/>
    <x v="2"/>
    <m/>
    <m/>
    <n v="1.03"/>
    <n v="1.03"/>
    <m/>
    <m/>
    <n v="1804.56"/>
    <m/>
    <m/>
    <m/>
    <m/>
    <m/>
    <x v="0"/>
    <m/>
    <s v="Mina Regina"/>
    <x v="40"/>
    <x v="187"/>
    <s v="C.T. Mina Regina"/>
    <x v="778"/>
    <s v="EL"/>
    <x v="2"/>
    <x v="260"/>
    <x v="0"/>
    <s v="Instalado"/>
    <s v="Operativo"/>
    <m/>
    <x v="2"/>
    <x v="1"/>
    <x v="1"/>
    <x v="2"/>
    <s v="Privado"/>
    <s v="PUNO"/>
    <s v="PUNO"/>
    <s v="SAN ANTONIO DE PUTINA"/>
    <s v="ANANEA"/>
    <m/>
    <x v="1"/>
    <m/>
    <x v="2"/>
    <x v="5"/>
    <x v="0"/>
    <s v="MWh"/>
    <n v="1804.56"/>
    <n v="1.8045599999999999"/>
    <m/>
    <n v="1.03"/>
    <n v="1.03"/>
    <m/>
    <m/>
    <n v="94"/>
    <s v="ESTIMACIONES"/>
    <m/>
  </r>
  <r>
    <s v="24"/>
    <x v="13"/>
    <s v="NO INFORMANTE"/>
    <m/>
    <m/>
    <x v="2"/>
    <m/>
    <m/>
    <n v="0.56000000000000005"/>
    <n v="0.56000000000000005"/>
    <m/>
    <m/>
    <n v="981.12"/>
    <m/>
    <m/>
    <m/>
    <m/>
    <m/>
    <x v="0"/>
    <m/>
    <s v="Minero Perú S. A."/>
    <x v="40"/>
    <x v="187"/>
    <s v="C.T. San Antonio de Poto"/>
    <x v="779"/>
    <s v="EL"/>
    <x v="2"/>
    <x v="260"/>
    <x v="0"/>
    <s v="Instalado"/>
    <s v="Operativo"/>
    <m/>
    <x v="2"/>
    <x v="1"/>
    <x v="1"/>
    <x v="2"/>
    <s v="Privado"/>
    <s v="PUNO"/>
    <s v="PUNO"/>
    <s v="SAN ANTONIO DE PUTINA"/>
    <s v="ANANEA"/>
    <m/>
    <x v="1"/>
    <m/>
    <x v="2"/>
    <x v="5"/>
    <x v="0"/>
    <s v="MWh"/>
    <n v="981.12"/>
    <n v="0.98111999999999999"/>
    <m/>
    <n v="0.56000000000000005"/>
    <n v="0.56000000000000005"/>
    <m/>
    <m/>
    <n v="94"/>
    <s v="ESTIMACIONES"/>
    <m/>
  </r>
  <r>
    <s v="24"/>
    <x v="13"/>
    <s v="NO INFORMANTE"/>
    <m/>
    <m/>
    <x v="2"/>
    <m/>
    <m/>
    <n v="0.114"/>
    <n v="0.114"/>
    <m/>
    <m/>
    <n v="199.72800000000001"/>
    <m/>
    <m/>
    <m/>
    <m/>
    <m/>
    <x v="0"/>
    <m/>
    <s v="Proyecto Pampa"/>
    <x v="40"/>
    <x v="187"/>
    <s v="C.T. Proyecto Pampa"/>
    <x v="780"/>
    <s v="EL"/>
    <x v="2"/>
    <x v="260"/>
    <x v="0"/>
    <s v="Instalado"/>
    <s v="Operativo"/>
    <m/>
    <x v="2"/>
    <x v="1"/>
    <x v="1"/>
    <x v="2"/>
    <s v="Privado"/>
    <s v="PUNO"/>
    <s v="PUNO"/>
    <s v="SAN ROMÁN"/>
    <s v="JULIACA"/>
    <m/>
    <x v="1"/>
    <m/>
    <x v="2"/>
    <x v="5"/>
    <x v="0"/>
    <s v="MWh"/>
    <n v="199.72800000000001"/>
    <n v="0.19972800000000002"/>
    <m/>
    <n v="0.114"/>
    <n v="0.114"/>
    <m/>
    <m/>
    <n v="94"/>
    <s v="ESTIMACIONES"/>
    <m/>
  </r>
  <r>
    <s v="24"/>
    <x v="13"/>
    <s v="NO INFORMANTE"/>
    <m/>
    <m/>
    <x v="2"/>
    <m/>
    <m/>
    <n v="1.89"/>
    <n v="1.89"/>
    <m/>
    <m/>
    <n v="3311.28"/>
    <m/>
    <m/>
    <m/>
    <m/>
    <m/>
    <x v="0"/>
    <m/>
    <s v="Acquatumbes S.A."/>
    <x v="40"/>
    <x v="187"/>
    <s v="C.T. AcquaTumbes - Campo 1"/>
    <x v="781"/>
    <s v="EL"/>
    <x v="2"/>
    <x v="260"/>
    <x v="0"/>
    <s v="Instalado"/>
    <s v="Operativo"/>
    <m/>
    <x v="2"/>
    <x v="1"/>
    <x v="1"/>
    <x v="2"/>
    <s v="Privado"/>
    <s v="TUMBES"/>
    <s v="TUMBES"/>
    <s v="TUMBES"/>
    <s v="TUMBES"/>
    <m/>
    <x v="1"/>
    <m/>
    <x v="2"/>
    <x v="5"/>
    <x v="0"/>
    <s v="MWh"/>
    <n v="3311.28"/>
    <n v="3.31128"/>
    <m/>
    <n v="1.89"/>
    <n v="1.89"/>
    <m/>
    <m/>
    <n v="94"/>
    <s v="ESTIMACIONES"/>
    <m/>
  </r>
  <r>
    <s v="24"/>
    <x v="13"/>
    <s v="NO INFORMANTE"/>
    <m/>
    <m/>
    <x v="2"/>
    <m/>
    <m/>
    <n v="0.59499999999999997"/>
    <n v="0.59499999999999997"/>
    <m/>
    <m/>
    <n v="1042.44"/>
    <m/>
    <m/>
    <m/>
    <m/>
    <m/>
    <x v="0"/>
    <m/>
    <s v="Acquatumbes S.A."/>
    <x v="40"/>
    <x v="187"/>
    <s v="C.T. AcquaTumbes - Planta"/>
    <x v="782"/>
    <s v="EL"/>
    <x v="2"/>
    <x v="260"/>
    <x v="0"/>
    <s v="Instalado"/>
    <s v="Operativo"/>
    <m/>
    <x v="2"/>
    <x v="1"/>
    <x v="1"/>
    <x v="2"/>
    <s v="Privado"/>
    <s v="TUMBES"/>
    <s v="TUMBES"/>
    <s v="TUMBES"/>
    <s v="TUMBES"/>
    <m/>
    <x v="1"/>
    <m/>
    <x v="2"/>
    <x v="5"/>
    <x v="0"/>
    <s v="MWh"/>
    <n v="1042.44"/>
    <n v="1.04244"/>
    <m/>
    <n v="0.59499999999999997"/>
    <n v="0.59499999999999997"/>
    <m/>
    <m/>
    <n v="94"/>
    <s v="ESTIMACIONES"/>
    <m/>
  </r>
  <r>
    <s v="24"/>
    <x v="13"/>
    <s v="NO INFORMANTE"/>
    <m/>
    <m/>
    <x v="2"/>
    <m/>
    <m/>
    <n v="0.65"/>
    <n v="0.65"/>
    <m/>
    <m/>
    <n v="1138.8"/>
    <m/>
    <m/>
    <m/>
    <m/>
    <m/>
    <x v="0"/>
    <m/>
    <s v="Acuafarm S. A."/>
    <x v="40"/>
    <x v="187"/>
    <s v="C.T. Aquafarm"/>
    <x v="783"/>
    <s v="EL"/>
    <x v="2"/>
    <x v="260"/>
    <x v="0"/>
    <s v="Instalado"/>
    <s v="Operativo"/>
    <m/>
    <x v="2"/>
    <x v="1"/>
    <x v="1"/>
    <x v="2"/>
    <s v="Privado"/>
    <s v="TUMBES"/>
    <s v="TUMBES"/>
    <s v="TUMBES"/>
    <s v="TUMBES"/>
    <m/>
    <x v="1"/>
    <m/>
    <x v="2"/>
    <x v="5"/>
    <x v="0"/>
    <s v="MWh"/>
    <n v="1138.8"/>
    <n v="1.1388"/>
    <m/>
    <n v="0.65"/>
    <n v="0.65"/>
    <m/>
    <m/>
    <n v="94"/>
    <s v="ESTIMACIONES"/>
    <m/>
  </r>
  <r>
    <s v="24"/>
    <x v="13"/>
    <s v="NO INFORMANTE"/>
    <m/>
    <m/>
    <x v="2"/>
    <m/>
    <m/>
    <n v="0.1"/>
    <n v="0.1"/>
    <m/>
    <m/>
    <n v="175.2"/>
    <m/>
    <m/>
    <m/>
    <m/>
    <m/>
    <x v="0"/>
    <m/>
    <s v="Biología Técnica S. A."/>
    <x v="40"/>
    <x v="187"/>
    <s v="C.T. Bioltecsa - Planta Mancora "/>
    <x v="784"/>
    <s v="EL"/>
    <x v="2"/>
    <x v="260"/>
    <x v="0"/>
    <s v="Instalado"/>
    <s v="Operativo"/>
    <m/>
    <x v="2"/>
    <x v="1"/>
    <x v="1"/>
    <x v="2"/>
    <s v="Privado"/>
    <s v="TUMBES"/>
    <s v="TUMBES"/>
    <s v="TUMBES"/>
    <s v="TUMBES"/>
    <m/>
    <x v="1"/>
    <m/>
    <x v="2"/>
    <x v="5"/>
    <x v="0"/>
    <s v="MWh"/>
    <n v="175.2"/>
    <n v="0.17519999999999999"/>
    <m/>
    <n v="0.1"/>
    <n v="0.1"/>
    <m/>
    <m/>
    <n v="94"/>
    <s v="ESTIMACIONES"/>
    <m/>
  </r>
  <r>
    <s v="24"/>
    <x v="13"/>
    <s v="NO INFORMANTE"/>
    <m/>
    <m/>
    <x v="2"/>
    <m/>
    <m/>
    <n v="0.15"/>
    <n v="0.15"/>
    <m/>
    <m/>
    <n v="262.8"/>
    <m/>
    <m/>
    <m/>
    <m/>
    <m/>
    <x v="0"/>
    <m/>
    <s v="Biología Técnica S. A."/>
    <x v="40"/>
    <x v="187"/>
    <s v="C.T. Bioltecsa - Planta Panamericana Norte"/>
    <x v="785"/>
    <s v="EL"/>
    <x v="2"/>
    <x v="260"/>
    <x v="0"/>
    <s v="Instalado"/>
    <s v="Operativo"/>
    <m/>
    <x v="2"/>
    <x v="1"/>
    <x v="1"/>
    <x v="2"/>
    <s v="Privado"/>
    <s v="TUMBES"/>
    <s v="TUMBES"/>
    <s v="TUMBES"/>
    <s v="TUMBES"/>
    <m/>
    <x v="1"/>
    <m/>
    <x v="2"/>
    <x v="5"/>
    <x v="0"/>
    <s v="MWh"/>
    <n v="262.8"/>
    <n v="0.26280000000000003"/>
    <m/>
    <n v="0.15"/>
    <n v="0.15"/>
    <m/>
    <m/>
    <n v="94"/>
    <s v="ESTIMACIONES"/>
    <m/>
  </r>
  <r>
    <s v="24"/>
    <x v="13"/>
    <s v="NO INFORMANTE"/>
    <m/>
    <m/>
    <x v="2"/>
    <m/>
    <m/>
    <n v="0.23"/>
    <n v="0.23"/>
    <m/>
    <m/>
    <n v="402.96"/>
    <m/>
    <m/>
    <m/>
    <m/>
    <m/>
    <x v="0"/>
    <m/>
    <s v="Biología Técnica S. A."/>
    <x v="40"/>
    <x v="187"/>
    <s v="C.T. Bioltecsa - Planta Playa Hermosa"/>
    <x v="786"/>
    <s v="EL"/>
    <x v="2"/>
    <x v="260"/>
    <x v="0"/>
    <s v="Instalado"/>
    <s v="Operativo"/>
    <m/>
    <x v="2"/>
    <x v="1"/>
    <x v="1"/>
    <x v="2"/>
    <s v="Privado"/>
    <s v="TUMBES"/>
    <s v="TUMBES"/>
    <s v="TUMBES"/>
    <s v="TUMBES"/>
    <m/>
    <x v="1"/>
    <m/>
    <x v="2"/>
    <x v="5"/>
    <x v="0"/>
    <s v="MWh"/>
    <n v="402.96"/>
    <n v="0.40295999999999998"/>
    <m/>
    <n v="0.23"/>
    <n v="0.23"/>
    <m/>
    <m/>
    <n v="94"/>
    <s v="ESTIMACIONES"/>
    <m/>
  </r>
  <r>
    <s v="24"/>
    <x v="13"/>
    <s v="NO INFORMANTE"/>
    <m/>
    <m/>
    <x v="2"/>
    <m/>
    <m/>
    <n v="0.36499999999999999"/>
    <n v="0.36499999999999999"/>
    <m/>
    <m/>
    <n v="639.48"/>
    <m/>
    <m/>
    <m/>
    <m/>
    <m/>
    <x v="0"/>
    <m/>
    <s v="Congelados y Frescos S. A."/>
    <x v="40"/>
    <x v="187"/>
    <s v="C.T. Congelados y Frescos"/>
    <x v="787"/>
    <s v="EL"/>
    <x v="2"/>
    <x v="260"/>
    <x v="0"/>
    <s v="Instalado"/>
    <s v="Operativo"/>
    <m/>
    <x v="2"/>
    <x v="1"/>
    <x v="1"/>
    <x v="2"/>
    <s v="Privado"/>
    <s v="TUMBES"/>
    <s v="TUMBES"/>
    <s v="TUMBES"/>
    <s v="CORRALES"/>
    <m/>
    <x v="1"/>
    <m/>
    <x v="2"/>
    <x v="5"/>
    <x v="0"/>
    <s v="MWh"/>
    <n v="639.48"/>
    <n v="0.63948000000000005"/>
    <m/>
    <n v="0.36499999999999999"/>
    <n v="0.36499999999999999"/>
    <m/>
    <m/>
    <n v="94"/>
    <s v="ESTIMACIONES"/>
    <m/>
  </r>
  <r>
    <s v="24"/>
    <x v="13"/>
    <s v="NO INFORMANTE"/>
    <m/>
    <m/>
    <x v="2"/>
    <m/>
    <m/>
    <n v="0.4"/>
    <n v="0.4"/>
    <m/>
    <m/>
    <n v="700.8"/>
    <m/>
    <m/>
    <m/>
    <m/>
    <m/>
    <x v="0"/>
    <m/>
    <s v="Corporacion Refrigerados Iny S. A."/>
    <x v="40"/>
    <x v="187"/>
    <s v="C.T. Langostinera Tumpis"/>
    <x v="788"/>
    <s v="EL"/>
    <x v="2"/>
    <x v="260"/>
    <x v="0"/>
    <s v="Instalado"/>
    <s v="Operativo"/>
    <m/>
    <x v="2"/>
    <x v="1"/>
    <x v="1"/>
    <x v="2"/>
    <s v="Privado"/>
    <s v="TUMBES"/>
    <s v="TUMBES"/>
    <s v="ZARUMILLA"/>
    <s v="ZARUMILLA"/>
    <m/>
    <x v="1"/>
    <m/>
    <x v="2"/>
    <x v="5"/>
    <x v="0"/>
    <s v="MWh"/>
    <n v="700.8"/>
    <n v="0.70079999999999998"/>
    <m/>
    <n v="0.4"/>
    <n v="0.4"/>
    <m/>
    <m/>
    <n v="94"/>
    <s v="ESTIMACIONES"/>
    <m/>
  </r>
  <r>
    <s v="24"/>
    <x v="13"/>
    <s v="NO INFORMANTE"/>
    <m/>
    <m/>
    <x v="2"/>
    <m/>
    <m/>
    <n v="0.54500000000000004"/>
    <n v="0.54500000000000004"/>
    <m/>
    <m/>
    <n v="954.84"/>
    <m/>
    <m/>
    <m/>
    <m/>
    <m/>
    <x v="0"/>
    <m/>
    <s v="Corporacion Refrigerados Iny S. A."/>
    <x v="40"/>
    <x v="187"/>
    <s v="C.T. Rinysa-Planta 1"/>
    <x v="789"/>
    <s v="EL"/>
    <x v="2"/>
    <x v="260"/>
    <x v="0"/>
    <s v="Instalado"/>
    <s v="Operativo"/>
    <m/>
    <x v="2"/>
    <x v="1"/>
    <x v="1"/>
    <x v="2"/>
    <s v="Privado"/>
    <s v="TUMBES"/>
    <s v="TUMBES"/>
    <s v="TUMBES"/>
    <s v="LA CRUZ"/>
    <m/>
    <x v="1"/>
    <m/>
    <x v="2"/>
    <x v="5"/>
    <x v="0"/>
    <s v="MWh"/>
    <n v="954.84"/>
    <n v="0.95484000000000002"/>
    <m/>
    <n v="0.54500000000000004"/>
    <n v="0.54500000000000004"/>
    <m/>
    <m/>
    <n v="94"/>
    <s v="ESTIMACIONES"/>
    <m/>
  </r>
  <r>
    <s v="24"/>
    <x v="13"/>
    <s v="NO INFORMANTE"/>
    <m/>
    <m/>
    <x v="2"/>
    <m/>
    <m/>
    <n v="0.46"/>
    <n v="0.46"/>
    <m/>
    <m/>
    <n v="805.92"/>
    <m/>
    <m/>
    <m/>
    <m/>
    <m/>
    <x v="0"/>
    <m/>
    <s v="Corporacion Refrigerados Iny S. A."/>
    <x v="40"/>
    <x v="187"/>
    <s v="C.T. Rinysa-Planta 2"/>
    <x v="790"/>
    <s v="EL"/>
    <x v="2"/>
    <x v="260"/>
    <x v="0"/>
    <s v="Instalado"/>
    <s v="Operativo"/>
    <m/>
    <x v="2"/>
    <x v="1"/>
    <x v="1"/>
    <x v="2"/>
    <s v="Privado"/>
    <s v="TUMBES"/>
    <s v="TUMBES"/>
    <s v="TUMBES"/>
    <s v="LA CRUZ"/>
    <m/>
    <x v="1"/>
    <m/>
    <x v="2"/>
    <x v="5"/>
    <x v="0"/>
    <s v="MWh"/>
    <n v="805.92"/>
    <n v="0.80591999999999997"/>
    <m/>
    <n v="0.46"/>
    <n v="0.46"/>
    <m/>
    <m/>
    <n v="94"/>
    <s v="ESTIMACIONES"/>
    <m/>
  </r>
  <r>
    <s v="24"/>
    <x v="13"/>
    <s v="NO INFORMANTE"/>
    <m/>
    <m/>
    <x v="2"/>
    <m/>
    <m/>
    <n v="0.435"/>
    <n v="0.435"/>
    <m/>
    <m/>
    <n v="762.12"/>
    <m/>
    <m/>
    <m/>
    <m/>
    <m/>
    <x v="0"/>
    <m/>
    <s v="Empacadora Nautilus S. A."/>
    <x v="40"/>
    <x v="187"/>
    <s v="C.T. Empacadora Nautilus"/>
    <x v="791"/>
    <s v="EL"/>
    <x v="2"/>
    <x v="260"/>
    <x v="0"/>
    <s v="Instalado"/>
    <s v="Operativo"/>
    <m/>
    <x v="2"/>
    <x v="1"/>
    <x v="1"/>
    <x v="2"/>
    <s v="Privado"/>
    <s v="TUMBES"/>
    <s v="TUMBES"/>
    <s v="TUMBES"/>
    <s v="LA CRUZ"/>
    <m/>
    <x v="1"/>
    <m/>
    <x v="2"/>
    <x v="5"/>
    <x v="0"/>
    <s v="MWh"/>
    <n v="762.12"/>
    <n v="0.76212000000000002"/>
    <m/>
    <n v="0.435"/>
    <n v="0.435"/>
    <m/>
    <m/>
    <n v="94"/>
    <s v="ESTIMACIONES"/>
    <m/>
  </r>
  <r>
    <s v="24"/>
    <x v="13"/>
    <s v="NO INFORMANTE"/>
    <m/>
    <m/>
    <x v="2"/>
    <m/>
    <m/>
    <n v="0.42"/>
    <n v="0.42"/>
    <m/>
    <m/>
    <n v="735.84"/>
    <m/>
    <m/>
    <m/>
    <m/>
    <m/>
    <x v="0"/>
    <m/>
    <s v="Hielo S. A."/>
    <x v="40"/>
    <x v="187"/>
    <s v="C.T. Hielosa"/>
    <x v="792"/>
    <s v="EL"/>
    <x v="2"/>
    <x v="260"/>
    <x v="0"/>
    <s v="Instalado"/>
    <s v="Operativo"/>
    <m/>
    <x v="2"/>
    <x v="1"/>
    <x v="1"/>
    <x v="2"/>
    <s v="Privado"/>
    <s v="TUMBES"/>
    <s v="TUMBES"/>
    <s v="CTMTE. VILLAR"/>
    <s v="ZORRITOS"/>
    <m/>
    <x v="1"/>
    <m/>
    <x v="2"/>
    <x v="5"/>
    <x v="0"/>
    <s v="MWh"/>
    <n v="735.84"/>
    <n v="0.73584000000000005"/>
    <m/>
    <n v="0.42"/>
    <n v="0.42"/>
    <m/>
    <m/>
    <n v="94"/>
    <s v="ESTIMACIONES"/>
    <m/>
  </r>
  <r>
    <s v="24"/>
    <x v="13"/>
    <s v="NO INFORMANTE"/>
    <m/>
    <m/>
    <x v="2"/>
    <m/>
    <m/>
    <n v="0.12"/>
    <n v="0.12"/>
    <m/>
    <m/>
    <n v="210.24"/>
    <m/>
    <m/>
    <m/>
    <m/>
    <m/>
    <x v="0"/>
    <m/>
    <s v="Langostinera Domingo Rodas S. A."/>
    <x v="40"/>
    <x v="187"/>
    <s v="C.T. Domingo Rodas"/>
    <x v="793"/>
    <s v="EL"/>
    <x v="2"/>
    <x v="260"/>
    <x v="0"/>
    <s v="Instalado"/>
    <s v="Operativo"/>
    <m/>
    <x v="2"/>
    <x v="1"/>
    <x v="1"/>
    <x v="2"/>
    <s v="Privado"/>
    <s v="TUMBES"/>
    <s v="TUMBES"/>
    <s v="TUMBES"/>
    <s v="CORRALES"/>
    <m/>
    <x v="1"/>
    <m/>
    <x v="2"/>
    <x v="5"/>
    <x v="0"/>
    <s v="MWh"/>
    <n v="210.24"/>
    <n v="0.21024000000000001"/>
    <m/>
    <n v="0.12"/>
    <n v="0.12"/>
    <m/>
    <m/>
    <n v="94"/>
    <s v="ESTIMACIONES"/>
    <m/>
  </r>
  <r>
    <s v="24"/>
    <x v="13"/>
    <s v="NO INFORMANTE"/>
    <m/>
    <m/>
    <x v="2"/>
    <m/>
    <m/>
    <n v="0.4"/>
    <n v="0.4"/>
    <m/>
    <m/>
    <n v="700.8"/>
    <m/>
    <m/>
    <m/>
    <m/>
    <m/>
    <x v="0"/>
    <m/>
    <s v="Langostinera La Bocana S.R.L."/>
    <x v="40"/>
    <x v="187"/>
    <s v="C.T. La Bocana"/>
    <x v="794"/>
    <s v="EL"/>
    <x v="2"/>
    <x v="260"/>
    <x v="0"/>
    <s v="Instalado"/>
    <s v="Operativo"/>
    <m/>
    <x v="2"/>
    <x v="1"/>
    <x v="1"/>
    <x v="2"/>
    <s v="Privado"/>
    <s v="TUMBES"/>
    <s v="TUMBES"/>
    <s v="TUMBES"/>
    <s v="TUMBES"/>
    <m/>
    <x v="1"/>
    <m/>
    <x v="2"/>
    <x v="5"/>
    <x v="0"/>
    <s v="MWh"/>
    <n v="700.8"/>
    <n v="0.70079999999999998"/>
    <m/>
    <n v="0.4"/>
    <n v="0.4"/>
    <m/>
    <m/>
    <n v="94"/>
    <s v="ESTIMACIONES"/>
    <m/>
  </r>
  <r>
    <s v="24"/>
    <x v="13"/>
    <s v="NO INFORMANTE"/>
    <m/>
    <m/>
    <x v="2"/>
    <m/>
    <m/>
    <n v="0.22800000000000001"/>
    <n v="0.22800000000000001"/>
    <m/>
    <m/>
    <n v="399.45600000000002"/>
    <m/>
    <m/>
    <m/>
    <m/>
    <m/>
    <x v="0"/>
    <m/>
    <s v="Molino La Cruz S. A."/>
    <x v="40"/>
    <x v="187"/>
    <s v="C.T. Molino La Cruz"/>
    <x v="795"/>
    <s v="EL"/>
    <x v="2"/>
    <x v="260"/>
    <x v="0"/>
    <s v="Instalado"/>
    <s v="Operativo"/>
    <m/>
    <x v="2"/>
    <x v="1"/>
    <x v="1"/>
    <x v="2"/>
    <s v="Privado"/>
    <s v="TUMBES"/>
    <s v="TUMBES"/>
    <s v="TUMBES"/>
    <s v="CORRALES"/>
    <m/>
    <x v="1"/>
    <m/>
    <x v="2"/>
    <x v="5"/>
    <x v="0"/>
    <s v="MWh"/>
    <n v="399.45600000000002"/>
    <n v="0.39945600000000003"/>
    <m/>
    <n v="0.22800000000000001"/>
    <n v="0.22800000000000001"/>
    <m/>
    <m/>
    <n v="94"/>
    <s v="ESTIMACIONES"/>
    <m/>
  </r>
  <r>
    <s v="24"/>
    <x v="13"/>
    <s v="NO INFORMANTE"/>
    <m/>
    <m/>
    <x v="2"/>
    <m/>
    <m/>
    <n v="0.35"/>
    <n v="0.35"/>
    <m/>
    <m/>
    <n v="613.20000000000005"/>
    <m/>
    <m/>
    <m/>
    <m/>
    <m/>
    <x v="0"/>
    <m/>
    <s v="Procesadora de Productos Marinos del norte"/>
    <x v="40"/>
    <x v="187"/>
    <s v="C.T. Promanorsa"/>
    <x v="796"/>
    <s v="EL"/>
    <x v="2"/>
    <x v="260"/>
    <x v="0"/>
    <s v="Instalado"/>
    <s v="Operativo"/>
    <m/>
    <x v="2"/>
    <x v="1"/>
    <x v="1"/>
    <x v="2"/>
    <s v="Privado"/>
    <s v="TUMBES"/>
    <s v="TUMBES"/>
    <s v="CTMTE. VILLAR"/>
    <s v="ZORRITOS"/>
    <m/>
    <x v="1"/>
    <m/>
    <x v="2"/>
    <x v="5"/>
    <x v="0"/>
    <s v="MWh"/>
    <n v="613.20000000000005"/>
    <n v="0.61320000000000008"/>
    <m/>
    <n v="0.35"/>
    <n v="0.35"/>
    <m/>
    <m/>
    <n v="94"/>
    <s v="ESTIMACIONES"/>
    <m/>
  </r>
  <r>
    <s v="24"/>
    <x v="13"/>
    <s v="NO INFORMANTE"/>
    <m/>
    <m/>
    <x v="2"/>
    <m/>
    <m/>
    <n v="0.28999999999999998"/>
    <n v="0.28999999999999998"/>
    <m/>
    <m/>
    <n v="3.2479999999999998"/>
    <m/>
    <m/>
    <m/>
    <m/>
    <m/>
    <x v="0"/>
    <m/>
    <s v="AGROCINSA"/>
    <x v="40"/>
    <x v="187"/>
    <s v="C.T. Agrocinsa"/>
    <x v="797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3.2479999999999998"/>
    <n v="3.2479999999999996E-3"/>
    <m/>
    <n v="0.28999999999999998"/>
    <n v="0.28999999999999998"/>
    <m/>
    <m/>
    <n v="94"/>
    <s v="ESTIMACIONES"/>
    <m/>
  </r>
  <r>
    <s v="24"/>
    <x v="13"/>
    <s v="NO INFORMANTE"/>
    <m/>
    <m/>
    <x v="2"/>
    <m/>
    <m/>
    <n v="0.2"/>
    <n v="0.2"/>
    <m/>
    <m/>
    <n v="2.2400000000000002"/>
    <m/>
    <m/>
    <m/>
    <m/>
    <m/>
    <x v="0"/>
    <m/>
    <s v="Alfonso Velasquez S.A."/>
    <x v="40"/>
    <x v="187"/>
    <s v="C.T. Alfonso Velasquez"/>
    <x v="798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2.2400000000000002"/>
    <n v="2.2400000000000002E-3"/>
    <m/>
    <n v="0.2"/>
    <n v="0.2"/>
    <m/>
    <m/>
    <n v="94"/>
    <s v="ESTIMACIONES"/>
    <m/>
  </r>
  <r>
    <s v="24"/>
    <x v="13"/>
    <s v="NO INFORMANTE"/>
    <m/>
    <m/>
    <x v="2"/>
    <m/>
    <m/>
    <n v="0.22500000000000001"/>
    <n v="0.22500000000000001"/>
    <m/>
    <m/>
    <n v="2.52"/>
    <m/>
    <m/>
    <m/>
    <m/>
    <m/>
    <x v="0"/>
    <m/>
    <s v="Alfonso Velasquez S.A."/>
    <x v="40"/>
    <x v="187"/>
    <s v="C.T. Alfonso Velasquez - Fca. De hielo"/>
    <x v="799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2.52"/>
    <n v="2.5200000000000001E-3"/>
    <m/>
    <n v="0.22500000000000001"/>
    <n v="0.22500000000000001"/>
    <m/>
    <m/>
    <n v="94"/>
    <s v="ESTIMACIONES"/>
    <m/>
  </r>
  <r>
    <s v="24"/>
    <x v="13"/>
    <s v="NO INFORMANTE"/>
    <m/>
    <m/>
    <x v="2"/>
    <m/>
    <m/>
    <n v="0.25"/>
    <n v="0.25"/>
    <m/>
    <m/>
    <n v="2.8"/>
    <m/>
    <m/>
    <m/>
    <m/>
    <m/>
    <x v="0"/>
    <m/>
    <s v="Cantec S.K.  S.R.L."/>
    <x v="40"/>
    <x v="187"/>
    <s v="C.T. Cantec"/>
    <x v="800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2.8"/>
    <n v="2.8E-3"/>
    <m/>
    <n v="0.25"/>
    <n v="0.25"/>
    <m/>
    <m/>
    <n v="94"/>
    <s v="ESTIMACIONES"/>
    <m/>
  </r>
  <r>
    <s v="24"/>
    <x v="13"/>
    <s v="NO INFORMANTE"/>
    <m/>
    <m/>
    <x v="2"/>
    <m/>
    <m/>
    <n v="0.65"/>
    <n v="0.65"/>
    <m/>
    <m/>
    <n v="7.28"/>
    <m/>
    <m/>
    <m/>
    <m/>
    <m/>
    <x v="0"/>
    <m/>
    <s v="Conservas Santa Adela"/>
    <x v="40"/>
    <x v="187"/>
    <s v="C.T. Santa Adela"/>
    <x v="801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7.28"/>
    <n v="7.28E-3"/>
    <m/>
    <n v="0.65"/>
    <n v="0.65"/>
    <m/>
    <m/>
    <n v="94"/>
    <s v="ESTIMACIONES"/>
    <m/>
  </r>
  <r>
    <s v="24"/>
    <x v="13"/>
    <s v="NO INFORMANTE"/>
    <m/>
    <m/>
    <x v="2"/>
    <m/>
    <m/>
    <n v="0.09"/>
    <n v="0.09"/>
    <m/>
    <m/>
    <n v="1.008"/>
    <m/>
    <m/>
    <m/>
    <m/>
    <m/>
    <x v="0"/>
    <m/>
    <s v="Conservera El Pilar S.A."/>
    <x v="40"/>
    <x v="187"/>
    <s v="C.T. Conservera El Pilar"/>
    <x v="802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1.008"/>
    <n v="1.008E-3"/>
    <m/>
    <n v="0.09"/>
    <n v="0.09"/>
    <m/>
    <m/>
    <n v="94"/>
    <s v="ESTIMACIONES"/>
    <m/>
  </r>
  <r>
    <s v="24"/>
    <x v="13"/>
    <s v="NO INFORMANTE"/>
    <m/>
    <m/>
    <x v="2"/>
    <m/>
    <m/>
    <n v="9.9000000000000005E-2"/>
    <n v="9.9000000000000005E-2"/>
    <m/>
    <m/>
    <n v="1.1088"/>
    <m/>
    <m/>
    <m/>
    <m/>
    <m/>
    <x v="0"/>
    <m/>
    <s v="Desembarcadero Pesquero Artesanal Culebras"/>
    <x v="40"/>
    <x v="187"/>
    <s v="C.T. Pesquero Artesanal Culebras"/>
    <x v="803"/>
    <s v="EL"/>
    <x v="2"/>
    <x v="260"/>
    <x v="0"/>
    <s v="Instalado"/>
    <s v="Operativo"/>
    <m/>
    <x v="2"/>
    <x v="1"/>
    <x v="1"/>
    <x v="2"/>
    <s v="Privado"/>
    <s v="ANCASH"/>
    <s v="ANCASH"/>
    <s v="HUARMEY"/>
    <s v="CULEBRAS"/>
    <m/>
    <x v="1"/>
    <m/>
    <x v="2"/>
    <x v="5"/>
    <x v="0"/>
    <s v="MWh"/>
    <n v="1.1088"/>
    <n v="1.1088000000000001E-3"/>
    <m/>
    <n v="9.9000000000000005E-2"/>
    <n v="9.9000000000000005E-2"/>
    <m/>
    <m/>
    <n v="94"/>
    <s v="ESTIMACIONES"/>
    <m/>
  </r>
  <r>
    <s v="24"/>
    <x v="13"/>
    <s v="NO INFORMANTE"/>
    <m/>
    <m/>
    <x v="2"/>
    <m/>
    <m/>
    <n v="0.08"/>
    <n v="0.08"/>
    <m/>
    <m/>
    <n v="0.89600000000000002"/>
    <m/>
    <m/>
    <m/>
    <m/>
    <m/>
    <x v="0"/>
    <m/>
    <s v="Fábrica de Conservas Nadia Denisse S.A."/>
    <x v="40"/>
    <x v="187"/>
    <s v="C.T. Nadia Denisse"/>
    <x v="804"/>
    <s v="EL"/>
    <x v="2"/>
    <x v="260"/>
    <x v="0"/>
    <s v="Instalado"/>
    <s v="Operativo"/>
    <m/>
    <x v="2"/>
    <x v="1"/>
    <x v="1"/>
    <x v="2"/>
    <s v="Privado"/>
    <s v="ANCASH"/>
    <s v="ANCASH"/>
    <s v="SANTA"/>
    <s v="SANTA"/>
    <m/>
    <x v="1"/>
    <m/>
    <x v="2"/>
    <x v="5"/>
    <x v="0"/>
    <s v="MWh"/>
    <n v="0.89600000000000002"/>
    <n v="8.9599999999999999E-4"/>
    <m/>
    <n v="0.08"/>
    <n v="0.08"/>
    <m/>
    <m/>
    <n v="94"/>
    <s v="ESTIMACIONES"/>
    <m/>
  </r>
  <r>
    <s v="24"/>
    <x v="13"/>
    <s v="NO INFORMANTE"/>
    <m/>
    <m/>
    <x v="2"/>
    <m/>
    <m/>
    <n v="0.06"/>
    <n v="0.06"/>
    <m/>
    <m/>
    <n v="0.67200000000000004"/>
    <m/>
    <m/>
    <m/>
    <m/>
    <m/>
    <x v="0"/>
    <m/>
    <s v="Fábrica de Conservas Tucchisa"/>
    <x v="40"/>
    <x v="187"/>
    <s v="C.T. Tucchisa"/>
    <x v="805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0.67200000000000004"/>
    <n v="6.7200000000000007E-4"/>
    <m/>
    <n v="0.06"/>
    <n v="0.06"/>
    <m/>
    <m/>
    <n v="94"/>
    <s v="ESTIMACIONES"/>
    <m/>
  </r>
  <r>
    <s v="24"/>
    <x v="13"/>
    <s v="NO INFORMANTE"/>
    <m/>
    <m/>
    <x v="2"/>
    <m/>
    <m/>
    <n v="5.6000000000000001E-2"/>
    <n v="5.6000000000000001E-2"/>
    <m/>
    <m/>
    <n v="0.62720000000000009"/>
    <m/>
    <m/>
    <m/>
    <m/>
    <m/>
    <x v="0"/>
    <m/>
    <s v="Fábrica de Proteínas del Pacífico S.A."/>
    <x v="40"/>
    <x v="187"/>
    <s v="C.T. Fábricas de Proteínas"/>
    <x v="806"/>
    <s v="EL"/>
    <x v="2"/>
    <x v="260"/>
    <x v="0"/>
    <s v="Instalado"/>
    <s v="Operativo"/>
    <m/>
    <x v="2"/>
    <x v="1"/>
    <x v="1"/>
    <x v="2"/>
    <s v="Privado"/>
    <s v="ANCASH"/>
    <s v="ANCASH"/>
    <s v="SANTA"/>
    <s v="COISHCO"/>
    <m/>
    <x v="1"/>
    <m/>
    <x v="2"/>
    <x v="5"/>
    <x v="0"/>
    <s v="MWh"/>
    <n v="0.62720000000000009"/>
    <n v="6.2720000000000007E-4"/>
    <m/>
    <n v="5.6000000000000001E-2"/>
    <n v="5.6000000000000001E-2"/>
    <m/>
    <m/>
    <n v="94"/>
    <s v="ESTIMACIONES"/>
    <m/>
  </r>
  <r>
    <s v="24"/>
    <x v="13"/>
    <s v="NO INFORMANTE"/>
    <m/>
    <m/>
    <x v="2"/>
    <m/>
    <m/>
    <n v="0.21199999999999999"/>
    <n v="0.21199999999999999"/>
    <m/>
    <m/>
    <n v="2.3744000000000001"/>
    <m/>
    <m/>
    <m/>
    <m/>
    <m/>
    <x v="0"/>
    <m/>
    <s v="Gerencia y Representaciones Pesqueras S.A."/>
    <x v="40"/>
    <x v="187"/>
    <s v="C.T. Gerencia Representaciones"/>
    <x v="807"/>
    <s v="EL"/>
    <x v="2"/>
    <x v="260"/>
    <x v="0"/>
    <s v="Instalado"/>
    <s v="Operativo"/>
    <m/>
    <x v="2"/>
    <x v="1"/>
    <x v="1"/>
    <x v="2"/>
    <s v="Privado"/>
    <s v="ANCASH"/>
    <s v="ANCASH"/>
    <s v="SANTA"/>
    <s v="COISHCO"/>
    <m/>
    <x v="1"/>
    <m/>
    <x v="2"/>
    <x v="5"/>
    <x v="0"/>
    <s v="MWh"/>
    <n v="2.3744000000000001"/>
    <n v="2.3744E-3"/>
    <m/>
    <n v="0.21199999999999999"/>
    <n v="0.21199999999999999"/>
    <m/>
    <m/>
    <n v="94"/>
    <s v="ESTIMACIONES"/>
    <m/>
  </r>
  <r>
    <s v="24"/>
    <x v="13"/>
    <s v="NO INFORMANTE"/>
    <m/>
    <m/>
    <x v="2"/>
    <m/>
    <m/>
    <n v="0.45"/>
    <n v="0.45"/>
    <m/>
    <m/>
    <n v="5.04"/>
    <m/>
    <m/>
    <m/>
    <m/>
    <m/>
    <x v="0"/>
    <m/>
    <s v="Ingeniero Pesquero Consultores S.A. - INPESCO"/>
    <x v="40"/>
    <x v="187"/>
    <s v="C.T. Inpesco"/>
    <x v="808"/>
    <s v="EL"/>
    <x v="2"/>
    <x v="260"/>
    <x v="0"/>
    <s v="Instalado"/>
    <s v="Operativo"/>
    <m/>
    <x v="2"/>
    <x v="1"/>
    <x v="1"/>
    <x v="2"/>
    <s v="Privado"/>
    <s v="ANCASH"/>
    <s v="ANCASH"/>
    <s v="SANTA"/>
    <s v="SANTA"/>
    <m/>
    <x v="1"/>
    <m/>
    <x v="2"/>
    <x v="5"/>
    <x v="0"/>
    <s v="MWh"/>
    <n v="5.04"/>
    <n v="5.0400000000000002E-3"/>
    <m/>
    <n v="0.45"/>
    <n v="0.45"/>
    <m/>
    <m/>
    <n v="94"/>
    <s v="ESTIMACIONES"/>
    <m/>
  </r>
  <r>
    <s v="24"/>
    <x v="13"/>
    <s v="NO INFORMANTE"/>
    <m/>
    <m/>
    <x v="2"/>
    <m/>
    <m/>
    <n v="0.504"/>
    <n v="0.504"/>
    <m/>
    <m/>
    <n v="5.6448"/>
    <m/>
    <m/>
    <m/>
    <m/>
    <m/>
    <x v="0"/>
    <m/>
    <s v="Instalaciones Electromecánicas Norte S.A."/>
    <x v="40"/>
    <x v="187"/>
    <s v="C.T. Instalaciones Electromecánicas"/>
    <x v="809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5.6448"/>
    <n v="5.6448000000000002E-3"/>
    <m/>
    <n v="0.504"/>
    <n v="0.504"/>
    <m/>
    <m/>
    <n v="94"/>
    <s v="ESTIMACIONES"/>
    <m/>
  </r>
  <r>
    <s v="24"/>
    <x v="13"/>
    <s v="NO INFORMANTE"/>
    <m/>
    <m/>
    <x v="2"/>
    <m/>
    <m/>
    <n v="0.06"/>
    <n v="0.06"/>
    <m/>
    <m/>
    <n v="0.67200000000000004"/>
    <m/>
    <m/>
    <m/>
    <m/>
    <m/>
    <x v="0"/>
    <m/>
    <s v="Inversiones Pesqueras S.A."/>
    <x v="40"/>
    <x v="187"/>
    <s v="C.T. Inversiones Pesqueras"/>
    <x v="810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0.67200000000000004"/>
    <n v="6.7200000000000007E-4"/>
    <m/>
    <n v="0.06"/>
    <n v="0.06"/>
    <m/>
    <m/>
    <n v="94"/>
    <s v="ESTIMACIONES"/>
    <m/>
  </r>
  <r>
    <s v="24"/>
    <x v="13"/>
    <s v="NO INFORMANTE"/>
    <m/>
    <m/>
    <x v="2"/>
    <m/>
    <m/>
    <n v="0.67"/>
    <n v="0.67"/>
    <m/>
    <m/>
    <n v="7.5040000000000004"/>
    <m/>
    <m/>
    <m/>
    <m/>
    <m/>
    <x v="0"/>
    <m/>
    <s v="Inversiones Rigel S.A."/>
    <x v="40"/>
    <x v="187"/>
    <s v="C.T. Rigel"/>
    <x v="811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7.5040000000000004"/>
    <n v="7.5040000000000003E-3"/>
    <m/>
    <n v="0.67"/>
    <n v="0.67"/>
    <m/>
    <m/>
    <n v="94"/>
    <s v="ESTIMACIONES"/>
    <m/>
  </r>
  <r>
    <s v="24"/>
    <x v="13"/>
    <s v="NO INFORMANTE"/>
    <m/>
    <m/>
    <x v="2"/>
    <m/>
    <m/>
    <n v="0.112"/>
    <n v="0.112"/>
    <m/>
    <m/>
    <n v="1.2544000000000002"/>
    <m/>
    <m/>
    <m/>
    <m/>
    <m/>
    <x v="0"/>
    <m/>
    <s v="J.C. Astilleros S.A. - Financiera Comercial Pesquera"/>
    <x v="40"/>
    <x v="187"/>
    <s v="C.T. J.C. Astilleros"/>
    <x v="812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1.2544000000000002"/>
    <n v="1.2544000000000001E-3"/>
    <m/>
    <n v="0.112"/>
    <n v="0.112"/>
    <m/>
    <m/>
    <n v="94"/>
    <s v="ESTIMACIONES"/>
    <m/>
  </r>
  <r>
    <s v="24"/>
    <x v="13"/>
    <s v="NO INFORMANTE"/>
    <m/>
    <m/>
    <x v="2"/>
    <m/>
    <m/>
    <n v="0.2"/>
    <n v="0.2"/>
    <m/>
    <m/>
    <n v="2.2400000000000002"/>
    <m/>
    <m/>
    <m/>
    <m/>
    <m/>
    <x v="0"/>
    <m/>
    <s v="Jadran S.A."/>
    <x v="40"/>
    <x v="187"/>
    <s v="C.T. Jadran"/>
    <x v="813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2.2400000000000002"/>
    <n v="2.2400000000000002E-3"/>
    <m/>
    <n v="0.2"/>
    <n v="0.2"/>
    <m/>
    <m/>
    <n v="94"/>
    <s v="ESTIMACIONES"/>
    <m/>
  </r>
  <r>
    <s v="24"/>
    <x v="13"/>
    <s v="NO INFORMANTE"/>
    <m/>
    <m/>
    <x v="2"/>
    <m/>
    <m/>
    <n v="0.15"/>
    <n v="0.15"/>
    <m/>
    <m/>
    <n v="1.68"/>
    <m/>
    <m/>
    <m/>
    <m/>
    <m/>
    <x v="0"/>
    <m/>
    <s v="Pacífico Seiphen Wong Kcont S.R.Ltda."/>
    <x v="40"/>
    <x v="187"/>
    <s v="C.T. Pacífico Seiphen"/>
    <x v="814"/>
    <s v="EL"/>
    <x v="2"/>
    <x v="260"/>
    <x v="0"/>
    <s v="Instalado"/>
    <s v="Operativo"/>
    <m/>
    <x v="2"/>
    <x v="1"/>
    <x v="1"/>
    <x v="2"/>
    <s v="Privado"/>
    <s v="ANCASH"/>
    <s v="ANCASH"/>
    <s v="SANTA"/>
    <s v="SANTA"/>
    <m/>
    <x v="1"/>
    <m/>
    <x v="2"/>
    <x v="5"/>
    <x v="0"/>
    <s v="MWh"/>
    <n v="1.68"/>
    <n v="1.6799999999999999E-3"/>
    <m/>
    <n v="0.15"/>
    <n v="0.15"/>
    <m/>
    <m/>
    <n v="94"/>
    <s v="ESTIMACIONES"/>
    <m/>
  </r>
  <r>
    <s v="24"/>
    <x v="13"/>
    <s v="NO INFORMANTE"/>
    <m/>
    <m/>
    <x v="2"/>
    <m/>
    <m/>
    <n v="8.3000000000000004E-2"/>
    <n v="8.3000000000000004E-2"/>
    <m/>
    <m/>
    <n v="0.92959999999999998"/>
    <m/>
    <m/>
    <m/>
    <m/>
    <m/>
    <x v="0"/>
    <m/>
    <s v="Pedro Rodriguez Cortijo"/>
    <x v="40"/>
    <x v="187"/>
    <s v="C.T. Fábrica de Hielo"/>
    <x v="815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0.92959999999999998"/>
    <n v="9.2959999999999994E-4"/>
    <m/>
    <n v="8.3000000000000004E-2"/>
    <n v="8.3000000000000004E-2"/>
    <m/>
    <m/>
    <n v="94"/>
    <s v="ESTIMACIONES"/>
    <m/>
  </r>
  <r>
    <s v="24"/>
    <x v="13"/>
    <s v="NO INFORMANTE"/>
    <m/>
    <m/>
    <x v="2"/>
    <m/>
    <m/>
    <n v="8.3000000000000004E-2"/>
    <n v="8.3000000000000004E-2"/>
    <m/>
    <m/>
    <n v="0.92959999999999998"/>
    <m/>
    <m/>
    <m/>
    <m/>
    <m/>
    <x v="0"/>
    <m/>
    <s v="Pedro Rodriguez Cortijo"/>
    <x v="40"/>
    <x v="187"/>
    <s v="C.T. Frio Casma S.R.L."/>
    <x v="816"/>
    <s v="EL"/>
    <x v="2"/>
    <x v="260"/>
    <x v="0"/>
    <s v="Instalado"/>
    <s v="Operativo"/>
    <m/>
    <x v="2"/>
    <x v="1"/>
    <x v="1"/>
    <x v="2"/>
    <s v="Privado"/>
    <s v="ANCASH"/>
    <s v="ANCASH"/>
    <s v="CASMA"/>
    <s v="CASMA"/>
    <m/>
    <x v="1"/>
    <m/>
    <x v="2"/>
    <x v="5"/>
    <x v="0"/>
    <s v="MWh"/>
    <n v="0.92959999999999998"/>
    <n v="9.2959999999999994E-4"/>
    <m/>
    <n v="8.3000000000000004E-2"/>
    <n v="8.3000000000000004E-2"/>
    <m/>
    <m/>
    <n v="94"/>
    <s v="ESTIMACIONES"/>
    <m/>
  </r>
  <r>
    <s v="24"/>
    <x v="13"/>
    <s v="NO INFORMANTE"/>
    <m/>
    <m/>
    <x v="2"/>
    <m/>
    <m/>
    <n v="0.66"/>
    <n v="0.66"/>
    <m/>
    <m/>
    <n v="7.3920000000000003"/>
    <m/>
    <m/>
    <m/>
    <m/>
    <m/>
    <x v="0"/>
    <m/>
    <s v="Productos Marinos del Pacífico Sur S.A."/>
    <x v="40"/>
    <x v="187"/>
    <s v="C.T. Productos Marinos Ancash"/>
    <x v="817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7.3920000000000003"/>
    <n v="7.3920000000000001E-3"/>
    <m/>
    <n v="0.66"/>
    <n v="0.66"/>
    <m/>
    <m/>
    <n v="94"/>
    <s v="ESTIMACIONES"/>
    <m/>
  </r>
  <r>
    <s v="24"/>
    <x v="13"/>
    <s v="NO INFORMANTE"/>
    <m/>
    <m/>
    <x v="2"/>
    <m/>
    <m/>
    <n v="1.208"/>
    <n v="1.208"/>
    <m/>
    <m/>
    <n v="13.5296"/>
    <m/>
    <m/>
    <m/>
    <m/>
    <m/>
    <x v="0"/>
    <m/>
    <s v="Productos Pesqueros Peruanos S.A."/>
    <x v="40"/>
    <x v="187"/>
    <s v="C.T. Pesqueros Peruanos Chimbote"/>
    <x v="818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13.5296"/>
    <n v="1.3529600000000001E-2"/>
    <m/>
    <n v="1.208"/>
    <n v="1.208"/>
    <m/>
    <m/>
    <n v="94"/>
    <s v="ESTIMACIONES"/>
    <m/>
  </r>
  <r>
    <s v="24"/>
    <x v="13"/>
    <s v="NO INFORMANTE"/>
    <m/>
    <m/>
    <x v="2"/>
    <m/>
    <m/>
    <n v="0.2"/>
    <n v="0.2"/>
    <m/>
    <m/>
    <n v="2.2400000000000002"/>
    <m/>
    <m/>
    <m/>
    <m/>
    <m/>
    <x v="0"/>
    <m/>
    <s v="San Dionicios"/>
    <x v="40"/>
    <x v="187"/>
    <s v="C.T. San Dionicios"/>
    <x v="819"/>
    <s v="EL"/>
    <x v="2"/>
    <x v="260"/>
    <x v="0"/>
    <s v="Instalado"/>
    <s v="Operativo"/>
    <m/>
    <x v="2"/>
    <x v="1"/>
    <x v="1"/>
    <x v="2"/>
    <s v="Privado"/>
    <s v="ANCASH"/>
    <s v="ANCASH"/>
    <s v="SANTA"/>
    <s v="SANTA"/>
    <m/>
    <x v="1"/>
    <m/>
    <x v="2"/>
    <x v="5"/>
    <x v="0"/>
    <s v="MWh"/>
    <n v="2.2400000000000002"/>
    <n v="2.2400000000000002E-3"/>
    <m/>
    <n v="0.2"/>
    <n v="0.2"/>
    <m/>
    <m/>
    <n v="94"/>
    <s v="ESTIMACIONES"/>
    <m/>
  </r>
  <r>
    <s v="24"/>
    <x v="13"/>
    <s v="NO INFORMANTE"/>
    <m/>
    <m/>
    <x v="2"/>
    <m/>
    <m/>
    <n v="0.27500000000000002"/>
    <n v="0.27500000000000002"/>
    <m/>
    <m/>
    <n v="3.0835999999381603"/>
    <m/>
    <m/>
    <m/>
    <m/>
    <m/>
    <x v="0"/>
    <m/>
    <s v="Unión Oleaginosa S. A."/>
    <x v="40"/>
    <x v="187"/>
    <s v="C.T. Unión Oleaginosa"/>
    <x v="820"/>
    <s v="EL"/>
    <x v="2"/>
    <x v="260"/>
    <x v="0"/>
    <s v="Instalado"/>
    <s v="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3.0835999999381603"/>
    <n v="3.0835999999381603E-3"/>
    <m/>
    <n v="0.27500000000000002"/>
    <n v="0.27500000000000002"/>
    <m/>
    <m/>
    <n v="94"/>
    <s v="ESTIMACIONES"/>
    <m/>
  </r>
  <r>
    <s v="24"/>
    <x v="13"/>
    <s v="NO INFORMANTE"/>
    <m/>
    <m/>
    <x v="2"/>
    <m/>
    <m/>
    <n v="1.306"/>
    <n v="1.306"/>
    <m/>
    <m/>
    <n v="14.627200000000002"/>
    <m/>
    <m/>
    <m/>
    <m/>
    <m/>
    <x v="0"/>
    <m/>
    <s v="Alpalana S.A."/>
    <x v="40"/>
    <x v="187"/>
    <s v="C.T. Alpalana"/>
    <x v="821"/>
    <s v="EL"/>
    <x v="2"/>
    <x v="260"/>
    <x v="0"/>
    <s v="Instalado"/>
    <s v="Operativo"/>
    <m/>
    <x v="2"/>
    <x v="1"/>
    <x v="1"/>
    <x v="2"/>
    <s v="Privado"/>
    <s v="AREQUIPA"/>
    <s v="AREQUIPA"/>
    <s v="AREQUIPA"/>
    <s v="J. L. BUSTAMENTE"/>
    <m/>
    <x v="1"/>
    <m/>
    <x v="2"/>
    <x v="5"/>
    <x v="0"/>
    <s v="MWh"/>
    <n v="14.627200000000002"/>
    <n v="1.4627200000000002E-2"/>
    <m/>
    <n v="1.306"/>
    <n v="1.306"/>
    <m/>
    <m/>
    <n v="94"/>
    <s v="ESTIMACIONES"/>
    <m/>
  </r>
  <r>
    <s v="24"/>
    <x v="13"/>
    <s v="NO INFORMANTE"/>
    <m/>
    <m/>
    <x v="2"/>
    <m/>
    <m/>
    <n v="0.75"/>
    <n v="0.75"/>
    <m/>
    <m/>
    <n v="8.4"/>
    <m/>
    <m/>
    <m/>
    <m/>
    <m/>
    <x v="0"/>
    <m/>
    <s v="Alpalana S.A."/>
    <x v="40"/>
    <x v="187"/>
    <s v="C.T. Alpalana Hilandería"/>
    <x v="822"/>
    <s v="EL"/>
    <x v="2"/>
    <x v="260"/>
    <x v="0"/>
    <s v="Instalado"/>
    <s v="Operativo"/>
    <m/>
    <x v="2"/>
    <x v="1"/>
    <x v="1"/>
    <x v="2"/>
    <s v="Privado"/>
    <s v="AREQUIPA"/>
    <s v="AREQUIPA"/>
    <s v="AREQUIPA"/>
    <s v="AREQUIPA"/>
    <m/>
    <x v="1"/>
    <m/>
    <x v="2"/>
    <x v="5"/>
    <x v="0"/>
    <s v="MWh"/>
    <n v="8.4"/>
    <n v="8.4000000000000012E-3"/>
    <m/>
    <n v="0.75"/>
    <n v="0.75"/>
    <m/>
    <m/>
    <n v="94"/>
    <s v="ESTIMACIONES"/>
    <m/>
  </r>
  <r>
    <s v="24"/>
    <x v="13"/>
    <s v="NO INFORMANTE"/>
    <m/>
    <m/>
    <x v="2"/>
    <m/>
    <m/>
    <n v="0.25"/>
    <n v="0.25"/>
    <m/>
    <m/>
    <n v="2.8"/>
    <m/>
    <m/>
    <m/>
    <m/>
    <m/>
    <x v="0"/>
    <m/>
    <s v="Alpalana S.A."/>
    <x v="40"/>
    <x v="187"/>
    <s v="C.T. Alpalana Tintorería"/>
    <x v="823"/>
    <s v="EL"/>
    <x v="2"/>
    <x v="260"/>
    <x v="0"/>
    <s v="Instalado"/>
    <s v="Operativo"/>
    <m/>
    <x v="2"/>
    <x v="1"/>
    <x v="1"/>
    <x v="2"/>
    <s v="Privado"/>
    <s v="AREQUIPA"/>
    <s v="AREQUIPA"/>
    <s v="AREQUIPA"/>
    <s v="AREQUIPA"/>
    <m/>
    <x v="1"/>
    <m/>
    <x v="2"/>
    <x v="5"/>
    <x v="0"/>
    <s v="MWh"/>
    <n v="2.8"/>
    <n v="2.8E-3"/>
    <m/>
    <n v="0.25"/>
    <n v="0.25"/>
    <m/>
    <m/>
    <n v="94"/>
    <s v="ESTIMACIONES"/>
    <m/>
  </r>
  <r>
    <s v="24"/>
    <x v="13"/>
    <s v="NO INFORMANTE"/>
    <m/>
    <m/>
    <x v="2"/>
    <m/>
    <m/>
    <n v="0.32"/>
    <n v="0.32"/>
    <m/>
    <m/>
    <n v="3.5840000000000001"/>
    <m/>
    <m/>
    <m/>
    <m/>
    <m/>
    <x v="0"/>
    <m/>
    <s v="Embotelladora Latinoamericana S.A."/>
    <x v="40"/>
    <x v="187"/>
    <s v="C.T. ELSA - Arequipa"/>
    <x v="824"/>
    <s v="EL"/>
    <x v="2"/>
    <x v="260"/>
    <x v="0"/>
    <s v="Instalado"/>
    <s v="Operativo"/>
    <m/>
    <x v="2"/>
    <x v="1"/>
    <x v="1"/>
    <x v="2"/>
    <s v="Privado"/>
    <s v="AREQUIPA"/>
    <s v="AREQUIPA"/>
    <s v="AREQUIPA"/>
    <s v="TIABAYA"/>
    <m/>
    <x v="1"/>
    <m/>
    <x v="2"/>
    <x v="5"/>
    <x v="0"/>
    <s v="MWh"/>
    <n v="3.5840000000000001"/>
    <n v="3.5839999999999999E-3"/>
    <m/>
    <n v="0.32"/>
    <n v="0.32"/>
    <m/>
    <m/>
    <n v="94"/>
    <s v="ESTIMACIONES"/>
    <m/>
  </r>
  <r>
    <s v="24"/>
    <x v="13"/>
    <s v="NO INFORMANTE"/>
    <m/>
    <m/>
    <x v="2"/>
    <m/>
    <m/>
    <n v="0.75"/>
    <n v="0.75"/>
    <m/>
    <m/>
    <n v="8.4"/>
    <m/>
    <m/>
    <m/>
    <m/>
    <m/>
    <x v="0"/>
    <m/>
    <s v="Incalpaca TPX S.A."/>
    <x v="40"/>
    <x v="187"/>
    <s v="C.T. Incalpaca"/>
    <x v="825"/>
    <s v="EL"/>
    <x v="2"/>
    <x v="260"/>
    <x v="0"/>
    <s v="Instalado"/>
    <s v="Operativo"/>
    <m/>
    <x v="2"/>
    <x v="1"/>
    <x v="1"/>
    <x v="2"/>
    <s v="Privado"/>
    <s v="AREQUIPA"/>
    <s v="AREQUIPA"/>
    <s v="AREQUIPA"/>
    <s v="SACHACA"/>
    <m/>
    <x v="1"/>
    <m/>
    <x v="2"/>
    <x v="5"/>
    <x v="0"/>
    <s v="MWh"/>
    <n v="8.4"/>
    <n v="8.4000000000000012E-3"/>
    <m/>
    <n v="0.75"/>
    <n v="0.75"/>
    <m/>
    <m/>
    <n v="94"/>
    <s v="ESTIMACIONES"/>
    <m/>
  </r>
  <r>
    <s v="24"/>
    <x v="13"/>
    <s v="NO INFORMANTE"/>
    <m/>
    <m/>
    <x v="2"/>
    <m/>
    <m/>
    <n v="7.4999999999999997E-2"/>
    <n v="7.4999999999999997E-2"/>
    <m/>
    <m/>
    <n v="0.84"/>
    <m/>
    <m/>
    <m/>
    <m/>
    <m/>
    <x v="0"/>
    <m/>
    <s v="Laive S.A."/>
    <x v="40"/>
    <x v="187"/>
    <s v="C.T. Laive"/>
    <x v="826"/>
    <s v="EL"/>
    <x v="2"/>
    <x v="260"/>
    <x v="0"/>
    <s v="Instalado"/>
    <s v="Operativo"/>
    <m/>
    <x v="2"/>
    <x v="1"/>
    <x v="1"/>
    <x v="2"/>
    <s v="Privado"/>
    <s v="AREQUIPA"/>
    <s v="AREQUIPA"/>
    <s v="AREQUIPA"/>
    <s v="AREQUIPA"/>
    <m/>
    <x v="1"/>
    <m/>
    <x v="2"/>
    <x v="5"/>
    <x v="0"/>
    <s v="MWh"/>
    <n v="0.84"/>
    <n v="8.3999999999999993E-4"/>
    <m/>
    <n v="7.4999999999999997E-2"/>
    <n v="7.4999999999999997E-2"/>
    <m/>
    <m/>
    <n v="94"/>
    <s v="ESTIMACIONES"/>
    <m/>
  </r>
  <r>
    <s v="24"/>
    <x v="13"/>
    <s v="NO INFORMANTE"/>
    <m/>
    <m/>
    <x v="2"/>
    <m/>
    <m/>
    <n v="0.93"/>
    <n v="0.93"/>
    <m/>
    <m/>
    <n v="10.416000000000002"/>
    <m/>
    <m/>
    <m/>
    <m/>
    <m/>
    <x v="0"/>
    <m/>
    <s v="Manufacturas del Sur S.A."/>
    <x v="40"/>
    <x v="187"/>
    <s v="C.T. Manufacturas del Sur"/>
    <x v="827"/>
    <s v="EL"/>
    <x v="2"/>
    <x v="260"/>
    <x v="0"/>
    <s v="Instalado"/>
    <s v="Operativo"/>
    <m/>
    <x v="2"/>
    <x v="1"/>
    <x v="1"/>
    <x v="2"/>
    <s v="Privado"/>
    <s v="AREQUIPA"/>
    <s v="AREQUIPA"/>
    <s v="AREQUIPA"/>
    <s v="AREQUIPA"/>
    <m/>
    <x v="1"/>
    <m/>
    <x v="2"/>
    <x v="5"/>
    <x v="0"/>
    <s v="MWh"/>
    <n v="10.416000000000002"/>
    <n v="1.0416000000000002E-2"/>
    <m/>
    <n v="0.93"/>
    <n v="0.93"/>
    <m/>
    <m/>
    <n v="94"/>
    <s v="ESTIMACIONES"/>
    <m/>
  </r>
  <r>
    <s v="24"/>
    <x v="13"/>
    <s v="NO INFORMANTE"/>
    <m/>
    <m/>
    <x v="2"/>
    <m/>
    <m/>
    <n v="0.5"/>
    <n v="0.5"/>
    <m/>
    <m/>
    <n v="5.6"/>
    <m/>
    <m/>
    <m/>
    <m/>
    <m/>
    <x v="0"/>
    <m/>
    <s v="Praxair Perú S.A."/>
    <x v="40"/>
    <x v="187"/>
    <s v="C.T. Praxair"/>
    <x v="828"/>
    <s v="EL"/>
    <x v="2"/>
    <x v="260"/>
    <x v="0"/>
    <s v="Instalado"/>
    <s v="Operativo"/>
    <m/>
    <x v="2"/>
    <x v="1"/>
    <x v="1"/>
    <x v="2"/>
    <s v="Privado"/>
    <s v="AREQUIPA"/>
    <s v="AREQUIPA"/>
    <s v="AREQUIPA"/>
    <s v="AREQUIPA"/>
    <m/>
    <x v="1"/>
    <m/>
    <x v="2"/>
    <x v="5"/>
    <x v="0"/>
    <s v="MWh"/>
    <n v="5.6"/>
    <n v="5.5999999999999999E-3"/>
    <m/>
    <n v="0.5"/>
    <n v="0.5"/>
    <m/>
    <m/>
    <n v="94"/>
    <s v="ESTIMACIONES"/>
    <m/>
  </r>
  <r>
    <s v="24"/>
    <x v="13"/>
    <s v="NO INFORMANTE"/>
    <m/>
    <m/>
    <x v="2"/>
    <m/>
    <m/>
    <n v="0.5"/>
    <n v="0.5"/>
    <m/>
    <m/>
    <n v="5.6"/>
    <m/>
    <m/>
    <m/>
    <m/>
    <m/>
    <x v="0"/>
    <m/>
    <s v="Productoras y Proveedores Agrarios S.A."/>
    <x v="40"/>
    <x v="187"/>
    <s v="C.T. Productoras Agrarios"/>
    <x v="829"/>
    <s v="EL"/>
    <x v="2"/>
    <x v="260"/>
    <x v="0"/>
    <s v="Instalado"/>
    <s v="Operativo"/>
    <m/>
    <x v="2"/>
    <x v="1"/>
    <x v="1"/>
    <x v="2"/>
    <s v="Privado"/>
    <s v="AREQUIPA"/>
    <s v="AREQUIPA"/>
    <s v="CASTILLA"/>
    <s v="URACA"/>
    <m/>
    <x v="1"/>
    <m/>
    <x v="2"/>
    <x v="5"/>
    <x v="0"/>
    <s v="MWh"/>
    <n v="5.6"/>
    <n v="5.5999999999999999E-3"/>
    <m/>
    <n v="0.5"/>
    <n v="0.5"/>
    <m/>
    <m/>
    <n v="94"/>
    <s v="ESTIMACIONES"/>
    <m/>
  </r>
  <r>
    <s v="24"/>
    <x v="13"/>
    <s v="NO INFORMANTE"/>
    <m/>
    <m/>
    <x v="2"/>
    <m/>
    <m/>
    <n v="0.45"/>
    <n v="0.45"/>
    <m/>
    <m/>
    <n v="5.04"/>
    <m/>
    <m/>
    <m/>
    <m/>
    <m/>
    <x v="0"/>
    <m/>
    <s v="Productos del Sur S.A."/>
    <x v="40"/>
    <x v="187"/>
    <s v="C.T. Productos del sur"/>
    <x v="830"/>
    <s v="EL"/>
    <x v="2"/>
    <x v="260"/>
    <x v="0"/>
    <s v="Instalado"/>
    <s v="Operativo"/>
    <m/>
    <x v="2"/>
    <x v="1"/>
    <x v="1"/>
    <x v="2"/>
    <s v="Privado"/>
    <s v="AREQUIPA"/>
    <s v="AREQUIPA"/>
    <s v="AREQUIPA"/>
    <s v="AREQUIPA"/>
    <m/>
    <x v="1"/>
    <m/>
    <x v="2"/>
    <x v="5"/>
    <x v="0"/>
    <s v="MWh"/>
    <n v="5.04"/>
    <n v="5.0400000000000002E-3"/>
    <m/>
    <n v="0.45"/>
    <n v="0.45"/>
    <m/>
    <m/>
    <n v="94"/>
    <s v="ESTIMACIONES"/>
    <m/>
  </r>
  <r>
    <s v="24"/>
    <x v="13"/>
    <s v="NO INFORMANTE"/>
    <m/>
    <m/>
    <x v="2"/>
    <m/>
    <m/>
    <n v="1"/>
    <n v="1"/>
    <m/>
    <m/>
    <n v="11.204799999998794"/>
    <m/>
    <m/>
    <m/>
    <m/>
    <m/>
    <x v="0"/>
    <m/>
    <s v="Sacos del Sur S.A."/>
    <x v="40"/>
    <x v="187"/>
    <s v="C.T. Sacos del Sur"/>
    <x v="831"/>
    <s v="EL"/>
    <x v="2"/>
    <x v="260"/>
    <x v="0"/>
    <s v="Instalado"/>
    <s v="Operativo"/>
    <m/>
    <x v="2"/>
    <x v="1"/>
    <x v="1"/>
    <x v="2"/>
    <s v="Privado"/>
    <s v="AREQUIPA"/>
    <s v="AREQUIPA"/>
    <s v="AREQUIPA"/>
    <s v="AREQUIPA"/>
    <m/>
    <x v="1"/>
    <m/>
    <x v="2"/>
    <x v="5"/>
    <x v="0"/>
    <s v="MWh"/>
    <n v="11.204799999998794"/>
    <n v="1.1204799999998795E-2"/>
    <m/>
    <n v="1"/>
    <n v="1"/>
    <m/>
    <m/>
    <n v="94"/>
    <s v="ESTIMACIONES"/>
    <m/>
  </r>
  <r>
    <s v="24"/>
    <x v="13"/>
    <s v="NO INFORMANTE"/>
    <m/>
    <m/>
    <x v="5"/>
    <m/>
    <m/>
    <n v="1.0999999999999999E-2"/>
    <n v="1.0999999999999999E-2"/>
    <m/>
    <m/>
    <n v="38.544000000000004"/>
    <m/>
    <m/>
    <m/>
    <m/>
    <m/>
    <x v="0"/>
    <m/>
    <s v="Andres Sangay Terrones"/>
    <x v="40"/>
    <x v="187"/>
    <s v="C.H. Yumahual"/>
    <x v="832"/>
    <s v="HI"/>
    <x v="5"/>
    <x v="260"/>
    <x v="2"/>
    <s v="Instalado"/>
    <s v="Operativo"/>
    <m/>
    <x v="2"/>
    <x v="1"/>
    <x v="1"/>
    <x v="2"/>
    <s v="Privado"/>
    <s v="CAJAMARCA"/>
    <s v="CAJAMARCA"/>
    <s v="CAJAMARCA"/>
    <s v="MAGDALENA"/>
    <m/>
    <x v="8"/>
    <m/>
    <x v="2"/>
    <x v="5"/>
    <x v="0"/>
    <s v="MWh"/>
    <n v="38.544000000000004"/>
    <n v="3.8544000000000002E-2"/>
    <m/>
    <n v="1.0999999999999999E-2"/>
    <n v="1.0999999999999999E-2"/>
    <m/>
    <m/>
    <n v="94"/>
    <s v="ESTIMACIONES"/>
    <m/>
  </r>
  <r>
    <s v="24"/>
    <x v="13"/>
    <s v="NO INFORMANTE"/>
    <m/>
    <m/>
    <x v="5"/>
    <m/>
    <m/>
    <n v="1.4999999999999999E-2"/>
    <n v="1.4999999999999999E-2"/>
    <m/>
    <m/>
    <n v="52.56"/>
    <m/>
    <m/>
    <m/>
    <m/>
    <m/>
    <x v="0"/>
    <m/>
    <s v="Comunidad Campesina de Huacataz"/>
    <x v="40"/>
    <x v="187"/>
    <s v="C.H. Huacataz"/>
    <x v="833"/>
    <s v="HI"/>
    <x v="5"/>
    <x v="260"/>
    <x v="2"/>
    <s v="Instalado"/>
    <s v="Operativo"/>
    <m/>
    <x v="2"/>
    <x v="1"/>
    <x v="1"/>
    <x v="2"/>
    <s v="Privado"/>
    <s v="CAJAMARCA"/>
    <s v="CAJAMARCA"/>
    <s v="CAJAMARCA"/>
    <s v="LOS BAÑOS DEL INCA"/>
    <m/>
    <x v="8"/>
    <m/>
    <x v="2"/>
    <x v="5"/>
    <x v="0"/>
    <s v="MWh"/>
    <n v="52.56"/>
    <n v="5.2560000000000003E-2"/>
    <m/>
    <n v="1.4999999999999999E-2"/>
    <n v="1.4999999999999999E-2"/>
    <m/>
    <m/>
    <n v="94"/>
    <s v="ESTIMACIONES"/>
    <m/>
  </r>
  <r>
    <s v="24"/>
    <x v="13"/>
    <s v="NO INFORMANTE"/>
    <m/>
    <m/>
    <x v="5"/>
    <m/>
    <m/>
    <n v="3.5000000000000003E-2"/>
    <n v="3.5000000000000003E-2"/>
    <m/>
    <m/>
    <n v="122.64"/>
    <m/>
    <m/>
    <m/>
    <m/>
    <m/>
    <x v="0"/>
    <m/>
    <s v="Cooperativa Agraria Atahualpa"/>
    <x v="40"/>
    <x v="187"/>
    <s v="C.H. Atahualpa"/>
    <x v="834"/>
    <s v="HI"/>
    <x v="5"/>
    <x v="260"/>
    <x v="2"/>
    <s v="Instalado"/>
    <s v="Operativo"/>
    <m/>
    <x v="2"/>
    <x v="1"/>
    <x v="1"/>
    <x v="2"/>
    <s v="Privado"/>
    <s v="CAJAMARCA"/>
    <s v="CAJAMARCA"/>
    <s v="CAJAMARCA"/>
    <s v="CAJAMARCA"/>
    <m/>
    <x v="8"/>
    <m/>
    <x v="2"/>
    <x v="5"/>
    <x v="0"/>
    <s v="MWh"/>
    <n v="122.64"/>
    <n v="0.12264"/>
    <m/>
    <n v="3.5000000000000003E-2"/>
    <n v="3.5000000000000003E-2"/>
    <m/>
    <m/>
    <n v="94"/>
    <s v="ESTIMACIONES"/>
    <m/>
  </r>
  <r>
    <s v="24"/>
    <x v="13"/>
    <s v="NO INFORMANTE"/>
    <m/>
    <m/>
    <x v="5"/>
    <m/>
    <m/>
    <n v="1.4E-2"/>
    <n v="1.4E-2"/>
    <m/>
    <m/>
    <n v="49.056000000000004"/>
    <m/>
    <m/>
    <m/>
    <m/>
    <m/>
    <x v="0"/>
    <m/>
    <s v="Cooperativa Agraria Atahualpa"/>
    <x v="40"/>
    <x v="187"/>
    <s v="C.H. El Tinte"/>
    <x v="835"/>
    <s v="HI"/>
    <x v="5"/>
    <x v="260"/>
    <x v="2"/>
    <s v="Instalado"/>
    <s v="Operativo"/>
    <m/>
    <x v="2"/>
    <x v="1"/>
    <x v="1"/>
    <x v="2"/>
    <s v="Privado"/>
    <s v="CAJAMARCA"/>
    <s v="CAJAMARCA"/>
    <s v="CAJAMARCA"/>
    <s v="CAJAMARCA"/>
    <m/>
    <x v="8"/>
    <m/>
    <x v="2"/>
    <x v="5"/>
    <x v="0"/>
    <s v="MWh"/>
    <n v="49.056000000000004"/>
    <n v="4.9056000000000002E-2"/>
    <m/>
    <n v="1.4E-2"/>
    <n v="1.4E-2"/>
    <m/>
    <m/>
    <n v="94"/>
    <s v="ESTIMACIONES"/>
    <m/>
  </r>
  <r>
    <s v="24"/>
    <x v="13"/>
    <s v="NO INFORMANTE"/>
    <m/>
    <m/>
    <x v="2"/>
    <m/>
    <m/>
    <n v="0.192"/>
    <n v="0.192"/>
    <m/>
    <m/>
    <n v="2.1480000000000001"/>
    <m/>
    <m/>
    <m/>
    <m/>
    <m/>
    <x v="0"/>
    <m/>
    <s v="Industria Cajamarquina de Lacteos"/>
    <x v="40"/>
    <x v="187"/>
    <s v="C.T. Cajamarquina"/>
    <x v="836"/>
    <s v="EL"/>
    <x v="2"/>
    <x v="260"/>
    <x v="0"/>
    <s v="Instalado"/>
    <s v="Operativo"/>
    <m/>
    <x v="2"/>
    <x v="1"/>
    <x v="1"/>
    <x v="2"/>
    <s v="Privado"/>
    <s v="CAJAMARCA"/>
    <s v="CAJAMARCA"/>
    <s v="CAJAMARCA"/>
    <s v="BAÑOS DEL INCA"/>
    <m/>
    <x v="1"/>
    <m/>
    <x v="2"/>
    <x v="5"/>
    <x v="0"/>
    <s v="MWh"/>
    <n v="2.1480000000000001"/>
    <n v="2.1480000000000002E-3"/>
    <m/>
    <n v="0.192"/>
    <n v="0.192"/>
    <m/>
    <m/>
    <n v="94"/>
    <s v="ESTIMACIONES"/>
    <m/>
  </r>
  <r>
    <s v="24"/>
    <x v="13"/>
    <s v="NO INFORMANTE"/>
    <m/>
    <m/>
    <x v="2"/>
    <m/>
    <m/>
    <n v="0.28999999999999998"/>
    <n v="0.28999999999999998"/>
    <m/>
    <m/>
    <n v="3.2479999999999998"/>
    <m/>
    <m/>
    <m/>
    <m/>
    <m/>
    <x v="0"/>
    <m/>
    <s v="Cocla Ltda. - Central de Coop. Agrarias Cafetaleras"/>
    <x v="40"/>
    <x v="187"/>
    <s v="C.T. Cocla"/>
    <x v="837"/>
    <s v="EL"/>
    <x v="2"/>
    <x v="260"/>
    <x v="0"/>
    <s v="Instalado"/>
    <s v="Operativo"/>
    <m/>
    <x v="2"/>
    <x v="1"/>
    <x v="1"/>
    <x v="2"/>
    <s v="Privado"/>
    <s v="CUSCO"/>
    <s v="CUSCO"/>
    <s v="LA CONVENCIÓN"/>
    <s v="SANTA ANA"/>
    <m/>
    <x v="1"/>
    <m/>
    <x v="2"/>
    <x v="5"/>
    <x v="0"/>
    <s v="MWh"/>
    <n v="3.2479999999999998"/>
    <n v="3.2479999999999996E-3"/>
    <m/>
    <n v="0.28999999999999998"/>
    <n v="0.28999999999999998"/>
    <m/>
    <m/>
    <n v="94"/>
    <s v="ESTIMACIONES"/>
    <m/>
  </r>
  <r>
    <s v="24"/>
    <x v="13"/>
    <s v="NO INFORMANTE"/>
    <m/>
    <m/>
    <x v="2"/>
    <m/>
    <m/>
    <n v="2.5000000000000001E-2"/>
    <n v="2.5000000000000001E-2"/>
    <m/>
    <m/>
    <n v="0.28000000000000003"/>
    <m/>
    <m/>
    <m/>
    <m/>
    <m/>
    <x v="0"/>
    <m/>
    <s v="Embotelladora La Reyna"/>
    <x v="40"/>
    <x v="187"/>
    <s v="C.T. La Reyna"/>
    <x v="838"/>
    <s v="EL"/>
    <x v="2"/>
    <x v="260"/>
    <x v="0"/>
    <s v="Instalado"/>
    <s v="Operativo"/>
    <m/>
    <x v="2"/>
    <x v="1"/>
    <x v="1"/>
    <x v="2"/>
    <s v="Privado"/>
    <s v="CUSCO"/>
    <s v="CUSCO"/>
    <s v="CANCHIS"/>
    <s v="SICUANI"/>
    <m/>
    <x v="1"/>
    <m/>
    <x v="2"/>
    <x v="5"/>
    <x v="0"/>
    <s v="MWh"/>
    <n v="0.28000000000000003"/>
    <n v="2.8000000000000003E-4"/>
    <m/>
    <n v="2.5000000000000001E-2"/>
    <n v="2.5000000000000001E-2"/>
    <m/>
    <m/>
    <n v="94"/>
    <s v="ESTIMACIONES"/>
    <m/>
  </r>
  <r>
    <s v="24"/>
    <x v="13"/>
    <s v="NO INFORMANTE"/>
    <m/>
    <m/>
    <x v="2"/>
    <m/>
    <m/>
    <n v="0.25"/>
    <n v="0.25"/>
    <m/>
    <m/>
    <n v="2.8"/>
    <m/>
    <m/>
    <m/>
    <m/>
    <m/>
    <x v="0"/>
    <m/>
    <s v="Embotelladora Latinoamericana S.A."/>
    <x v="40"/>
    <x v="187"/>
    <s v="C.T. ELSA - Cuzco"/>
    <x v="839"/>
    <s v="EL"/>
    <x v="2"/>
    <x v="260"/>
    <x v="0"/>
    <s v="Instalado"/>
    <s v="Operativo"/>
    <m/>
    <x v="2"/>
    <x v="1"/>
    <x v="1"/>
    <x v="2"/>
    <s v="Privado"/>
    <s v="CUSCO"/>
    <s v="CUSCO"/>
    <s v="CUSCO"/>
    <s v="CUSCO"/>
    <m/>
    <x v="1"/>
    <m/>
    <x v="2"/>
    <x v="5"/>
    <x v="0"/>
    <s v="MWh"/>
    <n v="2.8"/>
    <n v="2.8E-3"/>
    <m/>
    <n v="0.25"/>
    <n v="0.25"/>
    <m/>
    <m/>
    <n v="94"/>
    <s v="ESTIMACIONES"/>
    <m/>
  </r>
  <r>
    <s v="24"/>
    <x v="13"/>
    <s v="NO INFORMANTE"/>
    <m/>
    <m/>
    <x v="2"/>
    <m/>
    <m/>
    <n v="3.7999999999999999E-2"/>
    <n v="3.7999999999999999E-2"/>
    <m/>
    <m/>
    <n v="0.42559999999999998"/>
    <m/>
    <m/>
    <m/>
    <m/>
    <m/>
    <x v="0"/>
    <m/>
    <s v="Empresa Nacional de la Coca"/>
    <x v="40"/>
    <x v="187"/>
    <s v="C.T. Enaco Cuzco"/>
    <x v="840"/>
    <s v="EL"/>
    <x v="2"/>
    <x v="260"/>
    <x v="0"/>
    <s v="Instalado"/>
    <s v="Operativo"/>
    <m/>
    <x v="2"/>
    <x v="1"/>
    <x v="1"/>
    <x v="2"/>
    <s v="Privado"/>
    <s v="CUSCO"/>
    <s v="CUSCO"/>
    <s v="LA CONVENCIÓN"/>
    <s v="SANTA ANA"/>
    <m/>
    <x v="1"/>
    <m/>
    <x v="2"/>
    <x v="5"/>
    <x v="0"/>
    <s v="MWh"/>
    <n v="0.42559999999999998"/>
    <n v="4.2559999999999999E-4"/>
    <m/>
    <n v="3.7999999999999999E-2"/>
    <n v="3.7999999999999999E-2"/>
    <m/>
    <m/>
    <n v="94"/>
    <s v="ESTIMACIONES"/>
    <m/>
  </r>
  <r>
    <s v="24"/>
    <x v="13"/>
    <s v="NO INFORMANTE"/>
    <m/>
    <m/>
    <x v="2"/>
    <m/>
    <m/>
    <n v="1.0999999999999999E-2"/>
    <n v="1.0999999999999999E-2"/>
    <m/>
    <m/>
    <n v="0.12240000000000187"/>
    <m/>
    <m/>
    <m/>
    <m/>
    <m/>
    <x v="0"/>
    <m/>
    <s v="Empresa Nacional de la Coca"/>
    <x v="40"/>
    <x v="187"/>
    <s v="C.T. Enaco Yanatile"/>
    <x v="841"/>
    <s v="EL"/>
    <x v="2"/>
    <x v="260"/>
    <x v="0"/>
    <s v="Instalado"/>
    <s v="Operativo"/>
    <m/>
    <x v="2"/>
    <x v="1"/>
    <x v="1"/>
    <x v="2"/>
    <s v="Privado"/>
    <s v="CUSCO"/>
    <s v="CUSCO"/>
    <s v="CALCA"/>
    <s v="YANATILE"/>
    <m/>
    <x v="1"/>
    <m/>
    <x v="2"/>
    <x v="5"/>
    <x v="0"/>
    <s v="MWh"/>
    <n v="0.12240000000000187"/>
    <n v="1.2240000000000186E-4"/>
    <m/>
    <n v="1.0999999999999999E-2"/>
    <n v="1.0999999999999999E-2"/>
    <m/>
    <m/>
    <n v="94"/>
    <s v="ESTIMACIONES"/>
    <m/>
  </r>
  <r>
    <s v="24"/>
    <x v="13"/>
    <s v="NO INFORMANTE"/>
    <m/>
    <m/>
    <x v="5"/>
    <m/>
    <m/>
    <n v="0.05"/>
    <n v="0.05"/>
    <m/>
    <m/>
    <n v="175.2"/>
    <m/>
    <m/>
    <m/>
    <m/>
    <m/>
    <x v="0"/>
    <m/>
    <s v="Luis Gonzales Willis SUC. S.A."/>
    <x v="40"/>
    <x v="187"/>
    <s v="C.H. Potrero"/>
    <x v="187"/>
    <s v="HI"/>
    <x v="5"/>
    <x v="260"/>
    <x v="2"/>
    <s v="Instalado"/>
    <s v="Operativo"/>
    <m/>
    <x v="2"/>
    <x v="1"/>
    <x v="1"/>
    <x v="2"/>
    <s v="Privado"/>
    <s v="CUSCO"/>
    <s v="CUSCO"/>
    <s v="LA CONVENCIÓN"/>
    <s v="SANTA ANA"/>
    <m/>
    <x v="8"/>
    <m/>
    <x v="2"/>
    <x v="5"/>
    <x v="0"/>
    <s v="MWh"/>
    <n v="175.2"/>
    <n v="0.17519999999999999"/>
    <m/>
    <n v="0.05"/>
    <n v="0.05"/>
    <m/>
    <m/>
    <n v="94"/>
    <s v="ESTIMACIONES"/>
    <m/>
  </r>
  <r>
    <s v="24"/>
    <x v="13"/>
    <s v="NO INFORMANTE"/>
    <m/>
    <m/>
    <x v="2"/>
    <m/>
    <m/>
    <n v="0.248"/>
    <n v="0.248"/>
    <m/>
    <m/>
    <n v="2.7776000000000005"/>
    <m/>
    <m/>
    <m/>
    <m/>
    <m/>
    <x v="0"/>
    <m/>
    <s v="Cía. Embotelladora La Unión S.A."/>
    <x v="40"/>
    <x v="187"/>
    <s v="C.T. La Unión"/>
    <x v="842"/>
    <s v="EL"/>
    <x v="2"/>
    <x v="260"/>
    <x v="0"/>
    <s v="Instalado"/>
    <s v="Operativo"/>
    <m/>
    <x v="2"/>
    <x v="1"/>
    <x v="1"/>
    <x v="2"/>
    <s v="Privado"/>
    <s v="HUANUCO"/>
    <s v="HUANUCO"/>
    <s v="AMBO"/>
    <s v="AMBO"/>
    <m/>
    <x v="1"/>
    <m/>
    <x v="2"/>
    <x v="5"/>
    <x v="0"/>
    <s v="MWh"/>
    <n v="2.7776000000000005"/>
    <n v="2.7776000000000007E-3"/>
    <m/>
    <n v="0.248"/>
    <n v="0.248"/>
    <m/>
    <m/>
    <n v="94"/>
    <s v="ESTIMACIONES"/>
    <m/>
  </r>
  <r>
    <s v="24"/>
    <x v="13"/>
    <s v="NO INFORMANTE"/>
    <m/>
    <m/>
    <x v="2"/>
    <m/>
    <m/>
    <n v="0.43"/>
    <n v="0.43"/>
    <m/>
    <m/>
    <n v="4.8160000000000007"/>
    <m/>
    <m/>
    <m/>
    <m/>
    <m/>
    <x v="0"/>
    <m/>
    <s v="Cooperativa Industrial Agraria Naranjillo Ltda."/>
    <x v="40"/>
    <x v="187"/>
    <s v="C.T. Naranjillo"/>
    <x v="550"/>
    <s v="EL"/>
    <x v="2"/>
    <x v="260"/>
    <x v="0"/>
    <s v="Instalado"/>
    <s v="Operativo"/>
    <m/>
    <x v="2"/>
    <x v="1"/>
    <x v="1"/>
    <x v="2"/>
    <s v="Privado"/>
    <s v="HUANUCO"/>
    <s v="HUANUCO"/>
    <s v="LEONCIO PRADO"/>
    <s v="RUPA-RUPA"/>
    <m/>
    <x v="1"/>
    <m/>
    <x v="2"/>
    <x v="5"/>
    <x v="0"/>
    <s v="MWh"/>
    <n v="4.8160000000000007"/>
    <n v="4.8160000000000008E-3"/>
    <m/>
    <n v="0.43"/>
    <n v="0.43"/>
    <m/>
    <m/>
    <n v="94"/>
    <s v="ESTIMACIONES"/>
    <m/>
  </r>
  <r>
    <s v="24"/>
    <x v="13"/>
    <s v="NO INFORMANTE"/>
    <m/>
    <m/>
    <x v="2"/>
    <m/>
    <m/>
    <n v="0.14000000000000001"/>
    <n v="0.14000000000000001"/>
    <m/>
    <m/>
    <n v="1.5680000000000003"/>
    <m/>
    <m/>
    <m/>
    <m/>
    <m/>
    <x v="0"/>
    <m/>
    <s v="Maderera Fretel"/>
    <x v="40"/>
    <x v="187"/>
    <s v="C.T. Maderera Fretel"/>
    <x v="843"/>
    <s v="EL"/>
    <x v="2"/>
    <x v="260"/>
    <x v="0"/>
    <s v="Instalado"/>
    <s v="Operativo"/>
    <m/>
    <x v="2"/>
    <x v="1"/>
    <x v="1"/>
    <x v="2"/>
    <s v="Privado"/>
    <s v="HUANUCO"/>
    <s v="HUANUCO"/>
    <s v="HUÁNUCO"/>
    <s v="HUÁNUCO"/>
    <m/>
    <x v="1"/>
    <m/>
    <x v="2"/>
    <x v="5"/>
    <x v="0"/>
    <s v="MWh"/>
    <n v="1.5680000000000003"/>
    <n v="1.5680000000000004E-3"/>
    <m/>
    <n v="0.14000000000000001"/>
    <n v="0.14000000000000001"/>
    <m/>
    <m/>
    <n v="94"/>
    <s v="ESTIMACIONES"/>
    <m/>
  </r>
  <r>
    <s v="24"/>
    <x v="13"/>
    <s v="NO INFORMANTE"/>
    <m/>
    <m/>
    <x v="2"/>
    <m/>
    <m/>
    <n v="9.5000000000000001E-2"/>
    <n v="9.5000000000000001E-2"/>
    <m/>
    <m/>
    <n v="1.0624000000000606"/>
    <m/>
    <m/>
    <m/>
    <m/>
    <m/>
    <x v="0"/>
    <m/>
    <s v="Molinera Kuennen y Duanne S.R.L."/>
    <x v="40"/>
    <x v="187"/>
    <s v="C.T. Kuennen y Duanne"/>
    <x v="844"/>
    <s v="EL"/>
    <x v="2"/>
    <x v="260"/>
    <x v="0"/>
    <s v="Instalado"/>
    <s v="Operativo"/>
    <m/>
    <x v="2"/>
    <x v="1"/>
    <x v="1"/>
    <x v="2"/>
    <s v="Privado"/>
    <s v="HUANUCO"/>
    <s v="HUANUCO"/>
    <s v="HUÁNUCO"/>
    <s v="HUÁNUCO"/>
    <m/>
    <x v="1"/>
    <m/>
    <x v="2"/>
    <x v="5"/>
    <x v="0"/>
    <s v="MWh"/>
    <n v="1.0624000000000606"/>
    <n v="1.0624000000000607E-3"/>
    <m/>
    <n v="9.5000000000000001E-2"/>
    <n v="9.5000000000000001E-2"/>
    <m/>
    <m/>
    <n v="94"/>
    <s v="ESTIMACIONES"/>
    <m/>
  </r>
  <r>
    <s v="24"/>
    <x v="13"/>
    <s v="NO INFORMANTE"/>
    <m/>
    <m/>
    <x v="2"/>
    <m/>
    <m/>
    <n v="0.124"/>
    <n v="0.124"/>
    <m/>
    <m/>
    <n v="1.3888000000000003"/>
    <m/>
    <m/>
    <m/>
    <m/>
    <m/>
    <x v="0"/>
    <m/>
    <s v="APEISA"/>
    <x v="40"/>
    <x v="187"/>
    <s v="C.T. Apeisa"/>
    <x v="845"/>
    <s v="EL"/>
    <x v="2"/>
    <x v="260"/>
    <x v="0"/>
    <s v="Instalado"/>
    <s v="Operativo"/>
    <m/>
    <x v="2"/>
    <x v="1"/>
    <x v="1"/>
    <x v="2"/>
    <s v="Privado"/>
    <s v="ICA"/>
    <s v="ICA"/>
    <s v="ICA"/>
    <s v="PUEBLO NUEVO"/>
    <m/>
    <x v="1"/>
    <m/>
    <x v="2"/>
    <x v="5"/>
    <x v="0"/>
    <s v="MWh"/>
    <n v="1.3888000000000003"/>
    <n v="1.3888000000000004E-3"/>
    <m/>
    <n v="0.124"/>
    <n v="0.124"/>
    <m/>
    <m/>
    <n v="94"/>
    <s v="ESTIMACIONES"/>
    <m/>
  </r>
  <r>
    <s v="24"/>
    <x v="13"/>
    <s v="NO INFORMANTE"/>
    <m/>
    <m/>
    <x v="2"/>
    <m/>
    <m/>
    <n v="0.27500000000000002"/>
    <n v="0.27500000000000002"/>
    <m/>
    <m/>
    <n v="3.08"/>
    <m/>
    <m/>
    <m/>
    <m/>
    <m/>
    <x v="0"/>
    <m/>
    <s v="Cía.  Embotelladora Ica"/>
    <x v="40"/>
    <x v="187"/>
    <s v="C.T. Embotelladora Ica"/>
    <x v="846"/>
    <s v="EL"/>
    <x v="2"/>
    <x v="260"/>
    <x v="0"/>
    <s v="Instalado"/>
    <s v="Operativo"/>
    <m/>
    <x v="2"/>
    <x v="1"/>
    <x v="1"/>
    <x v="2"/>
    <s v="Privado"/>
    <s v="ICA"/>
    <s v="ICA"/>
    <s v="ICA"/>
    <s v="ICA"/>
    <m/>
    <x v="1"/>
    <m/>
    <x v="2"/>
    <x v="5"/>
    <x v="0"/>
    <s v="MWh"/>
    <n v="3.08"/>
    <n v="3.0800000000000003E-3"/>
    <m/>
    <n v="0.27500000000000002"/>
    <n v="0.27500000000000002"/>
    <m/>
    <m/>
    <n v="94"/>
    <s v="ESTIMACIONES"/>
    <m/>
  </r>
  <r>
    <s v="24"/>
    <x v="13"/>
    <s v="NO INFORMANTE"/>
    <m/>
    <m/>
    <x v="2"/>
    <m/>
    <m/>
    <n v="0.20499999999999999"/>
    <n v="0.20499999999999999"/>
    <m/>
    <m/>
    <n v="2.2960000000000003"/>
    <m/>
    <m/>
    <m/>
    <m/>
    <m/>
    <x v="0"/>
    <m/>
    <s v="Cía. Oleaginosa Ica S.A."/>
    <x v="40"/>
    <x v="187"/>
    <s v="C.T. Oleaginosa Ica"/>
    <x v="847"/>
    <s v="EL"/>
    <x v="2"/>
    <x v="260"/>
    <x v="0"/>
    <s v="Instalado"/>
    <s v="Operativo"/>
    <m/>
    <x v="2"/>
    <x v="1"/>
    <x v="1"/>
    <x v="2"/>
    <s v="Privado"/>
    <s v="ICA"/>
    <s v="ICA"/>
    <s v="ICA"/>
    <s v="ICA"/>
    <m/>
    <x v="1"/>
    <m/>
    <x v="2"/>
    <x v="5"/>
    <x v="0"/>
    <s v="MWh"/>
    <n v="2.2960000000000003"/>
    <n v="2.2960000000000003E-3"/>
    <m/>
    <n v="0.20499999999999999"/>
    <n v="0.20499999999999999"/>
    <m/>
    <m/>
    <n v="94"/>
    <s v="ESTIMACIONES"/>
    <m/>
  </r>
  <r>
    <s v="24"/>
    <x v="13"/>
    <s v="NO INFORMANTE"/>
    <m/>
    <m/>
    <x v="2"/>
    <m/>
    <m/>
    <n v="0.05"/>
    <n v="0.05"/>
    <m/>
    <m/>
    <n v="0.56000000000000005"/>
    <m/>
    <m/>
    <m/>
    <m/>
    <m/>
    <x v="0"/>
    <m/>
    <s v="Cía. Promotora Export. Agroind. S.A."/>
    <x v="40"/>
    <x v="187"/>
    <s v="C.T. Copexa - Best Perú"/>
    <x v="848"/>
    <s v="EL"/>
    <x v="2"/>
    <x v="260"/>
    <x v="0"/>
    <s v="Instalado"/>
    <s v="Operativo"/>
    <m/>
    <x v="2"/>
    <x v="1"/>
    <x v="1"/>
    <x v="2"/>
    <s v="Privado"/>
    <s v="ICA"/>
    <s v="ICA"/>
    <s v="ICA"/>
    <s v="PUEBLO NUEVO"/>
    <m/>
    <x v="1"/>
    <m/>
    <x v="2"/>
    <x v="5"/>
    <x v="0"/>
    <s v="MWh"/>
    <n v="0.56000000000000005"/>
    <n v="5.6000000000000006E-4"/>
    <m/>
    <n v="0.05"/>
    <n v="0.05"/>
    <m/>
    <m/>
    <n v="94"/>
    <s v="ESTIMACIONES"/>
    <m/>
  </r>
  <r>
    <s v="24"/>
    <x v="13"/>
    <s v="NO INFORMANTE"/>
    <m/>
    <m/>
    <x v="2"/>
    <m/>
    <m/>
    <n v="0.01"/>
    <n v="0.01"/>
    <m/>
    <m/>
    <n v="0.112"/>
    <m/>
    <m/>
    <m/>
    <m/>
    <m/>
    <x v="0"/>
    <m/>
    <s v="Complejo Agropecuario Santa Marha S.R.L."/>
    <x v="40"/>
    <x v="187"/>
    <s v="C.T. Santa Martha"/>
    <x v="849"/>
    <s v="EL"/>
    <x v="2"/>
    <x v="260"/>
    <x v="0"/>
    <s v="Instalado"/>
    <s v="Operativo"/>
    <m/>
    <x v="2"/>
    <x v="1"/>
    <x v="1"/>
    <x v="2"/>
    <s v="Privado"/>
    <s v="ICA"/>
    <s v="ICA"/>
    <s v="ICA"/>
    <s v="SUBTANJALLA"/>
    <m/>
    <x v="1"/>
    <m/>
    <x v="2"/>
    <x v="5"/>
    <x v="0"/>
    <s v="MWh"/>
    <n v="0.112"/>
    <n v="1.12E-4"/>
    <m/>
    <n v="0.01"/>
    <n v="0.01"/>
    <m/>
    <m/>
    <n v="94"/>
    <s v="ESTIMACIONES"/>
    <m/>
  </r>
  <r>
    <s v="24"/>
    <x v="13"/>
    <s v="NO INFORMANTE"/>
    <m/>
    <m/>
    <x v="2"/>
    <m/>
    <m/>
    <n v="0.55000000000000004"/>
    <n v="0.55000000000000004"/>
    <m/>
    <m/>
    <n v="6.16"/>
    <m/>
    <m/>
    <m/>
    <m/>
    <m/>
    <x v="0"/>
    <m/>
    <s v="Corporación Molinera S.A.C."/>
    <x v="40"/>
    <x v="187"/>
    <s v="C.T. Corporación Molinera"/>
    <x v="850"/>
    <s v="EL"/>
    <x v="2"/>
    <x v="260"/>
    <x v="0"/>
    <s v="Instalado"/>
    <s v="Operativo"/>
    <m/>
    <x v="2"/>
    <x v="1"/>
    <x v="1"/>
    <x v="2"/>
    <s v="Privado"/>
    <s v="ICA"/>
    <s v="ICA"/>
    <s v="PISCO"/>
    <s v="PISCO"/>
    <m/>
    <x v="1"/>
    <m/>
    <x v="2"/>
    <x v="5"/>
    <x v="0"/>
    <s v="MWh"/>
    <n v="6.16"/>
    <n v="6.1600000000000005E-3"/>
    <m/>
    <n v="0.55000000000000004"/>
    <n v="0.55000000000000004"/>
    <m/>
    <m/>
    <n v="94"/>
    <s v="ESTIMACIONES"/>
    <m/>
  </r>
  <r>
    <s v="24"/>
    <x v="13"/>
    <s v="NO INFORMANTE"/>
    <m/>
    <m/>
    <x v="2"/>
    <m/>
    <m/>
    <n v="0.36"/>
    <n v="0.36"/>
    <m/>
    <m/>
    <n v="4.032"/>
    <m/>
    <m/>
    <m/>
    <m/>
    <m/>
    <x v="0"/>
    <m/>
    <s v="Embotelladora Latinoamericana S.A."/>
    <x v="40"/>
    <x v="187"/>
    <s v="C.T. ELSA - Ica"/>
    <x v="851"/>
    <s v="EL"/>
    <x v="2"/>
    <x v="260"/>
    <x v="0"/>
    <s v="Instalado"/>
    <s v="Operativo"/>
    <m/>
    <x v="2"/>
    <x v="1"/>
    <x v="1"/>
    <x v="2"/>
    <s v="Privado"/>
    <s v="ICA"/>
    <s v="ICA"/>
    <s v="ICA"/>
    <s v="ICA"/>
    <m/>
    <x v="1"/>
    <m/>
    <x v="2"/>
    <x v="5"/>
    <x v="0"/>
    <s v="MWh"/>
    <n v="4.032"/>
    <n v="4.032E-3"/>
    <m/>
    <n v="0.36"/>
    <n v="0.36"/>
    <m/>
    <m/>
    <n v="94"/>
    <s v="ESTIMACIONES"/>
    <m/>
  </r>
  <r>
    <s v="24"/>
    <x v="13"/>
    <s v="NO INFORMANTE"/>
    <m/>
    <m/>
    <x v="2"/>
    <m/>
    <m/>
    <n v="0.12"/>
    <n v="0.12"/>
    <m/>
    <m/>
    <n v="1.3440000000000001"/>
    <m/>
    <m/>
    <m/>
    <m/>
    <m/>
    <x v="0"/>
    <m/>
    <s v="Nutreina S.A."/>
    <x v="40"/>
    <x v="187"/>
    <s v="C.T. Hoja Redonda"/>
    <x v="852"/>
    <s v="EL"/>
    <x v="2"/>
    <x v="260"/>
    <x v="0"/>
    <s v="Instalado"/>
    <s v="Operativo"/>
    <m/>
    <x v="2"/>
    <x v="1"/>
    <x v="1"/>
    <x v="2"/>
    <s v="Privado"/>
    <s v="ICA"/>
    <s v="ICA"/>
    <s v="CHINCHA"/>
    <s v="CHINCHA ALTA"/>
    <m/>
    <x v="1"/>
    <m/>
    <x v="2"/>
    <x v="5"/>
    <x v="0"/>
    <s v="MWh"/>
    <n v="1.3440000000000001"/>
    <n v="1.3440000000000001E-3"/>
    <m/>
    <n v="0.12"/>
    <n v="0.12"/>
    <m/>
    <m/>
    <n v="94"/>
    <s v="ESTIMACIONES"/>
    <m/>
  </r>
  <r>
    <s v="24"/>
    <x v="13"/>
    <s v="NO INFORMANTE"/>
    <m/>
    <m/>
    <x v="2"/>
    <m/>
    <m/>
    <n v="0.6"/>
    <n v="0.6"/>
    <m/>
    <m/>
    <n v="6.72"/>
    <m/>
    <m/>
    <m/>
    <m/>
    <m/>
    <x v="0"/>
    <m/>
    <s v="Textil San Cristobal S. A."/>
    <x v="40"/>
    <x v="187"/>
    <s v="C.T. Planta II-San Cristobal"/>
    <x v="853"/>
    <s v="EL"/>
    <x v="2"/>
    <x v="260"/>
    <x v="0"/>
    <s v="Instalado"/>
    <s v="Operativo"/>
    <m/>
    <x v="2"/>
    <x v="1"/>
    <x v="1"/>
    <x v="2"/>
    <s v="Privado"/>
    <s v="ICA"/>
    <s v="ICA"/>
    <s v="CHINCHA"/>
    <s v="PUEBLO NUEVO"/>
    <m/>
    <x v="1"/>
    <m/>
    <x v="2"/>
    <x v="5"/>
    <x v="0"/>
    <s v="MWh"/>
    <n v="6.72"/>
    <n v="6.7199999999999994E-3"/>
    <m/>
    <n v="0.6"/>
    <n v="0.6"/>
    <m/>
    <m/>
    <n v="94"/>
    <s v="ESTIMACIONES"/>
    <m/>
  </r>
  <r>
    <s v="24"/>
    <x v="13"/>
    <s v="NO INFORMANTE"/>
    <m/>
    <m/>
    <x v="2"/>
    <m/>
    <m/>
    <n v="0.18"/>
    <n v="0.18"/>
    <m/>
    <m/>
    <n v="2.0152000000020198"/>
    <m/>
    <m/>
    <m/>
    <m/>
    <m/>
    <x v="0"/>
    <m/>
    <s v="Viña Tacama S. A."/>
    <x v="40"/>
    <x v="187"/>
    <s v="C.T. Tacama"/>
    <x v="854"/>
    <s v="EL"/>
    <x v="2"/>
    <x v="260"/>
    <x v="0"/>
    <s v="Instalado"/>
    <s v="Operativo"/>
    <m/>
    <x v="2"/>
    <x v="1"/>
    <x v="1"/>
    <x v="2"/>
    <s v="Privado"/>
    <s v="ICA"/>
    <s v="ICA"/>
    <s v="ICA"/>
    <s v="LA TINGUIÑA"/>
    <m/>
    <x v="1"/>
    <m/>
    <x v="2"/>
    <x v="5"/>
    <x v="0"/>
    <s v="MWh"/>
    <n v="2.0152000000020198"/>
    <n v="2.0152000000020196E-3"/>
    <m/>
    <n v="0.18"/>
    <n v="0.18"/>
    <m/>
    <m/>
    <n v="94"/>
    <s v="ESTIMACIONES"/>
    <m/>
  </r>
  <r>
    <s v="24"/>
    <x v="13"/>
    <s v="NO INFORMANTE"/>
    <m/>
    <m/>
    <x v="2"/>
    <m/>
    <m/>
    <n v="0.113"/>
    <n v="0.113"/>
    <m/>
    <m/>
    <n v="1.26"/>
    <m/>
    <m/>
    <m/>
    <m/>
    <m/>
    <x v="0"/>
    <m/>
    <s v="Cooperativa Industrial Manufacturas del Centro"/>
    <x v="40"/>
    <x v="187"/>
    <s v="C.T. Del Centro"/>
    <x v="855"/>
    <s v="EL"/>
    <x v="2"/>
    <x v="260"/>
    <x v="0"/>
    <s v="Instalado"/>
    <s v="Operativo"/>
    <m/>
    <x v="2"/>
    <x v="1"/>
    <x v="1"/>
    <x v="2"/>
    <s v="Privado"/>
    <s v="JUNIN"/>
    <s v="JUNIN"/>
    <s v="HUANCAYO"/>
    <s v="HUANCAYO"/>
    <m/>
    <x v="1"/>
    <m/>
    <x v="2"/>
    <x v="5"/>
    <x v="0"/>
    <s v="MWh"/>
    <n v="1.26"/>
    <n v="1.2600000000000001E-3"/>
    <m/>
    <n v="0.113"/>
    <n v="0.113"/>
    <m/>
    <m/>
    <n v="94"/>
    <s v="ESTIMACIONES"/>
    <m/>
  </r>
  <r>
    <s v="24"/>
    <x v="13"/>
    <s v="NO INFORMANTE"/>
    <m/>
    <m/>
    <x v="2"/>
    <m/>
    <m/>
    <n v="0.12"/>
    <n v="0.12"/>
    <m/>
    <m/>
    <n v="1.3440000000000001"/>
    <m/>
    <m/>
    <m/>
    <m/>
    <m/>
    <x v="0"/>
    <m/>
    <s v="Avicola El Rocío S.A."/>
    <x v="40"/>
    <x v="187"/>
    <s v="C.T. Avicola El Rocío - Camal"/>
    <x v="856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TRUJILLO"/>
    <m/>
    <x v="1"/>
    <m/>
    <x v="2"/>
    <x v="5"/>
    <x v="0"/>
    <s v="MWh"/>
    <n v="1.3440000000000001"/>
    <n v="1.3440000000000001E-3"/>
    <m/>
    <n v="0.12"/>
    <n v="0.12"/>
    <m/>
    <m/>
    <n v="94"/>
    <s v="ESTIMACIONES"/>
    <m/>
  </r>
  <r>
    <s v="24"/>
    <x v="13"/>
    <s v="NO INFORMANTE"/>
    <m/>
    <m/>
    <x v="2"/>
    <m/>
    <m/>
    <n v="0.11"/>
    <n v="0.11"/>
    <m/>
    <m/>
    <n v="1.2320000000000002"/>
    <m/>
    <m/>
    <m/>
    <m/>
    <m/>
    <x v="0"/>
    <m/>
    <s v="Avicola El Rocío S.A."/>
    <x v="40"/>
    <x v="187"/>
    <s v="C.T. Avicola El Rocío - Incubadora"/>
    <x v="857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TRUJILLO"/>
    <m/>
    <x v="1"/>
    <m/>
    <x v="2"/>
    <x v="5"/>
    <x v="0"/>
    <s v="MWh"/>
    <n v="1.2320000000000002"/>
    <n v="1.2320000000000002E-3"/>
    <m/>
    <n v="0.11"/>
    <n v="0.11"/>
    <m/>
    <m/>
    <n v="94"/>
    <s v="ESTIMACIONES"/>
    <m/>
  </r>
  <r>
    <s v="24"/>
    <x v="13"/>
    <s v="NO INFORMANTE"/>
    <m/>
    <m/>
    <x v="2"/>
    <m/>
    <m/>
    <n v="0.27500000000000002"/>
    <n v="0.27500000000000002"/>
    <m/>
    <m/>
    <n v="3.08"/>
    <m/>
    <m/>
    <m/>
    <m/>
    <m/>
    <x v="0"/>
    <m/>
    <s v="Avicola El Rocío S.A."/>
    <x v="40"/>
    <x v="187"/>
    <s v="C.T. Avicola El Rocío - Molino"/>
    <x v="858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TRUJILLO"/>
    <m/>
    <x v="1"/>
    <m/>
    <x v="2"/>
    <x v="5"/>
    <x v="0"/>
    <s v="MWh"/>
    <n v="3.08"/>
    <n v="3.0800000000000003E-3"/>
    <m/>
    <n v="0.27500000000000002"/>
    <n v="0.27500000000000002"/>
    <m/>
    <m/>
    <n v="94"/>
    <s v="ESTIMACIONES"/>
    <m/>
  </r>
  <r>
    <s v="24"/>
    <x v="13"/>
    <s v="NO INFORMANTE"/>
    <m/>
    <m/>
    <x v="2"/>
    <m/>
    <m/>
    <n v="9.5000000000000001E-2"/>
    <n v="9.5000000000000001E-2"/>
    <m/>
    <m/>
    <n v="1.0640000000000001"/>
    <m/>
    <m/>
    <m/>
    <m/>
    <m/>
    <x v="0"/>
    <m/>
    <s v="Avicola El Rocío S.A."/>
    <x v="40"/>
    <x v="187"/>
    <s v="C.T. Avicola El Rocío - Planta Ilsa"/>
    <x v="859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TRUJILLO"/>
    <m/>
    <x v="1"/>
    <m/>
    <x v="2"/>
    <x v="5"/>
    <x v="0"/>
    <s v="MWh"/>
    <n v="1.0640000000000001"/>
    <n v="1.0640000000000001E-3"/>
    <m/>
    <n v="9.5000000000000001E-2"/>
    <n v="9.5000000000000001E-2"/>
    <m/>
    <m/>
    <n v="94"/>
    <s v="ESTIMACIONES"/>
    <m/>
  </r>
  <r>
    <s v="24"/>
    <x v="13"/>
    <s v="NO INFORMANTE"/>
    <m/>
    <m/>
    <x v="2"/>
    <m/>
    <m/>
    <n v="0.09"/>
    <n v="0.09"/>
    <m/>
    <m/>
    <n v="1.008"/>
    <m/>
    <m/>
    <m/>
    <m/>
    <m/>
    <x v="0"/>
    <m/>
    <s v="Camal San Francisco"/>
    <x v="40"/>
    <x v="187"/>
    <s v="C.T. Camal San Francisco"/>
    <x v="860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SALAVERRY"/>
    <m/>
    <x v="1"/>
    <m/>
    <x v="2"/>
    <x v="5"/>
    <x v="0"/>
    <s v="MWh"/>
    <n v="1.008"/>
    <n v="1.008E-3"/>
    <m/>
    <n v="0.09"/>
    <n v="0.09"/>
    <m/>
    <m/>
    <n v="94"/>
    <s v="ESTIMACIONES"/>
    <m/>
  </r>
  <r>
    <s v="24"/>
    <x v="13"/>
    <s v="NO INFORMANTE"/>
    <m/>
    <m/>
    <x v="2"/>
    <m/>
    <m/>
    <n v="0.114"/>
    <n v="0.114"/>
    <m/>
    <m/>
    <n v="1.2768000000000002"/>
    <m/>
    <m/>
    <m/>
    <m/>
    <m/>
    <x v="0"/>
    <m/>
    <s v="Curtiembre Chimú Murgia Hnos. S.A."/>
    <x v="40"/>
    <x v="187"/>
    <s v="C.T. Curtiembre Chimú"/>
    <x v="861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TRUJILLO"/>
    <m/>
    <x v="1"/>
    <m/>
    <x v="2"/>
    <x v="5"/>
    <x v="0"/>
    <s v="MWh"/>
    <n v="1.2768000000000002"/>
    <n v="1.2768000000000002E-3"/>
    <m/>
    <n v="0.114"/>
    <n v="0.114"/>
    <m/>
    <m/>
    <n v="94"/>
    <s v="ESTIMACIONES"/>
    <m/>
  </r>
  <r>
    <s v="24"/>
    <x v="13"/>
    <s v="NO INFORMANTE"/>
    <m/>
    <m/>
    <x v="2"/>
    <m/>
    <m/>
    <n v="0.56000000000000005"/>
    <n v="0.56000000000000005"/>
    <m/>
    <m/>
    <n v="6.2720000000000011"/>
    <m/>
    <m/>
    <m/>
    <m/>
    <m/>
    <x v="0"/>
    <m/>
    <s v="Danper Trujillo S.A."/>
    <x v="40"/>
    <x v="187"/>
    <s v="C.T. Danper"/>
    <x v="862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SALAVERRY"/>
    <m/>
    <x v="1"/>
    <m/>
    <x v="2"/>
    <x v="5"/>
    <x v="0"/>
    <s v="MWh"/>
    <n v="6.2720000000000011"/>
    <n v="6.2720000000000015E-3"/>
    <m/>
    <n v="0.56000000000000005"/>
    <n v="0.56000000000000005"/>
    <m/>
    <m/>
    <n v="94"/>
    <s v="ESTIMACIONES"/>
    <m/>
  </r>
  <r>
    <s v="24"/>
    <x v="13"/>
    <s v="NO INFORMANTE"/>
    <m/>
    <m/>
    <x v="2"/>
    <m/>
    <m/>
    <n v="0.45"/>
    <n v="0.45"/>
    <m/>
    <m/>
    <n v="5.04"/>
    <m/>
    <m/>
    <m/>
    <m/>
    <m/>
    <x v="0"/>
    <m/>
    <s v="Embutidos Razzeto S.A."/>
    <x v="40"/>
    <x v="187"/>
    <s v="C.T. Razzeto"/>
    <x v="863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TRUJILLO"/>
    <m/>
    <x v="1"/>
    <m/>
    <x v="2"/>
    <x v="5"/>
    <x v="0"/>
    <s v="MWh"/>
    <n v="5.04"/>
    <n v="5.0400000000000002E-3"/>
    <m/>
    <n v="0.45"/>
    <n v="0.45"/>
    <m/>
    <m/>
    <n v="94"/>
    <s v="ESTIMACIONES"/>
    <m/>
  </r>
  <r>
    <s v="24"/>
    <x v="13"/>
    <s v="NO INFORMANTE"/>
    <m/>
    <m/>
    <x v="2"/>
    <m/>
    <m/>
    <n v="0.45"/>
    <n v="0.45"/>
    <m/>
    <m/>
    <n v="5.04"/>
    <m/>
    <m/>
    <m/>
    <m/>
    <m/>
    <x v="0"/>
    <m/>
    <s v="Enrique Cassinelli e hijos"/>
    <x v="40"/>
    <x v="187"/>
    <s v="C.T. Enrique Cassinelli"/>
    <x v="864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TRUJILLO"/>
    <m/>
    <x v="1"/>
    <m/>
    <x v="2"/>
    <x v="5"/>
    <x v="0"/>
    <s v="MWh"/>
    <n v="5.04"/>
    <n v="5.0400000000000002E-3"/>
    <m/>
    <n v="0.45"/>
    <n v="0.45"/>
    <m/>
    <m/>
    <n v="94"/>
    <s v="ESTIMACIONES"/>
    <m/>
  </r>
  <r>
    <s v="24"/>
    <x v="13"/>
    <s v="NO INFORMANTE"/>
    <m/>
    <m/>
    <x v="2"/>
    <m/>
    <m/>
    <n v="0.27"/>
    <n v="0.27"/>
    <m/>
    <m/>
    <n v="3.0240000000000005"/>
    <m/>
    <m/>
    <m/>
    <m/>
    <m/>
    <x v="0"/>
    <m/>
    <s v="Eugenio Cogorno - Molino Excelsior S.A."/>
    <x v="40"/>
    <x v="187"/>
    <s v="C.T. Cogorno Trujillo"/>
    <x v="865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SALAVERRY"/>
    <m/>
    <x v="1"/>
    <m/>
    <x v="2"/>
    <x v="5"/>
    <x v="0"/>
    <s v="MWh"/>
    <n v="3.0240000000000005"/>
    <n v="3.0240000000000006E-3"/>
    <m/>
    <n v="0.27"/>
    <n v="0.27"/>
    <m/>
    <m/>
    <n v="94"/>
    <s v="ESTIMACIONES"/>
    <m/>
  </r>
  <r>
    <s v="24"/>
    <x v="13"/>
    <s v="NO INFORMANTE"/>
    <m/>
    <m/>
    <x v="2"/>
    <m/>
    <m/>
    <n v="0.09"/>
    <n v="0.09"/>
    <m/>
    <m/>
    <n v="1.008"/>
    <m/>
    <m/>
    <m/>
    <m/>
    <m/>
    <x v="0"/>
    <m/>
    <s v="Hielera Milagros Ltda."/>
    <x v="40"/>
    <x v="187"/>
    <s v="C.T. Hielera Milagros"/>
    <x v="866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TRUJILLO"/>
    <m/>
    <x v="1"/>
    <m/>
    <x v="2"/>
    <x v="5"/>
    <x v="0"/>
    <s v="MWh"/>
    <n v="1.008"/>
    <n v="1.008E-3"/>
    <m/>
    <n v="0.09"/>
    <n v="0.09"/>
    <m/>
    <m/>
    <n v="94"/>
    <s v="ESTIMACIONES"/>
    <m/>
  </r>
  <r>
    <s v="24"/>
    <x v="13"/>
    <s v="NO INFORMANTE"/>
    <m/>
    <m/>
    <x v="2"/>
    <m/>
    <m/>
    <n v="0.12"/>
    <n v="0.12"/>
    <m/>
    <m/>
    <n v="1.3440000000000001"/>
    <m/>
    <m/>
    <m/>
    <m/>
    <m/>
    <x v="0"/>
    <m/>
    <s v="Hielos Cassinelli S.A."/>
    <x v="40"/>
    <x v="187"/>
    <s v="C.T. Hielos Cassinelli"/>
    <x v="867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TRUJILLO"/>
    <m/>
    <x v="1"/>
    <m/>
    <x v="2"/>
    <x v="5"/>
    <x v="0"/>
    <s v="MWh"/>
    <n v="1.3440000000000001"/>
    <n v="1.3440000000000001E-3"/>
    <m/>
    <n v="0.12"/>
    <n v="0.12"/>
    <m/>
    <m/>
    <n v="94"/>
    <s v="ESTIMACIONES"/>
    <m/>
  </r>
  <r>
    <s v="24"/>
    <x v="13"/>
    <s v="NO INFORMANTE"/>
    <m/>
    <m/>
    <x v="2"/>
    <m/>
    <m/>
    <n v="8.7999999999999995E-2"/>
    <n v="8.7999999999999995E-2"/>
    <m/>
    <m/>
    <n v="0.98560000000000003"/>
    <m/>
    <m/>
    <m/>
    <m/>
    <m/>
    <x v="0"/>
    <m/>
    <s v="Industrial Añaños S.A."/>
    <x v="40"/>
    <x v="187"/>
    <s v="C.T. Añaños"/>
    <x v="868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LA ESPERANZA"/>
    <m/>
    <x v="1"/>
    <m/>
    <x v="2"/>
    <x v="5"/>
    <x v="0"/>
    <s v="MWh"/>
    <n v="0.98560000000000003"/>
    <n v="9.856000000000001E-4"/>
    <m/>
    <n v="8.7999999999999995E-2"/>
    <n v="8.7999999999999995E-2"/>
    <m/>
    <m/>
    <n v="94"/>
    <s v="ESTIMACIONES"/>
    <m/>
  </r>
  <r>
    <s v="24"/>
    <x v="13"/>
    <s v="NO INFORMANTE"/>
    <m/>
    <m/>
    <x v="2"/>
    <m/>
    <m/>
    <n v="0.44500000000000001"/>
    <n v="0.44500000000000001"/>
    <m/>
    <m/>
    <n v="4.9840000000000009"/>
    <m/>
    <m/>
    <m/>
    <m/>
    <m/>
    <x v="0"/>
    <m/>
    <s v="Industrial Cartavio S.A."/>
    <x v="40"/>
    <x v="187"/>
    <s v="C.T. Ind. Cartavio"/>
    <x v="869"/>
    <s v="EL"/>
    <x v="2"/>
    <x v="260"/>
    <x v="0"/>
    <s v="Instalado"/>
    <s v="Operativo"/>
    <m/>
    <x v="2"/>
    <x v="1"/>
    <x v="1"/>
    <x v="2"/>
    <s v="Privado"/>
    <s v="LA LIBERTAD"/>
    <s v="LA LIBERTAD"/>
    <s v="ASCOPE"/>
    <s v="CASA GRANDE"/>
    <m/>
    <x v="1"/>
    <m/>
    <x v="2"/>
    <x v="5"/>
    <x v="0"/>
    <s v="MWh"/>
    <n v="4.9840000000000009"/>
    <n v="4.9840000000000006E-3"/>
    <m/>
    <n v="0.44500000000000001"/>
    <n v="0.44500000000000001"/>
    <m/>
    <m/>
    <n v="94"/>
    <s v="ESTIMACIONES"/>
    <m/>
  </r>
  <r>
    <s v="24"/>
    <x v="13"/>
    <s v="NO INFORMANTE"/>
    <m/>
    <m/>
    <x v="2"/>
    <m/>
    <m/>
    <n v="8.2000000000000003E-2"/>
    <n v="8.2000000000000003E-2"/>
    <m/>
    <m/>
    <n v="0.91840000000000011"/>
    <m/>
    <m/>
    <m/>
    <m/>
    <m/>
    <x v="0"/>
    <m/>
    <s v="Industrias del Latón"/>
    <x v="40"/>
    <x v="187"/>
    <s v="C.T. Industrias del Latón"/>
    <x v="870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LA ESPERANZA"/>
    <m/>
    <x v="1"/>
    <m/>
    <x v="2"/>
    <x v="5"/>
    <x v="0"/>
    <s v="MWh"/>
    <n v="0.91840000000000011"/>
    <n v="9.184000000000001E-4"/>
    <m/>
    <n v="8.2000000000000003E-2"/>
    <n v="8.2000000000000003E-2"/>
    <m/>
    <m/>
    <n v="94"/>
    <s v="ESTIMACIONES"/>
    <m/>
  </r>
  <r>
    <s v="24"/>
    <x v="13"/>
    <s v="NO INFORMANTE"/>
    <m/>
    <m/>
    <x v="2"/>
    <m/>
    <m/>
    <n v="1.99"/>
    <n v="1.99"/>
    <m/>
    <m/>
    <n v="22.288"/>
    <m/>
    <m/>
    <m/>
    <m/>
    <m/>
    <x v="0"/>
    <m/>
    <s v="Italmar"/>
    <x v="40"/>
    <x v="187"/>
    <s v="C.T. Italmar"/>
    <x v="871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SALAVERRY"/>
    <m/>
    <x v="1"/>
    <m/>
    <x v="2"/>
    <x v="5"/>
    <x v="0"/>
    <s v="MWh"/>
    <n v="22.288"/>
    <n v="2.2287999999999999E-2"/>
    <m/>
    <n v="1.99"/>
    <n v="1.99"/>
    <m/>
    <m/>
    <n v="94"/>
    <s v="ESTIMACIONES"/>
    <m/>
  </r>
  <r>
    <s v="24"/>
    <x v="13"/>
    <s v="NO INFORMANTE"/>
    <m/>
    <m/>
    <x v="2"/>
    <m/>
    <m/>
    <n v="1.58"/>
    <n v="1.58"/>
    <m/>
    <m/>
    <n v="17.696000000000005"/>
    <m/>
    <m/>
    <m/>
    <m/>
    <m/>
    <x v="0"/>
    <m/>
    <s v="Molinera Inca S.A."/>
    <x v="40"/>
    <x v="187"/>
    <s v="C.T. Molino Trujillo"/>
    <x v="872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TRUJILLO"/>
    <m/>
    <x v="1"/>
    <m/>
    <x v="2"/>
    <x v="5"/>
    <x v="0"/>
    <s v="MWh"/>
    <n v="17.696000000000005"/>
    <n v="1.7696000000000003E-2"/>
    <m/>
    <n v="1.58"/>
    <n v="1.58"/>
    <m/>
    <m/>
    <n v="94"/>
    <s v="ESTIMACIONES"/>
    <m/>
  </r>
  <r>
    <s v="24"/>
    <x v="13"/>
    <s v="NO INFORMANTE"/>
    <m/>
    <m/>
    <x v="2"/>
    <m/>
    <m/>
    <n v="0.60799999999999998"/>
    <n v="0.60799999999999998"/>
    <m/>
    <m/>
    <n v="6.8095999999999997"/>
    <m/>
    <m/>
    <m/>
    <m/>
    <m/>
    <x v="0"/>
    <m/>
    <s v="Molinera Inca S.A."/>
    <x v="40"/>
    <x v="187"/>
    <s v="C.T. Planta de Galletas Trujillo"/>
    <x v="873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TRUJILLO"/>
    <m/>
    <x v="1"/>
    <m/>
    <x v="2"/>
    <x v="5"/>
    <x v="0"/>
    <s v="MWh"/>
    <n v="6.8095999999999997"/>
    <n v="6.8095999999999999E-3"/>
    <m/>
    <n v="0.60799999999999998"/>
    <n v="0.60799999999999998"/>
    <m/>
    <m/>
    <n v="94"/>
    <s v="ESTIMACIONES"/>
    <m/>
  </r>
  <r>
    <s v="24"/>
    <x v="13"/>
    <s v="NO INFORMANTE"/>
    <m/>
    <m/>
    <x v="2"/>
    <m/>
    <m/>
    <n v="0.12"/>
    <n v="0.12"/>
    <m/>
    <m/>
    <n v="1.3440000000000001"/>
    <m/>
    <m/>
    <m/>
    <m/>
    <m/>
    <x v="0"/>
    <m/>
    <s v="Molino El Cholo"/>
    <x v="40"/>
    <x v="187"/>
    <s v="C.T. Molino El Cholo"/>
    <x v="874"/>
    <s v="EL"/>
    <x v="2"/>
    <x v="260"/>
    <x v="0"/>
    <s v="Instalado"/>
    <s v="Operativo"/>
    <m/>
    <x v="2"/>
    <x v="1"/>
    <x v="1"/>
    <x v="2"/>
    <s v="Privado"/>
    <s v="LA LIBERTAD"/>
    <s v="LA LIBERTAD"/>
    <s v="CHEPEN"/>
    <s v="CHEPEN"/>
    <m/>
    <x v="1"/>
    <m/>
    <x v="2"/>
    <x v="5"/>
    <x v="0"/>
    <s v="MWh"/>
    <n v="1.3440000000000001"/>
    <n v="1.3440000000000001E-3"/>
    <m/>
    <n v="0.12"/>
    <n v="0.12"/>
    <m/>
    <m/>
    <n v="94"/>
    <s v="ESTIMACIONES"/>
    <m/>
  </r>
  <r>
    <s v="24"/>
    <x v="13"/>
    <s v="NO INFORMANTE"/>
    <m/>
    <m/>
    <x v="2"/>
    <m/>
    <m/>
    <n v="0.13"/>
    <n v="0.13"/>
    <m/>
    <m/>
    <n v="1.4560000000000002"/>
    <m/>
    <m/>
    <m/>
    <m/>
    <m/>
    <x v="0"/>
    <m/>
    <s v="Molino Iris E.I.R.L."/>
    <x v="40"/>
    <x v="187"/>
    <s v="C.T. Molino Iris"/>
    <x v="875"/>
    <s v="EL"/>
    <x v="2"/>
    <x v="260"/>
    <x v="0"/>
    <s v="Instalado"/>
    <s v="Operativo"/>
    <m/>
    <x v="2"/>
    <x v="1"/>
    <x v="1"/>
    <x v="2"/>
    <s v="Privado"/>
    <s v="LA LIBERTAD"/>
    <s v="LA LIBERTAD"/>
    <s v="PACASMAYO"/>
    <s v="GUADALUPE"/>
    <m/>
    <x v="1"/>
    <m/>
    <x v="2"/>
    <x v="5"/>
    <x v="0"/>
    <s v="MWh"/>
    <n v="1.4560000000000002"/>
    <n v="1.4560000000000003E-3"/>
    <m/>
    <n v="0.13"/>
    <n v="0.13"/>
    <m/>
    <m/>
    <n v="94"/>
    <s v="ESTIMACIONES"/>
    <m/>
  </r>
  <r>
    <s v="24"/>
    <x v="13"/>
    <s v="NO INFORMANTE"/>
    <m/>
    <m/>
    <x v="2"/>
    <m/>
    <m/>
    <n v="0.23"/>
    <n v="0.23"/>
    <m/>
    <m/>
    <n v="2.5760000000000005"/>
    <m/>
    <m/>
    <m/>
    <m/>
    <m/>
    <x v="0"/>
    <m/>
    <s v="Molino La Perla"/>
    <x v="40"/>
    <x v="187"/>
    <s v="C.T. Molino La Perla - Alimentos"/>
    <x v="876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TRUJILLO"/>
    <m/>
    <x v="1"/>
    <m/>
    <x v="2"/>
    <x v="5"/>
    <x v="0"/>
    <s v="MWh"/>
    <n v="2.5760000000000005"/>
    <n v="2.5760000000000006E-3"/>
    <m/>
    <n v="0.23"/>
    <n v="0.23"/>
    <m/>
    <m/>
    <n v="94"/>
    <s v="ESTIMACIONES"/>
    <m/>
  </r>
  <r>
    <s v="24"/>
    <x v="13"/>
    <s v="NO INFORMANTE"/>
    <m/>
    <m/>
    <x v="2"/>
    <m/>
    <m/>
    <n v="0.16"/>
    <n v="0.16"/>
    <m/>
    <m/>
    <n v="1.792"/>
    <m/>
    <m/>
    <m/>
    <m/>
    <m/>
    <x v="0"/>
    <m/>
    <s v="Molino La Perla"/>
    <x v="40"/>
    <x v="187"/>
    <s v="C.T. Molino La Perla - Incubadora"/>
    <x v="877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TRUJILLO"/>
    <m/>
    <x v="1"/>
    <m/>
    <x v="2"/>
    <x v="5"/>
    <x v="0"/>
    <s v="MWh"/>
    <n v="1.792"/>
    <n v="1.792E-3"/>
    <m/>
    <n v="0.16"/>
    <n v="0.16"/>
    <m/>
    <m/>
    <n v="94"/>
    <s v="ESTIMACIONES"/>
    <m/>
  </r>
  <r>
    <s v="24"/>
    <x v="13"/>
    <s v="NO INFORMANTE"/>
    <m/>
    <m/>
    <x v="2"/>
    <m/>
    <m/>
    <n v="0.108"/>
    <n v="0.108"/>
    <m/>
    <m/>
    <n v="1.2096"/>
    <m/>
    <m/>
    <m/>
    <m/>
    <m/>
    <x v="0"/>
    <m/>
    <s v="Norpack S.A."/>
    <x v="40"/>
    <x v="187"/>
    <s v="C.T. Norpack"/>
    <x v="878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SALAVERRY"/>
    <m/>
    <x v="1"/>
    <m/>
    <x v="2"/>
    <x v="5"/>
    <x v="0"/>
    <s v="MWh"/>
    <n v="1.2096"/>
    <n v="1.2095999999999999E-3"/>
    <m/>
    <n v="0.108"/>
    <n v="0.108"/>
    <m/>
    <m/>
    <n v="94"/>
    <s v="ESTIMACIONES"/>
    <m/>
  </r>
  <r>
    <s v="24"/>
    <x v="13"/>
    <s v="NO INFORMANTE"/>
    <m/>
    <m/>
    <x v="2"/>
    <m/>
    <m/>
    <n v="0.13500000000000001"/>
    <n v="0.13500000000000001"/>
    <m/>
    <m/>
    <n v="1.5120000000000002"/>
    <m/>
    <m/>
    <m/>
    <m/>
    <m/>
    <x v="0"/>
    <m/>
    <s v="Premoldeados de Concretos S.A."/>
    <x v="40"/>
    <x v="187"/>
    <s v="C.T. Premoldeados de Concreto"/>
    <x v="879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HUANCHACO"/>
    <m/>
    <x v="1"/>
    <m/>
    <x v="2"/>
    <x v="5"/>
    <x v="0"/>
    <s v="MWh"/>
    <n v="1.5120000000000002"/>
    <n v="1.5120000000000003E-3"/>
    <m/>
    <n v="0.13500000000000001"/>
    <n v="0.13500000000000001"/>
    <m/>
    <m/>
    <n v="94"/>
    <s v="ESTIMACIONES"/>
    <m/>
  </r>
  <r>
    <s v="24"/>
    <x v="13"/>
    <s v="NO INFORMANTE"/>
    <m/>
    <m/>
    <x v="2"/>
    <m/>
    <m/>
    <n v="0.28699999999999998"/>
    <n v="0.28699999999999998"/>
    <m/>
    <m/>
    <n v="3.2143999999999999"/>
    <m/>
    <m/>
    <m/>
    <m/>
    <m/>
    <x v="0"/>
    <m/>
    <s v="Sociedad Conservera del Norte S. A."/>
    <x v="40"/>
    <x v="187"/>
    <s v="C.T. Soconsa"/>
    <x v="880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TRUJILLO"/>
    <m/>
    <x v="1"/>
    <m/>
    <x v="2"/>
    <x v="5"/>
    <x v="0"/>
    <s v="MWh"/>
    <n v="3.2143999999999999"/>
    <n v="3.2144000000000001E-3"/>
    <m/>
    <n v="0.28699999999999998"/>
    <n v="0.28699999999999998"/>
    <m/>
    <m/>
    <n v="94"/>
    <s v="ESTIMACIONES"/>
    <m/>
  </r>
  <r>
    <s v="24"/>
    <x v="13"/>
    <s v="NO INFORMANTE"/>
    <m/>
    <m/>
    <x v="2"/>
    <m/>
    <m/>
    <n v="0.5"/>
    <n v="0.5"/>
    <m/>
    <m/>
    <n v="5.6"/>
    <m/>
    <m/>
    <m/>
    <m/>
    <m/>
    <x v="0"/>
    <m/>
    <s v="Tableros Peruanos S. A."/>
    <x v="40"/>
    <x v="187"/>
    <s v="C.T. Tableros Peruanos"/>
    <x v="881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LAREDO"/>
    <m/>
    <x v="1"/>
    <m/>
    <x v="2"/>
    <x v="5"/>
    <x v="0"/>
    <s v="MWh"/>
    <n v="5.6"/>
    <n v="5.5999999999999999E-3"/>
    <m/>
    <n v="0.5"/>
    <n v="0.5"/>
    <m/>
    <m/>
    <n v="94"/>
    <s v="ESTIMACIONES"/>
    <m/>
  </r>
  <r>
    <s v="24"/>
    <x v="13"/>
    <s v="NO INFORMANTE"/>
    <m/>
    <m/>
    <x v="2"/>
    <m/>
    <m/>
    <n v="0.77"/>
    <n v="0.77"/>
    <m/>
    <m/>
    <n v="8.6240000000000023"/>
    <m/>
    <m/>
    <m/>
    <m/>
    <m/>
    <x v="0"/>
    <m/>
    <s v="Talsa"/>
    <x v="40"/>
    <x v="187"/>
    <s v="C.T. Talsa"/>
    <x v="882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SALAVERRY"/>
    <m/>
    <x v="1"/>
    <m/>
    <x v="2"/>
    <x v="5"/>
    <x v="0"/>
    <s v="MWh"/>
    <n v="8.6240000000000023"/>
    <n v="8.6240000000000032E-3"/>
    <m/>
    <n v="0.77"/>
    <n v="0.77"/>
    <m/>
    <m/>
    <n v="94"/>
    <s v="ESTIMACIONES"/>
    <m/>
  </r>
  <r>
    <s v="24"/>
    <x v="13"/>
    <s v="NO INFORMANTE"/>
    <m/>
    <m/>
    <x v="2"/>
    <m/>
    <m/>
    <n v="0.16"/>
    <n v="0.16"/>
    <m/>
    <m/>
    <n v="1.792"/>
    <m/>
    <m/>
    <m/>
    <m/>
    <m/>
    <x v="0"/>
    <m/>
    <s v="Yugo Frio S. A."/>
    <x v="40"/>
    <x v="187"/>
    <s v="C.T. Yugo"/>
    <x v="883"/>
    <s v="EL"/>
    <x v="2"/>
    <x v="260"/>
    <x v="0"/>
    <s v="Instalado"/>
    <s v="Operativo"/>
    <m/>
    <x v="2"/>
    <x v="1"/>
    <x v="1"/>
    <x v="2"/>
    <s v="Privado"/>
    <s v="LA LIBERTAD"/>
    <s v="LA LIBERTAD"/>
    <s v="TRUJILLO"/>
    <s v="SALAVERRY"/>
    <m/>
    <x v="1"/>
    <m/>
    <x v="2"/>
    <x v="5"/>
    <x v="0"/>
    <s v="MWh"/>
    <n v="1.792"/>
    <n v="1.792E-3"/>
    <m/>
    <n v="0.16"/>
    <n v="0.16"/>
    <m/>
    <m/>
    <n v="94"/>
    <s v="ESTIMACIONES"/>
    <m/>
  </r>
  <r>
    <s v="24"/>
    <x v="13"/>
    <s v="NO INFORMANTE"/>
    <m/>
    <m/>
    <x v="2"/>
    <m/>
    <m/>
    <n v="0.27500000000000002"/>
    <n v="0.27500000000000002"/>
    <m/>
    <m/>
    <n v="3.08"/>
    <m/>
    <m/>
    <m/>
    <m/>
    <m/>
    <x v="0"/>
    <m/>
    <s v="Bebidas La Concordia S.A."/>
    <x v="40"/>
    <x v="187"/>
    <s v="C.T. La Concordia"/>
    <x v="884"/>
    <s v="EL"/>
    <x v="2"/>
    <x v="260"/>
    <x v="0"/>
    <s v="Instalado"/>
    <s v="Operativo"/>
    <m/>
    <x v="2"/>
    <x v="1"/>
    <x v="1"/>
    <x v="2"/>
    <s v="Privado"/>
    <s v="LAMBAYEQUE"/>
    <s v="LAMBAYEQUE"/>
    <s v="CHICLAYO"/>
    <s v="CHICLAYO"/>
    <m/>
    <x v="1"/>
    <m/>
    <x v="2"/>
    <x v="5"/>
    <x v="0"/>
    <s v="MWh"/>
    <n v="3.08"/>
    <n v="3.0800000000000003E-3"/>
    <m/>
    <n v="0.27500000000000002"/>
    <n v="0.27500000000000002"/>
    <m/>
    <m/>
    <n v="94"/>
    <s v="ESTIMACIONES"/>
    <m/>
  </r>
  <r>
    <s v="24"/>
    <x v="13"/>
    <s v="NO INFORMANTE"/>
    <m/>
    <m/>
    <x v="2"/>
    <m/>
    <m/>
    <n v="3.7999999999999999E-2"/>
    <n v="3.7999999999999999E-2"/>
    <m/>
    <m/>
    <n v="0.42559999999999998"/>
    <m/>
    <m/>
    <m/>
    <m/>
    <m/>
    <x v="0"/>
    <m/>
    <s v="Cía. Peruana de Gas"/>
    <x v="40"/>
    <x v="187"/>
    <s v="C.T. Sol Gas - Lambayeque"/>
    <x v="885"/>
    <s v="EL"/>
    <x v="2"/>
    <x v="260"/>
    <x v="0"/>
    <s v="Instalado"/>
    <s v="Operativo"/>
    <m/>
    <x v="2"/>
    <x v="1"/>
    <x v="1"/>
    <x v="2"/>
    <s v="Privado"/>
    <s v="LAMBAYEQUE"/>
    <s v="LAMBAYEQUE"/>
    <s v="CHICLAYO"/>
    <s v="CHICLAYO"/>
    <m/>
    <x v="1"/>
    <m/>
    <x v="2"/>
    <x v="5"/>
    <x v="0"/>
    <s v="MWh"/>
    <n v="0.42559999999999998"/>
    <n v="4.2559999999999999E-4"/>
    <m/>
    <n v="3.7999999999999999E-2"/>
    <n v="3.7999999999999999E-2"/>
    <m/>
    <m/>
    <n v="94"/>
    <s v="ESTIMACIONES"/>
    <m/>
  </r>
  <r>
    <s v="24"/>
    <x v="13"/>
    <s v="NO INFORMANTE"/>
    <m/>
    <m/>
    <x v="2"/>
    <m/>
    <m/>
    <n v="0.61"/>
    <n v="0.61"/>
    <m/>
    <m/>
    <n v="6.8319999999999999"/>
    <m/>
    <m/>
    <m/>
    <m/>
    <m/>
    <x v="0"/>
    <m/>
    <s v="Corporación de Pesca S.A."/>
    <x v="40"/>
    <x v="187"/>
    <s v="C.T. Corpesca"/>
    <x v="886"/>
    <s v="EL"/>
    <x v="2"/>
    <x v="260"/>
    <x v="0"/>
    <s v="Instalado"/>
    <s v="Operativo"/>
    <m/>
    <x v="2"/>
    <x v="1"/>
    <x v="1"/>
    <x v="2"/>
    <s v="Privado"/>
    <s v="LAMBAYEQUE"/>
    <s v="LAMBAYEQUE"/>
    <s v="CHICLAYO"/>
    <s v="CHICLAYO"/>
    <m/>
    <x v="1"/>
    <m/>
    <x v="2"/>
    <x v="5"/>
    <x v="0"/>
    <s v="MWh"/>
    <n v="6.8319999999999999"/>
    <n v="6.8319999999999995E-3"/>
    <m/>
    <n v="0.61"/>
    <n v="0.61"/>
    <m/>
    <m/>
    <n v="94"/>
    <s v="ESTIMACIONES"/>
    <m/>
  </r>
  <r>
    <s v="24"/>
    <x v="13"/>
    <s v="NO INFORMANTE"/>
    <m/>
    <m/>
    <x v="2"/>
    <m/>
    <m/>
    <n v="0.16"/>
    <n v="0.16"/>
    <m/>
    <m/>
    <n v="1.792"/>
    <m/>
    <m/>
    <m/>
    <m/>
    <m/>
    <x v="0"/>
    <m/>
    <s v="Elver Vasquez Santa Cruz (Molino San Nicolas)"/>
    <x v="40"/>
    <x v="187"/>
    <s v="C.T. Molino San Nicolas"/>
    <x v="887"/>
    <s v="EL"/>
    <x v="2"/>
    <x v="260"/>
    <x v="0"/>
    <s v="Instalado"/>
    <s v="Operativo"/>
    <m/>
    <x v="2"/>
    <x v="1"/>
    <x v="1"/>
    <x v="2"/>
    <s v="Privado"/>
    <s v="LAMBAYEQUE"/>
    <s v="LAMBAYEQUE"/>
    <s v="LAMBAYEQUE"/>
    <s v="LAMBAYEQUE"/>
    <m/>
    <x v="1"/>
    <m/>
    <x v="2"/>
    <x v="5"/>
    <x v="0"/>
    <s v="MWh"/>
    <n v="1.792"/>
    <n v="1.792E-3"/>
    <m/>
    <n v="0.16"/>
    <n v="0.16"/>
    <m/>
    <m/>
    <n v="94"/>
    <s v="ESTIMACIONES"/>
    <m/>
  </r>
  <r>
    <s v="24"/>
    <x v="13"/>
    <s v="NO INFORMANTE"/>
    <m/>
    <m/>
    <x v="2"/>
    <m/>
    <m/>
    <n v="0.2"/>
    <n v="0.2"/>
    <m/>
    <m/>
    <n v="2.2400000000000002"/>
    <m/>
    <m/>
    <m/>
    <m/>
    <m/>
    <x v="0"/>
    <m/>
    <s v="Embotelladora Lambayeque"/>
    <x v="40"/>
    <x v="187"/>
    <s v="C.T. Embotelladora Lambayeque"/>
    <x v="888"/>
    <s v="EL"/>
    <x v="2"/>
    <x v="260"/>
    <x v="0"/>
    <s v="Instalado"/>
    <s v="Operativo"/>
    <m/>
    <x v="2"/>
    <x v="1"/>
    <x v="1"/>
    <x v="2"/>
    <s v="Privado"/>
    <s v="LAMBAYEQUE"/>
    <s v="LAMBAYEQUE"/>
    <s v="CHICLAYO"/>
    <s v="CHICLAYO"/>
    <m/>
    <x v="1"/>
    <m/>
    <x v="2"/>
    <x v="5"/>
    <x v="0"/>
    <s v="MWh"/>
    <n v="2.2400000000000002"/>
    <n v="2.2400000000000002E-3"/>
    <m/>
    <n v="0.2"/>
    <n v="0.2"/>
    <m/>
    <m/>
    <n v="94"/>
    <s v="ESTIMACIONES"/>
    <m/>
  </r>
  <r>
    <s v="24"/>
    <x v="13"/>
    <s v="NO INFORMANTE"/>
    <m/>
    <m/>
    <x v="2"/>
    <m/>
    <m/>
    <n v="0.4"/>
    <n v="0.4"/>
    <m/>
    <m/>
    <n v="4.4800000000000004"/>
    <m/>
    <m/>
    <m/>
    <m/>
    <m/>
    <x v="0"/>
    <m/>
    <s v="Embotelladora Latinoamericana S.A."/>
    <x v="40"/>
    <x v="187"/>
    <s v="C.T. ELSA - Chiclayo"/>
    <x v="889"/>
    <s v="EL"/>
    <x v="2"/>
    <x v="260"/>
    <x v="0"/>
    <s v="Instalado"/>
    <s v="Operativo"/>
    <m/>
    <x v="2"/>
    <x v="1"/>
    <x v="1"/>
    <x v="2"/>
    <s v="Privado"/>
    <s v="LAMBAYEQUE"/>
    <s v="LAMBAYEQUE"/>
    <s v="CHICLAYO"/>
    <s v="CHICLAYO"/>
    <m/>
    <x v="1"/>
    <m/>
    <x v="2"/>
    <x v="5"/>
    <x v="0"/>
    <s v="MWh"/>
    <n v="4.4800000000000004"/>
    <n v="4.4800000000000005E-3"/>
    <m/>
    <n v="0.4"/>
    <n v="0.4"/>
    <m/>
    <m/>
    <n v="94"/>
    <s v="ESTIMACIONES"/>
    <m/>
  </r>
  <r>
    <s v="24"/>
    <x v="13"/>
    <s v="NO INFORMANTE"/>
    <m/>
    <m/>
    <x v="2"/>
    <m/>
    <m/>
    <n v="0.13500000000000001"/>
    <n v="0.13500000000000001"/>
    <m/>
    <m/>
    <n v="1.5120000000000002"/>
    <m/>
    <m/>
    <m/>
    <m/>
    <m/>
    <x v="0"/>
    <m/>
    <s v="Frío y Servicios S.A."/>
    <x v="40"/>
    <x v="187"/>
    <s v="C.T. Frío y Servicios"/>
    <x v="890"/>
    <s v="EL"/>
    <x v="2"/>
    <x v="260"/>
    <x v="0"/>
    <s v="Instalado"/>
    <s v="Operativo"/>
    <m/>
    <x v="2"/>
    <x v="1"/>
    <x v="1"/>
    <x v="2"/>
    <s v="Privado"/>
    <s v="LAMBAYEQUE"/>
    <s v="LAMBAYEQUE"/>
    <s v="CHICLAYO"/>
    <s v="CHICLAYO"/>
    <m/>
    <x v="1"/>
    <m/>
    <x v="2"/>
    <x v="5"/>
    <x v="0"/>
    <s v="MWh"/>
    <n v="1.5120000000000002"/>
    <n v="1.5120000000000003E-3"/>
    <m/>
    <n v="0.13500000000000001"/>
    <n v="0.13500000000000001"/>
    <m/>
    <m/>
    <n v="94"/>
    <s v="ESTIMACIONES"/>
    <m/>
  </r>
  <r>
    <s v="24"/>
    <x v="13"/>
    <s v="NO INFORMANTE"/>
    <m/>
    <m/>
    <x v="2"/>
    <m/>
    <m/>
    <n v="0.21"/>
    <n v="0.21"/>
    <m/>
    <m/>
    <n v="2.3520000000000003"/>
    <m/>
    <m/>
    <m/>
    <m/>
    <m/>
    <x v="0"/>
    <m/>
    <s v="Molino Virgen del Carmen"/>
    <x v="40"/>
    <x v="187"/>
    <s v="C.T. Virgen del Carmen"/>
    <x v="891"/>
    <s v="EL"/>
    <x v="2"/>
    <x v="260"/>
    <x v="0"/>
    <s v="Instalado"/>
    <s v="Operativo"/>
    <m/>
    <x v="2"/>
    <x v="1"/>
    <x v="1"/>
    <x v="2"/>
    <s v="Privado"/>
    <s v="LAMBAYEQUE"/>
    <s v="LAMBAYEQUE"/>
    <s v="LAMBAYEQUE"/>
    <s v="LAMBAYEQUE"/>
    <m/>
    <x v="1"/>
    <m/>
    <x v="2"/>
    <x v="5"/>
    <x v="0"/>
    <s v="MWh"/>
    <n v="2.3520000000000003"/>
    <n v="2.3520000000000004E-3"/>
    <m/>
    <n v="0.21"/>
    <n v="0.21"/>
    <m/>
    <m/>
    <n v="94"/>
    <s v="ESTIMACIONES"/>
    <m/>
  </r>
  <r>
    <s v="24"/>
    <x v="13"/>
    <s v="NO INFORMANTE"/>
    <m/>
    <m/>
    <x v="2"/>
    <m/>
    <m/>
    <n v="1.575"/>
    <n v="1.575"/>
    <m/>
    <m/>
    <n v="17.64"/>
    <m/>
    <m/>
    <m/>
    <m/>
    <m/>
    <x v="0"/>
    <m/>
    <s v="Nestle Perú S.A."/>
    <x v="40"/>
    <x v="187"/>
    <s v="C.T. Chiclayo"/>
    <x v="892"/>
    <s v="EL"/>
    <x v="2"/>
    <x v="260"/>
    <x v="0"/>
    <s v="Instalado"/>
    <s v="Operativo"/>
    <m/>
    <x v="2"/>
    <x v="1"/>
    <x v="1"/>
    <x v="2"/>
    <s v="Privado"/>
    <s v="LAMBAYEQUE"/>
    <s v="LAMBAYEQUE"/>
    <s v="CHICLAYO"/>
    <s v="CHICLAYO"/>
    <m/>
    <x v="1"/>
    <m/>
    <x v="2"/>
    <x v="5"/>
    <x v="0"/>
    <s v="MWh"/>
    <n v="17.64"/>
    <n v="1.7639999999999999E-2"/>
    <m/>
    <n v="1.575"/>
    <n v="1.575"/>
    <m/>
    <m/>
    <n v="94"/>
    <s v="ESTIMACIONES"/>
    <m/>
  </r>
  <r>
    <s v="24"/>
    <x v="13"/>
    <s v="NO INFORMANTE"/>
    <m/>
    <m/>
    <x v="2"/>
    <m/>
    <m/>
    <n v="0.16"/>
    <n v="0.16"/>
    <m/>
    <m/>
    <n v="1.792"/>
    <m/>
    <m/>
    <m/>
    <m/>
    <m/>
    <x v="0"/>
    <m/>
    <s v="Perhusac"/>
    <x v="40"/>
    <x v="187"/>
    <s v="C.T. Perhusac"/>
    <x v="893"/>
    <s v="EL"/>
    <x v="2"/>
    <x v="260"/>
    <x v="0"/>
    <s v="Instalado"/>
    <s v="Operativo"/>
    <m/>
    <x v="2"/>
    <x v="1"/>
    <x v="1"/>
    <x v="2"/>
    <s v="Privado"/>
    <s v="LAMBAYEQUE"/>
    <s v="LAMBAYEQUE"/>
    <s v="LAMBAYEQUE"/>
    <s v="LAMBAYEQUE"/>
    <m/>
    <x v="1"/>
    <m/>
    <x v="2"/>
    <x v="5"/>
    <x v="0"/>
    <s v="MWh"/>
    <n v="1.792"/>
    <n v="1.792E-3"/>
    <m/>
    <n v="0.16"/>
    <n v="0.16"/>
    <m/>
    <m/>
    <n v="94"/>
    <s v="ESTIMACIONES"/>
    <m/>
  </r>
  <r>
    <s v="24"/>
    <x v="13"/>
    <s v="NO INFORMANTE"/>
    <m/>
    <m/>
    <x v="2"/>
    <m/>
    <m/>
    <n v="0.09"/>
    <n v="0.09"/>
    <m/>
    <m/>
    <n v="1.008"/>
    <m/>
    <m/>
    <m/>
    <m/>
    <m/>
    <x v="0"/>
    <m/>
    <s v="Piladora de Arroz San Pedro S.R. Ltda."/>
    <x v="40"/>
    <x v="187"/>
    <s v="C.T. San Pedro"/>
    <x v="894"/>
    <s v="EL"/>
    <x v="2"/>
    <x v="260"/>
    <x v="0"/>
    <s v="Instalado"/>
    <s v="Operativo"/>
    <m/>
    <x v="2"/>
    <x v="1"/>
    <x v="1"/>
    <x v="2"/>
    <s v="Privado"/>
    <s v="LAMBAYEQUE"/>
    <s v="LAMBAYEQUE"/>
    <s v="LAMBAYEQUE"/>
    <s v="LAMBAYEQUE"/>
    <m/>
    <x v="1"/>
    <m/>
    <x v="2"/>
    <x v="5"/>
    <x v="0"/>
    <s v="MWh"/>
    <n v="1.008"/>
    <n v="1.008E-3"/>
    <m/>
    <n v="0.09"/>
    <n v="0.09"/>
    <m/>
    <m/>
    <n v="94"/>
    <s v="ESTIMACIONES"/>
    <m/>
  </r>
  <r>
    <s v="24"/>
    <x v="13"/>
    <s v="NO INFORMANTE"/>
    <m/>
    <m/>
    <x v="2"/>
    <m/>
    <m/>
    <n v="0.38"/>
    <n v="0.38"/>
    <m/>
    <m/>
    <n v="4.2560000000000002"/>
    <m/>
    <m/>
    <m/>
    <m/>
    <m/>
    <x v="0"/>
    <m/>
    <s v="Procesadora S.A."/>
    <x v="40"/>
    <x v="187"/>
    <s v="C.T. Procesadora"/>
    <x v="895"/>
    <s v="EL"/>
    <x v="2"/>
    <x v="260"/>
    <x v="0"/>
    <s v="Instalado"/>
    <s v="Operativo"/>
    <m/>
    <x v="2"/>
    <x v="1"/>
    <x v="1"/>
    <x v="2"/>
    <s v="Privado"/>
    <s v="LAMBAYEQUE"/>
    <s v="LAMBAYEQUE"/>
    <s v="CHICLAYO"/>
    <s v="CHICLAYO"/>
    <m/>
    <x v="1"/>
    <m/>
    <x v="2"/>
    <x v="5"/>
    <x v="0"/>
    <s v="MWh"/>
    <n v="4.2560000000000002"/>
    <n v="4.2560000000000002E-3"/>
    <m/>
    <n v="0.38"/>
    <n v="0.38"/>
    <m/>
    <m/>
    <n v="94"/>
    <s v="ESTIMACIONES"/>
    <m/>
  </r>
  <r>
    <s v="24"/>
    <x v="13"/>
    <s v="NO INFORMANTE"/>
    <m/>
    <m/>
    <x v="2"/>
    <m/>
    <m/>
    <n v="0.128"/>
    <n v="0.128"/>
    <m/>
    <m/>
    <n v="1.4303999999862513"/>
    <m/>
    <m/>
    <m/>
    <m/>
    <m/>
    <x v="0"/>
    <m/>
    <s v="San Roque S.A."/>
    <x v="40"/>
    <x v="187"/>
    <s v="C.T. San Roque"/>
    <x v="896"/>
    <s v="EL"/>
    <x v="2"/>
    <x v="260"/>
    <x v="0"/>
    <s v="Instalado"/>
    <s v="Operativo"/>
    <m/>
    <x v="2"/>
    <x v="1"/>
    <x v="1"/>
    <x v="2"/>
    <s v="Privado"/>
    <s v="LAMBAYEQUE"/>
    <s v="LAMBAYEQUE"/>
    <s v="LAMBAYEQUE"/>
    <s v="LAMBAYEQUE"/>
    <m/>
    <x v="1"/>
    <m/>
    <x v="2"/>
    <x v="5"/>
    <x v="0"/>
    <s v="MWh"/>
    <n v="1.4303999999862513"/>
    <n v="1.4303999999862513E-3"/>
    <m/>
    <n v="0.128"/>
    <n v="0.128"/>
    <m/>
    <m/>
    <n v="94"/>
    <s v="ESTIMACIONES"/>
    <m/>
  </r>
  <r>
    <s v="24"/>
    <x v="13"/>
    <s v="NO INFORMANTE"/>
    <m/>
    <m/>
    <x v="2"/>
    <m/>
    <m/>
    <n v="0.8"/>
    <n v="0.8"/>
    <m/>
    <m/>
    <n v="8.9600000000000009"/>
    <m/>
    <m/>
    <m/>
    <m/>
    <m/>
    <x v="0"/>
    <m/>
    <s v="Abrasivos S.A."/>
    <x v="40"/>
    <x v="187"/>
    <s v="C.T. Abrasivos"/>
    <x v="897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8.9600000000000009"/>
    <n v="8.9600000000000009E-3"/>
    <m/>
    <n v="0.8"/>
    <n v="0.8"/>
    <m/>
    <m/>
    <n v="94"/>
    <s v="ESTIMACIONES"/>
    <m/>
  </r>
  <r>
    <s v="24"/>
    <x v="13"/>
    <s v="NO INFORMANTE"/>
    <m/>
    <m/>
    <x v="2"/>
    <m/>
    <m/>
    <n v="0.05"/>
    <n v="0.05"/>
    <m/>
    <m/>
    <n v="0.56000000000000005"/>
    <m/>
    <m/>
    <m/>
    <m/>
    <m/>
    <x v="0"/>
    <m/>
    <s v="AGA S.A."/>
    <x v="40"/>
    <x v="187"/>
    <s v="C.T. AGA - Lima"/>
    <x v="898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0.56000000000000005"/>
    <n v="5.6000000000000006E-4"/>
    <m/>
    <n v="0.05"/>
    <n v="0.05"/>
    <m/>
    <m/>
    <n v="94"/>
    <s v="ESTIMACIONES"/>
    <m/>
  </r>
  <r>
    <s v="24"/>
    <x v="13"/>
    <s v="NO INFORMANTE"/>
    <m/>
    <m/>
    <x v="2"/>
    <m/>
    <m/>
    <n v="0.113"/>
    <n v="0.113"/>
    <m/>
    <m/>
    <n v="1.2656000000000001"/>
    <m/>
    <m/>
    <m/>
    <m/>
    <m/>
    <x v="0"/>
    <m/>
    <s v="AGP Industrias S.A."/>
    <x v="40"/>
    <x v="187"/>
    <s v="C.T. AGP"/>
    <x v="899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1.2656000000000001"/>
    <n v="1.2656E-3"/>
    <m/>
    <n v="0.113"/>
    <n v="0.113"/>
    <m/>
    <m/>
    <n v="94"/>
    <s v="ESTIMACIONES"/>
    <m/>
  </r>
  <r>
    <s v="24"/>
    <x v="13"/>
    <s v="NO INFORMANTE"/>
    <m/>
    <m/>
    <x v="2"/>
    <m/>
    <m/>
    <n v="4.8000000000000001E-2"/>
    <n v="4.8000000000000001E-2"/>
    <m/>
    <m/>
    <n v="0.53760000000000008"/>
    <m/>
    <m/>
    <m/>
    <m/>
    <m/>
    <x v="0"/>
    <m/>
    <s v="Alimentos y Productos de Maiz S.A."/>
    <x v="40"/>
    <x v="187"/>
    <s v="C.T. Alimentos y Productos"/>
    <x v="900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0.53760000000000008"/>
    <n v="5.3760000000000006E-4"/>
    <m/>
    <n v="4.8000000000000001E-2"/>
    <n v="4.8000000000000001E-2"/>
    <m/>
    <m/>
    <n v="94"/>
    <s v="ESTIMACIONES"/>
    <m/>
  </r>
  <r>
    <s v="24"/>
    <x v="13"/>
    <s v="NO INFORMANTE"/>
    <m/>
    <m/>
    <x v="2"/>
    <m/>
    <m/>
    <n v="0.31"/>
    <n v="0.31"/>
    <m/>
    <m/>
    <n v="3.472"/>
    <m/>
    <m/>
    <m/>
    <m/>
    <m/>
    <x v="0"/>
    <m/>
    <s v="Ambrosoli Perú S.A."/>
    <x v="40"/>
    <x v="187"/>
    <s v="C.T. Ambrosoli"/>
    <x v="901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3.472"/>
    <n v="3.4719999999999998E-3"/>
    <m/>
    <n v="0.31"/>
    <n v="0.31"/>
    <m/>
    <m/>
    <n v="94"/>
    <s v="ESTIMACIONES"/>
    <m/>
  </r>
  <r>
    <s v="24"/>
    <x v="13"/>
    <s v="NO INFORMANTE"/>
    <m/>
    <m/>
    <x v="2"/>
    <m/>
    <m/>
    <n v="0.32"/>
    <n v="0.32"/>
    <m/>
    <m/>
    <n v="3.5840000000000001"/>
    <m/>
    <m/>
    <m/>
    <m/>
    <m/>
    <x v="0"/>
    <m/>
    <s v="Antartic S.A."/>
    <x v="40"/>
    <x v="187"/>
    <s v="C.T. Antartic"/>
    <x v="902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3.5840000000000001"/>
    <n v="3.5839999999999999E-3"/>
    <m/>
    <n v="0.32"/>
    <n v="0.32"/>
    <m/>
    <m/>
    <n v="94"/>
    <s v="ESTIMACIONES"/>
    <m/>
  </r>
  <r>
    <s v="24"/>
    <x v="13"/>
    <s v="NO INFORMANTE"/>
    <m/>
    <m/>
    <x v="2"/>
    <m/>
    <m/>
    <n v="0.17499999999999999"/>
    <n v="0.17499999999999999"/>
    <m/>
    <m/>
    <n v="1.96"/>
    <m/>
    <m/>
    <m/>
    <m/>
    <m/>
    <x v="0"/>
    <m/>
    <s v="ARDAL S.A. - UNIQUE S.A."/>
    <x v="40"/>
    <x v="187"/>
    <s v="C.T. Unique"/>
    <x v="903"/>
    <s v="EL"/>
    <x v="2"/>
    <x v="260"/>
    <x v="0"/>
    <s v="Instalado"/>
    <s v="Operativo"/>
    <m/>
    <x v="2"/>
    <x v="1"/>
    <x v="1"/>
    <x v="2"/>
    <s v="Privado"/>
    <s v="LIMA"/>
    <s v="LIMA"/>
    <s v="LIMA"/>
    <s v="LOS OLIVOS"/>
    <m/>
    <x v="1"/>
    <m/>
    <x v="2"/>
    <x v="5"/>
    <x v="0"/>
    <s v="MWh"/>
    <n v="1.96"/>
    <n v="1.9599999999999999E-3"/>
    <m/>
    <n v="0.17499999999999999"/>
    <n v="0.17499999999999999"/>
    <m/>
    <m/>
    <n v="94"/>
    <s v="ESTIMACIONES"/>
    <m/>
  </r>
  <r>
    <s v="24"/>
    <x v="13"/>
    <s v="NO INFORMANTE"/>
    <m/>
    <m/>
    <x v="2"/>
    <m/>
    <m/>
    <n v="0.125"/>
    <n v="0.125"/>
    <m/>
    <m/>
    <n v="1.4"/>
    <m/>
    <m/>
    <m/>
    <m/>
    <m/>
    <x v="0"/>
    <m/>
    <s v="Artesco S.A."/>
    <x v="40"/>
    <x v="187"/>
    <s v="C.T. Artesco"/>
    <x v="904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1.4"/>
    <n v="1.4E-3"/>
    <m/>
    <n v="0.125"/>
    <n v="0.125"/>
    <m/>
    <m/>
    <n v="94"/>
    <s v="ESTIMACIONES"/>
    <m/>
  </r>
  <r>
    <s v="24"/>
    <x v="13"/>
    <s v="NO INFORMANTE"/>
    <m/>
    <m/>
    <x v="2"/>
    <m/>
    <m/>
    <n v="0.94"/>
    <n v="0.94"/>
    <m/>
    <m/>
    <n v="10.528"/>
    <m/>
    <m/>
    <m/>
    <m/>
    <m/>
    <x v="0"/>
    <m/>
    <s v="Bakelita y Anexos S.A. - BASA"/>
    <x v="40"/>
    <x v="187"/>
    <s v="C.T. Basa"/>
    <x v="905"/>
    <s v="EL"/>
    <x v="2"/>
    <x v="260"/>
    <x v="0"/>
    <s v="Instalado"/>
    <s v="Operativo"/>
    <m/>
    <x v="2"/>
    <x v="1"/>
    <x v="1"/>
    <x v="2"/>
    <s v="Privado"/>
    <s v="LIMA"/>
    <s v="LIMA"/>
    <s v="LIMA"/>
    <s v="EL AGUSTINO"/>
    <m/>
    <x v="1"/>
    <m/>
    <x v="2"/>
    <x v="5"/>
    <x v="0"/>
    <s v="MWh"/>
    <n v="10.528"/>
    <n v="1.0528000000000001E-2"/>
    <m/>
    <n v="0.94"/>
    <n v="0.94"/>
    <m/>
    <m/>
    <n v="94"/>
    <s v="ESTIMACIONES"/>
    <m/>
  </r>
  <r>
    <s v="24"/>
    <x v="13"/>
    <s v="NO INFORMANTE"/>
    <m/>
    <m/>
    <x v="2"/>
    <m/>
    <m/>
    <n v="0.05"/>
    <n v="0.05"/>
    <m/>
    <m/>
    <n v="0.56000000000000005"/>
    <m/>
    <m/>
    <m/>
    <m/>
    <m/>
    <x v="0"/>
    <m/>
    <s v="Beiersdorf S.A."/>
    <x v="40"/>
    <x v="187"/>
    <s v="C.T. Beiersdorf"/>
    <x v="906"/>
    <s v="EL"/>
    <x v="2"/>
    <x v="260"/>
    <x v="0"/>
    <s v="Instalado"/>
    <s v="Operativo"/>
    <m/>
    <x v="2"/>
    <x v="1"/>
    <x v="1"/>
    <x v="2"/>
    <s v="Privado"/>
    <s v="LIMA"/>
    <s v="LIMA"/>
    <s v="LIMA"/>
    <s v="INDEPENDENCIA"/>
    <m/>
    <x v="1"/>
    <m/>
    <x v="2"/>
    <x v="5"/>
    <x v="0"/>
    <s v="MWh"/>
    <n v="0.56000000000000005"/>
    <n v="5.6000000000000006E-4"/>
    <m/>
    <n v="0.05"/>
    <n v="0.05"/>
    <m/>
    <m/>
    <n v="94"/>
    <s v="ESTIMACIONES"/>
    <m/>
  </r>
  <r>
    <s v="24"/>
    <x v="13"/>
    <s v="NO INFORMANTE"/>
    <m/>
    <m/>
    <x v="2"/>
    <m/>
    <m/>
    <n v="0.1"/>
    <n v="0.1"/>
    <m/>
    <m/>
    <n v="1.1200000000000001"/>
    <m/>
    <m/>
    <m/>
    <m/>
    <m/>
    <x v="0"/>
    <m/>
    <s v="Boyles Bros Diamantina"/>
    <x v="40"/>
    <x v="187"/>
    <s v="C.T. Boyles Bros Diamantina"/>
    <x v="907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1.1200000000000001"/>
    <n v="1.1200000000000001E-3"/>
    <m/>
    <n v="0.1"/>
    <n v="0.1"/>
    <m/>
    <m/>
    <n v="94"/>
    <s v="ESTIMACIONES"/>
    <m/>
  </r>
  <r>
    <s v="24"/>
    <x v="13"/>
    <s v="NO INFORMANTE"/>
    <m/>
    <m/>
    <x v="2"/>
    <m/>
    <m/>
    <n v="0.16800000000000001"/>
    <n v="0.16800000000000001"/>
    <m/>
    <m/>
    <n v="1.8816000000000002"/>
    <m/>
    <m/>
    <m/>
    <m/>
    <m/>
    <x v="0"/>
    <m/>
    <s v="Chancadora Limatambo S.A."/>
    <x v="40"/>
    <x v="187"/>
    <s v="C.T. Planta Lurín"/>
    <x v="908"/>
    <s v="EL"/>
    <x v="2"/>
    <x v="260"/>
    <x v="0"/>
    <s v="Instalado"/>
    <s v="Operativo"/>
    <m/>
    <x v="2"/>
    <x v="1"/>
    <x v="1"/>
    <x v="2"/>
    <s v="Privado"/>
    <s v="LIMA"/>
    <s v="LIMA"/>
    <s v="LIMA"/>
    <s v="LURIN"/>
    <m/>
    <x v="1"/>
    <m/>
    <x v="2"/>
    <x v="5"/>
    <x v="0"/>
    <s v="MWh"/>
    <n v="1.8816000000000002"/>
    <n v="1.8816000000000002E-3"/>
    <m/>
    <n v="0.16800000000000001"/>
    <n v="0.16800000000000001"/>
    <m/>
    <m/>
    <n v="94"/>
    <s v="ESTIMACIONES"/>
    <m/>
  </r>
  <r>
    <s v="24"/>
    <x v="13"/>
    <s v="NO INFORMANTE"/>
    <m/>
    <m/>
    <x v="2"/>
    <m/>
    <m/>
    <n v="1.3049999999999999"/>
    <n v="1.3049999999999999"/>
    <m/>
    <m/>
    <n v="14.616"/>
    <m/>
    <m/>
    <m/>
    <m/>
    <m/>
    <x v="0"/>
    <m/>
    <s v="Cía. Embotelladora del Pacífico S.A."/>
    <x v="40"/>
    <x v="187"/>
    <s v="C.T. Pepsi"/>
    <x v="909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14.616"/>
    <n v="1.4616000000000001E-2"/>
    <m/>
    <n v="1.3049999999999999"/>
    <n v="1.3049999999999999"/>
    <m/>
    <m/>
    <n v="94"/>
    <s v="ESTIMACIONES"/>
    <m/>
  </r>
  <r>
    <s v="24"/>
    <x v="13"/>
    <s v="NO INFORMANTE"/>
    <m/>
    <m/>
    <x v="2"/>
    <m/>
    <m/>
    <n v="3"/>
    <n v="3"/>
    <m/>
    <m/>
    <n v="33.6"/>
    <m/>
    <m/>
    <m/>
    <m/>
    <m/>
    <x v="0"/>
    <m/>
    <s v="Cía. Industrial Nuevo Mundo S.A."/>
    <x v="40"/>
    <x v="187"/>
    <s v="C.T. Industrial Nuevo Mundo"/>
    <x v="910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33.6"/>
    <n v="3.3600000000000005E-2"/>
    <m/>
    <n v="3"/>
    <n v="3"/>
    <m/>
    <m/>
    <n v="94"/>
    <s v="ESTIMACIONES"/>
    <m/>
  </r>
  <r>
    <s v="24"/>
    <x v="13"/>
    <s v="NO INFORMANTE"/>
    <m/>
    <m/>
    <x v="2"/>
    <m/>
    <m/>
    <n v="0.16"/>
    <n v="0.16"/>
    <m/>
    <m/>
    <n v="1.792"/>
    <m/>
    <m/>
    <m/>
    <m/>
    <m/>
    <x v="0"/>
    <m/>
    <s v="Cía. Industrial Romosa S.A."/>
    <x v="40"/>
    <x v="187"/>
    <s v="C.T. Industrial Romosa"/>
    <x v="911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1.792"/>
    <n v="1.792E-3"/>
    <m/>
    <n v="0.16"/>
    <n v="0.16"/>
    <m/>
    <m/>
    <n v="94"/>
    <s v="ESTIMACIONES"/>
    <m/>
  </r>
  <r>
    <s v="24"/>
    <x v="13"/>
    <s v="NO INFORMANTE"/>
    <m/>
    <m/>
    <x v="2"/>
    <m/>
    <m/>
    <n v="3.5"/>
    <n v="3.5"/>
    <m/>
    <m/>
    <n v="39.200000000000003"/>
    <m/>
    <m/>
    <m/>
    <m/>
    <m/>
    <x v="0"/>
    <m/>
    <s v="Cía. Manufacturera de Vidrios del Perú S.A."/>
    <x v="40"/>
    <x v="187"/>
    <s v="C.T. Vidrios del Perú"/>
    <x v="912"/>
    <s v="EL"/>
    <x v="2"/>
    <x v="260"/>
    <x v="0"/>
    <s v="Instalado"/>
    <s v="Operativo"/>
    <m/>
    <x v="2"/>
    <x v="1"/>
    <x v="1"/>
    <x v="2"/>
    <s v="Privado"/>
    <s v="LIMA"/>
    <s v="LIMA"/>
    <s v="LIMA"/>
    <s v="SURQUILLO"/>
    <m/>
    <x v="1"/>
    <m/>
    <x v="2"/>
    <x v="5"/>
    <x v="0"/>
    <s v="MWh"/>
    <n v="39.200000000000003"/>
    <n v="3.9200000000000006E-2"/>
    <m/>
    <n v="3.5"/>
    <n v="3.5"/>
    <m/>
    <m/>
    <n v="94"/>
    <s v="ESTIMACIONES"/>
    <m/>
  </r>
  <r>
    <s v="24"/>
    <x v="13"/>
    <s v="NO INFORMANTE"/>
    <m/>
    <m/>
    <x v="2"/>
    <m/>
    <m/>
    <n v="4.8000000000000001E-2"/>
    <n v="4.8000000000000001E-2"/>
    <m/>
    <m/>
    <n v="0.53760000000000008"/>
    <m/>
    <m/>
    <m/>
    <m/>
    <m/>
    <x v="0"/>
    <m/>
    <s v="Cía. Nacional de Marmoles"/>
    <x v="40"/>
    <x v="187"/>
    <s v="C.T. Marmoles"/>
    <x v="913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0.53760000000000008"/>
    <n v="5.3760000000000006E-4"/>
    <m/>
    <n v="4.8000000000000001E-2"/>
    <n v="4.8000000000000001E-2"/>
    <m/>
    <m/>
    <n v="94"/>
    <s v="ESTIMACIONES"/>
    <m/>
  </r>
  <r>
    <s v="24"/>
    <x v="13"/>
    <s v="NO INFORMANTE"/>
    <m/>
    <m/>
    <x v="2"/>
    <m/>
    <m/>
    <n v="0.26"/>
    <n v="0.26"/>
    <m/>
    <m/>
    <n v="2.9120000000000004"/>
    <m/>
    <m/>
    <m/>
    <m/>
    <m/>
    <x v="0"/>
    <m/>
    <s v="Cía. Rex S.A."/>
    <x v="40"/>
    <x v="187"/>
    <s v="C.T. Rex"/>
    <x v="914"/>
    <s v="EL"/>
    <x v="2"/>
    <x v="260"/>
    <x v="0"/>
    <s v="Instalado"/>
    <s v="Operativo"/>
    <m/>
    <x v="2"/>
    <x v="1"/>
    <x v="1"/>
    <x v="2"/>
    <s v="Privado"/>
    <s v="LIMA"/>
    <s v="LIMA"/>
    <s v="LIMA"/>
    <s v="SAN MARTÍN DE PORRES"/>
    <m/>
    <x v="1"/>
    <m/>
    <x v="2"/>
    <x v="5"/>
    <x v="0"/>
    <s v="MWh"/>
    <n v="2.9120000000000004"/>
    <n v="2.9120000000000005E-3"/>
    <m/>
    <n v="0.26"/>
    <n v="0.26"/>
    <m/>
    <m/>
    <n v="94"/>
    <s v="ESTIMACIONES"/>
    <m/>
  </r>
  <r>
    <s v="24"/>
    <x v="13"/>
    <s v="NO INFORMANTE"/>
    <m/>
    <m/>
    <x v="2"/>
    <m/>
    <m/>
    <n v="0.28799999999999998"/>
    <n v="0.28799999999999998"/>
    <m/>
    <m/>
    <n v="3.2256"/>
    <m/>
    <m/>
    <m/>
    <m/>
    <m/>
    <x v="0"/>
    <m/>
    <s v="Clariant Perú S.A."/>
    <x v="40"/>
    <x v="187"/>
    <s v="C.T. Clariant"/>
    <x v="915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3.2256"/>
    <n v="3.2255999999999999E-3"/>
    <m/>
    <n v="0.28799999999999998"/>
    <n v="0.28799999999999998"/>
    <m/>
    <m/>
    <n v="94"/>
    <s v="ESTIMACIONES"/>
    <m/>
  </r>
  <r>
    <s v="24"/>
    <x v="13"/>
    <s v="NO INFORMANTE"/>
    <m/>
    <m/>
    <x v="2"/>
    <m/>
    <m/>
    <n v="0.7"/>
    <n v="0.7"/>
    <m/>
    <m/>
    <n v="7.84"/>
    <m/>
    <m/>
    <m/>
    <m/>
    <m/>
    <x v="0"/>
    <m/>
    <s v="Coldex S.A."/>
    <x v="40"/>
    <x v="187"/>
    <s v="C.T. Coldex"/>
    <x v="916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7.84"/>
    <n v="7.8399999999999997E-3"/>
    <m/>
    <n v="0.7"/>
    <n v="0.7"/>
    <m/>
    <m/>
    <n v="94"/>
    <s v="ESTIMACIONES"/>
    <m/>
  </r>
  <r>
    <s v="24"/>
    <x v="13"/>
    <s v="NO INFORMANTE"/>
    <m/>
    <m/>
    <x v="2"/>
    <m/>
    <m/>
    <n v="0.125"/>
    <n v="0.125"/>
    <m/>
    <m/>
    <n v="1.4"/>
    <m/>
    <m/>
    <m/>
    <m/>
    <m/>
    <x v="0"/>
    <m/>
    <s v="Confecciones Textimax S.A."/>
    <x v="40"/>
    <x v="187"/>
    <s v="C.T. Textimax"/>
    <x v="917"/>
    <s v="EL"/>
    <x v="2"/>
    <x v="260"/>
    <x v="0"/>
    <s v="Instalado"/>
    <s v="Operativo"/>
    <m/>
    <x v="2"/>
    <x v="1"/>
    <x v="1"/>
    <x v="2"/>
    <s v="Privado"/>
    <s v="LIMA"/>
    <s v="LIMA"/>
    <s v="LIMA"/>
    <s v="SANTA ANITA"/>
    <m/>
    <x v="1"/>
    <m/>
    <x v="2"/>
    <x v="5"/>
    <x v="0"/>
    <s v="MWh"/>
    <n v="1.4"/>
    <n v="1.4E-3"/>
    <m/>
    <n v="0.125"/>
    <n v="0.125"/>
    <m/>
    <m/>
    <n v="94"/>
    <s v="ESTIMACIONES"/>
    <m/>
  </r>
  <r>
    <s v="24"/>
    <x v="13"/>
    <s v="NO INFORMANTE"/>
    <m/>
    <m/>
    <x v="2"/>
    <m/>
    <m/>
    <n v="0.54500000000000004"/>
    <n v="0.54500000000000004"/>
    <m/>
    <m/>
    <n v="6.104000000000001"/>
    <m/>
    <m/>
    <m/>
    <m/>
    <m/>
    <x v="0"/>
    <m/>
    <s v="Consorcio Industrial San Martín S.A."/>
    <x v="40"/>
    <x v="187"/>
    <s v="C.T. Consorcio San Martín"/>
    <x v="918"/>
    <s v="EL"/>
    <x v="2"/>
    <x v="260"/>
    <x v="0"/>
    <s v="Instalado"/>
    <s v="Operativo"/>
    <m/>
    <x v="2"/>
    <x v="1"/>
    <x v="1"/>
    <x v="2"/>
    <s v="Privado"/>
    <s v="LIMA"/>
    <s v="LIMA"/>
    <s v="LIMA"/>
    <s v="SAN JUAN DE LURIGANCHO"/>
    <m/>
    <x v="1"/>
    <m/>
    <x v="2"/>
    <x v="5"/>
    <x v="0"/>
    <s v="MWh"/>
    <n v="6.104000000000001"/>
    <n v="6.1040000000000009E-3"/>
    <m/>
    <n v="0.54500000000000004"/>
    <n v="0.54500000000000004"/>
    <m/>
    <m/>
    <n v="94"/>
    <s v="ESTIMACIONES"/>
    <m/>
  </r>
  <r>
    <s v="24"/>
    <x v="13"/>
    <s v="NO INFORMANTE"/>
    <m/>
    <m/>
    <x v="2"/>
    <m/>
    <m/>
    <n v="0.57799999999999996"/>
    <n v="0.57799999999999996"/>
    <m/>
    <m/>
    <n v="6.4735999999999994"/>
    <m/>
    <m/>
    <m/>
    <m/>
    <m/>
    <x v="0"/>
    <m/>
    <s v="Corporación Gráfica Navarrete"/>
    <x v="40"/>
    <x v="187"/>
    <s v="C.T. Gráfica Navarrete"/>
    <x v="919"/>
    <s v="EL"/>
    <x v="2"/>
    <x v="260"/>
    <x v="0"/>
    <s v="Instalado"/>
    <s v="Operativo"/>
    <m/>
    <x v="2"/>
    <x v="1"/>
    <x v="1"/>
    <x v="2"/>
    <s v="Privado"/>
    <s v="LIMA"/>
    <s v="LIMA"/>
    <s v="LIMA"/>
    <s v="SANTA ANITA"/>
    <m/>
    <x v="1"/>
    <m/>
    <x v="2"/>
    <x v="5"/>
    <x v="0"/>
    <s v="MWh"/>
    <n v="6.4735999999999994"/>
    <n v="6.4735999999999995E-3"/>
    <m/>
    <n v="0.57799999999999996"/>
    <n v="0.57799999999999996"/>
    <m/>
    <m/>
    <n v="94"/>
    <s v="ESTIMACIONES"/>
    <m/>
  </r>
  <r>
    <s v="24"/>
    <x v="13"/>
    <s v="NO INFORMANTE"/>
    <m/>
    <m/>
    <x v="2"/>
    <m/>
    <m/>
    <n v="0.50600000000000001"/>
    <n v="0.50600000000000001"/>
    <m/>
    <m/>
    <n v="5.6672000000000011"/>
    <m/>
    <m/>
    <m/>
    <m/>
    <m/>
    <x v="0"/>
    <m/>
    <s v="Corporación Infarmasa"/>
    <x v="40"/>
    <x v="187"/>
    <s v="C.T. Infarmasa"/>
    <x v="920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5.6672000000000011"/>
    <n v="5.6672000000000007E-3"/>
    <m/>
    <n v="0.50600000000000001"/>
    <n v="0.50600000000000001"/>
    <m/>
    <m/>
    <n v="94"/>
    <s v="ESTIMACIONES"/>
    <m/>
  </r>
  <r>
    <s v="24"/>
    <x v="13"/>
    <s v="NO INFORMANTE"/>
    <m/>
    <m/>
    <x v="2"/>
    <m/>
    <m/>
    <n v="0.113"/>
    <n v="0.113"/>
    <m/>
    <m/>
    <n v="1.2656000000000001"/>
    <m/>
    <m/>
    <m/>
    <m/>
    <m/>
    <x v="0"/>
    <m/>
    <s v="Corporación Rey - Reymatics S.A."/>
    <x v="40"/>
    <x v="187"/>
    <s v="C.T. Reymatics"/>
    <x v="921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1.2656000000000001"/>
    <n v="1.2656E-3"/>
    <m/>
    <n v="0.113"/>
    <n v="0.113"/>
    <m/>
    <m/>
    <n v="94"/>
    <s v="ESTIMACIONES"/>
    <m/>
  </r>
  <r>
    <s v="24"/>
    <x v="13"/>
    <s v="NO INFORMANTE"/>
    <m/>
    <m/>
    <x v="2"/>
    <m/>
    <m/>
    <n v="0.32"/>
    <n v="0.32"/>
    <m/>
    <m/>
    <n v="3.5840000000000001"/>
    <m/>
    <m/>
    <m/>
    <m/>
    <m/>
    <x v="0"/>
    <m/>
    <s v="Curtiembre La Colonial"/>
    <x v="40"/>
    <x v="187"/>
    <s v="C.T. Curtiembre La Colonial"/>
    <x v="922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3.5840000000000001"/>
    <n v="3.5839999999999999E-3"/>
    <m/>
    <n v="0.32"/>
    <n v="0.32"/>
    <m/>
    <m/>
    <n v="94"/>
    <s v="ESTIMACIONES"/>
    <m/>
  </r>
  <r>
    <s v="24"/>
    <x v="13"/>
    <s v="NO INFORMANTE"/>
    <m/>
    <m/>
    <x v="2"/>
    <m/>
    <m/>
    <n v="0.34599999999999997"/>
    <n v="0.34599999999999997"/>
    <m/>
    <m/>
    <n v="3.8752"/>
    <m/>
    <m/>
    <m/>
    <m/>
    <m/>
    <x v="0"/>
    <m/>
    <s v="Delcrosa S.A."/>
    <x v="40"/>
    <x v="187"/>
    <s v="C.T. Delcrosa"/>
    <x v="923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3.8752"/>
    <n v="3.8752000000000001E-3"/>
    <m/>
    <n v="0.34599999999999997"/>
    <n v="0.34599999999999997"/>
    <m/>
    <m/>
    <n v="94"/>
    <s v="ESTIMACIONES"/>
    <m/>
  </r>
  <r>
    <s v="24"/>
    <x v="13"/>
    <s v="NO INFORMANTE"/>
    <m/>
    <m/>
    <x v="2"/>
    <m/>
    <m/>
    <n v="1"/>
    <n v="1"/>
    <m/>
    <m/>
    <n v="11.2"/>
    <m/>
    <m/>
    <m/>
    <m/>
    <m/>
    <x v="0"/>
    <m/>
    <s v="Donofrio S.A."/>
    <x v="40"/>
    <x v="187"/>
    <s v="C.T. Donofrio"/>
    <x v="924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11.2"/>
    <n v="1.12E-2"/>
    <m/>
    <n v="1"/>
    <n v="1"/>
    <m/>
    <m/>
    <n v="94"/>
    <s v="ESTIMACIONES"/>
    <m/>
  </r>
  <r>
    <s v="24"/>
    <x v="13"/>
    <s v="NO INFORMANTE"/>
    <m/>
    <m/>
    <x v="2"/>
    <m/>
    <m/>
    <n v="0.34499999999999997"/>
    <n v="0.34499999999999997"/>
    <m/>
    <m/>
    <n v="3.8639999999999994"/>
    <m/>
    <m/>
    <m/>
    <m/>
    <m/>
    <x v="0"/>
    <m/>
    <s v="Duotex S.A."/>
    <x v="40"/>
    <x v="187"/>
    <s v="C.T. Duotex"/>
    <x v="925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3.8639999999999994"/>
    <n v="3.8639999999999994E-3"/>
    <m/>
    <n v="0.34499999999999997"/>
    <n v="0.34499999999999997"/>
    <m/>
    <m/>
    <n v="94"/>
    <s v="ESTIMACIONES"/>
    <m/>
  </r>
  <r>
    <s v="24"/>
    <x v="13"/>
    <s v="NO INFORMANTE"/>
    <m/>
    <m/>
    <x v="2"/>
    <m/>
    <m/>
    <n v="0.68"/>
    <n v="0.68"/>
    <m/>
    <m/>
    <n v="7.6160000000000005"/>
    <m/>
    <m/>
    <m/>
    <m/>
    <m/>
    <x v="0"/>
    <m/>
    <s v="Embotelladora Latinoamericana S.A."/>
    <x v="40"/>
    <x v="187"/>
    <s v="C.T. Coca Cola"/>
    <x v="926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7.6160000000000005"/>
    <n v="7.6160000000000004E-3"/>
    <m/>
    <n v="0.68"/>
    <n v="0.68"/>
    <m/>
    <m/>
    <n v="94"/>
    <s v="ESTIMACIONES"/>
    <m/>
  </r>
  <r>
    <s v="24"/>
    <x v="13"/>
    <s v="NO INFORMANTE"/>
    <m/>
    <m/>
    <x v="2"/>
    <m/>
    <m/>
    <n v="1.2"/>
    <n v="1.2"/>
    <m/>
    <m/>
    <n v="13.44"/>
    <m/>
    <m/>
    <m/>
    <m/>
    <m/>
    <x v="0"/>
    <m/>
    <s v="Eugenio Cogorno - Molino Excelsior S.A."/>
    <x v="40"/>
    <x v="187"/>
    <s v="C.T. Cogorno"/>
    <x v="927"/>
    <s v="EL"/>
    <x v="2"/>
    <x v="260"/>
    <x v="0"/>
    <s v="Instalado"/>
    <s v="Operativo"/>
    <m/>
    <x v="2"/>
    <x v="1"/>
    <x v="1"/>
    <x v="2"/>
    <s v="Privado"/>
    <s v="LIMA"/>
    <s v="CALLAO"/>
    <s v="CALLAO"/>
    <s v="LA PERLA"/>
    <m/>
    <x v="1"/>
    <m/>
    <x v="2"/>
    <x v="5"/>
    <x v="0"/>
    <s v="MWh"/>
    <n v="13.44"/>
    <n v="1.3439999999999999E-2"/>
    <m/>
    <n v="1.2"/>
    <n v="1.2"/>
    <m/>
    <m/>
    <n v="94"/>
    <s v="ESTIMACIONES"/>
    <m/>
  </r>
  <r>
    <s v="24"/>
    <x v="13"/>
    <s v="NO INFORMANTE"/>
    <m/>
    <m/>
    <x v="2"/>
    <m/>
    <m/>
    <n v="0.25"/>
    <n v="0.25"/>
    <m/>
    <m/>
    <n v="2.8"/>
    <m/>
    <m/>
    <m/>
    <m/>
    <m/>
    <x v="0"/>
    <m/>
    <s v="Exportadora El Sol S.A."/>
    <x v="40"/>
    <x v="187"/>
    <s v="C.T. El Sol"/>
    <x v="928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2.8"/>
    <n v="2.8E-3"/>
    <m/>
    <n v="0.25"/>
    <n v="0.25"/>
    <m/>
    <m/>
    <n v="94"/>
    <s v="ESTIMACIONES"/>
    <m/>
  </r>
  <r>
    <s v="24"/>
    <x v="13"/>
    <s v="NO INFORMANTE"/>
    <m/>
    <m/>
    <x v="2"/>
    <m/>
    <m/>
    <n v="0.45800000000000002"/>
    <n v="0.45800000000000002"/>
    <m/>
    <m/>
    <n v="5.1296000000000008"/>
    <m/>
    <m/>
    <m/>
    <m/>
    <m/>
    <x v="0"/>
    <m/>
    <s v="Fábrica de Aguas Gaseosas Huacho"/>
    <x v="40"/>
    <x v="187"/>
    <s v="C.T. Gaseosas Huacho"/>
    <x v="929"/>
    <s v="EL"/>
    <x v="2"/>
    <x v="260"/>
    <x v="0"/>
    <s v="Instalado"/>
    <s v="Operativo"/>
    <m/>
    <x v="2"/>
    <x v="1"/>
    <x v="1"/>
    <x v="2"/>
    <s v="Privado"/>
    <s v="LIMA"/>
    <s v="LIMA"/>
    <s v="HUAURA"/>
    <s v="HUACHO"/>
    <m/>
    <x v="1"/>
    <m/>
    <x v="2"/>
    <x v="5"/>
    <x v="0"/>
    <s v="MWh"/>
    <n v="5.1296000000000008"/>
    <n v="5.1296000000000007E-3"/>
    <m/>
    <n v="0.45800000000000002"/>
    <n v="0.45800000000000002"/>
    <m/>
    <m/>
    <n v="94"/>
    <s v="ESTIMACIONES"/>
    <m/>
  </r>
  <r>
    <s v="24"/>
    <x v="13"/>
    <s v="NO INFORMANTE"/>
    <m/>
    <m/>
    <x v="2"/>
    <m/>
    <m/>
    <n v="0.17"/>
    <n v="0.17"/>
    <m/>
    <m/>
    <n v="1.9040000000000001"/>
    <m/>
    <m/>
    <m/>
    <m/>
    <m/>
    <x v="0"/>
    <m/>
    <s v="Fábrica de Embutidos Walter Braedt S.A."/>
    <x v="40"/>
    <x v="187"/>
    <s v="C.T. Walter Braedt"/>
    <x v="930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1.9040000000000001"/>
    <n v="1.9040000000000001E-3"/>
    <m/>
    <n v="0.17"/>
    <n v="0.17"/>
    <m/>
    <m/>
    <n v="94"/>
    <s v="ESTIMACIONES"/>
    <m/>
  </r>
  <r>
    <s v="24"/>
    <x v="13"/>
    <s v="NO INFORMANTE"/>
    <m/>
    <m/>
    <x v="2"/>
    <m/>
    <m/>
    <n v="0.32800000000000001"/>
    <n v="0.32800000000000001"/>
    <m/>
    <m/>
    <n v="3.6736000000000004"/>
    <m/>
    <m/>
    <m/>
    <m/>
    <m/>
    <x v="0"/>
    <m/>
    <s v="Fábrica de Tejidos La Bellota S.A."/>
    <x v="40"/>
    <x v="187"/>
    <s v="C.T. La Bellota"/>
    <x v="931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3.6736000000000004"/>
    <n v="3.6736000000000004E-3"/>
    <m/>
    <n v="0.32800000000000001"/>
    <n v="0.32800000000000001"/>
    <m/>
    <m/>
    <n v="94"/>
    <s v="ESTIMACIONES"/>
    <m/>
  </r>
  <r>
    <s v="24"/>
    <x v="13"/>
    <s v="NO INFORMANTE"/>
    <m/>
    <m/>
    <x v="2"/>
    <m/>
    <m/>
    <n v="0.15"/>
    <n v="0.15"/>
    <m/>
    <m/>
    <n v="1.68"/>
    <m/>
    <m/>
    <m/>
    <m/>
    <m/>
    <x v="0"/>
    <m/>
    <s v="Fábrica Nacional de Plasticos E.I.R.L."/>
    <x v="40"/>
    <x v="187"/>
    <s v="C.T. Fanaplast"/>
    <x v="932"/>
    <s v="EL"/>
    <x v="2"/>
    <x v="260"/>
    <x v="0"/>
    <s v="Instalado"/>
    <s v="Operativo"/>
    <m/>
    <x v="2"/>
    <x v="1"/>
    <x v="1"/>
    <x v="2"/>
    <s v="Privado"/>
    <s v="LIMA"/>
    <s v="LIMA"/>
    <s v="LIMA"/>
    <s v="INDEPENDENCIA"/>
    <m/>
    <x v="1"/>
    <m/>
    <x v="2"/>
    <x v="5"/>
    <x v="0"/>
    <s v="MWh"/>
    <n v="1.68"/>
    <n v="1.6799999999999999E-3"/>
    <m/>
    <n v="0.15"/>
    <n v="0.15"/>
    <m/>
    <m/>
    <n v="94"/>
    <s v="ESTIMACIONES"/>
    <m/>
  </r>
  <r>
    <s v="24"/>
    <x v="13"/>
    <s v="NO INFORMANTE"/>
    <m/>
    <m/>
    <x v="2"/>
    <m/>
    <m/>
    <n v="1.6"/>
    <n v="1.6"/>
    <m/>
    <m/>
    <n v="17.920000000000002"/>
    <m/>
    <m/>
    <m/>
    <m/>
    <m/>
    <x v="0"/>
    <m/>
    <s v="Fábrica Nacional Textil El Amazonas S.A."/>
    <x v="40"/>
    <x v="187"/>
    <s v="C.T. Textil Amazonas"/>
    <x v="933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17.920000000000002"/>
    <n v="1.7920000000000002E-2"/>
    <m/>
    <n v="1.6"/>
    <n v="1.6"/>
    <m/>
    <m/>
    <n v="94"/>
    <s v="ESTIMACIONES"/>
    <m/>
  </r>
  <r>
    <s v="24"/>
    <x v="13"/>
    <s v="NO INFORMANTE"/>
    <m/>
    <m/>
    <x v="2"/>
    <m/>
    <m/>
    <n v="0.25"/>
    <n v="0.25"/>
    <m/>
    <m/>
    <n v="2.8"/>
    <m/>
    <m/>
    <m/>
    <m/>
    <m/>
    <x v="0"/>
    <m/>
    <s v="Famia Industrial S.A."/>
    <x v="40"/>
    <x v="187"/>
    <s v="C.T. Famia"/>
    <x v="934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2.8"/>
    <n v="2.8E-3"/>
    <m/>
    <n v="0.25"/>
    <n v="0.25"/>
    <m/>
    <m/>
    <n v="94"/>
    <s v="ESTIMACIONES"/>
    <m/>
  </r>
  <r>
    <s v="24"/>
    <x v="13"/>
    <s v="NO INFORMANTE"/>
    <m/>
    <m/>
    <x v="2"/>
    <m/>
    <m/>
    <n v="0.40799999999999997"/>
    <n v="0.40799999999999997"/>
    <m/>
    <m/>
    <n v="4.5696000000000003"/>
    <m/>
    <m/>
    <m/>
    <m/>
    <m/>
    <x v="0"/>
    <m/>
    <s v="FIMA S.A."/>
    <x v="40"/>
    <x v="187"/>
    <s v="C.T. Fima"/>
    <x v="935"/>
    <s v="EL"/>
    <x v="2"/>
    <x v="260"/>
    <x v="0"/>
    <s v="Instalado"/>
    <s v="Operativo"/>
    <m/>
    <x v="2"/>
    <x v="1"/>
    <x v="1"/>
    <x v="2"/>
    <s v="Privado"/>
    <s v="LIMA"/>
    <s v="CALLAO"/>
    <s v="CALLAO"/>
    <s v="CARMEN DE LA LEGUA"/>
    <m/>
    <x v="1"/>
    <m/>
    <x v="2"/>
    <x v="5"/>
    <x v="0"/>
    <s v="MWh"/>
    <n v="4.5696000000000003"/>
    <n v="4.5696000000000001E-3"/>
    <m/>
    <n v="0.40799999999999997"/>
    <n v="0.40799999999999997"/>
    <m/>
    <m/>
    <n v="94"/>
    <s v="ESTIMACIONES"/>
    <m/>
  </r>
  <r>
    <s v="24"/>
    <x v="13"/>
    <s v="NO INFORMANTE"/>
    <m/>
    <m/>
    <x v="2"/>
    <m/>
    <m/>
    <n v="0.113"/>
    <n v="0.113"/>
    <m/>
    <m/>
    <n v="1.2656000000000001"/>
    <m/>
    <m/>
    <m/>
    <m/>
    <m/>
    <x v="0"/>
    <m/>
    <s v="Fino Textil"/>
    <x v="40"/>
    <x v="187"/>
    <s v="C.T. Fino Textil"/>
    <x v="936"/>
    <s v="EL"/>
    <x v="2"/>
    <x v="260"/>
    <x v="0"/>
    <s v="Instalado"/>
    <s v="Operativo"/>
    <m/>
    <x v="2"/>
    <x v="1"/>
    <x v="1"/>
    <x v="2"/>
    <s v="Privado"/>
    <s v="LIMA"/>
    <s v="LIMA"/>
    <s v="LIMA"/>
    <s v="SAN JUAN DE LURIGANCHO"/>
    <m/>
    <x v="1"/>
    <m/>
    <x v="2"/>
    <x v="5"/>
    <x v="0"/>
    <s v="MWh"/>
    <n v="1.2656000000000001"/>
    <n v="1.2656E-3"/>
    <m/>
    <n v="0.113"/>
    <n v="0.113"/>
    <m/>
    <m/>
    <n v="94"/>
    <s v="ESTIMACIONES"/>
    <m/>
  </r>
  <r>
    <s v="24"/>
    <x v="13"/>
    <s v="NO INFORMANTE"/>
    <m/>
    <m/>
    <x v="2"/>
    <m/>
    <m/>
    <n v="0.39300000000000002"/>
    <n v="0.39300000000000002"/>
    <m/>
    <m/>
    <n v="4.4016000000000002"/>
    <m/>
    <m/>
    <m/>
    <m/>
    <m/>
    <x v="0"/>
    <m/>
    <s v="Flexo Plast S.A."/>
    <x v="40"/>
    <x v="187"/>
    <s v="C.T. Flexo Plast"/>
    <x v="937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4.4016000000000002"/>
    <n v="4.4016000000000003E-3"/>
    <m/>
    <n v="0.39300000000000002"/>
    <n v="0.39300000000000002"/>
    <m/>
    <m/>
    <n v="94"/>
    <s v="ESTIMACIONES"/>
    <m/>
  </r>
  <r>
    <s v="24"/>
    <x v="13"/>
    <s v="NO INFORMANTE"/>
    <m/>
    <m/>
    <x v="2"/>
    <m/>
    <m/>
    <n v="0.7"/>
    <n v="0.7"/>
    <m/>
    <m/>
    <n v="7.84"/>
    <m/>
    <m/>
    <m/>
    <m/>
    <m/>
    <x v="0"/>
    <m/>
    <s v="Frigorífico La Colonial"/>
    <x v="40"/>
    <x v="187"/>
    <s v="C.T. Frigorífico La Colonial"/>
    <x v="938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7.84"/>
    <n v="7.8399999999999997E-3"/>
    <m/>
    <n v="0.7"/>
    <n v="0.7"/>
    <m/>
    <m/>
    <n v="94"/>
    <s v="ESTIMACIONES"/>
    <m/>
  </r>
  <r>
    <s v="24"/>
    <x v="13"/>
    <s v="NO INFORMANTE"/>
    <m/>
    <m/>
    <x v="2"/>
    <m/>
    <m/>
    <n v="0.08"/>
    <n v="0.08"/>
    <m/>
    <m/>
    <n v="0.89600000000000002"/>
    <m/>
    <m/>
    <m/>
    <m/>
    <m/>
    <x v="0"/>
    <m/>
    <s v="FUMASA"/>
    <x v="40"/>
    <x v="187"/>
    <s v="C.T. Fumasa"/>
    <x v="939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0.89600000000000002"/>
    <n v="8.9599999999999999E-4"/>
    <m/>
    <n v="0.08"/>
    <n v="0.08"/>
    <m/>
    <m/>
    <n v="94"/>
    <s v="ESTIMACIONES"/>
    <m/>
  </r>
  <r>
    <s v="24"/>
    <x v="13"/>
    <s v="NO INFORMANTE"/>
    <m/>
    <m/>
    <x v="2"/>
    <m/>
    <m/>
    <n v="0.125"/>
    <n v="0.125"/>
    <m/>
    <m/>
    <n v="1.4"/>
    <m/>
    <m/>
    <m/>
    <m/>
    <m/>
    <x v="0"/>
    <m/>
    <s v="Fundición Callao S.A."/>
    <x v="40"/>
    <x v="187"/>
    <s v="C.T. Fundición"/>
    <x v="940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1.4"/>
    <n v="1.4E-3"/>
    <m/>
    <n v="0.125"/>
    <n v="0.125"/>
    <m/>
    <m/>
    <n v="94"/>
    <s v="ESTIMACIONES"/>
    <m/>
  </r>
  <r>
    <s v="24"/>
    <x v="13"/>
    <s v="NO INFORMANTE"/>
    <m/>
    <m/>
    <x v="2"/>
    <m/>
    <m/>
    <n v="0.51600000000000001"/>
    <n v="0.51600000000000001"/>
    <m/>
    <m/>
    <n v="5.7792000000000012"/>
    <m/>
    <m/>
    <m/>
    <m/>
    <m/>
    <x v="0"/>
    <m/>
    <s v="Fundición Ventanilla"/>
    <x v="40"/>
    <x v="187"/>
    <s v="C.T. Fundición Ventanilla"/>
    <x v="941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5.7792000000000012"/>
    <n v="5.7792000000000008E-3"/>
    <m/>
    <n v="0.51600000000000001"/>
    <n v="0.51600000000000001"/>
    <m/>
    <m/>
    <n v="94"/>
    <s v="ESTIMACIONES"/>
    <m/>
  </r>
  <r>
    <s v="24"/>
    <x v="13"/>
    <s v="NO INFORMANTE"/>
    <m/>
    <m/>
    <x v="2"/>
    <m/>
    <m/>
    <n v="0.19"/>
    <n v="0.19"/>
    <m/>
    <m/>
    <n v="2.1280000000000001"/>
    <m/>
    <m/>
    <m/>
    <m/>
    <m/>
    <x v="0"/>
    <m/>
    <s v="Galpi S.A."/>
    <x v="40"/>
    <x v="187"/>
    <s v="C.T. Galpi"/>
    <x v="942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2.1280000000000001"/>
    <n v="2.1280000000000001E-3"/>
    <m/>
    <n v="0.19"/>
    <n v="0.19"/>
    <m/>
    <m/>
    <n v="94"/>
    <s v="ESTIMACIONES"/>
    <m/>
  </r>
  <r>
    <s v="24"/>
    <x v="13"/>
    <s v="NO INFORMANTE"/>
    <m/>
    <m/>
    <x v="2"/>
    <m/>
    <m/>
    <n v="0.504"/>
    <n v="0.504"/>
    <m/>
    <m/>
    <n v="5.6448"/>
    <m/>
    <m/>
    <m/>
    <m/>
    <m/>
    <x v="0"/>
    <m/>
    <s v="Haug S.A."/>
    <x v="40"/>
    <x v="187"/>
    <s v="C.T. Haug"/>
    <x v="943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5.6448"/>
    <n v="5.6448000000000002E-3"/>
    <m/>
    <n v="0.504"/>
    <n v="0.504"/>
    <m/>
    <m/>
    <n v="94"/>
    <s v="ESTIMACIONES"/>
    <m/>
  </r>
  <r>
    <s v="24"/>
    <x v="13"/>
    <s v="NO INFORMANTE"/>
    <m/>
    <m/>
    <x v="2"/>
    <m/>
    <m/>
    <n v="0.6"/>
    <n v="0.6"/>
    <m/>
    <m/>
    <n v="6.72"/>
    <m/>
    <m/>
    <m/>
    <m/>
    <m/>
    <x v="0"/>
    <m/>
    <s v="Hidrostal S.A."/>
    <x v="40"/>
    <x v="187"/>
    <s v="C.T. Hidrostal"/>
    <x v="944"/>
    <s v="EL"/>
    <x v="2"/>
    <x v="260"/>
    <x v="0"/>
    <s v="Instalado"/>
    <s v="Operativo"/>
    <m/>
    <x v="2"/>
    <x v="1"/>
    <x v="1"/>
    <x v="2"/>
    <s v="Privado"/>
    <s v="LIMA"/>
    <s v="LIMA"/>
    <s v="LIMA"/>
    <s v="SAN JUAN DE LURIGANCHO"/>
    <m/>
    <x v="1"/>
    <m/>
    <x v="2"/>
    <x v="5"/>
    <x v="0"/>
    <s v="MWh"/>
    <n v="6.72"/>
    <n v="6.7199999999999994E-3"/>
    <m/>
    <n v="0.6"/>
    <n v="0.6"/>
    <m/>
    <m/>
    <n v="94"/>
    <s v="ESTIMACIONES"/>
    <m/>
  </r>
  <r>
    <s v="24"/>
    <x v="13"/>
    <s v="NO INFORMANTE"/>
    <m/>
    <m/>
    <x v="5"/>
    <m/>
    <m/>
    <n v="0.33900000000000002"/>
    <n v="0.33900000000000002"/>
    <m/>
    <m/>
    <n v="1187.8560000000002"/>
    <m/>
    <m/>
    <m/>
    <m/>
    <m/>
    <x v="0"/>
    <m/>
    <s v="Hornos Eléctricos Peruanos"/>
    <x v="40"/>
    <x v="187"/>
    <s v="C.H. Hornos Eléctricos"/>
    <x v="945"/>
    <s v="HI"/>
    <x v="5"/>
    <x v="260"/>
    <x v="2"/>
    <s v="Instalado"/>
    <s v="Operativo"/>
    <m/>
    <x v="2"/>
    <x v="1"/>
    <x v="1"/>
    <x v="2"/>
    <s v="Privado"/>
    <s v="LIMA"/>
    <s v="LIMA"/>
    <s v="HUAROCHIRÍ"/>
    <s v="SURCO"/>
    <m/>
    <x v="8"/>
    <m/>
    <x v="2"/>
    <x v="5"/>
    <x v="0"/>
    <s v="MWh"/>
    <n v="1187.8560000000002"/>
    <n v="1.1878560000000002"/>
    <m/>
    <n v="0.33900000000000002"/>
    <n v="0.33900000000000002"/>
    <m/>
    <m/>
    <n v="94"/>
    <s v="ESTIMACIONES"/>
    <m/>
  </r>
  <r>
    <s v="24"/>
    <x v="13"/>
    <s v="NO INFORMANTE"/>
    <m/>
    <m/>
    <x v="2"/>
    <m/>
    <m/>
    <n v="0.7"/>
    <n v="0.7"/>
    <m/>
    <m/>
    <n v="7.84"/>
    <m/>
    <m/>
    <m/>
    <m/>
    <m/>
    <x v="0"/>
    <m/>
    <s v="IDIESA Artículos Plásticos S.A."/>
    <x v="40"/>
    <x v="187"/>
    <s v="C.T. IDIESA"/>
    <x v="946"/>
    <s v="EL"/>
    <x v="2"/>
    <x v="260"/>
    <x v="0"/>
    <s v="Instalado"/>
    <s v="Operativo"/>
    <m/>
    <x v="2"/>
    <x v="1"/>
    <x v="1"/>
    <x v="2"/>
    <s v="Privado"/>
    <s v="LIMA"/>
    <s v="LIMA"/>
    <s v="LIMA"/>
    <s v="SAN JUAN DE LURIGANCHO"/>
    <m/>
    <x v="1"/>
    <m/>
    <x v="2"/>
    <x v="5"/>
    <x v="0"/>
    <s v="MWh"/>
    <n v="7.84"/>
    <n v="7.8399999999999997E-3"/>
    <m/>
    <n v="0.7"/>
    <n v="0.7"/>
    <m/>
    <m/>
    <n v="94"/>
    <s v="ESTIMACIONES"/>
    <m/>
  </r>
  <r>
    <s v="24"/>
    <x v="13"/>
    <s v="NO INFORMANTE"/>
    <m/>
    <m/>
    <x v="2"/>
    <m/>
    <m/>
    <n v="0.121"/>
    <n v="0.121"/>
    <m/>
    <m/>
    <n v="1.3552"/>
    <m/>
    <m/>
    <m/>
    <m/>
    <m/>
    <x v="0"/>
    <m/>
    <s v="Inagro Sur S.A."/>
    <x v="40"/>
    <x v="187"/>
    <s v="C.T. Inagro"/>
    <x v="947"/>
    <s v="EL"/>
    <x v="2"/>
    <x v="260"/>
    <x v="0"/>
    <s v="Instalado"/>
    <s v="Operativo"/>
    <m/>
    <x v="2"/>
    <x v="1"/>
    <x v="1"/>
    <x v="2"/>
    <s v="Privado"/>
    <s v="LIMA"/>
    <s v="LIMA"/>
    <s v="CAÑETE"/>
    <s v="SAN VICENTE"/>
    <m/>
    <x v="1"/>
    <m/>
    <x v="2"/>
    <x v="5"/>
    <x v="0"/>
    <s v="MWh"/>
    <n v="1.3552"/>
    <n v="1.3552E-3"/>
    <m/>
    <n v="0.121"/>
    <n v="0.121"/>
    <m/>
    <m/>
    <n v="94"/>
    <s v="ESTIMACIONES"/>
    <m/>
  </r>
  <r>
    <s v="24"/>
    <x v="13"/>
    <s v="NO INFORMANTE"/>
    <m/>
    <m/>
    <x v="2"/>
    <m/>
    <m/>
    <n v="0.496"/>
    <n v="0.496"/>
    <m/>
    <m/>
    <n v="5.555200000000001"/>
    <m/>
    <m/>
    <m/>
    <m/>
    <m/>
    <x v="0"/>
    <m/>
    <s v="Indus S.A."/>
    <x v="40"/>
    <x v="187"/>
    <s v="C.T. Indus"/>
    <x v="948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5.555200000000001"/>
    <n v="5.5552000000000015E-3"/>
    <m/>
    <n v="0.496"/>
    <n v="0.496"/>
    <m/>
    <m/>
    <n v="94"/>
    <s v="ESTIMACIONES"/>
    <m/>
  </r>
  <r>
    <s v="24"/>
    <x v="13"/>
    <s v="NO INFORMANTE"/>
    <m/>
    <m/>
    <x v="2"/>
    <m/>
    <m/>
    <n v="0.1"/>
    <n v="0.1"/>
    <m/>
    <m/>
    <n v="1.1200000000000001"/>
    <m/>
    <m/>
    <m/>
    <m/>
    <m/>
    <x v="0"/>
    <m/>
    <s v="Industria Convertidora S.A. - INCOL"/>
    <x v="40"/>
    <x v="187"/>
    <s v="C.T. Incol"/>
    <x v="949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1.1200000000000001"/>
    <n v="1.1200000000000001E-3"/>
    <m/>
    <n v="0.1"/>
    <n v="0.1"/>
    <m/>
    <m/>
    <n v="94"/>
    <s v="ESTIMACIONES"/>
    <m/>
  </r>
  <r>
    <s v="24"/>
    <x v="13"/>
    <s v="NO INFORMANTE"/>
    <m/>
    <m/>
    <x v="2"/>
    <m/>
    <m/>
    <n v="0.7"/>
    <n v="0.7"/>
    <m/>
    <m/>
    <n v="7.84"/>
    <m/>
    <m/>
    <m/>
    <m/>
    <m/>
    <x v="0"/>
    <m/>
    <s v="Industrial Alpamayo S.A."/>
    <x v="40"/>
    <x v="187"/>
    <s v="C.T. Alpamayo"/>
    <x v="950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7.84"/>
    <n v="7.8399999999999997E-3"/>
    <m/>
    <n v="0.7"/>
    <n v="0.7"/>
    <m/>
    <m/>
    <n v="94"/>
    <s v="ESTIMACIONES"/>
    <m/>
  </r>
  <r>
    <s v="24"/>
    <x v="13"/>
    <s v="NO INFORMANTE"/>
    <m/>
    <m/>
    <x v="2"/>
    <m/>
    <m/>
    <n v="0.20499999999999999"/>
    <n v="0.20499999999999999"/>
    <m/>
    <m/>
    <n v="2.2960000000000003"/>
    <m/>
    <m/>
    <m/>
    <m/>
    <m/>
    <x v="0"/>
    <m/>
    <s v="Industrial Brawns S.A,"/>
    <x v="40"/>
    <x v="187"/>
    <s v="C.T. Brawns"/>
    <x v="951"/>
    <s v="EL"/>
    <x v="2"/>
    <x v="260"/>
    <x v="0"/>
    <s v="Instalado"/>
    <s v="Operativo"/>
    <m/>
    <x v="2"/>
    <x v="1"/>
    <x v="1"/>
    <x v="2"/>
    <s v="Privado"/>
    <s v="LIMA"/>
    <s v="LIMA"/>
    <s v="LIMA"/>
    <s v="INDEPENDENCIA"/>
    <m/>
    <x v="1"/>
    <m/>
    <x v="2"/>
    <x v="5"/>
    <x v="0"/>
    <s v="MWh"/>
    <n v="2.2960000000000003"/>
    <n v="2.2960000000000003E-3"/>
    <m/>
    <n v="0.20499999999999999"/>
    <n v="0.20499999999999999"/>
    <m/>
    <m/>
    <n v="94"/>
    <s v="ESTIMACIONES"/>
    <m/>
  </r>
  <r>
    <s v="24"/>
    <x v="13"/>
    <s v="NO INFORMANTE"/>
    <m/>
    <m/>
    <x v="2"/>
    <m/>
    <m/>
    <n v="0.6"/>
    <n v="0.6"/>
    <m/>
    <m/>
    <n v="6.72"/>
    <m/>
    <m/>
    <m/>
    <m/>
    <m/>
    <x v="0"/>
    <m/>
    <s v="Industrial Hilandera S.A."/>
    <x v="40"/>
    <x v="187"/>
    <s v="C.T. Hilandera"/>
    <x v="952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6.72"/>
    <n v="6.7199999999999994E-3"/>
    <m/>
    <n v="0.6"/>
    <n v="0.6"/>
    <m/>
    <m/>
    <n v="94"/>
    <s v="ESTIMACIONES"/>
    <m/>
  </r>
  <r>
    <s v="24"/>
    <x v="13"/>
    <s v="NO INFORMANTE"/>
    <m/>
    <m/>
    <x v="2"/>
    <m/>
    <m/>
    <n v="0.55000000000000004"/>
    <n v="0.55000000000000004"/>
    <m/>
    <m/>
    <n v="6.16"/>
    <m/>
    <m/>
    <m/>
    <m/>
    <m/>
    <x v="0"/>
    <m/>
    <s v="Industrias de Confección Textil S.A."/>
    <x v="40"/>
    <x v="187"/>
    <s v="C.T. Confección Textil"/>
    <x v="953"/>
    <s v="EL"/>
    <x v="2"/>
    <x v="260"/>
    <x v="0"/>
    <s v="Instalado"/>
    <s v="Operativo"/>
    <m/>
    <x v="2"/>
    <x v="1"/>
    <x v="1"/>
    <x v="2"/>
    <s v="Privado"/>
    <s v="LIMA"/>
    <s v="LIMA"/>
    <s v="LIMA"/>
    <s v="LOS OLIVOS"/>
    <m/>
    <x v="1"/>
    <m/>
    <x v="2"/>
    <x v="5"/>
    <x v="0"/>
    <s v="MWh"/>
    <n v="6.16"/>
    <n v="6.1600000000000005E-3"/>
    <m/>
    <n v="0.55000000000000004"/>
    <n v="0.55000000000000004"/>
    <m/>
    <m/>
    <n v="94"/>
    <s v="ESTIMACIONES"/>
    <m/>
  </r>
  <r>
    <s v="24"/>
    <x v="13"/>
    <s v="NO INFORMANTE"/>
    <m/>
    <m/>
    <x v="2"/>
    <m/>
    <m/>
    <n v="0.36"/>
    <n v="0.36"/>
    <m/>
    <m/>
    <n v="4.032"/>
    <m/>
    <m/>
    <m/>
    <m/>
    <m/>
    <x v="0"/>
    <m/>
    <s v="Industrias Incorporadas S.A."/>
    <x v="40"/>
    <x v="187"/>
    <s v="C.T. Industrias Incorporadas"/>
    <x v="954"/>
    <s v="EL"/>
    <x v="2"/>
    <x v="260"/>
    <x v="0"/>
    <s v="Instalado"/>
    <s v="Operativo"/>
    <m/>
    <x v="2"/>
    <x v="1"/>
    <x v="1"/>
    <x v="2"/>
    <s v="Privado"/>
    <s v="LIMA"/>
    <s v="LIMA"/>
    <s v="LIMA"/>
    <s v="SAN JUAN DE LURIGANCHO"/>
    <m/>
    <x v="1"/>
    <m/>
    <x v="2"/>
    <x v="5"/>
    <x v="0"/>
    <s v="MWh"/>
    <n v="4.032"/>
    <n v="4.032E-3"/>
    <m/>
    <n v="0.36"/>
    <n v="0.36"/>
    <m/>
    <m/>
    <n v="94"/>
    <s v="ESTIMACIONES"/>
    <m/>
  </r>
  <r>
    <s v="24"/>
    <x v="13"/>
    <s v="NO INFORMANTE"/>
    <m/>
    <m/>
    <x v="2"/>
    <m/>
    <m/>
    <n v="1.25"/>
    <n v="1.25"/>
    <m/>
    <m/>
    <n v="14"/>
    <m/>
    <m/>
    <m/>
    <m/>
    <m/>
    <x v="0"/>
    <m/>
    <s v="Industrias Nettalco S.A."/>
    <x v="40"/>
    <x v="187"/>
    <s v="C.T. Planta Tintorería"/>
    <x v="955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14"/>
    <n v="1.4E-2"/>
    <m/>
    <n v="1.25"/>
    <n v="1.25"/>
    <m/>
    <m/>
    <n v="94"/>
    <s v="ESTIMACIONES"/>
    <m/>
  </r>
  <r>
    <s v="24"/>
    <x v="13"/>
    <s v="NO INFORMANTE"/>
    <m/>
    <m/>
    <x v="2"/>
    <m/>
    <m/>
    <n v="0.1"/>
    <n v="0.1"/>
    <m/>
    <m/>
    <n v="1.1200000000000001"/>
    <m/>
    <m/>
    <m/>
    <m/>
    <m/>
    <x v="0"/>
    <m/>
    <s v="Industrias Santa María S.A."/>
    <x v="40"/>
    <x v="187"/>
    <s v="C.T. Santa María"/>
    <x v="956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1.1200000000000001"/>
    <n v="1.1200000000000001E-3"/>
    <m/>
    <n v="0.1"/>
    <n v="0.1"/>
    <m/>
    <m/>
    <n v="94"/>
    <s v="ESTIMACIONES"/>
    <m/>
  </r>
  <r>
    <s v="24"/>
    <x v="13"/>
    <s v="NO INFORMANTE"/>
    <m/>
    <m/>
    <x v="2"/>
    <m/>
    <m/>
    <n v="0.3"/>
    <n v="0.3"/>
    <m/>
    <m/>
    <n v="3.36"/>
    <m/>
    <m/>
    <m/>
    <m/>
    <m/>
    <x v="0"/>
    <m/>
    <s v="Industrias Vencedor S.A."/>
    <x v="40"/>
    <x v="187"/>
    <s v="C.T. Vencedor"/>
    <x v="957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3.36"/>
    <n v="3.3599999999999997E-3"/>
    <m/>
    <n v="0.3"/>
    <n v="0.3"/>
    <m/>
    <m/>
    <n v="94"/>
    <s v="ESTIMACIONES"/>
    <m/>
  </r>
  <r>
    <s v="24"/>
    <x v="13"/>
    <s v="NO INFORMANTE"/>
    <m/>
    <m/>
    <x v="2"/>
    <m/>
    <m/>
    <n v="0.37"/>
    <n v="0.37"/>
    <m/>
    <m/>
    <n v="4.1440000000000001"/>
    <m/>
    <m/>
    <m/>
    <m/>
    <m/>
    <x v="0"/>
    <m/>
    <s v="Interquímica S.A."/>
    <x v="40"/>
    <x v="187"/>
    <s v="C.T. Interquímica"/>
    <x v="958"/>
    <s v="EL"/>
    <x v="2"/>
    <x v="260"/>
    <x v="0"/>
    <s v="Instalado"/>
    <s v="Operativo"/>
    <m/>
    <x v="2"/>
    <x v="1"/>
    <x v="1"/>
    <x v="2"/>
    <s v="Privado"/>
    <s v="LIMA"/>
    <s v="CALLAO"/>
    <s v="CALLAO"/>
    <s v="CARMEN DE LA LEGUA"/>
    <m/>
    <x v="1"/>
    <m/>
    <x v="2"/>
    <x v="5"/>
    <x v="0"/>
    <s v="MWh"/>
    <n v="4.1440000000000001"/>
    <n v="4.1440000000000001E-3"/>
    <m/>
    <n v="0.37"/>
    <n v="0.37"/>
    <m/>
    <m/>
    <n v="94"/>
    <s v="ESTIMACIONES"/>
    <m/>
  </r>
  <r>
    <s v="24"/>
    <x v="13"/>
    <s v="NO INFORMANTE"/>
    <m/>
    <m/>
    <x v="2"/>
    <m/>
    <m/>
    <n v="0.125"/>
    <n v="0.125"/>
    <m/>
    <m/>
    <n v="1.4"/>
    <m/>
    <m/>
    <m/>
    <m/>
    <m/>
    <x v="0"/>
    <m/>
    <s v="Inversiones Comindustria S.A."/>
    <x v="40"/>
    <x v="187"/>
    <s v="C.T. Comindustria"/>
    <x v="959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1.4"/>
    <n v="1.4E-3"/>
    <m/>
    <n v="0.125"/>
    <n v="0.125"/>
    <m/>
    <m/>
    <n v="94"/>
    <s v="ESTIMACIONES"/>
    <m/>
  </r>
  <r>
    <s v="24"/>
    <x v="13"/>
    <s v="NO INFORMANTE"/>
    <m/>
    <m/>
    <x v="2"/>
    <m/>
    <m/>
    <n v="0.25"/>
    <n v="0.25"/>
    <m/>
    <m/>
    <n v="2.8"/>
    <m/>
    <m/>
    <m/>
    <m/>
    <m/>
    <x v="0"/>
    <m/>
    <s v="Italmecánica S.A."/>
    <x v="40"/>
    <x v="187"/>
    <s v="C.T. Italmecánica"/>
    <x v="960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2.8"/>
    <n v="2.8E-3"/>
    <m/>
    <n v="0.25"/>
    <n v="0.25"/>
    <m/>
    <m/>
    <n v="94"/>
    <s v="ESTIMACIONES"/>
    <m/>
  </r>
  <r>
    <s v="24"/>
    <x v="13"/>
    <s v="NO INFORMANTE"/>
    <m/>
    <m/>
    <x v="2"/>
    <m/>
    <m/>
    <n v="0.75"/>
    <n v="0.75"/>
    <m/>
    <m/>
    <n v="8.4"/>
    <m/>
    <m/>
    <m/>
    <m/>
    <m/>
    <x v="0"/>
    <m/>
    <s v="Jhonson &amp; Jhonson del Perú S.A."/>
    <x v="40"/>
    <x v="187"/>
    <s v="C.T. Jhonson &amp; Jhonson"/>
    <x v="961"/>
    <s v="EL"/>
    <x v="2"/>
    <x v="260"/>
    <x v="0"/>
    <s v="Instalado"/>
    <s v="Operativo"/>
    <m/>
    <x v="2"/>
    <x v="1"/>
    <x v="1"/>
    <x v="2"/>
    <s v="Privado"/>
    <s v="LIMA"/>
    <s v="LIMA"/>
    <s v="LIMA"/>
    <s v="SANTA ANITA"/>
    <m/>
    <x v="1"/>
    <m/>
    <x v="2"/>
    <x v="5"/>
    <x v="0"/>
    <s v="MWh"/>
    <n v="8.4"/>
    <n v="8.4000000000000012E-3"/>
    <m/>
    <n v="0.75"/>
    <n v="0.75"/>
    <m/>
    <m/>
    <n v="94"/>
    <s v="ESTIMACIONES"/>
    <m/>
  </r>
  <r>
    <s v="24"/>
    <x v="13"/>
    <s v="NO INFORMANTE"/>
    <m/>
    <m/>
    <x v="2"/>
    <m/>
    <m/>
    <n v="0.115"/>
    <n v="0.115"/>
    <m/>
    <m/>
    <n v="1.2880000000000003"/>
    <m/>
    <m/>
    <m/>
    <m/>
    <m/>
    <x v="0"/>
    <m/>
    <s v="Josfel S.A."/>
    <x v="40"/>
    <x v="187"/>
    <s v="C.T. Josfel"/>
    <x v="962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1.2880000000000003"/>
    <n v="1.2880000000000003E-3"/>
    <m/>
    <n v="0.115"/>
    <n v="0.115"/>
    <m/>
    <m/>
    <n v="94"/>
    <s v="ESTIMACIONES"/>
    <m/>
  </r>
  <r>
    <s v="24"/>
    <x v="13"/>
    <s v="NO INFORMANTE"/>
    <m/>
    <m/>
    <x v="2"/>
    <m/>
    <m/>
    <n v="0.3"/>
    <n v="0.3"/>
    <m/>
    <m/>
    <n v="3.36"/>
    <m/>
    <m/>
    <m/>
    <m/>
    <m/>
    <x v="0"/>
    <m/>
    <s v="Laboratorios Abeefe S.A."/>
    <x v="40"/>
    <x v="187"/>
    <s v="C.T. Abeefe"/>
    <x v="963"/>
    <s v="EL"/>
    <x v="2"/>
    <x v="260"/>
    <x v="0"/>
    <s v="Instalado"/>
    <s v="Operativo"/>
    <m/>
    <x v="2"/>
    <x v="1"/>
    <x v="1"/>
    <x v="2"/>
    <s v="Privado"/>
    <s v="LIMA"/>
    <s v="LIMA"/>
    <s v="LIMA"/>
    <s v="SAN MIGUEL"/>
    <m/>
    <x v="1"/>
    <m/>
    <x v="2"/>
    <x v="5"/>
    <x v="0"/>
    <s v="MWh"/>
    <n v="3.36"/>
    <n v="3.3599999999999997E-3"/>
    <m/>
    <n v="0.3"/>
    <n v="0.3"/>
    <m/>
    <m/>
    <n v="94"/>
    <s v="ESTIMACIONES"/>
    <m/>
  </r>
  <r>
    <s v="24"/>
    <x v="13"/>
    <s v="NO INFORMANTE"/>
    <m/>
    <m/>
    <x v="2"/>
    <m/>
    <m/>
    <n v="0.27500000000000002"/>
    <n v="0.27500000000000002"/>
    <m/>
    <m/>
    <n v="3.08"/>
    <m/>
    <m/>
    <m/>
    <m/>
    <m/>
    <x v="0"/>
    <m/>
    <s v="Lee Filter del Perú S.A."/>
    <x v="40"/>
    <x v="187"/>
    <s v="C.T. Lee Filter"/>
    <x v="964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3.08"/>
    <n v="3.0800000000000003E-3"/>
    <m/>
    <n v="0.27500000000000002"/>
    <n v="0.27500000000000002"/>
    <m/>
    <m/>
    <n v="94"/>
    <s v="ESTIMACIONES"/>
    <m/>
  </r>
  <r>
    <s v="24"/>
    <x v="13"/>
    <s v="NO INFORMANTE"/>
    <m/>
    <m/>
    <x v="2"/>
    <m/>
    <m/>
    <n v="0.3"/>
    <n v="0.3"/>
    <m/>
    <m/>
    <n v="3.36"/>
    <m/>
    <m/>
    <m/>
    <m/>
    <m/>
    <x v="0"/>
    <m/>
    <s v="Marmoles y Granitos S.A."/>
    <x v="40"/>
    <x v="187"/>
    <s v="C.T. Marmoles y Granitos"/>
    <x v="965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3.36"/>
    <n v="3.3599999999999997E-3"/>
    <m/>
    <n v="0.3"/>
    <n v="0.3"/>
    <m/>
    <m/>
    <n v="94"/>
    <s v="ESTIMACIONES"/>
    <m/>
  </r>
  <r>
    <s v="24"/>
    <x v="13"/>
    <s v="NO INFORMANTE"/>
    <m/>
    <m/>
    <x v="2"/>
    <m/>
    <m/>
    <n v="0.155"/>
    <n v="0.155"/>
    <m/>
    <m/>
    <n v="1.736"/>
    <m/>
    <m/>
    <m/>
    <m/>
    <m/>
    <x v="0"/>
    <m/>
    <s v="Matsushita Electric Industrial del Perú"/>
    <x v="40"/>
    <x v="187"/>
    <s v="C.T. Masushita"/>
    <x v="966"/>
    <s v="EL"/>
    <x v="2"/>
    <x v="260"/>
    <x v="0"/>
    <s v="Instalado"/>
    <s v="Operativo"/>
    <m/>
    <x v="2"/>
    <x v="1"/>
    <x v="1"/>
    <x v="2"/>
    <s v="Privado"/>
    <s v="LIMA"/>
    <s v="LIMA"/>
    <s v="LIMA"/>
    <s v="INDEPENDENCIA"/>
    <m/>
    <x v="1"/>
    <m/>
    <x v="2"/>
    <x v="5"/>
    <x v="0"/>
    <s v="MWh"/>
    <n v="1.736"/>
    <n v="1.7359999999999999E-3"/>
    <m/>
    <n v="0.155"/>
    <n v="0.155"/>
    <m/>
    <m/>
    <n v="94"/>
    <s v="ESTIMACIONES"/>
    <m/>
  </r>
  <r>
    <s v="24"/>
    <x v="13"/>
    <s v="NO INFORMANTE"/>
    <m/>
    <m/>
    <x v="2"/>
    <m/>
    <m/>
    <n v="0.27500000000000002"/>
    <n v="0.27500000000000002"/>
    <m/>
    <m/>
    <n v="3.08"/>
    <m/>
    <m/>
    <m/>
    <m/>
    <m/>
    <x v="0"/>
    <m/>
    <s v="Medifarma S.A."/>
    <x v="40"/>
    <x v="187"/>
    <s v="C.T. Medifarma"/>
    <x v="967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3.08"/>
    <n v="3.0800000000000003E-3"/>
    <m/>
    <n v="0.27500000000000002"/>
    <n v="0.27500000000000002"/>
    <m/>
    <m/>
    <n v="94"/>
    <s v="ESTIMACIONES"/>
    <m/>
  </r>
  <r>
    <s v="24"/>
    <x v="13"/>
    <s v="NO INFORMANTE"/>
    <m/>
    <m/>
    <x v="2"/>
    <m/>
    <m/>
    <n v="0.25"/>
    <n v="0.25"/>
    <m/>
    <m/>
    <n v="2.8"/>
    <m/>
    <m/>
    <m/>
    <m/>
    <m/>
    <x v="0"/>
    <m/>
    <s v="Milanoplast y Portofino Industrias S.A."/>
    <x v="40"/>
    <x v="187"/>
    <s v="C.T. Milanoplast"/>
    <x v="968"/>
    <s v="EL"/>
    <x v="2"/>
    <x v="260"/>
    <x v="0"/>
    <s v="Instalado"/>
    <s v="Operativo"/>
    <m/>
    <x v="2"/>
    <x v="1"/>
    <x v="1"/>
    <x v="2"/>
    <s v="Privado"/>
    <s v="LIMA"/>
    <s v="LIMA"/>
    <s v="LIMA"/>
    <s v="SAN JUAN DE LURIGANCHO"/>
    <m/>
    <x v="1"/>
    <m/>
    <x v="2"/>
    <x v="5"/>
    <x v="0"/>
    <s v="MWh"/>
    <n v="2.8"/>
    <n v="2.8E-3"/>
    <m/>
    <n v="0.25"/>
    <n v="0.25"/>
    <m/>
    <m/>
    <n v="94"/>
    <s v="ESTIMACIONES"/>
    <m/>
  </r>
  <r>
    <s v="24"/>
    <x v="13"/>
    <s v="NO INFORMANTE"/>
    <m/>
    <m/>
    <x v="2"/>
    <m/>
    <m/>
    <n v="0.32"/>
    <n v="0.32"/>
    <m/>
    <m/>
    <n v="3.5840000000000001"/>
    <m/>
    <m/>
    <m/>
    <m/>
    <m/>
    <x v="0"/>
    <m/>
    <s v="Molino El Triunfo S.A."/>
    <x v="40"/>
    <x v="187"/>
    <s v="C.T. Molino El Triunfo"/>
    <x v="969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3.5840000000000001"/>
    <n v="3.5839999999999999E-3"/>
    <m/>
    <n v="0.32"/>
    <n v="0.32"/>
    <m/>
    <m/>
    <n v="94"/>
    <s v="ESTIMACIONES"/>
    <m/>
  </r>
  <r>
    <s v="24"/>
    <x v="13"/>
    <s v="NO INFORMANTE"/>
    <m/>
    <m/>
    <x v="2"/>
    <m/>
    <m/>
    <n v="0.442"/>
    <n v="0.442"/>
    <m/>
    <m/>
    <n v="4.9504000000000001"/>
    <m/>
    <m/>
    <m/>
    <m/>
    <m/>
    <x v="0"/>
    <m/>
    <s v="Molinos Mayo S.A."/>
    <x v="40"/>
    <x v="187"/>
    <s v="C.T. Alimentos Chancay"/>
    <x v="970"/>
    <s v="EL"/>
    <x v="2"/>
    <x v="260"/>
    <x v="0"/>
    <s v="Instalado"/>
    <s v="Operativo"/>
    <m/>
    <x v="2"/>
    <x v="1"/>
    <x v="1"/>
    <x v="2"/>
    <s v="Privado"/>
    <s v="LIMA"/>
    <s v="LIMA"/>
    <s v="HUARAL"/>
    <s v="CHANCAY"/>
    <m/>
    <x v="1"/>
    <m/>
    <x v="2"/>
    <x v="5"/>
    <x v="0"/>
    <s v="MWh"/>
    <n v="4.9504000000000001"/>
    <n v="4.9503999999999998E-3"/>
    <m/>
    <n v="0.442"/>
    <n v="0.442"/>
    <m/>
    <m/>
    <n v="94"/>
    <s v="ESTIMACIONES"/>
    <m/>
  </r>
  <r>
    <s v="24"/>
    <x v="13"/>
    <s v="NO INFORMANTE"/>
    <m/>
    <m/>
    <x v="2"/>
    <m/>
    <m/>
    <n v="0.67700000000000005"/>
    <n v="0.67700000000000005"/>
    <m/>
    <m/>
    <n v="7.5824000000000016"/>
    <m/>
    <m/>
    <m/>
    <m/>
    <m/>
    <x v="0"/>
    <m/>
    <s v="Molinos Mayo S.A."/>
    <x v="40"/>
    <x v="187"/>
    <s v="C.T. Planta Alimentos Huaral"/>
    <x v="971"/>
    <s v="EL"/>
    <x v="2"/>
    <x v="260"/>
    <x v="0"/>
    <s v="Instalado"/>
    <s v="Operativo"/>
    <m/>
    <x v="2"/>
    <x v="1"/>
    <x v="1"/>
    <x v="2"/>
    <s v="Privado"/>
    <s v="LIMA"/>
    <s v="LIMA"/>
    <s v="HUARAL"/>
    <s v="HUARAL"/>
    <m/>
    <x v="1"/>
    <m/>
    <x v="2"/>
    <x v="5"/>
    <x v="0"/>
    <s v="MWh"/>
    <n v="7.5824000000000016"/>
    <n v="7.5824000000000013E-3"/>
    <m/>
    <n v="0.67700000000000005"/>
    <n v="0.67700000000000005"/>
    <m/>
    <m/>
    <n v="94"/>
    <s v="ESTIMACIONES"/>
    <m/>
  </r>
  <r>
    <s v="24"/>
    <x v="13"/>
    <s v="NO INFORMANTE"/>
    <m/>
    <m/>
    <x v="2"/>
    <m/>
    <m/>
    <n v="0.89500000000000002"/>
    <n v="0.89500000000000002"/>
    <m/>
    <m/>
    <n v="10.024000000000001"/>
    <m/>
    <m/>
    <m/>
    <m/>
    <m/>
    <x v="0"/>
    <m/>
    <s v="Molinos Mayo S.A."/>
    <x v="40"/>
    <x v="187"/>
    <s v="C.T. Planta Beneficio de Aves"/>
    <x v="972"/>
    <s v="EL"/>
    <x v="2"/>
    <x v="260"/>
    <x v="0"/>
    <s v="Instalado"/>
    <s v="Operativo"/>
    <m/>
    <x v="2"/>
    <x v="1"/>
    <x v="1"/>
    <x v="2"/>
    <s v="Privado"/>
    <s v="LIMA"/>
    <s v="LIMA"/>
    <s v="HUARAL"/>
    <s v="HUARAL"/>
    <m/>
    <x v="1"/>
    <m/>
    <x v="2"/>
    <x v="5"/>
    <x v="0"/>
    <s v="MWh"/>
    <n v="10.024000000000001"/>
    <n v="1.0024000000000002E-2"/>
    <m/>
    <n v="0.89500000000000002"/>
    <n v="0.89500000000000002"/>
    <m/>
    <m/>
    <n v="94"/>
    <s v="ESTIMACIONES"/>
    <m/>
  </r>
  <r>
    <s v="24"/>
    <x v="13"/>
    <s v="NO INFORMANTE"/>
    <m/>
    <m/>
    <x v="2"/>
    <m/>
    <m/>
    <n v="0.5"/>
    <n v="0.5"/>
    <m/>
    <m/>
    <n v="5.6"/>
    <m/>
    <m/>
    <m/>
    <m/>
    <m/>
    <x v="0"/>
    <m/>
    <s v="Molinos Mayo S.A."/>
    <x v="40"/>
    <x v="187"/>
    <s v="C.T. Planta Incubación"/>
    <x v="973"/>
    <s v="EL"/>
    <x v="2"/>
    <x v="260"/>
    <x v="0"/>
    <s v="Instalado"/>
    <s v="Operativo"/>
    <m/>
    <x v="2"/>
    <x v="1"/>
    <x v="1"/>
    <x v="2"/>
    <s v="Privado"/>
    <s v="LIMA"/>
    <s v="LIMA"/>
    <s v="HUARAL"/>
    <s v="CHANCAY"/>
    <m/>
    <x v="1"/>
    <m/>
    <x v="2"/>
    <x v="5"/>
    <x v="0"/>
    <s v="MWh"/>
    <n v="5.6"/>
    <n v="5.5999999999999999E-3"/>
    <m/>
    <n v="0.5"/>
    <n v="0.5"/>
    <m/>
    <m/>
    <n v="94"/>
    <s v="ESTIMACIONES"/>
    <m/>
  </r>
  <r>
    <s v="24"/>
    <x v="13"/>
    <s v="NO INFORMANTE"/>
    <m/>
    <m/>
    <x v="2"/>
    <m/>
    <m/>
    <n v="0.05"/>
    <n v="0.05"/>
    <m/>
    <m/>
    <n v="0.56000000000000005"/>
    <m/>
    <m/>
    <m/>
    <m/>
    <m/>
    <x v="0"/>
    <m/>
    <s v="MSA del Perú S.A."/>
    <x v="40"/>
    <x v="187"/>
    <s v="C.T. M.S.A."/>
    <x v="974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0.56000000000000005"/>
    <n v="5.6000000000000006E-4"/>
    <m/>
    <n v="0.05"/>
    <n v="0.05"/>
    <m/>
    <m/>
    <n v="94"/>
    <s v="ESTIMACIONES"/>
    <m/>
  </r>
  <r>
    <s v="24"/>
    <x v="13"/>
    <s v="NO INFORMANTE"/>
    <m/>
    <m/>
    <x v="2"/>
    <m/>
    <m/>
    <n v="0.5"/>
    <n v="0.5"/>
    <m/>
    <m/>
    <n v="5.6"/>
    <m/>
    <m/>
    <m/>
    <m/>
    <m/>
    <x v="0"/>
    <m/>
    <s v="Negociación Lanera del Perú"/>
    <x v="40"/>
    <x v="187"/>
    <s v="C.T. Negociación Lanera"/>
    <x v="975"/>
    <s v="EL"/>
    <x v="2"/>
    <x v="260"/>
    <x v="0"/>
    <s v="Instalado"/>
    <s v="Operativo"/>
    <m/>
    <x v="2"/>
    <x v="1"/>
    <x v="1"/>
    <x v="2"/>
    <s v="Privado"/>
    <s v="LIMA"/>
    <s v="CALLAO"/>
    <s v="CALLAO"/>
    <s v="BELLAVISTA"/>
    <m/>
    <x v="1"/>
    <m/>
    <x v="2"/>
    <x v="5"/>
    <x v="0"/>
    <s v="MWh"/>
    <n v="5.6"/>
    <n v="5.5999999999999999E-3"/>
    <m/>
    <n v="0.5"/>
    <n v="0.5"/>
    <m/>
    <m/>
    <n v="94"/>
    <s v="ESTIMACIONES"/>
    <m/>
  </r>
  <r>
    <s v="24"/>
    <x v="13"/>
    <s v="NO INFORMANTE"/>
    <m/>
    <m/>
    <x v="2"/>
    <m/>
    <m/>
    <n v="0.112"/>
    <n v="0.112"/>
    <m/>
    <m/>
    <n v="1.2544000000000002"/>
    <m/>
    <m/>
    <m/>
    <m/>
    <m/>
    <x v="0"/>
    <m/>
    <s v="Negusa Corp. S.A."/>
    <x v="40"/>
    <x v="187"/>
    <s v="C.T. Negusa Corp."/>
    <x v="976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1.2544000000000002"/>
    <n v="1.2544000000000001E-3"/>
    <m/>
    <n v="0.112"/>
    <n v="0.112"/>
    <m/>
    <m/>
    <n v="94"/>
    <s v="ESTIMACIONES"/>
    <m/>
  </r>
  <r>
    <s v="24"/>
    <x v="13"/>
    <s v="NO INFORMANTE"/>
    <m/>
    <m/>
    <x v="2"/>
    <m/>
    <m/>
    <n v="0.28000000000000003"/>
    <n v="0.28000000000000003"/>
    <m/>
    <m/>
    <n v="3.1360000000000006"/>
    <m/>
    <m/>
    <m/>
    <m/>
    <m/>
    <x v="0"/>
    <m/>
    <s v="OMIS S.R.L."/>
    <x v="40"/>
    <x v="187"/>
    <s v="C.T. Omis"/>
    <x v="977"/>
    <s v="EL"/>
    <x v="2"/>
    <x v="260"/>
    <x v="0"/>
    <s v="Instalado"/>
    <s v="Operativo"/>
    <m/>
    <x v="2"/>
    <x v="1"/>
    <x v="1"/>
    <x v="2"/>
    <s v="Privado"/>
    <s v="LIMA"/>
    <s v="LIMA"/>
    <s v="LIMA"/>
    <s v="SAN LUIS"/>
    <m/>
    <x v="1"/>
    <m/>
    <x v="2"/>
    <x v="5"/>
    <x v="0"/>
    <s v="MWh"/>
    <n v="3.1360000000000006"/>
    <n v="3.1360000000000008E-3"/>
    <m/>
    <n v="0.28000000000000003"/>
    <n v="0.28000000000000003"/>
    <m/>
    <m/>
    <n v="94"/>
    <s v="ESTIMACIONES"/>
    <m/>
  </r>
  <r>
    <s v="24"/>
    <x v="13"/>
    <s v="NO INFORMANTE"/>
    <m/>
    <m/>
    <x v="2"/>
    <m/>
    <m/>
    <n v="0.15"/>
    <n v="0.15"/>
    <m/>
    <m/>
    <n v="1.68"/>
    <m/>
    <m/>
    <m/>
    <m/>
    <m/>
    <x v="0"/>
    <m/>
    <s v="Pavco del Perú S.A."/>
    <x v="40"/>
    <x v="187"/>
    <s v="C.T. Pavco"/>
    <x v="978"/>
    <s v="EL"/>
    <x v="2"/>
    <x v="260"/>
    <x v="0"/>
    <s v="Instalado"/>
    <s v="Operativo"/>
    <m/>
    <x v="2"/>
    <x v="1"/>
    <x v="1"/>
    <x v="2"/>
    <s v="Privado"/>
    <s v="LIMA"/>
    <s v="LIMA"/>
    <s v="LIMA"/>
    <s v="EL AGUSTINO"/>
    <m/>
    <x v="1"/>
    <m/>
    <x v="2"/>
    <x v="5"/>
    <x v="0"/>
    <s v="MWh"/>
    <n v="1.68"/>
    <n v="1.6799999999999999E-3"/>
    <m/>
    <n v="0.15"/>
    <n v="0.15"/>
    <m/>
    <m/>
    <n v="94"/>
    <s v="ESTIMACIONES"/>
    <m/>
  </r>
  <r>
    <s v="24"/>
    <x v="13"/>
    <s v="NO INFORMANTE"/>
    <m/>
    <m/>
    <x v="2"/>
    <m/>
    <m/>
    <n v="0.18099999999999999"/>
    <n v="0.18099999999999999"/>
    <m/>
    <m/>
    <n v="2.0272000000000001"/>
    <m/>
    <m/>
    <m/>
    <m/>
    <m/>
    <x v="0"/>
    <m/>
    <s v="Perfiles Metálicos Precor S.A."/>
    <x v="40"/>
    <x v="187"/>
    <s v="C.T. Precor"/>
    <x v="979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2.0272000000000001"/>
    <n v="2.0272000000000003E-3"/>
    <m/>
    <n v="0.18099999999999999"/>
    <n v="0.18099999999999999"/>
    <m/>
    <m/>
    <n v="94"/>
    <s v="ESTIMACIONES"/>
    <m/>
  </r>
  <r>
    <s v="24"/>
    <x v="13"/>
    <s v="NO INFORMANTE"/>
    <m/>
    <m/>
    <x v="2"/>
    <m/>
    <m/>
    <n v="0.25"/>
    <n v="0.25"/>
    <m/>
    <m/>
    <n v="2.8"/>
    <m/>
    <m/>
    <m/>
    <m/>
    <m/>
    <x v="0"/>
    <m/>
    <s v="Peruana de Moldeados S.A."/>
    <x v="40"/>
    <x v="187"/>
    <s v="C.T. Peruana de Moldeados"/>
    <x v="980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2.8"/>
    <n v="2.8E-3"/>
    <m/>
    <n v="0.25"/>
    <n v="0.25"/>
    <m/>
    <m/>
    <n v="94"/>
    <s v="ESTIMACIONES"/>
    <m/>
  </r>
  <r>
    <s v="24"/>
    <x v="13"/>
    <s v="NO INFORMANTE"/>
    <m/>
    <m/>
    <x v="2"/>
    <m/>
    <m/>
    <n v="1.5"/>
    <n v="1.5"/>
    <m/>
    <m/>
    <n v="16.8"/>
    <m/>
    <m/>
    <m/>
    <m/>
    <m/>
    <x v="0"/>
    <m/>
    <s v="Peruplast"/>
    <x v="40"/>
    <x v="187"/>
    <s v="C.T. Peruplast"/>
    <x v="981"/>
    <s v="EL"/>
    <x v="2"/>
    <x v="260"/>
    <x v="0"/>
    <s v="Instalado"/>
    <s v="Operativo"/>
    <m/>
    <x v="2"/>
    <x v="1"/>
    <x v="1"/>
    <x v="2"/>
    <s v="Privado"/>
    <s v="LIMA"/>
    <s v="LIMA"/>
    <s v="LIMA"/>
    <s v="SAN LUIS"/>
    <m/>
    <x v="1"/>
    <m/>
    <x v="2"/>
    <x v="5"/>
    <x v="0"/>
    <s v="MWh"/>
    <n v="16.8"/>
    <n v="1.6800000000000002E-2"/>
    <m/>
    <n v="1.5"/>
    <n v="1.5"/>
    <m/>
    <m/>
    <n v="94"/>
    <s v="ESTIMACIONES"/>
    <m/>
  </r>
  <r>
    <s v="24"/>
    <x v="13"/>
    <s v="NO INFORMANTE"/>
    <m/>
    <m/>
    <x v="2"/>
    <m/>
    <m/>
    <n v="0.35299999999999998"/>
    <n v="0.35299999999999998"/>
    <m/>
    <m/>
    <n v="3.9535999999999998"/>
    <m/>
    <m/>
    <m/>
    <m/>
    <m/>
    <x v="0"/>
    <m/>
    <s v="Plastica S.A."/>
    <x v="40"/>
    <x v="187"/>
    <s v="C.T. Plástica"/>
    <x v="982"/>
    <s v="EL"/>
    <x v="2"/>
    <x v="260"/>
    <x v="0"/>
    <s v="Instalado"/>
    <s v="Operativo"/>
    <m/>
    <x v="2"/>
    <x v="1"/>
    <x v="1"/>
    <x v="2"/>
    <s v="Privado"/>
    <s v="LIMA"/>
    <s v="LIMA"/>
    <s v="LIMA"/>
    <s v="SAN MIGUEL"/>
    <m/>
    <x v="1"/>
    <m/>
    <x v="2"/>
    <x v="5"/>
    <x v="0"/>
    <s v="MWh"/>
    <n v="3.9535999999999998"/>
    <n v="3.9535999999999998E-3"/>
    <m/>
    <n v="0.35299999999999998"/>
    <n v="0.35299999999999998"/>
    <m/>
    <m/>
    <n v="94"/>
    <s v="ESTIMACIONES"/>
    <m/>
  </r>
  <r>
    <s v="24"/>
    <x v="13"/>
    <s v="NO INFORMANTE"/>
    <m/>
    <m/>
    <x v="2"/>
    <m/>
    <m/>
    <n v="0.125"/>
    <n v="0.125"/>
    <m/>
    <m/>
    <n v="1.4"/>
    <m/>
    <m/>
    <m/>
    <m/>
    <m/>
    <x v="0"/>
    <m/>
    <s v="Plasticos Nacionales S.A."/>
    <x v="40"/>
    <x v="187"/>
    <s v="C.T. Plásticos Nacionales"/>
    <x v="983"/>
    <s v="EL"/>
    <x v="2"/>
    <x v="260"/>
    <x v="0"/>
    <s v="Instalado"/>
    <s v="Operativo"/>
    <m/>
    <x v="2"/>
    <x v="1"/>
    <x v="1"/>
    <x v="2"/>
    <s v="Privado"/>
    <s v="LIMA"/>
    <s v="LIMA"/>
    <s v="LIMA"/>
    <s v="INDEPENDENCIA"/>
    <m/>
    <x v="1"/>
    <m/>
    <x v="2"/>
    <x v="5"/>
    <x v="0"/>
    <s v="MWh"/>
    <n v="1.4"/>
    <n v="1.4E-3"/>
    <m/>
    <n v="0.125"/>
    <n v="0.125"/>
    <m/>
    <m/>
    <n v="94"/>
    <s v="ESTIMACIONES"/>
    <m/>
  </r>
  <r>
    <s v="24"/>
    <x v="13"/>
    <s v="NO INFORMANTE"/>
    <m/>
    <m/>
    <x v="2"/>
    <m/>
    <m/>
    <n v="1.35"/>
    <n v="1.35"/>
    <m/>
    <m/>
    <n v="15.12"/>
    <m/>
    <m/>
    <m/>
    <m/>
    <m/>
    <x v="0"/>
    <m/>
    <s v="Productos Químicos Industriales S.A."/>
    <x v="40"/>
    <x v="187"/>
    <s v="C.T. Químicos Industriales"/>
    <x v="984"/>
    <s v="EL"/>
    <x v="2"/>
    <x v="260"/>
    <x v="0"/>
    <s v="Instalado"/>
    <s v="Operativo"/>
    <m/>
    <x v="2"/>
    <x v="1"/>
    <x v="1"/>
    <x v="2"/>
    <s v="Privado"/>
    <s v="LIMA"/>
    <s v="LIMA"/>
    <s v="LIMA"/>
    <s v="SAN JUAN DE LURIGANCHO"/>
    <m/>
    <x v="1"/>
    <m/>
    <x v="2"/>
    <x v="5"/>
    <x v="0"/>
    <s v="MWh"/>
    <n v="15.12"/>
    <n v="1.512E-2"/>
    <m/>
    <n v="1.35"/>
    <n v="1.35"/>
    <m/>
    <m/>
    <n v="94"/>
    <s v="ESTIMACIONES"/>
    <m/>
  </r>
  <r>
    <s v="24"/>
    <x v="13"/>
    <s v="NO INFORMANTE"/>
    <m/>
    <m/>
    <x v="2"/>
    <m/>
    <m/>
    <n v="0.25"/>
    <n v="0.25"/>
    <m/>
    <m/>
    <n v="2.8"/>
    <m/>
    <m/>
    <m/>
    <m/>
    <m/>
    <x v="0"/>
    <m/>
    <s v="Reactivos Nacionales S.A."/>
    <x v="40"/>
    <x v="187"/>
    <s v="C.T. Reactivos Nacionales"/>
    <x v="985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2.8"/>
    <n v="2.8E-3"/>
    <m/>
    <n v="0.25"/>
    <n v="0.25"/>
    <m/>
    <m/>
    <n v="94"/>
    <s v="ESTIMACIONES"/>
    <m/>
  </r>
  <r>
    <s v="24"/>
    <x v="13"/>
    <s v="NO INFORMANTE"/>
    <m/>
    <m/>
    <x v="2"/>
    <m/>
    <m/>
    <n v="7.0000000000000007E-2"/>
    <n v="7.0000000000000007E-2"/>
    <m/>
    <m/>
    <n v="0.78400000000000014"/>
    <m/>
    <m/>
    <m/>
    <m/>
    <m/>
    <x v="0"/>
    <m/>
    <s v="Recolsa"/>
    <x v="40"/>
    <x v="187"/>
    <s v="C.T. Recolsa"/>
    <x v="986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0.78400000000000014"/>
    <n v="7.8400000000000019E-4"/>
    <m/>
    <n v="7.0000000000000007E-2"/>
    <n v="7.0000000000000007E-2"/>
    <m/>
    <m/>
    <n v="94"/>
    <s v="ESTIMACIONES"/>
    <m/>
  </r>
  <r>
    <s v="24"/>
    <x v="13"/>
    <s v="NO INFORMANTE"/>
    <m/>
    <m/>
    <x v="2"/>
    <m/>
    <m/>
    <n v="0.54700000000000004"/>
    <n v="0.54700000000000004"/>
    <m/>
    <m/>
    <n v="6.1264000000000003"/>
    <m/>
    <m/>
    <m/>
    <m/>
    <m/>
    <x v="0"/>
    <m/>
    <s v="Red Star del Perú"/>
    <x v="40"/>
    <x v="187"/>
    <s v="C.T. Red Star"/>
    <x v="987"/>
    <s v="EL"/>
    <x v="2"/>
    <x v="260"/>
    <x v="0"/>
    <s v="Instalado"/>
    <s v="Operativo"/>
    <m/>
    <x v="2"/>
    <x v="1"/>
    <x v="1"/>
    <x v="2"/>
    <s v="Privado"/>
    <s v="LIMA"/>
    <s v="LIMA"/>
    <s v="LIMA"/>
    <s v="SANTA ANITA"/>
    <m/>
    <x v="1"/>
    <m/>
    <x v="2"/>
    <x v="5"/>
    <x v="0"/>
    <s v="MWh"/>
    <n v="6.1264000000000003"/>
    <n v="6.1264000000000006E-3"/>
    <m/>
    <n v="0.54700000000000004"/>
    <n v="0.54700000000000004"/>
    <m/>
    <m/>
    <n v="94"/>
    <s v="ESTIMACIONES"/>
    <m/>
  </r>
  <r>
    <s v="24"/>
    <x v="13"/>
    <s v="NO INFORMANTE"/>
    <m/>
    <m/>
    <x v="2"/>
    <m/>
    <m/>
    <n v="0.35"/>
    <n v="0.35"/>
    <m/>
    <m/>
    <n v="3.92"/>
    <m/>
    <m/>
    <m/>
    <m/>
    <m/>
    <x v="0"/>
    <m/>
    <s v="Renova S.A."/>
    <x v="40"/>
    <x v="187"/>
    <s v="C.T. Renova"/>
    <x v="988"/>
    <s v="EL"/>
    <x v="2"/>
    <x v="260"/>
    <x v="0"/>
    <s v="Instalado"/>
    <s v="Operativo"/>
    <m/>
    <x v="2"/>
    <x v="1"/>
    <x v="1"/>
    <x v="2"/>
    <s v="Privado"/>
    <s v="LIMA"/>
    <s v="LIMA"/>
    <s v="LIMA"/>
    <s v="INDEPENDENCIA"/>
    <m/>
    <x v="1"/>
    <m/>
    <x v="2"/>
    <x v="5"/>
    <x v="0"/>
    <s v="MWh"/>
    <n v="3.92"/>
    <n v="3.9199999999999999E-3"/>
    <m/>
    <n v="0.35"/>
    <n v="0.35"/>
    <m/>
    <m/>
    <n v="94"/>
    <s v="ESTIMACIONES"/>
    <m/>
  </r>
  <r>
    <s v="24"/>
    <x v="13"/>
    <s v="NO INFORMANTE"/>
    <m/>
    <m/>
    <x v="2"/>
    <m/>
    <m/>
    <n v="0.48"/>
    <n v="0.48"/>
    <m/>
    <m/>
    <n v="5.3760000000000003"/>
    <m/>
    <m/>
    <m/>
    <m/>
    <m/>
    <x v="0"/>
    <m/>
    <s v="Reyemsa"/>
    <x v="40"/>
    <x v="187"/>
    <s v="C.T. Reyemsa"/>
    <x v="989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5.3760000000000003"/>
    <n v="5.3760000000000006E-3"/>
    <m/>
    <n v="0.48"/>
    <n v="0.48"/>
    <m/>
    <m/>
    <n v="94"/>
    <s v="ESTIMACIONES"/>
    <m/>
  </r>
  <r>
    <s v="24"/>
    <x v="13"/>
    <s v="NO INFORMANTE"/>
    <m/>
    <m/>
    <x v="2"/>
    <m/>
    <m/>
    <n v="2.4"/>
    <n v="2.4"/>
    <m/>
    <m/>
    <n v="26.88"/>
    <m/>
    <m/>
    <m/>
    <m/>
    <m/>
    <x v="0"/>
    <m/>
    <s v="San Miguel Industrial S.A."/>
    <x v="40"/>
    <x v="187"/>
    <s v="C.T. San Miguel Industrial"/>
    <x v="990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26.88"/>
    <n v="2.6879999999999998E-2"/>
    <m/>
    <n v="2.4"/>
    <n v="2.4"/>
    <m/>
    <m/>
    <n v="94"/>
    <s v="ESTIMACIONES"/>
    <m/>
  </r>
  <r>
    <s v="24"/>
    <x v="13"/>
    <s v="NO INFORMANTE"/>
    <m/>
    <m/>
    <x v="2"/>
    <m/>
    <m/>
    <n v="0.442"/>
    <n v="0.442"/>
    <m/>
    <m/>
    <n v="4.9504000000000001"/>
    <m/>
    <m/>
    <m/>
    <m/>
    <m/>
    <x v="0"/>
    <m/>
    <s v="Sociedad Andina de los Grandes Almacenes S.A."/>
    <x v="40"/>
    <x v="187"/>
    <s v="C.T. Saga San isidro"/>
    <x v="991"/>
    <s v="EL"/>
    <x v="2"/>
    <x v="260"/>
    <x v="0"/>
    <s v="Instalado"/>
    <s v="Operativo"/>
    <m/>
    <x v="2"/>
    <x v="1"/>
    <x v="1"/>
    <x v="2"/>
    <s v="Privado"/>
    <s v="LIMA"/>
    <s v="LIMA"/>
    <s v="LIMA"/>
    <s v="SAN ISIDRO"/>
    <m/>
    <x v="1"/>
    <m/>
    <x v="2"/>
    <x v="5"/>
    <x v="0"/>
    <s v="MWh"/>
    <n v="4.9504000000000001"/>
    <n v="4.9503999999999998E-3"/>
    <m/>
    <n v="0.442"/>
    <n v="0.442"/>
    <m/>
    <m/>
    <n v="94"/>
    <s v="ESTIMACIONES"/>
    <m/>
  </r>
  <r>
    <s v="24"/>
    <x v="13"/>
    <s v="NO INFORMANTE"/>
    <m/>
    <m/>
    <x v="2"/>
    <m/>
    <m/>
    <n v="0.46"/>
    <n v="0.46"/>
    <m/>
    <m/>
    <n v="5.152000000000001"/>
    <m/>
    <m/>
    <m/>
    <m/>
    <m/>
    <x v="0"/>
    <m/>
    <s v="Sociedad Andina de los Grandes Almacenes S.A."/>
    <x v="40"/>
    <x v="187"/>
    <s v="C.T. Saga San Miguel"/>
    <x v="992"/>
    <s v="EL"/>
    <x v="2"/>
    <x v="260"/>
    <x v="0"/>
    <s v="Instalado"/>
    <s v="Operativo"/>
    <m/>
    <x v="2"/>
    <x v="1"/>
    <x v="1"/>
    <x v="2"/>
    <s v="Privado"/>
    <s v="LIMA"/>
    <s v="LIMA"/>
    <s v="LIMA"/>
    <s v="SAN MIGUEL"/>
    <m/>
    <x v="1"/>
    <m/>
    <x v="2"/>
    <x v="5"/>
    <x v="0"/>
    <s v="MWh"/>
    <n v="5.152000000000001"/>
    <n v="5.1520000000000012E-3"/>
    <m/>
    <n v="0.46"/>
    <n v="0.46"/>
    <m/>
    <m/>
    <n v="94"/>
    <s v="ESTIMACIONES"/>
    <m/>
  </r>
  <r>
    <s v="24"/>
    <x v="13"/>
    <s v="NO INFORMANTE"/>
    <m/>
    <m/>
    <x v="2"/>
    <m/>
    <m/>
    <n v="0.27700000000000002"/>
    <n v="0.27700000000000002"/>
    <m/>
    <m/>
    <n v="3.1024000000000003"/>
    <m/>
    <m/>
    <m/>
    <m/>
    <m/>
    <x v="0"/>
    <m/>
    <s v="Sociedad Suizo Peruana de Embutidos S. A."/>
    <x v="40"/>
    <x v="187"/>
    <s v="C.T. Otto Kunz-Chancay"/>
    <x v="993"/>
    <s v="EL"/>
    <x v="2"/>
    <x v="260"/>
    <x v="0"/>
    <s v="Instalado"/>
    <s v="Operativo"/>
    <m/>
    <x v="2"/>
    <x v="1"/>
    <x v="1"/>
    <x v="2"/>
    <s v="Privado"/>
    <s v="LIMA"/>
    <s v="LIMA"/>
    <s v="HUARAL"/>
    <s v="CHANCAY"/>
    <m/>
    <x v="1"/>
    <m/>
    <x v="2"/>
    <x v="5"/>
    <x v="0"/>
    <s v="MWh"/>
    <n v="3.1024000000000003"/>
    <n v="3.1024000000000004E-3"/>
    <m/>
    <n v="0.27700000000000002"/>
    <n v="0.27700000000000002"/>
    <m/>
    <m/>
    <n v="94"/>
    <s v="ESTIMACIONES"/>
    <m/>
  </r>
  <r>
    <s v="24"/>
    <x v="13"/>
    <s v="NO INFORMANTE"/>
    <m/>
    <m/>
    <x v="2"/>
    <m/>
    <m/>
    <n v="0.15"/>
    <n v="0.15"/>
    <m/>
    <m/>
    <n v="1.68"/>
    <m/>
    <m/>
    <m/>
    <m/>
    <m/>
    <x v="0"/>
    <m/>
    <s v="Soldadoras Andinas S. A."/>
    <x v="40"/>
    <x v="187"/>
    <s v="C.T. Soldadoras Andinas"/>
    <x v="994"/>
    <s v="EL"/>
    <x v="2"/>
    <x v="260"/>
    <x v="0"/>
    <s v="Instalado"/>
    <s v="Operativo"/>
    <m/>
    <x v="2"/>
    <x v="1"/>
    <x v="1"/>
    <x v="2"/>
    <s v="Privado"/>
    <s v="LIMA"/>
    <s v="LIMA"/>
    <s v="LIMA"/>
    <s v="SANTA ANITA"/>
    <m/>
    <x v="1"/>
    <m/>
    <x v="2"/>
    <x v="5"/>
    <x v="0"/>
    <s v="MWh"/>
    <n v="1.68"/>
    <n v="1.6799999999999999E-3"/>
    <m/>
    <n v="0.15"/>
    <n v="0.15"/>
    <m/>
    <m/>
    <n v="94"/>
    <s v="ESTIMACIONES"/>
    <m/>
  </r>
  <r>
    <s v="24"/>
    <x v="13"/>
    <s v="NO INFORMANTE"/>
    <m/>
    <m/>
    <x v="2"/>
    <m/>
    <m/>
    <n v="0.17499999999999999"/>
    <n v="0.17499999999999999"/>
    <m/>
    <m/>
    <n v="1.96"/>
    <m/>
    <m/>
    <m/>
    <m/>
    <m/>
    <x v="0"/>
    <m/>
    <s v="Tecnica Comercial Peruana S. A."/>
    <x v="40"/>
    <x v="187"/>
    <s v="C.T. Tecnica Comercial"/>
    <x v="995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1.96"/>
    <n v="1.9599999999999999E-3"/>
    <m/>
    <n v="0.17499999999999999"/>
    <n v="0.17499999999999999"/>
    <m/>
    <m/>
    <n v="94"/>
    <s v="ESTIMACIONES"/>
    <m/>
  </r>
  <r>
    <s v="24"/>
    <x v="13"/>
    <s v="NO INFORMANTE"/>
    <m/>
    <m/>
    <x v="2"/>
    <m/>
    <m/>
    <n v="0.36499999999999999"/>
    <n v="0.36499999999999999"/>
    <m/>
    <m/>
    <n v="4.0880000000000001"/>
    <m/>
    <m/>
    <m/>
    <m/>
    <m/>
    <x v="0"/>
    <m/>
    <s v="Tecnogas S. A."/>
    <x v="40"/>
    <x v="187"/>
    <s v="C.T. Tercnogas"/>
    <x v="996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4.0880000000000001"/>
    <n v="4.0880000000000005E-3"/>
    <m/>
    <n v="0.36499999999999999"/>
    <n v="0.36499999999999999"/>
    <m/>
    <m/>
    <n v="94"/>
    <s v="ESTIMACIONES"/>
    <m/>
  </r>
  <r>
    <s v="24"/>
    <x v="13"/>
    <s v="NO INFORMANTE"/>
    <m/>
    <m/>
    <x v="2"/>
    <m/>
    <m/>
    <n v="0.44"/>
    <n v="0.44"/>
    <m/>
    <m/>
    <n v="4.9280000000000008"/>
    <m/>
    <m/>
    <m/>
    <m/>
    <m/>
    <x v="0"/>
    <m/>
    <s v="Textil Santa Anita S. A."/>
    <x v="40"/>
    <x v="187"/>
    <s v="C.T. Textil Santa Anita"/>
    <x v="997"/>
    <s v="EL"/>
    <x v="2"/>
    <x v="260"/>
    <x v="0"/>
    <s v="Instalado"/>
    <s v="Operativo"/>
    <m/>
    <x v="2"/>
    <x v="1"/>
    <x v="1"/>
    <x v="2"/>
    <s v="Privado"/>
    <s v="LIMA"/>
    <s v="LIMA"/>
    <s v="LIMA"/>
    <s v="SANTA ANITA"/>
    <m/>
    <x v="1"/>
    <m/>
    <x v="2"/>
    <x v="5"/>
    <x v="0"/>
    <s v="MWh"/>
    <n v="4.9280000000000008"/>
    <n v="4.928000000000001E-3"/>
    <m/>
    <n v="0.44"/>
    <n v="0.44"/>
    <m/>
    <m/>
    <n v="94"/>
    <s v="ESTIMACIONES"/>
    <m/>
  </r>
  <r>
    <s v="24"/>
    <x v="13"/>
    <s v="NO INFORMANTE"/>
    <m/>
    <m/>
    <x v="2"/>
    <m/>
    <m/>
    <n v="0.2"/>
    <n v="0.2"/>
    <m/>
    <m/>
    <n v="2.2400000000000002"/>
    <m/>
    <m/>
    <m/>
    <m/>
    <m/>
    <x v="0"/>
    <m/>
    <s v="Textiles Frutos del Telar S. A."/>
    <x v="40"/>
    <x v="187"/>
    <s v="C.T. Fruto del Telar"/>
    <x v="998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2.2400000000000002"/>
    <n v="2.2400000000000002E-3"/>
    <m/>
    <n v="0.2"/>
    <n v="0.2"/>
    <m/>
    <m/>
    <n v="94"/>
    <s v="ESTIMACIONES"/>
    <m/>
  </r>
  <r>
    <s v="24"/>
    <x v="13"/>
    <s v="NO INFORMANTE"/>
    <m/>
    <m/>
    <x v="2"/>
    <m/>
    <m/>
    <n v="0.7"/>
    <n v="0.7"/>
    <m/>
    <m/>
    <n v="7.84"/>
    <m/>
    <m/>
    <m/>
    <m/>
    <m/>
    <x v="0"/>
    <m/>
    <s v="Textiles Populares S. A."/>
    <x v="40"/>
    <x v="187"/>
    <s v="C.T. Textiles Populares"/>
    <x v="999"/>
    <s v="EL"/>
    <x v="2"/>
    <x v="260"/>
    <x v="0"/>
    <s v="Instalado"/>
    <s v="Operativo"/>
    <m/>
    <x v="2"/>
    <x v="1"/>
    <x v="1"/>
    <x v="2"/>
    <s v="Privado"/>
    <s v="LIMA"/>
    <s v="LIMA"/>
    <s v="LIMA"/>
    <s v="SAN MARTÍN DE PORRES"/>
    <m/>
    <x v="1"/>
    <m/>
    <x v="2"/>
    <x v="5"/>
    <x v="0"/>
    <s v="MWh"/>
    <n v="7.84"/>
    <n v="7.8399999999999997E-3"/>
    <m/>
    <n v="0.7"/>
    <n v="0.7"/>
    <m/>
    <m/>
    <n v="94"/>
    <s v="ESTIMACIONES"/>
    <m/>
  </r>
  <r>
    <s v="24"/>
    <x v="13"/>
    <s v="NO INFORMANTE"/>
    <m/>
    <m/>
    <x v="2"/>
    <m/>
    <m/>
    <n v="0.15"/>
    <n v="0.15"/>
    <m/>
    <m/>
    <n v="1.68"/>
    <m/>
    <m/>
    <m/>
    <m/>
    <m/>
    <x v="0"/>
    <m/>
    <s v="Ticino del Perú S. A."/>
    <x v="40"/>
    <x v="187"/>
    <s v="C.T. Ticino"/>
    <x v="1000"/>
    <s v="EL"/>
    <x v="2"/>
    <x v="260"/>
    <x v="0"/>
    <s v="Instalado"/>
    <s v="Operativo"/>
    <m/>
    <x v="2"/>
    <x v="1"/>
    <x v="1"/>
    <x v="2"/>
    <s v="Privado"/>
    <s v="LIMA"/>
    <s v="LIMA"/>
    <s v="LIMA"/>
    <s v="SANTA ANITA"/>
    <m/>
    <x v="1"/>
    <m/>
    <x v="2"/>
    <x v="5"/>
    <x v="0"/>
    <s v="MWh"/>
    <n v="1.68"/>
    <n v="1.6799999999999999E-3"/>
    <m/>
    <n v="0.15"/>
    <n v="0.15"/>
    <m/>
    <m/>
    <n v="94"/>
    <s v="ESTIMACIONES"/>
    <m/>
  </r>
  <r>
    <s v="24"/>
    <x v="13"/>
    <s v="NO INFORMANTE"/>
    <m/>
    <m/>
    <x v="2"/>
    <m/>
    <m/>
    <n v="0.16300000000000001"/>
    <n v="0.16300000000000001"/>
    <m/>
    <m/>
    <n v="1.8256000000000001"/>
    <m/>
    <m/>
    <m/>
    <m/>
    <m/>
    <x v="0"/>
    <m/>
    <s v="Tintorería Industrial San Antonio S. A."/>
    <x v="40"/>
    <x v="187"/>
    <s v="C.T. Industrial San Antonio"/>
    <x v="1001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1.8256000000000001"/>
    <n v="1.8256000000000001E-3"/>
    <m/>
    <n v="0.16300000000000001"/>
    <n v="0.16300000000000001"/>
    <m/>
    <m/>
    <n v="94"/>
    <s v="ESTIMACIONES"/>
    <m/>
  </r>
  <r>
    <s v="24"/>
    <x v="13"/>
    <s v="NO INFORMANTE"/>
    <m/>
    <m/>
    <x v="2"/>
    <m/>
    <m/>
    <n v="0.21"/>
    <n v="0.21"/>
    <m/>
    <m/>
    <n v="2.3520000000000003"/>
    <m/>
    <m/>
    <m/>
    <m/>
    <m/>
    <x v="0"/>
    <m/>
    <s v="Tuboplast S. A."/>
    <x v="40"/>
    <x v="187"/>
    <s v="C.T. Tuboplast"/>
    <x v="1002"/>
    <s v="EL"/>
    <x v="2"/>
    <x v="260"/>
    <x v="0"/>
    <s v="Instalado"/>
    <s v="Operativo"/>
    <m/>
    <x v="2"/>
    <x v="1"/>
    <x v="1"/>
    <x v="2"/>
    <s v="Privado"/>
    <s v="LIMA"/>
    <s v="LIMA"/>
    <s v="LIMA"/>
    <s v="ATE"/>
    <m/>
    <x v="1"/>
    <m/>
    <x v="2"/>
    <x v="5"/>
    <x v="0"/>
    <s v="MWh"/>
    <n v="2.3520000000000003"/>
    <n v="2.3520000000000004E-3"/>
    <m/>
    <n v="0.21"/>
    <n v="0.21"/>
    <m/>
    <m/>
    <n v="94"/>
    <s v="ESTIMACIONES"/>
    <m/>
  </r>
  <r>
    <s v="24"/>
    <x v="13"/>
    <s v="NO INFORMANTE"/>
    <m/>
    <m/>
    <x v="2"/>
    <m/>
    <m/>
    <n v="2.0950000000000002"/>
    <n v="2.0950000000000002"/>
    <m/>
    <m/>
    <n v="23.464000000000002"/>
    <m/>
    <m/>
    <m/>
    <m/>
    <m/>
    <x v="0"/>
    <m/>
    <s v="Vidrios Industriales S. A."/>
    <x v="40"/>
    <x v="187"/>
    <s v="C.T. Vinsa"/>
    <x v="1003"/>
    <s v="EL"/>
    <x v="2"/>
    <x v="260"/>
    <x v="0"/>
    <s v="Instalado"/>
    <s v="Operativo"/>
    <m/>
    <x v="2"/>
    <x v="1"/>
    <x v="1"/>
    <x v="2"/>
    <s v="Privado"/>
    <s v="LIMA"/>
    <s v="CALLAO"/>
    <s v="CALLAO"/>
    <s v="CARMEN DE LA LEGUA"/>
    <m/>
    <x v="1"/>
    <m/>
    <x v="2"/>
    <x v="5"/>
    <x v="0"/>
    <s v="MWh"/>
    <n v="23.464000000000002"/>
    <n v="2.3464000000000002E-2"/>
    <m/>
    <n v="2.0950000000000002"/>
    <n v="2.0950000000000002"/>
    <m/>
    <m/>
    <n v="94"/>
    <s v="ESTIMACIONES"/>
    <m/>
  </r>
  <r>
    <s v="24"/>
    <x v="13"/>
    <s v="NO INFORMANTE"/>
    <m/>
    <m/>
    <x v="2"/>
    <m/>
    <m/>
    <n v="0.46200000000000002"/>
    <n v="0.46200000000000002"/>
    <m/>
    <m/>
    <n v="5.1744000000000003"/>
    <m/>
    <m/>
    <m/>
    <m/>
    <m/>
    <x v="0"/>
    <m/>
    <s v="Zeta Gas S. A."/>
    <x v="40"/>
    <x v="187"/>
    <s v="C.T. Zeta Gas"/>
    <x v="1004"/>
    <s v="EL"/>
    <x v="2"/>
    <x v="260"/>
    <x v="0"/>
    <s v="Instalado"/>
    <s v="Operativo"/>
    <m/>
    <x v="2"/>
    <x v="1"/>
    <x v="1"/>
    <x v="2"/>
    <s v="Privado"/>
    <s v="LIMA"/>
    <s v="CALLAO"/>
    <s v="CALLAO"/>
    <s v="VENTANILLA"/>
    <m/>
    <x v="1"/>
    <m/>
    <x v="2"/>
    <x v="5"/>
    <x v="0"/>
    <s v="MWh"/>
    <n v="5.1744000000000003"/>
    <n v="5.1744E-3"/>
    <m/>
    <n v="0.46200000000000002"/>
    <n v="0.46200000000000002"/>
    <m/>
    <m/>
    <n v="94"/>
    <s v="ESTIMACIONES"/>
    <m/>
  </r>
  <r>
    <s v="24"/>
    <x v="13"/>
    <s v="NO INFORMANTE"/>
    <m/>
    <m/>
    <x v="2"/>
    <m/>
    <m/>
    <n v="7.0000000000000007E-2"/>
    <n v="7.0000000000000007E-2"/>
    <m/>
    <m/>
    <n v="0.78400000000000014"/>
    <m/>
    <m/>
    <m/>
    <m/>
    <m/>
    <x v="0"/>
    <m/>
    <s v="Carbo Gas de la Selva"/>
    <x v="40"/>
    <x v="187"/>
    <s v="C.T. Carbo Gas"/>
    <x v="1005"/>
    <s v="EL"/>
    <x v="2"/>
    <x v="260"/>
    <x v="0"/>
    <s v="Instalado"/>
    <s v="Operativo"/>
    <m/>
    <x v="2"/>
    <x v="1"/>
    <x v="1"/>
    <x v="2"/>
    <s v="Privado"/>
    <s v="LORETO"/>
    <s v="LORETO"/>
    <s v="MAYNAS"/>
    <s v="PUNCHANA"/>
    <m/>
    <x v="1"/>
    <m/>
    <x v="2"/>
    <x v="5"/>
    <x v="0"/>
    <s v="MWh"/>
    <n v="0.78400000000000014"/>
    <n v="7.8400000000000019E-4"/>
    <m/>
    <n v="7.0000000000000007E-2"/>
    <n v="7.0000000000000007E-2"/>
    <m/>
    <m/>
    <n v="94"/>
    <s v="ESTIMACIONES"/>
    <m/>
  </r>
  <r>
    <s v="24"/>
    <x v="13"/>
    <s v="NO INFORMANTE"/>
    <m/>
    <m/>
    <x v="2"/>
    <m/>
    <m/>
    <n v="0.3"/>
    <n v="0.3"/>
    <m/>
    <m/>
    <n v="3.36"/>
    <m/>
    <m/>
    <m/>
    <m/>
    <m/>
    <x v="0"/>
    <m/>
    <s v="Fuerza Aérea del Perú"/>
    <x v="40"/>
    <x v="187"/>
    <s v="C.T. Grupo Aéreo N°42"/>
    <x v="1006"/>
    <s v="EL"/>
    <x v="2"/>
    <x v="260"/>
    <x v="0"/>
    <s v="Instalado"/>
    <s v="Operativo"/>
    <m/>
    <x v="2"/>
    <x v="1"/>
    <x v="1"/>
    <x v="2"/>
    <s v="Privado"/>
    <s v="LORETO"/>
    <s v="LORETO"/>
    <s v="MAYNAS"/>
    <s v="IQUITOS"/>
    <m/>
    <x v="1"/>
    <m/>
    <x v="2"/>
    <x v="5"/>
    <x v="0"/>
    <s v="MWh"/>
    <n v="3.36"/>
    <n v="3.3599999999999997E-3"/>
    <m/>
    <n v="0.3"/>
    <n v="0.3"/>
    <m/>
    <m/>
    <n v="94"/>
    <s v="ESTIMACIONES"/>
    <m/>
  </r>
  <r>
    <s v="24"/>
    <x v="13"/>
    <s v="NO INFORMANTE"/>
    <m/>
    <m/>
    <x v="2"/>
    <m/>
    <m/>
    <n v="7.4999999999999997E-2"/>
    <n v="7.4999999999999997E-2"/>
    <m/>
    <m/>
    <n v="0.84"/>
    <m/>
    <m/>
    <m/>
    <m/>
    <m/>
    <x v="0"/>
    <m/>
    <s v="G.V. Serv. Real Hotel Iquitos"/>
    <x v="40"/>
    <x v="187"/>
    <s v="C.T. G.V.Servicios"/>
    <x v="1007"/>
    <s v="EL"/>
    <x v="2"/>
    <x v="260"/>
    <x v="0"/>
    <s v="Instalado"/>
    <s v="Operativo"/>
    <m/>
    <x v="2"/>
    <x v="1"/>
    <x v="1"/>
    <x v="2"/>
    <s v="Privado"/>
    <s v="LORETO"/>
    <s v="LORETO"/>
    <s v="MAYNAS"/>
    <s v="IQUITOS"/>
    <m/>
    <x v="1"/>
    <m/>
    <x v="2"/>
    <x v="5"/>
    <x v="0"/>
    <s v="MWh"/>
    <n v="0.84"/>
    <n v="8.3999999999999993E-4"/>
    <m/>
    <n v="7.4999999999999997E-2"/>
    <n v="7.4999999999999997E-2"/>
    <m/>
    <m/>
    <n v="94"/>
    <s v="ESTIMACIONES"/>
    <m/>
  </r>
  <r>
    <s v="24"/>
    <x v="13"/>
    <s v="NO INFORMANTE"/>
    <m/>
    <m/>
    <x v="2"/>
    <m/>
    <m/>
    <n v="0.14399999999999999"/>
    <n v="0.14399999999999999"/>
    <m/>
    <m/>
    <n v="1.6128"/>
    <m/>
    <m/>
    <m/>
    <m/>
    <m/>
    <x v="0"/>
    <m/>
    <s v="Oxígeno Loreto S.R.L."/>
    <x v="40"/>
    <x v="187"/>
    <s v="C.T. Oxigeno Loreto"/>
    <x v="1008"/>
    <s v="EL"/>
    <x v="2"/>
    <x v="260"/>
    <x v="0"/>
    <s v="Instalado"/>
    <s v="Operativo"/>
    <m/>
    <x v="2"/>
    <x v="1"/>
    <x v="1"/>
    <x v="2"/>
    <s v="Privado"/>
    <s v="LORETO"/>
    <s v="LORETO"/>
    <s v="MAYNAS"/>
    <s v="PUNCHANA"/>
    <m/>
    <x v="1"/>
    <m/>
    <x v="2"/>
    <x v="5"/>
    <x v="0"/>
    <s v="MWh"/>
    <n v="1.6128"/>
    <n v="1.6128E-3"/>
    <m/>
    <n v="0.14399999999999999"/>
    <n v="0.14399999999999999"/>
    <m/>
    <m/>
    <n v="94"/>
    <s v="ESTIMACIONES"/>
    <m/>
  </r>
  <r>
    <s v="24"/>
    <x v="13"/>
    <s v="NO INFORMANTE"/>
    <m/>
    <m/>
    <x v="2"/>
    <m/>
    <m/>
    <n v="1.9350000000000001"/>
    <n v="1.9350000000000001"/>
    <m/>
    <m/>
    <n v="21.672000000000001"/>
    <m/>
    <m/>
    <m/>
    <m/>
    <m/>
    <x v="0"/>
    <m/>
    <s v="Tripay Iquitos S. A - Trisa"/>
    <x v="40"/>
    <x v="187"/>
    <s v="C.T.  Trisa"/>
    <x v="1009"/>
    <s v="EL"/>
    <x v="2"/>
    <x v="260"/>
    <x v="0"/>
    <s v="Instalado"/>
    <s v="Operativo"/>
    <m/>
    <x v="2"/>
    <x v="1"/>
    <x v="1"/>
    <x v="2"/>
    <s v="Privado"/>
    <s v="LORETO"/>
    <s v="LORETO"/>
    <s v="MAYNAS"/>
    <s v="PUNCHANA"/>
    <m/>
    <x v="1"/>
    <m/>
    <x v="2"/>
    <x v="5"/>
    <x v="0"/>
    <s v="MWh"/>
    <n v="21.672000000000001"/>
    <n v="2.1672E-2"/>
    <m/>
    <n v="1.9350000000000001"/>
    <n v="1.9350000000000001"/>
    <m/>
    <m/>
    <n v="94"/>
    <s v="ESTIMACIONES"/>
    <m/>
  </r>
  <r>
    <s v="24"/>
    <x v="13"/>
    <s v="NO INFORMANTE"/>
    <m/>
    <m/>
    <x v="2"/>
    <m/>
    <m/>
    <n v="1.2"/>
    <n v="1.2"/>
    <m/>
    <m/>
    <n v="13.443199999999651"/>
    <m/>
    <m/>
    <m/>
    <m/>
    <m/>
    <x v="0"/>
    <m/>
    <s v="Triplay - Enchapes S. A."/>
    <x v="40"/>
    <x v="187"/>
    <s v="C.T. Triplay-Enchapes"/>
    <x v="1010"/>
    <s v="EL"/>
    <x v="2"/>
    <x v="260"/>
    <x v="0"/>
    <s v="Instalado"/>
    <s v="Operativo"/>
    <m/>
    <x v="2"/>
    <x v="1"/>
    <x v="1"/>
    <x v="2"/>
    <s v="Privado"/>
    <s v="LORETO"/>
    <s v="LORETO"/>
    <s v="MAYNAS"/>
    <s v="PUNCHANA"/>
    <m/>
    <x v="1"/>
    <m/>
    <x v="2"/>
    <x v="5"/>
    <x v="0"/>
    <s v="MWh"/>
    <n v="13.443199999999651"/>
    <n v="1.344319999999965E-2"/>
    <m/>
    <n v="1.2"/>
    <n v="1.2"/>
    <m/>
    <m/>
    <n v="94"/>
    <s v="ESTIMACIONES"/>
    <m/>
  </r>
  <r>
    <s v="24"/>
    <x v="13"/>
    <s v="NO INFORMANTE"/>
    <m/>
    <m/>
    <x v="2"/>
    <m/>
    <m/>
    <n v="2.2000000000000002"/>
    <n v="2.2000000000000002"/>
    <m/>
    <m/>
    <n v="24.64"/>
    <m/>
    <m/>
    <m/>
    <m/>
    <m/>
    <x v="0"/>
    <m/>
    <s v="Armadores Pesqueros S.A."/>
    <x v="40"/>
    <x v="187"/>
    <s v="C.T. Armadores Pesqueros"/>
    <x v="1011"/>
    <s v="EL"/>
    <x v="2"/>
    <x v="260"/>
    <x v="0"/>
    <s v="Instalado"/>
    <s v="Operativo"/>
    <m/>
    <x v="2"/>
    <x v="1"/>
    <x v="1"/>
    <x v="2"/>
    <s v="Privado"/>
    <s v="MOQUEGUA"/>
    <s v="MOQUEGUA"/>
    <s v="ILO"/>
    <s v="ILO"/>
    <m/>
    <x v="1"/>
    <m/>
    <x v="2"/>
    <x v="5"/>
    <x v="0"/>
    <s v="MWh"/>
    <n v="24.64"/>
    <n v="2.4640000000000002E-2"/>
    <m/>
    <n v="2.2000000000000002"/>
    <n v="2.2000000000000002"/>
    <m/>
    <m/>
    <n v="94"/>
    <s v="ESTIMACIONES"/>
    <m/>
  </r>
  <r>
    <s v="24"/>
    <x v="13"/>
    <s v="NO INFORMANTE"/>
    <m/>
    <m/>
    <x v="2"/>
    <m/>
    <m/>
    <n v="0.77500000000000002"/>
    <n v="0.77500000000000002"/>
    <m/>
    <m/>
    <n v="8.68"/>
    <m/>
    <m/>
    <m/>
    <m/>
    <m/>
    <x v="0"/>
    <m/>
    <s v="Astilleros de Paita S.A."/>
    <x v="40"/>
    <x v="187"/>
    <s v="C.T. Astilleros Paita"/>
    <x v="1012"/>
    <s v="EL"/>
    <x v="2"/>
    <x v="260"/>
    <x v="0"/>
    <s v="Instalado"/>
    <s v="Operativo"/>
    <m/>
    <x v="2"/>
    <x v="1"/>
    <x v="1"/>
    <x v="2"/>
    <s v="Privado"/>
    <s v="PIURA"/>
    <s v="PIURA"/>
    <s v="PAITA"/>
    <s v="PAITA"/>
    <m/>
    <x v="1"/>
    <m/>
    <x v="2"/>
    <x v="5"/>
    <x v="0"/>
    <s v="MWh"/>
    <n v="8.68"/>
    <n v="8.6800000000000002E-3"/>
    <m/>
    <n v="0.77500000000000002"/>
    <n v="0.77500000000000002"/>
    <m/>
    <m/>
    <n v="94"/>
    <s v="ESTIMACIONES"/>
    <m/>
  </r>
  <r>
    <s v="24"/>
    <x v="13"/>
    <s v="NO INFORMANTE"/>
    <m/>
    <m/>
    <x v="2"/>
    <m/>
    <m/>
    <n v="8.5000000000000006E-2"/>
    <n v="8.5000000000000006E-2"/>
    <m/>
    <m/>
    <n v="0.95200000000000007"/>
    <m/>
    <m/>
    <m/>
    <m/>
    <m/>
    <x v="0"/>
    <m/>
    <s v="Cía. Peruana de Gas"/>
    <x v="40"/>
    <x v="187"/>
    <s v="C.T. Cía. Peruana de Gas"/>
    <x v="1013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0.95200000000000007"/>
    <n v="9.5200000000000005E-4"/>
    <m/>
    <n v="8.5000000000000006E-2"/>
    <n v="8.5000000000000006E-2"/>
    <m/>
    <m/>
    <n v="94"/>
    <s v="ESTIMACIONES"/>
    <m/>
  </r>
  <r>
    <s v="24"/>
    <x v="13"/>
    <s v="NO INFORMANTE"/>
    <m/>
    <m/>
    <x v="2"/>
    <m/>
    <m/>
    <n v="0.40300000000000002"/>
    <n v="0.40300000000000002"/>
    <m/>
    <m/>
    <n v="4.5136000000000003"/>
    <m/>
    <m/>
    <m/>
    <m/>
    <m/>
    <x v="0"/>
    <m/>
    <s v="Consorcio Pacífico Sur"/>
    <x v="40"/>
    <x v="187"/>
    <s v="C.T. Consorcio Pacífico Sur"/>
    <x v="1014"/>
    <s v="EL"/>
    <x v="2"/>
    <x v="260"/>
    <x v="0"/>
    <s v="Instalado"/>
    <s v="Operativo"/>
    <m/>
    <x v="2"/>
    <x v="1"/>
    <x v="1"/>
    <x v="2"/>
    <s v="Privado"/>
    <s v="PIURA"/>
    <s v="PIURA"/>
    <s v="PAITA"/>
    <s v="PAITA"/>
    <m/>
    <x v="1"/>
    <m/>
    <x v="2"/>
    <x v="5"/>
    <x v="0"/>
    <s v="MWh"/>
    <n v="4.5136000000000003"/>
    <n v="4.5136000000000004E-3"/>
    <m/>
    <n v="0.40300000000000002"/>
    <n v="0.40300000000000002"/>
    <m/>
    <m/>
    <n v="94"/>
    <s v="ESTIMACIONES"/>
    <m/>
  </r>
  <r>
    <s v="24"/>
    <x v="13"/>
    <s v="NO INFORMANTE"/>
    <m/>
    <m/>
    <x v="2"/>
    <m/>
    <m/>
    <n v="1.65"/>
    <n v="1.65"/>
    <m/>
    <m/>
    <n v="18.48"/>
    <m/>
    <m/>
    <m/>
    <m/>
    <m/>
    <x v="0"/>
    <m/>
    <s v="Corporación del Mar S.A."/>
    <x v="40"/>
    <x v="187"/>
    <s v="C.T. Corporación del Mar - Piura"/>
    <x v="1015"/>
    <s v="EL"/>
    <x v="2"/>
    <x v="260"/>
    <x v="0"/>
    <s v="Instalado"/>
    <s v="Operativo"/>
    <m/>
    <x v="2"/>
    <x v="1"/>
    <x v="1"/>
    <x v="2"/>
    <s v="Privado"/>
    <s v="PIURA"/>
    <s v="PIURA"/>
    <s v="PAITA"/>
    <s v="PAITA"/>
    <m/>
    <x v="1"/>
    <m/>
    <x v="2"/>
    <x v="5"/>
    <x v="0"/>
    <s v="MWh"/>
    <n v="18.48"/>
    <n v="1.848E-2"/>
    <m/>
    <n v="1.65"/>
    <n v="1.65"/>
    <m/>
    <m/>
    <n v="94"/>
    <s v="ESTIMACIONES"/>
    <m/>
  </r>
  <r>
    <s v="24"/>
    <x v="13"/>
    <s v="NO INFORMANTE"/>
    <m/>
    <m/>
    <x v="2"/>
    <m/>
    <m/>
    <n v="2.532"/>
    <n v="2.532"/>
    <m/>
    <m/>
    <n v="28.358400000000003"/>
    <m/>
    <m/>
    <m/>
    <m/>
    <m/>
    <x v="0"/>
    <m/>
    <s v="Embotelladora Rivera"/>
    <x v="40"/>
    <x v="187"/>
    <s v="C.T. Embotelladora Rivera"/>
    <x v="1016"/>
    <s v="EL"/>
    <x v="2"/>
    <x v="260"/>
    <x v="0"/>
    <s v="Instalado"/>
    <s v="Operativo"/>
    <m/>
    <x v="2"/>
    <x v="1"/>
    <x v="1"/>
    <x v="2"/>
    <s v="Privado"/>
    <s v="PIURA"/>
    <s v="PIURA"/>
    <s v="SULLANA"/>
    <s v="SULLANA"/>
    <m/>
    <x v="1"/>
    <m/>
    <x v="2"/>
    <x v="5"/>
    <x v="0"/>
    <s v="MWh"/>
    <n v="28.358400000000003"/>
    <n v="2.8358400000000002E-2"/>
    <m/>
    <n v="2.532"/>
    <n v="2.532"/>
    <m/>
    <m/>
    <n v="94"/>
    <s v="ESTIMACIONES"/>
    <m/>
  </r>
  <r>
    <s v="24"/>
    <x v="13"/>
    <s v="NO INFORMANTE"/>
    <m/>
    <m/>
    <x v="2"/>
    <m/>
    <m/>
    <n v="0.32"/>
    <n v="0.32"/>
    <m/>
    <m/>
    <n v="3.5840000000000001"/>
    <m/>
    <m/>
    <m/>
    <m/>
    <m/>
    <x v="0"/>
    <m/>
    <s v="F.T. Fishing S.A."/>
    <x v="40"/>
    <x v="187"/>
    <s v="C.T. FT Fishing"/>
    <x v="1017"/>
    <s v="EL"/>
    <x v="2"/>
    <x v="260"/>
    <x v="0"/>
    <s v="Instalado"/>
    <s v="Operativo"/>
    <m/>
    <x v="2"/>
    <x v="1"/>
    <x v="1"/>
    <x v="2"/>
    <s v="Privado"/>
    <s v="PIURA"/>
    <s v="PIURA"/>
    <s v="PAITA"/>
    <s v="PAITA"/>
    <m/>
    <x v="1"/>
    <m/>
    <x v="2"/>
    <x v="5"/>
    <x v="0"/>
    <s v="MWh"/>
    <n v="3.5840000000000001"/>
    <n v="3.5839999999999999E-3"/>
    <m/>
    <n v="0.32"/>
    <n v="0.32"/>
    <m/>
    <m/>
    <n v="94"/>
    <s v="ESTIMACIONES"/>
    <m/>
  </r>
  <r>
    <s v="24"/>
    <x v="13"/>
    <s v="NO INFORMANTE"/>
    <m/>
    <m/>
    <x v="2"/>
    <m/>
    <m/>
    <n v="1.0009999999999999"/>
    <n v="1.0009999999999999"/>
    <m/>
    <m/>
    <n v="11.2112"/>
    <m/>
    <m/>
    <m/>
    <m/>
    <m/>
    <x v="0"/>
    <m/>
    <s v="Industrial Pesquera Sta. Monica S.A."/>
    <x v="40"/>
    <x v="187"/>
    <s v="C.T. Industrial Pesquera Sta. Monica"/>
    <x v="1018"/>
    <s v="EL"/>
    <x v="2"/>
    <x v="260"/>
    <x v="0"/>
    <s v="Instalado"/>
    <s v="Operativo"/>
    <m/>
    <x v="2"/>
    <x v="1"/>
    <x v="1"/>
    <x v="2"/>
    <s v="Privado"/>
    <s v="PIURA"/>
    <s v="PIURA"/>
    <s v="PAITA"/>
    <s v="PAITA"/>
    <m/>
    <x v="1"/>
    <m/>
    <x v="2"/>
    <x v="5"/>
    <x v="0"/>
    <s v="MWh"/>
    <n v="11.2112"/>
    <n v="1.1211199999999999E-2"/>
    <m/>
    <n v="1.0009999999999999"/>
    <n v="1.0009999999999999"/>
    <m/>
    <m/>
    <n v="94"/>
    <s v="ESTIMACIONES"/>
    <m/>
  </r>
  <r>
    <s v="24"/>
    <x v="13"/>
    <s v="NO INFORMANTE"/>
    <m/>
    <m/>
    <x v="2"/>
    <m/>
    <m/>
    <n v="0.06"/>
    <n v="0.06"/>
    <m/>
    <m/>
    <n v="0.67200000000000004"/>
    <m/>
    <m/>
    <m/>
    <m/>
    <m/>
    <x v="0"/>
    <m/>
    <s v="International Marine Inc."/>
    <x v="40"/>
    <x v="187"/>
    <s v="C.T. Barcaza BB-1"/>
    <x v="1019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0.67200000000000004"/>
    <n v="6.7200000000000007E-4"/>
    <m/>
    <n v="0.06"/>
    <n v="0.06"/>
    <m/>
    <m/>
    <n v="94"/>
    <s v="ESTIMACIONES"/>
    <m/>
  </r>
  <r>
    <s v="24"/>
    <x v="13"/>
    <s v="NO INFORMANTE"/>
    <m/>
    <m/>
    <x v="2"/>
    <m/>
    <m/>
    <n v="0.22500000000000001"/>
    <n v="0.22500000000000001"/>
    <m/>
    <m/>
    <n v="2.52"/>
    <m/>
    <m/>
    <m/>
    <m/>
    <m/>
    <x v="0"/>
    <m/>
    <s v="International Marine Inc."/>
    <x v="40"/>
    <x v="187"/>
    <s v="C.T. Barcaza Elizabeth"/>
    <x v="1020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2.52"/>
    <n v="2.5200000000000001E-3"/>
    <m/>
    <n v="0.22500000000000001"/>
    <n v="0.22500000000000001"/>
    <m/>
    <m/>
    <n v="94"/>
    <s v="ESTIMACIONES"/>
    <m/>
  </r>
  <r>
    <s v="24"/>
    <x v="13"/>
    <s v="NO INFORMANTE"/>
    <m/>
    <m/>
    <x v="2"/>
    <m/>
    <m/>
    <n v="0.5"/>
    <n v="0.5"/>
    <m/>
    <m/>
    <n v="5.6"/>
    <m/>
    <m/>
    <m/>
    <m/>
    <m/>
    <x v="0"/>
    <m/>
    <s v="International Marine Inc."/>
    <x v="40"/>
    <x v="187"/>
    <s v="C.T. Barcaza MR. Bob"/>
    <x v="1021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5.6"/>
    <n v="5.5999999999999999E-3"/>
    <m/>
    <n v="0.5"/>
    <n v="0.5"/>
    <m/>
    <m/>
    <n v="94"/>
    <s v="ESTIMACIONES"/>
    <m/>
  </r>
  <r>
    <s v="24"/>
    <x v="13"/>
    <s v="NO INFORMANTE"/>
    <m/>
    <m/>
    <x v="2"/>
    <m/>
    <m/>
    <n v="0.17499999999999999"/>
    <n v="0.17499999999999999"/>
    <m/>
    <m/>
    <n v="1.96"/>
    <m/>
    <m/>
    <m/>
    <m/>
    <m/>
    <x v="0"/>
    <m/>
    <s v="International Marine Inc."/>
    <x v="40"/>
    <x v="187"/>
    <s v="C.T. Barcaza PC-110"/>
    <x v="1022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1.96"/>
    <n v="1.9599999999999999E-3"/>
    <m/>
    <n v="0.17499999999999999"/>
    <n v="0.17499999999999999"/>
    <m/>
    <m/>
    <n v="94"/>
    <s v="ESTIMACIONES"/>
    <m/>
  </r>
  <r>
    <s v="24"/>
    <x v="13"/>
    <s v="NO INFORMANTE"/>
    <m/>
    <m/>
    <x v="2"/>
    <m/>
    <m/>
    <n v="0.25"/>
    <n v="0.25"/>
    <m/>
    <m/>
    <n v="2.8"/>
    <m/>
    <m/>
    <m/>
    <m/>
    <m/>
    <x v="0"/>
    <m/>
    <s v="International Marine Inc."/>
    <x v="40"/>
    <x v="187"/>
    <s v="C.T. Barcaza Susan Lynn"/>
    <x v="1023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2.8"/>
    <n v="2.8E-3"/>
    <m/>
    <n v="0.25"/>
    <n v="0.25"/>
    <m/>
    <m/>
    <n v="94"/>
    <s v="ESTIMACIONES"/>
    <m/>
  </r>
  <r>
    <s v="24"/>
    <x v="13"/>
    <s v="NO INFORMANTE"/>
    <m/>
    <m/>
    <x v="2"/>
    <m/>
    <m/>
    <n v="0.25"/>
    <n v="0.25"/>
    <m/>
    <m/>
    <n v="2.8"/>
    <m/>
    <m/>
    <m/>
    <m/>
    <m/>
    <x v="0"/>
    <m/>
    <s v="International Marine Inc."/>
    <x v="40"/>
    <x v="187"/>
    <s v="C.T. Gulf Supplier"/>
    <x v="1024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2.8"/>
    <n v="2.8E-3"/>
    <m/>
    <n v="0.25"/>
    <n v="0.25"/>
    <m/>
    <m/>
    <n v="94"/>
    <s v="ESTIMACIONES"/>
    <m/>
  </r>
  <r>
    <s v="24"/>
    <x v="13"/>
    <s v="NO INFORMANTE"/>
    <m/>
    <m/>
    <x v="2"/>
    <m/>
    <m/>
    <n v="0.31"/>
    <n v="0.31"/>
    <m/>
    <m/>
    <n v="3.472"/>
    <m/>
    <m/>
    <m/>
    <m/>
    <m/>
    <x v="0"/>
    <m/>
    <s v="International Marine Inc."/>
    <x v="40"/>
    <x v="187"/>
    <s v="C.T. Hippo"/>
    <x v="1025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3.472"/>
    <n v="3.4719999999999998E-3"/>
    <m/>
    <n v="0.31"/>
    <n v="0.31"/>
    <m/>
    <m/>
    <n v="94"/>
    <s v="ESTIMACIONES"/>
    <m/>
  </r>
  <r>
    <s v="24"/>
    <x v="13"/>
    <s v="NO INFORMANTE"/>
    <m/>
    <m/>
    <x v="2"/>
    <m/>
    <m/>
    <n v="0.3"/>
    <n v="0.3"/>
    <m/>
    <m/>
    <n v="3.36"/>
    <m/>
    <m/>
    <m/>
    <m/>
    <m/>
    <x v="0"/>
    <m/>
    <s v="International Marine Inc."/>
    <x v="40"/>
    <x v="187"/>
    <s v="C.T. Lobitos Express"/>
    <x v="1026"/>
    <s v="EL"/>
    <x v="2"/>
    <x v="260"/>
    <x v="0"/>
    <s v="Instalado"/>
    <s v="Operativo"/>
    <m/>
    <x v="2"/>
    <x v="1"/>
    <x v="1"/>
    <x v="2"/>
    <s v="Privado"/>
    <s v="PIURA"/>
    <s v="PIURA"/>
    <s v="TALARA"/>
    <s v="PARIÑAS"/>
    <m/>
    <x v="1"/>
    <m/>
    <x v="2"/>
    <x v="5"/>
    <x v="0"/>
    <s v="MWh"/>
    <n v="3.36"/>
    <n v="3.3599999999999997E-3"/>
    <m/>
    <n v="0.3"/>
    <n v="0.3"/>
    <m/>
    <m/>
    <n v="94"/>
    <s v="ESTIMACIONES"/>
    <m/>
  </r>
  <r>
    <s v="24"/>
    <x v="13"/>
    <s v="NO INFORMANTE"/>
    <m/>
    <m/>
    <x v="2"/>
    <m/>
    <m/>
    <n v="1.054"/>
    <n v="1.054"/>
    <m/>
    <m/>
    <n v="11.8048"/>
    <m/>
    <m/>
    <m/>
    <m/>
    <m/>
    <x v="0"/>
    <m/>
    <s v="Molinera Inca S.A."/>
    <x v="40"/>
    <x v="187"/>
    <s v="C.T. Molinera Inca - Piura"/>
    <x v="1027"/>
    <s v="EL"/>
    <x v="2"/>
    <x v="260"/>
    <x v="0"/>
    <s v="Instalado"/>
    <s v="Operativo"/>
    <m/>
    <x v="2"/>
    <x v="1"/>
    <x v="1"/>
    <x v="2"/>
    <s v="Privado"/>
    <s v="PIURA"/>
    <s v="PIURA"/>
    <s v="PAITA"/>
    <s v="PAITA"/>
    <m/>
    <x v="1"/>
    <m/>
    <x v="2"/>
    <x v="5"/>
    <x v="0"/>
    <s v="MWh"/>
    <n v="11.8048"/>
    <n v="1.1804800000000001E-2"/>
    <m/>
    <n v="1.054"/>
    <n v="1.054"/>
    <m/>
    <m/>
    <n v="94"/>
    <s v="ESTIMACIONES"/>
    <m/>
  </r>
  <r>
    <s v="24"/>
    <x v="13"/>
    <s v="NO INFORMANTE"/>
    <m/>
    <m/>
    <x v="2"/>
    <m/>
    <m/>
    <n v="0.42"/>
    <n v="0.42"/>
    <m/>
    <m/>
    <n v="4.7040000000000006"/>
    <m/>
    <m/>
    <m/>
    <m/>
    <m/>
    <x v="0"/>
    <m/>
    <s v="Servicios de Frio E.I.R.L."/>
    <x v="40"/>
    <x v="187"/>
    <s v="C.T. Servicios de Frío"/>
    <x v="1028"/>
    <s v="EL"/>
    <x v="2"/>
    <x v="260"/>
    <x v="0"/>
    <s v="Instalado"/>
    <s v="Operativo"/>
    <m/>
    <x v="2"/>
    <x v="1"/>
    <x v="1"/>
    <x v="2"/>
    <s v="Privado"/>
    <s v="PIURA"/>
    <s v="PIURA"/>
    <s v="PAITA"/>
    <s v="PAITA"/>
    <m/>
    <x v="1"/>
    <m/>
    <x v="2"/>
    <x v="5"/>
    <x v="0"/>
    <s v="MWh"/>
    <n v="4.7040000000000006"/>
    <n v="4.7040000000000007E-3"/>
    <m/>
    <n v="0.42"/>
    <n v="0.42"/>
    <m/>
    <m/>
    <n v="94"/>
    <s v="ESTIMACIONES"/>
    <m/>
  </r>
  <r>
    <s v="24"/>
    <x v="13"/>
    <s v="NO INFORMANTE"/>
    <m/>
    <m/>
    <x v="2"/>
    <m/>
    <m/>
    <n v="0.35"/>
    <n v="0.35"/>
    <m/>
    <m/>
    <n v="3.92"/>
    <m/>
    <m/>
    <m/>
    <m/>
    <m/>
    <x v="0"/>
    <m/>
    <s v="Embotelladora Frontera S.A. (PEPSI)"/>
    <x v="40"/>
    <x v="187"/>
    <s v="C.T. Embotelladora Frontera"/>
    <x v="1029"/>
    <s v="EL"/>
    <x v="2"/>
    <x v="260"/>
    <x v="0"/>
    <s v="Instalado"/>
    <s v="Operativo"/>
    <m/>
    <x v="2"/>
    <x v="1"/>
    <x v="1"/>
    <x v="2"/>
    <s v="Privado"/>
    <s v="PUNO"/>
    <s v="PUNO"/>
    <s v="SAN ROMÁN"/>
    <s v="JULIACA"/>
    <m/>
    <x v="1"/>
    <m/>
    <x v="2"/>
    <x v="5"/>
    <x v="0"/>
    <s v="MWh"/>
    <n v="3.92"/>
    <n v="3.9199999999999999E-3"/>
    <m/>
    <n v="0.35"/>
    <n v="0.35"/>
    <m/>
    <m/>
    <n v="94"/>
    <s v="ESTIMACIONES"/>
    <m/>
  </r>
  <r>
    <s v="24"/>
    <x v="13"/>
    <s v="NO INFORMANTE"/>
    <m/>
    <m/>
    <x v="2"/>
    <m/>
    <m/>
    <n v="0.26"/>
    <n v="0.26"/>
    <m/>
    <m/>
    <n v="2.9120000000000004"/>
    <m/>
    <m/>
    <m/>
    <m/>
    <m/>
    <x v="0"/>
    <m/>
    <s v="Embotelladora Juliaca S.A. - Inca Kola"/>
    <x v="40"/>
    <x v="187"/>
    <s v="C.T. Embotelladora Juliaca"/>
    <x v="1030"/>
    <s v="EL"/>
    <x v="2"/>
    <x v="260"/>
    <x v="0"/>
    <s v="Instalado"/>
    <s v="Operativo"/>
    <m/>
    <x v="2"/>
    <x v="1"/>
    <x v="1"/>
    <x v="2"/>
    <s v="Privado"/>
    <s v="PUNO"/>
    <s v="PUNO"/>
    <s v="SAN ROMÁN"/>
    <s v="JULIACA"/>
    <m/>
    <x v="1"/>
    <m/>
    <x v="2"/>
    <x v="5"/>
    <x v="0"/>
    <s v="MWh"/>
    <n v="2.9120000000000004"/>
    <n v="2.9120000000000005E-3"/>
    <m/>
    <n v="0.26"/>
    <n v="0.26"/>
    <m/>
    <m/>
    <n v="94"/>
    <s v="ESTIMACIONES"/>
    <m/>
  </r>
  <r>
    <s v="24"/>
    <x v="13"/>
    <s v="NO INFORMANTE"/>
    <m/>
    <m/>
    <x v="2"/>
    <m/>
    <m/>
    <n v="0.32"/>
    <n v="0.32"/>
    <m/>
    <m/>
    <n v="3.5840000000000001"/>
    <m/>
    <m/>
    <m/>
    <m/>
    <m/>
    <x v="0"/>
    <m/>
    <s v="Embotelladora Latinoamericana S.A."/>
    <x v="40"/>
    <x v="187"/>
    <s v="C.T. ELSA - Puno"/>
    <x v="1031"/>
    <s v="EL"/>
    <x v="2"/>
    <x v="260"/>
    <x v="0"/>
    <s v="Instalado"/>
    <s v="Operativo"/>
    <m/>
    <x v="2"/>
    <x v="1"/>
    <x v="1"/>
    <x v="2"/>
    <s v="Privado"/>
    <s v="PUNO"/>
    <s v="PUNO"/>
    <s v="SAN ROMÁN"/>
    <s v="JULIACA"/>
    <m/>
    <x v="1"/>
    <m/>
    <x v="2"/>
    <x v="5"/>
    <x v="0"/>
    <s v="MWh"/>
    <n v="3.5840000000000001"/>
    <n v="3.5839999999999999E-3"/>
    <m/>
    <n v="0.32"/>
    <n v="0.32"/>
    <m/>
    <m/>
    <n v="94"/>
    <s v="ESTIMACIONES"/>
    <m/>
  </r>
  <r>
    <s v="24"/>
    <x v="13"/>
    <s v="NO INFORMANTE"/>
    <m/>
    <m/>
    <x v="2"/>
    <m/>
    <m/>
    <n v="0.27500000000000002"/>
    <n v="0.27500000000000002"/>
    <m/>
    <m/>
    <n v="3.08"/>
    <m/>
    <m/>
    <m/>
    <m/>
    <m/>
    <x v="0"/>
    <m/>
    <s v="Duilio Cuneo y Cía. S.A. - Embotelladora Ica S.A."/>
    <x v="40"/>
    <x v="187"/>
    <s v="C.T. Embotelladora Tacna"/>
    <x v="1032"/>
    <s v="EL"/>
    <x v="2"/>
    <x v="260"/>
    <x v="0"/>
    <s v="Instalado"/>
    <s v="Operativo"/>
    <m/>
    <x v="2"/>
    <x v="1"/>
    <x v="1"/>
    <x v="2"/>
    <s v="Privado"/>
    <s v="TACNA"/>
    <s v="TACNA"/>
    <s v="TACNA"/>
    <s v="TACNA"/>
    <m/>
    <x v="1"/>
    <m/>
    <x v="2"/>
    <x v="5"/>
    <x v="0"/>
    <s v="MWh"/>
    <n v="3.08"/>
    <n v="3.0800000000000003E-3"/>
    <m/>
    <n v="0.27500000000000002"/>
    <n v="0.27500000000000002"/>
    <m/>
    <m/>
    <n v="94"/>
    <s v="ESTIMACIONES"/>
    <m/>
  </r>
  <r>
    <s v="24"/>
    <x v="13"/>
    <s v="NO INFORMANTE"/>
    <m/>
    <m/>
    <x v="2"/>
    <m/>
    <m/>
    <n v="0.1"/>
    <n v="0.1"/>
    <m/>
    <m/>
    <n v="1.1200000000000001"/>
    <m/>
    <m/>
    <m/>
    <m/>
    <m/>
    <x v="0"/>
    <m/>
    <s v="Ladrillera Jorge Martorel"/>
    <x v="40"/>
    <x v="187"/>
    <s v="C.T. Ladrillera Martorel"/>
    <x v="1033"/>
    <s v="EL"/>
    <x v="2"/>
    <x v="260"/>
    <x v="0"/>
    <s v="Instalado"/>
    <s v="Operativo"/>
    <m/>
    <x v="2"/>
    <x v="1"/>
    <x v="1"/>
    <x v="2"/>
    <s v="Privado"/>
    <s v="TACNA"/>
    <s v="TACNA"/>
    <s v="TACNA"/>
    <s v="TACNA"/>
    <m/>
    <x v="1"/>
    <m/>
    <x v="2"/>
    <x v="5"/>
    <x v="0"/>
    <s v="MWh"/>
    <n v="1.1200000000000001"/>
    <n v="1.1200000000000001E-3"/>
    <m/>
    <n v="0.1"/>
    <n v="0.1"/>
    <m/>
    <m/>
    <n v="94"/>
    <s v="ESTIMACIONES"/>
    <m/>
  </r>
  <r>
    <s v="24"/>
    <x v="13"/>
    <s v="NO INFORMANTE"/>
    <m/>
    <m/>
    <x v="2"/>
    <m/>
    <m/>
    <n v="0.09"/>
    <n v="0.09"/>
    <m/>
    <m/>
    <n v="1.008"/>
    <m/>
    <m/>
    <m/>
    <m/>
    <m/>
    <x v="0"/>
    <m/>
    <s v="Planta Lechera Tacna S.A. (Ex Leche Gloria)"/>
    <x v="40"/>
    <x v="187"/>
    <s v="C.T. Planta Lechera Tacna"/>
    <x v="1034"/>
    <s v="EL"/>
    <x v="2"/>
    <x v="260"/>
    <x v="0"/>
    <s v="Instalado"/>
    <s v="Operativo"/>
    <m/>
    <x v="2"/>
    <x v="1"/>
    <x v="1"/>
    <x v="2"/>
    <s v="Privado"/>
    <s v="TACNA"/>
    <s v="TACNA"/>
    <s v="TACNA"/>
    <s v="TACNA"/>
    <m/>
    <x v="1"/>
    <m/>
    <x v="2"/>
    <x v="5"/>
    <x v="0"/>
    <s v="MWh"/>
    <n v="1.008"/>
    <n v="1.008E-3"/>
    <m/>
    <n v="0.09"/>
    <n v="0.09"/>
    <m/>
    <m/>
    <n v="94"/>
    <s v="ESTIMACIONES"/>
    <m/>
  </r>
  <r>
    <s v="24"/>
    <x v="13"/>
    <s v="NO INFORMANTE"/>
    <m/>
    <m/>
    <x v="2"/>
    <m/>
    <m/>
    <n v="0.47"/>
    <n v="0.47"/>
    <m/>
    <m/>
    <n v="5.2640000000000002"/>
    <m/>
    <m/>
    <m/>
    <m/>
    <m/>
    <x v="0"/>
    <m/>
    <s v="Embotelladora La Loretana S.A."/>
    <x v="40"/>
    <x v="187"/>
    <s v="C.T. Embotelladora La Loretana"/>
    <x v="1035"/>
    <s v="EL"/>
    <x v="2"/>
    <x v="260"/>
    <x v="0"/>
    <s v="Instalado"/>
    <s v="Operativo"/>
    <m/>
    <x v="2"/>
    <x v="1"/>
    <x v="1"/>
    <x v="2"/>
    <s v="Privado"/>
    <s v="UCAYALI"/>
    <s v="UCAYALI"/>
    <s v="CRNEL. PORTILLO"/>
    <s v="YARINACOCHA"/>
    <m/>
    <x v="1"/>
    <m/>
    <x v="2"/>
    <x v="5"/>
    <x v="0"/>
    <s v="MWh"/>
    <n v="5.2640000000000002"/>
    <n v="5.2640000000000004E-3"/>
    <m/>
    <n v="0.47"/>
    <n v="0.47"/>
    <m/>
    <m/>
    <n v="94"/>
    <s v="ESTIMACIONES"/>
    <m/>
  </r>
  <r>
    <s v="24"/>
    <x v="13"/>
    <s v="NO INFORMANTE"/>
    <m/>
    <m/>
    <x v="2"/>
    <m/>
    <m/>
    <n v="0.4"/>
    <n v="0.4"/>
    <m/>
    <m/>
    <n v="4.4800000000000004"/>
    <m/>
    <m/>
    <m/>
    <m/>
    <m/>
    <x v="0"/>
    <m/>
    <s v="Embotelladora Sysley S.A."/>
    <x v="40"/>
    <x v="187"/>
    <s v="C.T. Embotelladora Sysley"/>
    <x v="1036"/>
    <s v="EL"/>
    <x v="2"/>
    <x v="260"/>
    <x v="0"/>
    <s v="Instalado"/>
    <s v="Operativo"/>
    <m/>
    <x v="2"/>
    <x v="1"/>
    <x v="1"/>
    <x v="2"/>
    <s v="Privado"/>
    <s v="UCAYALI"/>
    <s v="UCAYALI"/>
    <s v="CRNEL. PORTILLO"/>
    <s v="CALLERÍA"/>
    <m/>
    <x v="1"/>
    <m/>
    <x v="2"/>
    <x v="5"/>
    <x v="0"/>
    <s v="MWh"/>
    <n v="4.4800000000000004"/>
    <n v="4.4800000000000005E-3"/>
    <m/>
    <n v="0.4"/>
    <n v="0.4"/>
    <m/>
    <m/>
    <n v="94"/>
    <s v="ESTIMACIONES"/>
    <m/>
  </r>
  <r>
    <s v="24"/>
    <x v="13"/>
    <s v="NO INFORMANTE"/>
    <m/>
    <m/>
    <x v="2"/>
    <m/>
    <m/>
    <n v="0.25"/>
    <n v="0.25"/>
    <m/>
    <m/>
    <n v="2.8"/>
    <m/>
    <m/>
    <m/>
    <m/>
    <m/>
    <x v="0"/>
    <m/>
    <s v="Galvanizadora Peruana S.A."/>
    <x v="40"/>
    <x v="187"/>
    <s v="C.T. Galvanizadora Peruana"/>
    <x v="1037"/>
    <s v="EL"/>
    <x v="2"/>
    <x v="260"/>
    <x v="0"/>
    <s v="Instalado"/>
    <s v="Operativo"/>
    <m/>
    <x v="2"/>
    <x v="1"/>
    <x v="1"/>
    <x v="2"/>
    <s v="Privado"/>
    <s v="UCAYALI"/>
    <s v="UCAYALI"/>
    <s v="CRNEL. PORTILLO"/>
    <s v="CALLERÍA"/>
    <m/>
    <x v="1"/>
    <m/>
    <x v="2"/>
    <x v="5"/>
    <x v="0"/>
    <s v="MWh"/>
    <n v="2.8"/>
    <n v="2.8E-3"/>
    <m/>
    <n v="0.25"/>
    <n v="0.25"/>
    <m/>
    <m/>
    <n v="94"/>
    <s v="ESTIMACIONES"/>
    <m/>
  </r>
  <r>
    <s v="24"/>
    <x v="13"/>
    <s v="NO INFORMANTE"/>
    <m/>
    <m/>
    <x v="2"/>
    <m/>
    <m/>
    <n v="0.56999999999999995"/>
    <n v="0.56999999999999995"/>
    <m/>
    <m/>
    <n v="6.3839999999999995"/>
    <m/>
    <m/>
    <m/>
    <m/>
    <m/>
    <x v="0"/>
    <m/>
    <s v="Industrial Selva S.A."/>
    <x v="40"/>
    <x v="187"/>
    <s v="C.T. Industrial Selva"/>
    <x v="1038"/>
    <s v="EL"/>
    <x v="2"/>
    <x v="260"/>
    <x v="0"/>
    <s v="Instalado"/>
    <s v="Operativo"/>
    <m/>
    <x v="2"/>
    <x v="1"/>
    <x v="1"/>
    <x v="2"/>
    <s v="Privado"/>
    <s v="UCAYALI"/>
    <s v="UCAYALI"/>
    <s v="CRNEL. PORTILLO"/>
    <s v="CALLERÍA"/>
    <m/>
    <x v="1"/>
    <m/>
    <x v="2"/>
    <x v="5"/>
    <x v="0"/>
    <s v="MWh"/>
    <n v="6.3839999999999995"/>
    <n v="6.3839999999999991E-3"/>
    <m/>
    <n v="0.56999999999999995"/>
    <n v="0.56999999999999995"/>
    <m/>
    <m/>
    <n v="94"/>
    <s v="ESTIMACIONES"/>
    <m/>
  </r>
  <r>
    <s v="24"/>
    <x v="13"/>
    <s v="NO INFORMANTE"/>
    <m/>
    <m/>
    <x v="2"/>
    <m/>
    <m/>
    <n v="0.64"/>
    <n v="0.64"/>
    <m/>
    <m/>
    <n v="7.1680000000000001"/>
    <m/>
    <m/>
    <m/>
    <m/>
    <m/>
    <x v="0"/>
    <m/>
    <s v="Maderas Peruanas S.A."/>
    <x v="40"/>
    <x v="187"/>
    <s v="C.T. Maderas Peruanas"/>
    <x v="1039"/>
    <s v="EL"/>
    <x v="2"/>
    <x v="260"/>
    <x v="0"/>
    <s v="Instalado"/>
    <s v="Operativo"/>
    <m/>
    <x v="2"/>
    <x v="1"/>
    <x v="1"/>
    <x v="2"/>
    <s v="Privado"/>
    <s v="UCAYALI"/>
    <s v="UCAYALI"/>
    <s v="CRNEL. PORTILLO"/>
    <s v="CALLERÍA"/>
    <m/>
    <x v="1"/>
    <m/>
    <x v="2"/>
    <x v="5"/>
    <x v="0"/>
    <s v="MWh"/>
    <n v="7.1680000000000001"/>
    <n v="7.1679999999999999E-3"/>
    <m/>
    <n v="0.64"/>
    <n v="0.64"/>
    <m/>
    <m/>
    <n v="94"/>
    <s v="ESTIMACIONES"/>
    <m/>
  </r>
  <r>
    <s v="24"/>
    <x v="13"/>
    <s v="NO INFORMANTE"/>
    <m/>
    <m/>
    <x v="2"/>
    <m/>
    <m/>
    <n v="0.69499999999999995"/>
    <n v="0.69499999999999995"/>
    <m/>
    <m/>
    <n v="7.78"/>
    <m/>
    <m/>
    <m/>
    <m/>
    <m/>
    <x v="0"/>
    <m/>
    <s v="Triplay Amazónico S. A."/>
    <x v="40"/>
    <x v="187"/>
    <s v="C.T. Triplay Amazónico"/>
    <x v="1040"/>
    <s v="EL"/>
    <x v="2"/>
    <x v="260"/>
    <x v="0"/>
    <s v="Instalado"/>
    <s v="Operativo"/>
    <m/>
    <x v="2"/>
    <x v="1"/>
    <x v="1"/>
    <x v="2"/>
    <s v="Privado"/>
    <s v="UCAYALI"/>
    <s v="UCAYALI"/>
    <s v="CRNEL. PORTILLO"/>
    <s v="CALLERÍA"/>
    <m/>
    <x v="1"/>
    <m/>
    <x v="2"/>
    <x v="5"/>
    <x v="0"/>
    <s v="MWh"/>
    <n v="7.78"/>
    <n v="7.7800000000000005E-3"/>
    <m/>
    <n v="0.69499999999999995"/>
    <n v="0.69499999999999995"/>
    <m/>
    <m/>
    <n v="94"/>
    <s v="ESTIMACIONES"/>
    <m/>
  </r>
  <r>
    <s v="24"/>
    <x v="13"/>
    <s v="NO INFORMANTE"/>
    <m/>
    <m/>
    <x v="2"/>
    <m/>
    <m/>
    <n v="2.02"/>
    <n v="0"/>
    <m/>
    <m/>
    <n v="0"/>
    <m/>
    <m/>
    <m/>
    <m/>
    <m/>
    <x v="0"/>
    <m/>
    <s v="Cía. Goodyear del Perú S.A."/>
    <x v="40"/>
    <x v="187"/>
    <s v="C.T. GOODYEAR"/>
    <x v="1041"/>
    <s v="EL"/>
    <x v="2"/>
    <x v="260"/>
    <x v="0"/>
    <s v="Instalado"/>
    <s v="Operativo"/>
    <m/>
    <x v="2"/>
    <x v="1"/>
    <x v="1"/>
    <x v="2"/>
    <s v="Privado"/>
    <s v="LIMA"/>
    <s v="CALLAO"/>
    <s v="CALLAO"/>
    <s v="CARMEN DE LA LEGUA"/>
    <m/>
    <x v="1"/>
    <m/>
    <x v="2"/>
    <x v="5"/>
    <x v="0"/>
    <s v="MWh"/>
    <n v="0"/>
    <n v="0"/>
    <m/>
    <n v="2.02"/>
    <n v="0"/>
    <m/>
    <m/>
    <n v="94"/>
    <s v="ESTIMACIONES"/>
    <m/>
  </r>
  <r>
    <s v="24"/>
    <x v="13"/>
    <s v="NO INFORMANTE"/>
    <m/>
    <m/>
    <x v="2"/>
    <m/>
    <m/>
    <n v="2.6360000000000001"/>
    <n v="2.6360000000000001"/>
    <m/>
    <m/>
    <n v="839.1759999999922"/>
    <m/>
    <m/>
    <m/>
    <m/>
    <m/>
    <x v="0"/>
    <m/>
    <s v="Corporación Pesquera Inca S.A.C."/>
    <x v="40"/>
    <x v="187"/>
    <s v="C.T. BAYOVAR"/>
    <x v="445"/>
    <s v="EL"/>
    <x v="2"/>
    <x v="260"/>
    <x v="0"/>
    <s v="Instalado"/>
    <s v="Operativo"/>
    <m/>
    <x v="2"/>
    <x v="1"/>
    <x v="1"/>
    <x v="2"/>
    <s v="Privado"/>
    <s v="PIURA"/>
    <s v="PIURA"/>
    <s v="SECHURA"/>
    <s v="SECHURA"/>
    <m/>
    <x v="1"/>
    <m/>
    <x v="2"/>
    <x v="5"/>
    <x v="0"/>
    <s v="MWh"/>
    <n v="839.1759999999922"/>
    <n v="0.83917599999999215"/>
    <m/>
    <n v="2.6360000000000001"/>
    <n v="2.6360000000000001"/>
    <m/>
    <m/>
    <n v="94"/>
    <s v="ESTIMACIONES"/>
    <m/>
  </r>
  <r>
    <s v="24"/>
    <x v="13"/>
    <s v="NO INFORMANTE"/>
    <m/>
    <m/>
    <x v="2"/>
    <m/>
    <m/>
    <n v="2.6360000000000001"/>
    <n v="2.6360000000000001"/>
    <m/>
    <m/>
    <n v="564.1175999999881"/>
    <m/>
    <m/>
    <m/>
    <m/>
    <m/>
    <x v="0"/>
    <m/>
    <s v="Corporación Pesquera Inca S.A.C."/>
    <x v="40"/>
    <x v="187"/>
    <s v="C.T. CHICAMA"/>
    <x v="1042"/>
    <s v="EL"/>
    <x v="2"/>
    <x v="260"/>
    <x v="0"/>
    <s v="Instalado"/>
    <s v="Operativo"/>
    <m/>
    <x v="2"/>
    <x v="1"/>
    <x v="1"/>
    <x v="2"/>
    <s v="Privado"/>
    <s v="LA LIBERTAD"/>
    <s v="LA LIBERTAD"/>
    <s v="ASCOPE"/>
    <s v="RÁZURI"/>
    <m/>
    <x v="1"/>
    <m/>
    <x v="2"/>
    <x v="5"/>
    <x v="0"/>
    <s v="MWh"/>
    <n v="564.1175999999881"/>
    <n v="0.56411759999998812"/>
    <m/>
    <n v="2.6360000000000001"/>
    <n v="2.6360000000000001"/>
    <m/>
    <m/>
    <n v="94"/>
    <s v="ESTIMACIONES"/>
    <m/>
  </r>
  <r>
    <s v="24"/>
    <x v="13"/>
    <s v="NO INFORMANTE"/>
    <m/>
    <m/>
    <x v="2"/>
    <m/>
    <m/>
    <n v="1.9550000000000001"/>
    <n v="2.6360000000000001"/>
    <m/>
    <m/>
    <n v="0"/>
    <m/>
    <m/>
    <m/>
    <m/>
    <m/>
    <x v="0"/>
    <m/>
    <s v="Corporación Pesquera Inca S.A.C."/>
    <x v="40"/>
    <x v="187"/>
    <s v="C.T. CHIMBOTE "/>
    <x v="1043"/>
    <s v="EL"/>
    <x v="2"/>
    <x v="260"/>
    <x v="0"/>
    <s v="Instalado"/>
    <s v="Inoperativo"/>
    <m/>
    <x v="2"/>
    <x v="1"/>
    <x v="1"/>
    <x v="2"/>
    <s v="Privado"/>
    <s v="ANCASH"/>
    <s v="ANCASH"/>
    <s v="SANTA"/>
    <s v="CHIMBOTE"/>
    <m/>
    <x v="1"/>
    <m/>
    <x v="2"/>
    <x v="5"/>
    <x v="0"/>
    <s v="MWh"/>
    <n v="0"/>
    <n v="0"/>
    <m/>
    <n v="1.9550000000000001"/>
    <n v="2.6360000000000001"/>
    <m/>
    <m/>
    <n v="94"/>
    <s v="ESTIMACIONES"/>
    <m/>
  </r>
  <r>
    <s v="24"/>
    <x v="13"/>
    <s v="NO INFORMANTE"/>
    <m/>
    <m/>
    <x v="2"/>
    <m/>
    <m/>
    <n v="2.6360000000000001"/>
    <n v="2.6360000000000001"/>
    <m/>
    <m/>
    <n v="55.196000000000005"/>
    <m/>
    <m/>
    <m/>
    <m/>
    <m/>
    <x v="0"/>
    <m/>
    <s v="Corporación Pesquera Inca S.A.C."/>
    <x v="40"/>
    <x v="187"/>
    <s v="C.T. ILO"/>
    <x v="1044"/>
    <s v="EL"/>
    <x v="2"/>
    <x v="260"/>
    <x v="0"/>
    <s v="Instalado"/>
    <s v="Operativo"/>
    <m/>
    <x v="2"/>
    <x v="1"/>
    <x v="1"/>
    <x v="2"/>
    <s v="Privado"/>
    <s v="MOQUEGUA"/>
    <s v="MOQUEGUA"/>
    <s v="ILO"/>
    <s v="ILO"/>
    <m/>
    <x v="1"/>
    <m/>
    <x v="2"/>
    <x v="5"/>
    <x v="0"/>
    <s v="MWh"/>
    <n v="55.196000000000005"/>
    <n v="5.5196000000000002E-2"/>
    <m/>
    <n v="2.6360000000000001"/>
    <n v="2.6360000000000001"/>
    <m/>
    <m/>
    <n v="94"/>
    <s v="ESTIMACIONES"/>
    <m/>
  </r>
  <r>
    <s v="24"/>
    <x v="13"/>
    <s v="NO INFORMANTE"/>
    <m/>
    <m/>
    <x v="2"/>
    <m/>
    <m/>
    <n v="3.85"/>
    <n v="2.6360000000000001"/>
    <m/>
    <m/>
    <n v="0"/>
    <m/>
    <m/>
    <m/>
    <m/>
    <m/>
    <x v="0"/>
    <m/>
    <s v="Corporación Pesquera Inca S.A.C."/>
    <x v="40"/>
    <x v="187"/>
    <s v="C.T. HUARMEY"/>
    <x v="1045"/>
    <s v="EL"/>
    <x v="2"/>
    <x v="260"/>
    <x v="0"/>
    <s v="Instalado"/>
    <s v="Inoperativo"/>
    <m/>
    <x v="2"/>
    <x v="1"/>
    <x v="1"/>
    <x v="2"/>
    <s v="Privado"/>
    <s v="ANCASH"/>
    <s v="ANCASH"/>
    <s v="HUARMEY"/>
    <s v="HUARMEY"/>
    <m/>
    <x v="1"/>
    <m/>
    <x v="2"/>
    <x v="5"/>
    <x v="0"/>
    <s v="MWh"/>
    <n v="0"/>
    <n v="0"/>
    <m/>
    <n v="3.85"/>
    <n v="2.6360000000000001"/>
    <m/>
    <m/>
    <n v="94"/>
    <s v="ESTIMACIONES"/>
    <m/>
  </r>
  <r>
    <s v="24"/>
    <x v="13"/>
    <s v="NO INFORMANTE"/>
    <m/>
    <m/>
    <x v="2"/>
    <m/>
    <m/>
    <n v="9.09"/>
    <n v="7.1"/>
    <m/>
    <m/>
    <n v="0"/>
    <m/>
    <m/>
    <m/>
    <m/>
    <m/>
    <x v="0"/>
    <m/>
    <s v="Industria Textil Piura S.A."/>
    <x v="40"/>
    <x v="187"/>
    <s v="C.T. TEXTIL PIURA"/>
    <x v="1046"/>
    <s v="EL"/>
    <x v="2"/>
    <x v="260"/>
    <x v="0"/>
    <s v="Instalado"/>
    <s v="Operativo"/>
    <m/>
    <x v="2"/>
    <x v="1"/>
    <x v="1"/>
    <x v="2"/>
    <s v="Privado"/>
    <s v="PIURA"/>
    <s v="PIURA"/>
    <s v="PIURA"/>
    <s v="PIURA"/>
    <m/>
    <x v="1"/>
    <m/>
    <x v="2"/>
    <x v="5"/>
    <x v="0"/>
    <s v="MWh"/>
    <n v="0"/>
    <n v="0"/>
    <m/>
    <n v="9.09"/>
    <n v="7.1"/>
    <m/>
    <m/>
    <n v="94"/>
    <s v="ESTIMACIONES"/>
    <m/>
  </r>
  <r>
    <s v="24"/>
    <x v="13"/>
    <s v="NO INFORMANTE"/>
    <m/>
    <m/>
    <x v="2"/>
    <m/>
    <m/>
    <n v="0.75"/>
    <n v="0.6"/>
    <m/>
    <m/>
    <n v="0"/>
    <m/>
    <m/>
    <m/>
    <m/>
    <m/>
    <x v="0"/>
    <m/>
    <s v="Metalúrgica Peruana S.A."/>
    <x v="40"/>
    <x v="187"/>
    <s v="C.T. MEPSA"/>
    <x v="1047"/>
    <s v="EL"/>
    <x v="2"/>
    <x v="260"/>
    <x v="0"/>
    <s v="Instalado"/>
    <s v="Operativo"/>
    <m/>
    <x v="2"/>
    <x v="1"/>
    <x v="1"/>
    <x v="2"/>
    <s v="Privado"/>
    <s v="LIMA"/>
    <s v="LIMA"/>
    <s v="LIMA"/>
    <s v="LIMA"/>
    <m/>
    <x v="1"/>
    <m/>
    <x v="2"/>
    <x v="5"/>
    <x v="0"/>
    <s v="MWh"/>
    <n v="0"/>
    <n v="0"/>
    <m/>
    <n v="0.75"/>
    <n v="0.6"/>
    <m/>
    <m/>
    <n v="94"/>
    <s v="ESTIMACIONES"/>
    <m/>
  </r>
  <r>
    <s v="24"/>
    <x v="13"/>
    <s v="NO INFORMANTE"/>
    <m/>
    <m/>
    <x v="2"/>
    <m/>
    <m/>
    <n v="2.8582499999999875"/>
    <n v="2.7201000000000124"/>
    <m/>
    <m/>
    <n v="27.407999999999991"/>
    <m/>
    <m/>
    <m/>
    <m/>
    <m/>
    <x v="0"/>
    <m/>
    <s v="Ceramicas Lima S.A."/>
    <x v="40"/>
    <x v="187"/>
    <s v="C.T. CELIMA 03"/>
    <x v="1048"/>
    <s v="EL"/>
    <x v="2"/>
    <x v="260"/>
    <x v="0"/>
    <s v="Instalado"/>
    <s v="Operativo"/>
    <m/>
    <x v="2"/>
    <x v="1"/>
    <x v="1"/>
    <x v="2"/>
    <s v="Privado"/>
    <s v="LIMA"/>
    <s v="LIMA"/>
    <s v="Lima"/>
    <s v="PUNTA HERMOSA"/>
    <m/>
    <x v="1"/>
    <m/>
    <x v="2"/>
    <x v="5"/>
    <x v="0"/>
    <s v="MWh"/>
    <n v="27.407999999999991"/>
    <n v="2.7407999999999991E-2"/>
    <m/>
    <n v="2.8582499999999875"/>
    <n v="2.7201000000000124"/>
    <m/>
    <m/>
    <n v="94"/>
    <s v="ESTIMACIONES"/>
    <m/>
  </r>
  <r>
    <s v="24"/>
    <x v="13"/>
    <s v="NO INFORMANTE"/>
    <m/>
    <m/>
    <x v="5"/>
    <m/>
    <m/>
    <n v="3.9600000000000022"/>
    <n v="3.9600000000000022"/>
    <m/>
    <m/>
    <n v="6891.8747999999987"/>
    <m/>
    <m/>
    <m/>
    <m/>
    <m/>
    <x v="0"/>
    <m/>
    <s v="Compañía de Minas Buenaventura S.A.A."/>
    <x v="40"/>
    <x v="187"/>
    <s v="C.H. HUANCARAMA"/>
    <x v="1049"/>
    <s v="HI"/>
    <x v="5"/>
    <x v="260"/>
    <x v="2"/>
    <s v="Instalado"/>
    <s v="Operativo"/>
    <m/>
    <x v="2"/>
    <x v="1"/>
    <x v="1"/>
    <x v="2"/>
    <s v="Privado"/>
    <s v="AREQUIPA"/>
    <s v="AREQUIPA"/>
    <s v="CASTILLA"/>
    <s v="ORCOPAMPA"/>
    <m/>
    <x v="8"/>
    <m/>
    <x v="2"/>
    <x v="5"/>
    <x v="0"/>
    <s v="MWh"/>
    <n v="6891.8747999999987"/>
    <n v="6.8918747999999983"/>
    <m/>
    <n v="3.9600000000000022"/>
    <n v="3.9600000000000022"/>
    <m/>
    <m/>
    <n v="94"/>
    <s v="ESTIMACIONES"/>
    <m/>
  </r>
  <r>
    <s v="24"/>
    <x v="13"/>
    <s v="NO INFORMANTE"/>
    <m/>
    <m/>
    <x v="5"/>
    <m/>
    <m/>
    <n v="0.88800000000000001"/>
    <n v="0.8"/>
    <m/>
    <m/>
    <n v="2660.2178799999997"/>
    <m/>
    <m/>
    <m/>
    <m/>
    <m/>
    <x v="0"/>
    <m/>
    <s v="Compañía de Minas Buenaventura S.A.A."/>
    <x v="40"/>
    <x v="187"/>
    <s v="C.H. HUAPA"/>
    <x v="1050"/>
    <s v="HI"/>
    <x v="5"/>
    <x v="260"/>
    <x v="2"/>
    <s v="Instalado"/>
    <s v="Operativo"/>
    <m/>
    <x v="2"/>
    <x v="1"/>
    <x v="1"/>
    <x v="2"/>
    <s v="Privado"/>
    <s v="HUANCAVELICA"/>
    <s v="HUANCAVELICA"/>
    <s v="ANGARAES"/>
    <s v="LIRCAY"/>
    <m/>
    <x v="8"/>
    <m/>
    <x v="2"/>
    <x v="5"/>
    <x v="0"/>
    <s v="MWh"/>
    <n v="2660.2178799999997"/>
    <n v="2.6602178799999998"/>
    <m/>
    <n v="0.88800000000000001"/>
    <n v="0.8"/>
    <m/>
    <m/>
    <n v="94"/>
    <s v="ESTIMACIONES"/>
    <m/>
  </r>
  <r>
    <s v="24"/>
    <x v="13"/>
    <s v="NO INFORMANTE"/>
    <m/>
    <m/>
    <x v="5"/>
    <m/>
    <m/>
    <n v="1.26"/>
    <n v="1.26"/>
    <m/>
    <m/>
    <n v="4732.701320000001"/>
    <m/>
    <m/>
    <m/>
    <m/>
    <m/>
    <x v="0"/>
    <m/>
    <s v="Compañía de Minas Buenaventura S.A.A."/>
    <x v="40"/>
    <x v="187"/>
    <s v="C.H. INGENIO"/>
    <x v="138"/>
    <s v="HI"/>
    <x v="5"/>
    <x v="260"/>
    <x v="2"/>
    <s v="Instalado"/>
    <s v="Operativo"/>
    <m/>
    <x v="2"/>
    <x v="1"/>
    <x v="1"/>
    <x v="2"/>
    <s v="Privado"/>
    <s v="HUANCAVELICA"/>
    <s v="HUANCAVELICA"/>
    <s v="HUANCAVELICA"/>
    <s v="HUACHOCOLPA"/>
    <m/>
    <x v="8"/>
    <m/>
    <x v="2"/>
    <x v="5"/>
    <x v="0"/>
    <s v="MWh"/>
    <n v="4732.701320000001"/>
    <n v="4.7327013200000012"/>
    <m/>
    <n v="1.26"/>
    <n v="1.26"/>
    <m/>
    <m/>
    <n v="94"/>
    <s v="ESTIMACIONES"/>
    <m/>
  </r>
  <r>
    <s v="24"/>
    <x v="13"/>
    <s v="NO INFORMANTE"/>
    <m/>
    <m/>
    <x v="5"/>
    <m/>
    <m/>
    <n v="3.4609999999999999"/>
    <n v="3.3"/>
    <m/>
    <m/>
    <n v="8851.5156000000006"/>
    <m/>
    <m/>
    <m/>
    <m/>
    <m/>
    <x v="0"/>
    <m/>
    <s v="Compañía de Minas Buenaventura S.A.A."/>
    <x v="40"/>
    <x v="187"/>
    <s v="C.H. PATÓN"/>
    <x v="1051"/>
    <s v="HI"/>
    <x v="5"/>
    <x v="260"/>
    <x v="2"/>
    <s v="Instalado"/>
    <s v="Operativo"/>
    <m/>
    <x v="2"/>
    <x v="1"/>
    <x v="1"/>
    <x v="2"/>
    <s v="Privado"/>
    <s v="LIMA"/>
    <s v="LIMA"/>
    <s v="OYON"/>
    <s v="OYON"/>
    <m/>
    <x v="8"/>
    <m/>
    <x v="2"/>
    <x v="5"/>
    <x v="0"/>
    <s v="MWh"/>
    <n v="8851.5156000000006"/>
    <n v="8.8515156000000008"/>
    <m/>
    <n v="3.4609999999999999"/>
    <n v="3.3"/>
    <m/>
    <m/>
    <n v="94"/>
    <s v="ESTIMACIONES"/>
    <m/>
  </r>
  <r>
    <s v="24"/>
    <x v="13"/>
    <s v="NO INFORMANTE"/>
    <m/>
    <m/>
    <x v="5"/>
    <m/>
    <m/>
    <n v="1.3440000000000001"/>
    <n v="1.2"/>
    <m/>
    <m/>
    <n v="0"/>
    <m/>
    <m/>
    <m/>
    <m/>
    <m/>
    <x v="0"/>
    <m/>
    <s v="Compañía de Minas Buenaventura S.A.A."/>
    <x v="40"/>
    <x v="187"/>
    <s v="C.H. TUCSIPAMPA"/>
    <x v="1052"/>
    <s v="HI"/>
    <x v="5"/>
    <x v="260"/>
    <x v="2"/>
    <s v="Instalado"/>
    <s v="Operativo"/>
    <m/>
    <x v="2"/>
    <x v="1"/>
    <x v="1"/>
    <x v="2"/>
    <s v="Privado"/>
    <s v="HUANCAVELICA"/>
    <s v="HUANCAVELICA"/>
    <s v="ANGARAES"/>
    <s v="LIRCAY"/>
    <m/>
    <x v="8"/>
    <m/>
    <x v="2"/>
    <x v="5"/>
    <x v="0"/>
    <s v="MWh"/>
    <n v="0"/>
    <n v="0"/>
    <m/>
    <n v="1.3440000000000001"/>
    <n v="1.2"/>
    <m/>
    <m/>
    <n v="94"/>
    <s v="ESTIMACIONES"/>
    <m/>
  </r>
  <r>
    <s v="24"/>
    <x v="13"/>
    <s v="NO INFORMANTE"/>
    <m/>
    <m/>
    <x v="2"/>
    <m/>
    <m/>
    <n v="2.13"/>
    <n v="1.1499999999999999"/>
    <m/>
    <m/>
    <n v="0"/>
    <m/>
    <m/>
    <m/>
    <m/>
    <m/>
    <x v="0"/>
    <m/>
    <s v="Compañía de Minas Buenaventura S.A.A."/>
    <x v="40"/>
    <x v="187"/>
    <s v="C.T. CORDOVA"/>
    <x v="1053"/>
    <s v="EL"/>
    <x v="2"/>
    <x v="260"/>
    <x v="0"/>
    <s v="Instalado"/>
    <s v="Operativo"/>
    <m/>
    <x v="2"/>
    <x v="1"/>
    <x v="1"/>
    <x v="2"/>
    <s v="Privado"/>
    <s v="HUANCAVELICA"/>
    <s v="HUANCAVELICA"/>
    <s v="HUAYTARA"/>
    <s v="LARAMARCA"/>
    <m/>
    <x v="1"/>
    <m/>
    <x v="2"/>
    <x v="5"/>
    <x v="0"/>
    <s v="MWh"/>
    <n v="0"/>
    <n v="0"/>
    <m/>
    <n v="2.13"/>
    <n v="1.1499999999999999"/>
    <m/>
    <m/>
    <n v="94"/>
    <s v="ESTIMACIONES"/>
    <m/>
  </r>
  <r>
    <s v="24"/>
    <x v="13"/>
    <s v="NO INFORMANTE"/>
    <m/>
    <m/>
    <x v="2"/>
    <m/>
    <m/>
    <n v="1.45"/>
    <n v="1"/>
    <m/>
    <m/>
    <n v="0"/>
    <m/>
    <m/>
    <m/>
    <m/>
    <m/>
    <x v="0"/>
    <m/>
    <s v="Compañía de Minas Buenaventura S.A.A."/>
    <x v="40"/>
    <x v="187"/>
    <s v="C.T. ISHIHUINCA"/>
    <x v="1054"/>
    <s v="EL"/>
    <x v="2"/>
    <x v="260"/>
    <x v="0"/>
    <s v="Instalado"/>
    <s v="Operativo"/>
    <m/>
    <x v="2"/>
    <x v="1"/>
    <x v="1"/>
    <x v="2"/>
    <s v="Privado"/>
    <s v="AREQUIPA"/>
    <s v="AREQUIPA"/>
    <s v="CARAVELI"/>
    <s v="CARAVELI"/>
    <m/>
    <x v="1"/>
    <m/>
    <x v="2"/>
    <x v="5"/>
    <x v="0"/>
    <s v="MWh"/>
    <n v="0"/>
    <n v="0"/>
    <m/>
    <n v="1.45"/>
    <n v="1"/>
    <m/>
    <m/>
    <n v="94"/>
    <s v="ESTIMACIONES"/>
    <m/>
  </r>
  <r>
    <s v="24"/>
    <x v="13"/>
    <s v="NO INFORMANTE"/>
    <m/>
    <m/>
    <x v="2"/>
    <m/>
    <m/>
    <n v="5.3550000000000004"/>
    <n v="1.2"/>
    <m/>
    <m/>
    <n v="0"/>
    <m/>
    <m/>
    <m/>
    <m/>
    <m/>
    <x v="0"/>
    <m/>
    <s v="Compañía de Minas Buenaventura S.A.A."/>
    <x v="40"/>
    <x v="187"/>
    <s v="C.T. MALLAY"/>
    <x v="1055"/>
    <s v="EL"/>
    <x v="2"/>
    <x v="260"/>
    <x v="0"/>
    <s v="Instalado"/>
    <s v="Operativo"/>
    <m/>
    <x v="2"/>
    <x v="1"/>
    <x v="1"/>
    <x v="2"/>
    <s v="Privado"/>
    <s v="LIMA"/>
    <s v="LIMA"/>
    <s v="OYON"/>
    <s v="OYON"/>
    <m/>
    <x v="1"/>
    <m/>
    <x v="2"/>
    <x v="5"/>
    <x v="0"/>
    <s v="MWh"/>
    <n v="0"/>
    <n v="0"/>
    <m/>
    <n v="5.3550000000000004"/>
    <n v="1.2"/>
    <m/>
    <m/>
    <n v="94"/>
    <s v="ESTIMACIONES"/>
    <m/>
  </r>
  <r>
    <s v="24"/>
    <x v="13"/>
    <s v="NO INFORMANTE"/>
    <m/>
    <m/>
    <x v="2"/>
    <m/>
    <m/>
    <n v="5.4462499999999876"/>
    <n v="3.5351000000000128"/>
    <m/>
    <m/>
    <n v="0"/>
    <m/>
    <m/>
    <m/>
    <m/>
    <m/>
    <x v="0"/>
    <m/>
    <s v="Compañía de Minas Buenaventura S.A.A."/>
    <x v="40"/>
    <x v="187"/>
    <s v="C.T. ORCOPAMPA"/>
    <x v="23"/>
    <s v="EL"/>
    <x v="2"/>
    <x v="260"/>
    <x v="0"/>
    <s v="Instalado"/>
    <s v="Operativo"/>
    <m/>
    <x v="2"/>
    <x v="1"/>
    <x v="1"/>
    <x v="2"/>
    <s v="Privado"/>
    <s v="AREQUIPA"/>
    <s v="AREQUIPA"/>
    <s v="CASTILLA"/>
    <s v="ORCOPAMPA"/>
    <m/>
    <x v="1"/>
    <m/>
    <x v="2"/>
    <x v="5"/>
    <x v="0"/>
    <s v="MWh"/>
    <n v="0"/>
    <n v="0"/>
    <m/>
    <n v="5.4462499999999876"/>
    <n v="3.5351000000000128"/>
    <m/>
    <m/>
    <n v="94"/>
    <s v="ESTIMACIONES"/>
    <m/>
  </r>
  <r>
    <s v="24"/>
    <x v="13"/>
    <s v="NO INFORMANTE"/>
    <m/>
    <m/>
    <x v="2"/>
    <m/>
    <m/>
    <n v="2.8362499999999873"/>
    <n v="2.8751000000000126"/>
    <m/>
    <m/>
    <n v="0"/>
    <m/>
    <m/>
    <m/>
    <m/>
    <m/>
    <x v="0"/>
    <m/>
    <s v="Compañía de Minas Buenaventura S.A.A."/>
    <x v="40"/>
    <x v="187"/>
    <s v="C.T. UCHUCCHACUA"/>
    <x v="1056"/>
    <s v="EL"/>
    <x v="2"/>
    <x v="260"/>
    <x v="0"/>
    <s v="Instalado"/>
    <s v="Operativo"/>
    <m/>
    <x v="2"/>
    <x v="1"/>
    <x v="1"/>
    <x v="2"/>
    <s v="Privado"/>
    <s v="LIMA"/>
    <s v="LIMA"/>
    <s v="OYON"/>
    <s v="OYON"/>
    <m/>
    <x v="1"/>
    <m/>
    <x v="2"/>
    <x v="5"/>
    <x v="0"/>
    <s v="MWh"/>
    <n v="0"/>
    <n v="0"/>
    <m/>
    <n v="2.8362499999999873"/>
    <n v="2.8751000000000126"/>
    <m/>
    <m/>
    <n v="94"/>
    <s v="ESTIMACIONES"/>
    <m/>
  </r>
  <r>
    <s v="24"/>
    <x v="13"/>
    <s v="NO INFORMANTE"/>
    <m/>
    <m/>
    <x v="5"/>
    <m/>
    <m/>
    <n v="0.04"/>
    <n v="0"/>
    <m/>
    <m/>
    <n v="0"/>
    <m/>
    <m/>
    <m/>
    <m/>
    <m/>
    <x v="0"/>
    <m/>
    <s v="Compañía Minera San Nicolás S.A."/>
    <x v="40"/>
    <x v="187"/>
    <s v="C.H. MINI CC.HH. EL TINGO"/>
    <x v="1057"/>
    <s v="HI"/>
    <x v="5"/>
    <x v="260"/>
    <x v="2"/>
    <s v="Instalado"/>
    <s v="Operativo"/>
    <m/>
    <x v="2"/>
    <x v="1"/>
    <x v="1"/>
    <x v="2"/>
    <s v="Privado"/>
    <s v="CAJAMARCA"/>
    <s v="CAJAMARCA"/>
    <s v="HUALGAYOC"/>
    <s v="HUALGAYOC"/>
    <m/>
    <x v="8"/>
    <m/>
    <x v="2"/>
    <x v="5"/>
    <x v="0"/>
    <s v="MWh"/>
    <n v="0"/>
    <n v="0"/>
    <m/>
    <n v="0.04"/>
    <n v="0"/>
    <m/>
    <m/>
    <n v="94"/>
    <s v="ESTIMACIONES"/>
    <m/>
  </r>
  <r>
    <s v="24"/>
    <x v="13"/>
    <s v="NO INFORMANTE"/>
    <m/>
    <m/>
    <x v="2"/>
    <m/>
    <m/>
    <n v="1.135"/>
    <n v="0"/>
    <m/>
    <m/>
    <n v="0"/>
    <m/>
    <m/>
    <m/>
    <m/>
    <m/>
    <x v="0"/>
    <m/>
    <s v="Compañía Minera San Nicolás S.A."/>
    <x v="40"/>
    <x v="187"/>
    <s v="C.T. SAN NICOLAS"/>
    <x v="101"/>
    <s v="EL"/>
    <x v="2"/>
    <x v="260"/>
    <x v="0"/>
    <s v="Instalado"/>
    <s v="Operativo"/>
    <m/>
    <x v="2"/>
    <x v="1"/>
    <x v="1"/>
    <x v="2"/>
    <s v="Privado"/>
    <s v="CAJAMARCA"/>
    <s v="CAJAMARCA"/>
    <s v="HUALGAYOC"/>
    <s v="HUALGAYOC"/>
    <m/>
    <x v="1"/>
    <m/>
    <x v="2"/>
    <x v="5"/>
    <x v="0"/>
    <s v="MWh"/>
    <n v="0"/>
    <n v="0"/>
    <m/>
    <n v="1.135"/>
    <n v="0"/>
    <m/>
    <m/>
    <n v="94"/>
    <s v="ESTIMACIONES"/>
    <m/>
  </r>
  <r>
    <s v="24"/>
    <x v="13"/>
    <s v="NO INFORMANTE"/>
    <m/>
    <m/>
    <x v="2"/>
    <m/>
    <m/>
    <n v="1.47"/>
    <n v="1.2495000000000001"/>
    <m/>
    <m/>
    <n v="58.440799999994333"/>
    <m/>
    <m/>
    <m/>
    <m/>
    <m/>
    <x v="0"/>
    <m/>
    <s v="Corporación Cerámica S.A."/>
    <x v="40"/>
    <x v="187"/>
    <s v="C.T. CORPORACIÓN 1"/>
    <x v="1058"/>
    <s v="EL"/>
    <x v="2"/>
    <x v="260"/>
    <x v="0"/>
    <s v="Instalado"/>
    <s v="Operativo"/>
    <m/>
    <x v="2"/>
    <x v="1"/>
    <x v="1"/>
    <x v="2"/>
    <s v="Privado"/>
    <s v="LIMA"/>
    <s v="LIMA"/>
    <s v="LIMA"/>
    <s v="SAN MARTÍN DE PORRES"/>
    <m/>
    <x v="1"/>
    <m/>
    <x v="2"/>
    <x v="5"/>
    <x v="0"/>
    <s v="MWh"/>
    <n v="58.440799999994333"/>
    <n v="5.8440799999994332E-2"/>
    <m/>
    <n v="1.47"/>
    <n v="1.2495000000000001"/>
    <m/>
    <m/>
    <n v="94"/>
    <s v="ESTIMACIONES"/>
    <m/>
  </r>
  <r>
    <s v="24"/>
    <x v="13"/>
    <s v="NO INFORMANTE"/>
    <m/>
    <m/>
    <x v="2"/>
    <m/>
    <m/>
    <n v="0.70399999999999996"/>
    <n v="0.66879999999999995"/>
    <m/>
    <m/>
    <n v="55.224399999999463"/>
    <m/>
    <m/>
    <m/>
    <m/>
    <m/>
    <x v="0"/>
    <m/>
    <s v="Corporación Cerámica S.A."/>
    <x v="40"/>
    <x v="187"/>
    <s v="C.T. CORPORACIÓN 2"/>
    <x v="1059"/>
    <s v="EL"/>
    <x v="2"/>
    <x v="260"/>
    <x v="0"/>
    <s v="Instalado"/>
    <s v="Operativo"/>
    <m/>
    <x v="2"/>
    <x v="1"/>
    <x v="1"/>
    <x v="2"/>
    <s v="Privado"/>
    <s v="LIMA"/>
    <s v="CALLAO"/>
    <s v="CALLAO"/>
    <s v="CALLAO"/>
    <m/>
    <x v="1"/>
    <m/>
    <x v="2"/>
    <x v="5"/>
    <x v="0"/>
    <s v="MWh"/>
    <n v="55.224399999999463"/>
    <n v="5.5224399999999466E-2"/>
    <m/>
    <n v="0.70399999999999996"/>
    <n v="0.66879999999999995"/>
    <m/>
    <m/>
    <n v="94"/>
    <s v="ESTIMACIONES"/>
    <m/>
  </r>
  <r>
    <s v="24"/>
    <x v="13"/>
    <s v="NO INFORMANTE"/>
    <m/>
    <m/>
    <x v="2"/>
    <m/>
    <m/>
    <n v="2.7862499999999875"/>
    <n v="2.1751000000000125"/>
    <m/>
    <m/>
    <n v="0"/>
    <m/>
    <m/>
    <m/>
    <m/>
    <m/>
    <x v="0"/>
    <m/>
    <s v="Pesquera Hayduk S.A."/>
    <x v="40"/>
    <x v="187"/>
    <s v="C.T. TAMBO DE MORA"/>
    <x v="1060"/>
    <s v="EL"/>
    <x v="2"/>
    <x v="260"/>
    <x v="0"/>
    <s v="Instalado"/>
    <s v="Operativo"/>
    <m/>
    <x v="2"/>
    <x v="1"/>
    <x v="1"/>
    <x v="2"/>
    <s v="Privado"/>
    <s v="ICA"/>
    <s v="ICA"/>
    <s v="CIHNCHA"/>
    <s v="TAMBO DE MORA"/>
    <m/>
    <x v="1"/>
    <m/>
    <x v="2"/>
    <x v="5"/>
    <x v="0"/>
    <s v="MWh"/>
    <n v="0"/>
    <n v="0"/>
    <m/>
    <n v="2.7862499999999875"/>
    <n v="2.1751000000000125"/>
    <m/>
    <m/>
    <n v="94"/>
    <s v="ESTIMACIONES"/>
    <m/>
  </r>
  <r>
    <s v="24"/>
    <x v="13"/>
    <s v="NO INFORMANTE"/>
    <m/>
    <m/>
    <x v="2"/>
    <m/>
    <m/>
    <n v="0.54500000000000004"/>
    <n v="0.4"/>
    <m/>
    <m/>
    <n v="0"/>
    <m/>
    <m/>
    <m/>
    <m/>
    <m/>
    <x v="0"/>
    <m/>
    <s v="Alpayana S.A."/>
    <x v="40"/>
    <x v="187"/>
    <s v="C.T. JUANITA"/>
    <x v="1061"/>
    <s v="EL"/>
    <x v="2"/>
    <x v="260"/>
    <x v="0"/>
    <s v="Instalado"/>
    <s v="Operativo"/>
    <m/>
    <x v="2"/>
    <x v="1"/>
    <x v="1"/>
    <x v="2"/>
    <s v="Privado"/>
    <s v="LIMA"/>
    <s v="LIMA"/>
    <s v="HUAROCHIRI"/>
    <s v="CHICLA"/>
    <m/>
    <x v="1"/>
    <m/>
    <x v="2"/>
    <x v="5"/>
    <x v="0"/>
    <s v="MWh"/>
    <n v="0"/>
    <n v="0"/>
    <m/>
    <n v="0.54500000000000004"/>
    <n v="0.4"/>
    <m/>
    <m/>
    <n v="94"/>
    <s v="ESTIMACIONES"/>
    <m/>
  </r>
  <r>
    <s v="24"/>
    <x v="13"/>
    <s v="NO INFORMANTE"/>
    <m/>
    <m/>
    <x v="2"/>
    <m/>
    <m/>
    <n v="2.64"/>
    <n v="1.8939999999999999"/>
    <m/>
    <m/>
    <n v="0"/>
    <m/>
    <m/>
    <m/>
    <m/>
    <m/>
    <x v="0"/>
    <m/>
    <s v="Anglo American Quellaveco S.A."/>
    <x v="40"/>
    <x v="187"/>
    <s v="C.T. QUELLAVECO"/>
    <x v="1062"/>
    <s v="EL"/>
    <x v="2"/>
    <x v="260"/>
    <x v="0"/>
    <s v="Instalado"/>
    <s v="Operativo"/>
    <m/>
    <x v="2"/>
    <x v="1"/>
    <x v="1"/>
    <x v="2"/>
    <s v="Privado"/>
    <s v="MOQUEGUA"/>
    <s v="MOQUEGUA"/>
    <s v="MARISCAL NIETO"/>
    <m/>
    <m/>
    <x v="1"/>
    <m/>
    <x v="2"/>
    <x v="5"/>
    <x v="0"/>
    <s v="MWh"/>
    <n v="0"/>
    <n v="0"/>
    <m/>
    <n v="2.64"/>
    <n v="1.8939999999999999"/>
    <m/>
    <m/>
    <n v="94"/>
    <s v="ESTIMACIONES"/>
    <m/>
  </r>
  <r>
    <s v="24"/>
    <x v="13"/>
    <s v="NO INFORMANTE"/>
    <m/>
    <m/>
    <x v="2"/>
    <m/>
    <m/>
    <n v="2.0499999999999998"/>
    <n v="1.5"/>
    <m/>
    <m/>
    <n v="0"/>
    <m/>
    <m/>
    <m/>
    <m/>
    <m/>
    <x v="0"/>
    <m/>
    <s v="Compañía Pesquera del Pacifico Centro S.A."/>
    <x v="40"/>
    <x v="187"/>
    <s v="C.T. PLANTA SUPE"/>
    <x v="663"/>
    <s v="EL"/>
    <x v="2"/>
    <x v="260"/>
    <x v="0"/>
    <s v="Instalado"/>
    <s v="Operativo"/>
    <m/>
    <x v="2"/>
    <x v="1"/>
    <x v="1"/>
    <x v="2"/>
    <s v="Privado"/>
    <s v="LIMA"/>
    <s v="LIMA"/>
    <s v="BARRANCA"/>
    <s v="PUERTO SUPE"/>
    <m/>
    <x v="1"/>
    <m/>
    <x v="2"/>
    <x v="5"/>
    <x v="0"/>
    <s v="MWh"/>
    <n v="0"/>
    <n v="0"/>
    <m/>
    <n v="2.0499999999999998"/>
    <n v="1.5"/>
    <m/>
    <m/>
    <n v="94"/>
    <s v="ESTIMACIONES"/>
    <m/>
  </r>
  <r>
    <s v="24"/>
    <x v="13"/>
    <s v="NO INFORMANTE"/>
    <m/>
    <m/>
    <x v="2"/>
    <m/>
    <m/>
    <n v="3.05"/>
    <n v="1.5"/>
    <m/>
    <m/>
    <n v="0"/>
    <m/>
    <m/>
    <m/>
    <m/>
    <m/>
    <x v="0"/>
    <m/>
    <s v="Compañía Pesquera del Pacifico Centro S.A."/>
    <x v="40"/>
    <x v="187"/>
    <s v="C.T. PLANTA TAMBO DE MORA"/>
    <x v="1063"/>
    <s v="EL"/>
    <x v="2"/>
    <x v="260"/>
    <x v="0"/>
    <s v="Instalado"/>
    <s v="Operativo"/>
    <m/>
    <x v="2"/>
    <x v="1"/>
    <x v="1"/>
    <x v="2"/>
    <s v="Privado"/>
    <s v="ICA"/>
    <s v="ICA"/>
    <s v="CHINCHA ALTA"/>
    <s v="TAMBO DE MORA"/>
    <m/>
    <x v="1"/>
    <m/>
    <x v="2"/>
    <x v="5"/>
    <x v="0"/>
    <s v="MWh"/>
    <n v="0"/>
    <n v="0"/>
    <m/>
    <n v="3.05"/>
    <n v="1.5"/>
    <m/>
    <m/>
    <n v="94"/>
    <s v="ESTIMACIONES"/>
    <m/>
  </r>
  <r>
    <s v="24"/>
    <x v="13"/>
    <s v="NO INFORMANTE"/>
    <m/>
    <m/>
    <x v="2"/>
    <m/>
    <m/>
    <n v="7.7969999999999997"/>
    <n v="3.11"/>
    <m/>
    <m/>
    <n v="0"/>
    <m/>
    <m/>
    <m/>
    <m/>
    <m/>
    <x v="0"/>
    <m/>
    <s v="Empresa Minera Los Quenuales S.A."/>
    <x v="40"/>
    <x v="187"/>
    <s v="C.T. CONTONGA"/>
    <x v="1064"/>
    <s v="EL"/>
    <x v="2"/>
    <x v="260"/>
    <x v="0"/>
    <s v="Instalado"/>
    <s v="Operativo"/>
    <m/>
    <x v="2"/>
    <x v="1"/>
    <x v="1"/>
    <x v="2"/>
    <s v="Privado"/>
    <s v="ANCASH"/>
    <s v="ANCASH"/>
    <s v="HUARI"/>
    <s v="SAN MARCOS"/>
    <m/>
    <x v="1"/>
    <m/>
    <x v="2"/>
    <x v="5"/>
    <x v="0"/>
    <s v="MWh"/>
    <n v="0"/>
    <n v="0"/>
    <m/>
    <n v="7.7969999999999997"/>
    <n v="3.11"/>
    <m/>
    <m/>
    <n v="94"/>
    <s v="ESTIMACIONES"/>
    <m/>
  </r>
  <r>
    <s v="24"/>
    <x v="13"/>
    <s v="NO INFORMANTE"/>
    <m/>
    <m/>
    <x v="2"/>
    <m/>
    <m/>
    <n v="0.68300000000000005"/>
    <n v="0.61499999999999999"/>
    <m/>
    <m/>
    <n v="0"/>
    <m/>
    <m/>
    <m/>
    <m/>
    <m/>
    <x v="0"/>
    <m/>
    <s v="Maple Gas Corpporation del Perú S.R.L."/>
    <x v="40"/>
    <x v="187"/>
    <s v="C.T. AGUA CALIENTE"/>
    <x v="1065"/>
    <s v="EL"/>
    <x v="2"/>
    <x v="260"/>
    <x v="0"/>
    <s v="Instalado"/>
    <s v="Operativo"/>
    <m/>
    <x v="2"/>
    <x v="1"/>
    <x v="1"/>
    <x v="2"/>
    <s v="Privado"/>
    <s v="HUANUCO"/>
    <s v="HUANUCO"/>
    <s v="PUERTO INCA"/>
    <s v="ONORIA"/>
    <m/>
    <x v="1"/>
    <m/>
    <x v="2"/>
    <x v="5"/>
    <x v="0"/>
    <s v="MWh"/>
    <n v="0"/>
    <n v="0"/>
    <m/>
    <n v="0.68300000000000005"/>
    <n v="0.61499999999999999"/>
    <m/>
    <m/>
    <n v="94"/>
    <s v="ESTIMACIONES"/>
    <m/>
  </r>
  <r>
    <s v="24"/>
    <x v="13"/>
    <s v="NO INFORMANTE"/>
    <m/>
    <m/>
    <x v="2"/>
    <m/>
    <m/>
    <n v="0.89500000000000002"/>
    <n v="0.80600000000000005"/>
    <m/>
    <m/>
    <n v="0"/>
    <m/>
    <m/>
    <m/>
    <m/>
    <m/>
    <x v="0"/>
    <m/>
    <s v="Maple Gas Corpporation del Perú S.R.L."/>
    <x v="40"/>
    <x v="187"/>
    <s v="C.T. MAQUIA"/>
    <x v="1066"/>
    <s v="EL"/>
    <x v="2"/>
    <x v="260"/>
    <x v="0"/>
    <s v="Instalado"/>
    <s v="Operativo"/>
    <m/>
    <x v="2"/>
    <x v="1"/>
    <x v="1"/>
    <x v="2"/>
    <s v="Privado"/>
    <s v="LORETO"/>
    <s v="LORETO"/>
    <s v="UCAYALI"/>
    <s v="CONTAMANA"/>
    <m/>
    <x v="1"/>
    <m/>
    <x v="2"/>
    <x v="5"/>
    <x v="0"/>
    <s v="MWh"/>
    <n v="0"/>
    <n v="0"/>
    <m/>
    <n v="0.89500000000000002"/>
    <n v="0.80600000000000005"/>
    <m/>
    <m/>
    <n v="94"/>
    <s v="ESTIMACIONES"/>
    <m/>
  </r>
  <r>
    <s v="24"/>
    <x v="13"/>
    <s v="NO INFORMANTE"/>
    <m/>
    <m/>
    <x v="2"/>
    <m/>
    <m/>
    <n v="0.625"/>
    <n v="0.56200000000000006"/>
    <m/>
    <m/>
    <n v="0"/>
    <m/>
    <m/>
    <m/>
    <m/>
    <m/>
    <x v="0"/>
    <m/>
    <s v="Maple Gas Corpporation del Perú S.R.L."/>
    <x v="40"/>
    <x v="187"/>
    <s v="C.T. NUEVA REFINERIA"/>
    <x v="1067"/>
    <s v="EL"/>
    <x v="2"/>
    <x v="260"/>
    <x v="0"/>
    <s v="Instalado"/>
    <s v="Operativo"/>
    <m/>
    <x v="2"/>
    <x v="1"/>
    <x v="1"/>
    <x v="2"/>
    <s v="Privado"/>
    <s v="UCAYALI"/>
    <s v="UCAYALI"/>
    <s v="ILO"/>
    <s v="PACOCHA"/>
    <m/>
    <x v="1"/>
    <m/>
    <x v="2"/>
    <x v="5"/>
    <x v="0"/>
    <s v="MWh"/>
    <n v="0"/>
    <n v="0"/>
    <m/>
    <n v="0.625"/>
    <n v="0.56200000000000006"/>
    <m/>
    <m/>
    <n v="94"/>
    <s v="ESTIMACIONES"/>
    <m/>
  </r>
  <r>
    <s v="24"/>
    <x v="13"/>
    <s v="NO INFORMANTE"/>
    <m/>
    <m/>
    <x v="2"/>
    <m/>
    <m/>
    <n v="0.34"/>
    <n v="0.30599999999999999"/>
    <m/>
    <m/>
    <n v="0"/>
    <m/>
    <m/>
    <m/>
    <m/>
    <m/>
    <x v="0"/>
    <m/>
    <s v="Maple Gas Corpporation del Perú S.R.L."/>
    <x v="40"/>
    <x v="187"/>
    <s v="C.T. PACAYA"/>
    <x v="1068"/>
    <s v="EL"/>
    <x v="2"/>
    <x v="260"/>
    <x v="0"/>
    <s v="Instalado"/>
    <s v="Operativo"/>
    <m/>
    <x v="2"/>
    <x v="1"/>
    <x v="1"/>
    <x v="2"/>
    <s v="Privado"/>
    <s v="LORETO"/>
    <s v="LORETO"/>
    <s v="UCAYALI"/>
    <s v="CONTAMANA"/>
    <s v="PUERTO ORIENTE"/>
    <x v="1"/>
    <m/>
    <x v="2"/>
    <x v="5"/>
    <x v="0"/>
    <s v="MWh"/>
    <n v="0"/>
    <n v="0"/>
    <m/>
    <n v="0.34"/>
    <n v="0.30599999999999999"/>
    <m/>
    <m/>
    <n v="94"/>
    <s v="ESTIMACIONES"/>
    <m/>
  </r>
  <r>
    <s v="24"/>
    <x v="13"/>
    <s v="NO INFORMANTE"/>
    <m/>
    <m/>
    <x v="2"/>
    <m/>
    <m/>
    <n v="0.13"/>
    <n v="0.11700000000000001"/>
    <m/>
    <m/>
    <n v="0"/>
    <m/>
    <m/>
    <m/>
    <m/>
    <m/>
    <x v="0"/>
    <m/>
    <s v="Maple Gas Corpporation del Perú S.R.L."/>
    <x v="40"/>
    <x v="187"/>
    <s v="C.T. PUERTO ORIENTE"/>
    <x v="1069"/>
    <s v="EL"/>
    <x v="2"/>
    <x v="260"/>
    <x v="0"/>
    <s v="Instalado"/>
    <s v="Operativo"/>
    <m/>
    <x v="2"/>
    <x v="1"/>
    <x v="1"/>
    <x v="2"/>
    <s v="Privado"/>
    <s v="LORETO"/>
    <s v="LORETO"/>
    <s v="UCAYALI"/>
    <s v="CONTAMANA"/>
    <s v="PUERTO ORIENTE"/>
    <x v="1"/>
    <m/>
    <x v="2"/>
    <x v="5"/>
    <x v="0"/>
    <s v="MWh"/>
    <n v="0"/>
    <n v="0"/>
    <m/>
    <n v="0.13"/>
    <n v="0.11700000000000001"/>
    <m/>
    <m/>
    <n v="94"/>
    <s v="ESTIMACIONES"/>
    <m/>
  </r>
  <r>
    <s v="24"/>
    <x v="13"/>
    <s v="NO INFORMANTE"/>
    <m/>
    <m/>
    <x v="2"/>
    <m/>
    <m/>
    <n v="1"/>
    <n v="0.55000000000000004"/>
    <m/>
    <m/>
    <n v="0"/>
    <m/>
    <m/>
    <m/>
    <m/>
    <m/>
    <x v="0"/>
    <m/>
    <s v="Minera Bateas S.A.C."/>
    <x v="40"/>
    <x v="187"/>
    <s v="C.T. HUAYLLACHO"/>
    <x v="1070"/>
    <s v="EL"/>
    <x v="2"/>
    <x v="260"/>
    <x v="0"/>
    <s v="Instalado"/>
    <s v="Operativo"/>
    <m/>
    <x v="2"/>
    <x v="1"/>
    <x v="1"/>
    <x v="2"/>
    <s v="Privado"/>
    <s v="AREQUIPA"/>
    <s v="AREQUIPA"/>
    <s v="CAYLLOMA"/>
    <s v="CAYLLOMA"/>
    <m/>
    <x v="1"/>
    <m/>
    <x v="2"/>
    <x v="5"/>
    <x v="0"/>
    <s v="MWh"/>
    <n v="0"/>
    <n v="0"/>
    <m/>
    <n v="1"/>
    <n v="0.55000000000000004"/>
    <m/>
    <m/>
    <n v="94"/>
    <s v="ESTIMACIONES"/>
    <m/>
  </r>
  <r>
    <s v="24"/>
    <x v="13"/>
    <s v="NO INFORMANTE"/>
    <m/>
    <m/>
    <x v="2"/>
    <m/>
    <m/>
    <n v="20.8"/>
    <n v="16"/>
    <m/>
    <m/>
    <n v="0"/>
    <m/>
    <m/>
    <m/>
    <m/>
    <m/>
    <x v="0"/>
    <m/>
    <s v="Pacific Stratus Energy del Perú S.A."/>
    <x v="40"/>
    <x v="187"/>
    <s v="C.T. GUAYABAL"/>
    <x v="1071"/>
    <s v="EL"/>
    <x v="2"/>
    <x v="260"/>
    <x v="0"/>
    <s v="Instalado"/>
    <s v="Operativo"/>
    <m/>
    <x v="2"/>
    <x v="1"/>
    <x v="1"/>
    <x v="2"/>
    <s v="Privado"/>
    <s v="LORETO"/>
    <s v="LORETO"/>
    <s v="LORETO"/>
    <s v="TROMPETEROS"/>
    <m/>
    <x v="1"/>
    <m/>
    <x v="2"/>
    <x v="5"/>
    <x v="0"/>
    <s v="MWh"/>
    <n v="0"/>
    <n v="0"/>
    <m/>
    <n v="20.8"/>
    <n v="16"/>
    <m/>
    <m/>
    <n v="94"/>
    <s v="ESTIMACIONES"/>
    <m/>
  </r>
  <r>
    <s v="24"/>
    <x v="13"/>
    <s v="NO INFORMANTE"/>
    <m/>
    <m/>
    <x v="2"/>
    <m/>
    <m/>
    <n v="42"/>
    <n v="42"/>
    <m/>
    <m/>
    <n v="0"/>
    <m/>
    <m/>
    <m/>
    <m/>
    <m/>
    <x v="0"/>
    <m/>
    <s v="Pacific Stratus Energy del Perú S.A."/>
    <x v="40"/>
    <x v="187"/>
    <s v="C.T. HUAYURI"/>
    <x v="1072"/>
    <s v="EL"/>
    <x v="2"/>
    <x v="260"/>
    <x v="0"/>
    <s v="Instalado"/>
    <s v="Operativo"/>
    <m/>
    <x v="2"/>
    <x v="1"/>
    <x v="1"/>
    <x v="2"/>
    <s v="Privado"/>
    <s v="LORETO"/>
    <s v="LORETO"/>
    <s v="LORETO"/>
    <s v="TROMPETEROS"/>
    <m/>
    <x v="1"/>
    <m/>
    <x v="2"/>
    <x v="5"/>
    <x v="0"/>
    <s v="MWh"/>
    <n v="0"/>
    <n v="0"/>
    <m/>
    <n v="42"/>
    <n v="42"/>
    <m/>
    <m/>
    <n v="94"/>
    <s v="ESTIMACIONES"/>
    <m/>
  </r>
  <r>
    <s v="24"/>
    <x v="13"/>
    <s v="NO INFORMANTE"/>
    <m/>
    <m/>
    <x v="2"/>
    <m/>
    <m/>
    <n v="65.510000000000005"/>
    <n v="49.14"/>
    <m/>
    <m/>
    <n v="0"/>
    <m/>
    <m/>
    <m/>
    <m/>
    <m/>
    <x v="0"/>
    <m/>
    <s v="Pacific Stratus Energy del Perú S.A."/>
    <x v="40"/>
    <x v="187"/>
    <s v="C.T. MINICENTRALES L-1AB"/>
    <x v="1073"/>
    <s v="EL"/>
    <x v="2"/>
    <x v="260"/>
    <x v="0"/>
    <s v="Instalado"/>
    <s v="Operativo"/>
    <m/>
    <x v="2"/>
    <x v="1"/>
    <x v="1"/>
    <x v="2"/>
    <s v="Privado"/>
    <s v="LORETO"/>
    <s v="LORETO"/>
    <s v="LORETO"/>
    <s v="ALTO AMAZONAS"/>
    <m/>
    <x v="1"/>
    <m/>
    <x v="2"/>
    <x v="5"/>
    <x v="0"/>
    <s v="MWh"/>
    <n v="0"/>
    <n v="0"/>
    <m/>
    <n v="65.510000000000005"/>
    <n v="49.14"/>
    <m/>
    <m/>
    <n v="94"/>
    <s v="ESTIMACIONES"/>
    <m/>
  </r>
  <r>
    <s v="24"/>
    <x v="13"/>
    <s v="NO INFORMANTE"/>
    <m/>
    <m/>
    <x v="2"/>
    <m/>
    <m/>
    <n v="4.9340000000000002"/>
    <n v="4.085"/>
    <m/>
    <m/>
    <n v="0"/>
    <m/>
    <m/>
    <m/>
    <m/>
    <m/>
    <x v="0"/>
    <m/>
    <s v="Pesquera Diamante S.A."/>
    <x v="40"/>
    <x v="187"/>
    <s v="C.T. BAYOVAR"/>
    <x v="445"/>
    <s v="EL"/>
    <x v="2"/>
    <x v="260"/>
    <x v="0"/>
    <s v="Instalado"/>
    <s v="Operativo"/>
    <m/>
    <x v="2"/>
    <x v="1"/>
    <x v="1"/>
    <x v="2"/>
    <s v="Privado"/>
    <s v="PIURA"/>
    <s v="PIURA"/>
    <s v="SECHURA"/>
    <s v="SECHURA"/>
    <m/>
    <x v="1"/>
    <m/>
    <x v="2"/>
    <x v="5"/>
    <x v="0"/>
    <s v="MWh"/>
    <n v="0"/>
    <n v="0"/>
    <m/>
    <n v="4.9340000000000002"/>
    <n v="4.085"/>
    <m/>
    <m/>
    <n v="94"/>
    <s v="ESTIMACIONES"/>
    <m/>
  </r>
  <r>
    <s v="24"/>
    <x v="13"/>
    <s v="NO INFORMANTE"/>
    <m/>
    <m/>
    <x v="2"/>
    <m/>
    <m/>
    <n v="0.113"/>
    <n v="0.1"/>
    <m/>
    <m/>
    <n v="0"/>
    <m/>
    <m/>
    <m/>
    <m/>
    <m/>
    <x v="0"/>
    <m/>
    <s v="Pesquera Diamante S.A."/>
    <x v="40"/>
    <x v="187"/>
    <s v="C.T. PISCO SUR"/>
    <x v="462"/>
    <s v="EL"/>
    <x v="2"/>
    <x v="260"/>
    <x v="0"/>
    <s v="Instalado"/>
    <s v="Operativo"/>
    <m/>
    <x v="2"/>
    <x v="1"/>
    <x v="1"/>
    <x v="2"/>
    <s v="Privado"/>
    <s v="ICA"/>
    <s v="ICA"/>
    <s v="PISCO"/>
    <s v="PISCO"/>
    <m/>
    <x v="1"/>
    <m/>
    <x v="2"/>
    <x v="5"/>
    <x v="0"/>
    <s v="MWh"/>
    <n v="0"/>
    <n v="0"/>
    <m/>
    <n v="0.113"/>
    <n v="0.1"/>
    <m/>
    <m/>
    <n v="94"/>
    <s v="ESTIMACIONES"/>
    <m/>
  </r>
  <r>
    <s v="24"/>
    <x v="13"/>
    <s v="NO INFORMANTE"/>
    <m/>
    <m/>
    <x v="2"/>
    <m/>
    <m/>
    <n v="2.94"/>
    <n v="2.4"/>
    <m/>
    <m/>
    <n v="0"/>
    <m/>
    <m/>
    <m/>
    <m/>
    <m/>
    <x v="0"/>
    <m/>
    <s v="Pesquera Diamante S.A."/>
    <x v="40"/>
    <x v="187"/>
    <s v="C.T. SAMANCO"/>
    <x v="458"/>
    <s v="EL"/>
    <x v="2"/>
    <x v="260"/>
    <x v="0"/>
    <s v="Instalado"/>
    <s v="Operativo"/>
    <m/>
    <x v="2"/>
    <x v="1"/>
    <x v="1"/>
    <x v="2"/>
    <s v="Privado"/>
    <s v="ANCASH"/>
    <s v="ANCASH"/>
    <s v="SANTA"/>
    <s v="SAMANCO"/>
    <m/>
    <x v="1"/>
    <m/>
    <x v="2"/>
    <x v="5"/>
    <x v="0"/>
    <s v="MWh"/>
    <n v="0"/>
    <n v="0"/>
    <m/>
    <n v="2.94"/>
    <n v="2.4"/>
    <m/>
    <m/>
    <n v="94"/>
    <s v="ESTIMACIONES"/>
    <m/>
  </r>
  <r>
    <s v="24"/>
    <x v="13"/>
    <s v="NO INFORMANTE"/>
    <m/>
    <m/>
    <x v="2"/>
    <m/>
    <m/>
    <n v="3"/>
    <n v="3"/>
    <m/>
    <m/>
    <n v="0"/>
    <m/>
    <m/>
    <m/>
    <m/>
    <m/>
    <x v="0"/>
    <m/>
    <s v="Unacem Peru S.A."/>
    <x v="40"/>
    <x v="187"/>
    <s v="C.T. ANDINO"/>
    <x v="1074"/>
    <s v="EL"/>
    <x v="2"/>
    <x v="260"/>
    <x v="0"/>
    <s v="Instalado"/>
    <s v="Operativo"/>
    <m/>
    <x v="2"/>
    <x v="1"/>
    <x v="1"/>
    <x v="2"/>
    <s v="Privado"/>
    <s v="JUNIN"/>
    <s v="JUNIN"/>
    <s v="TARMA"/>
    <s v="LA UNION"/>
    <m/>
    <x v="1"/>
    <m/>
    <x v="2"/>
    <x v="5"/>
    <x v="0"/>
    <s v="MWh"/>
    <n v="0"/>
    <n v="0"/>
    <m/>
    <n v="3"/>
    <n v="3"/>
    <m/>
    <m/>
    <n v="94"/>
    <s v="ESTIMACION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3E2FF-A002-4B18-86A8-7BE4B13D0BDC}" name="Tabla 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4" indent="0" outline="1" outlineData="1" multipleFieldFilters="0">
  <location ref="L4:Q101" firstHeaderRow="1" firstDataRow="3" firstDataCol="1" rowPageCount="2" colPageCount="1"/>
  <pivotFields count="58">
    <pivotField showAll="0" defaultSubtota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  <pivotField axis="axisRow" showAll="0">
      <items count="189">
        <item x="13"/>
        <item x="12"/>
        <item x="142"/>
        <item x="33"/>
        <item x="170"/>
        <item x="94"/>
        <item x="126"/>
        <item x="168"/>
        <item x="134"/>
        <item x="91"/>
        <item x="95"/>
        <item x="85"/>
        <item x="117"/>
        <item x="129"/>
        <item x="97"/>
        <item x="174"/>
        <item x="98"/>
        <item x="48"/>
        <item x="73"/>
        <item x="135"/>
        <item x="26"/>
        <item x="152"/>
        <item x="101"/>
        <item x="127"/>
        <item x="84"/>
        <item x="128"/>
        <item x="136"/>
        <item x="42"/>
        <item x="77"/>
        <item x="169"/>
        <item x="153"/>
        <item x="51"/>
        <item x="81"/>
        <item x="102"/>
        <item x="151"/>
        <item x="183"/>
        <item x="156"/>
        <item x="133"/>
        <item x="1"/>
        <item x="82"/>
        <item x="79"/>
        <item x="44"/>
        <item x="96"/>
        <item x="154"/>
        <item x="100"/>
        <item x="108"/>
        <item x="130"/>
        <item x="155"/>
        <item x="182"/>
        <item x="112"/>
        <item x="150"/>
        <item x="18"/>
        <item x="124"/>
        <item x="93"/>
        <item x="144"/>
        <item x="86"/>
        <item x="71"/>
        <item x="7"/>
        <item x="11"/>
        <item x="2"/>
        <item x="3"/>
        <item x="4"/>
        <item x="43"/>
        <item x="5"/>
        <item x="10"/>
        <item x="32"/>
        <item x="15"/>
        <item x="39"/>
        <item x="14"/>
        <item x="45"/>
        <item x="157"/>
        <item x="50"/>
        <item x="76"/>
        <item x="27"/>
        <item x="69"/>
        <item x="89"/>
        <item x="41"/>
        <item x="88"/>
        <item x="57"/>
        <item x="78"/>
        <item x="49"/>
        <item x="24"/>
        <item x="110"/>
        <item x="163"/>
        <item x="8"/>
        <item x="16"/>
        <item x="17"/>
        <item x="52"/>
        <item x="53"/>
        <item x="28"/>
        <item x="29"/>
        <item x="171"/>
        <item x="147"/>
        <item x="54"/>
        <item x="90"/>
        <item x="6"/>
        <item x="38"/>
        <item x="87"/>
        <item x="65"/>
        <item x="66"/>
        <item x="31"/>
        <item x="55"/>
        <item x="56"/>
        <item x="176"/>
        <item x="83"/>
        <item x="46"/>
        <item x="181"/>
        <item x="104"/>
        <item x="146"/>
        <item x="164"/>
        <item x="125"/>
        <item x="21"/>
        <item x="159"/>
        <item x="58"/>
        <item x="139"/>
        <item x="22"/>
        <item x="145"/>
        <item x="80"/>
        <item x="59"/>
        <item x="103"/>
        <item x="60"/>
        <item x="62"/>
        <item x="131"/>
        <item x="99"/>
        <item x="177"/>
        <item x="143"/>
        <item x="178"/>
        <item x="137"/>
        <item x="148"/>
        <item x="105"/>
        <item x="160"/>
        <item x="106"/>
        <item x="67"/>
        <item x="186"/>
        <item x="184"/>
        <item x="107"/>
        <item x="158"/>
        <item x="138"/>
        <item x="64"/>
        <item x="36"/>
        <item x="109"/>
        <item x="68"/>
        <item x="61"/>
        <item x="70"/>
        <item x="114"/>
        <item x="74"/>
        <item x="123"/>
        <item x="149"/>
        <item x="23"/>
        <item x="162"/>
        <item x="20"/>
        <item x="179"/>
        <item x="115"/>
        <item x="35"/>
        <item x="116"/>
        <item x="132"/>
        <item x="165"/>
        <item x="92"/>
        <item x="161"/>
        <item x="113"/>
        <item x="63"/>
        <item x="25"/>
        <item x="180"/>
        <item x="34"/>
        <item x="30"/>
        <item x="47"/>
        <item x="167"/>
        <item x="175"/>
        <item x="185"/>
        <item x="9"/>
        <item x="19"/>
        <item x="166"/>
        <item x="119"/>
        <item x="72"/>
        <item x="118"/>
        <item x="120"/>
        <item x="75"/>
        <item x="172"/>
        <item x="140"/>
        <item x="37"/>
        <item x="0"/>
        <item x="141"/>
        <item x="121"/>
        <item x="173"/>
        <item x="111"/>
        <item x="122"/>
        <item x="40"/>
        <item x="187"/>
        <item t="default"/>
      </items>
    </pivotField>
    <pivotField showAll="0" defaultSubtotal="0"/>
    <pivotField showAll="0" defaultSubtotal="0"/>
    <pivotField showAll="0"/>
    <pivotField showAll="0"/>
    <pivotField showAll="0" defaultSubtotal="0"/>
    <pivotField axis="axisCol" showAll="0" defaultSubtotal="0">
      <items count="5">
        <item x="4"/>
        <item x="2"/>
        <item x="3"/>
        <item x="0"/>
        <item x="1"/>
      </items>
    </pivotField>
    <pivotField showAll="0" defaultSubtota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axis="axisCol" showAll="0" defaultSubtotal="0">
      <items count="3">
        <item x="0"/>
        <item x="1"/>
        <item x="2"/>
      </items>
    </pivotField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/>
    <pivotField showAl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</pivotFields>
  <rowFields count="1">
    <field x="22"/>
  </rowFields>
  <rowItems count="95">
    <i>
      <x v="2"/>
    </i>
    <i>
      <x v="4"/>
    </i>
    <i>
      <x v="5"/>
    </i>
    <i>
      <x v="6"/>
    </i>
    <i>
      <x v="7"/>
    </i>
    <i>
      <x v="8"/>
    </i>
    <i>
      <x v="10"/>
    </i>
    <i>
      <x v="12"/>
    </i>
    <i>
      <x v="13"/>
    </i>
    <i>
      <x v="14"/>
    </i>
    <i>
      <x v="15"/>
    </i>
    <i>
      <x v="16"/>
    </i>
    <i>
      <x v="19"/>
    </i>
    <i>
      <x v="21"/>
    </i>
    <i>
      <x v="22"/>
    </i>
    <i>
      <x v="23"/>
    </i>
    <i>
      <x v="25"/>
    </i>
    <i>
      <x v="26"/>
    </i>
    <i>
      <x v="29"/>
    </i>
    <i>
      <x v="30"/>
    </i>
    <i>
      <x v="33"/>
    </i>
    <i>
      <x v="34"/>
    </i>
    <i>
      <x v="35"/>
    </i>
    <i>
      <x v="36"/>
    </i>
    <i>
      <x v="37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2"/>
    </i>
    <i>
      <x v="53"/>
    </i>
    <i>
      <x v="54"/>
    </i>
    <i>
      <x v="70"/>
    </i>
    <i>
      <x v="82"/>
    </i>
    <i>
      <x v="83"/>
    </i>
    <i>
      <x v="91"/>
    </i>
    <i>
      <x v="92"/>
    </i>
    <i>
      <x v="103"/>
    </i>
    <i>
      <x v="106"/>
    </i>
    <i>
      <x v="107"/>
    </i>
    <i>
      <x v="108"/>
    </i>
    <i>
      <x v="109"/>
    </i>
    <i>
      <x v="110"/>
    </i>
    <i>
      <x v="112"/>
    </i>
    <i>
      <x v="114"/>
    </i>
    <i>
      <x v="116"/>
    </i>
    <i>
      <x v="119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4"/>
    </i>
    <i>
      <x v="135"/>
    </i>
    <i>
      <x v="136"/>
    </i>
    <i>
      <x v="137"/>
    </i>
    <i>
      <x v="140"/>
    </i>
    <i>
      <x v="144"/>
    </i>
    <i>
      <x v="146"/>
    </i>
    <i>
      <x v="147"/>
    </i>
    <i>
      <x v="149"/>
    </i>
    <i>
      <x v="151"/>
    </i>
    <i>
      <x v="152"/>
    </i>
    <i>
      <x v="154"/>
    </i>
    <i>
      <x v="155"/>
    </i>
    <i>
      <x v="156"/>
    </i>
    <i>
      <x v="158"/>
    </i>
    <i>
      <x v="159"/>
    </i>
    <i>
      <x v="162"/>
    </i>
    <i>
      <x v="166"/>
    </i>
    <i>
      <x v="167"/>
    </i>
    <i>
      <x v="168"/>
    </i>
    <i>
      <x v="171"/>
    </i>
    <i>
      <x v="172"/>
    </i>
    <i>
      <x v="174"/>
    </i>
    <i>
      <x v="175"/>
    </i>
    <i>
      <x v="177"/>
    </i>
    <i>
      <x v="178"/>
    </i>
    <i>
      <x v="181"/>
    </i>
    <i>
      <x v="182"/>
    </i>
    <i>
      <x v="183"/>
    </i>
    <i>
      <x v="184"/>
    </i>
    <i>
      <x v="185"/>
    </i>
    <i>
      <x v="187"/>
    </i>
    <i t="grand">
      <x/>
    </i>
  </rowItems>
  <colFields count="2">
    <field x="33"/>
    <field x="28"/>
  </colFields>
  <colItems count="5">
    <i>
      <x/>
      <x v="1"/>
    </i>
    <i r="1">
      <x v="3"/>
    </i>
    <i>
      <x v="1"/>
      <x v="1"/>
    </i>
    <i r="1">
      <x v="3"/>
    </i>
    <i t="grand">
      <x/>
    </i>
  </colItems>
  <pageFields count="2">
    <pageField fld="32" item="1" hier="-1"/>
    <pageField fld="18" item="1" hier="-1"/>
  </pageFields>
  <dataFields count="1">
    <dataField name="Suma de PI OK" fld="51" baseField="21" baseItem="12"/>
  </dataFields>
  <formats count="42">
    <format dxfId="677">
      <pivotArea type="all" dataOnly="0" outline="0" fieldPosition="0"/>
    </format>
    <format dxfId="676">
      <pivotArea outline="0" collapsedLevelsAreSubtotals="1" fieldPosition="0"/>
    </format>
    <format dxfId="675">
      <pivotArea type="origin" dataOnly="0" labelOnly="1" outline="0" fieldPosition="0"/>
    </format>
    <format dxfId="674">
      <pivotArea field="33" type="button" dataOnly="0" labelOnly="1" outline="0" axis="axisCol" fieldPosition="0"/>
    </format>
    <format dxfId="673">
      <pivotArea field="28" type="button" dataOnly="0" labelOnly="1" outline="0" axis="axisCol" fieldPosition="1"/>
    </format>
    <format dxfId="672">
      <pivotArea type="topRight" dataOnly="0" labelOnly="1" outline="0" fieldPosition="0"/>
    </format>
    <format dxfId="671">
      <pivotArea field="22" type="button" dataOnly="0" labelOnly="1" outline="0" axis="axisRow" fieldPosition="0"/>
    </format>
    <format dxfId="670">
      <pivotArea dataOnly="0" labelOnly="1" fieldPosition="0">
        <references count="1">
          <reference field="22" count="38">
            <x v="2"/>
            <x v="5"/>
            <x v="8"/>
            <x v="10"/>
            <x v="12"/>
            <x v="14"/>
            <x v="16"/>
            <x v="19"/>
            <x v="22"/>
            <x v="23"/>
            <x v="25"/>
            <x v="26"/>
            <x v="29"/>
            <x v="30"/>
            <x v="33"/>
            <x v="34"/>
            <x v="35"/>
            <x v="36"/>
            <x v="37"/>
            <x v="42"/>
            <x v="43"/>
            <x v="44"/>
            <x v="45"/>
            <x v="46"/>
            <x v="47"/>
            <x v="48"/>
            <x v="49"/>
            <x v="52"/>
            <x v="53"/>
            <x v="83"/>
            <x v="106"/>
            <x v="107"/>
            <x v="110"/>
            <x v="112"/>
            <x v="122"/>
            <x v="123"/>
            <x v="126"/>
            <x v="127"/>
          </reference>
        </references>
      </pivotArea>
    </format>
    <format dxfId="669">
      <pivotArea dataOnly="0" labelOnly="1" fieldPosition="0">
        <references count="1">
          <reference field="22" count="19">
            <x v="128"/>
            <x v="129"/>
            <x v="140"/>
            <x v="144"/>
            <x v="146"/>
            <x v="147"/>
            <x v="149"/>
            <x v="151"/>
            <x v="152"/>
            <x v="155"/>
            <x v="158"/>
            <x v="159"/>
            <x v="168"/>
            <x v="172"/>
            <x v="174"/>
            <x v="177"/>
            <x v="181"/>
            <x v="183"/>
            <x v="184"/>
          </reference>
        </references>
      </pivotArea>
    </format>
    <format dxfId="668">
      <pivotArea dataOnly="0" labelOnly="1" grandRow="1" outline="0" fieldPosition="0"/>
    </format>
    <format dxfId="667">
      <pivotArea dataOnly="0" labelOnly="1" fieldPosition="0">
        <references count="1">
          <reference field="33" count="2">
            <x v="0"/>
            <x v="1"/>
          </reference>
        </references>
      </pivotArea>
    </format>
    <format dxfId="666">
      <pivotArea dataOnly="0" labelOnly="1" grandCol="1" outline="0" fieldPosition="0"/>
    </format>
    <format dxfId="665">
      <pivotArea dataOnly="0" labelOnly="1" fieldPosition="0">
        <references count="2">
          <reference field="28" count="2">
            <x v="1"/>
            <x v="3"/>
          </reference>
          <reference field="33" count="1" selected="0">
            <x v="0"/>
          </reference>
        </references>
      </pivotArea>
    </format>
    <format dxfId="664">
      <pivotArea dataOnly="0" labelOnly="1" fieldPosition="0">
        <references count="2">
          <reference field="28" count="2">
            <x v="1"/>
            <x v="3"/>
          </reference>
          <reference field="33" count="1" selected="0">
            <x v="1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type="origin" dataOnly="0" labelOnly="1" outline="0" fieldPosition="0"/>
    </format>
    <format dxfId="77">
      <pivotArea field="33" type="button" dataOnly="0" labelOnly="1" outline="0" axis="axisCol" fieldPosition="0"/>
    </format>
    <format dxfId="76">
      <pivotArea field="28" type="button" dataOnly="0" labelOnly="1" outline="0" axis="axisCol" fieldPosition="1"/>
    </format>
    <format dxfId="75">
      <pivotArea type="topRight" dataOnly="0" labelOnly="1" outline="0" fieldPosition="0"/>
    </format>
    <format dxfId="74">
      <pivotArea field="22" type="button" dataOnly="0" labelOnly="1" outline="0" axis="axisRow" fieldPosition="0"/>
    </format>
    <format dxfId="73">
      <pivotArea dataOnly="0" labelOnly="1" fieldPosition="0">
        <references count="1">
          <reference field="22" count="50">
            <x v="2"/>
            <x v="4"/>
            <x v="5"/>
            <x v="6"/>
            <x v="7"/>
            <x v="8"/>
            <x v="10"/>
            <x v="12"/>
            <x v="13"/>
            <x v="14"/>
            <x v="15"/>
            <x v="16"/>
            <x v="19"/>
            <x v="21"/>
            <x v="22"/>
            <x v="23"/>
            <x v="25"/>
            <x v="26"/>
            <x v="29"/>
            <x v="30"/>
            <x v="33"/>
            <x v="34"/>
            <x v="35"/>
            <x v="36"/>
            <x v="37"/>
            <x v="42"/>
            <x v="43"/>
            <x v="44"/>
            <x v="45"/>
            <x v="46"/>
            <x v="47"/>
            <x v="48"/>
            <x v="49"/>
            <x v="50"/>
            <x v="52"/>
            <x v="53"/>
            <x v="54"/>
            <x v="70"/>
            <x v="82"/>
            <x v="83"/>
            <x v="91"/>
            <x v="92"/>
            <x v="103"/>
            <x v="106"/>
            <x v="107"/>
            <x v="108"/>
            <x v="109"/>
            <x v="110"/>
            <x v="112"/>
            <x v="114"/>
          </reference>
        </references>
      </pivotArea>
    </format>
    <format dxfId="72">
      <pivotArea dataOnly="0" labelOnly="1" fieldPosition="0">
        <references count="1">
          <reference field="22" count="44">
            <x v="116"/>
            <x v="119"/>
            <x v="122"/>
            <x v="123"/>
            <x v="124"/>
            <x v="125"/>
            <x v="126"/>
            <x v="127"/>
            <x v="128"/>
            <x v="129"/>
            <x v="130"/>
            <x v="131"/>
            <x v="134"/>
            <x v="135"/>
            <x v="136"/>
            <x v="137"/>
            <x v="140"/>
            <x v="144"/>
            <x v="146"/>
            <x v="147"/>
            <x v="149"/>
            <x v="151"/>
            <x v="152"/>
            <x v="154"/>
            <x v="155"/>
            <x v="156"/>
            <x v="158"/>
            <x v="159"/>
            <x v="162"/>
            <x v="166"/>
            <x v="167"/>
            <x v="168"/>
            <x v="171"/>
            <x v="172"/>
            <x v="174"/>
            <x v="175"/>
            <x v="177"/>
            <x v="178"/>
            <x v="181"/>
            <x v="182"/>
            <x v="183"/>
            <x v="184"/>
            <x v="185"/>
            <x v="187"/>
          </reference>
        </references>
      </pivotArea>
    </format>
    <format dxfId="71">
      <pivotArea dataOnly="0" labelOnly="1" grandRow="1" outline="0" fieldPosition="0"/>
    </format>
    <format dxfId="70">
      <pivotArea dataOnly="0" labelOnly="1" fieldPosition="0">
        <references count="1">
          <reference field="33" count="2">
            <x v="0"/>
            <x v="1"/>
          </reference>
        </references>
      </pivotArea>
    </format>
    <format dxfId="69">
      <pivotArea dataOnly="0" labelOnly="1" grandCol="1" outline="0" fieldPosition="0"/>
    </format>
    <format dxfId="68">
      <pivotArea dataOnly="0" labelOnly="1" fieldPosition="0">
        <references count="2">
          <reference field="28" count="2">
            <x v="1"/>
            <x v="3"/>
          </reference>
          <reference field="33" count="1" selected="0">
            <x v="0"/>
          </reference>
        </references>
      </pivotArea>
    </format>
    <format dxfId="67">
      <pivotArea dataOnly="0" labelOnly="1" fieldPosition="0">
        <references count="2">
          <reference field="28" count="2">
            <x v="1"/>
            <x v="3"/>
          </reference>
          <reference field="33" count="1" selected="0">
            <x v="1"/>
          </reference>
        </references>
      </pivotArea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33" type="button" dataOnly="0" labelOnly="1" outline="0" axis="axisCol" fieldPosition="0"/>
    </format>
    <format dxfId="62">
      <pivotArea field="28" type="button" dataOnly="0" labelOnly="1" outline="0" axis="axisCol" fieldPosition="1"/>
    </format>
    <format dxfId="61">
      <pivotArea type="topRight" dataOnly="0" labelOnly="1" outline="0" fieldPosition="0"/>
    </format>
    <format dxfId="60">
      <pivotArea field="22" type="button" dataOnly="0" labelOnly="1" outline="0" axis="axisRow" fieldPosition="0"/>
    </format>
    <format dxfId="59">
      <pivotArea dataOnly="0" labelOnly="1" fieldPosition="0">
        <references count="1">
          <reference field="22" count="50">
            <x v="2"/>
            <x v="4"/>
            <x v="5"/>
            <x v="6"/>
            <x v="7"/>
            <x v="8"/>
            <x v="10"/>
            <x v="12"/>
            <x v="13"/>
            <x v="14"/>
            <x v="15"/>
            <x v="16"/>
            <x v="19"/>
            <x v="21"/>
            <x v="22"/>
            <x v="23"/>
            <x v="25"/>
            <x v="26"/>
            <x v="29"/>
            <x v="30"/>
            <x v="33"/>
            <x v="34"/>
            <x v="35"/>
            <x v="36"/>
            <x v="37"/>
            <x v="42"/>
            <x v="43"/>
            <x v="44"/>
            <x v="45"/>
            <x v="46"/>
            <x v="47"/>
            <x v="48"/>
            <x v="49"/>
            <x v="50"/>
            <x v="52"/>
            <x v="53"/>
            <x v="54"/>
            <x v="70"/>
            <x v="82"/>
            <x v="83"/>
            <x v="91"/>
            <x v="92"/>
            <x v="103"/>
            <x v="106"/>
            <x v="107"/>
            <x v="108"/>
            <x v="109"/>
            <x v="110"/>
            <x v="112"/>
            <x v="114"/>
          </reference>
        </references>
      </pivotArea>
    </format>
    <format dxfId="58">
      <pivotArea dataOnly="0" labelOnly="1" fieldPosition="0">
        <references count="1">
          <reference field="22" count="44">
            <x v="116"/>
            <x v="119"/>
            <x v="122"/>
            <x v="123"/>
            <x v="124"/>
            <x v="125"/>
            <x v="126"/>
            <x v="127"/>
            <x v="128"/>
            <x v="129"/>
            <x v="130"/>
            <x v="131"/>
            <x v="134"/>
            <x v="135"/>
            <x v="136"/>
            <x v="137"/>
            <x v="140"/>
            <x v="144"/>
            <x v="146"/>
            <x v="147"/>
            <x v="149"/>
            <x v="151"/>
            <x v="152"/>
            <x v="154"/>
            <x v="155"/>
            <x v="156"/>
            <x v="158"/>
            <x v="159"/>
            <x v="162"/>
            <x v="166"/>
            <x v="167"/>
            <x v="168"/>
            <x v="171"/>
            <x v="172"/>
            <x v="174"/>
            <x v="175"/>
            <x v="177"/>
            <x v="178"/>
            <x v="181"/>
            <x v="182"/>
            <x v="183"/>
            <x v="184"/>
            <x v="185"/>
            <x v="187"/>
          </reference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33" count="2">
            <x v="0"/>
            <x v="1"/>
          </reference>
        </references>
      </pivotArea>
    </format>
    <format dxfId="55">
      <pivotArea dataOnly="0" labelOnly="1" grandCol="1" outline="0" fieldPosition="0"/>
    </format>
    <format dxfId="54">
      <pivotArea dataOnly="0" labelOnly="1" fieldPosition="0">
        <references count="2">
          <reference field="28" count="2">
            <x v="1"/>
            <x v="3"/>
          </reference>
          <reference field="33" count="1" selected="0">
            <x v="0"/>
          </reference>
        </references>
      </pivotArea>
    </format>
    <format dxfId="53">
      <pivotArea dataOnly="0" labelOnly="1" fieldPosition="0">
        <references count="2">
          <reference field="28" count="2">
            <x v="1"/>
            <x v="3"/>
          </reference>
          <reference field="3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1C5D0-6CF0-4944-99FC-03D024E3F77D}" name="Tabla diná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4" indent="0" outline="1" outlineData="1" multipleFieldFilters="0">
  <location ref="R4:AA101" firstHeaderRow="1" firstDataRow="3" firstDataCol="1" rowPageCount="2" colPageCount="1"/>
  <pivotFields count="58">
    <pivotField showAll="0" defaultSubtotal="0"/>
    <pivotField showAll="0" defaultSubtotal="0"/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showAll="0">
      <items count="3">
        <item x="1"/>
        <item x="0"/>
        <item t="default"/>
      </items>
    </pivotField>
    <pivotField showAll="0" defaultSubtotal="0"/>
    <pivotField showAll="0" defaultSubtotal="0"/>
    <pivotField showAll="0" defaultSubtotal="0"/>
    <pivotField axis="axisRow" showAll="0">
      <items count="189">
        <item x="13"/>
        <item x="12"/>
        <item x="142"/>
        <item x="33"/>
        <item x="170"/>
        <item x="94"/>
        <item x="126"/>
        <item x="168"/>
        <item x="134"/>
        <item x="91"/>
        <item x="95"/>
        <item x="85"/>
        <item x="117"/>
        <item x="129"/>
        <item x="97"/>
        <item x="174"/>
        <item x="98"/>
        <item x="48"/>
        <item x="73"/>
        <item x="135"/>
        <item x="26"/>
        <item x="152"/>
        <item x="101"/>
        <item x="127"/>
        <item x="84"/>
        <item x="128"/>
        <item x="136"/>
        <item x="42"/>
        <item x="77"/>
        <item x="169"/>
        <item x="153"/>
        <item x="51"/>
        <item x="81"/>
        <item x="102"/>
        <item x="151"/>
        <item x="183"/>
        <item x="156"/>
        <item x="133"/>
        <item x="1"/>
        <item x="82"/>
        <item x="79"/>
        <item x="44"/>
        <item x="96"/>
        <item x="154"/>
        <item x="100"/>
        <item x="108"/>
        <item x="130"/>
        <item x="155"/>
        <item x="182"/>
        <item x="112"/>
        <item x="150"/>
        <item x="18"/>
        <item x="124"/>
        <item x="93"/>
        <item x="144"/>
        <item x="86"/>
        <item x="71"/>
        <item x="7"/>
        <item x="11"/>
        <item x="2"/>
        <item x="3"/>
        <item x="4"/>
        <item x="43"/>
        <item x="5"/>
        <item x="10"/>
        <item x="32"/>
        <item x="15"/>
        <item x="39"/>
        <item x="14"/>
        <item x="187"/>
        <item x="45"/>
        <item x="157"/>
        <item x="50"/>
        <item x="76"/>
        <item x="27"/>
        <item x="69"/>
        <item x="89"/>
        <item x="41"/>
        <item x="88"/>
        <item x="57"/>
        <item x="78"/>
        <item x="49"/>
        <item x="24"/>
        <item x="110"/>
        <item x="163"/>
        <item x="8"/>
        <item x="16"/>
        <item x="17"/>
        <item x="52"/>
        <item x="53"/>
        <item x="28"/>
        <item x="29"/>
        <item x="171"/>
        <item x="147"/>
        <item x="54"/>
        <item x="90"/>
        <item x="6"/>
        <item x="38"/>
        <item x="87"/>
        <item x="65"/>
        <item x="66"/>
        <item x="31"/>
        <item x="55"/>
        <item x="56"/>
        <item x="176"/>
        <item x="83"/>
        <item x="46"/>
        <item x="181"/>
        <item x="104"/>
        <item x="146"/>
        <item x="164"/>
        <item x="125"/>
        <item x="21"/>
        <item x="159"/>
        <item x="58"/>
        <item x="139"/>
        <item x="22"/>
        <item x="145"/>
        <item x="80"/>
        <item x="59"/>
        <item x="103"/>
        <item x="60"/>
        <item x="62"/>
        <item x="131"/>
        <item x="99"/>
        <item x="177"/>
        <item x="143"/>
        <item x="178"/>
        <item x="137"/>
        <item x="148"/>
        <item x="105"/>
        <item x="160"/>
        <item x="106"/>
        <item x="67"/>
        <item x="184"/>
        <item x="107"/>
        <item x="158"/>
        <item x="138"/>
        <item x="64"/>
        <item x="36"/>
        <item x="109"/>
        <item x="68"/>
        <item x="61"/>
        <item x="70"/>
        <item x="114"/>
        <item x="74"/>
        <item x="123"/>
        <item x="149"/>
        <item x="23"/>
        <item x="162"/>
        <item x="20"/>
        <item x="179"/>
        <item x="115"/>
        <item x="35"/>
        <item x="116"/>
        <item x="132"/>
        <item x="165"/>
        <item x="92"/>
        <item x="161"/>
        <item x="113"/>
        <item x="63"/>
        <item x="25"/>
        <item x="180"/>
        <item x="34"/>
        <item x="30"/>
        <item x="47"/>
        <item x="167"/>
        <item x="175"/>
        <item x="185"/>
        <item x="9"/>
        <item x="19"/>
        <item x="166"/>
        <item x="119"/>
        <item x="72"/>
        <item x="118"/>
        <item x="120"/>
        <item x="75"/>
        <item x="172"/>
        <item x="140"/>
        <item x="37"/>
        <item x="0"/>
        <item x="141"/>
        <item x="121"/>
        <item x="173"/>
        <item x="111"/>
        <item x="122"/>
        <item x="40"/>
        <item x="186"/>
        <item t="default"/>
      </items>
    </pivotField>
    <pivotField showAll="0" defaultSubtotal="0"/>
    <pivotField showAll="0" defaultSubtotal="0"/>
    <pivotField showAll="0"/>
    <pivotField showAll="0"/>
    <pivotField showAll="0" defaultSubtotal="0"/>
    <pivotField axis="axisCol" showAll="0" defaultSubtotal="0">
      <items count="5">
        <item x="2"/>
        <item x="0"/>
        <item x="3"/>
        <item x="4"/>
        <item x="1"/>
      </items>
    </pivotField>
    <pivotField showAll="0" defaultSubtota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axis="axisCol" showAll="0" defaultSubtotal="0">
      <items count="3">
        <item x="0"/>
        <item x="1"/>
        <item x="2"/>
      </items>
    </pivotField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/>
    <pivotField showAl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/>
  </pivotFields>
  <rowFields count="1">
    <field x="22"/>
  </rowFields>
  <rowItems count="95">
    <i>
      <x/>
    </i>
    <i>
      <x v="1"/>
    </i>
    <i>
      <x v="3"/>
    </i>
    <i>
      <x v="9"/>
    </i>
    <i>
      <x v="11"/>
    </i>
    <i>
      <x v="17"/>
    </i>
    <i>
      <x v="18"/>
    </i>
    <i>
      <x v="20"/>
    </i>
    <i>
      <x v="24"/>
    </i>
    <i>
      <x v="27"/>
    </i>
    <i>
      <x v="28"/>
    </i>
    <i>
      <x v="31"/>
    </i>
    <i>
      <x v="32"/>
    </i>
    <i>
      <x v="38"/>
    </i>
    <i>
      <x v="39"/>
    </i>
    <i>
      <x v="40"/>
    </i>
    <i>
      <x v="41"/>
    </i>
    <i>
      <x v="51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5"/>
    </i>
    <i>
      <x v="86"/>
    </i>
    <i>
      <x v="87"/>
    </i>
    <i>
      <x v="88"/>
    </i>
    <i>
      <x v="89"/>
    </i>
    <i>
      <x v="90"/>
    </i>
    <i>
      <x v="91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5"/>
    </i>
    <i>
      <x v="106"/>
    </i>
    <i>
      <x v="112"/>
    </i>
    <i>
      <x v="114"/>
    </i>
    <i>
      <x v="116"/>
    </i>
    <i>
      <x v="118"/>
    </i>
    <i>
      <x v="119"/>
    </i>
    <i>
      <x v="121"/>
    </i>
    <i>
      <x v="122"/>
    </i>
    <i>
      <x v="133"/>
    </i>
    <i>
      <x v="138"/>
    </i>
    <i>
      <x v="139"/>
    </i>
    <i>
      <x v="141"/>
    </i>
    <i>
      <x v="142"/>
    </i>
    <i>
      <x v="143"/>
    </i>
    <i>
      <x v="145"/>
    </i>
    <i>
      <x v="148"/>
    </i>
    <i>
      <x v="150"/>
    </i>
    <i>
      <x v="153"/>
    </i>
    <i>
      <x v="157"/>
    </i>
    <i>
      <x v="160"/>
    </i>
    <i>
      <x v="161"/>
    </i>
    <i>
      <x v="163"/>
    </i>
    <i>
      <x v="164"/>
    </i>
    <i>
      <x v="165"/>
    </i>
    <i>
      <x v="169"/>
    </i>
    <i>
      <x v="170"/>
    </i>
    <i>
      <x v="173"/>
    </i>
    <i>
      <x v="176"/>
    </i>
    <i>
      <x v="179"/>
    </i>
    <i>
      <x v="180"/>
    </i>
    <i>
      <x v="187"/>
    </i>
    <i t="grand">
      <x/>
    </i>
  </rowItems>
  <colFields count="2">
    <field x="33"/>
    <field x="28"/>
  </colFields>
  <colItems count="9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 t="grand">
      <x/>
    </i>
  </colItems>
  <pageFields count="2">
    <pageField fld="32" item="0" hier="-1"/>
    <pageField fld="18" item="1" hier="-1"/>
  </pageFields>
  <dataFields count="1">
    <dataField name="Suma de PE OK" fld="52" baseField="21" baseItem="6"/>
  </dataFields>
  <formats count="28">
    <format dxfId="663">
      <pivotArea type="all" dataOnly="0" outline="0" fieldPosition="0"/>
    </format>
    <format dxfId="662">
      <pivotArea outline="0" collapsedLevelsAreSubtotals="1" fieldPosition="0"/>
    </format>
    <format dxfId="661">
      <pivotArea type="origin" dataOnly="0" labelOnly="1" outline="0" fieldPosition="0"/>
    </format>
    <format dxfId="660">
      <pivotArea field="33" type="button" dataOnly="0" labelOnly="1" outline="0" axis="axisCol" fieldPosition="0"/>
    </format>
    <format dxfId="659">
      <pivotArea field="28" type="button" dataOnly="0" labelOnly="1" outline="0" axis="axisCol" fieldPosition="1"/>
    </format>
    <format dxfId="658">
      <pivotArea type="topRight" dataOnly="0" labelOnly="1" outline="0" fieldPosition="0"/>
    </format>
    <format dxfId="657">
      <pivotArea field="22" type="button" dataOnly="0" labelOnly="1" outline="0" axis="axisRow" fieldPosition="0"/>
    </format>
    <format dxfId="656">
      <pivotArea dataOnly="0" labelOnly="1" fieldPosition="0">
        <references count="1">
          <reference field="22" count="50">
            <x v="0"/>
            <x v="1"/>
            <x v="11"/>
            <x v="17"/>
            <x v="20"/>
            <x v="27"/>
            <x v="28"/>
            <x v="31"/>
            <x v="32"/>
            <x v="40"/>
            <x v="41"/>
            <x v="51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5"/>
            <x v="86"/>
            <x v="87"/>
            <x v="88"/>
            <x v="90"/>
            <x v="91"/>
            <x v="95"/>
            <x v="96"/>
            <x v="101"/>
            <x v="102"/>
            <x v="103"/>
          </reference>
        </references>
      </pivotArea>
    </format>
    <format dxfId="655">
      <pivotArea dataOnly="0" labelOnly="1" fieldPosition="0">
        <references count="1">
          <reference field="22" count="44">
            <x v="3"/>
            <x v="9"/>
            <x v="18"/>
            <x v="24"/>
            <x v="38"/>
            <x v="39"/>
            <x v="89"/>
            <x v="94"/>
            <x v="97"/>
            <x v="98"/>
            <x v="99"/>
            <x v="100"/>
            <x v="105"/>
            <x v="106"/>
            <x v="112"/>
            <x v="114"/>
            <x v="116"/>
            <x v="118"/>
            <x v="119"/>
            <x v="121"/>
            <x v="122"/>
            <x v="133"/>
            <x v="138"/>
            <x v="139"/>
            <x v="141"/>
            <x v="142"/>
            <x v="143"/>
            <x v="145"/>
            <x v="148"/>
            <x v="150"/>
            <x v="153"/>
            <x v="157"/>
            <x v="160"/>
            <x v="161"/>
            <x v="163"/>
            <x v="164"/>
            <x v="165"/>
            <x v="169"/>
            <x v="170"/>
            <x v="173"/>
            <x v="176"/>
            <x v="179"/>
            <x v="180"/>
            <x v="187"/>
          </reference>
        </references>
      </pivotArea>
    </format>
    <format dxfId="654">
      <pivotArea dataOnly="0" labelOnly="1" grandRow="1" outline="0" fieldPosition="0"/>
    </format>
    <format dxfId="653">
      <pivotArea dataOnly="0" labelOnly="1" fieldPosition="0">
        <references count="1">
          <reference field="33" count="2">
            <x v="0"/>
            <x v="1"/>
          </reference>
        </references>
      </pivotArea>
    </format>
    <format dxfId="652">
      <pivotArea dataOnly="0" labelOnly="1" grandCol="1" outline="0" fieldPosition="0"/>
    </format>
    <format dxfId="651">
      <pivotArea dataOnly="0" labelOnly="1" fieldPosition="0">
        <references count="2">
          <reference field="28" count="4">
            <x v="0"/>
            <x v="1"/>
            <x v="2"/>
            <x v="3"/>
          </reference>
          <reference field="33" count="1" selected="0">
            <x v="0"/>
          </reference>
        </references>
      </pivotArea>
    </format>
    <format dxfId="650">
      <pivotArea dataOnly="0" labelOnly="1" fieldPosition="0">
        <references count="2">
          <reference field="28" count="4">
            <x v="0"/>
            <x v="1"/>
            <x v="2"/>
            <x v="3"/>
          </reference>
          <reference field="33" count="1" selected="0">
            <x v="1"/>
          </reference>
        </references>
      </pivotArea>
    </format>
    <format dxfId="649">
      <pivotArea type="all" dataOnly="0" outline="0" fieldPosition="0"/>
    </format>
    <format dxfId="648">
      <pivotArea outline="0" collapsedLevelsAreSubtotals="1" fieldPosition="0"/>
    </format>
    <format dxfId="647">
      <pivotArea type="origin" dataOnly="0" labelOnly="1" outline="0" fieldPosition="0"/>
    </format>
    <format dxfId="646">
      <pivotArea field="33" type="button" dataOnly="0" labelOnly="1" outline="0" axis="axisCol" fieldPosition="0"/>
    </format>
    <format dxfId="645">
      <pivotArea field="28" type="button" dataOnly="0" labelOnly="1" outline="0" axis="axisCol" fieldPosition="1"/>
    </format>
    <format dxfId="644">
      <pivotArea type="topRight" dataOnly="0" labelOnly="1" outline="0" fieldPosition="0"/>
    </format>
    <format dxfId="643">
      <pivotArea field="22" type="button" dataOnly="0" labelOnly="1" outline="0" axis="axisRow" fieldPosition="0"/>
    </format>
    <format dxfId="642">
      <pivotArea dataOnly="0" labelOnly="1" fieldPosition="0">
        <references count="1">
          <reference field="22" count="50">
            <x v="0"/>
            <x v="1"/>
            <x v="11"/>
            <x v="17"/>
            <x v="20"/>
            <x v="27"/>
            <x v="28"/>
            <x v="31"/>
            <x v="32"/>
            <x v="40"/>
            <x v="41"/>
            <x v="51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5"/>
            <x v="86"/>
            <x v="87"/>
            <x v="88"/>
            <x v="90"/>
            <x v="91"/>
            <x v="95"/>
            <x v="96"/>
            <x v="101"/>
            <x v="102"/>
            <x v="103"/>
          </reference>
        </references>
      </pivotArea>
    </format>
    <format dxfId="641">
      <pivotArea dataOnly="0" labelOnly="1" fieldPosition="0">
        <references count="1">
          <reference field="22" count="44">
            <x v="3"/>
            <x v="9"/>
            <x v="18"/>
            <x v="24"/>
            <x v="38"/>
            <x v="39"/>
            <x v="89"/>
            <x v="94"/>
            <x v="97"/>
            <x v="98"/>
            <x v="99"/>
            <x v="100"/>
            <x v="105"/>
            <x v="106"/>
            <x v="112"/>
            <x v="114"/>
            <x v="116"/>
            <x v="118"/>
            <x v="119"/>
            <x v="121"/>
            <x v="122"/>
            <x v="133"/>
            <x v="138"/>
            <x v="139"/>
            <x v="141"/>
            <x v="142"/>
            <x v="143"/>
            <x v="145"/>
            <x v="148"/>
            <x v="150"/>
            <x v="153"/>
            <x v="157"/>
            <x v="160"/>
            <x v="161"/>
            <x v="163"/>
            <x v="164"/>
            <x v="165"/>
            <x v="169"/>
            <x v="170"/>
            <x v="173"/>
            <x v="176"/>
            <x v="179"/>
            <x v="180"/>
            <x v="187"/>
          </reference>
        </references>
      </pivotArea>
    </format>
    <format dxfId="640">
      <pivotArea dataOnly="0" labelOnly="1" grandRow="1" outline="0" fieldPosition="0"/>
    </format>
    <format dxfId="639">
      <pivotArea dataOnly="0" labelOnly="1" fieldPosition="0">
        <references count="1">
          <reference field="33" count="2">
            <x v="0"/>
            <x v="1"/>
          </reference>
        </references>
      </pivotArea>
    </format>
    <format dxfId="638">
      <pivotArea dataOnly="0" labelOnly="1" grandCol="1" outline="0" fieldPosition="0"/>
    </format>
    <format dxfId="637">
      <pivotArea dataOnly="0" labelOnly="1" fieldPosition="0">
        <references count="2">
          <reference field="28" count="4">
            <x v="0"/>
            <x v="1"/>
            <x v="2"/>
            <x v="3"/>
          </reference>
          <reference field="33" count="1" selected="0">
            <x v="0"/>
          </reference>
        </references>
      </pivotArea>
    </format>
    <format dxfId="636">
      <pivotArea dataOnly="0" labelOnly="1" fieldPosition="0">
        <references count="2">
          <reference field="28" count="4">
            <x v="0"/>
            <x v="1"/>
            <x v="2"/>
            <x v="3"/>
          </reference>
          <reference field="3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4ADB-D66F-4AA8-85A6-510EF1195131}">
  <sheetPr codeName="Hoja1">
    <pageSetUpPr fitToPage="1"/>
  </sheetPr>
  <dimension ref="A1:J106"/>
  <sheetViews>
    <sheetView tabSelected="1" view="pageBreakPreview" zoomScale="80" zoomScaleNormal="90" zoomScaleSheetLayoutView="80" workbookViewId="0">
      <selection activeCell="A2" sqref="A2"/>
    </sheetView>
  </sheetViews>
  <sheetFormatPr baseColWidth="10" defaultRowHeight="16.5" x14ac:dyDescent="0.3"/>
  <cols>
    <col min="1" max="1" width="4.42578125" style="5" customWidth="1"/>
    <col min="2" max="2" width="8.140625" style="5" customWidth="1"/>
    <col min="3" max="3" width="75" style="5" customWidth="1"/>
    <col min="4" max="4" width="41.140625" style="5" customWidth="1"/>
    <col min="5" max="5" width="4.42578125" style="1785" customWidth="1"/>
    <col min="6" max="6" width="4.28515625" style="1785" customWidth="1"/>
    <col min="7" max="7" width="53.85546875" style="1785" bestFit="1" customWidth="1"/>
    <col min="8" max="8" width="26.140625" style="1785" bestFit="1" customWidth="1"/>
    <col min="9" max="9" width="22" style="1785" customWidth="1"/>
    <col min="10" max="10" width="22" style="1785" bestFit="1" customWidth="1"/>
    <col min="11" max="16384" width="11.42578125" style="5"/>
  </cols>
  <sheetData>
    <row r="1" spans="1:8" ht="20.25" x14ac:dyDescent="0.3">
      <c r="A1" s="1" t="s">
        <v>0</v>
      </c>
      <c r="B1" s="2"/>
      <c r="C1" s="3"/>
      <c r="D1" s="3"/>
      <c r="H1" s="1786"/>
    </row>
    <row r="2" spans="1:8" x14ac:dyDescent="0.3">
      <c r="A2" s="6"/>
      <c r="B2" s="6"/>
      <c r="C2" s="3"/>
      <c r="D2" s="3"/>
      <c r="H2" s="1786"/>
    </row>
    <row r="3" spans="1:8" ht="18.75" x14ac:dyDescent="0.3">
      <c r="A3" s="7" t="s">
        <v>1</v>
      </c>
      <c r="B3" s="8"/>
      <c r="C3" s="3"/>
      <c r="D3" s="3"/>
      <c r="H3" s="1786"/>
    </row>
    <row r="4" spans="1:8" x14ac:dyDescent="0.3">
      <c r="A4" s="6"/>
      <c r="B4" s="6"/>
      <c r="C4" s="3"/>
      <c r="D4" s="3"/>
      <c r="H4" s="1786"/>
    </row>
    <row r="5" spans="1:8" ht="17.25" x14ac:dyDescent="0.3">
      <c r="A5" s="9"/>
      <c r="B5" s="10" t="s">
        <v>2</v>
      </c>
      <c r="C5" s="11"/>
      <c r="D5" s="12"/>
      <c r="E5" s="1791"/>
      <c r="F5" s="1791"/>
      <c r="G5" s="1787" t="s">
        <v>3</v>
      </c>
      <c r="H5" s="1788" t="s">
        <v>4</v>
      </c>
    </row>
    <row r="6" spans="1:8" x14ac:dyDescent="0.3">
      <c r="A6" s="4"/>
      <c r="B6" s="4"/>
      <c r="C6" s="13"/>
      <c r="D6" s="13"/>
      <c r="G6" s="1787" t="s">
        <v>5</v>
      </c>
      <c r="H6" s="1788" t="s">
        <v>6</v>
      </c>
    </row>
    <row r="7" spans="1:8" ht="33.75" customHeight="1" x14ac:dyDescent="0.3">
      <c r="A7" s="14"/>
      <c r="B7" s="1440" t="s">
        <v>1737</v>
      </c>
      <c r="C7" s="1440"/>
      <c r="D7" s="1440"/>
      <c r="E7" s="1792"/>
      <c r="F7" s="1792"/>
      <c r="G7" s="1787" t="s">
        <v>7</v>
      </c>
      <c r="H7" s="1787" t="s">
        <v>8</v>
      </c>
    </row>
    <row r="8" spans="1:8" x14ac:dyDescent="0.3">
      <c r="A8" s="4"/>
      <c r="B8" s="4"/>
      <c r="C8" s="13"/>
      <c r="D8" s="13"/>
      <c r="H8" s="1789"/>
    </row>
    <row r="9" spans="1:8" ht="22.5" customHeight="1" x14ac:dyDescent="0.3">
      <c r="A9" s="4"/>
      <c r="B9" s="15" t="s">
        <v>9</v>
      </c>
      <c r="C9" s="16" t="s">
        <v>10</v>
      </c>
      <c r="D9" s="17" t="s">
        <v>11</v>
      </c>
      <c r="G9" s="1790" t="s">
        <v>12</v>
      </c>
      <c r="H9" s="1790" t="s">
        <v>13</v>
      </c>
    </row>
    <row r="10" spans="1:8" ht="21" customHeight="1" x14ac:dyDescent="0.3">
      <c r="A10" s="4"/>
      <c r="B10" s="18">
        <v>1</v>
      </c>
      <c r="C10" s="19" t="str">
        <f t="shared" ref="C10:D25" si="0">+G10</f>
        <v>Agro Industrial Paramonga S.A.A.</v>
      </c>
      <c r="D10" s="20" t="str">
        <f t="shared" si="0"/>
        <v>AIPSA</v>
      </c>
      <c r="G10" s="1790" t="s">
        <v>14</v>
      </c>
      <c r="H10" s="1790" t="s">
        <v>15</v>
      </c>
    </row>
    <row r="11" spans="1:8" ht="21" customHeight="1" x14ac:dyDescent="0.3">
      <c r="A11" s="4"/>
      <c r="B11" s="21">
        <f>+B10+1</f>
        <v>2</v>
      </c>
      <c r="C11" s="22" t="str">
        <f t="shared" si="0"/>
        <v>Agroaurora S.A.C.</v>
      </c>
      <c r="D11" s="23" t="str">
        <f t="shared" si="0"/>
        <v>AGROAURORA</v>
      </c>
      <c r="G11" s="1790" t="s">
        <v>16</v>
      </c>
      <c r="H11" s="1790" t="s">
        <v>17</v>
      </c>
    </row>
    <row r="12" spans="1:8" ht="21" customHeight="1" x14ac:dyDescent="0.3">
      <c r="A12" s="4"/>
      <c r="B12" s="21">
        <f t="shared" ref="B12:B75" si="1">+B11+1</f>
        <v>3</v>
      </c>
      <c r="C12" s="22" t="str">
        <f t="shared" si="0"/>
        <v>Agroindustrias San Jacinto S.A.A.</v>
      </c>
      <c r="D12" s="23" t="str">
        <f t="shared" si="0"/>
        <v>SAN JACINTO</v>
      </c>
      <c r="G12" s="1790" t="s">
        <v>18</v>
      </c>
      <c r="H12" s="1790" t="s">
        <v>19</v>
      </c>
    </row>
    <row r="13" spans="1:8" ht="21" customHeight="1" x14ac:dyDescent="0.3">
      <c r="A13" s="4"/>
      <c r="B13" s="21">
        <f t="shared" si="1"/>
        <v>4</v>
      </c>
      <c r="C13" s="22" t="str">
        <f t="shared" si="0"/>
        <v>Amazonas Energía Solar S.A.C.</v>
      </c>
      <c r="D13" s="23" t="str">
        <f t="shared" si="0"/>
        <v>AMAZONAS ENERGÍA</v>
      </c>
      <c r="G13" s="1790" t="s">
        <v>20</v>
      </c>
      <c r="H13" s="1790" t="s">
        <v>21</v>
      </c>
    </row>
    <row r="14" spans="1:8" ht="21" customHeight="1" x14ac:dyDescent="0.3">
      <c r="A14" s="4"/>
      <c r="B14" s="21">
        <f t="shared" si="1"/>
        <v>5</v>
      </c>
      <c r="C14" s="22" t="str">
        <f t="shared" si="0"/>
        <v>Andean Power S.A.C.</v>
      </c>
      <c r="D14" s="23" t="str">
        <f t="shared" si="0"/>
        <v>ANDEAN POWER</v>
      </c>
      <c r="G14" s="1790" t="s">
        <v>22</v>
      </c>
      <c r="H14" s="1790" t="s">
        <v>23</v>
      </c>
    </row>
    <row r="15" spans="1:8" ht="21" customHeight="1" x14ac:dyDescent="0.3">
      <c r="A15" s="4"/>
      <c r="B15" s="21">
        <f t="shared" si="1"/>
        <v>6</v>
      </c>
      <c r="C15" s="22" t="str">
        <f t="shared" si="0"/>
        <v>Asociación Santa Lucia de Chacas</v>
      </c>
      <c r="D15" s="23" t="str">
        <f t="shared" si="0"/>
        <v>CHACAS</v>
      </c>
      <c r="G15" s="1790" t="s">
        <v>24</v>
      </c>
      <c r="H15" s="1790" t="s">
        <v>25</v>
      </c>
    </row>
    <row r="16" spans="1:8" ht="21" customHeight="1" x14ac:dyDescent="0.3">
      <c r="A16" s="4"/>
      <c r="B16" s="21">
        <f t="shared" si="1"/>
        <v>7</v>
      </c>
      <c r="C16" s="22" t="str">
        <f t="shared" si="0"/>
        <v>Atria Energía S.A.C.</v>
      </c>
      <c r="D16" s="23" t="str">
        <f t="shared" si="0"/>
        <v>ATRIA ENERGIA</v>
      </c>
      <c r="G16" s="1790" t="s">
        <v>26</v>
      </c>
      <c r="H16" s="1790" t="s">
        <v>27</v>
      </c>
    </row>
    <row r="17" spans="1:8" ht="21" customHeight="1" x14ac:dyDescent="0.3">
      <c r="A17" s="4"/>
      <c r="B17" s="21">
        <f t="shared" si="1"/>
        <v>8</v>
      </c>
      <c r="C17" s="22" t="str">
        <f t="shared" si="0"/>
        <v>Bioenergía del Chira S.A.</v>
      </c>
      <c r="D17" s="23" t="str">
        <f t="shared" si="0"/>
        <v>BIOCHIRA</v>
      </c>
      <c r="G17" s="1790" t="s">
        <v>28</v>
      </c>
      <c r="H17" s="1790" t="s">
        <v>29</v>
      </c>
    </row>
    <row r="18" spans="1:8" ht="21" customHeight="1" x14ac:dyDescent="0.3">
      <c r="A18" s="4"/>
      <c r="B18" s="21">
        <f t="shared" si="1"/>
        <v>9</v>
      </c>
      <c r="C18" s="22" t="str">
        <f t="shared" si="0"/>
        <v>Celepsa Renovables S.R.L.</v>
      </c>
      <c r="D18" s="23" t="str">
        <f t="shared" si="0"/>
        <v>CELEPSA RENOVABLES</v>
      </c>
      <c r="G18" s="1790" t="s">
        <v>30</v>
      </c>
      <c r="H18" s="1790" t="s">
        <v>31</v>
      </c>
    </row>
    <row r="19" spans="1:8" ht="21" customHeight="1" x14ac:dyDescent="0.3">
      <c r="A19" s="4"/>
      <c r="B19" s="21">
        <f t="shared" si="1"/>
        <v>10</v>
      </c>
      <c r="C19" s="22" t="str">
        <f t="shared" si="0"/>
        <v>Central Hidroeléctrica de Langui S.A.</v>
      </c>
      <c r="D19" s="23" t="str">
        <f t="shared" si="0"/>
        <v>LANGUI</v>
      </c>
      <c r="G19" s="1790" t="s">
        <v>32</v>
      </c>
      <c r="H19" s="1790" t="s">
        <v>33</v>
      </c>
    </row>
    <row r="20" spans="1:8" ht="21" customHeight="1" x14ac:dyDescent="0.3">
      <c r="A20" s="4"/>
      <c r="B20" s="21">
        <f t="shared" si="1"/>
        <v>11</v>
      </c>
      <c r="C20" s="22" t="str">
        <f t="shared" si="0"/>
        <v>Centrales Santa Rosa S.A.C.</v>
      </c>
      <c r="D20" s="23" t="str">
        <f t="shared" si="0"/>
        <v>CENT. SANTA ROSA</v>
      </c>
      <c r="G20" s="1790" t="s">
        <v>34</v>
      </c>
      <c r="H20" s="1790" t="s">
        <v>35</v>
      </c>
    </row>
    <row r="21" spans="1:8" ht="21" customHeight="1" x14ac:dyDescent="0.3">
      <c r="A21" s="4"/>
      <c r="B21" s="21">
        <f t="shared" si="1"/>
        <v>12</v>
      </c>
      <c r="C21" s="22" t="str">
        <f t="shared" si="0"/>
        <v>Chinango S.A.C</v>
      </c>
      <c r="D21" s="23" t="str">
        <f t="shared" si="0"/>
        <v>CHINANGO</v>
      </c>
      <c r="G21" s="1790" t="s">
        <v>36</v>
      </c>
      <c r="H21" s="1790" t="s">
        <v>37</v>
      </c>
    </row>
    <row r="22" spans="1:8" ht="21" customHeight="1" x14ac:dyDescent="0.3">
      <c r="A22" s="4"/>
      <c r="B22" s="21">
        <f t="shared" si="1"/>
        <v>13</v>
      </c>
      <c r="C22" s="22" t="str">
        <f t="shared" si="0"/>
        <v>Cía Hidroeléctrica San Hilarión S.A.C.</v>
      </c>
      <c r="D22" s="23" t="str">
        <f t="shared" si="0"/>
        <v>SAN HILARIÓN</v>
      </c>
      <c r="G22" s="1790" t="s">
        <v>38</v>
      </c>
      <c r="H22" s="1790" t="s">
        <v>39</v>
      </c>
    </row>
    <row r="23" spans="1:8" ht="21" customHeight="1" x14ac:dyDescent="0.3">
      <c r="A23" s="4"/>
      <c r="B23" s="21">
        <f t="shared" si="1"/>
        <v>14</v>
      </c>
      <c r="C23" s="22" t="str">
        <f t="shared" si="0"/>
        <v>Cogeneración Oquendo S.A.C.</v>
      </c>
      <c r="D23" s="23" t="str">
        <f t="shared" si="0"/>
        <v>COQUEN</v>
      </c>
      <c r="G23" s="1790" t="s">
        <v>40</v>
      </c>
      <c r="H23" s="1790" t="s">
        <v>41</v>
      </c>
    </row>
    <row r="24" spans="1:8" ht="21" customHeight="1" x14ac:dyDescent="0.3">
      <c r="A24" s="4"/>
      <c r="B24" s="21">
        <f t="shared" si="1"/>
        <v>15</v>
      </c>
      <c r="C24" s="22" t="str">
        <f t="shared" si="0"/>
        <v>Colca Solar S.A.C.</v>
      </c>
      <c r="D24" s="23" t="str">
        <f t="shared" si="0"/>
        <v>COLCA SOLAR</v>
      </c>
      <c r="G24" s="1790" t="s">
        <v>42</v>
      </c>
      <c r="H24" s="1790" t="s">
        <v>43</v>
      </c>
    </row>
    <row r="25" spans="1:8" ht="21" customHeight="1" x14ac:dyDescent="0.3">
      <c r="A25" s="4"/>
      <c r="B25" s="21">
        <f t="shared" si="1"/>
        <v>16</v>
      </c>
      <c r="C25" s="22" t="str">
        <f t="shared" si="0"/>
        <v>Compañia Eléctrica El Platanal S.A.</v>
      </c>
      <c r="D25" s="23" t="str">
        <f t="shared" si="0"/>
        <v>CELEPSA</v>
      </c>
      <c r="G25" s="1790" t="s">
        <v>44</v>
      </c>
      <c r="H25" s="1790" t="s">
        <v>45</v>
      </c>
    </row>
    <row r="26" spans="1:8" ht="21" customHeight="1" x14ac:dyDescent="0.3">
      <c r="A26" s="4"/>
      <c r="B26" s="21">
        <f t="shared" si="1"/>
        <v>17</v>
      </c>
      <c r="C26" s="22" t="str">
        <f t="shared" ref="C26:D89" si="2">+G26</f>
        <v>Compañia Hidroeléctrica Tingo S.A.</v>
      </c>
      <c r="D26" s="23" t="str">
        <f t="shared" si="2"/>
        <v>TINGO</v>
      </c>
      <c r="G26" s="1790" t="s">
        <v>46</v>
      </c>
      <c r="H26" s="1790" t="s">
        <v>47</v>
      </c>
    </row>
    <row r="27" spans="1:8" ht="21" customHeight="1" x14ac:dyDescent="0.3">
      <c r="A27" s="4"/>
      <c r="B27" s="21">
        <f t="shared" si="1"/>
        <v>18</v>
      </c>
      <c r="C27" s="22" t="str">
        <f t="shared" si="2"/>
        <v>Consorcio Eléctrico Villacurí S.A.C.</v>
      </c>
      <c r="D27" s="23" t="str">
        <f t="shared" si="2"/>
        <v>VILLACURI</v>
      </c>
      <c r="G27" s="1790" t="s">
        <v>48</v>
      </c>
      <c r="H27" s="1790" t="s">
        <v>49</v>
      </c>
    </row>
    <row r="28" spans="1:8" ht="21" customHeight="1" x14ac:dyDescent="0.3">
      <c r="A28" s="4"/>
      <c r="B28" s="21">
        <f t="shared" si="1"/>
        <v>19</v>
      </c>
      <c r="C28" s="22" t="str">
        <f t="shared" si="2"/>
        <v>E.A.W. Muller S.A.</v>
      </c>
      <c r="D28" s="23" t="str">
        <f t="shared" si="2"/>
        <v>MULLER</v>
      </c>
      <c r="G28" s="1790" t="s">
        <v>50</v>
      </c>
      <c r="H28" s="1790" t="s">
        <v>51</v>
      </c>
    </row>
    <row r="29" spans="1:8" ht="21" customHeight="1" x14ac:dyDescent="0.3">
      <c r="A29" s="4"/>
      <c r="B29" s="21">
        <f t="shared" si="1"/>
        <v>20</v>
      </c>
      <c r="C29" s="22" t="str">
        <f t="shared" si="2"/>
        <v>Eléctrica Yanapampa S.A.C.</v>
      </c>
      <c r="D29" s="23" t="str">
        <f t="shared" si="2"/>
        <v>YANAPAMPA</v>
      </c>
      <c r="G29" s="1790" t="s">
        <v>52</v>
      </c>
      <c r="H29" s="1790" t="s">
        <v>53</v>
      </c>
    </row>
    <row r="30" spans="1:8" ht="21" customHeight="1" x14ac:dyDescent="0.3">
      <c r="A30" s="4"/>
      <c r="B30" s="21">
        <f t="shared" si="1"/>
        <v>21</v>
      </c>
      <c r="C30" s="22" t="str">
        <f t="shared" si="2"/>
        <v>Electro Dunas S.A.A.</v>
      </c>
      <c r="D30" s="23" t="str">
        <f t="shared" si="2"/>
        <v>ELDUNAS</v>
      </c>
      <c r="G30" s="1790" t="s">
        <v>54</v>
      </c>
      <c r="H30" s="1790" t="s">
        <v>55</v>
      </c>
    </row>
    <row r="31" spans="1:8" ht="21" customHeight="1" x14ac:dyDescent="0.3">
      <c r="A31" s="4"/>
      <c r="B31" s="21">
        <f t="shared" si="1"/>
        <v>22</v>
      </c>
      <c r="C31" s="22" t="str">
        <f t="shared" si="2"/>
        <v>Electro Oriente S. A.</v>
      </c>
      <c r="D31" s="23" t="str">
        <f t="shared" si="2"/>
        <v>ELOR</v>
      </c>
      <c r="G31" s="1790" t="s">
        <v>56</v>
      </c>
      <c r="H31" s="1790" t="s">
        <v>57</v>
      </c>
    </row>
    <row r="32" spans="1:8" ht="21" customHeight="1" x14ac:dyDescent="0.3">
      <c r="A32" s="4"/>
      <c r="B32" s="21">
        <f t="shared" si="1"/>
        <v>23</v>
      </c>
      <c r="C32" s="22" t="str">
        <f t="shared" si="2"/>
        <v>Electro Puno S.A.A.</v>
      </c>
      <c r="D32" s="23" t="str">
        <f t="shared" si="2"/>
        <v>ELPUNO</v>
      </c>
      <c r="G32" s="1790" t="s">
        <v>58</v>
      </c>
      <c r="H32" s="1790" t="s">
        <v>59</v>
      </c>
    </row>
    <row r="33" spans="1:8" ht="21" customHeight="1" x14ac:dyDescent="0.3">
      <c r="A33" s="4"/>
      <c r="B33" s="21">
        <f t="shared" si="1"/>
        <v>24</v>
      </c>
      <c r="C33" s="22" t="str">
        <f t="shared" si="2"/>
        <v>Electro Sur Este S.A.A.</v>
      </c>
      <c r="D33" s="23" t="str">
        <f t="shared" si="2"/>
        <v>ELSE</v>
      </c>
      <c r="G33" s="1790" t="s">
        <v>60</v>
      </c>
      <c r="H33" s="1790" t="s">
        <v>61</v>
      </c>
    </row>
    <row r="34" spans="1:8" ht="21" customHeight="1" x14ac:dyDescent="0.3">
      <c r="A34" s="4"/>
      <c r="B34" s="21">
        <f t="shared" si="1"/>
        <v>25</v>
      </c>
      <c r="C34" s="22" t="str">
        <f t="shared" si="2"/>
        <v>Electro Ucayali S.A.</v>
      </c>
      <c r="D34" s="23" t="str">
        <f t="shared" si="2"/>
        <v>ELU</v>
      </c>
      <c r="G34" s="1790" t="s">
        <v>62</v>
      </c>
      <c r="H34" s="1790" t="s">
        <v>63</v>
      </c>
    </row>
    <row r="35" spans="1:8" ht="21" customHeight="1" x14ac:dyDescent="0.3">
      <c r="A35" s="4"/>
      <c r="B35" s="21">
        <f t="shared" si="1"/>
        <v>26</v>
      </c>
      <c r="C35" s="22" t="str">
        <f t="shared" si="2"/>
        <v>Electro Zaña S.A.C.</v>
      </c>
      <c r="D35" s="23" t="str">
        <f t="shared" si="2"/>
        <v>ELECTRO ZAÑA</v>
      </c>
      <c r="G35" s="1790" t="s">
        <v>64</v>
      </c>
      <c r="H35" s="1790" t="s">
        <v>65</v>
      </c>
    </row>
    <row r="36" spans="1:8" ht="21" customHeight="1" x14ac:dyDescent="0.3">
      <c r="A36" s="4"/>
      <c r="B36" s="21">
        <f t="shared" si="1"/>
        <v>27</v>
      </c>
      <c r="C36" s="22" t="str">
        <f t="shared" si="2"/>
        <v>Electrocentro S.A.</v>
      </c>
      <c r="D36" s="23" t="str">
        <f t="shared" si="2"/>
        <v>ELC</v>
      </c>
      <c r="G36" s="1790" t="s">
        <v>66</v>
      </c>
      <c r="H36" s="1790" t="s">
        <v>67</v>
      </c>
    </row>
    <row r="37" spans="1:8" ht="21" customHeight="1" x14ac:dyDescent="0.3">
      <c r="A37" s="4"/>
      <c r="B37" s="21">
        <f t="shared" si="1"/>
        <v>28</v>
      </c>
      <c r="C37" s="22" t="str">
        <f t="shared" si="2"/>
        <v>Electronoroeste S. A.</v>
      </c>
      <c r="D37" s="23" t="str">
        <f t="shared" si="2"/>
        <v>ELNO</v>
      </c>
      <c r="G37" s="1790" t="s">
        <v>68</v>
      </c>
      <c r="H37" s="1790" t="s">
        <v>69</v>
      </c>
    </row>
    <row r="38" spans="1:8" ht="21" customHeight="1" x14ac:dyDescent="0.3">
      <c r="A38" s="4"/>
      <c r="B38" s="21">
        <f t="shared" si="1"/>
        <v>29</v>
      </c>
      <c r="C38" s="22" t="str">
        <f t="shared" si="2"/>
        <v>Electronorte S.A.</v>
      </c>
      <c r="D38" s="23" t="str">
        <f t="shared" si="2"/>
        <v>ELN</v>
      </c>
      <c r="G38" s="1790" t="s">
        <v>70</v>
      </c>
      <c r="H38" s="1790" t="s">
        <v>71</v>
      </c>
    </row>
    <row r="39" spans="1:8" ht="21" customHeight="1" x14ac:dyDescent="0.3">
      <c r="A39" s="4"/>
      <c r="B39" s="21">
        <f t="shared" si="1"/>
        <v>30</v>
      </c>
      <c r="C39" s="22" t="str">
        <f t="shared" si="2"/>
        <v>Electroperú S. A.</v>
      </c>
      <c r="D39" s="23" t="str">
        <f t="shared" si="2"/>
        <v>ELP</v>
      </c>
      <c r="G39" s="1790" t="s">
        <v>72</v>
      </c>
      <c r="H39" s="1790" t="s">
        <v>73</v>
      </c>
    </row>
    <row r="40" spans="1:8" ht="21" customHeight="1" x14ac:dyDescent="0.3">
      <c r="A40" s="4"/>
      <c r="B40" s="21">
        <f t="shared" si="1"/>
        <v>31</v>
      </c>
      <c r="C40" s="22" t="str">
        <f t="shared" si="2"/>
        <v>Emp. de Generación Eléctrica de Arequipa S. A.</v>
      </c>
      <c r="D40" s="23" t="str">
        <f t="shared" si="2"/>
        <v>EGASA</v>
      </c>
      <c r="G40" s="1790" t="s">
        <v>74</v>
      </c>
      <c r="H40" s="1790" t="s">
        <v>75</v>
      </c>
    </row>
    <row r="41" spans="1:8" ht="21" customHeight="1" x14ac:dyDescent="0.3">
      <c r="A41" s="4"/>
      <c r="B41" s="21">
        <f t="shared" si="1"/>
        <v>32</v>
      </c>
      <c r="C41" s="22" t="str">
        <f t="shared" si="2"/>
        <v>Emp. de Generación Eléctrica del Sur S. A.</v>
      </c>
      <c r="D41" s="23" t="str">
        <f t="shared" si="2"/>
        <v>EGESUR</v>
      </c>
      <c r="G41" s="1790" t="s">
        <v>76</v>
      </c>
      <c r="H41" s="1790" t="s">
        <v>77</v>
      </c>
    </row>
    <row r="42" spans="1:8" ht="21" customHeight="1" x14ac:dyDescent="0.3">
      <c r="A42" s="4"/>
      <c r="B42" s="21">
        <f t="shared" si="1"/>
        <v>33</v>
      </c>
      <c r="C42" s="22" t="str">
        <f t="shared" si="2"/>
        <v>Emp. Gen y Comercializadora de Serv Pub de Elec. Pangoa</v>
      </c>
      <c r="D42" s="23" t="str">
        <f t="shared" si="2"/>
        <v>EGEPSA</v>
      </c>
      <c r="G42" s="1790" t="s">
        <v>78</v>
      </c>
      <c r="H42" s="1790" t="s">
        <v>79</v>
      </c>
    </row>
    <row r="43" spans="1:8" ht="21" customHeight="1" x14ac:dyDescent="0.3">
      <c r="A43" s="4"/>
      <c r="B43" s="21">
        <f t="shared" si="1"/>
        <v>34</v>
      </c>
      <c r="C43" s="22" t="str">
        <f t="shared" si="2"/>
        <v>Empresa de Generación Eléctrica Canchayllo S.A.C.</v>
      </c>
      <c r="D43" s="23" t="str">
        <f t="shared" si="2"/>
        <v>CANCHAYLLO</v>
      </c>
      <c r="G43" s="1790" t="s">
        <v>80</v>
      </c>
      <c r="H43" s="1790" t="s">
        <v>81</v>
      </c>
    </row>
    <row r="44" spans="1:8" ht="21" customHeight="1" x14ac:dyDescent="0.3">
      <c r="A44" s="4"/>
      <c r="B44" s="21">
        <f t="shared" si="1"/>
        <v>35</v>
      </c>
      <c r="C44" s="22" t="str">
        <f t="shared" si="2"/>
        <v>Empresa de Generación Eléctrica Junín S.A.C.</v>
      </c>
      <c r="D44" s="23" t="str">
        <f t="shared" si="2"/>
        <v>EGEJUNÍN</v>
      </c>
      <c r="G44" s="1790" t="s">
        <v>82</v>
      </c>
      <c r="H44" s="1790" t="s">
        <v>83</v>
      </c>
    </row>
    <row r="45" spans="1:8" ht="21" customHeight="1" x14ac:dyDescent="0.3">
      <c r="A45" s="4"/>
      <c r="B45" s="21">
        <f t="shared" si="1"/>
        <v>36</v>
      </c>
      <c r="C45" s="22" t="str">
        <f t="shared" si="2"/>
        <v>Empresa de Generacion Electrica Machupicchu S.A.</v>
      </c>
      <c r="D45" s="23" t="str">
        <f t="shared" si="2"/>
        <v>EGEMSA</v>
      </c>
      <c r="G45" s="1790" t="s">
        <v>84</v>
      </c>
      <c r="H45" s="1790" t="s">
        <v>85</v>
      </c>
    </row>
    <row r="46" spans="1:8" ht="21" customHeight="1" x14ac:dyDescent="0.3">
      <c r="A46" s="4"/>
      <c r="B46" s="21">
        <f t="shared" si="1"/>
        <v>37</v>
      </c>
      <c r="C46" s="22" t="str">
        <f t="shared" si="2"/>
        <v>Empresa de Generación Eléctrica Rio Baños S.A.C.</v>
      </c>
      <c r="D46" s="23" t="str">
        <f t="shared" si="2"/>
        <v>RIO BAÑOS</v>
      </c>
      <c r="G46" s="1790" t="s">
        <v>86</v>
      </c>
      <c r="H46" s="1790" t="s">
        <v>87</v>
      </c>
    </row>
    <row r="47" spans="1:8" ht="21" customHeight="1" x14ac:dyDescent="0.3">
      <c r="A47" s="4"/>
      <c r="B47" s="21">
        <f t="shared" si="1"/>
        <v>38</v>
      </c>
      <c r="C47" s="22" t="str">
        <f t="shared" si="2"/>
        <v>Empresa de Generación Eléctrica San Gabán S. A.</v>
      </c>
      <c r="D47" s="23" t="str">
        <f t="shared" si="2"/>
        <v>SAN GABÁN</v>
      </c>
      <c r="G47" s="1790" t="s">
        <v>88</v>
      </c>
      <c r="H47" s="1790" t="s">
        <v>89</v>
      </c>
    </row>
    <row r="48" spans="1:8" ht="21" customHeight="1" x14ac:dyDescent="0.3">
      <c r="A48" s="4"/>
      <c r="B48" s="21">
        <f t="shared" si="1"/>
        <v>39</v>
      </c>
      <c r="C48" s="22" t="str">
        <f t="shared" si="2"/>
        <v>Empresa de Generación Eléctrica Santa Ana S.R.L.</v>
      </c>
      <c r="D48" s="23" t="str">
        <f t="shared" si="2"/>
        <v>SANTA ANA</v>
      </c>
      <c r="G48" s="1790" t="s">
        <v>90</v>
      </c>
      <c r="H48" s="1790" t="s">
        <v>91</v>
      </c>
    </row>
    <row r="49" spans="1:8" ht="21" customHeight="1" x14ac:dyDescent="0.3">
      <c r="A49" s="4"/>
      <c r="B49" s="21">
        <f t="shared" si="1"/>
        <v>40</v>
      </c>
      <c r="C49" s="22" t="str">
        <f t="shared" si="2"/>
        <v>Empresa de Generación Huallaga S.A.</v>
      </c>
      <c r="D49" s="23" t="str">
        <f t="shared" si="2"/>
        <v>EGEHUALLAGA</v>
      </c>
      <c r="G49" s="1790" t="s">
        <v>92</v>
      </c>
      <c r="H49" s="1790" t="s">
        <v>93</v>
      </c>
    </row>
    <row r="50" spans="1:8" ht="21" customHeight="1" x14ac:dyDescent="0.3">
      <c r="A50" s="4"/>
      <c r="B50" s="21">
        <f t="shared" si="1"/>
        <v>41</v>
      </c>
      <c r="C50" s="22" t="str">
        <f t="shared" si="2"/>
        <v>Empresa de Generación Huanza S.A.</v>
      </c>
      <c r="D50" s="23" t="str">
        <f t="shared" si="2"/>
        <v>EMGEHUANZA</v>
      </c>
      <c r="G50" s="1790" t="s">
        <v>94</v>
      </c>
      <c r="H50" s="1790" t="s">
        <v>95</v>
      </c>
    </row>
    <row r="51" spans="1:8" ht="21" customHeight="1" x14ac:dyDescent="0.3">
      <c r="A51" s="4"/>
      <c r="B51" s="21">
        <f t="shared" si="1"/>
        <v>42</v>
      </c>
      <c r="C51" s="22" t="str">
        <f t="shared" si="2"/>
        <v>Empresa de Interés Local Hidroeléctrica S.A. de Chacas</v>
      </c>
      <c r="D51" s="23" t="str">
        <f t="shared" si="2"/>
        <v>EILHICHA</v>
      </c>
      <c r="G51" s="1790" t="s">
        <v>96</v>
      </c>
      <c r="H51" s="1790" t="s">
        <v>97</v>
      </c>
    </row>
    <row r="52" spans="1:8" ht="21" customHeight="1" x14ac:dyDescent="0.3">
      <c r="A52" s="4"/>
      <c r="B52" s="21">
        <f t="shared" si="1"/>
        <v>43</v>
      </c>
      <c r="C52" s="22" t="str">
        <f t="shared" si="2"/>
        <v>Empresa Eléctrica Agua Azul S.A.</v>
      </c>
      <c r="D52" s="23" t="str">
        <f t="shared" si="2"/>
        <v>AGUA AZUL</v>
      </c>
      <c r="G52" s="1790" t="s">
        <v>98</v>
      </c>
      <c r="H52" s="1790" t="s">
        <v>99</v>
      </c>
    </row>
    <row r="53" spans="1:8" ht="21" customHeight="1" x14ac:dyDescent="0.3">
      <c r="A53" s="4"/>
      <c r="B53" s="21">
        <f t="shared" si="1"/>
        <v>44</v>
      </c>
      <c r="C53" s="22" t="str">
        <f t="shared" si="2"/>
        <v>Empresa Eléctrica Rio Doble S.A.</v>
      </c>
      <c r="D53" s="23" t="str">
        <f t="shared" si="2"/>
        <v>RIO DOBLE</v>
      </c>
      <c r="G53" s="1790" t="s">
        <v>100</v>
      </c>
      <c r="H53" s="1790" t="s">
        <v>101</v>
      </c>
    </row>
    <row r="54" spans="1:8" ht="21" customHeight="1" x14ac:dyDescent="0.3">
      <c r="A54" s="4"/>
      <c r="B54" s="21">
        <f t="shared" si="1"/>
        <v>45</v>
      </c>
      <c r="C54" s="22" t="str">
        <f t="shared" si="2"/>
        <v>Enel Distribución Perú S.A.A.</v>
      </c>
      <c r="D54" s="23" t="str">
        <f t="shared" si="2"/>
        <v>ENEL DISTRIBUCION</v>
      </c>
      <c r="G54" s="1790" t="s">
        <v>102</v>
      </c>
      <c r="H54" s="1790" t="s">
        <v>103</v>
      </c>
    </row>
    <row r="55" spans="1:8" ht="21" customHeight="1" x14ac:dyDescent="0.3">
      <c r="A55" s="4"/>
      <c r="B55" s="21">
        <f t="shared" si="1"/>
        <v>46</v>
      </c>
      <c r="C55" s="22" t="str">
        <f t="shared" si="2"/>
        <v>Enel Generación Perú S.A.A.</v>
      </c>
      <c r="D55" s="23" t="str">
        <f t="shared" si="2"/>
        <v>ENEL PERU</v>
      </c>
      <c r="G55" s="1790" t="s">
        <v>104</v>
      </c>
      <c r="H55" s="1790" t="s">
        <v>105</v>
      </c>
    </row>
    <row r="56" spans="1:8" ht="21" customHeight="1" x14ac:dyDescent="0.3">
      <c r="A56" s="4"/>
      <c r="B56" s="21">
        <f t="shared" si="1"/>
        <v>47</v>
      </c>
      <c r="C56" s="22" t="str">
        <f t="shared" si="2"/>
        <v>Enel Generación Piura S.A.</v>
      </c>
      <c r="D56" s="23" t="str">
        <f t="shared" si="2"/>
        <v>ENEL PIURA</v>
      </c>
      <c r="G56" s="1790" t="s">
        <v>106</v>
      </c>
      <c r="H56" s="1790" t="s">
        <v>107</v>
      </c>
    </row>
    <row r="57" spans="1:8" ht="21" customHeight="1" x14ac:dyDescent="0.3">
      <c r="A57" s="4"/>
      <c r="B57" s="21">
        <f t="shared" si="1"/>
        <v>48</v>
      </c>
      <c r="C57" s="22" t="str">
        <f t="shared" si="2"/>
        <v>Energía Eólica S.A.</v>
      </c>
      <c r="D57" s="23" t="str">
        <f t="shared" si="2"/>
        <v>ENERGIA EOLICA</v>
      </c>
      <c r="G57" s="1790" t="s">
        <v>108</v>
      </c>
      <c r="H57" s="1790" t="s">
        <v>109</v>
      </c>
    </row>
    <row r="58" spans="1:8" ht="21" customHeight="1" x14ac:dyDescent="0.3">
      <c r="A58" s="4"/>
      <c r="B58" s="21">
        <f t="shared" si="1"/>
        <v>49</v>
      </c>
      <c r="C58" s="22" t="str">
        <f t="shared" si="2"/>
        <v>Energía Renovable del Sur S.A.</v>
      </c>
      <c r="D58" s="23" t="str">
        <f t="shared" si="2"/>
        <v>ERENSR</v>
      </c>
      <c r="G58" s="1790" t="s">
        <v>110</v>
      </c>
      <c r="H58" s="1790" t="s">
        <v>111</v>
      </c>
    </row>
    <row r="59" spans="1:8" ht="21" customHeight="1" x14ac:dyDescent="0.3">
      <c r="A59" s="4"/>
      <c r="B59" s="21">
        <f t="shared" si="1"/>
        <v>50</v>
      </c>
      <c r="C59" s="22" t="str">
        <f t="shared" si="2"/>
        <v>ENGIE EnergÍa Perú S.A.</v>
      </c>
      <c r="D59" s="23" t="str">
        <f t="shared" si="2"/>
        <v>ENGIE PERU</v>
      </c>
      <c r="G59" s="1790" t="s">
        <v>112</v>
      </c>
      <c r="H59" s="1790" t="s">
        <v>113</v>
      </c>
    </row>
    <row r="60" spans="1:8" ht="21" customHeight="1" x14ac:dyDescent="0.3">
      <c r="A60" s="4"/>
      <c r="B60" s="21">
        <f t="shared" si="1"/>
        <v>51</v>
      </c>
      <c r="C60" s="22" t="str">
        <f t="shared" si="2"/>
        <v>Fénix Power Perú S.A.</v>
      </c>
      <c r="D60" s="23" t="str">
        <f t="shared" si="2"/>
        <v>FÉNIX POWER</v>
      </c>
      <c r="G60" s="1790" t="s">
        <v>114</v>
      </c>
      <c r="H60" s="1790" t="s">
        <v>115</v>
      </c>
    </row>
    <row r="61" spans="1:8" ht="21" customHeight="1" x14ac:dyDescent="0.3">
      <c r="A61" s="4"/>
      <c r="B61" s="21">
        <f t="shared" si="1"/>
        <v>52</v>
      </c>
      <c r="C61" s="22" t="str">
        <f t="shared" si="2"/>
        <v>Generación Andina S.A.C.</v>
      </c>
      <c r="D61" s="23" t="str">
        <f t="shared" si="2"/>
        <v>GENERACION ANDINA</v>
      </c>
      <c r="G61" s="1790" t="s">
        <v>116</v>
      </c>
      <c r="H61" s="1790" t="s">
        <v>117</v>
      </c>
    </row>
    <row r="62" spans="1:8" ht="21" customHeight="1" x14ac:dyDescent="0.3">
      <c r="A62" s="4"/>
      <c r="B62" s="21">
        <f t="shared" si="1"/>
        <v>53</v>
      </c>
      <c r="C62" s="22" t="str">
        <f t="shared" si="2"/>
        <v>Generadora de Energía del Perú S.A.</v>
      </c>
      <c r="D62" s="23" t="str">
        <f t="shared" si="2"/>
        <v>GEPSA</v>
      </c>
      <c r="G62" s="1790" t="s">
        <v>118</v>
      </c>
      <c r="H62" s="1790" t="s">
        <v>119</v>
      </c>
    </row>
    <row r="63" spans="1:8" ht="21" customHeight="1" x14ac:dyDescent="0.3">
      <c r="A63" s="4"/>
      <c r="B63" s="21">
        <f t="shared" si="1"/>
        <v>54</v>
      </c>
      <c r="C63" s="22" t="str">
        <f t="shared" si="2"/>
        <v>Genrent del Peru S.A.C.</v>
      </c>
      <c r="D63" s="23" t="str">
        <f t="shared" si="2"/>
        <v>GENRENT</v>
      </c>
      <c r="G63" s="1790" t="s">
        <v>120</v>
      </c>
      <c r="H63" s="1790" t="s">
        <v>121</v>
      </c>
    </row>
    <row r="64" spans="1:8" ht="21" customHeight="1" x14ac:dyDescent="0.3">
      <c r="A64" s="4"/>
      <c r="B64" s="21">
        <f t="shared" si="1"/>
        <v>55</v>
      </c>
      <c r="C64" s="22" t="str">
        <f t="shared" si="2"/>
        <v>GM Operaciones S.A.C.</v>
      </c>
      <c r="D64" s="23" t="str">
        <f t="shared" si="2"/>
        <v>GMOPER</v>
      </c>
      <c r="G64" s="1790" t="s">
        <v>122</v>
      </c>
      <c r="H64" s="1790" t="s">
        <v>123</v>
      </c>
    </row>
    <row r="65" spans="1:8" ht="21" customHeight="1" x14ac:dyDescent="0.3">
      <c r="A65" s="4"/>
      <c r="B65" s="21">
        <f t="shared" si="1"/>
        <v>56</v>
      </c>
      <c r="C65" s="22" t="str">
        <f t="shared" si="2"/>
        <v xml:space="preserve">GR Cortarrama S.A.C.             </v>
      </c>
      <c r="D65" s="23" t="str">
        <f t="shared" si="2"/>
        <v>CORTARRAMA</v>
      </c>
      <c r="G65" s="1790" t="s">
        <v>124</v>
      </c>
      <c r="H65" s="1790" t="s">
        <v>125</v>
      </c>
    </row>
    <row r="66" spans="1:8" ht="21" customHeight="1" x14ac:dyDescent="0.3">
      <c r="A66" s="4"/>
      <c r="B66" s="21">
        <f t="shared" si="1"/>
        <v>57</v>
      </c>
      <c r="C66" s="22" t="str">
        <f t="shared" si="2"/>
        <v>GR Paino S.A.C.</v>
      </c>
      <c r="D66" s="23" t="str">
        <f t="shared" si="2"/>
        <v>PAINO</v>
      </c>
      <c r="G66" s="1790" t="s">
        <v>126</v>
      </c>
      <c r="H66" s="1790" t="s">
        <v>127</v>
      </c>
    </row>
    <row r="67" spans="1:8" ht="21" customHeight="1" x14ac:dyDescent="0.3">
      <c r="A67" s="4"/>
      <c r="B67" s="21">
        <f t="shared" si="1"/>
        <v>58</v>
      </c>
      <c r="C67" s="22" t="str">
        <f t="shared" si="2"/>
        <v>GR Taruca S.A.C.</v>
      </c>
      <c r="D67" s="23" t="str">
        <f t="shared" si="2"/>
        <v>TARUCA</v>
      </c>
      <c r="G67" s="1790" t="s">
        <v>128</v>
      </c>
      <c r="H67" s="1790" t="s">
        <v>129</v>
      </c>
    </row>
    <row r="68" spans="1:8" ht="21" customHeight="1" x14ac:dyDescent="0.3">
      <c r="A68" s="4"/>
      <c r="B68" s="21">
        <f t="shared" si="1"/>
        <v>59</v>
      </c>
      <c r="C68" s="22" t="str">
        <f t="shared" si="2"/>
        <v>Hidrandina S.A.</v>
      </c>
      <c r="D68" s="23" t="str">
        <f t="shared" si="2"/>
        <v>HIDRANDINA</v>
      </c>
      <c r="G68" s="1790" t="s">
        <v>130</v>
      </c>
      <c r="H68" s="1790" t="s">
        <v>131</v>
      </c>
    </row>
    <row r="69" spans="1:8" ht="21" customHeight="1" x14ac:dyDescent="0.3">
      <c r="A69" s="4"/>
      <c r="B69" s="21">
        <f t="shared" si="1"/>
        <v>60</v>
      </c>
      <c r="C69" s="22" t="str">
        <f t="shared" si="2"/>
        <v>Hidrocañete S.A.</v>
      </c>
      <c r="D69" s="23" t="str">
        <f t="shared" si="2"/>
        <v>HIDROCAÑETE</v>
      </c>
      <c r="G69" s="1790" t="s">
        <v>132</v>
      </c>
      <c r="H69" s="1790" t="s">
        <v>133</v>
      </c>
    </row>
    <row r="70" spans="1:8" ht="21" customHeight="1" x14ac:dyDescent="0.3">
      <c r="A70" s="4"/>
      <c r="B70" s="21">
        <f t="shared" si="1"/>
        <v>61</v>
      </c>
      <c r="C70" s="22" t="str">
        <f t="shared" si="2"/>
        <v>Hidroeléctrica Huanchor S.A.C.</v>
      </c>
      <c r="D70" s="23" t="str">
        <f t="shared" si="2"/>
        <v>HUANCHOR</v>
      </c>
      <c r="G70" s="1790" t="s">
        <v>134</v>
      </c>
      <c r="H70" s="1790" t="s">
        <v>135</v>
      </c>
    </row>
    <row r="71" spans="1:8" ht="21" customHeight="1" x14ac:dyDescent="0.3">
      <c r="A71" s="4"/>
      <c r="B71" s="21">
        <f t="shared" si="1"/>
        <v>62</v>
      </c>
      <c r="C71" s="22" t="str">
        <f t="shared" si="2"/>
        <v>Huaura Power Group S.A.</v>
      </c>
      <c r="D71" s="23" t="str">
        <f t="shared" si="2"/>
        <v>HUAURA POWER</v>
      </c>
      <c r="G71" s="1790" t="s">
        <v>136</v>
      </c>
      <c r="H71" s="1790" t="s">
        <v>137</v>
      </c>
    </row>
    <row r="72" spans="1:8" ht="21" customHeight="1" x14ac:dyDescent="0.3">
      <c r="A72" s="4"/>
      <c r="B72" s="21">
        <f t="shared" si="1"/>
        <v>63</v>
      </c>
      <c r="C72" s="22" t="str">
        <f t="shared" si="2"/>
        <v>Hydro Pátapo S.A.C.</v>
      </c>
      <c r="D72" s="23" t="str">
        <f t="shared" si="2"/>
        <v>PATAPO</v>
      </c>
      <c r="G72" s="1790" t="s">
        <v>138</v>
      </c>
      <c r="H72" s="1790" t="s">
        <v>139</v>
      </c>
    </row>
    <row r="73" spans="1:8" ht="21" customHeight="1" x14ac:dyDescent="0.3">
      <c r="A73" s="4"/>
      <c r="B73" s="21">
        <f t="shared" si="1"/>
        <v>64</v>
      </c>
      <c r="C73" s="22" t="str">
        <f t="shared" si="2"/>
        <v xml:space="preserve">Infraestructuras y Energías del Perú S.A.C. </v>
      </c>
      <c r="D73" s="23" t="str">
        <f t="shared" si="2"/>
        <v>INFRAESTRUCTURA</v>
      </c>
      <c r="G73" s="1790" t="s">
        <v>140</v>
      </c>
      <c r="H73" s="1790" t="s">
        <v>141</v>
      </c>
    </row>
    <row r="74" spans="1:8" ht="21" customHeight="1" x14ac:dyDescent="0.3">
      <c r="A74" s="4"/>
      <c r="B74" s="21">
        <f t="shared" si="1"/>
        <v>65</v>
      </c>
      <c r="C74" s="22" t="str">
        <f t="shared" si="2"/>
        <v>Inland Energy S.A.C.</v>
      </c>
      <c r="D74" s="23" t="str">
        <f t="shared" si="2"/>
        <v>INLAND</v>
      </c>
      <c r="G74" s="1790" t="s">
        <v>142</v>
      </c>
      <c r="H74" s="1790" t="s">
        <v>143</v>
      </c>
    </row>
    <row r="75" spans="1:8" ht="21" customHeight="1" x14ac:dyDescent="0.3">
      <c r="A75" s="4"/>
      <c r="B75" s="21">
        <f t="shared" si="1"/>
        <v>66</v>
      </c>
      <c r="C75" s="22" t="str">
        <f t="shared" si="2"/>
        <v>Kallpa Generación S.A.</v>
      </c>
      <c r="D75" s="23" t="str">
        <f t="shared" si="2"/>
        <v>KALLPA</v>
      </c>
      <c r="G75" s="1790" t="s">
        <v>144</v>
      </c>
      <c r="H75" s="1790" t="s">
        <v>145</v>
      </c>
    </row>
    <row r="76" spans="1:8" ht="21" customHeight="1" x14ac:dyDescent="0.3">
      <c r="A76" s="4"/>
      <c r="B76" s="21">
        <f t="shared" ref="B76:B101" si="3">+B75+1</f>
        <v>67</v>
      </c>
      <c r="C76" s="22" t="str">
        <f t="shared" si="2"/>
        <v>Kondu S.A.C.</v>
      </c>
      <c r="D76" s="23" t="str">
        <f t="shared" si="2"/>
        <v>KONDUS</v>
      </c>
      <c r="G76" s="1790" t="s">
        <v>146</v>
      </c>
      <c r="H76" s="1790" t="s">
        <v>147</v>
      </c>
    </row>
    <row r="77" spans="1:8" ht="21" customHeight="1" x14ac:dyDescent="0.3">
      <c r="A77" s="4"/>
      <c r="B77" s="21">
        <f t="shared" si="3"/>
        <v>68</v>
      </c>
      <c r="C77" s="22" t="str">
        <f t="shared" si="2"/>
        <v>La Virgen S.A.C.</v>
      </c>
      <c r="D77" s="23" t="str">
        <f t="shared" si="2"/>
        <v>VIRGEN</v>
      </c>
      <c r="G77" s="1790" t="s">
        <v>148</v>
      </c>
      <c r="H77" s="1790" t="s">
        <v>149</v>
      </c>
    </row>
    <row r="78" spans="1:8" ht="21" customHeight="1" x14ac:dyDescent="0.3">
      <c r="A78" s="4"/>
      <c r="B78" s="21">
        <f t="shared" si="3"/>
        <v>69</v>
      </c>
      <c r="C78" s="22" t="str">
        <f t="shared" si="2"/>
        <v>Maja Energía S.A.C.</v>
      </c>
      <c r="D78" s="23" t="str">
        <f t="shared" si="2"/>
        <v>MAJA</v>
      </c>
      <c r="G78" s="1790" t="s">
        <v>150</v>
      </c>
      <c r="H78" s="1790" t="s">
        <v>151</v>
      </c>
    </row>
    <row r="79" spans="1:8" ht="21" customHeight="1" x14ac:dyDescent="0.3">
      <c r="A79" s="4"/>
      <c r="B79" s="21">
        <f t="shared" si="3"/>
        <v>70</v>
      </c>
      <c r="C79" s="22" t="str">
        <f t="shared" si="2"/>
        <v>Majes Arcus S.A.C.</v>
      </c>
      <c r="D79" s="23" t="str">
        <f t="shared" si="2"/>
        <v>MAJES ARCUS</v>
      </c>
      <c r="G79" s="1790" t="s">
        <v>152</v>
      </c>
      <c r="H79" s="1790" t="s">
        <v>153</v>
      </c>
    </row>
    <row r="80" spans="1:8" ht="21" customHeight="1" x14ac:dyDescent="0.3">
      <c r="A80" s="4"/>
      <c r="B80" s="21">
        <f t="shared" si="3"/>
        <v>71</v>
      </c>
      <c r="C80" s="22" t="str">
        <f t="shared" si="2"/>
        <v>Moquegua FV S.A.C.</v>
      </c>
      <c r="D80" s="23" t="str">
        <f t="shared" si="2"/>
        <v>MOQUEGUA SOLAR</v>
      </c>
      <c r="G80" s="1790" t="s">
        <v>154</v>
      </c>
      <c r="H80" s="1790" t="s">
        <v>155</v>
      </c>
    </row>
    <row r="81" spans="1:8" ht="21" customHeight="1" x14ac:dyDescent="0.3">
      <c r="A81" s="4"/>
      <c r="B81" s="21">
        <f t="shared" si="3"/>
        <v>72</v>
      </c>
      <c r="C81" s="22" t="str">
        <f t="shared" si="2"/>
        <v>Orazul Energy Perú S.A.</v>
      </c>
      <c r="D81" s="23" t="str">
        <f t="shared" si="2"/>
        <v>ORAZUL</v>
      </c>
      <c r="G81" s="1790" t="s">
        <v>156</v>
      </c>
      <c r="H81" s="1790" t="s">
        <v>157</v>
      </c>
    </row>
    <row r="82" spans="1:8" ht="21" customHeight="1" x14ac:dyDescent="0.3">
      <c r="A82" s="4"/>
      <c r="B82" s="21">
        <f t="shared" si="3"/>
        <v>73</v>
      </c>
      <c r="C82" s="22" t="str">
        <f t="shared" si="2"/>
        <v>Orygen Perú S.A.A.</v>
      </c>
      <c r="D82" s="23" t="str">
        <f t="shared" si="2"/>
        <v>ORYGEN PERÚ</v>
      </c>
      <c r="G82" s="1790" t="s">
        <v>158</v>
      </c>
      <c r="H82" s="1790" t="s">
        <v>159</v>
      </c>
    </row>
    <row r="83" spans="1:8" ht="21" customHeight="1" x14ac:dyDescent="0.3">
      <c r="A83" s="4"/>
      <c r="B83" s="21">
        <f t="shared" si="3"/>
        <v>74</v>
      </c>
      <c r="C83" s="22" t="str">
        <f t="shared" si="2"/>
        <v>Panamericana Solar S.A.C.</v>
      </c>
      <c r="D83" s="23" t="str">
        <f t="shared" si="2"/>
        <v>PANAMERICANA SOLAR</v>
      </c>
      <c r="G83" s="1790" t="s">
        <v>160</v>
      </c>
      <c r="H83" s="1790" t="s">
        <v>161</v>
      </c>
    </row>
    <row r="84" spans="1:8" ht="21" customHeight="1" x14ac:dyDescent="0.3">
      <c r="A84" s="4"/>
      <c r="B84" s="21">
        <f t="shared" si="3"/>
        <v>75</v>
      </c>
      <c r="C84" s="22" t="str">
        <f t="shared" si="2"/>
        <v>Parque Eolico Marcona S.A.C.</v>
      </c>
      <c r="D84" s="23" t="str">
        <f t="shared" si="2"/>
        <v>PE-MARCONA</v>
      </c>
      <c r="G84" s="1790" t="s">
        <v>162</v>
      </c>
      <c r="H84" s="1790" t="s">
        <v>163</v>
      </c>
    </row>
    <row r="85" spans="1:8" ht="21" customHeight="1" x14ac:dyDescent="0.3">
      <c r="A85" s="4"/>
      <c r="B85" s="21">
        <f t="shared" si="3"/>
        <v>76</v>
      </c>
      <c r="C85" s="22" t="str">
        <f t="shared" si="2"/>
        <v>Parque Eolico Tres Hermanas S.A.C.</v>
      </c>
      <c r="D85" s="23" t="str">
        <f t="shared" si="2"/>
        <v>TRES HERMANAS</v>
      </c>
      <c r="G85" s="1790" t="s">
        <v>164</v>
      </c>
      <c r="H85" s="1790" t="s">
        <v>165</v>
      </c>
    </row>
    <row r="86" spans="1:8" ht="21" customHeight="1" x14ac:dyDescent="0.3">
      <c r="A86" s="4"/>
      <c r="B86" s="21">
        <f t="shared" si="3"/>
        <v>77</v>
      </c>
      <c r="C86" s="22" t="str">
        <f t="shared" si="2"/>
        <v>Peruana de Inversiones en Energía Renovables S.A.</v>
      </c>
      <c r="D86" s="23" t="str">
        <f t="shared" si="2"/>
        <v>PIEREN</v>
      </c>
      <c r="G86" s="1790" t="s">
        <v>166</v>
      </c>
      <c r="H86" s="1790" t="s">
        <v>167</v>
      </c>
    </row>
    <row r="87" spans="1:8" ht="21" customHeight="1" x14ac:dyDescent="0.3">
      <c r="A87" s="4"/>
      <c r="B87" s="21">
        <f t="shared" si="3"/>
        <v>78</v>
      </c>
      <c r="C87" s="22" t="str">
        <f t="shared" si="2"/>
        <v>Petramas S.A.C.</v>
      </c>
      <c r="D87" s="23" t="str">
        <f t="shared" si="2"/>
        <v>PETRAMAS</v>
      </c>
      <c r="G87" s="1790" t="s">
        <v>168</v>
      </c>
      <c r="H87" s="1790" t="s">
        <v>169</v>
      </c>
    </row>
    <row r="88" spans="1:8" ht="21" customHeight="1" x14ac:dyDescent="0.3">
      <c r="A88" s="4"/>
      <c r="B88" s="21">
        <f t="shared" si="3"/>
        <v>79</v>
      </c>
      <c r="C88" s="22" t="str">
        <f t="shared" si="2"/>
        <v>Planta de Reserva Fría de Generación Éten S.A.</v>
      </c>
      <c r="D88" s="23" t="str">
        <f t="shared" si="2"/>
        <v>PRF ETEN</v>
      </c>
      <c r="G88" s="1790" t="s">
        <v>170</v>
      </c>
      <c r="H88" s="1790" t="s">
        <v>171</v>
      </c>
    </row>
    <row r="89" spans="1:8" ht="21" customHeight="1" x14ac:dyDescent="0.3">
      <c r="A89" s="4"/>
      <c r="B89" s="21">
        <f t="shared" si="3"/>
        <v>80</v>
      </c>
      <c r="C89" s="22" t="str">
        <f t="shared" si="2"/>
        <v>Pluz Energía Perú S.A.A.</v>
      </c>
      <c r="D89" s="23" t="str">
        <f t="shared" si="2"/>
        <v>PLUZ ENERGÍA</v>
      </c>
      <c r="G89" s="1790" t="s">
        <v>172</v>
      </c>
      <c r="H89" s="1790" t="s">
        <v>173</v>
      </c>
    </row>
    <row r="90" spans="1:8" ht="21" customHeight="1" x14ac:dyDescent="0.3">
      <c r="A90" s="4"/>
      <c r="B90" s="21">
        <f t="shared" si="3"/>
        <v>81</v>
      </c>
      <c r="C90" s="22" t="str">
        <f t="shared" ref="C90:D101" si="4">+G90</f>
        <v>Proyecto Especial Chavimochic</v>
      </c>
      <c r="D90" s="23" t="str">
        <f t="shared" si="4"/>
        <v>CHAVIMOCHIC</v>
      </c>
      <c r="G90" s="1790" t="s">
        <v>174</v>
      </c>
      <c r="H90" s="1790" t="s">
        <v>175</v>
      </c>
    </row>
    <row r="91" spans="1:8" ht="21" customHeight="1" x14ac:dyDescent="0.3">
      <c r="A91" s="4"/>
      <c r="B91" s="21">
        <f t="shared" si="3"/>
        <v>82</v>
      </c>
      <c r="C91" s="22" t="str">
        <f t="shared" si="4"/>
        <v>Repartición Arcus S.A.C.</v>
      </c>
      <c r="D91" s="23" t="str">
        <f t="shared" si="4"/>
        <v>REPARTICION ARCUS</v>
      </c>
      <c r="G91" s="1790" t="s">
        <v>176</v>
      </c>
      <c r="H91" s="1790" t="s">
        <v>177</v>
      </c>
    </row>
    <row r="92" spans="1:8" ht="21" customHeight="1" x14ac:dyDescent="0.3">
      <c r="A92" s="4"/>
      <c r="B92" s="21">
        <f t="shared" si="3"/>
        <v>83</v>
      </c>
      <c r="C92" s="22" t="str">
        <f t="shared" si="4"/>
        <v>Samay I S.A.</v>
      </c>
      <c r="D92" s="23" t="str">
        <f t="shared" si="4"/>
        <v>SAMAY</v>
      </c>
      <c r="G92" s="1790" t="s">
        <v>178</v>
      </c>
      <c r="H92" s="1790" t="s">
        <v>179</v>
      </c>
    </row>
    <row r="93" spans="1:8" ht="21" customHeight="1" x14ac:dyDescent="0.3">
      <c r="A93" s="4"/>
      <c r="B93" s="21">
        <f t="shared" si="3"/>
        <v>84</v>
      </c>
      <c r="C93" s="22" t="str">
        <f t="shared" si="4"/>
        <v>SDF Energía S.A.C.</v>
      </c>
      <c r="D93" s="23" t="str">
        <f t="shared" si="4"/>
        <v>SDF ENERGÍA</v>
      </c>
      <c r="G93" s="1790" t="s">
        <v>180</v>
      </c>
      <c r="H93" s="1790" t="s">
        <v>181</v>
      </c>
    </row>
    <row r="94" spans="1:8" ht="21" customHeight="1" x14ac:dyDescent="0.3">
      <c r="A94" s="4"/>
      <c r="B94" s="21">
        <f t="shared" si="3"/>
        <v>85</v>
      </c>
      <c r="C94" s="22" t="str">
        <f t="shared" si="4"/>
        <v>Shougang Generación Eléctrica S.A.A.</v>
      </c>
      <c r="D94" s="23" t="str">
        <f t="shared" si="4"/>
        <v>SHOUGANG</v>
      </c>
      <c r="G94" s="1790" t="s">
        <v>182</v>
      </c>
      <c r="H94" s="1790" t="s">
        <v>183</v>
      </c>
    </row>
    <row r="95" spans="1:8" ht="21" customHeight="1" x14ac:dyDescent="0.3">
      <c r="A95" s="4"/>
      <c r="B95" s="21">
        <f t="shared" si="3"/>
        <v>86</v>
      </c>
      <c r="C95" s="22" t="str">
        <f t="shared" si="4"/>
        <v>Sindicato Energético S.A.</v>
      </c>
      <c r="D95" s="23" t="str">
        <f t="shared" si="4"/>
        <v>SINERSA</v>
      </c>
      <c r="G95" s="1790" t="s">
        <v>184</v>
      </c>
      <c r="H95" s="1790" t="s">
        <v>185</v>
      </c>
    </row>
    <row r="96" spans="1:8" ht="21" customHeight="1" x14ac:dyDescent="0.3">
      <c r="A96" s="4"/>
      <c r="B96" s="21">
        <f t="shared" si="3"/>
        <v>87</v>
      </c>
      <c r="C96" s="22" t="str">
        <f t="shared" si="4"/>
        <v>Sociedad Eléctrica del Sur Oeste S.A.</v>
      </c>
      <c r="D96" s="23" t="str">
        <f t="shared" si="4"/>
        <v>SEAL</v>
      </c>
      <c r="G96" s="1790" t="s">
        <v>186</v>
      </c>
      <c r="H96" s="1790" t="s">
        <v>187</v>
      </c>
    </row>
    <row r="97" spans="1:8" ht="21" customHeight="1" x14ac:dyDescent="0.3">
      <c r="A97" s="4"/>
      <c r="B97" s="21">
        <f t="shared" si="3"/>
        <v>88</v>
      </c>
      <c r="C97" s="22" t="str">
        <f t="shared" si="4"/>
        <v>Sociedad Minera Cerro Verde S.A.A.</v>
      </c>
      <c r="D97" s="23" t="str">
        <f t="shared" si="4"/>
        <v>CERRO VERDE</v>
      </c>
      <c r="G97" s="1790" t="s">
        <v>188</v>
      </c>
      <c r="H97" s="1790" t="s">
        <v>189</v>
      </c>
    </row>
    <row r="98" spans="1:8" ht="21" customHeight="1" x14ac:dyDescent="0.3">
      <c r="A98" s="4"/>
      <c r="B98" s="21">
        <f t="shared" si="3"/>
        <v>89</v>
      </c>
      <c r="C98" s="22" t="str">
        <f t="shared" si="4"/>
        <v>Statkraft Perú S.A.</v>
      </c>
      <c r="D98" s="23" t="str">
        <f t="shared" si="4"/>
        <v xml:space="preserve">STATKRAFT </v>
      </c>
      <c r="G98" s="1790" t="s">
        <v>190</v>
      </c>
      <c r="H98" s="1790" t="s">
        <v>191</v>
      </c>
    </row>
    <row r="99" spans="1:8" ht="21" customHeight="1" x14ac:dyDescent="0.3">
      <c r="A99" s="4"/>
      <c r="B99" s="21">
        <f t="shared" si="3"/>
        <v>90</v>
      </c>
      <c r="C99" s="22" t="str">
        <f t="shared" si="4"/>
        <v>Tacna Solar S.A.C.</v>
      </c>
      <c r="D99" s="23" t="str">
        <f t="shared" si="4"/>
        <v>TACNA SOLAR</v>
      </c>
      <c r="G99" s="1790" t="s">
        <v>192</v>
      </c>
      <c r="H99" s="1790" t="s">
        <v>193</v>
      </c>
    </row>
    <row r="100" spans="1:8" ht="21" customHeight="1" x14ac:dyDescent="0.3">
      <c r="A100" s="4"/>
      <c r="B100" s="21">
        <f t="shared" si="3"/>
        <v>91</v>
      </c>
      <c r="C100" s="22" t="str">
        <f t="shared" si="4"/>
        <v>Termochilca S.A.</v>
      </c>
      <c r="D100" s="23" t="str">
        <f t="shared" si="4"/>
        <v>TERMOCHILCA</v>
      </c>
      <c r="G100" s="1790" t="s">
        <v>194</v>
      </c>
      <c r="H100" s="1790" t="s">
        <v>195</v>
      </c>
    </row>
    <row r="101" spans="1:8" ht="21" customHeight="1" x14ac:dyDescent="0.3">
      <c r="A101" s="4"/>
      <c r="B101" s="24">
        <f t="shared" si="3"/>
        <v>92</v>
      </c>
      <c r="C101" s="25" t="str">
        <f t="shared" si="4"/>
        <v>Termoselva S.R.L.</v>
      </c>
      <c r="D101" s="26" t="str">
        <f t="shared" si="4"/>
        <v>TERMOSELVA</v>
      </c>
      <c r="G101" s="1790" t="s">
        <v>196</v>
      </c>
      <c r="H101" s="1790" t="s">
        <v>197</v>
      </c>
    </row>
    <row r="102" spans="1:8" ht="31.5" customHeight="1" x14ac:dyDescent="0.3">
      <c r="A102" s="4"/>
      <c r="B102" s="1793" t="s">
        <v>1738</v>
      </c>
      <c r="C102" s="1793"/>
      <c r="D102" s="1793"/>
      <c r="G102" s="1790" t="s">
        <v>198</v>
      </c>
      <c r="H102" s="1790"/>
    </row>
    <row r="103" spans="1:8" x14ac:dyDescent="0.3">
      <c r="A103" s="28"/>
      <c r="B103" s="27" t="s">
        <v>199</v>
      </c>
      <c r="C103" s="29"/>
      <c r="D103" s="30"/>
    </row>
    <row r="104" spans="1:8" x14ac:dyDescent="0.3">
      <c r="A104" s="28"/>
      <c r="B104" s="27" t="s">
        <v>200</v>
      </c>
      <c r="C104" s="29"/>
      <c r="D104" s="29"/>
    </row>
    <row r="105" spans="1:8" ht="31.5" customHeight="1" x14ac:dyDescent="0.3">
      <c r="A105" s="31"/>
      <c r="B105" s="1441" t="s">
        <v>201</v>
      </c>
      <c r="C105" s="1441"/>
      <c r="D105" s="1441"/>
    </row>
    <row r="106" spans="1:8" x14ac:dyDescent="0.3">
      <c r="A106" s="31"/>
      <c r="B106" s="1441"/>
      <c r="C106" s="1441"/>
      <c r="D106" s="1441"/>
    </row>
  </sheetData>
  <mergeCells count="4">
    <mergeCell ref="B7:D7"/>
    <mergeCell ref="B105:D105"/>
    <mergeCell ref="B106:D106"/>
    <mergeCell ref="B102:D102"/>
  </mergeCells>
  <printOptions horizontalCentered="1"/>
  <pageMargins left="0.78740157480314965" right="0.59055118110236227" top="0.59055118110236227" bottom="0.59055118110236227" header="0.31496062992125984" footer="0.31496062992125984"/>
  <pageSetup paperSize="9" scale="65" fitToHeight="2" orientation="portrait" r:id="rId1"/>
  <rowBreaks count="1" manualBreakCount="1">
    <brk id="52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E067-93AE-4614-8F9F-ED8F90277816}">
  <sheetPr codeName="Hoja2">
    <pageSetUpPr fitToPage="1"/>
  </sheetPr>
  <dimension ref="A1:S103"/>
  <sheetViews>
    <sheetView view="pageBreakPreview" zoomScale="80" zoomScaleNormal="90" zoomScaleSheetLayoutView="80" workbookViewId="0">
      <selection activeCell="F16" sqref="F16"/>
    </sheetView>
  </sheetViews>
  <sheetFormatPr baseColWidth="10" defaultRowHeight="16.5" x14ac:dyDescent="0.3"/>
  <cols>
    <col min="1" max="1" width="4.7109375" style="37" customWidth="1"/>
    <col min="2" max="2" width="8.140625" style="37" customWidth="1"/>
    <col min="3" max="3" width="78.28515625" style="37" customWidth="1"/>
    <col min="4" max="4" width="41.140625" style="37" customWidth="1"/>
    <col min="5" max="5" width="3" style="1785" customWidth="1"/>
    <col min="6" max="6" width="53.85546875" style="1785" bestFit="1" customWidth="1"/>
    <col min="7" max="7" width="26.42578125" style="1785" bestFit="1" customWidth="1"/>
    <col min="8" max="8" width="15.85546875" style="1785" customWidth="1"/>
    <col min="9" max="19" width="11.42578125" style="1785"/>
    <col min="20" max="16384" width="11.42578125" style="37"/>
  </cols>
  <sheetData>
    <row r="1" spans="1:7" ht="24" customHeight="1" x14ac:dyDescent="0.3">
      <c r="A1" s="32" t="s">
        <v>202</v>
      </c>
      <c r="B1" s="32"/>
      <c r="C1" s="33"/>
      <c r="D1" s="34"/>
      <c r="E1" s="1791"/>
      <c r="F1" s="1787" t="s">
        <v>3</v>
      </c>
      <c r="G1" s="1787" t="s">
        <v>4</v>
      </c>
    </row>
    <row r="2" spans="1:7" x14ac:dyDescent="0.3">
      <c r="A2" s="38"/>
      <c r="B2" s="39"/>
      <c r="C2" s="39"/>
      <c r="D2" s="40"/>
      <c r="F2" s="1787" t="s">
        <v>5</v>
      </c>
      <c r="G2" s="1787" t="s">
        <v>203</v>
      </c>
    </row>
    <row r="3" spans="1:7" ht="54" customHeight="1" x14ac:dyDescent="0.3">
      <c r="A3" s="35"/>
      <c r="B3" s="1440" t="s">
        <v>1740</v>
      </c>
      <c r="C3" s="1440"/>
      <c r="D3" s="1440"/>
      <c r="E3" s="1791"/>
      <c r="F3" s="1787" t="s">
        <v>7</v>
      </c>
      <c r="G3" s="1787" t="s">
        <v>8</v>
      </c>
    </row>
    <row r="4" spans="1:7" x14ac:dyDescent="0.3">
      <c r="A4" s="38"/>
      <c r="B4" s="39"/>
      <c r="C4" s="39"/>
      <c r="D4" s="40"/>
      <c r="G4" s="1789"/>
    </row>
    <row r="5" spans="1:7" ht="27.75" customHeight="1" x14ac:dyDescent="0.3">
      <c r="A5" s="35"/>
      <c r="B5" s="15" t="s">
        <v>9</v>
      </c>
      <c r="C5" s="16" t="s">
        <v>10</v>
      </c>
      <c r="D5" s="17" t="s">
        <v>11</v>
      </c>
      <c r="F5" s="1790" t="s">
        <v>12</v>
      </c>
      <c r="G5" s="1790" t="s">
        <v>13</v>
      </c>
    </row>
    <row r="6" spans="1:7" ht="21" customHeight="1" x14ac:dyDescent="0.3">
      <c r="A6" s="38"/>
      <c r="B6" s="41">
        <v>1</v>
      </c>
      <c r="C6" s="42" t="s">
        <v>204</v>
      </c>
      <c r="D6" s="43" t="str">
        <f t="shared" ref="D6:D69" si="0">+G6</f>
        <v>LAREDO</v>
      </c>
      <c r="F6" s="1790" t="s">
        <v>204</v>
      </c>
      <c r="G6" s="1790" t="s">
        <v>205</v>
      </c>
    </row>
    <row r="7" spans="1:7" ht="21" customHeight="1" x14ac:dyDescent="0.3">
      <c r="A7" s="38"/>
      <c r="B7" s="44">
        <f>+B6+1</f>
        <v>2</v>
      </c>
      <c r="C7" s="45" t="s">
        <v>1746</v>
      </c>
      <c r="D7" s="46" t="str">
        <f t="shared" si="0"/>
        <v>AGROLMOS</v>
      </c>
      <c r="F7" s="1790" t="s">
        <v>206</v>
      </c>
      <c r="G7" s="1790" t="s">
        <v>207</v>
      </c>
    </row>
    <row r="8" spans="1:7" ht="21" customHeight="1" x14ac:dyDescent="0.3">
      <c r="A8" s="38"/>
      <c r="B8" s="44">
        <f t="shared" ref="B8:B71" si="1">+B7+1</f>
        <v>3</v>
      </c>
      <c r="C8" s="45" t="s">
        <v>208</v>
      </c>
      <c r="D8" s="46" t="str">
        <f t="shared" si="0"/>
        <v>AGUAYTÍA</v>
      </c>
      <c r="F8" s="1790" t="s">
        <v>208</v>
      </c>
      <c r="G8" s="1790" t="s">
        <v>209</v>
      </c>
    </row>
    <row r="9" spans="1:7" ht="21" customHeight="1" x14ac:dyDescent="0.3">
      <c r="A9" s="38"/>
      <c r="B9" s="44">
        <f t="shared" si="1"/>
        <v>4</v>
      </c>
      <c r="C9" s="45" t="s">
        <v>210</v>
      </c>
      <c r="D9" s="46" t="str">
        <f t="shared" si="0"/>
        <v>AJEPER</v>
      </c>
      <c r="F9" s="1790" t="s">
        <v>210</v>
      </c>
      <c r="G9" s="1790" t="s">
        <v>211</v>
      </c>
    </row>
    <row r="10" spans="1:7" ht="21" customHeight="1" x14ac:dyDescent="0.3">
      <c r="A10" s="38"/>
      <c r="B10" s="44">
        <f t="shared" si="1"/>
        <v>5</v>
      </c>
      <c r="C10" s="45" t="s">
        <v>212</v>
      </c>
      <c r="D10" s="46" t="str">
        <f t="shared" si="0"/>
        <v>AJINOM</v>
      </c>
      <c r="F10" s="1790" t="s">
        <v>212</v>
      </c>
      <c r="G10" s="1790" t="s">
        <v>213</v>
      </c>
    </row>
    <row r="11" spans="1:7" ht="21" customHeight="1" x14ac:dyDescent="0.3">
      <c r="A11" s="38"/>
      <c r="B11" s="44">
        <f t="shared" si="1"/>
        <v>6</v>
      </c>
      <c r="C11" s="45" t="s">
        <v>214</v>
      </c>
      <c r="D11" s="46" t="str">
        <f t="shared" si="0"/>
        <v>ALICORP</v>
      </c>
      <c r="F11" s="1790" t="s">
        <v>214</v>
      </c>
      <c r="G11" s="1790" t="s">
        <v>215</v>
      </c>
    </row>
    <row r="12" spans="1:7" ht="21" customHeight="1" x14ac:dyDescent="0.3">
      <c r="A12" s="38"/>
      <c r="B12" s="44">
        <f t="shared" si="1"/>
        <v>7</v>
      </c>
      <c r="C12" s="45" t="s">
        <v>216</v>
      </c>
      <c r="D12" s="46" t="str">
        <f t="shared" si="0"/>
        <v>ANABI</v>
      </c>
      <c r="F12" s="1790" t="s">
        <v>216</v>
      </c>
      <c r="G12" s="1790" t="s">
        <v>217</v>
      </c>
    </row>
    <row r="13" spans="1:7" ht="21" customHeight="1" x14ac:dyDescent="0.3">
      <c r="A13" s="38"/>
      <c r="B13" s="44">
        <f t="shared" si="1"/>
        <v>8</v>
      </c>
      <c r="C13" s="45" t="s">
        <v>218</v>
      </c>
      <c r="D13" s="46" t="str">
        <f t="shared" si="0"/>
        <v>QUELLAVECO</v>
      </c>
      <c r="F13" s="1790" t="s">
        <v>218</v>
      </c>
      <c r="G13" s="1790" t="s">
        <v>219</v>
      </c>
    </row>
    <row r="14" spans="1:7" ht="21" customHeight="1" x14ac:dyDescent="0.3">
      <c r="A14" s="38"/>
      <c r="B14" s="44">
        <f t="shared" si="1"/>
        <v>9</v>
      </c>
      <c r="C14" s="45" t="s">
        <v>220</v>
      </c>
      <c r="D14" s="46" t="str">
        <f t="shared" si="0"/>
        <v>APMTER</v>
      </c>
      <c r="F14" s="1790" t="s">
        <v>220</v>
      </c>
      <c r="G14" s="1790" t="s">
        <v>221</v>
      </c>
    </row>
    <row r="15" spans="1:7" ht="21" customHeight="1" x14ac:dyDescent="0.3">
      <c r="A15" s="38"/>
      <c r="B15" s="44">
        <f t="shared" si="1"/>
        <v>10</v>
      </c>
      <c r="C15" s="45" t="s">
        <v>222</v>
      </c>
      <c r="D15" s="46" t="str">
        <f t="shared" si="0"/>
        <v>APUMAYO</v>
      </c>
      <c r="F15" s="1790" t="s">
        <v>222</v>
      </c>
      <c r="G15" s="1790" t="s">
        <v>223</v>
      </c>
    </row>
    <row r="16" spans="1:7" ht="21" customHeight="1" x14ac:dyDescent="0.3">
      <c r="A16" s="38"/>
      <c r="B16" s="44">
        <f t="shared" si="1"/>
        <v>11</v>
      </c>
      <c r="C16" s="45" t="s">
        <v>1747</v>
      </c>
      <c r="D16" s="46" t="str">
        <f t="shared" si="0"/>
        <v>ARIS</v>
      </c>
      <c r="F16" s="1790" t="s">
        <v>224</v>
      </c>
      <c r="G16" s="1790" t="s">
        <v>225</v>
      </c>
    </row>
    <row r="17" spans="1:7" ht="21" customHeight="1" x14ac:dyDescent="0.3">
      <c r="A17" s="38"/>
      <c r="B17" s="44">
        <f t="shared" si="1"/>
        <v>12</v>
      </c>
      <c r="C17" s="45" t="s">
        <v>226</v>
      </c>
      <c r="D17" s="46" t="str">
        <f t="shared" si="0"/>
        <v>ARUNTANI</v>
      </c>
      <c r="F17" s="1790" t="s">
        <v>226</v>
      </c>
      <c r="G17" s="1790" t="s">
        <v>227</v>
      </c>
    </row>
    <row r="18" spans="1:7" ht="21" customHeight="1" x14ac:dyDescent="0.3">
      <c r="A18" s="38"/>
      <c r="B18" s="44">
        <f t="shared" si="1"/>
        <v>13</v>
      </c>
      <c r="C18" s="45" t="s">
        <v>228</v>
      </c>
      <c r="D18" s="46" t="str">
        <f t="shared" si="0"/>
        <v>AUSTRAL</v>
      </c>
      <c r="F18" s="1790" t="s">
        <v>228</v>
      </c>
      <c r="G18" s="1790" t="s">
        <v>229</v>
      </c>
    </row>
    <row r="19" spans="1:7" ht="21" customHeight="1" x14ac:dyDescent="0.3">
      <c r="A19" s="38"/>
      <c r="B19" s="44">
        <f t="shared" si="1"/>
        <v>14</v>
      </c>
      <c r="C19" s="45" t="s">
        <v>230</v>
      </c>
      <c r="D19" s="46" t="str">
        <f t="shared" si="0"/>
        <v>CALENE</v>
      </c>
      <c r="F19" s="1790" t="s">
        <v>230</v>
      </c>
      <c r="G19" s="1790" t="s">
        <v>231</v>
      </c>
    </row>
    <row r="20" spans="1:7" ht="21" customHeight="1" x14ac:dyDescent="0.3">
      <c r="A20" s="38"/>
      <c r="B20" s="44">
        <f t="shared" si="1"/>
        <v>15</v>
      </c>
      <c r="C20" s="45" t="s">
        <v>232</v>
      </c>
      <c r="D20" s="46" t="str">
        <f t="shared" si="0"/>
        <v>CARTAVIO</v>
      </c>
      <c r="F20" s="1790" t="s">
        <v>232</v>
      </c>
      <c r="G20" s="1790" t="s">
        <v>233</v>
      </c>
    </row>
    <row r="21" spans="1:7" ht="21" customHeight="1" x14ac:dyDescent="0.3">
      <c r="A21" s="38"/>
      <c r="B21" s="44">
        <f t="shared" si="1"/>
        <v>16</v>
      </c>
      <c r="C21" s="45" t="s">
        <v>234</v>
      </c>
      <c r="D21" s="46" t="str">
        <f t="shared" si="0"/>
        <v>CASA GRANDE</v>
      </c>
      <c r="F21" s="1790" t="s">
        <v>234</v>
      </c>
      <c r="G21" s="1790" t="s">
        <v>235</v>
      </c>
    </row>
    <row r="22" spans="1:7" ht="21" customHeight="1" x14ac:dyDescent="0.3">
      <c r="A22" s="38"/>
      <c r="B22" s="44">
        <f t="shared" si="1"/>
        <v>17</v>
      </c>
      <c r="C22" s="45" t="s">
        <v>236</v>
      </c>
      <c r="D22" s="46" t="str">
        <f t="shared" si="0"/>
        <v>CE-PACASMAYO</v>
      </c>
      <c r="F22" s="1790" t="s">
        <v>236</v>
      </c>
      <c r="G22" s="1790" t="s">
        <v>237</v>
      </c>
    </row>
    <row r="23" spans="1:7" ht="21" customHeight="1" x14ac:dyDescent="0.3">
      <c r="A23" s="38"/>
      <c r="B23" s="44">
        <f t="shared" si="1"/>
        <v>18</v>
      </c>
      <c r="C23" s="45" t="s">
        <v>238</v>
      </c>
      <c r="D23" s="46" t="str">
        <f t="shared" si="0"/>
        <v>CE-SELVA</v>
      </c>
      <c r="F23" s="1790" t="s">
        <v>238</v>
      </c>
      <c r="G23" s="1790" t="s">
        <v>239</v>
      </c>
    </row>
    <row r="24" spans="1:7" ht="21" customHeight="1" x14ac:dyDescent="0.3">
      <c r="A24" s="38"/>
      <c r="B24" s="44">
        <f t="shared" si="1"/>
        <v>19</v>
      </c>
      <c r="C24" s="45" t="s">
        <v>240</v>
      </c>
      <c r="D24" s="46" t="str">
        <f t="shared" si="0"/>
        <v>CELIMA</v>
      </c>
      <c r="F24" s="1790" t="s">
        <v>240</v>
      </c>
      <c r="G24" s="1790" t="s">
        <v>241</v>
      </c>
    </row>
    <row r="25" spans="1:7" ht="21" customHeight="1" x14ac:dyDescent="0.3">
      <c r="A25" s="38"/>
      <c r="B25" s="44">
        <f t="shared" si="1"/>
        <v>20</v>
      </c>
      <c r="C25" s="45" t="s">
        <v>242</v>
      </c>
      <c r="D25" s="46" t="str">
        <f t="shared" si="0"/>
        <v>SAN JUAN</v>
      </c>
      <c r="F25" s="1790" t="s">
        <v>242</v>
      </c>
      <c r="G25" s="1790" t="s">
        <v>243</v>
      </c>
    </row>
    <row r="26" spans="1:7" ht="21" customHeight="1" x14ac:dyDescent="0.3">
      <c r="A26" s="38"/>
      <c r="B26" s="44">
        <f t="shared" si="1"/>
        <v>21</v>
      </c>
      <c r="C26" s="45" t="s">
        <v>244</v>
      </c>
      <c r="D26" s="46" t="str">
        <f t="shared" si="0"/>
        <v>COMACSA</v>
      </c>
      <c r="F26" s="1790" t="s">
        <v>244</v>
      </c>
      <c r="G26" s="1790" t="s">
        <v>245</v>
      </c>
    </row>
    <row r="27" spans="1:7" ht="21" customHeight="1" x14ac:dyDescent="0.3">
      <c r="A27" s="38"/>
      <c r="B27" s="44">
        <f t="shared" si="1"/>
        <v>22</v>
      </c>
      <c r="C27" s="45" t="s">
        <v>246</v>
      </c>
      <c r="D27" s="46" t="str">
        <f t="shared" si="0"/>
        <v>PODEROSA</v>
      </c>
      <c r="F27" s="1790" t="s">
        <v>246</v>
      </c>
      <c r="G27" s="1790" t="s">
        <v>247</v>
      </c>
    </row>
    <row r="28" spans="1:7" ht="21" customHeight="1" x14ac:dyDescent="0.3">
      <c r="A28" s="38"/>
      <c r="B28" s="44">
        <f t="shared" si="1"/>
        <v>23</v>
      </c>
      <c r="C28" s="45" t="s">
        <v>248</v>
      </c>
      <c r="D28" s="46" t="str">
        <f t="shared" si="0"/>
        <v>RAURA</v>
      </c>
      <c r="F28" s="1790" t="s">
        <v>248</v>
      </c>
      <c r="G28" s="1790" t="s">
        <v>249</v>
      </c>
    </row>
    <row r="29" spans="1:7" ht="21" customHeight="1" x14ac:dyDescent="0.3">
      <c r="A29" s="38"/>
      <c r="B29" s="44">
        <f t="shared" si="1"/>
        <v>24</v>
      </c>
      <c r="C29" s="45" t="s">
        <v>250</v>
      </c>
      <c r="D29" s="46" t="str">
        <f t="shared" si="0"/>
        <v>SANTA LUISA</v>
      </c>
      <c r="F29" s="1790" t="s">
        <v>250</v>
      </c>
      <c r="G29" s="1790" t="s">
        <v>251</v>
      </c>
    </row>
    <row r="30" spans="1:7" ht="21" customHeight="1" x14ac:dyDescent="0.3">
      <c r="A30" s="38"/>
      <c r="B30" s="44">
        <f t="shared" si="1"/>
        <v>25</v>
      </c>
      <c r="C30" s="45" t="s">
        <v>252</v>
      </c>
      <c r="D30" s="46" t="str">
        <f t="shared" si="0"/>
        <v>CNPC PERU</v>
      </c>
      <c r="F30" s="1790" t="s">
        <v>252</v>
      </c>
      <c r="G30" s="1790" t="s">
        <v>253</v>
      </c>
    </row>
    <row r="31" spans="1:7" ht="21" customHeight="1" x14ac:dyDescent="0.3">
      <c r="A31" s="38"/>
      <c r="B31" s="44">
        <f t="shared" si="1"/>
        <v>26</v>
      </c>
      <c r="C31" s="45" t="s">
        <v>254</v>
      </c>
      <c r="D31" s="46" t="str">
        <f t="shared" si="0"/>
        <v>ANTAPACCAY</v>
      </c>
      <c r="F31" s="1790" t="s">
        <v>254</v>
      </c>
      <c r="G31" s="1790" t="s">
        <v>255</v>
      </c>
    </row>
    <row r="32" spans="1:7" ht="21" customHeight="1" x14ac:dyDescent="0.3">
      <c r="A32" s="38"/>
      <c r="B32" s="44">
        <f t="shared" si="1"/>
        <v>27</v>
      </c>
      <c r="C32" s="45" t="s">
        <v>256</v>
      </c>
      <c r="D32" s="46" t="str">
        <f t="shared" si="0"/>
        <v>ARES</v>
      </c>
      <c r="F32" s="1790" t="s">
        <v>256</v>
      </c>
      <c r="G32" s="1790" t="s">
        <v>257</v>
      </c>
    </row>
    <row r="33" spans="1:7" ht="21" customHeight="1" x14ac:dyDescent="0.3">
      <c r="A33" s="38"/>
      <c r="B33" s="44">
        <f t="shared" si="1"/>
        <v>28</v>
      </c>
      <c r="C33" s="45" t="s">
        <v>258</v>
      </c>
      <c r="D33" s="46" t="str">
        <f t="shared" si="0"/>
        <v>CARAVELI</v>
      </c>
      <c r="F33" s="1790" t="s">
        <v>258</v>
      </c>
      <c r="G33" s="1790" t="s">
        <v>259</v>
      </c>
    </row>
    <row r="34" spans="1:7" ht="21" customHeight="1" x14ac:dyDescent="0.3">
      <c r="A34" s="38"/>
      <c r="B34" s="44">
        <f t="shared" si="1"/>
        <v>29</v>
      </c>
      <c r="C34" s="45" t="s">
        <v>260</v>
      </c>
      <c r="D34" s="46" t="str">
        <f t="shared" si="0"/>
        <v>CHUNGAR</v>
      </c>
      <c r="F34" s="1790" t="s">
        <v>260</v>
      </c>
      <c r="G34" s="1790" t="s">
        <v>261</v>
      </c>
    </row>
    <row r="35" spans="1:7" ht="21" customHeight="1" x14ac:dyDescent="0.3">
      <c r="A35" s="38"/>
      <c r="B35" s="44">
        <f t="shared" si="1"/>
        <v>30</v>
      </c>
      <c r="C35" s="45" t="s">
        <v>262</v>
      </c>
      <c r="D35" s="46" t="str">
        <f t="shared" si="0"/>
        <v>KOLPA</v>
      </c>
      <c r="F35" s="1790" t="s">
        <v>262</v>
      </c>
      <c r="G35" s="1790" t="s">
        <v>263</v>
      </c>
    </row>
    <row r="36" spans="1:7" ht="21" customHeight="1" x14ac:dyDescent="0.3">
      <c r="A36" s="38"/>
      <c r="B36" s="44">
        <f t="shared" si="1"/>
        <v>31</v>
      </c>
      <c r="C36" s="45" t="s">
        <v>264</v>
      </c>
      <c r="D36" s="46" t="str">
        <f t="shared" si="0"/>
        <v>MOROCOCHA</v>
      </c>
      <c r="F36" s="1790" t="s">
        <v>264</v>
      </c>
      <c r="G36" s="1790" t="s">
        <v>265</v>
      </c>
    </row>
    <row r="37" spans="1:7" ht="21" customHeight="1" x14ac:dyDescent="0.3">
      <c r="A37" s="38"/>
      <c r="B37" s="44">
        <f t="shared" si="1"/>
        <v>32</v>
      </c>
      <c r="C37" s="45" t="s">
        <v>266</v>
      </c>
      <c r="D37" s="46" t="str">
        <f t="shared" si="0"/>
        <v>SAN VALENTÍN</v>
      </c>
      <c r="F37" s="1790" t="s">
        <v>266</v>
      </c>
      <c r="G37" s="1790" t="s">
        <v>267</v>
      </c>
    </row>
    <row r="38" spans="1:7" ht="21" customHeight="1" x14ac:dyDescent="0.3">
      <c r="A38" s="38"/>
      <c r="B38" s="44">
        <f t="shared" si="1"/>
        <v>33</v>
      </c>
      <c r="C38" s="45" t="s">
        <v>268</v>
      </c>
      <c r="D38" s="46" t="str">
        <f t="shared" si="0"/>
        <v>PACÍFICO</v>
      </c>
      <c r="F38" s="1790" t="s">
        <v>268</v>
      </c>
      <c r="G38" s="1790" t="s">
        <v>269</v>
      </c>
    </row>
    <row r="39" spans="1:7" ht="21" customHeight="1" x14ac:dyDescent="0.3">
      <c r="A39" s="38"/>
      <c r="B39" s="44">
        <f t="shared" si="1"/>
        <v>34</v>
      </c>
      <c r="C39" s="45" t="s">
        <v>270</v>
      </c>
      <c r="D39" s="46" t="str">
        <f t="shared" si="0"/>
        <v>QUIMIC</v>
      </c>
      <c r="F39" s="1790" t="s">
        <v>270</v>
      </c>
      <c r="G39" s="1790" t="s">
        <v>271</v>
      </c>
    </row>
    <row r="40" spans="1:7" ht="21" customHeight="1" x14ac:dyDescent="0.3">
      <c r="A40" s="38"/>
      <c r="B40" s="44">
        <f t="shared" si="1"/>
        <v>35</v>
      </c>
      <c r="C40" s="45" t="s">
        <v>272</v>
      </c>
      <c r="D40" s="46" t="str">
        <f t="shared" si="0"/>
        <v>HORIZONTE</v>
      </c>
      <c r="F40" s="1790" t="s">
        <v>272</v>
      </c>
      <c r="G40" s="1790" t="s">
        <v>273</v>
      </c>
    </row>
    <row r="41" spans="1:7" ht="21" customHeight="1" x14ac:dyDescent="0.3">
      <c r="A41" s="38"/>
      <c r="B41" s="44">
        <f t="shared" si="1"/>
        <v>36</v>
      </c>
      <c r="C41" s="45" t="s">
        <v>274</v>
      </c>
      <c r="D41" s="46" t="str">
        <f t="shared" si="0"/>
        <v>ACEROS AREQUIPA</v>
      </c>
      <c r="F41" s="1790" t="s">
        <v>274</v>
      </c>
      <c r="G41" s="1790" t="s">
        <v>275</v>
      </c>
    </row>
    <row r="42" spans="1:7" ht="21" customHeight="1" x14ac:dyDescent="0.3">
      <c r="A42" s="38"/>
      <c r="B42" s="44">
        <f t="shared" si="1"/>
        <v>37</v>
      </c>
      <c r="C42" s="45" t="s">
        <v>276</v>
      </c>
      <c r="D42" s="46" t="str">
        <f t="shared" si="0"/>
        <v>COPEINCA</v>
      </c>
      <c r="F42" s="1790" t="s">
        <v>276</v>
      </c>
      <c r="G42" s="1790" t="s">
        <v>277</v>
      </c>
    </row>
    <row r="43" spans="1:7" ht="21" customHeight="1" x14ac:dyDescent="0.3">
      <c r="A43" s="38"/>
      <c r="B43" s="44">
        <f t="shared" si="1"/>
        <v>38</v>
      </c>
      <c r="C43" s="45" t="s">
        <v>278</v>
      </c>
      <c r="D43" s="46" t="str">
        <f t="shared" si="0"/>
        <v>POMALC</v>
      </c>
      <c r="F43" s="1790" t="s">
        <v>278</v>
      </c>
      <c r="G43" s="1790" t="s">
        <v>279</v>
      </c>
    </row>
    <row r="44" spans="1:7" ht="21" customHeight="1" x14ac:dyDescent="0.3">
      <c r="A44" s="38"/>
      <c r="B44" s="44">
        <f t="shared" si="1"/>
        <v>39</v>
      </c>
      <c r="C44" s="45" t="s">
        <v>280</v>
      </c>
      <c r="D44" s="46" t="str">
        <f t="shared" si="0"/>
        <v>VINCHOS</v>
      </c>
      <c r="F44" s="1790" t="s">
        <v>280</v>
      </c>
      <c r="G44" s="1790" t="s">
        <v>281</v>
      </c>
    </row>
    <row r="45" spans="1:7" ht="21" customHeight="1" x14ac:dyDescent="0.3">
      <c r="A45" s="38"/>
      <c r="B45" s="44">
        <f t="shared" si="1"/>
        <v>40</v>
      </c>
      <c r="C45" s="45" t="s">
        <v>282</v>
      </c>
      <c r="D45" s="46" t="str">
        <f t="shared" si="0"/>
        <v>QUENUALES</v>
      </c>
      <c r="F45" s="1790" t="s">
        <v>282</v>
      </c>
      <c r="G45" s="1790" t="s">
        <v>283</v>
      </c>
    </row>
    <row r="46" spans="1:7" ht="21" customHeight="1" x14ac:dyDescent="0.3">
      <c r="A46" s="38"/>
      <c r="B46" s="44">
        <f t="shared" si="1"/>
        <v>41</v>
      </c>
      <c r="C46" s="45" t="s">
        <v>1748</v>
      </c>
      <c r="D46" s="46" t="str">
        <f t="shared" si="0"/>
        <v>FLESAN</v>
      </c>
      <c r="F46" s="1790" t="s">
        <v>284</v>
      </c>
      <c r="G46" s="1790" t="s">
        <v>285</v>
      </c>
    </row>
    <row r="47" spans="1:7" ht="21" customHeight="1" x14ac:dyDescent="0.3">
      <c r="A47" s="38"/>
      <c r="B47" s="44">
        <f t="shared" si="1"/>
        <v>42</v>
      </c>
      <c r="C47" s="45" t="s">
        <v>286</v>
      </c>
      <c r="D47" s="46" t="str">
        <f t="shared" si="0"/>
        <v>FRENOS</v>
      </c>
      <c r="F47" s="1790" t="s">
        <v>286</v>
      </c>
      <c r="G47" s="1790" t="s">
        <v>287</v>
      </c>
    </row>
    <row r="48" spans="1:7" ht="21" customHeight="1" x14ac:dyDescent="0.3">
      <c r="A48" s="38"/>
      <c r="B48" s="44">
        <f t="shared" si="1"/>
        <v>43</v>
      </c>
      <c r="C48" s="45" t="s">
        <v>288</v>
      </c>
      <c r="D48" s="46" t="str">
        <f t="shared" si="0"/>
        <v>HOCOPA</v>
      </c>
      <c r="F48" s="1790" t="s">
        <v>288</v>
      </c>
      <c r="G48" s="1790" t="s">
        <v>289</v>
      </c>
    </row>
    <row r="49" spans="1:7" ht="21" customHeight="1" x14ac:dyDescent="0.3">
      <c r="A49" s="38"/>
      <c r="B49" s="44">
        <f t="shared" si="1"/>
        <v>44</v>
      </c>
      <c r="C49" s="45" t="s">
        <v>290</v>
      </c>
      <c r="D49" s="46" t="str">
        <f t="shared" si="0"/>
        <v>ICM PACHAPAQUI</v>
      </c>
      <c r="F49" s="1790" t="s">
        <v>290</v>
      </c>
      <c r="G49" s="1790" t="s">
        <v>291</v>
      </c>
    </row>
    <row r="50" spans="1:7" ht="21" customHeight="1" x14ac:dyDescent="0.3">
      <c r="A50" s="38"/>
      <c r="B50" s="44">
        <f t="shared" si="1"/>
        <v>45</v>
      </c>
      <c r="C50" s="45" t="s">
        <v>292</v>
      </c>
      <c r="D50" s="46" t="str">
        <f t="shared" si="0"/>
        <v>ILLAPU</v>
      </c>
      <c r="F50" s="1790" t="s">
        <v>292</v>
      </c>
      <c r="G50" s="1790" t="s">
        <v>293</v>
      </c>
    </row>
    <row r="51" spans="1:7" ht="21" customHeight="1" x14ac:dyDescent="0.3">
      <c r="A51" s="38"/>
      <c r="B51" s="44">
        <f t="shared" si="1"/>
        <v>46</v>
      </c>
      <c r="C51" s="45" t="s">
        <v>294</v>
      </c>
      <c r="D51" s="46" t="str">
        <f t="shared" si="0"/>
        <v>INCTOP</v>
      </c>
      <c r="F51" s="1790" t="s">
        <v>294</v>
      </c>
      <c r="G51" s="1790" t="s">
        <v>295</v>
      </c>
    </row>
    <row r="52" spans="1:7" ht="21" customHeight="1" x14ac:dyDescent="0.3">
      <c r="A52" s="38"/>
      <c r="B52" s="44">
        <f t="shared" si="1"/>
        <v>47</v>
      </c>
      <c r="C52" s="45" t="s">
        <v>296</v>
      </c>
      <c r="D52" s="46" t="str">
        <f t="shared" si="0"/>
        <v>INDECO</v>
      </c>
      <c r="F52" s="1790" t="s">
        <v>296</v>
      </c>
      <c r="G52" s="1790" t="s">
        <v>297</v>
      </c>
    </row>
    <row r="53" spans="1:7" ht="21" customHeight="1" x14ac:dyDescent="0.3">
      <c r="A53" s="38"/>
      <c r="B53" s="44">
        <f t="shared" si="1"/>
        <v>48</v>
      </c>
      <c r="C53" s="45" t="s">
        <v>298</v>
      </c>
      <c r="D53" s="46" t="str">
        <f t="shared" si="0"/>
        <v>IEQSA</v>
      </c>
      <c r="F53" s="1790" t="s">
        <v>298</v>
      </c>
      <c r="G53" s="1790" t="s">
        <v>299</v>
      </c>
    </row>
    <row r="54" spans="1:7" ht="21" customHeight="1" x14ac:dyDescent="0.3">
      <c r="A54" s="38"/>
      <c r="B54" s="44">
        <f t="shared" si="1"/>
        <v>49</v>
      </c>
      <c r="C54" s="45" t="s">
        <v>300</v>
      </c>
      <c r="D54" s="46" t="str">
        <f t="shared" si="0"/>
        <v>INKABOR</v>
      </c>
      <c r="F54" s="1790" t="s">
        <v>300</v>
      </c>
      <c r="G54" s="1790" t="s">
        <v>301</v>
      </c>
    </row>
    <row r="55" spans="1:7" ht="21" customHeight="1" x14ac:dyDescent="0.3">
      <c r="A55" s="38"/>
      <c r="B55" s="44">
        <f t="shared" si="1"/>
        <v>50</v>
      </c>
      <c r="C55" s="45" t="s">
        <v>302</v>
      </c>
      <c r="D55" s="46" t="str">
        <f t="shared" si="0"/>
        <v>SAN BORJA</v>
      </c>
      <c r="F55" s="1790" t="s">
        <v>302</v>
      </c>
      <c r="G55" s="1790" t="s">
        <v>303</v>
      </c>
    </row>
    <row r="56" spans="1:7" ht="21" customHeight="1" x14ac:dyDescent="0.3">
      <c r="A56" s="38"/>
      <c r="B56" s="44">
        <f t="shared" si="1"/>
        <v>51</v>
      </c>
      <c r="C56" s="45" t="s">
        <v>304</v>
      </c>
      <c r="D56" s="46" t="str">
        <f t="shared" si="0"/>
        <v>KIMCLA</v>
      </c>
      <c r="F56" s="1790" t="s">
        <v>304</v>
      </c>
      <c r="G56" s="1790" t="s">
        <v>305</v>
      </c>
    </row>
    <row r="57" spans="1:7" ht="21" customHeight="1" x14ac:dyDescent="0.3">
      <c r="A57" s="38"/>
      <c r="B57" s="44">
        <f t="shared" si="1"/>
        <v>52</v>
      </c>
      <c r="C57" s="45" t="s">
        <v>306</v>
      </c>
      <c r="D57" s="46" t="str">
        <f t="shared" si="0"/>
        <v>GLORIA</v>
      </c>
      <c r="F57" s="1790" t="s">
        <v>306</v>
      </c>
      <c r="G57" s="1790" t="s">
        <v>307</v>
      </c>
    </row>
    <row r="58" spans="1:7" ht="21" customHeight="1" x14ac:dyDescent="0.3">
      <c r="A58" s="38"/>
      <c r="B58" s="44">
        <f t="shared" si="1"/>
        <v>53</v>
      </c>
      <c r="C58" s="45" t="s">
        <v>308</v>
      </c>
      <c r="D58" s="46" t="str">
        <f t="shared" si="0"/>
        <v>RETAMAS</v>
      </c>
      <c r="F58" s="1790" t="s">
        <v>308</v>
      </c>
      <c r="G58" s="1790" t="s">
        <v>309</v>
      </c>
    </row>
    <row r="59" spans="1:7" ht="21" customHeight="1" x14ac:dyDescent="0.3">
      <c r="A59" s="38"/>
      <c r="B59" s="44">
        <f t="shared" si="1"/>
        <v>54</v>
      </c>
      <c r="C59" s="45" t="s">
        <v>310</v>
      </c>
      <c r="D59" s="46" t="str">
        <f t="shared" si="0"/>
        <v>BATEAS</v>
      </c>
      <c r="F59" s="1790" t="s">
        <v>310</v>
      </c>
      <c r="G59" s="1790" t="s">
        <v>311</v>
      </c>
    </row>
    <row r="60" spans="1:7" ht="21" customHeight="1" x14ac:dyDescent="0.3">
      <c r="A60" s="38"/>
      <c r="B60" s="44">
        <f t="shared" si="1"/>
        <v>55</v>
      </c>
      <c r="C60" s="45" t="s">
        <v>312</v>
      </c>
      <c r="D60" s="46" t="str">
        <f t="shared" si="0"/>
        <v>BOROO</v>
      </c>
      <c r="F60" s="1790" t="s">
        <v>312</v>
      </c>
      <c r="G60" s="1790" t="s">
        <v>313</v>
      </c>
    </row>
    <row r="61" spans="1:7" ht="21" customHeight="1" x14ac:dyDescent="0.3">
      <c r="A61" s="38"/>
      <c r="B61" s="44">
        <f t="shared" si="1"/>
        <v>56</v>
      </c>
      <c r="C61" s="45" t="s">
        <v>314</v>
      </c>
      <c r="D61" s="46" t="str">
        <f t="shared" si="0"/>
        <v>COLQSR</v>
      </c>
      <c r="F61" s="1790" t="s">
        <v>314</v>
      </c>
      <c r="G61" s="1790" t="s">
        <v>315</v>
      </c>
    </row>
    <row r="62" spans="1:7" ht="21" customHeight="1" x14ac:dyDescent="0.3">
      <c r="A62" s="38"/>
      <c r="B62" s="44">
        <f t="shared" si="1"/>
        <v>57</v>
      </c>
      <c r="C62" s="45" t="s">
        <v>316</v>
      </c>
      <c r="D62" s="46" t="str">
        <f t="shared" si="0"/>
        <v>LA ZANJA</v>
      </c>
      <c r="F62" s="1790" t="s">
        <v>316</v>
      </c>
      <c r="G62" s="1790" t="s">
        <v>317</v>
      </c>
    </row>
    <row r="63" spans="1:7" ht="21" customHeight="1" x14ac:dyDescent="0.3">
      <c r="A63" s="38"/>
      <c r="B63" s="44">
        <f t="shared" si="1"/>
        <v>58</v>
      </c>
      <c r="C63" s="45" t="s">
        <v>318</v>
      </c>
      <c r="D63" s="46" t="str">
        <f t="shared" si="0"/>
        <v>YANACOCHA</v>
      </c>
      <c r="F63" s="1790" t="s">
        <v>318</v>
      </c>
      <c r="G63" s="1790" t="s">
        <v>319</v>
      </c>
    </row>
    <row r="64" spans="1:7" ht="21" customHeight="1" x14ac:dyDescent="0.3">
      <c r="A64" s="38"/>
      <c r="B64" s="44">
        <f t="shared" si="1"/>
        <v>59</v>
      </c>
      <c r="C64" s="45" t="s">
        <v>320</v>
      </c>
      <c r="D64" s="46" t="str">
        <f t="shared" si="0"/>
        <v>YANAQUIHUA</v>
      </c>
      <c r="F64" s="1790" t="s">
        <v>320</v>
      </c>
      <c r="G64" s="1790" t="s">
        <v>321</v>
      </c>
    </row>
    <row r="65" spans="1:7" ht="21" customHeight="1" x14ac:dyDescent="0.3">
      <c r="A65" s="38"/>
      <c r="B65" s="44">
        <f t="shared" si="1"/>
        <v>60</v>
      </c>
      <c r="C65" s="45" t="s">
        <v>322</v>
      </c>
      <c r="D65" s="46" t="str">
        <f t="shared" si="0"/>
        <v>MINSUR</v>
      </c>
      <c r="F65" s="1790" t="s">
        <v>322</v>
      </c>
      <c r="G65" s="1790" t="s">
        <v>323</v>
      </c>
    </row>
    <row r="66" spans="1:7" ht="21" customHeight="1" x14ac:dyDescent="0.3">
      <c r="A66" s="38"/>
      <c r="B66" s="44">
        <f t="shared" si="1"/>
        <v>61</v>
      </c>
      <c r="C66" s="45" t="s">
        <v>324</v>
      </c>
      <c r="D66" s="46" t="str">
        <f t="shared" si="0"/>
        <v>MOLITA</v>
      </c>
      <c r="F66" s="1790" t="s">
        <v>324</v>
      </c>
      <c r="G66" s="1790" t="s">
        <v>325</v>
      </c>
    </row>
    <row r="67" spans="1:7" ht="21" customHeight="1" x14ac:dyDescent="0.3">
      <c r="A67" s="38"/>
      <c r="B67" s="44">
        <f t="shared" si="1"/>
        <v>62</v>
      </c>
      <c r="C67" s="45" t="s">
        <v>326</v>
      </c>
      <c r="D67" s="46" t="str">
        <f t="shared" si="0"/>
        <v>MONDEL</v>
      </c>
      <c r="F67" s="1790" t="s">
        <v>326</v>
      </c>
      <c r="G67" s="1790" t="s">
        <v>327</v>
      </c>
    </row>
    <row r="68" spans="1:7" ht="21" customHeight="1" x14ac:dyDescent="0.3">
      <c r="A68" s="38"/>
      <c r="B68" s="44">
        <f t="shared" si="1"/>
        <v>63</v>
      </c>
      <c r="C68" s="45" t="s">
        <v>328</v>
      </c>
      <c r="D68" s="46" t="str">
        <f t="shared" si="0"/>
        <v>NEXA ATACOCHA</v>
      </c>
      <c r="F68" s="1790" t="s">
        <v>328</v>
      </c>
      <c r="G68" s="1790" t="s">
        <v>329</v>
      </c>
    </row>
    <row r="69" spans="1:7" ht="21" customHeight="1" x14ac:dyDescent="0.3">
      <c r="A69" s="38"/>
      <c r="B69" s="44">
        <f t="shared" si="1"/>
        <v>64</v>
      </c>
      <c r="C69" s="45" t="s">
        <v>330</v>
      </c>
      <c r="D69" s="46" t="str">
        <f t="shared" si="0"/>
        <v>NEXA CAJAMARQUILLA</v>
      </c>
      <c r="F69" s="1790" t="s">
        <v>330</v>
      </c>
      <c r="G69" s="1790" t="s">
        <v>331</v>
      </c>
    </row>
    <row r="70" spans="1:7" ht="21" customHeight="1" x14ac:dyDescent="0.3">
      <c r="A70" s="38"/>
      <c r="B70" s="44">
        <f t="shared" si="1"/>
        <v>65</v>
      </c>
      <c r="C70" s="45" t="s">
        <v>332</v>
      </c>
      <c r="D70" s="46" t="str">
        <f t="shared" ref="D70:D71" si="2">+G70</f>
        <v>NEXA PORVENIR</v>
      </c>
      <c r="F70" s="1790" t="s">
        <v>332</v>
      </c>
      <c r="G70" s="1790" t="s">
        <v>333</v>
      </c>
    </row>
    <row r="71" spans="1:7" ht="21" customHeight="1" x14ac:dyDescent="0.3">
      <c r="A71" s="38"/>
      <c r="B71" s="44">
        <f t="shared" si="1"/>
        <v>66</v>
      </c>
      <c r="C71" s="45" t="s">
        <v>1745</v>
      </c>
      <c r="D71" s="46" t="str">
        <f t="shared" si="2"/>
        <v>OIG PERÚ</v>
      </c>
      <c r="F71" s="1790" t="s">
        <v>334</v>
      </c>
      <c r="G71" s="1790" t="s">
        <v>335</v>
      </c>
    </row>
    <row r="72" spans="1:7" ht="21" customHeight="1" x14ac:dyDescent="0.3">
      <c r="A72" s="38"/>
      <c r="B72" s="44">
        <f t="shared" ref="B72:B98" si="3">+B71+1</f>
        <v>67</v>
      </c>
      <c r="C72" s="45" t="s">
        <v>336</v>
      </c>
      <c r="D72" s="46" t="str">
        <f t="shared" ref="D72:D98" si="4">+G72</f>
        <v>OXIDOS PASCO</v>
      </c>
      <c r="F72" s="1790" t="s">
        <v>336</v>
      </c>
      <c r="G72" s="1790" t="s">
        <v>337</v>
      </c>
    </row>
    <row r="73" spans="1:7" ht="21" customHeight="1" x14ac:dyDescent="0.3">
      <c r="A73" s="38"/>
      <c r="B73" s="44">
        <f t="shared" si="3"/>
        <v>68</v>
      </c>
      <c r="C73" s="45" t="s">
        <v>338</v>
      </c>
      <c r="D73" s="46" t="str">
        <f t="shared" si="4"/>
        <v>PERÚ LNG</v>
      </c>
      <c r="F73" s="1790" t="s">
        <v>338</v>
      </c>
      <c r="G73" s="1790" t="s">
        <v>339</v>
      </c>
    </row>
    <row r="74" spans="1:7" ht="21" customHeight="1" x14ac:dyDescent="0.3">
      <c r="A74" s="38"/>
      <c r="B74" s="44">
        <f t="shared" si="3"/>
        <v>69</v>
      </c>
      <c r="C74" s="45" t="s">
        <v>340</v>
      </c>
      <c r="D74" s="46" t="str">
        <f t="shared" si="4"/>
        <v>DIAMANTE</v>
      </c>
      <c r="F74" s="1790" t="s">
        <v>340</v>
      </c>
      <c r="G74" s="1790" t="s">
        <v>341</v>
      </c>
    </row>
    <row r="75" spans="1:7" ht="21" customHeight="1" x14ac:dyDescent="0.3">
      <c r="A75" s="38"/>
      <c r="B75" s="44">
        <f t="shared" si="3"/>
        <v>70</v>
      </c>
      <c r="C75" s="45" t="s">
        <v>342</v>
      </c>
      <c r="D75" s="46" t="str">
        <f t="shared" si="4"/>
        <v>PESQUERA PELAYO</v>
      </c>
      <c r="F75" s="1790" t="s">
        <v>342</v>
      </c>
      <c r="G75" s="1790" t="s">
        <v>343</v>
      </c>
    </row>
    <row r="76" spans="1:7" ht="21" customHeight="1" x14ac:dyDescent="0.3">
      <c r="A76" s="38"/>
      <c r="B76" s="44">
        <f t="shared" si="3"/>
        <v>71</v>
      </c>
      <c r="C76" s="45" t="s">
        <v>344</v>
      </c>
      <c r="D76" s="46" t="str">
        <f t="shared" si="4"/>
        <v>PETROPERÚ</v>
      </c>
      <c r="F76" s="1790" t="s">
        <v>344</v>
      </c>
      <c r="G76" s="1790" t="s">
        <v>345</v>
      </c>
    </row>
    <row r="77" spans="1:7" ht="21" customHeight="1" x14ac:dyDescent="0.3">
      <c r="A77" s="38"/>
      <c r="B77" s="44">
        <f t="shared" si="3"/>
        <v>72</v>
      </c>
      <c r="C77" s="45" t="s">
        <v>346</v>
      </c>
      <c r="D77" s="46" t="str">
        <f t="shared" si="4"/>
        <v>PLUSPETROL NORTE</v>
      </c>
      <c r="F77" s="1790" t="s">
        <v>346</v>
      </c>
      <c r="G77" s="1790" t="s">
        <v>347</v>
      </c>
    </row>
    <row r="78" spans="1:7" ht="21" customHeight="1" x14ac:dyDescent="0.3">
      <c r="A78" s="38"/>
      <c r="B78" s="44">
        <f t="shared" si="3"/>
        <v>73</v>
      </c>
      <c r="C78" s="45" t="s">
        <v>348</v>
      </c>
      <c r="D78" s="46" t="str">
        <f t="shared" si="4"/>
        <v>PLUSPETROL CORPORATION</v>
      </c>
      <c r="F78" s="1790" t="s">
        <v>348</v>
      </c>
      <c r="G78" s="1790" t="s">
        <v>349</v>
      </c>
    </row>
    <row r="79" spans="1:7" ht="21" customHeight="1" x14ac:dyDescent="0.3">
      <c r="A79" s="38"/>
      <c r="B79" s="44">
        <f t="shared" si="3"/>
        <v>74</v>
      </c>
      <c r="C79" s="45" t="s">
        <v>350</v>
      </c>
      <c r="D79" s="46" t="str">
        <f t="shared" si="4"/>
        <v>PRECOX</v>
      </c>
      <c r="F79" s="1790" t="s">
        <v>350</v>
      </c>
      <c r="G79" s="1790" t="s">
        <v>351</v>
      </c>
    </row>
    <row r="80" spans="1:7" ht="21" customHeight="1" x14ac:dyDescent="0.3">
      <c r="A80" s="38"/>
      <c r="B80" s="44">
        <f t="shared" si="3"/>
        <v>75</v>
      </c>
      <c r="C80" s="45" t="s">
        <v>352</v>
      </c>
      <c r="D80" s="46" t="str">
        <f t="shared" si="4"/>
        <v>RIO SECO</v>
      </c>
      <c r="F80" s="1790" t="s">
        <v>352</v>
      </c>
      <c r="G80" s="1790" t="s">
        <v>353</v>
      </c>
    </row>
    <row r="81" spans="1:7" ht="21" customHeight="1" x14ac:dyDescent="0.3">
      <c r="A81" s="38"/>
      <c r="B81" s="44">
        <f t="shared" si="3"/>
        <v>76</v>
      </c>
      <c r="C81" s="45" t="s">
        <v>1749</v>
      </c>
      <c r="D81" s="46" t="str">
        <f t="shared" si="4"/>
        <v>PROGENERE</v>
      </c>
      <c r="F81" s="1790" t="s">
        <v>354</v>
      </c>
      <c r="G81" s="1790" t="s">
        <v>355</v>
      </c>
    </row>
    <row r="82" spans="1:7" ht="21" customHeight="1" x14ac:dyDescent="0.3">
      <c r="A82" s="38"/>
      <c r="B82" s="44">
        <f t="shared" si="3"/>
        <v>77</v>
      </c>
      <c r="C82" s="45" t="s">
        <v>356</v>
      </c>
      <c r="D82" s="46" t="str">
        <f t="shared" si="4"/>
        <v>QUIMPAC</v>
      </c>
      <c r="F82" s="1790" t="s">
        <v>356</v>
      </c>
      <c r="G82" s="1790" t="s">
        <v>357</v>
      </c>
    </row>
    <row r="83" spans="1:7" ht="21" customHeight="1" x14ac:dyDescent="0.3">
      <c r="A83" s="38"/>
      <c r="B83" s="44">
        <f t="shared" si="3"/>
        <v>78</v>
      </c>
      <c r="C83" s="45" t="s">
        <v>358</v>
      </c>
      <c r="D83" s="46" t="str">
        <f t="shared" si="4"/>
        <v>RELAPASA</v>
      </c>
      <c r="F83" s="1790" t="s">
        <v>358</v>
      </c>
      <c r="G83" s="1790" t="s">
        <v>359</v>
      </c>
    </row>
    <row r="84" spans="1:7" ht="21" customHeight="1" x14ac:dyDescent="0.3">
      <c r="A84" s="38"/>
      <c r="B84" s="44">
        <f t="shared" si="3"/>
        <v>79</v>
      </c>
      <c r="C84" s="45" t="s">
        <v>360</v>
      </c>
      <c r="D84" s="46" t="str">
        <f t="shared" si="4"/>
        <v>SANFER</v>
      </c>
      <c r="F84" s="1790" t="s">
        <v>360</v>
      </c>
      <c r="G84" s="1790" t="s">
        <v>361</v>
      </c>
    </row>
    <row r="85" spans="1:7" ht="21" customHeight="1" x14ac:dyDescent="0.3">
      <c r="A85" s="38"/>
      <c r="B85" s="44">
        <f t="shared" si="3"/>
        <v>80</v>
      </c>
      <c r="C85" s="45" t="s">
        <v>362</v>
      </c>
      <c r="D85" s="46" t="str">
        <f t="shared" si="4"/>
        <v>SNAMLA</v>
      </c>
      <c r="F85" s="1790" t="s">
        <v>362</v>
      </c>
      <c r="G85" s="1790" t="s">
        <v>363</v>
      </c>
    </row>
    <row r="86" spans="1:7" ht="21" customHeight="1" x14ac:dyDescent="0.3">
      <c r="A86" s="38"/>
      <c r="B86" s="44">
        <f t="shared" si="3"/>
        <v>81</v>
      </c>
      <c r="C86" s="45" t="s">
        <v>364</v>
      </c>
      <c r="D86" s="46" t="str">
        <f t="shared" si="4"/>
        <v>SOBREANDES</v>
      </c>
      <c r="F86" s="1790" t="s">
        <v>364</v>
      </c>
      <c r="G86" s="1790" t="s">
        <v>365</v>
      </c>
    </row>
    <row r="87" spans="1:7" ht="21" customHeight="1" x14ac:dyDescent="0.3">
      <c r="A87" s="38"/>
      <c r="B87" s="44">
        <f t="shared" si="3"/>
        <v>82</v>
      </c>
      <c r="C87" s="45" t="s">
        <v>366</v>
      </c>
      <c r="D87" s="46" t="str">
        <f t="shared" si="4"/>
        <v>EL BROCAL</v>
      </c>
      <c r="F87" s="1790" t="s">
        <v>366</v>
      </c>
      <c r="G87" s="1790" t="s">
        <v>367</v>
      </c>
    </row>
    <row r="88" spans="1:7" ht="21" customHeight="1" x14ac:dyDescent="0.3">
      <c r="A88" s="38"/>
      <c r="B88" s="44">
        <f t="shared" si="3"/>
        <v>83</v>
      </c>
      <c r="C88" s="45" t="s">
        <v>368</v>
      </c>
      <c r="D88" s="46" t="str">
        <f t="shared" si="4"/>
        <v>SOCOSA</v>
      </c>
      <c r="F88" s="1790" t="s">
        <v>368</v>
      </c>
      <c r="G88" s="1790" t="s">
        <v>369</v>
      </c>
    </row>
    <row r="89" spans="1:7" ht="21" customHeight="1" x14ac:dyDescent="0.3">
      <c r="A89" s="38"/>
      <c r="B89" s="44">
        <f t="shared" si="3"/>
        <v>84</v>
      </c>
      <c r="C89" s="45" t="s">
        <v>370</v>
      </c>
      <c r="D89" s="46" t="str">
        <f t="shared" si="4"/>
        <v>SOUTHERN</v>
      </c>
      <c r="F89" s="1790" t="s">
        <v>370</v>
      </c>
      <c r="G89" s="1790" t="s">
        <v>371</v>
      </c>
    </row>
    <row r="90" spans="1:7" ht="21" customHeight="1" x14ac:dyDescent="0.3">
      <c r="A90" s="38"/>
      <c r="B90" s="44">
        <f t="shared" si="3"/>
        <v>85</v>
      </c>
      <c r="C90" s="45" t="s">
        <v>372</v>
      </c>
      <c r="D90" s="46" t="str">
        <f t="shared" si="4"/>
        <v>SDF</v>
      </c>
      <c r="F90" s="1790" t="s">
        <v>372</v>
      </c>
      <c r="G90" s="1790" t="s">
        <v>373</v>
      </c>
    </row>
    <row r="91" spans="1:7" ht="21" customHeight="1" x14ac:dyDescent="0.3">
      <c r="A91" s="38"/>
      <c r="B91" s="44">
        <f t="shared" si="3"/>
        <v>86</v>
      </c>
      <c r="C91" s="45" t="s">
        <v>374</v>
      </c>
      <c r="D91" s="46" t="str">
        <f t="shared" si="4"/>
        <v>SURPAK</v>
      </c>
      <c r="F91" s="1790" t="s">
        <v>374</v>
      </c>
      <c r="G91" s="1790" t="s">
        <v>375</v>
      </c>
    </row>
    <row r="92" spans="1:7" ht="21" customHeight="1" x14ac:dyDescent="0.3">
      <c r="A92" s="38"/>
      <c r="B92" s="44">
        <f t="shared" si="3"/>
        <v>87</v>
      </c>
      <c r="C92" s="45" t="s">
        <v>376</v>
      </c>
      <c r="D92" s="46" t="str">
        <f t="shared" si="4"/>
        <v>TASA</v>
      </c>
      <c r="F92" s="1790" t="s">
        <v>376</v>
      </c>
      <c r="G92" s="1790" t="s">
        <v>377</v>
      </c>
    </row>
    <row r="93" spans="1:7" ht="21" customHeight="1" x14ac:dyDescent="0.3">
      <c r="A93" s="38"/>
      <c r="B93" s="44">
        <f t="shared" si="3"/>
        <v>88</v>
      </c>
      <c r="C93" s="45" t="s">
        <v>378</v>
      </c>
      <c r="D93" s="46" t="str">
        <f t="shared" si="4"/>
        <v>TINSUR</v>
      </c>
      <c r="F93" s="1790" t="s">
        <v>378</v>
      </c>
      <c r="G93" s="1790" t="s">
        <v>379</v>
      </c>
    </row>
    <row r="94" spans="1:7" ht="21" customHeight="1" x14ac:dyDescent="0.3">
      <c r="A94" s="38"/>
      <c r="B94" s="44">
        <f t="shared" si="3"/>
        <v>89</v>
      </c>
      <c r="C94" s="45" t="s">
        <v>380</v>
      </c>
      <c r="D94" s="46" t="str">
        <f t="shared" si="4"/>
        <v>TRUPAL</v>
      </c>
      <c r="F94" s="1790" t="s">
        <v>380</v>
      </c>
      <c r="G94" s="1790" t="s">
        <v>381</v>
      </c>
    </row>
    <row r="95" spans="1:7" ht="21" customHeight="1" x14ac:dyDescent="0.3">
      <c r="A95" s="38"/>
      <c r="B95" s="44">
        <f t="shared" si="3"/>
        <v>90</v>
      </c>
      <c r="C95" s="45" t="s">
        <v>382</v>
      </c>
      <c r="D95" s="46" t="str">
        <f t="shared" si="4"/>
        <v>UNCEMP</v>
      </c>
      <c r="F95" s="1790" t="s">
        <v>382</v>
      </c>
      <c r="G95" s="1790" t="s">
        <v>383</v>
      </c>
    </row>
    <row r="96" spans="1:7" ht="21" customHeight="1" x14ac:dyDescent="0.3">
      <c r="A96" s="38"/>
      <c r="B96" s="44">
        <f t="shared" si="3"/>
        <v>91</v>
      </c>
      <c r="C96" s="45" t="s">
        <v>384</v>
      </c>
      <c r="D96" s="46" t="str">
        <f t="shared" si="4"/>
        <v>BACKUS</v>
      </c>
      <c r="F96" s="1790" t="s">
        <v>384</v>
      </c>
      <c r="G96" s="1790" t="s">
        <v>385</v>
      </c>
    </row>
    <row r="97" spans="1:19" ht="21" customHeight="1" x14ac:dyDescent="0.3">
      <c r="A97" s="38"/>
      <c r="B97" s="44">
        <f t="shared" si="3"/>
        <v>92</v>
      </c>
      <c r="C97" s="45" t="s">
        <v>386</v>
      </c>
      <c r="D97" s="46" t="str">
        <f t="shared" si="4"/>
        <v>VOLCAN</v>
      </c>
      <c r="F97" s="1790" t="s">
        <v>386</v>
      </c>
      <c r="G97" s="1790" t="s">
        <v>387</v>
      </c>
    </row>
    <row r="98" spans="1:19" ht="21" customHeight="1" x14ac:dyDescent="0.3">
      <c r="A98" s="38"/>
      <c r="B98" s="47">
        <f t="shared" si="3"/>
        <v>93</v>
      </c>
      <c r="C98" s="48" t="s">
        <v>388</v>
      </c>
      <c r="D98" s="49" t="str">
        <f t="shared" si="4"/>
        <v>YURASA</v>
      </c>
      <c r="F98" s="1790" t="s">
        <v>388</v>
      </c>
      <c r="G98" s="1790" t="s">
        <v>389</v>
      </c>
    </row>
    <row r="99" spans="1:19" x14ac:dyDescent="0.3">
      <c r="A99" s="38"/>
      <c r="B99" s="50" t="s">
        <v>1739</v>
      </c>
      <c r="C99" s="38"/>
      <c r="D99" s="38"/>
      <c r="F99" s="1790" t="s">
        <v>198</v>
      </c>
      <c r="G99" s="1790"/>
    </row>
    <row r="100" spans="1:19" s="133" customFormat="1" ht="31.5" customHeight="1" x14ac:dyDescent="0.25">
      <c r="A100" s="1046"/>
      <c r="B100" s="1973" t="s">
        <v>1743</v>
      </c>
      <c r="C100" s="1973"/>
      <c r="D100" s="1973"/>
      <c r="E100" s="1802"/>
      <c r="F100" s="1802"/>
      <c r="G100" s="1802"/>
      <c r="H100" s="1802"/>
      <c r="I100" s="1802"/>
      <c r="J100" s="1802"/>
      <c r="K100" s="1802"/>
      <c r="L100" s="1802"/>
      <c r="M100" s="1802"/>
      <c r="N100" s="1802"/>
      <c r="O100" s="1802"/>
      <c r="P100" s="1802"/>
      <c r="Q100" s="1802"/>
      <c r="R100" s="1802"/>
      <c r="S100" s="1802"/>
    </row>
    <row r="101" spans="1:19" x14ac:dyDescent="0.3">
      <c r="A101" s="51"/>
      <c r="B101" s="903" t="s">
        <v>1744</v>
      </c>
      <c r="C101" s="38"/>
      <c r="D101" s="38"/>
    </row>
    <row r="102" spans="1:19" x14ac:dyDescent="0.3">
      <c r="A102" s="51"/>
      <c r="B102" s="50"/>
      <c r="C102" s="50"/>
      <c r="D102" s="38"/>
    </row>
    <row r="103" spans="1:19" x14ac:dyDescent="0.3">
      <c r="B103" s="50"/>
    </row>
  </sheetData>
  <sortState xmlns:xlrd2="http://schemas.microsoft.com/office/spreadsheetml/2017/richdata2" ref="B101:B104">
    <sortCondition ref="B100:B104"/>
  </sortState>
  <mergeCells count="2">
    <mergeCell ref="B3:D3"/>
    <mergeCell ref="B100:D100"/>
  </mergeCells>
  <printOptions horizontalCentered="1"/>
  <pageMargins left="0.78740157480314965" right="0.59055118110236215" top="0.59055118110236215" bottom="0.59055118110236215" header="0" footer="0"/>
  <pageSetup paperSize="9" scale="66" fitToHeight="2" orientation="portrait" r:id="rId1"/>
  <rowBreaks count="1" manualBreakCount="1">
    <brk id="50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2DF3-E6C3-4EF4-9384-D380BEF74AFD}">
  <sheetPr codeName="Hoja3">
    <pageSetUpPr fitToPage="1"/>
  </sheetPr>
  <dimension ref="A1:BC778"/>
  <sheetViews>
    <sheetView view="pageBreakPreview" zoomScale="80" zoomScaleNormal="75" zoomScaleSheetLayoutView="80" workbookViewId="0">
      <pane xSplit="2" ySplit="7" topLeftCell="C8" activePane="bottomRight" state="frozen"/>
      <selection activeCell="C109" sqref="C109"/>
      <selection pane="topRight" activeCell="C109" sqref="C109"/>
      <selection pane="bottomLeft" activeCell="C109" sqref="C109"/>
      <selection pane="bottomRight" activeCell="C40" sqref="C40"/>
    </sheetView>
  </sheetViews>
  <sheetFormatPr baseColWidth="10" defaultRowHeight="16.5" x14ac:dyDescent="0.3"/>
  <cols>
    <col min="1" max="1" width="2.42578125" style="37" customWidth="1"/>
    <col min="2" max="2" width="5.42578125" style="37" customWidth="1"/>
    <col min="3" max="3" width="59.7109375" style="37" customWidth="1"/>
    <col min="4" max="5" width="12.7109375" style="37" customWidth="1"/>
    <col min="6" max="8" width="10.7109375" style="37" customWidth="1"/>
    <col min="9" max="9" width="6" style="37" customWidth="1"/>
    <col min="10" max="12" width="5.7109375" style="37" customWidth="1"/>
    <col min="13" max="14" width="10.7109375" style="37" customWidth="1"/>
    <col min="15" max="15" width="2.42578125" style="37" customWidth="1"/>
    <col min="16" max="16" width="11.42578125" style="1785"/>
    <col min="17" max="17" width="64.42578125" style="1785" bestFit="1" customWidth="1"/>
    <col min="18" max="18" width="26.28515625" style="1785" bestFit="1" customWidth="1"/>
    <col min="19" max="19" width="9.42578125" style="1785" bestFit="1" customWidth="1"/>
    <col min="20" max="20" width="6.28515625" style="1785" bestFit="1" customWidth="1"/>
    <col min="21" max="21" width="7.5703125" style="1785" bestFit="1" customWidth="1"/>
    <col min="22" max="22" width="14.7109375" style="1785" bestFit="1" customWidth="1"/>
    <col min="23" max="23" width="12.5703125" style="1785" customWidth="1"/>
    <col min="24" max="24" width="64.42578125" style="1785" bestFit="1" customWidth="1"/>
    <col min="25" max="25" width="26.28515625" style="1785" bestFit="1" customWidth="1"/>
    <col min="26" max="26" width="11.28515625" style="1785" bestFit="1" customWidth="1"/>
    <col min="27" max="27" width="4.42578125" style="1785" customWidth="1"/>
    <col min="28" max="28" width="3.85546875" style="1785" bestFit="1" customWidth="1"/>
    <col min="29" max="29" width="3.42578125" style="1785" bestFit="1" customWidth="1"/>
    <col min="30" max="30" width="8.140625" style="1785" bestFit="1" customWidth="1"/>
    <col min="31" max="31" width="9.42578125" style="1785" bestFit="1" customWidth="1"/>
    <col min="32" max="32" width="12.85546875" style="1785" customWidth="1"/>
    <col min="33" max="33" width="11" style="1785" customWidth="1"/>
    <col min="34" max="34" width="12.5703125" style="1785" bestFit="1" customWidth="1"/>
    <col min="35" max="35" width="53.85546875" style="1785" bestFit="1" customWidth="1"/>
    <col min="36" max="36" width="36.42578125" style="1785" customWidth="1"/>
    <col min="37" max="37" width="35.42578125" style="1785" bestFit="1" customWidth="1"/>
    <col min="38" max="39" width="6.85546875" style="1785" customWidth="1"/>
    <col min="40" max="40" width="53.85546875" style="1785" bestFit="1" customWidth="1"/>
    <col min="41" max="41" width="36.42578125" style="1785" customWidth="1"/>
    <col min="42" max="42" width="25.85546875" style="1785" customWidth="1"/>
    <col min="43" max="43" width="11.5703125" style="1785" customWidth="1"/>
    <col min="44" max="44" width="11.7109375" style="1785" bestFit="1" customWidth="1"/>
    <col min="45" max="45" width="11.28515625" style="1785" bestFit="1" customWidth="1"/>
    <col min="46" max="47" width="3.7109375" style="1785" bestFit="1" customWidth="1"/>
    <col min="48" max="55" width="11.42578125" style="1785"/>
    <col min="56" max="16384" width="11.42578125" style="37"/>
  </cols>
  <sheetData>
    <row r="1" spans="1:55" s="53" customFormat="1" ht="18.75" x14ac:dyDescent="0.3">
      <c r="A1" s="52" t="s">
        <v>390</v>
      </c>
      <c r="C1" s="54"/>
      <c r="D1" s="55"/>
      <c r="E1" s="55"/>
      <c r="F1" s="56"/>
      <c r="G1" s="56"/>
      <c r="H1" s="56"/>
      <c r="I1" s="56"/>
      <c r="J1" s="56"/>
      <c r="K1" s="56"/>
      <c r="L1" s="56"/>
      <c r="M1" s="56"/>
      <c r="N1" s="56"/>
      <c r="O1" s="55"/>
      <c r="P1" s="1794"/>
      <c r="Q1" s="1795"/>
      <c r="R1" s="1794"/>
      <c r="S1" s="1794"/>
      <c r="T1" s="1794"/>
      <c r="U1" s="1794"/>
      <c r="V1" s="1794"/>
      <c r="W1" s="1794"/>
      <c r="X1" s="1794"/>
      <c r="Y1" s="1794"/>
      <c r="Z1" s="1794"/>
      <c r="AA1" s="1794"/>
      <c r="AB1" s="1794"/>
      <c r="AC1" s="1794"/>
      <c r="AD1" s="1794"/>
      <c r="AE1" s="1794"/>
      <c r="AF1" s="1794"/>
      <c r="AG1" s="1794"/>
      <c r="AH1" s="1794"/>
      <c r="AI1" s="1796" t="s">
        <v>3</v>
      </c>
      <c r="AJ1" s="1797" t="s">
        <v>4</v>
      </c>
      <c r="AK1" s="1798"/>
      <c r="AL1" s="1798"/>
      <c r="AM1" s="1798"/>
      <c r="AN1" s="1785"/>
      <c r="AO1" s="1786"/>
      <c r="AP1" s="1798"/>
      <c r="AQ1" s="1794"/>
      <c r="AR1" s="1794"/>
      <c r="AS1" s="1794"/>
      <c r="AT1" s="1794"/>
      <c r="AU1" s="1794"/>
      <c r="AV1" s="1794"/>
      <c r="AW1" s="1794"/>
      <c r="AX1" s="1794"/>
      <c r="AY1" s="1794"/>
      <c r="AZ1" s="1794"/>
      <c r="BA1" s="1794"/>
      <c r="BB1" s="1794"/>
      <c r="BC1" s="1794"/>
    </row>
    <row r="2" spans="1:55" s="53" customFormat="1" ht="13.5" x14ac:dyDescent="0.25">
      <c r="A2" s="55"/>
      <c r="B2" s="55"/>
      <c r="C2" s="55"/>
      <c r="D2" s="55"/>
      <c r="E2" s="55"/>
      <c r="F2" s="56"/>
      <c r="G2" s="56"/>
      <c r="H2" s="56"/>
      <c r="I2" s="56"/>
      <c r="J2" s="56"/>
      <c r="K2" s="56"/>
      <c r="L2" s="56"/>
      <c r="M2" s="56"/>
      <c r="N2" s="56"/>
      <c r="O2" s="55"/>
      <c r="P2" s="1794"/>
      <c r="Q2" s="1795"/>
      <c r="R2" s="1794"/>
      <c r="S2" s="1794"/>
      <c r="T2" s="1794"/>
      <c r="U2" s="1794"/>
      <c r="V2" s="1794"/>
      <c r="W2" s="1794"/>
      <c r="X2" s="1794"/>
      <c r="Y2" s="1794"/>
      <c r="Z2" s="1794"/>
      <c r="AA2" s="1794"/>
      <c r="AB2" s="1794"/>
      <c r="AC2" s="1794"/>
      <c r="AD2" s="1794"/>
      <c r="AE2" s="1794"/>
      <c r="AF2" s="1794"/>
      <c r="AG2" s="1794"/>
      <c r="AH2" s="1794"/>
      <c r="AI2" s="1796" t="s">
        <v>5</v>
      </c>
      <c r="AJ2" s="1797" t="s">
        <v>6</v>
      </c>
      <c r="AK2" s="1798"/>
      <c r="AL2" s="1798"/>
      <c r="AM2" s="1798"/>
      <c r="AN2" s="1796" t="s">
        <v>3</v>
      </c>
      <c r="AO2" s="1797" t="s">
        <v>4</v>
      </c>
      <c r="AP2" s="1798"/>
      <c r="AQ2" s="1794"/>
      <c r="AR2" s="1794"/>
      <c r="AS2" s="1794"/>
      <c r="AT2" s="1794"/>
      <c r="AU2" s="1794"/>
      <c r="AV2" s="1794"/>
      <c r="AW2" s="1794"/>
      <c r="AX2" s="1794"/>
      <c r="AY2" s="1794"/>
      <c r="AZ2" s="1794"/>
      <c r="BA2" s="1794"/>
      <c r="BB2" s="1794"/>
      <c r="BC2" s="1794"/>
    </row>
    <row r="3" spans="1:55" s="53" customFormat="1" x14ac:dyDescent="0.3">
      <c r="A3" s="55"/>
      <c r="B3" s="59" t="s">
        <v>391</v>
      </c>
      <c r="C3" s="55"/>
      <c r="D3" s="55"/>
      <c r="E3" s="55"/>
      <c r="F3" s="60"/>
      <c r="G3" s="56"/>
      <c r="H3" s="56"/>
      <c r="I3" s="56"/>
      <c r="J3" s="56"/>
      <c r="K3" s="56"/>
      <c r="L3" s="56"/>
      <c r="M3" s="60"/>
      <c r="N3" s="60"/>
      <c r="O3" s="55"/>
      <c r="P3" s="1794"/>
      <c r="Q3" s="1794"/>
      <c r="R3" s="1794"/>
      <c r="S3" s="1794"/>
      <c r="T3" s="1794"/>
      <c r="U3" s="1794"/>
      <c r="V3" s="1794"/>
      <c r="W3" s="1794"/>
      <c r="X3" s="1794"/>
      <c r="Y3" s="1794"/>
      <c r="Z3" s="1794"/>
      <c r="AA3" s="1794"/>
      <c r="AB3" s="1794"/>
      <c r="AC3" s="1794"/>
      <c r="AD3" s="1794"/>
      <c r="AE3" s="1794"/>
      <c r="AF3" s="1794"/>
      <c r="AG3" s="1794"/>
      <c r="AH3" s="1794"/>
      <c r="AI3" s="1796" t="s">
        <v>392</v>
      </c>
      <c r="AJ3" s="1796" t="s">
        <v>393</v>
      </c>
      <c r="AK3" s="1798"/>
      <c r="AL3" s="1798"/>
      <c r="AM3" s="1798"/>
      <c r="AN3" s="1796" t="s">
        <v>5</v>
      </c>
      <c r="AO3" s="1797" t="s">
        <v>6</v>
      </c>
      <c r="AP3" s="1798"/>
      <c r="AQ3" s="1794"/>
      <c r="AR3" s="1794"/>
      <c r="AS3" s="1794"/>
      <c r="AT3" s="1794"/>
      <c r="AU3" s="1794"/>
      <c r="AV3" s="1794"/>
      <c r="AW3" s="1794"/>
      <c r="AX3" s="1794"/>
      <c r="AY3" s="1794"/>
      <c r="AZ3" s="1794"/>
      <c r="BA3" s="1794"/>
      <c r="BB3" s="1794"/>
      <c r="BC3" s="1794"/>
    </row>
    <row r="4" spans="1:55" s="53" customFormat="1" ht="18" thickBot="1" x14ac:dyDescent="0.35">
      <c r="A4" s="55"/>
      <c r="B4" s="61"/>
      <c r="C4" s="55"/>
      <c r="D4" s="55"/>
      <c r="E4" s="55"/>
      <c r="F4" s="56"/>
      <c r="G4" s="56"/>
      <c r="H4" s="56"/>
      <c r="I4" s="56"/>
      <c r="J4" s="56"/>
      <c r="K4" s="56"/>
      <c r="L4" s="56"/>
      <c r="M4" s="56"/>
      <c r="N4" s="56"/>
      <c r="O4" s="55"/>
      <c r="P4" s="1794"/>
      <c r="Q4" s="1794"/>
      <c r="R4" s="1794"/>
      <c r="S4" s="1794"/>
      <c r="T4" s="1794"/>
      <c r="U4" s="1794"/>
      <c r="V4" s="1794"/>
      <c r="W4" s="1794"/>
      <c r="X4" s="1794"/>
      <c r="Y4" s="1794"/>
      <c r="Z4" s="1794"/>
      <c r="AA4" s="1794"/>
      <c r="AB4" s="1794"/>
      <c r="AC4" s="1794"/>
      <c r="AD4" s="1794"/>
      <c r="AE4" s="1794"/>
      <c r="AF4" s="1794"/>
      <c r="AG4" s="1794"/>
      <c r="AH4" s="1794"/>
      <c r="AI4" s="1796" t="s">
        <v>394</v>
      </c>
      <c r="AJ4" s="1796" t="s">
        <v>395</v>
      </c>
      <c r="AK4" s="1798"/>
      <c r="AL4" s="1798"/>
      <c r="AM4" s="1798"/>
      <c r="AN4" s="1796" t="s">
        <v>394</v>
      </c>
      <c r="AO4" s="1796" t="s">
        <v>395</v>
      </c>
      <c r="AP4" s="1798"/>
      <c r="AQ4" s="1794"/>
      <c r="AR4" s="1794"/>
      <c r="AS4" s="1794"/>
      <c r="AT4" s="1794"/>
      <c r="AU4" s="1794"/>
      <c r="AV4" s="1794"/>
      <c r="AW4" s="1794"/>
      <c r="AX4" s="1794"/>
      <c r="AY4" s="1794"/>
      <c r="AZ4" s="1794"/>
      <c r="BA4" s="1794"/>
      <c r="BB4" s="1794"/>
      <c r="BC4" s="1794"/>
    </row>
    <row r="5" spans="1:55" s="53" customFormat="1" x14ac:dyDescent="0.3">
      <c r="A5" s="55"/>
      <c r="B5" s="62"/>
      <c r="C5" s="63"/>
      <c r="D5" s="63" t="s">
        <v>396</v>
      </c>
      <c r="E5" s="63" t="s">
        <v>396</v>
      </c>
      <c r="F5" s="1442" t="s">
        <v>397</v>
      </c>
      <c r="G5" s="1443"/>
      <c r="H5" s="1444" t="s">
        <v>398</v>
      </c>
      <c r="I5" s="1444"/>
      <c r="J5" s="1444"/>
      <c r="K5" s="1444"/>
      <c r="L5" s="1443"/>
      <c r="M5" s="64" t="s">
        <v>399</v>
      </c>
      <c r="N5" s="64" t="s">
        <v>400</v>
      </c>
      <c r="O5" s="65"/>
      <c r="P5" s="1794"/>
      <c r="Q5" s="1794"/>
      <c r="R5" s="1794"/>
      <c r="S5" s="1794"/>
      <c r="T5" s="1794"/>
      <c r="U5" s="1794"/>
      <c r="V5" s="1794"/>
      <c r="W5" s="1794"/>
      <c r="X5" s="1790" t="s">
        <v>401</v>
      </c>
      <c r="Y5" s="1790" t="s">
        <v>402</v>
      </c>
      <c r="Z5" s="1790"/>
      <c r="AA5" s="1790"/>
      <c r="AB5" s="1790"/>
      <c r="AC5" s="1790"/>
      <c r="AD5" s="1790"/>
      <c r="AE5" s="1790"/>
      <c r="AF5" s="1785"/>
      <c r="AG5" s="1785"/>
      <c r="AH5" s="1794"/>
      <c r="AI5" s="1796" t="s">
        <v>7</v>
      </c>
      <c r="AJ5" s="1796" t="s">
        <v>8</v>
      </c>
      <c r="AK5" s="1798"/>
      <c r="AL5" s="1798"/>
      <c r="AM5" s="1798"/>
      <c r="AN5" s="1796" t="s">
        <v>7</v>
      </c>
      <c r="AO5" s="1796" t="s">
        <v>8</v>
      </c>
      <c r="AP5" s="1798"/>
      <c r="AQ5" s="1794"/>
      <c r="AR5" s="1794"/>
      <c r="AS5" s="1794"/>
      <c r="AT5" s="1794"/>
      <c r="AU5" s="1794"/>
      <c r="AV5" s="1794"/>
      <c r="AW5" s="1794"/>
      <c r="AX5" s="1794"/>
      <c r="AY5" s="1794"/>
      <c r="AZ5" s="1794"/>
      <c r="BA5" s="1794"/>
      <c r="BB5" s="1794"/>
      <c r="BC5" s="1794"/>
    </row>
    <row r="6" spans="1:55" s="53" customFormat="1" x14ac:dyDescent="0.3">
      <c r="A6" s="55"/>
      <c r="B6" s="66" t="s">
        <v>9</v>
      </c>
      <c r="C6" s="67" t="s">
        <v>403</v>
      </c>
      <c r="D6" s="68" t="s">
        <v>404</v>
      </c>
      <c r="E6" s="68" t="s">
        <v>404</v>
      </c>
      <c r="F6" s="66" t="s">
        <v>9</v>
      </c>
      <c r="G6" s="69" t="s">
        <v>9</v>
      </c>
      <c r="H6" s="70" t="s">
        <v>9</v>
      </c>
      <c r="I6" s="1445" t="s">
        <v>405</v>
      </c>
      <c r="J6" s="1446"/>
      <c r="K6" s="1446"/>
      <c r="L6" s="1447"/>
      <c r="M6" s="71" t="s">
        <v>9</v>
      </c>
      <c r="N6" s="71" t="s">
        <v>9</v>
      </c>
      <c r="O6" s="55"/>
      <c r="P6" s="1794"/>
      <c r="Q6" s="1790" t="s">
        <v>406</v>
      </c>
      <c r="R6" s="1790" t="s">
        <v>402</v>
      </c>
      <c r="S6" s="1790"/>
      <c r="T6" s="1790"/>
      <c r="U6" s="1790"/>
      <c r="V6" s="1790"/>
      <c r="W6" s="1785"/>
      <c r="X6" s="1790"/>
      <c r="Y6" s="1790" t="s">
        <v>407</v>
      </c>
      <c r="Z6" s="1790" t="s">
        <v>408</v>
      </c>
      <c r="AA6" s="1790"/>
      <c r="AB6" s="1790"/>
      <c r="AC6" s="1790"/>
      <c r="AD6" s="1790" t="s">
        <v>409</v>
      </c>
      <c r="AE6" s="1790" t="s">
        <v>410</v>
      </c>
      <c r="AF6" s="1785"/>
      <c r="AG6" s="1785"/>
      <c r="AH6" s="1794"/>
      <c r="AI6" s="1785"/>
      <c r="AJ6" s="1789"/>
      <c r="AK6" s="1799"/>
      <c r="AL6" s="1799"/>
      <c r="AM6" s="1799"/>
      <c r="AN6" s="1785"/>
      <c r="AO6" s="1789"/>
      <c r="AP6" s="1798"/>
      <c r="AQ6" s="1800"/>
      <c r="AR6" s="1800"/>
      <c r="AS6" s="1800"/>
      <c r="AT6" s="1794"/>
      <c r="AU6" s="1794"/>
      <c r="AV6" s="1794"/>
      <c r="AW6" s="1794"/>
      <c r="AX6" s="1794"/>
      <c r="AY6" s="1794"/>
      <c r="AZ6" s="1794"/>
      <c r="BA6" s="1794"/>
      <c r="BB6" s="1794"/>
      <c r="BC6" s="1794"/>
    </row>
    <row r="7" spans="1:55" s="53" customFormat="1" ht="17.25" thickBot="1" x14ac:dyDescent="0.35">
      <c r="A7" s="55"/>
      <c r="B7" s="72"/>
      <c r="C7" s="73"/>
      <c r="D7" s="73" t="s">
        <v>411</v>
      </c>
      <c r="E7" s="73" t="s">
        <v>412</v>
      </c>
      <c r="F7" s="72" t="s">
        <v>411</v>
      </c>
      <c r="G7" s="74" t="s">
        <v>412</v>
      </c>
      <c r="H7" s="75" t="s">
        <v>411</v>
      </c>
      <c r="I7" s="76" t="s">
        <v>413</v>
      </c>
      <c r="J7" s="76" t="s">
        <v>414</v>
      </c>
      <c r="K7" s="77" t="s">
        <v>415</v>
      </c>
      <c r="L7" s="73" t="s">
        <v>416</v>
      </c>
      <c r="M7" s="78" t="s">
        <v>411</v>
      </c>
      <c r="N7" s="78" t="s">
        <v>411</v>
      </c>
      <c r="O7" s="55"/>
      <c r="P7" s="1798"/>
      <c r="Q7" s="1790" t="s">
        <v>417</v>
      </c>
      <c r="R7" s="1790" t="s">
        <v>407</v>
      </c>
      <c r="S7" s="1790" t="s">
        <v>408</v>
      </c>
      <c r="T7" s="1790" t="s">
        <v>409</v>
      </c>
      <c r="U7" s="1790" t="s">
        <v>410</v>
      </c>
      <c r="V7" s="1790" t="s">
        <v>198</v>
      </c>
      <c r="W7" s="1785"/>
      <c r="X7" s="1790" t="s">
        <v>417</v>
      </c>
      <c r="Y7" s="1790" t="s">
        <v>418</v>
      </c>
      <c r="Z7" s="1790" t="s">
        <v>416</v>
      </c>
      <c r="AA7" s="1790" t="s">
        <v>413</v>
      </c>
      <c r="AB7" s="1790" t="s">
        <v>414</v>
      </c>
      <c r="AC7" s="1790" t="s">
        <v>415</v>
      </c>
      <c r="AD7" s="1790" t="s">
        <v>418</v>
      </c>
      <c r="AE7" s="1790" t="s">
        <v>418</v>
      </c>
      <c r="AF7" s="1785"/>
      <c r="AG7" s="1785"/>
      <c r="AH7" s="1785"/>
      <c r="AI7" s="1790" t="s">
        <v>12</v>
      </c>
      <c r="AJ7" s="1790" t="s">
        <v>419</v>
      </c>
      <c r="AK7" s="1790" t="s">
        <v>420</v>
      </c>
      <c r="AL7" s="1785"/>
      <c r="AM7" s="1785"/>
      <c r="AN7" s="1790" t="s">
        <v>12</v>
      </c>
      <c r="AO7" s="1790" t="s">
        <v>420</v>
      </c>
      <c r="AP7" s="1790" t="s">
        <v>392</v>
      </c>
      <c r="AQ7" s="1790" t="s">
        <v>419</v>
      </c>
      <c r="AR7" s="1790" t="s">
        <v>421</v>
      </c>
      <c r="AS7" s="1801"/>
      <c r="AT7" s="1800"/>
      <c r="AU7" s="1800"/>
      <c r="AV7" s="1794"/>
      <c r="AW7" s="1794"/>
      <c r="AX7" s="1800"/>
      <c r="AY7" s="1794"/>
      <c r="AZ7" s="1794"/>
      <c r="BA7" s="1794"/>
      <c r="BB7" s="1794"/>
      <c r="BC7" s="1794"/>
    </row>
    <row r="8" spans="1:55" s="53" customFormat="1" ht="21" customHeight="1" x14ac:dyDescent="0.3">
      <c r="A8" s="55"/>
      <c r="B8" s="79">
        <v>1</v>
      </c>
      <c r="C8" s="80" t="str">
        <f>+Q8</f>
        <v>Agro Industrial Paramonga S.A.A.</v>
      </c>
      <c r="D8" s="81">
        <f>+SUM(F8,H8,M8:N8)</f>
        <v>1</v>
      </c>
      <c r="E8" s="82">
        <f>+SUM(G8,I8:L8)</f>
        <v>1</v>
      </c>
      <c r="F8" s="83" t="str">
        <f>+IF(R8&lt;&gt;"",R8,"")</f>
        <v/>
      </c>
      <c r="G8" s="84" t="str">
        <f t="shared" ref="G8:G71" si="0">+IF(Y8&lt;&gt;"",Y8,"")</f>
        <v/>
      </c>
      <c r="H8" s="85">
        <f>+IF(S8&lt;&gt;"",S8,"")</f>
        <v>1</v>
      </c>
      <c r="I8" s="86" t="str">
        <f>+IF(AA8&lt;&gt;"",AA8,"")</f>
        <v/>
      </c>
      <c r="J8" s="86" t="str">
        <f>+IF(AB8&lt;&gt;"",AB8,"")</f>
        <v/>
      </c>
      <c r="K8" s="86">
        <f>+IF(AC8&lt;&gt;"",AC8,"")</f>
        <v>1</v>
      </c>
      <c r="L8" s="87" t="str">
        <f>+IF(Z8&lt;&gt;"",Z8,"")</f>
        <v/>
      </c>
      <c r="M8" s="88" t="str">
        <f>+IF(T8&lt;&gt;"",T8,"")</f>
        <v/>
      </c>
      <c r="N8" s="88" t="str">
        <f>+IF(U8&lt;&gt;"",U8,"")</f>
        <v/>
      </c>
      <c r="O8" s="55"/>
      <c r="P8" s="1798"/>
      <c r="Q8" s="1790" t="s">
        <v>14</v>
      </c>
      <c r="R8" s="1790"/>
      <c r="S8" s="1790">
        <v>1</v>
      </c>
      <c r="T8" s="1790"/>
      <c r="U8" s="1790"/>
      <c r="V8" s="1790">
        <v>1</v>
      </c>
      <c r="W8" s="1785"/>
      <c r="X8" s="1790" t="s">
        <v>14</v>
      </c>
      <c r="Y8" s="1790"/>
      <c r="Z8" s="1790"/>
      <c r="AA8" s="1790"/>
      <c r="AB8" s="1790"/>
      <c r="AC8" s="1790">
        <v>1</v>
      </c>
      <c r="AD8" s="1790"/>
      <c r="AE8" s="1790"/>
      <c r="AF8" s="1785"/>
      <c r="AG8" s="1785"/>
      <c r="AH8" s="1785"/>
      <c r="AI8" s="1790" t="s">
        <v>14</v>
      </c>
      <c r="AJ8" s="1790" t="s">
        <v>408</v>
      </c>
      <c r="AK8" s="1790" t="s">
        <v>422</v>
      </c>
      <c r="AL8" s="1785"/>
      <c r="AM8" s="1785"/>
      <c r="AN8" s="1790" t="s">
        <v>14</v>
      </c>
      <c r="AO8" s="1790" t="s">
        <v>422</v>
      </c>
      <c r="AP8" s="1790" t="s">
        <v>423</v>
      </c>
      <c r="AQ8" s="1790" t="s">
        <v>408</v>
      </c>
      <c r="AR8" s="1790" t="s">
        <v>415</v>
      </c>
      <c r="AS8" s="1801"/>
      <c r="AT8" s="1801"/>
      <c r="AU8" s="1801"/>
      <c r="AV8" s="1794"/>
      <c r="AW8" s="1794"/>
      <c r="AX8" s="1794"/>
      <c r="AY8" s="1794"/>
      <c r="AZ8" s="1794"/>
      <c r="BA8" s="1794"/>
      <c r="BB8" s="1794"/>
      <c r="BC8" s="1794"/>
    </row>
    <row r="9" spans="1:55" s="53" customFormat="1" ht="21" customHeight="1" x14ac:dyDescent="0.3">
      <c r="A9" s="55"/>
      <c r="B9" s="89">
        <f>+B8+1</f>
        <v>2</v>
      </c>
      <c r="C9" s="90" t="str">
        <f t="shared" ref="C9:C72" si="1">+Q9</f>
        <v>Agroaurora S.A.C.</v>
      </c>
      <c r="D9" s="85">
        <f t="shared" ref="D9:D72" si="2">+SUM(F9,H9,M9:N9)</f>
        <v>1</v>
      </c>
      <c r="E9" s="91">
        <f t="shared" ref="E9:E72" si="3">+SUM(G9,I9:L9)</f>
        <v>1</v>
      </c>
      <c r="F9" s="92" t="str">
        <f t="shared" ref="F9:F72" si="4">+IF(R9&lt;&gt;"",R9,"")</f>
        <v/>
      </c>
      <c r="G9" s="87" t="str">
        <f t="shared" si="0"/>
        <v/>
      </c>
      <c r="H9" s="85">
        <f t="shared" ref="H9:H72" si="5">+IF(S9&lt;&gt;"",S9,"")</f>
        <v>1</v>
      </c>
      <c r="I9" s="86" t="str">
        <f t="shared" ref="I9:K24" si="6">+IF(AA9&lt;&gt;"",AA9,"")</f>
        <v/>
      </c>
      <c r="J9" s="86" t="str">
        <f t="shared" si="6"/>
        <v/>
      </c>
      <c r="K9" s="86">
        <f t="shared" si="6"/>
        <v>1</v>
      </c>
      <c r="L9" s="87" t="str">
        <f t="shared" ref="L9:L72" si="7">+IF(Z9&lt;&gt;"",Z9,"")</f>
        <v/>
      </c>
      <c r="M9" s="93" t="str">
        <f t="shared" ref="M9:N24" si="8">+IF(T9&lt;&gt;"",T9,"")</f>
        <v/>
      </c>
      <c r="N9" s="93" t="str">
        <f t="shared" si="8"/>
        <v/>
      </c>
      <c r="O9" s="55"/>
      <c r="P9" s="1798"/>
      <c r="Q9" s="1790" t="s">
        <v>16</v>
      </c>
      <c r="R9" s="1790"/>
      <c r="S9" s="1790">
        <v>1</v>
      </c>
      <c r="T9" s="1790"/>
      <c r="U9" s="1790"/>
      <c r="V9" s="1790">
        <v>1</v>
      </c>
      <c r="W9" s="1785"/>
      <c r="X9" s="1790" t="s">
        <v>16</v>
      </c>
      <c r="Y9" s="1790"/>
      <c r="Z9" s="1790"/>
      <c r="AA9" s="1790"/>
      <c r="AB9" s="1790"/>
      <c r="AC9" s="1790">
        <v>1</v>
      </c>
      <c r="AD9" s="1790"/>
      <c r="AE9" s="1790"/>
      <c r="AF9" s="1785"/>
      <c r="AG9" s="1785"/>
      <c r="AH9" s="1785"/>
      <c r="AI9" s="1790" t="s">
        <v>16</v>
      </c>
      <c r="AJ9" s="1790" t="s">
        <v>408</v>
      </c>
      <c r="AK9" s="1790" t="s">
        <v>424</v>
      </c>
      <c r="AL9" s="1785"/>
      <c r="AM9" s="1785"/>
      <c r="AN9" s="1790" t="s">
        <v>16</v>
      </c>
      <c r="AO9" s="1790" t="s">
        <v>424</v>
      </c>
      <c r="AP9" s="1790" t="s">
        <v>425</v>
      </c>
      <c r="AQ9" s="1790" t="s">
        <v>408</v>
      </c>
      <c r="AR9" s="1790" t="s">
        <v>415</v>
      </c>
      <c r="AS9" s="1801"/>
      <c r="AT9" s="1801"/>
      <c r="AU9" s="1801"/>
      <c r="AV9" s="1794"/>
      <c r="AW9" s="1794"/>
      <c r="AX9" s="1794"/>
      <c r="AY9" s="1794"/>
      <c r="AZ9" s="1794"/>
      <c r="BA9" s="1794"/>
      <c r="BB9" s="1794"/>
      <c r="BC9" s="1794"/>
    </row>
    <row r="10" spans="1:55" s="53" customFormat="1" ht="21" customHeight="1" x14ac:dyDescent="0.3">
      <c r="A10" s="55"/>
      <c r="B10" s="89">
        <f t="shared" ref="B10:B73" si="9">+B9+1</f>
        <v>3</v>
      </c>
      <c r="C10" s="90" t="str">
        <f t="shared" si="1"/>
        <v>Agroindustrias San Jacinto S.A.A.</v>
      </c>
      <c r="D10" s="85">
        <f t="shared" si="2"/>
        <v>1</v>
      </c>
      <c r="E10" s="91">
        <f t="shared" si="3"/>
        <v>1</v>
      </c>
      <c r="F10" s="92" t="str">
        <f t="shared" si="4"/>
        <v/>
      </c>
      <c r="G10" s="87" t="str">
        <f t="shared" si="0"/>
        <v/>
      </c>
      <c r="H10" s="85">
        <f t="shared" si="5"/>
        <v>1</v>
      </c>
      <c r="I10" s="86" t="str">
        <f t="shared" si="6"/>
        <v/>
      </c>
      <c r="J10" s="86" t="str">
        <f t="shared" si="6"/>
        <v/>
      </c>
      <c r="K10" s="86">
        <f t="shared" si="6"/>
        <v>1</v>
      </c>
      <c r="L10" s="87" t="str">
        <f t="shared" si="7"/>
        <v/>
      </c>
      <c r="M10" s="93" t="str">
        <f t="shared" si="8"/>
        <v/>
      </c>
      <c r="N10" s="93" t="str">
        <f t="shared" si="8"/>
        <v/>
      </c>
      <c r="O10" s="55"/>
      <c r="P10" s="1798"/>
      <c r="Q10" s="1790" t="s">
        <v>18</v>
      </c>
      <c r="R10" s="1790"/>
      <c r="S10" s="1790">
        <v>1</v>
      </c>
      <c r="T10" s="1790"/>
      <c r="U10" s="1790"/>
      <c r="V10" s="1790">
        <v>1</v>
      </c>
      <c r="W10" s="1785"/>
      <c r="X10" s="1790" t="s">
        <v>18</v>
      </c>
      <c r="Y10" s="1790"/>
      <c r="Z10" s="1790"/>
      <c r="AA10" s="1790"/>
      <c r="AB10" s="1790"/>
      <c r="AC10" s="1790">
        <v>1</v>
      </c>
      <c r="AD10" s="1790"/>
      <c r="AE10" s="1790"/>
      <c r="AF10" s="1785"/>
      <c r="AG10" s="1785"/>
      <c r="AH10" s="1785"/>
      <c r="AI10" s="1790" t="s">
        <v>18</v>
      </c>
      <c r="AJ10" s="1790" t="s">
        <v>408</v>
      </c>
      <c r="AK10" s="1790" t="s">
        <v>426</v>
      </c>
      <c r="AL10" s="1785"/>
      <c r="AM10" s="1785"/>
      <c r="AN10" s="1790" t="s">
        <v>18</v>
      </c>
      <c r="AO10" s="1790" t="s">
        <v>426</v>
      </c>
      <c r="AP10" s="1790" t="s">
        <v>427</v>
      </c>
      <c r="AQ10" s="1790" t="s">
        <v>408</v>
      </c>
      <c r="AR10" s="1790" t="s">
        <v>415</v>
      </c>
      <c r="AS10" s="1801"/>
      <c r="AT10" s="1801"/>
      <c r="AU10" s="1801"/>
      <c r="AV10" s="1794"/>
      <c r="AW10" s="1794"/>
      <c r="AX10" s="1794"/>
      <c r="AY10" s="1794"/>
      <c r="AZ10" s="1794"/>
      <c r="BA10" s="1794"/>
      <c r="BB10" s="1794"/>
      <c r="BC10" s="1794"/>
    </row>
    <row r="11" spans="1:55" s="53" customFormat="1" ht="21" customHeight="1" x14ac:dyDescent="0.3">
      <c r="A11" s="55"/>
      <c r="B11" s="89">
        <f t="shared" si="9"/>
        <v>4</v>
      </c>
      <c r="C11" s="90" t="str">
        <f t="shared" si="1"/>
        <v>Amazonas Energía Solar S.A.C.</v>
      </c>
      <c r="D11" s="85">
        <f t="shared" si="2"/>
        <v>3</v>
      </c>
      <c r="E11" s="91" t="s">
        <v>428</v>
      </c>
      <c r="F11" s="92" t="str">
        <f t="shared" si="4"/>
        <v/>
      </c>
      <c r="G11" s="87" t="str">
        <f t="shared" si="0"/>
        <v/>
      </c>
      <c r="H11" s="85" t="str">
        <f t="shared" si="5"/>
        <v/>
      </c>
      <c r="I11" s="86" t="str">
        <f t="shared" si="6"/>
        <v/>
      </c>
      <c r="J11" s="86" t="str">
        <f t="shared" si="6"/>
        <v/>
      </c>
      <c r="K11" s="86" t="str">
        <f t="shared" si="6"/>
        <v/>
      </c>
      <c r="L11" s="87" t="str">
        <f t="shared" si="7"/>
        <v/>
      </c>
      <c r="M11" s="93">
        <f t="shared" si="8"/>
        <v>3</v>
      </c>
      <c r="N11" s="93" t="str">
        <f t="shared" si="8"/>
        <v/>
      </c>
      <c r="O11" s="55"/>
      <c r="P11" s="1798"/>
      <c r="Q11" s="1790" t="s">
        <v>20</v>
      </c>
      <c r="R11" s="1790"/>
      <c r="S11" s="1790"/>
      <c r="T11" s="1790">
        <v>3</v>
      </c>
      <c r="U11" s="1790"/>
      <c r="V11" s="1790">
        <v>3</v>
      </c>
      <c r="W11" s="1785"/>
      <c r="X11" s="1790" t="s">
        <v>20</v>
      </c>
      <c r="Y11" s="1790"/>
      <c r="Z11" s="1790"/>
      <c r="AA11" s="1790"/>
      <c r="AB11" s="1790"/>
      <c r="AC11" s="1790"/>
      <c r="AD11" s="1790">
        <v>3</v>
      </c>
      <c r="AE11" s="1790"/>
      <c r="AF11" s="1785"/>
      <c r="AG11" s="1785"/>
      <c r="AH11" s="1785"/>
      <c r="AI11" s="1790" t="s">
        <v>20</v>
      </c>
      <c r="AJ11" s="1790" t="s">
        <v>409</v>
      </c>
      <c r="AK11" s="1790" t="s">
        <v>429</v>
      </c>
      <c r="AL11" s="1785"/>
      <c r="AM11" s="1785"/>
      <c r="AN11" s="1790" t="s">
        <v>20</v>
      </c>
      <c r="AO11" s="1790" t="s">
        <v>429</v>
      </c>
      <c r="AP11" s="1790" t="s">
        <v>430</v>
      </c>
      <c r="AQ11" s="1790" t="s">
        <v>409</v>
      </c>
      <c r="AR11" s="1790" t="s">
        <v>418</v>
      </c>
      <c r="AS11" s="1801"/>
      <c r="AT11" s="1801"/>
      <c r="AU11" s="1801"/>
      <c r="AV11" s="1794"/>
      <c r="AW11" s="1794"/>
      <c r="AX11" s="1794"/>
      <c r="AY11" s="1794"/>
      <c r="AZ11" s="1794"/>
      <c r="BA11" s="1794"/>
      <c r="BB11" s="1794"/>
      <c r="BC11" s="1794"/>
    </row>
    <row r="12" spans="1:55" s="53" customFormat="1" ht="21" customHeight="1" x14ac:dyDescent="0.3">
      <c r="A12" s="55"/>
      <c r="B12" s="89">
        <f t="shared" si="9"/>
        <v>5</v>
      </c>
      <c r="C12" s="90" t="str">
        <f t="shared" si="1"/>
        <v>Andean Power S.A.C.</v>
      </c>
      <c r="D12" s="85">
        <f t="shared" si="2"/>
        <v>1</v>
      </c>
      <c r="E12" s="91">
        <f t="shared" si="3"/>
        <v>2</v>
      </c>
      <c r="F12" s="92">
        <f t="shared" si="4"/>
        <v>1</v>
      </c>
      <c r="G12" s="87">
        <f t="shared" si="0"/>
        <v>2</v>
      </c>
      <c r="H12" s="85" t="str">
        <f t="shared" si="5"/>
        <v/>
      </c>
      <c r="I12" s="86" t="str">
        <f t="shared" si="6"/>
        <v/>
      </c>
      <c r="J12" s="86" t="str">
        <f t="shared" si="6"/>
        <v/>
      </c>
      <c r="K12" s="86" t="str">
        <f t="shared" si="6"/>
        <v/>
      </c>
      <c r="L12" s="87" t="str">
        <f t="shared" si="7"/>
        <v/>
      </c>
      <c r="M12" s="93" t="str">
        <f t="shared" si="8"/>
        <v/>
      </c>
      <c r="N12" s="93" t="str">
        <f t="shared" si="8"/>
        <v/>
      </c>
      <c r="O12" s="55"/>
      <c r="P12" s="1798"/>
      <c r="Q12" s="1790" t="s">
        <v>22</v>
      </c>
      <c r="R12" s="1790">
        <v>1</v>
      </c>
      <c r="S12" s="1790"/>
      <c r="T12" s="1790"/>
      <c r="U12" s="1790"/>
      <c r="V12" s="1790">
        <v>1</v>
      </c>
      <c r="W12" s="1785"/>
      <c r="X12" s="1790" t="s">
        <v>22</v>
      </c>
      <c r="Y12" s="1790">
        <v>2</v>
      </c>
      <c r="Z12" s="1790"/>
      <c r="AA12" s="1790"/>
      <c r="AB12" s="1790"/>
      <c r="AC12" s="1790"/>
      <c r="AD12" s="1790"/>
      <c r="AE12" s="1790"/>
      <c r="AF12" s="1785"/>
      <c r="AG12" s="1785"/>
      <c r="AH12" s="1785"/>
      <c r="AI12" s="1790" t="s">
        <v>20</v>
      </c>
      <c r="AJ12" s="1790" t="s">
        <v>409</v>
      </c>
      <c r="AK12" s="1790" t="s">
        <v>431</v>
      </c>
      <c r="AL12" s="1785"/>
      <c r="AM12" s="1785"/>
      <c r="AN12" s="1790" t="s">
        <v>20</v>
      </c>
      <c r="AO12" s="1790" t="s">
        <v>431</v>
      </c>
      <c r="AP12" s="1790" t="s">
        <v>430</v>
      </c>
      <c r="AQ12" s="1790" t="s">
        <v>409</v>
      </c>
      <c r="AR12" s="1790" t="s">
        <v>418</v>
      </c>
      <c r="AS12" s="1801"/>
      <c r="AT12" s="1801"/>
      <c r="AU12" s="1801"/>
      <c r="AV12" s="1794"/>
      <c r="AW12" s="1794"/>
      <c r="AX12" s="1794"/>
      <c r="AY12" s="1794"/>
      <c r="AZ12" s="1794"/>
      <c r="BA12" s="1794"/>
      <c r="BB12" s="1794"/>
      <c r="BC12" s="1794"/>
    </row>
    <row r="13" spans="1:55" s="53" customFormat="1" ht="21" customHeight="1" x14ac:dyDescent="0.3">
      <c r="A13" s="55"/>
      <c r="B13" s="89">
        <f t="shared" si="9"/>
        <v>6</v>
      </c>
      <c r="C13" s="90" t="str">
        <f t="shared" si="1"/>
        <v>Asociación Santa Lucia de Chacas</v>
      </c>
      <c r="D13" s="85">
        <f t="shared" si="2"/>
        <v>1</v>
      </c>
      <c r="E13" s="91">
        <f t="shared" si="3"/>
        <v>1</v>
      </c>
      <c r="F13" s="92">
        <f t="shared" si="4"/>
        <v>1</v>
      </c>
      <c r="G13" s="87">
        <f t="shared" si="0"/>
        <v>1</v>
      </c>
      <c r="H13" s="85" t="str">
        <f t="shared" si="5"/>
        <v/>
      </c>
      <c r="I13" s="86" t="str">
        <f t="shared" si="6"/>
        <v/>
      </c>
      <c r="J13" s="86" t="str">
        <f t="shared" si="6"/>
        <v/>
      </c>
      <c r="K13" s="86" t="str">
        <f t="shared" si="6"/>
        <v/>
      </c>
      <c r="L13" s="87" t="str">
        <f t="shared" si="7"/>
        <v/>
      </c>
      <c r="M13" s="93" t="str">
        <f t="shared" si="8"/>
        <v/>
      </c>
      <c r="N13" s="93" t="str">
        <f t="shared" si="8"/>
        <v/>
      </c>
      <c r="O13" s="55"/>
      <c r="P13" s="1798"/>
      <c r="Q13" s="1790" t="s">
        <v>24</v>
      </c>
      <c r="R13" s="1790">
        <v>1</v>
      </c>
      <c r="S13" s="1790"/>
      <c r="T13" s="1790"/>
      <c r="U13" s="1790"/>
      <c r="V13" s="1790">
        <v>1</v>
      </c>
      <c r="W13" s="1785"/>
      <c r="X13" s="1790" t="s">
        <v>24</v>
      </c>
      <c r="Y13" s="1790">
        <v>1</v>
      </c>
      <c r="Z13" s="1790"/>
      <c r="AA13" s="1790"/>
      <c r="AB13" s="1790"/>
      <c r="AC13" s="1790"/>
      <c r="AD13" s="1790"/>
      <c r="AE13" s="1790"/>
      <c r="AF13" s="1785"/>
      <c r="AG13" s="1785"/>
      <c r="AH13" s="1785"/>
      <c r="AI13" s="1790" t="s">
        <v>20</v>
      </c>
      <c r="AJ13" s="1790" t="s">
        <v>409</v>
      </c>
      <c r="AK13" s="1790" t="s">
        <v>432</v>
      </c>
      <c r="AL13" s="1785"/>
      <c r="AM13" s="1785"/>
      <c r="AN13" s="1790" t="s">
        <v>20</v>
      </c>
      <c r="AO13" s="1790" t="s">
        <v>432</v>
      </c>
      <c r="AP13" s="1790" t="s">
        <v>430</v>
      </c>
      <c r="AQ13" s="1790" t="s">
        <v>409</v>
      </c>
      <c r="AR13" s="1790" t="s">
        <v>418</v>
      </c>
      <c r="AS13" s="1801"/>
      <c r="AT13" s="1801"/>
      <c r="AU13" s="1801"/>
      <c r="AV13" s="1794"/>
      <c r="AW13" s="1794"/>
      <c r="AX13" s="1794"/>
      <c r="AY13" s="1794"/>
      <c r="AZ13" s="1794"/>
      <c r="BA13" s="1794"/>
      <c r="BB13" s="1794"/>
      <c r="BC13" s="1794"/>
    </row>
    <row r="14" spans="1:55" s="53" customFormat="1" ht="21" customHeight="1" x14ac:dyDescent="0.3">
      <c r="A14" s="55"/>
      <c r="B14" s="89">
        <f t="shared" si="9"/>
        <v>7</v>
      </c>
      <c r="C14" s="90" t="str">
        <f t="shared" si="1"/>
        <v>Atria Energía S.A.C.</v>
      </c>
      <c r="D14" s="85">
        <f t="shared" si="2"/>
        <v>1</v>
      </c>
      <c r="E14" s="91">
        <f t="shared" si="3"/>
        <v>1</v>
      </c>
      <c r="F14" s="92">
        <f t="shared" si="4"/>
        <v>1</v>
      </c>
      <c r="G14" s="87">
        <f t="shared" si="0"/>
        <v>1</v>
      </c>
      <c r="H14" s="85" t="str">
        <f t="shared" si="5"/>
        <v/>
      </c>
      <c r="I14" s="86" t="str">
        <f t="shared" si="6"/>
        <v/>
      </c>
      <c r="J14" s="86" t="str">
        <f t="shared" si="6"/>
        <v/>
      </c>
      <c r="K14" s="86" t="str">
        <f t="shared" si="6"/>
        <v/>
      </c>
      <c r="L14" s="87" t="str">
        <f t="shared" si="7"/>
        <v/>
      </c>
      <c r="M14" s="93" t="str">
        <f t="shared" si="8"/>
        <v/>
      </c>
      <c r="N14" s="93" t="str">
        <f t="shared" si="8"/>
        <v/>
      </c>
      <c r="O14" s="55"/>
      <c r="P14" s="1798"/>
      <c r="Q14" s="1790" t="s">
        <v>26</v>
      </c>
      <c r="R14" s="1790">
        <v>1</v>
      </c>
      <c r="S14" s="1790"/>
      <c r="T14" s="1790"/>
      <c r="U14" s="1790"/>
      <c r="V14" s="1790">
        <v>1</v>
      </c>
      <c r="W14" s="1785"/>
      <c r="X14" s="1790" t="s">
        <v>26</v>
      </c>
      <c r="Y14" s="1790">
        <v>1</v>
      </c>
      <c r="Z14" s="1790"/>
      <c r="AA14" s="1790"/>
      <c r="AB14" s="1790"/>
      <c r="AC14" s="1790"/>
      <c r="AD14" s="1790"/>
      <c r="AE14" s="1790"/>
      <c r="AF14" s="1785"/>
      <c r="AG14" s="1785"/>
      <c r="AH14" s="1785"/>
      <c r="AI14" s="1790" t="s">
        <v>22</v>
      </c>
      <c r="AJ14" s="1790" t="s">
        <v>407</v>
      </c>
      <c r="AK14" s="1790" t="s">
        <v>433</v>
      </c>
      <c r="AL14" s="1785"/>
      <c r="AM14" s="1785"/>
      <c r="AN14" s="1790" t="s">
        <v>22</v>
      </c>
      <c r="AO14" s="1790" t="s">
        <v>433</v>
      </c>
      <c r="AP14" s="1790" t="s">
        <v>434</v>
      </c>
      <c r="AQ14" s="1790" t="s">
        <v>407</v>
      </c>
      <c r="AR14" s="1790" t="s">
        <v>418</v>
      </c>
      <c r="AS14" s="1801"/>
      <c r="AT14" s="1801"/>
      <c r="AU14" s="1801"/>
      <c r="AV14" s="1794"/>
      <c r="AW14" s="1794"/>
      <c r="AX14" s="1794"/>
      <c r="AY14" s="1794"/>
      <c r="AZ14" s="1794"/>
      <c r="BA14" s="1794"/>
      <c r="BB14" s="1794"/>
      <c r="BC14" s="1794"/>
    </row>
    <row r="15" spans="1:55" s="53" customFormat="1" ht="21" customHeight="1" x14ac:dyDescent="0.3">
      <c r="A15" s="55"/>
      <c r="B15" s="89">
        <f t="shared" si="9"/>
        <v>8</v>
      </c>
      <c r="C15" s="90" t="str">
        <f t="shared" si="1"/>
        <v>Bioenergía del Chira S.A.</v>
      </c>
      <c r="D15" s="85">
        <f t="shared" si="2"/>
        <v>1</v>
      </c>
      <c r="E15" s="91">
        <f t="shared" si="3"/>
        <v>2</v>
      </c>
      <c r="F15" s="92" t="str">
        <f t="shared" si="4"/>
        <v/>
      </c>
      <c r="G15" s="87" t="str">
        <f t="shared" si="0"/>
        <v/>
      </c>
      <c r="H15" s="85">
        <f t="shared" si="5"/>
        <v>1</v>
      </c>
      <c r="I15" s="86" t="str">
        <f t="shared" si="6"/>
        <v/>
      </c>
      <c r="J15" s="86" t="str">
        <f t="shared" si="6"/>
        <v/>
      </c>
      <c r="K15" s="86">
        <f t="shared" si="6"/>
        <v>2</v>
      </c>
      <c r="L15" s="87" t="str">
        <f t="shared" si="7"/>
        <v/>
      </c>
      <c r="M15" s="93" t="str">
        <f t="shared" si="8"/>
        <v/>
      </c>
      <c r="N15" s="93" t="str">
        <f t="shared" si="8"/>
        <v/>
      </c>
      <c r="O15" s="55"/>
      <c r="P15" s="1798"/>
      <c r="Q15" s="1790" t="s">
        <v>28</v>
      </c>
      <c r="R15" s="1790"/>
      <c r="S15" s="1790">
        <v>1</v>
      </c>
      <c r="T15" s="1790"/>
      <c r="U15" s="1790"/>
      <c r="V15" s="1790">
        <v>1</v>
      </c>
      <c r="W15" s="1785"/>
      <c r="X15" s="1790" t="s">
        <v>28</v>
      </c>
      <c r="Y15" s="1790"/>
      <c r="Z15" s="1790"/>
      <c r="AA15" s="1790"/>
      <c r="AB15" s="1790"/>
      <c r="AC15" s="1790">
        <v>2</v>
      </c>
      <c r="AD15" s="1790"/>
      <c r="AE15" s="1790"/>
      <c r="AF15" s="1785"/>
      <c r="AG15" s="1785"/>
      <c r="AH15" s="1785"/>
      <c r="AI15" s="1790" t="s">
        <v>24</v>
      </c>
      <c r="AJ15" s="1790" t="s">
        <v>407</v>
      </c>
      <c r="AK15" s="1790" t="s">
        <v>435</v>
      </c>
      <c r="AL15" s="1785"/>
      <c r="AM15" s="1785"/>
      <c r="AN15" s="1790" t="s">
        <v>22</v>
      </c>
      <c r="AO15" s="1790" t="s">
        <v>433</v>
      </c>
      <c r="AP15" s="1790" t="s">
        <v>436</v>
      </c>
      <c r="AQ15" s="1790" t="s">
        <v>407</v>
      </c>
      <c r="AR15" s="1790" t="s">
        <v>418</v>
      </c>
      <c r="AS15" s="1801"/>
      <c r="AT15" s="1801"/>
      <c r="AU15" s="1801"/>
      <c r="AV15" s="1794"/>
      <c r="AW15" s="1794"/>
      <c r="AX15" s="1794"/>
      <c r="AY15" s="1794"/>
      <c r="AZ15" s="1794"/>
      <c r="BA15" s="1794"/>
      <c r="BB15" s="1794"/>
      <c r="BC15" s="1794"/>
    </row>
    <row r="16" spans="1:55" s="53" customFormat="1" ht="21" customHeight="1" x14ac:dyDescent="0.3">
      <c r="A16" s="55"/>
      <c r="B16" s="89">
        <f t="shared" si="9"/>
        <v>9</v>
      </c>
      <c r="C16" s="90" t="str">
        <f t="shared" si="1"/>
        <v>Celepsa Renovables S.R.L.</v>
      </c>
      <c r="D16" s="85">
        <f t="shared" si="2"/>
        <v>1</v>
      </c>
      <c r="E16" s="91">
        <f t="shared" si="3"/>
        <v>3</v>
      </c>
      <c r="F16" s="92">
        <f t="shared" si="4"/>
        <v>1</v>
      </c>
      <c r="G16" s="87">
        <f t="shared" si="0"/>
        <v>3</v>
      </c>
      <c r="H16" s="85" t="str">
        <f t="shared" si="5"/>
        <v/>
      </c>
      <c r="I16" s="86" t="str">
        <f t="shared" si="6"/>
        <v/>
      </c>
      <c r="J16" s="86" t="str">
        <f t="shared" si="6"/>
        <v/>
      </c>
      <c r="K16" s="86" t="str">
        <f t="shared" si="6"/>
        <v/>
      </c>
      <c r="L16" s="87" t="str">
        <f t="shared" si="7"/>
        <v/>
      </c>
      <c r="M16" s="93" t="str">
        <f t="shared" si="8"/>
        <v/>
      </c>
      <c r="N16" s="93" t="str">
        <f t="shared" si="8"/>
        <v/>
      </c>
      <c r="O16" s="55"/>
      <c r="P16" s="1798"/>
      <c r="Q16" s="1790" t="s">
        <v>30</v>
      </c>
      <c r="R16" s="1790">
        <v>1</v>
      </c>
      <c r="S16" s="1790"/>
      <c r="T16" s="1790"/>
      <c r="U16" s="1790"/>
      <c r="V16" s="1790">
        <v>1</v>
      </c>
      <c r="W16" s="1785"/>
      <c r="X16" s="1790" t="s">
        <v>30</v>
      </c>
      <c r="Y16" s="1790">
        <v>3</v>
      </c>
      <c r="Z16" s="1790"/>
      <c r="AA16" s="1790"/>
      <c r="AB16" s="1790"/>
      <c r="AC16" s="1790"/>
      <c r="AD16" s="1790"/>
      <c r="AE16" s="1790"/>
      <c r="AF16" s="1785"/>
      <c r="AG16" s="1785"/>
      <c r="AH16" s="1785"/>
      <c r="AI16" s="1790" t="s">
        <v>26</v>
      </c>
      <c r="AJ16" s="1790" t="s">
        <v>407</v>
      </c>
      <c r="AK16" s="1790" t="s">
        <v>437</v>
      </c>
      <c r="AL16" s="1785"/>
      <c r="AM16" s="1785"/>
      <c r="AN16" s="1790" t="s">
        <v>24</v>
      </c>
      <c r="AO16" s="1790" t="s">
        <v>435</v>
      </c>
      <c r="AP16" s="1790" t="s">
        <v>425</v>
      </c>
      <c r="AQ16" s="1790" t="s">
        <v>407</v>
      </c>
      <c r="AR16" s="1790" t="s">
        <v>418</v>
      </c>
      <c r="AS16" s="1801"/>
      <c r="AT16" s="1801"/>
      <c r="AU16" s="1801"/>
      <c r="AV16" s="1794"/>
      <c r="AW16" s="1794"/>
      <c r="AX16" s="1794"/>
      <c r="AY16" s="1794"/>
      <c r="AZ16" s="1794"/>
      <c r="BA16" s="1794"/>
      <c r="BB16" s="1794"/>
      <c r="BC16" s="1794"/>
    </row>
    <row r="17" spans="1:55" s="53" customFormat="1" ht="21" customHeight="1" x14ac:dyDescent="0.3">
      <c r="A17" s="55"/>
      <c r="B17" s="89">
        <f t="shared" si="9"/>
        <v>10</v>
      </c>
      <c r="C17" s="90" t="str">
        <f t="shared" si="1"/>
        <v>Central Hidroeléctrica de Langui S.A.</v>
      </c>
      <c r="D17" s="85">
        <f t="shared" si="2"/>
        <v>1</v>
      </c>
      <c r="E17" s="91">
        <f t="shared" si="3"/>
        <v>3</v>
      </c>
      <c r="F17" s="92">
        <f t="shared" si="4"/>
        <v>1</v>
      </c>
      <c r="G17" s="87">
        <f t="shared" si="0"/>
        <v>3</v>
      </c>
      <c r="H17" s="85" t="str">
        <f t="shared" si="5"/>
        <v/>
      </c>
      <c r="I17" s="86" t="str">
        <f t="shared" si="6"/>
        <v/>
      </c>
      <c r="J17" s="86" t="str">
        <f t="shared" si="6"/>
        <v/>
      </c>
      <c r="K17" s="86" t="str">
        <f t="shared" si="6"/>
        <v/>
      </c>
      <c r="L17" s="87" t="str">
        <f t="shared" si="7"/>
        <v/>
      </c>
      <c r="M17" s="93" t="str">
        <f t="shared" si="8"/>
        <v/>
      </c>
      <c r="N17" s="93" t="str">
        <f t="shared" si="8"/>
        <v/>
      </c>
      <c r="O17" s="55"/>
      <c r="P17" s="1798"/>
      <c r="Q17" s="1790" t="s">
        <v>32</v>
      </c>
      <c r="R17" s="1790">
        <v>1</v>
      </c>
      <c r="S17" s="1790"/>
      <c r="T17" s="1790"/>
      <c r="U17" s="1790"/>
      <c r="V17" s="1790">
        <v>1</v>
      </c>
      <c r="W17" s="1785"/>
      <c r="X17" s="1790" t="s">
        <v>32</v>
      </c>
      <c r="Y17" s="1790">
        <v>3</v>
      </c>
      <c r="Z17" s="1790"/>
      <c r="AA17" s="1790"/>
      <c r="AB17" s="1790"/>
      <c r="AC17" s="1790"/>
      <c r="AD17" s="1790"/>
      <c r="AE17" s="1790"/>
      <c r="AF17" s="1785"/>
      <c r="AG17" s="1785"/>
      <c r="AH17" s="1785"/>
      <c r="AI17" s="1790" t="s">
        <v>28</v>
      </c>
      <c r="AJ17" s="1790" t="s">
        <v>408</v>
      </c>
      <c r="AK17" s="1790" t="s">
        <v>438</v>
      </c>
      <c r="AL17" s="1785"/>
      <c r="AM17" s="1785"/>
      <c r="AN17" s="1790" t="s">
        <v>26</v>
      </c>
      <c r="AO17" s="1790" t="s">
        <v>437</v>
      </c>
      <c r="AP17" s="1790" t="s">
        <v>425</v>
      </c>
      <c r="AQ17" s="1790" t="s">
        <v>407</v>
      </c>
      <c r="AR17" s="1790" t="s">
        <v>418</v>
      </c>
      <c r="AS17" s="1801"/>
      <c r="AT17" s="1801"/>
      <c r="AU17" s="1801"/>
      <c r="AV17" s="1794"/>
      <c r="AW17" s="1794"/>
      <c r="AX17" s="1794"/>
      <c r="AY17" s="1794"/>
      <c r="AZ17" s="1794"/>
      <c r="BA17" s="1794"/>
      <c r="BB17" s="1794"/>
      <c r="BC17" s="1794"/>
    </row>
    <row r="18" spans="1:55" s="53" customFormat="1" ht="21" customHeight="1" x14ac:dyDescent="0.3">
      <c r="A18" s="55"/>
      <c r="B18" s="89">
        <f t="shared" si="9"/>
        <v>11</v>
      </c>
      <c r="C18" s="90" t="str">
        <f t="shared" si="1"/>
        <v>Centrales Santa Rosa S.A.C.</v>
      </c>
      <c r="D18" s="85">
        <f t="shared" si="2"/>
        <v>2</v>
      </c>
      <c r="E18" s="91">
        <f t="shared" si="3"/>
        <v>2</v>
      </c>
      <c r="F18" s="92">
        <f t="shared" si="4"/>
        <v>2</v>
      </c>
      <c r="G18" s="87">
        <f t="shared" si="0"/>
        <v>2</v>
      </c>
      <c r="H18" s="85" t="str">
        <f t="shared" si="5"/>
        <v/>
      </c>
      <c r="I18" s="86" t="str">
        <f t="shared" si="6"/>
        <v/>
      </c>
      <c r="J18" s="86" t="str">
        <f t="shared" si="6"/>
        <v/>
      </c>
      <c r="K18" s="86" t="str">
        <f t="shared" si="6"/>
        <v/>
      </c>
      <c r="L18" s="87" t="str">
        <f t="shared" si="7"/>
        <v/>
      </c>
      <c r="M18" s="93" t="str">
        <f t="shared" si="8"/>
        <v/>
      </c>
      <c r="N18" s="93" t="str">
        <f t="shared" si="8"/>
        <v/>
      </c>
      <c r="O18" s="55"/>
      <c r="P18" s="1798"/>
      <c r="Q18" s="1790" t="s">
        <v>34</v>
      </c>
      <c r="R18" s="1790">
        <v>2</v>
      </c>
      <c r="S18" s="1790"/>
      <c r="T18" s="1790"/>
      <c r="U18" s="1790"/>
      <c r="V18" s="1790">
        <v>2</v>
      </c>
      <c r="W18" s="1785"/>
      <c r="X18" s="1790" t="s">
        <v>34</v>
      </c>
      <c r="Y18" s="1790">
        <v>2</v>
      </c>
      <c r="Z18" s="1790"/>
      <c r="AA18" s="1790"/>
      <c r="AB18" s="1790"/>
      <c r="AC18" s="1790"/>
      <c r="AD18" s="1790"/>
      <c r="AE18" s="1790"/>
      <c r="AF18" s="1785"/>
      <c r="AG18" s="1785"/>
      <c r="AH18" s="1785"/>
      <c r="AI18" s="1790" t="s">
        <v>30</v>
      </c>
      <c r="AJ18" s="1790" t="s">
        <v>407</v>
      </c>
      <c r="AK18" s="1790" t="s">
        <v>439</v>
      </c>
      <c r="AL18" s="1785"/>
      <c r="AM18" s="1785"/>
      <c r="AN18" s="1790" t="s">
        <v>28</v>
      </c>
      <c r="AO18" s="1790" t="s">
        <v>438</v>
      </c>
      <c r="AP18" s="1790" t="s">
        <v>440</v>
      </c>
      <c r="AQ18" s="1790" t="s">
        <v>408</v>
      </c>
      <c r="AR18" s="1790" t="s">
        <v>415</v>
      </c>
      <c r="AS18" s="1801"/>
      <c r="AT18" s="1801"/>
      <c r="AU18" s="1801"/>
      <c r="AV18" s="1794"/>
      <c r="AW18" s="1794"/>
      <c r="AX18" s="1794"/>
      <c r="AY18" s="1794"/>
      <c r="AZ18" s="1794"/>
      <c r="BA18" s="1794"/>
      <c r="BB18" s="1794"/>
      <c r="BC18" s="1794"/>
    </row>
    <row r="19" spans="1:55" s="53" customFormat="1" ht="21" customHeight="1" x14ac:dyDescent="0.3">
      <c r="A19" s="55"/>
      <c r="B19" s="89">
        <f t="shared" si="9"/>
        <v>12</v>
      </c>
      <c r="C19" s="90" t="str">
        <f t="shared" si="1"/>
        <v>Chinango S.A.C</v>
      </c>
      <c r="D19" s="85">
        <f t="shared" si="2"/>
        <v>2</v>
      </c>
      <c r="E19" s="91">
        <f t="shared" si="3"/>
        <v>3</v>
      </c>
      <c r="F19" s="92">
        <f t="shared" si="4"/>
        <v>2</v>
      </c>
      <c r="G19" s="87">
        <f t="shared" si="0"/>
        <v>3</v>
      </c>
      <c r="H19" s="85" t="str">
        <f t="shared" si="5"/>
        <v/>
      </c>
      <c r="I19" s="86" t="str">
        <f t="shared" si="6"/>
        <v/>
      </c>
      <c r="J19" s="86" t="str">
        <f t="shared" si="6"/>
        <v/>
      </c>
      <c r="K19" s="86" t="str">
        <f t="shared" si="6"/>
        <v/>
      </c>
      <c r="L19" s="87" t="str">
        <f t="shared" si="7"/>
        <v/>
      </c>
      <c r="M19" s="93" t="str">
        <f t="shared" si="8"/>
        <v/>
      </c>
      <c r="N19" s="93" t="str">
        <f t="shared" si="8"/>
        <v/>
      </c>
      <c r="O19" s="55"/>
      <c r="P19" s="1798"/>
      <c r="Q19" s="1790" t="s">
        <v>36</v>
      </c>
      <c r="R19" s="1790">
        <v>2</v>
      </c>
      <c r="S19" s="1790"/>
      <c r="T19" s="1790"/>
      <c r="U19" s="1790"/>
      <c r="V19" s="1790">
        <v>2</v>
      </c>
      <c r="W19" s="1785"/>
      <c r="X19" s="1790" t="s">
        <v>36</v>
      </c>
      <c r="Y19" s="1790">
        <v>3</v>
      </c>
      <c r="Z19" s="1790"/>
      <c r="AA19" s="1790"/>
      <c r="AB19" s="1790"/>
      <c r="AC19" s="1790"/>
      <c r="AD19" s="1790"/>
      <c r="AE19" s="1790"/>
      <c r="AF19" s="1785"/>
      <c r="AG19" s="1785"/>
      <c r="AH19" s="1785"/>
      <c r="AI19" s="1790" t="s">
        <v>32</v>
      </c>
      <c r="AJ19" s="1790" t="s">
        <v>407</v>
      </c>
      <c r="AK19" s="1790" t="s">
        <v>441</v>
      </c>
      <c r="AL19" s="1785"/>
      <c r="AM19" s="1785"/>
      <c r="AN19" s="1790" t="s">
        <v>28</v>
      </c>
      <c r="AO19" s="1790" t="s">
        <v>438</v>
      </c>
      <c r="AP19" s="1790" t="s">
        <v>442</v>
      </c>
      <c r="AQ19" s="1790" t="s">
        <v>408</v>
      </c>
      <c r="AR19" s="1790" t="s">
        <v>415</v>
      </c>
      <c r="AS19" s="1801"/>
      <c r="AT19" s="1801"/>
      <c r="AU19" s="1801"/>
      <c r="AV19" s="1794"/>
      <c r="AW19" s="1794"/>
      <c r="AX19" s="1794"/>
      <c r="AY19" s="1794"/>
      <c r="AZ19" s="1794"/>
      <c r="BA19" s="1794"/>
      <c r="BB19" s="1794"/>
      <c r="BC19" s="1794"/>
    </row>
    <row r="20" spans="1:55" s="53" customFormat="1" ht="21" customHeight="1" x14ac:dyDescent="0.3">
      <c r="A20" s="55"/>
      <c r="B20" s="89">
        <f t="shared" si="9"/>
        <v>13</v>
      </c>
      <c r="C20" s="90" t="str">
        <f t="shared" si="1"/>
        <v>Cía Hidroeléctrica San Hilarión S.A.C.</v>
      </c>
      <c r="D20" s="85">
        <f t="shared" si="2"/>
        <v>1</v>
      </c>
      <c r="E20" s="91">
        <f t="shared" si="3"/>
        <v>1</v>
      </c>
      <c r="F20" s="92">
        <f t="shared" si="4"/>
        <v>1</v>
      </c>
      <c r="G20" s="87">
        <f t="shared" si="0"/>
        <v>1</v>
      </c>
      <c r="H20" s="85" t="str">
        <f t="shared" si="5"/>
        <v/>
      </c>
      <c r="I20" s="86" t="str">
        <f t="shared" si="6"/>
        <v/>
      </c>
      <c r="J20" s="86" t="str">
        <f t="shared" si="6"/>
        <v/>
      </c>
      <c r="K20" s="86" t="str">
        <f t="shared" si="6"/>
        <v/>
      </c>
      <c r="L20" s="87" t="str">
        <f t="shared" si="7"/>
        <v/>
      </c>
      <c r="M20" s="93" t="str">
        <f t="shared" si="8"/>
        <v/>
      </c>
      <c r="N20" s="93" t="str">
        <f t="shared" si="8"/>
        <v/>
      </c>
      <c r="O20" s="55"/>
      <c r="P20" s="1798"/>
      <c r="Q20" s="1790" t="s">
        <v>38</v>
      </c>
      <c r="R20" s="1790">
        <v>1</v>
      </c>
      <c r="S20" s="1790"/>
      <c r="T20" s="1790"/>
      <c r="U20" s="1790"/>
      <c r="V20" s="1790">
        <v>1</v>
      </c>
      <c r="W20" s="1785"/>
      <c r="X20" s="1790" t="s">
        <v>38</v>
      </c>
      <c r="Y20" s="1790">
        <v>1</v>
      </c>
      <c r="Z20" s="1790"/>
      <c r="AA20" s="1790"/>
      <c r="AB20" s="1790"/>
      <c r="AC20" s="1790"/>
      <c r="AD20" s="1790"/>
      <c r="AE20" s="1790"/>
      <c r="AF20" s="1785"/>
      <c r="AG20" s="1785"/>
      <c r="AH20" s="1785"/>
      <c r="AI20" s="1790" t="s">
        <v>34</v>
      </c>
      <c r="AJ20" s="1790" t="s">
        <v>407</v>
      </c>
      <c r="AK20" s="1790" t="s">
        <v>443</v>
      </c>
      <c r="AL20" s="1785"/>
      <c r="AM20" s="1785"/>
      <c r="AN20" s="1790" t="s">
        <v>30</v>
      </c>
      <c r="AO20" s="1790" t="s">
        <v>439</v>
      </c>
      <c r="AP20" s="1790" t="s">
        <v>444</v>
      </c>
      <c r="AQ20" s="1790" t="s">
        <v>407</v>
      </c>
      <c r="AR20" s="1790" t="s">
        <v>418</v>
      </c>
      <c r="AS20" s="1801"/>
      <c r="AT20" s="1801"/>
      <c r="AU20" s="1801"/>
      <c r="AV20" s="1794"/>
      <c r="AW20" s="1794"/>
      <c r="AX20" s="1794"/>
      <c r="AY20" s="1794"/>
      <c r="AZ20" s="1794"/>
      <c r="BA20" s="1794"/>
      <c r="BB20" s="1794"/>
      <c r="BC20" s="1794"/>
    </row>
    <row r="21" spans="1:55" s="53" customFormat="1" ht="21" customHeight="1" x14ac:dyDescent="0.3">
      <c r="A21" s="55"/>
      <c r="B21" s="89">
        <f t="shared" si="9"/>
        <v>14</v>
      </c>
      <c r="C21" s="90" t="str">
        <f t="shared" si="1"/>
        <v>Cogeneración Oquendo S.A.C.</v>
      </c>
      <c r="D21" s="85" t="s">
        <v>428</v>
      </c>
      <c r="E21" s="91" t="s">
        <v>428</v>
      </c>
      <c r="F21" s="92" t="str">
        <f t="shared" si="4"/>
        <v/>
      </c>
      <c r="G21" s="87" t="str">
        <f t="shared" si="0"/>
        <v/>
      </c>
      <c r="H21" s="85" t="s">
        <v>428</v>
      </c>
      <c r="I21" s="86" t="str">
        <f t="shared" si="6"/>
        <v/>
      </c>
      <c r="J21" s="86" t="s">
        <v>428</v>
      </c>
      <c r="K21" s="86" t="s">
        <v>428</v>
      </c>
      <c r="L21" s="87" t="str">
        <f t="shared" si="7"/>
        <v/>
      </c>
      <c r="M21" s="93" t="str">
        <f t="shared" si="8"/>
        <v/>
      </c>
      <c r="N21" s="93" t="str">
        <f t="shared" si="8"/>
        <v/>
      </c>
      <c r="O21" s="55"/>
      <c r="P21" s="1798"/>
      <c r="Q21" s="1790" t="s">
        <v>40</v>
      </c>
      <c r="R21" s="1790"/>
      <c r="S21" s="1790">
        <v>1</v>
      </c>
      <c r="T21" s="1790"/>
      <c r="U21" s="1790"/>
      <c r="V21" s="1790">
        <v>1</v>
      </c>
      <c r="W21" s="1785"/>
      <c r="X21" s="1790" t="s">
        <v>40</v>
      </c>
      <c r="Y21" s="1790"/>
      <c r="Z21" s="1790"/>
      <c r="AA21" s="1790"/>
      <c r="AB21" s="1790">
        <v>1</v>
      </c>
      <c r="AC21" s="1790">
        <v>2</v>
      </c>
      <c r="AD21" s="1790"/>
      <c r="AE21" s="1790"/>
      <c r="AF21" s="1785"/>
      <c r="AG21" s="1785"/>
      <c r="AH21" s="1785"/>
      <c r="AI21" s="1790" t="s">
        <v>34</v>
      </c>
      <c r="AJ21" s="1790" t="s">
        <v>407</v>
      </c>
      <c r="AK21" s="1790" t="s">
        <v>445</v>
      </c>
      <c r="AL21" s="1785"/>
      <c r="AM21" s="1785"/>
      <c r="AN21" s="1790" t="s">
        <v>30</v>
      </c>
      <c r="AO21" s="1790" t="s">
        <v>439</v>
      </c>
      <c r="AP21" s="1790" t="s">
        <v>446</v>
      </c>
      <c r="AQ21" s="1790" t="s">
        <v>407</v>
      </c>
      <c r="AR21" s="1790" t="s">
        <v>418</v>
      </c>
      <c r="AS21" s="1801"/>
      <c r="AT21" s="1801"/>
      <c r="AU21" s="1801"/>
      <c r="AV21" s="1794"/>
      <c r="AW21" s="1794"/>
      <c r="AX21" s="1794"/>
      <c r="AY21" s="1794"/>
      <c r="AZ21" s="1794"/>
      <c r="BA21" s="1794"/>
      <c r="BB21" s="1794"/>
      <c r="BC21" s="1794"/>
    </row>
    <row r="22" spans="1:55" s="53" customFormat="1" ht="21" customHeight="1" x14ac:dyDescent="0.3">
      <c r="A22" s="55"/>
      <c r="B22" s="89">
        <f t="shared" si="9"/>
        <v>15</v>
      </c>
      <c r="C22" s="90" t="str">
        <f t="shared" si="1"/>
        <v>Colca Solar S.A.C.</v>
      </c>
      <c r="D22" s="85">
        <f t="shared" si="2"/>
        <v>1</v>
      </c>
      <c r="E22" s="91" t="s">
        <v>428</v>
      </c>
      <c r="F22" s="92" t="str">
        <f t="shared" si="4"/>
        <v/>
      </c>
      <c r="G22" s="87" t="str">
        <f t="shared" si="0"/>
        <v/>
      </c>
      <c r="H22" s="85" t="str">
        <f t="shared" si="5"/>
        <v/>
      </c>
      <c r="I22" s="86" t="str">
        <f t="shared" si="6"/>
        <v/>
      </c>
      <c r="J22" s="86" t="str">
        <f t="shared" si="6"/>
        <v/>
      </c>
      <c r="K22" s="86" t="str">
        <f t="shared" si="6"/>
        <v/>
      </c>
      <c r="L22" s="87" t="str">
        <f t="shared" si="7"/>
        <v/>
      </c>
      <c r="M22" s="93">
        <f t="shared" si="8"/>
        <v>1</v>
      </c>
      <c r="N22" s="93" t="str">
        <f t="shared" si="8"/>
        <v/>
      </c>
      <c r="O22" s="55"/>
      <c r="P22" s="1798"/>
      <c r="Q22" s="1790" t="s">
        <v>42</v>
      </c>
      <c r="R22" s="1790"/>
      <c r="S22" s="1790"/>
      <c r="T22" s="1790">
        <v>1</v>
      </c>
      <c r="U22" s="1790"/>
      <c r="V22" s="1790">
        <v>1</v>
      </c>
      <c r="W22" s="1785"/>
      <c r="X22" s="1790" t="s">
        <v>42</v>
      </c>
      <c r="Y22" s="1790"/>
      <c r="Z22" s="1790"/>
      <c r="AA22" s="1790"/>
      <c r="AB22" s="1790"/>
      <c r="AC22" s="1790"/>
      <c r="AD22" s="1790">
        <v>1</v>
      </c>
      <c r="AE22" s="1790"/>
      <c r="AF22" s="1785"/>
      <c r="AG22" s="1785"/>
      <c r="AH22" s="1785"/>
      <c r="AI22" s="1790" t="s">
        <v>36</v>
      </c>
      <c r="AJ22" s="1790" t="s">
        <v>407</v>
      </c>
      <c r="AK22" s="1790" t="s">
        <v>447</v>
      </c>
      <c r="AL22" s="1785"/>
      <c r="AM22" s="1785"/>
      <c r="AN22" s="1790" t="s">
        <v>30</v>
      </c>
      <c r="AO22" s="1790" t="s">
        <v>439</v>
      </c>
      <c r="AP22" s="1790" t="s">
        <v>448</v>
      </c>
      <c r="AQ22" s="1790" t="s">
        <v>407</v>
      </c>
      <c r="AR22" s="1790" t="s">
        <v>418</v>
      </c>
      <c r="AS22" s="1801"/>
      <c r="AT22" s="1801"/>
      <c r="AU22" s="1801"/>
      <c r="AV22" s="1794"/>
      <c r="AW22" s="1794"/>
      <c r="AX22" s="1794"/>
      <c r="AY22" s="1794"/>
      <c r="AZ22" s="1794"/>
      <c r="BA22" s="1794"/>
      <c r="BB22" s="1794"/>
      <c r="BC22" s="1794"/>
    </row>
    <row r="23" spans="1:55" s="53" customFormat="1" ht="21" customHeight="1" x14ac:dyDescent="0.3">
      <c r="A23" s="55"/>
      <c r="B23" s="89">
        <f t="shared" si="9"/>
        <v>16</v>
      </c>
      <c r="C23" s="90" t="str">
        <f t="shared" si="1"/>
        <v>Compañia Eléctrica El Platanal S.A.</v>
      </c>
      <c r="D23" s="85">
        <f t="shared" si="2"/>
        <v>1</v>
      </c>
      <c r="E23" s="91">
        <f t="shared" si="3"/>
        <v>2</v>
      </c>
      <c r="F23" s="92">
        <f t="shared" si="4"/>
        <v>1</v>
      </c>
      <c r="G23" s="87">
        <f t="shared" si="0"/>
        <v>2</v>
      </c>
      <c r="H23" s="85" t="str">
        <f t="shared" si="5"/>
        <v/>
      </c>
      <c r="I23" s="86" t="str">
        <f t="shared" si="6"/>
        <v/>
      </c>
      <c r="J23" s="86" t="str">
        <f t="shared" si="6"/>
        <v/>
      </c>
      <c r="K23" s="86" t="str">
        <f t="shared" si="6"/>
        <v/>
      </c>
      <c r="L23" s="87" t="str">
        <f t="shared" si="7"/>
        <v/>
      </c>
      <c r="M23" s="93" t="str">
        <f t="shared" si="8"/>
        <v/>
      </c>
      <c r="N23" s="93" t="str">
        <f t="shared" si="8"/>
        <v/>
      </c>
      <c r="O23" s="55"/>
      <c r="P23" s="1798"/>
      <c r="Q23" s="1790" t="s">
        <v>44</v>
      </c>
      <c r="R23" s="1790">
        <v>1</v>
      </c>
      <c r="S23" s="1790"/>
      <c r="T23" s="1790"/>
      <c r="U23" s="1790"/>
      <c r="V23" s="1790">
        <v>1</v>
      </c>
      <c r="W23" s="1785"/>
      <c r="X23" s="1790" t="s">
        <v>44</v>
      </c>
      <c r="Y23" s="1790">
        <v>2</v>
      </c>
      <c r="Z23" s="1790"/>
      <c r="AA23" s="1790"/>
      <c r="AB23" s="1790"/>
      <c r="AC23" s="1790"/>
      <c r="AD23" s="1790"/>
      <c r="AE23" s="1790"/>
      <c r="AF23" s="1785"/>
      <c r="AG23" s="1785"/>
      <c r="AH23" s="1785"/>
      <c r="AI23" s="1790" t="s">
        <v>36</v>
      </c>
      <c r="AJ23" s="1790" t="s">
        <v>407</v>
      </c>
      <c r="AK23" s="1790" t="s">
        <v>449</v>
      </c>
      <c r="AL23" s="1785"/>
      <c r="AM23" s="1785"/>
      <c r="AN23" s="1790" t="s">
        <v>32</v>
      </c>
      <c r="AO23" s="1790" t="s">
        <v>441</v>
      </c>
      <c r="AP23" s="1790" t="s">
        <v>450</v>
      </c>
      <c r="AQ23" s="1790" t="s">
        <v>407</v>
      </c>
      <c r="AR23" s="1790" t="s">
        <v>418</v>
      </c>
      <c r="AS23" s="1801"/>
      <c r="AT23" s="1801"/>
      <c r="AU23" s="1801"/>
      <c r="AV23" s="1794"/>
      <c r="AW23" s="1794"/>
      <c r="AX23" s="1794"/>
      <c r="AY23" s="1794"/>
      <c r="AZ23" s="1794"/>
      <c r="BA23" s="1794"/>
      <c r="BB23" s="1794"/>
      <c r="BC23" s="1794"/>
    </row>
    <row r="24" spans="1:55" s="53" customFormat="1" ht="21" customHeight="1" x14ac:dyDescent="0.3">
      <c r="A24" s="55"/>
      <c r="B24" s="89">
        <f t="shared" si="9"/>
        <v>17</v>
      </c>
      <c r="C24" s="90" t="str">
        <f t="shared" si="1"/>
        <v>Compañia Hidroeléctrica Tingo S.A.</v>
      </c>
      <c r="D24" s="85">
        <f t="shared" si="2"/>
        <v>1</v>
      </c>
      <c r="E24" s="91">
        <f t="shared" si="3"/>
        <v>4</v>
      </c>
      <c r="F24" s="92">
        <f t="shared" si="4"/>
        <v>1</v>
      </c>
      <c r="G24" s="87">
        <v>4</v>
      </c>
      <c r="H24" s="85" t="str">
        <f t="shared" si="5"/>
        <v/>
      </c>
      <c r="I24" s="86" t="str">
        <f t="shared" si="6"/>
        <v/>
      </c>
      <c r="J24" s="86" t="str">
        <f t="shared" si="6"/>
        <v/>
      </c>
      <c r="K24" s="86" t="str">
        <f t="shared" si="6"/>
        <v/>
      </c>
      <c r="L24" s="87" t="str">
        <f t="shared" si="7"/>
        <v/>
      </c>
      <c r="M24" s="93" t="str">
        <f t="shared" si="8"/>
        <v/>
      </c>
      <c r="N24" s="93" t="str">
        <f t="shared" si="8"/>
        <v/>
      </c>
      <c r="O24" s="55"/>
      <c r="P24" s="1798"/>
      <c r="Q24" s="1790" t="s">
        <v>46</v>
      </c>
      <c r="R24" s="1790">
        <v>1</v>
      </c>
      <c r="S24" s="1790"/>
      <c r="T24" s="1790"/>
      <c r="U24" s="1790"/>
      <c r="V24" s="1790">
        <v>1</v>
      </c>
      <c r="W24" s="1785"/>
      <c r="X24" s="1790" t="s">
        <v>46</v>
      </c>
      <c r="Y24" s="1790">
        <v>1</v>
      </c>
      <c r="Z24" s="1790"/>
      <c r="AA24" s="1790"/>
      <c r="AB24" s="1790"/>
      <c r="AC24" s="1790"/>
      <c r="AD24" s="1790"/>
      <c r="AE24" s="1790"/>
      <c r="AF24" s="1785"/>
      <c r="AG24" s="1785"/>
      <c r="AH24" s="1785"/>
      <c r="AI24" s="1790" t="s">
        <v>38</v>
      </c>
      <c r="AJ24" s="1790" t="s">
        <v>407</v>
      </c>
      <c r="AK24" s="1790" t="s">
        <v>451</v>
      </c>
      <c r="AL24" s="1785"/>
      <c r="AM24" s="1785"/>
      <c r="AN24" s="1790" t="s">
        <v>32</v>
      </c>
      <c r="AO24" s="1790" t="s">
        <v>441</v>
      </c>
      <c r="AP24" s="1790" t="s">
        <v>452</v>
      </c>
      <c r="AQ24" s="1790" t="s">
        <v>407</v>
      </c>
      <c r="AR24" s="1790" t="s">
        <v>418</v>
      </c>
      <c r="AS24" s="1801"/>
      <c r="AT24" s="1801"/>
      <c r="AU24" s="1801"/>
      <c r="AV24" s="1794"/>
      <c r="AW24" s="1794"/>
      <c r="AX24" s="1794"/>
      <c r="AY24" s="1794"/>
      <c r="AZ24" s="1794"/>
      <c r="BA24" s="1794"/>
      <c r="BB24" s="1794"/>
      <c r="BC24" s="1794"/>
    </row>
    <row r="25" spans="1:55" s="53" customFormat="1" ht="21" customHeight="1" x14ac:dyDescent="0.3">
      <c r="A25" s="55"/>
      <c r="B25" s="89">
        <f t="shared" si="9"/>
        <v>18</v>
      </c>
      <c r="C25" s="90" t="str">
        <f t="shared" si="1"/>
        <v>Consorcio Eléctrico Villacurí S.A.C.</v>
      </c>
      <c r="D25" s="85">
        <f t="shared" si="2"/>
        <v>3</v>
      </c>
      <c r="E25" s="91">
        <f t="shared" si="3"/>
        <v>3</v>
      </c>
      <c r="F25" s="92">
        <f t="shared" si="4"/>
        <v>1</v>
      </c>
      <c r="G25" s="87">
        <f t="shared" si="0"/>
        <v>1</v>
      </c>
      <c r="H25" s="85">
        <f t="shared" si="5"/>
        <v>2</v>
      </c>
      <c r="I25" s="86">
        <f t="shared" ref="I25:K88" si="10">+IF(AA25&lt;&gt;"",AA25,"")</f>
        <v>2</v>
      </c>
      <c r="J25" s="86" t="str">
        <f t="shared" si="10"/>
        <v/>
      </c>
      <c r="K25" s="86" t="str">
        <f t="shared" si="10"/>
        <v/>
      </c>
      <c r="L25" s="87" t="str">
        <f t="shared" si="7"/>
        <v/>
      </c>
      <c r="M25" s="93" t="str">
        <f t="shared" ref="M25:N88" si="11">+IF(T25&lt;&gt;"",T25,"")</f>
        <v/>
      </c>
      <c r="N25" s="93" t="str">
        <f t="shared" si="11"/>
        <v/>
      </c>
      <c r="O25" s="55"/>
      <c r="P25" s="1798"/>
      <c r="Q25" s="1790" t="s">
        <v>48</v>
      </c>
      <c r="R25" s="1790">
        <v>1</v>
      </c>
      <c r="S25" s="1790">
        <v>2</v>
      </c>
      <c r="T25" s="1790"/>
      <c r="U25" s="1790"/>
      <c r="V25" s="1790">
        <v>3</v>
      </c>
      <c r="W25" s="1785"/>
      <c r="X25" s="1790" t="s">
        <v>48</v>
      </c>
      <c r="Y25" s="1790">
        <v>1</v>
      </c>
      <c r="Z25" s="1790"/>
      <c r="AA25" s="1790">
        <v>2</v>
      </c>
      <c r="AB25" s="1790"/>
      <c r="AC25" s="1790"/>
      <c r="AD25" s="1790"/>
      <c r="AE25" s="1790"/>
      <c r="AF25" s="1785"/>
      <c r="AG25" s="1785"/>
      <c r="AH25" s="1785"/>
      <c r="AI25" s="1790" t="s">
        <v>40</v>
      </c>
      <c r="AJ25" s="1790" t="s">
        <v>408</v>
      </c>
      <c r="AK25" s="1790" t="s">
        <v>453</v>
      </c>
      <c r="AL25" s="1785"/>
      <c r="AM25" s="1785"/>
      <c r="AN25" s="1790" t="s">
        <v>32</v>
      </c>
      <c r="AO25" s="1790" t="s">
        <v>441</v>
      </c>
      <c r="AP25" s="1790" t="s">
        <v>454</v>
      </c>
      <c r="AQ25" s="1790" t="s">
        <v>407</v>
      </c>
      <c r="AR25" s="1790" t="s">
        <v>418</v>
      </c>
      <c r="AS25" s="1801"/>
      <c r="AT25" s="1801"/>
      <c r="AU25" s="1801"/>
      <c r="AV25" s="1794"/>
      <c r="AW25" s="1794"/>
      <c r="AX25" s="1794"/>
      <c r="AY25" s="1794"/>
      <c r="AZ25" s="1794"/>
      <c r="BA25" s="1794"/>
      <c r="BB25" s="1794"/>
      <c r="BC25" s="1794"/>
    </row>
    <row r="26" spans="1:55" s="53" customFormat="1" ht="21" customHeight="1" x14ac:dyDescent="0.3">
      <c r="A26" s="55"/>
      <c r="B26" s="89">
        <f t="shared" si="9"/>
        <v>19</v>
      </c>
      <c r="C26" s="90" t="str">
        <f t="shared" si="1"/>
        <v>E.A.W. Muller S.A.</v>
      </c>
      <c r="D26" s="85">
        <f t="shared" si="2"/>
        <v>1</v>
      </c>
      <c r="E26" s="91">
        <f t="shared" si="3"/>
        <v>3</v>
      </c>
      <c r="F26" s="92">
        <f t="shared" si="4"/>
        <v>1</v>
      </c>
      <c r="G26" s="87">
        <f t="shared" si="0"/>
        <v>3</v>
      </c>
      <c r="H26" s="85" t="str">
        <f t="shared" si="5"/>
        <v/>
      </c>
      <c r="I26" s="86" t="str">
        <f t="shared" si="10"/>
        <v/>
      </c>
      <c r="J26" s="86" t="str">
        <f t="shared" si="10"/>
        <v/>
      </c>
      <c r="K26" s="86" t="str">
        <f t="shared" si="10"/>
        <v/>
      </c>
      <c r="L26" s="87" t="str">
        <f t="shared" si="7"/>
        <v/>
      </c>
      <c r="M26" s="93" t="str">
        <f t="shared" si="11"/>
        <v/>
      </c>
      <c r="N26" s="93" t="str">
        <f t="shared" si="11"/>
        <v/>
      </c>
      <c r="O26" s="55"/>
      <c r="P26" s="1798"/>
      <c r="Q26" s="1790" t="s">
        <v>50</v>
      </c>
      <c r="R26" s="1790">
        <v>1</v>
      </c>
      <c r="S26" s="1790"/>
      <c r="T26" s="1790"/>
      <c r="U26" s="1790"/>
      <c r="V26" s="1790">
        <v>1</v>
      </c>
      <c r="W26" s="1785"/>
      <c r="X26" s="1790" t="s">
        <v>50</v>
      </c>
      <c r="Y26" s="1790">
        <v>3</v>
      </c>
      <c r="Z26" s="1790"/>
      <c r="AA26" s="1790"/>
      <c r="AB26" s="1790"/>
      <c r="AC26" s="1790"/>
      <c r="AD26" s="1790"/>
      <c r="AE26" s="1790"/>
      <c r="AF26" s="1785"/>
      <c r="AG26" s="1785"/>
      <c r="AH26" s="1785"/>
      <c r="AI26" s="1790" t="s">
        <v>42</v>
      </c>
      <c r="AJ26" s="1790" t="s">
        <v>409</v>
      </c>
      <c r="AK26" s="1790" t="s">
        <v>455</v>
      </c>
      <c r="AL26" s="1785"/>
      <c r="AM26" s="1785"/>
      <c r="AN26" s="1790" t="s">
        <v>34</v>
      </c>
      <c r="AO26" s="1790" t="s">
        <v>443</v>
      </c>
      <c r="AP26" s="1790" t="s">
        <v>456</v>
      </c>
      <c r="AQ26" s="1790" t="s">
        <v>407</v>
      </c>
      <c r="AR26" s="1790" t="s">
        <v>418</v>
      </c>
      <c r="AS26" s="1801"/>
      <c r="AT26" s="1801"/>
      <c r="AU26" s="1801"/>
      <c r="AV26" s="1794"/>
      <c r="AW26" s="1794"/>
      <c r="AX26" s="1794"/>
      <c r="AY26" s="1794"/>
      <c r="AZ26" s="1794"/>
      <c r="BA26" s="1794"/>
      <c r="BB26" s="1794"/>
      <c r="BC26" s="1794"/>
    </row>
    <row r="27" spans="1:55" s="53" customFormat="1" ht="21" customHeight="1" x14ac:dyDescent="0.3">
      <c r="A27" s="55"/>
      <c r="B27" s="89">
        <f t="shared" si="9"/>
        <v>20</v>
      </c>
      <c r="C27" s="90" t="str">
        <f t="shared" si="1"/>
        <v>Eléctrica Yanapampa S.A.C.</v>
      </c>
      <c r="D27" s="85">
        <f t="shared" si="2"/>
        <v>1</v>
      </c>
      <c r="E27" s="91">
        <f t="shared" si="3"/>
        <v>3</v>
      </c>
      <c r="F27" s="92">
        <f t="shared" si="4"/>
        <v>1</v>
      </c>
      <c r="G27" s="87">
        <f t="shared" si="0"/>
        <v>3</v>
      </c>
      <c r="H27" s="85" t="str">
        <f t="shared" si="5"/>
        <v/>
      </c>
      <c r="I27" s="86" t="str">
        <f t="shared" si="10"/>
        <v/>
      </c>
      <c r="J27" s="86" t="str">
        <f t="shared" si="10"/>
        <v/>
      </c>
      <c r="K27" s="86" t="str">
        <f t="shared" si="10"/>
        <v/>
      </c>
      <c r="L27" s="87" t="str">
        <f t="shared" si="7"/>
        <v/>
      </c>
      <c r="M27" s="93" t="str">
        <f t="shared" si="11"/>
        <v/>
      </c>
      <c r="N27" s="93" t="str">
        <f t="shared" si="11"/>
        <v/>
      </c>
      <c r="O27" s="55"/>
      <c r="P27" s="1798"/>
      <c r="Q27" s="1790" t="s">
        <v>52</v>
      </c>
      <c r="R27" s="1790">
        <v>1</v>
      </c>
      <c r="S27" s="1790"/>
      <c r="T27" s="1790"/>
      <c r="U27" s="1790"/>
      <c r="V27" s="1790">
        <v>1</v>
      </c>
      <c r="W27" s="1785"/>
      <c r="X27" s="1790" t="s">
        <v>52</v>
      </c>
      <c r="Y27" s="1790">
        <v>3</v>
      </c>
      <c r="Z27" s="1790"/>
      <c r="AA27" s="1790"/>
      <c r="AB27" s="1790"/>
      <c r="AC27" s="1790"/>
      <c r="AD27" s="1790"/>
      <c r="AE27" s="1790"/>
      <c r="AF27" s="1785"/>
      <c r="AG27" s="1785"/>
      <c r="AH27" s="1785"/>
      <c r="AI27" s="1790" t="s">
        <v>44</v>
      </c>
      <c r="AJ27" s="1790" t="s">
        <v>407</v>
      </c>
      <c r="AK27" s="1790" t="s">
        <v>457</v>
      </c>
      <c r="AL27" s="1785"/>
      <c r="AM27" s="1785"/>
      <c r="AN27" s="1790" t="s">
        <v>34</v>
      </c>
      <c r="AO27" s="1790" t="s">
        <v>445</v>
      </c>
      <c r="AP27" s="1790" t="s">
        <v>456</v>
      </c>
      <c r="AQ27" s="1790" t="s">
        <v>407</v>
      </c>
      <c r="AR27" s="1790" t="s">
        <v>418</v>
      </c>
      <c r="AS27" s="1801"/>
      <c r="AT27" s="1801"/>
      <c r="AU27" s="1801"/>
      <c r="AV27" s="1794"/>
      <c r="AW27" s="1794"/>
      <c r="AX27" s="1794"/>
      <c r="AY27" s="1794"/>
      <c r="AZ27" s="1794"/>
      <c r="BA27" s="1794"/>
      <c r="BB27" s="1794"/>
      <c r="BC27" s="1794"/>
    </row>
    <row r="28" spans="1:55" s="53" customFormat="1" ht="21" customHeight="1" x14ac:dyDescent="0.3">
      <c r="A28" s="55"/>
      <c r="B28" s="89">
        <f t="shared" si="9"/>
        <v>21</v>
      </c>
      <c r="C28" s="90" t="str">
        <f t="shared" si="1"/>
        <v>Electro Dunas S.A.A.</v>
      </c>
      <c r="D28" s="85">
        <f t="shared" si="2"/>
        <v>4</v>
      </c>
      <c r="E28" s="91">
        <f t="shared" si="3"/>
        <v>9</v>
      </c>
      <c r="F28" s="92">
        <f t="shared" si="4"/>
        <v>1</v>
      </c>
      <c r="G28" s="87">
        <f t="shared" si="0"/>
        <v>2</v>
      </c>
      <c r="H28" s="85">
        <f t="shared" si="5"/>
        <v>3</v>
      </c>
      <c r="I28" s="86">
        <f t="shared" si="10"/>
        <v>7</v>
      </c>
      <c r="J28" s="86" t="str">
        <f t="shared" si="10"/>
        <v/>
      </c>
      <c r="K28" s="86" t="str">
        <f t="shared" si="10"/>
        <v/>
      </c>
      <c r="L28" s="87" t="str">
        <f t="shared" si="7"/>
        <v/>
      </c>
      <c r="M28" s="93" t="str">
        <f t="shared" si="11"/>
        <v/>
      </c>
      <c r="N28" s="93" t="str">
        <f t="shared" si="11"/>
        <v/>
      </c>
      <c r="O28" s="55"/>
      <c r="P28" s="1798"/>
      <c r="Q28" s="1790" t="s">
        <v>54</v>
      </c>
      <c r="R28" s="1790">
        <v>1</v>
      </c>
      <c r="S28" s="1790">
        <v>3</v>
      </c>
      <c r="T28" s="1790"/>
      <c r="U28" s="1790"/>
      <c r="V28" s="1790">
        <v>4</v>
      </c>
      <c r="W28" s="1785"/>
      <c r="X28" s="1790" t="s">
        <v>54</v>
      </c>
      <c r="Y28" s="1790">
        <v>2</v>
      </c>
      <c r="Z28" s="1790"/>
      <c r="AA28" s="1790">
        <v>7</v>
      </c>
      <c r="AB28" s="1790"/>
      <c r="AC28" s="1790"/>
      <c r="AD28" s="1790"/>
      <c r="AE28" s="1790"/>
      <c r="AF28" s="1785"/>
      <c r="AG28" s="1785"/>
      <c r="AH28" s="1785"/>
      <c r="AI28" s="1790" t="s">
        <v>46</v>
      </c>
      <c r="AJ28" s="1790" t="s">
        <v>407</v>
      </c>
      <c r="AK28" s="1790" t="s">
        <v>458</v>
      </c>
      <c r="AL28" s="1785"/>
      <c r="AM28" s="1785"/>
      <c r="AN28" s="1790" t="s">
        <v>36</v>
      </c>
      <c r="AO28" s="1790" t="s">
        <v>447</v>
      </c>
      <c r="AP28" s="1790" t="s">
        <v>459</v>
      </c>
      <c r="AQ28" s="1790" t="s">
        <v>407</v>
      </c>
      <c r="AR28" s="1790" t="s">
        <v>418</v>
      </c>
      <c r="AS28" s="1801"/>
      <c r="AT28" s="1801"/>
      <c r="AU28" s="1801"/>
      <c r="AV28" s="1794"/>
      <c r="AW28" s="1794"/>
      <c r="AX28" s="1794"/>
      <c r="AY28" s="1794"/>
      <c r="AZ28" s="1794"/>
      <c r="BA28" s="1794"/>
      <c r="BB28" s="1794"/>
      <c r="BC28" s="1794"/>
    </row>
    <row r="29" spans="1:55" s="53" customFormat="1" ht="21" customHeight="1" x14ac:dyDescent="0.3">
      <c r="A29" s="55"/>
      <c r="B29" s="89">
        <f t="shared" si="9"/>
        <v>22</v>
      </c>
      <c r="C29" s="90" t="str">
        <f t="shared" si="1"/>
        <v>Electro Oriente S. A.</v>
      </c>
      <c r="D29" s="85">
        <f t="shared" si="2"/>
        <v>35</v>
      </c>
      <c r="E29" s="91">
        <f t="shared" si="3"/>
        <v>131</v>
      </c>
      <c r="F29" s="92">
        <f t="shared" si="4"/>
        <v>10</v>
      </c>
      <c r="G29" s="87">
        <f t="shared" si="0"/>
        <v>21</v>
      </c>
      <c r="H29" s="85">
        <f t="shared" si="5"/>
        <v>25</v>
      </c>
      <c r="I29" s="86">
        <f t="shared" si="10"/>
        <v>110</v>
      </c>
      <c r="J29" s="86" t="str">
        <f t="shared" si="10"/>
        <v/>
      </c>
      <c r="K29" s="86" t="str">
        <f t="shared" si="10"/>
        <v/>
      </c>
      <c r="L29" s="87" t="str">
        <f t="shared" si="7"/>
        <v/>
      </c>
      <c r="M29" s="93" t="str">
        <f t="shared" si="11"/>
        <v/>
      </c>
      <c r="N29" s="93" t="str">
        <f t="shared" si="11"/>
        <v/>
      </c>
      <c r="O29" s="55"/>
      <c r="P29" s="1798"/>
      <c r="Q29" s="1790" t="s">
        <v>56</v>
      </c>
      <c r="R29" s="1790">
        <v>10</v>
      </c>
      <c r="S29" s="1790">
        <v>25</v>
      </c>
      <c r="T29" s="1790"/>
      <c r="U29" s="1790"/>
      <c r="V29" s="1790">
        <v>35</v>
      </c>
      <c r="W29" s="1785"/>
      <c r="X29" s="1790" t="s">
        <v>56</v>
      </c>
      <c r="Y29" s="1790">
        <v>21</v>
      </c>
      <c r="Z29" s="1790"/>
      <c r="AA29" s="1790">
        <v>110</v>
      </c>
      <c r="AB29" s="1790"/>
      <c r="AC29" s="1790"/>
      <c r="AD29" s="1790"/>
      <c r="AE29" s="1790"/>
      <c r="AF29" s="1785"/>
      <c r="AG29" s="1785"/>
      <c r="AH29" s="1785"/>
      <c r="AI29" s="1790" t="s">
        <v>48</v>
      </c>
      <c r="AJ29" s="1790" t="s">
        <v>407</v>
      </c>
      <c r="AK29" s="1790" t="s">
        <v>460</v>
      </c>
      <c r="AL29" s="1785"/>
      <c r="AM29" s="1785"/>
      <c r="AN29" s="1790" t="s">
        <v>36</v>
      </c>
      <c r="AO29" s="1790" t="s">
        <v>447</v>
      </c>
      <c r="AP29" s="1790" t="s">
        <v>461</v>
      </c>
      <c r="AQ29" s="1790" t="s">
        <v>407</v>
      </c>
      <c r="AR29" s="1790" t="s">
        <v>418</v>
      </c>
      <c r="AS29" s="1801"/>
      <c r="AT29" s="1801"/>
      <c r="AU29" s="1801"/>
      <c r="AV29" s="1794"/>
      <c r="AW29" s="1794"/>
      <c r="AX29" s="1794"/>
      <c r="AY29" s="1794"/>
      <c r="AZ29" s="1794"/>
      <c r="BA29" s="1794"/>
      <c r="BB29" s="1794"/>
      <c r="BC29" s="1794"/>
    </row>
    <row r="30" spans="1:55" s="53" customFormat="1" ht="21" customHeight="1" x14ac:dyDescent="0.3">
      <c r="A30" s="55"/>
      <c r="B30" s="89">
        <f t="shared" si="9"/>
        <v>23</v>
      </c>
      <c r="C30" s="90" t="str">
        <f t="shared" si="1"/>
        <v>Electro Puno S.A.A.</v>
      </c>
      <c r="D30" s="85">
        <f t="shared" si="2"/>
        <v>3</v>
      </c>
      <c r="E30" s="91">
        <f t="shared" si="3"/>
        <v>4</v>
      </c>
      <c r="F30" s="92">
        <f t="shared" si="4"/>
        <v>1</v>
      </c>
      <c r="G30" s="87">
        <f t="shared" si="0"/>
        <v>3</v>
      </c>
      <c r="H30" s="85">
        <f t="shared" si="5"/>
        <v>1</v>
      </c>
      <c r="I30" s="86">
        <f t="shared" si="10"/>
        <v>1</v>
      </c>
      <c r="J30" s="86" t="str">
        <f t="shared" si="10"/>
        <v/>
      </c>
      <c r="K30" s="86" t="str">
        <f t="shared" si="10"/>
        <v/>
      </c>
      <c r="L30" s="87" t="str">
        <f t="shared" si="7"/>
        <v/>
      </c>
      <c r="M30" s="93">
        <f t="shared" si="11"/>
        <v>1</v>
      </c>
      <c r="N30" s="93" t="str">
        <f t="shared" si="11"/>
        <v/>
      </c>
      <c r="O30" s="55"/>
      <c r="P30" s="1798"/>
      <c r="Q30" s="1790" t="s">
        <v>58</v>
      </c>
      <c r="R30" s="1790">
        <v>1</v>
      </c>
      <c r="S30" s="1790">
        <v>1</v>
      </c>
      <c r="T30" s="1790">
        <v>1</v>
      </c>
      <c r="U30" s="1790"/>
      <c r="V30" s="1790">
        <v>3</v>
      </c>
      <c r="W30" s="1785"/>
      <c r="X30" s="1790" t="s">
        <v>58</v>
      </c>
      <c r="Y30" s="1790">
        <v>3</v>
      </c>
      <c r="Z30" s="1790"/>
      <c r="AA30" s="1790">
        <v>1</v>
      </c>
      <c r="AB30" s="1790"/>
      <c r="AC30" s="1790"/>
      <c r="AD30" s="1790">
        <v>1</v>
      </c>
      <c r="AE30" s="1790"/>
      <c r="AF30" s="1785"/>
      <c r="AG30" s="1785"/>
      <c r="AH30" s="1785"/>
      <c r="AI30" s="1790" t="s">
        <v>48</v>
      </c>
      <c r="AJ30" s="1790" t="s">
        <v>408</v>
      </c>
      <c r="AK30" s="1790" t="s">
        <v>462</v>
      </c>
      <c r="AL30" s="1785"/>
      <c r="AM30" s="1785"/>
      <c r="AN30" s="1790" t="s">
        <v>36</v>
      </c>
      <c r="AO30" s="1790" t="s">
        <v>449</v>
      </c>
      <c r="AP30" s="1790" t="s">
        <v>459</v>
      </c>
      <c r="AQ30" s="1790" t="s">
        <v>407</v>
      </c>
      <c r="AR30" s="1790" t="s">
        <v>418</v>
      </c>
      <c r="AS30" s="1801"/>
      <c r="AT30" s="1801"/>
      <c r="AU30" s="1801"/>
      <c r="AV30" s="1794"/>
      <c r="AW30" s="1794"/>
      <c r="AX30" s="1794"/>
      <c r="AY30" s="1794"/>
      <c r="AZ30" s="1794"/>
      <c r="BA30" s="1794"/>
      <c r="BB30" s="1794"/>
      <c r="BC30" s="1794"/>
    </row>
    <row r="31" spans="1:55" s="53" customFormat="1" ht="21" customHeight="1" x14ac:dyDescent="0.3">
      <c r="A31" s="55"/>
      <c r="B31" s="89">
        <f t="shared" si="9"/>
        <v>24</v>
      </c>
      <c r="C31" s="90" t="str">
        <f t="shared" si="1"/>
        <v>Electro Sur Este S.A.A.</v>
      </c>
      <c r="D31" s="85">
        <f t="shared" si="2"/>
        <v>10</v>
      </c>
      <c r="E31" s="91">
        <f t="shared" si="3"/>
        <v>20</v>
      </c>
      <c r="F31" s="92">
        <f t="shared" si="4"/>
        <v>7</v>
      </c>
      <c r="G31" s="87">
        <f t="shared" si="0"/>
        <v>17</v>
      </c>
      <c r="H31" s="85">
        <f t="shared" si="5"/>
        <v>3</v>
      </c>
      <c r="I31" s="86">
        <f t="shared" si="10"/>
        <v>3</v>
      </c>
      <c r="J31" s="86" t="str">
        <f t="shared" si="10"/>
        <v/>
      </c>
      <c r="K31" s="86" t="str">
        <f t="shared" si="10"/>
        <v/>
      </c>
      <c r="L31" s="87" t="str">
        <f t="shared" si="7"/>
        <v/>
      </c>
      <c r="M31" s="93" t="str">
        <f t="shared" si="11"/>
        <v/>
      </c>
      <c r="N31" s="93" t="str">
        <f t="shared" si="11"/>
        <v/>
      </c>
      <c r="O31" s="55"/>
      <c r="P31" s="1798"/>
      <c r="Q31" s="1790" t="s">
        <v>60</v>
      </c>
      <c r="R31" s="1790">
        <v>7</v>
      </c>
      <c r="S31" s="1790">
        <v>3</v>
      </c>
      <c r="T31" s="1790"/>
      <c r="U31" s="1790"/>
      <c r="V31" s="1790">
        <v>10</v>
      </c>
      <c r="W31" s="1785"/>
      <c r="X31" s="1790" t="s">
        <v>60</v>
      </c>
      <c r="Y31" s="1790">
        <v>17</v>
      </c>
      <c r="Z31" s="1790"/>
      <c r="AA31" s="1790">
        <v>3</v>
      </c>
      <c r="AB31" s="1790"/>
      <c r="AC31" s="1790"/>
      <c r="AD31" s="1790"/>
      <c r="AE31" s="1790"/>
      <c r="AF31" s="1785"/>
      <c r="AG31" s="1785"/>
      <c r="AH31" s="1785"/>
      <c r="AI31" s="1790" t="s">
        <v>48</v>
      </c>
      <c r="AJ31" s="1790" t="s">
        <v>408</v>
      </c>
      <c r="AK31" s="1790" t="s">
        <v>463</v>
      </c>
      <c r="AL31" s="1785"/>
      <c r="AM31" s="1785"/>
      <c r="AN31" s="1790" t="s">
        <v>38</v>
      </c>
      <c r="AO31" s="1790" t="s">
        <v>451</v>
      </c>
      <c r="AP31" s="1790" t="s">
        <v>425</v>
      </c>
      <c r="AQ31" s="1790" t="s">
        <v>407</v>
      </c>
      <c r="AR31" s="1790" t="s">
        <v>418</v>
      </c>
      <c r="AS31" s="1801"/>
      <c r="AT31" s="1801"/>
      <c r="AU31" s="1801"/>
      <c r="AV31" s="1794"/>
      <c r="AW31" s="1794"/>
      <c r="AX31" s="1794"/>
      <c r="AY31" s="1794"/>
      <c r="AZ31" s="1794"/>
      <c r="BA31" s="1794"/>
      <c r="BB31" s="1794"/>
      <c r="BC31" s="1794"/>
    </row>
    <row r="32" spans="1:55" s="53" customFormat="1" ht="21" customHeight="1" x14ac:dyDescent="0.3">
      <c r="A32" s="55"/>
      <c r="B32" s="89">
        <f t="shared" si="9"/>
        <v>25</v>
      </c>
      <c r="C32" s="90" t="str">
        <f t="shared" si="1"/>
        <v>Electro Ucayali S.A.</v>
      </c>
      <c r="D32" s="85">
        <f t="shared" si="2"/>
        <v>4</v>
      </c>
      <c r="E32" s="91">
        <f t="shared" si="3"/>
        <v>11</v>
      </c>
      <c r="F32" s="92">
        <f t="shared" si="4"/>
        <v>1</v>
      </c>
      <c r="G32" s="87">
        <f t="shared" si="0"/>
        <v>3</v>
      </c>
      <c r="H32" s="85">
        <f t="shared" si="5"/>
        <v>2</v>
      </c>
      <c r="I32" s="86">
        <f t="shared" si="10"/>
        <v>8</v>
      </c>
      <c r="J32" s="86" t="str">
        <f t="shared" si="10"/>
        <v/>
      </c>
      <c r="K32" s="86" t="str">
        <f t="shared" si="10"/>
        <v/>
      </c>
      <c r="L32" s="87" t="str">
        <f t="shared" si="7"/>
        <v/>
      </c>
      <c r="M32" s="93">
        <f t="shared" si="11"/>
        <v>1</v>
      </c>
      <c r="N32" s="93" t="str">
        <f t="shared" si="11"/>
        <v/>
      </c>
      <c r="O32" s="55"/>
      <c r="P32" s="1798"/>
      <c r="Q32" s="1790" t="s">
        <v>62</v>
      </c>
      <c r="R32" s="1790">
        <v>1</v>
      </c>
      <c r="S32" s="1790">
        <v>2</v>
      </c>
      <c r="T32" s="1790">
        <v>1</v>
      </c>
      <c r="U32" s="1790"/>
      <c r="V32" s="1790">
        <v>4</v>
      </c>
      <c r="W32" s="1785"/>
      <c r="X32" s="1790" t="s">
        <v>62</v>
      </c>
      <c r="Y32" s="1790">
        <v>3</v>
      </c>
      <c r="Z32" s="1790"/>
      <c r="AA32" s="1790">
        <v>8</v>
      </c>
      <c r="AB32" s="1790"/>
      <c r="AC32" s="1790"/>
      <c r="AD32" s="1790">
        <v>1</v>
      </c>
      <c r="AE32" s="1790"/>
      <c r="AF32" s="1785"/>
      <c r="AG32" s="1785"/>
      <c r="AH32" s="1785"/>
      <c r="AI32" s="1790" t="s">
        <v>50</v>
      </c>
      <c r="AJ32" s="1790" t="s">
        <v>407</v>
      </c>
      <c r="AK32" s="1790" t="s">
        <v>464</v>
      </c>
      <c r="AL32" s="1785"/>
      <c r="AM32" s="1785"/>
      <c r="AN32" s="1790" t="s">
        <v>40</v>
      </c>
      <c r="AO32" s="1790" t="s">
        <v>453</v>
      </c>
      <c r="AP32" s="1790" t="s">
        <v>465</v>
      </c>
      <c r="AQ32" s="1790" t="s">
        <v>408</v>
      </c>
      <c r="AR32" s="1790" t="s">
        <v>414</v>
      </c>
      <c r="AS32" s="1801"/>
      <c r="AT32" s="1801"/>
      <c r="AU32" s="1801"/>
      <c r="AV32" s="1794"/>
      <c r="AW32" s="1794"/>
      <c r="AX32" s="1794"/>
      <c r="AY32" s="1794"/>
      <c r="AZ32" s="1794"/>
      <c r="BA32" s="1794"/>
      <c r="BB32" s="1794"/>
      <c r="BC32" s="1794"/>
    </row>
    <row r="33" spans="1:55" s="53" customFormat="1" ht="21" customHeight="1" x14ac:dyDescent="0.3">
      <c r="A33" s="55"/>
      <c r="B33" s="89">
        <f t="shared" si="9"/>
        <v>26</v>
      </c>
      <c r="C33" s="90" t="str">
        <f t="shared" si="1"/>
        <v>Electro Zaña S.A.C.</v>
      </c>
      <c r="D33" s="85">
        <f t="shared" si="2"/>
        <v>1</v>
      </c>
      <c r="E33" s="91">
        <f t="shared" si="3"/>
        <v>2</v>
      </c>
      <c r="F33" s="92">
        <f t="shared" si="4"/>
        <v>1</v>
      </c>
      <c r="G33" s="87">
        <f t="shared" si="0"/>
        <v>2</v>
      </c>
      <c r="H33" s="85" t="str">
        <f t="shared" si="5"/>
        <v/>
      </c>
      <c r="I33" s="86" t="str">
        <f t="shared" si="10"/>
        <v/>
      </c>
      <c r="J33" s="86" t="str">
        <f t="shared" si="10"/>
        <v/>
      </c>
      <c r="K33" s="86" t="str">
        <f t="shared" si="10"/>
        <v/>
      </c>
      <c r="L33" s="87" t="str">
        <f t="shared" si="7"/>
        <v/>
      </c>
      <c r="M33" s="93" t="str">
        <f t="shared" si="11"/>
        <v/>
      </c>
      <c r="N33" s="93" t="str">
        <f t="shared" si="11"/>
        <v/>
      </c>
      <c r="O33" s="55"/>
      <c r="P33" s="1798"/>
      <c r="Q33" s="1790" t="s">
        <v>64</v>
      </c>
      <c r="R33" s="1790">
        <v>1</v>
      </c>
      <c r="S33" s="1790"/>
      <c r="T33" s="1790"/>
      <c r="U33" s="1790"/>
      <c r="V33" s="1790">
        <v>1</v>
      </c>
      <c r="W33" s="1785"/>
      <c r="X33" s="1790" t="s">
        <v>64</v>
      </c>
      <c r="Y33" s="1790">
        <v>2</v>
      </c>
      <c r="Z33" s="1790"/>
      <c r="AA33" s="1790"/>
      <c r="AB33" s="1790"/>
      <c r="AC33" s="1790"/>
      <c r="AD33" s="1790"/>
      <c r="AE33" s="1790"/>
      <c r="AF33" s="1785"/>
      <c r="AG33" s="1785"/>
      <c r="AH33" s="1785"/>
      <c r="AI33" s="1790" t="s">
        <v>52</v>
      </c>
      <c r="AJ33" s="1790" t="s">
        <v>407</v>
      </c>
      <c r="AK33" s="1790" t="s">
        <v>466</v>
      </c>
      <c r="AL33" s="1785"/>
      <c r="AM33" s="1785"/>
      <c r="AN33" s="1790" t="s">
        <v>40</v>
      </c>
      <c r="AO33" s="1790" t="s">
        <v>453</v>
      </c>
      <c r="AP33" s="1790" t="s">
        <v>427</v>
      </c>
      <c r="AQ33" s="1790" t="s">
        <v>408</v>
      </c>
      <c r="AR33" s="1790" t="s">
        <v>415</v>
      </c>
      <c r="AS33" s="1801"/>
      <c r="AT33" s="1801"/>
      <c r="AU33" s="1801"/>
      <c r="AV33" s="1794"/>
      <c r="AW33" s="1794"/>
      <c r="AX33" s="1794"/>
      <c r="AY33" s="1794"/>
      <c r="AZ33" s="1794"/>
      <c r="BA33" s="1794"/>
      <c r="BB33" s="1794"/>
      <c r="BC33" s="1794"/>
    </row>
    <row r="34" spans="1:55" s="53" customFormat="1" ht="21" customHeight="1" x14ac:dyDescent="0.3">
      <c r="A34" s="55"/>
      <c r="B34" s="89">
        <f t="shared" si="9"/>
        <v>27</v>
      </c>
      <c r="C34" s="90" t="str">
        <f t="shared" si="1"/>
        <v>Electrocentro S.A.</v>
      </c>
      <c r="D34" s="85">
        <f t="shared" si="2"/>
        <v>17</v>
      </c>
      <c r="E34" s="91">
        <f t="shared" si="3"/>
        <v>36</v>
      </c>
      <c r="F34" s="92">
        <f t="shared" si="4"/>
        <v>14</v>
      </c>
      <c r="G34" s="87">
        <f t="shared" si="0"/>
        <v>28</v>
      </c>
      <c r="H34" s="85">
        <f t="shared" si="5"/>
        <v>3</v>
      </c>
      <c r="I34" s="86">
        <f t="shared" si="10"/>
        <v>8</v>
      </c>
      <c r="J34" s="86" t="str">
        <f t="shared" si="10"/>
        <v/>
      </c>
      <c r="K34" s="86" t="str">
        <f t="shared" si="10"/>
        <v/>
      </c>
      <c r="L34" s="87" t="str">
        <f t="shared" si="7"/>
        <v/>
      </c>
      <c r="M34" s="93" t="str">
        <f t="shared" si="11"/>
        <v/>
      </c>
      <c r="N34" s="93" t="str">
        <f t="shared" si="11"/>
        <v/>
      </c>
      <c r="O34" s="55"/>
      <c r="P34" s="1798"/>
      <c r="Q34" s="1790" t="s">
        <v>66</v>
      </c>
      <c r="R34" s="1790">
        <v>14</v>
      </c>
      <c r="S34" s="1790">
        <v>3</v>
      </c>
      <c r="T34" s="1790"/>
      <c r="U34" s="1790"/>
      <c r="V34" s="1790">
        <v>17</v>
      </c>
      <c r="W34" s="1785"/>
      <c r="X34" s="1790" t="s">
        <v>66</v>
      </c>
      <c r="Y34" s="1790">
        <v>28</v>
      </c>
      <c r="Z34" s="1790"/>
      <c r="AA34" s="1790">
        <v>8</v>
      </c>
      <c r="AB34" s="1790"/>
      <c r="AC34" s="1790"/>
      <c r="AD34" s="1790"/>
      <c r="AE34" s="1790"/>
      <c r="AF34" s="1785"/>
      <c r="AG34" s="1785"/>
      <c r="AH34" s="1785"/>
      <c r="AI34" s="1790" t="s">
        <v>54</v>
      </c>
      <c r="AJ34" s="1790" t="s">
        <v>407</v>
      </c>
      <c r="AK34" s="1790" t="s">
        <v>467</v>
      </c>
      <c r="AL34" s="1785"/>
      <c r="AM34" s="1785"/>
      <c r="AN34" s="1790" t="s">
        <v>40</v>
      </c>
      <c r="AO34" s="1790" t="s">
        <v>453</v>
      </c>
      <c r="AP34" s="1790" t="s">
        <v>468</v>
      </c>
      <c r="AQ34" s="1790" t="s">
        <v>408</v>
      </c>
      <c r="AR34" s="1790" t="s">
        <v>415</v>
      </c>
      <c r="AS34" s="1801"/>
      <c r="AT34" s="1801"/>
      <c r="AU34" s="1801"/>
      <c r="AV34" s="1794"/>
      <c r="AW34" s="1794"/>
      <c r="AX34" s="1794"/>
      <c r="AY34" s="1794"/>
      <c r="AZ34" s="1794"/>
      <c r="BA34" s="1794"/>
      <c r="BB34" s="1794"/>
      <c r="BC34" s="1794"/>
    </row>
    <row r="35" spans="1:55" s="53" customFormat="1" ht="21" customHeight="1" x14ac:dyDescent="0.3">
      <c r="A35" s="55"/>
      <c r="B35" s="89">
        <f t="shared" si="9"/>
        <v>28</v>
      </c>
      <c r="C35" s="90" t="str">
        <f t="shared" si="1"/>
        <v>Electronoroeste S. A.</v>
      </c>
      <c r="D35" s="85">
        <f t="shared" si="2"/>
        <v>8</v>
      </c>
      <c r="E35" s="91">
        <f t="shared" si="3"/>
        <v>23</v>
      </c>
      <c r="F35" s="92">
        <f t="shared" si="4"/>
        <v>4</v>
      </c>
      <c r="G35" s="87">
        <f t="shared" si="0"/>
        <v>8</v>
      </c>
      <c r="H35" s="85">
        <f t="shared" si="5"/>
        <v>4</v>
      </c>
      <c r="I35" s="86">
        <f t="shared" si="10"/>
        <v>14</v>
      </c>
      <c r="J35" s="86">
        <f t="shared" si="10"/>
        <v>1</v>
      </c>
      <c r="K35" s="86" t="str">
        <f t="shared" si="10"/>
        <v/>
      </c>
      <c r="L35" s="87" t="str">
        <f t="shared" si="7"/>
        <v/>
      </c>
      <c r="M35" s="93" t="str">
        <f t="shared" si="11"/>
        <v/>
      </c>
      <c r="N35" s="93" t="str">
        <f t="shared" si="11"/>
        <v/>
      </c>
      <c r="O35" s="55"/>
      <c r="P35" s="1798"/>
      <c r="Q35" s="1790" t="s">
        <v>68</v>
      </c>
      <c r="R35" s="1790">
        <v>4</v>
      </c>
      <c r="S35" s="1790">
        <v>4</v>
      </c>
      <c r="T35" s="1790"/>
      <c r="U35" s="1790"/>
      <c r="V35" s="1790">
        <v>8</v>
      </c>
      <c r="W35" s="1785"/>
      <c r="X35" s="1790" t="s">
        <v>68</v>
      </c>
      <c r="Y35" s="1790">
        <v>8</v>
      </c>
      <c r="Z35" s="1790"/>
      <c r="AA35" s="1790">
        <v>14</v>
      </c>
      <c r="AB35" s="1790">
        <v>1</v>
      </c>
      <c r="AC35" s="1790"/>
      <c r="AD35" s="1790"/>
      <c r="AE35" s="1790"/>
      <c r="AF35" s="1785"/>
      <c r="AG35" s="1785"/>
      <c r="AH35" s="1785"/>
      <c r="AI35" s="1790" t="s">
        <v>54</v>
      </c>
      <c r="AJ35" s="1790" t="s">
        <v>408</v>
      </c>
      <c r="AK35" s="1790" t="s">
        <v>469</v>
      </c>
      <c r="AL35" s="1785"/>
      <c r="AM35" s="1785"/>
      <c r="AN35" s="1790" t="s">
        <v>42</v>
      </c>
      <c r="AO35" s="1790" t="s">
        <v>455</v>
      </c>
      <c r="AP35" s="1790" t="s">
        <v>470</v>
      </c>
      <c r="AQ35" s="1790" t="s">
        <v>409</v>
      </c>
      <c r="AR35" s="1790" t="s">
        <v>418</v>
      </c>
      <c r="AS35" s="1801"/>
      <c r="AT35" s="1801"/>
      <c r="AU35" s="1801"/>
      <c r="AV35" s="1794"/>
      <c r="AW35" s="1794"/>
      <c r="AX35" s="1794"/>
      <c r="AY35" s="1794"/>
      <c r="AZ35" s="1794"/>
      <c r="BA35" s="1794"/>
      <c r="BB35" s="1794"/>
      <c r="BC35" s="1794"/>
    </row>
    <row r="36" spans="1:55" s="53" customFormat="1" ht="21" customHeight="1" x14ac:dyDescent="0.3">
      <c r="A36" s="55"/>
      <c r="B36" s="89">
        <f t="shared" si="9"/>
        <v>29</v>
      </c>
      <c r="C36" s="90" t="str">
        <f t="shared" si="1"/>
        <v>Electronorte S.A.</v>
      </c>
      <c r="D36" s="85">
        <f t="shared" si="2"/>
        <v>9</v>
      </c>
      <c r="E36" s="91">
        <f t="shared" si="3"/>
        <v>15</v>
      </c>
      <c r="F36" s="92">
        <f t="shared" si="4"/>
        <v>4</v>
      </c>
      <c r="G36" s="87">
        <f t="shared" si="0"/>
        <v>9</v>
      </c>
      <c r="H36" s="85">
        <f t="shared" si="5"/>
        <v>5</v>
      </c>
      <c r="I36" s="86">
        <f t="shared" si="10"/>
        <v>6</v>
      </c>
      <c r="J36" s="86" t="str">
        <f t="shared" si="10"/>
        <v/>
      </c>
      <c r="K36" s="86" t="str">
        <f t="shared" si="10"/>
        <v/>
      </c>
      <c r="L36" s="87" t="str">
        <f t="shared" si="7"/>
        <v/>
      </c>
      <c r="M36" s="93" t="str">
        <f t="shared" si="11"/>
        <v/>
      </c>
      <c r="N36" s="93" t="str">
        <f t="shared" si="11"/>
        <v/>
      </c>
      <c r="O36" s="55"/>
      <c r="P36" s="1798"/>
      <c r="Q36" s="1790" t="s">
        <v>70</v>
      </c>
      <c r="R36" s="1790">
        <v>4</v>
      </c>
      <c r="S36" s="1790">
        <v>5</v>
      </c>
      <c r="T36" s="1790"/>
      <c r="U36" s="1790"/>
      <c r="V36" s="1790">
        <v>9</v>
      </c>
      <c r="W36" s="1785"/>
      <c r="X36" s="1790" t="s">
        <v>70</v>
      </c>
      <c r="Y36" s="1790">
        <v>9</v>
      </c>
      <c r="Z36" s="1790"/>
      <c r="AA36" s="1790">
        <v>6</v>
      </c>
      <c r="AB36" s="1790"/>
      <c r="AC36" s="1790"/>
      <c r="AD36" s="1790"/>
      <c r="AE36" s="1790"/>
      <c r="AF36" s="1785"/>
      <c r="AG36" s="1785"/>
      <c r="AH36" s="1785"/>
      <c r="AI36" s="1790" t="s">
        <v>54</v>
      </c>
      <c r="AJ36" s="1790" t="s">
        <v>408</v>
      </c>
      <c r="AK36" s="1790" t="s">
        <v>471</v>
      </c>
      <c r="AL36" s="1785"/>
      <c r="AM36" s="1785"/>
      <c r="AN36" s="1790" t="s">
        <v>44</v>
      </c>
      <c r="AO36" s="1790" t="s">
        <v>457</v>
      </c>
      <c r="AP36" s="1790" t="s">
        <v>472</v>
      </c>
      <c r="AQ36" s="1790" t="s">
        <v>407</v>
      </c>
      <c r="AR36" s="1790" t="s">
        <v>418</v>
      </c>
      <c r="AS36" s="1801"/>
      <c r="AT36" s="1801"/>
      <c r="AU36" s="1801"/>
      <c r="AV36" s="1794"/>
      <c r="AW36" s="1794"/>
      <c r="AX36" s="1794"/>
      <c r="AY36" s="1794"/>
      <c r="AZ36" s="1794"/>
      <c r="BA36" s="1794"/>
      <c r="BB36" s="1794"/>
      <c r="BC36" s="1794"/>
    </row>
    <row r="37" spans="1:55" s="53" customFormat="1" ht="21" customHeight="1" x14ac:dyDescent="0.3">
      <c r="A37" s="55"/>
      <c r="B37" s="89">
        <f t="shared" si="9"/>
        <v>30</v>
      </c>
      <c r="C37" s="90" t="str">
        <f t="shared" si="1"/>
        <v>Electroperú S. A.</v>
      </c>
      <c r="D37" s="85">
        <f t="shared" si="2"/>
        <v>3</v>
      </c>
      <c r="E37" s="91">
        <f t="shared" si="3"/>
        <v>12</v>
      </c>
      <c r="F37" s="92">
        <f t="shared" si="4"/>
        <v>2</v>
      </c>
      <c r="G37" s="87">
        <f t="shared" si="0"/>
        <v>10</v>
      </c>
      <c r="H37" s="85">
        <f t="shared" si="5"/>
        <v>1</v>
      </c>
      <c r="I37" s="86">
        <f t="shared" si="10"/>
        <v>2</v>
      </c>
      <c r="J37" s="86" t="str">
        <f t="shared" si="10"/>
        <v/>
      </c>
      <c r="K37" s="86" t="str">
        <f t="shared" si="10"/>
        <v/>
      </c>
      <c r="L37" s="87" t="str">
        <f t="shared" si="7"/>
        <v/>
      </c>
      <c r="M37" s="93" t="str">
        <f t="shared" si="11"/>
        <v/>
      </c>
      <c r="N37" s="93" t="str">
        <f t="shared" si="11"/>
        <v/>
      </c>
      <c r="O37" s="55"/>
      <c r="P37" s="1798"/>
      <c r="Q37" s="1790" t="s">
        <v>72</v>
      </c>
      <c r="R37" s="1790">
        <v>2</v>
      </c>
      <c r="S37" s="1790">
        <v>1</v>
      </c>
      <c r="T37" s="1790"/>
      <c r="U37" s="1790"/>
      <c r="V37" s="1790">
        <v>3</v>
      </c>
      <c r="W37" s="1785"/>
      <c r="X37" s="1790" t="s">
        <v>72</v>
      </c>
      <c r="Y37" s="1790">
        <v>10</v>
      </c>
      <c r="Z37" s="1790"/>
      <c r="AA37" s="1790">
        <v>2</v>
      </c>
      <c r="AB37" s="1790"/>
      <c r="AC37" s="1790"/>
      <c r="AD37" s="1790"/>
      <c r="AE37" s="1790"/>
      <c r="AF37" s="1785"/>
      <c r="AG37" s="1785"/>
      <c r="AH37" s="1785"/>
      <c r="AI37" s="1790" t="s">
        <v>54</v>
      </c>
      <c r="AJ37" s="1790" t="s">
        <v>408</v>
      </c>
      <c r="AK37" s="1790" t="s">
        <v>473</v>
      </c>
      <c r="AL37" s="1785"/>
      <c r="AM37" s="1785"/>
      <c r="AN37" s="1790" t="s">
        <v>44</v>
      </c>
      <c r="AO37" s="1790" t="s">
        <v>457</v>
      </c>
      <c r="AP37" s="1790" t="s">
        <v>474</v>
      </c>
      <c r="AQ37" s="1790" t="s">
        <v>407</v>
      </c>
      <c r="AR37" s="1790" t="s">
        <v>418</v>
      </c>
      <c r="AS37" s="1801"/>
      <c r="AT37" s="1801"/>
      <c r="AU37" s="1801"/>
      <c r="AV37" s="1794"/>
      <c r="AW37" s="1794"/>
      <c r="AX37" s="1794"/>
      <c r="AY37" s="1794"/>
      <c r="AZ37" s="1794"/>
      <c r="BA37" s="1794"/>
      <c r="BB37" s="1794"/>
      <c r="BC37" s="1794"/>
    </row>
    <row r="38" spans="1:55" s="53" customFormat="1" ht="21" customHeight="1" x14ac:dyDescent="0.3">
      <c r="A38" s="55"/>
      <c r="B38" s="89">
        <f t="shared" si="9"/>
        <v>31</v>
      </c>
      <c r="C38" s="90" t="str">
        <f t="shared" si="1"/>
        <v>Emp. de Generación Eléctrica de Arequipa S. A.</v>
      </c>
      <c r="D38" s="85">
        <f t="shared" si="2"/>
        <v>8</v>
      </c>
      <c r="E38" s="91">
        <f t="shared" si="3"/>
        <v>20</v>
      </c>
      <c r="F38" s="92">
        <f t="shared" si="4"/>
        <v>6</v>
      </c>
      <c r="G38" s="87">
        <f t="shared" si="0"/>
        <v>14</v>
      </c>
      <c r="H38" s="85">
        <f t="shared" si="5"/>
        <v>2</v>
      </c>
      <c r="I38" s="86">
        <f t="shared" si="10"/>
        <v>5</v>
      </c>
      <c r="J38" s="86" t="str">
        <f t="shared" si="10"/>
        <v/>
      </c>
      <c r="K38" s="86" t="str">
        <f t="shared" si="10"/>
        <v/>
      </c>
      <c r="L38" s="87">
        <f t="shared" si="7"/>
        <v>1</v>
      </c>
      <c r="M38" s="93" t="str">
        <f t="shared" si="11"/>
        <v/>
      </c>
      <c r="N38" s="93" t="str">
        <f t="shared" si="11"/>
        <v/>
      </c>
      <c r="O38" s="55"/>
      <c r="P38" s="1798"/>
      <c r="Q38" s="1790" t="s">
        <v>74</v>
      </c>
      <c r="R38" s="1790">
        <v>6</v>
      </c>
      <c r="S38" s="1790">
        <v>2</v>
      </c>
      <c r="T38" s="1790"/>
      <c r="U38" s="1790"/>
      <c r="V38" s="1790">
        <v>8</v>
      </c>
      <c r="W38" s="1785"/>
      <c r="X38" s="1790" t="s">
        <v>74</v>
      </c>
      <c r="Y38" s="1790">
        <v>14</v>
      </c>
      <c r="Z38" s="1790">
        <v>1</v>
      </c>
      <c r="AA38" s="1790">
        <v>5</v>
      </c>
      <c r="AB38" s="1790"/>
      <c r="AC38" s="1790"/>
      <c r="AD38" s="1790"/>
      <c r="AE38" s="1790"/>
      <c r="AF38" s="1785"/>
      <c r="AG38" s="1785"/>
      <c r="AH38" s="1785"/>
      <c r="AI38" s="1790" t="s">
        <v>56</v>
      </c>
      <c r="AJ38" s="1790" t="s">
        <v>407</v>
      </c>
      <c r="AK38" s="1790" t="s">
        <v>475</v>
      </c>
      <c r="AL38" s="1785"/>
      <c r="AM38" s="1785"/>
      <c r="AN38" s="1790" t="s">
        <v>46</v>
      </c>
      <c r="AO38" s="1790" t="s">
        <v>458</v>
      </c>
      <c r="AP38" s="1790" t="s">
        <v>476</v>
      </c>
      <c r="AQ38" s="1790" t="s">
        <v>407</v>
      </c>
      <c r="AR38" s="1790" t="s">
        <v>418</v>
      </c>
      <c r="AS38" s="1801"/>
      <c r="AT38" s="1801"/>
      <c r="AU38" s="1801"/>
      <c r="AV38" s="1794"/>
      <c r="AW38" s="1794"/>
      <c r="AX38" s="1794"/>
      <c r="AY38" s="1794"/>
      <c r="AZ38" s="1794"/>
      <c r="BA38" s="1794"/>
      <c r="BB38" s="1794"/>
      <c r="BC38" s="1794"/>
    </row>
    <row r="39" spans="1:55" s="53" customFormat="1" ht="21" customHeight="1" x14ac:dyDescent="0.3">
      <c r="A39" s="55"/>
      <c r="B39" s="89">
        <f t="shared" si="9"/>
        <v>32</v>
      </c>
      <c r="C39" s="90" t="str">
        <f t="shared" si="1"/>
        <v>Emp. de Generación Eléctrica del Sur S. A.</v>
      </c>
      <c r="D39" s="85">
        <f t="shared" si="2"/>
        <v>3</v>
      </c>
      <c r="E39" s="91">
        <f t="shared" si="3"/>
        <v>7</v>
      </c>
      <c r="F39" s="92">
        <f t="shared" si="4"/>
        <v>2</v>
      </c>
      <c r="G39" s="87">
        <f t="shared" si="0"/>
        <v>3</v>
      </c>
      <c r="H39" s="85">
        <f t="shared" si="5"/>
        <v>1</v>
      </c>
      <c r="I39" s="86">
        <f t="shared" si="10"/>
        <v>4</v>
      </c>
      <c r="J39" s="86" t="str">
        <f t="shared" si="10"/>
        <v/>
      </c>
      <c r="K39" s="86" t="str">
        <f t="shared" si="10"/>
        <v/>
      </c>
      <c r="L39" s="87" t="str">
        <f t="shared" si="7"/>
        <v/>
      </c>
      <c r="M39" s="93" t="str">
        <f t="shared" si="11"/>
        <v/>
      </c>
      <c r="N39" s="93" t="str">
        <f t="shared" si="11"/>
        <v/>
      </c>
      <c r="O39" s="55"/>
      <c r="P39" s="1798"/>
      <c r="Q39" s="1790" t="s">
        <v>76</v>
      </c>
      <c r="R39" s="1790">
        <v>2</v>
      </c>
      <c r="S39" s="1790">
        <v>1</v>
      </c>
      <c r="T39" s="1790"/>
      <c r="U39" s="1790"/>
      <c r="V39" s="1790">
        <v>3</v>
      </c>
      <c r="W39" s="1785"/>
      <c r="X39" s="1790" t="s">
        <v>76</v>
      </c>
      <c r="Y39" s="1790">
        <v>3</v>
      </c>
      <c r="Z39" s="1790"/>
      <c r="AA39" s="1790">
        <v>4</v>
      </c>
      <c r="AB39" s="1790"/>
      <c r="AC39" s="1790"/>
      <c r="AD39" s="1790"/>
      <c r="AE39" s="1790"/>
      <c r="AF39" s="1785"/>
      <c r="AG39" s="1785"/>
      <c r="AH39" s="1785"/>
      <c r="AI39" s="1790" t="s">
        <v>56</v>
      </c>
      <c r="AJ39" s="1790" t="s">
        <v>407</v>
      </c>
      <c r="AK39" s="1790" t="s">
        <v>477</v>
      </c>
      <c r="AL39" s="1785"/>
      <c r="AM39" s="1785"/>
      <c r="AN39" s="1790" t="s">
        <v>48</v>
      </c>
      <c r="AO39" s="1790" t="s">
        <v>460</v>
      </c>
      <c r="AP39" s="1790" t="s">
        <v>456</v>
      </c>
      <c r="AQ39" s="1790" t="s">
        <v>407</v>
      </c>
      <c r="AR39" s="1790" t="s">
        <v>418</v>
      </c>
      <c r="AS39" s="1801"/>
      <c r="AT39" s="1801"/>
      <c r="AU39" s="1801"/>
      <c r="AV39" s="1794"/>
      <c r="AW39" s="1794"/>
      <c r="AX39" s="1794"/>
      <c r="AY39" s="1794"/>
      <c r="AZ39" s="1794"/>
      <c r="BA39" s="1794"/>
      <c r="BB39" s="1794"/>
      <c r="BC39" s="1794"/>
    </row>
    <row r="40" spans="1:55" s="53" customFormat="1" ht="35.25" customHeight="1" x14ac:dyDescent="0.3">
      <c r="A40" s="55"/>
      <c r="B40" s="89">
        <f t="shared" si="9"/>
        <v>33</v>
      </c>
      <c r="C40" s="90" t="str">
        <f t="shared" si="1"/>
        <v>Emp. Gen y Comercializadora de Serv Pub de Elec. Pangoa</v>
      </c>
      <c r="D40" s="85">
        <f t="shared" si="2"/>
        <v>1</v>
      </c>
      <c r="E40" s="91">
        <f t="shared" si="3"/>
        <v>2</v>
      </c>
      <c r="F40" s="92">
        <f t="shared" si="4"/>
        <v>1</v>
      </c>
      <c r="G40" s="87">
        <f t="shared" si="0"/>
        <v>2</v>
      </c>
      <c r="H40" s="85" t="str">
        <f t="shared" si="5"/>
        <v/>
      </c>
      <c r="I40" s="86" t="str">
        <f t="shared" si="10"/>
        <v/>
      </c>
      <c r="J40" s="86" t="str">
        <f t="shared" si="10"/>
        <v/>
      </c>
      <c r="K40" s="86" t="str">
        <f t="shared" si="10"/>
        <v/>
      </c>
      <c r="L40" s="87" t="str">
        <f t="shared" si="7"/>
        <v/>
      </c>
      <c r="M40" s="93" t="str">
        <f t="shared" si="11"/>
        <v/>
      </c>
      <c r="N40" s="93" t="str">
        <f t="shared" si="11"/>
        <v/>
      </c>
      <c r="O40" s="55"/>
      <c r="P40" s="1798"/>
      <c r="Q40" s="1790" t="s">
        <v>78</v>
      </c>
      <c r="R40" s="1790">
        <v>1</v>
      </c>
      <c r="S40" s="1790"/>
      <c r="T40" s="1790"/>
      <c r="U40" s="1790"/>
      <c r="V40" s="1790">
        <v>1</v>
      </c>
      <c r="W40" s="1785"/>
      <c r="X40" s="1790" t="s">
        <v>78</v>
      </c>
      <c r="Y40" s="1790">
        <v>2</v>
      </c>
      <c r="Z40" s="1790"/>
      <c r="AA40" s="1790"/>
      <c r="AB40" s="1790"/>
      <c r="AC40" s="1790"/>
      <c r="AD40" s="1790"/>
      <c r="AE40" s="1790"/>
      <c r="AF40" s="1785"/>
      <c r="AG40" s="1785"/>
      <c r="AH40" s="1785"/>
      <c r="AI40" s="1790" t="s">
        <v>56</v>
      </c>
      <c r="AJ40" s="1790" t="s">
        <v>407</v>
      </c>
      <c r="AK40" s="1790" t="s">
        <v>478</v>
      </c>
      <c r="AL40" s="1785"/>
      <c r="AM40" s="1785"/>
      <c r="AN40" s="1790" t="s">
        <v>48</v>
      </c>
      <c r="AO40" s="1790" t="s">
        <v>462</v>
      </c>
      <c r="AP40" s="1790" t="s">
        <v>456</v>
      </c>
      <c r="AQ40" s="1790" t="s">
        <v>408</v>
      </c>
      <c r="AR40" s="1790" t="s">
        <v>413</v>
      </c>
      <c r="AS40" s="1801"/>
      <c r="AT40" s="1801"/>
      <c r="AU40" s="1801"/>
      <c r="AV40" s="1794"/>
      <c r="AW40" s="1794"/>
      <c r="AX40" s="1794"/>
      <c r="AY40" s="1794"/>
      <c r="AZ40" s="1794"/>
      <c r="BA40" s="1794"/>
      <c r="BB40" s="1794"/>
      <c r="BC40" s="1794"/>
    </row>
    <row r="41" spans="1:55" s="53" customFormat="1" ht="21" customHeight="1" x14ac:dyDescent="0.3">
      <c r="A41" s="55"/>
      <c r="B41" s="89">
        <f t="shared" si="9"/>
        <v>34</v>
      </c>
      <c r="C41" s="90" t="str">
        <f t="shared" si="1"/>
        <v>Empresa de Generación Eléctrica Canchayllo S.A.C.</v>
      </c>
      <c r="D41" s="85">
        <f t="shared" si="2"/>
        <v>1</v>
      </c>
      <c r="E41" s="91">
        <f t="shared" si="3"/>
        <v>1</v>
      </c>
      <c r="F41" s="92">
        <f t="shared" si="4"/>
        <v>1</v>
      </c>
      <c r="G41" s="87">
        <f t="shared" si="0"/>
        <v>1</v>
      </c>
      <c r="H41" s="85" t="str">
        <f t="shared" si="5"/>
        <v/>
      </c>
      <c r="I41" s="86" t="str">
        <f t="shared" si="10"/>
        <v/>
      </c>
      <c r="J41" s="86" t="str">
        <f t="shared" si="10"/>
        <v/>
      </c>
      <c r="K41" s="86" t="str">
        <f t="shared" si="10"/>
        <v/>
      </c>
      <c r="L41" s="87" t="str">
        <f t="shared" si="7"/>
        <v/>
      </c>
      <c r="M41" s="93" t="str">
        <f t="shared" si="11"/>
        <v/>
      </c>
      <c r="N41" s="93" t="str">
        <f t="shared" si="11"/>
        <v/>
      </c>
      <c r="O41" s="55"/>
      <c r="P41" s="1798"/>
      <c r="Q41" s="1790" t="s">
        <v>80</v>
      </c>
      <c r="R41" s="1790">
        <v>1</v>
      </c>
      <c r="S41" s="1790"/>
      <c r="T41" s="1790"/>
      <c r="U41" s="1790"/>
      <c r="V41" s="1790">
        <v>1</v>
      </c>
      <c r="W41" s="1785"/>
      <c r="X41" s="1790" t="s">
        <v>80</v>
      </c>
      <c r="Y41" s="1790">
        <v>1</v>
      </c>
      <c r="Z41" s="1790"/>
      <c r="AA41" s="1790"/>
      <c r="AB41" s="1790"/>
      <c r="AC41" s="1790"/>
      <c r="AD41" s="1790"/>
      <c r="AE41" s="1790"/>
      <c r="AF41" s="1785"/>
      <c r="AG41" s="1785"/>
      <c r="AH41" s="1785"/>
      <c r="AI41" s="1790" t="s">
        <v>56</v>
      </c>
      <c r="AJ41" s="1790" t="s">
        <v>407</v>
      </c>
      <c r="AK41" s="1790" t="s">
        <v>479</v>
      </c>
      <c r="AL41" s="1785"/>
      <c r="AM41" s="1785"/>
      <c r="AN41" s="1790" t="s">
        <v>48</v>
      </c>
      <c r="AO41" s="1790" t="s">
        <v>463</v>
      </c>
      <c r="AP41" s="1790" t="s">
        <v>456</v>
      </c>
      <c r="AQ41" s="1790" t="s">
        <v>408</v>
      </c>
      <c r="AR41" s="1790" t="s">
        <v>413</v>
      </c>
      <c r="AS41" s="1801"/>
      <c r="AT41" s="1801"/>
      <c r="AU41" s="1801"/>
      <c r="AV41" s="1794"/>
      <c r="AW41" s="1794"/>
      <c r="AX41" s="1794"/>
      <c r="AY41" s="1794"/>
      <c r="AZ41" s="1794"/>
      <c r="BA41" s="1794"/>
      <c r="BB41" s="1794"/>
      <c r="BC41" s="1794"/>
    </row>
    <row r="42" spans="1:55" s="53" customFormat="1" ht="21" customHeight="1" x14ac:dyDescent="0.3">
      <c r="A42" s="55"/>
      <c r="B42" s="89">
        <f t="shared" si="9"/>
        <v>35</v>
      </c>
      <c r="C42" s="90" t="str">
        <f t="shared" si="1"/>
        <v>Empresa de Generación Eléctrica Junín S.A.C.</v>
      </c>
      <c r="D42" s="85">
        <f t="shared" si="2"/>
        <v>6</v>
      </c>
      <c r="E42" s="91">
        <f t="shared" si="3"/>
        <v>12</v>
      </c>
      <c r="F42" s="92">
        <f t="shared" si="4"/>
        <v>6</v>
      </c>
      <c r="G42" s="87">
        <f t="shared" si="0"/>
        <v>12</v>
      </c>
      <c r="H42" s="85" t="str">
        <f t="shared" si="5"/>
        <v/>
      </c>
      <c r="I42" s="86" t="str">
        <f t="shared" si="10"/>
        <v/>
      </c>
      <c r="J42" s="86" t="str">
        <f t="shared" si="10"/>
        <v/>
      </c>
      <c r="K42" s="86" t="str">
        <f t="shared" si="10"/>
        <v/>
      </c>
      <c r="L42" s="87" t="str">
        <f t="shared" si="7"/>
        <v/>
      </c>
      <c r="M42" s="93" t="str">
        <f t="shared" si="11"/>
        <v/>
      </c>
      <c r="N42" s="93" t="str">
        <f t="shared" si="11"/>
        <v/>
      </c>
      <c r="O42" s="55"/>
      <c r="P42" s="1798"/>
      <c r="Q42" s="1790" t="s">
        <v>82</v>
      </c>
      <c r="R42" s="1790">
        <v>6</v>
      </c>
      <c r="S42" s="1790"/>
      <c r="T42" s="1790"/>
      <c r="U42" s="1790"/>
      <c r="V42" s="1790">
        <v>6</v>
      </c>
      <c r="W42" s="1785"/>
      <c r="X42" s="1790" t="s">
        <v>82</v>
      </c>
      <c r="Y42" s="1790">
        <v>12</v>
      </c>
      <c r="Z42" s="1790"/>
      <c r="AA42" s="1790"/>
      <c r="AB42" s="1790"/>
      <c r="AC42" s="1790"/>
      <c r="AD42" s="1790"/>
      <c r="AE42" s="1790"/>
      <c r="AF42" s="1785"/>
      <c r="AG42" s="1785"/>
      <c r="AH42" s="1785"/>
      <c r="AI42" s="1790" t="s">
        <v>56</v>
      </c>
      <c r="AJ42" s="1790" t="s">
        <v>407</v>
      </c>
      <c r="AK42" s="1790" t="s">
        <v>480</v>
      </c>
      <c r="AL42" s="1785"/>
      <c r="AM42" s="1785"/>
      <c r="AN42" s="1790" t="s">
        <v>50</v>
      </c>
      <c r="AO42" s="1790" t="s">
        <v>464</v>
      </c>
      <c r="AP42" s="1790" t="s">
        <v>481</v>
      </c>
      <c r="AQ42" s="1790" t="s">
        <v>407</v>
      </c>
      <c r="AR42" s="1790" t="s">
        <v>418</v>
      </c>
      <c r="AS42" s="1801"/>
      <c r="AT42" s="1801"/>
      <c r="AU42" s="1801"/>
      <c r="AV42" s="1794"/>
      <c r="AW42" s="1794"/>
      <c r="AX42" s="1794"/>
      <c r="AY42" s="1794"/>
      <c r="AZ42" s="1794"/>
      <c r="BA42" s="1794"/>
      <c r="BB42" s="1794"/>
      <c r="BC42" s="1794"/>
    </row>
    <row r="43" spans="1:55" s="53" customFormat="1" ht="21" customHeight="1" x14ac:dyDescent="0.3">
      <c r="A43" s="55"/>
      <c r="B43" s="89">
        <f t="shared" si="9"/>
        <v>36</v>
      </c>
      <c r="C43" s="90" t="str">
        <f t="shared" si="1"/>
        <v>Empresa de Generacion Electrica Machupicchu S.A.</v>
      </c>
      <c r="D43" s="85">
        <f t="shared" si="2"/>
        <v>2</v>
      </c>
      <c r="E43" s="91">
        <f t="shared" si="3"/>
        <v>11</v>
      </c>
      <c r="F43" s="92">
        <f t="shared" si="4"/>
        <v>1</v>
      </c>
      <c r="G43" s="87">
        <f t="shared" si="0"/>
        <v>4</v>
      </c>
      <c r="H43" s="85">
        <f t="shared" si="5"/>
        <v>1</v>
      </c>
      <c r="I43" s="86">
        <f t="shared" si="10"/>
        <v>7</v>
      </c>
      <c r="J43" s="86" t="str">
        <f t="shared" si="10"/>
        <v/>
      </c>
      <c r="K43" s="86" t="str">
        <f t="shared" si="10"/>
        <v/>
      </c>
      <c r="L43" s="87" t="str">
        <f t="shared" si="7"/>
        <v/>
      </c>
      <c r="M43" s="93" t="str">
        <f t="shared" si="11"/>
        <v/>
      </c>
      <c r="N43" s="93" t="str">
        <f t="shared" si="11"/>
        <v/>
      </c>
      <c r="O43" s="55"/>
      <c r="P43" s="1798"/>
      <c r="Q43" s="1790" t="s">
        <v>84</v>
      </c>
      <c r="R43" s="1790">
        <v>1</v>
      </c>
      <c r="S43" s="1790">
        <v>1</v>
      </c>
      <c r="T43" s="1790"/>
      <c r="U43" s="1790"/>
      <c r="V43" s="1790">
        <v>2</v>
      </c>
      <c r="W43" s="1785"/>
      <c r="X43" s="1790" t="s">
        <v>84</v>
      </c>
      <c r="Y43" s="1790">
        <v>4</v>
      </c>
      <c r="Z43" s="1790"/>
      <c r="AA43" s="1790">
        <v>7</v>
      </c>
      <c r="AB43" s="1790"/>
      <c r="AC43" s="1790"/>
      <c r="AD43" s="1790"/>
      <c r="AE43" s="1790"/>
      <c r="AF43" s="1785"/>
      <c r="AG43" s="1785"/>
      <c r="AH43" s="1785"/>
      <c r="AI43" s="1790" t="s">
        <v>56</v>
      </c>
      <c r="AJ43" s="1790" t="s">
        <v>407</v>
      </c>
      <c r="AK43" s="1790" t="s">
        <v>482</v>
      </c>
      <c r="AL43" s="1785"/>
      <c r="AM43" s="1785"/>
      <c r="AN43" s="1790" t="s">
        <v>50</v>
      </c>
      <c r="AO43" s="1790" t="s">
        <v>464</v>
      </c>
      <c r="AP43" s="1790" t="s">
        <v>483</v>
      </c>
      <c r="AQ43" s="1790" t="s">
        <v>407</v>
      </c>
      <c r="AR43" s="1790" t="s">
        <v>418</v>
      </c>
      <c r="AS43" s="1801"/>
      <c r="AT43" s="1801"/>
      <c r="AU43" s="1801"/>
      <c r="AV43" s="1794"/>
      <c r="AW43" s="1794"/>
      <c r="AX43" s="1794"/>
      <c r="AY43" s="1794"/>
      <c r="AZ43" s="1794"/>
      <c r="BA43" s="1794"/>
      <c r="BB43" s="1794"/>
      <c r="BC43" s="1794"/>
    </row>
    <row r="44" spans="1:55" s="53" customFormat="1" ht="21" customHeight="1" x14ac:dyDescent="0.3">
      <c r="A44" s="55"/>
      <c r="B44" s="89">
        <f t="shared" si="9"/>
        <v>37</v>
      </c>
      <c r="C44" s="90" t="str">
        <f t="shared" si="1"/>
        <v>Empresa de Generación Eléctrica Rio Baños S.A.C.</v>
      </c>
      <c r="D44" s="85">
        <f t="shared" si="2"/>
        <v>1</v>
      </c>
      <c r="E44" s="91">
        <f t="shared" si="3"/>
        <v>2</v>
      </c>
      <c r="F44" s="92">
        <f t="shared" si="4"/>
        <v>1</v>
      </c>
      <c r="G44" s="87">
        <f t="shared" si="0"/>
        <v>2</v>
      </c>
      <c r="H44" s="85" t="str">
        <f t="shared" si="5"/>
        <v/>
      </c>
      <c r="I44" s="86" t="str">
        <f t="shared" si="10"/>
        <v/>
      </c>
      <c r="J44" s="86" t="str">
        <f t="shared" si="10"/>
        <v/>
      </c>
      <c r="K44" s="86" t="str">
        <f t="shared" si="10"/>
        <v/>
      </c>
      <c r="L44" s="87" t="str">
        <f t="shared" si="7"/>
        <v/>
      </c>
      <c r="M44" s="93" t="str">
        <f t="shared" si="11"/>
        <v/>
      </c>
      <c r="N44" s="93" t="str">
        <f t="shared" si="11"/>
        <v/>
      </c>
      <c r="O44" s="55"/>
      <c r="P44" s="1798"/>
      <c r="Q44" s="1790" t="s">
        <v>86</v>
      </c>
      <c r="R44" s="1790">
        <v>1</v>
      </c>
      <c r="S44" s="1790"/>
      <c r="T44" s="1790"/>
      <c r="U44" s="1790"/>
      <c r="V44" s="1790">
        <v>1</v>
      </c>
      <c r="W44" s="1785"/>
      <c r="X44" s="1790" t="s">
        <v>86</v>
      </c>
      <c r="Y44" s="1790">
        <v>2</v>
      </c>
      <c r="Z44" s="1790"/>
      <c r="AA44" s="1790"/>
      <c r="AB44" s="1790"/>
      <c r="AC44" s="1790"/>
      <c r="AD44" s="1790"/>
      <c r="AE44" s="1790"/>
      <c r="AF44" s="1785"/>
      <c r="AG44" s="1785"/>
      <c r="AH44" s="1785"/>
      <c r="AI44" s="1790" t="s">
        <v>56</v>
      </c>
      <c r="AJ44" s="1790" t="s">
        <v>407</v>
      </c>
      <c r="AK44" s="1790" t="s">
        <v>484</v>
      </c>
      <c r="AL44" s="1785"/>
      <c r="AM44" s="1785"/>
      <c r="AN44" s="1790" t="s">
        <v>50</v>
      </c>
      <c r="AO44" s="1790" t="s">
        <v>464</v>
      </c>
      <c r="AP44" s="1790" t="s">
        <v>485</v>
      </c>
      <c r="AQ44" s="1790" t="s">
        <v>407</v>
      </c>
      <c r="AR44" s="1790" t="s">
        <v>418</v>
      </c>
      <c r="AS44" s="1801"/>
      <c r="AT44" s="1801"/>
      <c r="AU44" s="1801"/>
      <c r="AV44" s="1794"/>
      <c r="AW44" s="1794"/>
      <c r="AX44" s="1794"/>
      <c r="AY44" s="1794"/>
      <c r="AZ44" s="1794"/>
      <c r="BA44" s="1794"/>
      <c r="BB44" s="1794"/>
      <c r="BC44" s="1794"/>
    </row>
    <row r="45" spans="1:55" s="53" customFormat="1" ht="21" customHeight="1" x14ac:dyDescent="0.3">
      <c r="A45" s="55"/>
      <c r="B45" s="89">
        <f t="shared" si="9"/>
        <v>38</v>
      </c>
      <c r="C45" s="90" t="str">
        <f t="shared" si="1"/>
        <v>Empresa de Generación Eléctrica San Gabán S. A.</v>
      </c>
      <c r="D45" s="85">
        <f t="shared" si="2"/>
        <v>2</v>
      </c>
      <c r="E45" s="91">
        <f t="shared" si="3"/>
        <v>3</v>
      </c>
      <c r="F45" s="92">
        <f t="shared" si="4"/>
        <v>2</v>
      </c>
      <c r="G45" s="87">
        <f t="shared" si="0"/>
        <v>3</v>
      </c>
      <c r="H45" s="85" t="str">
        <f t="shared" si="5"/>
        <v/>
      </c>
      <c r="I45" s="86" t="str">
        <f t="shared" si="10"/>
        <v/>
      </c>
      <c r="J45" s="86" t="str">
        <f t="shared" si="10"/>
        <v/>
      </c>
      <c r="K45" s="86" t="str">
        <f t="shared" si="10"/>
        <v/>
      </c>
      <c r="L45" s="87" t="str">
        <f t="shared" si="7"/>
        <v/>
      </c>
      <c r="M45" s="93" t="str">
        <f t="shared" si="11"/>
        <v/>
      </c>
      <c r="N45" s="93" t="str">
        <f t="shared" si="11"/>
        <v/>
      </c>
      <c r="O45" s="55"/>
      <c r="P45" s="1798"/>
      <c r="Q45" s="1790" t="s">
        <v>88</v>
      </c>
      <c r="R45" s="1790">
        <v>2</v>
      </c>
      <c r="S45" s="1790"/>
      <c r="T45" s="1790"/>
      <c r="U45" s="1790"/>
      <c r="V45" s="1790">
        <v>2</v>
      </c>
      <c r="W45" s="1785"/>
      <c r="X45" s="1790" t="s">
        <v>88</v>
      </c>
      <c r="Y45" s="1790">
        <v>3</v>
      </c>
      <c r="Z45" s="1790"/>
      <c r="AA45" s="1790"/>
      <c r="AB45" s="1790"/>
      <c r="AC45" s="1790"/>
      <c r="AD45" s="1790"/>
      <c r="AE45" s="1790"/>
      <c r="AF45" s="1785"/>
      <c r="AG45" s="1785"/>
      <c r="AH45" s="1785"/>
      <c r="AI45" s="1790" t="s">
        <v>56</v>
      </c>
      <c r="AJ45" s="1790" t="s">
        <v>407</v>
      </c>
      <c r="AK45" s="1790" t="s">
        <v>486</v>
      </c>
      <c r="AL45" s="1785"/>
      <c r="AM45" s="1785"/>
      <c r="AN45" s="1790" t="s">
        <v>52</v>
      </c>
      <c r="AO45" s="1790" t="s">
        <v>466</v>
      </c>
      <c r="AP45" s="1790" t="s">
        <v>450</v>
      </c>
      <c r="AQ45" s="1790" t="s">
        <v>407</v>
      </c>
      <c r="AR45" s="1790" t="s">
        <v>418</v>
      </c>
      <c r="AS45" s="1801"/>
      <c r="AT45" s="1801"/>
      <c r="AU45" s="1801"/>
      <c r="AV45" s="1794"/>
      <c r="AW45" s="1794"/>
      <c r="AX45" s="1794"/>
      <c r="AY45" s="1794"/>
      <c r="AZ45" s="1794"/>
      <c r="BA45" s="1794"/>
      <c r="BB45" s="1794"/>
      <c r="BC45" s="1794"/>
    </row>
    <row r="46" spans="1:55" s="53" customFormat="1" ht="21" customHeight="1" x14ac:dyDescent="0.3">
      <c r="A46" s="55"/>
      <c r="B46" s="89">
        <f t="shared" si="9"/>
        <v>39</v>
      </c>
      <c r="C46" s="90" t="str">
        <f t="shared" si="1"/>
        <v>Empresa de Generación Eléctrica Santa Ana S.R.L.</v>
      </c>
      <c r="D46" s="85">
        <f t="shared" si="2"/>
        <v>1</v>
      </c>
      <c r="E46" s="91">
        <f t="shared" si="3"/>
        <v>1</v>
      </c>
      <c r="F46" s="92">
        <f t="shared" si="4"/>
        <v>1</v>
      </c>
      <c r="G46" s="87">
        <f t="shared" si="0"/>
        <v>1</v>
      </c>
      <c r="H46" s="85" t="str">
        <f t="shared" si="5"/>
        <v/>
      </c>
      <c r="I46" s="86" t="str">
        <f t="shared" si="10"/>
        <v/>
      </c>
      <c r="J46" s="86" t="str">
        <f t="shared" si="10"/>
        <v/>
      </c>
      <c r="K46" s="86" t="str">
        <f t="shared" si="10"/>
        <v/>
      </c>
      <c r="L46" s="87" t="str">
        <f t="shared" si="7"/>
        <v/>
      </c>
      <c r="M46" s="93" t="str">
        <f t="shared" si="11"/>
        <v/>
      </c>
      <c r="N46" s="93" t="str">
        <f t="shared" si="11"/>
        <v/>
      </c>
      <c r="O46" s="55"/>
      <c r="P46" s="1798"/>
      <c r="Q46" s="1790" t="s">
        <v>90</v>
      </c>
      <c r="R46" s="1790">
        <v>1</v>
      </c>
      <c r="S46" s="1790"/>
      <c r="T46" s="1790"/>
      <c r="U46" s="1790"/>
      <c r="V46" s="1790">
        <v>1</v>
      </c>
      <c r="W46" s="1785"/>
      <c r="X46" s="1790" t="s">
        <v>90</v>
      </c>
      <c r="Y46" s="1790">
        <v>1</v>
      </c>
      <c r="Z46" s="1790"/>
      <c r="AA46" s="1790"/>
      <c r="AB46" s="1790"/>
      <c r="AC46" s="1790"/>
      <c r="AD46" s="1790"/>
      <c r="AE46" s="1790"/>
      <c r="AF46" s="1785"/>
      <c r="AG46" s="1785"/>
      <c r="AH46" s="1785"/>
      <c r="AI46" s="1790" t="s">
        <v>56</v>
      </c>
      <c r="AJ46" s="1790" t="s">
        <v>407</v>
      </c>
      <c r="AK46" s="1790" t="s">
        <v>487</v>
      </c>
      <c r="AL46" s="1785"/>
      <c r="AM46" s="1785"/>
      <c r="AN46" s="1790" t="s">
        <v>52</v>
      </c>
      <c r="AO46" s="1790" t="s">
        <v>466</v>
      </c>
      <c r="AP46" s="1790" t="s">
        <v>452</v>
      </c>
      <c r="AQ46" s="1790" t="s">
        <v>407</v>
      </c>
      <c r="AR46" s="1790" t="s">
        <v>418</v>
      </c>
      <c r="AS46" s="1801"/>
      <c r="AT46" s="1801"/>
      <c r="AU46" s="1801"/>
      <c r="AV46" s="1794"/>
      <c r="AW46" s="1794"/>
      <c r="AX46" s="1794"/>
      <c r="AY46" s="1794"/>
      <c r="AZ46" s="1794"/>
      <c r="BA46" s="1794"/>
      <c r="BB46" s="1794"/>
      <c r="BC46" s="1794"/>
    </row>
    <row r="47" spans="1:55" s="53" customFormat="1" ht="21" customHeight="1" x14ac:dyDescent="0.3">
      <c r="A47" s="55"/>
      <c r="B47" s="89">
        <f t="shared" si="9"/>
        <v>40</v>
      </c>
      <c r="C47" s="90" t="str">
        <f t="shared" si="1"/>
        <v>Empresa de Generación Huallaga S.A.</v>
      </c>
      <c r="D47" s="85">
        <f t="shared" si="2"/>
        <v>1</v>
      </c>
      <c r="E47" s="91">
        <f t="shared" si="3"/>
        <v>3</v>
      </c>
      <c r="F47" s="92">
        <f t="shared" si="4"/>
        <v>1</v>
      </c>
      <c r="G47" s="87">
        <f t="shared" si="0"/>
        <v>3</v>
      </c>
      <c r="H47" s="85" t="str">
        <f t="shared" si="5"/>
        <v/>
      </c>
      <c r="I47" s="86" t="str">
        <f t="shared" si="10"/>
        <v/>
      </c>
      <c r="J47" s="86" t="str">
        <f t="shared" si="10"/>
        <v/>
      </c>
      <c r="K47" s="86" t="str">
        <f t="shared" si="10"/>
        <v/>
      </c>
      <c r="L47" s="87" t="str">
        <f t="shared" si="7"/>
        <v/>
      </c>
      <c r="M47" s="93" t="str">
        <f t="shared" si="11"/>
        <v/>
      </c>
      <c r="N47" s="93" t="str">
        <f t="shared" si="11"/>
        <v/>
      </c>
      <c r="O47" s="55"/>
      <c r="P47" s="1798"/>
      <c r="Q47" s="1790" t="s">
        <v>92</v>
      </c>
      <c r="R47" s="1790">
        <v>1</v>
      </c>
      <c r="S47" s="1790"/>
      <c r="T47" s="1790"/>
      <c r="U47" s="1790"/>
      <c r="V47" s="1790">
        <v>1</v>
      </c>
      <c r="W47" s="1785"/>
      <c r="X47" s="1790" t="s">
        <v>92</v>
      </c>
      <c r="Y47" s="1790">
        <v>3</v>
      </c>
      <c r="Z47" s="1790"/>
      <c r="AA47" s="1790"/>
      <c r="AB47" s="1790"/>
      <c r="AC47" s="1790"/>
      <c r="AD47" s="1790"/>
      <c r="AE47" s="1790"/>
      <c r="AF47" s="1785"/>
      <c r="AG47" s="1785"/>
      <c r="AH47" s="1785"/>
      <c r="AI47" s="1790" t="s">
        <v>56</v>
      </c>
      <c r="AJ47" s="1790" t="s">
        <v>407</v>
      </c>
      <c r="AK47" s="1790" t="s">
        <v>488</v>
      </c>
      <c r="AL47" s="1785"/>
      <c r="AM47" s="1785"/>
      <c r="AN47" s="1790" t="s">
        <v>52</v>
      </c>
      <c r="AO47" s="1790" t="s">
        <v>466</v>
      </c>
      <c r="AP47" s="1790" t="s">
        <v>454</v>
      </c>
      <c r="AQ47" s="1790" t="s">
        <v>407</v>
      </c>
      <c r="AR47" s="1790" t="s">
        <v>418</v>
      </c>
      <c r="AS47" s="1801"/>
      <c r="AT47" s="1801"/>
      <c r="AU47" s="1801"/>
      <c r="AV47" s="1794"/>
      <c r="AW47" s="1794"/>
      <c r="AX47" s="1794"/>
      <c r="AY47" s="1794"/>
      <c r="AZ47" s="1794"/>
      <c r="BA47" s="1794"/>
      <c r="BB47" s="1794"/>
      <c r="BC47" s="1794"/>
    </row>
    <row r="48" spans="1:55" s="53" customFormat="1" ht="21" customHeight="1" x14ac:dyDescent="0.3">
      <c r="A48" s="55"/>
      <c r="B48" s="89">
        <f t="shared" si="9"/>
        <v>41</v>
      </c>
      <c r="C48" s="90" t="str">
        <f t="shared" si="1"/>
        <v>Empresa de Generación Huanza S.A.</v>
      </c>
      <c r="D48" s="85">
        <f t="shared" si="2"/>
        <v>1</v>
      </c>
      <c r="E48" s="91">
        <f t="shared" si="3"/>
        <v>2</v>
      </c>
      <c r="F48" s="92">
        <f t="shared" si="4"/>
        <v>1</v>
      </c>
      <c r="G48" s="87">
        <f t="shared" si="0"/>
        <v>2</v>
      </c>
      <c r="H48" s="85" t="str">
        <f t="shared" si="5"/>
        <v/>
      </c>
      <c r="I48" s="86" t="str">
        <f t="shared" si="10"/>
        <v/>
      </c>
      <c r="J48" s="86" t="str">
        <f t="shared" si="10"/>
        <v/>
      </c>
      <c r="K48" s="86" t="str">
        <f t="shared" si="10"/>
        <v/>
      </c>
      <c r="L48" s="87" t="str">
        <f t="shared" si="7"/>
        <v/>
      </c>
      <c r="M48" s="93" t="str">
        <f t="shared" si="11"/>
        <v/>
      </c>
      <c r="N48" s="93" t="str">
        <f t="shared" si="11"/>
        <v/>
      </c>
      <c r="O48" s="55"/>
      <c r="P48" s="1798"/>
      <c r="Q48" s="1790" t="s">
        <v>94</v>
      </c>
      <c r="R48" s="1790">
        <v>1</v>
      </c>
      <c r="S48" s="1790"/>
      <c r="T48" s="1790"/>
      <c r="U48" s="1790"/>
      <c r="V48" s="1790">
        <v>1</v>
      </c>
      <c r="W48" s="1785"/>
      <c r="X48" s="1790" t="s">
        <v>94</v>
      </c>
      <c r="Y48" s="1790">
        <v>2</v>
      </c>
      <c r="Z48" s="1790"/>
      <c r="AA48" s="1790"/>
      <c r="AB48" s="1790"/>
      <c r="AC48" s="1790"/>
      <c r="AD48" s="1790"/>
      <c r="AE48" s="1790"/>
      <c r="AF48" s="1785"/>
      <c r="AG48" s="1785"/>
      <c r="AH48" s="1785"/>
      <c r="AI48" s="1790" t="s">
        <v>56</v>
      </c>
      <c r="AJ48" s="1790" t="s">
        <v>408</v>
      </c>
      <c r="AK48" s="1790" t="s">
        <v>489</v>
      </c>
      <c r="AL48" s="1785"/>
      <c r="AM48" s="1785"/>
      <c r="AN48" s="1790" t="s">
        <v>54</v>
      </c>
      <c r="AO48" s="1790" t="s">
        <v>467</v>
      </c>
      <c r="AP48" s="1790" t="s">
        <v>490</v>
      </c>
      <c r="AQ48" s="1790" t="s">
        <v>407</v>
      </c>
      <c r="AR48" s="1790" t="s">
        <v>418</v>
      </c>
      <c r="AS48" s="1801"/>
      <c r="AT48" s="1801"/>
      <c r="AU48" s="1801"/>
      <c r="AV48" s="1794"/>
      <c r="AW48" s="1794"/>
      <c r="AX48" s="1794"/>
      <c r="AY48" s="1794"/>
      <c r="AZ48" s="1794"/>
      <c r="BA48" s="1794"/>
      <c r="BB48" s="1794"/>
      <c r="BC48" s="1794"/>
    </row>
    <row r="49" spans="1:55" s="53" customFormat="1" ht="21" customHeight="1" x14ac:dyDescent="0.3">
      <c r="A49" s="55"/>
      <c r="B49" s="89">
        <f t="shared" si="9"/>
        <v>42</v>
      </c>
      <c r="C49" s="90" t="str">
        <f t="shared" si="1"/>
        <v>Empresa de Interés Local Hidroeléctrica S.A. de Chacas</v>
      </c>
      <c r="D49" s="85">
        <f t="shared" si="2"/>
        <v>2</v>
      </c>
      <c r="E49" s="91">
        <f t="shared" si="3"/>
        <v>3</v>
      </c>
      <c r="F49" s="92">
        <f t="shared" si="4"/>
        <v>2</v>
      </c>
      <c r="G49" s="87">
        <f t="shared" si="0"/>
        <v>3</v>
      </c>
      <c r="H49" s="85" t="str">
        <f t="shared" si="5"/>
        <v/>
      </c>
      <c r="I49" s="86" t="str">
        <f t="shared" si="10"/>
        <v/>
      </c>
      <c r="J49" s="86" t="str">
        <f t="shared" si="10"/>
        <v/>
      </c>
      <c r="K49" s="86" t="str">
        <f t="shared" si="10"/>
        <v/>
      </c>
      <c r="L49" s="87" t="str">
        <f t="shared" si="7"/>
        <v/>
      </c>
      <c r="M49" s="93" t="str">
        <f t="shared" si="11"/>
        <v/>
      </c>
      <c r="N49" s="93" t="str">
        <f t="shared" si="11"/>
        <v/>
      </c>
      <c r="O49" s="55"/>
      <c r="P49" s="1798"/>
      <c r="Q49" s="1790" t="s">
        <v>96</v>
      </c>
      <c r="R49" s="1790">
        <v>2</v>
      </c>
      <c r="S49" s="1790"/>
      <c r="T49" s="1790"/>
      <c r="U49" s="1790"/>
      <c r="V49" s="1790">
        <v>2</v>
      </c>
      <c r="W49" s="1785"/>
      <c r="X49" s="1790" t="s">
        <v>96</v>
      </c>
      <c r="Y49" s="1790">
        <v>3</v>
      </c>
      <c r="Z49" s="1790"/>
      <c r="AA49" s="1790"/>
      <c r="AB49" s="1790"/>
      <c r="AC49" s="1790"/>
      <c r="AD49" s="1790"/>
      <c r="AE49" s="1790"/>
      <c r="AF49" s="1785"/>
      <c r="AG49" s="1785"/>
      <c r="AH49" s="1785"/>
      <c r="AI49" s="1790" t="s">
        <v>56</v>
      </c>
      <c r="AJ49" s="1790" t="s">
        <v>408</v>
      </c>
      <c r="AK49" s="1790" t="s">
        <v>491</v>
      </c>
      <c r="AL49" s="1785"/>
      <c r="AM49" s="1785"/>
      <c r="AN49" s="1790" t="s">
        <v>54</v>
      </c>
      <c r="AO49" s="1790" t="s">
        <v>467</v>
      </c>
      <c r="AP49" s="1790" t="s">
        <v>492</v>
      </c>
      <c r="AQ49" s="1790" t="s">
        <v>407</v>
      </c>
      <c r="AR49" s="1790" t="s">
        <v>418</v>
      </c>
      <c r="AS49" s="1801"/>
      <c r="AT49" s="1801"/>
      <c r="AU49" s="1801"/>
      <c r="AV49" s="1794"/>
      <c r="AW49" s="1794"/>
      <c r="AX49" s="1794"/>
      <c r="AY49" s="1794"/>
      <c r="AZ49" s="1794"/>
      <c r="BA49" s="1794"/>
      <c r="BB49" s="1794"/>
      <c r="BC49" s="1794"/>
    </row>
    <row r="50" spans="1:55" s="53" customFormat="1" ht="21" customHeight="1" x14ac:dyDescent="0.3">
      <c r="A50" s="55"/>
      <c r="B50" s="89">
        <f t="shared" si="9"/>
        <v>43</v>
      </c>
      <c r="C50" s="90" t="str">
        <f t="shared" si="1"/>
        <v>Empresa Eléctrica Agua Azul S.A.</v>
      </c>
      <c r="D50" s="85">
        <f t="shared" si="2"/>
        <v>1</v>
      </c>
      <c r="E50" s="91">
        <f t="shared" si="3"/>
        <v>2</v>
      </c>
      <c r="F50" s="92">
        <f t="shared" si="4"/>
        <v>1</v>
      </c>
      <c r="G50" s="87">
        <f t="shared" si="0"/>
        <v>2</v>
      </c>
      <c r="H50" s="85" t="str">
        <f t="shared" si="5"/>
        <v/>
      </c>
      <c r="I50" s="86" t="str">
        <f t="shared" si="10"/>
        <v/>
      </c>
      <c r="J50" s="86" t="str">
        <f t="shared" si="10"/>
        <v/>
      </c>
      <c r="K50" s="86" t="str">
        <f t="shared" si="10"/>
        <v/>
      </c>
      <c r="L50" s="87" t="str">
        <f t="shared" si="7"/>
        <v/>
      </c>
      <c r="M50" s="93" t="str">
        <f t="shared" si="11"/>
        <v/>
      </c>
      <c r="N50" s="93" t="str">
        <f t="shared" si="11"/>
        <v/>
      </c>
      <c r="O50" s="55"/>
      <c r="P50" s="1798"/>
      <c r="Q50" s="1790" t="s">
        <v>98</v>
      </c>
      <c r="R50" s="1790">
        <v>1</v>
      </c>
      <c r="S50" s="1790"/>
      <c r="T50" s="1790"/>
      <c r="U50" s="1790"/>
      <c r="V50" s="1790">
        <v>1</v>
      </c>
      <c r="W50" s="1785"/>
      <c r="X50" s="1790" t="s">
        <v>98</v>
      </c>
      <c r="Y50" s="1790">
        <v>2</v>
      </c>
      <c r="Z50" s="1790"/>
      <c r="AA50" s="1790"/>
      <c r="AB50" s="1790"/>
      <c r="AC50" s="1790"/>
      <c r="AD50" s="1790"/>
      <c r="AE50" s="1790"/>
      <c r="AF50" s="1785"/>
      <c r="AG50" s="1785"/>
      <c r="AH50" s="1785"/>
      <c r="AI50" s="1790" t="s">
        <v>56</v>
      </c>
      <c r="AJ50" s="1790" t="s">
        <v>408</v>
      </c>
      <c r="AK50" s="1790" t="s">
        <v>493</v>
      </c>
      <c r="AL50" s="1785"/>
      <c r="AM50" s="1785"/>
      <c r="AN50" s="1790" t="s">
        <v>54</v>
      </c>
      <c r="AO50" s="1790" t="s">
        <v>469</v>
      </c>
      <c r="AP50" s="1790" t="s">
        <v>425</v>
      </c>
      <c r="AQ50" s="1790" t="s">
        <v>408</v>
      </c>
      <c r="AR50" s="1790" t="s">
        <v>413</v>
      </c>
      <c r="AS50" s="1801"/>
      <c r="AT50" s="1801"/>
      <c r="AU50" s="1801"/>
      <c r="AV50" s="1794"/>
      <c r="AW50" s="1794"/>
      <c r="AX50" s="1794"/>
      <c r="AY50" s="1794"/>
      <c r="AZ50" s="1794"/>
      <c r="BA50" s="1794"/>
      <c r="BB50" s="1794"/>
      <c r="BC50" s="1794"/>
    </row>
    <row r="51" spans="1:55" s="53" customFormat="1" ht="21" customHeight="1" x14ac:dyDescent="0.3">
      <c r="A51" s="55"/>
      <c r="B51" s="89">
        <f t="shared" si="9"/>
        <v>44</v>
      </c>
      <c r="C51" s="90" t="str">
        <f t="shared" si="1"/>
        <v>Empresa Eléctrica Rio Doble S.A.</v>
      </c>
      <c r="D51" s="85">
        <f t="shared" si="2"/>
        <v>2</v>
      </c>
      <c r="E51" s="91">
        <f t="shared" si="3"/>
        <v>3</v>
      </c>
      <c r="F51" s="92">
        <f t="shared" si="4"/>
        <v>1</v>
      </c>
      <c r="G51" s="87">
        <f t="shared" si="0"/>
        <v>2</v>
      </c>
      <c r="H51" s="85">
        <f t="shared" si="5"/>
        <v>1</v>
      </c>
      <c r="I51" s="86">
        <f t="shared" si="10"/>
        <v>1</v>
      </c>
      <c r="J51" s="86" t="str">
        <f t="shared" si="10"/>
        <v/>
      </c>
      <c r="K51" s="86" t="str">
        <f t="shared" si="10"/>
        <v/>
      </c>
      <c r="L51" s="87" t="str">
        <f t="shared" si="7"/>
        <v/>
      </c>
      <c r="M51" s="93" t="str">
        <f t="shared" si="11"/>
        <v/>
      </c>
      <c r="N51" s="93" t="str">
        <f t="shared" si="11"/>
        <v/>
      </c>
      <c r="O51" s="55"/>
      <c r="P51" s="1798"/>
      <c r="Q51" s="1790" t="s">
        <v>100</v>
      </c>
      <c r="R51" s="1790">
        <v>1</v>
      </c>
      <c r="S51" s="1790">
        <v>1</v>
      </c>
      <c r="T51" s="1790"/>
      <c r="U51" s="1790"/>
      <c r="V51" s="1790">
        <v>2</v>
      </c>
      <c r="W51" s="1785"/>
      <c r="X51" s="1790" t="s">
        <v>100</v>
      </c>
      <c r="Y51" s="1790">
        <v>2</v>
      </c>
      <c r="Z51" s="1790"/>
      <c r="AA51" s="1790">
        <v>1</v>
      </c>
      <c r="AB51" s="1790"/>
      <c r="AC51" s="1790"/>
      <c r="AD51" s="1790"/>
      <c r="AE51" s="1790"/>
      <c r="AF51" s="1785"/>
      <c r="AG51" s="1785"/>
      <c r="AH51" s="1785"/>
      <c r="AI51" s="1790" t="s">
        <v>56</v>
      </c>
      <c r="AJ51" s="1790" t="s">
        <v>408</v>
      </c>
      <c r="AK51" s="1790" t="s">
        <v>494</v>
      </c>
      <c r="AL51" s="1785"/>
      <c r="AM51" s="1785"/>
      <c r="AN51" s="1790" t="s">
        <v>54</v>
      </c>
      <c r="AO51" s="1790" t="s">
        <v>469</v>
      </c>
      <c r="AP51" s="1790" t="s">
        <v>495</v>
      </c>
      <c r="AQ51" s="1790" t="s">
        <v>408</v>
      </c>
      <c r="AR51" s="1790" t="s">
        <v>413</v>
      </c>
      <c r="AS51" s="1801"/>
      <c r="AT51" s="1801"/>
      <c r="AU51" s="1801"/>
      <c r="AV51" s="1794"/>
      <c r="AW51" s="1794"/>
      <c r="AX51" s="1794"/>
      <c r="AY51" s="1794"/>
      <c r="AZ51" s="1794"/>
      <c r="BA51" s="1794"/>
      <c r="BB51" s="1794"/>
      <c r="BC51" s="1794"/>
    </row>
    <row r="52" spans="1:55" s="53" customFormat="1" ht="21" customHeight="1" x14ac:dyDescent="0.3">
      <c r="A52" s="55"/>
      <c r="B52" s="89">
        <f t="shared" si="9"/>
        <v>45</v>
      </c>
      <c r="C52" s="90" t="str">
        <f t="shared" si="1"/>
        <v>Enel Distribución Perú S.A.A.</v>
      </c>
      <c r="D52" s="85">
        <f t="shared" si="2"/>
        <v>5</v>
      </c>
      <c r="E52" s="91">
        <f t="shared" si="3"/>
        <v>12</v>
      </c>
      <c r="F52" s="92">
        <f t="shared" si="4"/>
        <v>4</v>
      </c>
      <c r="G52" s="87">
        <f t="shared" si="0"/>
        <v>8</v>
      </c>
      <c r="H52" s="85">
        <f t="shared" si="5"/>
        <v>1</v>
      </c>
      <c r="I52" s="86">
        <f t="shared" si="10"/>
        <v>4</v>
      </c>
      <c r="J52" s="86" t="str">
        <f t="shared" si="10"/>
        <v/>
      </c>
      <c r="K52" s="86" t="str">
        <f t="shared" si="10"/>
        <v/>
      </c>
      <c r="L52" s="87" t="str">
        <f t="shared" si="7"/>
        <v/>
      </c>
      <c r="M52" s="93" t="str">
        <f t="shared" si="11"/>
        <v/>
      </c>
      <c r="N52" s="93" t="str">
        <f t="shared" si="11"/>
        <v/>
      </c>
      <c r="O52" s="55"/>
      <c r="P52" s="1798"/>
      <c r="Q52" s="1790" t="s">
        <v>102</v>
      </c>
      <c r="R52" s="1790">
        <v>4</v>
      </c>
      <c r="S52" s="1790">
        <v>1</v>
      </c>
      <c r="T52" s="1790"/>
      <c r="U52" s="1790"/>
      <c r="V52" s="1790">
        <v>5</v>
      </c>
      <c r="W52" s="1785"/>
      <c r="X52" s="1790" t="s">
        <v>102</v>
      </c>
      <c r="Y52" s="1790">
        <v>8</v>
      </c>
      <c r="Z52" s="1790"/>
      <c r="AA52" s="1790">
        <v>4</v>
      </c>
      <c r="AB52" s="1790"/>
      <c r="AC52" s="1790"/>
      <c r="AD52" s="1790"/>
      <c r="AE52" s="1790"/>
      <c r="AF52" s="1785"/>
      <c r="AG52" s="1785"/>
      <c r="AH52" s="1785"/>
      <c r="AI52" s="1790" t="s">
        <v>56</v>
      </c>
      <c r="AJ52" s="1790" t="s">
        <v>408</v>
      </c>
      <c r="AK52" s="1790" t="s">
        <v>496</v>
      </c>
      <c r="AL52" s="1785"/>
      <c r="AM52" s="1785"/>
      <c r="AN52" s="1790" t="s">
        <v>54</v>
      </c>
      <c r="AO52" s="1790" t="s">
        <v>471</v>
      </c>
      <c r="AP52" s="1790" t="s">
        <v>425</v>
      </c>
      <c r="AQ52" s="1790" t="s">
        <v>408</v>
      </c>
      <c r="AR52" s="1790" t="s">
        <v>413</v>
      </c>
      <c r="AS52" s="1801"/>
      <c r="AT52" s="1801"/>
      <c r="AU52" s="1801"/>
      <c r="AV52" s="1794"/>
      <c r="AW52" s="1794"/>
      <c r="AX52" s="1794"/>
      <c r="AY52" s="1794"/>
      <c r="AZ52" s="1794"/>
      <c r="BA52" s="1794"/>
      <c r="BB52" s="1794"/>
      <c r="BC52" s="1794"/>
    </row>
    <row r="53" spans="1:55" s="53" customFormat="1" ht="21" customHeight="1" x14ac:dyDescent="0.3">
      <c r="A53" s="55"/>
      <c r="B53" s="89">
        <f t="shared" si="9"/>
        <v>46</v>
      </c>
      <c r="C53" s="90" t="str">
        <f t="shared" si="1"/>
        <v>Enel Generación Perú S.A.A.</v>
      </c>
      <c r="D53" s="85">
        <f t="shared" si="2"/>
        <v>12</v>
      </c>
      <c r="E53" s="91">
        <f t="shared" si="3"/>
        <v>27</v>
      </c>
      <c r="F53" s="92">
        <f t="shared" si="4"/>
        <v>6</v>
      </c>
      <c r="G53" s="87">
        <f t="shared" si="0"/>
        <v>17</v>
      </c>
      <c r="H53" s="85">
        <f t="shared" si="5"/>
        <v>2</v>
      </c>
      <c r="I53" s="86" t="str">
        <f t="shared" si="10"/>
        <v/>
      </c>
      <c r="J53" s="86">
        <f t="shared" si="10"/>
        <v>9</v>
      </c>
      <c r="K53" s="86">
        <f t="shared" si="10"/>
        <v>1</v>
      </c>
      <c r="L53" s="87" t="str">
        <f t="shared" si="7"/>
        <v/>
      </c>
      <c r="M53" s="93">
        <f t="shared" si="11"/>
        <v>2</v>
      </c>
      <c r="N53" s="93">
        <f t="shared" si="11"/>
        <v>2</v>
      </c>
      <c r="O53" s="55"/>
      <c r="P53" s="1798"/>
      <c r="Q53" s="1790" t="s">
        <v>104</v>
      </c>
      <c r="R53" s="1790">
        <v>6</v>
      </c>
      <c r="S53" s="1790">
        <v>2</v>
      </c>
      <c r="T53" s="1790">
        <v>2</v>
      </c>
      <c r="U53" s="1790">
        <v>2</v>
      </c>
      <c r="V53" s="1790">
        <v>12</v>
      </c>
      <c r="W53" s="1785"/>
      <c r="X53" s="1790" t="s">
        <v>104</v>
      </c>
      <c r="Y53" s="1790">
        <v>17</v>
      </c>
      <c r="Z53" s="1790"/>
      <c r="AA53" s="1790"/>
      <c r="AB53" s="1790">
        <v>9</v>
      </c>
      <c r="AC53" s="1790">
        <v>1</v>
      </c>
      <c r="AD53" s="1790">
        <v>17</v>
      </c>
      <c r="AE53" s="1790">
        <v>18</v>
      </c>
      <c r="AF53" s="1785"/>
      <c r="AG53" s="1785"/>
      <c r="AH53" s="1785"/>
      <c r="AI53" s="1790" t="s">
        <v>56</v>
      </c>
      <c r="AJ53" s="1790" t="s">
        <v>408</v>
      </c>
      <c r="AK53" s="1790" t="s">
        <v>497</v>
      </c>
      <c r="AL53" s="1785"/>
      <c r="AM53" s="1785"/>
      <c r="AN53" s="1790" t="s">
        <v>54</v>
      </c>
      <c r="AO53" s="1790" t="s">
        <v>471</v>
      </c>
      <c r="AP53" s="1790" t="s">
        <v>495</v>
      </c>
      <c r="AQ53" s="1790" t="s">
        <v>408</v>
      </c>
      <c r="AR53" s="1790" t="s">
        <v>413</v>
      </c>
      <c r="AS53" s="1801"/>
      <c r="AT53" s="1801"/>
      <c r="AU53" s="1801"/>
      <c r="AV53" s="1794"/>
      <c r="AW53" s="1794"/>
      <c r="AX53" s="1794"/>
      <c r="AY53" s="1794"/>
      <c r="AZ53" s="1794"/>
      <c r="BA53" s="1794"/>
      <c r="BB53" s="1794"/>
      <c r="BC53" s="1794"/>
    </row>
    <row r="54" spans="1:55" s="53" customFormat="1" ht="21" customHeight="1" x14ac:dyDescent="0.3">
      <c r="A54" s="55"/>
      <c r="B54" s="89">
        <f t="shared" si="9"/>
        <v>47</v>
      </c>
      <c r="C54" s="90" t="str">
        <f t="shared" si="1"/>
        <v>Enel Generación Piura S.A.</v>
      </c>
      <c r="D54" s="85">
        <f t="shared" si="2"/>
        <v>3</v>
      </c>
      <c r="E54" s="91">
        <f t="shared" si="3"/>
        <v>3</v>
      </c>
      <c r="F54" s="92" t="str">
        <f t="shared" si="4"/>
        <v/>
      </c>
      <c r="G54" s="87" t="str">
        <f t="shared" si="0"/>
        <v/>
      </c>
      <c r="H54" s="85">
        <f t="shared" si="5"/>
        <v>3</v>
      </c>
      <c r="I54" s="86" t="str">
        <f t="shared" si="10"/>
        <v/>
      </c>
      <c r="J54" s="86">
        <f t="shared" si="10"/>
        <v>3</v>
      </c>
      <c r="K54" s="86" t="str">
        <f t="shared" si="10"/>
        <v/>
      </c>
      <c r="L54" s="87" t="str">
        <f t="shared" si="7"/>
        <v/>
      </c>
      <c r="M54" s="93" t="str">
        <f t="shared" si="11"/>
        <v/>
      </c>
      <c r="N54" s="93" t="str">
        <f t="shared" si="11"/>
        <v/>
      </c>
      <c r="O54" s="55"/>
      <c r="P54" s="1798"/>
      <c r="Q54" s="1790" t="s">
        <v>106</v>
      </c>
      <c r="R54" s="1790"/>
      <c r="S54" s="1790">
        <v>3</v>
      </c>
      <c r="T54" s="1790"/>
      <c r="U54" s="1790"/>
      <c r="V54" s="1790">
        <v>3</v>
      </c>
      <c r="W54" s="1785"/>
      <c r="X54" s="1790" t="s">
        <v>106</v>
      </c>
      <c r="Y54" s="1790"/>
      <c r="Z54" s="1790"/>
      <c r="AA54" s="1790"/>
      <c r="AB54" s="1790">
        <v>3</v>
      </c>
      <c r="AC54" s="1790"/>
      <c r="AD54" s="1790"/>
      <c r="AE54" s="1790"/>
      <c r="AF54" s="1785"/>
      <c r="AG54" s="1785"/>
      <c r="AH54" s="1785"/>
      <c r="AI54" s="1790" t="s">
        <v>56</v>
      </c>
      <c r="AJ54" s="1790" t="s">
        <v>408</v>
      </c>
      <c r="AK54" s="1790" t="s">
        <v>498</v>
      </c>
      <c r="AL54" s="1785"/>
      <c r="AM54" s="1785"/>
      <c r="AN54" s="1790" t="s">
        <v>54</v>
      </c>
      <c r="AO54" s="1790" t="s">
        <v>473</v>
      </c>
      <c r="AP54" s="1790" t="s">
        <v>425</v>
      </c>
      <c r="AQ54" s="1790" t="s">
        <v>408</v>
      </c>
      <c r="AR54" s="1790" t="s">
        <v>413</v>
      </c>
      <c r="AS54" s="1801"/>
      <c r="AT54" s="1801"/>
      <c r="AU54" s="1801"/>
      <c r="AV54" s="1794"/>
      <c r="AW54" s="1794"/>
      <c r="AX54" s="1794"/>
      <c r="AY54" s="1794"/>
      <c r="AZ54" s="1794"/>
      <c r="BA54" s="1794"/>
      <c r="BB54" s="1794"/>
      <c r="BC54" s="1794"/>
    </row>
    <row r="55" spans="1:55" s="53" customFormat="1" ht="21" customHeight="1" x14ac:dyDescent="0.3">
      <c r="A55" s="55"/>
      <c r="B55" s="89">
        <f t="shared" si="9"/>
        <v>48</v>
      </c>
      <c r="C55" s="90" t="str">
        <f t="shared" si="1"/>
        <v>Energía Eólica S.A.</v>
      </c>
      <c r="D55" s="85">
        <f t="shared" si="2"/>
        <v>2</v>
      </c>
      <c r="E55" s="91" t="s">
        <v>428</v>
      </c>
      <c r="F55" s="92" t="str">
        <f t="shared" si="4"/>
        <v/>
      </c>
      <c r="G55" s="87" t="str">
        <f t="shared" si="0"/>
        <v/>
      </c>
      <c r="H55" s="85" t="str">
        <f t="shared" si="5"/>
        <v/>
      </c>
      <c r="I55" s="86" t="str">
        <f t="shared" si="10"/>
        <v/>
      </c>
      <c r="J55" s="86" t="str">
        <f t="shared" si="10"/>
        <v/>
      </c>
      <c r="K55" s="86" t="str">
        <f t="shared" si="10"/>
        <v/>
      </c>
      <c r="L55" s="87" t="str">
        <f t="shared" si="7"/>
        <v/>
      </c>
      <c r="M55" s="93" t="str">
        <f t="shared" si="11"/>
        <v/>
      </c>
      <c r="N55" s="93">
        <f t="shared" si="11"/>
        <v>2</v>
      </c>
      <c r="O55" s="55"/>
      <c r="P55" s="1798"/>
      <c r="Q55" s="1790" t="s">
        <v>108</v>
      </c>
      <c r="R55" s="1790"/>
      <c r="S55" s="1790"/>
      <c r="T55" s="1790"/>
      <c r="U55" s="1790">
        <v>2</v>
      </c>
      <c r="V55" s="1790">
        <v>2</v>
      </c>
      <c r="W55" s="1785"/>
      <c r="X55" s="1790" t="s">
        <v>108</v>
      </c>
      <c r="Y55" s="1790"/>
      <c r="Z55" s="1790"/>
      <c r="AA55" s="1790"/>
      <c r="AB55" s="1790"/>
      <c r="AC55" s="1790"/>
      <c r="AD55" s="1790"/>
      <c r="AE55" s="1790">
        <v>2</v>
      </c>
      <c r="AF55" s="1785"/>
      <c r="AG55" s="1785"/>
      <c r="AH55" s="1785"/>
      <c r="AI55" s="1790" t="s">
        <v>56</v>
      </c>
      <c r="AJ55" s="1790" t="s">
        <v>408</v>
      </c>
      <c r="AK55" s="1790" t="s">
        <v>499</v>
      </c>
      <c r="AL55" s="1785"/>
      <c r="AM55" s="1785"/>
      <c r="AN55" s="1790" t="s">
        <v>54</v>
      </c>
      <c r="AO55" s="1790" t="s">
        <v>473</v>
      </c>
      <c r="AP55" s="1790" t="s">
        <v>495</v>
      </c>
      <c r="AQ55" s="1790" t="s">
        <v>408</v>
      </c>
      <c r="AR55" s="1790" t="s">
        <v>413</v>
      </c>
      <c r="AS55" s="1801"/>
      <c r="AT55" s="1801"/>
      <c r="AU55" s="1801"/>
      <c r="AV55" s="1794"/>
      <c r="AW55" s="1794"/>
      <c r="AX55" s="1794"/>
      <c r="AY55" s="1794"/>
      <c r="AZ55" s="1794"/>
      <c r="BA55" s="1794"/>
      <c r="BB55" s="1794"/>
      <c r="BC55" s="1794"/>
    </row>
    <row r="56" spans="1:55" s="53" customFormat="1" ht="21" customHeight="1" x14ac:dyDescent="0.3">
      <c r="A56" s="55"/>
      <c r="B56" s="89">
        <f t="shared" si="9"/>
        <v>49</v>
      </c>
      <c r="C56" s="90" t="str">
        <f t="shared" si="1"/>
        <v>Energía Renovable del Sur S.A.</v>
      </c>
      <c r="D56" s="85">
        <f t="shared" si="2"/>
        <v>1</v>
      </c>
      <c r="E56" s="91" t="s">
        <v>428</v>
      </c>
      <c r="F56" s="92" t="str">
        <f t="shared" si="4"/>
        <v/>
      </c>
      <c r="G56" s="87" t="str">
        <f t="shared" si="0"/>
        <v/>
      </c>
      <c r="H56" s="85" t="str">
        <f t="shared" si="5"/>
        <v/>
      </c>
      <c r="I56" s="86" t="str">
        <f t="shared" si="10"/>
        <v/>
      </c>
      <c r="J56" s="86" t="str">
        <f t="shared" si="10"/>
        <v/>
      </c>
      <c r="K56" s="86" t="str">
        <f t="shared" si="10"/>
        <v/>
      </c>
      <c r="L56" s="87" t="str">
        <f t="shared" si="7"/>
        <v/>
      </c>
      <c r="M56" s="93" t="str">
        <f t="shared" si="11"/>
        <v/>
      </c>
      <c r="N56" s="93">
        <f t="shared" si="11"/>
        <v>1</v>
      </c>
      <c r="O56" s="55"/>
      <c r="P56" s="1798"/>
      <c r="Q56" s="1790" t="s">
        <v>110</v>
      </c>
      <c r="R56" s="1790"/>
      <c r="S56" s="1790"/>
      <c r="T56" s="1790"/>
      <c r="U56" s="1790">
        <v>1</v>
      </c>
      <c r="V56" s="1790">
        <v>1</v>
      </c>
      <c r="W56" s="1785"/>
      <c r="X56" s="1790" t="s">
        <v>110</v>
      </c>
      <c r="Y56" s="1790"/>
      <c r="Z56" s="1790"/>
      <c r="AA56" s="1790"/>
      <c r="AB56" s="1790"/>
      <c r="AC56" s="1790"/>
      <c r="AD56" s="1790"/>
      <c r="AE56" s="1790">
        <v>8</v>
      </c>
      <c r="AF56" s="1785"/>
      <c r="AG56" s="1785"/>
      <c r="AH56" s="1785"/>
      <c r="AI56" s="1790" t="s">
        <v>56</v>
      </c>
      <c r="AJ56" s="1790" t="s">
        <v>408</v>
      </c>
      <c r="AK56" s="1790" t="s">
        <v>500</v>
      </c>
      <c r="AL56" s="1785"/>
      <c r="AM56" s="1785"/>
      <c r="AN56" s="1790" t="s">
        <v>54</v>
      </c>
      <c r="AO56" s="1790" t="s">
        <v>473</v>
      </c>
      <c r="AP56" s="1790" t="s">
        <v>501</v>
      </c>
      <c r="AQ56" s="1790" t="s">
        <v>408</v>
      </c>
      <c r="AR56" s="1790" t="s">
        <v>413</v>
      </c>
      <c r="AS56" s="1801"/>
      <c r="AT56" s="1801"/>
      <c r="AU56" s="1801"/>
      <c r="AV56" s="1794"/>
      <c r="AW56" s="1794"/>
      <c r="AX56" s="1794"/>
      <c r="AY56" s="1794"/>
      <c r="AZ56" s="1794"/>
      <c r="BA56" s="1794"/>
      <c r="BB56" s="1794"/>
      <c r="BC56" s="1794"/>
    </row>
    <row r="57" spans="1:55" s="53" customFormat="1" ht="21" customHeight="1" x14ac:dyDescent="0.3">
      <c r="A57" s="55"/>
      <c r="B57" s="89">
        <f t="shared" si="9"/>
        <v>50</v>
      </c>
      <c r="C57" s="90" t="str">
        <f t="shared" si="1"/>
        <v>ENGIE EnergÍa Perú S.A.</v>
      </c>
      <c r="D57" s="85">
        <f t="shared" si="2"/>
        <v>7</v>
      </c>
      <c r="E57" s="91">
        <f t="shared" si="3"/>
        <v>17</v>
      </c>
      <c r="F57" s="92">
        <f t="shared" si="4"/>
        <v>2</v>
      </c>
      <c r="G57" s="87">
        <f t="shared" si="0"/>
        <v>5</v>
      </c>
      <c r="H57" s="85">
        <f t="shared" si="5"/>
        <v>3</v>
      </c>
      <c r="I57" s="86" t="str">
        <f t="shared" si="10"/>
        <v/>
      </c>
      <c r="J57" s="86">
        <f t="shared" si="10"/>
        <v>10</v>
      </c>
      <c r="K57" s="86">
        <f t="shared" si="10"/>
        <v>2</v>
      </c>
      <c r="L57" s="87" t="str">
        <f t="shared" si="7"/>
        <v/>
      </c>
      <c r="M57" s="93">
        <f t="shared" si="11"/>
        <v>1</v>
      </c>
      <c r="N57" s="93">
        <f t="shared" si="11"/>
        <v>1</v>
      </c>
      <c r="O57" s="55"/>
      <c r="P57" s="1798"/>
      <c r="Q57" s="1790" t="s">
        <v>112</v>
      </c>
      <c r="R57" s="1790">
        <v>2</v>
      </c>
      <c r="S57" s="1790">
        <v>3</v>
      </c>
      <c r="T57" s="1790">
        <v>1</v>
      </c>
      <c r="U57" s="1790">
        <v>1</v>
      </c>
      <c r="V57" s="1790">
        <v>7</v>
      </c>
      <c r="W57" s="1785"/>
      <c r="X57" s="1790" t="s">
        <v>112</v>
      </c>
      <c r="Y57" s="1790">
        <v>5</v>
      </c>
      <c r="Z57" s="1790"/>
      <c r="AA57" s="1790"/>
      <c r="AB57" s="1790">
        <v>10</v>
      </c>
      <c r="AC57" s="1790">
        <v>2</v>
      </c>
      <c r="AD57" s="1790">
        <v>3</v>
      </c>
      <c r="AE57" s="1790">
        <v>4</v>
      </c>
      <c r="AF57" s="1785"/>
      <c r="AG57" s="1785"/>
      <c r="AH57" s="1785"/>
      <c r="AI57" s="1790" t="s">
        <v>56</v>
      </c>
      <c r="AJ57" s="1790" t="s">
        <v>408</v>
      </c>
      <c r="AK57" s="1790" t="s">
        <v>502</v>
      </c>
      <c r="AL57" s="1785"/>
      <c r="AM57" s="1785"/>
      <c r="AN57" s="1790" t="s">
        <v>56</v>
      </c>
      <c r="AO57" s="1790" t="s">
        <v>475</v>
      </c>
      <c r="AP57" s="1790" t="s">
        <v>503</v>
      </c>
      <c r="AQ57" s="1790" t="s">
        <v>407</v>
      </c>
      <c r="AR57" s="1790" t="s">
        <v>418</v>
      </c>
      <c r="AS57" s="1801"/>
      <c r="AT57" s="1801"/>
      <c r="AU57" s="1801"/>
      <c r="AV57" s="1794"/>
      <c r="AW57" s="1794"/>
      <c r="AX57" s="1794"/>
      <c r="AY57" s="1794"/>
      <c r="AZ57" s="1794"/>
      <c r="BA57" s="1794"/>
      <c r="BB57" s="1794"/>
      <c r="BC57" s="1794"/>
    </row>
    <row r="58" spans="1:55" s="53" customFormat="1" ht="21" customHeight="1" x14ac:dyDescent="0.3">
      <c r="A58" s="55"/>
      <c r="B58" s="89">
        <f t="shared" si="9"/>
        <v>51</v>
      </c>
      <c r="C58" s="90" t="str">
        <f t="shared" si="1"/>
        <v>Fénix Power Perú S.A.</v>
      </c>
      <c r="D58" s="85">
        <f t="shared" si="2"/>
        <v>1</v>
      </c>
      <c r="E58" s="91">
        <f t="shared" si="3"/>
        <v>3</v>
      </c>
      <c r="F58" s="92" t="str">
        <f t="shared" si="4"/>
        <v/>
      </c>
      <c r="G58" s="87" t="str">
        <f t="shared" si="0"/>
        <v/>
      </c>
      <c r="H58" s="85">
        <f t="shared" si="5"/>
        <v>1</v>
      </c>
      <c r="I58" s="86" t="str">
        <f t="shared" si="10"/>
        <v/>
      </c>
      <c r="J58" s="86" t="str">
        <f t="shared" si="10"/>
        <v/>
      </c>
      <c r="K58" s="86" t="str">
        <f t="shared" si="10"/>
        <v/>
      </c>
      <c r="L58" s="87">
        <f t="shared" si="7"/>
        <v>3</v>
      </c>
      <c r="M58" s="93" t="str">
        <f t="shared" si="11"/>
        <v/>
      </c>
      <c r="N58" s="93" t="str">
        <f t="shared" si="11"/>
        <v/>
      </c>
      <c r="O58" s="55"/>
      <c r="P58" s="1798"/>
      <c r="Q58" s="1790" t="s">
        <v>114</v>
      </c>
      <c r="R58" s="1790"/>
      <c r="S58" s="1790">
        <v>1</v>
      </c>
      <c r="T58" s="1790"/>
      <c r="U58" s="1790"/>
      <c r="V58" s="1790">
        <v>1</v>
      </c>
      <c r="W58" s="1785"/>
      <c r="X58" s="1790" t="s">
        <v>114</v>
      </c>
      <c r="Y58" s="1790"/>
      <c r="Z58" s="1790">
        <v>3</v>
      </c>
      <c r="AA58" s="1790"/>
      <c r="AB58" s="1790"/>
      <c r="AC58" s="1790"/>
      <c r="AD58" s="1790"/>
      <c r="AE58" s="1790"/>
      <c r="AF58" s="1785"/>
      <c r="AG58" s="1785"/>
      <c r="AH58" s="1785"/>
      <c r="AI58" s="1790" t="s">
        <v>56</v>
      </c>
      <c r="AJ58" s="1790" t="s">
        <v>408</v>
      </c>
      <c r="AK58" s="1790" t="s">
        <v>504</v>
      </c>
      <c r="AL58" s="1785"/>
      <c r="AM58" s="1785"/>
      <c r="AN58" s="1790" t="s">
        <v>56</v>
      </c>
      <c r="AO58" s="1790" t="s">
        <v>475</v>
      </c>
      <c r="AP58" s="1790" t="s">
        <v>505</v>
      </c>
      <c r="AQ58" s="1790" t="s">
        <v>407</v>
      </c>
      <c r="AR58" s="1790" t="s">
        <v>418</v>
      </c>
      <c r="AS58" s="1801"/>
      <c r="AT58" s="1801"/>
      <c r="AU58" s="1801"/>
      <c r="AV58" s="1794"/>
      <c r="AW58" s="1794"/>
      <c r="AX58" s="1794"/>
      <c r="AY58" s="1794"/>
      <c r="AZ58" s="1794"/>
      <c r="BA58" s="1794"/>
      <c r="BB58" s="1794"/>
      <c r="BC58" s="1794"/>
    </row>
    <row r="59" spans="1:55" s="53" customFormat="1" ht="21" customHeight="1" x14ac:dyDescent="0.3">
      <c r="A59" s="55"/>
      <c r="B59" s="89">
        <f t="shared" si="9"/>
        <v>52</v>
      </c>
      <c r="C59" s="90" t="str">
        <f t="shared" si="1"/>
        <v>Generación Andina S.A.C.</v>
      </c>
      <c r="D59" s="85">
        <f t="shared" si="2"/>
        <v>2</v>
      </c>
      <c r="E59" s="91">
        <f t="shared" si="3"/>
        <v>4</v>
      </c>
      <c r="F59" s="94">
        <f t="shared" si="4"/>
        <v>2</v>
      </c>
      <c r="G59" s="87">
        <f t="shared" si="0"/>
        <v>4</v>
      </c>
      <c r="H59" s="85" t="str">
        <f t="shared" si="5"/>
        <v/>
      </c>
      <c r="I59" s="86" t="str">
        <f t="shared" si="10"/>
        <v/>
      </c>
      <c r="J59" s="86" t="str">
        <f t="shared" si="10"/>
        <v/>
      </c>
      <c r="K59" s="86" t="str">
        <f t="shared" si="10"/>
        <v/>
      </c>
      <c r="L59" s="87" t="str">
        <f t="shared" si="7"/>
        <v/>
      </c>
      <c r="M59" s="93" t="str">
        <f t="shared" si="11"/>
        <v/>
      </c>
      <c r="N59" s="93" t="str">
        <f t="shared" si="11"/>
        <v/>
      </c>
      <c r="O59" s="55"/>
      <c r="P59" s="1798"/>
      <c r="Q59" s="1790" t="s">
        <v>116</v>
      </c>
      <c r="R59" s="1790">
        <v>2</v>
      </c>
      <c r="S59" s="1790"/>
      <c r="T59" s="1790"/>
      <c r="U59" s="1790"/>
      <c r="V59" s="1790">
        <v>2</v>
      </c>
      <c r="W59" s="1785"/>
      <c r="X59" s="1790" t="s">
        <v>116</v>
      </c>
      <c r="Y59" s="1790">
        <v>4</v>
      </c>
      <c r="Z59" s="1790"/>
      <c r="AA59" s="1790"/>
      <c r="AB59" s="1790"/>
      <c r="AC59" s="1790"/>
      <c r="AD59" s="1790"/>
      <c r="AE59" s="1790"/>
      <c r="AF59" s="1785"/>
      <c r="AG59" s="1785"/>
      <c r="AH59" s="1785"/>
      <c r="AI59" s="1790" t="s">
        <v>56</v>
      </c>
      <c r="AJ59" s="1790" t="s">
        <v>408</v>
      </c>
      <c r="AK59" s="1790" t="s">
        <v>506</v>
      </c>
      <c r="AL59" s="1785"/>
      <c r="AM59" s="1785"/>
      <c r="AN59" s="1790" t="s">
        <v>56</v>
      </c>
      <c r="AO59" s="1790" t="s">
        <v>475</v>
      </c>
      <c r="AP59" s="1790" t="s">
        <v>507</v>
      </c>
      <c r="AQ59" s="1790" t="s">
        <v>407</v>
      </c>
      <c r="AR59" s="1790" t="s">
        <v>418</v>
      </c>
      <c r="AS59" s="1801"/>
      <c r="AT59" s="1801"/>
      <c r="AU59" s="1801"/>
      <c r="AV59" s="1794"/>
      <c r="AW59" s="1794"/>
      <c r="AX59" s="1794"/>
      <c r="AY59" s="1794"/>
      <c r="AZ59" s="1794"/>
      <c r="BA59" s="1794"/>
      <c r="BB59" s="1794"/>
      <c r="BC59" s="1794"/>
    </row>
    <row r="60" spans="1:55" s="53" customFormat="1" ht="21" customHeight="1" x14ac:dyDescent="0.3">
      <c r="A60" s="55"/>
      <c r="B60" s="89">
        <f t="shared" si="9"/>
        <v>53</v>
      </c>
      <c r="C60" s="90" t="str">
        <f t="shared" si="1"/>
        <v>Generadora de Energía del Perú S.A.</v>
      </c>
      <c r="D60" s="85">
        <f t="shared" si="2"/>
        <v>4</v>
      </c>
      <c r="E60" s="91">
        <f t="shared" si="3"/>
        <v>8</v>
      </c>
      <c r="F60" s="92">
        <f t="shared" si="4"/>
        <v>4</v>
      </c>
      <c r="G60" s="87">
        <f t="shared" si="0"/>
        <v>8</v>
      </c>
      <c r="H60" s="85" t="str">
        <f t="shared" si="5"/>
        <v/>
      </c>
      <c r="I60" s="86" t="str">
        <f t="shared" si="10"/>
        <v/>
      </c>
      <c r="J60" s="86" t="str">
        <f t="shared" si="10"/>
        <v/>
      </c>
      <c r="K60" s="86" t="str">
        <f t="shared" si="10"/>
        <v/>
      </c>
      <c r="L60" s="87" t="str">
        <f t="shared" si="7"/>
        <v/>
      </c>
      <c r="M60" s="93" t="str">
        <f t="shared" si="11"/>
        <v/>
      </c>
      <c r="N60" s="93" t="str">
        <f t="shared" si="11"/>
        <v/>
      </c>
      <c r="O60" s="55"/>
      <c r="P60" s="1798"/>
      <c r="Q60" s="1790" t="s">
        <v>118</v>
      </c>
      <c r="R60" s="1790">
        <v>4</v>
      </c>
      <c r="S60" s="1790"/>
      <c r="T60" s="1790"/>
      <c r="U60" s="1790"/>
      <c r="V60" s="1790">
        <v>4</v>
      </c>
      <c r="W60" s="1785"/>
      <c r="X60" s="1790" t="s">
        <v>118</v>
      </c>
      <c r="Y60" s="1790">
        <v>8</v>
      </c>
      <c r="Z60" s="1790"/>
      <c r="AA60" s="1790"/>
      <c r="AB60" s="1790"/>
      <c r="AC60" s="1790"/>
      <c r="AD60" s="1790"/>
      <c r="AE60" s="1790"/>
      <c r="AF60" s="1785"/>
      <c r="AG60" s="1785"/>
      <c r="AH60" s="1785"/>
      <c r="AI60" s="1790" t="s">
        <v>56</v>
      </c>
      <c r="AJ60" s="1790" t="s">
        <v>408</v>
      </c>
      <c r="AK60" s="1790" t="s">
        <v>508</v>
      </c>
      <c r="AL60" s="1785"/>
      <c r="AM60" s="1785"/>
      <c r="AN60" s="1790" t="s">
        <v>56</v>
      </c>
      <c r="AO60" s="1790" t="s">
        <v>475</v>
      </c>
      <c r="AP60" s="1790" t="s">
        <v>509</v>
      </c>
      <c r="AQ60" s="1790" t="s">
        <v>407</v>
      </c>
      <c r="AR60" s="1790" t="s">
        <v>418</v>
      </c>
      <c r="AS60" s="1801"/>
      <c r="AT60" s="1801"/>
      <c r="AU60" s="1801"/>
      <c r="AV60" s="1794"/>
      <c r="AW60" s="1794"/>
      <c r="AX60" s="1794"/>
      <c r="AY60" s="1794"/>
      <c r="AZ60" s="1794"/>
      <c r="BA60" s="1794"/>
      <c r="BB60" s="1794"/>
      <c r="BC60" s="1794"/>
    </row>
    <row r="61" spans="1:55" s="53" customFormat="1" ht="21" customHeight="1" x14ac:dyDescent="0.3">
      <c r="A61" s="55"/>
      <c r="B61" s="89">
        <f t="shared" si="9"/>
        <v>54</v>
      </c>
      <c r="C61" s="90" t="str">
        <f t="shared" si="1"/>
        <v>Genrent del Peru S.A.C.</v>
      </c>
      <c r="D61" s="85">
        <f t="shared" si="2"/>
        <v>1</v>
      </c>
      <c r="E61" s="91">
        <f t="shared" si="3"/>
        <v>7</v>
      </c>
      <c r="F61" s="92" t="str">
        <f t="shared" si="4"/>
        <v/>
      </c>
      <c r="G61" s="87" t="str">
        <f t="shared" si="0"/>
        <v/>
      </c>
      <c r="H61" s="85">
        <f t="shared" si="5"/>
        <v>1</v>
      </c>
      <c r="I61" s="86">
        <f t="shared" si="10"/>
        <v>7</v>
      </c>
      <c r="J61" s="86" t="str">
        <f t="shared" si="10"/>
        <v/>
      </c>
      <c r="K61" s="86" t="str">
        <f t="shared" si="10"/>
        <v/>
      </c>
      <c r="L61" s="87" t="str">
        <f t="shared" si="7"/>
        <v/>
      </c>
      <c r="M61" s="93" t="str">
        <f t="shared" si="11"/>
        <v/>
      </c>
      <c r="N61" s="93" t="str">
        <f t="shared" si="11"/>
        <v/>
      </c>
      <c r="O61" s="55"/>
      <c r="P61" s="1798"/>
      <c r="Q61" s="1790" t="s">
        <v>120</v>
      </c>
      <c r="R61" s="1790"/>
      <c r="S61" s="1790">
        <v>1</v>
      </c>
      <c r="T61" s="1790"/>
      <c r="U61" s="1790"/>
      <c r="V61" s="1790">
        <v>1</v>
      </c>
      <c r="W61" s="1785"/>
      <c r="X61" s="1790" t="s">
        <v>120</v>
      </c>
      <c r="Y61" s="1790"/>
      <c r="Z61" s="1790"/>
      <c r="AA61" s="1790">
        <v>7</v>
      </c>
      <c r="AB61" s="1790"/>
      <c r="AC61" s="1790"/>
      <c r="AD61" s="1790"/>
      <c r="AE61" s="1790"/>
      <c r="AF61" s="1785"/>
      <c r="AG61" s="1785"/>
      <c r="AH61" s="1785"/>
      <c r="AI61" s="1790" t="s">
        <v>56</v>
      </c>
      <c r="AJ61" s="1790" t="s">
        <v>408</v>
      </c>
      <c r="AK61" s="1790" t="s">
        <v>510</v>
      </c>
      <c r="AL61" s="1785"/>
      <c r="AM61" s="1785"/>
      <c r="AN61" s="1790" t="s">
        <v>56</v>
      </c>
      <c r="AO61" s="1790" t="s">
        <v>477</v>
      </c>
      <c r="AP61" s="1790" t="s">
        <v>450</v>
      </c>
      <c r="AQ61" s="1790" t="s">
        <v>407</v>
      </c>
      <c r="AR61" s="1790" t="s">
        <v>418</v>
      </c>
      <c r="AS61" s="1801"/>
      <c r="AT61" s="1801"/>
      <c r="AU61" s="1801"/>
      <c r="AV61" s="1794"/>
      <c r="AW61" s="1794"/>
      <c r="AX61" s="1794"/>
      <c r="AY61" s="1794"/>
      <c r="AZ61" s="1794"/>
      <c r="BA61" s="1794"/>
      <c r="BB61" s="1794"/>
      <c r="BC61" s="1794"/>
    </row>
    <row r="62" spans="1:55" s="53" customFormat="1" ht="21" customHeight="1" x14ac:dyDescent="0.3">
      <c r="A62" s="55"/>
      <c r="B62" s="89">
        <f t="shared" si="9"/>
        <v>55</v>
      </c>
      <c r="C62" s="90" t="str">
        <f t="shared" si="1"/>
        <v>GM Operaciones S.A.C.</v>
      </c>
      <c r="D62" s="85">
        <f t="shared" si="2"/>
        <v>1</v>
      </c>
      <c r="E62" s="91">
        <f t="shared" si="3"/>
        <v>2</v>
      </c>
      <c r="F62" s="92" t="str">
        <f t="shared" si="4"/>
        <v/>
      </c>
      <c r="G62" s="87" t="str">
        <f t="shared" si="0"/>
        <v/>
      </c>
      <c r="H62" s="85">
        <f t="shared" si="5"/>
        <v>1</v>
      </c>
      <c r="I62" s="86" t="str">
        <f t="shared" si="10"/>
        <v/>
      </c>
      <c r="J62" s="86" t="str">
        <f t="shared" si="10"/>
        <v/>
      </c>
      <c r="K62" s="86">
        <f t="shared" si="10"/>
        <v>2</v>
      </c>
      <c r="L62" s="87" t="str">
        <f t="shared" si="7"/>
        <v/>
      </c>
      <c r="M62" s="93" t="str">
        <f t="shared" si="11"/>
        <v/>
      </c>
      <c r="N62" s="93" t="str">
        <f t="shared" si="11"/>
        <v/>
      </c>
      <c r="O62" s="55"/>
      <c r="P62" s="1798"/>
      <c r="Q62" s="1790" t="s">
        <v>122</v>
      </c>
      <c r="R62" s="1790"/>
      <c r="S62" s="1790">
        <v>1</v>
      </c>
      <c r="T62" s="1790"/>
      <c r="U62" s="1790"/>
      <c r="V62" s="1790">
        <v>1</v>
      </c>
      <c r="W62" s="1785"/>
      <c r="X62" s="1790" t="s">
        <v>122</v>
      </c>
      <c r="Y62" s="1790"/>
      <c r="Z62" s="1790"/>
      <c r="AA62" s="1790"/>
      <c r="AB62" s="1790"/>
      <c r="AC62" s="1790">
        <v>2</v>
      </c>
      <c r="AD62" s="1790"/>
      <c r="AE62" s="1790"/>
      <c r="AF62" s="1785"/>
      <c r="AG62" s="1785"/>
      <c r="AH62" s="1785"/>
      <c r="AI62" s="1790" t="s">
        <v>56</v>
      </c>
      <c r="AJ62" s="1790" t="s">
        <v>408</v>
      </c>
      <c r="AK62" s="1790" t="s">
        <v>511</v>
      </c>
      <c r="AL62" s="1785"/>
      <c r="AM62" s="1785"/>
      <c r="AN62" s="1790" t="s">
        <v>56</v>
      </c>
      <c r="AO62" s="1790" t="s">
        <v>477</v>
      </c>
      <c r="AP62" s="1790" t="s">
        <v>452</v>
      </c>
      <c r="AQ62" s="1790" t="s">
        <v>407</v>
      </c>
      <c r="AR62" s="1790" t="s">
        <v>418</v>
      </c>
      <c r="AS62" s="1801"/>
      <c r="AT62" s="1801"/>
      <c r="AU62" s="1801"/>
      <c r="AV62" s="1794"/>
      <c r="AW62" s="1794"/>
      <c r="AX62" s="1794"/>
      <c r="AY62" s="1794"/>
      <c r="AZ62" s="1794"/>
      <c r="BA62" s="1794"/>
      <c r="BB62" s="1794"/>
      <c r="BC62" s="1794"/>
    </row>
    <row r="63" spans="1:55" s="53" customFormat="1" ht="21" customHeight="1" x14ac:dyDescent="0.3">
      <c r="A63" s="55"/>
      <c r="B63" s="89">
        <f t="shared" si="9"/>
        <v>56</v>
      </c>
      <c r="C63" s="90" t="str">
        <f t="shared" si="1"/>
        <v xml:space="preserve">GR Cortarrama S.A.C.             </v>
      </c>
      <c r="D63" s="85">
        <f t="shared" si="2"/>
        <v>1</v>
      </c>
      <c r="E63" s="91" t="s">
        <v>428</v>
      </c>
      <c r="F63" s="92" t="str">
        <f t="shared" si="4"/>
        <v/>
      </c>
      <c r="G63" s="87" t="str">
        <f t="shared" si="0"/>
        <v/>
      </c>
      <c r="H63" s="85" t="str">
        <f t="shared" si="5"/>
        <v/>
      </c>
      <c r="I63" s="86" t="str">
        <f t="shared" si="10"/>
        <v/>
      </c>
      <c r="J63" s="86" t="str">
        <f t="shared" si="10"/>
        <v/>
      </c>
      <c r="K63" s="86" t="str">
        <f t="shared" si="10"/>
        <v/>
      </c>
      <c r="L63" s="87" t="str">
        <f t="shared" si="7"/>
        <v/>
      </c>
      <c r="M63" s="93">
        <f t="shared" si="11"/>
        <v>1</v>
      </c>
      <c r="N63" s="93" t="str">
        <f t="shared" si="11"/>
        <v/>
      </c>
      <c r="O63" s="55"/>
      <c r="P63" s="1798"/>
      <c r="Q63" s="1790" t="s">
        <v>124</v>
      </c>
      <c r="R63" s="1790"/>
      <c r="S63" s="1790"/>
      <c r="T63" s="1790">
        <v>1</v>
      </c>
      <c r="U63" s="1790"/>
      <c r="V63" s="1790">
        <v>1</v>
      </c>
      <c r="W63" s="1785"/>
      <c r="X63" s="1790" t="s">
        <v>124</v>
      </c>
      <c r="Y63" s="1790"/>
      <c r="Z63" s="1790"/>
      <c r="AA63" s="1790"/>
      <c r="AB63" s="1790"/>
      <c r="AC63" s="1790"/>
      <c r="AD63" s="1790">
        <v>1</v>
      </c>
      <c r="AE63" s="1790"/>
      <c r="AF63" s="1785"/>
      <c r="AG63" s="1785"/>
      <c r="AH63" s="1785"/>
      <c r="AI63" s="1790" t="s">
        <v>56</v>
      </c>
      <c r="AJ63" s="1790" t="s">
        <v>408</v>
      </c>
      <c r="AK63" s="1790" t="s">
        <v>512</v>
      </c>
      <c r="AL63" s="1785"/>
      <c r="AM63" s="1785"/>
      <c r="AN63" s="1790" t="s">
        <v>56</v>
      </c>
      <c r="AO63" s="1790" t="s">
        <v>477</v>
      </c>
      <c r="AP63" s="1790" t="s">
        <v>454</v>
      </c>
      <c r="AQ63" s="1790" t="s">
        <v>407</v>
      </c>
      <c r="AR63" s="1790" t="s">
        <v>418</v>
      </c>
      <c r="AS63" s="1801"/>
      <c r="AT63" s="1801"/>
      <c r="AU63" s="1801"/>
      <c r="AV63" s="1794"/>
      <c r="AW63" s="1794"/>
      <c r="AX63" s="1794"/>
      <c r="AY63" s="1794"/>
      <c r="AZ63" s="1794"/>
      <c r="BA63" s="1794"/>
      <c r="BB63" s="1794"/>
      <c r="BC63" s="1794"/>
    </row>
    <row r="64" spans="1:55" s="53" customFormat="1" ht="21" customHeight="1" x14ac:dyDescent="0.3">
      <c r="A64" s="55"/>
      <c r="B64" s="89">
        <f t="shared" si="9"/>
        <v>57</v>
      </c>
      <c r="C64" s="90" t="str">
        <f t="shared" si="1"/>
        <v>GR Paino S.A.C.</v>
      </c>
      <c r="D64" s="85">
        <f t="shared" si="2"/>
        <v>1</v>
      </c>
      <c r="E64" s="91" t="s">
        <v>428</v>
      </c>
      <c r="F64" s="92" t="str">
        <f t="shared" si="4"/>
        <v/>
      </c>
      <c r="G64" s="87" t="str">
        <f t="shared" si="0"/>
        <v/>
      </c>
      <c r="H64" s="85" t="str">
        <f t="shared" si="5"/>
        <v/>
      </c>
      <c r="I64" s="86" t="str">
        <f t="shared" si="10"/>
        <v/>
      </c>
      <c r="J64" s="86" t="str">
        <f t="shared" si="10"/>
        <v/>
      </c>
      <c r="K64" s="86" t="str">
        <f t="shared" si="10"/>
        <v/>
      </c>
      <c r="L64" s="87" t="str">
        <f t="shared" si="7"/>
        <v/>
      </c>
      <c r="M64" s="93" t="str">
        <f t="shared" si="11"/>
        <v/>
      </c>
      <c r="N64" s="93">
        <f t="shared" si="11"/>
        <v>1</v>
      </c>
      <c r="O64" s="55"/>
      <c r="P64" s="1798"/>
      <c r="Q64" s="1790" t="s">
        <v>126</v>
      </c>
      <c r="R64" s="1790"/>
      <c r="S64" s="1790"/>
      <c r="T64" s="1790"/>
      <c r="U64" s="1790">
        <v>1</v>
      </c>
      <c r="V64" s="1790">
        <v>1</v>
      </c>
      <c r="W64" s="1785"/>
      <c r="X64" s="1790" t="s">
        <v>126</v>
      </c>
      <c r="Y64" s="1790"/>
      <c r="Z64" s="1790"/>
      <c r="AA64" s="1790"/>
      <c r="AB64" s="1790"/>
      <c r="AC64" s="1790"/>
      <c r="AD64" s="1790"/>
      <c r="AE64" s="1790">
        <v>1</v>
      </c>
      <c r="AF64" s="1785"/>
      <c r="AG64" s="1785"/>
      <c r="AH64" s="1785"/>
      <c r="AI64" s="1790" t="s">
        <v>56</v>
      </c>
      <c r="AJ64" s="1790" t="s">
        <v>408</v>
      </c>
      <c r="AK64" s="1790" t="s">
        <v>513</v>
      </c>
      <c r="AL64" s="1785"/>
      <c r="AM64" s="1785"/>
      <c r="AN64" s="1790" t="s">
        <v>56</v>
      </c>
      <c r="AO64" s="1790" t="s">
        <v>478</v>
      </c>
      <c r="AP64" s="1790" t="s">
        <v>503</v>
      </c>
      <c r="AQ64" s="1790" t="s">
        <v>407</v>
      </c>
      <c r="AR64" s="1790" t="s">
        <v>418</v>
      </c>
      <c r="AS64" s="1794"/>
      <c r="AT64" s="1801"/>
      <c r="AU64" s="1801"/>
      <c r="AV64" s="1794"/>
      <c r="AW64" s="1794"/>
      <c r="AX64" s="1794"/>
      <c r="AY64" s="1794"/>
      <c r="AZ64" s="1794"/>
      <c r="BA64" s="1794"/>
      <c r="BB64" s="1794"/>
      <c r="BC64" s="1794"/>
    </row>
    <row r="65" spans="1:55" s="53" customFormat="1" ht="21" customHeight="1" x14ac:dyDescent="0.3">
      <c r="A65" s="55"/>
      <c r="B65" s="89">
        <f t="shared" si="9"/>
        <v>58</v>
      </c>
      <c r="C65" s="90" t="str">
        <f t="shared" si="1"/>
        <v>GR Taruca S.A.C.</v>
      </c>
      <c r="D65" s="85">
        <f t="shared" si="2"/>
        <v>1</v>
      </c>
      <c r="E65" s="91" t="s">
        <v>428</v>
      </c>
      <c r="F65" s="92" t="str">
        <f t="shared" si="4"/>
        <v/>
      </c>
      <c r="G65" s="87" t="str">
        <f t="shared" si="0"/>
        <v/>
      </c>
      <c r="H65" s="85" t="str">
        <f t="shared" si="5"/>
        <v/>
      </c>
      <c r="I65" s="86" t="str">
        <f t="shared" si="10"/>
        <v/>
      </c>
      <c r="J65" s="86" t="str">
        <f t="shared" si="10"/>
        <v/>
      </c>
      <c r="K65" s="86" t="str">
        <f t="shared" si="10"/>
        <v/>
      </c>
      <c r="L65" s="87" t="str">
        <f t="shared" si="7"/>
        <v/>
      </c>
      <c r="M65" s="93" t="str">
        <f t="shared" si="11"/>
        <v/>
      </c>
      <c r="N65" s="93">
        <f t="shared" si="11"/>
        <v>1</v>
      </c>
      <c r="O65" s="55"/>
      <c r="P65" s="1798"/>
      <c r="Q65" s="1790" t="s">
        <v>128</v>
      </c>
      <c r="R65" s="1790"/>
      <c r="S65" s="1790"/>
      <c r="T65" s="1790"/>
      <c r="U65" s="1790">
        <v>1</v>
      </c>
      <c r="V65" s="1790">
        <v>1</v>
      </c>
      <c r="W65" s="1785"/>
      <c r="X65" s="1790" t="s">
        <v>128</v>
      </c>
      <c r="Y65" s="1790"/>
      <c r="Z65" s="1790"/>
      <c r="AA65" s="1790"/>
      <c r="AB65" s="1790"/>
      <c r="AC65" s="1790"/>
      <c r="AD65" s="1790"/>
      <c r="AE65" s="1790">
        <v>1</v>
      </c>
      <c r="AF65" s="1785"/>
      <c r="AG65" s="1785"/>
      <c r="AH65" s="1785"/>
      <c r="AI65" s="1790" t="s">
        <v>56</v>
      </c>
      <c r="AJ65" s="1790" t="s">
        <v>408</v>
      </c>
      <c r="AK65" s="1790" t="s">
        <v>514</v>
      </c>
      <c r="AL65" s="1785"/>
      <c r="AM65" s="1785"/>
      <c r="AN65" s="1790" t="s">
        <v>56</v>
      </c>
      <c r="AO65" s="1790" t="s">
        <v>478</v>
      </c>
      <c r="AP65" s="1790" t="s">
        <v>505</v>
      </c>
      <c r="AQ65" s="1790" t="s">
        <v>407</v>
      </c>
      <c r="AR65" s="1790" t="s">
        <v>418</v>
      </c>
      <c r="AS65" s="1794"/>
      <c r="AT65" s="1794"/>
      <c r="AU65" s="1794"/>
      <c r="AV65" s="1794"/>
      <c r="AW65" s="1794"/>
      <c r="AX65" s="1794"/>
      <c r="AY65" s="1794"/>
      <c r="AZ65" s="1794"/>
      <c r="BA65" s="1794"/>
      <c r="BB65" s="1794"/>
      <c r="BC65" s="1794"/>
    </row>
    <row r="66" spans="1:55" s="53" customFormat="1" ht="21" customHeight="1" x14ac:dyDescent="0.3">
      <c r="A66" s="55"/>
      <c r="B66" s="89">
        <f t="shared" si="9"/>
        <v>59</v>
      </c>
      <c r="C66" s="90" t="str">
        <f t="shared" si="1"/>
        <v>Hidrandina S.A.</v>
      </c>
      <c r="D66" s="85">
        <f t="shared" si="2"/>
        <v>13</v>
      </c>
      <c r="E66" s="91">
        <f t="shared" si="3"/>
        <v>33</v>
      </c>
      <c r="F66" s="92">
        <f t="shared" si="4"/>
        <v>11</v>
      </c>
      <c r="G66" s="87">
        <f t="shared" si="0"/>
        <v>17</v>
      </c>
      <c r="H66" s="85">
        <f t="shared" si="5"/>
        <v>2</v>
      </c>
      <c r="I66" s="86">
        <v>16</v>
      </c>
      <c r="J66" s="86" t="str">
        <f t="shared" si="10"/>
        <v/>
      </c>
      <c r="K66" s="86" t="str">
        <f t="shared" si="10"/>
        <v/>
      </c>
      <c r="L66" s="87" t="str">
        <f t="shared" si="7"/>
        <v/>
      </c>
      <c r="M66" s="93" t="str">
        <f t="shared" si="11"/>
        <v/>
      </c>
      <c r="N66" s="93" t="str">
        <f t="shared" si="11"/>
        <v/>
      </c>
      <c r="O66" s="55"/>
      <c r="P66" s="1798"/>
      <c r="Q66" s="1790" t="s">
        <v>130</v>
      </c>
      <c r="R66" s="1790">
        <v>11</v>
      </c>
      <c r="S66" s="1790">
        <v>2</v>
      </c>
      <c r="T66" s="1790"/>
      <c r="U66" s="1790"/>
      <c r="V66" s="1790">
        <v>13</v>
      </c>
      <c r="W66" s="1785"/>
      <c r="X66" s="1790" t="s">
        <v>130</v>
      </c>
      <c r="Y66" s="1790">
        <v>17</v>
      </c>
      <c r="Z66" s="1790"/>
      <c r="AA66" s="1790">
        <v>5</v>
      </c>
      <c r="AB66" s="1790"/>
      <c r="AC66" s="1790"/>
      <c r="AD66" s="1790"/>
      <c r="AE66" s="1790"/>
      <c r="AF66" s="1785"/>
      <c r="AG66" s="1785"/>
      <c r="AH66" s="1785"/>
      <c r="AI66" s="1790" t="s">
        <v>56</v>
      </c>
      <c r="AJ66" s="1790" t="s">
        <v>408</v>
      </c>
      <c r="AK66" s="1790" t="s">
        <v>515</v>
      </c>
      <c r="AL66" s="1785"/>
      <c r="AM66" s="1785"/>
      <c r="AN66" s="1790" t="s">
        <v>56</v>
      </c>
      <c r="AO66" s="1790" t="s">
        <v>479</v>
      </c>
      <c r="AP66" s="1790" t="s">
        <v>503</v>
      </c>
      <c r="AQ66" s="1790" t="s">
        <v>407</v>
      </c>
      <c r="AR66" s="1790" t="s">
        <v>418</v>
      </c>
      <c r="AS66" s="1794"/>
      <c r="AT66" s="1794"/>
      <c r="AU66" s="1794"/>
      <c r="AV66" s="1794"/>
      <c r="AW66" s="1794"/>
      <c r="AX66" s="1794"/>
      <c r="AY66" s="1794"/>
      <c r="AZ66" s="1794"/>
      <c r="BA66" s="1794"/>
      <c r="BB66" s="1794"/>
      <c r="BC66" s="1794"/>
    </row>
    <row r="67" spans="1:55" s="53" customFormat="1" ht="21" customHeight="1" x14ac:dyDescent="0.3">
      <c r="A67" s="55"/>
      <c r="B67" s="89">
        <f t="shared" si="9"/>
        <v>60</v>
      </c>
      <c r="C67" s="90" t="str">
        <f t="shared" si="1"/>
        <v>Hidrocañete S.A.</v>
      </c>
      <c r="D67" s="85">
        <f t="shared" si="2"/>
        <v>1</v>
      </c>
      <c r="E67" s="91">
        <f t="shared" si="3"/>
        <v>1</v>
      </c>
      <c r="F67" s="92">
        <f t="shared" si="4"/>
        <v>1</v>
      </c>
      <c r="G67" s="87">
        <f t="shared" si="0"/>
        <v>1</v>
      </c>
      <c r="H67" s="85" t="str">
        <f t="shared" si="5"/>
        <v/>
      </c>
      <c r="I67" s="86" t="str">
        <f t="shared" si="10"/>
        <v/>
      </c>
      <c r="J67" s="86" t="str">
        <f t="shared" si="10"/>
        <v/>
      </c>
      <c r="K67" s="86" t="str">
        <f t="shared" si="10"/>
        <v/>
      </c>
      <c r="L67" s="87" t="str">
        <f t="shared" si="7"/>
        <v/>
      </c>
      <c r="M67" s="93" t="str">
        <f t="shared" si="11"/>
        <v/>
      </c>
      <c r="N67" s="93" t="str">
        <f t="shared" si="11"/>
        <v/>
      </c>
      <c r="O67" s="55"/>
      <c r="P67" s="1798"/>
      <c r="Q67" s="1790" t="s">
        <v>132</v>
      </c>
      <c r="R67" s="1790">
        <v>1</v>
      </c>
      <c r="S67" s="1790"/>
      <c r="T67" s="1790"/>
      <c r="U67" s="1790"/>
      <c r="V67" s="1790">
        <v>1</v>
      </c>
      <c r="W67" s="1785"/>
      <c r="X67" s="1790" t="s">
        <v>132</v>
      </c>
      <c r="Y67" s="1790">
        <v>1</v>
      </c>
      <c r="Z67" s="1790"/>
      <c r="AA67" s="1790"/>
      <c r="AB67" s="1790"/>
      <c r="AC67" s="1790"/>
      <c r="AD67" s="1790"/>
      <c r="AE67" s="1790"/>
      <c r="AF67" s="1785"/>
      <c r="AG67" s="1785"/>
      <c r="AH67" s="1785"/>
      <c r="AI67" s="1790" t="s">
        <v>56</v>
      </c>
      <c r="AJ67" s="1790" t="s">
        <v>408</v>
      </c>
      <c r="AK67" s="1790" t="s">
        <v>516</v>
      </c>
      <c r="AL67" s="1785"/>
      <c r="AM67" s="1785"/>
      <c r="AN67" s="1790" t="s">
        <v>56</v>
      </c>
      <c r="AO67" s="1790" t="s">
        <v>479</v>
      </c>
      <c r="AP67" s="1790" t="s">
        <v>505</v>
      </c>
      <c r="AQ67" s="1790" t="s">
        <v>407</v>
      </c>
      <c r="AR67" s="1790" t="s">
        <v>418</v>
      </c>
      <c r="AS67" s="1794"/>
      <c r="AT67" s="1794"/>
      <c r="AU67" s="1794"/>
      <c r="AV67" s="1794"/>
      <c r="AW67" s="1794"/>
      <c r="AX67" s="1794"/>
      <c r="AY67" s="1794"/>
      <c r="AZ67" s="1794"/>
      <c r="BA67" s="1794"/>
      <c r="BB67" s="1794"/>
      <c r="BC67" s="1794"/>
    </row>
    <row r="68" spans="1:55" s="53" customFormat="1" ht="21" customHeight="1" x14ac:dyDescent="0.3">
      <c r="A68" s="55"/>
      <c r="B68" s="89">
        <f t="shared" si="9"/>
        <v>61</v>
      </c>
      <c r="C68" s="90" t="str">
        <f t="shared" si="1"/>
        <v>Hidroeléctrica Huanchor S.A.C.</v>
      </c>
      <c r="D68" s="85">
        <f t="shared" si="2"/>
        <v>3</v>
      </c>
      <c r="E68" s="91">
        <f t="shared" si="3"/>
        <v>4</v>
      </c>
      <c r="F68" s="92">
        <f t="shared" si="4"/>
        <v>3</v>
      </c>
      <c r="G68" s="87">
        <f t="shared" si="0"/>
        <v>4</v>
      </c>
      <c r="H68" s="85" t="str">
        <f t="shared" si="5"/>
        <v/>
      </c>
      <c r="I68" s="86" t="str">
        <f t="shared" si="10"/>
        <v/>
      </c>
      <c r="J68" s="86" t="str">
        <f t="shared" si="10"/>
        <v/>
      </c>
      <c r="K68" s="86" t="str">
        <f t="shared" si="10"/>
        <v/>
      </c>
      <c r="L68" s="87" t="str">
        <f t="shared" si="7"/>
        <v/>
      </c>
      <c r="M68" s="93" t="str">
        <f t="shared" si="11"/>
        <v/>
      </c>
      <c r="N68" s="93" t="str">
        <f t="shared" si="11"/>
        <v/>
      </c>
      <c r="O68" s="55"/>
      <c r="P68" s="1794"/>
      <c r="Q68" s="1790" t="s">
        <v>134</v>
      </c>
      <c r="R68" s="1790">
        <v>3</v>
      </c>
      <c r="S68" s="1790"/>
      <c r="T68" s="1790"/>
      <c r="U68" s="1790"/>
      <c r="V68" s="1790">
        <v>3</v>
      </c>
      <c r="W68" s="1785"/>
      <c r="X68" s="1790" t="s">
        <v>134</v>
      </c>
      <c r="Y68" s="1790">
        <v>4</v>
      </c>
      <c r="Z68" s="1790"/>
      <c r="AA68" s="1790"/>
      <c r="AB68" s="1790"/>
      <c r="AC68" s="1790"/>
      <c r="AD68" s="1790"/>
      <c r="AE68" s="1790"/>
      <c r="AF68" s="1785"/>
      <c r="AG68" s="1785"/>
      <c r="AH68" s="1785"/>
      <c r="AI68" s="1790" t="s">
        <v>56</v>
      </c>
      <c r="AJ68" s="1790" t="s">
        <v>408</v>
      </c>
      <c r="AK68" s="1790" t="s">
        <v>517</v>
      </c>
      <c r="AL68" s="1785"/>
      <c r="AM68" s="1785"/>
      <c r="AN68" s="1790" t="s">
        <v>56</v>
      </c>
      <c r="AO68" s="1790" t="s">
        <v>480</v>
      </c>
      <c r="AP68" s="1790" t="s">
        <v>518</v>
      </c>
      <c r="AQ68" s="1790" t="s">
        <v>407</v>
      </c>
      <c r="AR68" s="1790" t="s">
        <v>418</v>
      </c>
      <c r="AS68" s="1794"/>
      <c r="AT68" s="1794"/>
      <c r="AU68" s="1794"/>
      <c r="AV68" s="1794"/>
      <c r="AW68" s="1794"/>
      <c r="AX68" s="1794"/>
      <c r="AY68" s="1794"/>
      <c r="AZ68" s="1794"/>
      <c r="BA68" s="1794"/>
      <c r="BB68" s="1794"/>
      <c r="BC68" s="1794"/>
    </row>
    <row r="69" spans="1:55" s="53" customFormat="1" ht="21" customHeight="1" x14ac:dyDescent="0.3">
      <c r="A69" s="55"/>
      <c r="B69" s="89">
        <f t="shared" si="9"/>
        <v>62</v>
      </c>
      <c r="C69" s="90" t="str">
        <f t="shared" si="1"/>
        <v>Huaura Power Group S.A.</v>
      </c>
      <c r="D69" s="85">
        <f t="shared" si="2"/>
        <v>1</v>
      </c>
      <c r="E69" s="91">
        <f t="shared" si="3"/>
        <v>2</v>
      </c>
      <c r="F69" s="92">
        <f t="shared" si="4"/>
        <v>1</v>
      </c>
      <c r="G69" s="87">
        <f t="shared" si="0"/>
        <v>2</v>
      </c>
      <c r="H69" s="85" t="str">
        <f t="shared" si="5"/>
        <v/>
      </c>
      <c r="I69" s="86" t="str">
        <f t="shared" si="10"/>
        <v/>
      </c>
      <c r="J69" s="86" t="str">
        <f t="shared" si="10"/>
        <v/>
      </c>
      <c r="K69" s="86" t="str">
        <f t="shared" si="10"/>
        <v/>
      </c>
      <c r="L69" s="87" t="str">
        <f t="shared" si="7"/>
        <v/>
      </c>
      <c r="M69" s="93" t="str">
        <f t="shared" si="11"/>
        <v/>
      </c>
      <c r="N69" s="93" t="str">
        <f t="shared" si="11"/>
        <v/>
      </c>
      <c r="O69" s="55"/>
      <c r="P69" s="1794"/>
      <c r="Q69" s="1790" t="s">
        <v>136</v>
      </c>
      <c r="R69" s="1790">
        <v>1</v>
      </c>
      <c r="S69" s="1790"/>
      <c r="T69" s="1790"/>
      <c r="U69" s="1790"/>
      <c r="V69" s="1790">
        <v>1</v>
      </c>
      <c r="W69" s="1785"/>
      <c r="X69" s="1790" t="s">
        <v>136</v>
      </c>
      <c r="Y69" s="1790">
        <v>2</v>
      </c>
      <c r="Z69" s="1790"/>
      <c r="AA69" s="1790"/>
      <c r="AB69" s="1790"/>
      <c r="AC69" s="1790"/>
      <c r="AD69" s="1790"/>
      <c r="AE69" s="1790"/>
      <c r="AF69" s="1785"/>
      <c r="AG69" s="1785"/>
      <c r="AH69" s="1785"/>
      <c r="AI69" s="1790" t="s">
        <v>56</v>
      </c>
      <c r="AJ69" s="1790" t="s">
        <v>408</v>
      </c>
      <c r="AK69" s="1790" t="s">
        <v>519</v>
      </c>
      <c r="AL69" s="1785"/>
      <c r="AM69" s="1785"/>
      <c r="AN69" s="1790" t="s">
        <v>56</v>
      </c>
      <c r="AO69" s="1790" t="s">
        <v>480</v>
      </c>
      <c r="AP69" s="1790" t="s">
        <v>520</v>
      </c>
      <c r="AQ69" s="1790" t="s">
        <v>407</v>
      </c>
      <c r="AR69" s="1790" t="s">
        <v>418</v>
      </c>
      <c r="AS69" s="1794"/>
      <c r="AT69" s="1794"/>
      <c r="AU69" s="1794"/>
      <c r="AV69" s="1794"/>
      <c r="AW69" s="1794"/>
      <c r="AX69" s="1794"/>
      <c r="AY69" s="1794"/>
      <c r="AZ69" s="1794"/>
      <c r="BA69" s="1794"/>
      <c r="BB69" s="1794"/>
      <c r="BC69" s="1794"/>
    </row>
    <row r="70" spans="1:55" s="53" customFormat="1" ht="21" customHeight="1" x14ac:dyDescent="0.3">
      <c r="A70" s="55"/>
      <c r="B70" s="89">
        <f t="shared" si="9"/>
        <v>63</v>
      </c>
      <c r="C70" s="90" t="str">
        <f t="shared" si="1"/>
        <v>Hydro Pátapo S.A.C.</v>
      </c>
      <c r="D70" s="85">
        <f t="shared" si="2"/>
        <v>1</v>
      </c>
      <c r="E70" s="91">
        <f t="shared" si="3"/>
        <v>1</v>
      </c>
      <c r="F70" s="92">
        <f t="shared" si="4"/>
        <v>1</v>
      </c>
      <c r="G70" s="87">
        <f t="shared" si="0"/>
        <v>1</v>
      </c>
      <c r="H70" s="85" t="str">
        <f t="shared" si="5"/>
        <v/>
      </c>
      <c r="I70" s="86" t="str">
        <f t="shared" si="10"/>
        <v/>
      </c>
      <c r="J70" s="86" t="str">
        <f t="shared" si="10"/>
        <v/>
      </c>
      <c r="K70" s="86" t="str">
        <f t="shared" si="10"/>
        <v/>
      </c>
      <c r="L70" s="87" t="str">
        <f t="shared" si="7"/>
        <v/>
      </c>
      <c r="M70" s="93" t="str">
        <f t="shared" si="11"/>
        <v/>
      </c>
      <c r="N70" s="93" t="str">
        <f t="shared" si="11"/>
        <v/>
      </c>
      <c r="O70" s="55"/>
      <c r="P70" s="1794"/>
      <c r="Q70" s="1790" t="s">
        <v>138</v>
      </c>
      <c r="R70" s="1790">
        <v>1</v>
      </c>
      <c r="S70" s="1790"/>
      <c r="T70" s="1790"/>
      <c r="U70" s="1790"/>
      <c r="V70" s="1790">
        <v>1</v>
      </c>
      <c r="W70" s="1785"/>
      <c r="X70" s="1790" t="s">
        <v>138</v>
      </c>
      <c r="Y70" s="1790">
        <v>1</v>
      </c>
      <c r="Z70" s="1790"/>
      <c r="AA70" s="1790"/>
      <c r="AB70" s="1790"/>
      <c r="AC70" s="1790"/>
      <c r="AD70" s="1790"/>
      <c r="AE70" s="1790"/>
      <c r="AF70" s="1785"/>
      <c r="AG70" s="1785"/>
      <c r="AH70" s="1785"/>
      <c r="AI70" s="1790" t="s">
        <v>56</v>
      </c>
      <c r="AJ70" s="1790" t="s">
        <v>408</v>
      </c>
      <c r="AK70" s="1790" t="s">
        <v>521</v>
      </c>
      <c r="AL70" s="1785"/>
      <c r="AM70" s="1785"/>
      <c r="AN70" s="1790" t="s">
        <v>56</v>
      </c>
      <c r="AO70" s="1790" t="s">
        <v>482</v>
      </c>
      <c r="AP70" s="1790" t="s">
        <v>503</v>
      </c>
      <c r="AQ70" s="1790" t="s">
        <v>407</v>
      </c>
      <c r="AR70" s="1790" t="s">
        <v>418</v>
      </c>
      <c r="AS70" s="1794"/>
      <c r="AT70" s="1794"/>
      <c r="AU70" s="1794"/>
      <c r="AV70" s="1794"/>
      <c r="AW70" s="1794"/>
      <c r="AX70" s="1794"/>
      <c r="AY70" s="1794"/>
      <c r="AZ70" s="1794"/>
      <c r="BA70" s="1794"/>
      <c r="BB70" s="1794"/>
      <c r="BC70" s="1794"/>
    </row>
    <row r="71" spans="1:55" s="53" customFormat="1" ht="21" customHeight="1" x14ac:dyDescent="0.3">
      <c r="A71" s="55"/>
      <c r="B71" s="89">
        <f t="shared" si="9"/>
        <v>64</v>
      </c>
      <c r="C71" s="90" t="str">
        <f t="shared" si="1"/>
        <v xml:space="preserve">Infraestructuras y Energías del Perú S.A.C. </v>
      </c>
      <c r="D71" s="85">
        <f t="shared" si="2"/>
        <v>2</v>
      </c>
      <c r="E71" s="91">
        <f t="shared" si="3"/>
        <v>36</v>
      </c>
      <c r="F71" s="92" t="str">
        <f t="shared" si="4"/>
        <v/>
      </c>
      <c r="G71" s="87" t="str">
        <f t="shared" si="0"/>
        <v/>
      </c>
      <c r="H71" s="85">
        <f t="shared" si="5"/>
        <v>2</v>
      </c>
      <c r="I71" s="86">
        <f>25+11</f>
        <v>36</v>
      </c>
      <c r="J71" s="86" t="str">
        <f t="shared" si="10"/>
        <v/>
      </c>
      <c r="K71" s="86" t="str">
        <f t="shared" si="10"/>
        <v/>
      </c>
      <c r="L71" s="87" t="str">
        <f t="shared" si="7"/>
        <v/>
      </c>
      <c r="M71" s="93" t="str">
        <f t="shared" si="11"/>
        <v/>
      </c>
      <c r="N71" s="93" t="str">
        <f t="shared" si="11"/>
        <v/>
      </c>
      <c r="O71" s="55"/>
      <c r="P71" s="1794"/>
      <c r="Q71" s="1790" t="s">
        <v>140</v>
      </c>
      <c r="R71" s="1790"/>
      <c r="S71" s="1790">
        <v>2</v>
      </c>
      <c r="T71" s="1790"/>
      <c r="U71" s="1790"/>
      <c r="V71" s="1790">
        <v>2</v>
      </c>
      <c r="W71" s="1785"/>
      <c r="X71" s="1790" t="s">
        <v>140</v>
      </c>
      <c r="Y71" s="1790"/>
      <c r="Z71" s="1790"/>
      <c r="AA71" s="1790">
        <v>2</v>
      </c>
      <c r="AB71" s="1790"/>
      <c r="AC71" s="1790"/>
      <c r="AD71" s="1790"/>
      <c r="AE71" s="1790"/>
      <c r="AF71" s="1785"/>
      <c r="AG71" s="1785"/>
      <c r="AH71" s="1785"/>
      <c r="AI71" s="1790" t="s">
        <v>56</v>
      </c>
      <c r="AJ71" s="1790" t="s">
        <v>408</v>
      </c>
      <c r="AK71" s="1790" t="s">
        <v>522</v>
      </c>
      <c r="AL71" s="1785"/>
      <c r="AM71" s="1785"/>
      <c r="AN71" s="1790" t="s">
        <v>56</v>
      </c>
      <c r="AO71" s="1790" t="s">
        <v>482</v>
      </c>
      <c r="AP71" s="1790" t="s">
        <v>505</v>
      </c>
      <c r="AQ71" s="1790" t="s">
        <v>407</v>
      </c>
      <c r="AR71" s="1790" t="s">
        <v>418</v>
      </c>
      <c r="AS71" s="1794"/>
      <c r="AT71" s="1794"/>
      <c r="AU71" s="1794"/>
      <c r="AV71" s="1794"/>
      <c r="AW71" s="1794"/>
      <c r="AX71" s="1794"/>
      <c r="AY71" s="1794"/>
      <c r="AZ71" s="1794"/>
      <c r="BA71" s="1794"/>
      <c r="BB71" s="1794"/>
      <c r="BC71" s="1794"/>
    </row>
    <row r="72" spans="1:55" s="53" customFormat="1" ht="21" customHeight="1" x14ac:dyDescent="0.3">
      <c r="A72" s="55"/>
      <c r="B72" s="89">
        <f t="shared" si="9"/>
        <v>65</v>
      </c>
      <c r="C72" s="90" t="str">
        <f t="shared" si="1"/>
        <v>Inland Energy S.A.C.</v>
      </c>
      <c r="D72" s="85">
        <f t="shared" si="2"/>
        <v>1</v>
      </c>
      <c r="E72" s="91">
        <f t="shared" si="3"/>
        <v>2</v>
      </c>
      <c r="F72" s="92">
        <f t="shared" si="4"/>
        <v>1</v>
      </c>
      <c r="G72" s="87">
        <f t="shared" ref="G72:G99" si="12">+IF(Y72&lt;&gt;"",Y72,"")</f>
        <v>2</v>
      </c>
      <c r="H72" s="85" t="str">
        <f t="shared" si="5"/>
        <v/>
      </c>
      <c r="I72" s="86" t="str">
        <f t="shared" si="10"/>
        <v/>
      </c>
      <c r="J72" s="86" t="str">
        <f t="shared" si="10"/>
        <v/>
      </c>
      <c r="K72" s="86" t="str">
        <f t="shared" si="10"/>
        <v/>
      </c>
      <c r="L72" s="87" t="str">
        <f t="shared" si="7"/>
        <v/>
      </c>
      <c r="M72" s="93" t="str">
        <f t="shared" si="11"/>
        <v/>
      </c>
      <c r="N72" s="93" t="str">
        <f t="shared" si="11"/>
        <v/>
      </c>
      <c r="O72" s="55"/>
      <c r="P72" s="1794"/>
      <c r="Q72" s="1790" t="s">
        <v>142</v>
      </c>
      <c r="R72" s="1790">
        <v>1</v>
      </c>
      <c r="S72" s="1790"/>
      <c r="T72" s="1790"/>
      <c r="U72" s="1790"/>
      <c r="V72" s="1790">
        <v>1</v>
      </c>
      <c r="W72" s="1785"/>
      <c r="X72" s="1790" t="s">
        <v>142</v>
      </c>
      <c r="Y72" s="1790">
        <v>2</v>
      </c>
      <c r="Z72" s="1790"/>
      <c r="AA72" s="1790"/>
      <c r="AB72" s="1790"/>
      <c r="AC72" s="1790"/>
      <c r="AD72" s="1790"/>
      <c r="AE72" s="1790"/>
      <c r="AF72" s="1785"/>
      <c r="AG72" s="1785"/>
      <c r="AH72" s="1785"/>
      <c r="AI72" s="1790" t="s">
        <v>56</v>
      </c>
      <c r="AJ72" s="1790" t="s">
        <v>408</v>
      </c>
      <c r="AK72" s="1790" t="s">
        <v>523</v>
      </c>
      <c r="AL72" s="1785"/>
      <c r="AM72" s="1785"/>
      <c r="AN72" s="1790" t="s">
        <v>56</v>
      </c>
      <c r="AO72" s="1790" t="s">
        <v>484</v>
      </c>
      <c r="AP72" s="1790" t="s">
        <v>425</v>
      </c>
      <c r="AQ72" s="1790" t="s">
        <v>407</v>
      </c>
      <c r="AR72" s="1790" t="s">
        <v>418</v>
      </c>
      <c r="AS72" s="1794"/>
      <c r="AT72" s="1794"/>
      <c r="AU72" s="1794"/>
      <c r="AV72" s="1794"/>
      <c r="AW72" s="1794"/>
      <c r="AX72" s="1794"/>
      <c r="AY72" s="1794"/>
      <c r="AZ72" s="1794"/>
      <c r="BA72" s="1794"/>
      <c r="BB72" s="1794"/>
      <c r="BC72" s="1794"/>
    </row>
    <row r="73" spans="1:55" s="53" customFormat="1" ht="21" customHeight="1" x14ac:dyDescent="0.3">
      <c r="A73" s="55"/>
      <c r="B73" s="89">
        <f t="shared" si="9"/>
        <v>66</v>
      </c>
      <c r="C73" s="90" t="str">
        <f t="shared" ref="C73:C99" si="13">+Q73</f>
        <v>Kallpa Generación S.A.</v>
      </c>
      <c r="D73" s="85">
        <f t="shared" ref="D73:D99" si="14">+SUM(F73,H73,M73:N73)</f>
        <v>3</v>
      </c>
      <c r="E73" s="91">
        <f t="shared" ref="E73" si="15">+SUM(G73,I73:L73)</f>
        <v>10</v>
      </c>
      <c r="F73" s="92">
        <f t="shared" ref="F73:F98" si="16">+IF(R73&lt;&gt;"",R73,"")</f>
        <v>1</v>
      </c>
      <c r="G73" s="87">
        <f t="shared" si="12"/>
        <v>4</v>
      </c>
      <c r="H73" s="85">
        <f t="shared" ref="H73:H99" si="17">+IF(S73&lt;&gt;"",S73,"")</f>
        <v>2</v>
      </c>
      <c r="I73" s="86" t="str">
        <f t="shared" si="10"/>
        <v/>
      </c>
      <c r="J73" s="86">
        <f t="shared" si="10"/>
        <v>4</v>
      </c>
      <c r="K73" s="86">
        <f t="shared" si="10"/>
        <v>2</v>
      </c>
      <c r="L73" s="87" t="str">
        <f t="shared" ref="L73:L99" si="18">+IF(Z73&lt;&gt;"",Z73,"")</f>
        <v/>
      </c>
      <c r="M73" s="93" t="str">
        <f t="shared" si="11"/>
        <v/>
      </c>
      <c r="N73" s="93" t="str">
        <f t="shared" si="11"/>
        <v/>
      </c>
      <c r="O73" s="55"/>
      <c r="P73" s="1794"/>
      <c r="Q73" s="1790" t="s">
        <v>144</v>
      </c>
      <c r="R73" s="1790">
        <v>1</v>
      </c>
      <c r="S73" s="1790">
        <v>2</v>
      </c>
      <c r="T73" s="1790"/>
      <c r="U73" s="1790"/>
      <c r="V73" s="1790">
        <v>3</v>
      </c>
      <c r="W73" s="1785"/>
      <c r="X73" s="1790" t="s">
        <v>144</v>
      </c>
      <c r="Y73" s="1790">
        <v>4</v>
      </c>
      <c r="Z73" s="1790"/>
      <c r="AA73" s="1790"/>
      <c r="AB73" s="1790">
        <v>4</v>
      </c>
      <c r="AC73" s="1790">
        <v>2</v>
      </c>
      <c r="AD73" s="1790"/>
      <c r="AE73" s="1790"/>
      <c r="AF73" s="1785"/>
      <c r="AG73" s="1785"/>
      <c r="AH73" s="1785"/>
      <c r="AI73" s="1790" t="s">
        <v>58</v>
      </c>
      <c r="AJ73" s="1790" t="s">
        <v>407</v>
      </c>
      <c r="AK73" s="1790" t="s">
        <v>524</v>
      </c>
      <c r="AL73" s="1785"/>
      <c r="AM73" s="1785"/>
      <c r="AN73" s="1790" t="s">
        <v>56</v>
      </c>
      <c r="AO73" s="1790" t="s">
        <v>484</v>
      </c>
      <c r="AP73" s="1790" t="s">
        <v>495</v>
      </c>
      <c r="AQ73" s="1790" t="s">
        <v>407</v>
      </c>
      <c r="AR73" s="1790" t="s">
        <v>418</v>
      </c>
      <c r="AS73" s="1794"/>
      <c r="AT73" s="1794"/>
      <c r="AU73" s="1794"/>
      <c r="AV73" s="1794"/>
      <c r="AW73" s="1794"/>
      <c r="AX73" s="1794"/>
      <c r="AY73" s="1794"/>
      <c r="AZ73" s="1794"/>
      <c r="BA73" s="1794"/>
      <c r="BB73" s="1794"/>
      <c r="BC73" s="1794"/>
    </row>
    <row r="74" spans="1:55" s="53" customFormat="1" ht="21" customHeight="1" x14ac:dyDescent="0.3">
      <c r="A74" s="55"/>
      <c r="B74" s="89">
        <f t="shared" ref="B74:B99" si="19">+B73+1</f>
        <v>67</v>
      </c>
      <c r="C74" s="90" t="str">
        <f t="shared" si="13"/>
        <v>Kondu S.A.C.</v>
      </c>
      <c r="D74" s="85">
        <f t="shared" si="14"/>
        <v>1</v>
      </c>
      <c r="E74" s="91" t="s">
        <v>428</v>
      </c>
      <c r="F74" s="92" t="str">
        <f t="shared" si="16"/>
        <v/>
      </c>
      <c r="G74" s="87" t="str">
        <f t="shared" si="12"/>
        <v/>
      </c>
      <c r="H74" s="85" t="str">
        <f t="shared" si="17"/>
        <v/>
      </c>
      <c r="I74" s="86" t="str">
        <f t="shared" si="10"/>
        <v/>
      </c>
      <c r="J74" s="86" t="str">
        <f t="shared" si="10"/>
        <v/>
      </c>
      <c r="K74" s="86" t="str">
        <f t="shared" si="10"/>
        <v/>
      </c>
      <c r="L74" s="87" t="str">
        <f t="shared" si="18"/>
        <v/>
      </c>
      <c r="M74" s="93">
        <f t="shared" si="11"/>
        <v>1</v>
      </c>
      <c r="N74" s="93" t="str">
        <f t="shared" si="11"/>
        <v/>
      </c>
      <c r="O74" s="55"/>
      <c r="P74" s="1794"/>
      <c r="Q74" s="1790" t="s">
        <v>146</v>
      </c>
      <c r="R74" s="1790"/>
      <c r="S74" s="1790"/>
      <c r="T74" s="1790">
        <v>1</v>
      </c>
      <c r="U74" s="1790"/>
      <c r="V74" s="1790">
        <v>1</v>
      </c>
      <c r="W74" s="1785"/>
      <c r="X74" s="1790" t="s">
        <v>146</v>
      </c>
      <c r="Y74" s="1790"/>
      <c r="Z74" s="1790"/>
      <c r="AA74" s="1790"/>
      <c r="AB74" s="1790"/>
      <c r="AC74" s="1790"/>
      <c r="AD74" s="1790">
        <v>1</v>
      </c>
      <c r="AE74" s="1790"/>
      <c r="AF74" s="1785"/>
      <c r="AG74" s="1785"/>
      <c r="AH74" s="1785"/>
      <c r="AI74" s="1790" t="s">
        <v>58</v>
      </c>
      <c r="AJ74" s="1790" t="s">
        <v>409</v>
      </c>
      <c r="AK74" s="1790" t="s">
        <v>525</v>
      </c>
      <c r="AL74" s="1785"/>
      <c r="AM74" s="1785"/>
      <c r="AN74" s="1790" t="s">
        <v>56</v>
      </c>
      <c r="AO74" s="1790" t="s">
        <v>486</v>
      </c>
      <c r="AP74" s="1790" t="s">
        <v>450</v>
      </c>
      <c r="AQ74" s="1790" t="s">
        <v>407</v>
      </c>
      <c r="AR74" s="1790" t="s">
        <v>418</v>
      </c>
      <c r="AS74" s="1794"/>
      <c r="AT74" s="1794"/>
      <c r="AU74" s="1794"/>
      <c r="AV74" s="1794"/>
      <c r="AW74" s="1794"/>
      <c r="AX74" s="1794"/>
      <c r="AY74" s="1794"/>
      <c r="AZ74" s="1794"/>
      <c r="BA74" s="1794"/>
      <c r="BB74" s="1794"/>
      <c r="BC74" s="1794"/>
    </row>
    <row r="75" spans="1:55" s="53" customFormat="1" ht="21" customHeight="1" x14ac:dyDescent="0.3">
      <c r="A75" s="55"/>
      <c r="B75" s="89">
        <f t="shared" si="19"/>
        <v>68</v>
      </c>
      <c r="C75" s="90" t="str">
        <f t="shared" si="13"/>
        <v>La Virgen S.A.C.</v>
      </c>
      <c r="D75" s="85">
        <f t="shared" si="14"/>
        <v>1</v>
      </c>
      <c r="E75" s="91">
        <f t="shared" ref="E75:E99" si="20">+SUM(G75,I75:L75)</f>
        <v>3</v>
      </c>
      <c r="F75" s="92">
        <f t="shared" si="16"/>
        <v>1</v>
      </c>
      <c r="G75" s="87">
        <f t="shared" si="12"/>
        <v>3</v>
      </c>
      <c r="H75" s="85" t="str">
        <f t="shared" si="17"/>
        <v/>
      </c>
      <c r="I75" s="86" t="str">
        <f t="shared" si="10"/>
        <v/>
      </c>
      <c r="J75" s="86" t="str">
        <f t="shared" si="10"/>
        <v/>
      </c>
      <c r="K75" s="86" t="str">
        <f t="shared" si="10"/>
        <v/>
      </c>
      <c r="L75" s="87" t="str">
        <f t="shared" si="18"/>
        <v/>
      </c>
      <c r="M75" s="93" t="str">
        <f t="shared" si="11"/>
        <v/>
      </c>
      <c r="N75" s="93" t="str">
        <f t="shared" si="11"/>
        <v/>
      </c>
      <c r="O75" s="55"/>
      <c r="P75" s="1794"/>
      <c r="Q75" s="1790" t="s">
        <v>148</v>
      </c>
      <c r="R75" s="1790">
        <v>1</v>
      </c>
      <c r="S75" s="1790"/>
      <c r="T75" s="1790"/>
      <c r="U75" s="1790"/>
      <c r="V75" s="1790">
        <v>1</v>
      </c>
      <c r="W75" s="1785"/>
      <c r="X75" s="1790" t="s">
        <v>148</v>
      </c>
      <c r="Y75" s="1790">
        <v>3</v>
      </c>
      <c r="Z75" s="1790"/>
      <c r="AA75" s="1790"/>
      <c r="AB75" s="1790"/>
      <c r="AC75" s="1790"/>
      <c r="AD75" s="1790"/>
      <c r="AE75" s="1790"/>
      <c r="AF75" s="1785"/>
      <c r="AG75" s="1785"/>
      <c r="AH75" s="1785"/>
      <c r="AI75" s="1790" t="s">
        <v>58</v>
      </c>
      <c r="AJ75" s="1790" t="s">
        <v>408</v>
      </c>
      <c r="AK75" s="1790" t="s">
        <v>526</v>
      </c>
      <c r="AL75" s="1785"/>
      <c r="AM75" s="1785"/>
      <c r="AN75" s="1790" t="s">
        <v>56</v>
      </c>
      <c r="AO75" s="1790" t="s">
        <v>486</v>
      </c>
      <c r="AP75" s="1790" t="s">
        <v>452</v>
      </c>
      <c r="AQ75" s="1790" t="s">
        <v>407</v>
      </c>
      <c r="AR75" s="1790" t="s">
        <v>418</v>
      </c>
      <c r="AS75" s="1794"/>
      <c r="AT75" s="1794"/>
      <c r="AU75" s="1794"/>
      <c r="AV75" s="1794"/>
      <c r="AW75" s="1794"/>
      <c r="AX75" s="1794"/>
      <c r="AY75" s="1794"/>
      <c r="AZ75" s="1794"/>
      <c r="BA75" s="1794"/>
      <c r="BB75" s="1794"/>
      <c r="BC75" s="1794"/>
    </row>
    <row r="76" spans="1:55" s="53" customFormat="1" ht="21" customHeight="1" x14ac:dyDescent="0.3">
      <c r="A76" s="55"/>
      <c r="B76" s="89">
        <f t="shared" si="19"/>
        <v>69</v>
      </c>
      <c r="C76" s="90" t="str">
        <f t="shared" si="13"/>
        <v>Maja Energía S.A.C.</v>
      </c>
      <c r="D76" s="85">
        <f t="shared" si="14"/>
        <v>1</v>
      </c>
      <c r="E76" s="91">
        <f t="shared" si="20"/>
        <v>2</v>
      </c>
      <c r="F76" s="92">
        <f t="shared" si="16"/>
        <v>1</v>
      </c>
      <c r="G76" s="87">
        <f t="shared" si="12"/>
        <v>2</v>
      </c>
      <c r="H76" s="85" t="str">
        <f t="shared" si="17"/>
        <v/>
      </c>
      <c r="I76" s="86" t="str">
        <f t="shared" si="10"/>
        <v/>
      </c>
      <c r="J76" s="86" t="str">
        <f t="shared" si="10"/>
        <v/>
      </c>
      <c r="K76" s="86" t="str">
        <f t="shared" si="10"/>
        <v/>
      </c>
      <c r="L76" s="87" t="str">
        <f t="shared" si="18"/>
        <v/>
      </c>
      <c r="M76" s="93" t="str">
        <f t="shared" si="11"/>
        <v/>
      </c>
      <c r="N76" s="93" t="str">
        <f t="shared" si="11"/>
        <v/>
      </c>
      <c r="O76" s="55"/>
      <c r="P76" s="1794"/>
      <c r="Q76" s="1790" t="s">
        <v>150</v>
      </c>
      <c r="R76" s="1790">
        <v>1</v>
      </c>
      <c r="S76" s="1790"/>
      <c r="T76" s="1790"/>
      <c r="U76" s="1790"/>
      <c r="V76" s="1790">
        <v>1</v>
      </c>
      <c r="W76" s="1785"/>
      <c r="X76" s="1790" t="s">
        <v>150</v>
      </c>
      <c r="Y76" s="1790">
        <v>2</v>
      </c>
      <c r="Z76" s="1790"/>
      <c r="AA76" s="1790"/>
      <c r="AB76" s="1790"/>
      <c r="AC76" s="1790"/>
      <c r="AD76" s="1790"/>
      <c r="AE76" s="1790"/>
      <c r="AF76" s="1785"/>
      <c r="AG76" s="1785"/>
      <c r="AH76" s="1785"/>
      <c r="AI76" s="1790" t="s">
        <v>60</v>
      </c>
      <c r="AJ76" s="1790" t="s">
        <v>407</v>
      </c>
      <c r="AK76" s="1790" t="s">
        <v>527</v>
      </c>
      <c r="AL76" s="1785"/>
      <c r="AM76" s="1785"/>
      <c r="AN76" s="1790" t="s">
        <v>56</v>
      </c>
      <c r="AO76" s="1790" t="s">
        <v>489</v>
      </c>
      <c r="AP76" s="1790" t="s">
        <v>528</v>
      </c>
      <c r="AQ76" s="1790" t="s">
        <v>408</v>
      </c>
      <c r="AR76" s="1790" t="s">
        <v>413</v>
      </c>
      <c r="AS76" s="1794"/>
      <c r="AT76" s="1794"/>
      <c r="AU76" s="1794"/>
      <c r="AV76" s="1794"/>
      <c r="AW76" s="1794"/>
      <c r="AX76" s="1794"/>
      <c r="AY76" s="1794"/>
      <c r="AZ76" s="1794"/>
      <c r="BA76" s="1794"/>
      <c r="BB76" s="1794"/>
      <c r="BC76" s="1794"/>
    </row>
    <row r="77" spans="1:55" s="53" customFormat="1" ht="21" customHeight="1" x14ac:dyDescent="0.3">
      <c r="A77" s="55"/>
      <c r="B77" s="89">
        <f t="shared" si="19"/>
        <v>70</v>
      </c>
      <c r="C77" s="90" t="str">
        <f t="shared" si="13"/>
        <v>Majes Arcus S.A.C.</v>
      </c>
      <c r="D77" s="85">
        <f t="shared" si="14"/>
        <v>1</v>
      </c>
      <c r="E77" s="91" t="s">
        <v>428</v>
      </c>
      <c r="F77" s="92" t="str">
        <f t="shared" si="16"/>
        <v/>
      </c>
      <c r="G77" s="87" t="str">
        <f t="shared" si="12"/>
        <v/>
      </c>
      <c r="H77" s="85" t="str">
        <f t="shared" si="17"/>
        <v/>
      </c>
      <c r="I77" s="86" t="str">
        <f t="shared" si="10"/>
        <v/>
      </c>
      <c r="J77" s="86" t="str">
        <f t="shared" si="10"/>
        <v/>
      </c>
      <c r="K77" s="86" t="str">
        <f t="shared" si="10"/>
        <v/>
      </c>
      <c r="L77" s="87" t="str">
        <f t="shared" si="18"/>
        <v/>
      </c>
      <c r="M77" s="93">
        <f t="shared" si="11"/>
        <v>1</v>
      </c>
      <c r="N77" s="93" t="str">
        <f t="shared" si="11"/>
        <v/>
      </c>
      <c r="O77" s="55"/>
      <c r="P77" s="1794"/>
      <c r="Q77" s="1790" t="s">
        <v>152</v>
      </c>
      <c r="R77" s="1790"/>
      <c r="S77" s="1790"/>
      <c r="T77" s="1790">
        <v>1</v>
      </c>
      <c r="U77" s="1790"/>
      <c r="V77" s="1790">
        <v>1</v>
      </c>
      <c r="W77" s="1785"/>
      <c r="X77" s="1790" t="s">
        <v>152</v>
      </c>
      <c r="Y77" s="1790"/>
      <c r="Z77" s="1790"/>
      <c r="AA77" s="1790"/>
      <c r="AB77" s="1790"/>
      <c r="AC77" s="1790"/>
      <c r="AD77" s="1790">
        <v>1</v>
      </c>
      <c r="AE77" s="1790"/>
      <c r="AF77" s="1785"/>
      <c r="AG77" s="1785"/>
      <c r="AH77" s="1785"/>
      <c r="AI77" s="1790" t="s">
        <v>60</v>
      </c>
      <c r="AJ77" s="1790" t="s">
        <v>407</v>
      </c>
      <c r="AK77" s="1790" t="s">
        <v>529</v>
      </c>
      <c r="AL77" s="1785"/>
      <c r="AM77" s="1785"/>
      <c r="AN77" s="1790" t="s">
        <v>56</v>
      </c>
      <c r="AO77" s="1790" t="s">
        <v>489</v>
      </c>
      <c r="AP77" s="1790" t="s">
        <v>530</v>
      </c>
      <c r="AQ77" s="1790" t="s">
        <v>408</v>
      </c>
      <c r="AR77" s="1790" t="s">
        <v>413</v>
      </c>
      <c r="AS77" s="1794"/>
      <c r="AT77" s="1794"/>
      <c r="AU77" s="1794"/>
      <c r="AV77" s="1794"/>
      <c r="AW77" s="1794"/>
      <c r="AX77" s="1794"/>
      <c r="AY77" s="1794"/>
      <c r="AZ77" s="1794"/>
      <c r="BA77" s="1794"/>
      <c r="BB77" s="1794"/>
      <c r="BC77" s="1794"/>
    </row>
    <row r="78" spans="1:55" s="53" customFormat="1" ht="21" customHeight="1" x14ac:dyDescent="0.3">
      <c r="A78" s="55"/>
      <c r="B78" s="89">
        <f t="shared" si="19"/>
        <v>71</v>
      </c>
      <c r="C78" s="90" t="str">
        <f t="shared" si="13"/>
        <v>Moquegua FV S.A.C.</v>
      </c>
      <c r="D78" s="85">
        <f t="shared" si="14"/>
        <v>1</v>
      </c>
      <c r="E78" s="91" t="s">
        <v>428</v>
      </c>
      <c r="F78" s="92" t="str">
        <f t="shared" si="16"/>
        <v/>
      </c>
      <c r="G78" s="87" t="str">
        <f t="shared" si="12"/>
        <v/>
      </c>
      <c r="H78" s="85" t="str">
        <f t="shared" si="17"/>
        <v/>
      </c>
      <c r="I78" s="86" t="str">
        <f t="shared" si="10"/>
        <v/>
      </c>
      <c r="J78" s="86" t="str">
        <f t="shared" si="10"/>
        <v/>
      </c>
      <c r="K78" s="86" t="str">
        <f t="shared" si="10"/>
        <v/>
      </c>
      <c r="L78" s="87" t="str">
        <f t="shared" si="18"/>
        <v/>
      </c>
      <c r="M78" s="93">
        <f t="shared" si="11"/>
        <v>1</v>
      </c>
      <c r="N78" s="93" t="str">
        <f t="shared" si="11"/>
        <v/>
      </c>
      <c r="O78" s="55"/>
      <c r="P78" s="1794"/>
      <c r="Q78" s="1790" t="s">
        <v>154</v>
      </c>
      <c r="R78" s="1790"/>
      <c r="S78" s="1790"/>
      <c r="T78" s="1790">
        <v>1</v>
      </c>
      <c r="U78" s="1790"/>
      <c r="V78" s="1790">
        <v>1</v>
      </c>
      <c r="W78" s="1785"/>
      <c r="X78" s="1790" t="s">
        <v>154</v>
      </c>
      <c r="Y78" s="1790"/>
      <c r="Z78" s="1790"/>
      <c r="AA78" s="1790"/>
      <c r="AB78" s="1790"/>
      <c r="AC78" s="1790"/>
      <c r="AD78" s="1790">
        <v>1</v>
      </c>
      <c r="AE78" s="1790"/>
      <c r="AF78" s="1785"/>
      <c r="AG78" s="1785"/>
      <c r="AH78" s="1785"/>
      <c r="AI78" s="1790" t="s">
        <v>60</v>
      </c>
      <c r="AJ78" s="1790" t="s">
        <v>407</v>
      </c>
      <c r="AK78" s="1790" t="s">
        <v>531</v>
      </c>
      <c r="AL78" s="1785"/>
      <c r="AM78" s="1785"/>
      <c r="AN78" s="1790" t="s">
        <v>56</v>
      </c>
      <c r="AO78" s="1790" t="s">
        <v>489</v>
      </c>
      <c r="AP78" s="1790" t="s">
        <v>532</v>
      </c>
      <c r="AQ78" s="1790" t="s">
        <v>408</v>
      </c>
      <c r="AR78" s="1790" t="s">
        <v>413</v>
      </c>
      <c r="AS78" s="1794"/>
      <c r="AT78" s="1794"/>
      <c r="AU78" s="1794"/>
      <c r="AV78" s="1794"/>
      <c r="AW78" s="1794"/>
      <c r="AX78" s="1794"/>
      <c r="AY78" s="1794"/>
      <c r="AZ78" s="1794"/>
      <c r="BA78" s="1794"/>
      <c r="BB78" s="1794"/>
      <c r="BC78" s="1794"/>
    </row>
    <row r="79" spans="1:55" s="53" customFormat="1" ht="21" customHeight="1" x14ac:dyDescent="0.3">
      <c r="A79" s="55"/>
      <c r="B79" s="89">
        <f t="shared" si="19"/>
        <v>72</v>
      </c>
      <c r="C79" s="90" t="str">
        <f t="shared" si="13"/>
        <v>Orazul Energy Perú S.A.</v>
      </c>
      <c r="D79" s="85">
        <f t="shared" si="14"/>
        <v>4</v>
      </c>
      <c r="E79" s="91">
        <f t="shared" si="20"/>
        <v>11</v>
      </c>
      <c r="F79" s="92">
        <f t="shared" si="16"/>
        <v>4</v>
      </c>
      <c r="G79" s="87">
        <f t="shared" si="12"/>
        <v>11</v>
      </c>
      <c r="H79" s="85" t="str">
        <f t="shared" si="17"/>
        <v/>
      </c>
      <c r="I79" s="86" t="str">
        <f t="shared" si="10"/>
        <v/>
      </c>
      <c r="J79" s="86" t="str">
        <f t="shared" si="10"/>
        <v/>
      </c>
      <c r="K79" s="86" t="str">
        <f t="shared" si="10"/>
        <v/>
      </c>
      <c r="L79" s="87" t="str">
        <f t="shared" si="18"/>
        <v/>
      </c>
      <c r="M79" s="93" t="str">
        <f t="shared" si="11"/>
        <v/>
      </c>
      <c r="N79" s="93" t="str">
        <f t="shared" si="11"/>
        <v/>
      </c>
      <c r="O79" s="55"/>
      <c r="P79" s="1794"/>
      <c r="Q79" s="1790" t="s">
        <v>156</v>
      </c>
      <c r="R79" s="1790">
        <v>4</v>
      </c>
      <c r="S79" s="1790"/>
      <c r="T79" s="1790"/>
      <c r="U79" s="1790"/>
      <c r="V79" s="1790">
        <v>4</v>
      </c>
      <c r="W79" s="1785"/>
      <c r="X79" s="1790" t="s">
        <v>156</v>
      </c>
      <c r="Y79" s="1790">
        <v>11</v>
      </c>
      <c r="Z79" s="1790"/>
      <c r="AA79" s="1790"/>
      <c r="AB79" s="1790"/>
      <c r="AC79" s="1790"/>
      <c r="AD79" s="1790"/>
      <c r="AE79" s="1790"/>
      <c r="AF79" s="1785"/>
      <c r="AG79" s="1785"/>
      <c r="AH79" s="1785"/>
      <c r="AI79" s="1790" t="s">
        <v>60</v>
      </c>
      <c r="AJ79" s="1790" t="s">
        <v>407</v>
      </c>
      <c r="AK79" s="1790" t="s">
        <v>533</v>
      </c>
      <c r="AL79" s="1785"/>
      <c r="AM79" s="1785"/>
      <c r="AN79" s="1790" t="s">
        <v>56</v>
      </c>
      <c r="AO79" s="1790" t="s">
        <v>489</v>
      </c>
      <c r="AP79" s="1790" t="s">
        <v>534</v>
      </c>
      <c r="AQ79" s="1790" t="s">
        <v>408</v>
      </c>
      <c r="AR79" s="1790" t="s">
        <v>413</v>
      </c>
      <c r="AS79" s="1794"/>
      <c r="AT79" s="1794"/>
      <c r="AU79" s="1794"/>
      <c r="AV79" s="1794"/>
      <c r="AW79" s="1794"/>
      <c r="AX79" s="1794"/>
      <c r="AY79" s="1794"/>
      <c r="AZ79" s="1794"/>
      <c r="BA79" s="1794"/>
      <c r="BB79" s="1794"/>
      <c r="BC79" s="1794"/>
    </row>
    <row r="80" spans="1:55" s="53" customFormat="1" ht="21" customHeight="1" x14ac:dyDescent="0.3">
      <c r="A80" s="55"/>
      <c r="B80" s="89">
        <f t="shared" si="19"/>
        <v>73</v>
      </c>
      <c r="C80" s="90" t="str">
        <f t="shared" si="13"/>
        <v>Orygen Perú S.A.A.</v>
      </c>
      <c r="D80" s="85">
        <f t="shared" si="14"/>
        <v>12</v>
      </c>
      <c r="E80" s="91">
        <f t="shared" si="20"/>
        <v>27</v>
      </c>
      <c r="F80" s="92">
        <f t="shared" si="16"/>
        <v>6</v>
      </c>
      <c r="G80" s="87">
        <f t="shared" si="12"/>
        <v>17</v>
      </c>
      <c r="H80" s="85">
        <f t="shared" si="17"/>
        <v>2</v>
      </c>
      <c r="I80" s="86" t="str">
        <f t="shared" si="10"/>
        <v/>
      </c>
      <c r="J80" s="86">
        <f t="shared" si="10"/>
        <v>9</v>
      </c>
      <c r="K80" s="86">
        <f t="shared" si="10"/>
        <v>1</v>
      </c>
      <c r="L80" s="87" t="str">
        <f t="shared" si="18"/>
        <v/>
      </c>
      <c r="M80" s="93">
        <f t="shared" si="11"/>
        <v>2</v>
      </c>
      <c r="N80" s="93">
        <f t="shared" si="11"/>
        <v>2</v>
      </c>
      <c r="O80" s="55"/>
      <c r="P80" s="1794"/>
      <c r="Q80" s="1790" t="s">
        <v>158</v>
      </c>
      <c r="R80" s="1790">
        <v>6</v>
      </c>
      <c r="S80" s="1790">
        <v>2</v>
      </c>
      <c r="T80" s="1790">
        <v>2</v>
      </c>
      <c r="U80" s="1790">
        <v>2</v>
      </c>
      <c r="V80" s="1790">
        <v>12</v>
      </c>
      <c r="W80" s="1785"/>
      <c r="X80" s="1790" t="s">
        <v>158</v>
      </c>
      <c r="Y80" s="1790">
        <v>17</v>
      </c>
      <c r="Z80" s="1790"/>
      <c r="AA80" s="1790"/>
      <c r="AB80" s="1790">
        <v>9</v>
      </c>
      <c r="AC80" s="1790">
        <v>1</v>
      </c>
      <c r="AD80" s="1790">
        <v>17</v>
      </c>
      <c r="AE80" s="1790">
        <v>18</v>
      </c>
      <c r="AF80" s="1785"/>
      <c r="AG80" s="1785"/>
      <c r="AH80" s="1785"/>
      <c r="AI80" s="1790" t="s">
        <v>60</v>
      </c>
      <c r="AJ80" s="1790" t="s">
        <v>407</v>
      </c>
      <c r="AK80" s="1790" t="s">
        <v>535</v>
      </c>
      <c r="AL80" s="1785"/>
      <c r="AM80" s="1785"/>
      <c r="AN80" s="1790" t="s">
        <v>56</v>
      </c>
      <c r="AO80" s="1790" t="s">
        <v>491</v>
      </c>
      <c r="AP80" s="1790" t="s">
        <v>536</v>
      </c>
      <c r="AQ80" s="1790" t="s">
        <v>408</v>
      </c>
      <c r="AR80" s="1790" t="s">
        <v>413</v>
      </c>
      <c r="AS80" s="1794"/>
      <c r="AT80" s="1794"/>
      <c r="AU80" s="1794"/>
      <c r="AV80" s="1794"/>
      <c r="AW80" s="1794"/>
      <c r="AX80" s="1794"/>
      <c r="AY80" s="1794"/>
      <c r="AZ80" s="1794"/>
      <c r="BA80" s="1794"/>
      <c r="BB80" s="1794"/>
      <c r="BC80" s="1794"/>
    </row>
    <row r="81" spans="1:55" s="53" customFormat="1" ht="21" customHeight="1" x14ac:dyDescent="0.3">
      <c r="A81" s="55"/>
      <c r="B81" s="89">
        <f t="shared" si="19"/>
        <v>74</v>
      </c>
      <c r="C81" s="90" t="str">
        <f t="shared" si="13"/>
        <v>Panamericana Solar S.A.C.</v>
      </c>
      <c r="D81" s="85">
        <f t="shared" si="14"/>
        <v>1</v>
      </c>
      <c r="E81" s="91" t="s">
        <v>428</v>
      </c>
      <c r="F81" s="92" t="str">
        <f t="shared" si="16"/>
        <v/>
      </c>
      <c r="G81" s="87" t="str">
        <f t="shared" si="12"/>
        <v/>
      </c>
      <c r="H81" s="85" t="str">
        <f t="shared" si="17"/>
        <v/>
      </c>
      <c r="I81" s="86" t="str">
        <f t="shared" si="10"/>
        <v/>
      </c>
      <c r="J81" s="86" t="str">
        <f t="shared" si="10"/>
        <v/>
      </c>
      <c r="K81" s="86" t="str">
        <f t="shared" si="10"/>
        <v/>
      </c>
      <c r="L81" s="87" t="str">
        <f t="shared" si="18"/>
        <v/>
      </c>
      <c r="M81" s="93">
        <f t="shared" si="11"/>
        <v>1</v>
      </c>
      <c r="N81" s="93" t="str">
        <f t="shared" si="11"/>
        <v/>
      </c>
      <c r="O81" s="55"/>
      <c r="P81" s="1794"/>
      <c r="Q81" s="1790" t="s">
        <v>160</v>
      </c>
      <c r="R81" s="1790"/>
      <c r="S81" s="1790"/>
      <c r="T81" s="1790">
        <v>1</v>
      </c>
      <c r="U81" s="1790"/>
      <c r="V81" s="1790">
        <v>1</v>
      </c>
      <c r="W81" s="1785"/>
      <c r="X81" s="1790" t="s">
        <v>160</v>
      </c>
      <c r="Y81" s="1790"/>
      <c r="Z81" s="1790"/>
      <c r="AA81" s="1790"/>
      <c r="AB81" s="1790"/>
      <c r="AC81" s="1790"/>
      <c r="AD81" s="1790">
        <v>1</v>
      </c>
      <c r="AE81" s="1790"/>
      <c r="AF81" s="1785"/>
      <c r="AG81" s="1785"/>
      <c r="AH81" s="1785"/>
      <c r="AI81" s="1790" t="s">
        <v>60</v>
      </c>
      <c r="AJ81" s="1790" t="s">
        <v>407</v>
      </c>
      <c r="AK81" s="1790" t="s">
        <v>537</v>
      </c>
      <c r="AL81" s="1785"/>
      <c r="AM81" s="1785"/>
      <c r="AN81" s="1790" t="s">
        <v>56</v>
      </c>
      <c r="AO81" s="1790" t="s">
        <v>493</v>
      </c>
      <c r="AP81" s="1790" t="s">
        <v>538</v>
      </c>
      <c r="AQ81" s="1790" t="s">
        <v>408</v>
      </c>
      <c r="AR81" s="1790" t="s">
        <v>413</v>
      </c>
      <c r="AS81" s="1794"/>
      <c r="AT81" s="1794"/>
      <c r="AU81" s="1794"/>
      <c r="AV81" s="1794"/>
      <c r="AW81" s="1794"/>
      <c r="AX81" s="1794"/>
      <c r="AY81" s="1794"/>
      <c r="AZ81" s="1794"/>
      <c r="BA81" s="1794"/>
      <c r="BB81" s="1794"/>
      <c r="BC81" s="1794"/>
    </row>
    <row r="82" spans="1:55" s="53" customFormat="1" ht="21" customHeight="1" x14ac:dyDescent="0.3">
      <c r="A82" s="55"/>
      <c r="B82" s="89">
        <f t="shared" si="19"/>
        <v>75</v>
      </c>
      <c r="C82" s="90" t="str">
        <f t="shared" si="13"/>
        <v>Parque Eolico Marcona S.A.C.</v>
      </c>
      <c r="D82" s="85">
        <f t="shared" si="14"/>
        <v>1</v>
      </c>
      <c r="E82" s="91" t="s">
        <v>428</v>
      </c>
      <c r="F82" s="92" t="str">
        <f t="shared" si="16"/>
        <v/>
      </c>
      <c r="G82" s="87" t="str">
        <f t="shared" si="12"/>
        <v/>
      </c>
      <c r="H82" s="85" t="str">
        <f t="shared" si="17"/>
        <v/>
      </c>
      <c r="I82" s="86" t="str">
        <f t="shared" si="10"/>
        <v/>
      </c>
      <c r="J82" s="86" t="str">
        <f t="shared" si="10"/>
        <v/>
      </c>
      <c r="K82" s="86" t="str">
        <f t="shared" si="10"/>
        <v/>
      </c>
      <c r="L82" s="87" t="str">
        <f t="shared" si="18"/>
        <v/>
      </c>
      <c r="M82" s="93" t="str">
        <f t="shared" si="11"/>
        <v/>
      </c>
      <c r="N82" s="93">
        <f t="shared" si="11"/>
        <v>1</v>
      </c>
      <c r="O82" s="55"/>
      <c r="P82" s="1794"/>
      <c r="Q82" s="1790" t="s">
        <v>162</v>
      </c>
      <c r="R82" s="1790"/>
      <c r="S82" s="1790"/>
      <c r="T82" s="1790"/>
      <c r="U82" s="1790">
        <v>1</v>
      </c>
      <c r="V82" s="1790">
        <v>1</v>
      </c>
      <c r="W82" s="1785"/>
      <c r="X82" s="1790" t="s">
        <v>162</v>
      </c>
      <c r="Y82" s="1790"/>
      <c r="Z82" s="1790"/>
      <c r="AA82" s="1790"/>
      <c r="AB82" s="1790"/>
      <c r="AC82" s="1790"/>
      <c r="AD82" s="1790"/>
      <c r="AE82" s="1790">
        <v>1</v>
      </c>
      <c r="AF82" s="1785"/>
      <c r="AG82" s="1785"/>
      <c r="AH82" s="1785"/>
      <c r="AI82" s="1790" t="s">
        <v>60</v>
      </c>
      <c r="AJ82" s="1790" t="s">
        <v>407</v>
      </c>
      <c r="AK82" s="1790" t="s">
        <v>539</v>
      </c>
      <c r="AL82" s="1785"/>
      <c r="AM82" s="1785"/>
      <c r="AN82" s="1790" t="s">
        <v>56</v>
      </c>
      <c r="AO82" s="1790" t="s">
        <v>493</v>
      </c>
      <c r="AP82" s="1790" t="s">
        <v>540</v>
      </c>
      <c r="AQ82" s="1790" t="s">
        <v>408</v>
      </c>
      <c r="AR82" s="1790" t="s">
        <v>413</v>
      </c>
      <c r="AS82" s="1794"/>
      <c r="AT82" s="1794"/>
      <c r="AU82" s="1794"/>
      <c r="AV82" s="1794"/>
      <c r="AW82" s="1794"/>
      <c r="AX82" s="1794"/>
      <c r="AY82" s="1794"/>
      <c r="AZ82" s="1794"/>
      <c r="BA82" s="1794"/>
      <c r="BB82" s="1794"/>
      <c r="BC82" s="1794"/>
    </row>
    <row r="83" spans="1:55" s="53" customFormat="1" ht="21" customHeight="1" x14ac:dyDescent="0.3">
      <c r="A83" s="55"/>
      <c r="B83" s="89">
        <f t="shared" si="19"/>
        <v>76</v>
      </c>
      <c r="C83" s="90" t="str">
        <f t="shared" si="13"/>
        <v>Parque Eolico Tres Hermanas S.A.C.</v>
      </c>
      <c r="D83" s="85">
        <f t="shared" si="14"/>
        <v>1</v>
      </c>
      <c r="E83" s="91" t="s">
        <v>428</v>
      </c>
      <c r="F83" s="92" t="str">
        <f t="shared" si="16"/>
        <v/>
      </c>
      <c r="G83" s="87" t="str">
        <f t="shared" si="12"/>
        <v/>
      </c>
      <c r="H83" s="85" t="str">
        <f t="shared" si="17"/>
        <v/>
      </c>
      <c r="I83" s="86" t="str">
        <f t="shared" si="10"/>
        <v/>
      </c>
      <c r="J83" s="86" t="str">
        <f t="shared" si="10"/>
        <v/>
      </c>
      <c r="K83" s="86" t="str">
        <f t="shared" si="10"/>
        <v/>
      </c>
      <c r="L83" s="87" t="str">
        <f t="shared" si="18"/>
        <v/>
      </c>
      <c r="M83" s="93" t="str">
        <f t="shared" si="11"/>
        <v/>
      </c>
      <c r="N83" s="93">
        <f t="shared" si="11"/>
        <v>1</v>
      </c>
      <c r="O83" s="55"/>
      <c r="P83" s="1794"/>
      <c r="Q83" s="1790" t="s">
        <v>164</v>
      </c>
      <c r="R83" s="1790"/>
      <c r="S83" s="1790"/>
      <c r="T83" s="1790"/>
      <c r="U83" s="1790">
        <v>1</v>
      </c>
      <c r="V83" s="1790">
        <v>1</v>
      </c>
      <c r="W83" s="1785"/>
      <c r="X83" s="1790" t="s">
        <v>164</v>
      </c>
      <c r="Y83" s="1790"/>
      <c r="Z83" s="1790"/>
      <c r="AA83" s="1790"/>
      <c r="AB83" s="1790"/>
      <c r="AC83" s="1790"/>
      <c r="AD83" s="1790"/>
      <c r="AE83" s="1790">
        <v>7</v>
      </c>
      <c r="AF83" s="1785"/>
      <c r="AG83" s="1785"/>
      <c r="AH83" s="1785"/>
      <c r="AI83" s="1790" t="s">
        <v>60</v>
      </c>
      <c r="AJ83" s="1790" t="s">
        <v>408</v>
      </c>
      <c r="AK83" s="1790" t="s">
        <v>541</v>
      </c>
      <c r="AL83" s="1785"/>
      <c r="AM83" s="1785"/>
      <c r="AN83" s="1790" t="s">
        <v>56</v>
      </c>
      <c r="AO83" s="1790" t="s">
        <v>493</v>
      </c>
      <c r="AP83" s="1790" t="s">
        <v>542</v>
      </c>
      <c r="AQ83" s="1790" t="s">
        <v>408</v>
      </c>
      <c r="AR83" s="1790" t="s">
        <v>413</v>
      </c>
      <c r="AS83" s="1794"/>
      <c r="AT83" s="1794"/>
      <c r="AU83" s="1794"/>
      <c r="AV83" s="1794"/>
      <c r="AW83" s="1794"/>
      <c r="AX83" s="1794"/>
      <c r="AY83" s="1794"/>
      <c r="AZ83" s="1794"/>
      <c r="BA83" s="1794"/>
      <c r="BB83" s="1794"/>
      <c r="BC83" s="1794"/>
    </row>
    <row r="84" spans="1:55" s="53" customFormat="1" ht="21" customHeight="1" x14ac:dyDescent="0.3">
      <c r="A84" s="55"/>
      <c r="B84" s="89">
        <f t="shared" si="19"/>
        <v>77</v>
      </c>
      <c r="C84" s="90" t="str">
        <f t="shared" si="13"/>
        <v>Peruana de Inversiones en Energía Renovables S.A.</v>
      </c>
      <c r="D84" s="85">
        <f t="shared" si="14"/>
        <v>1</v>
      </c>
      <c r="E84" s="91">
        <f t="shared" si="20"/>
        <v>2</v>
      </c>
      <c r="F84" s="92">
        <f t="shared" si="16"/>
        <v>1</v>
      </c>
      <c r="G84" s="87">
        <f t="shared" si="12"/>
        <v>2</v>
      </c>
      <c r="H84" s="85" t="str">
        <f t="shared" si="17"/>
        <v/>
      </c>
      <c r="I84" s="86" t="str">
        <f t="shared" si="10"/>
        <v/>
      </c>
      <c r="J84" s="86" t="str">
        <f t="shared" si="10"/>
        <v/>
      </c>
      <c r="K84" s="86" t="str">
        <f t="shared" si="10"/>
        <v/>
      </c>
      <c r="L84" s="87" t="str">
        <f t="shared" si="18"/>
        <v/>
      </c>
      <c r="M84" s="93" t="str">
        <f t="shared" si="11"/>
        <v/>
      </c>
      <c r="N84" s="93" t="str">
        <f t="shared" si="11"/>
        <v/>
      </c>
      <c r="O84" s="55"/>
      <c r="P84" s="1794"/>
      <c r="Q84" s="1790" t="s">
        <v>166</v>
      </c>
      <c r="R84" s="1790">
        <v>1</v>
      </c>
      <c r="S84" s="1790"/>
      <c r="T84" s="1790"/>
      <c r="U84" s="1790"/>
      <c r="V84" s="1790">
        <v>1</v>
      </c>
      <c r="W84" s="1785"/>
      <c r="X84" s="1790" t="s">
        <v>166</v>
      </c>
      <c r="Y84" s="1790">
        <v>2</v>
      </c>
      <c r="Z84" s="1790"/>
      <c r="AA84" s="1790"/>
      <c r="AB84" s="1790"/>
      <c r="AC84" s="1790"/>
      <c r="AD84" s="1790"/>
      <c r="AE84" s="1790"/>
      <c r="AF84" s="1785"/>
      <c r="AG84" s="1785"/>
      <c r="AH84" s="1785"/>
      <c r="AI84" s="1790" t="s">
        <v>60</v>
      </c>
      <c r="AJ84" s="1790" t="s">
        <v>408</v>
      </c>
      <c r="AK84" s="1790" t="s">
        <v>543</v>
      </c>
      <c r="AL84" s="1785"/>
      <c r="AM84" s="1785"/>
      <c r="AN84" s="1790" t="s">
        <v>56</v>
      </c>
      <c r="AO84" s="1790" t="s">
        <v>493</v>
      </c>
      <c r="AP84" s="1790" t="s">
        <v>544</v>
      </c>
      <c r="AQ84" s="1790" t="s">
        <v>408</v>
      </c>
      <c r="AR84" s="1790" t="s">
        <v>413</v>
      </c>
      <c r="AS84" s="1794"/>
      <c r="AT84" s="1794"/>
      <c r="AU84" s="1794"/>
      <c r="AV84" s="1794"/>
      <c r="AW84" s="1794"/>
      <c r="AX84" s="1794"/>
      <c r="AY84" s="1794"/>
      <c r="AZ84" s="1794"/>
      <c r="BA84" s="1794"/>
      <c r="BB84" s="1794"/>
      <c r="BC84" s="1794"/>
    </row>
    <row r="85" spans="1:55" s="53" customFormat="1" ht="21" customHeight="1" x14ac:dyDescent="0.3">
      <c r="A85" s="55"/>
      <c r="B85" s="89">
        <f t="shared" si="19"/>
        <v>78</v>
      </c>
      <c r="C85" s="90" t="str">
        <f t="shared" si="13"/>
        <v>Petramas S.A.C.</v>
      </c>
      <c r="D85" s="85">
        <f t="shared" si="14"/>
        <v>4</v>
      </c>
      <c r="E85" s="91">
        <f t="shared" si="20"/>
        <v>9</v>
      </c>
      <c r="F85" s="92" t="str">
        <f t="shared" si="16"/>
        <v/>
      </c>
      <c r="G85" s="87" t="str">
        <f t="shared" si="12"/>
        <v/>
      </c>
      <c r="H85" s="85">
        <f t="shared" si="17"/>
        <v>4</v>
      </c>
      <c r="I85" s="86">
        <v>9</v>
      </c>
      <c r="J85" s="86" t="str">
        <f t="shared" si="10"/>
        <v/>
      </c>
      <c r="K85" s="86" t="str">
        <f t="shared" si="10"/>
        <v/>
      </c>
      <c r="L85" s="87" t="str">
        <f t="shared" si="18"/>
        <v/>
      </c>
      <c r="M85" s="93" t="str">
        <f t="shared" si="11"/>
        <v/>
      </c>
      <c r="N85" s="93" t="str">
        <f t="shared" si="11"/>
        <v/>
      </c>
      <c r="O85" s="55"/>
      <c r="P85" s="1794"/>
      <c r="Q85" s="1790" t="s">
        <v>168</v>
      </c>
      <c r="R85" s="1790"/>
      <c r="S85" s="1790">
        <v>4</v>
      </c>
      <c r="T85" s="1790"/>
      <c r="U85" s="1790"/>
      <c r="V85" s="1790">
        <v>4</v>
      </c>
      <c r="W85" s="1785"/>
      <c r="X85" s="1790" t="s">
        <v>168</v>
      </c>
      <c r="Y85" s="1790"/>
      <c r="Z85" s="1790"/>
      <c r="AA85" s="1790">
        <v>4</v>
      </c>
      <c r="AB85" s="1790"/>
      <c r="AC85" s="1790"/>
      <c r="AD85" s="1790"/>
      <c r="AE85" s="1790"/>
      <c r="AF85" s="1785"/>
      <c r="AG85" s="1785"/>
      <c r="AH85" s="1785"/>
      <c r="AI85" s="1790" t="s">
        <v>60</v>
      </c>
      <c r="AJ85" s="1790" t="s">
        <v>408</v>
      </c>
      <c r="AK85" s="1790" t="s">
        <v>545</v>
      </c>
      <c r="AL85" s="1785"/>
      <c r="AM85" s="1785"/>
      <c r="AN85" s="1790" t="s">
        <v>56</v>
      </c>
      <c r="AO85" s="1790" t="s">
        <v>493</v>
      </c>
      <c r="AP85" s="1790" t="s">
        <v>546</v>
      </c>
      <c r="AQ85" s="1790" t="s">
        <v>408</v>
      </c>
      <c r="AR85" s="1790" t="s">
        <v>413</v>
      </c>
      <c r="AS85" s="1794"/>
      <c r="AT85" s="1794"/>
      <c r="AU85" s="1794"/>
      <c r="AV85" s="1794"/>
      <c r="AW85" s="1794"/>
      <c r="AX85" s="1794"/>
      <c r="AY85" s="1794"/>
      <c r="AZ85" s="1794"/>
      <c r="BA85" s="1794"/>
      <c r="BB85" s="1794"/>
      <c r="BC85" s="1794"/>
    </row>
    <row r="86" spans="1:55" s="53" customFormat="1" ht="21" customHeight="1" x14ac:dyDescent="0.3">
      <c r="A86" s="55"/>
      <c r="B86" s="89">
        <f t="shared" si="19"/>
        <v>79</v>
      </c>
      <c r="C86" s="90" t="str">
        <f t="shared" si="13"/>
        <v>Planta de Reserva Fría de Generación Éten S.A.</v>
      </c>
      <c r="D86" s="85">
        <f t="shared" si="14"/>
        <v>1</v>
      </c>
      <c r="E86" s="91">
        <f t="shared" si="20"/>
        <v>3</v>
      </c>
      <c r="F86" s="92" t="str">
        <f t="shared" si="16"/>
        <v/>
      </c>
      <c r="G86" s="87" t="str">
        <f t="shared" si="12"/>
        <v/>
      </c>
      <c r="H86" s="85">
        <f t="shared" si="17"/>
        <v>1</v>
      </c>
      <c r="I86" s="86">
        <f t="shared" si="10"/>
        <v>2</v>
      </c>
      <c r="J86" s="86">
        <f t="shared" si="10"/>
        <v>1</v>
      </c>
      <c r="K86" s="86" t="str">
        <f t="shared" si="10"/>
        <v/>
      </c>
      <c r="L86" s="87" t="str">
        <f t="shared" si="18"/>
        <v/>
      </c>
      <c r="M86" s="93" t="str">
        <f t="shared" si="11"/>
        <v/>
      </c>
      <c r="N86" s="93" t="str">
        <f t="shared" si="11"/>
        <v/>
      </c>
      <c r="O86" s="55"/>
      <c r="P86" s="1794"/>
      <c r="Q86" s="1790" t="s">
        <v>170</v>
      </c>
      <c r="R86" s="1790"/>
      <c r="S86" s="1790">
        <v>1</v>
      </c>
      <c r="T86" s="1790"/>
      <c r="U86" s="1790"/>
      <c r="V86" s="1790">
        <v>1</v>
      </c>
      <c r="W86" s="1785"/>
      <c r="X86" s="1790" t="s">
        <v>170</v>
      </c>
      <c r="Y86" s="1790"/>
      <c r="Z86" s="1790"/>
      <c r="AA86" s="1790">
        <v>2</v>
      </c>
      <c r="AB86" s="1790">
        <v>1</v>
      </c>
      <c r="AC86" s="1790"/>
      <c r="AD86" s="1790"/>
      <c r="AE86" s="1790"/>
      <c r="AF86" s="1785"/>
      <c r="AG86" s="1785"/>
      <c r="AH86" s="1785"/>
      <c r="AI86" s="1790" t="s">
        <v>62</v>
      </c>
      <c r="AJ86" s="1790" t="s">
        <v>407</v>
      </c>
      <c r="AK86" s="1790" t="s">
        <v>547</v>
      </c>
      <c r="AL86" s="1785"/>
      <c r="AM86" s="1785"/>
      <c r="AN86" s="1790" t="s">
        <v>56</v>
      </c>
      <c r="AO86" s="1790" t="s">
        <v>493</v>
      </c>
      <c r="AP86" s="1790" t="s">
        <v>548</v>
      </c>
      <c r="AQ86" s="1790" t="s">
        <v>408</v>
      </c>
      <c r="AR86" s="1790" t="s">
        <v>413</v>
      </c>
      <c r="AS86" s="1794"/>
      <c r="AT86" s="1794"/>
      <c r="AU86" s="1794"/>
      <c r="AV86" s="1794"/>
      <c r="AW86" s="1794"/>
      <c r="AX86" s="1794"/>
      <c r="AY86" s="1794"/>
      <c r="AZ86" s="1794"/>
      <c r="BA86" s="1794"/>
      <c r="BB86" s="1794"/>
      <c r="BC86" s="1794"/>
    </row>
    <row r="87" spans="1:55" s="53" customFormat="1" ht="21" customHeight="1" x14ac:dyDescent="0.3">
      <c r="A87" s="55"/>
      <c r="B87" s="89">
        <f t="shared" si="19"/>
        <v>80</v>
      </c>
      <c r="C87" s="90" t="str">
        <f t="shared" si="13"/>
        <v>Pluz Energía Perú S.A.A.</v>
      </c>
      <c r="D87" s="85">
        <f t="shared" si="14"/>
        <v>5</v>
      </c>
      <c r="E87" s="91">
        <f t="shared" si="20"/>
        <v>12</v>
      </c>
      <c r="F87" s="92">
        <f t="shared" si="16"/>
        <v>4</v>
      </c>
      <c r="G87" s="87">
        <f t="shared" si="12"/>
        <v>8</v>
      </c>
      <c r="H87" s="85">
        <f t="shared" si="17"/>
        <v>1</v>
      </c>
      <c r="I87" s="86">
        <f t="shared" si="10"/>
        <v>4</v>
      </c>
      <c r="J87" s="86" t="str">
        <f t="shared" si="10"/>
        <v/>
      </c>
      <c r="K87" s="86" t="str">
        <f t="shared" si="10"/>
        <v/>
      </c>
      <c r="L87" s="87" t="str">
        <f t="shared" si="18"/>
        <v/>
      </c>
      <c r="M87" s="93" t="str">
        <f t="shared" si="11"/>
        <v/>
      </c>
      <c r="N87" s="93" t="str">
        <f t="shared" si="11"/>
        <v/>
      </c>
      <c r="O87" s="55"/>
      <c r="P87" s="1794"/>
      <c r="Q87" s="1790" t="s">
        <v>172</v>
      </c>
      <c r="R87" s="1790">
        <v>4</v>
      </c>
      <c r="S87" s="1790">
        <v>1</v>
      </c>
      <c r="T87" s="1790"/>
      <c r="U87" s="1790"/>
      <c r="V87" s="1790">
        <v>5</v>
      </c>
      <c r="W87" s="1785"/>
      <c r="X87" s="1790" t="s">
        <v>172</v>
      </c>
      <c r="Y87" s="1790">
        <v>8</v>
      </c>
      <c r="Z87" s="1790"/>
      <c r="AA87" s="1790">
        <v>4</v>
      </c>
      <c r="AB87" s="1790"/>
      <c r="AC87" s="1790"/>
      <c r="AD87" s="1790"/>
      <c r="AE87" s="1790"/>
      <c r="AF87" s="1785"/>
      <c r="AG87" s="1785"/>
      <c r="AH87" s="1785"/>
      <c r="AI87" s="1790" t="s">
        <v>62</v>
      </c>
      <c r="AJ87" s="1790" t="s">
        <v>409</v>
      </c>
      <c r="AK87" s="1790" t="s">
        <v>549</v>
      </c>
      <c r="AL87" s="1785"/>
      <c r="AM87" s="1785"/>
      <c r="AN87" s="1790" t="s">
        <v>56</v>
      </c>
      <c r="AO87" s="1790" t="s">
        <v>493</v>
      </c>
      <c r="AP87" s="1790" t="s">
        <v>550</v>
      </c>
      <c r="AQ87" s="1790" t="s">
        <v>408</v>
      </c>
      <c r="AR87" s="1790" t="s">
        <v>413</v>
      </c>
      <c r="AS87" s="1794"/>
      <c r="AT87" s="1794"/>
      <c r="AU87" s="1794"/>
      <c r="AV87" s="1794"/>
      <c r="AW87" s="1794"/>
      <c r="AX87" s="1794"/>
      <c r="AY87" s="1794"/>
      <c r="AZ87" s="1794"/>
      <c r="BA87" s="1794"/>
      <c r="BB87" s="1794"/>
      <c r="BC87" s="1794"/>
    </row>
    <row r="88" spans="1:55" s="53" customFormat="1" ht="21" customHeight="1" x14ac:dyDescent="0.3">
      <c r="A88" s="55"/>
      <c r="B88" s="89">
        <f t="shared" si="19"/>
        <v>81</v>
      </c>
      <c r="C88" s="90" t="str">
        <f t="shared" si="13"/>
        <v>Proyecto Especial Chavimochic</v>
      </c>
      <c r="D88" s="85">
        <f t="shared" si="14"/>
        <v>4</v>
      </c>
      <c r="E88" s="91">
        <f t="shared" si="20"/>
        <v>7</v>
      </c>
      <c r="F88" s="92">
        <f t="shared" si="16"/>
        <v>3</v>
      </c>
      <c r="G88" s="87">
        <f t="shared" si="12"/>
        <v>6</v>
      </c>
      <c r="H88" s="85">
        <f t="shared" si="17"/>
        <v>1</v>
      </c>
      <c r="I88" s="86">
        <f t="shared" si="10"/>
        <v>1</v>
      </c>
      <c r="J88" s="86" t="str">
        <f t="shared" si="10"/>
        <v/>
      </c>
      <c r="K88" s="86" t="str">
        <f t="shared" si="10"/>
        <v/>
      </c>
      <c r="L88" s="87" t="str">
        <f t="shared" si="18"/>
        <v/>
      </c>
      <c r="M88" s="93" t="str">
        <f t="shared" si="11"/>
        <v/>
      </c>
      <c r="N88" s="93" t="str">
        <f t="shared" si="11"/>
        <v/>
      </c>
      <c r="O88" s="55"/>
      <c r="P88" s="1794"/>
      <c r="Q88" s="1790" t="s">
        <v>174</v>
      </c>
      <c r="R88" s="1790">
        <v>3</v>
      </c>
      <c r="S88" s="1790">
        <v>1</v>
      </c>
      <c r="T88" s="1790"/>
      <c r="U88" s="1790"/>
      <c r="V88" s="1790">
        <v>4</v>
      </c>
      <c r="W88" s="1785"/>
      <c r="X88" s="1790" t="s">
        <v>174</v>
      </c>
      <c r="Y88" s="1790">
        <v>6</v>
      </c>
      <c r="Z88" s="1790"/>
      <c r="AA88" s="1790">
        <v>1</v>
      </c>
      <c r="AB88" s="1790"/>
      <c r="AC88" s="1790"/>
      <c r="AD88" s="1790"/>
      <c r="AE88" s="1790"/>
      <c r="AF88" s="1785"/>
      <c r="AG88" s="1785"/>
      <c r="AH88" s="1785"/>
      <c r="AI88" s="1790" t="s">
        <v>62</v>
      </c>
      <c r="AJ88" s="1790" t="s">
        <v>408</v>
      </c>
      <c r="AK88" s="1790" t="s">
        <v>551</v>
      </c>
      <c r="AL88" s="1785"/>
      <c r="AM88" s="1785"/>
      <c r="AN88" s="1790" t="s">
        <v>56</v>
      </c>
      <c r="AO88" s="1790" t="s">
        <v>493</v>
      </c>
      <c r="AP88" s="1790" t="s">
        <v>552</v>
      </c>
      <c r="AQ88" s="1790" t="s">
        <v>408</v>
      </c>
      <c r="AR88" s="1790" t="s">
        <v>413</v>
      </c>
      <c r="AS88" s="1794"/>
      <c r="AT88" s="1794"/>
      <c r="AU88" s="1794"/>
      <c r="AV88" s="1794"/>
      <c r="AW88" s="1794"/>
      <c r="AX88" s="1794"/>
      <c r="AY88" s="1794"/>
      <c r="AZ88" s="1794"/>
      <c r="BA88" s="1794"/>
      <c r="BB88" s="1794"/>
      <c r="BC88" s="1794"/>
    </row>
    <row r="89" spans="1:55" s="53" customFormat="1" ht="21" customHeight="1" x14ac:dyDescent="0.3">
      <c r="A89" s="55"/>
      <c r="B89" s="89">
        <f t="shared" si="19"/>
        <v>82</v>
      </c>
      <c r="C89" s="90" t="str">
        <f t="shared" si="13"/>
        <v>Repartición Arcus S.A.C.</v>
      </c>
      <c r="D89" s="85">
        <f t="shared" si="14"/>
        <v>1</v>
      </c>
      <c r="E89" s="91" t="s">
        <v>428</v>
      </c>
      <c r="F89" s="92" t="str">
        <f t="shared" si="16"/>
        <v/>
      </c>
      <c r="G89" s="87" t="str">
        <f t="shared" si="12"/>
        <v/>
      </c>
      <c r="H89" s="85" t="str">
        <f t="shared" si="17"/>
        <v/>
      </c>
      <c r="I89" s="86" t="str">
        <f t="shared" ref="I89:K99" si="21">+IF(AA89&lt;&gt;"",AA89,"")</f>
        <v/>
      </c>
      <c r="J89" s="86" t="str">
        <f t="shared" si="21"/>
        <v/>
      </c>
      <c r="K89" s="86" t="str">
        <f t="shared" si="21"/>
        <v/>
      </c>
      <c r="L89" s="87" t="str">
        <f t="shared" si="18"/>
        <v/>
      </c>
      <c r="M89" s="93">
        <f t="shared" ref="M89:N99" si="22">+IF(T89&lt;&gt;"",T89,"")</f>
        <v>1</v>
      </c>
      <c r="N89" s="93" t="str">
        <f t="shared" si="22"/>
        <v/>
      </c>
      <c r="O89" s="55"/>
      <c r="P89" s="1794"/>
      <c r="Q89" s="1790" t="s">
        <v>176</v>
      </c>
      <c r="R89" s="1790"/>
      <c r="S89" s="1790"/>
      <c r="T89" s="1790">
        <v>1</v>
      </c>
      <c r="U89" s="1790"/>
      <c r="V89" s="1790">
        <v>1</v>
      </c>
      <c r="W89" s="1785"/>
      <c r="X89" s="1790" t="s">
        <v>176</v>
      </c>
      <c r="Y89" s="1790"/>
      <c r="Z89" s="1790"/>
      <c r="AA89" s="1790"/>
      <c r="AB89" s="1790"/>
      <c r="AC89" s="1790"/>
      <c r="AD89" s="1790">
        <v>1</v>
      </c>
      <c r="AE89" s="1790"/>
      <c r="AF89" s="1785"/>
      <c r="AG89" s="1785"/>
      <c r="AH89" s="1785"/>
      <c r="AI89" s="1790" t="s">
        <v>62</v>
      </c>
      <c r="AJ89" s="1790" t="s">
        <v>408</v>
      </c>
      <c r="AK89" s="1790" t="s">
        <v>553</v>
      </c>
      <c r="AL89" s="1785"/>
      <c r="AM89" s="1785"/>
      <c r="AN89" s="1790" t="s">
        <v>56</v>
      </c>
      <c r="AO89" s="1790" t="s">
        <v>493</v>
      </c>
      <c r="AP89" s="1790" t="s">
        <v>554</v>
      </c>
      <c r="AQ89" s="1790" t="s">
        <v>408</v>
      </c>
      <c r="AR89" s="1790" t="s">
        <v>413</v>
      </c>
      <c r="AS89" s="1794"/>
      <c r="AT89" s="1794"/>
      <c r="AU89" s="1794"/>
      <c r="AV89" s="1794"/>
      <c r="AW89" s="1794"/>
      <c r="AX89" s="1794"/>
      <c r="AY89" s="1794"/>
      <c r="AZ89" s="1794"/>
      <c r="BA89" s="1794"/>
      <c r="BB89" s="1794"/>
      <c r="BC89" s="1794"/>
    </row>
    <row r="90" spans="1:55" s="53" customFormat="1" ht="21" customHeight="1" x14ac:dyDescent="0.3">
      <c r="A90" s="55"/>
      <c r="B90" s="89">
        <f t="shared" si="19"/>
        <v>83</v>
      </c>
      <c r="C90" s="90" t="str">
        <f t="shared" si="13"/>
        <v>Samay I S.A.</v>
      </c>
      <c r="D90" s="85">
        <f t="shared" si="14"/>
        <v>1</v>
      </c>
      <c r="E90" s="91">
        <f t="shared" si="20"/>
        <v>4</v>
      </c>
      <c r="F90" s="92" t="str">
        <f t="shared" si="16"/>
        <v/>
      </c>
      <c r="G90" s="87" t="str">
        <f t="shared" si="12"/>
        <v/>
      </c>
      <c r="H90" s="85">
        <f t="shared" si="17"/>
        <v>1</v>
      </c>
      <c r="I90" s="86" t="str">
        <f t="shared" si="21"/>
        <v/>
      </c>
      <c r="J90" s="86">
        <f t="shared" si="21"/>
        <v>4</v>
      </c>
      <c r="K90" s="86" t="str">
        <f t="shared" si="21"/>
        <v/>
      </c>
      <c r="L90" s="87" t="str">
        <f t="shared" si="18"/>
        <v/>
      </c>
      <c r="M90" s="93" t="str">
        <f t="shared" si="22"/>
        <v/>
      </c>
      <c r="N90" s="93" t="str">
        <f t="shared" si="22"/>
        <v/>
      </c>
      <c r="O90" s="55"/>
      <c r="P90" s="1794"/>
      <c r="Q90" s="1790" t="s">
        <v>178</v>
      </c>
      <c r="R90" s="1790"/>
      <c r="S90" s="1790">
        <v>1</v>
      </c>
      <c r="T90" s="1790"/>
      <c r="U90" s="1790"/>
      <c r="V90" s="1790">
        <v>1</v>
      </c>
      <c r="W90" s="1785"/>
      <c r="X90" s="1790" t="s">
        <v>178</v>
      </c>
      <c r="Y90" s="1790"/>
      <c r="Z90" s="1790"/>
      <c r="AA90" s="1790"/>
      <c r="AB90" s="1790">
        <v>4</v>
      </c>
      <c r="AC90" s="1790"/>
      <c r="AD90" s="1790"/>
      <c r="AE90" s="1790"/>
      <c r="AF90" s="1785"/>
      <c r="AG90" s="1785"/>
      <c r="AH90" s="1785"/>
      <c r="AI90" s="1790" t="s">
        <v>64</v>
      </c>
      <c r="AJ90" s="1790" t="s">
        <v>407</v>
      </c>
      <c r="AK90" s="1790" t="s">
        <v>555</v>
      </c>
      <c r="AL90" s="1785"/>
      <c r="AM90" s="1785"/>
      <c r="AN90" s="1790" t="s">
        <v>56</v>
      </c>
      <c r="AO90" s="1790" t="s">
        <v>494</v>
      </c>
      <c r="AP90" s="1790" t="s">
        <v>556</v>
      </c>
      <c r="AQ90" s="1790" t="s">
        <v>408</v>
      </c>
      <c r="AR90" s="1790" t="s">
        <v>413</v>
      </c>
      <c r="AS90" s="1794"/>
      <c r="AT90" s="1794"/>
      <c r="AU90" s="1794"/>
      <c r="AV90" s="1794"/>
      <c r="AW90" s="1794"/>
      <c r="AX90" s="1794"/>
      <c r="AY90" s="1794"/>
      <c r="AZ90" s="1794"/>
      <c r="BA90" s="1794"/>
      <c r="BB90" s="1794"/>
      <c r="BC90" s="1794"/>
    </row>
    <row r="91" spans="1:55" s="53" customFormat="1" ht="21" customHeight="1" x14ac:dyDescent="0.3">
      <c r="A91" s="55"/>
      <c r="B91" s="89">
        <f t="shared" si="19"/>
        <v>84</v>
      </c>
      <c r="C91" s="90" t="str">
        <f t="shared" si="13"/>
        <v>SDF Energía S.A.C.</v>
      </c>
      <c r="D91" s="85">
        <f t="shared" si="14"/>
        <v>1</v>
      </c>
      <c r="E91" s="91">
        <f t="shared" si="20"/>
        <v>3</v>
      </c>
      <c r="F91" s="92" t="str">
        <f t="shared" si="16"/>
        <v/>
      </c>
      <c r="G91" s="87" t="str">
        <f t="shared" si="12"/>
        <v/>
      </c>
      <c r="H91" s="85">
        <f t="shared" si="17"/>
        <v>1</v>
      </c>
      <c r="I91" s="86" t="str">
        <f t="shared" si="21"/>
        <v/>
      </c>
      <c r="J91" s="86">
        <f t="shared" si="21"/>
        <v>1</v>
      </c>
      <c r="K91" s="86">
        <f t="shared" si="21"/>
        <v>2</v>
      </c>
      <c r="L91" s="87" t="str">
        <f t="shared" si="18"/>
        <v/>
      </c>
      <c r="M91" s="93" t="str">
        <f t="shared" si="22"/>
        <v/>
      </c>
      <c r="N91" s="93" t="str">
        <f t="shared" si="22"/>
        <v/>
      </c>
      <c r="O91" s="55"/>
      <c r="P91" s="1794"/>
      <c r="Q91" s="1790" t="s">
        <v>180</v>
      </c>
      <c r="R91" s="1790"/>
      <c r="S91" s="1790">
        <v>1</v>
      </c>
      <c r="T91" s="1790"/>
      <c r="U91" s="1790"/>
      <c r="V91" s="1790">
        <v>1</v>
      </c>
      <c r="W91" s="1785"/>
      <c r="X91" s="1790" t="s">
        <v>180</v>
      </c>
      <c r="Y91" s="1790"/>
      <c r="Z91" s="1790"/>
      <c r="AA91" s="1790"/>
      <c r="AB91" s="1790">
        <v>1</v>
      </c>
      <c r="AC91" s="1790">
        <v>2</v>
      </c>
      <c r="AD91" s="1790"/>
      <c r="AE91" s="1790"/>
      <c r="AF91" s="1785"/>
      <c r="AG91" s="1785"/>
      <c r="AH91" s="1785"/>
      <c r="AI91" s="1790" t="s">
        <v>66</v>
      </c>
      <c r="AJ91" s="1790" t="s">
        <v>407</v>
      </c>
      <c r="AK91" s="1790" t="s">
        <v>557</v>
      </c>
      <c r="AL91" s="1785"/>
      <c r="AM91" s="1785"/>
      <c r="AN91" s="1790" t="s">
        <v>56</v>
      </c>
      <c r="AO91" s="1790" t="s">
        <v>494</v>
      </c>
      <c r="AP91" s="1790" t="s">
        <v>558</v>
      </c>
      <c r="AQ91" s="1790" t="s">
        <v>408</v>
      </c>
      <c r="AR91" s="1790" t="s">
        <v>413</v>
      </c>
      <c r="AS91" s="1794"/>
      <c r="AT91" s="1794"/>
      <c r="AU91" s="1794"/>
      <c r="AV91" s="1794"/>
      <c r="AW91" s="1794"/>
      <c r="AX91" s="1794"/>
      <c r="AY91" s="1794"/>
      <c r="AZ91" s="1794"/>
      <c r="BA91" s="1794"/>
      <c r="BB91" s="1794"/>
      <c r="BC91" s="1794"/>
    </row>
    <row r="92" spans="1:55" s="53" customFormat="1" ht="21" customHeight="1" x14ac:dyDescent="0.3">
      <c r="A92" s="55"/>
      <c r="B92" s="89">
        <f t="shared" si="19"/>
        <v>85</v>
      </c>
      <c r="C92" s="90" t="str">
        <f t="shared" si="13"/>
        <v>Shougang Generación Eléctrica S.A.A.</v>
      </c>
      <c r="D92" s="85">
        <f t="shared" si="14"/>
        <v>1</v>
      </c>
      <c r="E92" s="91">
        <f t="shared" si="20"/>
        <v>4</v>
      </c>
      <c r="F92" s="92" t="str">
        <f t="shared" si="16"/>
        <v/>
      </c>
      <c r="G92" s="87" t="str">
        <f t="shared" si="12"/>
        <v/>
      </c>
      <c r="H92" s="85">
        <f t="shared" si="17"/>
        <v>1</v>
      </c>
      <c r="I92" s="86">
        <f t="shared" si="21"/>
        <v>1</v>
      </c>
      <c r="J92" s="86" t="str">
        <f t="shared" si="21"/>
        <v/>
      </c>
      <c r="K92" s="86">
        <f t="shared" si="21"/>
        <v>3</v>
      </c>
      <c r="L92" s="87" t="str">
        <f t="shared" si="18"/>
        <v/>
      </c>
      <c r="M92" s="93" t="str">
        <f t="shared" si="22"/>
        <v/>
      </c>
      <c r="N92" s="93" t="str">
        <f t="shared" si="22"/>
        <v/>
      </c>
      <c r="O92" s="55"/>
      <c r="P92" s="1794"/>
      <c r="Q92" s="1790" t="s">
        <v>182</v>
      </c>
      <c r="R92" s="1790"/>
      <c r="S92" s="1790">
        <v>1</v>
      </c>
      <c r="T92" s="1790"/>
      <c r="U92" s="1790"/>
      <c r="V92" s="1790">
        <v>1</v>
      </c>
      <c r="W92" s="1785"/>
      <c r="X92" s="1790" t="s">
        <v>182</v>
      </c>
      <c r="Y92" s="1790"/>
      <c r="Z92" s="1790"/>
      <c r="AA92" s="1790">
        <v>1</v>
      </c>
      <c r="AB92" s="1790"/>
      <c r="AC92" s="1790">
        <v>3</v>
      </c>
      <c r="AD92" s="1790"/>
      <c r="AE92" s="1790"/>
      <c r="AF92" s="1785"/>
      <c r="AG92" s="1785"/>
      <c r="AH92" s="1785"/>
      <c r="AI92" s="1790" t="s">
        <v>66</v>
      </c>
      <c r="AJ92" s="1790" t="s">
        <v>407</v>
      </c>
      <c r="AK92" s="1790" t="s">
        <v>559</v>
      </c>
      <c r="AL92" s="1785"/>
      <c r="AM92" s="1785"/>
      <c r="AN92" s="1790" t="s">
        <v>56</v>
      </c>
      <c r="AO92" s="1790" t="s">
        <v>494</v>
      </c>
      <c r="AP92" s="1790" t="s">
        <v>560</v>
      </c>
      <c r="AQ92" s="1790" t="s">
        <v>408</v>
      </c>
      <c r="AR92" s="1790" t="s">
        <v>413</v>
      </c>
      <c r="AS92" s="1794"/>
      <c r="AT92" s="1794"/>
      <c r="AU92" s="1794"/>
      <c r="AV92" s="1794"/>
      <c r="AW92" s="1794"/>
      <c r="AX92" s="1794"/>
      <c r="AY92" s="1794"/>
      <c r="AZ92" s="1794"/>
      <c r="BA92" s="1794"/>
      <c r="BB92" s="1794"/>
      <c r="BC92" s="1794"/>
    </row>
    <row r="93" spans="1:55" s="53" customFormat="1" ht="21" customHeight="1" x14ac:dyDescent="0.3">
      <c r="A93" s="55"/>
      <c r="B93" s="89">
        <f t="shared" si="19"/>
        <v>86</v>
      </c>
      <c r="C93" s="90" t="str">
        <f t="shared" si="13"/>
        <v>Sindicato Energético S.A.</v>
      </c>
      <c r="D93" s="85">
        <f t="shared" si="14"/>
        <v>4</v>
      </c>
      <c r="E93" s="91">
        <f t="shared" si="20"/>
        <v>8</v>
      </c>
      <c r="F93" s="92">
        <f t="shared" si="16"/>
        <v>4</v>
      </c>
      <c r="G93" s="87">
        <f t="shared" si="12"/>
        <v>8</v>
      </c>
      <c r="H93" s="85" t="str">
        <f t="shared" si="17"/>
        <v/>
      </c>
      <c r="I93" s="86" t="str">
        <f t="shared" si="21"/>
        <v/>
      </c>
      <c r="J93" s="86" t="str">
        <f t="shared" si="21"/>
        <v/>
      </c>
      <c r="K93" s="86" t="str">
        <f t="shared" si="21"/>
        <v/>
      </c>
      <c r="L93" s="87" t="str">
        <f t="shared" si="18"/>
        <v/>
      </c>
      <c r="M93" s="93" t="str">
        <f t="shared" si="22"/>
        <v/>
      </c>
      <c r="N93" s="93" t="str">
        <f t="shared" si="22"/>
        <v/>
      </c>
      <c r="O93" s="55"/>
      <c r="P93" s="1794"/>
      <c r="Q93" s="1790" t="s">
        <v>184</v>
      </c>
      <c r="R93" s="1790">
        <v>4</v>
      </c>
      <c r="S93" s="1790"/>
      <c r="T93" s="1790"/>
      <c r="U93" s="1790"/>
      <c r="V93" s="1790">
        <v>4</v>
      </c>
      <c r="W93" s="1785"/>
      <c r="X93" s="1790" t="s">
        <v>184</v>
      </c>
      <c r="Y93" s="1790">
        <v>8</v>
      </c>
      <c r="Z93" s="1790"/>
      <c r="AA93" s="1790"/>
      <c r="AB93" s="1790"/>
      <c r="AC93" s="1790"/>
      <c r="AD93" s="1790"/>
      <c r="AE93" s="1790"/>
      <c r="AF93" s="1785"/>
      <c r="AG93" s="1785"/>
      <c r="AH93" s="1785"/>
      <c r="AI93" s="1790" t="s">
        <v>66</v>
      </c>
      <c r="AJ93" s="1790" t="s">
        <v>407</v>
      </c>
      <c r="AK93" s="1790" t="s">
        <v>561</v>
      </c>
      <c r="AL93" s="1785"/>
      <c r="AM93" s="1785"/>
      <c r="AN93" s="1790" t="s">
        <v>56</v>
      </c>
      <c r="AO93" s="1790" t="s">
        <v>494</v>
      </c>
      <c r="AP93" s="1790" t="s">
        <v>562</v>
      </c>
      <c r="AQ93" s="1790" t="s">
        <v>408</v>
      </c>
      <c r="AR93" s="1790" t="s">
        <v>413</v>
      </c>
      <c r="AS93" s="1794"/>
      <c r="AT93" s="1794"/>
      <c r="AU93" s="1794"/>
      <c r="AV93" s="1794"/>
      <c r="AW93" s="1794"/>
      <c r="AX93" s="1794"/>
      <c r="AY93" s="1794"/>
      <c r="AZ93" s="1794"/>
      <c r="BA93" s="1794"/>
      <c r="BB93" s="1794"/>
      <c r="BC93" s="1794"/>
    </row>
    <row r="94" spans="1:55" s="53" customFormat="1" ht="21" customHeight="1" x14ac:dyDescent="0.3">
      <c r="A94" s="55"/>
      <c r="B94" s="89">
        <f t="shared" si="19"/>
        <v>87</v>
      </c>
      <c r="C94" s="90" t="str">
        <f t="shared" si="13"/>
        <v>Sociedad Eléctrica del Sur Oeste S.A.</v>
      </c>
      <c r="D94" s="85">
        <f t="shared" si="14"/>
        <v>11</v>
      </c>
      <c r="E94" s="91">
        <f t="shared" si="20"/>
        <v>32</v>
      </c>
      <c r="F94" s="92">
        <f t="shared" si="16"/>
        <v>6</v>
      </c>
      <c r="G94" s="87">
        <f t="shared" si="12"/>
        <v>11</v>
      </c>
      <c r="H94" s="85">
        <f t="shared" si="17"/>
        <v>5</v>
      </c>
      <c r="I94" s="86">
        <f t="shared" si="21"/>
        <v>21</v>
      </c>
      <c r="J94" s="86" t="str">
        <f t="shared" si="21"/>
        <v/>
      </c>
      <c r="K94" s="86" t="str">
        <f t="shared" si="21"/>
        <v/>
      </c>
      <c r="L94" s="87" t="str">
        <f t="shared" si="18"/>
        <v/>
      </c>
      <c r="M94" s="93" t="str">
        <f t="shared" si="22"/>
        <v/>
      </c>
      <c r="N94" s="93" t="str">
        <f t="shared" si="22"/>
        <v/>
      </c>
      <c r="O94" s="55"/>
      <c r="P94" s="1794"/>
      <c r="Q94" s="1790" t="s">
        <v>186</v>
      </c>
      <c r="R94" s="1790">
        <v>6</v>
      </c>
      <c r="S94" s="1790">
        <v>5</v>
      </c>
      <c r="T94" s="1790"/>
      <c r="U94" s="1790"/>
      <c r="V94" s="1790">
        <v>11</v>
      </c>
      <c r="W94" s="1785"/>
      <c r="X94" s="1790" t="s">
        <v>186</v>
      </c>
      <c r="Y94" s="1790">
        <v>11</v>
      </c>
      <c r="Z94" s="1790"/>
      <c r="AA94" s="1790">
        <v>21</v>
      </c>
      <c r="AB94" s="1790"/>
      <c r="AC94" s="1790"/>
      <c r="AD94" s="1790"/>
      <c r="AE94" s="1790"/>
      <c r="AF94" s="1785"/>
      <c r="AG94" s="1785"/>
      <c r="AH94" s="1785"/>
      <c r="AI94" s="1790" t="s">
        <v>66</v>
      </c>
      <c r="AJ94" s="1790" t="s">
        <v>407</v>
      </c>
      <c r="AK94" s="1790" t="s">
        <v>563</v>
      </c>
      <c r="AL94" s="1785"/>
      <c r="AM94" s="1785"/>
      <c r="AN94" s="1790" t="s">
        <v>56</v>
      </c>
      <c r="AO94" s="1790" t="s">
        <v>494</v>
      </c>
      <c r="AP94" s="1790" t="s">
        <v>564</v>
      </c>
      <c r="AQ94" s="1790" t="s">
        <v>408</v>
      </c>
      <c r="AR94" s="1790" t="s">
        <v>413</v>
      </c>
      <c r="AS94" s="1794"/>
      <c r="AT94" s="1794"/>
      <c r="AU94" s="1794"/>
      <c r="AV94" s="1794"/>
      <c r="AW94" s="1794"/>
      <c r="AX94" s="1794"/>
      <c r="AY94" s="1794"/>
      <c r="AZ94" s="1794"/>
      <c r="BA94" s="1794"/>
      <c r="BB94" s="1794"/>
      <c r="BC94" s="1794"/>
    </row>
    <row r="95" spans="1:55" s="53" customFormat="1" ht="21" customHeight="1" x14ac:dyDescent="0.3">
      <c r="A95" s="55"/>
      <c r="B95" s="89">
        <f t="shared" si="19"/>
        <v>88</v>
      </c>
      <c r="C95" s="90" t="str">
        <f t="shared" si="13"/>
        <v>Sociedad Minera Cerro Verde S.A.A.</v>
      </c>
      <c r="D95" s="85">
        <f t="shared" si="14"/>
        <v>2</v>
      </c>
      <c r="E95" s="91">
        <f t="shared" si="20"/>
        <v>9</v>
      </c>
      <c r="F95" s="92" t="str">
        <f t="shared" si="16"/>
        <v/>
      </c>
      <c r="G95" s="87" t="str">
        <f t="shared" si="12"/>
        <v/>
      </c>
      <c r="H95" s="85">
        <f t="shared" si="17"/>
        <v>2</v>
      </c>
      <c r="I95" s="86">
        <f t="shared" si="21"/>
        <v>7</v>
      </c>
      <c r="J95" s="86">
        <f t="shared" si="21"/>
        <v>2</v>
      </c>
      <c r="K95" s="86" t="str">
        <f t="shared" si="21"/>
        <v/>
      </c>
      <c r="L95" s="87" t="str">
        <f t="shared" si="18"/>
        <v/>
      </c>
      <c r="M95" s="93" t="str">
        <f t="shared" si="22"/>
        <v/>
      </c>
      <c r="N95" s="93" t="str">
        <f t="shared" si="22"/>
        <v/>
      </c>
      <c r="O95" s="55"/>
      <c r="P95" s="1794"/>
      <c r="Q95" s="1790" t="s">
        <v>188</v>
      </c>
      <c r="R95" s="1790"/>
      <c r="S95" s="1790">
        <v>2</v>
      </c>
      <c r="T95" s="1790"/>
      <c r="U95" s="1790"/>
      <c r="V95" s="1790">
        <v>2</v>
      </c>
      <c r="W95" s="1785"/>
      <c r="X95" s="1790" t="s">
        <v>188</v>
      </c>
      <c r="Y95" s="1790"/>
      <c r="Z95" s="1790"/>
      <c r="AA95" s="1790">
        <v>7</v>
      </c>
      <c r="AB95" s="1790">
        <v>2</v>
      </c>
      <c r="AC95" s="1790"/>
      <c r="AD95" s="1790"/>
      <c r="AE95" s="1790"/>
      <c r="AF95" s="1785"/>
      <c r="AG95" s="1785"/>
      <c r="AH95" s="1785"/>
      <c r="AI95" s="1790" t="s">
        <v>66</v>
      </c>
      <c r="AJ95" s="1790" t="s">
        <v>407</v>
      </c>
      <c r="AK95" s="1790" t="s">
        <v>565</v>
      </c>
      <c r="AL95" s="1785"/>
      <c r="AM95" s="1785"/>
      <c r="AN95" s="1790" t="s">
        <v>56</v>
      </c>
      <c r="AO95" s="1790" t="s">
        <v>494</v>
      </c>
      <c r="AP95" s="1790" t="s">
        <v>566</v>
      </c>
      <c r="AQ95" s="1790" t="s">
        <v>408</v>
      </c>
      <c r="AR95" s="1790" t="s">
        <v>413</v>
      </c>
      <c r="AS95" s="1794"/>
      <c r="AT95" s="1794"/>
      <c r="AU95" s="1794"/>
      <c r="AV95" s="1794"/>
      <c r="AW95" s="1794"/>
      <c r="AX95" s="1794"/>
      <c r="AY95" s="1794"/>
      <c r="AZ95" s="1794"/>
      <c r="BA95" s="1794"/>
      <c r="BB95" s="1794"/>
      <c r="BC95" s="1794"/>
    </row>
    <row r="96" spans="1:55" s="53" customFormat="1" ht="21" customHeight="1" x14ac:dyDescent="0.3">
      <c r="A96" s="55"/>
      <c r="B96" s="89">
        <f t="shared" si="19"/>
        <v>89</v>
      </c>
      <c r="C96" s="90" t="str">
        <f t="shared" si="13"/>
        <v>Statkraft Perú S.A.</v>
      </c>
      <c r="D96" s="85">
        <f t="shared" si="14"/>
        <v>12</v>
      </c>
      <c r="E96" s="91">
        <f t="shared" si="20"/>
        <v>31</v>
      </c>
      <c r="F96" s="92">
        <f t="shared" si="16"/>
        <v>12</v>
      </c>
      <c r="G96" s="87">
        <f t="shared" si="12"/>
        <v>31</v>
      </c>
      <c r="H96" s="85" t="str">
        <f t="shared" si="17"/>
        <v/>
      </c>
      <c r="I96" s="86" t="str">
        <f t="shared" si="21"/>
        <v/>
      </c>
      <c r="J96" s="86" t="str">
        <f t="shared" si="21"/>
        <v/>
      </c>
      <c r="K96" s="86" t="str">
        <f t="shared" si="21"/>
        <v/>
      </c>
      <c r="L96" s="87" t="str">
        <f t="shared" si="18"/>
        <v/>
      </c>
      <c r="M96" s="93" t="str">
        <f t="shared" si="22"/>
        <v/>
      </c>
      <c r="N96" s="93" t="str">
        <f t="shared" si="22"/>
        <v/>
      </c>
      <c r="O96" s="55"/>
      <c r="P96" s="1794"/>
      <c r="Q96" s="1790" t="s">
        <v>190</v>
      </c>
      <c r="R96" s="1790">
        <v>12</v>
      </c>
      <c r="S96" s="1790"/>
      <c r="T96" s="1790"/>
      <c r="U96" s="1790"/>
      <c r="V96" s="1790">
        <v>12</v>
      </c>
      <c r="W96" s="1785"/>
      <c r="X96" s="1790" t="s">
        <v>190</v>
      </c>
      <c r="Y96" s="1790">
        <v>31</v>
      </c>
      <c r="Z96" s="1790"/>
      <c r="AA96" s="1790"/>
      <c r="AB96" s="1790"/>
      <c r="AC96" s="1790"/>
      <c r="AD96" s="1790"/>
      <c r="AE96" s="1790"/>
      <c r="AF96" s="1785"/>
      <c r="AG96" s="1785"/>
      <c r="AH96" s="1785"/>
      <c r="AI96" s="1790" t="s">
        <v>66</v>
      </c>
      <c r="AJ96" s="1790" t="s">
        <v>407</v>
      </c>
      <c r="AK96" s="1790" t="s">
        <v>567</v>
      </c>
      <c r="AL96" s="1785"/>
      <c r="AM96" s="1785"/>
      <c r="AN96" s="1790" t="s">
        <v>56</v>
      </c>
      <c r="AO96" s="1790" t="s">
        <v>494</v>
      </c>
      <c r="AP96" s="1790" t="s">
        <v>568</v>
      </c>
      <c r="AQ96" s="1790" t="s">
        <v>408</v>
      </c>
      <c r="AR96" s="1790" t="s">
        <v>413</v>
      </c>
      <c r="AS96" s="1794"/>
      <c r="AT96" s="1794"/>
      <c r="AU96" s="1794"/>
      <c r="AV96" s="1794"/>
      <c r="AW96" s="1794"/>
      <c r="AX96" s="1794"/>
      <c r="AY96" s="1794"/>
      <c r="AZ96" s="1794"/>
      <c r="BA96" s="1794"/>
      <c r="BB96" s="1794"/>
      <c r="BC96" s="1794"/>
    </row>
    <row r="97" spans="1:55" s="53" customFormat="1" ht="21" customHeight="1" x14ac:dyDescent="0.3">
      <c r="A97" s="55"/>
      <c r="B97" s="89">
        <f t="shared" si="19"/>
        <v>90</v>
      </c>
      <c r="C97" s="90" t="str">
        <f t="shared" si="13"/>
        <v>Tacna Solar S.A.C.</v>
      </c>
      <c r="D97" s="85">
        <f t="shared" si="14"/>
        <v>1</v>
      </c>
      <c r="E97" s="91" t="s">
        <v>428</v>
      </c>
      <c r="F97" s="92" t="str">
        <f t="shared" si="16"/>
        <v/>
      </c>
      <c r="G97" s="87" t="str">
        <f t="shared" si="12"/>
        <v/>
      </c>
      <c r="H97" s="85" t="str">
        <f t="shared" si="17"/>
        <v/>
      </c>
      <c r="I97" s="86" t="str">
        <f t="shared" si="21"/>
        <v/>
      </c>
      <c r="J97" s="86" t="str">
        <f t="shared" si="21"/>
        <v/>
      </c>
      <c r="K97" s="86" t="str">
        <f t="shared" si="21"/>
        <v/>
      </c>
      <c r="L97" s="87" t="str">
        <f t="shared" si="18"/>
        <v/>
      </c>
      <c r="M97" s="93">
        <f t="shared" si="22"/>
        <v>1</v>
      </c>
      <c r="N97" s="93" t="str">
        <f t="shared" si="22"/>
        <v/>
      </c>
      <c r="O97" s="55"/>
      <c r="P97" s="1794"/>
      <c r="Q97" s="1790" t="s">
        <v>192</v>
      </c>
      <c r="R97" s="1790"/>
      <c r="S97" s="1790"/>
      <c r="T97" s="1790">
        <v>1</v>
      </c>
      <c r="U97" s="1790"/>
      <c r="V97" s="1790">
        <v>1</v>
      </c>
      <c r="W97" s="1785"/>
      <c r="X97" s="1790" t="s">
        <v>192</v>
      </c>
      <c r="Y97" s="1790"/>
      <c r="Z97" s="1790"/>
      <c r="AA97" s="1790"/>
      <c r="AB97" s="1790"/>
      <c r="AC97" s="1790"/>
      <c r="AD97" s="1790">
        <v>1</v>
      </c>
      <c r="AE97" s="1790"/>
      <c r="AF97" s="1785"/>
      <c r="AG97" s="1785"/>
      <c r="AH97" s="1785"/>
      <c r="AI97" s="1790" t="s">
        <v>66</v>
      </c>
      <c r="AJ97" s="1790" t="s">
        <v>407</v>
      </c>
      <c r="AK97" s="1790" t="s">
        <v>569</v>
      </c>
      <c r="AL97" s="1785"/>
      <c r="AM97" s="1785"/>
      <c r="AN97" s="1790" t="s">
        <v>56</v>
      </c>
      <c r="AO97" s="1790" t="s">
        <v>496</v>
      </c>
      <c r="AP97" s="1790" t="s">
        <v>570</v>
      </c>
      <c r="AQ97" s="1790" t="s">
        <v>408</v>
      </c>
      <c r="AR97" s="1790" t="s">
        <v>413</v>
      </c>
      <c r="AS97" s="1794"/>
      <c r="AT97" s="1794"/>
      <c r="AU97" s="1794"/>
      <c r="AV97" s="1794"/>
      <c r="AW97" s="1794"/>
      <c r="AX97" s="1794"/>
      <c r="AY97" s="1794"/>
      <c r="AZ97" s="1794"/>
      <c r="BA97" s="1794"/>
      <c r="BB97" s="1794"/>
      <c r="BC97" s="1794"/>
    </row>
    <row r="98" spans="1:55" s="53" customFormat="1" ht="21" customHeight="1" x14ac:dyDescent="0.3">
      <c r="A98" s="55"/>
      <c r="B98" s="89">
        <f t="shared" si="19"/>
        <v>91</v>
      </c>
      <c r="C98" s="90" t="str">
        <f t="shared" si="13"/>
        <v>Termochilca S.A.</v>
      </c>
      <c r="D98" s="85">
        <f t="shared" si="14"/>
        <v>1</v>
      </c>
      <c r="E98" s="91">
        <f t="shared" si="20"/>
        <v>1</v>
      </c>
      <c r="F98" s="92" t="str">
        <f t="shared" si="16"/>
        <v/>
      </c>
      <c r="G98" s="87" t="str">
        <f t="shared" si="12"/>
        <v/>
      </c>
      <c r="H98" s="85">
        <f t="shared" si="17"/>
        <v>1</v>
      </c>
      <c r="I98" s="86" t="str">
        <f t="shared" si="21"/>
        <v/>
      </c>
      <c r="J98" s="86" t="str">
        <f t="shared" si="21"/>
        <v/>
      </c>
      <c r="K98" s="86" t="str">
        <f t="shared" si="21"/>
        <v/>
      </c>
      <c r="L98" s="87">
        <f t="shared" si="18"/>
        <v>1</v>
      </c>
      <c r="M98" s="93" t="str">
        <f t="shared" si="22"/>
        <v/>
      </c>
      <c r="N98" s="93" t="str">
        <f t="shared" si="22"/>
        <v/>
      </c>
      <c r="O98" s="55"/>
      <c r="P98" s="1794"/>
      <c r="Q98" s="1790" t="s">
        <v>194</v>
      </c>
      <c r="R98" s="1790"/>
      <c r="S98" s="1790">
        <v>1</v>
      </c>
      <c r="T98" s="1790"/>
      <c r="U98" s="1790"/>
      <c r="V98" s="1790">
        <v>1</v>
      </c>
      <c r="W98" s="1785"/>
      <c r="X98" s="1790" t="s">
        <v>194</v>
      </c>
      <c r="Y98" s="1790"/>
      <c r="Z98" s="1790">
        <v>1</v>
      </c>
      <c r="AA98" s="1790"/>
      <c r="AB98" s="1790"/>
      <c r="AC98" s="1790"/>
      <c r="AD98" s="1790"/>
      <c r="AE98" s="1790"/>
      <c r="AF98" s="1785"/>
      <c r="AG98" s="1785"/>
      <c r="AH98" s="1785"/>
      <c r="AI98" s="1790" t="s">
        <v>66</v>
      </c>
      <c r="AJ98" s="1790" t="s">
        <v>407</v>
      </c>
      <c r="AK98" s="1790" t="s">
        <v>571</v>
      </c>
      <c r="AL98" s="1785"/>
      <c r="AM98" s="1785"/>
      <c r="AN98" s="1790" t="s">
        <v>56</v>
      </c>
      <c r="AO98" s="1790" t="s">
        <v>496</v>
      </c>
      <c r="AP98" s="1790" t="s">
        <v>572</v>
      </c>
      <c r="AQ98" s="1790" t="s">
        <v>408</v>
      </c>
      <c r="AR98" s="1790" t="s">
        <v>413</v>
      </c>
      <c r="AS98" s="1794"/>
      <c r="AT98" s="1794"/>
      <c r="AU98" s="1794"/>
      <c r="AV98" s="1794"/>
      <c r="AW98" s="1794"/>
      <c r="AX98" s="1794"/>
      <c r="AY98" s="1794"/>
      <c r="AZ98" s="1794"/>
      <c r="BA98" s="1794"/>
      <c r="BB98" s="1794"/>
      <c r="BC98" s="1794"/>
    </row>
    <row r="99" spans="1:55" s="53" customFormat="1" ht="21" customHeight="1" thickBot="1" x14ac:dyDescent="0.35">
      <c r="A99" s="55"/>
      <c r="B99" s="95">
        <f t="shared" si="19"/>
        <v>92</v>
      </c>
      <c r="C99" s="96" t="str">
        <f t="shared" si="13"/>
        <v>Termoselva S.R.L.</v>
      </c>
      <c r="D99" s="97">
        <f t="shared" si="14"/>
        <v>1</v>
      </c>
      <c r="E99" s="98">
        <f t="shared" si="20"/>
        <v>2</v>
      </c>
      <c r="F99" s="99" t="str">
        <f>+IF(R99&lt;&gt;"",R99,"")</f>
        <v/>
      </c>
      <c r="G99" s="100" t="str">
        <f t="shared" si="12"/>
        <v/>
      </c>
      <c r="H99" s="97">
        <f t="shared" si="17"/>
        <v>1</v>
      </c>
      <c r="I99" s="101" t="str">
        <f t="shared" si="21"/>
        <v/>
      </c>
      <c r="J99" s="101">
        <f>+IF(AB99&lt;&gt;"",AB99,"")</f>
        <v>2</v>
      </c>
      <c r="K99" s="101" t="str">
        <f t="shared" si="21"/>
        <v/>
      </c>
      <c r="L99" s="100" t="str">
        <f t="shared" si="18"/>
        <v/>
      </c>
      <c r="M99" s="102" t="str">
        <f t="shared" si="22"/>
        <v/>
      </c>
      <c r="N99" s="102" t="str">
        <f t="shared" si="22"/>
        <v/>
      </c>
      <c r="O99" s="55"/>
      <c r="P99" s="1794"/>
      <c r="Q99" s="1790" t="s">
        <v>196</v>
      </c>
      <c r="R99" s="1790"/>
      <c r="S99" s="1790">
        <v>1</v>
      </c>
      <c r="T99" s="1790"/>
      <c r="U99" s="1790"/>
      <c r="V99" s="1790">
        <v>1</v>
      </c>
      <c r="W99" s="1785"/>
      <c r="X99" s="1790" t="s">
        <v>196</v>
      </c>
      <c r="Y99" s="1790"/>
      <c r="Z99" s="1790"/>
      <c r="AA99" s="1790"/>
      <c r="AB99" s="1790">
        <v>2</v>
      </c>
      <c r="AC99" s="1790"/>
      <c r="AD99" s="1790"/>
      <c r="AE99" s="1790"/>
      <c r="AF99" s="1785"/>
      <c r="AG99" s="1785"/>
      <c r="AH99" s="1785"/>
      <c r="AI99" s="1790" t="s">
        <v>66</v>
      </c>
      <c r="AJ99" s="1790" t="s">
        <v>407</v>
      </c>
      <c r="AK99" s="1790" t="s">
        <v>573</v>
      </c>
      <c r="AL99" s="1785"/>
      <c r="AM99" s="1785"/>
      <c r="AN99" s="1790" t="s">
        <v>56</v>
      </c>
      <c r="AO99" s="1790" t="s">
        <v>496</v>
      </c>
      <c r="AP99" s="1790" t="s">
        <v>574</v>
      </c>
      <c r="AQ99" s="1790" t="s">
        <v>408</v>
      </c>
      <c r="AR99" s="1790" t="s">
        <v>413</v>
      </c>
      <c r="AS99" s="1794"/>
      <c r="AT99" s="1794"/>
      <c r="AU99" s="1794"/>
      <c r="AV99" s="1794"/>
      <c r="AW99" s="1794"/>
      <c r="AX99" s="1794"/>
      <c r="AY99" s="1794"/>
      <c r="AZ99" s="1794"/>
      <c r="BA99" s="1794"/>
      <c r="BB99" s="1794"/>
      <c r="BC99" s="1794"/>
    </row>
    <row r="100" spans="1:55" s="53" customFormat="1" ht="24" customHeight="1" thickBot="1" x14ac:dyDescent="0.35">
      <c r="A100" s="55"/>
      <c r="B100" s="1448" t="s">
        <v>1742</v>
      </c>
      <c r="C100" s="1449"/>
      <c r="D100" s="103">
        <f>SUM(D8:D99)</f>
        <v>293</v>
      </c>
      <c r="E100" s="104">
        <f t="shared" ref="E100:N100" si="23">SUM(E8:E99)</f>
        <v>713</v>
      </c>
      <c r="F100" s="105">
        <f t="shared" si="23"/>
        <v>166</v>
      </c>
      <c r="G100" s="104">
        <f t="shared" si="23"/>
        <v>358</v>
      </c>
      <c r="H100" s="106">
        <f t="shared" si="23"/>
        <v>97</v>
      </c>
      <c r="I100" s="107">
        <f t="shared" si="23"/>
        <v>286</v>
      </c>
      <c r="J100" s="108">
        <f t="shared" si="23"/>
        <v>46</v>
      </c>
      <c r="K100" s="108">
        <f t="shared" si="23"/>
        <v>18</v>
      </c>
      <c r="L100" s="104">
        <f t="shared" si="23"/>
        <v>5</v>
      </c>
      <c r="M100" s="109">
        <f t="shared" si="23"/>
        <v>18</v>
      </c>
      <c r="N100" s="109">
        <f t="shared" si="23"/>
        <v>12</v>
      </c>
      <c r="O100" s="55"/>
      <c r="P100" s="1794"/>
      <c r="Q100" s="1790" t="s">
        <v>198</v>
      </c>
      <c r="R100" s="1790">
        <v>166</v>
      </c>
      <c r="S100" s="1790">
        <v>98</v>
      </c>
      <c r="T100" s="1790">
        <v>18</v>
      </c>
      <c r="U100" s="1790">
        <v>12</v>
      </c>
      <c r="V100" s="1790">
        <v>294</v>
      </c>
      <c r="W100" s="1794"/>
      <c r="X100" s="1790" t="s">
        <v>198</v>
      </c>
      <c r="Y100" s="1790">
        <v>355</v>
      </c>
      <c r="Z100" s="1790">
        <v>5</v>
      </c>
      <c r="AA100" s="1790">
        <v>236</v>
      </c>
      <c r="AB100" s="1790">
        <v>47</v>
      </c>
      <c r="AC100" s="1790">
        <v>20</v>
      </c>
      <c r="AD100" s="1790">
        <v>50</v>
      </c>
      <c r="AE100" s="1790">
        <v>60</v>
      </c>
      <c r="AF100" s="1794"/>
      <c r="AG100" s="1794"/>
      <c r="AH100" s="1794"/>
      <c r="AI100" s="1790" t="s">
        <v>66</v>
      </c>
      <c r="AJ100" s="1790" t="s">
        <v>407</v>
      </c>
      <c r="AK100" s="1790" t="s">
        <v>575</v>
      </c>
      <c r="AL100" s="1785"/>
      <c r="AM100" s="1785"/>
      <c r="AN100" s="1790" t="s">
        <v>56</v>
      </c>
      <c r="AO100" s="1790" t="s">
        <v>496</v>
      </c>
      <c r="AP100" s="1790" t="s">
        <v>576</v>
      </c>
      <c r="AQ100" s="1790" t="s">
        <v>408</v>
      </c>
      <c r="AR100" s="1790" t="s">
        <v>413</v>
      </c>
      <c r="AS100" s="1794"/>
      <c r="AT100" s="1794"/>
      <c r="AU100" s="1794"/>
      <c r="AV100" s="1794"/>
      <c r="AW100" s="1794"/>
      <c r="AX100" s="1794"/>
      <c r="AY100" s="1794"/>
      <c r="AZ100" s="1794"/>
      <c r="BA100" s="1794"/>
      <c r="BB100" s="1794"/>
      <c r="BC100" s="1794"/>
    </row>
    <row r="101" spans="1:55" s="53" customFormat="1" x14ac:dyDescent="0.3">
      <c r="A101" s="55"/>
      <c r="B101" s="111" t="s">
        <v>1741</v>
      </c>
      <c r="C101" s="55"/>
      <c r="D101" s="55"/>
      <c r="E101" s="55"/>
      <c r="F101" s="56"/>
      <c r="G101" s="56"/>
      <c r="H101" s="56"/>
      <c r="I101" s="56"/>
      <c r="J101" s="56"/>
      <c r="K101" s="56"/>
      <c r="L101" s="56"/>
      <c r="M101" s="56"/>
      <c r="N101" s="56"/>
      <c r="O101" s="55"/>
      <c r="P101" s="1794"/>
      <c r="Q101" s="1794"/>
      <c r="R101" s="1794"/>
      <c r="S101" s="1794"/>
      <c r="T101" s="1794"/>
      <c r="U101" s="1794"/>
      <c r="V101" s="1794"/>
      <c r="W101" s="1794"/>
      <c r="X101" s="1794"/>
      <c r="Y101" s="1794"/>
      <c r="Z101" s="1794"/>
      <c r="AA101" s="1794"/>
      <c r="AB101" s="1794"/>
      <c r="AC101" s="1794"/>
      <c r="AD101" s="1794"/>
      <c r="AE101" s="1794"/>
      <c r="AF101" s="1794"/>
      <c r="AG101" s="1794"/>
      <c r="AH101" s="1794"/>
      <c r="AI101" s="1790" t="s">
        <v>66</v>
      </c>
      <c r="AJ101" s="1790" t="s">
        <v>407</v>
      </c>
      <c r="AK101" s="1790" t="s">
        <v>577</v>
      </c>
      <c r="AL101" s="1785"/>
      <c r="AM101" s="1785"/>
      <c r="AN101" s="1790" t="s">
        <v>56</v>
      </c>
      <c r="AO101" s="1790" t="s">
        <v>496</v>
      </c>
      <c r="AP101" s="1790" t="s">
        <v>578</v>
      </c>
      <c r="AQ101" s="1790" t="s">
        <v>408</v>
      </c>
      <c r="AR101" s="1790" t="s">
        <v>413</v>
      </c>
      <c r="AS101" s="1794"/>
      <c r="AT101" s="1794"/>
      <c r="AU101" s="1794"/>
      <c r="AV101" s="1794"/>
      <c r="AW101" s="1794"/>
      <c r="AX101" s="1794"/>
      <c r="AY101" s="1794"/>
      <c r="AZ101" s="1794"/>
      <c r="BA101" s="1794"/>
      <c r="BB101" s="1794"/>
      <c r="BC101" s="1794"/>
    </row>
    <row r="102" spans="1:55" s="53" customFormat="1" x14ac:dyDescent="0.3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6"/>
      <c r="M102" s="56"/>
      <c r="N102" s="56"/>
      <c r="O102" s="55"/>
      <c r="P102" s="1794"/>
      <c r="Q102" s="1794"/>
      <c r="R102" s="1794"/>
      <c r="S102" s="1794"/>
      <c r="T102" s="1794"/>
      <c r="U102" s="1794"/>
      <c r="V102" s="1794"/>
      <c r="W102" s="1794"/>
      <c r="X102" s="1794"/>
      <c r="Y102" s="1794"/>
      <c r="Z102" s="1794"/>
      <c r="AA102" s="1794"/>
      <c r="AB102" s="1794"/>
      <c r="AC102" s="1794"/>
      <c r="AD102" s="1794"/>
      <c r="AE102" s="1794"/>
      <c r="AF102" s="1794"/>
      <c r="AG102" s="1794"/>
      <c r="AH102" s="1794"/>
      <c r="AI102" s="1790" t="s">
        <v>66</v>
      </c>
      <c r="AJ102" s="1790" t="s">
        <v>407</v>
      </c>
      <c r="AK102" s="1790" t="s">
        <v>580</v>
      </c>
      <c r="AL102" s="1785"/>
      <c r="AM102" s="1785"/>
      <c r="AN102" s="1790" t="s">
        <v>56</v>
      </c>
      <c r="AO102" s="1790" t="s">
        <v>497</v>
      </c>
      <c r="AP102" s="1790" t="s">
        <v>581</v>
      </c>
      <c r="AQ102" s="1790" t="s">
        <v>408</v>
      </c>
      <c r="AR102" s="1790" t="s">
        <v>413</v>
      </c>
      <c r="AS102" s="1794"/>
      <c r="AT102" s="1794"/>
      <c r="AU102" s="1794"/>
      <c r="AV102" s="1794"/>
      <c r="AW102" s="1794"/>
      <c r="AX102" s="1794"/>
      <c r="AY102" s="1794"/>
      <c r="AZ102" s="1794"/>
      <c r="BA102" s="1794"/>
      <c r="BB102" s="1794"/>
      <c r="BC102" s="1794"/>
    </row>
    <row r="103" spans="1:55" s="53" customFormat="1" x14ac:dyDescent="0.3">
      <c r="A103" s="55"/>
      <c r="B103" s="55" t="s">
        <v>579</v>
      </c>
      <c r="C103" s="55"/>
      <c r="D103" s="55"/>
      <c r="E103" s="55"/>
      <c r="F103" s="56"/>
      <c r="G103" s="56"/>
      <c r="H103" s="56"/>
      <c r="I103" s="56"/>
      <c r="J103" s="56"/>
      <c r="K103" s="56"/>
      <c r="L103" s="56"/>
      <c r="M103" s="56"/>
      <c r="N103" s="56"/>
      <c r="O103" s="55"/>
      <c r="P103" s="1794"/>
      <c r="Q103" s="1794"/>
      <c r="R103" s="1794"/>
      <c r="S103" s="1794"/>
      <c r="T103" s="1794"/>
      <c r="U103" s="1794"/>
      <c r="V103" s="1794"/>
      <c r="W103" s="1794"/>
      <c r="X103" s="1794"/>
      <c r="Y103" s="1794"/>
      <c r="Z103" s="1794"/>
      <c r="AA103" s="1794"/>
      <c r="AB103" s="1794"/>
      <c r="AC103" s="1794"/>
      <c r="AD103" s="1794"/>
      <c r="AE103" s="1794"/>
      <c r="AF103" s="1794"/>
      <c r="AG103" s="1794"/>
      <c r="AH103" s="1794"/>
      <c r="AI103" s="1790" t="s">
        <v>66</v>
      </c>
      <c r="AJ103" s="1790" t="s">
        <v>407</v>
      </c>
      <c r="AK103" s="1790" t="s">
        <v>582</v>
      </c>
      <c r="AL103" s="1785"/>
      <c r="AM103" s="1785"/>
      <c r="AN103" s="1790" t="s">
        <v>56</v>
      </c>
      <c r="AO103" s="1790" t="s">
        <v>498</v>
      </c>
      <c r="AP103" s="1790" t="s">
        <v>583</v>
      </c>
      <c r="AQ103" s="1790" t="s">
        <v>408</v>
      </c>
      <c r="AR103" s="1790" t="s">
        <v>413</v>
      </c>
      <c r="AS103" s="1794"/>
      <c r="AT103" s="1794"/>
      <c r="AU103" s="1794"/>
      <c r="AV103" s="1794"/>
      <c r="AW103" s="1794"/>
      <c r="AX103" s="1794"/>
      <c r="AY103" s="1794"/>
      <c r="AZ103" s="1794"/>
      <c r="BA103" s="1794"/>
      <c r="BB103" s="1794"/>
      <c r="BC103" s="1794"/>
    </row>
    <row r="104" spans="1:55" s="53" customFormat="1" x14ac:dyDescent="0.3">
      <c r="F104" s="57"/>
      <c r="G104" s="57"/>
      <c r="H104" s="57"/>
      <c r="I104" s="57"/>
      <c r="J104" s="57"/>
      <c r="K104" s="57"/>
      <c r="L104" s="57"/>
      <c r="M104" s="57"/>
      <c r="N104" s="57"/>
      <c r="P104" s="1794"/>
      <c r="Q104" s="1794"/>
      <c r="R104" s="1794"/>
      <c r="S104" s="1794"/>
      <c r="T104" s="1794"/>
      <c r="U104" s="1794"/>
      <c r="V104" s="1794"/>
      <c r="W104" s="1794"/>
      <c r="X104" s="1794"/>
      <c r="Y104" s="1794"/>
      <c r="Z104" s="1794"/>
      <c r="AA104" s="1794"/>
      <c r="AB104" s="1794"/>
      <c r="AC104" s="1794"/>
      <c r="AD104" s="1794"/>
      <c r="AE104" s="1794"/>
      <c r="AF104" s="1794"/>
      <c r="AG104" s="1794"/>
      <c r="AH104" s="1794"/>
      <c r="AI104" s="1790" t="s">
        <v>66</v>
      </c>
      <c r="AJ104" s="1790" t="s">
        <v>408</v>
      </c>
      <c r="AK104" s="1790" t="s">
        <v>590</v>
      </c>
      <c r="AL104" s="1785"/>
      <c r="AM104" s="1785"/>
      <c r="AN104" s="1790" t="s">
        <v>56</v>
      </c>
      <c r="AO104" s="1790" t="s">
        <v>498</v>
      </c>
      <c r="AP104" s="1790" t="s">
        <v>591</v>
      </c>
      <c r="AQ104" s="1790" t="s">
        <v>408</v>
      </c>
      <c r="AR104" s="1790" t="s">
        <v>413</v>
      </c>
      <c r="AS104" s="1794"/>
      <c r="AT104" s="1794"/>
      <c r="AU104" s="1794"/>
      <c r="AV104" s="1794"/>
      <c r="AW104" s="1794"/>
      <c r="AX104" s="1794"/>
      <c r="AY104" s="1794"/>
      <c r="AZ104" s="1794"/>
      <c r="BA104" s="1794"/>
      <c r="BB104" s="1794"/>
      <c r="BC104" s="1794"/>
    </row>
    <row r="105" spans="1:55" s="53" customFormat="1" x14ac:dyDescent="0.3">
      <c r="F105" s="57"/>
      <c r="G105" s="57"/>
      <c r="H105" s="57"/>
      <c r="I105" s="57"/>
      <c r="J105" s="57"/>
      <c r="K105" s="57"/>
      <c r="L105" s="57"/>
      <c r="M105" s="57"/>
      <c r="N105" s="57"/>
      <c r="P105" s="1794"/>
      <c r="Q105" s="1794"/>
      <c r="R105" s="1794"/>
      <c r="S105" s="1794"/>
      <c r="T105" s="1794"/>
      <c r="U105" s="1794"/>
      <c r="V105" s="1794"/>
      <c r="W105" s="1794"/>
      <c r="X105" s="1794"/>
      <c r="Y105" s="1794"/>
      <c r="Z105" s="1794"/>
      <c r="AA105" s="1794"/>
      <c r="AB105" s="1794"/>
      <c r="AC105" s="1794"/>
      <c r="AD105" s="1794"/>
      <c r="AE105" s="1794"/>
      <c r="AF105" s="1794"/>
      <c r="AG105" s="1794"/>
      <c r="AH105" s="1794"/>
      <c r="AI105" s="1790" t="s">
        <v>68</v>
      </c>
      <c r="AJ105" s="1790" t="s">
        <v>407</v>
      </c>
      <c r="AK105" s="1790" t="s">
        <v>592</v>
      </c>
      <c r="AL105" s="1785"/>
      <c r="AM105" s="1785"/>
      <c r="AN105" s="1790" t="s">
        <v>56</v>
      </c>
      <c r="AO105" s="1790" t="s">
        <v>498</v>
      </c>
      <c r="AP105" s="1790" t="s">
        <v>593</v>
      </c>
      <c r="AQ105" s="1790" t="s">
        <v>408</v>
      </c>
      <c r="AR105" s="1790" t="s">
        <v>413</v>
      </c>
      <c r="AS105" s="1794"/>
      <c r="AT105" s="1794"/>
      <c r="AU105" s="1794"/>
      <c r="AV105" s="1794"/>
      <c r="AW105" s="1794"/>
      <c r="AX105" s="1794"/>
      <c r="AY105" s="1794"/>
      <c r="AZ105" s="1794"/>
      <c r="BA105" s="1794"/>
      <c r="BB105" s="1794"/>
      <c r="BC105" s="1794"/>
    </row>
    <row r="106" spans="1:55" s="53" customFormat="1" x14ac:dyDescent="0.3">
      <c r="F106" s="57"/>
      <c r="G106" s="57"/>
      <c r="H106" s="57"/>
      <c r="I106" s="57"/>
      <c r="J106" s="57"/>
      <c r="K106" s="57"/>
      <c r="L106" s="57"/>
      <c r="M106" s="57"/>
      <c r="N106" s="57"/>
      <c r="P106" s="1794"/>
      <c r="Q106" s="1794"/>
      <c r="R106" s="1794"/>
      <c r="S106" s="1794"/>
      <c r="T106" s="1794"/>
      <c r="U106" s="1794"/>
      <c r="V106" s="1794"/>
      <c r="W106" s="1794"/>
      <c r="X106" s="1794"/>
      <c r="Y106" s="1794"/>
      <c r="Z106" s="1794"/>
      <c r="AA106" s="1794"/>
      <c r="AB106" s="1794"/>
      <c r="AC106" s="1794"/>
      <c r="AD106" s="1794"/>
      <c r="AE106" s="1794"/>
      <c r="AF106" s="1794"/>
      <c r="AG106" s="1794"/>
      <c r="AH106" s="1794"/>
      <c r="AI106" s="1790" t="s">
        <v>68</v>
      </c>
      <c r="AJ106" s="1790" t="s">
        <v>407</v>
      </c>
      <c r="AK106" s="1790" t="s">
        <v>594</v>
      </c>
      <c r="AL106" s="1785"/>
      <c r="AM106" s="1785"/>
      <c r="AN106" s="1790" t="s">
        <v>56</v>
      </c>
      <c r="AO106" s="1790" t="s">
        <v>499</v>
      </c>
      <c r="AP106" s="1790" t="s">
        <v>595</v>
      </c>
      <c r="AQ106" s="1790" t="s">
        <v>408</v>
      </c>
      <c r="AR106" s="1790" t="s">
        <v>413</v>
      </c>
      <c r="AS106" s="1794"/>
      <c r="AT106" s="1794"/>
      <c r="AU106" s="1794"/>
      <c r="AV106" s="1794"/>
      <c r="AW106" s="1794"/>
      <c r="AX106" s="1794"/>
      <c r="AY106" s="1794"/>
      <c r="AZ106" s="1794"/>
      <c r="BA106" s="1794"/>
      <c r="BB106" s="1794"/>
      <c r="BC106" s="1794"/>
    </row>
    <row r="107" spans="1:55" s="53" customFormat="1" x14ac:dyDescent="0.3">
      <c r="F107" s="57"/>
      <c r="G107" s="57"/>
      <c r="H107" s="57"/>
      <c r="I107" s="57"/>
      <c r="J107" s="57"/>
      <c r="K107" s="57"/>
      <c r="L107" s="57"/>
      <c r="M107" s="57"/>
      <c r="N107" s="57"/>
      <c r="P107" s="1794"/>
      <c r="Q107" s="1794"/>
      <c r="R107" s="1794"/>
      <c r="S107" s="1794"/>
      <c r="T107" s="1794"/>
      <c r="U107" s="1794"/>
      <c r="V107" s="1794"/>
      <c r="W107" s="1794"/>
      <c r="X107" s="1794"/>
      <c r="Y107" s="1794"/>
      <c r="Z107" s="1794"/>
      <c r="AA107" s="1794"/>
      <c r="AB107" s="1794"/>
      <c r="AC107" s="1794"/>
      <c r="AD107" s="1794"/>
      <c r="AE107" s="1794"/>
      <c r="AF107" s="1794"/>
      <c r="AG107" s="1794"/>
      <c r="AH107" s="1794"/>
      <c r="AI107" s="1790" t="s">
        <v>68</v>
      </c>
      <c r="AJ107" s="1790" t="s">
        <v>407</v>
      </c>
      <c r="AK107" s="1790" t="s">
        <v>596</v>
      </c>
      <c r="AL107" s="1785"/>
      <c r="AM107" s="1785"/>
      <c r="AN107" s="1790" t="s">
        <v>56</v>
      </c>
      <c r="AO107" s="1790" t="s">
        <v>500</v>
      </c>
      <c r="AP107" s="1790" t="s">
        <v>597</v>
      </c>
      <c r="AQ107" s="1790" t="s">
        <v>408</v>
      </c>
      <c r="AR107" s="1790" t="s">
        <v>413</v>
      </c>
      <c r="AS107" s="1794"/>
      <c r="AT107" s="1794"/>
      <c r="AU107" s="1794"/>
      <c r="AV107" s="1794"/>
      <c r="AW107" s="1794"/>
      <c r="AX107" s="1794"/>
      <c r="AY107" s="1794"/>
      <c r="AZ107" s="1794"/>
      <c r="BA107" s="1794"/>
      <c r="BB107" s="1794"/>
      <c r="BC107" s="1794"/>
    </row>
    <row r="108" spans="1:55" s="53" customFormat="1" x14ac:dyDescent="0.3">
      <c r="F108" s="57"/>
      <c r="G108" s="57"/>
      <c r="H108" s="57"/>
      <c r="I108" s="57"/>
      <c r="J108" s="57"/>
      <c r="K108" s="57"/>
      <c r="L108" s="57"/>
      <c r="M108" s="57"/>
      <c r="N108" s="57"/>
      <c r="P108" s="1794"/>
      <c r="Q108" s="1794"/>
      <c r="R108" s="1794"/>
      <c r="S108" s="1794"/>
      <c r="T108" s="1794"/>
      <c r="U108" s="1794"/>
      <c r="V108" s="1794"/>
      <c r="W108" s="1794"/>
      <c r="X108" s="1794"/>
      <c r="Y108" s="1794"/>
      <c r="Z108" s="1794"/>
      <c r="AA108" s="1794"/>
      <c r="AB108" s="1794"/>
      <c r="AC108" s="1794"/>
      <c r="AD108" s="1794"/>
      <c r="AE108" s="1794"/>
      <c r="AF108" s="1794"/>
      <c r="AG108" s="1794"/>
      <c r="AH108" s="1794"/>
      <c r="AI108" s="1790" t="s">
        <v>68</v>
      </c>
      <c r="AJ108" s="1790" t="s">
        <v>407</v>
      </c>
      <c r="AK108" s="1790" t="s">
        <v>598</v>
      </c>
      <c r="AL108" s="1785"/>
      <c r="AM108" s="1785"/>
      <c r="AN108" s="1790" t="s">
        <v>56</v>
      </c>
      <c r="AO108" s="1790" t="s">
        <v>500</v>
      </c>
      <c r="AP108" s="1790" t="s">
        <v>599</v>
      </c>
      <c r="AQ108" s="1790" t="s">
        <v>408</v>
      </c>
      <c r="AR108" s="1790" t="s">
        <v>413</v>
      </c>
      <c r="AS108" s="1794"/>
      <c r="AT108" s="1794"/>
      <c r="AU108" s="1794"/>
      <c r="AV108" s="1794"/>
      <c r="AW108" s="1794"/>
      <c r="AX108" s="1794"/>
      <c r="AY108" s="1794"/>
      <c r="AZ108" s="1794"/>
      <c r="BA108" s="1794"/>
      <c r="BB108" s="1794"/>
      <c r="BC108" s="1794"/>
    </row>
    <row r="109" spans="1:55" s="53" customFormat="1" x14ac:dyDescent="0.3">
      <c r="F109" s="57"/>
      <c r="G109" s="57"/>
      <c r="H109" s="57"/>
      <c r="I109" s="57"/>
      <c r="J109" s="57"/>
      <c r="K109" s="57"/>
      <c r="L109" s="57"/>
      <c r="M109" s="57"/>
      <c r="N109" s="57"/>
      <c r="P109" s="1794"/>
      <c r="Q109" s="1794"/>
      <c r="R109" s="1794"/>
      <c r="S109" s="1794"/>
      <c r="T109" s="1794"/>
      <c r="U109" s="1794"/>
      <c r="V109" s="1794"/>
      <c r="W109" s="1794"/>
      <c r="X109" s="1794"/>
      <c r="Y109" s="1794"/>
      <c r="Z109" s="1794"/>
      <c r="AA109" s="1794"/>
      <c r="AB109" s="1794"/>
      <c r="AC109" s="1794"/>
      <c r="AD109" s="1794"/>
      <c r="AE109" s="1794"/>
      <c r="AF109" s="1794"/>
      <c r="AG109" s="1794"/>
      <c r="AH109" s="1794"/>
      <c r="AI109" s="1790" t="s">
        <v>68</v>
      </c>
      <c r="AJ109" s="1790" t="s">
        <v>408</v>
      </c>
      <c r="AK109" s="1790" t="s">
        <v>600</v>
      </c>
      <c r="AL109" s="1785"/>
      <c r="AM109" s="1785"/>
      <c r="AN109" s="1790" t="s">
        <v>56</v>
      </c>
      <c r="AO109" s="1790" t="s">
        <v>500</v>
      </c>
      <c r="AP109" s="1790" t="s">
        <v>601</v>
      </c>
      <c r="AQ109" s="1790" t="s">
        <v>408</v>
      </c>
      <c r="AR109" s="1790" t="s">
        <v>413</v>
      </c>
      <c r="AS109" s="1794"/>
      <c r="AT109" s="1794"/>
      <c r="AU109" s="1794"/>
      <c r="AV109" s="1794"/>
      <c r="AW109" s="1794"/>
      <c r="AX109" s="1794"/>
      <c r="AY109" s="1794"/>
      <c r="AZ109" s="1794"/>
      <c r="BA109" s="1794"/>
      <c r="BB109" s="1794"/>
      <c r="BC109" s="1794"/>
    </row>
    <row r="110" spans="1:55" s="53" customFormat="1" x14ac:dyDescent="0.3">
      <c r="F110" s="57"/>
      <c r="G110" s="57"/>
      <c r="H110" s="57"/>
      <c r="I110" s="57"/>
      <c r="J110" s="57"/>
      <c r="K110" s="57"/>
      <c r="L110" s="57"/>
      <c r="M110" s="57"/>
      <c r="N110" s="57"/>
      <c r="P110" s="1794"/>
      <c r="Q110" s="1794"/>
      <c r="R110" s="1794"/>
      <c r="S110" s="1794"/>
      <c r="T110" s="1794"/>
      <c r="U110" s="1794"/>
      <c r="V110" s="1794"/>
      <c r="W110" s="1794"/>
      <c r="X110" s="1794"/>
      <c r="Y110" s="1794"/>
      <c r="Z110" s="1794"/>
      <c r="AA110" s="1794"/>
      <c r="AB110" s="1794"/>
      <c r="AC110" s="1794"/>
      <c r="AD110" s="1794"/>
      <c r="AE110" s="1794"/>
      <c r="AF110" s="1794"/>
      <c r="AG110" s="1794"/>
      <c r="AH110" s="1794"/>
      <c r="AI110" s="1790" t="s">
        <v>68</v>
      </c>
      <c r="AJ110" s="1790" t="s">
        <v>408</v>
      </c>
      <c r="AK110" s="1790" t="s">
        <v>602</v>
      </c>
      <c r="AL110" s="1785"/>
      <c r="AM110" s="1785"/>
      <c r="AN110" s="1790" t="s">
        <v>56</v>
      </c>
      <c r="AO110" s="1790" t="s">
        <v>500</v>
      </c>
      <c r="AP110" s="1790" t="s">
        <v>603</v>
      </c>
      <c r="AQ110" s="1790" t="s">
        <v>408</v>
      </c>
      <c r="AR110" s="1790" t="s">
        <v>413</v>
      </c>
      <c r="AS110" s="1794"/>
      <c r="AT110" s="1794"/>
      <c r="AU110" s="1794"/>
      <c r="AV110" s="1794"/>
      <c r="AW110" s="1794"/>
      <c r="AX110" s="1794"/>
      <c r="AY110" s="1794"/>
      <c r="AZ110" s="1794"/>
      <c r="BA110" s="1794"/>
      <c r="BB110" s="1794"/>
      <c r="BC110" s="1794"/>
    </row>
    <row r="111" spans="1:55" s="53" customFormat="1" x14ac:dyDescent="0.3">
      <c r="F111" s="57"/>
      <c r="G111" s="57"/>
      <c r="H111" s="57"/>
      <c r="I111" s="57"/>
      <c r="J111" s="57"/>
      <c r="K111" s="57"/>
      <c r="L111" s="57"/>
      <c r="M111" s="57"/>
      <c r="N111" s="57"/>
      <c r="P111" s="1794"/>
      <c r="Q111" s="1794"/>
      <c r="R111" s="1794"/>
      <c r="S111" s="1794"/>
      <c r="T111" s="1794"/>
      <c r="U111" s="1794"/>
      <c r="V111" s="1794"/>
      <c r="W111" s="1794"/>
      <c r="X111" s="1794"/>
      <c r="Y111" s="1794"/>
      <c r="Z111" s="1794"/>
      <c r="AA111" s="1794"/>
      <c r="AB111" s="1794"/>
      <c r="AC111" s="1794"/>
      <c r="AD111" s="1794"/>
      <c r="AE111" s="1794"/>
      <c r="AF111" s="1794"/>
      <c r="AG111" s="1794"/>
      <c r="AH111" s="1794"/>
      <c r="AI111" s="1790" t="s">
        <v>68</v>
      </c>
      <c r="AJ111" s="1790" t="s">
        <v>408</v>
      </c>
      <c r="AK111" s="1790" t="s">
        <v>604</v>
      </c>
      <c r="AL111" s="1785"/>
      <c r="AM111" s="1785"/>
      <c r="AN111" s="1790" t="s">
        <v>56</v>
      </c>
      <c r="AO111" s="1790" t="s">
        <v>500</v>
      </c>
      <c r="AP111" s="1790" t="s">
        <v>605</v>
      </c>
      <c r="AQ111" s="1790" t="s">
        <v>408</v>
      </c>
      <c r="AR111" s="1790" t="s">
        <v>413</v>
      </c>
      <c r="AS111" s="1794"/>
      <c r="AT111" s="1794"/>
      <c r="AU111" s="1794"/>
      <c r="AV111" s="1794"/>
      <c r="AW111" s="1794"/>
      <c r="AX111" s="1794"/>
      <c r="AY111" s="1794"/>
      <c r="AZ111" s="1794"/>
      <c r="BA111" s="1794"/>
      <c r="BB111" s="1794"/>
      <c r="BC111" s="1794"/>
    </row>
    <row r="112" spans="1:55" s="53" customFormat="1" x14ac:dyDescent="0.3">
      <c r="F112" s="57"/>
      <c r="G112" s="57"/>
      <c r="H112" s="57"/>
      <c r="I112" s="57"/>
      <c r="J112" s="57"/>
      <c r="K112" s="57"/>
      <c r="L112" s="57"/>
      <c r="M112" s="57"/>
      <c r="N112" s="57"/>
      <c r="P112" s="1794"/>
      <c r="Q112" s="1794"/>
      <c r="R112" s="1794"/>
      <c r="S112" s="1794"/>
      <c r="T112" s="1794"/>
      <c r="U112" s="1794"/>
      <c r="V112" s="1794"/>
      <c r="W112" s="1794"/>
      <c r="X112" s="1794"/>
      <c r="Y112" s="1794"/>
      <c r="Z112" s="1794"/>
      <c r="AA112" s="1794"/>
      <c r="AB112" s="1794"/>
      <c r="AC112" s="1794"/>
      <c r="AD112" s="1794"/>
      <c r="AE112" s="1794"/>
      <c r="AF112" s="1794"/>
      <c r="AG112" s="1794"/>
      <c r="AH112" s="1794"/>
      <c r="AI112" s="1790" t="s">
        <v>68</v>
      </c>
      <c r="AJ112" s="1790" t="s">
        <v>408</v>
      </c>
      <c r="AK112" s="1790" t="s">
        <v>606</v>
      </c>
      <c r="AL112" s="1785"/>
      <c r="AM112" s="1785"/>
      <c r="AN112" s="1790" t="s">
        <v>56</v>
      </c>
      <c r="AO112" s="1790" t="s">
        <v>500</v>
      </c>
      <c r="AP112" s="1790" t="s">
        <v>607</v>
      </c>
      <c r="AQ112" s="1790" t="s">
        <v>408</v>
      </c>
      <c r="AR112" s="1790" t="s">
        <v>413</v>
      </c>
      <c r="AS112" s="1794"/>
      <c r="AT112" s="1794"/>
      <c r="AU112" s="1794"/>
      <c r="AV112" s="1794"/>
      <c r="AW112" s="1794"/>
      <c r="AX112" s="1794"/>
      <c r="AY112" s="1794"/>
      <c r="AZ112" s="1794"/>
      <c r="BA112" s="1794"/>
      <c r="BB112" s="1794"/>
      <c r="BC112" s="1794"/>
    </row>
    <row r="113" spans="6:55" s="53" customFormat="1" x14ac:dyDescent="0.3">
      <c r="F113" s="57"/>
      <c r="G113" s="57"/>
      <c r="H113" s="57"/>
      <c r="I113" s="57"/>
      <c r="J113" s="57"/>
      <c r="K113" s="57"/>
      <c r="L113" s="57"/>
      <c r="M113" s="57"/>
      <c r="N113" s="57"/>
      <c r="P113" s="1794"/>
      <c r="Q113" s="1794"/>
      <c r="R113" s="1794"/>
      <c r="S113" s="1794"/>
      <c r="T113" s="1794"/>
      <c r="U113" s="1794"/>
      <c r="V113" s="1794"/>
      <c r="W113" s="1794"/>
      <c r="X113" s="1794"/>
      <c r="Y113" s="1794"/>
      <c r="Z113" s="1794"/>
      <c r="AA113" s="1794"/>
      <c r="AB113" s="1794"/>
      <c r="AC113" s="1794"/>
      <c r="AD113" s="1794"/>
      <c r="AE113" s="1794"/>
      <c r="AF113" s="1794"/>
      <c r="AG113" s="1794"/>
      <c r="AH113" s="1794"/>
      <c r="AI113" s="1790" t="s">
        <v>70</v>
      </c>
      <c r="AJ113" s="1790" t="s">
        <v>407</v>
      </c>
      <c r="AK113" s="1790" t="s">
        <v>608</v>
      </c>
      <c r="AL113" s="1785"/>
      <c r="AM113" s="1785"/>
      <c r="AN113" s="1790" t="s">
        <v>56</v>
      </c>
      <c r="AO113" s="1790" t="s">
        <v>500</v>
      </c>
      <c r="AP113" s="1790" t="s">
        <v>609</v>
      </c>
      <c r="AQ113" s="1790" t="s">
        <v>408</v>
      </c>
      <c r="AR113" s="1790" t="s">
        <v>413</v>
      </c>
      <c r="AS113" s="1794"/>
      <c r="AT113" s="1794"/>
      <c r="AU113" s="1794"/>
      <c r="AV113" s="1794"/>
      <c r="AW113" s="1794"/>
      <c r="AX113" s="1794"/>
      <c r="AY113" s="1794"/>
      <c r="AZ113" s="1794"/>
      <c r="BA113" s="1794"/>
      <c r="BB113" s="1794"/>
      <c r="BC113" s="1794"/>
    </row>
    <row r="114" spans="6:55" s="53" customFormat="1" x14ac:dyDescent="0.3">
      <c r="F114" s="57"/>
      <c r="G114" s="57"/>
      <c r="H114" s="57"/>
      <c r="I114" s="57"/>
      <c r="J114" s="57"/>
      <c r="K114" s="57"/>
      <c r="L114" s="57"/>
      <c r="M114" s="57"/>
      <c r="N114" s="57"/>
      <c r="P114" s="1794"/>
      <c r="Q114" s="1794"/>
      <c r="R114" s="1794"/>
      <c r="S114" s="1794"/>
      <c r="T114" s="1794"/>
      <c r="U114" s="1794"/>
      <c r="V114" s="1794"/>
      <c r="W114" s="1794"/>
      <c r="X114" s="1794"/>
      <c r="Y114" s="1794"/>
      <c r="Z114" s="1794"/>
      <c r="AA114" s="1794"/>
      <c r="AB114" s="1794"/>
      <c r="AC114" s="1794"/>
      <c r="AD114" s="1794"/>
      <c r="AE114" s="1794"/>
      <c r="AF114" s="1794"/>
      <c r="AG114" s="1794"/>
      <c r="AH114" s="1794"/>
      <c r="AI114" s="1790" t="s">
        <v>70</v>
      </c>
      <c r="AJ114" s="1790" t="s">
        <v>407</v>
      </c>
      <c r="AK114" s="1790" t="s">
        <v>610</v>
      </c>
      <c r="AL114" s="1785"/>
      <c r="AM114" s="1785"/>
      <c r="AN114" s="1790" t="s">
        <v>56</v>
      </c>
      <c r="AO114" s="1790" t="s">
        <v>500</v>
      </c>
      <c r="AP114" s="1790" t="s">
        <v>611</v>
      </c>
      <c r="AQ114" s="1790" t="s">
        <v>408</v>
      </c>
      <c r="AR114" s="1790" t="s">
        <v>413</v>
      </c>
      <c r="AS114" s="1794"/>
      <c r="AT114" s="1794"/>
      <c r="AU114" s="1794"/>
      <c r="AV114" s="1794"/>
      <c r="AW114" s="1794"/>
      <c r="AX114" s="1794"/>
      <c r="AY114" s="1794"/>
      <c r="AZ114" s="1794"/>
      <c r="BA114" s="1794"/>
      <c r="BB114" s="1794"/>
      <c r="BC114" s="1794"/>
    </row>
    <row r="115" spans="6:55" s="53" customFormat="1" x14ac:dyDescent="0.3">
      <c r="F115" s="57"/>
      <c r="G115" s="57"/>
      <c r="H115" s="57"/>
      <c r="I115" s="57"/>
      <c r="J115" s="57"/>
      <c r="K115" s="57"/>
      <c r="L115" s="57"/>
      <c r="M115" s="57"/>
      <c r="N115" s="57"/>
      <c r="P115" s="1794"/>
      <c r="Q115" s="1794"/>
      <c r="R115" s="1794"/>
      <c r="S115" s="1794"/>
      <c r="T115" s="1794"/>
      <c r="U115" s="1794"/>
      <c r="V115" s="1794"/>
      <c r="W115" s="1794"/>
      <c r="X115" s="1794"/>
      <c r="Y115" s="1794"/>
      <c r="Z115" s="1794"/>
      <c r="AA115" s="1794"/>
      <c r="AB115" s="1794"/>
      <c r="AC115" s="1794"/>
      <c r="AD115" s="1794"/>
      <c r="AE115" s="1794"/>
      <c r="AF115" s="1794"/>
      <c r="AG115" s="1794"/>
      <c r="AH115" s="1794"/>
      <c r="AI115" s="1790" t="s">
        <v>70</v>
      </c>
      <c r="AJ115" s="1790" t="s">
        <v>407</v>
      </c>
      <c r="AK115" s="1790" t="s">
        <v>612</v>
      </c>
      <c r="AL115" s="1785"/>
      <c r="AM115" s="1785"/>
      <c r="AN115" s="1790" t="s">
        <v>56</v>
      </c>
      <c r="AO115" s="1790" t="s">
        <v>500</v>
      </c>
      <c r="AP115" s="1790" t="s">
        <v>613</v>
      </c>
      <c r="AQ115" s="1790" t="s">
        <v>408</v>
      </c>
      <c r="AR115" s="1790" t="s">
        <v>413</v>
      </c>
      <c r="AS115" s="1794"/>
      <c r="AT115" s="1794"/>
      <c r="AU115" s="1794"/>
      <c r="AV115" s="1794"/>
      <c r="AW115" s="1794"/>
      <c r="AX115" s="1794"/>
      <c r="AY115" s="1794"/>
      <c r="AZ115" s="1794"/>
      <c r="BA115" s="1794"/>
      <c r="BB115" s="1794"/>
      <c r="BC115" s="1794"/>
    </row>
    <row r="116" spans="6:55" s="53" customFormat="1" x14ac:dyDescent="0.3">
      <c r="F116" s="57"/>
      <c r="G116" s="57"/>
      <c r="H116" s="57"/>
      <c r="I116" s="57"/>
      <c r="J116" s="57"/>
      <c r="K116" s="57"/>
      <c r="L116" s="57"/>
      <c r="M116" s="57"/>
      <c r="N116" s="57"/>
      <c r="P116" s="1794"/>
      <c r="Q116" s="1794"/>
      <c r="R116" s="1794"/>
      <c r="S116" s="1794"/>
      <c r="T116" s="1794"/>
      <c r="U116" s="1794"/>
      <c r="V116" s="1794"/>
      <c r="W116" s="1794"/>
      <c r="X116" s="1794"/>
      <c r="Y116" s="1794"/>
      <c r="Z116" s="1794"/>
      <c r="AA116" s="1794"/>
      <c r="AB116" s="1794"/>
      <c r="AC116" s="1794"/>
      <c r="AD116" s="1794"/>
      <c r="AE116" s="1794"/>
      <c r="AF116" s="1794"/>
      <c r="AG116" s="1794"/>
      <c r="AH116" s="1794"/>
      <c r="AI116" s="1790" t="s">
        <v>70</v>
      </c>
      <c r="AJ116" s="1790" t="s">
        <v>407</v>
      </c>
      <c r="AK116" s="1790" t="s">
        <v>614</v>
      </c>
      <c r="AL116" s="1785"/>
      <c r="AM116" s="1785"/>
      <c r="AN116" s="1790" t="s">
        <v>56</v>
      </c>
      <c r="AO116" s="1790" t="s">
        <v>500</v>
      </c>
      <c r="AP116" s="1790" t="s">
        <v>615</v>
      </c>
      <c r="AQ116" s="1790" t="s">
        <v>408</v>
      </c>
      <c r="AR116" s="1790" t="s">
        <v>413</v>
      </c>
      <c r="AS116" s="1794"/>
      <c r="AT116" s="1794"/>
      <c r="AU116" s="1794"/>
      <c r="AV116" s="1794"/>
      <c r="AW116" s="1794"/>
      <c r="AX116" s="1794"/>
      <c r="AY116" s="1794"/>
      <c r="AZ116" s="1794"/>
      <c r="BA116" s="1794"/>
      <c r="BB116" s="1794"/>
      <c r="BC116" s="1794"/>
    </row>
    <row r="117" spans="6:55" s="53" customFormat="1" x14ac:dyDescent="0.3">
      <c r="F117" s="57"/>
      <c r="G117" s="57"/>
      <c r="H117" s="57"/>
      <c r="I117" s="57"/>
      <c r="J117" s="57"/>
      <c r="K117" s="57"/>
      <c r="L117" s="57"/>
      <c r="M117" s="57"/>
      <c r="N117" s="57"/>
      <c r="P117" s="1794"/>
      <c r="Q117" s="1794"/>
      <c r="R117" s="1794"/>
      <c r="S117" s="1794"/>
      <c r="T117" s="1794"/>
      <c r="U117" s="1794"/>
      <c r="V117" s="1794"/>
      <c r="W117" s="1794"/>
      <c r="X117" s="1794"/>
      <c r="Y117" s="1794"/>
      <c r="Z117" s="1794"/>
      <c r="AA117" s="1794"/>
      <c r="AB117" s="1794"/>
      <c r="AC117" s="1794"/>
      <c r="AD117" s="1794"/>
      <c r="AE117" s="1794"/>
      <c r="AF117" s="1794"/>
      <c r="AG117" s="1794"/>
      <c r="AH117" s="1794"/>
      <c r="AI117" s="1790" t="s">
        <v>70</v>
      </c>
      <c r="AJ117" s="1790" t="s">
        <v>408</v>
      </c>
      <c r="AK117" s="1790" t="s">
        <v>616</v>
      </c>
      <c r="AL117" s="1785"/>
      <c r="AM117" s="1785"/>
      <c r="AN117" s="1790" t="s">
        <v>56</v>
      </c>
      <c r="AO117" s="1790" t="s">
        <v>502</v>
      </c>
      <c r="AP117" s="1790" t="s">
        <v>617</v>
      </c>
      <c r="AQ117" s="1790" t="s">
        <v>408</v>
      </c>
      <c r="AR117" s="1790" t="s">
        <v>413</v>
      </c>
      <c r="AS117" s="1794"/>
      <c r="AT117" s="1794"/>
      <c r="AU117" s="1794"/>
      <c r="AV117" s="1794"/>
      <c r="AW117" s="1794"/>
      <c r="AX117" s="1794"/>
      <c r="AY117" s="1794"/>
      <c r="AZ117" s="1794"/>
      <c r="BA117" s="1794"/>
      <c r="BB117" s="1794"/>
      <c r="BC117" s="1794"/>
    </row>
    <row r="118" spans="6:55" s="53" customFormat="1" x14ac:dyDescent="0.3">
      <c r="F118" s="57"/>
      <c r="G118" s="57"/>
      <c r="H118" s="57"/>
      <c r="I118" s="57"/>
      <c r="J118" s="57"/>
      <c r="K118" s="57"/>
      <c r="L118" s="57"/>
      <c r="M118" s="57"/>
      <c r="N118" s="57"/>
      <c r="P118" s="1794"/>
      <c r="Q118" s="1794"/>
      <c r="R118" s="1794"/>
      <c r="S118" s="1794"/>
      <c r="T118" s="1794"/>
      <c r="U118" s="1794"/>
      <c r="V118" s="1794"/>
      <c r="W118" s="1794"/>
      <c r="X118" s="1794"/>
      <c r="Y118" s="1794"/>
      <c r="Z118" s="1794"/>
      <c r="AA118" s="1794"/>
      <c r="AB118" s="1794"/>
      <c r="AC118" s="1794"/>
      <c r="AD118" s="1794"/>
      <c r="AE118" s="1794"/>
      <c r="AF118" s="1794"/>
      <c r="AG118" s="1794"/>
      <c r="AH118" s="1794"/>
      <c r="AI118" s="1790" t="s">
        <v>70</v>
      </c>
      <c r="AJ118" s="1790" t="s">
        <v>408</v>
      </c>
      <c r="AK118" s="1790" t="s">
        <v>618</v>
      </c>
      <c r="AL118" s="1785"/>
      <c r="AM118" s="1785"/>
      <c r="AN118" s="1790" t="s">
        <v>56</v>
      </c>
      <c r="AO118" s="1790" t="s">
        <v>502</v>
      </c>
      <c r="AP118" s="1790" t="s">
        <v>619</v>
      </c>
      <c r="AQ118" s="1790" t="s">
        <v>408</v>
      </c>
      <c r="AR118" s="1790" t="s">
        <v>413</v>
      </c>
      <c r="AS118" s="1794"/>
      <c r="AT118" s="1794"/>
      <c r="AU118" s="1794"/>
      <c r="AV118" s="1794"/>
      <c r="AW118" s="1794"/>
      <c r="AX118" s="1794"/>
      <c r="AY118" s="1794"/>
      <c r="AZ118" s="1794"/>
      <c r="BA118" s="1794"/>
      <c r="BB118" s="1794"/>
      <c r="BC118" s="1794"/>
    </row>
    <row r="119" spans="6:55" s="53" customFormat="1" x14ac:dyDescent="0.3">
      <c r="F119" s="57"/>
      <c r="G119" s="57"/>
      <c r="H119" s="57"/>
      <c r="I119" s="57"/>
      <c r="J119" s="57"/>
      <c r="K119" s="57"/>
      <c r="L119" s="57"/>
      <c r="M119" s="57"/>
      <c r="N119" s="57"/>
      <c r="P119" s="1794"/>
      <c r="Q119" s="1794"/>
      <c r="R119" s="1794"/>
      <c r="S119" s="1794"/>
      <c r="T119" s="1794"/>
      <c r="U119" s="1794"/>
      <c r="V119" s="1794"/>
      <c r="W119" s="1794"/>
      <c r="X119" s="1794"/>
      <c r="Y119" s="1794"/>
      <c r="Z119" s="1794"/>
      <c r="AA119" s="1794"/>
      <c r="AB119" s="1794"/>
      <c r="AC119" s="1794"/>
      <c r="AD119" s="1794"/>
      <c r="AE119" s="1794"/>
      <c r="AF119" s="1794"/>
      <c r="AG119" s="1794"/>
      <c r="AH119" s="1794"/>
      <c r="AI119" s="1790" t="s">
        <v>70</v>
      </c>
      <c r="AJ119" s="1790" t="s">
        <v>408</v>
      </c>
      <c r="AK119" s="1790" t="s">
        <v>620</v>
      </c>
      <c r="AL119" s="1785"/>
      <c r="AM119" s="1785"/>
      <c r="AN119" s="1790" t="s">
        <v>56</v>
      </c>
      <c r="AO119" s="1790" t="s">
        <v>502</v>
      </c>
      <c r="AP119" s="1790" t="s">
        <v>621</v>
      </c>
      <c r="AQ119" s="1790" t="s">
        <v>408</v>
      </c>
      <c r="AR119" s="1790" t="s">
        <v>413</v>
      </c>
      <c r="AS119" s="1794"/>
      <c r="AT119" s="1794"/>
      <c r="AU119" s="1794"/>
      <c r="AV119" s="1794"/>
      <c r="AW119" s="1794"/>
      <c r="AX119" s="1794"/>
      <c r="AY119" s="1794"/>
      <c r="AZ119" s="1794"/>
      <c r="BA119" s="1794"/>
      <c r="BB119" s="1794"/>
      <c r="BC119" s="1794"/>
    </row>
    <row r="120" spans="6:55" s="53" customFormat="1" x14ac:dyDescent="0.3">
      <c r="F120" s="57"/>
      <c r="G120" s="57"/>
      <c r="H120" s="57"/>
      <c r="I120" s="57"/>
      <c r="J120" s="57"/>
      <c r="K120" s="57"/>
      <c r="L120" s="57"/>
      <c r="M120" s="57"/>
      <c r="N120" s="57"/>
      <c r="P120" s="1794"/>
      <c r="Q120" s="1794"/>
      <c r="R120" s="1794"/>
      <c r="S120" s="1794"/>
      <c r="T120" s="1794"/>
      <c r="U120" s="1794"/>
      <c r="V120" s="1794"/>
      <c r="W120" s="1794"/>
      <c r="X120" s="1794"/>
      <c r="Y120" s="1794"/>
      <c r="Z120" s="1794"/>
      <c r="AA120" s="1794"/>
      <c r="AB120" s="1794"/>
      <c r="AC120" s="1794"/>
      <c r="AD120" s="1794"/>
      <c r="AE120" s="1794"/>
      <c r="AF120" s="1794"/>
      <c r="AG120" s="1794"/>
      <c r="AH120" s="1794"/>
      <c r="AI120" s="1790" t="s">
        <v>70</v>
      </c>
      <c r="AJ120" s="1790" t="s">
        <v>408</v>
      </c>
      <c r="AK120" s="1790" t="s">
        <v>622</v>
      </c>
      <c r="AL120" s="1785"/>
      <c r="AM120" s="1785"/>
      <c r="AN120" s="1790" t="s">
        <v>56</v>
      </c>
      <c r="AO120" s="1790" t="s">
        <v>504</v>
      </c>
      <c r="AP120" s="1790" t="s">
        <v>623</v>
      </c>
      <c r="AQ120" s="1790" t="s">
        <v>408</v>
      </c>
      <c r="AR120" s="1790" t="s">
        <v>413</v>
      </c>
      <c r="AS120" s="1794"/>
      <c r="AT120" s="1794"/>
      <c r="AU120" s="1794"/>
      <c r="AV120" s="1794"/>
      <c r="AW120" s="1794"/>
      <c r="AX120" s="1794"/>
      <c r="AY120" s="1794"/>
      <c r="AZ120" s="1794"/>
      <c r="BA120" s="1794"/>
      <c r="BB120" s="1794"/>
      <c r="BC120" s="1794"/>
    </row>
    <row r="121" spans="6:55" s="53" customFormat="1" x14ac:dyDescent="0.3">
      <c r="F121" s="57"/>
      <c r="G121" s="57"/>
      <c r="H121" s="57"/>
      <c r="I121" s="57"/>
      <c r="J121" s="57"/>
      <c r="K121" s="57"/>
      <c r="L121" s="57"/>
      <c r="M121" s="57"/>
      <c r="N121" s="57"/>
      <c r="P121" s="1794"/>
      <c r="Q121" s="1794"/>
      <c r="R121" s="1794"/>
      <c r="S121" s="1794"/>
      <c r="T121" s="1794"/>
      <c r="U121" s="1794"/>
      <c r="V121" s="1794"/>
      <c r="W121" s="1794"/>
      <c r="X121" s="1794"/>
      <c r="Y121" s="1794"/>
      <c r="Z121" s="1794"/>
      <c r="AA121" s="1794"/>
      <c r="AB121" s="1794"/>
      <c r="AC121" s="1794"/>
      <c r="AD121" s="1794"/>
      <c r="AE121" s="1794"/>
      <c r="AF121" s="1794"/>
      <c r="AG121" s="1794"/>
      <c r="AH121" s="1794"/>
      <c r="AI121" s="1790" t="s">
        <v>70</v>
      </c>
      <c r="AJ121" s="1790" t="s">
        <v>408</v>
      </c>
      <c r="AK121" s="1790" t="s">
        <v>624</v>
      </c>
      <c r="AL121" s="1785"/>
      <c r="AM121" s="1785"/>
      <c r="AN121" s="1790" t="s">
        <v>56</v>
      </c>
      <c r="AO121" s="1790" t="s">
        <v>504</v>
      </c>
      <c r="AP121" s="1790" t="s">
        <v>625</v>
      </c>
      <c r="AQ121" s="1790" t="s">
        <v>408</v>
      </c>
      <c r="AR121" s="1790" t="s">
        <v>413</v>
      </c>
      <c r="AS121" s="1794"/>
      <c r="AT121" s="1794"/>
      <c r="AU121" s="1794"/>
      <c r="AV121" s="1794"/>
      <c r="AW121" s="1794"/>
      <c r="AX121" s="1794"/>
      <c r="AY121" s="1794"/>
      <c r="AZ121" s="1794"/>
      <c r="BA121" s="1794"/>
      <c r="BB121" s="1794"/>
      <c r="BC121" s="1794"/>
    </row>
    <row r="122" spans="6:55" s="53" customFormat="1" x14ac:dyDescent="0.3">
      <c r="F122" s="57"/>
      <c r="G122" s="57"/>
      <c r="H122" s="57"/>
      <c r="I122" s="57"/>
      <c r="J122" s="57"/>
      <c r="K122" s="57"/>
      <c r="L122" s="57"/>
      <c r="M122" s="57"/>
      <c r="N122" s="57"/>
      <c r="P122" s="1794"/>
      <c r="Q122" s="1794"/>
      <c r="R122" s="1794"/>
      <c r="S122" s="1794"/>
      <c r="T122" s="1794"/>
      <c r="U122" s="1794"/>
      <c r="V122" s="1794"/>
      <c r="W122" s="1794"/>
      <c r="X122" s="1794"/>
      <c r="Y122" s="1794"/>
      <c r="Z122" s="1794"/>
      <c r="AA122" s="1794"/>
      <c r="AB122" s="1794"/>
      <c r="AC122" s="1794"/>
      <c r="AD122" s="1794"/>
      <c r="AE122" s="1794"/>
      <c r="AF122" s="1794"/>
      <c r="AG122" s="1794"/>
      <c r="AH122" s="1794"/>
      <c r="AI122" s="1790" t="s">
        <v>72</v>
      </c>
      <c r="AJ122" s="1790" t="s">
        <v>407</v>
      </c>
      <c r="AK122" s="1790" t="s">
        <v>626</v>
      </c>
      <c r="AL122" s="1785"/>
      <c r="AM122" s="1785"/>
      <c r="AN122" s="1790" t="s">
        <v>56</v>
      </c>
      <c r="AO122" s="1790" t="s">
        <v>504</v>
      </c>
      <c r="AP122" s="1790" t="s">
        <v>627</v>
      </c>
      <c r="AQ122" s="1790" t="s">
        <v>408</v>
      </c>
      <c r="AR122" s="1790" t="s">
        <v>413</v>
      </c>
      <c r="AS122" s="1794"/>
      <c r="AT122" s="1794"/>
      <c r="AU122" s="1794"/>
      <c r="AV122" s="1794"/>
      <c r="AW122" s="1794"/>
      <c r="AX122" s="1794"/>
      <c r="AY122" s="1794"/>
      <c r="AZ122" s="1794"/>
      <c r="BA122" s="1794"/>
      <c r="BB122" s="1794"/>
      <c r="BC122" s="1794"/>
    </row>
    <row r="123" spans="6:55" s="53" customFormat="1" x14ac:dyDescent="0.3">
      <c r="F123" s="57"/>
      <c r="G123" s="57"/>
      <c r="H123" s="57"/>
      <c r="I123" s="57"/>
      <c r="J123" s="57"/>
      <c r="K123" s="57"/>
      <c r="L123" s="57"/>
      <c r="M123" s="57"/>
      <c r="N123" s="57"/>
      <c r="P123" s="1794"/>
      <c r="Q123" s="1794"/>
      <c r="R123" s="1794"/>
      <c r="S123" s="1794"/>
      <c r="T123" s="1794"/>
      <c r="U123" s="1794"/>
      <c r="V123" s="1794"/>
      <c r="W123" s="1794"/>
      <c r="X123" s="1794"/>
      <c r="Y123" s="1794"/>
      <c r="Z123" s="1794"/>
      <c r="AA123" s="1794"/>
      <c r="AB123" s="1794"/>
      <c r="AC123" s="1794"/>
      <c r="AD123" s="1794"/>
      <c r="AE123" s="1794"/>
      <c r="AF123" s="1794"/>
      <c r="AG123" s="1794"/>
      <c r="AH123" s="1794"/>
      <c r="AI123" s="1790" t="s">
        <v>72</v>
      </c>
      <c r="AJ123" s="1790" t="s">
        <v>407</v>
      </c>
      <c r="AK123" s="1790" t="s">
        <v>628</v>
      </c>
      <c r="AL123" s="1785"/>
      <c r="AM123" s="1785"/>
      <c r="AN123" s="1790" t="s">
        <v>56</v>
      </c>
      <c r="AO123" s="1790" t="s">
        <v>504</v>
      </c>
      <c r="AP123" s="1790" t="s">
        <v>629</v>
      </c>
      <c r="AQ123" s="1790" t="s">
        <v>408</v>
      </c>
      <c r="AR123" s="1790" t="s">
        <v>413</v>
      </c>
      <c r="AS123" s="1794"/>
      <c r="AT123" s="1794"/>
      <c r="AU123" s="1794"/>
      <c r="AV123" s="1794"/>
      <c r="AW123" s="1794"/>
      <c r="AX123" s="1794"/>
      <c r="AY123" s="1794"/>
      <c r="AZ123" s="1794"/>
      <c r="BA123" s="1794"/>
      <c r="BB123" s="1794"/>
      <c r="BC123" s="1794"/>
    </row>
    <row r="124" spans="6:55" s="53" customFormat="1" x14ac:dyDescent="0.3">
      <c r="F124" s="57"/>
      <c r="G124" s="57"/>
      <c r="H124" s="57"/>
      <c r="I124" s="57"/>
      <c r="J124" s="57"/>
      <c r="K124" s="57"/>
      <c r="L124" s="57"/>
      <c r="M124" s="57"/>
      <c r="N124" s="57"/>
      <c r="P124" s="1794"/>
      <c r="Q124" s="1794"/>
      <c r="R124" s="1794"/>
      <c r="S124" s="1794"/>
      <c r="T124" s="1794"/>
      <c r="U124" s="1794"/>
      <c r="V124" s="1794"/>
      <c r="W124" s="1794"/>
      <c r="X124" s="1794"/>
      <c r="Y124" s="1794"/>
      <c r="Z124" s="1794"/>
      <c r="AA124" s="1794"/>
      <c r="AB124" s="1794"/>
      <c r="AC124" s="1794"/>
      <c r="AD124" s="1794"/>
      <c r="AE124" s="1794"/>
      <c r="AF124" s="1794"/>
      <c r="AG124" s="1794"/>
      <c r="AH124" s="1794"/>
      <c r="AI124" s="1790" t="s">
        <v>72</v>
      </c>
      <c r="AJ124" s="1790" t="s">
        <v>408</v>
      </c>
      <c r="AK124" s="1790" t="s">
        <v>630</v>
      </c>
      <c r="AL124" s="1785"/>
      <c r="AM124" s="1785"/>
      <c r="AN124" s="1790" t="s">
        <v>56</v>
      </c>
      <c r="AO124" s="1790" t="s">
        <v>506</v>
      </c>
      <c r="AP124" s="1790" t="s">
        <v>631</v>
      </c>
      <c r="AQ124" s="1790" t="s">
        <v>408</v>
      </c>
      <c r="AR124" s="1790" t="s">
        <v>413</v>
      </c>
      <c r="AS124" s="1794"/>
      <c r="AT124" s="1794"/>
      <c r="AU124" s="1794"/>
      <c r="AV124" s="1794"/>
      <c r="AW124" s="1794"/>
      <c r="AX124" s="1794"/>
      <c r="AY124" s="1794"/>
      <c r="AZ124" s="1794"/>
      <c r="BA124" s="1794"/>
      <c r="BB124" s="1794"/>
      <c r="BC124" s="1794"/>
    </row>
    <row r="125" spans="6:55" s="53" customFormat="1" x14ac:dyDescent="0.3">
      <c r="F125" s="57"/>
      <c r="G125" s="57"/>
      <c r="H125" s="57"/>
      <c r="I125" s="57"/>
      <c r="J125" s="57"/>
      <c r="K125" s="57"/>
      <c r="L125" s="57"/>
      <c r="M125" s="57"/>
      <c r="N125" s="57"/>
      <c r="P125" s="1794"/>
      <c r="Q125" s="1794"/>
      <c r="R125" s="1794"/>
      <c r="S125" s="1794"/>
      <c r="T125" s="1794"/>
      <c r="U125" s="1794"/>
      <c r="V125" s="1794"/>
      <c r="W125" s="1794"/>
      <c r="X125" s="1794"/>
      <c r="Y125" s="1794"/>
      <c r="Z125" s="1794"/>
      <c r="AA125" s="1794"/>
      <c r="AB125" s="1794"/>
      <c r="AC125" s="1794"/>
      <c r="AD125" s="1794"/>
      <c r="AE125" s="1794"/>
      <c r="AF125" s="1794"/>
      <c r="AG125" s="1794"/>
      <c r="AH125" s="1794"/>
      <c r="AI125" s="1790" t="s">
        <v>74</v>
      </c>
      <c r="AJ125" s="1790" t="s">
        <v>407</v>
      </c>
      <c r="AK125" s="1790" t="s">
        <v>632</v>
      </c>
      <c r="AL125" s="1785"/>
      <c r="AM125" s="1785"/>
      <c r="AN125" s="1790" t="s">
        <v>56</v>
      </c>
      <c r="AO125" s="1790" t="s">
        <v>506</v>
      </c>
      <c r="AP125" s="1790" t="s">
        <v>633</v>
      </c>
      <c r="AQ125" s="1790" t="s">
        <v>408</v>
      </c>
      <c r="AR125" s="1790" t="s">
        <v>413</v>
      </c>
      <c r="AS125" s="1794"/>
      <c r="AT125" s="1794"/>
      <c r="AU125" s="1794"/>
      <c r="AV125" s="1794"/>
      <c r="AW125" s="1794"/>
      <c r="AX125" s="1794"/>
      <c r="AY125" s="1794"/>
      <c r="AZ125" s="1794"/>
      <c r="BA125" s="1794"/>
      <c r="BB125" s="1794"/>
      <c r="BC125" s="1794"/>
    </row>
    <row r="126" spans="6:55" s="53" customFormat="1" x14ac:dyDescent="0.3">
      <c r="F126" s="57"/>
      <c r="G126" s="57"/>
      <c r="H126" s="57"/>
      <c r="I126" s="57"/>
      <c r="J126" s="57"/>
      <c r="K126" s="57"/>
      <c r="L126" s="57"/>
      <c r="M126" s="57"/>
      <c r="N126" s="57"/>
      <c r="P126" s="1794"/>
      <c r="Q126" s="1794"/>
      <c r="R126" s="1794"/>
      <c r="S126" s="1794"/>
      <c r="T126" s="1794"/>
      <c r="U126" s="1794"/>
      <c r="V126" s="1794"/>
      <c r="W126" s="1794"/>
      <c r="X126" s="1794"/>
      <c r="Y126" s="1794"/>
      <c r="Z126" s="1794"/>
      <c r="AA126" s="1794"/>
      <c r="AB126" s="1794"/>
      <c r="AC126" s="1794"/>
      <c r="AD126" s="1794"/>
      <c r="AE126" s="1794"/>
      <c r="AF126" s="1794"/>
      <c r="AG126" s="1794"/>
      <c r="AH126" s="1794"/>
      <c r="AI126" s="1790" t="s">
        <v>74</v>
      </c>
      <c r="AJ126" s="1790" t="s">
        <v>407</v>
      </c>
      <c r="AK126" s="1790" t="s">
        <v>634</v>
      </c>
      <c r="AL126" s="1785"/>
      <c r="AM126" s="1785"/>
      <c r="AN126" s="1790" t="s">
        <v>56</v>
      </c>
      <c r="AO126" s="1790" t="s">
        <v>506</v>
      </c>
      <c r="AP126" s="1790" t="s">
        <v>635</v>
      </c>
      <c r="AQ126" s="1790" t="s">
        <v>408</v>
      </c>
      <c r="AR126" s="1790" t="s">
        <v>413</v>
      </c>
      <c r="AS126" s="1794"/>
      <c r="AT126" s="1794"/>
      <c r="AU126" s="1794"/>
      <c r="AV126" s="1794"/>
      <c r="AW126" s="1794"/>
      <c r="AX126" s="1794"/>
      <c r="AY126" s="1794"/>
      <c r="AZ126" s="1794"/>
      <c r="BA126" s="1794"/>
      <c r="BB126" s="1794"/>
      <c r="BC126" s="1794"/>
    </row>
    <row r="127" spans="6:55" s="53" customFormat="1" x14ac:dyDescent="0.3">
      <c r="F127" s="57"/>
      <c r="G127" s="57"/>
      <c r="H127" s="57"/>
      <c r="I127" s="57"/>
      <c r="J127" s="57"/>
      <c r="K127" s="57"/>
      <c r="L127" s="57"/>
      <c r="M127" s="57"/>
      <c r="N127" s="57"/>
      <c r="P127" s="1794"/>
      <c r="Q127" s="1794"/>
      <c r="R127" s="1794"/>
      <c r="S127" s="1794"/>
      <c r="T127" s="1794"/>
      <c r="U127" s="1794"/>
      <c r="V127" s="1794"/>
      <c r="W127" s="1794"/>
      <c r="X127" s="1794"/>
      <c r="Y127" s="1794"/>
      <c r="Z127" s="1794"/>
      <c r="AA127" s="1794"/>
      <c r="AB127" s="1794"/>
      <c r="AC127" s="1794"/>
      <c r="AD127" s="1794"/>
      <c r="AE127" s="1794"/>
      <c r="AF127" s="1794"/>
      <c r="AG127" s="1794"/>
      <c r="AH127" s="1794"/>
      <c r="AI127" s="1790" t="s">
        <v>74</v>
      </c>
      <c r="AJ127" s="1790" t="s">
        <v>407</v>
      </c>
      <c r="AK127" s="1790" t="s">
        <v>636</v>
      </c>
      <c r="AL127" s="1785"/>
      <c r="AM127" s="1785"/>
      <c r="AN127" s="1790" t="s">
        <v>56</v>
      </c>
      <c r="AO127" s="1790" t="s">
        <v>506</v>
      </c>
      <c r="AP127" s="1790" t="s">
        <v>637</v>
      </c>
      <c r="AQ127" s="1790" t="s">
        <v>408</v>
      </c>
      <c r="AR127" s="1790" t="s">
        <v>413</v>
      </c>
      <c r="AS127" s="1794"/>
      <c r="AT127" s="1794"/>
      <c r="AU127" s="1794"/>
      <c r="AV127" s="1794"/>
      <c r="AW127" s="1794"/>
      <c r="AX127" s="1794"/>
      <c r="AY127" s="1794"/>
      <c r="AZ127" s="1794"/>
      <c r="BA127" s="1794"/>
      <c r="BB127" s="1794"/>
      <c r="BC127" s="1794"/>
    </row>
    <row r="128" spans="6:55" s="53" customFormat="1" x14ac:dyDescent="0.3">
      <c r="F128" s="57"/>
      <c r="G128" s="57"/>
      <c r="H128" s="57"/>
      <c r="I128" s="57"/>
      <c r="J128" s="57"/>
      <c r="K128" s="57"/>
      <c r="L128" s="57"/>
      <c r="M128" s="57"/>
      <c r="N128" s="57"/>
      <c r="P128" s="1794"/>
      <c r="Q128" s="1794"/>
      <c r="R128" s="1794"/>
      <c r="S128" s="1794"/>
      <c r="T128" s="1794"/>
      <c r="U128" s="1794"/>
      <c r="V128" s="1794"/>
      <c r="W128" s="1794"/>
      <c r="X128" s="1794"/>
      <c r="Y128" s="1794"/>
      <c r="Z128" s="1794"/>
      <c r="AA128" s="1794"/>
      <c r="AB128" s="1794"/>
      <c r="AC128" s="1794"/>
      <c r="AD128" s="1794"/>
      <c r="AE128" s="1794"/>
      <c r="AF128" s="1794"/>
      <c r="AG128" s="1794"/>
      <c r="AH128" s="1794"/>
      <c r="AI128" s="1790" t="s">
        <v>74</v>
      </c>
      <c r="AJ128" s="1790" t="s">
        <v>407</v>
      </c>
      <c r="AK128" s="1790" t="s">
        <v>638</v>
      </c>
      <c r="AL128" s="1785"/>
      <c r="AM128" s="1785"/>
      <c r="AN128" s="1790" t="s">
        <v>56</v>
      </c>
      <c r="AO128" s="1790" t="s">
        <v>506</v>
      </c>
      <c r="AP128" s="1790" t="s">
        <v>639</v>
      </c>
      <c r="AQ128" s="1790" t="s">
        <v>408</v>
      </c>
      <c r="AR128" s="1790" t="s">
        <v>413</v>
      </c>
      <c r="AS128" s="1794"/>
      <c r="AT128" s="1794"/>
      <c r="AU128" s="1794"/>
      <c r="AV128" s="1794"/>
      <c r="AW128" s="1794"/>
      <c r="AX128" s="1794"/>
      <c r="AY128" s="1794"/>
      <c r="AZ128" s="1794"/>
      <c r="BA128" s="1794"/>
      <c r="BB128" s="1794"/>
      <c r="BC128" s="1794"/>
    </row>
    <row r="129" spans="6:55" s="53" customFormat="1" x14ac:dyDescent="0.3">
      <c r="F129" s="57"/>
      <c r="G129" s="57"/>
      <c r="H129" s="57"/>
      <c r="I129" s="57"/>
      <c r="J129" s="57"/>
      <c r="K129" s="57"/>
      <c r="L129" s="57"/>
      <c r="M129" s="57"/>
      <c r="N129" s="57"/>
      <c r="P129" s="1794"/>
      <c r="Q129" s="1794"/>
      <c r="R129" s="1794"/>
      <c r="S129" s="1794"/>
      <c r="T129" s="1794"/>
      <c r="U129" s="1794"/>
      <c r="V129" s="1794"/>
      <c r="W129" s="1794"/>
      <c r="X129" s="1794"/>
      <c r="Y129" s="1794"/>
      <c r="Z129" s="1794"/>
      <c r="AA129" s="1794"/>
      <c r="AB129" s="1794"/>
      <c r="AC129" s="1794"/>
      <c r="AD129" s="1794"/>
      <c r="AE129" s="1794"/>
      <c r="AF129" s="1794"/>
      <c r="AG129" s="1794"/>
      <c r="AH129" s="1794"/>
      <c r="AI129" s="1790" t="s">
        <v>74</v>
      </c>
      <c r="AJ129" s="1790" t="s">
        <v>407</v>
      </c>
      <c r="AK129" s="1790" t="s">
        <v>640</v>
      </c>
      <c r="AL129" s="1785"/>
      <c r="AM129" s="1785"/>
      <c r="AN129" s="1790" t="s">
        <v>56</v>
      </c>
      <c r="AO129" s="1790" t="s">
        <v>506</v>
      </c>
      <c r="AP129" s="1790" t="s">
        <v>641</v>
      </c>
      <c r="AQ129" s="1790" t="s">
        <v>408</v>
      </c>
      <c r="AR129" s="1790" t="s">
        <v>413</v>
      </c>
      <c r="AS129" s="1794"/>
      <c r="AT129" s="1794"/>
      <c r="AU129" s="1794"/>
      <c r="AV129" s="1794"/>
      <c r="AW129" s="1794"/>
      <c r="AX129" s="1794"/>
      <c r="AY129" s="1794"/>
      <c r="AZ129" s="1794"/>
      <c r="BA129" s="1794"/>
      <c r="BB129" s="1794"/>
      <c r="BC129" s="1794"/>
    </row>
    <row r="130" spans="6:55" s="53" customFormat="1" x14ac:dyDescent="0.3">
      <c r="F130" s="57"/>
      <c r="G130" s="57"/>
      <c r="H130" s="57"/>
      <c r="I130" s="57"/>
      <c r="J130" s="57"/>
      <c r="K130" s="57"/>
      <c r="L130" s="57"/>
      <c r="M130" s="57"/>
      <c r="N130" s="57"/>
      <c r="P130" s="1794"/>
      <c r="Q130" s="1794"/>
      <c r="R130" s="1794"/>
      <c r="S130" s="1794"/>
      <c r="T130" s="1794"/>
      <c r="U130" s="1794"/>
      <c r="V130" s="1794"/>
      <c r="W130" s="1794"/>
      <c r="X130" s="1794"/>
      <c r="Y130" s="1794"/>
      <c r="Z130" s="1794"/>
      <c r="AA130" s="1794"/>
      <c r="AB130" s="1794"/>
      <c r="AC130" s="1794"/>
      <c r="AD130" s="1794"/>
      <c r="AE130" s="1794"/>
      <c r="AF130" s="1794"/>
      <c r="AG130" s="1794"/>
      <c r="AH130" s="1794"/>
      <c r="AI130" s="1790" t="s">
        <v>74</v>
      </c>
      <c r="AJ130" s="1790" t="s">
        <v>407</v>
      </c>
      <c r="AK130" s="1790" t="s">
        <v>642</v>
      </c>
      <c r="AL130" s="1785"/>
      <c r="AM130" s="1785"/>
      <c r="AN130" s="1790" t="s">
        <v>56</v>
      </c>
      <c r="AO130" s="1790" t="s">
        <v>506</v>
      </c>
      <c r="AP130" s="1790" t="s">
        <v>643</v>
      </c>
      <c r="AQ130" s="1790" t="s">
        <v>408</v>
      </c>
      <c r="AR130" s="1790" t="s">
        <v>413</v>
      </c>
      <c r="AS130" s="1794"/>
      <c r="AT130" s="1794"/>
      <c r="AU130" s="1794"/>
      <c r="AV130" s="1794"/>
      <c r="AW130" s="1794"/>
      <c r="AX130" s="1794"/>
      <c r="AY130" s="1794"/>
      <c r="AZ130" s="1794"/>
      <c r="BA130" s="1794"/>
      <c r="BB130" s="1794"/>
      <c r="BC130" s="1794"/>
    </row>
    <row r="131" spans="6:55" s="53" customFormat="1" x14ac:dyDescent="0.3">
      <c r="F131" s="57"/>
      <c r="G131" s="57"/>
      <c r="H131" s="57"/>
      <c r="I131" s="57"/>
      <c r="J131" s="57"/>
      <c r="K131" s="57"/>
      <c r="L131" s="57"/>
      <c r="M131" s="57"/>
      <c r="N131" s="57"/>
      <c r="P131" s="1794"/>
      <c r="Q131" s="1794"/>
      <c r="R131" s="1794"/>
      <c r="S131" s="1794"/>
      <c r="T131" s="1794"/>
      <c r="U131" s="1794"/>
      <c r="V131" s="1794"/>
      <c r="W131" s="1794"/>
      <c r="X131" s="1794"/>
      <c r="Y131" s="1794"/>
      <c r="Z131" s="1794"/>
      <c r="AA131" s="1794"/>
      <c r="AB131" s="1794"/>
      <c r="AC131" s="1794"/>
      <c r="AD131" s="1794"/>
      <c r="AE131" s="1794"/>
      <c r="AF131" s="1794"/>
      <c r="AG131" s="1794"/>
      <c r="AH131" s="1794"/>
      <c r="AI131" s="1790" t="s">
        <v>74</v>
      </c>
      <c r="AJ131" s="1790" t="s">
        <v>408</v>
      </c>
      <c r="AK131" s="1790" t="s">
        <v>644</v>
      </c>
      <c r="AL131" s="1785"/>
      <c r="AM131" s="1785"/>
      <c r="AN131" s="1790" t="s">
        <v>56</v>
      </c>
      <c r="AO131" s="1790" t="s">
        <v>508</v>
      </c>
      <c r="AP131" s="1790" t="s">
        <v>645</v>
      </c>
      <c r="AQ131" s="1790" t="s">
        <v>408</v>
      </c>
      <c r="AR131" s="1790" t="s">
        <v>413</v>
      </c>
      <c r="AS131" s="1794"/>
      <c r="AT131" s="1794"/>
      <c r="AU131" s="1794"/>
      <c r="AV131" s="1794"/>
      <c r="AW131" s="1794"/>
      <c r="AX131" s="1794"/>
      <c r="AY131" s="1794"/>
      <c r="AZ131" s="1794"/>
      <c r="BA131" s="1794"/>
      <c r="BB131" s="1794"/>
      <c r="BC131" s="1794"/>
    </row>
    <row r="132" spans="6:55" s="53" customFormat="1" x14ac:dyDescent="0.3">
      <c r="F132" s="57"/>
      <c r="G132" s="57"/>
      <c r="H132" s="57"/>
      <c r="I132" s="57"/>
      <c r="J132" s="57"/>
      <c r="K132" s="57"/>
      <c r="L132" s="57"/>
      <c r="M132" s="57"/>
      <c r="N132" s="57"/>
      <c r="P132" s="1794"/>
      <c r="Q132" s="1794"/>
      <c r="R132" s="1794"/>
      <c r="S132" s="1794"/>
      <c r="T132" s="1794"/>
      <c r="U132" s="1794"/>
      <c r="V132" s="1794"/>
      <c r="W132" s="1794"/>
      <c r="X132" s="1794"/>
      <c r="Y132" s="1794"/>
      <c r="Z132" s="1794"/>
      <c r="AA132" s="1794"/>
      <c r="AB132" s="1794"/>
      <c r="AC132" s="1794"/>
      <c r="AD132" s="1794"/>
      <c r="AE132" s="1794"/>
      <c r="AF132" s="1794"/>
      <c r="AG132" s="1794"/>
      <c r="AH132" s="1794"/>
      <c r="AI132" s="1790" t="s">
        <v>74</v>
      </c>
      <c r="AJ132" s="1790" t="s">
        <v>408</v>
      </c>
      <c r="AK132" s="1790" t="s">
        <v>646</v>
      </c>
      <c r="AL132" s="1785"/>
      <c r="AM132" s="1785"/>
      <c r="AN132" s="1790" t="s">
        <v>56</v>
      </c>
      <c r="AO132" s="1790" t="s">
        <v>508</v>
      </c>
      <c r="AP132" s="1790" t="s">
        <v>647</v>
      </c>
      <c r="AQ132" s="1790" t="s">
        <v>408</v>
      </c>
      <c r="AR132" s="1790" t="s">
        <v>413</v>
      </c>
      <c r="AS132" s="1794"/>
      <c r="AT132" s="1794"/>
      <c r="AU132" s="1794"/>
      <c r="AV132" s="1794"/>
      <c r="AW132" s="1794"/>
      <c r="AX132" s="1794"/>
      <c r="AY132" s="1794"/>
      <c r="AZ132" s="1794"/>
      <c r="BA132" s="1794"/>
      <c r="BB132" s="1794"/>
      <c r="BC132" s="1794"/>
    </row>
    <row r="133" spans="6:55" s="53" customFormat="1" x14ac:dyDescent="0.3">
      <c r="F133" s="57"/>
      <c r="G133" s="57"/>
      <c r="H133" s="57"/>
      <c r="I133" s="57"/>
      <c r="J133" s="57"/>
      <c r="K133" s="57"/>
      <c r="L133" s="57"/>
      <c r="M133" s="57"/>
      <c r="N133" s="57"/>
      <c r="P133" s="1794"/>
      <c r="Q133" s="1794"/>
      <c r="R133" s="1794"/>
      <c r="S133" s="1794"/>
      <c r="T133" s="1794"/>
      <c r="U133" s="1794"/>
      <c r="V133" s="1794"/>
      <c r="W133" s="1794"/>
      <c r="X133" s="1794"/>
      <c r="Y133" s="1794"/>
      <c r="Z133" s="1794"/>
      <c r="AA133" s="1794"/>
      <c r="AB133" s="1794"/>
      <c r="AC133" s="1794"/>
      <c r="AD133" s="1794"/>
      <c r="AE133" s="1794"/>
      <c r="AF133" s="1794"/>
      <c r="AG133" s="1794"/>
      <c r="AH133" s="1794"/>
      <c r="AI133" s="1790" t="s">
        <v>76</v>
      </c>
      <c r="AJ133" s="1790" t="s">
        <v>407</v>
      </c>
      <c r="AK133" s="1790" t="s">
        <v>648</v>
      </c>
      <c r="AL133" s="1785"/>
      <c r="AM133" s="1785"/>
      <c r="AN133" s="1790" t="s">
        <v>56</v>
      </c>
      <c r="AO133" s="1790" t="s">
        <v>508</v>
      </c>
      <c r="AP133" s="1790" t="s">
        <v>649</v>
      </c>
      <c r="AQ133" s="1790" t="s">
        <v>408</v>
      </c>
      <c r="AR133" s="1790" t="s">
        <v>413</v>
      </c>
      <c r="AS133" s="1794"/>
      <c r="AT133" s="1794"/>
      <c r="AU133" s="1794"/>
      <c r="AV133" s="1794"/>
      <c r="AW133" s="1794"/>
      <c r="AX133" s="1794"/>
      <c r="AY133" s="1794"/>
      <c r="AZ133" s="1794"/>
      <c r="BA133" s="1794"/>
      <c r="BB133" s="1794"/>
      <c r="BC133" s="1794"/>
    </row>
    <row r="134" spans="6:55" s="53" customFormat="1" x14ac:dyDescent="0.3">
      <c r="F134" s="57"/>
      <c r="G134" s="57"/>
      <c r="H134" s="57"/>
      <c r="I134" s="57"/>
      <c r="J134" s="57"/>
      <c r="K134" s="57"/>
      <c r="L134" s="57"/>
      <c r="M134" s="57"/>
      <c r="N134" s="57"/>
      <c r="P134" s="1794"/>
      <c r="Q134" s="1794"/>
      <c r="R134" s="1794"/>
      <c r="S134" s="1794"/>
      <c r="T134" s="1794"/>
      <c r="U134" s="1794"/>
      <c r="V134" s="1794"/>
      <c r="W134" s="1794"/>
      <c r="X134" s="1794"/>
      <c r="Y134" s="1794"/>
      <c r="Z134" s="1794"/>
      <c r="AA134" s="1794"/>
      <c r="AB134" s="1794"/>
      <c r="AC134" s="1794"/>
      <c r="AD134" s="1794"/>
      <c r="AE134" s="1794"/>
      <c r="AF134" s="1794"/>
      <c r="AG134" s="1794"/>
      <c r="AH134" s="1794"/>
      <c r="AI134" s="1790" t="s">
        <v>76</v>
      </c>
      <c r="AJ134" s="1790" t="s">
        <v>407</v>
      </c>
      <c r="AK134" s="1790" t="s">
        <v>650</v>
      </c>
      <c r="AL134" s="1785"/>
      <c r="AM134" s="1785"/>
      <c r="AN134" s="1790" t="s">
        <v>56</v>
      </c>
      <c r="AO134" s="1790" t="s">
        <v>508</v>
      </c>
      <c r="AP134" s="1790" t="s">
        <v>651</v>
      </c>
      <c r="AQ134" s="1790" t="s">
        <v>408</v>
      </c>
      <c r="AR134" s="1790" t="s">
        <v>413</v>
      </c>
      <c r="AS134" s="1794"/>
      <c r="AT134" s="1794"/>
      <c r="AU134" s="1794"/>
      <c r="AV134" s="1794"/>
      <c r="AW134" s="1794"/>
      <c r="AX134" s="1794"/>
      <c r="AY134" s="1794"/>
      <c r="AZ134" s="1794"/>
      <c r="BA134" s="1794"/>
      <c r="BB134" s="1794"/>
      <c r="BC134" s="1794"/>
    </row>
    <row r="135" spans="6:55" s="53" customFormat="1" x14ac:dyDescent="0.3">
      <c r="F135" s="57"/>
      <c r="G135" s="57"/>
      <c r="H135" s="57"/>
      <c r="I135" s="57"/>
      <c r="J135" s="57"/>
      <c r="K135" s="57"/>
      <c r="L135" s="57"/>
      <c r="M135" s="57"/>
      <c r="N135" s="57"/>
      <c r="P135" s="1794"/>
      <c r="Q135" s="1794"/>
      <c r="R135" s="1794"/>
      <c r="S135" s="1794"/>
      <c r="T135" s="1794"/>
      <c r="U135" s="1794"/>
      <c r="V135" s="1794"/>
      <c r="W135" s="1794"/>
      <c r="X135" s="1794"/>
      <c r="Y135" s="1794"/>
      <c r="Z135" s="1794"/>
      <c r="AA135" s="1794"/>
      <c r="AB135" s="1794"/>
      <c r="AC135" s="1794"/>
      <c r="AD135" s="1794"/>
      <c r="AE135" s="1794"/>
      <c r="AF135" s="1794"/>
      <c r="AG135" s="1794"/>
      <c r="AH135" s="1794"/>
      <c r="AI135" s="1790" t="s">
        <v>76</v>
      </c>
      <c r="AJ135" s="1790" t="s">
        <v>408</v>
      </c>
      <c r="AK135" s="1790" t="s">
        <v>652</v>
      </c>
      <c r="AL135" s="1785"/>
      <c r="AM135" s="1785"/>
      <c r="AN135" s="1790" t="s">
        <v>56</v>
      </c>
      <c r="AO135" s="1790" t="s">
        <v>510</v>
      </c>
      <c r="AP135" s="1790" t="s">
        <v>653</v>
      </c>
      <c r="AQ135" s="1790" t="s">
        <v>408</v>
      </c>
      <c r="AR135" s="1790" t="s">
        <v>413</v>
      </c>
      <c r="AS135" s="1794"/>
      <c r="AT135" s="1794"/>
      <c r="AU135" s="1794"/>
      <c r="AV135" s="1794"/>
      <c r="AW135" s="1794"/>
      <c r="AX135" s="1794"/>
      <c r="AY135" s="1794"/>
      <c r="AZ135" s="1794"/>
      <c r="BA135" s="1794"/>
      <c r="BB135" s="1794"/>
      <c r="BC135" s="1794"/>
    </row>
    <row r="136" spans="6:55" s="53" customFormat="1" x14ac:dyDescent="0.3">
      <c r="F136" s="57"/>
      <c r="G136" s="57"/>
      <c r="H136" s="57"/>
      <c r="I136" s="57"/>
      <c r="J136" s="57"/>
      <c r="K136" s="57"/>
      <c r="L136" s="57"/>
      <c r="M136" s="57"/>
      <c r="N136" s="57"/>
      <c r="P136" s="1794"/>
      <c r="Q136" s="1794"/>
      <c r="R136" s="1794"/>
      <c r="S136" s="1794"/>
      <c r="T136" s="1794"/>
      <c r="U136" s="1794"/>
      <c r="V136" s="1794"/>
      <c r="W136" s="1794"/>
      <c r="X136" s="1794"/>
      <c r="Y136" s="1794"/>
      <c r="Z136" s="1794"/>
      <c r="AA136" s="1794"/>
      <c r="AB136" s="1794"/>
      <c r="AC136" s="1794"/>
      <c r="AD136" s="1794"/>
      <c r="AE136" s="1794"/>
      <c r="AF136" s="1794"/>
      <c r="AG136" s="1794"/>
      <c r="AH136" s="1794"/>
      <c r="AI136" s="1790" t="s">
        <v>78</v>
      </c>
      <c r="AJ136" s="1790" t="s">
        <v>407</v>
      </c>
      <c r="AK136" s="1790" t="s">
        <v>654</v>
      </c>
      <c r="AL136" s="1785"/>
      <c r="AM136" s="1785"/>
      <c r="AN136" s="1790" t="s">
        <v>56</v>
      </c>
      <c r="AO136" s="1790" t="s">
        <v>510</v>
      </c>
      <c r="AP136" s="1790" t="s">
        <v>655</v>
      </c>
      <c r="AQ136" s="1790" t="s">
        <v>408</v>
      </c>
      <c r="AR136" s="1790" t="s">
        <v>413</v>
      </c>
      <c r="AS136" s="1794"/>
      <c r="AT136" s="1794"/>
      <c r="AU136" s="1794"/>
      <c r="AV136" s="1794"/>
      <c r="AW136" s="1794"/>
      <c r="AX136" s="1794"/>
      <c r="AY136" s="1794"/>
      <c r="AZ136" s="1794"/>
      <c r="BA136" s="1794"/>
      <c r="BB136" s="1794"/>
      <c r="BC136" s="1794"/>
    </row>
    <row r="137" spans="6:55" s="53" customFormat="1" x14ac:dyDescent="0.3">
      <c r="F137" s="57"/>
      <c r="G137" s="57"/>
      <c r="H137" s="57"/>
      <c r="I137" s="57"/>
      <c r="J137" s="57"/>
      <c r="K137" s="57"/>
      <c r="L137" s="57"/>
      <c r="M137" s="57"/>
      <c r="N137" s="57"/>
      <c r="P137" s="1794"/>
      <c r="Q137" s="1794"/>
      <c r="R137" s="1794"/>
      <c r="S137" s="1794"/>
      <c r="T137" s="1794"/>
      <c r="U137" s="1794"/>
      <c r="V137" s="1794"/>
      <c r="W137" s="1794"/>
      <c r="X137" s="1794"/>
      <c r="Y137" s="1794"/>
      <c r="Z137" s="1794"/>
      <c r="AA137" s="1794"/>
      <c r="AB137" s="1794"/>
      <c r="AC137" s="1794"/>
      <c r="AD137" s="1794"/>
      <c r="AE137" s="1794"/>
      <c r="AF137" s="1794"/>
      <c r="AG137" s="1794"/>
      <c r="AH137" s="1794"/>
      <c r="AI137" s="1790" t="s">
        <v>80</v>
      </c>
      <c r="AJ137" s="1790" t="s">
        <v>407</v>
      </c>
      <c r="AK137" s="1790" t="s">
        <v>656</v>
      </c>
      <c r="AL137" s="1785"/>
      <c r="AM137" s="1785"/>
      <c r="AN137" s="1790" t="s">
        <v>56</v>
      </c>
      <c r="AO137" s="1790" t="s">
        <v>511</v>
      </c>
      <c r="AP137" s="1790" t="s">
        <v>657</v>
      </c>
      <c r="AQ137" s="1790" t="s">
        <v>408</v>
      </c>
      <c r="AR137" s="1790" t="s">
        <v>413</v>
      </c>
      <c r="AS137" s="1794"/>
      <c r="AT137" s="1794"/>
      <c r="AU137" s="1794"/>
      <c r="AV137" s="1794"/>
      <c r="AW137" s="1794"/>
      <c r="AX137" s="1794"/>
      <c r="AY137" s="1794"/>
      <c r="AZ137" s="1794"/>
      <c r="BA137" s="1794"/>
      <c r="BB137" s="1794"/>
      <c r="BC137" s="1794"/>
    </row>
    <row r="138" spans="6:55" s="53" customFormat="1" x14ac:dyDescent="0.3">
      <c r="F138" s="57"/>
      <c r="G138" s="57"/>
      <c r="H138" s="57"/>
      <c r="I138" s="57"/>
      <c r="J138" s="57"/>
      <c r="K138" s="57"/>
      <c r="L138" s="57"/>
      <c r="M138" s="57"/>
      <c r="N138" s="57"/>
      <c r="P138" s="1794"/>
      <c r="Q138" s="1794"/>
      <c r="R138" s="1794"/>
      <c r="S138" s="1794"/>
      <c r="T138" s="1794"/>
      <c r="U138" s="1794"/>
      <c r="V138" s="1794"/>
      <c r="W138" s="1794"/>
      <c r="X138" s="1794"/>
      <c r="Y138" s="1794"/>
      <c r="Z138" s="1794"/>
      <c r="AA138" s="1794"/>
      <c r="AB138" s="1794"/>
      <c r="AC138" s="1794"/>
      <c r="AD138" s="1794"/>
      <c r="AE138" s="1794"/>
      <c r="AF138" s="1794"/>
      <c r="AG138" s="1794"/>
      <c r="AH138" s="1794"/>
      <c r="AI138" s="1790" t="s">
        <v>82</v>
      </c>
      <c r="AJ138" s="1790" t="s">
        <v>407</v>
      </c>
      <c r="AK138" s="1790" t="s">
        <v>658</v>
      </c>
      <c r="AL138" s="1785"/>
      <c r="AM138" s="1785"/>
      <c r="AN138" s="1790" t="s">
        <v>56</v>
      </c>
      <c r="AO138" s="1790" t="s">
        <v>511</v>
      </c>
      <c r="AP138" s="1790" t="s">
        <v>659</v>
      </c>
      <c r="AQ138" s="1790" t="s">
        <v>408</v>
      </c>
      <c r="AR138" s="1790" t="s">
        <v>413</v>
      </c>
      <c r="AS138" s="1794"/>
      <c r="AT138" s="1794"/>
      <c r="AU138" s="1794"/>
      <c r="AV138" s="1794"/>
      <c r="AW138" s="1794"/>
      <c r="AX138" s="1794"/>
      <c r="AY138" s="1794"/>
      <c r="AZ138" s="1794"/>
      <c r="BA138" s="1794"/>
      <c r="BB138" s="1794"/>
      <c r="BC138" s="1794"/>
    </row>
    <row r="139" spans="6:55" s="53" customFormat="1" x14ac:dyDescent="0.3">
      <c r="F139" s="57"/>
      <c r="G139" s="57"/>
      <c r="H139" s="57"/>
      <c r="I139" s="57"/>
      <c r="J139" s="57"/>
      <c r="K139" s="57"/>
      <c r="L139" s="57"/>
      <c r="M139" s="57"/>
      <c r="N139" s="57"/>
      <c r="P139" s="1794"/>
      <c r="Q139" s="1794"/>
      <c r="R139" s="1794"/>
      <c r="S139" s="1794"/>
      <c r="T139" s="1794"/>
      <c r="U139" s="1794"/>
      <c r="V139" s="1794"/>
      <c r="W139" s="1794"/>
      <c r="X139" s="1794"/>
      <c r="Y139" s="1794"/>
      <c r="Z139" s="1794"/>
      <c r="AA139" s="1794"/>
      <c r="AB139" s="1794"/>
      <c r="AC139" s="1794"/>
      <c r="AD139" s="1794"/>
      <c r="AE139" s="1794"/>
      <c r="AF139" s="1794"/>
      <c r="AG139" s="1794"/>
      <c r="AH139" s="1794"/>
      <c r="AI139" s="1790" t="s">
        <v>82</v>
      </c>
      <c r="AJ139" s="1790" t="s">
        <v>407</v>
      </c>
      <c r="AK139" s="1790" t="s">
        <v>660</v>
      </c>
      <c r="AL139" s="1785"/>
      <c r="AM139" s="1785"/>
      <c r="AN139" s="1790" t="s">
        <v>56</v>
      </c>
      <c r="AO139" s="1790" t="s">
        <v>511</v>
      </c>
      <c r="AP139" s="1790" t="s">
        <v>661</v>
      </c>
      <c r="AQ139" s="1790" t="s">
        <v>408</v>
      </c>
      <c r="AR139" s="1790" t="s">
        <v>413</v>
      </c>
      <c r="AS139" s="1794"/>
      <c r="AT139" s="1794"/>
      <c r="AU139" s="1794"/>
      <c r="AV139" s="1794"/>
      <c r="AW139" s="1794"/>
      <c r="AX139" s="1794"/>
      <c r="AY139" s="1794"/>
      <c r="AZ139" s="1794"/>
      <c r="BA139" s="1794"/>
      <c r="BB139" s="1794"/>
      <c r="BC139" s="1794"/>
    </row>
    <row r="140" spans="6:55" s="53" customFormat="1" x14ac:dyDescent="0.3">
      <c r="F140" s="57"/>
      <c r="G140" s="57"/>
      <c r="H140" s="57"/>
      <c r="I140" s="57"/>
      <c r="J140" s="57"/>
      <c r="K140" s="57"/>
      <c r="L140" s="57"/>
      <c r="M140" s="57"/>
      <c r="N140" s="57"/>
      <c r="P140" s="1794"/>
      <c r="Q140" s="1794"/>
      <c r="R140" s="1794"/>
      <c r="S140" s="1794"/>
      <c r="T140" s="1794"/>
      <c r="U140" s="1794"/>
      <c r="V140" s="1794"/>
      <c r="W140" s="1794"/>
      <c r="X140" s="1794"/>
      <c r="Y140" s="1794"/>
      <c r="Z140" s="1794"/>
      <c r="AA140" s="1794"/>
      <c r="AB140" s="1794"/>
      <c r="AC140" s="1794"/>
      <c r="AD140" s="1794"/>
      <c r="AE140" s="1794"/>
      <c r="AF140" s="1794"/>
      <c r="AG140" s="1794"/>
      <c r="AH140" s="1794"/>
      <c r="AI140" s="1790" t="s">
        <v>82</v>
      </c>
      <c r="AJ140" s="1790" t="s">
        <v>407</v>
      </c>
      <c r="AK140" s="1790" t="s">
        <v>662</v>
      </c>
      <c r="AL140" s="1785"/>
      <c r="AM140" s="1785"/>
      <c r="AN140" s="1790" t="s">
        <v>56</v>
      </c>
      <c r="AO140" s="1790" t="s">
        <v>511</v>
      </c>
      <c r="AP140" s="1790" t="s">
        <v>663</v>
      </c>
      <c r="AQ140" s="1790" t="s">
        <v>408</v>
      </c>
      <c r="AR140" s="1790" t="s">
        <v>413</v>
      </c>
      <c r="AS140" s="1794"/>
      <c r="AT140" s="1794"/>
      <c r="AU140" s="1794"/>
      <c r="AV140" s="1794"/>
      <c r="AW140" s="1794"/>
      <c r="AX140" s="1794"/>
      <c r="AY140" s="1794"/>
      <c r="AZ140" s="1794"/>
      <c r="BA140" s="1794"/>
      <c r="BB140" s="1794"/>
      <c r="BC140" s="1794"/>
    </row>
    <row r="141" spans="6:55" s="53" customFormat="1" x14ac:dyDescent="0.3">
      <c r="F141" s="57"/>
      <c r="G141" s="57"/>
      <c r="H141" s="57"/>
      <c r="I141" s="57"/>
      <c r="J141" s="57"/>
      <c r="K141" s="57"/>
      <c r="L141" s="57"/>
      <c r="M141" s="57"/>
      <c r="N141" s="57"/>
      <c r="P141" s="1794"/>
      <c r="Q141" s="1794"/>
      <c r="R141" s="1794"/>
      <c r="S141" s="1794"/>
      <c r="T141" s="1794"/>
      <c r="U141" s="1794"/>
      <c r="V141" s="1794"/>
      <c r="W141" s="1794"/>
      <c r="X141" s="1794"/>
      <c r="Y141" s="1794"/>
      <c r="Z141" s="1794"/>
      <c r="AA141" s="1794"/>
      <c r="AB141" s="1794"/>
      <c r="AC141" s="1794"/>
      <c r="AD141" s="1794"/>
      <c r="AE141" s="1794"/>
      <c r="AF141" s="1794"/>
      <c r="AG141" s="1794"/>
      <c r="AH141" s="1794"/>
      <c r="AI141" s="1790" t="s">
        <v>82</v>
      </c>
      <c r="AJ141" s="1790" t="s">
        <v>407</v>
      </c>
      <c r="AK141" s="1790" t="s">
        <v>664</v>
      </c>
      <c r="AL141" s="1785"/>
      <c r="AM141" s="1785"/>
      <c r="AN141" s="1790" t="s">
        <v>56</v>
      </c>
      <c r="AO141" s="1790" t="s">
        <v>511</v>
      </c>
      <c r="AP141" s="1790" t="s">
        <v>665</v>
      </c>
      <c r="AQ141" s="1790" t="s">
        <v>408</v>
      </c>
      <c r="AR141" s="1790" t="s">
        <v>413</v>
      </c>
      <c r="AS141" s="1794"/>
      <c r="AT141" s="1794"/>
      <c r="AU141" s="1794"/>
      <c r="AV141" s="1794"/>
      <c r="AW141" s="1794"/>
      <c r="AX141" s="1794"/>
      <c r="AY141" s="1794"/>
      <c r="AZ141" s="1794"/>
      <c r="BA141" s="1794"/>
      <c r="BB141" s="1794"/>
      <c r="BC141" s="1794"/>
    </row>
    <row r="142" spans="6:55" s="53" customFormat="1" x14ac:dyDescent="0.3">
      <c r="F142" s="57"/>
      <c r="G142" s="57"/>
      <c r="H142" s="57"/>
      <c r="I142" s="57"/>
      <c r="J142" s="57"/>
      <c r="K142" s="57"/>
      <c r="L142" s="57"/>
      <c r="M142" s="57"/>
      <c r="N142" s="57"/>
      <c r="P142" s="1794"/>
      <c r="Q142" s="1794"/>
      <c r="R142" s="1794"/>
      <c r="S142" s="1794"/>
      <c r="T142" s="1794"/>
      <c r="U142" s="1794"/>
      <c r="V142" s="1794"/>
      <c r="W142" s="1794"/>
      <c r="X142" s="1794"/>
      <c r="Y142" s="1794"/>
      <c r="Z142" s="1794"/>
      <c r="AA142" s="1794"/>
      <c r="AB142" s="1794"/>
      <c r="AC142" s="1794"/>
      <c r="AD142" s="1794"/>
      <c r="AE142" s="1794"/>
      <c r="AF142" s="1794"/>
      <c r="AG142" s="1794"/>
      <c r="AH142" s="1794"/>
      <c r="AI142" s="1790" t="s">
        <v>82</v>
      </c>
      <c r="AJ142" s="1790" t="s">
        <v>407</v>
      </c>
      <c r="AK142" s="1790" t="s">
        <v>666</v>
      </c>
      <c r="AL142" s="1785"/>
      <c r="AM142" s="1785"/>
      <c r="AN142" s="1790" t="s">
        <v>56</v>
      </c>
      <c r="AO142" s="1790" t="s">
        <v>511</v>
      </c>
      <c r="AP142" s="1790" t="s">
        <v>667</v>
      </c>
      <c r="AQ142" s="1790" t="s">
        <v>408</v>
      </c>
      <c r="AR142" s="1790" t="s">
        <v>413</v>
      </c>
      <c r="AS142" s="1794"/>
      <c r="AT142" s="1794"/>
      <c r="AU142" s="1794"/>
      <c r="AV142" s="1794"/>
      <c r="AW142" s="1794"/>
      <c r="AX142" s="1794"/>
      <c r="AY142" s="1794"/>
      <c r="AZ142" s="1794"/>
      <c r="BA142" s="1794"/>
      <c r="BB142" s="1794"/>
      <c r="BC142" s="1794"/>
    </row>
    <row r="143" spans="6:55" s="53" customFormat="1" x14ac:dyDescent="0.3">
      <c r="F143" s="57"/>
      <c r="G143" s="57"/>
      <c r="H143" s="57"/>
      <c r="I143" s="57"/>
      <c r="J143" s="57"/>
      <c r="K143" s="57"/>
      <c r="L143" s="57"/>
      <c r="M143" s="57"/>
      <c r="N143" s="57"/>
      <c r="P143" s="1794"/>
      <c r="Q143" s="1794"/>
      <c r="R143" s="1794"/>
      <c r="S143" s="1794"/>
      <c r="T143" s="1794"/>
      <c r="U143" s="1794"/>
      <c r="V143" s="1794"/>
      <c r="W143" s="1794"/>
      <c r="X143" s="1794"/>
      <c r="Y143" s="1794"/>
      <c r="Z143" s="1794"/>
      <c r="AA143" s="1794"/>
      <c r="AB143" s="1794"/>
      <c r="AC143" s="1794"/>
      <c r="AD143" s="1794"/>
      <c r="AE143" s="1794"/>
      <c r="AF143" s="1794"/>
      <c r="AG143" s="1794"/>
      <c r="AH143" s="1794"/>
      <c r="AI143" s="1790" t="s">
        <v>82</v>
      </c>
      <c r="AJ143" s="1790" t="s">
        <v>407</v>
      </c>
      <c r="AK143" s="1790" t="s">
        <v>668</v>
      </c>
      <c r="AL143" s="1785"/>
      <c r="AM143" s="1785"/>
      <c r="AN143" s="1790" t="s">
        <v>56</v>
      </c>
      <c r="AO143" s="1790" t="s">
        <v>511</v>
      </c>
      <c r="AP143" s="1790" t="s">
        <v>669</v>
      </c>
      <c r="AQ143" s="1790" t="s">
        <v>408</v>
      </c>
      <c r="AR143" s="1790" t="s">
        <v>413</v>
      </c>
      <c r="AS143" s="1794"/>
      <c r="AT143" s="1794"/>
      <c r="AU143" s="1794"/>
      <c r="AV143" s="1794"/>
      <c r="AW143" s="1794"/>
      <c r="AX143" s="1794"/>
      <c r="AY143" s="1794"/>
      <c r="AZ143" s="1794"/>
      <c r="BA143" s="1794"/>
      <c r="BB143" s="1794"/>
      <c r="BC143" s="1794"/>
    </row>
    <row r="144" spans="6:55" s="53" customFormat="1" x14ac:dyDescent="0.3">
      <c r="F144" s="57"/>
      <c r="G144" s="57"/>
      <c r="H144" s="57"/>
      <c r="I144" s="57"/>
      <c r="J144" s="57"/>
      <c r="K144" s="57"/>
      <c r="L144" s="57"/>
      <c r="M144" s="57"/>
      <c r="N144" s="57"/>
      <c r="P144" s="1794"/>
      <c r="Q144" s="1794"/>
      <c r="R144" s="1794"/>
      <c r="S144" s="1794"/>
      <c r="T144" s="1794"/>
      <c r="U144" s="1794"/>
      <c r="V144" s="1794"/>
      <c r="W144" s="1794"/>
      <c r="X144" s="1794"/>
      <c r="Y144" s="1794"/>
      <c r="Z144" s="1794"/>
      <c r="AA144" s="1794"/>
      <c r="AB144" s="1794"/>
      <c r="AC144" s="1794"/>
      <c r="AD144" s="1794"/>
      <c r="AE144" s="1794"/>
      <c r="AF144" s="1794"/>
      <c r="AG144" s="1794"/>
      <c r="AH144" s="1794"/>
      <c r="AI144" s="1790" t="s">
        <v>84</v>
      </c>
      <c r="AJ144" s="1790" t="s">
        <v>407</v>
      </c>
      <c r="AK144" s="1790" t="s">
        <v>670</v>
      </c>
      <c r="AL144" s="1785"/>
      <c r="AM144" s="1785"/>
      <c r="AN144" s="1790" t="s">
        <v>56</v>
      </c>
      <c r="AO144" s="1790" t="s">
        <v>511</v>
      </c>
      <c r="AP144" s="1790" t="s">
        <v>671</v>
      </c>
      <c r="AQ144" s="1790" t="s">
        <v>408</v>
      </c>
      <c r="AR144" s="1790" t="s">
        <v>413</v>
      </c>
      <c r="AS144" s="1794"/>
      <c r="AT144" s="1794"/>
      <c r="AU144" s="1794"/>
      <c r="AV144" s="1794"/>
      <c r="AW144" s="1794"/>
      <c r="AX144" s="1794"/>
      <c r="AY144" s="1794"/>
      <c r="AZ144" s="1794"/>
      <c r="BA144" s="1794"/>
      <c r="BB144" s="1794"/>
      <c r="BC144" s="1794"/>
    </row>
    <row r="145" spans="6:55" s="53" customFormat="1" x14ac:dyDescent="0.3">
      <c r="F145" s="57"/>
      <c r="G145" s="57"/>
      <c r="H145" s="57"/>
      <c r="I145" s="57"/>
      <c r="J145" s="57"/>
      <c r="K145" s="57"/>
      <c r="L145" s="57"/>
      <c r="M145" s="57"/>
      <c r="N145" s="57"/>
      <c r="P145" s="1794"/>
      <c r="Q145" s="1794"/>
      <c r="R145" s="1794"/>
      <c r="S145" s="1794"/>
      <c r="T145" s="1794"/>
      <c r="U145" s="1794"/>
      <c r="V145" s="1794"/>
      <c r="W145" s="1794"/>
      <c r="X145" s="1794"/>
      <c r="Y145" s="1794"/>
      <c r="Z145" s="1794"/>
      <c r="AA145" s="1794"/>
      <c r="AB145" s="1794"/>
      <c r="AC145" s="1794"/>
      <c r="AD145" s="1794"/>
      <c r="AE145" s="1794"/>
      <c r="AF145" s="1794"/>
      <c r="AG145" s="1794"/>
      <c r="AH145" s="1794"/>
      <c r="AI145" s="1790" t="s">
        <v>84</v>
      </c>
      <c r="AJ145" s="1790" t="s">
        <v>408</v>
      </c>
      <c r="AK145" s="1790" t="s">
        <v>672</v>
      </c>
      <c r="AL145" s="1785"/>
      <c r="AM145" s="1785"/>
      <c r="AN145" s="1790" t="s">
        <v>56</v>
      </c>
      <c r="AO145" s="1790" t="s">
        <v>512</v>
      </c>
      <c r="AP145" s="1790" t="s">
        <v>673</v>
      </c>
      <c r="AQ145" s="1790" t="s">
        <v>408</v>
      </c>
      <c r="AR145" s="1790" t="s">
        <v>413</v>
      </c>
      <c r="AS145" s="1794"/>
      <c r="AT145" s="1794"/>
      <c r="AU145" s="1794"/>
      <c r="AV145" s="1794"/>
      <c r="AW145" s="1794"/>
      <c r="AX145" s="1794"/>
      <c r="AY145" s="1794"/>
      <c r="AZ145" s="1794"/>
      <c r="BA145" s="1794"/>
      <c r="BB145" s="1794"/>
      <c r="BC145" s="1794"/>
    </row>
    <row r="146" spans="6:55" s="53" customFormat="1" x14ac:dyDescent="0.3">
      <c r="F146" s="57"/>
      <c r="G146" s="57"/>
      <c r="H146" s="57"/>
      <c r="I146" s="57"/>
      <c r="J146" s="57"/>
      <c r="K146" s="57"/>
      <c r="L146" s="57"/>
      <c r="M146" s="57"/>
      <c r="N146" s="57"/>
      <c r="P146" s="1794"/>
      <c r="Q146" s="1794"/>
      <c r="R146" s="1794"/>
      <c r="S146" s="1794"/>
      <c r="T146" s="1794"/>
      <c r="U146" s="1794"/>
      <c r="V146" s="1794"/>
      <c r="W146" s="1794"/>
      <c r="X146" s="1794"/>
      <c r="Y146" s="1794"/>
      <c r="Z146" s="1794"/>
      <c r="AA146" s="1794"/>
      <c r="AB146" s="1794"/>
      <c r="AC146" s="1794"/>
      <c r="AD146" s="1794"/>
      <c r="AE146" s="1794"/>
      <c r="AF146" s="1794"/>
      <c r="AG146" s="1794"/>
      <c r="AH146" s="1794"/>
      <c r="AI146" s="1790" t="s">
        <v>86</v>
      </c>
      <c r="AJ146" s="1790" t="s">
        <v>407</v>
      </c>
      <c r="AK146" s="1790" t="s">
        <v>674</v>
      </c>
      <c r="AL146" s="1785"/>
      <c r="AM146" s="1785"/>
      <c r="AN146" s="1790" t="s">
        <v>56</v>
      </c>
      <c r="AO146" s="1790" t="s">
        <v>512</v>
      </c>
      <c r="AP146" s="1790" t="s">
        <v>675</v>
      </c>
      <c r="AQ146" s="1790" t="s">
        <v>408</v>
      </c>
      <c r="AR146" s="1790" t="s">
        <v>413</v>
      </c>
      <c r="AS146" s="1794"/>
      <c r="AT146" s="1794"/>
      <c r="AU146" s="1794"/>
      <c r="AV146" s="1794"/>
      <c r="AW146" s="1794"/>
      <c r="AX146" s="1794"/>
      <c r="AY146" s="1794"/>
      <c r="AZ146" s="1794"/>
      <c r="BA146" s="1794"/>
      <c r="BB146" s="1794"/>
      <c r="BC146" s="1794"/>
    </row>
    <row r="147" spans="6:55" s="53" customFormat="1" x14ac:dyDescent="0.3">
      <c r="F147" s="57"/>
      <c r="G147" s="57"/>
      <c r="H147" s="57"/>
      <c r="I147" s="57"/>
      <c r="J147" s="57"/>
      <c r="K147" s="57"/>
      <c r="L147" s="57"/>
      <c r="M147" s="57"/>
      <c r="N147" s="57"/>
      <c r="P147" s="1794"/>
      <c r="Q147" s="1794"/>
      <c r="R147" s="1794"/>
      <c r="S147" s="1794"/>
      <c r="T147" s="1794"/>
      <c r="U147" s="1794"/>
      <c r="V147" s="1794"/>
      <c r="W147" s="1794"/>
      <c r="X147" s="1794"/>
      <c r="Y147" s="1794"/>
      <c r="Z147" s="1794"/>
      <c r="AA147" s="1794"/>
      <c r="AB147" s="1794"/>
      <c r="AC147" s="1794"/>
      <c r="AD147" s="1794"/>
      <c r="AE147" s="1794"/>
      <c r="AF147" s="1794"/>
      <c r="AG147" s="1794"/>
      <c r="AH147" s="1794"/>
      <c r="AI147" s="1790" t="s">
        <v>88</v>
      </c>
      <c r="AJ147" s="1790" t="s">
        <v>407</v>
      </c>
      <c r="AK147" s="1790" t="s">
        <v>676</v>
      </c>
      <c r="AL147" s="1785"/>
      <c r="AM147" s="1785"/>
      <c r="AN147" s="1790" t="s">
        <v>56</v>
      </c>
      <c r="AO147" s="1790" t="s">
        <v>512</v>
      </c>
      <c r="AP147" s="1790" t="s">
        <v>677</v>
      </c>
      <c r="AQ147" s="1790" t="s">
        <v>408</v>
      </c>
      <c r="AR147" s="1790" t="s">
        <v>413</v>
      </c>
      <c r="AS147" s="1794"/>
      <c r="AT147" s="1794"/>
      <c r="AU147" s="1794"/>
      <c r="AV147" s="1794"/>
      <c r="AW147" s="1794"/>
      <c r="AX147" s="1794"/>
      <c r="AY147" s="1794"/>
      <c r="AZ147" s="1794"/>
      <c r="BA147" s="1794"/>
      <c r="BB147" s="1794"/>
      <c r="BC147" s="1794"/>
    </row>
    <row r="148" spans="6:55" s="53" customFormat="1" x14ac:dyDescent="0.3">
      <c r="F148" s="57"/>
      <c r="G148" s="57"/>
      <c r="H148" s="57"/>
      <c r="I148" s="57"/>
      <c r="J148" s="57"/>
      <c r="K148" s="57"/>
      <c r="L148" s="57"/>
      <c r="M148" s="57"/>
      <c r="N148" s="57"/>
      <c r="P148" s="1794"/>
      <c r="Q148" s="1794"/>
      <c r="R148" s="1794"/>
      <c r="S148" s="1794"/>
      <c r="T148" s="1794"/>
      <c r="U148" s="1794"/>
      <c r="V148" s="1794"/>
      <c r="W148" s="1794"/>
      <c r="X148" s="1794"/>
      <c r="Y148" s="1794"/>
      <c r="Z148" s="1794"/>
      <c r="AA148" s="1794"/>
      <c r="AB148" s="1794"/>
      <c r="AC148" s="1794"/>
      <c r="AD148" s="1794"/>
      <c r="AE148" s="1794"/>
      <c r="AF148" s="1794"/>
      <c r="AG148" s="1794"/>
      <c r="AH148" s="1794"/>
      <c r="AI148" s="1790" t="s">
        <v>88</v>
      </c>
      <c r="AJ148" s="1790" t="s">
        <v>407</v>
      </c>
      <c r="AK148" s="1790" t="s">
        <v>678</v>
      </c>
      <c r="AL148" s="1785"/>
      <c r="AM148" s="1785"/>
      <c r="AN148" s="1790" t="s">
        <v>56</v>
      </c>
      <c r="AO148" s="1790" t="s">
        <v>512</v>
      </c>
      <c r="AP148" s="1790" t="s">
        <v>679</v>
      </c>
      <c r="AQ148" s="1790" t="s">
        <v>408</v>
      </c>
      <c r="AR148" s="1790" t="s">
        <v>413</v>
      </c>
      <c r="AS148" s="1794"/>
      <c r="AT148" s="1794"/>
      <c r="AU148" s="1794"/>
      <c r="AV148" s="1794"/>
      <c r="AW148" s="1794"/>
      <c r="AX148" s="1794"/>
      <c r="AY148" s="1794"/>
      <c r="AZ148" s="1794"/>
      <c r="BA148" s="1794"/>
      <c r="BB148" s="1794"/>
      <c r="BC148" s="1794"/>
    </row>
    <row r="149" spans="6:55" s="53" customFormat="1" x14ac:dyDescent="0.3">
      <c r="F149" s="57"/>
      <c r="G149" s="57"/>
      <c r="H149" s="57"/>
      <c r="I149" s="57"/>
      <c r="J149" s="57"/>
      <c r="K149" s="57"/>
      <c r="L149" s="57"/>
      <c r="M149" s="57"/>
      <c r="N149" s="57"/>
      <c r="P149" s="1794"/>
      <c r="Q149" s="1794"/>
      <c r="R149" s="1794"/>
      <c r="S149" s="1794"/>
      <c r="T149" s="1794"/>
      <c r="U149" s="1794"/>
      <c r="V149" s="1794"/>
      <c r="W149" s="1794"/>
      <c r="X149" s="1794"/>
      <c r="Y149" s="1794"/>
      <c r="Z149" s="1794"/>
      <c r="AA149" s="1794"/>
      <c r="AB149" s="1794"/>
      <c r="AC149" s="1794"/>
      <c r="AD149" s="1794"/>
      <c r="AE149" s="1794"/>
      <c r="AF149" s="1794"/>
      <c r="AG149" s="1794"/>
      <c r="AH149" s="1794"/>
      <c r="AI149" s="1790" t="s">
        <v>90</v>
      </c>
      <c r="AJ149" s="1790" t="s">
        <v>407</v>
      </c>
      <c r="AK149" s="1790" t="s">
        <v>680</v>
      </c>
      <c r="AL149" s="1785"/>
      <c r="AM149" s="1785"/>
      <c r="AN149" s="1790" t="s">
        <v>56</v>
      </c>
      <c r="AO149" s="1790" t="s">
        <v>512</v>
      </c>
      <c r="AP149" s="1790" t="s">
        <v>681</v>
      </c>
      <c r="AQ149" s="1790" t="s">
        <v>408</v>
      </c>
      <c r="AR149" s="1790" t="s">
        <v>413</v>
      </c>
      <c r="AS149" s="1794"/>
      <c r="AT149" s="1794"/>
      <c r="AU149" s="1794"/>
      <c r="AV149" s="1794"/>
      <c r="AW149" s="1794"/>
      <c r="AX149" s="1794"/>
      <c r="AY149" s="1794"/>
      <c r="AZ149" s="1794"/>
      <c r="BA149" s="1794"/>
      <c r="BB149" s="1794"/>
      <c r="BC149" s="1794"/>
    </row>
    <row r="150" spans="6:55" s="53" customFormat="1" x14ac:dyDescent="0.3">
      <c r="F150" s="57"/>
      <c r="G150" s="57"/>
      <c r="H150" s="57"/>
      <c r="I150" s="57"/>
      <c r="J150" s="57"/>
      <c r="K150" s="57"/>
      <c r="L150" s="57"/>
      <c r="M150" s="57"/>
      <c r="N150" s="57"/>
      <c r="P150" s="1794"/>
      <c r="Q150" s="1794"/>
      <c r="R150" s="1794"/>
      <c r="S150" s="1794"/>
      <c r="T150" s="1794"/>
      <c r="U150" s="1794"/>
      <c r="V150" s="1794"/>
      <c r="W150" s="1794"/>
      <c r="X150" s="1794"/>
      <c r="Y150" s="1794"/>
      <c r="Z150" s="1794"/>
      <c r="AA150" s="1794"/>
      <c r="AB150" s="1794"/>
      <c r="AC150" s="1794"/>
      <c r="AD150" s="1794"/>
      <c r="AE150" s="1794"/>
      <c r="AF150" s="1794"/>
      <c r="AG150" s="1794"/>
      <c r="AH150" s="1794"/>
      <c r="AI150" s="1790" t="s">
        <v>92</v>
      </c>
      <c r="AJ150" s="1790" t="s">
        <v>407</v>
      </c>
      <c r="AK150" s="1790" t="s">
        <v>682</v>
      </c>
      <c r="AL150" s="1785"/>
      <c r="AM150" s="1785"/>
      <c r="AN150" s="1790" t="s">
        <v>56</v>
      </c>
      <c r="AO150" s="1790" t="s">
        <v>513</v>
      </c>
      <c r="AP150" s="1790" t="s">
        <v>603</v>
      </c>
      <c r="AQ150" s="1790" t="s">
        <v>408</v>
      </c>
      <c r="AR150" s="1790" t="s">
        <v>413</v>
      </c>
      <c r="AS150" s="1794"/>
      <c r="AT150" s="1794"/>
      <c r="AU150" s="1794"/>
      <c r="AV150" s="1794"/>
      <c r="AW150" s="1794"/>
      <c r="AX150" s="1794"/>
      <c r="AY150" s="1794"/>
      <c r="AZ150" s="1794"/>
      <c r="BA150" s="1794"/>
      <c r="BB150" s="1794"/>
      <c r="BC150" s="1794"/>
    </row>
    <row r="151" spans="6:55" s="53" customFormat="1" x14ac:dyDescent="0.3">
      <c r="F151" s="57"/>
      <c r="G151" s="57"/>
      <c r="H151" s="57"/>
      <c r="I151" s="57"/>
      <c r="J151" s="57"/>
      <c r="K151" s="57"/>
      <c r="L151" s="57"/>
      <c r="M151" s="57"/>
      <c r="N151" s="57"/>
      <c r="P151" s="1794"/>
      <c r="Q151" s="1794"/>
      <c r="R151" s="1794"/>
      <c r="S151" s="1794"/>
      <c r="T151" s="1794"/>
      <c r="U151" s="1794"/>
      <c r="V151" s="1794"/>
      <c r="W151" s="1794"/>
      <c r="X151" s="1794"/>
      <c r="Y151" s="1794"/>
      <c r="Z151" s="1794"/>
      <c r="AA151" s="1794"/>
      <c r="AB151" s="1794"/>
      <c r="AC151" s="1794"/>
      <c r="AD151" s="1794"/>
      <c r="AE151" s="1794"/>
      <c r="AF151" s="1794"/>
      <c r="AG151" s="1794"/>
      <c r="AH151" s="1794"/>
      <c r="AI151" s="1790" t="s">
        <v>94</v>
      </c>
      <c r="AJ151" s="1790" t="s">
        <v>407</v>
      </c>
      <c r="AK151" s="1790" t="s">
        <v>683</v>
      </c>
      <c r="AL151" s="1785"/>
      <c r="AM151" s="1785"/>
      <c r="AN151" s="1790" t="s">
        <v>56</v>
      </c>
      <c r="AO151" s="1790" t="s">
        <v>513</v>
      </c>
      <c r="AP151" s="1790" t="s">
        <v>605</v>
      </c>
      <c r="AQ151" s="1790" t="s">
        <v>408</v>
      </c>
      <c r="AR151" s="1790" t="s">
        <v>413</v>
      </c>
      <c r="AS151" s="1794"/>
      <c r="AT151" s="1794"/>
      <c r="AU151" s="1794"/>
      <c r="AV151" s="1794"/>
      <c r="AW151" s="1794"/>
      <c r="AX151" s="1794"/>
      <c r="AY151" s="1794"/>
      <c r="AZ151" s="1794"/>
      <c r="BA151" s="1794"/>
      <c r="BB151" s="1794"/>
      <c r="BC151" s="1794"/>
    </row>
    <row r="152" spans="6:55" s="53" customFormat="1" x14ac:dyDescent="0.3">
      <c r="F152" s="57"/>
      <c r="G152" s="57"/>
      <c r="H152" s="57"/>
      <c r="I152" s="57"/>
      <c r="J152" s="57"/>
      <c r="K152" s="57"/>
      <c r="L152" s="57"/>
      <c r="M152" s="57"/>
      <c r="N152" s="57"/>
      <c r="P152" s="1794"/>
      <c r="Q152" s="1794"/>
      <c r="R152" s="1794"/>
      <c r="S152" s="1794"/>
      <c r="T152" s="1794"/>
      <c r="U152" s="1794"/>
      <c r="V152" s="1794"/>
      <c r="W152" s="1794"/>
      <c r="X152" s="1794"/>
      <c r="Y152" s="1794"/>
      <c r="Z152" s="1794"/>
      <c r="AA152" s="1794"/>
      <c r="AB152" s="1794"/>
      <c r="AC152" s="1794"/>
      <c r="AD152" s="1794"/>
      <c r="AE152" s="1794"/>
      <c r="AF152" s="1794"/>
      <c r="AG152" s="1794"/>
      <c r="AH152" s="1794"/>
      <c r="AI152" s="1790" t="s">
        <v>96</v>
      </c>
      <c r="AJ152" s="1790" t="s">
        <v>407</v>
      </c>
      <c r="AK152" s="1790" t="s">
        <v>684</v>
      </c>
      <c r="AL152" s="1785"/>
      <c r="AM152" s="1785"/>
      <c r="AN152" s="1790" t="s">
        <v>56</v>
      </c>
      <c r="AO152" s="1790" t="s">
        <v>513</v>
      </c>
      <c r="AP152" s="1790" t="s">
        <v>685</v>
      </c>
      <c r="AQ152" s="1790" t="s">
        <v>408</v>
      </c>
      <c r="AR152" s="1790" t="s">
        <v>413</v>
      </c>
      <c r="AS152" s="1794"/>
      <c r="AT152" s="1794"/>
      <c r="AU152" s="1794"/>
      <c r="AV152" s="1794"/>
      <c r="AW152" s="1794"/>
      <c r="AX152" s="1794"/>
      <c r="AY152" s="1794"/>
      <c r="AZ152" s="1794"/>
      <c r="BA152" s="1794"/>
      <c r="BB152" s="1794"/>
      <c r="BC152" s="1794"/>
    </row>
    <row r="153" spans="6:55" s="53" customFormat="1" x14ac:dyDescent="0.3">
      <c r="F153" s="57"/>
      <c r="G153" s="57"/>
      <c r="H153" s="57"/>
      <c r="I153" s="57"/>
      <c r="J153" s="57"/>
      <c r="K153" s="57"/>
      <c r="L153" s="57"/>
      <c r="M153" s="57"/>
      <c r="N153" s="57"/>
      <c r="P153" s="1794"/>
      <c r="Q153" s="1794"/>
      <c r="R153" s="1794"/>
      <c r="S153" s="1794"/>
      <c r="T153" s="1794"/>
      <c r="U153" s="1794"/>
      <c r="V153" s="1794"/>
      <c r="W153" s="1794"/>
      <c r="X153" s="1794"/>
      <c r="Y153" s="1794"/>
      <c r="Z153" s="1794"/>
      <c r="AA153" s="1794"/>
      <c r="AB153" s="1794"/>
      <c r="AC153" s="1794"/>
      <c r="AD153" s="1794"/>
      <c r="AE153" s="1794"/>
      <c r="AF153" s="1794"/>
      <c r="AG153" s="1794"/>
      <c r="AH153" s="1794"/>
      <c r="AI153" s="1790" t="s">
        <v>96</v>
      </c>
      <c r="AJ153" s="1790" t="s">
        <v>407</v>
      </c>
      <c r="AK153" s="1790" t="s">
        <v>686</v>
      </c>
      <c r="AL153" s="1785"/>
      <c r="AM153" s="1785"/>
      <c r="AN153" s="1790" t="s">
        <v>56</v>
      </c>
      <c r="AO153" s="1790" t="s">
        <v>514</v>
      </c>
      <c r="AP153" s="1790" t="s">
        <v>687</v>
      </c>
      <c r="AQ153" s="1790" t="s">
        <v>408</v>
      </c>
      <c r="AR153" s="1790" t="s">
        <v>413</v>
      </c>
      <c r="AS153" s="1794"/>
      <c r="AT153" s="1794"/>
      <c r="AU153" s="1794"/>
      <c r="AV153" s="1794"/>
      <c r="AW153" s="1794"/>
      <c r="AX153" s="1794"/>
      <c r="AY153" s="1794"/>
      <c r="AZ153" s="1794"/>
      <c r="BA153" s="1794"/>
      <c r="BB153" s="1794"/>
      <c r="BC153" s="1794"/>
    </row>
    <row r="154" spans="6:55" s="53" customFormat="1" x14ac:dyDescent="0.3">
      <c r="F154" s="57"/>
      <c r="G154" s="57"/>
      <c r="H154" s="57"/>
      <c r="I154" s="57"/>
      <c r="J154" s="57"/>
      <c r="K154" s="57"/>
      <c r="L154" s="57"/>
      <c r="M154" s="57"/>
      <c r="N154" s="57"/>
      <c r="P154" s="1794"/>
      <c r="Q154" s="1794"/>
      <c r="R154" s="1794"/>
      <c r="S154" s="1794"/>
      <c r="T154" s="1794"/>
      <c r="U154" s="1794"/>
      <c r="V154" s="1794"/>
      <c r="W154" s="1794"/>
      <c r="X154" s="1794"/>
      <c r="Y154" s="1794"/>
      <c r="Z154" s="1794"/>
      <c r="AA154" s="1794"/>
      <c r="AB154" s="1794"/>
      <c r="AC154" s="1794"/>
      <c r="AD154" s="1794"/>
      <c r="AE154" s="1794"/>
      <c r="AF154" s="1794"/>
      <c r="AG154" s="1794"/>
      <c r="AH154" s="1794"/>
      <c r="AI154" s="1790" t="s">
        <v>98</v>
      </c>
      <c r="AJ154" s="1790" t="s">
        <v>407</v>
      </c>
      <c r="AK154" s="1790" t="s">
        <v>688</v>
      </c>
      <c r="AL154" s="1785"/>
      <c r="AM154" s="1785"/>
      <c r="AN154" s="1790" t="s">
        <v>56</v>
      </c>
      <c r="AO154" s="1790" t="s">
        <v>514</v>
      </c>
      <c r="AP154" s="1790" t="s">
        <v>689</v>
      </c>
      <c r="AQ154" s="1790" t="s">
        <v>408</v>
      </c>
      <c r="AR154" s="1790" t="s">
        <v>413</v>
      </c>
      <c r="AS154" s="1794"/>
      <c r="AT154" s="1794"/>
      <c r="AU154" s="1794"/>
      <c r="AV154" s="1794"/>
      <c r="AW154" s="1794"/>
      <c r="AX154" s="1794"/>
      <c r="AY154" s="1794"/>
      <c r="AZ154" s="1794"/>
      <c r="BA154" s="1794"/>
      <c r="BB154" s="1794"/>
      <c r="BC154" s="1794"/>
    </row>
    <row r="155" spans="6:55" s="53" customFormat="1" x14ac:dyDescent="0.3">
      <c r="F155" s="57"/>
      <c r="G155" s="57"/>
      <c r="H155" s="57"/>
      <c r="I155" s="57"/>
      <c r="J155" s="57"/>
      <c r="K155" s="57"/>
      <c r="L155" s="57"/>
      <c r="M155" s="57"/>
      <c r="N155" s="57"/>
      <c r="P155" s="1794"/>
      <c r="Q155" s="1794"/>
      <c r="R155" s="1794"/>
      <c r="S155" s="1794"/>
      <c r="T155" s="1794"/>
      <c r="U155" s="1794"/>
      <c r="V155" s="1794"/>
      <c r="W155" s="1794"/>
      <c r="X155" s="1794"/>
      <c r="Y155" s="1794"/>
      <c r="Z155" s="1794"/>
      <c r="AA155" s="1794"/>
      <c r="AB155" s="1794"/>
      <c r="AC155" s="1794"/>
      <c r="AD155" s="1794"/>
      <c r="AE155" s="1794"/>
      <c r="AF155" s="1794"/>
      <c r="AG155" s="1794"/>
      <c r="AH155" s="1794"/>
      <c r="AI155" s="1790" t="s">
        <v>100</v>
      </c>
      <c r="AJ155" s="1790" t="s">
        <v>407</v>
      </c>
      <c r="AK155" s="1790" t="s">
        <v>690</v>
      </c>
      <c r="AL155" s="1785"/>
      <c r="AM155" s="1785"/>
      <c r="AN155" s="1790" t="s">
        <v>56</v>
      </c>
      <c r="AO155" s="1790" t="s">
        <v>514</v>
      </c>
      <c r="AP155" s="1790" t="s">
        <v>691</v>
      </c>
      <c r="AQ155" s="1790" t="s">
        <v>408</v>
      </c>
      <c r="AR155" s="1790" t="s">
        <v>413</v>
      </c>
      <c r="AS155" s="1794"/>
      <c r="AT155" s="1794"/>
      <c r="AU155" s="1794"/>
      <c r="AV155" s="1794"/>
      <c r="AW155" s="1794"/>
      <c r="AX155" s="1794"/>
      <c r="AY155" s="1794"/>
      <c r="AZ155" s="1794"/>
      <c r="BA155" s="1794"/>
      <c r="BB155" s="1794"/>
      <c r="BC155" s="1794"/>
    </row>
    <row r="156" spans="6:55" s="53" customFormat="1" x14ac:dyDescent="0.3">
      <c r="F156" s="57"/>
      <c r="G156" s="57"/>
      <c r="H156" s="57"/>
      <c r="I156" s="57"/>
      <c r="J156" s="57"/>
      <c r="K156" s="57"/>
      <c r="L156" s="57"/>
      <c r="M156" s="57"/>
      <c r="N156" s="57"/>
      <c r="P156" s="1794"/>
      <c r="Q156" s="1794"/>
      <c r="R156" s="1794"/>
      <c r="S156" s="1794"/>
      <c r="T156" s="1794"/>
      <c r="U156" s="1794"/>
      <c r="V156" s="1794"/>
      <c r="W156" s="1794"/>
      <c r="X156" s="1794"/>
      <c r="Y156" s="1794"/>
      <c r="Z156" s="1794"/>
      <c r="AA156" s="1794"/>
      <c r="AB156" s="1794"/>
      <c r="AC156" s="1794"/>
      <c r="AD156" s="1794"/>
      <c r="AE156" s="1794"/>
      <c r="AF156" s="1794"/>
      <c r="AG156" s="1794"/>
      <c r="AH156" s="1794"/>
      <c r="AI156" s="1790" t="s">
        <v>100</v>
      </c>
      <c r="AJ156" s="1790" t="s">
        <v>408</v>
      </c>
      <c r="AK156" s="1790" t="s">
        <v>692</v>
      </c>
      <c r="AL156" s="1785"/>
      <c r="AM156" s="1785"/>
      <c r="AN156" s="1790" t="s">
        <v>56</v>
      </c>
      <c r="AO156" s="1790" t="s">
        <v>514</v>
      </c>
      <c r="AP156" s="1790" t="s">
        <v>693</v>
      </c>
      <c r="AQ156" s="1790" t="s">
        <v>408</v>
      </c>
      <c r="AR156" s="1790" t="s">
        <v>413</v>
      </c>
      <c r="AS156" s="1794"/>
      <c r="AT156" s="1794"/>
      <c r="AU156" s="1794"/>
      <c r="AV156" s="1794"/>
      <c r="AW156" s="1794"/>
      <c r="AX156" s="1794"/>
      <c r="AY156" s="1794"/>
      <c r="AZ156" s="1794"/>
      <c r="BA156" s="1794"/>
      <c r="BB156" s="1794"/>
      <c r="BC156" s="1794"/>
    </row>
    <row r="157" spans="6:55" s="53" customFormat="1" x14ac:dyDescent="0.3">
      <c r="F157" s="57"/>
      <c r="G157" s="57"/>
      <c r="H157" s="57"/>
      <c r="I157" s="57"/>
      <c r="J157" s="57"/>
      <c r="K157" s="57"/>
      <c r="L157" s="57"/>
      <c r="M157" s="57"/>
      <c r="N157" s="57"/>
      <c r="P157" s="1794"/>
      <c r="Q157" s="1794"/>
      <c r="R157" s="1794"/>
      <c r="S157" s="1794"/>
      <c r="T157" s="1794"/>
      <c r="U157" s="1794"/>
      <c r="V157" s="1794"/>
      <c r="W157" s="1794"/>
      <c r="X157" s="1794"/>
      <c r="Y157" s="1794"/>
      <c r="Z157" s="1794"/>
      <c r="AA157" s="1794"/>
      <c r="AB157" s="1794"/>
      <c r="AC157" s="1794"/>
      <c r="AD157" s="1794"/>
      <c r="AE157" s="1794"/>
      <c r="AF157" s="1794"/>
      <c r="AG157" s="1794"/>
      <c r="AH157" s="1794"/>
      <c r="AI157" s="1790" t="s">
        <v>102</v>
      </c>
      <c r="AJ157" s="1790" t="s">
        <v>407</v>
      </c>
      <c r="AK157" s="1790" t="s">
        <v>694</v>
      </c>
      <c r="AL157" s="1785"/>
      <c r="AM157" s="1785"/>
      <c r="AN157" s="1790" t="s">
        <v>56</v>
      </c>
      <c r="AO157" s="1790" t="s">
        <v>514</v>
      </c>
      <c r="AP157" s="1790" t="s">
        <v>695</v>
      </c>
      <c r="AQ157" s="1790" t="s">
        <v>408</v>
      </c>
      <c r="AR157" s="1790" t="s">
        <v>413</v>
      </c>
      <c r="AS157" s="1794"/>
      <c r="AT157" s="1794"/>
      <c r="AU157" s="1794"/>
      <c r="AV157" s="1794"/>
      <c r="AW157" s="1794"/>
      <c r="AX157" s="1794"/>
      <c r="AY157" s="1794"/>
      <c r="AZ157" s="1794"/>
      <c r="BA157" s="1794"/>
      <c r="BB157" s="1794"/>
      <c r="BC157" s="1794"/>
    </row>
    <row r="158" spans="6:55" s="53" customFormat="1" x14ac:dyDescent="0.3">
      <c r="F158" s="57"/>
      <c r="G158" s="57"/>
      <c r="H158" s="57"/>
      <c r="I158" s="57"/>
      <c r="J158" s="57"/>
      <c r="K158" s="57"/>
      <c r="L158" s="57"/>
      <c r="M158" s="57"/>
      <c r="N158" s="57"/>
      <c r="P158" s="1794"/>
      <c r="Q158" s="1794"/>
      <c r="R158" s="1794"/>
      <c r="S158" s="1794"/>
      <c r="T158" s="1794"/>
      <c r="U158" s="1794"/>
      <c r="V158" s="1794"/>
      <c r="W158" s="1794"/>
      <c r="X158" s="1794"/>
      <c r="Y158" s="1794"/>
      <c r="Z158" s="1794"/>
      <c r="AA158" s="1794"/>
      <c r="AB158" s="1794"/>
      <c r="AC158" s="1794"/>
      <c r="AD158" s="1794"/>
      <c r="AE158" s="1794"/>
      <c r="AF158" s="1794"/>
      <c r="AG158" s="1794"/>
      <c r="AH158" s="1794"/>
      <c r="AI158" s="1790" t="s">
        <v>102</v>
      </c>
      <c r="AJ158" s="1790" t="s">
        <v>407</v>
      </c>
      <c r="AK158" s="1790" t="s">
        <v>696</v>
      </c>
      <c r="AL158" s="1785"/>
      <c r="AM158" s="1785"/>
      <c r="AN158" s="1790" t="s">
        <v>56</v>
      </c>
      <c r="AO158" s="1790" t="s">
        <v>515</v>
      </c>
      <c r="AP158" s="1790" t="s">
        <v>450</v>
      </c>
      <c r="AQ158" s="1790" t="s">
        <v>408</v>
      </c>
      <c r="AR158" s="1790" t="s">
        <v>413</v>
      </c>
      <c r="AS158" s="1794"/>
      <c r="AT158" s="1794"/>
      <c r="AU158" s="1794"/>
      <c r="AV158" s="1794"/>
      <c r="AW158" s="1794"/>
      <c r="AX158" s="1794"/>
      <c r="AY158" s="1794"/>
      <c r="AZ158" s="1794"/>
      <c r="BA158" s="1794"/>
      <c r="BB158" s="1794"/>
      <c r="BC158" s="1794"/>
    </row>
    <row r="159" spans="6:55" s="53" customFormat="1" x14ac:dyDescent="0.3">
      <c r="F159" s="57"/>
      <c r="G159" s="57"/>
      <c r="H159" s="57"/>
      <c r="I159" s="57"/>
      <c r="J159" s="57"/>
      <c r="K159" s="57"/>
      <c r="L159" s="57"/>
      <c r="M159" s="57"/>
      <c r="N159" s="57"/>
      <c r="P159" s="1794"/>
      <c r="Q159" s="1794"/>
      <c r="R159" s="1794"/>
      <c r="S159" s="1794"/>
      <c r="T159" s="1794"/>
      <c r="U159" s="1794"/>
      <c r="V159" s="1794"/>
      <c r="W159" s="1794"/>
      <c r="X159" s="1794"/>
      <c r="Y159" s="1794"/>
      <c r="Z159" s="1794"/>
      <c r="AA159" s="1794"/>
      <c r="AB159" s="1794"/>
      <c r="AC159" s="1794"/>
      <c r="AD159" s="1794"/>
      <c r="AE159" s="1794"/>
      <c r="AF159" s="1794"/>
      <c r="AG159" s="1794"/>
      <c r="AH159" s="1794"/>
      <c r="AI159" s="1790" t="s">
        <v>102</v>
      </c>
      <c r="AJ159" s="1790" t="s">
        <v>407</v>
      </c>
      <c r="AK159" s="1790" t="s">
        <v>697</v>
      </c>
      <c r="AL159" s="1785"/>
      <c r="AM159" s="1785"/>
      <c r="AN159" s="1790" t="s">
        <v>56</v>
      </c>
      <c r="AO159" s="1790" t="s">
        <v>487</v>
      </c>
      <c r="AP159" s="1790" t="s">
        <v>518</v>
      </c>
      <c r="AQ159" s="1790" t="s">
        <v>407</v>
      </c>
      <c r="AR159" s="1790" t="s">
        <v>418</v>
      </c>
      <c r="AS159" s="1794"/>
      <c r="AT159" s="1794"/>
      <c r="AU159" s="1794"/>
      <c r="AV159" s="1794"/>
      <c r="AW159" s="1794"/>
      <c r="AX159" s="1794"/>
      <c r="AY159" s="1794"/>
      <c r="AZ159" s="1794"/>
      <c r="BA159" s="1794"/>
      <c r="BB159" s="1794"/>
      <c r="BC159" s="1794"/>
    </row>
    <row r="160" spans="6:55" s="53" customFormat="1" x14ac:dyDescent="0.3">
      <c r="F160" s="57"/>
      <c r="G160" s="57"/>
      <c r="H160" s="57"/>
      <c r="I160" s="57"/>
      <c r="J160" s="57"/>
      <c r="K160" s="57"/>
      <c r="L160" s="57"/>
      <c r="M160" s="57"/>
      <c r="N160" s="57"/>
      <c r="P160" s="1794"/>
      <c r="Q160" s="1794"/>
      <c r="R160" s="1794"/>
      <c r="S160" s="1794"/>
      <c r="T160" s="1794"/>
      <c r="U160" s="1794"/>
      <c r="V160" s="1794"/>
      <c r="W160" s="1794"/>
      <c r="X160" s="1794"/>
      <c r="Y160" s="1794"/>
      <c r="Z160" s="1794"/>
      <c r="AA160" s="1794"/>
      <c r="AB160" s="1794"/>
      <c r="AC160" s="1794"/>
      <c r="AD160" s="1794"/>
      <c r="AE160" s="1794"/>
      <c r="AF160" s="1794"/>
      <c r="AG160" s="1794"/>
      <c r="AH160" s="1794"/>
      <c r="AI160" s="1790" t="s">
        <v>102</v>
      </c>
      <c r="AJ160" s="1790" t="s">
        <v>407</v>
      </c>
      <c r="AK160" s="1790" t="s">
        <v>698</v>
      </c>
      <c r="AL160" s="1785"/>
      <c r="AM160" s="1785"/>
      <c r="AN160" s="1790" t="s">
        <v>56</v>
      </c>
      <c r="AO160" s="1790" t="s">
        <v>516</v>
      </c>
      <c r="AP160" s="1790" t="s">
        <v>699</v>
      </c>
      <c r="AQ160" s="1790" t="s">
        <v>408</v>
      </c>
      <c r="AR160" s="1790" t="s">
        <v>413</v>
      </c>
      <c r="AS160" s="1794"/>
      <c r="AT160" s="1794"/>
      <c r="AU160" s="1794"/>
      <c r="AV160" s="1794"/>
      <c r="AW160" s="1794"/>
      <c r="AX160" s="1794"/>
      <c r="AY160" s="1794"/>
      <c r="AZ160" s="1794"/>
      <c r="BA160" s="1794"/>
      <c r="BB160" s="1794"/>
      <c r="BC160" s="1794"/>
    </row>
    <row r="161" spans="6:55" s="53" customFormat="1" x14ac:dyDescent="0.3">
      <c r="F161" s="57"/>
      <c r="G161" s="57"/>
      <c r="H161" s="57"/>
      <c r="I161" s="57"/>
      <c r="J161" s="57"/>
      <c r="K161" s="57"/>
      <c r="L161" s="57"/>
      <c r="M161" s="57"/>
      <c r="N161" s="57"/>
      <c r="P161" s="1794"/>
      <c r="Q161" s="1794"/>
      <c r="R161" s="1794"/>
      <c r="S161" s="1794"/>
      <c r="T161" s="1794"/>
      <c r="U161" s="1794"/>
      <c r="V161" s="1794"/>
      <c r="W161" s="1794"/>
      <c r="X161" s="1794"/>
      <c r="Y161" s="1794"/>
      <c r="Z161" s="1794"/>
      <c r="AA161" s="1794"/>
      <c r="AB161" s="1794"/>
      <c r="AC161" s="1794"/>
      <c r="AD161" s="1794"/>
      <c r="AE161" s="1794"/>
      <c r="AF161" s="1794"/>
      <c r="AG161" s="1794"/>
      <c r="AH161" s="1794"/>
      <c r="AI161" s="1790" t="s">
        <v>102</v>
      </c>
      <c r="AJ161" s="1790" t="s">
        <v>408</v>
      </c>
      <c r="AK161" s="1790" t="s">
        <v>700</v>
      </c>
      <c r="AL161" s="1785"/>
      <c r="AM161" s="1785"/>
      <c r="AN161" s="1790" t="s">
        <v>56</v>
      </c>
      <c r="AO161" s="1790" t="s">
        <v>516</v>
      </c>
      <c r="AP161" s="1790" t="s">
        <v>701</v>
      </c>
      <c r="AQ161" s="1790" t="s">
        <v>408</v>
      </c>
      <c r="AR161" s="1790" t="s">
        <v>413</v>
      </c>
      <c r="AS161" s="1794"/>
      <c r="AT161" s="1794"/>
      <c r="AU161" s="1794"/>
      <c r="AV161" s="1794"/>
      <c r="AW161" s="1794"/>
      <c r="AX161" s="1794"/>
      <c r="AY161" s="1794"/>
      <c r="AZ161" s="1794"/>
      <c r="BA161" s="1794"/>
      <c r="BB161" s="1794"/>
      <c r="BC161" s="1794"/>
    </row>
    <row r="162" spans="6:55" s="53" customFormat="1" x14ac:dyDescent="0.3">
      <c r="F162" s="57"/>
      <c r="G162" s="57"/>
      <c r="H162" s="57"/>
      <c r="I162" s="57"/>
      <c r="J162" s="57"/>
      <c r="K162" s="57"/>
      <c r="L162" s="57"/>
      <c r="M162" s="57"/>
      <c r="N162" s="57"/>
      <c r="P162" s="1794"/>
      <c r="Q162" s="1794"/>
      <c r="R162" s="1794"/>
      <c r="S162" s="1794"/>
      <c r="T162" s="1794"/>
      <c r="U162" s="1794"/>
      <c r="V162" s="1794"/>
      <c r="W162" s="1794"/>
      <c r="X162" s="1794"/>
      <c r="Y162" s="1794"/>
      <c r="Z162" s="1794"/>
      <c r="AA162" s="1794"/>
      <c r="AB162" s="1794"/>
      <c r="AC162" s="1794"/>
      <c r="AD162" s="1794"/>
      <c r="AE162" s="1794"/>
      <c r="AF162" s="1794"/>
      <c r="AG162" s="1794"/>
      <c r="AH162" s="1794"/>
      <c r="AI162" s="1790" t="s">
        <v>104</v>
      </c>
      <c r="AJ162" s="1790" t="s">
        <v>410</v>
      </c>
      <c r="AK162" s="1790" t="s">
        <v>702</v>
      </c>
      <c r="AL162" s="1785"/>
      <c r="AM162" s="1785"/>
      <c r="AN162" s="1790" t="s">
        <v>56</v>
      </c>
      <c r="AO162" s="1790" t="s">
        <v>517</v>
      </c>
      <c r="AP162" s="1790" t="s">
        <v>703</v>
      </c>
      <c r="AQ162" s="1790" t="s">
        <v>408</v>
      </c>
      <c r="AR162" s="1790" t="s">
        <v>413</v>
      </c>
      <c r="AS162" s="1794"/>
      <c r="AT162" s="1794"/>
      <c r="AU162" s="1794"/>
      <c r="AV162" s="1794"/>
      <c r="AW162" s="1794"/>
      <c r="AX162" s="1794"/>
      <c r="AY162" s="1794"/>
      <c r="AZ162" s="1794"/>
      <c r="BA162" s="1794"/>
      <c r="BB162" s="1794"/>
      <c r="BC162" s="1794"/>
    </row>
    <row r="163" spans="6:55" s="53" customFormat="1" x14ac:dyDescent="0.3">
      <c r="F163" s="57"/>
      <c r="G163" s="57"/>
      <c r="H163" s="57"/>
      <c r="I163" s="57"/>
      <c r="J163" s="57"/>
      <c r="K163" s="57"/>
      <c r="L163" s="57"/>
      <c r="M163" s="57"/>
      <c r="N163" s="57"/>
      <c r="P163" s="1794"/>
      <c r="Q163" s="1794"/>
      <c r="R163" s="1794"/>
      <c r="S163" s="1794"/>
      <c r="T163" s="1794"/>
      <c r="U163" s="1794"/>
      <c r="V163" s="1794"/>
      <c r="W163" s="1794"/>
      <c r="X163" s="1794"/>
      <c r="Y163" s="1794"/>
      <c r="Z163" s="1794"/>
      <c r="AA163" s="1794"/>
      <c r="AB163" s="1794"/>
      <c r="AC163" s="1794"/>
      <c r="AD163" s="1794"/>
      <c r="AE163" s="1794"/>
      <c r="AF163" s="1794"/>
      <c r="AG163" s="1794"/>
      <c r="AH163" s="1794"/>
      <c r="AI163" s="1790" t="s">
        <v>104</v>
      </c>
      <c r="AJ163" s="1790" t="s">
        <v>410</v>
      </c>
      <c r="AK163" s="1790" t="s">
        <v>704</v>
      </c>
      <c r="AL163" s="1785"/>
      <c r="AM163" s="1785"/>
      <c r="AN163" s="1790" t="s">
        <v>56</v>
      </c>
      <c r="AO163" s="1790" t="s">
        <v>517</v>
      </c>
      <c r="AP163" s="1790" t="s">
        <v>705</v>
      </c>
      <c r="AQ163" s="1790" t="s">
        <v>408</v>
      </c>
      <c r="AR163" s="1790" t="s">
        <v>413</v>
      </c>
      <c r="AS163" s="1794"/>
      <c r="AT163" s="1794"/>
      <c r="AU163" s="1794"/>
      <c r="AV163" s="1794"/>
      <c r="AW163" s="1794"/>
      <c r="AX163" s="1794"/>
      <c r="AY163" s="1794"/>
      <c r="AZ163" s="1794"/>
      <c r="BA163" s="1794"/>
      <c r="BB163" s="1794"/>
      <c r="BC163" s="1794"/>
    </row>
    <row r="164" spans="6:55" s="53" customFormat="1" x14ac:dyDescent="0.3">
      <c r="F164" s="57"/>
      <c r="G164" s="57"/>
      <c r="H164" s="57"/>
      <c r="I164" s="57"/>
      <c r="J164" s="57"/>
      <c r="K164" s="57"/>
      <c r="L164" s="57"/>
      <c r="M164" s="57"/>
      <c r="N164" s="57"/>
      <c r="P164" s="1794"/>
      <c r="Q164" s="1794"/>
      <c r="R164" s="1794"/>
      <c r="S164" s="1794"/>
      <c r="T164" s="1794"/>
      <c r="U164" s="1794"/>
      <c r="V164" s="1794"/>
      <c r="W164" s="1794"/>
      <c r="X164" s="1794"/>
      <c r="Y164" s="1794"/>
      <c r="Z164" s="1794"/>
      <c r="AA164" s="1794"/>
      <c r="AB164" s="1794"/>
      <c r="AC164" s="1794"/>
      <c r="AD164" s="1794"/>
      <c r="AE164" s="1794"/>
      <c r="AF164" s="1794"/>
      <c r="AG164" s="1794"/>
      <c r="AH164" s="1794"/>
      <c r="AI164" s="1790" t="s">
        <v>104</v>
      </c>
      <c r="AJ164" s="1790" t="s">
        <v>407</v>
      </c>
      <c r="AK164" s="1790" t="s">
        <v>706</v>
      </c>
      <c r="AL164" s="1785"/>
      <c r="AM164" s="1785"/>
      <c r="AN164" s="1790" t="s">
        <v>56</v>
      </c>
      <c r="AO164" s="1790" t="s">
        <v>517</v>
      </c>
      <c r="AP164" s="1790" t="s">
        <v>707</v>
      </c>
      <c r="AQ164" s="1790" t="s">
        <v>408</v>
      </c>
      <c r="AR164" s="1790" t="s">
        <v>413</v>
      </c>
      <c r="AS164" s="1794"/>
      <c r="AT164" s="1794"/>
      <c r="AU164" s="1794"/>
      <c r="AV164" s="1794"/>
      <c r="AW164" s="1794"/>
      <c r="AX164" s="1794"/>
      <c r="AY164" s="1794"/>
      <c r="AZ164" s="1794"/>
      <c r="BA164" s="1794"/>
      <c r="BB164" s="1794"/>
      <c r="BC164" s="1794"/>
    </row>
    <row r="165" spans="6:55" s="53" customFormat="1" x14ac:dyDescent="0.3">
      <c r="F165" s="57"/>
      <c r="G165" s="57"/>
      <c r="H165" s="57"/>
      <c r="I165" s="57"/>
      <c r="J165" s="57"/>
      <c r="K165" s="57"/>
      <c r="L165" s="57"/>
      <c r="M165" s="57"/>
      <c r="N165" s="57"/>
      <c r="P165" s="1794"/>
      <c r="Q165" s="1794"/>
      <c r="R165" s="1794"/>
      <c r="S165" s="1794"/>
      <c r="T165" s="1794"/>
      <c r="U165" s="1794"/>
      <c r="V165" s="1794"/>
      <c r="W165" s="1794"/>
      <c r="X165" s="1794"/>
      <c r="Y165" s="1794"/>
      <c r="Z165" s="1794"/>
      <c r="AA165" s="1794"/>
      <c r="AB165" s="1794"/>
      <c r="AC165" s="1794"/>
      <c r="AD165" s="1794"/>
      <c r="AE165" s="1794"/>
      <c r="AF165" s="1794"/>
      <c r="AG165" s="1794"/>
      <c r="AH165" s="1794"/>
      <c r="AI165" s="1790" t="s">
        <v>104</v>
      </c>
      <c r="AJ165" s="1790" t="s">
        <v>407</v>
      </c>
      <c r="AK165" s="1790" t="s">
        <v>708</v>
      </c>
      <c r="AL165" s="1785"/>
      <c r="AM165" s="1785"/>
      <c r="AN165" s="1790" t="s">
        <v>56</v>
      </c>
      <c r="AO165" s="1790" t="s">
        <v>517</v>
      </c>
      <c r="AP165" s="1790" t="s">
        <v>709</v>
      </c>
      <c r="AQ165" s="1790" t="s">
        <v>408</v>
      </c>
      <c r="AR165" s="1790" t="s">
        <v>413</v>
      </c>
      <c r="AS165" s="1794"/>
      <c r="AT165" s="1794"/>
      <c r="AU165" s="1794"/>
      <c r="AV165" s="1794"/>
      <c r="AW165" s="1794"/>
      <c r="AX165" s="1794"/>
      <c r="AY165" s="1794"/>
      <c r="AZ165" s="1794"/>
      <c r="BA165" s="1794"/>
      <c r="BB165" s="1794"/>
      <c r="BC165" s="1794"/>
    </row>
    <row r="166" spans="6:55" s="53" customFormat="1" x14ac:dyDescent="0.3">
      <c r="F166" s="57"/>
      <c r="G166" s="57"/>
      <c r="H166" s="57"/>
      <c r="I166" s="57"/>
      <c r="J166" s="57"/>
      <c r="K166" s="57"/>
      <c r="L166" s="57"/>
      <c r="M166" s="57"/>
      <c r="N166" s="57"/>
      <c r="P166" s="1794"/>
      <c r="Q166" s="1794"/>
      <c r="R166" s="1794"/>
      <c r="S166" s="1794"/>
      <c r="T166" s="1794"/>
      <c r="U166" s="1794"/>
      <c r="V166" s="1794"/>
      <c r="W166" s="1794"/>
      <c r="X166" s="1794"/>
      <c r="Y166" s="1794"/>
      <c r="Z166" s="1794"/>
      <c r="AA166" s="1794"/>
      <c r="AB166" s="1794"/>
      <c r="AC166" s="1794"/>
      <c r="AD166" s="1794"/>
      <c r="AE166" s="1794"/>
      <c r="AF166" s="1794"/>
      <c r="AG166" s="1794"/>
      <c r="AH166" s="1794"/>
      <c r="AI166" s="1790" t="s">
        <v>104</v>
      </c>
      <c r="AJ166" s="1790" t="s">
        <v>407</v>
      </c>
      <c r="AK166" s="1790" t="s">
        <v>710</v>
      </c>
      <c r="AL166" s="1785"/>
      <c r="AM166" s="1785"/>
      <c r="AN166" s="1790" t="s">
        <v>56</v>
      </c>
      <c r="AO166" s="1790" t="s">
        <v>519</v>
      </c>
      <c r="AP166" s="1790" t="s">
        <v>581</v>
      </c>
      <c r="AQ166" s="1790" t="s">
        <v>408</v>
      </c>
      <c r="AR166" s="1790" t="s">
        <v>413</v>
      </c>
      <c r="AS166" s="1794"/>
      <c r="AT166" s="1794"/>
      <c r="AU166" s="1794"/>
      <c r="AV166" s="1794"/>
      <c r="AW166" s="1794"/>
      <c r="AX166" s="1794"/>
      <c r="AY166" s="1794"/>
      <c r="AZ166" s="1794"/>
      <c r="BA166" s="1794"/>
      <c r="BB166" s="1794"/>
      <c r="BC166" s="1794"/>
    </row>
    <row r="167" spans="6:55" s="53" customFormat="1" x14ac:dyDescent="0.3">
      <c r="F167" s="57"/>
      <c r="G167" s="57"/>
      <c r="H167" s="57"/>
      <c r="I167" s="57"/>
      <c r="J167" s="57"/>
      <c r="K167" s="57"/>
      <c r="L167" s="57"/>
      <c r="M167" s="57"/>
      <c r="N167" s="57"/>
      <c r="P167" s="1794"/>
      <c r="Q167" s="1794"/>
      <c r="R167" s="1794"/>
      <c r="S167" s="1794"/>
      <c r="T167" s="1794"/>
      <c r="U167" s="1794"/>
      <c r="V167" s="1794"/>
      <c r="W167" s="1794"/>
      <c r="X167" s="1794"/>
      <c r="Y167" s="1794"/>
      <c r="Z167" s="1794"/>
      <c r="AA167" s="1794"/>
      <c r="AB167" s="1794"/>
      <c r="AC167" s="1794"/>
      <c r="AD167" s="1794"/>
      <c r="AE167" s="1794"/>
      <c r="AF167" s="1794"/>
      <c r="AG167" s="1794"/>
      <c r="AH167" s="1794"/>
      <c r="AI167" s="1790" t="s">
        <v>104</v>
      </c>
      <c r="AJ167" s="1790" t="s">
        <v>407</v>
      </c>
      <c r="AK167" s="1790" t="s">
        <v>711</v>
      </c>
      <c r="AL167" s="1785"/>
      <c r="AM167" s="1785"/>
      <c r="AN167" s="1790" t="s">
        <v>56</v>
      </c>
      <c r="AO167" s="1790" t="s">
        <v>519</v>
      </c>
      <c r="AP167" s="1790" t="s">
        <v>712</v>
      </c>
      <c r="AQ167" s="1790" t="s">
        <v>408</v>
      </c>
      <c r="AR167" s="1790" t="s">
        <v>413</v>
      </c>
      <c r="AS167" s="1794"/>
      <c r="AT167" s="1794"/>
      <c r="AU167" s="1794"/>
      <c r="AV167" s="1794"/>
      <c r="AW167" s="1794"/>
      <c r="AX167" s="1794"/>
      <c r="AY167" s="1794"/>
      <c r="AZ167" s="1794"/>
      <c r="BA167" s="1794"/>
      <c r="BB167" s="1794"/>
      <c r="BC167" s="1794"/>
    </row>
    <row r="168" spans="6:55" s="53" customFormat="1" x14ac:dyDescent="0.3">
      <c r="F168" s="57"/>
      <c r="G168" s="57"/>
      <c r="H168" s="57"/>
      <c r="I168" s="57"/>
      <c r="J168" s="57"/>
      <c r="K168" s="57"/>
      <c r="L168" s="57"/>
      <c r="M168" s="57"/>
      <c r="N168" s="57"/>
      <c r="P168" s="1794"/>
      <c r="Q168" s="1794"/>
      <c r="R168" s="1794"/>
      <c r="S168" s="1794"/>
      <c r="T168" s="1794"/>
      <c r="U168" s="1794"/>
      <c r="V168" s="1794"/>
      <c r="W168" s="1794"/>
      <c r="X168" s="1794"/>
      <c r="Y168" s="1794"/>
      <c r="Z168" s="1794"/>
      <c r="AA168" s="1794"/>
      <c r="AB168" s="1794"/>
      <c r="AC168" s="1794"/>
      <c r="AD168" s="1794"/>
      <c r="AE168" s="1794"/>
      <c r="AF168" s="1794"/>
      <c r="AG168" s="1794"/>
      <c r="AH168" s="1794"/>
      <c r="AI168" s="1790" t="s">
        <v>104</v>
      </c>
      <c r="AJ168" s="1790" t="s">
        <v>407</v>
      </c>
      <c r="AK168" s="1790" t="s">
        <v>713</v>
      </c>
      <c r="AL168" s="1785"/>
      <c r="AM168" s="1785"/>
      <c r="AN168" s="1790" t="s">
        <v>56</v>
      </c>
      <c r="AO168" s="1790" t="s">
        <v>519</v>
      </c>
      <c r="AP168" s="1790" t="s">
        <v>714</v>
      </c>
      <c r="AQ168" s="1790" t="s">
        <v>408</v>
      </c>
      <c r="AR168" s="1790" t="s">
        <v>413</v>
      </c>
      <c r="AS168" s="1794"/>
      <c r="AT168" s="1794"/>
      <c r="AU168" s="1794"/>
      <c r="AV168" s="1794"/>
      <c r="AW168" s="1794"/>
      <c r="AX168" s="1794"/>
      <c r="AY168" s="1794"/>
      <c r="AZ168" s="1794"/>
      <c r="BA168" s="1794"/>
      <c r="BB168" s="1794"/>
      <c r="BC168" s="1794"/>
    </row>
    <row r="169" spans="6:55" s="53" customFormat="1" x14ac:dyDescent="0.3">
      <c r="F169" s="57"/>
      <c r="G169" s="57"/>
      <c r="H169" s="57"/>
      <c r="I169" s="57"/>
      <c r="J169" s="57"/>
      <c r="K169" s="57"/>
      <c r="L169" s="57"/>
      <c r="M169" s="57"/>
      <c r="N169" s="57"/>
      <c r="P169" s="1794"/>
      <c r="Q169" s="1794"/>
      <c r="R169" s="1794"/>
      <c r="S169" s="1794"/>
      <c r="T169" s="1794"/>
      <c r="U169" s="1794"/>
      <c r="V169" s="1794"/>
      <c r="W169" s="1794"/>
      <c r="X169" s="1794"/>
      <c r="Y169" s="1794"/>
      <c r="Z169" s="1794"/>
      <c r="AA169" s="1794"/>
      <c r="AB169" s="1794"/>
      <c r="AC169" s="1794"/>
      <c r="AD169" s="1794"/>
      <c r="AE169" s="1794"/>
      <c r="AF169" s="1794"/>
      <c r="AG169" s="1794"/>
      <c r="AH169" s="1794"/>
      <c r="AI169" s="1790" t="s">
        <v>104</v>
      </c>
      <c r="AJ169" s="1790" t="s">
        <v>407</v>
      </c>
      <c r="AK169" s="1790" t="s">
        <v>715</v>
      </c>
      <c r="AL169" s="1785"/>
      <c r="AM169" s="1785"/>
      <c r="AN169" s="1790" t="s">
        <v>56</v>
      </c>
      <c r="AO169" s="1790" t="s">
        <v>521</v>
      </c>
      <c r="AP169" s="1790" t="s">
        <v>716</v>
      </c>
      <c r="AQ169" s="1790" t="s">
        <v>408</v>
      </c>
      <c r="AR169" s="1790" t="s">
        <v>413</v>
      </c>
      <c r="AS169" s="1794"/>
      <c r="AT169" s="1794"/>
      <c r="AU169" s="1794"/>
      <c r="AV169" s="1794"/>
      <c r="AW169" s="1794"/>
      <c r="AX169" s="1794"/>
      <c r="AY169" s="1794"/>
      <c r="AZ169" s="1794"/>
      <c r="BA169" s="1794"/>
      <c r="BB169" s="1794"/>
      <c r="BC169" s="1794"/>
    </row>
    <row r="170" spans="6:55" s="53" customFormat="1" x14ac:dyDescent="0.3">
      <c r="F170" s="57"/>
      <c r="G170" s="57"/>
      <c r="H170" s="57"/>
      <c r="I170" s="57"/>
      <c r="J170" s="57"/>
      <c r="K170" s="57"/>
      <c r="L170" s="57"/>
      <c r="M170" s="57"/>
      <c r="N170" s="57"/>
      <c r="P170" s="1794"/>
      <c r="Q170" s="1794"/>
      <c r="R170" s="1794"/>
      <c r="S170" s="1794"/>
      <c r="T170" s="1794"/>
      <c r="U170" s="1794"/>
      <c r="V170" s="1794"/>
      <c r="W170" s="1794"/>
      <c r="X170" s="1794"/>
      <c r="Y170" s="1794"/>
      <c r="Z170" s="1794"/>
      <c r="AA170" s="1794"/>
      <c r="AB170" s="1794"/>
      <c r="AC170" s="1794"/>
      <c r="AD170" s="1794"/>
      <c r="AE170" s="1794"/>
      <c r="AF170" s="1794"/>
      <c r="AG170" s="1794"/>
      <c r="AH170" s="1794"/>
      <c r="AI170" s="1790" t="s">
        <v>104</v>
      </c>
      <c r="AJ170" s="1790" t="s">
        <v>409</v>
      </c>
      <c r="AK170" s="1790" t="s">
        <v>717</v>
      </c>
      <c r="AL170" s="1785"/>
      <c r="AM170" s="1785"/>
      <c r="AN170" s="1790" t="s">
        <v>56</v>
      </c>
      <c r="AO170" s="1790" t="s">
        <v>521</v>
      </c>
      <c r="AP170" s="1790" t="s">
        <v>718</v>
      </c>
      <c r="AQ170" s="1790" t="s">
        <v>408</v>
      </c>
      <c r="AR170" s="1790" t="s">
        <v>413</v>
      </c>
      <c r="AS170" s="1794"/>
      <c r="AT170" s="1794"/>
      <c r="AU170" s="1794"/>
      <c r="AV170" s="1794"/>
      <c r="AW170" s="1794"/>
      <c r="AX170" s="1794"/>
      <c r="AY170" s="1794"/>
      <c r="AZ170" s="1794"/>
      <c r="BA170" s="1794"/>
      <c r="BB170" s="1794"/>
      <c r="BC170" s="1794"/>
    </row>
    <row r="171" spans="6:55" s="53" customFormat="1" x14ac:dyDescent="0.3">
      <c r="F171" s="57"/>
      <c r="G171" s="57"/>
      <c r="H171" s="57"/>
      <c r="I171" s="57"/>
      <c r="J171" s="57"/>
      <c r="K171" s="57"/>
      <c r="L171" s="57"/>
      <c r="M171" s="57"/>
      <c r="N171" s="57"/>
      <c r="P171" s="1794"/>
      <c r="Q171" s="1794"/>
      <c r="R171" s="1794"/>
      <c r="S171" s="1794"/>
      <c r="T171" s="1794"/>
      <c r="U171" s="1794"/>
      <c r="V171" s="1794"/>
      <c r="W171" s="1794"/>
      <c r="X171" s="1794"/>
      <c r="Y171" s="1794"/>
      <c r="Z171" s="1794"/>
      <c r="AA171" s="1794"/>
      <c r="AB171" s="1794"/>
      <c r="AC171" s="1794"/>
      <c r="AD171" s="1794"/>
      <c r="AE171" s="1794"/>
      <c r="AF171" s="1794"/>
      <c r="AG171" s="1794"/>
      <c r="AH171" s="1794"/>
      <c r="AI171" s="1790" t="s">
        <v>104</v>
      </c>
      <c r="AJ171" s="1790" t="s">
        <v>409</v>
      </c>
      <c r="AK171" s="1790" t="s">
        <v>719</v>
      </c>
      <c r="AL171" s="1785"/>
      <c r="AM171" s="1785"/>
      <c r="AN171" s="1790" t="s">
        <v>56</v>
      </c>
      <c r="AO171" s="1790" t="s">
        <v>521</v>
      </c>
      <c r="AP171" s="1790" t="s">
        <v>720</v>
      </c>
      <c r="AQ171" s="1790" t="s">
        <v>408</v>
      </c>
      <c r="AR171" s="1790" t="s">
        <v>413</v>
      </c>
      <c r="AS171" s="1794"/>
      <c r="AT171" s="1794"/>
      <c r="AU171" s="1794"/>
      <c r="AV171" s="1794"/>
      <c r="AW171" s="1794"/>
      <c r="AX171" s="1794"/>
      <c r="AY171" s="1794"/>
      <c r="AZ171" s="1794"/>
      <c r="BA171" s="1794"/>
      <c r="BB171" s="1794"/>
      <c r="BC171" s="1794"/>
    </row>
    <row r="172" spans="6:55" s="53" customFormat="1" x14ac:dyDescent="0.3">
      <c r="F172" s="57"/>
      <c r="G172" s="57"/>
      <c r="H172" s="57"/>
      <c r="I172" s="57"/>
      <c r="J172" s="57"/>
      <c r="K172" s="57"/>
      <c r="L172" s="57"/>
      <c r="M172" s="57"/>
      <c r="N172" s="57"/>
      <c r="P172" s="1794"/>
      <c r="Q172" s="1794"/>
      <c r="R172" s="1794"/>
      <c r="S172" s="1794"/>
      <c r="T172" s="1794"/>
      <c r="U172" s="1794"/>
      <c r="V172" s="1794"/>
      <c r="W172" s="1794"/>
      <c r="X172" s="1794"/>
      <c r="Y172" s="1794"/>
      <c r="Z172" s="1794"/>
      <c r="AA172" s="1794"/>
      <c r="AB172" s="1794"/>
      <c r="AC172" s="1794"/>
      <c r="AD172" s="1794"/>
      <c r="AE172" s="1794"/>
      <c r="AF172" s="1794"/>
      <c r="AG172" s="1794"/>
      <c r="AH172" s="1794"/>
      <c r="AI172" s="1790" t="s">
        <v>104</v>
      </c>
      <c r="AJ172" s="1790" t="s">
        <v>408</v>
      </c>
      <c r="AK172" s="1790" t="s">
        <v>721</v>
      </c>
      <c r="AL172" s="1785"/>
      <c r="AM172" s="1785"/>
      <c r="AN172" s="1790" t="s">
        <v>56</v>
      </c>
      <c r="AO172" s="1790" t="s">
        <v>521</v>
      </c>
      <c r="AP172" s="1790" t="s">
        <v>722</v>
      </c>
      <c r="AQ172" s="1790" t="s">
        <v>408</v>
      </c>
      <c r="AR172" s="1790" t="s">
        <v>413</v>
      </c>
      <c r="AS172" s="1794"/>
      <c r="AT172" s="1794"/>
      <c r="AU172" s="1794"/>
      <c r="AV172" s="1794"/>
      <c r="AW172" s="1794"/>
      <c r="AX172" s="1794"/>
      <c r="AY172" s="1794"/>
      <c r="AZ172" s="1794"/>
      <c r="BA172" s="1794"/>
      <c r="BB172" s="1794"/>
      <c r="BC172" s="1794"/>
    </row>
    <row r="173" spans="6:55" s="53" customFormat="1" x14ac:dyDescent="0.3">
      <c r="F173" s="57"/>
      <c r="G173" s="57"/>
      <c r="H173" s="57"/>
      <c r="I173" s="57"/>
      <c r="J173" s="57"/>
      <c r="K173" s="57"/>
      <c r="L173" s="57"/>
      <c r="M173" s="57"/>
      <c r="N173" s="57"/>
      <c r="P173" s="1794"/>
      <c r="Q173" s="1794"/>
      <c r="R173" s="1794"/>
      <c r="S173" s="1794"/>
      <c r="T173" s="1794"/>
      <c r="U173" s="1794"/>
      <c r="V173" s="1794"/>
      <c r="W173" s="1794"/>
      <c r="X173" s="1794"/>
      <c r="Y173" s="1794"/>
      <c r="Z173" s="1794"/>
      <c r="AA173" s="1794"/>
      <c r="AB173" s="1794"/>
      <c r="AC173" s="1794"/>
      <c r="AD173" s="1794"/>
      <c r="AE173" s="1794"/>
      <c r="AF173" s="1794"/>
      <c r="AG173" s="1794"/>
      <c r="AH173" s="1794"/>
      <c r="AI173" s="1790" t="s">
        <v>104</v>
      </c>
      <c r="AJ173" s="1790" t="s">
        <v>408</v>
      </c>
      <c r="AK173" s="1790" t="s">
        <v>723</v>
      </c>
      <c r="AL173" s="1785"/>
      <c r="AM173" s="1785"/>
      <c r="AN173" s="1790" t="s">
        <v>56</v>
      </c>
      <c r="AO173" s="1790" t="s">
        <v>521</v>
      </c>
      <c r="AP173" s="1790" t="s">
        <v>724</v>
      </c>
      <c r="AQ173" s="1790" t="s">
        <v>408</v>
      </c>
      <c r="AR173" s="1790" t="s">
        <v>413</v>
      </c>
      <c r="AS173" s="1794"/>
      <c r="AT173" s="1794"/>
      <c r="AU173" s="1794"/>
      <c r="AV173" s="1794"/>
      <c r="AW173" s="1794"/>
      <c r="AX173" s="1794"/>
      <c r="AY173" s="1794"/>
      <c r="AZ173" s="1794"/>
      <c r="BA173" s="1794"/>
      <c r="BB173" s="1794"/>
      <c r="BC173" s="1794"/>
    </row>
    <row r="174" spans="6:55" s="53" customFormat="1" x14ac:dyDescent="0.3">
      <c r="F174" s="57"/>
      <c r="G174" s="57"/>
      <c r="H174" s="57"/>
      <c r="I174" s="57"/>
      <c r="J174" s="57"/>
      <c r="K174" s="57"/>
      <c r="L174" s="57"/>
      <c r="M174" s="57"/>
      <c r="N174" s="57"/>
      <c r="P174" s="1794"/>
      <c r="Q174" s="1794"/>
      <c r="R174" s="1794"/>
      <c r="S174" s="1794"/>
      <c r="T174" s="1794"/>
      <c r="U174" s="1794"/>
      <c r="V174" s="1794"/>
      <c r="W174" s="1794"/>
      <c r="X174" s="1794"/>
      <c r="Y174" s="1794"/>
      <c r="Z174" s="1794"/>
      <c r="AA174" s="1794"/>
      <c r="AB174" s="1794"/>
      <c r="AC174" s="1794"/>
      <c r="AD174" s="1794"/>
      <c r="AE174" s="1794"/>
      <c r="AF174" s="1794"/>
      <c r="AG174" s="1794"/>
      <c r="AH174" s="1794"/>
      <c r="AI174" s="1790" t="s">
        <v>106</v>
      </c>
      <c r="AJ174" s="1790" t="s">
        <v>408</v>
      </c>
      <c r="AK174" s="1790" t="s">
        <v>725</v>
      </c>
      <c r="AL174" s="1785"/>
      <c r="AM174" s="1785"/>
      <c r="AN174" s="1790" t="s">
        <v>56</v>
      </c>
      <c r="AO174" s="1790" t="s">
        <v>521</v>
      </c>
      <c r="AP174" s="1790" t="s">
        <v>726</v>
      </c>
      <c r="AQ174" s="1790" t="s">
        <v>408</v>
      </c>
      <c r="AR174" s="1790" t="s">
        <v>413</v>
      </c>
      <c r="AS174" s="1794"/>
      <c r="AT174" s="1794"/>
      <c r="AU174" s="1794"/>
      <c r="AV174" s="1794"/>
      <c r="AW174" s="1794"/>
      <c r="AX174" s="1794"/>
      <c r="AY174" s="1794"/>
      <c r="AZ174" s="1794"/>
      <c r="BA174" s="1794"/>
      <c r="BB174" s="1794"/>
      <c r="BC174" s="1794"/>
    </row>
    <row r="175" spans="6:55" s="53" customFormat="1" x14ac:dyDescent="0.3">
      <c r="F175" s="57"/>
      <c r="G175" s="57"/>
      <c r="H175" s="57"/>
      <c r="I175" s="57"/>
      <c r="J175" s="57"/>
      <c r="K175" s="57"/>
      <c r="L175" s="57"/>
      <c r="M175" s="57"/>
      <c r="N175" s="57"/>
      <c r="P175" s="1794"/>
      <c r="Q175" s="1794"/>
      <c r="R175" s="1794"/>
      <c r="S175" s="1794"/>
      <c r="T175" s="1794"/>
      <c r="U175" s="1794"/>
      <c r="V175" s="1794"/>
      <c r="W175" s="1794"/>
      <c r="X175" s="1794"/>
      <c r="Y175" s="1794"/>
      <c r="Z175" s="1794"/>
      <c r="AA175" s="1794"/>
      <c r="AB175" s="1794"/>
      <c r="AC175" s="1794"/>
      <c r="AD175" s="1794"/>
      <c r="AE175" s="1794"/>
      <c r="AF175" s="1794"/>
      <c r="AG175" s="1794"/>
      <c r="AH175" s="1794"/>
      <c r="AI175" s="1790" t="s">
        <v>106</v>
      </c>
      <c r="AJ175" s="1790" t="s">
        <v>408</v>
      </c>
      <c r="AK175" s="1790" t="s">
        <v>727</v>
      </c>
      <c r="AL175" s="1785"/>
      <c r="AM175" s="1785"/>
      <c r="AN175" s="1790" t="s">
        <v>56</v>
      </c>
      <c r="AO175" s="1790" t="s">
        <v>521</v>
      </c>
      <c r="AP175" s="1790" t="s">
        <v>728</v>
      </c>
      <c r="AQ175" s="1790" t="s">
        <v>408</v>
      </c>
      <c r="AR175" s="1790" t="s">
        <v>413</v>
      </c>
      <c r="AS175" s="1794"/>
      <c r="AT175" s="1794"/>
      <c r="AU175" s="1794"/>
      <c r="AV175" s="1794"/>
      <c r="AW175" s="1794"/>
      <c r="AX175" s="1794"/>
      <c r="AY175" s="1794"/>
      <c r="AZ175" s="1794"/>
      <c r="BA175" s="1794"/>
      <c r="BB175" s="1794"/>
      <c r="BC175" s="1794"/>
    </row>
    <row r="176" spans="6:55" s="53" customFormat="1" x14ac:dyDescent="0.3">
      <c r="F176" s="57"/>
      <c r="G176" s="57"/>
      <c r="H176" s="57"/>
      <c r="I176" s="57"/>
      <c r="J176" s="57"/>
      <c r="K176" s="57"/>
      <c r="L176" s="57"/>
      <c r="M176" s="57"/>
      <c r="N176" s="57"/>
      <c r="P176" s="1794"/>
      <c r="Q176" s="1794"/>
      <c r="R176" s="1794"/>
      <c r="S176" s="1794"/>
      <c r="T176" s="1794"/>
      <c r="U176" s="1794"/>
      <c r="V176" s="1794"/>
      <c r="W176" s="1794"/>
      <c r="X176" s="1794"/>
      <c r="Y176" s="1794"/>
      <c r="Z176" s="1794"/>
      <c r="AA176" s="1794"/>
      <c r="AB176" s="1794"/>
      <c r="AC176" s="1794"/>
      <c r="AD176" s="1794"/>
      <c r="AE176" s="1794"/>
      <c r="AF176" s="1794"/>
      <c r="AG176" s="1794"/>
      <c r="AH176" s="1794"/>
      <c r="AI176" s="1790" t="s">
        <v>106</v>
      </c>
      <c r="AJ176" s="1790" t="s">
        <v>408</v>
      </c>
      <c r="AK176" s="1790" t="s">
        <v>729</v>
      </c>
      <c r="AL176" s="1785"/>
      <c r="AM176" s="1785"/>
      <c r="AN176" s="1790" t="s">
        <v>56</v>
      </c>
      <c r="AO176" s="1790" t="s">
        <v>522</v>
      </c>
      <c r="AP176" s="1790" t="s">
        <v>730</v>
      </c>
      <c r="AQ176" s="1790" t="s">
        <v>408</v>
      </c>
      <c r="AR176" s="1790" t="s">
        <v>413</v>
      </c>
      <c r="AS176" s="1794"/>
      <c r="AT176" s="1794"/>
      <c r="AU176" s="1794"/>
      <c r="AV176" s="1794"/>
      <c r="AW176" s="1794"/>
      <c r="AX176" s="1794"/>
      <c r="AY176" s="1794"/>
      <c r="AZ176" s="1794"/>
      <c r="BA176" s="1794"/>
      <c r="BB176" s="1794"/>
      <c r="BC176" s="1794"/>
    </row>
    <row r="177" spans="6:55" s="53" customFormat="1" x14ac:dyDescent="0.3">
      <c r="F177" s="57"/>
      <c r="G177" s="57"/>
      <c r="H177" s="57"/>
      <c r="I177" s="57"/>
      <c r="J177" s="57"/>
      <c r="K177" s="57"/>
      <c r="L177" s="57"/>
      <c r="M177" s="57"/>
      <c r="N177" s="57"/>
      <c r="P177" s="1794"/>
      <c r="Q177" s="1794"/>
      <c r="R177" s="1794"/>
      <c r="S177" s="1794"/>
      <c r="T177" s="1794"/>
      <c r="U177" s="1794"/>
      <c r="V177" s="1794"/>
      <c r="W177" s="1794"/>
      <c r="X177" s="1794"/>
      <c r="Y177" s="1794"/>
      <c r="Z177" s="1794"/>
      <c r="AA177" s="1794"/>
      <c r="AB177" s="1794"/>
      <c r="AC177" s="1794"/>
      <c r="AD177" s="1794"/>
      <c r="AE177" s="1794"/>
      <c r="AF177" s="1794"/>
      <c r="AG177" s="1794"/>
      <c r="AH177" s="1794"/>
      <c r="AI177" s="1790" t="s">
        <v>108</v>
      </c>
      <c r="AJ177" s="1790" t="s">
        <v>410</v>
      </c>
      <c r="AK177" s="1790" t="s">
        <v>731</v>
      </c>
      <c r="AL177" s="1785"/>
      <c r="AM177" s="1785"/>
      <c r="AN177" s="1790" t="s">
        <v>56</v>
      </c>
      <c r="AO177" s="1790" t="s">
        <v>522</v>
      </c>
      <c r="AP177" s="1790" t="s">
        <v>732</v>
      </c>
      <c r="AQ177" s="1790" t="s">
        <v>408</v>
      </c>
      <c r="AR177" s="1790" t="s">
        <v>413</v>
      </c>
      <c r="AS177" s="1794"/>
      <c r="AT177" s="1794"/>
      <c r="AU177" s="1794"/>
      <c r="AV177" s="1794"/>
      <c r="AW177" s="1794"/>
      <c r="AX177" s="1794"/>
      <c r="AY177" s="1794"/>
      <c r="AZ177" s="1794"/>
      <c r="BA177" s="1794"/>
      <c r="BB177" s="1794"/>
      <c r="BC177" s="1794"/>
    </row>
    <row r="178" spans="6:55" s="53" customFormat="1" x14ac:dyDescent="0.3">
      <c r="F178" s="57"/>
      <c r="G178" s="57"/>
      <c r="H178" s="57"/>
      <c r="I178" s="57"/>
      <c r="J178" s="57"/>
      <c r="K178" s="57"/>
      <c r="L178" s="57"/>
      <c r="M178" s="57"/>
      <c r="N178" s="57"/>
      <c r="P178" s="1794"/>
      <c r="Q178" s="1794"/>
      <c r="R178" s="1794"/>
      <c r="S178" s="1794"/>
      <c r="T178" s="1794"/>
      <c r="U178" s="1794"/>
      <c r="V178" s="1794"/>
      <c r="W178" s="1794"/>
      <c r="X178" s="1794"/>
      <c r="Y178" s="1794"/>
      <c r="Z178" s="1794"/>
      <c r="AA178" s="1794"/>
      <c r="AB178" s="1794"/>
      <c r="AC178" s="1794"/>
      <c r="AD178" s="1794"/>
      <c r="AE178" s="1794"/>
      <c r="AF178" s="1794"/>
      <c r="AG178" s="1794"/>
      <c r="AH178" s="1794"/>
      <c r="AI178" s="1790" t="s">
        <v>108</v>
      </c>
      <c r="AJ178" s="1790" t="s">
        <v>410</v>
      </c>
      <c r="AK178" s="1790" t="s">
        <v>733</v>
      </c>
      <c r="AL178" s="1785"/>
      <c r="AM178" s="1785"/>
      <c r="AN178" s="1790" t="s">
        <v>56</v>
      </c>
      <c r="AO178" s="1790" t="s">
        <v>522</v>
      </c>
      <c r="AP178" s="1790" t="s">
        <v>734</v>
      </c>
      <c r="AQ178" s="1790" t="s">
        <v>408</v>
      </c>
      <c r="AR178" s="1790" t="s">
        <v>413</v>
      </c>
      <c r="AS178" s="1794"/>
      <c r="AT178" s="1794"/>
      <c r="AU178" s="1794"/>
      <c r="AV178" s="1794"/>
      <c r="AW178" s="1794"/>
      <c r="AX178" s="1794"/>
      <c r="AY178" s="1794"/>
      <c r="AZ178" s="1794"/>
      <c r="BA178" s="1794"/>
      <c r="BB178" s="1794"/>
      <c r="BC178" s="1794"/>
    </row>
    <row r="179" spans="6:55" s="53" customFormat="1" x14ac:dyDescent="0.3">
      <c r="F179" s="57"/>
      <c r="G179" s="57"/>
      <c r="H179" s="57"/>
      <c r="I179" s="57"/>
      <c r="J179" s="57"/>
      <c r="K179" s="57"/>
      <c r="L179" s="57"/>
      <c r="M179" s="57"/>
      <c r="N179" s="57"/>
      <c r="P179" s="1794"/>
      <c r="Q179" s="1794"/>
      <c r="R179" s="1794"/>
      <c r="S179" s="1794"/>
      <c r="T179" s="1794"/>
      <c r="U179" s="1794"/>
      <c r="V179" s="1794"/>
      <c r="W179" s="1794"/>
      <c r="X179" s="1794"/>
      <c r="Y179" s="1794"/>
      <c r="Z179" s="1794"/>
      <c r="AA179" s="1794"/>
      <c r="AB179" s="1794"/>
      <c r="AC179" s="1794"/>
      <c r="AD179" s="1794"/>
      <c r="AE179" s="1794"/>
      <c r="AF179" s="1794"/>
      <c r="AG179" s="1794"/>
      <c r="AH179" s="1794"/>
      <c r="AI179" s="1790" t="s">
        <v>110</v>
      </c>
      <c r="AJ179" s="1790" t="s">
        <v>410</v>
      </c>
      <c r="AK179" s="1790" t="s">
        <v>735</v>
      </c>
      <c r="AL179" s="1785"/>
      <c r="AM179" s="1785"/>
      <c r="AN179" s="1790" t="s">
        <v>56</v>
      </c>
      <c r="AO179" s="1790" t="s">
        <v>522</v>
      </c>
      <c r="AP179" s="1790" t="s">
        <v>736</v>
      </c>
      <c r="AQ179" s="1790" t="s">
        <v>408</v>
      </c>
      <c r="AR179" s="1790" t="s">
        <v>413</v>
      </c>
      <c r="AS179" s="1794"/>
      <c r="AT179" s="1794"/>
      <c r="AU179" s="1794"/>
      <c r="AV179" s="1794"/>
      <c r="AW179" s="1794"/>
      <c r="AX179" s="1794"/>
      <c r="AY179" s="1794"/>
      <c r="AZ179" s="1794"/>
      <c r="BA179" s="1794"/>
      <c r="BB179" s="1794"/>
      <c r="BC179" s="1794"/>
    </row>
    <row r="180" spans="6:55" s="53" customFormat="1" x14ac:dyDescent="0.3">
      <c r="F180" s="57"/>
      <c r="G180" s="57"/>
      <c r="H180" s="57"/>
      <c r="I180" s="57"/>
      <c r="J180" s="57"/>
      <c r="K180" s="57"/>
      <c r="L180" s="57"/>
      <c r="M180" s="57"/>
      <c r="N180" s="57"/>
      <c r="P180" s="1794"/>
      <c r="Q180" s="1794"/>
      <c r="R180" s="1794"/>
      <c r="S180" s="1794"/>
      <c r="T180" s="1794"/>
      <c r="U180" s="1794"/>
      <c r="V180" s="1794"/>
      <c r="W180" s="1794"/>
      <c r="X180" s="1794"/>
      <c r="Y180" s="1794"/>
      <c r="Z180" s="1794"/>
      <c r="AA180" s="1794"/>
      <c r="AB180" s="1794"/>
      <c r="AC180" s="1794"/>
      <c r="AD180" s="1794"/>
      <c r="AE180" s="1794"/>
      <c r="AF180" s="1794"/>
      <c r="AG180" s="1794"/>
      <c r="AH180" s="1794"/>
      <c r="AI180" s="1790" t="s">
        <v>112</v>
      </c>
      <c r="AJ180" s="1790" t="s">
        <v>410</v>
      </c>
      <c r="AK180" s="1790" t="s">
        <v>737</v>
      </c>
      <c r="AL180" s="1785"/>
      <c r="AM180" s="1785"/>
      <c r="AN180" s="1790" t="s">
        <v>56</v>
      </c>
      <c r="AO180" s="1790" t="s">
        <v>522</v>
      </c>
      <c r="AP180" s="1790" t="s">
        <v>738</v>
      </c>
      <c r="AQ180" s="1790" t="s">
        <v>408</v>
      </c>
      <c r="AR180" s="1790" t="s">
        <v>413</v>
      </c>
      <c r="AS180" s="1794"/>
      <c r="AT180" s="1794"/>
      <c r="AU180" s="1794"/>
      <c r="AV180" s="1794"/>
      <c r="AW180" s="1794"/>
      <c r="AX180" s="1794"/>
      <c r="AY180" s="1794"/>
      <c r="AZ180" s="1794"/>
      <c r="BA180" s="1794"/>
      <c r="BB180" s="1794"/>
      <c r="BC180" s="1794"/>
    </row>
    <row r="181" spans="6:55" s="53" customFormat="1" x14ac:dyDescent="0.3">
      <c r="F181" s="57"/>
      <c r="G181" s="57"/>
      <c r="H181" s="57"/>
      <c r="I181" s="57"/>
      <c r="J181" s="57"/>
      <c r="K181" s="57"/>
      <c r="L181" s="57"/>
      <c r="M181" s="57"/>
      <c r="N181" s="57"/>
      <c r="P181" s="1794"/>
      <c r="Q181" s="1794"/>
      <c r="R181" s="1794"/>
      <c r="S181" s="1794"/>
      <c r="T181" s="1794"/>
      <c r="U181" s="1794"/>
      <c r="V181" s="1794"/>
      <c r="W181" s="1794"/>
      <c r="X181" s="1794"/>
      <c r="Y181" s="1794"/>
      <c r="Z181" s="1794"/>
      <c r="AA181" s="1794"/>
      <c r="AB181" s="1794"/>
      <c r="AC181" s="1794"/>
      <c r="AD181" s="1794"/>
      <c r="AE181" s="1794"/>
      <c r="AF181" s="1794"/>
      <c r="AG181" s="1794"/>
      <c r="AH181" s="1794"/>
      <c r="AI181" s="1790" t="s">
        <v>112</v>
      </c>
      <c r="AJ181" s="1790" t="s">
        <v>407</v>
      </c>
      <c r="AK181" s="1790" t="s">
        <v>739</v>
      </c>
      <c r="AL181" s="1785"/>
      <c r="AM181" s="1785"/>
      <c r="AN181" s="1790" t="s">
        <v>56</v>
      </c>
      <c r="AO181" s="1790" t="s">
        <v>523</v>
      </c>
      <c r="AP181" s="1790" t="s">
        <v>740</v>
      </c>
      <c r="AQ181" s="1790" t="s">
        <v>408</v>
      </c>
      <c r="AR181" s="1790" t="s">
        <v>413</v>
      </c>
      <c r="AS181" s="1794"/>
      <c r="AT181" s="1794"/>
      <c r="AU181" s="1794"/>
      <c r="AV181" s="1794"/>
      <c r="AW181" s="1794"/>
      <c r="AX181" s="1794"/>
      <c r="AY181" s="1794"/>
      <c r="AZ181" s="1794"/>
      <c r="BA181" s="1794"/>
      <c r="BB181" s="1794"/>
      <c r="BC181" s="1794"/>
    </row>
    <row r="182" spans="6:55" s="53" customFormat="1" x14ac:dyDescent="0.3">
      <c r="F182" s="57"/>
      <c r="G182" s="57"/>
      <c r="H182" s="57"/>
      <c r="I182" s="57"/>
      <c r="J182" s="57"/>
      <c r="K182" s="57"/>
      <c r="L182" s="57"/>
      <c r="M182" s="57"/>
      <c r="N182" s="57"/>
      <c r="P182" s="1794"/>
      <c r="Q182" s="1794"/>
      <c r="R182" s="1794"/>
      <c r="S182" s="1794"/>
      <c r="T182" s="1794"/>
      <c r="U182" s="1794"/>
      <c r="V182" s="1794"/>
      <c r="W182" s="1794"/>
      <c r="X182" s="1794"/>
      <c r="Y182" s="1794"/>
      <c r="Z182" s="1794"/>
      <c r="AA182" s="1794"/>
      <c r="AB182" s="1794"/>
      <c r="AC182" s="1794"/>
      <c r="AD182" s="1794"/>
      <c r="AE182" s="1794"/>
      <c r="AF182" s="1794"/>
      <c r="AG182" s="1794"/>
      <c r="AH182" s="1794"/>
      <c r="AI182" s="1790" t="s">
        <v>112</v>
      </c>
      <c r="AJ182" s="1790" t="s">
        <v>407</v>
      </c>
      <c r="AK182" s="1790" t="s">
        <v>741</v>
      </c>
      <c r="AL182" s="1785"/>
      <c r="AM182" s="1785"/>
      <c r="AN182" s="1790" t="s">
        <v>56</v>
      </c>
      <c r="AO182" s="1790" t="s">
        <v>523</v>
      </c>
      <c r="AP182" s="1790" t="s">
        <v>742</v>
      </c>
      <c r="AQ182" s="1790" t="s">
        <v>408</v>
      </c>
      <c r="AR182" s="1790" t="s">
        <v>413</v>
      </c>
      <c r="AS182" s="1794"/>
      <c r="AT182" s="1794"/>
      <c r="AU182" s="1794"/>
      <c r="AV182" s="1794"/>
      <c r="AW182" s="1794"/>
      <c r="AX182" s="1794"/>
      <c r="AY182" s="1794"/>
      <c r="AZ182" s="1794"/>
      <c r="BA182" s="1794"/>
      <c r="BB182" s="1794"/>
      <c r="BC182" s="1794"/>
    </row>
    <row r="183" spans="6:55" s="53" customFormat="1" x14ac:dyDescent="0.3">
      <c r="F183" s="57"/>
      <c r="G183" s="57"/>
      <c r="H183" s="57"/>
      <c r="I183" s="57"/>
      <c r="J183" s="57"/>
      <c r="K183" s="57"/>
      <c r="L183" s="57"/>
      <c r="M183" s="57"/>
      <c r="N183" s="57"/>
      <c r="P183" s="1794"/>
      <c r="Q183" s="1794"/>
      <c r="R183" s="1794"/>
      <c r="S183" s="1794"/>
      <c r="T183" s="1794"/>
      <c r="U183" s="1794"/>
      <c r="V183" s="1794"/>
      <c r="W183" s="1794"/>
      <c r="X183" s="1794"/>
      <c r="Y183" s="1794"/>
      <c r="Z183" s="1794"/>
      <c r="AA183" s="1794"/>
      <c r="AB183" s="1794"/>
      <c r="AC183" s="1794"/>
      <c r="AD183" s="1794"/>
      <c r="AE183" s="1794"/>
      <c r="AF183" s="1794"/>
      <c r="AG183" s="1794"/>
      <c r="AH183" s="1794"/>
      <c r="AI183" s="1790" t="s">
        <v>112</v>
      </c>
      <c r="AJ183" s="1790" t="s">
        <v>409</v>
      </c>
      <c r="AK183" s="1790" t="s">
        <v>743</v>
      </c>
      <c r="AL183" s="1785"/>
      <c r="AM183" s="1785"/>
      <c r="AN183" s="1790" t="s">
        <v>56</v>
      </c>
      <c r="AO183" s="1790" t="s">
        <v>523</v>
      </c>
      <c r="AP183" s="1790" t="s">
        <v>744</v>
      </c>
      <c r="AQ183" s="1790" t="s">
        <v>408</v>
      </c>
      <c r="AR183" s="1790" t="s">
        <v>413</v>
      </c>
      <c r="AS183" s="1794"/>
      <c r="AT183" s="1794"/>
      <c r="AU183" s="1794"/>
      <c r="AV183" s="1794"/>
      <c r="AW183" s="1794"/>
      <c r="AX183" s="1794"/>
      <c r="AY183" s="1794"/>
      <c r="AZ183" s="1794"/>
      <c r="BA183" s="1794"/>
      <c r="BB183" s="1794"/>
      <c r="BC183" s="1794"/>
    </row>
    <row r="184" spans="6:55" s="53" customFormat="1" x14ac:dyDescent="0.3">
      <c r="F184" s="57"/>
      <c r="G184" s="57"/>
      <c r="H184" s="57"/>
      <c r="I184" s="57"/>
      <c r="J184" s="57"/>
      <c r="K184" s="57"/>
      <c r="L184" s="57"/>
      <c r="M184" s="57"/>
      <c r="N184" s="57"/>
      <c r="P184" s="1794"/>
      <c r="Q184" s="1794"/>
      <c r="R184" s="1794"/>
      <c r="S184" s="1794"/>
      <c r="T184" s="1794"/>
      <c r="U184" s="1794"/>
      <c r="V184" s="1794"/>
      <c r="W184" s="1794"/>
      <c r="X184" s="1794"/>
      <c r="Y184" s="1794"/>
      <c r="Z184" s="1794"/>
      <c r="AA184" s="1794"/>
      <c r="AB184" s="1794"/>
      <c r="AC184" s="1794"/>
      <c r="AD184" s="1794"/>
      <c r="AE184" s="1794"/>
      <c r="AF184" s="1794"/>
      <c r="AG184" s="1794"/>
      <c r="AH184" s="1794"/>
      <c r="AI184" s="1790" t="s">
        <v>112</v>
      </c>
      <c r="AJ184" s="1790" t="s">
        <v>408</v>
      </c>
      <c r="AK184" s="1790" t="s">
        <v>745</v>
      </c>
      <c r="AL184" s="1785"/>
      <c r="AM184" s="1785"/>
      <c r="AN184" s="1790" t="s">
        <v>56</v>
      </c>
      <c r="AO184" s="1790" t="s">
        <v>488</v>
      </c>
      <c r="AP184" s="1790" t="s">
        <v>450</v>
      </c>
      <c r="AQ184" s="1790" t="s">
        <v>407</v>
      </c>
      <c r="AR184" s="1790" t="s">
        <v>418</v>
      </c>
      <c r="AS184" s="1794"/>
      <c r="AT184" s="1794"/>
      <c r="AU184" s="1794"/>
      <c r="AV184" s="1794"/>
      <c r="AW184" s="1794"/>
      <c r="AX184" s="1794"/>
      <c r="AY184" s="1794"/>
      <c r="AZ184" s="1794"/>
      <c r="BA184" s="1794"/>
      <c r="BB184" s="1794"/>
      <c r="BC184" s="1794"/>
    </row>
    <row r="185" spans="6:55" s="53" customFormat="1" x14ac:dyDescent="0.3">
      <c r="F185" s="57"/>
      <c r="G185" s="57"/>
      <c r="H185" s="57"/>
      <c r="I185" s="57"/>
      <c r="J185" s="57"/>
      <c r="K185" s="57"/>
      <c r="L185" s="57"/>
      <c r="M185" s="57"/>
      <c r="N185" s="57"/>
      <c r="P185" s="1794"/>
      <c r="Q185" s="1794"/>
      <c r="R185" s="1794"/>
      <c r="S185" s="1794"/>
      <c r="T185" s="1794"/>
      <c r="U185" s="1794"/>
      <c r="V185" s="1794"/>
      <c r="W185" s="1794"/>
      <c r="X185" s="1794"/>
      <c r="Y185" s="1794"/>
      <c r="Z185" s="1794"/>
      <c r="AA185" s="1794"/>
      <c r="AB185" s="1794"/>
      <c r="AC185" s="1794"/>
      <c r="AD185" s="1794"/>
      <c r="AE185" s="1794"/>
      <c r="AF185" s="1794"/>
      <c r="AG185" s="1794"/>
      <c r="AH185" s="1794"/>
      <c r="AI185" s="1790" t="s">
        <v>112</v>
      </c>
      <c r="AJ185" s="1790" t="s">
        <v>408</v>
      </c>
      <c r="AK185" s="1790" t="s">
        <v>746</v>
      </c>
      <c r="AL185" s="1785"/>
      <c r="AM185" s="1785"/>
      <c r="AN185" s="1790" t="s">
        <v>58</v>
      </c>
      <c r="AO185" s="1790" t="s">
        <v>524</v>
      </c>
      <c r="AP185" s="1790" t="s">
        <v>747</v>
      </c>
      <c r="AQ185" s="1790" t="s">
        <v>407</v>
      </c>
      <c r="AR185" s="1790" t="s">
        <v>418</v>
      </c>
      <c r="AS185" s="1794"/>
      <c r="AT185" s="1794"/>
      <c r="AU185" s="1794"/>
      <c r="AV185" s="1794"/>
      <c r="AW185" s="1794"/>
      <c r="AX185" s="1794"/>
      <c r="AY185" s="1794"/>
      <c r="AZ185" s="1794"/>
      <c r="BA185" s="1794"/>
      <c r="BB185" s="1794"/>
      <c r="BC185" s="1794"/>
    </row>
    <row r="186" spans="6:55" s="53" customFormat="1" x14ac:dyDescent="0.3">
      <c r="F186" s="57"/>
      <c r="G186" s="57"/>
      <c r="H186" s="57"/>
      <c r="I186" s="57"/>
      <c r="J186" s="57"/>
      <c r="K186" s="57"/>
      <c r="L186" s="57"/>
      <c r="M186" s="57"/>
      <c r="N186" s="57"/>
      <c r="P186" s="1794"/>
      <c r="Q186" s="1794"/>
      <c r="R186" s="1794"/>
      <c r="S186" s="1794"/>
      <c r="T186" s="1794"/>
      <c r="U186" s="1794"/>
      <c r="V186" s="1794"/>
      <c r="W186" s="1794"/>
      <c r="X186" s="1794"/>
      <c r="Y186" s="1794"/>
      <c r="Z186" s="1794"/>
      <c r="AA186" s="1794"/>
      <c r="AB186" s="1794"/>
      <c r="AC186" s="1794"/>
      <c r="AD186" s="1794"/>
      <c r="AE186" s="1794"/>
      <c r="AF186" s="1794"/>
      <c r="AG186" s="1794"/>
      <c r="AH186" s="1794"/>
      <c r="AI186" s="1790" t="s">
        <v>112</v>
      </c>
      <c r="AJ186" s="1790" t="s">
        <v>408</v>
      </c>
      <c r="AK186" s="1790" t="s">
        <v>748</v>
      </c>
      <c r="AL186" s="1785"/>
      <c r="AM186" s="1785"/>
      <c r="AN186" s="1790" t="s">
        <v>58</v>
      </c>
      <c r="AO186" s="1790" t="s">
        <v>524</v>
      </c>
      <c r="AP186" s="1790" t="s">
        <v>749</v>
      </c>
      <c r="AQ186" s="1790" t="s">
        <v>407</v>
      </c>
      <c r="AR186" s="1790" t="s">
        <v>418</v>
      </c>
      <c r="AS186" s="1794"/>
      <c r="AT186" s="1794"/>
      <c r="AU186" s="1794"/>
      <c r="AV186" s="1794"/>
      <c r="AW186" s="1794"/>
      <c r="AX186" s="1794"/>
      <c r="AY186" s="1794"/>
      <c r="AZ186" s="1794"/>
      <c r="BA186" s="1794"/>
      <c r="BB186" s="1794"/>
      <c r="BC186" s="1794"/>
    </row>
    <row r="187" spans="6:55" s="53" customFormat="1" x14ac:dyDescent="0.3">
      <c r="F187" s="57"/>
      <c r="G187" s="57"/>
      <c r="H187" s="57"/>
      <c r="I187" s="57"/>
      <c r="J187" s="57"/>
      <c r="K187" s="57"/>
      <c r="L187" s="57"/>
      <c r="M187" s="57"/>
      <c r="N187" s="57"/>
      <c r="P187" s="1794"/>
      <c r="Q187" s="1794"/>
      <c r="R187" s="1794"/>
      <c r="S187" s="1794"/>
      <c r="T187" s="1794"/>
      <c r="U187" s="1794"/>
      <c r="V187" s="1794"/>
      <c r="W187" s="1794"/>
      <c r="X187" s="1794"/>
      <c r="Y187" s="1794"/>
      <c r="Z187" s="1794"/>
      <c r="AA187" s="1794"/>
      <c r="AB187" s="1794"/>
      <c r="AC187" s="1794"/>
      <c r="AD187" s="1794"/>
      <c r="AE187" s="1794"/>
      <c r="AF187" s="1794"/>
      <c r="AG187" s="1794"/>
      <c r="AH187" s="1794"/>
      <c r="AI187" s="1790" t="s">
        <v>114</v>
      </c>
      <c r="AJ187" s="1790" t="s">
        <v>408</v>
      </c>
      <c r="AK187" s="1790" t="s">
        <v>750</v>
      </c>
      <c r="AL187" s="1785"/>
      <c r="AM187" s="1785"/>
      <c r="AN187" s="1790" t="s">
        <v>58</v>
      </c>
      <c r="AO187" s="1790" t="s">
        <v>524</v>
      </c>
      <c r="AP187" s="1790" t="s">
        <v>751</v>
      </c>
      <c r="AQ187" s="1790" t="s">
        <v>407</v>
      </c>
      <c r="AR187" s="1790" t="s">
        <v>418</v>
      </c>
      <c r="AS187" s="1794"/>
      <c r="AT187" s="1794"/>
      <c r="AU187" s="1794"/>
      <c r="AV187" s="1794"/>
      <c r="AW187" s="1794"/>
      <c r="AX187" s="1794"/>
      <c r="AY187" s="1794"/>
      <c r="AZ187" s="1794"/>
      <c r="BA187" s="1794"/>
      <c r="BB187" s="1794"/>
      <c r="BC187" s="1794"/>
    </row>
    <row r="188" spans="6:55" s="53" customFormat="1" x14ac:dyDescent="0.3">
      <c r="F188" s="57"/>
      <c r="G188" s="57"/>
      <c r="H188" s="57"/>
      <c r="I188" s="57"/>
      <c r="J188" s="57"/>
      <c r="K188" s="57"/>
      <c r="L188" s="57"/>
      <c r="M188" s="57"/>
      <c r="N188" s="57"/>
      <c r="P188" s="1794"/>
      <c r="Q188" s="1794"/>
      <c r="R188" s="1794"/>
      <c r="S188" s="1794"/>
      <c r="T188" s="1794"/>
      <c r="U188" s="1794"/>
      <c r="V188" s="1794"/>
      <c r="W188" s="1794"/>
      <c r="X188" s="1794"/>
      <c r="Y188" s="1794"/>
      <c r="Z188" s="1794"/>
      <c r="AA188" s="1794"/>
      <c r="AB188" s="1794"/>
      <c r="AC188" s="1794"/>
      <c r="AD188" s="1794"/>
      <c r="AE188" s="1794"/>
      <c r="AF188" s="1794"/>
      <c r="AG188" s="1794"/>
      <c r="AH188" s="1794"/>
      <c r="AI188" s="1790" t="s">
        <v>116</v>
      </c>
      <c r="AJ188" s="1790" t="s">
        <v>407</v>
      </c>
      <c r="AK188" s="1790" t="s">
        <v>752</v>
      </c>
      <c r="AL188" s="1785"/>
      <c r="AM188" s="1785"/>
      <c r="AN188" s="1790" t="s">
        <v>58</v>
      </c>
      <c r="AO188" s="1790" t="s">
        <v>526</v>
      </c>
      <c r="AP188" s="1790" t="s">
        <v>753</v>
      </c>
      <c r="AQ188" s="1790" t="s">
        <v>408</v>
      </c>
      <c r="AR188" s="1790" t="s">
        <v>413</v>
      </c>
      <c r="AS188" s="1794"/>
      <c r="AT188" s="1794"/>
      <c r="AU188" s="1794"/>
      <c r="AV188" s="1794"/>
      <c r="AW188" s="1794"/>
      <c r="AX188" s="1794"/>
      <c r="AY188" s="1794"/>
      <c r="AZ188" s="1794"/>
      <c r="BA188" s="1794"/>
      <c r="BB188" s="1794"/>
      <c r="BC188" s="1794"/>
    </row>
    <row r="189" spans="6:55" s="53" customFormat="1" x14ac:dyDescent="0.3">
      <c r="F189" s="57"/>
      <c r="G189" s="57"/>
      <c r="H189" s="57"/>
      <c r="I189" s="57"/>
      <c r="J189" s="57"/>
      <c r="K189" s="57"/>
      <c r="L189" s="57"/>
      <c r="M189" s="57"/>
      <c r="N189" s="57"/>
      <c r="P189" s="1794"/>
      <c r="Q189" s="1794"/>
      <c r="R189" s="1794"/>
      <c r="S189" s="1794"/>
      <c r="T189" s="1794"/>
      <c r="U189" s="1794"/>
      <c r="V189" s="1794"/>
      <c r="W189" s="1794"/>
      <c r="X189" s="1794"/>
      <c r="Y189" s="1794"/>
      <c r="Z189" s="1794"/>
      <c r="AA189" s="1794"/>
      <c r="AB189" s="1794"/>
      <c r="AC189" s="1794"/>
      <c r="AD189" s="1794"/>
      <c r="AE189" s="1794"/>
      <c r="AF189" s="1794"/>
      <c r="AG189" s="1794"/>
      <c r="AH189" s="1794"/>
      <c r="AI189" s="1790" t="s">
        <v>116</v>
      </c>
      <c r="AJ189" s="1790" t="s">
        <v>407</v>
      </c>
      <c r="AK189" s="1790" t="s">
        <v>754</v>
      </c>
      <c r="AL189" s="1785"/>
      <c r="AM189" s="1785"/>
      <c r="AN189" s="1790" t="s">
        <v>58</v>
      </c>
      <c r="AO189" s="1790" t="s">
        <v>525</v>
      </c>
      <c r="AP189" s="1790" t="s">
        <v>755</v>
      </c>
      <c r="AQ189" s="1790" t="s">
        <v>409</v>
      </c>
      <c r="AR189" s="1790" t="s">
        <v>418</v>
      </c>
      <c r="AS189" s="1794"/>
      <c r="AT189" s="1794"/>
      <c r="AU189" s="1794"/>
      <c r="AV189" s="1794"/>
      <c r="AW189" s="1794"/>
      <c r="AX189" s="1794"/>
      <c r="AY189" s="1794"/>
      <c r="AZ189" s="1794"/>
      <c r="BA189" s="1794"/>
      <c r="BB189" s="1794"/>
      <c r="BC189" s="1794"/>
    </row>
    <row r="190" spans="6:55" s="53" customFormat="1" x14ac:dyDescent="0.3">
      <c r="F190" s="57"/>
      <c r="G190" s="57"/>
      <c r="H190" s="57"/>
      <c r="I190" s="57"/>
      <c r="J190" s="57"/>
      <c r="K190" s="57"/>
      <c r="L190" s="57"/>
      <c r="M190" s="57"/>
      <c r="N190" s="57"/>
      <c r="P190" s="1794"/>
      <c r="Q190" s="1794"/>
      <c r="R190" s="1794"/>
      <c r="S190" s="1794"/>
      <c r="T190" s="1794"/>
      <c r="U190" s="1794"/>
      <c r="V190" s="1794"/>
      <c r="W190" s="1794"/>
      <c r="X190" s="1794"/>
      <c r="Y190" s="1794"/>
      <c r="Z190" s="1794"/>
      <c r="AA190" s="1794"/>
      <c r="AB190" s="1794"/>
      <c r="AC190" s="1794"/>
      <c r="AD190" s="1794"/>
      <c r="AE190" s="1794"/>
      <c r="AF190" s="1794"/>
      <c r="AG190" s="1794"/>
      <c r="AH190" s="1794"/>
      <c r="AI190" s="1790" t="s">
        <v>118</v>
      </c>
      <c r="AJ190" s="1790" t="s">
        <v>407</v>
      </c>
      <c r="AK190" s="1790" t="s">
        <v>756</v>
      </c>
      <c r="AL190" s="1785"/>
      <c r="AM190" s="1785"/>
      <c r="AN190" s="1790" t="s">
        <v>60</v>
      </c>
      <c r="AO190" s="1790" t="s">
        <v>527</v>
      </c>
      <c r="AP190" s="1790" t="s">
        <v>450</v>
      </c>
      <c r="AQ190" s="1790" t="s">
        <v>407</v>
      </c>
      <c r="AR190" s="1790" t="s">
        <v>418</v>
      </c>
      <c r="AS190" s="1794"/>
      <c r="AT190" s="1794"/>
      <c r="AU190" s="1794"/>
      <c r="AV190" s="1794"/>
      <c r="AW190" s="1794"/>
      <c r="AX190" s="1794"/>
      <c r="AY190" s="1794"/>
      <c r="AZ190" s="1794"/>
      <c r="BA190" s="1794"/>
      <c r="BB190" s="1794"/>
      <c r="BC190" s="1794"/>
    </row>
    <row r="191" spans="6:55" s="53" customFormat="1" x14ac:dyDescent="0.3">
      <c r="F191" s="57"/>
      <c r="G191" s="57"/>
      <c r="H191" s="57"/>
      <c r="I191" s="57"/>
      <c r="J191" s="57"/>
      <c r="K191" s="57"/>
      <c r="L191" s="57"/>
      <c r="M191" s="57"/>
      <c r="N191" s="57"/>
      <c r="P191" s="1794"/>
      <c r="Q191" s="1794"/>
      <c r="R191" s="1794"/>
      <c r="S191" s="1794"/>
      <c r="T191" s="1794"/>
      <c r="U191" s="1794"/>
      <c r="V191" s="1794"/>
      <c r="W191" s="1794"/>
      <c r="X191" s="1794"/>
      <c r="Y191" s="1794"/>
      <c r="Z191" s="1794"/>
      <c r="AA191" s="1794"/>
      <c r="AB191" s="1794"/>
      <c r="AC191" s="1794"/>
      <c r="AD191" s="1794"/>
      <c r="AE191" s="1794"/>
      <c r="AF191" s="1794"/>
      <c r="AG191" s="1794"/>
      <c r="AH191" s="1794"/>
      <c r="AI191" s="1790" t="s">
        <v>118</v>
      </c>
      <c r="AJ191" s="1790" t="s">
        <v>407</v>
      </c>
      <c r="AK191" s="1790" t="s">
        <v>757</v>
      </c>
      <c r="AL191" s="1785"/>
      <c r="AM191" s="1785"/>
      <c r="AN191" s="1790" t="s">
        <v>60</v>
      </c>
      <c r="AO191" s="1790" t="s">
        <v>527</v>
      </c>
      <c r="AP191" s="1790" t="s">
        <v>452</v>
      </c>
      <c r="AQ191" s="1790" t="s">
        <v>407</v>
      </c>
      <c r="AR191" s="1790" t="s">
        <v>418</v>
      </c>
      <c r="AS191" s="1794"/>
      <c r="AT191" s="1794"/>
      <c r="AU191" s="1794"/>
      <c r="AV191" s="1794"/>
      <c r="AW191" s="1794"/>
      <c r="AX191" s="1794"/>
      <c r="AY191" s="1794"/>
      <c r="AZ191" s="1794"/>
      <c r="BA191" s="1794"/>
      <c r="BB191" s="1794"/>
      <c r="BC191" s="1794"/>
    </row>
    <row r="192" spans="6:55" s="53" customFormat="1" x14ac:dyDescent="0.3">
      <c r="F192" s="57"/>
      <c r="G192" s="57"/>
      <c r="H192" s="57"/>
      <c r="I192" s="57"/>
      <c r="J192" s="57"/>
      <c r="K192" s="57"/>
      <c r="L192" s="57"/>
      <c r="M192" s="57"/>
      <c r="N192" s="57"/>
      <c r="P192" s="1794"/>
      <c r="Q192" s="1794"/>
      <c r="R192" s="1794"/>
      <c r="S192" s="1794"/>
      <c r="T192" s="1794"/>
      <c r="U192" s="1794"/>
      <c r="V192" s="1794"/>
      <c r="W192" s="1794"/>
      <c r="X192" s="1794"/>
      <c r="Y192" s="1794"/>
      <c r="Z192" s="1794"/>
      <c r="AA192" s="1794"/>
      <c r="AB192" s="1794"/>
      <c r="AC192" s="1794"/>
      <c r="AD192" s="1794"/>
      <c r="AE192" s="1794"/>
      <c r="AF192" s="1794"/>
      <c r="AG192" s="1794"/>
      <c r="AH192" s="1794"/>
      <c r="AI192" s="1790" t="s">
        <v>118</v>
      </c>
      <c r="AJ192" s="1790" t="s">
        <v>407</v>
      </c>
      <c r="AK192" s="1790" t="s">
        <v>758</v>
      </c>
      <c r="AL192" s="1785"/>
      <c r="AM192" s="1785"/>
      <c r="AN192" s="1790" t="s">
        <v>60</v>
      </c>
      <c r="AO192" s="1790" t="s">
        <v>529</v>
      </c>
      <c r="AP192" s="1790" t="s">
        <v>450</v>
      </c>
      <c r="AQ192" s="1790" t="s">
        <v>407</v>
      </c>
      <c r="AR192" s="1790" t="s">
        <v>418</v>
      </c>
      <c r="AS192" s="1794"/>
      <c r="AT192" s="1794"/>
      <c r="AU192" s="1794"/>
      <c r="AV192" s="1794"/>
      <c r="AW192" s="1794"/>
      <c r="AX192" s="1794"/>
      <c r="AY192" s="1794"/>
      <c r="AZ192" s="1794"/>
      <c r="BA192" s="1794"/>
      <c r="BB192" s="1794"/>
      <c r="BC192" s="1794"/>
    </row>
    <row r="193" spans="6:55" s="53" customFormat="1" x14ac:dyDescent="0.3">
      <c r="F193" s="57"/>
      <c r="G193" s="57"/>
      <c r="H193" s="57"/>
      <c r="I193" s="57"/>
      <c r="J193" s="57"/>
      <c r="K193" s="57"/>
      <c r="L193" s="57"/>
      <c r="M193" s="57"/>
      <c r="N193" s="57"/>
      <c r="P193" s="1794"/>
      <c r="Q193" s="1794"/>
      <c r="R193" s="1794"/>
      <c r="S193" s="1794"/>
      <c r="T193" s="1794"/>
      <c r="U193" s="1794"/>
      <c r="V193" s="1794"/>
      <c r="W193" s="1794"/>
      <c r="X193" s="1794"/>
      <c r="Y193" s="1794"/>
      <c r="Z193" s="1794"/>
      <c r="AA193" s="1794"/>
      <c r="AB193" s="1794"/>
      <c r="AC193" s="1794"/>
      <c r="AD193" s="1794"/>
      <c r="AE193" s="1794"/>
      <c r="AF193" s="1794"/>
      <c r="AG193" s="1794"/>
      <c r="AH193" s="1794"/>
      <c r="AI193" s="1790" t="s">
        <v>118</v>
      </c>
      <c r="AJ193" s="1790" t="s">
        <v>407</v>
      </c>
      <c r="AK193" s="1790" t="s">
        <v>759</v>
      </c>
      <c r="AL193" s="1785"/>
      <c r="AM193" s="1785"/>
      <c r="AN193" s="1790" t="s">
        <v>60</v>
      </c>
      <c r="AO193" s="1790" t="s">
        <v>529</v>
      </c>
      <c r="AP193" s="1790" t="s">
        <v>452</v>
      </c>
      <c r="AQ193" s="1790" t="s">
        <v>407</v>
      </c>
      <c r="AR193" s="1790" t="s">
        <v>418</v>
      </c>
      <c r="AS193" s="1794"/>
      <c r="AT193" s="1794"/>
      <c r="AU193" s="1794"/>
      <c r="AV193" s="1794"/>
      <c r="AW193" s="1794"/>
      <c r="AX193" s="1794"/>
      <c r="AY193" s="1794"/>
      <c r="AZ193" s="1794"/>
      <c r="BA193" s="1794"/>
      <c r="BB193" s="1794"/>
      <c r="BC193" s="1794"/>
    </row>
    <row r="194" spans="6:55" s="53" customFormat="1" x14ac:dyDescent="0.3">
      <c r="F194" s="57"/>
      <c r="G194" s="57"/>
      <c r="H194" s="57"/>
      <c r="I194" s="57"/>
      <c r="J194" s="57"/>
      <c r="K194" s="57"/>
      <c r="L194" s="57"/>
      <c r="M194" s="57"/>
      <c r="N194" s="57"/>
      <c r="P194" s="1794"/>
      <c r="Q194" s="1794"/>
      <c r="R194" s="1794"/>
      <c r="S194" s="1794"/>
      <c r="T194" s="1794"/>
      <c r="U194" s="1794"/>
      <c r="V194" s="1794"/>
      <c r="W194" s="1794"/>
      <c r="X194" s="1794"/>
      <c r="Y194" s="1794"/>
      <c r="Z194" s="1794"/>
      <c r="AA194" s="1794"/>
      <c r="AB194" s="1794"/>
      <c r="AC194" s="1794"/>
      <c r="AD194" s="1794"/>
      <c r="AE194" s="1794"/>
      <c r="AF194" s="1794"/>
      <c r="AG194" s="1794"/>
      <c r="AH194" s="1794"/>
      <c r="AI194" s="1790" t="s">
        <v>120</v>
      </c>
      <c r="AJ194" s="1790" t="s">
        <v>408</v>
      </c>
      <c r="AK194" s="1790" t="s">
        <v>760</v>
      </c>
      <c r="AL194" s="1785"/>
      <c r="AM194" s="1785"/>
      <c r="AN194" s="1790" t="s">
        <v>60</v>
      </c>
      <c r="AO194" s="1790" t="s">
        <v>529</v>
      </c>
      <c r="AP194" s="1790" t="s">
        <v>454</v>
      </c>
      <c r="AQ194" s="1790" t="s">
        <v>407</v>
      </c>
      <c r="AR194" s="1790" t="s">
        <v>418</v>
      </c>
      <c r="AS194" s="1794"/>
      <c r="AT194" s="1794"/>
      <c r="AU194" s="1794"/>
      <c r="AV194" s="1794"/>
      <c r="AW194" s="1794"/>
      <c r="AX194" s="1794"/>
      <c r="AY194" s="1794"/>
      <c r="AZ194" s="1794"/>
      <c r="BA194" s="1794"/>
      <c r="BB194" s="1794"/>
      <c r="BC194" s="1794"/>
    </row>
    <row r="195" spans="6:55" s="53" customFormat="1" x14ac:dyDescent="0.3">
      <c r="F195" s="57"/>
      <c r="G195" s="57"/>
      <c r="H195" s="57"/>
      <c r="I195" s="57"/>
      <c r="J195" s="57"/>
      <c r="K195" s="57"/>
      <c r="L195" s="57"/>
      <c r="M195" s="57"/>
      <c r="N195" s="57"/>
      <c r="P195" s="1794"/>
      <c r="Q195" s="1794"/>
      <c r="R195" s="1794"/>
      <c r="S195" s="1794"/>
      <c r="T195" s="1794"/>
      <c r="U195" s="1794"/>
      <c r="V195" s="1794"/>
      <c r="W195" s="1794"/>
      <c r="X195" s="1794"/>
      <c r="Y195" s="1794"/>
      <c r="Z195" s="1794"/>
      <c r="AA195" s="1794"/>
      <c r="AB195" s="1794"/>
      <c r="AC195" s="1794"/>
      <c r="AD195" s="1794"/>
      <c r="AE195" s="1794"/>
      <c r="AF195" s="1794"/>
      <c r="AG195" s="1794"/>
      <c r="AH195" s="1794"/>
      <c r="AI195" s="1790" t="s">
        <v>122</v>
      </c>
      <c r="AJ195" s="1790" t="s">
        <v>408</v>
      </c>
      <c r="AK195" s="1790" t="s">
        <v>761</v>
      </c>
      <c r="AL195" s="1785"/>
      <c r="AM195" s="1785"/>
      <c r="AN195" s="1790" t="s">
        <v>60</v>
      </c>
      <c r="AO195" s="1790" t="s">
        <v>531</v>
      </c>
      <c r="AP195" s="1790" t="s">
        <v>450</v>
      </c>
      <c r="AQ195" s="1790" t="s">
        <v>407</v>
      </c>
      <c r="AR195" s="1790" t="s">
        <v>418</v>
      </c>
      <c r="AS195" s="1794"/>
      <c r="AT195" s="1794"/>
      <c r="AU195" s="1794"/>
      <c r="AV195" s="1794"/>
      <c r="AW195" s="1794"/>
      <c r="AX195" s="1794"/>
      <c r="AY195" s="1794"/>
      <c r="AZ195" s="1794"/>
      <c r="BA195" s="1794"/>
      <c r="BB195" s="1794"/>
      <c r="BC195" s="1794"/>
    </row>
    <row r="196" spans="6:55" s="53" customFormat="1" x14ac:dyDescent="0.3">
      <c r="F196" s="57"/>
      <c r="G196" s="57"/>
      <c r="H196" s="57"/>
      <c r="I196" s="57"/>
      <c r="J196" s="57"/>
      <c r="K196" s="57"/>
      <c r="L196" s="57"/>
      <c r="M196" s="57"/>
      <c r="N196" s="57"/>
      <c r="P196" s="1794"/>
      <c r="Q196" s="1794"/>
      <c r="R196" s="1794"/>
      <c r="S196" s="1794"/>
      <c r="T196" s="1794"/>
      <c r="U196" s="1794"/>
      <c r="V196" s="1794"/>
      <c r="W196" s="1794"/>
      <c r="X196" s="1794"/>
      <c r="Y196" s="1794"/>
      <c r="Z196" s="1794"/>
      <c r="AA196" s="1794"/>
      <c r="AB196" s="1794"/>
      <c r="AC196" s="1794"/>
      <c r="AD196" s="1794"/>
      <c r="AE196" s="1794"/>
      <c r="AF196" s="1794"/>
      <c r="AG196" s="1794"/>
      <c r="AH196" s="1794"/>
      <c r="AI196" s="1790" t="s">
        <v>124</v>
      </c>
      <c r="AJ196" s="1790" t="s">
        <v>409</v>
      </c>
      <c r="AK196" s="1790" t="s">
        <v>762</v>
      </c>
      <c r="AL196" s="1785"/>
      <c r="AM196" s="1785"/>
      <c r="AN196" s="1790" t="s">
        <v>60</v>
      </c>
      <c r="AO196" s="1790" t="s">
        <v>531</v>
      </c>
      <c r="AP196" s="1790" t="s">
        <v>452</v>
      </c>
      <c r="AQ196" s="1790" t="s">
        <v>407</v>
      </c>
      <c r="AR196" s="1790" t="s">
        <v>418</v>
      </c>
      <c r="AS196" s="1794"/>
      <c r="AT196" s="1794"/>
      <c r="AU196" s="1794"/>
      <c r="AV196" s="1794"/>
      <c r="AW196" s="1794"/>
      <c r="AX196" s="1794"/>
      <c r="AY196" s="1794"/>
      <c r="AZ196" s="1794"/>
      <c r="BA196" s="1794"/>
      <c r="BB196" s="1794"/>
      <c r="BC196" s="1794"/>
    </row>
    <row r="197" spans="6:55" s="53" customFormat="1" x14ac:dyDescent="0.3">
      <c r="F197" s="57"/>
      <c r="G197" s="57"/>
      <c r="H197" s="57"/>
      <c r="I197" s="57"/>
      <c r="J197" s="57"/>
      <c r="K197" s="57"/>
      <c r="L197" s="57"/>
      <c r="M197" s="57"/>
      <c r="N197" s="57"/>
      <c r="P197" s="1794"/>
      <c r="Q197" s="1794"/>
      <c r="R197" s="1794"/>
      <c r="S197" s="1794"/>
      <c r="T197" s="1794"/>
      <c r="U197" s="1794"/>
      <c r="V197" s="1794"/>
      <c r="W197" s="1794"/>
      <c r="X197" s="1794"/>
      <c r="Y197" s="1794"/>
      <c r="Z197" s="1794"/>
      <c r="AA197" s="1794"/>
      <c r="AB197" s="1794"/>
      <c r="AC197" s="1794"/>
      <c r="AD197" s="1794"/>
      <c r="AE197" s="1794"/>
      <c r="AF197" s="1794"/>
      <c r="AG197" s="1794"/>
      <c r="AH197" s="1794"/>
      <c r="AI197" s="1790" t="s">
        <v>126</v>
      </c>
      <c r="AJ197" s="1790" t="s">
        <v>410</v>
      </c>
      <c r="AK197" s="1790" t="s">
        <v>763</v>
      </c>
      <c r="AL197" s="1785"/>
      <c r="AM197" s="1785"/>
      <c r="AN197" s="1790" t="s">
        <v>60</v>
      </c>
      <c r="AO197" s="1790" t="s">
        <v>531</v>
      </c>
      <c r="AP197" s="1790" t="s">
        <v>454</v>
      </c>
      <c r="AQ197" s="1790" t="s">
        <v>407</v>
      </c>
      <c r="AR197" s="1790" t="s">
        <v>418</v>
      </c>
      <c r="AS197" s="1794"/>
      <c r="AT197" s="1794"/>
      <c r="AU197" s="1794"/>
      <c r="AV197" s="1794"/>
      <c r="AW197" s="1794"/>
      <c r="AX197" s="1794"/>
      <c r="AY197" s="1794"/>
      <c r="AZ197" s="1794"/>
      <c r="BA197" s="1794"/>
      <c r="BB197" s="1794"/>
      <c r="BC197" s="1794"/>
    </row>
    <row r="198" spans="6:55" s="53" customFormat="1" x14ac:dyDescent="0.3">
      <c r="F198" s="57"/>
      <c r="G198" s="57"/>
      <c r="H198" s="57"/>
      <c r="I198" s="57"/>
      <c r="J198" s="57"/>
      <c r="K198" s="57"/>
      <c r="L198" s="57"/>
      <c r="M198" s="57"/>
      <c r="N198" s="57"/>
      <c r="P198" s="1794"/>
      <c r="Q198" s="1794"/>
      <c r="R198" s="1794"/>
      <c r="S198" s="1794"/>
      <c r="T198" s="1794"/>
      <c r="U198" s="1794"/>
      <c r="V198" s="1794"/>
      <c r="W198" s="1794"/>
      <c r="X198" s="1794"/>
      <c r="Y198" s="1794"/>
      <c r="Z198" s="1794"/>
      <c r="AA198" s="1794"/>
      <c r="AB198" s="1794"/>
      <c r="AC198" s="1794"/>
      <c r="AD198" s="1794"/>
      <c r="AE198" s="1794"/>
      <c r="AF198" s="1794"/>
      <c r="AG198" s="1794"/>
      <c r="AH198" s="1794"/>
      <c r="AI198" s="1790" t="s">
        <v>128</v>
      </c>
      <c r="AJ198" s="1790" t="s">
        <v>410</v>
      </c>
      <c r="AK198" s="1790" t="s">
        <v>764</v>
      </c>
      <c r="AL198" s="1785"/>
      <c r="AM198" s="1785"/>
      <c r="AN198" s="1790" t="s">
        <v>60</v>
      </c>
      <c r="AO198" s="1790" t="s">
        <v>533</v>
      </c>
      <c r="AP198" s="1790" t="s">
        <v>450</v>
      </c>
      <c r="AQ198" s="1790" t="s">
        <v>407</v>
      </c>
      <c r="AR198" s="1790" t="s">
        <v>418</v>
      </c>
      <c r="AS198" s="1794"/>
      <c r="AT198" s="1794"/>
      <c r="AU198" s="1794"/>
      <c r="AV198" s="1794"/>
      <c r="AW198" s="1794"/>
      <c r="AX198" s="1794"/>
      <c r="AY198" s="1794"/>
      <c r="AZ198" s="1794"/>
      <c r="BA198" s="1794"/>
      <c r="BB198" s="1794"/>
      <c r="BC198" s="1794"/>
    </row>
    <row r="199" spans="6:55" s="53" customFormat="1" x14ac:dyDescent="0.3">
      <c r="F199" s="57"/>
      <c r="G199" s="57"/>
      <c r="H199" s="57"/>
      <c r="I199" s="57"/>
      <c r="J199" s="57"/>
      <c r="K199" s="57"/>
      <c r="L199" s="57"/>
      <c r="M199" s="57"/>
      <c r="N199" s="57"/>
      <c r="P199" s="1794"/>
      <c r="Q199" s="1794"/>
      <c r="R199" s="1794"/>
      <c r="S199" s="1794"/>
      <c r="T199" s="1794"/>
      <c r="U199" s="1794"/>
      <c r="V199" s="1794"/>
      <c r="W199" s="1794"/>
      <c r="X199" s="1794"/>
      <c r="Y199" s="1794"/>
      <c r="Z199" s="1794"/>
      <c r="AA199" s="1794"/>
      <c r="AB199" s="1794"/>
      <c r="AC199" s="1794"/>
      <c r="AD199" s="1794"/>
      <c r="AE199" s="1794"/>
      <c r="AF199" s="1794"/>
      <c r="AG199" s="1794"/>
      <c r="AH199" s="1794"/>
      <c r="AI199" s="1790" t="s">
        <v>130</v>
      </c>
      <c r="AJ199" s="1790" t="s">
        <v>407</v>
      </c>
      <c r="AK199" s="1790" t="s">
        <v>765</v>
      </c>
      <c r="AL199" s="1785"/>
      <c r="AM199" s="1785"/>
      <c r="AN199" s="1790" t="s">
        <v>60</v>
      </c>
      <c r="AO199" s="1790" t="s">
        <v>533</v>
      </c>
      <c r="AP199" s="1790" t="s">
        <v>452</v>
      </c>
      <c r="AQ199" s="1790" t="s">
        <v>407</v>
      </c>
      <c r="AR199" s="1790" t="s">
        <v>418</v>
      </c>
      <c r="AS199" s="1794"/>
      <c r="AT199" s="1794"/>
      <c r="AU199" s="1794"/>
      <c r="AV199" s="1794"/>
      <c r="AW199" s="1794"/>
      <c r="AX199" s="1794"/>
      <c r="AY199" s="1794"/>
      <c r="AZ199" s="1794"/>
      <c r="BA199" s="1794"/>
      <c r="BB199" s="1794"/>
      <c r="BC199" s="1794"/>
    </row>
    <row r="200" spans="6:55" s="53" customFormat="1" x14ac:dyDescent="0.3">
      <c r="F200" s="57"/>
      <c r="G200" s="57"/>
      <c r="H200" s="57"/>
      <c r="I200" s="57"/>
      <c r="J200" s="57"/>
      <c r="K200" s="57"/>
      <c r="L200" s="57"/>
      <c r="M200" s="57"/>
      <c r="N200" s="57"/>
      <c r="P200" s="1794"/>
      <c r="Q200" s="1794"/>
      <c r="R200" s="1794"/>
      <c r="S200" s="1794"/>
      <c r="T200" s="1794"/>
      <c r="U200" s="1794"/>
      <c r="V200" s="1794"/>
      <c r="W200" s="1794"/>
      <c r="X200" s="1794"/>
      <c r="Y200" s="1794"/>
      <c r="Z200" s="1794"/>
      <c r="AA200" s="1794"/>
      <c r="AB200" s="1794"/>
      <c r="AC200" s="1794"/>
      <c r="AD200" s="1794"/>
      <c r="AE200" s="1794"/>
      <c r="AF200" s="1794"/>
      <c r="AG200" s="1794"/>
      <c r="AH200" s="1794"/>
      <c r="AI200" s="1790" t="s">
        <v>130</v>
      </c>
      <c r="AJ200" s="1790" t="s">
        <v>407</v>
      </c>
      <c r="AK200" s="1790" t="s">
        <v>766</v>
      </c>
      <c r="AL200" s="1785"/>
      <c r="AM200" s="1785"/>
      <c r="AN200" s="1790" t="s">
        <v>60</v>
      </c>
      <c r="AO200" s="1790" t="s">
        <v>535</v>
      </c>
      <c r="AP200" s="1790" t="s">
        <v>767</v>
      </c>
      <c r="AQ200" s="1790" t="s">
        <v>407</v>
      </c>
      <c r="AR200" s="1790" t="s">
        <v>418</v>
      </c>
      <c r="AS200" s="1794"/>
      <c r="AT200" s="1794"/>
      <c r="AU200" s="1794"/>
      <c r="AV200" s="1794"/>
      <c r="AW200" s="1794"/>
      <c r="AX200" s="1794"/>
      <c r="AY200" s="1794"/>
      <c r="AZ200" s="1794"/>
      <c r="BA200" s="1794"/>
      <c r="BB200" s="1794"/>
      <c r="BC200" s="1794"/>
    </row>
    <row r="201" spans="6:55" s="53" customFormat="1" x14ac:dyDescent="0.3">
      <c r="F201" s="57"/>
      <c r="G201" s="57"/>
      <c r="H201" s="57"/>
      <c r="I201" s="57"/>
      <c r="J201" s="57"/>
      <c r="K201" s="57"/>
      <c r="L201" s="57"/>
      <c r="M201" s="57"/>
      <c r="N201" s="57"/>
      <c r="P201" s="1794"/>
      <c r="Q201" s="1794"/>
      <c r="R201" s="1794"/>
      <c r="S201" s="1794"/>
      <c r="T201" s="1794"/>
      <c r="U201" s="1794"/>
      <c r="V201" s="1794"/>
      <c r="W201" s="1794"/>
      <c r="X201" s="1794"/>
      <c r="Y201" s="1794"/>
      <c r="Z201" s="1794"/>
      <c r="AA201" s="1794"/>
      <c r="AB201" s="1794"/>
      <c r="AC201" s="1794"/>
      <c r="AD201" s="1794"/>
      <c r="AE201" s="1794"/>
      <c r="AF201" s="1794"/>
      <c r="AG201" s="1794"/>
      <c r="AH201" s="1794"/>
      <c r="AI201" s="1790" t="s">
        <v>130</v>
      </c>
      <c r="AJ201" s="1790" t="s">
        <v>407</v>
      </c>
      <c r="AK201" s="1790" t="s">
        <v>768</v>
      </c>
      <c r="AL201" s="1785"/>
      <c r="AM201" s="1785"/>
      <c r="AN201" s="1790" t="s">
        <v>60</v>
      </c>
      <c r="AO201" s="1790" t="s">
        <v>535</v>
      </c>
      <c r="AP201" s="1790" t="s">
        <v>474</v>
      </c>
      <c r="AQ201" s="1790" t="s">
        <v>407</v>
      </c>
      <c r="AR201" s="1790" t="s">
        <v>418</v>
      </c>
      <c r="AS201" s="1794"/>
      <c r="AT201" s="1794"/>
      <c r="AU201" s="1794"/>
      <c r="AV201" s="1794"/>
      <c r="AW201" s="1794"/>
      <c r="AX201" s="1794"/>
      <c r="AY201" s="1794"/>
      <c r="AZ201" s="1794"/>
      <c r="BA201" s="1794"/>
      <c r="BB201" s="1794"/>
      <c r="BC201" s="1794"/>
    </row>
    <row r="202" spans="6:55" s="53" customFormat="1" x14ac:dyDescent="0.3">
      <c r="F202" s="57"/>
      <c r="G202" s="57"/>
      <c r="H202" s="57"/>
      <c r="I202" s="57"/>
      <c r="J202" s="57"/>
      <c r="K202" s="57"/>
      <c r="L202" s="57"/>
      <c r="M202" s="57"/>
      <c r="N202" s="57"/>
      <c r="P202" s="1794"/>
      <c r="Q202" s="1794"/>
      <c r="R202" s="1794"/>
      <c r="S202" s="1794"/>
      <c r="T202" s="1794"/>
      <c r="U202" s="1794"/>
      <c r="V202" s="1794"/>
      <c r="W202" s="1794"/>
      <c r="X202" s="1794"/>
      <c r="Y202" s="1794"/>
      <c r="Z202" s="1794"/>
      <c r="AA202" s="1794"/>
      <c r="AB202" s="1794"/>
      <c r="AC202" s="1794"/>
      <c r="AD202" s="1794"/>
      <c r="AE202" s="1794"/>
      <c r="AF202" s="1794"/>
      <c r="AG202" s="1794"/>
      <c r="AH202" s="1794"/>
      <c r="AI202" s="1790" t="s">
        <v>130</v>
      </c>
      <c r="AJ202" s="1790" t="s">
        <v>407</v>
      </c>
      <c r="AK202" s="1790" t="s">
        <v>769</v>
      </c>
      <c r="AL202" s="1785"/>
      <c r="AM202" s="1785"/>
      <c r="AN202" s="1790" t="s">
        <v>60</v>
      </c>
      <c r="AO202" s="1790" t="s">
        <v>537</v>
      </c>
      <c r="AP202" s="1790" t="s">
        <v>450</v>
      </c>
      <c r="AQ202" s="1790" t="s">
        <v>407</v>
      </c>
      <c r="AR202" s="1790" t="s">
        <v>418</v>
      </c>
      <c r="AS202" s="1794"/>
      <c r="AT202" s="1794"/>
      <c r="AU202" s="1794"/>
      <c r="AV202" s="1794"/>
      <c r="AW202" s="1794"/>
      <c r="AX202" s="1794"/>
      <c r="AY202" s="1794"/>
      <c r="AZ202" s="1794"/>
      <c r="BA202" s="1794"/>
      <c r="BB202" s="1794"/>
      <c r="BC202" s="1794"/>
    </row>
    <row r="203" spans="6:55" s="53" customFormat="1" x14ac:dyDescent="0.3">
      <c r="F203" s="57"/>
      <c r="G203" s="57"/>
      <c r="H203" s="57"/>
      <c r="I203" s="57"/>
      <c r="J203" s="57"/>
      <c r="K203" s="57"/>
      <c r="L203" s="57"/>
      <c r="M203" s="57"/>
      <c r="N203" s="57"/>
      <c r="P203" s="1794"/>
      <c r="Q203" s="1794"/>
      <c r="R203" s="1794"/>
      <c r="S203" s="1794"/>
      <c r="T203" s="1794"/>
      <c r="U203" s="1794"/>
      <c r="V203" s="1794"/>
      <c r="W203" s="1794"/>
      <c r="X203" s="1794"/>
      <c r="Y203" s="1794"/>
      <c r="Z203" s="1794"/>
      <c r="AA203" s="1794"/>
      <c r="AB203" s="1794"/>
      <c r="AC203" s="1794"/>
      <c r="AD203" s="1794"/>
      <c r="AE203" s="1794"/>
      <c r="AF203" s="1794"/>
      <c r="AG203" s="1794"/>
      <c r="AH203" s="1794"/>
      <c r="AI203" s="1790" t="s">
        <v>130</v>
      </c>
      <c r="AJ203" s="1790" t="s">
        <v>407</v>
      </c>
      <c r="AK203" s="1790" t="s">
        <v>770</v>
      </c>
      <c r="AL203" s="1785"/>
      <c r="AM203" s="1785"/>
      <c r="AN203" s="1790" t="s">
        <v>60</v>
      </c>
      <c r="AO203" s="1790" t="s">
        <v>537</v>
      </c>
      <c r="AP203" s="1790" t="s">
        <v>452</v>
      </c>
      <c r="AQ203" s="1790" t="s">
        <v>407</v>
      </c>
      <c r="AR203" s="1790" t="s">
        <v>418</v>
      </c>
      <c r="AS203" s="1794"/>
      <c r="AT203" s="1794"/>
      <c r="AU203" s="1794"/>
      <c r="AV203" s="1794"/>
      <c r="AW203" s="1794"/>
      <c r="AX203" s="1794"/>
      <c r="AY203" s="1794"/>
      <c r="AZ203" s="1794"/>
      <c r="BA203" s="1794"/>
      <c r="BB203" s="1794"/>
      <c r="BC203" s="1794"/>
    </row>
    <row r="204" spans="6:55" s="53" customFormat="1" x14ac:dyDescent="0.3">
      <c r="F204" s="57"/>
      <c r="G204" s="57"/>
      <c r="H204" s="57"/>
      <c r="I204" s="57"/>
      <c r="J204" s="57"/>
      <c r="K204" s="57"/>
      <c r="L204" s="57"/>
      <c r="M204" s="57"/>
      <c r="N204" s="57"/>
      <c r="P204" s="1794"/>
      <c r="Q204" s="1794"/>
      <c r="R204" s="1794"/>
      <c r="S204" s="1794"/>
      <c r="T204" s="1794"/>
      <c r="U204" s="1794"/>
      <c r="V204" s="1794"/>
      <c r="W204" s="1794"/>
      <c r="X204" s="1794"/>
      <c r="Y204" s="1794"/>
      <c r="Z204" s="1794"/>
      <c r="AA204" s="1794"/>
      <c r="AB204" s="1794"/>
      <c r="AC204" s="1794"/>
      <c r="AD204" s="1794"/>
      <c r="AE204" s="1794"/>
      <c r="AF204" s="1794"/>
      <c r="AG204" s="1794"/>
      <c r="AH204" s="1794"/>
      <c r="AI204" s="1790" t="s">
        <v>130</v>
      </c>
      <c r="AJ204" s="1790" t="s">
        <v>407</v>
      </c>
      <c r="AK204" s="1790" t="s">
        <v>771</v>
      </c>
      <c r="AL204" s="1785"/>
      <c r="AM204" s="1785"/>
      <c r="AN204" s="1790" t="s">
        <v>60</v>
      </c>
      <c r="AO204" s="1790" t="s">
        <v>537</v>
      </c>
      <c r="AP204" s="1790" t="s">
        <v>454</v>
      </c>
      <c r="AQ204" s="1790" t="s">
        <v>407</v>
      </c>
      <c r="AR204" s="1790" t="s">
        <v>418</v>
      </c>
      <c r="AS204" s="1794"/>
      <c r="AT204" s="1794"/>
      <c r="AU204" s="1794"/>
      <c r="AV204" s="1794"/>
      <c r="AW204" s="1794"/>
      <c r="AX204" s="1794"/>
      <c r="AY204" s="1794"/>
      <c r="AZ204" s="1794"/>
      <c r="BA204" s="1794"/>
      <c r="BB204" s="1794"/>
      <c r="BC204" s="1794"/>
    </row>
    <row r="205" spans="6:55" s="53" customFormat="1" x14ac:dyDescent="0.3">
      <c r="F205" s="57"/>
      <c r="G205" s="57"/>
      <c r="H205" s="57"/>
      <c r="I205" s="57"/>
      <c r="J205" s="57"/>
      <c r="K205" s="57"/>
      <c r="L205" s="57"/>
      <c r="M205" s="57"/>
      <c r="N205" s="57"/>
      <c r="P205" s="1794"/>
      <c r="Q205" s="1794"/>
      <c r="R205" s="1794"/>
      <c r="S205" s="1794"/>
      <c r="T205" s="1794"/>
      <c r="U205" s="1794"/>
      <c r="V205" s="1794"/>
      <c r="W205" s="1794"/>
      <c r="X205" s="1794"/>
      <c r="Y205" s="1794"/>
      <c r="Z205" s="1794"/>
      <c r="AA205" s="1794"/>
      <c r="AB205" s="1794"/>
      <c r="AC205" s="1794"/>
      <c r="AD205" s="1794"/>
      <c r="AE205" s="1794"/>
      <c r="AF205" s="1794"/>
      <c r="AG205" s="1794"/>
      <c r="AH205" s="1794"/>
      <c r="AI205" s="1790" t="s">
        <v>130</v>
      </c>
      <c r="AJ205" s="1790" t="s">
        <v>407</v>
      </c>
      <c r="AK205" s="1790" t="s">
        <v>772</v>
      </c>
      <c r="AL205" s="1785"/>
      <c r="AM205" s="1785"/>
      <c r="AN205" s="1790" t="s">
        <v>60</v>
      </c>
      <c r="AO205" s="1790" t="s">
        <v>539</v>
      </c>
      <c r="AP205" s="1790" t="s">
        <v>773</v>
      </c>
      <c r="AQ205" s="1790" t="s">
        <v>407</v>
      </c>
      <c r="AR205" s="1790" t="s">
        <v>418</v>
      </c>
      <c r="AS205" s="1794"/>
      <c r="AT205" s="1794"/>
      <c r="AU205" s="1794"/>
      <c r="AV205" s="1794"/>
      <c r="AW205" s="1794"/>
      <c r="AX205" s="1794"/>
      <c r="AY205" s="1794"/>
      <c r="AZ205" s="1794"/>
      <c r="BA205" s="1794"/>
      <c r="BB205" s="1794"/>
      <c r="BC205" s="1794"/>
    </row>
    <row r="206" spans="6:55" s="53" customFormat="1" x14ac:dyDescent="0.3">
      <c r="F206" s="57"/>
      <c r="G206" s="57"/>
      <c r="H206" s="57"/>
      <c r="I206" s="57"/>
      <c r="J206" s="57"/>
      <c r="K206" s="57"/>
      <c r="L206" s="57"/>
      <c r="M206" s="57"/>
      <c r="N206" s="57"/>
      <c r="P206" s="1794"/>
      <c r="Q206" s="1794"/>
      <c r="R206" s="1794"/>
      <c r="S206" s="1794"/>
      <c r="T206" s="1794"/>
      <c r="U206" s="1794"/>
      <c r="V206" s="1794"/>
      <c r="W206" s="1794"/>
      <c r="X206" s="1794"/>
      <c r="Y206" s="1794"/>
      <c r="Z206" s="1794"/>
      <c r="AA206" s="1794"/>
      <c r="AB206" s="1794"/>
      <c r="AC206" s="1794"/>
      <c r="AD206" s="1794"/>
      <c r="AE206" s="1794"/>
      <c r="AF206" s="1794"/>
      <c r="AG206" s="1794"/>
      <c r="AH206" s="1794"/>
      <c r="AI206" s="1790" t="s">
        <v>130</v>
      </c>
      <c r="AJ206" s="1790" t="s">
        <v>407</v>
      </c>
      <c r="AK206" s="1790" t="s">
        <v>774</v>
      </c>
      <c r="AL206" s="1785"/>
      <c r="AM206" s="1785"/>
      <c r="AN206" s="1790" t="s">
        <v>60</v>
      </c>
      <c r="AO206" s="1790" t="s">
        <v>539</v>
      </c>
      <c r="AP206" s="1790" t="s">
        <v>775</v>
      </c>
      <c r="AQ206" s="1790" t="s">
        <v>407</v>
      </c>
      <c r="AR206" s="1790" t="s">
        <v>418</v>
      </c>
      <c r="AS206" s="1794"/>
      <c r="AT206" s="1794"/>
      <c r="AU206" s="1794"/>
      <c r="AV206" s="1794"/>
      <c r="AW206" s="1794"/>
      <c r="AX206" s="1794"/>
      <c r="AY206" s="1794"/>
      <c r="AZ206" s="1794"/>
      <c r="BA206" s="1794"/>
      <c r="BB206" s="1794"/>
      <c r="BC206" s="1794"/>
    </row>
    <row r="207" spans="6:55" s="53" customFormat="1" x14ac:dyDescent="0.3">
      <c r="F207" s="57"/>
      <c r="G207" s="57"/>
      <c r="H207" s="57"/>
      <c r="I207" s="57"/>
      <c r="J207" s="57"/>
      <c r="K207" s="57"/>
      <c r="L207" s="57"/>
      <c r="M207" s="57"/>
      <c r="N207" s="57"/>
      <c r="P207" s="1794"/>
      <c r="Q207" s="1794"/>
      <c r="R207" s="1794"/>
      <c r="S207" s="1794"/>
      <c r="T207" s="1794"/>
      <c r="U207" s="1794"/>
      <c r="V207" s="1794"/>
      <c r="W207" s="1794"/>
      <c r="X207" s="1794"/>
      <c r="Y207" s="1794"/>
      <c r="Z207" s="1794"/>
      <c r="AA207" s="1794"/>
      <c r="AB207" s="1794"/>
      <c r="AC207" s="1794"/>
      <c r="AD207" s="1794"/>
      <c r="AE207" s="1794"/>
      <c r="AF207" s="1794"/>
      <c r="AG207" s="1794"/>
      <c r="AH207" s="1794"/>
      <c r="AI207" s="1790" t="s">
        <v>130</v>
      </c>
      <c r="AJ207" s="1790" t="s">
        <v>407</v>
      </c>
      <c r="AK207" s="1790" t="s">
        <v>776</v>
      </c>
      <c r="AL207" s="1785"/>
      <c r="AM207" s="1785"/>
      <c r="AN207" s="1790" t="s">
        <v>60</v>
      </c>
      <c r="AO207" s="1790" t="s">
        <v>541</v>
      </c>
      <c r="AP207" s="1790" t="s">
        <v>777</v>
      </c>
      <c r="AQ207" s="1790" t="s">
        <v>408</v>
      </c>
      <c r="AR207" s="1790" t="s">
        <v>413</v>
      </c>
      <c r="AS207" s="1794"/>
      <c r="AT207" s="1794"/>
      <c r="AU207" s="1794"/>
      <c r="AV207" s="1794"/>
      <c r="AW207" s="1794"/>
      <c r="AX207" s="1794"/>
      <c r="AY207" s="1794"/>
      <c r="AZ207" s="1794"/>
      <c r="BA207" s="1794"/>
      <c r="BB207" s="1794"/>
      <c r="BC207" s="1794"/>
    </row>
    <row r="208" spans="6:55" s="53" customFormat="1" x14ac:dyDescent="0.3">
      <c r="F208" s="57"/>
      <c r="G208" s="57"/>
      <c r="H208" s="57"/>
      <c r="I208" s="57"/>
      <c r="J208" s="57"/>
      <c r="K208" s="57"/>
      <c r="L208" s="57"/>
      <c r="M208" s="57"/>
      <c r="N208" s="57"/>
      <c r="P208" s="1794"/>
      <c r="Q208" s="1794"/>
      <c r="R208" s="1794"/>
      <c r="S208" s="1794"/>
      <c r="T208" s="1794"/>
      <c r="U208" s="1794"/>
      <c r="V208" s="1794"/>
      <c r="W208" s="1794"/>
      <c r="X208" s="1794"/>
      <c r="Y208" s="1794"/>
      <c r="Z208" s="1794"/>
      <c r="AA208" s="1794"/>
      <c r="AB208" s="1794"/>
      <c r="AC208" s="1794"/>
      <c r="AD208" s="1794"/>
      <c r="AE208" s="1794"/>
      <c r="AF208" s="1794"/>
      <c r="AG208" s="1794"/>
      <c r="AH208" s="1794"/>
      <c r="AI208" s="1790" t="s">
        <v>130</v>
      </c>
      <c r="AJ208" s="1790" t="s">
        <v>407</v>
      </c>
      <c r="AK208" s="1790" t="s">
        <v>778</v>
      </c>
      <c r="AL208" s="1785"/>
      <c r="AM208" s="1785"/>
      <c r="AN208" s="1790" t="s">
        <v>60</v>
      </c>
      <c r="AO208" s="1790" t="s">
        <v>543</v>
      </c>
      <c r="AP208" s="1790" t="s">
        <v>779</v>
      </c>
      <c r="AQ208" s="1790" t="s">
        <v>408</v>
      </c>
      <c r="AR208" s="1790" t="s">
        <v>413</v>
      </c>
      <c r="AS208" s="1794"/>
      <c r="AT208" s="1794"/>
      <c r="AU208" s="1794"/>
      <c r="AV208" s="1794"/>
      <c r="AW208" s="1794"/>
      <c r="AX208" s="1794"/>
      <c r="AY208" s="1794"/>
      <c r="AZ208" s="1794"/>
      <c r="BA208" s="1794"/>
      <c r="BB208" s="1794"/>
      <c r="BC208" s="1794"/>
    </row>
    <row r="209" spans="6:55" s="53" customFormat="1" x14ac:dyDescent="0.3">
      <c r="F209" s="57"/>
      <c r="G209" s="57"/>
      <c r="H209" s="57"/>
      <c r="I209" s="57"/>
      <c r="J209" s="57"/>
      <c r="K209" s="57"/>
      <c r="L209" s="57"/>
      <c r="M209" s="57"/>
      <c r="N209" s="57"/>
      <c r="P209" s="1794"/>
      <c r="Q209" s="1794"/>
      <c r="R209" s="1794"/>
      <c r="S209" s="1794"/>
      <c r="T209" s="1794"/>
      <c r="U209" s="1794"/>
      <c r="V209" s="1794"/>
      <c r="W209" s="1794"/>
      <c r="X209" s="1794"/>
      <c r="Y209" s="1794"/>
      <c r="Z209" s="1794"/>
      <c r="AA209" s="1794"/>
      <c r="AB209" s="1794"/>
      <c r="AC209" s="1794"/>
      <c r="AD209" s="1794"/>
      <c r="AE209" s="1794"/>
      <c r="AF209" s="1794"/>
      <c r="AG209" s="1794"/>
      <c r="AH209" s="1794"/>
      <c r="AI209" s="1790" t="s">
        <v>130</v>
      </c>
      <c r="AJ209" s="1790" t="s">
        <v>407</v>
      </c>
      <c r="AK209" s="1790" t="s">
        <v>780</v>
      </c>
      <c r="AL209" s="1785"/>
      <c r="AM209" s="1785"/>
      <c r="AN209" s="1790" t="s">
        <v>60</v>
      </c>
      <c r="AO209" s="1790" t="s">
        <v>545</v>
      </c>
      <c r="AP209" s="1790" t="s">
        <v>781</v>
      </c>
      <c r="AQ209" s="1790" t="s">
        <v>408</v>
      </c>
      <c r="AR209" s="1790" t="s">
        <v>413</v>
      </c>
      <c r="AS209" s="1794"/>
      <c r="AT209" s="1794"/>
      <c r="AU209" s="1794"/>
      <c r="AV209" s="1794"/>
      <c r="AW209" s="1794"/>
      <c r="AX209" s="1794"/>
      <c r="AY209" s="1794"/>
      <c r="AZ209" s="1794"/>
      <c r="BA209" s="1794"/>
      <c r="BB209" s="1794"/>
      <c r="BC209" s="1794"/>
    </row>
    <row r="210" spans="6:55" s="53" customFormat="1" x14ac:dyDescent="0.3">
      <c r="F210" s="57"/>
      <c r="G210" s="57"/>
      <c r="H210" s="57"/>
      <c r="I210" s="57"/>
      <c r="J210" s="57"/>
      <c r="K210" s="57"/>
      <c r="L210" s="57"/>
      <c r="M210" s="57"/>
      <c r="N210" s="57"/>
      <c r="P210" s="1794"/>
      <c r="Q210" s="1794"/>
      <c r="R210" s="1794"/>
      <c r="S210" s="1794"/>
      <c r="T210" s="1794"/>
      <c r="U210" s="1794"/>
      <c r="V210" s="1794"/>
      <c r="W210" s="1794"/>
      <c r="X210" s="1794"/>
      <c r="Y210" s="1794"/>
      <c r="Z210" s="1794"/>
      <c r="AA210" s="1794"/>
      <c r="AB210" s="1794"/>
      <c r="AC210" s="1794"/>
      <c r="AD210" s="1794"/>
      <c r="AE210" s="1794"/>
      <c r="AF210" s="1794"/>
      <c r="AG210" s="1794"/>
      <c r="AH210" s="1794"/>
      <c r="AI210" s="1790" t="s">
        <v>130</v>
      </c>
      <c r="AJ210" s="1790" t="s">
        <v>408</v>
      </c>
      <c r="AK210" s="1790" t="s">
        <v>782</v>
      </c>
      <c r="AL210" s="1785"/>
      <c r="AM210" s="1785"/>
      <c r="AN210" s="1790" t="s">
        <v>62</v>
      </c>
      <c r="AO210" s="1790" t="s">
        <v>547</v>
      </c>
      <c r="AP210" s="1790" t="s">
        <v>450</v>
      </c>
      <c r="AQ210" s="1790" t="s">
        <v>407</v>
      </c>
      <c r="AR210" s="1790" t="s">
        <v>418</v>
      </c>
      <c r="AS210" s="1794"/>
      <c r="AT210" s="1794"/>
      <c r="AU210" s="1794"/>
      <c r="AV210" s="1794"/>
      <c r="AW210" s="1794"/>
      <c r="AX210" s="1794"/>
      <c r="AY210" s="1794"/>
      <c r="AZ210" s="1794"/>
      <c r="BA210" s="1794"/>
      <c r="BB210" s="1794"/>
      <c r="BC210" s="1794"/>
    </row>
    <row r="211" spans="6:55" s="53" customFormat="1" x14ac:dyDescent="0.3">
      <c r="F211" s="57"/>
      <c r="G211" s="57"/>
      <c r="H211" s="57"/>
      <c r="I211" s="57"/>
      <c r="J211" s="57"/>
      <c r="K211" s="57"/>
      <c r="L211" s="57"/>
      <c r="M211" s="57"/>
      <c r="N211" s="57"/>
      <c r="P211" s="1794"/>
      <c r="Q211" s="1794"/>
      <c r="R211" s="1794"/>
      <c r="S211" s="1794"/>
      <c r="T211" s="1794"/>
      <c r="U211" s="1794"/>
      <c r="V211" s="1794"/>
      <c r="W211" s="1794"/>
      <c r="X211" s="1794"/>
      <c r="Y211" s="1794"/>
      <c r="Z211" s="1794"/>
      <c r="AA211" s="1794"/>
      <c r="AB211" s="1794"/>
      <c r="AC211" s="1794"/>
      <c r="AD211" s="1794"/>
      <c r="AE211" s="1794"/>
      <c r="AF211" s="1794"/>
      <c r="AG211" s="1794"/>
      <c r="AH211" s="1794"/>
      <c r="AI211" s="1790" t="s">
        <v>130</v>
      </c>
      <c r="AJ211" s="1790" t="s">
        <v>408</v>
      </c>
      <c r="AK211" s="1790" t="s">
        <v>783</v>
      </c>
      <c r="AL211" s="1785"/>
      <c r="AM211" s="1785"/>
      <c r="AN211" s="1790" t="s">
        <v>62</v>
      </c>
      <c r="AO211" s="1790" t="s">
        <v>547</v>
      </c>
      <c r="AP211" s="1790" t="s">
        <v>452</v>
      </c>
      <c r="AQ211" s="1790" t="s">
        <v>407</v>
      </c>
      <c r="AR211" s="1790" t="s">
        <v>418</v>
      </c>
      <c r="AS211" s="1794"/>
      <c r="AT211" s="1794"/>
      <c r="AU211" s="1794"/>
      <c r="AV211" s="1794"/>
      <c r="AW211" s="1794"/>
      <c r="AX211" s="1794"/>
      <c r="AY211" s="1794"/>
      <c r="AZ211" s="1794"/>
      <c r="BA211" s="1794"/>
      <c r="BB211" s="1794"/>
      <c r="BC211" s="1794"/>
    </row>
    <row r="212" spans="6:55" s="53" customFormat="1" x14ac:dyDescent="0.3">
      <c r="F212" s="57"/>
      <c r="G212" s="57"/>
      <c r="H212" s="57"/>
      <c r="I212" s="57"/>
      <c r="J212" s="57"/>
      <c r="K212" s="57"/>
      <c r="L212" s="57"/>
      <c r="M212" s="57"/>
      <c r="N212" s="57"/>
      <c r="P212" s="1794"/>
      <c r="Q212" s="1794"/>
      <c r="R212" s="1794"/>
      <c r="S212" s="1794"/>
      <c r="T212" s="1794"/>
      <c r="U212" s="1794"/>
      <c r="V212" s="1794"/>
      <c r="W212" s="1794"/>
      <c r="X212" s="1794"/>
      <c r="Y212" s="1794"/>
      <c r="Z212" s="1794"/>
      <c r="AA212" s="1794"/>
      <c r="AB212" s="1794"/>
      <c r="AC212" s="1794"/>
      <c r="AD212" s="1794"/>
      <c r="AE212" s="1794"/>
      <c r="AF212" s="1794"/>
      <c r="AG212" s="1794"/>
      <c r="AH212" s="1794"/>
      <c r="AI212" s="1790" t="s">
        <v>132</v>
      </c>
      <c r="AJ212" s="1790" t="s">
        <v>407</v>
      </c>
      <c r="AK212" s="1790" t="s">
        <v>784</v>
      </c>
      <c r="AL212" s="1785"/>
      <c r="AM212" s="1785"/>
      <c r="AN212" s="1790" t="s">
        <v>62</v>
      </c>
      <c r="AO212" s="1790" t="s">
        <v>547</v>
      </c>
      <c r="AP212" s="1790" t="s">
        <v>454</v>
      </c>
      <c r="AQ212" s="1790" t="s">
        <v>407</v>
      </c>
      <c r="AR212" s="1790" t="s">
        <v>418</v>
      </c>
      <c r="AS212" s="1794"/>
      <c r="AT212" s="1794"/>
      <c r="AU212" s="1794"/>
      <c r="AV212" s="1794"/>
      <c r="AW212" s="1794"/>
      <c r="AX212" s="1794"/>
      <c r="AY212" s="1794"/>
      <c r="AZ212" s="1794"/>
      <c r="BA212" s="1794"/>
      <c r="BB212" s="1794"/>
      <c r="BC212" s="1794"/>
    </row>
    <row r="213" spans="6:55" s="53" customFormat="1" x14ac:dyDescent="0.3">
      <c r="F213" s="57"/>
      <c r="G213" s="57"/>
      <c r="H213" s="57"/>
      <c r="I213" s="57"/>
      <c r="J213" s="57"/>
      <c r="K213" s="57"/>
      <c r="L213" s="57"/>
      <c r="M213" s="57"/>
      <c r="N213" s="57"/>
      <c r="P213" s="1794"/>
      <c r="Q213" s="1794"/>
      <c r="R213" s="1794"/>
      <c r="S213" s="1794"/>
      <c r="T213" s="1794"/>
      <c r="U213" s="1794"/>
      <c r="V213" s="1794"/>
      <c r="W213" s="1794"/>
      <c r="X213" s="1794"/>
      <c r="Y213" s="1794"/>
      <c r="Z213" s="1794"/>
      <c r="AA213" s="1794"/>
      <c r="AB213" s="1794"/>
      <c r="AC213" s="1794"/>
      <c r="AD213" s="1794"/>
      <c r="AE213" s="1794"/>
      <c r="AF213" s="1794"/>
      <c r="AG213" s="1794"/>
      <c r="AH213" s="1794"/>
      <c r="AI213" s="1790" t="s">
        <v>134</v>
      </c>
      <c r="AJ213" s="1790" t="s">
        <v>407</v>
      </c>
      <c r="AK213" s="1790" t="s">
        <v>785</v>
      </c>
      <c r="AL213" s="1785"/>
      <c r="AM213" s="1785"/>
      <c r="AN213" s="1790" t="s">
        <v>62</v>
      </c>
      <c r="AO213" s="1790" t="s">
        <v>551</v>
      </c>
      <c r="AP213" s="1790" t="s">
        <v>786</v>
      </c>
      <c r="AQ213" s="1790" t="s">
        <v>408</v>
      </c>
      <c r="AR213" s="1790" t="s">
        <v>413</v>
      </c>
      <c r="AS213" s="1794"/>
      <c r="AT213" s="1794"/>
      <c r="AU213" s="1794"/>
      <c r="AV213" s="1794"/>
      <c r="AW213" s="1794"/>
      <c r="AX213" s="1794"/>
      <c r="AY213" s="1794"/>
      <c r="AZ213" s="1794"/>
      <c r="BA213" s="1794"/>
      <c r="BB213" s="1794"/>
      <c r="BC213" s="1794"/>
    </row>
    <row r="214" spans="6:55" s="53" customFormat="1" x14ac:dyDescent="0.3">
      <c r="F214" s="57"/>
      <c r="G214" s="57"/>
      <c r="H214" s="57"/>
      <c r="I214" s="57"/>
      <c r="J214" s="57"/>
      <c r="K214" s="57"/>
      <c r="L214" s="57"/>
      <c r="M214" s="57"/>
      <c r="N214" s="57"/>
      <c r="P214" s="1794"/>
      <c r="Q214" s="1794"/>
      <c r="R214" s="1794"/>
      <c r="S214" s="1794"/>
      <c r="T214" s="1794"/>
      <c r="U214" s="1794"/>
      <c r="V214" s="1794"/>
      <c r="W214" s="1794"/>
      <c r="X214" s="1794"/>
      <c r="Y214" s="1794"/>
      <c r="Z214" s="1794"/>
      <c r="AA214" s="1794"/>
      <c r="AB214" s="1794"/>
      <c r="AC214" s="1794"/>
      <c r="AD214" s="1794"/>
      <c r="AE214" s="1794"/>
      <c r="AF214" s="1794"/>
      <c r="AG214" s="1794"/>
      <c r="AH214" s="1794"/>
      <c r="AI214" s="1790" t="s">
        <v>134</v>
      </c>
      <c r="AJ214" s="1790" t="s">
        <v>407</v>
      </c>
      <c r="AK214" s="1790" t="s">
        <v>787</v>
      </c>
      <c r="AL214" s="1785"/>
      <c r="AM214" s="1785"/>
      <c r="AN214" s="1790" t="s">
        <v>62</v>
      </c>
      <c r="AO214" s="1790" t="s">
        <v>551</v>
      </c>
      <c r="AP214" s="1790" t="s">
        <v>788</v>
      </c>
      <c r="AQ214" s="1790" t="s">
        <v>408</v>
      </c>
      <c r="AR214" s="1790" t="s">
        <v>413</v>
      </c>
      <c r="AS214" s="1794"/>
      <c r="AT214" s="1794"/>
      <c r="AU214" s="1794"/>
      <c r="AV214" s="1794"/>
      <c r="AW214" s="1794"/>
      <c r="AX214" s="1794"/>
      <c r="AY214" s="1794"/>
      <c r="AZ214" s="1794"/>
      <c r="BA214" s="1794"/>
      <c r="BB214" s="1794"/>
      <c r="BC214" s="1794"/>
    </row>
    <row r="215" spans="6:55" s="53" customFormat="1" x14ac:dyDescent="0.3">
      <c r="F215" s="57"/>
      <c r="G215" s="57"/>
      <c r="H215" s="57"/>
      <c r="I215" s="57"/>
      <c r="J215" s="57"/>
      <c r="K215" s="57"/>
      <c r="L215" s="57"/>
      <c r="M215" s="57"/>
      <c r="N215" s="57"/>
      <c r="P215" s="1794"/>
      <c r="Q215" s="1794"/>
      <c r="R215" s="1794"/>
      <c r="S215" s="1794"/>
      <c r="T215" s="1794"/>
      <c r="U215" s="1794"/>
      <c r="V215" s="1794"/>
      <c r="W215" s="1794"/>
      <c r="X215" s="1794"/>
      <c r="Y215" s="1794"/>
      <c r="Z215" s="1794"/>
      <c r="AA215" s="1794"/>
      <c r="AB215" s="1794"/>
      <c r="AC215" s="1794"/>
      <c r="AD215" s="1794"/>
      <c r="AE215" s="1794"/>
      <c r="AF215" s="1794"/>
      <c r="AG215" s="1794"/>
      <c r="AH215" s="1794"/>
      <c r="AI215" s="1790" t="s">
        <v>134</v>
      </c>
      <c r="AJ215" s="1790" t="s">
        <v>407</v>
      </c>
      <c r="AK215" s="1790" t="s">
        <v>789</v>
      </c>
      <c r="AL215" s="1785"/>
      <c r="AM215" s="1785"/>
      <c r="AN215" s="1790" t="s">
        <v>62</v>
      </c>
      <c r="AO215" s="1790" t="s">
        <v>551</v>
      </c>
      <c r="AP215" s="1790" t="s">
        <v>790</v>
      </c>
      <c r="AQ215" s="1790" t="s">
        <v>408</v>
      </c>
      <c r="AR215" s="1790" t="s">
        <v>413</v>
      </c>
      <c r="AS215" s="1794"/>
      <c r="AT215" s="1794"/>
      <c r="AU215" s="1794"/>
      <c r="AV215" s="1794"/>
      <c r="AW215" s="1794"/>
      <c r="AX215" s="1794"/>
      <c r="AY215" s="1794"/>
      <c r="AZ215" s="1794"/>
      <c r="BA215" s="1794"/>
      <c r="BB215" s="1794"/>
      <c r="BC215" s="1794"/>
    </row>
    <row r="216" spans="6:55" s="53" customFormat="1" x14ac:dyDescent="0.3">
      <c r="F216" s="57"/>
      <c r="G216" s="57"/>
      <c r="H216" s="57"/>
      <c r="I216" s="57"/>
      <c r="J216" s="57"/>
      <c r="K216" s="57"/>
      <c r="L216" s="57"/>
      <c r="M216" s="57"/>
      <c r="N216" s="57"/>
      <c r="P216" s="1794"/>
      <c r="Q216" s="1794"/>
      <c r="R216" s="1794"/>
      <c r="S216" s="1794"/>
      <c r="T216" s="1794"/>
      <c r="U216" s="1794"/>
      <c r="V216" s="1794"/>
      <c r="W216" s="1794"/>
      <c r="X216" s="1794"/>
      <c r="Y216" s="1794"/>
      <c r="Z216" s="1794"/>
      <c r="AA216" s="1794"/>
      <c r="AB216" s="1794"/>
      <c r="AC216" s="1794"/>
      <c r="AD216" s="1794"/>
      <c r="AE216" s="1794"/>
      <c r="AF216" s="1794"/>
      <c r="AG216" s="1794"/>
      <c r="AH216" s="1794"/>
      <c r="AI216" s="1790" t="s">
        <v>136</v>
      </c>
      <c r="AJ216" s="1790" t="s">
        <v>407</v>
      </c>
      <c r="AK216" s="1790" t="s">
        <v>791</v>
      </c>
      <c r="AL216" s="1785"/>
      <c r="AM216" s="1785"/>
      <c r="AN216" s="1790" t="s">
        <v>62</v>
      </c>
      <c r="AO216" s="1790" t="s">
        <v>551</v>
      </c>
      <c r="AP216" s="1790" t="s">
        <v>792</v>
      </c>
      <c r="AQ216" s="1790" t="s">
        <v>408</v>
      </c>
      <c r="AR216" s="1790" t="s">
        <v>413</v>
      </c>
      <c r="AS216" s="1794"/>
      <c r="AT216" s="1794"/>
      <c r="AU216" s="1794"/>
      <c r="AV216" s="1794"/>
      <c r="AW216" s="1794"/>
      <c r="AX216" s="1794"/>
      <c r="AY216" s="1794"/>
      <c r="AZ216" s="1794"/>
      <c r="BA216" s="1794"/>
      <c r="BB216" s="1794"/>
      <c r="BC216" s="1794"/>
    </row>
    <row r="217" spans="6:55" s="53" customFormat="1" x14ac:dyDescent="0.3">
      <c r="F217" s="57"/>
      <c r="G217" s="57"/>
      <c r="H217" s="57"/>
      <c r="I217" s="57"/>
      <c r="J217" s="57"/>
      <c r="K217" s="57"/>
      <c r="L217" s="57"/>
      <c r="M217" s="57"/>
      <c r="N217" s="57"/>
      <c r="P217" s="1794"/>
      <c r="Q217" s="1794"/>
      <c r="R217" s="1794"/>
      <c r="S217" s="1794"/>
      <c r="T217" s="1794"/>
      <c r="U217" s="1794"/>
      <c r="V217" s="1794"/>
      <c r="W217" s="1794"/>
      <c r="X217" s="1794"/>
      <c r="Y217" s="1794"/>
      <c r="Z217" s="1794"/>
      <c r="AA217" s="1794"/>
      <c r="AB217" s="1794"/>
      <c r="AC217" s="1794"/>
      <c r="AD217" s="1794"/>
      <c r="AE217" s="1794"/>
      <c r="AF217" s="1794"/>
      <c r="AG217" s="1794"/>
      <c r="AH217" s="1794"/>
      <c r="AI217" s="1790" t="s">
        <v>138</v>
      </c>
      <c r="AJ217" s="1790" t="s">
        <v>407</v>
      </c>
      <c r="AK217" s="1790" t="s">
        <v>793</v>
      </c>
      <c r="AL217" s="1785"/>
      <c r="AM217" s="1785"/>
      <c r="AN217" s="1790" t="s">
        <v>62</v>
      </c>
      <c r="AO217" s="1790" t="s">
        <v>551</v>
      </c>
      <c r="AP217" s="1790" t="s">
        <v>794</v>
      </c>
      <c r="AQ217" s="1790" t="s">
        <v>408</v>
      </c>
      <c r="AR217" s="1790" t="s">
        <v>413</v>
      </c>
      <c r="AS217" s="1794"/>
      <c r="AT217" s="1794"/>
      <c r="AU217" s="1794"/>
      <c r="AV217" s="1794"/>
      <c r="AW217" s="1794"/>
      <c r="AX217" s="1794"/>
      <c r="AY217" s="1794"/>
      <c r="AZ217" s="1794"/>
      <c r="BA217" s="1794"/>
      <c r="BB217" s="1794"/>
      <c r="BC217" s="1794"/>
    </row>
    <row r="218" spans="6:55" s="53" customFormat="1" x14ac:dyDescent="0.3">
      <c r="F218" s="57"/>
      <c r="G218" s="57"/>
      <c r="H218" s="57"/>
      <c r="I218" s="57"/>
      <c r="J218" s="57"/>
      <c r="K218" s="57"/>
      <c r="L218" s="57"/>
      <c r="M218" s="57"/>
      <c r="N218" s="57"/>
      <c r="P218" s="1794"/>
      <c r="Q218" s="1794"/>
      <c r="R218" s="1794"/>
      <c r="S218" s="1794"/>
      <c r="T218" s="1794"/>
      <c r="U218" s="1794"/>
      <c r="V218" s="1794"/>
      <c r="W218" s="1794"/>
      <c r="X218" s="1794"/>
      <c r="Y218" s="1794"/>
      <c r="Z218" s="1794"/>
      <c r="AA218" s="1794"/>
      <c r="AB218" s="1794"/>
      <c r="AC218" s="1794"/>
      <c r="AD218" s="1794"/>
      <c r="AE218" s="1794"/>
      <c r="AF218" s="1794"/>
      <c r="AG218" s="1794"/>
      <c r="AH218" s="1794"/>
      <c r="AI218" s="1790" t="s">
        <v>140</v>
      </c>
      <c r="AJ218" s="1790" t="s">
        <v>408</v>
      </c>
      <c r="AK218" s="1790" t="s">
        <v>795</v>
      </c>
      <c r="AL218" s="1785"/>
      <c r="AM218" s="1785"/>
      <c r="AN218" s="1790" t="s">
        <v>62</v>
      </c>
      <c r="AO218" s="1790" t="s">
        <v>551</v>
      </c>
      <c r="AP218" s="1790" t="s">
        <v>796</v>
      </c>
      <c r="AQ218" s="1790" t="s">
        <v>408</v>
      </c>
      <c r="AR218" s="1790" t="s">
        <v>413</v>
      </c>
      <c r="AS218" s="1794"/>
      <c r="AT218" s="1794"/>
      <c r="AU218" s="1794"/>
      <c r="AV218" s="1794"/>
      <c r="AW218" s="1794"/>
      <c r="AX218" s="1794"/>
      <c r="AY218" s="1794"/>
      <c r="AZ218" s="1794"/>
      <c r="BA218" s="1794"/>
      <c r="BB218" s="1794"/>
      <c r="BC218" s="1794"/>
    </row>
    <row r="219" spans="6:55" s="53" customFormat="1" x14ac:dyDescent="0.3">
      <c r="F219" s="57"/>
      <c r="G219" s="57"/>
      <c r="H219" s="57"/>
      <c r="I219" s="57"/>
      <c r="J219" s="57"/>
      <c r="K219" s="57"/>
      <c r="L219" s="57"/>
      <c r="M219" s="57"/>
      <c r="N219" s="57"/>
      <c r="P219" s="1794"/>
      <c r="Q219" s="1794"/>
      <c r="R219" s="1794"/>
      <c r="S219" s="1794"/>
      <c r="T219" s="1794"/>
      <c r="U219" s="1794"/>
      <c r="V219" s="1794"/>
      <c r="W219" s="1794"/>
      <c r="X219" s="1794"/>
      <c r="Y219" s="1794"/>
      <c r="Z219" s="1794"/>
      <c r="AA219" s="1794"/>
      <c r="AB219" s="1794"/>
      <c r="AC219" s="1794"/>
      <c r="AD219" s="1794"/>
      <c r="AE219" s="1794"/>
      <c r="AF219" s="1794"/>
      <c r="AG219" s="1794"/>
      <c r="AH219" s="1794"/>
      <c r="AI219" s="1790" t="s">
        <v>140</v>
      </c>
      <c r="AJ219" s="1790" t="s">
        <v>408</v>
      </c>
      <c r="AK219" s="1790" t="s">
        <v>797</v>
      </c>
      <c r="AL219" s="1785"/>
      <c r="AM219" s="1785"/>
      <c r="AN219" s="1790" t="s">
        <v>62</v>
      </c>
      <c r="AO219" s="1790" t="s">
        <v>553</v>
      </c>
      <c r="AP219" s="1790" t="s">
        <v>798</v>
      </c>
      <c r="AQ219" s="1790" t="s">
        <v>408</v>
      </c>
      <c r="AR219" s="1790" t="s">
        <v>413</v>
      </c>
      <c r="AS219" s="1794"/>
      <c r="AT219" s="1794"/>
      <c r="AU219" s="1794"/>
      <c r="AV219" s="1794"/>
      <c r="AW219" s="1794"/>
      <c r="AX219" s="1794"/>
      <c r="AY219" s="1794"/>
      <c r="AZ219" s="1794"/>
      <c r="BA219" s="1794"/>
      <c r="BB219" s="1794"/>
      <c r="BC219" s="1794"/>
    </row>
    <row r="220" spans="6:55" s="53" customFormat="1" x14ac:dyDescent="0.3">
      <c r="F220" s="57"/>
      <c r="G220" s="57"/>
      <c r="H220" s="57"/>
      <c r="I220" s="57"/>
      <c r="J220" s="57"/>
      <c r="K220" s="57"/>
      <c r="L220" s="57"/>
      <c r="M220" s="57"/>
      <c r="N220" s="57"/>
      <c r="P220" s="1794"/>
      <c r="Q220" s="1794"/>
      <c r="R220" s="1794"/>
      <c r="S220" s="1794"/>
      <c r="T220" s="1794"/>
      <c r="U220" s="1794"/>
      <c r="V220" s="1794"/>
      <c r="W220" s="1794"/>
      <c r="X220" s="1794"/>
      <c r="Y220" s="1794"/>
      <c r="Z220" s="1794"/>
      <c r="AA220" s="1794"/>
      <c r="AB220" s="1794"/>
      <c r="AC220" s="1794"/>
      <c r="AD220" s="1794"/>
      <c r="AE220" s="1794"/>
      <c r="AF220" s="1794"/>
      <c r="AG220" s="1794"/>
      <c r="AH220" s="1794"/>
      <c r="AI220" s="1790" t="s">
        <v>142</v>
      </c>
      <c r="AJ220" s="1790" t="s">
        <v>407</v>
      </c>
      <c r="AK220" s="1790" t="s">
        <v>799</v>
      </c>
      <c r="AL220" s="1785"/>
      <c r="AM220" s="1785"/>
      <c r="AN220" s="1790" t="s">
        <v>62</v>
      </c>
      <c r="AO220" s="1790" t="s">
        <v>553</v>
      </c>
      <c r="AP220" s="1790" t="s">
        <v>800</v>
      </c>
      <c r="AQ220" s="1790" t="s">
        <v>408</v>
      </c>
      <c r="AR220" s="1790" t="s">
        <v>413</v>
      </c>
      <c r="AS220" s="1794"/>
      <c r="AT220" s="1794"/>
      <c r="AU220" s="1794"/>
      <c r="AV220" s="1794"/>
      <c r="AW220" s="1794"/>
      <c r="AX220" s="1794"/>
      <c r="AY220" s="1794"/>
      <c r="AZ220" s="1794"/>
      <c r="BA220" s="1794"/>
      <c r="BB220" s="1794"/>
      <c r="BC220" s="1794"/>
    </row>
    <row r="221" spans="6:55" s="53" customFormat="1" x14ac:dyDescent="0.3">
      <c r="F221" s="57"/>
      <c r="G221" s="57"/>
      <c r="H221" s="57"/>
      <c r="I221" s="57"/>
      <c r="J221" s="57"/>
      <c r="K221" s="57"/>
      <c r="L221" s="57"/>
      <c r="M221" s="57"/>
      <c r="N221" s="57"/>
      <c r="P221" s="1794"/>
      <c r="Q221" s="1794"/>
      <c r="R221" s="1794"/>
      <c r="S221" s="1794"/>
      <c r="T221" s="1794"/>
      <c r="U221" s="1794"/>
      <c r="V221" s="1794"/>
      <c r="W221" s="1794"/>
      <c r="X221" s="1794"/>
      <c r="Y221" s="1794"/>
      <c r="Z221" s="1794"/>
      <c r="AA221" s="1794"/>
      <c r="AB221" s="1794"/>
      <c r="AC221" s="1794"/>
      <c r="AD221" s="1794"/>
      <c r="AE221" s="1794"/>
      <c r="AF221" s="1794"/>
      <c r="AG221" s="1794"/>
      <c r="AH221" s="1794"/>
      <c r="AI221" s="1790" t="s">
        <v>144</v>
      </c>
      <c r="AJ221" s="1790" t="s">
        <v>407</v>
      </c>
      <c r="AK221" s="1790" t="s">
        <v>801</v>
      </c>
      <c r="AL221" s="1785"/>
      <c r="AM221" s="1785"/>
      <c r="AN221" s="1790" t="s">
        <v>62</v>
      </c>
      <c r="AO221" s="1790" t="s">
        <v>549</v>
      </c>
      <c r="AP221" s="1790" t="s">
        <v>802</v>
      </c>
      <c r="AQ221" s="1790" t="s">
        <v>409</v>
      </c>
      <c r="AR221" s="1790" t="s">
        <v>418</v>
      </c>
      <c r="AS221" s="1794"/>
      <c r="AT221" s="1794"/>
      <c r="AU221" s="1794"/>
      <c r="AV221" s="1794"/>
      <c r="AW221" s="1794"/>
      <c r="AX221" s="1794"/>
      <c r="AY221" s="1794"/>
      <c r="AZ221" s="1794"/>
      <c r="BA221" s="1794"/>
      <c r="BB221" s="1794"/>
      <c r="BC221" s="1794"/>
    </row>
    <row r="222" spans="6:55" s="53" customFormat="1" x14ac:dyDescent="0.3">
      <c r="F222" s="57"/>
      <c r="G222" s="57"/>
      <c r="H222" s="57"/>
      <c r="I222" s="57"/>
      <c r="J222" s="57"/>
      <c r="K222" s="57"/>
      <c r="L222" s="57"/>
      <c r="M222" s="57"/>
      <c r="N222" s="57"/>
      <c r="P222" s="1794"/>
      <c r="Q222" s="1794"/>
      <c r="R222" s="1794"/>
      <c r="S222" s="1794"/>
      <c r="T222" s="1794"/>
      <c r="U222" s="1794"/>
      <c r="V222" s="1794"/>
      <c r="W222" s="1794"/>
      <c r="X222" s="1794"/>
      <c r="Y222" s="1794"/>
      <c r="Z222" s="1794"/>
      <c r="AA222" s="1794"/>
      <c r="AB222" s="1794"/>
      <c r="AC222" s="1794"/>
      <c r="AD222" s="1794"/>
      <c r="AE222" s="1794"/>
      <c r="AF222" s="1794"/>
      <c r="AG222" s="1794"/>
      <c r="AH222" s="1794"/>
      <c r="AI222" s="1790" t="s">
        <v>144</v>
      </c>
      <c r="AJ222" s="1790" t="s">
        <v>408</v>
      </c>
      <c r="AK222" s="1790" t="s">
        <v>803</v>
      </c>
      <c r="AL222" s="1785"/>
      <c r="AM222" s="1785"/>
      <c r="AN222" s="1790" t="s">
        <v>64</v>
      </c>
      <c r="AO222" s="1790" t="s">
        <v>555</v>
      </c>
      <c r="AP222" s="1790" t="s">
        <v>425</v>
      </c>
      <c r="AQ222" s="1790" t="s">
        <v>407</v>
      </c>
      <c r="AR222" s="1790" t="s">
        <v>418</v>
      </c>
      <c r="AS222" s="1794"/>
      <c r="AT222" s="1794"/>
      <c r="AU222" s="1794"/>
      <c r="AV222" s="1794"/>
      <c r="AW222" s="1794"/>
      <c r="AX222" s="1794"/>
      <c r="AY222" s="1794"/>
      <c r="AZ222" s="1794"/>
      <c r="BA222" s="1794"/>
      <c r="BB222" s="1794"/>
      <c r="BC222" s="1794"/>
    </row>
    <row r="223" spans="6:55" s="53" customFormat="1" x14ac:dyDescent="0.3">
      <c r="F223" s="57"/>
      <c r="G223" s="57"/>
      <c r="H223" s="57"/>
      <c r="I223" s="57"/>
      <c r="J223" s="57"/>
      <c r="K223" s="57"/>
      <c r="L223" s="57"/>
      <c r="M223" s="57"/>
      <c r="N223" s="57"/>
      <c r="P223" s="1794"/>
      <c r="Q223" s="1794"/>
      <c r="R223" s="1794"/>
      <c r="S223" s="1794"/>
      <c r="T223" s="1794"/>
      <c r="U223" s="1794"/>
      <c r="V223" s="1794"/>
      <c r="W223" s="1794"/>
      <c r="X223" s="1794"/>
      <c r="Y223" s="1794"/>
      <c r="Z223" s="1794"/>
      <c r="AA223" s="1794"/>
      <c r="AB223" s="1794"/>
      <c r="AC223" s="1794"/>
      <c r="AD223" s="1794"/>
      <c r="AE223" s="1794"/>
      <c r="AF223" s="1794"/>
      <c r="AG223" s="1794"/>
      <c r="AH223" s="1794"/>
      <c r="AI223" s="1790" t="s">
        <v>144</v>
      </c>
      <c r="AJ223" s="1790" t="s">
        <v>408</v>
      </c>
      <c r="AK223" s="1790" t="s">
        <v>804</v>
      </c>
      <c r="AL223" s="1785"/>
      <c r="AM223" s="1785"/>
      <c r="AN223" s="1790" t="s">
        <v>64</v>
      </c>
      <c r="AO223" s="1790" t="s">
        <v>555</v>
      </c>
      <c r="AP223" s="1790" t="s">
        <v>495</v>
      </c>
      <c r="AQ223" s="1790" t="s">
        <v>407</v>
      </c>
      <c r="AR223" s="1790" t="s">
        <v>418</v>
      </c>
      <c r="AS223" s="1794"/>
      <c r="AT223" s="1794"/>
      <c r="AU223" s="1794"/>
      <c r="AV223" s="1794"/>
      <c r="AW223" s="1794"/>
      <c r="AX223" s="1794"/>
      <c r="AY223" s="1794"/>
      <c r="AZ223" s="1794"/>
      <c r="BA223" s="1794"/>
      <c r="BB223" s="1794"/>
      <c r="BC223" s="1794"/>
    </row>
    <row r="224" spans="6:55" s="53" customFormat="1" x14ac:dyDescent="0.3">
      <c r="F224" s="57"/>
      <c r="G224" s="57"/>
      <c r="H224" s="57"/>
      <c r="I224" s="57"/>
      <c r="J224" s="57"/>
      <c r="K224" s="57"/>
      <c r="L224" s="57"/>
      <c r="M224" s="57"/>
      <c r="N224" s="57"/>
      <c r="P224" s="1794"/>
      <c r="Q224" s="1794"/>
      <c r="R224" s="1794"/>
      <c r="S224" s="1794"/>
      <c r="T224" s="1794"/>
      <c r="U224" s="1794"/>
      <c r="V224" s="1794"/>
      <c r="W224" s="1794"/>
      <c r="X224" s="1794"/>
      <c r="Y224" s="1794"/>
      <c r="Z224" s="1794"/>
      <c r="AA224" s="1794"/>
      <c r="AB224" s="1794"/>
      <c r="AC224" s="1794"/>
      <c r="AD224" s="1794"/>
      <c r="AE224" s="1794"/>
      <c r="AF224" s="1794"/>
      <c r="AG224" s="1794"/>
      <c r="AH224" s="1794"/>
      <c r="AI224" s="1790" t="s">
        <v>146</v>
      </c>
      <c r="AJ224" s="1790" t="s">
        <v>409</v>
      </c>
      <c r="AK224" s="1790" t="s">
        <v>805</v>
      </c>
      <c r="AL224" s="1785"/>
      <c r="AM224" s="1785"/>
      <c r="AN224" s="1790" t="s">
        <v>66</v>
      </c>
      <c r="AO224" s="1790" t="s">
        <v>557</v>
      </c>
      <c r="AP224" s="1790" t="s">
        <v>456</v>
      </c>
      <c r="AQ224" s="1790" t="s">
        <v>407</v>
      </c>
      <c r="AR224" s="1790" t="s">
        <v>418</v>
      </c>
      <c r="AS224" s="1794"/>
      <c r="AT224" s="1794"/>
      <c r="AU224" s="1794"/>
      <c r="AV224" s="1794"/>
      <c r="AW224" s="1794"/>
      <c r="AX224" s="1794"/>
      <c r="AY224" s="1794"/>
      <c r="AZ224" s="1794"/>
      <c r="BA224" s="1794"/>
      <c r="BB224" s="1794"/>
      <c r="BC224" s="1794"/>
    </row>
    <row r="225" spans="6:55" s="53" customFormat="1" x14ac:dyDescent="0.3">
      <c r="F225" s="57"/>
      <c r="G225" s="57"/>
      <c r="H225" s="57"/>
      <c r="I225" s="57"/>
      <c r="J225" s="57"/>
      <c r="K225" s="57"/>
      <c r="L225" s="57"/>
      <c r="M225" s="57"/>
      <c r="N225" s="57"/>
      <c r="P225" s="1794"/>
      <c r="Q225" s="1794"/>
      <c r="R225" s="1794"/>
      <c r="S225" s="1794"/>
      <c r="T225" s="1794"/>
      <c r="U225" s="1794"/>
      <c r="V225" s="1794"/>
      <c r="W225" s="1794"/>
      <c r="X225" s="1794"/>
      <c r="Y225" s="1794"/>
      <c r="Z225" s="1794"/>
      <c r="AA225" s="1794"/>
      <c r="AB225" s="1794"/>
      <c r="AC225" s="1794"/>
      <c r="AD225" s="1794"/>
      <c r="AE225" s="1794"/>
      <c r="AF225" s="1794"/>
      <c r="AG225" s="1794"/>
      <c r="AH225" s="1794"/>
      <c r="AI225" s="1790" t="s">
        <v>148</v>
      </c>
      <c r="AJ225" s="1790" t="s">
        <v>407</v>
      </c>
      <c r="AK225" s="1790" t="s">
        <v>806</v>
      </c>
      <c r="AL225" s="1785"/>
      <c r="AM225" s="1785"/>
      <c r="AN225" s="1790" t="s">
        <v>66</v>
      </c>
      <c r="AO225" s="1790" t="s">
        <v>559</v>
      </c>
      <c r="AP225" s="1790" t="s">
        <v>456</v>
      </c>
      <c r="AQ225" s="1790" t="s">
        <v>407</v>
      </c>
      <c r="AR225" s="1790" t="s">
        <v>418</v>
      </c>
      <c r="AS225" s="1794"/>
      <c r="AT225" s="1794"/>
      <c r="AU225" s="1794"/>
      <c r="AV225" s="1794"/>
      <c r="AW225" s="1794"/>
      <c r="AX225" s="1794"/>
      <c r="AY225" s="1794"/>
      <c r="AZ225" s="1794"/>
      <c r="BA225" s="1794"/>
      <c r="BB225" s="1794"/>
      <c r="BC225" s="1794"/>
    </row>
    <row r="226" spans="6:55" s="53" customFormat="1" x14ac:dyDescent="0.3">
      <c r="F226" s="57"/>
      <c r="G226" s="57"/>
      <c r="H226" s="57"/>
      <c r="I226" s="57"/>
      <c r="J226" s="57"/>
      <c r="K226" s="57"/>
      <c r="L226" s="57"/>
      <c r="M226" s="57"/>
      <c r="N226" s="57"/>
      <c r="P226" s="1794"/>
      <c r="Q226" s="1794"/>
      <c r="R226" s="1794"/>
      <c r="S226" s="1794"/>
      <c r="T226" s="1794"/>
      <c r="U226" s="1794"/>
      <c r="V226" s="1794"/>
      <c r="W226" s="1794"/>
      <c r="X226" s="1794"/>
      <c r="Y226" s="1794"/>
      <c r="Z226" s="1794"/>
      <c r="AA226" s="1794"/>
      <c r="AB226" s="1794"/>
      <c r="AC226" s="1794"/>
      <c r="AD226" s="1794"/>
      <c r="AE226" s="1794"/>
      <c r="AF226" s="1794"/>
      <c r="AG226" s="1794"/>
      <c r="AH226" s="1794"/>
      <c r="AI226" s="1790" t="s">
        <v>150</v>
      </c>
      <c r="AJ226" s="1790" t="s">
        <v>407</v>
      </c>
      <c r="AK226" s="1790" t="s">
        <v>807</v>
      </c>
      <c r="AL226" s="1785"/>
      <c r="AM226" s="1785"/>
      <c r="AN226" s="1790" t="s">
        <v>66</v>
      </c>
      <c r="AO226" s="1790" t="s">
        <v>559</v>
      </c>
      <c r="AP226" s="1790" t="s">
        <v>808</v>
      </c>
      <c r="AQ226" s="1790" t="s">
        <v>407</v>
      </c>
      <c r="AR226" s="1790" t="s">
        <v>418</v>
      </c>
      <c r="AS226" s="1794"/>
      <c r="AT226" s="1794"/>
      <c r="AU226" s="1794"/>
      <c r="AV226" s="1794"/>
      <c r="AW226" s="1794"/>
      <c r="AX226" s="1794"/>
      <c r="AY226" s="1794"/>
      <c r="AZ226" s="1794"/>
      <c r="BA226" s="1794"/>
      <c r="BB226" s="1794"/>
      <c r="BC226" s="1794"/>
    </row>
    <row r="227" spans="6:55" s="53" customFormat="1" x14ac:dyDescent="0.3">
      <c r="F227" s="57"/>
      <c r="G227" s="57"/>
      <c r="H227" s="57"/>
      <c r="I227" s="57"/>
      <c r="J227" s="57"/>
      <c r="K227" s="57"/>
      <c r="L227" s="57"/>
      <c r="M227" s="57"/>
      <c r="N227" s="57"/>
      <c r="P227" s="1794"/>
      <c r="Q227" s="1794"/>
      <c r="R227" s="1794"/>
      <c r="S227" s="1794"/>
      <c r="T227" s="1794"/>
      <c r="U227" s="1794"/>
      <c r="V227" s="1794"/>
      <c r="W227" s="1794"/>
      <c r="X227" s="1794"/>
      <c r="Y227" s="1794"/>
      <c r="Z227" s="1794"/>
      <c r="AA227" s="1794"/>
      <c r="AB227" s="1794"/>
      <c r="AC227" s="1794"/>
      <c r="AD227" s="1794"/>
      <c r="AE227" s="1794"/>
      <c r="AF227" s="1794"/>
      <c r="AG227" s="1794"/>
      <c r="AH227" s="1794"/>
      <c r="AI227" s="1790" t="s">
        <v>152</v>
      </c>
      <c r="AJ227" s="1790" t="s">
        <v>409</v>
      </c>
      <c r="AK227" s="1790" t="s">
        <v>809</v>
      </c>
      <c r="AL227" s="1785"/>
      <c r="AM227" s="1785"/>
      <c r="AN227" s="1790" t="s">
        <v>66</v>
      </c>
      <c r="AO227" s="1790" t="s">
        <v>559</v>
      </c>
      <c r="AP227" s="1790" t="s">
        <v>810</v>
      </c>
      <c r="AQ227" s="1790" t="s">
        <v>407</v>
      </c>
      <c r="AR227" s="1790" t="s">
        <v>418</v>
      </c>
      <c r="AS227" s="1794"/>
      <c r="AT227" s="1794"/>
      <c r="AU227" s="1794"/>
      <c r="AV227" s="1794"/>
      <c r="AW227" s="1794"/>
      <c r="AX227" s="1794"/>
      <c r="AY227" s="1794"/>
      <c r="AZ227" s="1794"/>
      <c r="BA227" s="1794"/>
      <c r="BB227" s="1794"/>
      <c r="BC227" s="1794"/>
    </row>
    <row r="228" spans="6:55" s="53" customFormat="1" x14ac:dyDescent="0.3">
      <c r="F228" s="57"/>
      <c r="G228" s="57"/>
      <c r="H228" s="57"/>
      <c r="I228" s="57"/>
      <c r="J228" s="57"/>
      <c r="K228" s="57"/>
      <c r="L228" s="57"/>
      <c r="M228" s="57"/>
      <c r="N228" s="57"/>
      <c r="P228" s="1794"/>
      <c r="Q228" s="1794"/>
      <c r="R228" s="1794"/>
      <c r="S228" s="1794"/>
      <c r="T228" s="1794"/>
      <c r="U228" s="1794"/>
      <c r="V228" s="1794"/>
      <c r="W228" s="1794"/>
      <c r="X228" s="1794"/>
      <c r="Y228" s="1794"/>
      <c r="Z228" s="1794"/>
      <c r="AA228" s="1794"/>
      <c r="AB228" s="1794"/>
      <c r="AC228" s="1794"/>
      <c r="AD228" s="1794"/>
      <c r="AE228" s="1794"/>
      <c r="AF228" s="1794"/>
      <c r="AG228" s="1794"/>
      <c r="AH228" s="1794"/>
      <c r="AI228" s="1790" t="s">
        <v>154</v>
      </c>
      <c r="AJ228" s="1790" t="s">
        <v>409</v>
      </c>
      <c r="AK228" s="1790" t="s">
        <v>811</v>
      </c>
      <c r="AL228" s="1785"/>
      <c r="AM228" s="1785"/>
      <c r="AN228" s="1790" t="s">
        <v>66</v>
      </c>
      <c r="AO228" s="1790" t="s">
        <v>559</v>
      </c>
      <c r="AP228" s="1790" t="s">
        <v>812</v>
      </c>
      <c r="AQ228" s="1790" t="s">
        <v>407</v>
      </c>
      <c r="AR228" s="1790" t="s">
        <v>418</v>
      </c>
      <c r="AS228" s="1794"/>
      <c r="AT228" s="1794"/>
      <c r="AU228" s="1794"/>
      <c r="AV228" s="1794"/>
      <c r="AW228" s="1794"/>
      <c r="AX228" s="1794"/>
      <c r="AY228" s="1794"/>
      <c r="AZ228" s="1794"/>
      <c r="BA228" s="1794"/>
      <c r="BB228" s="1794"/>
      <c r="BC228" s="1794"/>
    </row>
    <row r="229" spans="6:55" s="53" customFormat="1" x14ac:dyDescent="0.3">
      <c r="F229" s="57"/>
      <c r="G229" s="57"/>
      <c r="H229" s="57"/>
      <c r="I229" s="57"/>
      <c r="J229" s="57"/>
      <c r="K229" s="57"/>
      <c r="L229" s="57"/>
      <c r="M229" s="57"/>
      <c r="N229" s="57"/>
      <c r="P229" s="1794"/>
      <c r="Q229" s="1794"/>
      <c r="R229" s="1794"/>
      <c r="S229" s="1794"/>
      <c r="T229" s="1794"/>
      <c r="U229" s="1794"/>
      <c r="V229" s="1794"/>
      <c r="W229" s="1794"/>
      <c r="X229" s="1794"/>
      <c r="Y229" s="1794"/>
      <c r="Z229" s="1794"/>
      <c r="AA229" s="1794"/>
      <c r="AB229" s="1794"/>
      <c r="AC229" s="1794"/>
      <c r="AD229" s="1794"/>
      <c r="AE229" s="1794"/>
      <c r="AF229" s="1794"/>
      <c r="AG229" s="1794"/>
      <c r="AH229" s="1794"/>
      <c r="AI229" s="1790" t="s">
        <v>156</v>
      </c>
      <c r="AJ229" s="1790" t="s">
        <v>407</v>
      </c>
      <c r="AK229" s="1790" t="s">
        <v>813</v>
      </c>
      <c r="AL229" s="1785"/>
      <c r="AM229" s="1785"/>
      <c r="AN229" s="1790" t="s">
        <v>66</v>
      </c>
      <c r="AO229" s="1790" t="s">
        <v>561</v>
      </c>
      <c r="AP229" s="1790" t="s">
        <v>456</v>
      </c>
      <c r="AQ229" s="1790" t="s">
        <v>407</v>
      </c>
      <c r="AR229" s="1790" t="s">
        <v>418</v>
      </c>
      <c r="AS229" s="1794"/>
      <c r="AT229" s="1794"/>
      <c r="AU229" s="1794"/>
      <c r="AV229" s="1794"/>
      <c r="AW229" s="1794"/>
      <c r="AX229" s="1794"/>
      <c r="AY229" s="1794"/>
      <c r="AZ229" s="1794"/>
      <c r="BA229" s="1794"/>
      <c r="BB229" s="1794"/>
      <c r="BC229" s="1794"/>
    </row>
    <row r="230" spans="6:55" s="53" customFormat="1" x14ac:dyDescent="0.3">
      <c r="F230" s="57"/>
      <c r="G230" s="57"/>
      <c r="H230" s="57"/>
      <c r="I230" s="57"/>
      <c r="J230" s="57"/>
      <c r="K230" s="57"/>
      <c r="L230" s="57"/>
      <c r="M230" s="57"/>
      <c r="N230" s="57"/>
      <c r="P230" s="1794"/>
      <c r="Q230" s="1794"/>
      <c r="R230" s="1794"/>
      <c r="S230" s="1794"/>
      <c r="T230" s="1794"/>
      <c r="U230" s="1794"/>
      <c r="V230" s="1794"/>
      <c r="W230" s="1794"/>
      <c r="X230" s="1794"/>
      <c r="Y230" s="1794"/>
      <c r="Z230" s="1794"/>
      <c r="AA230" s="1794"/>
      <c r="AB230" s="1794"/>
      <c r="AC230" s="1794"/>
      <c r="AD230" s="1794"/>
      <c r="AE230" s="1794"/>
      <c r="AF230" s="1794"/>
      <c r="AG230" s="1794"/>
      <c r="AH230" s="1794"/>
      <c r="AI230" s="1790" t="s">
        <v>156</v>
      </c>
      <c r="AJ230" s="1790" t="s">
        <v>407</v>
      </c>
      <c r="AK230" s="1790" t="s">
        <v>814</v>
      </c>
      <c r="AL230" s="1785"/>
      <c r="AM230" s="1785"/>
      <c r="AN230" s="1790" t="s">
        <v>66</v>
      </c>
      <c r="AO230" s="1790" t="s">
        <v>563</v>
      </c>
      <c r="AP230" s="1790" t="s">
        <v>456</v>
      </c>
      <c r="AQ230" s="1790" t="s">
        <v>407</v>
      </c>
      <c r="AR230" s="1790" t="s">
        <v>418</v>
      </c>
      <c r="AS230" s="1794"/>
      <c r="AT230" s="1794"/>
      <c r="AU230" s="1794"/>
      <c r="AV230" s="1794"/>
      <c r="AW230" s="1794"/>
      <c r="AX230" s="1794"/>
      <c r="AY230" s="1794"/>
      <c r="AZ230" s="1794"/>
      <c r="BA230" s="1794"/>
      <c r="BB230" s="1794"/>
      <c r="BC230" s="1794"/>
    </row>
    <row r="231" spans="6:55" s="53" customFormat="1" x14ac:dyDescent="0.3">
      <c r="F231" s="57"/>
      <c r="G231" s="57"/>
      <c r="H231" s="57"/>
      <c r="I231" s="57"/>
      <c r="J231" s="57"/>
      <c r="K231" s="57"/>
      <c r="L231" s="57"/>
      <c r="M231" s="57"/>
      <c r="N231" s="57"/>
      <c r="P231" s="1794"/>
      <c r="Q231" s="1794"/>
      <c r="R231" s="1794"/>
      <c r="S231" s="1794"/>
      <c r="T231" s="1794"/>
      <c r="U231" s="1794"/>
      <c r="V231" s="1794"/>
      <c r="W231" s="1794"/>
      <c r="X231" s="1794"/>
      <c r="Y231" s="1794"/>
      <c r="Z231" s="1794"/>
      <c r="AA231" s="1794"/>
      <c r="AB231" s="1794"/>
      <c r="AC231" s="1794"/>
      <c r="AD231" s="1794"/>
      <c r="AE231" s="1794"/>
      <c r="AF231" s="1794"/>
      <c r="AG231" s="1794"/>
      <c r="AH231" s="1794"/>
      <c r="AI231" s="1790" t="s">
        <v>156</v>
      </c>
      <c r="AJ231" s="1790" t="s">
        <v>407</v>
      </c>
      <c r="AK231" s="1790" t="s">
        <v>815</v>
      </c>
      <c r="AL231" s="1785"/>
      <c r="AM231" s="1785"/>
      <c r="AN231" s="1790" t="s">
        <v>66</v>
      </c>
      <c r="AO231" s="1790" t="s">
        <v>563</v>
      </c>
      <c r="AP231" s="1790" t="s">
        <v>808</v>
      </c>
      <c r="AQ231" s="1790" t="s">
        <v>407</v>
      </c>
      <c r="AR231" s="1790" t="s">
        <v>418</v>
      </c>
      <c r="AS231" s="1794"/>
      <c r="AT231" s="1794"/>
      <c r="AU231" s="1794"/>
      <c r="AV231" s="1794"/>
      <c r="AW231" s="1794"/>
      <c r="AX231" s="1794"/>
      <c r="AY231" s="1794"/>
      <c r="AZ231" s="1794"/>
      <c r="BA231" s="1794"/>
      <c r="BB231" s="1794"/>
      <c r="BC231" s="1794"/>
    </row>
    <row r="232" spans="6:55" s="53" customFormat="1" x14ac:dyDescent="0.3">
      <c r="F232" s="57"/>
      <c r="G232" s="57"/>
      <c r="H232" s="57"/>
      <c r="I232" s="57"/>
      <c r="J232" s="57"/>
      <c r="K232" s="57"/>
      <c r="L232" s="57"/>
      <c r="M232" s="57"/>
      <c r="N232" s="57"/>
      <c r="P232" s="1794"/>
      <c r="Q232" s="1794"/>
      <c r="R232" s="1794"/>
      <c r="S232" s="1794"/>
      <c r="T232" s="1794"/>
      <c r="U232" s="1794"/>
      <c r="V232" s="1794"/>
      <c r="W232" s="1794"/>
      <c r="X232" s="1794"/>
      <c r="Y232" s="1794"/>
      <c r="Z232" s="1794"/>
      <c r="AA232" s="1794"/>
      <c r="AB232" s="1794"/>
      <c r="AC232" s="1794"/>
      <c r="AD232" s="1794"/>
      <c r="AE232" s="1794"/>
      <c r="AF232" s="1794"/>
      <c r="AG232" s="1794"/>
      <c r="AH232" s="1794"/>
      <c r="AI232" s="1790" t="s">
        <v>156</v>
      </c>
      <c r="AJ232" s="1790" t="s">
        <v>407</v>
      </c>
      <c r="AK232" s="1790" t="s">
        <v>816</v>
      </c>
      <c r="AL232" s="1785"/>
      <c r="AM232" s="1785"/>
      <c r="AN232" s="1790" t="s">
        <v>66</v>
      </c>
      <c r="AO232" s="1790" t="s">
        <v>565</v>
      </c>
      <c r="AP232" s="1790" t="s">
        <v>456</v>
      </c>
      <c r="AQ232" s="1790" t="s">
        <v>407</v>
      </c>
      <c r="AR232" s="1790" t="s">
        <v>418</v>
      </c>
      <c r="AS232" s="1794"/>
      <c r="AT232" s="1794"/>
      <c r="AU232" s="1794"/>
      <c r="AV232" s="1794"/>
      <c r="AW232" s="1794"/>
      <c r="AX232" s="1794"/>
      <c r="AY232" s="1794"/>
      <c r="AZ232" s="1794"/>
      <c r="BA232" s="1794"/>
      <c r="BB232" s="1794"/>
      <c r="BC232" s="1794"/>
    </row>
    <row r="233" spans="6:55" s="53" customFormat="1" x14ac:dyDescent="0.3">
      <c r="F233" s="57"/>
      <c r="G233" s="57"/>
      <c r="H233" s="57"/>
      <c r="I233" s="57"/>
      <c r="J233" s="57"/>
      <c r="K233" s="57"/>
      <c r="L233" s="57"/>
      <c r="M233" s="57"/>
      <c r="N233" s="57"/>
      <c r="P233" s="1794"/>
      <c r="Q233" s="1794"/>
      <c r="R233" s="1794"/>
      <c r="S233" s="1794"/>
      <c r="T233" s="1794"/>
      <c r="U233" s="1794"/>
      <c r="V233" s="1794"/>
      <c r="W233" s="1794"/>
      <c r="X233" s="1794"/>
      <c r="Y233" s="1794"/>
      <c r="Z233" s="1794"/>
      <c r="AA233" s="1794"/>
      <c r="AB233" s="1794"/>
      <c r="AC233" s="1794"/>
      <c r="AD233" s="1794"/>
      <c r="AE233" s="1794"/>
      <c r="AF233" s="1794"/>
      <c r="AG233" s="1794"/>
      <c r="AH233" s="1794"/>
      <c r="AI233" s="1790" t="s">
        <v>158</v>
      </c>
      <c r="AJ233" s="1790" t="s">
        <v>410</v>
      </c>
      <c r="AK233" s="1790" t="s">
        <v>702</v>
      </c>
      <c r="AL233" s="1785"/>
      <c r="AM233" s="1785"/>
      <c r="AN233" s="1790" t="s">
        <v>66</v>
      </c>
      <c r="AO233" s="1790" t="s">
        <v>565</v>
      </c>
      <c r="AP233" s="1790" t="s">
        <v>808</v>
      </c>
      <c r="AQ233" s="1790" t="s">
        <v>407</v>
      </c>
      <c r="AR233" s="1790" t="s">
        <v>418</v>
      </c>
      <c r="AS233" s="1794"/>
      <c r="AT233" s="1794"/>
      <c r="AU233" s="1794"/>
      <c r="AV233" s="1794"/>
      <c r="AW233" s="1794"/>
      <c r="AX233" s="1794"/>
      <c r="AY233" s="1794"/>
      <c r="AZ233" s="1794"/>
      <c r="BA233" s="1794"/>
      <c r="BB233" s="1794"/>
      <c r="BC233" s="1794"/>
    </row>
    <row r="234" spans="6:55" s="53" customFormat="1" x14ac:dyDescent="0.3">
      <c r="F234" s="57"/>
      <c r="G234" s="57"/>
      <c r="H234" s="57"/>
      <c r="I234" s="57"/>
      <c r="J234" s="57"/>
      <c r="K234" s="57"/>
      <c r="L234" s="57"/>
      <c r="M234" s="57"/>
      <c r="N234" s="57"/>
      <c r="P234" s="1794"/>
      <c r="Q234" s="1794"/>
      <c r="R234" s="1794"/>
      <c r="S234" s="1794"/>
      <c r="T234" s="1794"/>
      <c r="U234" s="1794"/>
      <c r="V234" s="1794"/>
      <c r="W234" s="1794"/>
      <c r="X234" s="1794"/>
      <c r="Y234" s="1794"/>
      <c r="Z234" s="1794"/>
      <c r="AA234" s="1794"/>
      <c r="AB234" s="1794"/>
      <c r="AC234" s="1794"/>
      <c r="AD234" s="1794"/>
      <c r="AE234" s="1794"/>
      <c r="AF234" s="1794"/>
      <c r="AG234" s="1794"/>
      <c r="AH234" s="1794"/>
      <c r="AI234" s="1790" t="s">
        <v>158</v>
      </c>
      <c r="AJ234" s="1790" t="s">
        <v>410</v>
      </c>
      <c r="AK234" s="1790" t="s">
        <v>704</v>
      </c>
      <c r="AL234" s="1785"/>
      <c r="AM234" s="1785"/>
      <c r="AN234" s="1790" t="s">
        <v>66</v>
      </c>
      <c r="AO234" s="1790" t="s">
        <v>567</v>
      </c>
      <c r="AP234" s="1790" t="s">
        <v>456</v>
      </c>
      <c r="AQ234" s="1790" t="s">
        <v>407</v>
      </c>
      <c r="AR234" s="1790" t="s">
        <v>418</v>
      </c>
      <c r="AS234" s="1794"/>
      <c r="AT234" s="1794"/>
      <c r="AU234" s="1794"/>
      <c r="AV234" s="1794"/>
      <c r="AW234" s="1794"/>
      <c r="AX234" s="1794"/>
      <c r="AY234" s="1794"/>
      <c r="AZ234" s="1794"/>
      <c r="BA234" s="1794"/>
      <c r="BB234" s="1794"/>
      <c r="BC234" s="1794"/>
    </row>
    <row r="235" spans="6:55" s="53" customFormat="1" x14ac:dyDescent="0.3">
      <c r="F235" s="57"/>
      <c r="G235" s="57"/>
      <c r="H235" s="57"/>
      <c r="I235" s="57"/>
      <c r="J235" s="57"/>
      <c r="K235" s="57"/>
      <c r="L235" s="57"/>
      <c r="M235" s="57"/>
      <c r="N235" s="57"/>
      <c r="P235" s="1794"/>
      <c r="Q235" s="1794"/>
      <c r="R235" s="1794"/>
      <c r="S235" s="1794"/>
      <c r="T235" s="1794"/>
      <c r="U235" s="1794"/>
      <c r="V235" s="1794"/>
      <c r="W235" s="1794"/>
      <c r="X235" s="1794"/>
      <c r="Y235" s="1794"/>
      <c r="Z235" s="1794"/>
      <c r="AA235" s="1794"/>
      <c r="AB235" s="1794"/>
      <c r="AC235" s="1794"/>
      <c r="AD235" s="1794"/>
      <c r="AE235" s="1794"/>
      <c r="AF235" s="1794"/>
      <c r="AG235" s="1794"/>
      <c r="AH235" s="1794"/>
      <c r="AI235" s="1790" t="s">
        <v>158</v>
      </c>
      <c r="AJ235" s="1790" t="s">
        <v>407</v>
      </c>
      <c r="AK235" s="1790" t="s">
        <v>706</v>
      </c>
      <c r="AL235" s="1785"/>
      <c r="AM235" s="1785"/>
      <c r="AN235" s="1790" t="s">
        <v>66</v>
      </c>
      <c r="AO235" s="1790" t="s">
        <v>569</v>
      </c>
      <c r="AP235" s="1790" t="s">
        <v>456</v>
      </c>
      <c r="AQ235" s="1790" t="s">
        <v>407</v>
      </c>
      <c r="AR235" s="1790" t="s">
        <v>418</v>
      </c>
      <c r="AS235" s="1794"/>
      <c r="AT235" s="1794"/>
      <c r="AU235" s="1794"/>
      <c r="AV235" s="1794"/>
      <c r="AW235" s="1794"/>
      <c r="AX235" s="1794"/>
      <c r="AY235" s="1794"/>
      <c r="AZ235" s="1794"/>
      <c r="BA235" s="1794"/>
      <c r="BB235" s="1794"/>
      <c r="BC235" s="1794"/>
    </row>
    <row r="236" spans="6:55" s="53" customFormat="1" x14ac:dyDescent="0.3">
      <c r="F236" s="57"/>
      <c r="G236" s="57"/>
      <c r="H236" s="57"/>
      <c r="I236" s="57"/>
      <c r="J236" s="57"/>
      <c r="K236" s="57"/>
      <c r="L236" s="57"/>
      <c r="M236" s="57"/>
      <c r="N236" s="57"/>
      <c r="P236" s="1794"/>
      <c r="Q236" s="1794"/>
      <c r="R236" s="1794"/>
      <c r="S236" s="1794"/>
      <c r="T236" s="1794"/>
      <c r="U236" s="1794"/>
      <c r="V236" s="1794"/>
      <c r="W236" s="1794"/>
      <c r="X236" s="1794"/>
      <c r="Y236" s="1794"/>
      <c r="Z236" s="1794"/>
      <c r="AA236" s="1794"/>
      <c r="AB236" s="1794"/>
      <c r="AC236" s="1794"/>
      <c r="AD236" s="1794"/>
      <c r="AE236" s="1794"/>
      <c r="AF236" s="1794"/>
      <c r="AG236" s="1794"/>
      <c r="AH236" s="1794"/>
      <c r="AI236" s="1790" t="s">
        <v>158</v>
      </c>
      <c r="AJ236" s="1790" t="s">
        <v>407</v>
      </c>
      <c r="AK236" s="1790" t="s">
        <v>708</v>
      </c>
      <c r="AL236" s="1785"/>
      <c r="AM236" s="1785"/>
      <c r="AN236" s="1790" t="s">
        <v>66</v>
      </c>
      <c r="AO236" s="1790" t="s">
        <v>569</v>
      </c>
      <c r="AP236" s="1790" t="s">
        <v>808</v>
      </c>
      <c r="AQ236" s="1790" t="s">
        <v>407</v>
      </c>
      <c r="AR236" s="1790" t="s">
        <v>418</v>
      </c>
      <c r="AS236" s="1794"/>
      <c r="AT236" s="1794"/>
      <c r="AU236" s="1794"/>
      <c r="AV236" s="1794"/>
      <c r="AW236" s="1794"/>
      <c r="AX236" s="1794"/>
      <c r="AY236" s="1794"/>
      <c r="AZ236" s="1794"/>
      <c r="BA236" s="1794"/>
      <c r="BB236" s="1794"/>
      <c r="BC236" s="1794"/>
    </row>
    <row r="237" spans="6:55" s="53" customFormat="1" x14ac:dyDescent="0.3">
      <c r="F237" s="57"/>
      <c r="G237" s="57"/>
      <c r="H237" s="57"/>
      <c r="I237" s="57"/>
      <c r="J237" s="57"/>
      <c r="K237" s="57"/>
      <c r="L237" s="57"/>
      <c r="M237" s="57"/>
      <c r="N237" s="57"/>
      <c r="P237" s="1794"/>
      <c r="Q237" s="1794"/>
      <c r="R237" s="1794"/>
      <c r="S237" s="1794"/>
      <c r="T237" s="1794"/>
      <c r="U237" s="1794"/>
      <c r="V237" s="1794"/>
      <c r="W237" s="1794"/>
      <c r="X237" s="1794"/>
      <c r="Y237" s="1794"/>
      <c r="Z237" s="1794"/>
      <c r="AA237" s="1794"/>
      <c r="AB237" s="1794"/>
      <c r="AC237" s="1794"/>
      <c r="AD237" s="1794"/>
      <c r="AE237" s="1794"/>
      <c r="AF237" s="1794"/>
      <c r="AG237" s="1794"/>
      <c r="AH237" s="1794"/>
      <c r="AI237" s="1790" t="s">
        <v>158</v>
      </c>
      <c r="AJ237" s="1790" t="s">
        <v>407</v>
      </c>
      <c r="AK237" s="1790" t="s">
        <v>710</v>
      </c>
      <c r="AL237" s="1785"/>
      <c r="AM237" s="1785"/>
      <c r="AN237" s="1790" t="s">
        <v>66</v>
      </c>
      <c r="AO237" s="1790" t="s">
        <v>571</v>
      </c>
      <c r="AP237" s="1790" t="s">
        <v>456</v>
      </c>
      <c r="AQ237" s="1790" t="s">
        <v>407</v>
      </c>
      <c r="AR237" s="1790" t="s">
        <v>418</v>
      </c>
      <c r="AS237" s="1794"/>
      <c r="AT237" s="1794"/>
      <c r="AU237" s="1794"/>
      <c r="AV237" s="1794"/>
      <c r="AW237" s="1794"/>
      <c r="AX237" s="1794"/>
      <c r="AY237" s="1794"/>
      <c r="AZ237" s="1794"/>
      <c r="BA237" s="1794"/>
      <c r="BB237" s="1794"/>
      <c r="BC237" s="1794"/>
    </row>
    <row r="238" spans="6:55" s="53" customFormat="1" x14ac:dyDescent="0.3">
      <c r="F238" s="57"/>
      <c r="G238" s="57"/>
      <c r="H238" s="57"/>
      <c r="I238" s="57"/>
      <c r="J238" s="57"/>
      <c r="K238" s="57"/>
      <c r="L238" s="57"/>
      <c r="M238" s="57"/>
      <c r="N238" s="57"/>
      <c r="P238" s="1794"/>
      <c r="Q238" s="1794"/>
      <c r="R238" s="1794"/>
      <c r="S238" s="1794"/>
      <c r="T238" s="1794"/>
      <c r="U238" s="1794"/>
      <c r="V238" s="1794"/>
      <c r="W238" s="1794"/>
      <c r="X238" s="1794"/>
      <c r="Y238" s="1794"/>
      <c r="Z238" s="1794"/>
      <c r="AA238" s="1794"/>
      <c r="AB238" s="1794"/>
      <c r="AC238" s="1794"/>
      <c r="AD238" s="1794"/>
      <c r="AE238" s="1794"/>
      <c r="AF238" s="1794"/>
      <c r="AG238" s="1794"/>
      <c r="AH238" s="1794"/>
      <c r="AI238" s="1790" t="s">
        <v>158</v>
      </c>
      <c r="AJ238" s="1790" t="s">
        <v>407</v>
      </c>
      <c r="AK238" s="1790" t="s">
        <v>711</v>
      </c>
      <c r="AL238" s="1785"/>
      <c r="AM238" s="1785"/>
      <c r="AN238" s="1790" t="s">
        <v>66</v>
      </c>
      <c r="AO238" s="1790" t="s">
        <v>571</v>
      </c>
      <c r="AP238" s="1790" t="s">
        <v>808</v>
      </c>
      <c r="AQ238" s="1790" t="s">
        <v>407</v>
      </c>
      <c r="AR238" s="1790" t="s">
        <v>418</v>
      </c>
      <c r="AS238" s="1794"/>
      <c r="AT238" s="1794"/>
      <c r="AU238" s="1794"/>
      <c r="AV238" s="1794"/>
      <c r="AW238" s="1794"/>
      <c r="AX238" s="1794"/>
      <c r="AY238" s="1794"/>
      <c r="AZ238" s="1794"/>
      <c r="BA238" s="1794"/>
      <c r="BB238" s="1794"/>
      <c r="BC238" s="1794"/>
    </row>
    <row r="239" spans="6:55" s="53" customFormat="1" x14ac:dyDescent="0.3">
      <c r="F239" s="57"/>
      <c r="G239" s="57"/>
      <c r="H239" s="57"/>
      <c r="I239" s="57"/>
      <c r="J239" s="57"/>
      <c r="K239" s="57"/>
      <c r="L239" s="57"/>
      <c r="M239" s="57"/>
      <c r="N239" s="57"/>
      <c r="P239" s="1794"/>
      <c r="Q239" s="1794"/>
      <c r="R239" s="1794"/>
      <c r="S239" s="1794"/>
      <c r="T239" s="1794"/>
      <c r="U239" s="1794"/>
      <c r="V239" s="1794"/>
      <c r="W239" s="1794"/>
      <c r="X239" s="1794"/>
      <c r="Y239" s="1794"/>
      <c r="Z239" s="1794"/>
      <c r="AA239" s="1794"/>
      <c r="AB239" s="1794"/>
      <c r="AC239" s="1794"/>
      <c r="AD239" s="1794"/>
      <c r="AE239" s="1794"/>
      <c r="AF239" s="1794"/>
      <c r="AG239" s="1794"/>
      <c r="AH239" s="1794"/>
      <c r="AI239" s="1790" t="s">
        <v>158</v>
      </c>
      <c r="AJ239" s="1790" t="s">
        <v>407</v>
      </c>
      <c r="AK239" s="1790" t="s">
        <v>713</v>
      </c>
      <c r="AL239" s="1785"/>
      <c r="AM239" s="1785"/>
      <c r="AN239" s="1790" t="s">
        <v>66</v>
      </c>
      <c r="AO239" s="1790" t="s">
        <v>573</v>
      </c>
      <c r="AP239" s="1790" t="s">
        <v>456</v>
      </c>
      <c r="AQ239" s="1790" t="s">
        <v>407</v>
      </c>
      <c r="AR239" s="1790" t="s">
        <v>418</v>
      </c>
      <c r="AS239" s="1794"/>
      <c r="AT239" s="1794"/>
      <c r="AU239" s="1794"/>
      <c r="AV239" s="1794"/>
      <c r="AW239" s="1794"/>
      <c r="AX239" s="1794"/>
      <c r="AY239" s="1794"/>
      <c r="AZ239" s="1794"/>
      <c r="BA239" s="1794"/>
      <c r="BB239" s="1794"/>
      <c r="BC239" s="1794"/>
    </row>
    <row r="240" spans="6:55" s="53" customFormat="1" x14ac:dyDescent="0.3">
      <c r="F240" s="57"/>
      <c r="G240" s="57"/>
      <c r="H240" s="57"/>
      <c r="I240" s="57"/>
      <c r="J240" s="57"/>
      <c r="K240" s="57"/>
      <c r="L240" s="57"/>
      <c r="M240" s="57"/>
      <c r="N240" s="57"/>
      <c r="P240" s="1794"/>
      <c r="Q240" s="1794"/>
      <c r="R240" s="1794"/>
      <c r="S240" s="1794"/>
      <c r="T240" s="1794"/>
      <c r="U240" s="1794"/>
      <c r="V240" s="1794"/>
      <c r="W240" s="1794"/>
      <c r="X240" s="1794"/>
      <c r="Y240" s="1794"/>
      <c r="Z240" s="1794"/>
      <c r="AA240" s="1794"/>
      <c r="AB240" s="1794"/>
      <c r="AC240" s="1794"/>
      <c r="AD240" s="1794"/>
      <c r="AE240" s="1794"/>
      <c r="AF240" s="1794"/>
      <c r="AG240" s="1794"/>
      <c r="AH240" s="1794"/>
      <c r="AI240" s="1790" t="s">
        <v>158</v>
      </c>
      <c r="AJ240" s="1790" t="s">
        <v>407</v>
      </c>
      <c r="AK240" s="1790" t="s">
        <v>715</v>
      </c>
      <c r="AL240" s="1785"/>
      <c r="AM240" s="1785"/>
      <c r="AN240" s="1790" t="s">
        <v>66</v>
      </c>
      <c r="AO240" s="1790" t="s">
        <v>573</v>
      </c>
      <c r="AP240" s="1790" t="s">
        <v>808</v>
      </c>
      <c r="AQ240" s="1790" t="s">
        <v>407</v>
      </c>
      <c r="AR240" s="1790" t="s">
        <v>418</v>
      </c>
      <c r="AS240" s="1794"/>
      <c r="AT240" s="1794"/>
      <c r="AU240" s="1794"/>
      <c r="AV240" s="1794"/>
      <c r="AW240" s="1794"/>
      <c r="AX240" s="1794"/>
      <c r="AY240" s="1794"/>
      <c r="AZ240" s="1794"/>
      <c r="BA240" s="1794"/>
      <c r="BB240" s="1794"/>
      <c r="BC240" s="1794"/>
    </row>
    <row r="241" spans="6:55" s="53" customFormat="1" x14ac:dyDescent="0.3">
      <c r="F241" s="57"/>
      <c r="G241" s="57"/>
      <c r="H241" s="57"/>
      <c r="I241" s="57"/>
      <c r="J241" s="57"/>
      <c r="K241" s="57"/>
      <c r="L241" s="57"/>
      <c r="M241" s="57"/>
      <c r="N241" s="57"/>
      <c r="P241" s="1794"/>
      <c r="Q241" s="1794"/>
      <c r="R241" s="1794"/>
      <c r="S241" s="1794"/>
      <c r="T241" s="1794"/>
      <c r="U241" s="1794"/>
      <c r="V241" s="1794"/>
      <c r="W241" s="1794"/>
      <c r="X241" s="1794"/>
      <c r="Y241" s="1794"/>
      <c r="Z241" s="1794"/>
      <c r="AA241" s="1794"/>
      <c r="AB241" s="1794"/>
      <c r="AC241" s="1794"/>
      <c r="AD241" s="1794"/>
      <c r="AE241" s="1794"/>
      <c r="AF241" s="1794"/>
      <c r="AG241" s="1794"/>
      <c r="AH241" s="1794"/>
      <c r="AI241" s="1790" t="s">
        <v>158</v>
      </c>
      <c r="AJ241" s="1790" t="s">
        <v>409</v>
      </c>
      <c r="AK241" s="1790" t="s">
        <v>717</v>
      </c>
      <c r="AL241" s="1785"/>
      <c r="AM241" s="1785"/>
      <c r="AN241" s="1790" t="s">
        <v>66</v>
      </c>
      <c r="AO241" s="1790" t="s">
        <v>575</v>
      </c>
      <c r="AP241" s="1790" t="s">
        <v>456</v>
      </c>
      <c r="AQ241" s="1790" t="s">
        <v>407</v>
      </c>
      <c r="AR241" s="1790" t="s">
        <v>418</v>
      </c>
      <c r="AS241" s="1794"/>
      <c r="AT241" s="1794"/>
      <c r="AU241" s="1794"/>
      <c r="AV241" s="1794"/>
      <c r="AW241" s="1794"/>
      <c r="AX241" s="1794"/>
      <c r="AY241" s="1794"/>
      <c r="AZ241" s="1794"/>
      <c r="BA241" s="1794"/>
      <c r="BB241" s="1794"/>
      <c r="BC241" s="1794"/>
    </row>
    <row r="242" spans="6:55" s="53" customFormat="1" x14ac:dyDescent="0.3">
      <c r="F242" s="57"/>
      <c r="G242" s="57"/>
      <c r="H242" s="57"/>
      <c r="I242" s="57"/>
      <c r="J242" s="57"/>
      <c r="K242" s="57"/>
      <c r="L242" s="57"/>
      <c r="M242" s="57"/>
      <c r="N242" s="57"/>
      <c r="P242" s="1794"/>
      <c r="Q242" s="1794"/>
      <c r="R242" s="1794"/>
      <c r="S242" s="1794"/>
      <c r="T242" s="1794"/>
      <c r="U242" s="1794"/>
      <c r="V242" s="1794"/>
      <c r="W242" s="1794"/>
      <c r="X242" s="1794"/>
      <c r="Y242" s="1794"/>
      <c r="Z242" s="1794"/>
      <c r="AA242" s="1794"/>
      <c r="AB242" s="1794"/>
      <c r="AC242" s="1794"/>
      <c r="AD242" s="1794"/>
      <c r="AE242" s="1794"/>
      <c r="AF242" s="1794"/>
      <c r="AG242" s="1794"/>
      <c r="AH242" s="1794"/>
      <c r="AI242" s="1790" t="s">
        <v>158</v>
      </c>
      <c r="AJ242" s="1790" t="s">
        <v>409</v>
      </c>
      <c r="AK242" s="1790" t="s">
        <v>719</v>
      </c>
      <c r="AL242" s="1785"/>
      <c r="AM242" s="1785"/>
      <c r="AN242" s="1790" t="s">
        <v>66</v>
      </c>
      <c r="AO242" s="1790" t="s">
        <v>575</v>
      </c>
      <c r="AP242" s="1790" t="s">
        <v>808</v>
      </c>
      <c r="AQ242" s="1790" t="s">
        <v>407</v>
      </c>
      <c r="AR242" s="1790" t="s">
        <v>418</v>
      </c>
      <c r="AS242" s="1794"/>
      <c r="AT242" s="1794"/>
      <c r="AU242" s="1794"/>
      <c r="AV242" s="1794"/>
      <c r="AW242" s="1794"/>
      <c r="AX242" s="1794"/>
      <c r="AY242" s="1794"/>
      <c r="AZ242" s="1794"/>
      <c r="BA242" s="1794"/>
      <c r="BB242" s="1794"/>
      <c r="BC242" s="1794"/>
    </row>
    <row r="243" spans="6:55" s="53" customFormat="1" x14ac:dyDescent="0.3">
      <c r="F243" s="57"/>
      <c r="G243" s="57"/>
      <c r="H243" s="57"/>
      <c r="I243" s="57"/>
      <c r="J243" s="57"/>
      <c r="K243" s="57"/>
      <c r="L243" s="57"/>
      <c r="M243" s="57"/>
      <c r="N243" s="57"/>
      <c r="P243" s="1794"/>
      <c r="Q243" s="1794"/>
      <c r="R243" s="1794"/>
      <c r="S243" s="1794"/>
      <c r="T243" s="1794"/>
      <c r="U243" s="1794"/>
      <c r="V243" s="1794"/>
      <c r="W243" s="1794"/>
      <c r="X243" s="1794"/>
      <c r="Y243" s="1794"/>
      <c r="Z243" s="1794"/>
      <c r="AA243" s="1794"/>
      <c r="AB243" s="1794"/>
      <c r="AC243" s="1794"/>
      <c r="AD243" s="1794"/>
      <c r="AE243" s="1794"/>
      <c r="AF243" s="1794"/>
      <c r="AG243" s="1794"/>
      <c r="AH243" s="1794"/>
      <c r="AI243" s="1790" t="s">
        <v>158</v>
      </c>
      <c r="AJ243" s="1790" t="s">
        <v>408</v>
      </c>
      <c r="AK243" s="1790" t="s">
        <v>721</v>
      </c>
      <c r="AL243" s="1785"/>
      <c r="AM243" s="1785"/>
      <c r="AN243" s="1790" t="s">
        <v>66</v>
      </c>
      <c r="AO243" s="1790" t="s">
        <v>577</v>
      </c>
      <c r="AP243" s="1790" t="s">
        <v>456</v>
      </c>
      <c r="AQ243" s="1790" t="s">
        <v>407</v>
      </c>
      <c r="AR243" s="1790" t="s">
        <v>418</v>
      </c>
      <c r="AS243" s="1794"/>
      <c r="AT243" s="1794"/>
      <c r="AU243" s="1794"/>
      <c r="AV243" s="1794"/>
      <c r="AW243" s="1794"/>
      <c r="AX243" s="1794"/>
      <c r="AY243" s="1794"/>
      <c r="AZ243" s="1794"/>
      <c r="BA243" s="1794"/>
      <c r="BB243" s="1794"/>
      <c r="BC243" s="1794"/>
    </row>
    <row r="244" spans="6:55" s="53" customFormat="1" x14ac:dyDescent="0.3">
      <c r="F244" s="57"/>
      <c r="G244" s="57"/>
      <c r="H244" s="57"/>
      <c r="I244" s="57"/>
      <c r="J244" s="57"/>
      <c r="K244" s="57"/>
      <c r="L244" s="57"/>
      <c r="M244" s="57"/>
      <c r="N244" s="57"/>
      <c r="P244" s="1794"/>
      <c r="Q244" s="1794"/>
      <c r="R244" s="1794"/>
      <c r="S244" s="1794"/>
      <c r="T244" s="1794"/>
      <c r="U244" s="1794"/>
      <c r="V244" s="1794"/>
      <c r="W244" s="1794"/>
      <c r="X244" s="1794"/>
      <c r="Y244" s="1794"/>
      <c r="Z244" s="1794"/>
      <c r="AA244" s="1794"/>
      <c r="AB244" s="1794"/>
      <c r="AC244" s="1794"/>
      <c r="AD244" s="1794"/>
      <c r="AE244" s="1794"/>
      <c r="AF244" s="1794"/>
      <c r="AG244" s="1794"/>
      <c r="AH244" s="1794"/>
      <c r="AI244" s="1790" t="s">
        <v>158</v>
      </c>
      <c r="AJ244" s="1790" t="s">
        <v>408</v>
      </c>
      <c r="AK244" s="1790" t="s">
        <v>723</v>
      </c>
      <c r="AL244" s="1785"/>
      <c r="AM244" s="1785"/>
      <c r="AN244" s="1790" t="s">
        <v>66</v>
      </c>
      <c r="AO244" s="1790" t="s">
        <v>577</v>
      </c>
      <c r="AP244" s="1790" t="s">
        <v>808</v>
      </c>
      <c r="AQ244" s="1790" t="s">
        <v>407</v>
      </c>
      <c r="AR244" s="1790" t="s">
        <v>418</v>
      </c>
      <c r="AS244" s="1794"/>
      <c r="AT244" s="1794"/>
      <c r="AU244" s="1794"/>
      <c r="AV244" s="1794"/>
      <c r="AW244" s="1794"/>
      <c r="AX244" s="1794"/>
      <c r="AY244" s="1794"/>
      <c r="AZ244" s="1794"/>
      <c r="BA244" s="1794"/>
      <c r="BB244" s="1794"/>
      <c r="BC244" s="1794"/>
    </row>
    <row r="245" spans="6:55" s="53" customFormat="1" x14ac:dyDescent="0.3">
      <c r="F245" s="57"/>
      <c r="G245" s="57"/>
      <c r="H245" s="57"/>
      <c r="I245" s="57"/>
      <c r="J245" s="57"/>
      <c r="K245" s="57"/>
      <c r="L245" s="57"/>
      <c r="M245" s="57"/>
      <c r="N245" s="57"/>
      <c r="P245" s="1794"/>
      <c r="Q245" s="1794"/>
      <c r="R245" s="1794"/>
      <c r="S245" s="1794"/>
      <c r="T245" s="1794"/>
      <c r="U245" s="1794"/>
      <c r="V245" s="1794"/>
      <c r="W245" s="1794"/>
      <c r="X245" s="1794"/>
      <c r="Y245" s="1794"/>
      <c r="Z245" s="1794"/>
      <c r="AA245" s="1794"/>
      <c r="AB245" s="1794"/>
      <c r="AC245" s="1794"/>
      <c r="AD245" s="1794"/>
      <c r="AE245" s="1794"/>
      <c r="AF245" s="1794"/>
      <c r="AG245" s="1794"/>
      <c r="AH245" s="1794"/>
      <c r="AI245" s="1790" t="s">
        <v>160</v>
      </c>
      <c r="AJ245" s="1790" t="s">
        <v>409</v>
      </c>
      <c r="AK245" s="1790" t="s">
        <v>817</v>
      </c>
      <c r="AL245" s="1785"/>
      <c r="AM245" s="1785"/>
      <c r="AN245" s="1790" t="s">
        <v>66</v>
      </c>
      <c r="AO245" s="1790" t="s">
        <v>580</v>
      </c>
      <c r="AP245" s="1790" t="s">
        <v>456</v>
      </c>
      <c r="AQ245" s="1790" t="s">
        <v>407</v>
      </c>
      <c r="AR245" s="1790" t="s">
        <v>418</v>
      </c>
      <c r="AS245" s="1794"/>
      <c r="AT245" s="1794"/>
      <c r="AU245" s="1794"/>
      <c r="AV245" s="1794"/>
      <c r="AW245" s="1794"/>
      <c r="AX245" s="1794"/>
      <c r="AY245" s="1794"/>
      <c r="AZ245" s="1794"/>
      <c r="BA245" s="1794"/>
      <c r="BB245" s="1794"/>
      <c r="BC245" s="1794"/>
    </row>
    <row r="246" spans="6:55" s="53" customFormat="1" x14ac:dyDescent="0.3">
      <c r="F246" s="57"/>
      <c r="G246" s="57"/>
      <c r="H246" s="57"/>
      <c r="I246" s="57"/>
      <c r="J246" s="57"/>
      <c r="K246" s="57"/>
      <c r="L246" s="57"/>
      <c r="M246" s="57"/>
      <c r="N246" s="57"/>
      <c r="P246" s="1794"/>
      <c r="Q246" s="1794"/>
      <c r="R246" s="1794"/>
      <c r="S246" s="1794"/>
      <c r="T246" s="1794"/>
      <c r="U246" s="1794"/>
      <c r="V246" s="1794"/>
      <c r="W246" s="1794"/>
      <c r="X246" s="1794"/>
      <c r="Y246" s="1794"/>
      <c r="Z246" s="1794"/>
      <c r="AA246" s="1794"/>
      <c r="AB246" s="1794"/>
      <c r="AC246" s="1794"/>
      <c r="AD246" s="1794"/>
      <c r="AE246" s="1794"/>
      <c r="AF246" s="1794"/>
      <c r="AG246" s="1794"/>
      <c r="AH246" s="1794"/>
      <c r="AI246" s="1790" t="s">
        <v>162</v>
      </c>
      <c r="AJ246" s="1790" t="s">
        <v>410</v>
      </c>
      <c r="AK246" s="1790" t="s">
        <v>818</v>
      </c>
      <c r="AL246" s="1785"/>
      <c r="AM246" s="1785"/>
      <c r="AN246" s="1790" t="s">
        <v>66</v>
      </c>
      <c r="AO246" s="1790" t="s">
        <v>580</v>
      </c>
      <c r="AP246" s="1790" t="s">
        <v>808</v>
      </c>
      <c r="AQ246" s="1790" t="s">
        <v>407</v>
      </c>
      <c r="AR246" s="1790" t="s">
        <v>418</v>
      </c>
      <c r="AS246" s="1794"/>
      <c r="AT246" s="1794"/>
      <c r="AU246" s="1794"/>
      <c r="AV246" s="1794"/>
      <c r="AW246" s="1794"/>
      <c r="AX246" s="1794"/>
      <c r="AY246" s="1794"/>
      <c r="AZ246" s="1794"/>
      <c r="BA246" s="1794"/>
      <c r="BB246" s="1794"/>
      <c r="BC246" s="1794"/>
    </row>
    <row r="247" spans="6:55" s="53" customFormat="1" x14ac:dyDescent="0.3">
      <c r="F247" s="57"/>
      <c r="G247" s="57"/>
      <c r="H247" s="57"/>
      <c r="I247" s="57"/>
      <c r="J247" s="57"/>
      <c r="K247" s="57"/>
      <c r="L247" s="57"/>
      <c r="M247" s="57"/>
      <c r="N247" s="57"/>
      <c r="P247" s="1794"/>
      <c r="Q247" s="1794"/>
      <c r="R247" s="1794"/>
      <c r="S247" s="1794"/>
      <c r="T247" s="1794"/>
      <c r="U247" s="1794"/>
      <c r="V247" s="1794"/>
      <c r="W247" s="1794"/>
      <c r="X247" s="1794"/>
      <c r="Y247" s="1794"/>
      <c r="Z247" s="1794"/>
      <c r="AA247" s="1794"/>
      <c r="AB247" s="1794"/>
      <c r="AC247" s="1794"/>
      <c r="AD247" s="1794"/>
      <c r="AE247" s="1794"/>
      <c r="AF247" s="1794"/>
      <c r="AG247" s="1794"/>
      <c r="AH247" s="1794"/>
      <c r="AI247" s="1790" t="s">
        <v>164</v>
      </c>
      <c r="AJ247" s="1790" t="s">
        <v>410</v>
      </c>
      <c r="AK247" s="1790" t="s">
        <v>819</v>
      </c>
      <c r="AL247" s="1785"/>
      <c r="AM247" s="1785"/>
      <c r="AN247" s="1790" t="s">
        <v>66</v>
      </c>
      <c r="AO247" s="1790" t="s">
        <v>580</v>
      </c>
      <c r="AP247" s="1790" t="s">
        <v>810</v>
      </c>
      <c r="AQ247" s="1790" t="s">
        <v>407</v>
      </c>
      <c r="AR247" s="1790" t="s">
        <v>418</v>
      </c>
      <c r="AS247" s="1794"/>
      <c r="AT247" s="1794"/>
      <c r="AU247" s="1794"/>
      <c r="AV247" s="1794"/>
      <c r="AW247" s="1794"/>
      <c r="AX247" s="1794"/>
      <c r="AY247" s="1794"/>
      <c r="AZ247" s="1794"/>
      <c r="BA247" s="1794"/>
      <c r="BB247" s="1794"/>
      <c r="BC247" s="1794"/>
    </row>
    <row r="248" spans="6:55" s="53" customFormat="1" x14ac:dyDescent="0.3">
      <c r="F248" s="57"/>
      <c r="G248" s="57"/>
      <c r="H248" s="57"/>
      <c r="I248" s="57"/>
      <c r="J248" s="57"/>
      <c r="K248" s="57"/>
      <c r="L248" s="57"/>
      <c r="M248" s="57"/>
      <c r="N248" s="57"/>
      <c r="P248" s="1794"/>
      <c r="Q248" s="1794"/>
      <c r="R248" s="1794"/>
      <c r="S248" s="1794"/>
      <c r="T248" s="1794"/>
      <c r="U248" s="1794"/>
      <c r="V248" s="1794"/>
      <c r="W248" s="1794"/>
      <c r="X248" s="1794"/>
      <c r="Y248" s="1794"/>
      <c r="Z248" s="1794"/>
      <c r="AA248" s="1794"/>
      <c r="AB248" s="1794"/>
      <c r="AC248" s="1794"/>
      <c r="AD248" s="1794"/>
      <c r="AE248" s="1794"/>
      <c r="AF248" s="1794"/>
      <c r="AG248" s="1794"/>
      <c r="AH248" s="1794"/>
      <c r="AI248" s="1790" t="s">
        <v>166</v>
      </c>
      <c r="AJ248" s="1790" t="s">
        <v>407</v>
      </c>
      <c r="AK248" s="1790" t="s">
        <v>820</v>
      </c>
      <c r="AL248" s="1785"/>
      <c r="AM248" s="1785"/>
      <c r="AN248" s="1790" t="s">
        <v>66</v>
      </c>
      <c r="AO248" s="1790" t="s">
        <v>582</v>
      </c>
      <c r="AP248" s="1790" t="s">
        <v>456</v>
      </c>
      <c r="AQ248" s="1790" t="s">
        <v>407</v>
      </c>
      <c r="AR248" s="1790" t="s">
        <v>418</v>
      </c>
      <c r="AS248" s="1794"/>
      <c r="AT248" s="1794"/>
      <c r="AU248" s="1794"/>
      <c r="AV248" s="1794"/>
      <c r="AW248" s="1794"/>
      <c r="AX248" s="1794"/>
      <c r="AY248" s="1794"/>
      <c r="AZ248" s="1794"/>
      <c r="BA248" s="1794"/>
      <c r="BB248" s="1794"/>
      <c r="BC248" s="1794"/>
    </row>
    <row r="249" spans="6:55" s="53" customFormat="1" x14ac:dyDescent="0.3">
      <c r="F249" s="57"/>
      <c r="G249" s="57"/>
      <c r="H249" s="57"/>
      <c r="I249" s="57"/>
      <c r="J249" s="57"/>
      <c r="K249" s="57"/>
      <c r="L249" s="57"/>
      <c r="M249" s="57"/>
      <c r="N249" s="57"/>
      <c r="P249" s="1794"/>
      <c r="Q249" s="1794"/>
      <c r="R249" s="1794"/>
      <c r="S249" s="1794"/>
      <c r="T249" s="1794"/>
      <c r="U249" s="1794"/>
      <c r="V249" s="1794"/>
      <c r="W249" s="1794"/>
      <c r="X249" s="1794"/>
      <c r="Y249" s="1794"/>
      <c r="Z249" s="1794"/>
      <c r="AA249" s="1794"/>
      <c r="AB249" s="1794"/>
      <c r="AC249" s="1794"/>
      <c r="AD249" s="1794"/>
      <c r="AE249" s="1794"/>
      <c r="AF249" s="1794"/>
      <c r="AG249" s="1794"/>
      <c r="AH249" s="1794"/>
      <c r="AI249" s="1790" t="s">
        <v>168</v>
      </c>
      <c r="AJ249" s="1790" t="s">
        <v>408</v>
      </c>
      <c r="AK249" s="1790" t="s">
        <v>821</v>
      </c>
      <c r="AL249" s="1785"/>
      <c r="AM249" s="1785"/>
      <c r="AN249" s="1790" t="s">
        <v>66</v>
      </c>
      <c r="AO249" s="1790" t="s">
        <v>582</v>
      </c>
      <c r="AP249" s="1790" t="s">
        <v>808</v>
      </c>
      <c r="AQ249" s="1790" t="s">
        <v>407</v>
      </c>
      <c r="AR249" s="1790" t="s">
        <v>418</v>
      </c>
      <c r="AS249" s="1794"/>
      <c r="AT249" s="1794"/>
      <c r="AU249" s="1794"/>
      <c r="AV249" s="1794"/>
      <c r="AW249" s="1794"/>
      <c r="AX249" s="1794"/>
      <c r="AY249" s="1794"/>
      <c r="AZ249" s="1794"/>
      <c r="BA249" s="1794"/>
      <c r="BB249" s="1794"/>
      <c r="BC249" s="1794"/>
    </row>
    <row r="250" spans="6:55" s="53" customFormat="1" x14ac:dyDescent="0.3">
      <c r="F250" s="57"/>
      <c r="G250" s="57"/>
      <c r="H250" s="57"/>
      <c r="I250" s="57"/>
      <c r="J250" s="57"/>
      <c r="K250" s="57"/>
      <c r="L250" s="57"/>
      <c r="M250" s="57"/>
      <c r="N250" s="57"/>
      <c r="P250" s="1794"/>
      <c r="Q250" s="1794"/>
      <c r="R250" s="1794"/>
      <c r="S250" s="1794"/>
      <c r="T250" s="1794"/>
      <c r="U250" s="1794"/>
      <c r="V250" s="1794"/>
      <c r="W250" s="1794"/>
      <c r="X250" s="1794"/>
      <c r="Y250" s="1794"/>
      <c r="Z250" s="1794"/>
      <c r="AA250" s="1794"/>
      <c r="AB250" s="1794"/>
      <c r="AC250" s="1794"/>
      <c r="AD250" s="1794"/>
      <c r="AE250" s="1794"/>
      <c r="AF250" s="1794"/>
      <c r="AG250" s="1794"/>
      <c r="AH250" s="1794"/>
      <c r="AI250" s="1790" t="s">
        <v>168</v>
      </c>
      <c r="AJ250" s="1790" t="s">
        <v>408</v>
      </c>
      <c r="AK250" s="1790" t="s">
        <v>822</v>
      </c>
      <c r="AL250" s="1785"/>
      <c r="AM250" s="1785"/>
      <c r="AN250" s="1790" t="s">
        <v>66</v>
      </c>
      <c r="AO250" s="1790" t="s">
        <v>584</v>
      </c>
      <c r="AP250" s="1790" t="s">
        <v>456</v>
      </c>
      <c r="AQ250" s="1790" t="s">
        <v>407</v>
      </c>
      <c r="AR250" s="1790" t="s">
        <v>418</v>
      </c>
      <c r="AS250" s="1794"/>
      <c r="AT250" s="1794"/>
      <c r="AU250" s="1794"/>
      <c r="AV250" s="1794"/>
      <c r="AW250" s="1794"/>
      <c r="AX250" s="1794"/>
      <c r="AY250" s="1794"/>
      <c r="AZ250" s="1794"/>
      <c r="BA250" s="1794"/>
      <c r="BB250" s="1794"/>
      <c r="BC250" s="1794"/>
    </row>
    <row r="251" spans="6:55" s="53" customFormat="1" x14ac:dyDescent="0.3">
      <c r="F251" s="57"/>
      <c r="G251" s="57"/>
      <c r="H251" s="57"/>
      <c r="I251" s="57"/>
      <c r="J251" s="57"/>
      <c r="K251" s="57"/>
      <c r="L251" s="57"/>
      <c r="M251" s="57"/>
      <c r="N251" s="57"/>
      <c r="P251" s="1794"/>
      <c r="Q251" s="1794"/>
      <c r="R251" s="1794"/>
      <c r="S251" s="1794"/>
      <c r="T251" s="1794"/>
      <c r="U251" s="1794"/>
      <c r="V251" s="1794"/>
      <c r="W251" s="1794"/>
      <c r="X251" s="1794"/>
      <c r="Y251" s="1794"/>
      <c r="Z251" s="1794"/>
      <c r="AA251" s="1794"/>
      <c r="AB251" s="1794"/>
      <c r="AC251" s="1794"/>
      <c r="AD251" s="1794"/>
      <c r="AE251" s="1794"/>
      <c r="AF251" s="1794"/>
      <c r="AG251" s="1794"/>
      <c r="AH251" s="1794"/>
      <c r="AI251" s="1790" t="s">
        <v>168</v>
      </c>
      <c r="AJ251" s="1790" t="s">
        <v>408</v>
      </c>
      <c r="AK251" s="1790" t="s">
        <v>823</v>
      </c>
      <c r="AL251" s="1785"/>
      <c r="AM251" s="1785"/>
      <c r="AN251" s="1790" t="s">
        <v>66</v>
      </c>
      <c r="AO251" s="1790" t="s">
        <v>584</v>
      </c>
      <c r="AP251" s="1790" t="s">
        <v>808</v>
      </c>
      <c r="AQ251" s="1790" t="s">
        <v>407</v>
      </c>
      <c r="AR251" s="1790" t="s">
        <v>418</v>
      </c>
      <c r="AS251" s="1794"/>
      <c r="AT251" s="1794"/>
      <c r="AU251" s="1794"/>
      <c r="AV251" s="1794"/>
      <c r="AW251" s="1794"/>
      <c r="AX251" s="1794"/>
      <c r="AY251" s="1794"/>
      <c r="AZ251" s="1794"/>
      <c r="BA251" s="1794"/>
      <c r="BB251" s="1794"/>
      <c r="BC251" s="1794"/>
    </row>
    <row r="252" spans="6:55" s="53" customFormat="1" x14ac:dyDescent="0.3">
      <c r="F252" s="57"/>
      <c r="G252" s="57"/>
      <c r="H252" s="57"/>
      <c r="I252" s="57"/>
      <c r="J252" s="57"/>
      <c r="K252" s="57"/>
      <c r="L252" s="57"/>
      <c r="M252" s="57"/>
      <c r="N252" s="57"/>
      <c r="P252" s="1794"/>
      <c r="Q252" s="1794"/>
      <c r="R252" s="1794"/>
      <c r="S252" s="1794"/>
      <c r="T252" s="1794"/>
      <c r="U252" s="1794"/>
      <c r="V252" s="1794"/>
      <c r="W252" s="1794"/>
      <c r="X252" s="1794"/>
      <c r="Y252" s="1794"/>
      <c r="Z252" s="1794"/>
      <c r="AA252" s="1794"/>
      <c r="AB252" s="1794"/>
      <c r="AC252" s="1794"/>
      <c r="AD252" s="1794"/>
      <c r="AE252" s="1794"/>
      <c r="AF252" s="1794"/>
      <c r="AG252" s="1794"/>
      <c r="AH252" s="1794"/>
      <c r="AI252" s="1790" t="s">
        <v>168</v>
      </c>
      <c r="AJ252" s="1790" t="s">
        <v>408</v>
      </c>
      <c r="AK252" s="1790" t="s">
        <v>824</v>
      </c>
      <c r="AL252" s="1785"/>
      <c r="AM252" s="1785"/>
      <c r="AN252" s="1790" t="s">
        <v>66</v>
      </c>
      <c r="AO252" s="1790" t="s">
        <v>586</v>
      </c>
      <c r="AP252" s="1790" t="s">
        <v>825</v>
      </c>
      <c r="AQ252" s="1790" t="s">
        <v>408</v>
      </c>
      <c r="AR252" s="1790" t="s">
        <v>413</v>
      </c>
      <c r="AS252" s="1794"/>
      <c r="AT252" s="1794"/>
      <c r="AU252" s="1794"/>
      <c r="AV252" s="1794"/>
      <c r="AW252" s="1794"/>
      <c r="AX252" s="1794"/>
      <c r="AY252" s="1794"/>
      <c r="AZ252" s="1794"/>
      <c r="BA252" s="1794"/>
      <c r="BB252" s="1794"/>
      <c r="BC252" s="1794"/>
    </row>
    <row r="253" spans="6:55" s="53" customFormat="1" x14ac:dyDescent="0.3">
      <c r="F253" s="57"/>
      <c r="G253" s="57"/>
      <c r="H253" s="57"/>
      <c r="I253" s="57"/>
      <c r="J253" s="57"/>
      <c r="K253" s="57"/>
      <c r="L253" s="57"/>
      <c r="M253" s="57"/>
      <c r="N253" s="57"/>
      <c r="P253" s="1794"/>
      <c r="Q253" s="1794"/>
      <c r="R253" s="1794"/>
      <c r="S253" s="1794"/>
      <c r="T253" s="1794"/>
      <c r="U253" s="1794"/>
      <c r="V253" s="1794"/>
      <c r="W253" s="1794"/>
      <c r="X253" s="1794"/>
      <c r="Y253" s="1794"/>
      <c r="Z253" s="1794"/>
      <c r="AA253" s="1794"/>
      <c r="AB253" s="1794"/>
      <c r="AC253" s="1794"/>
      <c r="AD253" s="1794"/>
      <c r="AE253" s="1794"/>
      <c r="AF253" s="1794"/>
      <c r="AG253" s="1794"/>
      <c r="AH253" s="1794"/>
      <c r="AI253" s="1790" t="s">
        <v>170</v>
      </c>
      <c r="AJ253" s="1790" t="s">
        <v>408</v>
      </c>
      <c r="AK253" s="1790" t="s">
        <v>826</v>
      </c>
      <c r="AL253" s="1785"/>
      <c r="AM253" s="1785"/>
      <c r="AN253" s="1790" t="s">
        <v>66</v>
      </c>
      <c r="AO253" s="1790" t="s">
        <v>588</v>
      </c>
      <c r="AP253" s="1790" t="s">
        <v>827</v>
      </c>
      <c r="AQ253" s="1790" t="s">
        <v>408</v>
      </c>
      <c r="AR253" s="1790" t="s">
        <v>413</v>
      </c>
      <c r="AS253" s="1794"/>
      <c r="AT253" s="1794"/>
      <c r="AU253" s="1794"/>
      <c r="AV253" s="1794"/>
      <c r="AW253" s="1794"/>
      <c r="AX253" s="1794"/>
      <c r="AY253" s="1794"/>
      <c r="AZ253" s="1794"/>
      <c r="BA253" s="1794"/>
      <c r="BB253" s="1794"/>
      <c r="BC253" s="1794"/>
    </row>
    <row r="254" spans="6:55" s="53" customFormat="1" x14ac:dyDescent="0.3">
      <c r="F254" s="57"/>
      <c r="G254" s="57"/>
      <c r="H254" s="57"/>
      <c r="I254" s="57"/>
      <c r="J254" s="57"/>
      <c r="K254" s="57"/>
      <c r="L254" s="57"/>
      <c r="M254" s="57"/>
      <c r="N254" s="57"/>
      <c r="P254" s="1794"/>
      <c r="Q254" s="1794"/>
      <c r="R254" s="1794"/>
      <c r="S254" s="1794"/>
      <c r="T254" s="1794"/>
      <c r="U254" s="1794"/>
      <c r="V254" s="1794"/>
      <c r="W254" s="1794"/>
      <c r="X254" s="1794"/>
      <c r="Y254" s="1794"/>
      <c r="Z254" s="1794"/>
      <c r="AA254" s="1794"/>
      <c r="AB254" s="1794"/>
      <c r="AC254" s="1794"/>
      <c r="AD254" s="1794"/>
      <c r="AE254" s="1794"/>
      <c r="AF254" s="1794"/>
      <c r="AG254" s="1794"/>
      <c r="AH254" s="1794"/>
      <c r="AI254" s="1790" t="s">
        <v>172</v>
      </c>
      <c r="AJ254" s="1790" t="s">
        <v>407</v>
      </c>
      <c r="AK254" s="1790" t="s">
        <v>694</v>
      </c>
      <c r="AL254" s="1785"/>
      <c r="AM254" s="1785"/>
      <c r="AN254" s="1790" t="s">
        <v>66</v>
      </c>
      <c r="AO254" s="1790" t="s">
        <v>588</v>
      </c>
      <c r="AP254" s="1790" t="s">
        <v>794</v>
      </c>
      <c r="AQ254" s="1790" t="s">
        <v>408</v>
      </c>
      <c r="AR254" s="1790" t="s">
        <v>413</v>
      </c>
      <c r="AS254" s="1794"/>
      <c r="AT254" s="1794"/>
      <c r="AU254" s="1794"/>
      <c r="AV254" s="1794"/>
      <c r="AW254" s="1794"/>
      <c r="AX254" s="1794"/>
      <c r="AY254" s="1794"/>
      <c r="AZ254" s="1794"/>
      <c r="BA254" s="1794"/>
      <c r="BB254" s="1794"/>
      <c r="BC254" s="1794"/>
    </row>
    <row r="255" spans="6:55" s="53" customFormat="1" x14ac:dyDescent="0.3">
      <c r="F255" s="57"/>
      <c r="G255" s="57"/>
      <c r="H255" s="57"/>
      <c r="I255" s="57"/>
      <c r="J255" s="57"/>
      <c r="K255" s="57"/>
      <c r="L255" s="57"/>
      <c r="M255" s="57"/>
      <c r="N255" s="57"/>
      <c r="P255" s="1794"/>
      <c r="Q255" s="1794"/>
      <c r="R255" s="1794"/>
      <c r="S255" s="1794"/>
      <c r="T255" s="1794"/>
      <c r="U255" s="1794"/>
      <c r="V255" s="1794"/>
      <c r="W255" s="1794"/>
      <c r="X255" s="1794"/>
      <c r="Y255" s="1794"/>
      <c r="Z255" s="1794"/>
      <c r="AA255" s="1794"/>
      <c r="AB255" s="1794"/>
      <c r="AC255" s="1794"/>
      <c r="AD255" s="1794"/>
      <c r="AE255" s="1794"/>
      <c r="AF255" s="1794"/>
      <c r="AG255" s="1794"/>
      <c r="AH255" s="1794"/>
      <c r="AI255" s="1790" t="s">
        <v>172</v>
      </c>
      <c r="AJ255" s="1790" t="s">
        <v>407</v>
      </c>
      <c r="AK255" s="1790" t="s">
        <v>696</v>
      </c>
      <c r="AL255" s="1785"/>
      <c r="AM255" s="1785"/>
      <c r="AN255" s="1790" t="s">
        <v>66</v>
      </c>
      <c r="AO255" s="1790" t="s">
        <v>588</v>
      </c>
      <c r="AP255" s="1790" t="s">
        <v>828</v>
      </c>
      <c r="AQ255" s="1790" t="s">
        <v>408</v>
      </c>
      <c r="AR255" s="1790" t="s">
        <v>413</v>
      </c>
      <c r="AS255" s="1794"/>
      <c r="AT255" s="1794"/>
      <c r="AU255" s="1794"/>
      <c r="AV255" s="1794"/>
      <c r="AW255" s="1794"/>
      <c r="AX255" s="1794"/>
      <c r="AY255" s="1794"/>
      <c r="AZ255" s="1794"/>
      <c r="BA255" s="1794"/>
      <c r="BB255" s="1794"/>
      <c r="BC255" s="1794"/>
    </row>
    <row r="256" spans="6:55" s="53" customFormat="1" x14ac:dyDescent="0.3">
      <c r="F256" s="57"/>
      <c r="G256" s="57"/>
      <c r="H256" s="57"/>
      <c r="I256" s="57"/>
      <c r="J256" s="57"/>
      <c r="K256" s="57"/>
      <c r="L256" s="57"/>
      <c r="M256" s="57"/>
      <c r="N256" s="57"/>
      <c r="P256" s="1794"/>
      <c r="Q256" s="1794"/>
      <c r="R256" s="1794"/>
      <c r="S256" s="1794"/>
      <c r="T256" s="1794"/>
      <c r="U256" s="1794"/>
      <c r="V256" s="1794"/>
      <c r="W256" s="1794"/>
      <c r="X256" s="1794"/>
      <c r="Y256" s="1794"/>
      <c r="Z256" s="1794"/>
      <c r="AA256" s="1794"/>
      <c r="AB256" s="1794"/>
      <c r="AC256" s="1794"/>
      <c r="AD256" s="1794"/>
      <c r="AE256" s="1794"/>
      <c r="AF256" s="1794"/>
      <c r="AG256" s="1794"/>
      <c r="AH256" s="1794"/>
      <c r="AI256" s="1790" t="s">
        <v>172</v>
      </c>
      <c r="AJ256" s="1790" t="s">
        <v>407</v>
      </c>
      <c r="AK256" s="1790" t="s">
        <v>697</v>
      </c>
      <c r="AL256" s="1785"/>
      <c r="AM256" s="1785"/>
      <c r="AN256" s="1790" t="s">
        <v>66</v>
      </c>
      <c r="AO256" s="1790" t="s">
        <v>588</v>
      </c>
      <c r="AP256" s="1790" t="s">
        <v>829</v>
      </c>
      <c r="AQ256" s="1790" t="s">
        <v>408</v>
      </c>
      <c r="AR256" s="1790" t="s">
        <v>413</v>
      </c>
      <c r="AS256" s="1794"/>
      <c r="AT256" s="1794"/>
      <c r="AU256" s="1794"/>
      <c r="AV256" s="1794"/>
      <c r="AW256" s="1794"/>
      <c r="AX256" s="1794"/>
      <c r="AY256" s="1794"/>
      <c r="AZ256" s="1794"/>
      <c r="BA256" s="1794"/>
      <c r="BB256" s="1794"/>
      <c r="BC256" s="1794"/>
    </row>
    <row r="257" spans="6:55" s="53" customFormat="1" x14ac:dyDescent="0.3">
      <c r="F257" s="57"/>
      <c r="G257" s="57"/>
      <c r="H257" s="57"/>
      <c r="I257" s="57"/>
      <c r="J257" s="57"/>
      <c r="K257" s="57"/>
      <c r="L257" s="57"/>
      <c r="M257" s="57"/>
      <c r="N257" s="57"/>
      <c r="P257" s="1794"/>
      <c r="Q257" s="1794"/>
      <c r="R257" s="1794"/>
      <c r="S257" s="1794"/>
      <c r="T257" s="1794"/>
      <c r="U257" s="1794"/>
      <c r="V257" s="1794"/>
      <c r="W257" s="1794"/>
      <c r="X257" s="1794"/>
      <c r="Y257" s="1794"/>
      <c r="Z257" s="1794"/>
      <c r="AA257" s="1794"/>
      <c r="AB257" s="1794"/>
      <c r="AC257" s="1794"/>
      <c r="AD257" s="1794"/>
      <c r="AE257" s="1794"/>
      <c r="AF257" s="1794"/>
      <c r="AG257" s="1794"/>
      <c r="AH257" s="1794"/>
      <c r="AI257" s="1790" t="s">
        <v>172</v>
      </c>
      <c r="AJ257" s="1790" t="s">
        <v>407</v>
      </c>
      <c r="AK257" s="1790" t="s">
        <v>698</v>
      </c>
      <c r="AL257" s="1785"/>
      <c r="AM257" s="1785"/>
      <c r="AN257" s="1790" t="s">
        <v>66</v>
      </c>
      <c r="AO257" s="1790" t="s">
        <v>590</v>
      </c>
      <c r="AP257" s="1790" t="s">
        <v>830</v>
      </c>
      <c r="AQ257" s="1790" t="s">
        <v>408</v>
      </c>
      <c r="AR257" s="1790" t="s">
        <v>413</v>
      </c>
      <c r="AS257" s="1794"/>
      <c r="AT257" s="1794"/>
      <c r="AU257" s="1794"/>
      <c r="AV257" s="1794"/>
      <c r="AW257" s="1794"/>
      <c r="AX257" s="1794"/>
      <c r="AY257" s="1794"/>
      <c r="AZ257" s="1794"/>
      <c r="BA257" s="1794"/>
      <c r="BB257" s="1794"/>
      <c r="BC257" s="1794"/>
    </row>
    <row r="258" spans="6:55" s="53" customFormat="1" x14ac:dyDescent="0.3">
      <c r="F258" s="57"/>
      <c r="G258" s="57"/>
      <c r="H258" s="57"/>
      <c r="I258" s="57"/>
      <c r="J258" s="57"/>
      <c r="K258" s="57"/>
      <c r="L258" s="57"/>
      <c r="M258" s="57"/>
      <c r="N258" s="57"/>
      <c r="P258" s="1794"/>
      <c r="Q258" s="1794"/>
      <c r="R258" s="1794"/>
      <c r="S258" s="1794"/>
      <c r="T258" s="1794"/>
      <c r="U258" s="1794"/>
      <c r="V258" s="1794"/>
      <c r="W258" s="1794"/>
      <c r="X258" s="1794"/>
      <c r="Y258" s="1794"/>
      <c r="Z258" s="1794"/>
      <c r="AA258" s="1794"/>
      <c r="AB258" s="1794"/>
      <c r="AC258" s="1794"/>
      <c r="AD258" s="1794"/>
      <c r="AE258" s="1794"/>
      <c r="AF258" s="1794"/>
      <c r="AG258" s="1794"/>
      <c r="AH258" s="1794"/>
      <c r="AI258" s="1790" t="s">
        <v>172</v>
      </c>
      <c r="AJ258" s="1790" t="s">
        <v>408</v>
      </c>
      <c r="AK258" s="1790" t="s">
        <v>700</v>
      </c>
      <c r="AL258" s="1785"/>
      <c r="AM258" s="1785"/>
      <c r="AN258" s="1790" t="s">
        <v>66</v>
      </c>
      <c r="AO258" s="1790" t="s">
        <v>590</v>
      </c>
      <c r="AP258" s="1790" t="s">
        <v>831</v>
      </c>
      <c r="AQ258" s="1790" t="s">
        <v>408</v>
      </c>
      <c r="AR258" s="1790" t="s">
        <v>413</v>
      </c>
      <c r="AS258" s="1794"/>
      <c r="AT258" s="1794"/>
      <c r="AU258" s="1794"/>
      <c r="AV258" s="1794"/>
      <c r="AW258" s="1794"/>
      <c r="AX258" s="1794"/>
      <c r="AY258" s="1794"/>
      <c r="AZ258" s="1794"/>
      <c r="BA258" s="1794"/>
      <c r="BB258" s="1794"/>
      <c r="BC258" s="1794"/>
    </row>
    <row r="259" spans="6:55" s="53" customFormat="1" x14ac:dyDescent="0.3">
      <c r="F259" s="57"/>
      <c r="G259" s="57"/>
      <c r="H259" s="57"/>
      <c r="I259" s="57"/>
      <c r="J259" s="57"/>
      <c r="K259" s="57"/>
      <c r="L259" s="57"/>
      <c r="M259" s="57"/>
      <c r="N259" s="57"/>
      <c r="P259" s="1794"/>
      <c r="Q259" s="1794"/>
      <c r="R259" s="1794"/>
      <c r="S259" s="1794"/>
      <c r="T259" s="1794"/>
      <c r="U259" s="1794"/>
      <c r="V259" s="1794"/>
      <c r="W259" s="1794"/>
      <c r="X259" s="1794"/>
      <c r="Y259" s="1794"/>
      <c r="Z259" s="1794"/>
      <c r="AA259" s="1794"/>
      <c r="AB259" s="1794"/>
      <c r="AC259" s="1794"/>
      <c r="AD259" s="1794"/>
      <c r="AE259" s="1794"/>
      <c r="AF259" s="1794"/>
      <c r="AG259" s="1794"/>
      <c r="AH259" s="1794"/>
      <c r="AI259" s="1790" t="s">
        <v>174</v>
      </c>
      <c r="AJ259" s="1790" t="s">
        <v>407</v>
      </c>
      <c r="AK259" s="1790" t="s">
        <v>832</v>
      </c>
      <c r="AL259" s="1785"/>
      <c r="AM259" s="1785"/>
      <c r="AN259" s="1790" t="s">
        <v>66</v>
      </c>
      <c r="AO259" s="1790" t="s">
        <v>590</v>
      </c>
      <c r="AP259" s="1790" t="s">
        <v>833</v>
      </c>
      <c r="AQ259" s="1790" t="s">
        <v>408</v>
      </c>
      <c r="AR259" s="1790" t="s">
        <v>413</v>
      </c>
      <c r="AS259" s="1794"/>
      <c r="AT259" s="1794"/>
      <c r="AU259" s="1794"/>
      <c r="AV259" s="1794"/>
      <c r="AW259" s="1794"/>
      <c r="AX259" s="1794"/>
      <c r="AY259" s="1794"/>
      <c r="AZ259" s="1794"/>
      <c r="BA259" s="1794"/>
      <c r="BB259" s="1794"/>
      <c r="BC259" s="1794"/>
    </row>
    <row r="260" spans="6:55" s="53" customFormat="1" x14ac:dyDescent="0.3">
      <c r="F260" s="57"/>
      <c r="G260" s="57"/>
      <c r="H260" s="57"/>
      <c r="I260" s="57"/>
      <c r="J260" s="57"/>
      <c r="K260" s="57"/>
      <c r="L260" s="57"/>
      <c r="M260" s="57"/>
      <c r="N260" s="57"/>
      <c r="P260" s="1794"/>
      <c r="Q260" s="1794"/>
      <c r="R260" s="1794"/>
      <c r="S260" s="1794"/>
      <c r="T260" s="1794"/>
      <c r="U260" s="1794"/>
      <c r="V260" s="1794"/>
      <c r="W260" s="1794"/>
      <c r="X260" s="1794"/>
      <c r="Y260" s="1794"/>
      <c r="Z260" s="1794"/>
      <c r="AA260" s="1794"/>
      <c r="AB260" s="1794"/>
      <c r="AC260" s="1794"/>
      <c r="AD260" s="1794"/>
      <c r="AE260" s="1794"/>
      <c r="AF260" s="1794"/>
      <c r="AG260" s="1794"/>
      <c r="AH260" s="1794"/>
      <c r="AI260" s="1790" t="s">
        <v>174</v>
      </c>
      <c r="AJ260" s="1790" t="s">
        <v>407</v>
      </c>
      <c r="AK260" s="1790" t="s">
        <v>834</v>
      </c>
      <c r="AL260" s="1785"/>
      <c r="AM260" s="1785"/>
      <c r="AN260" s="1790" t="s">
        <v>68</v>
      </c>
      <c r="AO260" s="1790" t="s">
        <v>592</v>
      </c>
      <c r="AP260" s="1790" t="s">
        <v>835</v>
      </c>
      <c r="AQ260" s="1790" t="s">
        <v>407</v>
      </c>
      <c r="AR260" s="1790" t="s">
        <v>418</v>
      </c>
      <c r="AS260" s="1794"/>
      <c r="AT260" s="1794"/>
      <c r="AU260" s="1794"/>
      <c r="AV260" s="1794"/>
      <c r="AW260" s="1794"/>
      <c r="AX260" s="1794"/>
      <c r="AY260" s="1794"/>
      <c r="AZ260" s="1794"/>
      <c r="BA260" s="1794"/>
      <c r="BB260" s="1794"/>
      <c r="BC260" s="1794"/>
    </row>
    <row r="261" spans="6:55" s="53" customFormat="1" x14ac:dyDescent="0.3">
      <c r="F261" s="57"/>
      <c r="G261" s="57"/>
      <c r="H261" s="57"/>
      <c r="I261" s="57"/>
      <c r="J261" s="57"/>
      <c r="K261" s="57"/>
      <c r="L261" s="57"/>
      <c r="M261" s="57"/>
      <c r="N261" s="57"/>
      <c r="P261" s="1794"/>
      <c r="Q261" s="1794"/>
      <c r="R261" s="1794"/>
      <c r="S261" s="1794"/>
      <c r="T261" s="1794"/>
      <c r="U261" s="1794"/>
      <c r="V261" s="1794"/>
      <c r="W261" s="1794"/>
      <c r="X261" s="1794"/>
      <c r="Y261" s="1794"/>
      <c r="Z261" s="1794"/>
      <c r="AA261" s="1794"/>
      <c r="AB261" s="1794"/>
      <c r="AC261" s="1794"/>
      <c r="AD261" s="1794"/>
      <c r="AE261" s="1794"/>
      <c r="AF261" s="1794"/>
      <c r="AG261" s="1794"/>
      <c r="AH261" s="1794"/>
      <c r="AI261" s="1790" t="s">
        <v>174</v>
      </c>
      <c r="AJ261" s="1790" t="s">
        <v>407</v>
      </c>
      <c r="AK261" s="1790" t="s">
        <v>836</v>
      </c>
      <c r="AL261" s="1785"/>
      <c r="AM261" s="1785"/>
      <c r="AN261" s="1790" t="s">
        <v>68</v>
      </c>
      <c r="AO261" s="1790" t="s">
        <v>592</v>
      </c>
      <c r="AP261" s="1790" t="s">
        <v>837</v>
      </c>
      <c r="AQ261" s="1790" t="s">
        <v>407</v>
      </c>
      <c r="AR261" s="1790" t="s">
        <v>418</v>
      </c>
      <c r="AS261" s="1794"/>
      <c r="AT261" s="1794"/>
      <c r="AU261" s="1794"/>
      <c r="AV261" s="1794"/>
      <c r="AW261" s="1794"/>
      <c r="AX261" s="1794"/>
      <c r="AY261" s="1794"/>
      <c r="AZ261" s="1794"/>
      <c r="BA261" s="1794"/>
      <c r="BB261" s="1794"/>
      <c r="BC261" s="1794"/>
    </row>
    <row r="262" spans="6:55" s="53" customFormat="1" x14ac:dyDescent="0.3">
      <c r="F262" s="57"/>
      <c r="G262" s="57"/>
      <c r="H262" s="57"/>
      <c r="I262" s="57"/>
      <c r="J262" s="57"/>
      <c r="K262" s="57"/>
      <c r="L262" s="57"/>
      <c r="M262" s="57"/>
      <c r="N262" s="57"/>
      <c r="P262" s="1794"/>
      <c r="Q262" s="1794"/>
      <c r="R262" s="1794"/>
      <c r="S262" s="1794"/>
      <c r="T262" s="1794"/>
      <c r="U262" s="1794"/>
      <c r="V262" s="1794"/>
      <c r="W262" s="1794"/>
      <c r="X262" s="1794"/>
      <c r="Y262" s="1794"/>
      <c r="Z262" s="1794"/>
      <c r="AA262" s="1794"/>
      <c r="AB262" s="1794"/>
      <c r="AC262" s="1794"/>
      <c r="AD262" s="1794"/>
      <c r="AE262" s="1794"/>
      <c r="AF262" s="1794"/>
      <c r="AG262" s="1794"/>
      <c r="AH262" s="1794"/>
      <c r="AI262" s="1790" t="s">
        <v>174</v>
      </c>
      <c r="AJ262" s="1790" t="s">
        <v>408</v>
      </c>
      <c r="AK262" s="1790" t="s">
        <v>838</v>
      </c>
      <c r="AL262" s="1785"/>
      <c r="AM262" s="1785"/>
      <c r="AN262" s="1790" t="s">
        <v>68</v>
      </c>
      <c r="AO262" s="1790" t="s">
        <v>594</v>
      </c>
      <c r="AP262" s="1790" t="s">
        <v>835</v>
      </c>
      <c r="AQ262" s="1790" t="s">
        <v>407</v>
      </c>
      <c r="AR262" s="1790" t="s">
        <v>418</v>
      </c>
      <c r="AS262" s="1794"/>
      <c r="AT262" s="1794"/>
      <c r="AU262" s="1794"/>
      <c r="AV262" s="1794"/>
      <c r="AW262" s="1794"/>
      <c r="AX262" s="1794"/>
      <c r="AY262" s="1794"/>
      <c r="AZ262" s="1794"/>
      <c r="BA262" s="1794"/>
      <c r="BB262" s="1794"/>
      <c r="BC262" s="1794"/>
    </row>
    <row r="263" spans="6:55" s="53" customFormat="1" x14ac:dyDescent="0.3">
      <c r="F263" s="57"/>
      <c r="G263" s="57"/>
      <c r="H263" s="57"/>
      <c r="I263" s="57"/>
      <c r="J263" s="57"/>
      <c r="K263" s="57"/>
      <c r="L263" s="57"/>
      <c r="M263" s="57"/>
      <c r="N263" s="57"/>
      <c r="P263" s="1794"/>
      <c r="Q263" s="1794"/>
      <c r="R263" s="1794"/>
      <c r="S263" s="1794"/>
      <c r="T263" s="1794"/>
      <c r="U263" s="1794"/>
      <c r="V263" s="1794"/>
      <c r="W263" s="1794"/>
      <c r="X263" s="1794"/>
      <c r="Y263" s="1794"/>
      <c r="Z263" s="1794"/>
      <c r="AA263" s="1794"/>
      <c r="AB263" s="1794"/>
      <c r="AC263" s="1794"/>
      <c r="AD263" s="1794"/>
      <c r="AE263" s="1794"/>
      <c r="AF263" s="1794"/>
      <c r="AG263" s="1794"/>
      <c r="AH263" s="1794"/>
      <c r="AI263" s="1790" t="s">
        <v>176</v>
      </c>
      <c r="AJ263" s="1790" t="s">
        <v>409</v>
      </c>
      <c r="AK263" s="1790" t="s">
        <v>839</v>
      </c>
      <c r="AL263" s="1785"/>
      <c r="AM263" s="1785"/>
      <c r="AN263" s="1790" t="s">
        <v>68</v>
      </c>
      <c r="AO263" s="1790" t="s">
        <v>594</v>
      </c>
      <c r="AP263" s="1790" t="s">
        <v>837</v>
      </c>
      <c r="AQ263" s="1790" t="s">
        <v>407</v>
      </c>
      <c r="AR263" s="1790" t="s">
        <v>418</v>
      </c>
      <c r="AS263" s="1794"/>
      <c r="AT263" s="1794"/>
      <c r="AU263" s="1794"/>
      <c r="AV263" s="1794"/>
      <c r="AW263" s="1794"/>
      <c r="AX263" s="1794"/>
      <c r="AY263" s="1794"/>
      <c r="AZ263" s="1794"/>
      <c r="BA263" s="1794"/>
      <c r="BB263" s="1794"/>
      <c r="BC263" s="1794"/>
    </row>
    <row r="264" spans="6:55" s="53" customFormat="1" x14ac:dyDescent="0.3">
      <c r="F264" s="57"/>
      <c r="G264" s="57"/>
      <c r="H264" s="57"/>
      <c r="I264" s="57"/>
      <c r="J264" s="57"/>
      <c r="K264" s="57"/>
      <c r="L264" s="57"/>
      <c r="M264" s="57"/>
      <c r="N264" s="57"/>
      <c r="P264" s="1794"/>
      <c r="Q264" s="1794"/>
      <c r="R264" s="1794"/>
      <c r="S264" s="1794"/>
      <c r="T264" s="1794"/>
      <c r="U264" s="1794"/>
      <c r="V264" s="1794"/>
      <c r="W264" s="1794"/>
      <c r="X264" s="1794"/>
      <c r="Y264" s="1794"/>
      <c r="Z264" s="1794"/>
      <c r="AA264" s="1794"/>
      <c r="AB264" s="1794"/>
      <c r="AC264" s="1794"/>
      <c r="AD264" s="1794"/>
      <c r="AE264" s="1794"/>
      <c r="AF264" s="1794"/>
      <c r="AG264" s="1794"/>
      <c r="AH264" s="1794"/>
      <c r="AI264" s="1790" t="s">
        <v>178</v>
      </c>
      <c r="AJ264" s="1790" t="s">
        <v>408</v>
      </c>
      <c r="AK264" s="1790" t="s">
        <v>840</v>
      </c>
      <c r="AL264" s="1785"/>
      <c r="AM264" s="1785"/>
      <c r="AN264" s="1790" t="s">
        <v>68</v>
      </c>
      <c r="AO264" s="1790" t="s">
        <v>596</v>
      </c>
      <c r="AP264" s="1790" t="s">
        <v>841</v>
      </c>
      <c r="AQ264" s="1790" t="s">
        <v>407</v>
      </c>
      <c r="AR264" s="1790" t="s">
        <v>418</v>
      </c>
      <c r="AS264" s="1794"/>
      <c r="AT264" s="1794"/>
      <c r="AU264" s="1794"/>
      <c r="AV264" s="1794"/>
      <c r="AW264" s="1794"/>
      <c r="AX264" s="1794"/>
      <c r="AY264" s="1794"/>
      <c r="AZ264" s="1794"/>
      <c r="BA264" s="1794"/>
      <c r="BB264" s="1794"/>
      <c r="BC264" s="1794"/>
    </row>
    <row r="265" spans="6:55" s="53" customFormat="1" x14ac:dyDescent="0.3">
      <c r="F265" s="57"/>
      <c r="G265" s="57"/>
      <c r="H265" s="57"/>
      <c r="I265" s="57"/>
      <c r="J265" s="57"/>
      <c r="K265" s="57"/>
      <c r="L265" s="57"/>
      <c r="M265" s="57"/>
      <c r="N265" s="57"/>
      <c r="P265" s="1794"/>
      <c r="Q265" s="1794"/>
      <c r="R265" s="1794"/>
      <c r="S265" s="1794"/>
      <c r="T265" s="1794"/>
      <c r="U265" s="1794"/>
      <c r="V265" s="1794"/>
      <c r="W265" s="1794"/>
      <c r="X265" s="1794"/>
      <c r="Y265" s="1794"/>
      <c r="Z265" s="1794"/>
      <c r="AA265" s="1794"/>
      <c r="AB265" s="1794"/>
      <c r="AC265" s="1794"/>
      <c r="AD265" s="1794"/>
      <c r="AE265" s="1794"/>
      <c r="AF265" s="1794"/>
      <c r="AG265" s="1794"/>
      <c r="AH265" s="1794"/>
      <c r="AI265" s="1790" t="s">
        <v>180</v>
      </c>
      <c r="AJ265" s="1790" t="s">
        <v>408</v>
      </c>
      <c r="AK265" s="1790" t="s">
        <v>453</v>
      </c>
      <c r="AL265" s="1785"/>
      <c r="AM265" s="1785"/>
      <c r="AN265" s="1790" t="s">
        <v>68</v>
      </c>
      <c r="AO265" s="1790" t="s">
        <v>596</v>
      </c>
      <c r="AP265" s="1790" t="s">
        <v>842</v>
      </c>
      <c r="AQ265" s="1790" t="s">
        <v>407</v>
      </c>
      <c r="AR265" s="1790" t="s">
        <v>418</v>
      </c>
      <c r="AS265" s="1794"/>
      <c r="AT265" s="1794"/>
      <c r="AU265" s="1794"/>
      <c r="AV265" s="1794"/>
      <c r="AW265" s="1794"/>
      <c r="AX265" s="1794"/>
      <c r="AY265" s="1794"/>
      <c r="AZ265" s="1794"/>
      <c r="BA265" s="1794"/>
      <c r="BB265" s="1794"/>
      <c r="BC265" s="1794"/>
    </row>
    <row r="266" spans="6:55" s="53" customFormat="1" x14ac:dyDescent="0.3">
      <c r="F266" s="57"/>
      <c r="G266" s="57"/>
      <c r="H266" s="57"/>
      <c r="I266" s="57"/>
      <c r="J266" s="57"/>
      <c r="K266" s="57"/>
      <c r="L266" s="57"/>
      <c r="M266" s="57"/>
      <c r="N266" s="57"/>
      <c r="P266" s="1794"/>
      <c r="Q266" s="1794"/>
      <c r="R266" s="1794"/>
      <c r="S266" s="1794"/>
      <c r="T266" s="1794"/>
      <c r="U266" s="1794"/>
      <c r="V266" s="1794"/>
      <c r="W266" s="1794"/>
      <c r="X266" s="1794"/>
      <c r="Y266" s="1794"/>
      <c r="Z266" s="1794"/>
      <c r="AA266" s="1794"/>
      <c r="AB266" s="1794"/>
      <c r="AC266" s="1794"/>
      <c r="AD266" s="1794"/>
      <c r="AE266" s="1794"/>
      <c r="AF266" s="1794"/>
      <c r="AG266" s="1794"/>
      <c r="AH266" s="1794"/>
      <c r="AI266" s="1790" t="s">
        <v>182</v>
      </c>
      <c r="AJ266" s="1790" t="s">
        <v>408</v>
      </c>
      <c r="AK266" s="1790" t="s">
        <v>843</v>
      </c>
      <c r="AL266" s="1785"/>
      <c r="AM266" s="1785"/>
      <c r="AN266" s="1790" t="s">
        <v>68</v>
      </c>
      <c r="AO266" s="1790" t="s">
        <v>598</v>
      </c>
      <c r="AP266" s="1790" t="s">
        <v>844</v>
      </c>
      <c r="AQ266" s="1790" t="s">
        <v>407</v>
      </c>
      <c r="AR266" s="1790" t="s">
        <v>418</v>
      </c>
      <c r="AS266" s="1794"/>
      <c r="AT266" s="1794"/>
      <c r="AU266" s="1794"/>
      <c r="AV266" s="1794"/>
      <c r="AW266" s="1794"/>
      <c r="AX266" s="1794"/>
      <c r="AY266" s="1794"/>
      <c r="AZ266" s="1794"/>
      <c r="BA266" s="1794"/>
      <c r="BB266" s="1794"/>
      <c r="BC266" s="1794"/>
    </row>
    <row r="267" spans="6:55" s="53" customFormat="1" x14ac:dyDescent="0.3">
      <c r="F267" s="57"/>
      <c r="G267" s="57"/>
      <c r="H267" s="57"/>
      <c r="I267" s="57"/>
      <c r="J267" s="57"/>
      <c r="K267" s="57"/>
      <c r="L267" s="57"/>
      <c r="M267" s="57"/>
      <c r="N267" s="57"/>
      <c r="P267" s="1794"/>
      <c r="Q267" s="1794"/>
      <c r="R267" s="1794"/>
      <c r="S267" s="1794"/>
      <c r="T267" s="1794"/>
      <c r="U267" s="1794"/>
      <c r="V267" s="1794"/>
      <c r="W267" s="1794"/>
      <c r="X267" s="1794"/>
      <c r="Y267" s="1794"/>
      <c r="Z267" s="1794"/>
      <c r="AA267" s="1794"/>
      <c r="AB267" s="1794"/>
      <c r="AC267" s="1794"/>
      <c r="AD267" s="1794"/>
      <c r="AE267" s="1794"/>
      <c r="AF267" s="1794"/>
      <c r="AG267" s="1794"/>
      <c r="AH267" s="1794"/>
      <c r="AI267" s="1790" t="s">
        <v>184</v>
      </c>
      <c r="AJ267" s="1790" t="s">
        <v>407</v>
      </c>
      <c r="AK267" s="1790" t="s">
        <v>845</v>
      </c>
      <c r="AL267" s="1785"/>
      <c r="AM267" s="1785"/>
      <c r="AN267" s="1790" t="s">
        <v>68</v>
      </c>
      <c r="AO267" s="1790" t="s">
        <v>598</v>
      </c>
      <c r="AP267" s="1790" t="s">
        <v>846</v>
      </c>
      <c r="AQ267" s="1790" t="s">
        <v>407</v>
      </c>
      <c r="AR267" s="1790" t="s">
        <v>418</v>
      </c>
      <c r="AS267" s="1794"/>
      <c r="AT267" s="1794"/>
      <c r="AU267" s="1794"/>
      <c r="AV267" s="1794"/>
      <c r="AW267" s="1794"/>
      <c r="AX267" s="1794"/>
      <c r="AY267" s="1794"/>
      <c r="AZ267" s="1794"/>
      <c r="BA267" s="1794"/>
      <c r="BB267" s="1794"/>
      <c r="BC267" s="1794"/>
    </row>
    <row r="268" spans="6:55" s="53" customFormat="1" x14ac:dyDescent="0.3">
      <c r="F268" s="57"/>
      <c r="G268" s="57"/>
      <c r="H268" s="57"/>
      <c r="I268" s="57"/>
      <c r="J268" s="57"/>
      <c r="K268" s="57"/>
      <c r="L268" s="57"/>
      <c r="M268" s="57"/>
      <c r="N268" s="57"/>
      <c r="P268" s="1794"/>
      <c r="Q268" s="1794"/>
      <c r="R268" s="1794"/>
      <c r="S268" s="1794"/>
      <c r="T268" s="1794"/>
      <c r="U268" s="1794"/>
      <c r="V268" s="1794"/>
      <c r="W268" s="1794"/>
      <c r="X268" s="1794"/>
      <c r="Y268" s="1794"/>
      <c r="Z268" s="1794"/>
      <c r="AA268" s="1794"/>
      <c r="AB268" s="1794"/>
      <c r="AC268" s="1794"/>
      <c r="AD268" s="1794"/>
      <c r="AE268" s="1794"/>
      <c r="AF268" s="1794"/>
      <c r="AG268" s="1794"/>
      <c r="AH268" s="1794"/>
      <c r="AI268" s="1790" t="s">
        <v>184</v>
      </c>
      <c r="AJ268" s="1790" t="s">
        <v>407</v>
      </c>
      <c r="AK268" s="1790" t="s">
        <v>847</v>
      </c>
      <c r="AL268" s="1785"/>
      <c r="AM268" s="1785"/>
      <c r="AN268" s="1790" t="s">
        <v>68</v>
      </c>
      <c r="AO268" s="1790" t="s">
        <v>600</v>
      </c>
      <c r="AP268" s="1790" t="s">
        <v>848</v>
      </c>
      <c r="AQ268" s="1790" t="s">
        <v>408</v>
      </c>
      <c r="AR268" s="1790" t="s">
        <v>413</v>
      </c>
      <c r="AS268" s="1794"/>
      <c r="AT268" s="1794"/>
      <c r="AU268" s="1794"/>
      <c r="AV268" s="1794"/>
      <c r="AW268" s="1794"/>
      <c r="AX268" s="1794"/>
      <c r="AY268" s="1794"/>
      <c r="AZ268" s="1794"/>
      <c r="BA268" s="1794"/>
      <c r="BB268" s="1794"/>
      <c r="BC268" s="1794"/>
    </row>
    <row r="269" spans="6:55" s="53" customFormat="1" x14ac:dyDescent="0.3">
      <c r="F269" s="57"/>
      <c r="G269" s="57"/>
      <c r="H269" s="57"/>
      <c r="I269" s="57"/>
      <c r="J269" s="57"/>
      <c r="K269" s="57"/>
      <c r="L269" s="57"/>
      <c r="M269" s="57"/>
      <c r="N269" s="57"/>
      <c r="P269" s="1794"/>
      <c r="Q269" s="1794"/>
      <c r="R269" s="1794"/>
      <c r="S269" s="1794"/>
      <c r="T269" s="1794"/>
      <c r="U269" s="1794"/>
      <c r="V269" s="1794"/>
      <c r="W269" s="1794"/>
      <c r="X269" s="1794"/>
      <c r="Y269" s="1794"/>
      <c r="Z269" s="1794"/>
      <c r="AA269" s="1794"/>
      <c r="AB269" s="1794"/>
      <c r="AC269" s="1794"/>
      <c r="AD269" s="1794"/>
      <c r="AE269" s="1794"/>
      <c r="AF269" s="1794"/>
      <c r="AG269" s="1794"/>
      <c r="AH269" s="1794"/>
      <c r="AI269" s="1790" t="s">
        <v>184</v>
      </c>
      <c r="AJ269" s="1790" t="s">
        <v>407</v>
      </c>
      <c r="AK269" s="1790" t="s">
        <v>849</v>
      </c>
      <c r="AL269" s="1785"/>
      <c r="AM269" s="1785"/>
      <c r="AN269" s="1790" t="s">
        <v>68</v>
      </c>
      <c r="AO269" s="1790" t="s">
        <v>600</v>
      </c>
      <c r="AP269" s="1790" t="s">
        <v>850</v>
      </c>
      <c r="AQ269" s="1790" t="s">
        <v>408</v>
      </c>
      <c r="AR269" s="1790" t="s">
        <v>413</v>
      </c>
      <c r="AS269" s="1794"/>
      <c r="AT269" s="1794"/>
      <c r="AU269" s="1794"/>
      <c r="AV269" s="1794"/>
      <c r="AW269" s="1794"/>
      <c r="AX269" s="1794"/>
      <c r="AY269" s="1794"/>
      <c r="AZ269" s="1794"/>
      <c r="BA269" s="1794"/>
      <c r="BB269" s="1794"/>
      <c r="BC269" s="1794"/>
    </row>
    <row r="270" spans="6:55" s="53" customFormat="1" x14ac:dyDescent="0.3">
      <c r="F270" s="57"/>
      <c r="G270" s="57"/>
      <c r="H270" s="57"/>
      <c r="I270" s="57"/>
      <c r="J270" s="57"/>
      <c r="K270" s="57"/>
      <c r="L270" s="57"/>
      <c r="M270" s="57"/>
      <c r="N270" s="57"/>
      <c r="P270" s="1794"/>
      <c r="Q270" s="1794"/>
      <c r="R270" s="1794"/>
      <c r="S270" s="1794"/>
      <c r="T270" s="1794"/>
      <c r="U270" s="1794"/>
      <c r="V270" s="1794"/>
      <c r="W270" s="1794"/>
      <c r="X270" s="1794"/>
      <c r="Y270" s="1794"/>
      <c r="Z270" s="1794"/>
      <c r="AA270" s="1794"/>
      <c r="AB270" s="1794"/>
      <c r="AC270" s="1794"/>
      <c r="AD270" s="1794"/>
      <c r="AE270" s="1794"/>
      <c r="AF270" s="1794"/>
      <c r="AG270" s="1794"/>
      <c r="AH270" s="1794"/>
      <c r="AI270" s="1790" t="s">
        <v>184</v>
      </c>
      <c r="AJ270" s="1790" t="s">
        <v>407</v>
      </c>
      <c r="AK270" s="1790" t="s">
        <v>851</v>
      </c>
      <c r="AL270" s="1785"/>
      <c r="AM270" s="1785"/>
      <c r="AN270" s="1790" t="s">
        <v>68</v>
      </c>
      <c r="AO270" s="1790" t="s">
        <v>600</v>
      </c>
      <c r="AP270" s="1790" t="s">
        <v>852</v>
      </c>
      <c r="AQ270" s="1790" t="s">
        <v>408</v>
      </c>
      <c r="AR270" s="1790" t="s">
        <v>413</v>
      </c>
      <c r="AS270" s="1794"/>
      <c r="AT270" s="1794"/>
      <c r="AU270" s="1794"/>
      <c r="AV270" s="1794"/>
      <c r="AW270" s="1794"/>
      <c r="AX270" s="1794"/>
      <c r="AY270" s="1794"/>
      <c r="AZ270" s="1794"/>
      <c r="BA270" s="1794"/>
      <c r="BB270" s="1794"/>
      <c r="BC270" s="1794"/>
    </row>
    <row r="271" spans="6:55" s="53" customFormat="1" x14ac:dyDescent="0.3">
      <c r="F271" s="57"/>
      <c r="G271" s="57"/>
      <c r="H271" s="57"/>
      <c r="I271" s="57"/>
      <c r="J271" s="57"/>
      <c r="K271" s="57"/>
      <c r="L271" s="57"/>
      <c r="M271" s="57"/>
      <c r="N271" s="57"/>
      <c r="P271" s="1794"/>
      <c r="Q271" s="1794"/>
      <c r="R271" s="1794"/>
      <c r="S271" s="1794"/>
      <c r="T271" s="1794"/>
      <c r="U271" s="1794"/>
      <c r="V271" s="1794"/>
      <c r="W271" s="1794"/>
      <c r="X271" s="1794"/>
      <c r="Y271" s="1794"/>
      <c r="Z271" s="1794"/>
      <c r="AA271" s="1794"/>
      <c r="AB271" s="1794"/>
      <c r="AC271" s="1794"/>
      <c r="AD271" s="1794"/>
      <c r="AE271" s="1794"/>
      <c r="AF271" s="1794"/>
      <c r="AG271" s="1794"/>
      <c r="AH271" s="1794"/>
      <c r="AI271" s="1790" t="s">
        <v>186</v>
      </c>
      <c r="AJ271" s="1790" t="s">
        <v>407</v>
      </c>
      <c r="AK271" s="1790" t="s">
        <v>853</v>
      </c>
      <c r="AL271" s="1785"/>
      <c r="AM271" s="1785"/>
      <c r="AN271" s="1790" t="s">
        <v>68</v>
      </c>
      <c r="AO271" s="1790" t="s">
        <v>600</v>
      </c>
      <c r="AP271" s="1790" t="s">
        <v>854</v>
      </c>
      <c r="AQ271" s="1790" t="s">
        <v>408</v>
      </c>
      <c r="AR271" s="1790" t="s">
        <v>413</v>
      </c>
      <c r="AS271" s="1794"/>
      <c r="AT271" s="1794"/>
      <c r="AU271" s="1794"/>
      <c r="AV271" s="1794"/>
      <c r="AW271" s="1794"/>
      <c r="AX271" s="1794"/>
      <c r="AY271" s="1794"/>
      <c r="AZ271" s="1794"/>
      <c r="BA271" s="1794"/>
      <c r="BB271" s="1794"/>
      <c r="BC271" s="1794"/>
    </row>
    <row r="272" spans="6:55" s="53" customFormat="1" x14ac:dyDescent="0.3">
      <c r="F272" s="57"/>
      <c r="G272" s="57"/>
      <c r="H272" s="57"/>
      <c r="I272" s="57"/>
      <c r="J272" s="57"/>
      <c r="K272" s="57"/>
      <c r="L272" s="57"/>
      <c r="M272" s="57"/>
      <c r="N272" s="57"/>
      <c r="P272" s="1794"/>
      <c r="Q272" s="1794"/>
      <c r="R272" s="1794"/>
      <c r="S272" s="1794"/>
      <c r="T272" s="1794"/>
      <c r="U272" s="1794"/>
      <c r="V272" s="1794"/>
      <c r="W272" s="1794"/>
      <c r="X272" s="1794"/>
      <c r="Y272" s="1794"/>
      <c r="Z272" s="1794"/>
      <c r="AA272" s="1794"/>
      <c r="AB272" s="1794"/>
      <c r="AC272" s="1794"/>
      <c r="AD272" s="1794"/>
      <c r="AE272" s="1794"/>
      <c r="AF272" s="1794"/>
      <c r="AG272" s="1794"/>
      <c r="AH272" s="1794"/>
      <c r="AI272" s="1790" t="s">
        <v>186</v>
      </c>
      <c r="AJ272" s="1790" t="s">
        <v>407</v>
      </c>
      <c r="AK272" s="1790" t="s">
        <v>855</v>
      </c>
      <c r="AL272" s="1785"/>
      <c r="AM272" s="1785"/>
      <c r="AN272" s="1790" t="s">
        <v>68</v>
      </c>
      <c r="AO272" s="1790" t="s">
        <v>600</v>
      </c>
      <c r="AP272" s="1790" t="s">
        <v>856</v>
      </c>
      <c r="AQ272" s="1790" t="s">
        <v>408</v>
      </c>
      <c r="AR272" s="1790" t="s">
        <v>413</v>
      </c>
      <c r="AS272" s="1794"/>
      <c r="AT272" s="1794"/>
      <c r="AU272" s="1794"/>
      <c r="AV272" s="1794"/>
      <c r="AW272" s="1794"/>
      <c r="AX272" s="1794"/>
      <c r="AY272" s="1794"/>
      <c r="AZ272" s="1794"/>
      <c r="BA272" s="1794"/>
      <c r="BB272" s="1794"/>
      <c r="BC272" s="1794"/>
    </row>
    <row r="273" spans="6:55" s="53" customFormat="1" x14ac:dyDescent="0.3">
      <c r="F273" s="57"/>
      <c r="G273" s="57"/>
      <c r="H273" s="57"/>
      <c r="I273" s="57"/>
      <c r="J273" s="57"/>
      <c r="K273" s="57"/>
      <c r="L273" s="57"/>
      <c r="M273" s="57"/>
      <c r="N273" s="57"/>
      <c r="P273" s="1794"/>
      <c r="Q273" s="1794"/>
      <c r="R273" s="1794"/>
      <c r="S273" s="1794"/>
      <c r="T273" s="1794"/>
      <c r="U273" s="1794"/>
      <c r="V273" s="1794"/>
      <c r="W273" s="1794"/>
      <c r="X273" s="1794"/>
      <c r="Y273" s="1794"/>
      <c r="Z273" s="1794"/>
      <c r="AA273" s="1794"/>
      <c r="AB273" s="1794"/>
      <c r="AC273" s="1794"/>
      <c r="AD273" s="1794"/>
      <c r="AE273" s="1794"/>
      <c r="AF273" s="1794"/>
      <c r="AG273" s="1794"/>
      <c r="AH273" s="1794"/>
      <c r="AI273" s="1790" t="s">
        <v>186</v>
      </c>
      <c r="AJ273" s="1790" t="s">
        <v>407</v>
      </c>
      <c r="AK273" s="1790" t="s">
        <v>857</v>
      </c>
      <c r="AL273" s="1785"/>
      <c r="AM273" s="1785"/>
      <c r="AN273" s="1790" t="s">
        <v>68</v>
      </c>
      <c r="AO273" s="1790" t="s">
        <v>600</v>
      </c>
      <c r="AP273" s="1790" t="s">
        <v>858</v>
      </c>
      <c r="AQ273" s="1790" t="s">
        <v>408</v>
      </c>
      <c r="AR273" s="1790" t="s">
        <v>413</v>
      </c>
      <c r="AS273" s="1794"/>
      <c r="AT273" s="1794"/>
      <c r="AU273" s="1794"/>
      <c r="AV273" s="1794"/>
      <c r="AW273" s="1794"/>
      <c r="AX273" s="1794"/>
      <c r="AY273" s="1794"/>
      <c r="AZ273" s="1794"/>
      <c r="BA273" s="1794"/>
      <c r="BB273" s="1794"/>
      <c r="BC273" s="1794"/>
    </row>
    <row r="274" spans="6:55" s="53" customFormat="1" x14ac:dyDescent="0.3">
      <c r="F274" s="57"/>
      <c r="G274" s="57"/>
      <c r="H274" s="57"/>
      <c r="I274" s="57"/>
      <c r="J274" s="57"/>
      <c r="K274" s="57"/>
      <c r="L274" s="57"/>
      <c r="M274" s="57"/>
      <c r="N274" s="57"/>
      <c r="P274" s="1794"/>
      <c r="Q274" s="1794"/>
      <c r="R274" s="1794"/>
      <c r="S274" s="1794"/>
      <c r="T274" s="1794"/>
      <c r="U274" s="1794"/>
      <c r="V274" s="1794"/>
      <c r="W274" s="1794"/>
      <c r="X274" s="1794"/>
      <c r="Y274" s="1794"/>
      <c r="Z274" s="1794"/>
      <c r="AA274" s="1794"/>
      <c r="AB274" s="1794"/>
      <c r="AC274" s="1794"/>
      <c r="AD274" s="1794"/>
      <c r="AE274" s="1794"/>
      <c r="AF274" s="1794"/>
      <c r="AG274" s="1794"/>
      <c r="AH274" s="1794"/>
      <c r="AI274" s="1790" t="s">
        <v>186</v>
      </c>
      <c r="AJ274" s="1790" t="s">
        <v>407</v>
      </c>
      <c r="AK274" s="1790" t="s">
        <v>859</v>
      </c>
      <c r="AL274" s="1785"/>
      <c r="AM274" s="1785"/>
      <c r="AN274" s="1790" t="s">
        <v>68</v>
      </c>
      <c r="AO274" s="1790" t="s">
        <v>602</v>
      </c>
      <c r="AP274" s="1790" t="s">
        <v>860</v>
      </c>
      <c r="AQ274" s="1790" t="s">
        <v>408</v>
      </c>
      <c r="AR274" s="1790" t="s">
        <v>413</v>
      </c>
      <c r="AS274" s="1794"/>
      <c r="AT274" s="1794"/>
      <c r="AU274" s="1794"/>
      <c r="AV274" s="1794"/>
      <c r="AW274" s="1794"/>
      <c r="AX274" s="1794"/>
      <c r="AY274" s="1794"/>
      <c r="AZ274" s="1794"/>
      <c r="BA274" s="1794"/>
      <c r="BB274" s="1794"/>
      <c r="BC274" s="1794"/>
    </row>
    <row r="275" spans="6:55" s="53" customFormat="1" x14ac:dyDescent="0.3">
      <c r="F275" s="57"/>
      <c r="G275" s="57"/>
      <c r="H275" s="57"/>
      <c r="I275" s="57"/>
      <c r="J275" s="57"/>
      <c r="K275" s="57"/>
      <c r="L275" s="57"/>
      <c r="M275" s="57"/>
      <c r="N275" s="57"/>
      <c r="P275" s="1794"/>
      <c r="Q275" s="1794"/>
      <c r="R275" s="1794"/>
      <c r="S275" s="1794"/>
      <c r="T275" s="1794"/>
      <c r="U275" s="1794"/>
      <c r="V275" s="1794"/>
      <c r="W275" s="1794"/>
      <c r="X275" s="1794"/>
      <c r="Y275" s="1794"/>
      <c r="Z275" s="1794"/>
      <c r="AA275" s="1794"/>
      <c r="AB275" s="1794"/>
      <c r="AC275" s="1794"/>
      <c r="AD275" s="1794"/>
      <c r="AE275" s="1794"/>
      <c r="AF275" s="1794"/>
      <c r="AG275" s="1794"/>
      <c r="AH275" s="1794"/>
      <c r="AI275" s="1790" t="s">
        <v>186</v>
      </c>
      <c r="AJ275" s="1790" t="s">
        <v>407</v>
      </c>
      <c r="AK275" s="1790" t="s">
        <v>861</v>
      </c>
      <c r="AL275" s="1785"/>
      <c r="AM275" s="1785"/>
      <c r="AN275" s="1790" t="s">
        <v>68</v>
      </c>
      <c r="AO275" s="1790" t="s">
        <v>602</v>
      </c>
      <c r="AP275" s="1790" t="s">
        <v>862</v>
      </c>
      <c r="AQ275" s="1790" t="s">
        <v>408</v>
      </c>
      <c r="AR275" s="1790" t="s">
        <v>413</v>
      </c>
      <c r="AS275" s="1794"/>
      <c r="AT275" s="1794"/>
      <c r="AU275" s="1794"/>
      <c r="AV275" s="1794"/>
      <c r="AW275" s="1794"/>
      <c r="AX275" s="1794"/>
      <c r="AY275" s="1794"/>
      <c r="AZ275" s="1794"/>
      <c r="BA275" s="1794"/>
      <c r="BB275" s="1794"/>
      <c r="BC275" s="1794"/>
    </row>
    <row r="276" spans="6:55" s="53" customFormat="1" x14ac:dyDescent="0.3">
      <c r="F276" s="57"/>
      <c r="G276" s="57"/>
      <c r="H276" s="57"/>
      <c r="I276" s="57"/>
      <c r="J276" s="57"/>
      <c r="K276" s="57"/>
      <c r="L276" s="57"/>
      <c r="M276" s="57"/>
      <c r="N276" s="57"/>
      <c r="P276" s="1794"/>
      <c r="Q276" s="1794"/>
      <c r="R276" s="1794"/>
      <c r="S276" s="1794"/>
      <c r="T276" s="1794"/>
      <c r="U276" s="1794"/>
      <c r="V276" s="1794"/>
      <c r="W276" s="1794"/>
      <c r="X276" s="1794"/>
      <c r="Y276" s="1794"/>
      <c r="Z276" s="1794"/>
      <c r="AA276" s="1794"/>
      <c r="AB276" s="1794"/>
      <c r="AC276" s="1794"/>
      <c r="AD276" s="1794"/>
      <c r="AE276" s="1794"/>
      <c r="AF276" s="1794"/>
      <c r="AG276" s="1794"/>
      <c r="AH276" s="1794"/>
      <c r="AI276" s="1790" t="s">
        <v>186</v>
      </c>
      <c r="AJ276" s="1790" t="s">
        <v>407</v>
      </c>
      <c r="AK276" s="1790" t="s">
        <v>863</v>
      </c>
      <c r="AL276" s="1785"/>
      <c r="AM276" s="1785"/>
      <c r="AN276" s="1790" t="s">
        <v>68</v>
      </c>
      <c r="AO276" s="1790" t="s">
        <v>602</v>
      </c>
      <c r="AP276" s="1790" t="s">
        <v>864</v>
      </c>
      <c r="AQ276" s="1790" t="s">
        <v>408</v>
      </c>
      <c r="AR276" s="1790" t="s">
        <v>413</v>
      </c>
      <c r="AS276" s="1794"/>
      <c r="AT276" s="1794"/>
      <c r="AU276" s="1794"/>
      <c r="AV276" s="1794"/>
      <c r="AW276" s="1794"/>
      <c r="AX276" s="1794"/>
      <c r="AY276" s="1794"/>
      <c r="AZ276" s="1794"/>
      <c r="BA276" s="1794"/>
      <c r="BB276" s="1794"/>
      <c r="BC276" s="1794"/>
    </row>
    <row r="277" spans="6:55" s="53" customFormat="1" x14ac:dyDescent="0.3">
      <c r="F277" s="57"/>
      <c r="G277" s="57"/>
      <c r="H277" s="57"/>
      <c r="I277" s="57"/>
      <c r="J277" s="57"/>
      <c r="K277" s="57"/>
      <c r="L277" s="57"/>
      <c r="M277" s="57"/>
      <c r="N277" s="57"/>
      <c r="P277" s="1794"/>
      <c r="Q277" s="1794"/>
      <c r="R277" s="1794"/>
      <c r="S277" s="1794"/>
      <c r="T277" s="1794"/>
      <c r="U277" s="1794"/>
      <c r="V277" s="1794"/>
      <c r="W277" s="1794"/>
      <c r="X277" s="1794"/>
      <c r="Y277" s="1794"/>
      <c r="Z277" s="1794"/>
      <c r="AA277" s="1794"/>
      <c r="AB277" s="1794"/>
      <c r="AC277" s="1794"/>
      <c r="AD277" s="1794"/>
      <c r="AE277" s="1794"/>
      <c r="AF277" s="1794"/>
      <c r="AG277" s="1794"/>
      <c r="AH277" s="1794"/>
      <c r="AI277" s="1790" t="s">
        <v>186</v>
      </c>
      <c r="AJ277" s="1790" t="s">
        <v>408</v>
      </c>
      <c r="AK277" s="1790" t="s">
        <v>865</v>
      </c>
      <c r="AL277" s="1785"/>
      <c r="AM277" s="1785"/>
      <c r="AN277" s="1790" t="s">
        <v>68</v>
      </c>
      <c r="AO277" s="1790" t="s">
        <v>602</v>
      </c>
      <c r="AP277" s="1790" t="s">
        <v>866</v>
      </c>
      <c r="AQ277" s="1790" t="s">
        <v>408</v>
      </c>
      <c r="AR277" s="1790" t="s">
        <v>413</v>
      </c>
      <c r="AS277" s="1794"/>
      <c r="AT277" s="1794"/>
      <c r="AU277" s="1794"/>
      <c r="AV277" s="1794"/>
      <c r="AW277" s="1794"/>
      <c r="AX277" s="1794"/>
      <c r="AY277" s="1794"/>
      <c r="AZ277" s="1794"/>
      <c r="BA277" s="1794"/>
      <c r="BB277" s="1794"/>
      <c r="BC277" s="1794"/>
    </row>
    <row r="278" spans="6:55" s="53" customFormat="1" x14ac:dyDescent="0.3">
      <c r="F278" s="57"/>
      <c r="G278" s="57"/>
      <c r="H278" s="57"/>
      <c r="I278" s="57"/>
      <c r="J278" s="57"/>
      <c r="K278" s="57"/>
      <c r="L278" s="57"/>
      <c r="M278" s="57"/>
      <c r="N278" s="57"/>
      <c r="P278" s="1794"/>
      <c r="Q278" s="1794"/>
      <c r="R278" s="1794"/>
      <c r="S278" s="1794"/>
      <c r="T278" s="1794"/>
      <c r="U278" s="1794"/>
      <c r="V278" s="1794"/>
      <c r="W278" s="1794"/>
      <c r="X278" s="1794"/>
      <c r="Y278" s="1794"/>
      <c r="Z278" s="1794"/>
      <c r="AA278" s="1794"/>
      <c r="AB278" s="1794"/>
      <c r="AC278" s="1794"/>
      <c r="AD278" s="1794"/>
      <c r="AE278" s="1794"/>
      <c r="AF278" s="1794"/>
      <c r="AG278" s="1794"/>
      <c r="AH278" s="1794"/>
      <c r="AI278" s="1790" t="s">
        <v>186</v>
      </c>
      <c r="AJ278" s="1790" t="s">
        <v>408</v>
      </c>
      <c r="AK278" s="1790" t="s">
        <v>867</v>
      </c>
      <c r="AL278" s="1785"/>
      <c r="AM278" s="1785"/>
      <c r="AN278" s="1790" t="s">
        <v>68</v>
      </c>
      <c r="AO278" s="1790" t="s">
        <v>602</v>
      </c>
      <c r="AP278" s="1790" t="s">
        <v>868</v>
      </c>
      <c r="AQ278" s="1790" t="s">
        <v>408</v>
      </c>
      <c r="AR278" s="1790" t="s">
        <v>413</v>
      </c>
      <c r="AS278" s="1794"/>
      <c r="AT278" s="1794"/>
      <c r="AU278" s="1794"/>
      <c r="AV278" s="1794"/>
      <c r="AW278" s="1794"/>
      <c r="AX278" s="1794"/>
      <c r="AY278" s="1794"/>
      <c r="AZ278" s="1794"/>
      <c r="BA278" s="1794"/>
      <c r="BB278" s="1794"/>
      <c r="BC278" s="1794"/>
    </row>
    <row r="279" spans="6:55" s="53" customFormat="1" x14ac:dyDescent="0.3">
      <c r="F279" s="57"/>
      <c r="G279" s="57"/>
      <c r="H279" s="57"/>
      <c r="I279" s="57"/>
      <c r="J279" s="57"/>
      <c r="K279" s="57"/>
      <c r="L279" s="57"/>
      <c r="M279" s="57"/>
      <c r="N279" s="57"/>
      <c r="P279" s="1794"/>
      <c r="Q279" s="1794"/>
      <c r="R279" s="1794"/>
      <c r="S279" s="1794"/>
      <c r="T279" s="1794"/>
      <c r="U279" s="1794"/>
      <c r="V279" s="1794"/>
      <c r="W279" s="1794"/>
      <c r="X279" s="1794"/>
      <c r="Y279" s="1794"/>
      <c r="Z279" s="1794"/>
      <c r="AA279" s="1794"/>
      <c r="AB279" s="1794"/>
      <c r="AC279" s="1794"/>
      <c r="AD279" s="1794"/>
      <c r="AE279" s="1794"/>
      <c r="AF279" s="1794"/>
      <c r="AG279" s="1794"/>
      <c r="AH279" s="1794"/>
      <c r="AI279" s="1790" t="s">
        <v>186</v>
      </c>
      <c r="AJ279" s="1790" t="s">
        <v>408</v>
      </c>
      <c r="AK279" s="1790" t="s">
        <v>869</v>
      </c>
      <c r="AL279" s="1785"/>
      <c r="AM279" s="1785"/>
      <c r="AN279" s="1790" t="s">
        <v>68</v>
      </c>
      <c r="AO279" s="1790" t="s">
        <v>604</v>
      </c>
      <c r="AP279" s="1790" t="s">
        <v>870</v>
      </c>
      <c r="AQ279" s="1790" t="s">
        <v>408</v>
      </c>
      <c r="AR279" s="1790" t="s">
        <v>413</v>
      </c>
      <c r="AS279" s="1794"/>
      <c r="AT279" s="1794"/>
      <c r="AU279" s="1794"/>
      <c r="AV279" s="1794"/>
      <c r="AW279" s="1794"/>
      <c r="AX279" s="1794"/>
      <c r="AY279" s="1794"/>
      <c r="AZ279" s="1794"/>
      <c r="BA279" s="1794"/>
      <c r="BB279" s="1794"/>
      <c r="BC279" s="1794"/>
    </row>
    <row r="280" spans="6:55" s="53" customFormat="1" x14ac:dyDescent="0.3">
      <c r="F280" s="57"/>
      <c r="G280" s="57"/>
      <c r="H280" s="57"/>
      <c r="I280" s="57"/>
      <c r="J280" s="57"/>
      <c r="K280" s="57"/>
      <c r="L280" s="57"/>
      <c r="M280" s="57"/>
      <c r="N280" s="57"/>
      <c r="P280" s="1794"/>
      <c r="Q280" s="1794"/>
      <c r="R280" s="1794"/>
      <c r="S280" s="1794"/>
      <c r="T280" s="1794"/>
      <c r="U280" s="1794"/>
      <c r="V280" s="1794"/>
      <c r="W280" s="1794"/>
      <c r="X280" s="1794"/>
      <c r="Y280" s="1794"/>
      <c r="Z280" s="1794"/>
      <c r="AA280" s="1794"/>
      <c r="AB280" s="1794"/>
      <c r="AC280" s="1794"/>
      <c r="AD280" s="1794"/>
      <c r="AE280" s="1794"/>
      <c r="AF280" s="1794"/>
      <c r="AG280" s="1794"/>
      <c r="AH280" s="1794"/>
      <c r="AI280" s="1790" t="s">
        <v>186</v>
      </c>
      <c r="AJ280" s="1790" t="s">
        <v>408</v>
      </c>
      <c r="AK280" s="1790" t="s">
        <v>871</v>
      </c>
      <c r="AL280" s="1785"/>
      <c r="AM280" s="1785"/>
      <c r="AN280" s="1790" t="s">
        <v>68</v>
      </c>
      <c r="AO280" s="1790" t="s">
        <v>604</v>
      </c>
      <c r="AP280" s="1790" t="s">
        <v>872</v>
      </c>
      <c r="AQ280" s="1790" t="s">
        <v>408</v>
      </c>
      <c r="AR280" s="1790" t="s">
        <v>414</v>
      </c>
      <c r="AS280" s="1794"/>
      <c r="AT280" s="1794"/>
      <c r="AU280" s="1794"/>
      <c r="AV280" s="1794"/>
      <c r="AW280" s="1794"/>
      <c r="AX280" s="1794"/>
      <c r="AY280" s="1794"/>
      <c r="AZ280" s="1794"/>
      <c r="BA280" s="1794"/>
      <c r="BB280" s="1794"/>
      <c r="BC280" s="1794"/>
    </row>
    <row r="281" spans="6:55" s="53" customFormat="1" x14ac:dyDescent="0.3">
      <c r="F281" s="57"/>
      <c r="G281" s="57"/>
      <c r="H281" s="57"/>
      <c r="I281" s="57"/>
      <c r="J281" s="57"/>
      <c r="K281" s="57"/>
      <c r="L281" s="57"/>
      <c r="M281" s="57"/>
      <c r="N281" s="57"/>
      <c r="P281" s="1794"/>
      <c r="Q281" s="1794"/>
      <c r="R281" s="1794"/>
      <c r="S281" s="1794"/>
      <c r="T281" s="1794"/>
      <c r="U281" s="1794"/>
      <c r="V281" s="1794"/>
      <c r="W281" s="1794"/>
      <c r="X281" s="1794"/>
      <c r="Y281" s="1794"/>
      <c r="Z281" s="1794"/>
      <c r="AA281" s="1794"/>
      <c r="AB281" s="1794"/>
      <c r="AC281" s="1794"/>
      <c r="AD281" s="1794"/>
      <c r="AE281" s="1794"/>
      <c r="AF281" s="1794"/>
      <c r="AG281" s="1794"/>
      <c r="AH281" s="1794"/>
      <c r="AI281" s="1790" t="s">
        <v>186</v>
      </c>
      <c r="AJ281" s="1790" t="s">
        <v>408</v>
      </c>
      <c r="AK281" s="1790" t="s">
        <v>873</v>
      </c>
      <c r="AL281" s="1785"/>
      <c r="AM281" s="1785"/>
      <c r="AN281" s="1790" t="s">
        <v>68</v>
      </c>
      <c r="AO281" s="1790" t="s">
        <v>606</v>
      </c>
      <c r="AP281" s="1790" t="s">
        <v>425</v>
      </c>
      <c r="AQ281" s="1790" t="s">
        <v>408</v>
      </c>
      <c r="AR281" s="1790" t="s">
        <v>413</v>
      </c>
      <c r="AS281" s="1794"/>
      <c r="AT281" s="1794"/>
      <c r="AU281" s="1794"/>
      <c r="AV281" s="1794"/>
      <c r="AW281" s="1794"/>
      <c r="AX281" s="1794"/>
      <c r="AY281" s="1794"/>
      <c r="AZ281" s="1794"/>
      <c r="BA281" s="1794"/>
      <c r="BB281" s="1794"/>
      <c r="BC281" s="1794"/>
    </row>
    <row r="282" spans="6:55" s="53" customFormat="1" x14ac:dyDescent="0.3">
      <c r="F282" s="57"/>
      <c r="G282" s="57"/>
      <c r="H282" s="57"/>
      <c r="I282" s="57"/>
      <c r="J282" s="57"/>
      <c r="K282" s="57"/>
      <c r="L282" s="57"/>
      <c r="M282" s="57"/>
      <c r="N282" s="57"/>
      <c r="P282" s="1794"/>
      <c r="Q282" s="1794"/>
      <c r="R282" s="1794"/>
      <c r="S282" s="1794"/>
      <c r="T282" s="1794"/>
      <c r="U282" s="1794"/>
      <c r="V282" s="1794"/>
      <c r="W282" s="1794"/>
      <c r="X282" s="1794"/>
      <c r="Y282" s="1794"/>
      <c r="Z282" s="1794"/>
      <c r="AA282" s="1794"/>
      <c r="AB282" s="1794"/>
      <c r="AC282" s="1794"/>
      <c r="AD282" s="1794"/>
      <c r="AE282" s="1794"/>
      <c r="AF282" s="1794"/>
      <c r="AG282" s="1794"/>
      <c r="AH282" s="1794"/>
      <c r="AI282" s="1790" t="s">
        <v>188</v>
      </c>
      <c r="AJ282" s="1790" t="s">
        <v>408</v>
      </c>
      <c r="AK282" s="1790" t="s">
        <v>874</v>
      </c>
      <c r="AL282" s="1785"/>
      <c r="AM282" s="1785"/>
      <c r="AN282" s="1790" t="s">
        <v>68</v>
      </c>
      <c r="AO282" s="1790" t="s">
        <v>606</v>
      </c>
      <c r="AP282" s="1790" t="s">
        <v>495</v>
      </c>
      <c r="AQ282" s="1790" t="s">
        <v>408</v>
      </c>
      <c r="AR282" s="1790" t="s">
        <v>413</v>
      </c>
      <c r="AS282" s="1794"/>
      <c r="AT282" s="1794"/>
      <c r="AU282" s="1794"/>
      <c r="AV282" s="1794"/>
      <c r="AW282" s="1794"/>
      <c r="AX282" s="1794"/>
      <c r="AY282" s="1794"/>
      <c r="AZ282" s="1794"/>
      <c r="BA282" s="1794"/>
      <c r="BB282" s="1794"/>
      <c r="BC282" s="1794"/>
    </row>
    <row r="283" spans="6:55" s="53" customFormat="1" x14ac:dyDescent="0.3">
      <c r="F283" s="57"/>
      <c r="G283" s="57"/>
      <c r="H283" s="57"/>
      <c r="I283" s="57"/>
      <c r="J283" s="57"/>
      <c r="K283" s="57"/>
      <c r="L283" s="57"/>
      <c r="M283" s="57"/>
      <c r="N283" s="57"/>
      <c r="P283" s="1794"/>
      <c r="Q283" s="1794"/>
      <c r="R283" s="1794"/>
      <c r="S283" s="1794"/>
      <c r="T283" s="1794"/>
      <c r="U283" s="1794"/>
      <c r="V283" s="1794"/>
      <c r="W283" s="1794"/>
      <c r="X283" s="1794"/>
      <c r="Y283" s="1794"/>
      <c r="Z283" s="1794"/>
      <c r="AA283" s="1794"/>
      <c r="AB283" s="1794"/>
      <c r="AC283" s="1794"/>
      <c r="AD283" s="1794"/>
      <c r="AE283" s="1794"/>
      <c r="AF283" s="1794"/>
      <c r="AG283" s="1794"/>
      <c r="AH283" s="1794"/>
      <c r="AI283" s="1790" t="s">
        <v>188</v>
      </c>
      <c r="AJ283" s="1790" t="s">
        <v>408</v>
      </c>
      <c r="AK283" s="1790" t="s">
        <v>875</v>
      </c>
      <c r="AL283" s="1785"/>
      <c r="AM283" s="1785"/>
      <c r="AN283" s="1790" t="s">
        <v>70</v>
      </c>
      <c r="AO283" s="1790" t="s">
        <v>608</v>
      </c>
      <c r="AP283" s="1790" t="s">
        <v>503</v>
      </c>
      <c r="AQ283" s="1790" t="s">
        <v>407</v>
      </c>
      <c r="AR283" s="1790" t="s">
        <v>418</v>
      </c>
      <c r="AS283" s="1794"/>
      <c r="AT283" s="1794"/>
      <c r="AU283" s="1794"/>
      <c r="AV283" s="1794"/>
      <c r="AW283" s="1794"/>
      <c r="AX283" s="1794"/>
      <c r="AY283" s="1794"/>
      <c r="AZ283" s="1794"/>
      <c r="BA283" s="1794"/>
      <c r="BB283" s="1794"/>
      <c r="BC283" s="1794"/>
    </row>
    <row r="284" spans="6:55" s="53" customFormat="1" x14ac:dyDescent="0.3">
      <c r="F284" s="57"/>
      <c r="G284" s="57"/>
      <c r="H284" s="57"/>
      <c r="I284" s="57"/>
      <c r="J284" s="57"/>
      <c r="K284" s="57"/>
      <c r="L284" s="57"/>
      <c r="M284" s="57"/>
      <c r="N284" s="57"/>
      <c r="P284" s="1794"/>
      <c r="Q284" s="1794"/>
      <c r="R284" s="1794"/>
      <c r="S284" s="1794"/>
      <c r="T284" s="1794"/>
      <c r="U284" s="1794"/>
      <c r="V284" s="1794"/>
      <c r="W284" s="1794"/>
      <c r="X284" s="1794"/>
      <c r="Y284" s="1794"/>
      <c r="Z284" s="1794"/>
      <c r="AA284" s="1794"/>
      <c r="AB284" s="1794"/>
      <c r="AC284" s="1794"/>
      <c r="AD284" s="1794"/>
      <c r="AE284" s="1794"/>
      <c r="AF284" s="1794"/>
      <c r="AG284" s="1794"/>
      <c r="AH284" s="1794"/>
      <c r="AI284" s="1790" t="s">
        <v>190</v>
      </c>
      <c r="AJ284" s="1790" t="s">
        <v>407</v>
      </c>
      <c r="AK284" s="1790" t="s">
        <v>876</v>
      </c>
      <c r="AL284" s="1785"/>
      <c r="AM284" s="1785"/>
      <c r="AN284" s="1790" t="s">
        <v>70</v>
      </c>
      <c r="AO284" s="1790" t="s">
        <v>608</v>
      </c>
      <c r="AP284" s="1790" t="s">
        <v>505</v>
      </c>
      <c r="AQ284" s="1790" t="s">
        <v>407</v>
      </c>
      <c r="AR284" s="1790" t="s">
        <v>418</v>
      </c>
      <c r="AS284" s="1794"/>
      <c r="AT284" s="1794"/>
      <c r="AU284" s="1794"/>
      <c r="AV284" s="1794"/>
      <c r="AW284" s="1794"/>
      <c r="AX284" s="1794"/>
      <c r="AY284" s="1794"/>
      <c r="AZ284" s="1794"/>
      <c r="BA284" s="1794"/>
      <c r="BB284" s="1794"/>
      <c r="BC284" s="1794"/>
    </row>
    <row r="285" spans="6:55" s="53" customFormat="1" x14ac:dyDescent="0.3">
      <c r="F285" s="57"/>
      <c r="G285" s="57"/>
      <c r="H285" s="57"/>
      <c r="I285" s="57"/>
      <c r="J285" s="57"/>
      <c r="K285" s="57"/>
      <c r="L285" s="57"/>
      <c r="M285" s="57"/>
      <c r="N285" s="57"/>
      <c r="P285" s="1794"/>
      <c r="Q285" s="1794"/>
      <c r="R285" s="1794"/>
      <c r="S285" s="1794"/>
      <c r="T285" s="1794"/>
      <c r="U285" s="1794"/>
      <c r="V285" s="1794"/>
      <c r="W285" s="1794"/>
      <c r="X285" s="1794"/>
      <c r="Y285" s="1794"/>
      <c r="Z285" s="1794"/>
      <c r="AA285" s="1794"/>
      <c r="AB285" s="1794"/>
      <c r="AC285" s="1794"/>
      <c r="AD285" s="1794"/>
      <c r="AE285" s="1794"/>
      <c r="AF285" s="1794"/>
      <c r="AG285" s="1794"/>
      <c r="AH285" s="1794"/>
      <c r="AI285" s="1790" t="s">
        <v>190</v>
      </c>
      <c r="AJ285" s="1790" t="s">
        <v>407</v>
      </c>
      <c r="AK285" s="1790" t="s">
        <v>877</v>
      </c>
      <c r="AL285" s="1785"/>
      <c r="AM285" s="1785"/>
      <c r="AN285" s="1790" t="s">
        <v>70</v>
      </c>
      <c r="AO285" s="1790" t="s">
        <v>610</v>
      </c>
      <c r="AP285" s="1790" t="s">
        <v>503</v>
      </c>
      <c r="AQ285" s="1790" t="s">
        <v>407</v>
      </c>
      <c r="AR285" s="1790" t="s">
        <v>418</v>
      </c>
      <c r="AS285" s="1794"/>
      <c r="AT285" s="1794"/>
      <c r="AU285" s="1794"/>
      <c r="AV285" s="1794"/>
      <c r="AW285" s="1794"/>
      <c r="AX285" s="1794"/>
      <c r="AY285" s="1794"/>
      <c r="AZ285" s="1794"/>
      <c r="BA285" s="1794"/>
      <c r="BB285" s="1794"/>
      <c r="BC285" s="1794"/>
    </row>
    <row r="286" spans="6:55" s="53" customFormat="1" x14ac:dyDescent="0.3">
      <c r="F286" s="57"/>
      <c r="G286" s="57"/>
      <c r="H286" s="57"/>
      <c r="I286" s="57"/>
      <c r="J286" s="57"/>
      <c r="K286" s="57"/>
      <c r="L286" s="57"/>
      <c r="M286" s="57"/>
      <c r="N286" s="57"/>
      <c r="P286" s="1794"/>
      <c r="Q286" s="1794"/>
      <c r="R286" s="1794"/>
      <c r="S286" s="1794"/>
      <c r="T286" s="1794"/>
      <c r="U286" s="1794"/>
      <c r="V286" s="1794"/>
      <c r="W286" s="1794"/>
      <c r="X286" s="1794"/>
      <c r="Y286" s="1794"/>
      <c r="Z286" s="1794"/>
      <c r="AA286" s="1794"/>
      <c r="AB286" s="1794"/>
      <c r="AC286" s="1794"/>
      <c r="AD286" s="1794"/>
      <c r="AE286" s="1794"/>
      <c r="AF286" s="1794"/>
      <c r="AG286" s="1794"/>
      <c r="AH286" s="1794"/>
      <c r="AI286" s="1790" t="s">
        <v>190</v>
      </c>
      <c r="AJ286" s="1790" t="s">
        <v>407</v>
      </c>
      <c r="AK286" s="1790" t="s">
        <v>878</v>
      </c>
      <c r="AL286" s="1785"/>
      <c r="AM286" s="1785"/>
      <c r="AN286" s="1790" t="s">
        <v>70</v>
      </c>
      <c r="AO286" s="1790" t="s">
        <v>610</v>
      </c>
      <c r="AP286" s="1790" t="s">
        <v>505</v>
      </c>
      <c r="AQ286" s="1790" t="s">
        <v>407</v>
      </c>
      <c r="AR286" s="1790" t="s">
        <v>418</v>
      </c>
      <c r="AS286" s="1794"/>
      <c r="AT286" s="1794"/>
      <c r="AU286" s="1794"/>
      <c r="AV286" s="1794"/>
      <c r="AW286" s="1794"/>
      <c r="AX286" s="1794"/>
      <c r="AY286" s="1794"/>
      <c r="AZ286" s="1794"/>
      <c r="BA286" s="1794"/>
      <c r="BB286" s="1794"/>
      <c r="BC286" s="1794"/>
    </row>
    <row r="287" spans="6:55" s="53" customFormat="1" x14ac:dyDescent="0.3">
      <c r="F287" s="57"/>
      <c r="G287" s="57"/>
      <c r="H287" s="57"/>
      <c r="I287" s="57"/>
      <c r="J287" s="57"/>
      <c r="K287" s="57"/>
      <c r="L287" s="57"/>
      <c r="M287" s="57"/>
      <c r="N287" s="57"/>
      <c r="P287" s="1794"/>
      <c r="Q287" s="1794"/>
      <c r="R287" s="1794"/>
      <c r="S287" s="1794"/>
      <c r="T287" s="1794"/>
      <c r="U287" s="1794"/>
      <c r="V287" s="1794"/>
      <c r="W287" s="1794"/>
      <c r="X287" s="1794"/>
      <c r="Y287" s="1794"/>
      <c r="Z287" s="1794"/>
      <c r="AA287" s="1794"/>
      <c r="AB287" s="1794"/>
      <c r="AC287" s="1794"/>
      <c r="AD287" s="1794"/>
      <c r="AE287" s="1794"/>
      <c r="AF287" s="1794"/>
      <c r="AG287" s="1794"/>
      <c r="AH287" s="1794"/>
      <c r="AI287" s="1790" t="s">
        <v>190</v>
      </c>
      <c r="AJ287" s="1790" t="s">
        <v>407</v>
      </c>
      <c r="AK287" s="1790" t="s">
        <v>879</v>
      </c>
      <c r="AL287" s="1785"/>
      <c r="AM287" s="1785"/>
      <c r="AN287" s="1790" t="s">
        <v>70</v>
      </c>
      <c r="AO287" s="1790" t="s">
        <v>612</v>
      </c>
      <c r="AP287" s="1790" t="s">
        <v>503</v>
      </c>
      <c r="AQ287" s="1790" t="s">
        <v>407</v>
      </c>
      <c r="AR287" s="1790" t="s">
        <v>418</v>
      </c>
      <c r="AS287" s="1794"/>
      <c r="AT287" s="1794"/>
      <c r="AU287" s="1794"/>
      <c r="AV287" s="1794"/>
      <c r="AW287" s="1794"/>
      <c r="AX287" s="1794"/>
      <c r="AY287" s="1794"/>
      <c r="AZ287" s="1794"/>
      <c r="BA287" s="1794"/>
      <c r="BB287" s="1794"/>
      <c r="BC287" s="1794"/>
    </row>
    <row r="288" spans="6:55" s="53" customFormat="1" x14ac:dyDescent="0.3">
      <c r="F288" s="57"/>
      <c r="G288" s="57"/>
      <c r="H288" s="57"/>
      <c r="I288" s="57"/>
      <c r="J288" s="57"/>
      <c r="K288" s="57"/>
      <c r="L288" s="57"/>
      <c r="M288" s="57"/>
      <c r="N288" s="57"/>
      <c r="P288" s="1794"/>
      <c r="Q288" s="1794"/>
      <c r="R288" s="1794"/>
      <c r="S288" s="1794"/>
      <c r="T288" s="1794"/>
      <c r="U288" s="1794"/>
      <c r="V288" s="1794"/>
      <c r="W288" s="1794"/>
      <c r="X288" s="1794"/>
      <c r="Y288" s="1794"/>
      <c r="Z288" s="1794"/>
      <c r="AA288" s="1794"/>
      <c r="AB288" s="1794"/>
      <c r="AC288" s="1794"/>
      <c r="AD288" s="1794"/>
      <c r="AE288" s="1794"/>
      <c r="AF288" s="1794"/>
      <c r="AG288" s="1794"/>
      <c r="AH288" s="1794"/>
      <c r="AI288" s="1790" t="s">
        <v>190</v>
      </c>
      <c r="AJ288" s="1790" t="s">
        <v>407</v>
      </c>
      <c r="AK288" s="1790" t="s">
        <v>880</v>
      </c>
      <c r="AL288" s="1785"/>
      <c r="AM288" s="1785"/>
      <c r="AN288" s="1790" t="s">
        <v>70</v>
      </c>
      <c r="AO288" s="1790" t="s">
        <v>612</v>
      </c>
      <c r="AP288" s="1790" t="s">
        <v>505</v>
      </c>
      <c r="AQ288" s="1790" t="s">
        <v>407</v>
      </c>
      <c r="AR288" s="1790" t="s">
        <v>418</v>
      </c>
      <c r="AS288" s="1794"/>
      <c r="AT288" s="1794"/>
      <c r="AU288" s="1794"/>
      <c r="AV288" s="1794"/>
      <c r="AW288" s="1794"/>
      <c r="AX288" s="1794"/>
      <c r="AY288" s="1794"/>
      <c r="AZ288" s="1794"/>
      <c r="BA288" s="1794"/>
      <c r="BB288" s="1794"/>
      <c r="BC288" s="1794"/>
    </row>
    <row r="289" spans="6:55" s="53" customFormat="1" x14ac:dyDescent="0.3">
      <c r="F289" s="57"/>
      <c r="G289" s="57"/>
      <c r="H289" s="57"/>
      <c r="I289" s="57"/>
      <c r="J289" s="57"/>
      <c r="K289" s="57"/>
      <c r="L289" s="57"/>
      <c r="M289" s="57"/>
      <c r="N289" s="57"/>
      <c r="P289" s="1794"/>
      <c r="Q289" s="1794"/>
      <c r="R289" s="1794"/>
      <c r="S289" s="1794"/>
      <c r="T289" s="1794"/>
      <c r="U289" s="1794"/>
      <c r="V289" s="1794"/>
      <c r="W289" s="1794"/>
      <c r="X289" s="1794"/>
      <c r="Y289" s="1794"/>
      <c r="Z289" s="1794"/>
      <c r="AA289" s="1794"/>
      <c r="AB289" s="1794"/>
      <c r="AC289" s="1794"/>
      <c r="AD289" s="1794"/>
      <c r="AE289" s="1794"/>
      <c r="AF289" s="1794"/>
      <c r="AG289" s="1794"/>
      <c r="AH289" s="1794"/>
      <c r="AI289" s="1790" t="s">
        <v>190</v>
      </c>
      <c r="AJ289" s="1790" t="s">
        <v>407</v>
      </c>
      <c r="AK289" s="1790" t="s">
        <v>881</v>
      </c>
      <c r="AL289" s="1785"/>
      <c r="AM289" s="1785"/>
      <c r="AN289" s="1790" t="s">
        <v>70</v>
      </c>
      <c r="AO289" s="1790" t="s">
        <v>612</v>
      </c>
      <c r="AP289" s="1790" t="s">
        <v>507</v>
      </c>
      <c r="AQ289" s="1790" t="s">
        <v>407</v>
      </c>
      <c r="AR289" s="1790" t="s">
        <v>418</v>
      </c>
      <c r="AS289" s="1794"/>
      <c r="AT289" s="1794"/>
      <c r="AU289" s="1794"/>
      <c r="AV289" s="1794"/>
      <c r="AW289" s="1794"/>
      <c r="AX289" s="1794"/>
      <c r="AY289" s="1794"/>
      <c r="AZ289" s="1794"/>
      <c r="BA289" s="1794"/>
      <c r="BB289" s="1794"/>
      <c r="BC289" s="1794"/>
    </row>
    <row r="290" spans="6:55" s="53" customFormat="1" x14ac:dyDescent="0.3">
      <c r="F290" s="57"/>
      <c r="G290" s="57"/>
      <c r="H290" s="57"/>
      <c r="I290" s="57"/>
      <c r="J290" s="57"/>
      <c r="K290" s="57"/>
      <c r="L290" s="57"/>
      <c r="M290" s="57"/>
      <c r="N290" s="57"/>
      <c r="P290" s="1794"/>
      <c r="Q290" s="1794"/>
      <c r="R290" s="1794"/>
      <c r="S290" s="1794"/>
      <c r="T290" s="1794"/>
      <c r="U290" s="1794"/>
      <c r="V290" s="1794"/>
      <c r="W290" s="1794"/>
      <c r="X290" s="1794"/>
      <c r="Y290" s="1794"/>
      <c r="Z290" s="1794"/>
      <c r="AA290" s="1794"/>
      <c r="AB290" s="1794"/>
      <c r="AC290" s="1794"/>
      <c r="AD290" s="1794"/>
      <c r="AE290" s="1794"/>
      <c r="AF290" s="1794"/>
      <c r="AG290" s="1794"/>
      <c r="AH290" s="1794"/>
      <c r="AI290" s="1790" t="s">
        <v>190</v>
      </c>
      <c r="AJ290" s="1790" t="s">
        <v>407</v>
      </c>
      <c r="AK290" s="1790" t="s">
        <v>882</v>
      </c>
      <c r="AL290" s="1785"/>
      <c r="AM290" s="1785"/>
      <c r="AN290" s="1790" t="s">
        <v>70</v>
      </c>
      <c r="AO290" s="1790" t="s">
        <v>614</v>
      </c>
      <c r="AP290" s="1790" t="s">
        <v>503</v>
      </c>
      <c r="AQ290" s="1790" t="s">
        <v>407</v>
      </c>
      <c r="AR290" s="1790" t="s">
        <v>418</v>
      </c>
      <c r="AS290" s="1794"/>
      <c r="AT290" s="1794"/>
      <c r="AU290" s="1794"/>
      <c r="AV290" s="1794"/>
      <c r="AW290" s="1794"/>
      <c r="AX290" s="1794"/>
      <c r="AY290" s="1794"/>
      <c r="AZ290" s="1794"/>
      <c r="BA290" s="1794"/>
      <c r="BB290" s="1794"/>
      <c r="BC290" s="1794"/>
    </row>
    <row r="291" spans="6:55" s="53" customFormat="1" x14ac:dyDescent="0.3">
      <c r="F291" s="57"/>
      <c r="G291" s="57"/>
      <c r="H291" s="57"/>
      <c r="I291" s="57"/>
      <c r="J291" s="57"/>
      <c r="K291" s="57"/>
      <c r="L291" s="57"/>
      <c r="M291" s="57"/>
      <c r="N291" s="57"/>
      <c r="P291" s="1794"/>
      <c r="Q291" s="1794"/>
      <c r="R291" s="1794"/>
      <c r="S291" s="1794"/>
      <c r="T291" s="1794"/>
      <c r="U291" s="1794"/>
      <c r="V291" s="1794"/>
      <c r="W291" s="1794"/>
      <c r="X291" s="1794"/>
      <c r="Y291" s="1794"/>
      <c r="Z291" s="1794"/>
      <c r="AA291" s="1794"/>
      <c r="AB291" s="1794"/>
      <c r="AC291" s="1794"/>
      <c r="AD291" s="1794"/>
      <c r="AE291" s="1794"/>
      <c r="AF291" s="1794"/>
      <c r="AG291" s="1794"/>
      <c r="AH291" s="1794"/>
      <c r="AI291" s="1790" t="s">
        <v>190</v>
      </c>
      <c r="AJ291" s="1790" t="s">
        <v>407</v>
      </c>
      <c r="AK291" s="1790" t="s">
        <v>883</v>
      </c>
      <c r="AL291" s="1785"/>
      <c r="AM291" s="1785"/>
      <c r="AN291" s="1790" t="s">
        <v>70</v>
      </c>
      <c r="AO291" s="1790" t="s">
        <v>614</v>
      </c>
      <c r="AP291" s="1790" t="s">
        <v>505</v>
      </c>
      <c r="AQ291" s="1790" t="s">
        <v>407</v>
      </c>
      <c r="AR291" s="1790" t="s">
        <v>418</v>
      </c>
      <c r="AS291" s="1794"/>
      <c r="AT291" s="1794"/>
      <c r="AU291" s="1794"/>
      <c r="AV291" s="1794"/>
      <c r="AW291" s="1794"/>
      <c r="AX291" s="1794"/>
      <c r="AY291" s="1794"/>
      <c r="AZ291" s="1794"/>
      <c r="BA291" s="1794"/>
      <c r="BB291" s="1794"/>
      <c r="BC291" s="1794"/>
    </row>
    <row r="292" spans="6:55" s="53" customFormat="1" x14ac:dyDescent="0.3">
      <c r="F292" s="57"/>
      <c r="G292" s="57"/>
      <c r="H292" s="57"/>
      <c r="I292" s="57"/>
      <c r="J292" s="57"/>
      <c r="K292" s="57"/>
      <c r="L292" s="57"/>
      <c r="M292" s="57"/>
      <c r="N292" s="57"/>
      <c r="P292" s="1794"/>
      <c r="Q292" s="1794"/>
      <c r="R292" s="1794"/>
      <c r="S292" s="1794"/>
      <c r="T292" s="1794"/>
      <c r="U292" s="1794"/>
      <c r="V292" s="1794"/>
      <c r="W292" s="1794"/>
      <c r="X292" s="1794"/>
      <c r="Y292" s="1794"/>
      <c r="Z292" s="1794"/>
      <c r="AA292" s="1794"/>
      <c r="AB292" s="1794"/>
      <c r="AC292" s="1794"/>
      <c r="AD292" s="1794"/>
      <c r="AE292" s="1794"/>
      <c r="AF292" s="1794"/>
      <c r="AG292" s="1794"/>
      <c r="AH292" s="1794"/>
      <c r="AI292" s="1790" t="s">
        <v>190</v>
      </c>
      <c r="AJ292" s="1790" t="s">
        <v>407</v>
      </c>
      <c r="AK292" s="1790" t="s">
        <v>884</v>
      </c>
      <c r="AL292" s="1785"/>
      <c r="AM292" s="1785"/>
      <c r="AN292" s="1790" t="s">
        <v>70</v>
      </c>
      <c r="AO292" s="1790" t="s">
        <v>616</v>
      </c>
      <c r="AP292" s="1790" t="s">
        <v>885</v>
      </c>
      <c r="AQ292" s="1790" t="s">
        <v>408</v>
      </c>
      <c r="AR292" s="1790" t="s">
        <v>413</v>
      </c>
      <c r="AS292" s="1794"/>
      <c r="AT292" s="1794"/>
      <c r="AU292" s="1794"/>
      <c r="AV292" s="1794"/>
      <c r="AW292" s="1794"/>
      <c r="AX292" s="1794"/>
      <c r="AY292" s="1794"/>
      <c r="AZ292" s="1794"/>
      <c r="BA292" s="1794"/>
      <c r="BB292" s="1794"/>
      <c r="BC292" s="1794"/>
    </row>
    <row r="293" spans="6:55" s="53" customFormat="1" x14ac:dyDescent="0.3">
      <c r="F293" s="57"/>
      <c r="G293" s="57"/>
      <c r="H293" s="57"/>
      <c r="I293" s="57"/>
      <c r="J293" s="57"/>
      <c r="K293" s="57"/>
      <c r="L293" s="57"/>
      <c r="M293" s="57"/>
      <c r="N293" s="57"/>
      <c r="P293" s="1794"/>
      <c r="Q293" s="1794"/>
      <c r="R293" s="1794"/>
      <c r="S293" s="1794"/>
      <c r="T293" s="1794"/>
      <c r="U293" s="1794"/>
      <c r="V293" s="1794"/>
      <c r="W293" s="1794"/>
      <c r="X293" s="1794"/>
      <c r="Y293" s="1794"/>
      <c r="Z293" s="1794"/>
      <c r="AA293" s="1794"/>
      <c r="AB293" s="1794"/>
      <c r="AC293" s="1794"/>
      <c r="AD293" s="1794"/>
      <c r="AE293" s="1794"/>
      <c r="AF293" s="1794"/>
      <c r="AG293" s="1794"/>
      <c r="AH293" s="1794"/>
      <c r="AI293" s="1790" t="s">
        <v>190</v>
      </c>
      <c r="AJ293" s="1790" t="s">
        <v>407</v>
      </c>
      <c r="AK293" s="1790" t="s">
        <v>886</v>
      </c>
      <c r="AL293" s="1785"/>
      <c r="AM293" s="1785"/>
      <c r="AN293" s="1790" t="s">
        <v>70</v>
      </c>
      <c r="AO293" s="1790" t="s">
        <v>618</v>
      </c>
      <c r="AP293" s="1790" t="s">
        <v>887</v>
      </c>
      <c r="AQ293" s="1790" t="s">
        <v>408</v>
      </c>
      <c r="AR293" s="1790" t="s">
        <v>413</v>
      </c>
      <c r="AS293" s="1794"/>
      <c r="AT293" s="1794"/>
      <c r="AU293" s="1794"/>
      <c r="AV293" s="1794"/>
      <c r="AW293" s="1794"/>
      <c r="AX293" s="1794"/>
      <c r="AY293" s="1794"/>
      <c r="AZ293" s="1794"/>
      <c r="BA293" s="1794"/>
      <c r="BB293" s="1794"/>
      <c r="BC293" s="1794"/>
    </row>
    <row r="294" spans="6:55" s="53" customFormat="1" x14ac:dyDescent="0.3">
      <c r="F294" s="57"/>
      <c r="G294" s="57"/>
      <c r="H294" s="57"/>
      <c r="I294" s="57"/>
      <c r="J294" s="57"/>
      <c r="K294" s="57"/>
      <c r="L294" s="57"/>
      <c r="M294" s="57"/>
      <c r="N294" s="57"/>
      <c r="P294" s="1794"/>
      <c r="Q294" s="1794"/>
      <c r="R294" s="1794"/>
      <c r="S294" s="1794"/>
      <c r="T294" s="1794"/>
      <c r="U294" s="1794"/>
      <c r="V294" s="1794"/>
      <c r="W294" s="1794"/>
      <c r="X294" s="1794"/>
      <c r="Y294" s="1794"/>
      <c r="Z294" s="1794"/>
      <c r="AA294" s="1794"/>
      <c r="AB294" s="1794"/>
      <c r="AC294" s="1794"/>
      <c r="AD294" s="1794"/>
      <c r="AE294" s="1794"/>
      <c r="AF294" s="1794"/>
      <c r="AG294" s="1794"/>
      <c r="AH294" s="1794"/>
      <c r="AI294" s="1790" t="s">
        <v>190</v>
      </c>
      <c r="AJ294" s="1790" t="s">
        <v>407</v>
      </c>
      <c r="AK294" s="1790" t="s">
        <v>888</v>
      </c>
      <c r="AL294" s="1785"/>
      <c r="AM294" s="1785"/>
      <c r="AN294" s="1790" t="s">
        <v>70</v>
      </c>
      <c r="AO294" s="1790" t="s">
        <v>618</v>
      </c>
      <c r="AP294" s="1790" t="s">
        <v>889</v>
      </c>
      <c r="AQ294" s="1790" t="s">
        <v>408</v>
      </c>
      <c r="AR294" s="1790" t="s">
        <v>413</v>
      </c>
      <c r="AS294" s="1794"/>
      <c r="AT294" s="1794"/>
      <c r="AU294" s="1794"/>
      <c r="AV294" s="1794"/>
      <c r="AW294" s="1794"/>
      <c r="AX294" s="1794"/>
      <c r="AY294" s="1794"/>
      <c r="AZ294" s="1794"/>
      <c r="BA294" s="1794"/>
      <c r="BB294" s="1794"/>
      <c r="BC294" s="1794"/>
    </row>
    <row r="295" spans="6:55" s="53" customFormat="1" x14ac:dyDescent="0.3">
      <c r="F295" s="57"/>
      <c r="G295" s="57"/>
      <c r="H295" s="57"/>
      <c r="I295" s="57"/>
      <c r="J295" s="57"/>
      <c r="K295" s="57"/>
      <c r="L295" s="57"/>
      <c r="M295" s="57"/>
      <c r="N295" s="57"/>
      <c r="P295" s="1794"/>
      <c r="Q295" s="1794"/>
      <c r="R295" s="1794"/>
      <c r="S295" s="1794"/>
      <c r="T295" s="1794"/>
      <c r="U295" s="1794"/>
      <c r="V295" s="1794"/>
      <c r="W295" s="1794"/>
      <c r="X295" s="1794"/>
      <c r="Y295" s="1794"/>
      <c r="Z295" s="1794"/>
      <c r="AA295" s="1794"/>
      <c r="AB295" s="1794"/>
      <c r="AC295" s="1794"/>
      <c r="AD295" s="1794"/>
      <c r="AE295" s="1794"/>
      <c r="AF295" s="1794"/>
      <c r="AG295" s="1794"/>
      <c r="AH295" s="1794"/>
      <c r="AI295" s="1790" t="s">
        <v>190</v>
      </c>
      <c r="AJ295" s="1790" t="s">
        <v>407</v>
      </c>
      <c r="AK295" s="1790" t="s">
        <v>890</v>
      </c>
      <c r="AL295" s="1785"/>
      <c r="AM295" s="1785"/>
      <c r="AN295" s="1790" t="s">
        <v>70</v>
      </c>
      <c r="AO295" s="1790" t="s">
        <v>620</v>
      </c>
      <c r="AP295" s="1790" t="s">
        <v>885</v>
      </c>
      <c r="AQ295" s="1790" t="s">
        <v>408</v>
      </c>
      <c r="AR295" s="1790" t="s">
        <v>413</v>
      </c>
      <c r="AS295" s="1794"/>
      <c r="AT295" s="1794"/>
      <c r="AU295" s="1794"/>
      <c r="AV295" s="1794"/>
      <c r="AW295" s="1794"/>
      <c r="AX295" s="1794"/>
      <c r="AY295" s="1794"/>
      <c r="AZ295" s="1794"/>
      <c r="BA295" s="1794"/>
      <c r="BB295" s="1794"/>
      <c r="BC295" s="1794"/>
    </row>
    <row r="296" spans="6:55" s="53" customFormat="1" x14ac:dyDescent="0.3">
      <c r="F296" s="57"/>
      <c r="G296" s="57"/>
      <c r="H296" s="57"/>
      <c r="I296" s="57"/>
      <c r="J296" s="57"/>
      <c r="K296" s="57"/>
      <c r="L296" s="57"/>
      <c r="M296" s="57"/>
      <c r="N296" s="57"/>
      <c r="P296" s="1794"/>
      <c r="Q296" s="1794"/>
      <c r="R296" s="1794"/>
      <c r="S296" s="1794"/>
      <c r="T296" s="1794"/>
      <c r="U296" s="1794"/>
      <c r="V296" s="1794"/>
      <c r="W296" s="1794"/>
      <c r="X296" s="1794"/>
      <c r="Y296" s="1794"/>
      <c r="Z296" s="1794"/>
      <c r="AA296" s="1794"/>
      <c r="AB296" s="1794"/>
      <c r="AC296" s="1794"/>
      <c r="AD296" s="1794"/>
      <c r="AE296" s="1794"/>
      <c r="AF296" s="1794"/>
      <c r="AG296" s="1794"/>
      <c r="AH296" s="1794"/>
      <c r="AI296" s="1790" t="s">
        <v>192</v>
      </c>
      <c r="AJ296" s="1790" t="s">
        <v>409</v>
      </c>
      <c r="AK296" s="1790" t="s">
        <v>891</v>
      </c>
      <c r="AL296" s="1785"/>
      <c r="AM296" s="1785"/>
      <c r="AN296" s="1790" t="s">
        <v>70</v>
      </c>
      <c r="AO296" s="1790" t="s">
        <v>622</v>
      </c>
      <c r="AP296" s="1790" t="s">
        <v>532</v>
      </c>
      <c r="AQ296" s="1790" t="s">
        <v>408</v>
      </c>
      <c r="AR296" s="1790" t="s">
        <v>413</v>
      </c>
      <c r="AS296" s="1794"/>
      <c r="AT296" s="1794"/>
      <c r="AU296" s="1794"/>
      <c r="AV296" s="1794"/>
      <c r="AW296" s="1794"/>
      <c r="AX296" s="1794"/>
      <c r="AY296" s="1794"/>
      <c r="AZ296" s="1794"/>
      <c r="BA296" s="1794"/>
      <c r="BB296" s="1794"/>
      <c r="BC296" s="1794"/>
    </row>
    <row r="297" spans="6:55" s="53" customFormat="1" x14ac:dyDescent="0.3">
      <c r="F297" s="57"/>
      <c r="G297" s="57"/>
      <c r="H297" s="57"/>
      <c r="I297" s="57"/>
      <c r="J297" s="57"/>
      <c r="K297" s="57"/>
      <c r="L297" s="57"/>
      <c r="M297" s="57"/>
      <c r="N297" s="57"/>
      <c r="P297" s="1794"/>
      <c r="Q297" s="1794"/>
      <c r="R297" s="1794"/>
      <c r="S297" s="1794"/>
      <c r="T297" s="1794"/>
      <c r="U297" s="1794"/>
      <c r="V297" s="1794"/>
      <c r="W297" s="1794"/>
      <c r="X297" s="1794"/>
      <c r="Y297" s="1794"/>
      <c r="Z297" s="1794"/>
      <c r="AA297" s="1794"/>
      <c r="AB297" s="1794"/>
      <c r="AC297" s="1794"/>
      <c r="AD297" s="1794"/>
      <c r="AE297" s="1794"/>
      <c r="AF297" s="1794"/>
      <c r="AG297" s="1794"/>
      <c r="AH297" s="1794"/>
      <c r="AI297" s="1790" t="s">
        <v>194</v>
      </c>
      <c r="AJ297" s="1790" t="s">
        <v>408</v>
      </c>
      <c r="AK297" s="1790" t="s">
        <v>892</v>
      </c>
      <c r="AL297" s="1785"/>
      <c r="AM297" s="1785"/>
      <c r="AN297" s="1790" t="s">
        <v>70</v>
      </c>
      <c r="AO297" s="1790" t="s">
        <v>624</v>
      </c>
      <c r="AP297" s="1790" t="s">
        <v>532</v>
      </c>
      <c r="AQ297" s="1790" t="s">
        <v>408</v>
      </c>
      <c r="AR297" s="1790" t="s">
        <v>413</v>
      </c>
      <c r="AS297" s="1794"/>
      <c r="AT297" s="1794"/>
      <c r="AU297" s="1794"/>
      <c r="AV297" s="1794"/>
      <c r="AW297" s="1794"/>
      <c r="AX297" s="1794"/>
      <c r="AY297" s="1794"/>
      <c r="AZ297" s="1794"/>
      <c r="BA297" s="1794"/>
      <c r="BB297" s="1794"/>
      <c r="BC297" s="1794"/>
    </row>
    <row r="298" spans="6:55" s="53" customFormat="1" x14ac:dyDescent="0.3">
      <c r="F298" s="57"/>
      <c r="G298" s="57"/>
      <c r="H298" s="57"/>
      <c r="I298" s="57"/>
      <c r="J298" s="57"/>
      <c r="K298" s="57"/>
      <c r="L298" s="57"/>
      <c r="M298" s="57"/>
      <c r="N298" s="57"/>
      <c r="P298" s="1794"/>
      <c r="Q298" s="1794"/>
      <c r="R298" s="1794"/>
      <c r="S298" s="1794"/>
      <c r="T298" s="1794"/>
      <c r="U298" s="1794"/>
      <c r="V298" s="1794"/>
      <c r="W298" s="1794"/>
      <c r="X298" s="1794"/>
      <c r="Y298" s="1794"/>
      <c r="Z298" s="1794"/>
      <c r="AA298" s="1794"/>
      <c r="AB298" s="1794"/>
      <c r="AC298" s="1794"/>
      <c r="AD298" s="1794"/>
      <c r="AE298" s="1794"/>
      <c r="AF298" s="1794"/>
      <c r="AG298" s="1794"/>
      <c r="AH298" s="1794"/>
      <c r="AI298" s="1790" t="s">
        <v>196</v>
      </c>
      <c r="AJ298" s="1790" t="s">
        <v>408</v>
      </c>
      <c r="AK298" s="1790" t="s">
        <v>893</v>
      </c>
      <c r="AL298" s="1785"/>
      <c r="AM298" s="1785"/>
      <c r="AN298" s="1790" t="s">
        <v>72</v>
      </c>
      <c r="AO298" s="1790" t="s">
        <v>626</v>
      </c>
      <c r="AP298" s="1790" t="s">
        <v>450</v>
      </c>
      <c r="AQ298" s="1790" t="s">
        <v>407</v>
      </c>
      <c r="AR298" s="1790" t="s">
        <v>418</v>
      </c>
      <c r="AS298" s="1794"/>
      <c r="AT298" s="1794"/>
      <c r="AU298" s="1794"/>
      <c r="AV298" s="1794"/>
      <c r="AW298" s="1794"/>
      <c r="AX298" s="1794"/>
      <c r="AY298" s="1794"/>
      <c r="AZ298" s="1794"/>
      <c r="BA298" s="1794"/>
      <c r="BB298" s="1794"/>
      <c r="BC298" s="1794"/>
    </row>
    <row r="299" spans="6:55" s="53" customFormat="1" x14ac:dyDescent="0.3">
      <c r="F299" s="57"/>
      <c r="G299" s="57"/>
      <c r="H299" s="57"/>
      <c r="I299" s="57"/>
      <c r="J299" s="57"/>
      <c r="K299" s="57"/>
      <c r="L299" s="57"/>
      <c r="M299" s="57"/>
      <c r="N299" s="57"/>
      <c r="P299" s="1794"/>
      <c r="Q299" s="1794"/>
      <c r="R299" s="1794"/>
      <c r="S299" s="1794"/>
      <c r="T299" s="1794"/>
      <c r="U299" s="1794"/>
      <c r="V299" s="1794"/>
      <c r="W299" s="1794"/>
      <c r="X299" s="1794"/>
      <c r="Y299" s="1794"/>
      <c r="Z299" s="1794"/>
      <c r="AA299" s="1794"/>
      <c r="AB299" s="1794"/>
      <c r="AC299" s="1794"/>
      <c r="AD299" s="1794"/>
      <c r="AE299" s="1794"/>
      <c r="AF299" s="1794"/>
      <c r="AG299" s="1794"/>
      <c r="AH299" s="1794"/>
      <c r="AI299" s="1790" t="s">
        <v>198</v>
      </c>
      <c r="AJ299" s="1790"/>
      <c r="AK299" s="1790"/>
      <c r="AL299" s="1785"/>
      <c r="AM299" s="1785"/>
      <c r="AN299" s="1790" t="s">
        <v>72</v>
      </c>
      <c r="AO299" s="1790" t="s">
        <v>626</v>
      </c>
      <c r="AP299" s="1790" t="s">
        <v>452</v>
      </c>
      <c r="AQ299" s="1790" t="s">
        <v>407</v>
      </c>
      <c r="AR299" s="1790" t="s">
        <v>418</v>
      </c>
      <c r="AS299" s="1794"/>
      <c r="AT299" s="1794"/>
      <c r="AU299" s="1794"/>
      <c r="AV299" s="1794"/>
      <c r="AW299" s="1794"/>
      <c r="AX299" s="1794"/>
      <c r="AY299" s="1794"/>
      <c r="AZ299" s="1794"/>
      <c r="BA299" s="1794"/>
      <c r="BB299" s="1794"/>
      <c r="BC299" s="1794"/>
    </row>
    <row r="300" spans="6:55" s="53" customFormat="1" x14ac:dyDescent="0.3">
      <c r="F300" s="57"/>
      <c r="G300" s="57"/>
      <c r="H300" s="57"/>
      <c r="I300" s="57"/>
      <c r="J300" s="57"/>
      <c r="K300" s="57"/>
      <c r="L300" s="57"/>
      <c r="M300" s="57"/>
      <c r="N300" s="57"/>
      <c r="P300" s="1794"/>
      <c r="Q300" s="1794"/>
      <c r="R300" s="1794"/>
      <c r="S300" s="1794"/>
      <c r="T300" s="1794"/>
      <c r="U300" s="1794"/>
      <c r="V300" s="1794"/>
      <c r="W300" s="1794"/>
      <c r="X300" s="1794"/>
      <c r="Y300" s="1794"/>
      <c r="Z300" s="1794"/>
      <c r="AA300" s="1794"/>
      <c r="AB300" s="1794"/>
      <c r="AC300" s="1794"/>
      <c r="AD300" s="1794"/>
      <c r="AE300" s="1794"/>
      <c r="AF300" s="1794"/>
      <c r="AG300" s="1794"/>
      <c r="AH300" s="1794"/>
      <c r="AI300" s="1785"/>
      <c r="AJ300" s="1785"/>
      <c r="AK300" s="1785"/>
      <c r="AL300" s="1785"/>
      <c r="AM300" s="1785"/>
      <c r="AN300" s="1790" t="s">
        <v>72</v>
      </c>
      <c r="AO300" s="1790" t="s">
        <v>626</v>
      </c>
      <c r="AP300" s="1790" t="s">
        <v>454</v>
      </c>
      <c r="AQ300" s="1790" t="s">
        <v>407</v>
      </c>
      <c r="AR300" s="1790" t="s">
        <v>418</v>
      </c>
      <c r="AS300" s="1794"/>
      <c r="AT300" s="1794"/>
      <c r="AU300" s="1794"/>
      <c r="AV300" s="1794"/>
      <c r="AW300" s="1794"/>
      <c r="AX300" s="1794"/>
      <c r="AY300" s="1794"/>
      <c r="AZ300" s="1794"/>
      <c r="BA300" s="1794"/>
      <c r="BB300" s="1794"/>
      <c r="BC300" s="1794"/>
    </row>
    <row r="301" spans="6:55" s="53" customFormat="1" x14ac:dyDescent="0.3">
      <c r="F301" s="57"/>
      <c r="G301" s="57"/>
      <c r="H301" s="57"/>
      <c r="I301" s="57"/>
      <c r="J301" s="57"/>
      <c r="K301" s="57"/>
      <c r="L301" s="57"/>
      <c r="M301" s="57"/>
      <c r="N301" s="57"/>
      <c r="P301" s="1794"/>
      <c r="Q301" s="1794"/>
      <c r="R301" s="1794"/>
      <c r="S301" s="1794"/>
      <c r="T301" s="1794"/>
      <c r="U301" s="1794"/>
      <c r="V301" s="1794"/>
      <c r="W301" s="1794"/>
      <c r="X301" s="1794"/>
      <c r="Y301" s="1794"/>
      <c r="Z301" s="1794"/>
      <c r="AA301" s="1794"/>
      <c r="AB301" s="1794"/>
      <c r="AC301" s="1794"/>
      <c r="AD301" s="1794"/>
      <c r="AE301" s="1794"/>
      <c r="AF301" s="1794"/>
      <c r="AG301" s="1794"/>
      <c r="AH301" s="1794"/>
      <c r="AI301" s="1785"/>
      <c r="AJ301" s="1785"/>
      <c r="AK301" s="1785"/>
      <c r="AL301" s="1785"/>
      <c r="AM301" s="1785"/>
      <c r="AN301" s="1790" t="s">
        <v>72</v>
      </c>
      <c r="AO301" s="1790" t="s">
        <v>626</v>
      </c>
      <c r="AP301" s="1790" t="s">
        <v>894</v>
      </c>
      <c r="AQ301" s="1790" t="s">
        <v>407</v>
      </c>
      <c r="AR301" s="1790" t="s">
        <v>418</v>
      </c>
      <c r="AS301" s="1794"/>
      <c r="AT301" s="1794"/>
      <c r="AU301" s="1794"/>
      <c r="AV301" s="1794"/>
      <c r="AW301" s="1794"/>
      <c r="AX301" s="1794"/>
      <c r="AY301" s="1794"/>
      <c r="AZ301" s="1794"/>
      <c r="BA301" s="1794"/>
      <c r="BB301" s="1794"/>
      <c r="BC301" s="1794"/>
    </row>
    <row r="302" spans="6:55" s="53" customFormat="1" x14ac:dyDescent="0.3">
      <c r="F302" s="57"/>
      <c r="G302" s="57"/>
      <c r="H302" s="57"/>
      <c r="I302" s="57"/>
      <c r="J302" s="57"/>
      <c r="K302" s="57"/>
      <c r="L302" s="57"/>
      <c r="M302" s="57"/>
      <c r="N302" s="57"/>
      <c r="P302" s="1794"/>
      <c r="Q302" s="1794"/>
      <c r="R302" s="1794"/>
      <c r="S302" s="1794"/>
      <c r="T302" s="1794"/>
      <c r="U302" s="1794"/>
      <c r="V302" s="1794"/>
      <c r="W302" s="1794"/>
      <c r="X302" s="1794"/>
      <c r="Y302" s="1794"/>
      <c r="Z302" s="1794"/>
      <c r="AA302" s="1794"/>
      <c r="AB302" s="1794"/>
      <c r="AC302" s="1794"/>
      <c r="AD302" s="1794"/>
      <c r="AE302" s="1794"/>
      <c r="AF302" s="1794"/>
      <c r="AG302" s="1794"/>
      <c r="AH302" s="1794"/>
      <c r="AI302" s="1785"/>
      <c r="AJ302" s="1785"/>
      <c r="AK302" s="1785"/>
      <c r="AL302" s="1785"/>
      <c r="AM302" s="1785"/>
      <c r="AN302" s="1790" t="s">
        <v>72</v>
      </c>
      <c r="AO302" s="1790" t="s">
        <v>626</v>
      </c>
      <c r="AP302" s="1790" t="s">
        <v>895</v>
      </c>
      <c r="AQ302" s="1790" t="s">
        <v>407</v>
      </c>
      <c r="AR302" s="1790" t="s">
        <v>418</v>
      </c>
      <c r="AS302" s="1794"/>
      <c r="AT302" s="1794"/>
      <c r="AU302" s="1794"/>
      <c r="AV302" s="1794"/>
      <c r="AW302" s="1794"/>
      <c r="AX302" s="1794"/>
      <c r="AY302" s="1794"/>
      <c r="AZ302" s="1794"/>
      <c r="BA302" s="1794"/>
      <c r="BB302" s="1794"/>
      <c r="BC302" s="1794"/>
    </row>
    <row r="303" spans="6:55" s="53" customFormat="1" x14ac:dyDescent="0.3">
      <c r="F303" s="57"/>
      <c r="G303" s="57"/>
      <c r="H303" s="57"/>
      <c r="I303" s="57"/>
      <c r="J303" s="57"/>
      <c r="K303" s="57"/>
      <c r="L303" s="57"/>
      <c r="M303" s="57"/>
      <c r="N303" s="57"/>
      <c r="P303" s="1794"/>
      <c r="Q303" s="1794"/>
      <c r="R303" s="1794"/>
      <c r="S303" s="1794"/>
      <c r="T303" s="1794"/>
      <c r="U303" s="1794"/>
      <c r="V303" s="1794"/>
      <c r="W303" s="1794"/>
      <c r="X303" s="1794"/>
      <c r="Y303" s="1794"/>
      <c r="Z303" s="1794"/>
      <c r="AA303" s="1794"/>
      <c r="AB303" s="1794"/>
      <c r="AC303" s="1794"/>
      <c r="AD303" s="1794"/>
      <c r="AE303" s="1794"/>
      <c r="AF303" s="1794"/>
      <c r="AG303" s="1794"/>
      <c r="AH303" s="1794"/>
      <c r="AI303" s="1785"/>
      <c r="AJ303" s="1785"/>
      <c r="AK303" s="1785"/>
      <c r="AL303" s="1785"/>
      <c r="AM303" s="1785"/>
      <c r="AN303" s="1790" t="s">
        <v>72</v>
      </c>
      <c r="AO303" s="1790" t="s">
        <v>626</v>
      </c>
      <c r="AP303" s="1790" t="s">
        <v>896</v>
      </c>
      <c r="AQ303" s="1790" t="s">
        <v>407</v>
      </c>
      <c r="AR303" s="1790" t="s">
        <v>418</v>
      </c>
      <c r="AS303" s="1794"/>
      <c r="AT303" s="1794"/>
      <c r="AU303" s="1794"/>
      <c r="AV303" s="1794"/>
      <c r="AW303" s="1794"/>
      <c r="AX303" s="1794"/>
      <c r="AY303" s="1794"/>
      <c r="AZ303" s="1794"/>
      <c r="BA303" s="1794"/>
      <c r="BB303" s="1794"/>
      <c r="BC303" s="1794"/>
    </row>
    <row r="304" spans="6:55" s="53" customFormat="1" x14ac:dyDescent="0.3">
      <c r="F304" s="57"/>
      <c r="G304" s="57"/>
      <c r="H304" s="57"/>
      <c r="I304" s="57"/>
      <c r="J304" s="57"/>
      <c r="K304" s="57"/>
      <c r="L304" s="57"/>
      <c r="M304" s="57"/>
      <c r="N304" s="57"/>
      <c r="P304" s="1794"/>
      <c r="Q304" s="1794"/>
      <c r="R304" s="1794"/>
      <c r="S304" s="1794"/>
      <c r="T304" s="1794"/>
      <c r="U304" s="1794"/>
      <c r="V304" s="1794"/>
      <c r="W304" s="1794"/>
      <c r="X304" s="1794"/>
      <c r="Y304" s="1794"/>
      <c r="Z304" s="1794"/>
      <c r="AA304" s="1794"/>
      <c r="AB304" s="1794"/>
      <c r="AC304" s="1794"/>
      <c r="AD304" s="1794"/>
      <c r="AE304" s="1794"/>
      <c r="AF304" s="1794"/>
      <c r="AG304" s="1794"/>
      <c r="AH304" s="1794"/>
      <c r="AI304" s="1785"/>
      <c r="AJ304" s="1785"/>
      <c r="AK304" s="1785"/>
      <c r="AL304" s="1785"/>
      <c r="AM304" s="1785"/>
      <c r="AN304" s="1790" t="s">
        <v>72</v>
      </c>
      <c r="AO304" s="1790" t="s">
        <v>626</v>
      </c>
      <c r="AP304" s="1790" t="s">
        <v>897</v>
      </c>
      <c r="AQ304" s="1790" t="s">
        <v>407</v>
      </c>
      <c r="AR304" s="1790" t="s">
        <v>418</v>
      </c>
      <c r="AS304" s="1794"/>
      <c r="AT304" s="1794"/>
      <c r="AU304" s="1794"/>
      <c r="AV304" s="1794"/>
      <c r="AW304" s="1794"/>
      <c r="AX304" s="1794"/>
      <c r="AY304" s="1794"/>
      <c r="AZ304" s="1794"/>
      <c r="BA304" s="1794"/>
      <c r="BB304" s="1794"/>
      <c r="BC304" s="1794"/>
    </row>
    <row r="305" spans="6:55" s="53" customFormat="1" x14ac:dyDescent="0.3">
      <c r="F305" s="57"/>
      <c r="G305" s="57"/>
      <c r="H305" s="57"/>
      <c r="I305" s="57"/>
      <c r="J305" s="57"/>
      <c r="K305" s="57"/>
      <c r="L305" s="57"/>
      <c r="M305" s="57"/>
      <c r="N305" s="57"/>
      <c r="P305" s="1794"/>
      <c r="Q305" s="1794"/>
      <c r="R305" s="1794"/>
      <c r="S305" s="1794"/>
      <c r="T305" s="1794"/>
      <c r="U305" s="1794"/>
      <c r="V305" s="1794"/>
      <c r="W305" s="1794"/>
      <c r="X305" s="1794"/>
      <c r="Y305" s="1794"/>
      <c r="Z305" s="1794"/>
      <c r="AA305" s="1794"/>
      <c r="AB305" s="1794"/>
      <c r="AC305" s="1794"/>
      <c r="AD305" s="1794"/>
      <c r="AE305" s="1794"/>
      <c r="AF305" s="1794"/>
      <c r="AG305" s="1794"/>
      <c r="AH305" s="1794"/>
      <c r="AI305" s="1785"/>
      <c r="AJ305" s="1785"/>
      <c r="AK305" s="1785"/>
      <c r="AL305" s="1785"/>
      <c r="AM305" s="1785"/>
      <c r="AN305" s="1790" t="s">
        <v>72</v>
      </c>
      <c r="AO305" s="1790" t="s">
        <v>628</v>
      </c>
      <c r="AP305" s="1790" t="s">
        <v>450</v>
      </c>
      <c r="AQ305" s="1790" t="s">
        <v>407</v>
      </c>
      <c r="AR305" s="1790" t="s">
        <v>418</v>
      </c>
      <c r="AS305" s="1794"/>
      <c r="AT305" s="1794"/>
      <c r="AU305" s="1794"/>
      <c r="AV305" s="1794"/>
      <c r="AW305" s="1794"/>
      <c r="AX305" s="1794"/>
      <c r="AY305" s="1794"/>
      <c r="AZ305" s="1794"/>
      <c r="BA305" s="1794"/>
      <c r="BB305" s="1794"/>
      <c r="BC305" s="1794"/>
    </row>
    <row r="306" spans="6:55" s="53" customFormat="1" x14ac:dyDescent="0.3">
      <c r="F306" s="57"/>
      <c r="G306" s="57"/>
      <c r="H306" s="57"/>
      <c r="I306" s="57"/>
      <c r="J306" s="57"/>
      <c r="K306" s="57"/>
      <c r="L306" s="57"/>
      <c r="M306" s="57"/>
      <c r="N306" s="57"/>
      <c r="P306" s="1794"/>
      <c r="Q306" s="1794"/>
      <c r="R306" s="1794"/>
      <c r="S306" s="1794"/>
      <c r="T306" s="1794"/>
      <c r="U306" s="1794"/>
      <c r="V306" s="1794"/>
      <c r="W306" s="1794"/>
      <c r="X306" s="1794"/>
      <c r="Y306" s="1794"/>
      <c r="Z306" s="1794"/>
      <c r="AA306" s="1794"/>
      <c r="AB306" s="1794"/>
      <c r="AC306" s="1794"/>
      <c r="AD306" s="1794"/>
      <c r="AE306" s="1794"/>
      <c r="AF306" s="1794"/>
      <c r="AG306" s="1794"/>
      <c r="AH306" s="1794"/>
      <c r="AI306" s="1785"/>
      <c r="AJ306" s="1785"/>
      <c r="AK306" s="1785"/>
      <c r="AL306" s="1785"/>
      <c r="AM306" s="1785"/>
      <c r="AN306" s="1790" t="s">
        <v>72</v>
      </c>
      <c r="AO306" s="1790" t="s">
        <v>628</v>
      </c>
      <c r="AP306" s="1790" t="s">
        <v>452</v>
      </c>
      <c r="AQ306" s="1790" t="s">
        <v>407</v>
      </c>
      <c r="AR306" s="1790" t="s">
        <v>418</v>
      </c>
      <c r="AS306" s="1794"/>
      <c r="AT306" s="1794"/>
      <c r="AU306" s="1794"/>
      <c r="AV306" s="1794"/>
      <c r="AW306" s="1794"/>
      <c r="AX306" s="1794"/>
      <c r="AY306" s="1794"/>
      <c r="AZ306" s="1794"/>
      <c r="BA306" s="1794"/>
      <c r="BB306" s="1794"/>
      <c r="BC306" s="1794"/>
    </row>
    <row r="307" spans="6:55" s="53" customFormat="1" x14ac:dyDescent="0.3">
      <c r="F307" s="57"/>
      <c r="G307" s="57"/>
      <c r="H307" s="57"/>
      <c r="I307" s="57"/>
      <c r="J307" s="57"/>
      <c r="K307" s="57"/>
      <c r="L307" s="57"/>
      <c r="M307" s="57"/>
      <c r="N307" s="57"/>
      <c r="P307" s="1794"/>
      <c r="Q307" s="1794"/>
      <c r="R307" s="1794"/>
      <c r="S307" s="1794"/>
      <c r="T307" s="1794"/>
      <c r="U307" s="1794"/>
      <c r="V307" s="1794"/>
      <c r="W307" s="1794"/>
      <c r="X307" s="1794"/>
      <c r="Y307" s="1794"/>
      <c r="Z307" s="1794"/>
      <c r="AA307" s="1794"/>
      <c r="AB307" s="1794"/>
      <c r="AC307" s="1794"/>
      <c r="AD307" s="1794"/>
      <c r="AE307" s="1794"/>
      <c r="AF307" s="1794"/>
      <c r="AG307" s="1794"/>
      <c r="AH307" s="1794"/>
      <c r="AI307" s="1785"/>
      <c r="AJ307" s="1785"/>
      <c r="AK307" s="1785"/>
      <c r="AL307" s="1785"/>
      <c r="AM307" s="1785"/>
      <c r="AN307" s="1790" t="s">
        <v>72</v>
      </c>
      <c r="AO307" s="1790" t="s">
        <v>628</v>
      </c>
      <c r="AP307" s="1790" t="s">
        <v>454</v>
      </c>
      <c r="AQ307" s="1790" t="s">
        <v>407</v>
      </c>
      <c r="AR307" s="1790" t="s">
        <v>418</v>
      </c>
      <c r="AS307" s="1794"/>
      <c r="AT307" s="1794"/>
      <c r="AU307" s="1794"/>
      <c r="AV307" s="1794"/>
      <c r="AW307" s="1794"/>
      <c r="AX307" s="1794"/>
      <c r="AY307" s="1794"/>
      <c r="AZ307" s="1794"/>
      <c r="BA307" s="1794"/>
      <c r="BB307" s="1794"/>
      <c r="BC307" s="1794"/>
    </row>
    <row r="308" spans="6:55" s="53" customFormat="1" x14ac:dyDescent="0.3">
      <c r="F308" s="57"/>
      <c r="G308" s="57"/>
      <c r="H308" s="57"/>
      <c r="I308" s="57"/>
      <c r="J308" s="57"/>
      <c r="K308" s="57"/>
      <c r="L308" s="57"/>
      <c r="M308" s="57"/>
      <c r="N308" s="57"/>
      <c r="P308" s="1794"/>
      <c r="Q308" s="1794"/>
      <c r="R308" s="1794"/>
      <c r="S308" s="1794"/>
      <c r="T308" s="1794"/>
      <c r="U308" s="1794"/>
      <c r="V308" s="1794"/>
      <c r="W308" s="1794"/>
      <c r="X308" s="1794"/>
      <c r="Y308" s="1794"/>
      <c r="Z308" s="1794"/>
      <c r="AA308" s="1794"/>
      <c r="AB308" s="1794"/>
      <c r="AC308" s="1794"/>
      <c r="AD308" s="1794"/>
      <c r="AE308" s="1794"/>
      <c r="AF308" s="1794"/>
      <c r="AG308" s="1794"/>
      <c r="AH308" s="1794"/>
      <c r="AI308" s="1785"/>
      <c r="AJ308" s="1785"/>
      <c r="AK308" s="1785"/>
      <c r="AL308" s="1785"/>
      <c r="AM308" s="1785"/>
      <c r="AN308" s="1790" t="s">
        <v>72</v>
      </c>
      <c r="AO308" s="1790" t="s">
        <v>630</v>
      </c>
      <c r="AP308" s="1790" t="s">
        <v>898</v>
      </c>
      <c r="AQ308" s="1790" t="s">
        <v>408</v>
      </c>
      <c r="AR308" s="1790" t="s">
        <v>413</v>
      </c>
      <c r="AS308" s="1794"/>
      <c r="AT308" s="1794"/>
      <c r="AU308" s="1794"/>
      <c r="AV308" s="1794"/>
      <c r="AW308" s="1794"/>
      <c r="AX308" s="1794"/>
      <c r="AY308" s="1794"/>
      <c r="AZ308" s="1794"/>
      <c r="BA308" s="1794"/>
      <c r="BB308" s="1794"/>
      <c r="BC308" s="1794"/>
    </row>
    <row r="309" spans="6:55" s="53" customFormat="1" x14ac:dyDescent="0.3">
      <c r="F309" s="57"/>
      <c r="G309" s="57"/>
      <c r="H309" s="57"/>
      <c r="I309" s="57"/>
      <c r="J309" s="57"/>
      <c r="K309" s="57"/>
      <c r="L309" s="57"/>
      <c r="M309" s="57"/>
      <c r="N309" s="57"/>
      <c r="P309" s="1794"/>
      <c r="Q309" s="1794"/>
      <c r="R309" s="1794"/>
      <c r="S309" s="1794"/>
      <c r="T309" s="1794"/>
      <c r="U309" s="1794"/>
      <c r="V309" s="1794"/>
      <c r="W309" s="1794"/>
      <c r="X309" s="1794"/>
      <c r="Y309" s="1794"/>
      <c r="Z309" s="1794"/>
      <c r="AA309" s="1794"/>
      <c r="AB309" s="1794"/>
      <c r="AC309" s="1794"/>
      <c r="AD309" s="1794"/>
      <c r="AE309" s="1794"/>
      <c r="AF309" s="1794"/>
      <c r="AG309" s="1794"/>
      <c r="AH309" s="1794"/>
      <c r="AI309" s="1785"/>
      <c r="AJ309" s="1785"/>
      <c r="AK309" s="1785"/>
      <c r="AL309" s="1785"/>
      <c r="AM309" s="1785"/>
      <c r="AN309" s="1790" t="s">
        <v>72</v>
      </c>
      <c r="AO309" s="1790" t="s">
        <v>630</v>
      </c>
      <c r="AP309" s="1790" t="s">
        <v>899</v>
      </c>
      <c r="AQ309" s="1790" t="s">
        <v>408</v>
      </c>
      <c r="AR309" s="1790" t="s">
        <v>413</v>
      </c>
      <c r="AS309" s="1794"/>
      <c r="AT309" s="1794"/>
      <c r="AU309" s="1794"/>
      <c r="AV309" s="1794"/>
      <c r="AW309" s="1794"/>
      <c r="AX309" s="1794"/>
      <c r="AY309" s="1794"/>
      <c r="AZ309" s="1794"/>
      <c r="BA309" s="1794"/>
      <c r="BB309" s="1794"/>
      <c r="BC309" s="1794"/>
    </row>
    <row r="310" spans="6:55" s="53" customFormat="1" x14ac:dyDescent="0.3">
      <c r="F310" s="57"/>
      <c r="G310" s="57"/>
      <c r="H310" s="57"/>
      <c r="I310" s="57"/>
      <c r="J310" s="57"/>
      <c r="K310" s="57"/>
      <c r="L310" s="57"/>
      <c r="M310" s="57"/>
      <c r="N310" s="57"/>
      <c r="P310" s="1794"/>
      <c r="Q310" s="1794"/>
      <c r="R310" s="1794"/>
      <c r="S310" s="1794"/>
      <c r="T310" s="1794"/>
      <c r="U310" s="1794"/>
      <c r="V310" s="1794"/>
      <c r="W310" s="1794"/>
      <c r="X310" s="1794"/>
      <c r="Y310" s="1794"/>
      <c r="Z310" s="1794"/>
      <c r="AA310" s="1794"/>
      <c r="AB310" s="1794"/>
      <c r="AC310" s="1794"/>
      <c r="AD310" s="1794"/>
      <c r="AE310" s="1794"/>
      <c r="AF310" s="1794"/>
      <c r="AG310" s="1794"/>
      <c r="AH310" s="1794"/>
      <c r="AI310" s="1785"/>
      <c r="AJ310" s="1785"/>
      <c r="AK310" s="1785"/>
      <c r="AL310" s="1785"/>
      <c r="AM310" s="1785"/>
      <c r="AN310" s="1790" t="s">
        <v>74</v>
      </c>
      <c r="AO310" s="1790" t="s">
        <v>632</v>
      </c>
      <c r="AP310" s="1790" t="s">
        <v>456</v>
      </c>
      <c r="AQ310" s="1790" t="s">
        <v>407</v>
      </c>
      <c r="AR310" s="1790" t="s">
        <v>418</v>
      </c>
      <c r="AS310" s="1794"/>
      <c r="AT310" s="1794"/>
      <c r="AU310" s="1794"/>
      <c r="AV310" s="1794"/>
      <c r="AW310" s="1794"/>
      <c r="AX310" s="1794"/>
      <c r="AY310" s="1794"/>
      <c r="AZ310" s="1794"/>
      <c r="BA310" s="1794"/>
      <c r="BB310" s="1794"/>
      <c r="BC310" s="1794"/>
    </row>
    <row r="311" spans="6:55" s="53" customFormat="1" x14ac:dyDescent="0.3">
      <c r="F311" s="57"/>
      <c r="G311" s="57"/>
      <c r="H311" s="57"/>
      <c r="I311" s="57"/>
      <c r="J311" s="57"/>
      <c r="K311" s="57"/>
      <c r="L311" s="57"/>
      <c r="M311" s="57"/>
      <c r="N311" s="57"/>
      <c r="P311" s="1794"/>
      <c r="Q311" s="1794"/>
      <c r="R311" s="1794"/>
      <c r="S311" s="1794"/>
      <c r="T311" s="1794"/>
      <c r="U311" s="1794"/>
      <c r="V311" s="1794"/>
      <c r="W311" s="1794"/>
      <c r="X311" s="1794"/>
      <c r="Y311" s="1794"/>
      <c r="Z311" s="1794"/>
      <c r="AA311" s="1794"/>
      <c r="AB311" s="1794"/>
      <c r="AC311" s="1794"/>
      <c r="AD311" s="1794"/>
      <c r="AE311" s="1794"/>
      <c r="AF311" s="1794"/>
      <c r="AG311" s="1794"/>
      <c r="AH311" s="1794"/>
      <c r="AI311" s="1785"/>
      <c r="AJ311" s="1785"/>
      <c r="AK311" s="1785"/>
      <c r="AL311" s="1785"/>
      <c r="AM311" s="1785"/>
      <c r="AN311" s="1790" t="s">
        <v>74</v>
      </c>
      <c r="AO311" s="1790" t="s">
        <v>632</v>
      </c>
      <c r="AP311" s="1790" t="s">
        <v>808</v>
      </c>
      <c r="AQ311" s="1790" t="s">
        <v>407</v>
      </c>
      <c r="AR311" s="1790" t="s">
        <v>418</v>
      </c>
      <c r="AS311" s="1794"/>
      <c r="AT311" s="1794"/>
      <c r="AU311" s="1794"/>
      <c r="AV311" s="1794"/>
      <c r="AW311" s="1794"/>
      <c r="AX311" s="1794"/>
      <c r="AY311" s="1794"/>
      <c r="AZ311" s="1794"/>
      <c r="BA311" s="1794"/>
      <c r="BB311" s="1794"/>
      <c r="BC311" s="1794"/>
    </row>
    <row r="312" spans="6:55" s="53" customFormat="1" x14ac:dyDescent="0.3">
      <c r="F312" s="57"/>
      <c r="G312" s="57"/>
      <c r="H312" s="57"/>
      <c r="I312" s="57"/>
      <c r="J312" s="57"/>
      <c r="K312" s="57"/>
      <c r="L312" s="57"/>
      <c r="M312" s="57"/>
      <c r="N312" s="57"/>
      <c r="P312" s="1794"/>
      <c r="Q312" s="1794"/>
      <c r="R312" s="1794"/>
      <c r="S312" s="1794"/>
      <c r="T312" s="1794"/>
      <c r="U312" s="1794"/>
      <c r="V312" s="1794"/>
      <c r="W312" s="1794"/>
      <c r="X312" s="1794"/>
      <c r="Y312" s="1794"/>
      <c r="Z312" s="1794"/>
      <c r="AA312" s="1794"/>
      <c r="AB312" s="1794"/>
      <c r="AC312" s="1794"/>
      <c r="AD312" s="1794"/>
      <c r="AE312" s="1794"/>
      <c r="AF312" s="1794"/>
      <c r="AG312" s="1794"/>
      <c r="AH312" s="1794"/>
      <c r="AI312" s="1785"/>
      <c r="AJ312" s="1785"/>
      <c r="AK312" s="1785"/>
      <c r="AL312" s="1785"/>
      <c r="AM312" s="1785"/>
      <c r="AN312" s="1790" t="s">
        <v>74</v>
      </c>
      <c r="AO312" s="1790" t="s">
        <v>634</v>
      </c>
      <c r="AP312" s="1790" t="s">
        <v>456</v>
      </c>
      <c r="AQ312" s="1790" t="s">
        <v>407</v>
      </c>
      <c r="AR312" s="1790" t="s">
        <v>418</v>
      </c>
      <c r="AS312" s="1794"/>
      <c r="AT312" s="1794"/>
      <c r="AU312" s="1794"/>
      <c r="AV312" s="1794"/>
      <c r="AW312" s="1794"/>
      <c r="AX312" s="1794"/>
      <c r="AY312" s="1794"/>
      <c r="AZ312" s="1794"/>
      <c r="BA312" s="1794"/>
      <c r="BB312" s="1794"/>
      <c r="BC312" s="1794"/>
    </row>
    <row r="313" spans="6:55" s="53" customFormat="1" x14ac:dyDescent="0.3">
      <c r="F313" s="57"/>
      <c r="G313" s="57"/>
      <c r="H313" s="57"/>
      <c r="I313" s="57"/>
      <c r="J313" s="57"/>
      <c r="K313" s="57"/>
      <c r="L313" s="57"/>
      <c r="M313" s="57"/>
      <c r="N313" s="57"/>
      <c r="P313" s="1794"/>
      <c r="Q313" s="1794"/>
      <c r="R313" s="1794"/>
      <c r="S313" s="1794"/>
      <c r="T313" s="1794"/>
      <c r="U313" s="1794"/>
      <c r="V313" s="1794"/>
      <c r="W313" s="1794"/>
      <c r="X313" s="1794"/>
      <c r="Y313" s="1794"/>
      <c r="Z313" s="1794"/>
      <c r="AA313" s="1794"/>
      <c r="AB313" s="1794"/>
      <c r="AC313" s="1794"/>
      <c r="AD313" s="1794"/>
      <c r="AE313" s="1794"/>
      <c r="AF313" s="1794"/>
      <c r="AG313" s="1794"/>
      <c r="AH313" s="1794"/>
      <c r="AI313" s="1785"/>
      <c r="AJ313" s="1785"/>
      <c r="AK313" s="1785"/>
      <c r="AL313" s="1785"/>
      <c r="AM313" s="1785"/>
      <c r="AN313" s="1790" t="s">
        <v>74</v>
      </c>
      <c r="AO313" s="1790" t="s">
        <v>634</v>
      </c>
      <c r="AP313" s="1790" t="s">
        <v>808</v>
      </c>
      <c r="AQ313" s="1790" t="s">
        <v>407</v>
      </c>
      <c r="AR313" s="1790" t="s">
        <v>418</v>
      </c>
      <c r="AS313" s="1794"/>
      <c r="AT313" s="1794"/>
      <c r="AU313" s="1794"/>
      <c r="AV313" s="1794"/>
      <c r="AW313" s="1794"/>
      <c r="AX313" s="1794"/>
      <c r="AY313" s="1794"/>
      <c r="AZ313" s="1794"/>
      <c r="BA313" s="1794"/>
      <c r="BB313" s="1794"/>
      <c r="BC313" s="1794"/>
    </row>
    <row r="314" spans="6:55" s="53" customFormat="1" x14ac:dyDescent="0.3">
      <c r="F314" s="57"/>
      <c r="G314" s="57"/>
      <c r="H314" s="57"/>
      <c r="I314" s="57"/>
      <c r="J314" s="57"/>
      <c r="K314" s="57"/>
      <c r="L314" s="57"/>
      <c r="M314" s="57"/>
      <c r="N314" s="57"/>
      <c r="P314" s="1794"/>
      <c r="Q314" s="1794"/>
      <c r="R314" s="1794"/>
      <c r="S314" s="1794"/>
      <c r="T314" s="1794"/>
      <c r="U314" s="1794"/>
      <c r="V314" s="1794"/>
      <c r="W314" s="1794"/>
      <c r="X314" s="1794"/>
      <c r="Y314" s="1794"/>
      <c r="Z314" s="1794"/>
      <c r="AA314" s="1794"/>
      <c r="AB314" s="1794"/>
      <c r="AC314" s="1794"/>
      <c r="AD314" s="1794"/>
      <c r="AE314" s="1794"/>
      <c r="AF314" s="1794"/>
      <c r="AG314" s="1794"/>
      <c r="AH314" s="1794"/>
      <c r="AI314" s="1785"/>
      <c r="AJ314" s="1785"/>
      <c r="AK314" s="1785"/>
      <c r="AL314" s="1785"/>
      <c r="AM314" s="1785"/>
      <c r="AN314" s="1790" t="s">
        <v>74</v>
      </c>
      <c r="AO314" s="1790" t="s">
        <v>634</v>
      </c>
      <c r="AP314" s="1790" t="s">
        <v>810</v>
      </c>
      <c r="AQ314" s="1790" t="s">
        <v>407</v>
      </c>
      <c r="AR314" s="1790" t="s">
        <v>418</v>
      </c>
      <c r="AS314" s="1794"/>
      <c r="AT314" s="1794"/>
      <c r="AU314" s="1794"/>
      <c r="AV314" s="1794"/>
      <c r="AW314" s="1794"/>
      <c r="AX314" s="1794"/>
      <c r="AY314" s="1794"/>
      <c r="AZ314" s="1794"/>
      <c r="BA314" s="1794"/>
      <c r="BB314" s="1794"/>
      <c r="BC314" s="1794"/>
    </row>
    <row r="315" spans="6:55" s="53" customFormat="1" x14ac:dyDescent="0.3">
      <c r="F315" s="57"/>
      <c r="G315" s="57"/>
      <c r="H315" s="57"/>
      <c r="I315" s="57"/>
      <c r="J315" s="57"/>
      <c r="K315" s="57"/>
      <c r="L315" s="57"/>
      <c r="M315" s="57"/>
      <c r="N315" s="57"/>
      <c r="P315" s="1794"/>
      <c r="Q315" s="1794"/>
      <c r="R315" s="1794"/>
      <c r="S315" s="1794"/>
      <c r="T315" s="1794"/>
      <c r="U315" s="1794"/>
      <c r="V315" s="1794"/>
      <c r="W315" s="1794"/>
      <c r="X315" s="1794"/>
      <c r="Y315" s="1794"/>
      <c r="Z315" s="1794"/>
      <c r="AA315" s="1794"/>
      <c r="AB315" s="1794"/>
      <c r="AC315" s="1794"/>
      <c r="AD315" s="1794"/>
      <c r="AE315" s="1794"/>
      <c r="AF315" s="1794"/>
      <c r="AG315" s="1794"/>
      <c r="AH315" s="1794"/>
      <c r="AI315" s="1785"/>
      <c r="AJ315" s="1785"/>
      <c r="AK315" s="1785"/>
      <c r="AL315" s="1785"/>
      <c r="AM315" s="1785"/>
      <c r="AN315" s="1790" t="s">
        <v>74</v>
      </c>
      <c r="AO315" s="1790" t="s">
        <v>636</v>
      </c>
      <c r="AP315" s="1790" t="s">
        <v>456</v>
      </c>
      <c r="AQ315" s="1790" t="s">
        <v>407</v>
      </c>
      <c r="AR315" s="1790" t="s">
        <v>418</v>
      </c>
      <c r="AS315" s="1794"/>
      <c r="AT315" s="1794"/>
      <c r="AU315" s="1794"/>
      <c r="AV315" s="1794"/>
      <c r="AW315" s="1794"/>
      <c r="AX315" s="1794"/>
      <c r="AY315" s="1794"/>
      <c r="AZ315" s="1794"/>
      <c r="BA315" s="1794"/>
      <c r="BB315" s="1794"/>
      <c r="BC315" s="1794"/>
    </row>
    <row r="316" spans="6:55" s="53" customFormat="1" x14ac:dyDescent="0.3">
      <c r="F316" s="57"/>
      <c r="G316" s="57"/>
      <c r="H316" s="57"/>
      <c r="I316" s="57"/>
      <c r="J316" s="57"/>
      <c r="K316" s="57"/>
      <c r="L316" s="57"/>
      <c r="M316" s="57"/>
      <c r="N316" s="57"/>
      <c r="P316" s="1794"/>
      <c r="Q316" s="1794"/>
      <c r="R316" s="1794"/>
      <c r="S316" s="1794"/>
      <c r="T316" s="1794"/>
      <c r="U316" s="1794"/>
      <c r="V316" s="1794"/>
      <c r="W316" s="1794"/>
      <c r="X316" s="1794"/>
      <c r="Y316" s="1794"/>
      <c r="Z316" s="1794"/>
      <c r="AA316" s="1794"/>
      <c r="AB316" s="1794"/>
      <c r="AC316" s="1794"/>
      <c r="AD316" s="1794"/>
      <c r="AE316" s="1794"/>
      <c r="AF316" s="1794"/>
      <c r="AG316" s="1794"/>
      <c r="AH316" s="1794"/>
      <c r="AI316" s="1785"/>
      <c r="AJ316" s="1785"/>
      <c r="AK316" s="1785"/>
      <c r="AL316" s="1785"/>
      <c r="AM316" s="1785"/>
      <c r="AN316" s="1790" t="s">
        <v>74</v>
      </c>
      <c r="AO316" s="1790" t="s">
        <v>636</v>
      </c>
      <c r="AP316" s="1790" t="s">
        <v>808</v>
      </c>
      <c r="AQ316" s="1790" t="s">
        <v>407</v>
      </c>
      <c r="AR316" s="1790" t="s">
        <v>418</v>
      </c>
      <c r="AS316" s="1794"/>
      <c r="AT316" s="1794"/>
      <c r="AU316" s="1794"/>
      <c r="AV316" s="1794"/>
      <c r="AW316" s="1794"/>
      <c r="AX316" s="1794"/>
      <c r="AY316" s="1794"/>
      <c r="AZ316" s="1794"/>
      <c r="BA316" s="1794"/>
      <c r="BB316" s="1794"/>
      <c r="BC316" s="1794"/>
    </row>
    <row r="317" spans="6:55" s="53" customFormat="1" x14ac:dyDescent="0.3">
      <c r="F317" s="57"/>
      <c r="G317" s="57"/>
      <c r="H317" s="57"/>
      <c r="I317" s="57"/>
      <c r="J317" s="57"/>
      <c r="K317" s="57"/>
      <c r="L317" s="57"/>
      <c r="M317" s="57"/>
      <c r="N317" s="57"/>
      <c r="P317" s="1794"/>
      <c r="Q317" s="1794"/>
      <c r="R317" s="1794"/>
      <c r="S317" s="1794"/>
      <c r="T317" s="1794"/>
      <c r="U317" s="1794"/>
      <c r="V317" s="1794"/>
      <c r="W317" s="1794"/>
      <c r="X317" s="1794"/>
      <c r="Y317" s="1794"/>
      <c r="Z317" s="1794"/>
      <c r="AA317" s="1794"/>
      <c r="AB317" s="1794"/>
      <c r="AC317" s="1794"/>
      <c r="AD317" s="1794"/>
      <c r="AE317" s="1794"/>
      <c r="AF317" s="1794"/>
      <c r="AG317" s="1794"/>
      <c r="AH317" s="1794"/>
      <c r="AI317" s="1785"/>
      <c r="AJ317" s="1785"/>
      <c r="AK317" s="1785"/>
      <c r="AL317" s="1785"/>
      <c r="AM317" s="1785"/>
      <c r="AN317" s="1790" t="s">
        <v>74</v>
      </c>
      <c r="AO317" s="1790" t="s">
        <v>638</v>
      </c>
      <c r="AP317" s="1790" t="s">
        <v>456</v>
      </c>
      <c r="AQ317" s="1790" t="s">
        <v>407</v>
      </c>
      <c r="AR317" s="1790" t="s">
        <v>418</v>
      </c>
      <c r="AS317" s="1794"/>
      <c r="AT317" s="1794"/>
      <c r="AU317" s="1794"/>
      <c r="AV317" s="1794"/>
      <c r="AW317" s="1794"/>
      <c r="AX317" s="1794"/>
      <c r="AY317" s="1794"/>
      <c r="AZ317" s="1794"/>
      <c r="BA317" s="1794"/>
      <c r="BB317" s="1794"/>
      <c r="BC317" s="1794"/>
    </row>
    <row r="318" spans="6:55" s="53" customFormat="1" x14ac:dyDescent="0.3">
      <c r="F318" s="57"/>
      <c r="G318" s="57"/>
      <c r="H318" s="57"/>
      <c r="I318" s="57"/>
      <c r="J318" s="57"/>
      <c r="K318" s="57"/>
      <c r="L318" s="57"/>
      <c r="M318" s="57"/>
      <c r="N318" s="57"/>
      <c r="P318" s="1794"/>
      <c r="Q318" s="1794"/>
      <c r="R318" s="1794"/>
      <c r="S318" s="1794"/>
      <c r="T318" s="1794"/>
      <c r="U318" s="1794"/>
      <c r="V318" s="1794"/>
      <c r="W318" s="1794"/>
      <c r="X318" s="1794"/>
      <c r="Y318" s="1794"/>
      <c r="Z318" s="1794"/>
      <c r="AA318" s="1794"/>
      <c r="AB318" s="1794"/>
      <c r="AC318" s="1794"/>
      <c r="AD318" s="1794"/>
      <c r="AE318" s="1794"/>
      <c r="AF318" s="1794"/>
      <c r="AG318" s="1794"/>
      <c r="AH318" s="1794"/>
      <c r="AI318" s="1785"/>
      <c r="AJ318" s="1785"/>
      <c r="AK318" s="1785"/>
      <c r="AL318" s="1785"/>
      <c r="AM318" s="1785"/>
      <c r="AN318" s="1790" t="s">
        <v>74</v>
      </c>
      <c r="AO318" s="1790" t="s">
        <v>638</v>
      </c>
      <c r="AP318" s="1790" t="s">
        <v>808</v>
      </c>
      <c r="AQ318" s="1790" t="s">
        <v>407</v>
      </c>
      <c r="AR318" s="1790" t="s">
        <v>418</v>
      </c>
      <c r="AS318" s="1794"/>
      <c r="AT318" s="1794"/>
      <c r="AU318" s="1794"/>
      <c r="AV318" s="1794"/>
      <c r="AW318" s="1794"/>
      <c r="AX318" s="1794"/>
      <c r="AY318" s="1794"/>
      <c r="AZ318" s="1794"/>
      <c r="BA318" s="1794"/>
      <c r="BB318" s="1794"/>
      <c r="BC318" s="1794"/>
    </row>
    <row r="319" spans="6:55" s="53" customFormat="1" x14ac:dyDescent="0.3">
      <c r="F319" s="57"/>
      <c r="G319" s="57"/>
      <c r="H319" s="57"/>
      <c r="I319" s="57"/>
      <c r="J319" s="57"/>
      <c r="K319" s="57"/>
      <c r="L319" s="57"/>
      <c r="M319" s="57"/>
      <c r="N319" s="57"/>
      <c r="P319" s="1794"/>
      <c r="Q319" s="1794"/>
      <c r="R319" s="1794"/>
      <c r="S319" s="1794"/>
      <c r="T319" s="1794"/>
      <c r="U319" s="1794"/>
      <c r="V319" s="1794"/>
      <c r="W319" s="1794"/>
      <c r="X319" s="1794"/>
      <c r="Y319" s="1794"/>
      <c r="Z319" s="1794"/>
      <c r="AA319" s="1794"/>
      <c r="AB319" s="1794"/>
      <c r="AC319" s="1794"/>
      <c r="AD319" s="1794"/>
      <c r="AE319" s="1794"/>
      <c r="AF319" s="1794"/>
      <c r="AG319" s="1794"/>
      <c r="AH319" s="1794"/>
      <c r="AI319" s="1785"/>
      <c r="AJ319" s="1785"/>
      <c r="AK319" s="1785"/>
      <c r="AL319" s="1785"/>
      <c r="AM319" s="1785"/>
      <c r="AN319" s="1790" t="s">
        <v>74</v>
      </c>
      <c r="AO319" s="1790" t="s">
        <v>638</v>
      </c>
      <c r="AP319" s="1790" t="s">
        <v>810</v>
      </c>
      <c r="AQ319" s="1790" t="s">
        <v>407</v>
      </c>
      <c r="AR319" s="1790" t="s">
        <v>418</v>
      </c>
      <c r="AS319" s="1794"/>
      <c r="AT319" s="1794"/>
      <c r="AU319" s="1794"/>
      <c r="AV319" s="1794"/>
      <c r="AW319" s="1794"/>
      <c r="AX319" s="1794"/>
      <c r="AY319" s="1794"/>
      <c r="AZ319" s="1794"/>
      <c r="BA319" s="1794"/>
      <c r="BB319" s="1794"/>
      <c r="BC319" s="1794"/>
    </row>
    <row r="320" spans="6:55" s="53" customFormat="1" x14ac:dyDescent="0.3">
      <c r="F320" s="57"/>
      <c r="G320" s="57"/>
      <c r="H320" s="57"/>
      <c r="I320" s="57"/>
      <c r="J320" s="57"/>
      <c r="K320" s="57"/>
      <c r="L320" s="57"/>
      <c r="M320" s="57"/>
      <c r="N320" s="57"/>
      <c r="P320" s="1794"/>
      <c r="Q320" s="1794"/>
      <c r="R320" s="1794"/>
      <c r="S320" s="1794"/>
      <c r="T320" s="1794"/>
      <c r="U320" s="1794"/>
      <c r="V320" s="1794"/>
      <c r="W320" s="1794"/>
      <c r="X320" s="1794"/>
      <c r="Y320" s="1794"/>
      <c r="Z320" s="1794"/>
      <c r="AA320" s="1794"/>
      <c r="AB320" s="1794"/>
      <c r="AC320" s="1794"/>
      <c r="AD320" s="1794"/>
      <c r="AE320" s="1794"/>
      <c r="AF320" s="1794"/>
      <c r="AG320" s="1794"/>
      <c r="AH320" s="1794"/>
      <c r="AI320" s="1785"/>
      <c r="AJ320" s="1785"/>
      <c r="AK320" s="1785"/>
      <c r="AL320" s="1785"/>
      <c r="AM320" s="1785"/>
      <c r="AN320" s="1790" t="s">
        <v>74</v>
      </c>
      <c r="AO320" s="1790" t="s">
        <v>640</v>
      </c>
      <c r="AP320" s="1790" t="s">
        <v>456</v>
      </c>
      <c r="AQ320" s="1790" t="s">
        <v>407</v>
      </c>
      <c r="AR320" s="1790" t="s">
        <v>418</v>
      </c>
      <c r="AS320" s="1794"/>
      <c r="AT320" s="1794"/>
      <c r="AU320" s="1794"/>
      <c r="AV320" s="1794"/>
      <c r="AW320" s="1794"/>
      <c r="AX320" s="1794"/>
      <c r="AY320" s="1794"/>
      <c r="AZ320" s="1794"/>
      <c r="BA320" s="1794"/>
      <c r="BB320" s="1794"/>
      <c r="BC320" s="1794"/>
    </row>
    <row r="321" spans="6:55" s="53" customFormat="1" x14ac:dyDescent="0.3">
      <c r="F321" s="57"/>
      <c r="G321" s="57"/>
      <c r="H321" s="57"/>
      <c r="I321" s="57"/>
      <c r="J321" s="57"/>
      <c r="K321" s="57"/>
      <c r="L321" s="57"/>
      <c r="M321" s="57"/>
      <c r="N321" s="57"/>
      <c r="P321" s="1794"/>
      <c r="Q321" s="1794"/>
      <c r="R321" s="1794"/>
      <c r="S321" s="1794"/>
      <c r="T321" s="1794"/>
      <c r="U321" s="1794"/>
      <c r="V321" s="1794"/>
      <c r="W321" s="1794"/>
      <c r="X321" s="1794"/>
      <c r="Y321" s="1794"/>
      <c r="Z321" s="1794"/>
      <c r="AA321" s="1794"/>
      <c r="AB321" s="1794"/>
      <c r="AC321" s="1794"/>
      <c r="AD321" s="1794"/>
      <c r="AE321" s="1794"/>
      <c r="AF321" s="1794"/>
      <c r="AG321" s="1794"/>
      <c r="AH321" s="1794"/>
      <c r="AI321" s="1785"/>
      <c r="AJ321" s="1785"/>
      <c r="AK321" s="1785"/>
      <c r="AL321" s="1785"/>
      <c r="AM321" s="1785"/>
      <c r="AN321" s="1790" t="s">
        <v>74</v>
      </c>
      <c r="AO321" s="1790" t="s">
        <v>640</v>
      </c>
      <c r="AP321" s="1790" t="s">
        <v>808</v>
      </c>
      <c r="AQ321" s="1790" t="s">
        <v>407</v>
      </c>
      <c r="AR321" s="1790" t="s">
        <v>418</v>
      </c>
      <c r="AS321" s="1794"/>
      <c r="AT321" s="1794"/>
      <c r="AU321" s="1794"/>
      <c r="AV321" s="1794"/>
      <c r="AW321" s="1794"/>
      <c r="AX321" s="1794"/>
      <c r="AY321" s="1794"/>
      <c r="AZ321" s="1794"/>
      <c r="BA321" s="1794"/>
      <c r="BB321" s="1794"/>
      <c r="BC321" s="1794"/>
    </row>
    <row r="322" spans="6:55" s="53" customFormat="1" x14ac:dyDescent="0.3">
      <c r="F322" s="57"/>
      <c r="G322" s="57"/>
      <c r="H322" s="57"/>
      <c r="I322" s="57"/>
      <c r="J322" s="57"/>
      <c r="K322" s="57"/>
      <c r="L322" s="57"/>
      <c r="M322" s="57"/>
      <c r="N322" s="57"/>
      <c r="P322" s="1794"/>
      <c r="Q322" s="1794"/>
      <c r="R322" s="1794"/>
      <c r="S322" s="1794"/>
      <c r="T322" s="1794"/>
      <c r="U322" s="1794"/>
      <c r="V322" s="1794"/>
      <c r="W322" s="1794"/>
      <c r="X322" s="1794"/>
      <c r="Y322" s="1794"/>
      <c r="Z322" s="1794"/>
      <c r="AA322" s="1794"/>
      <c r="AB322" s="1794"/>
      <c r="AC322" s="1794"/>
      <c r="AD322" s="1794"/>
      <c r="AE322" s="1794"/>
      <c r="AF322" s="1794"/>
      <c r="AG322" s="1794"/>
      <c r="AH322" s="1794"/>
      <c r="AI322" s="1785"/>
      <c r="AJ322" s="1785"/>
      <c r="AK322" s="1785"/>
      <c r="AL322" s="1785"/>
      <c r="AM322" s="1785"/>
      <c r="AN322" s="1790" t="s">
        <v>74</v>
      </c>
      <c r="AO322" s="1790" t="s">
        <v>640</v>
      </c>
      <c r="AP322" s="1790" t="s">
        <v>810</v>
      </c>
      <c r="AQ322" s="1790" t="s">
        <v>407</v>
      </c>
      <c r="AR322" s="1790" t="s">
        <v>418</v>
      </c>
      <c r="AS322" s="1794"/>
      <c r="AT322" s="1794"/>
      <c r="AU322" s="1794"/>
      <c r="AV322" s="1794"/>
      <c r="AW322" s="1794"/>
      <c r="AX322" s="1794"/>
      <c r="AY322" s="1794"/>
      <c r="AZ322" s="1794"/>
      <c r="BA322" s="1794"/>
      <c r="BB322" s="1794"/>
      <c r="BC322" s="1794"/>
    </row>
    <row r="323" spans="6:55" s="53" customFormat="1" x14ac:dyDescent="0.3">
      <c r="F323" s="57"/>
      <c r="G323" s="57"/>
      <c r="H323" s="57"/>
      <c r="I323" s="57"/>
      <c r="J323" s="57"/>
      <c r="K323" s="57"/>
      <c r="L323" s="57"/>
      <c r="M323" s="57"/>
      <c r="N323" s="57"/>
      <c r="P323" s="1794"/>
      <c r="Q323" s="1794"/>
      <c r="R323" s="1794"/>
      <c r="S323" s="1794"/>
      <c r="T323" s="1794"/>
      <c r="U323" s="1794"/>
      <c r="V323" s="1794"/>
      <c r="W323" s="1794"/>
      <c r="X323" s="1794"/>
      <c r="Y323" s="1794"/>
      <c r="Z323" s="1794"/>
      <c r="AA323" s="1794"/>
      <c r="AB323" s="1794"/>
      <c r="AC323" s="1794"/>
      <c r="AD323" s="1794"/>
      <c r="AE323" s="1794"/>
      <c r="AF323" s="1794"/>
      <c r="AG323" s="1794"/>
      <c r="AH323" s="1794"/>
      <c r="AI323" s="1785"/>
      <c r="AJ323" s="1785"/>
      <c r="AK323" s="1785"/>
      <c r="AL323" s="1785"/>
      <c r="AM323" s="1785"/>
      <c r="AN323" s="1790" t="s">
        <v>74</v>
      </c>
      <c r="AO323" s="1790" t="s">
        <v>642</v>
      </c>
      <c r="AP323" s="1790" t="s">
        <v>456</v>
      </c>
      <c r="AQ323" s="1790" t="s">
        <v>407</v>
      </c>
      <c r="AR323" s="1790" t="s">
        <v>418</v>
      </c>
      <c r="AS323" s="1794"/>
      <c r="AT323" s="1794"/>
      <c r="AU323" s="1794"/>
      <c r="AV323" s="1794"/>
      <c r="AW323" s="1794"/>
      <c r="AX323" s="1794"/>
      <c r="AY323" s="1794"/>
      <c r="AZ323" s="1794"/>
      <c r="BA323" s="1794"/>
      <c r="BB323" s="1794"/>
      <c r="BC323" s="1794"/>
    </row>
    <row r="324" spans="6:55" s="53" customFormat="1" x14ac:dyDescent="0.3">
      <c r="F324" s="57"/>
      <c r="G324" s="57"/>
      <c r="H324" s="57"/>
      <c r="I324" s="57"/>
      <c r="J324" s="57"/>
      <c r="K324" s="57"/>
      <c r="L324" s="57"/>
      <c r="M324" s="57"/>
      <c r="N324" s="57"/>
      <c r="P324" s="1794"/>
      <c r="Q324" s="1794"/>
      <c r="R324" s="1794"/>
      <c r="S324" s="1794"/>
      <c r="T324" s="1794"/>
      <c r="U324" s="1794"/>
      <c r="V324" s="1794"/>
      <c r="W324" s="1794"/>
      <c r="X324" s="1794"/>
      <c r="Y324" s="1794"/>
      <c r="Z324" s="1794"/>
      <c r="AA324" s="1794"/>
      <c r="AB324" s="1794"/>
      <c r="AC324" s="1794"/>
      <c r="AD324" s="1794"/>
      <c r="AE324" s="1794"/>
      <c r="AF324" s="1794"/>
      <c r="AG324" s="1794"/>
      <c r="AH324" s="1794"/>
      <c r="AI324" s="1785"/>
      <c r="AJ324" s="1785"/>
      <c r="AK324" s="1785"/>
      <c r="AL324" s="1785"/>
      <c r="AM324" s="1785"/>
      <c r="AN324" s="1790" t="s">
        <v>74</v>
      </c>
      <c r="AO324" s="1790" t="s">
        <v>644</v>
      </c>
      <c r="AP324" s="1790" t="s">
        <v>812</v>
      </c>
      <c r="AQ324" s="1790" t="s">
        <v>408</v>
      </c>
      <c r="AR324" s="1790" t="s">
        <v>416</v>
      </c>
      <c r="AS324" s="1794"/>
      <c r="AT324" s="1794"/>
      <c r="AU324" s="1794"/>
      <c r="AV324" s="1794"/>
      <c r="AW324" s="1794"/>
      <c r="AX324" s="1794"/>
      <c r="AY324" s="1794"/>
      <c r="AZ324" s="1794"/>
      <c r="BA324" s="1794"/>
      <c r="BB324" s="1794"/>
      <c r="BC324" s="1794"/>
    </row>
    <row r="325" spans="6:55" s="53" customFormat="1" x14ac:dyDescent="0.3">
      <c r="F325" s="57"/>
      <c r="G325" s="57"/>
      <c r="H325" s="57"/>
      <c r="I325" s="57"/>
      <c r="J325" s="57"/>
      <c r="K325" s="57"/>
      <c r="L325" s="57"/>
      <c r="M325" s="57"/>
      <c r="N325" s="57"/>
      <c r="P325" s="1794"/>
      <c r="Q325" s="1794"/>
      <c r="R325" s="1794"/>
      <c r="S325" s="1794"/>
      <c r="T325" s="1794"/>
      <c r="U325" s="1794"/>
      <c r="V325" s="1794"/>
      <c r="W325" s="1794"/>
      <c r="X325" s="1794"/>
      <c r="Y325" s="1794"/>
      <c r="Z325" s="1794"/>
      <c r="AA325" s="1794"/>
      <c r="AB325" s="1794"/>
      <c r="AC325" s="1794"/>
      <c r="AD325" s="1794"/>
      <c r="AE325" s="1794"/>
      <c r="AF325" s="1794"/>
      <c r="AG325" s="1794"/>
      <c r="AH325" s="1794"/>
      <c r="AI325" s="1785"/>
      <c r="AJ325" s="1785"/>
      <c r="AK325" s="1785"/>
      <c r="AL325" s="1785"/>
      <c r="AM325" s="1785"/>
      <c r="AN325" s="1790" t="s">
        <v>74</v>
      </c>
      <c r="AO325" s="1790" t="s">
        <v>644</v>
      </c>
      <c r="AP325" s="1790" t="s">
        <v>900</v>
      </c>
      <c r="AQ325" s="1790" t="s">
        <v>408</v>
      </c>
      <c r="AR325" s="1790" t="s">
        <v>413</v>
      </c>
      <c r="AS325" s="1794"/>
      <c r="AT325" s="1794"/>
      <c r="AU325" s="1794"/>
      <c r="AV325" s="1794"/>
      <c r="AW325" s="1794"/>
      <c r="AX325" s="1794"/>
      <c r="AY325" s="1794"/>
      <c r="AZ325" s="1794"/>
      <c r="BA325" s="1794"/>
      <c r="BB325" s="1794"/>
      <c r="BC325" s="1794"/>
    </row>
    <row r="326" spans="6:55" s="53" customFormat="1" x14ac:dyDescent="0.3">
      <c r="F326" s="57"/>
      <c r="G326" s="57"/>
      <c r="H326" s="57"/>
      <c r="I326" s="57"/>
      <c r="J326" s="57"/>
      <c r="K326" s="57"/>
      <c r="L326" s="57"/>
      <c r="M326" s="57"/>
      <c r="N326" s="57"/>
      <c r="P326" s="1794"/>
      <c r="Q326" s="1794"/>
      <c r="R326" s="1794"/>
      <c r="S326" s="1794"/>
      <c r="T326" s="1794"/>
      <c r="U326" s="1794"/>
      <c r="V326" s="1794"/>
      <c r="W326" s="1794"/>
      <c r="X326" s="1794"/>
      <c r="Y326" s="1794"/>
      <c r="Z326" s="1794"/>
      <c r="AA326" s="1794"/>
      <c r="AB326" s="1794"/>
      <c r="AC326" s="1794"/>
      <c r="AD326" s="1794"/>
      <c r="AE326" s="1794"/>
      <c r="AF326" s="1794"/>
      <c r="AG326" s="1794"/>
      <c r="AH326" s="1794"/>
      <c r="AI326" s="1785"/>
      <c r="AJ326" s="1785"/>
      <c r="AK326" s="1785"/>
      <c r="AL326" s="1785"/>
      <c r="AM326" s="1785"/>
      <c r="AN326" s="1790" t="s">
        <v>74</v>
      </c>
      <c r="AO326" s="1790" t="s">
        <v>644</v>
      </c>
      <c r="AP326" s="1790" t="s">
        <v>901</v>
      </c>
      <c r="AQ326" s="1790" t="s">
        <v>408</v>
      </c>
      <c r="AR326" s="1790" t="s">
        <v>413</v>
      </c>
      <c r="AS326" s="1794"/>
      <c r="AT326" s="1794"/>
      <c r="AU326" s="1794"/>
      <c r="AV326" s="1794"/>
      <c r="AW326" s="1794"/>
      <c r="AX326" s="1794"/>
      <c r="AY326" s="1794"/>
      <c r="AZ326" s="1794"/>
      <c r="BA326" s="1794"/>
      <c r="BB326" s="1794"/>
      <c r="BC326" s="1794"/>
    </row>
    <row r="327" spans="6:55" s="53" customFormat="1" x14ac:dyDescent="0.3">
      <c r="F327" s="57"/>
      <c r="G327" s="57"/>
      <c r="H327" s="57"/>
      <c r="I327" s="57"/>
      <c r="J327" s="57"/>
      <c r="K327" s="57"/>
      <c r="L327" s="57"/>
      <c r="M327" s="57"/>
      <c r="N327" s="57"/>
      <c r="P327" s="1794"/>
      <c r="Q327" s="1794"/>
      <c r="R327" s="1794"/>
      <c r="S327" s="1794"/>
      <c r="T327" s="1794"/>
      <c r="U327" s="1794"/>
      <c r="V327" s="1794"/>
      <c r="W327" s="1794"/>
      <c r="X327" s="1794"/>
      <c r="Y327" s="1794"/>
      <c r="Z327" s="1794"/>
      <c r="AA327" s="1794"/>
      <c r="AB327" s="1794"/>
      <c r="AC327" s="1794"/>
      <c r="AD327" s="1794"/>
      <c r="AE327" s="1794"/>
      <c r="AF327" s="1794"/>
      <c r="AG327" s="1794"/>
      <c r="AH327" s="1794"/>
      <c r="AI327" s="1785"/>
      <c r="AJ327" s="1785"/>
      <c r="AK327" s="1785"/>
      <c r="AL327" s="1785"/>
      <c r="AM327" s="1785"/>
      <c r="AN327" s="1790" t="s">
        <v>74</v>
      </c>
      <c r="AO327" s="1790" t="s">
        <v>646</v>
      </c>
      <c r="AP327" s="1790" t="s">
        <v>450</v>
      </c>
      <c r="AQ327" s="1790" t="s">
        <v>408</v>
      </c>
      <c r="AR327" s="1790" t="s">
        <v>413</v>
      </c>
      <c r="AS327" s="1794"/>
      <c r="AT327" s="1794"/>
      <c r="AU327" s="1794"/>
      <c r="AV327" s="1794"/>
      <c r="AW327" s="1794"/>
      <c r="AX327" s="1794"/>
      <c r="AY327" s="1794"/>
      <c r="AZ327" s="1794"/>
      <c r="BA327" s="1794"/>
      <c r="BB327" s="1794"/>
      <c r="BC327" s="1794"/>
    </row>
    <row r="328" spans="6:55" s="53" customFormat="1" x14ac:dyDescent="0.3">
      <c r="F328" s="57"/>
      <c r="G328" s="57"/>
      <c r="H328" s="57"/>
      <c r="I328" s="57"/>
      <c r="J328" s="57"/>
      <c r="K328" s="57"/>
      <c r="L328" s="57"/>
      <c r="M328" s="57"/>
      <c r="N328" s="57"/>
      <c r="P328" s="1794"/>
      <c r="Q328" s="1794"/>
      <c r="R328" s="1794"/>
      <c r="S328" s="1794"/>
      <c r="T328" s="1794"/>
      <c r="U328" s="1794"/>
      <c r="V328" s="1794"/>
      <c r="W328" s="1794"/>
      <c r="X328" s="1794"/>
      <c r="Y328" s="1794"/>
      <c r="Z328" s="1794"/>
      <c r="AA328" s="1794"/>
      <c r="AB328" s="1794"/>
      <c r="AC328" s="1794"/>
      <c r="AD328" s="1794"/>
      <c r="AE328" s="1794"/>
      <c r="AF328" s="1794"/>
      <c r="AG328" s="1794"/>
      <c r="AH328" s="1794"/>
      <c r="AI328" s="1785"/>
      <c r="AJ328" s="1785"/>
      <c r="AK328" s="1785"/>
      <c r="AL328" s="1785"/>
      <c r="AM328" s="1785"/>
      <c r="AN328" s="1790" t="s">
        <v>74</v>
      </c>
      <c r="AO328" s="1790" t="s">
        <v>646</v>
      </c>
      <c r="AP328" s="1790" t="s">
        <v>452</v>
      </c>
      <c r="AQ328" s="1790" t="s">
        <v>408</v>
      </c>
      <c r="AR328" s="1790" t="s">
        <v>413</v>
      </c>
      <c r="AS328" s="1794"/>
      <c r="AT328" s="1794"/>
      <c r="AU328" s="1794"/>
      <c r="AV328" s="1794"/>
      <c r="AW328" s="1794"/>
      <c r="AX328" s="1794"/>
      <c r="AY328" s="1794"/>
      <c r="AZ328" s="1794"/>
      <c r="BA328" s="1794"/>
      <c r="BB328" s="1794"/>
      <c r="BC328" s="1794"/>
    </row>
    <row r="329" spans="6:55" s="53" customFormat="1" x14ac:dyDescent="0.3">
      <c r="F329" s="57"/>
      <c r="G329" s="57"/>
      <c r="H329" s="57"/>
      <c r="I329" s="57"/>
      <c r="J329" s="57"/>
      <c r="K329" s="57"/>
      <c r="L329" s="57"/>
      <c r="M329" s="57"/>
      <c r="N329" s="57"/>
      <c r="P329" s="1794"/>
      <c r="Q329" s="1794"/>
      <c r="R329" s="1794"/>
      <c r="S329" s="1794"/>
      <c r="T329" s="1794"/>
      <c r="U329" s="1794"/>
      <c r="V329" s="1794"/>
      <c r="W329" s="1794"/>
      <c r="X329" s="1794"/>
      <c r="Y329" s="1794"/>
      <c r="Z329" s="1794"/>
      <c r="AA329" s="1794"/>
      <c r="AB329" s="1794"/>
      <c r="AC329" s="1794"/>
      <c r="AD329" s="1794"/>
      <c r="AE329" s="1794"/>
      <c r="AF329" s="1794"/>
      <c r="AG329" s="1794"/>
      <c r="AH329" s="1794"/>
      <c r="AI329" s="1785"/>
      <c r="AJ329" s="1785"/>
      <c r="AK329" s="1785"/>
      <c r="AL329" s="1785"/>
      <c r="AM329" s="1785"/>
      <c r="AN329" s="1790" t="s">
        <v>74</v>
      </c>
      <c r="AO329" s="1790" t="s">
        <v>646</v>
      </c>
      <c r="AP329" s="1790" t="s">
        <v>454</v>
      </c>
      <c r="AQ329" s="1790" t="s">
        <v>408</v>
      </c>
      <c r="AR329" s="1790" t="s">
        <v>413</v>
      </c>
      <c r="AS329" s="1794"/>
      <c r="AT329" s="1794"/>
      <c r="AU329" s="1794"/>
      <c r="AV329" s="1794"/>
      <c r="AW329" s="1794"/>
      <c r="AX329" s="1794"/>
      <c r="AY329" s="1794"/>
      <c r="AZ329" s="1794"/>
      <c r="BA329" s="1794"/>
      <c r="BB329" s="1794"/>
      <c r="BC329" s="1794"/>
    </row>
    <row r="330" spans="6:55" s="53" customFormat="1" x14ac:dyDescent="0.3">
      <c r="F330" s="57"/>
      <c r="G330" s="57"/>
      <c r="H330" s="57"/>
      <c r="I330" s="57"/>
      <c r="J330" s="57"/>
      <c r="K330" s="57"/>
      <c r="L330" s="57"/>
      <c r="M330" s="57"/>
      <c r="N330" s="57"/>
      <c r="P330" s="1794"/>
      <c r="Q330" s="1794"/>
      <c r="R330" s="1794"/>
      <c r="S330" s="1794"/>
      <c r="T330" s="1794"/>
      <c r="U330" s="1794"/>
      <c r="V330" s="1794"/>
      <c r="W330" s="1794"/>
      <c r="X330" s="1794"/>
      <c r="Y330" s="1794"/>
      <c r="Z330" s="1794"/>
      <c r="AA330" s="1794"/>
      <c r="AB330" s="1794"/>
      <c r="AC330" s="1794"/>
      <c r="AD330" s="1794"/>
      <c r="AE330" s="1794"/>
      <c r="AF330" s="1794"/>
      <c r="AG330" s="1794"/>
      <c r="AH330" s="1794"/>
      <c r="AI330" s="1785"/>
      <c r="AJ330" s="1785"/>
      <c r="AK330" s="1785"/>
      <c r="AL330" s="1785"/>
      <c r="AM330" s="1785"/>
      <c r="AN330" s="1790" t="s">
        <v>76</v>
      </c>
      <c r="AO330" s="1790" t="s">
        <v>648</v>
      </c>
      <c r="AP330" s="1790" t="s">
        <v>450</v>
      </c>
      <c r="AQ330" s="1790" t="s">
        <v>407</v>
      </c>
      <c r="AR330" s="1790" t="s">
        <v>418</v>
      </c>
      <c r="AS330" s="1794"/>
      <c r="AT330" s="1794"/>
      <c r="AU330" s="1794"/>
      <c r="AV330" s="1794"/>
      <c r="AW330" s="1794"/>
      <c r="AX330" s="1794"/>
      <c r="AY330" s="1794"/>
      <c r="AZ330" s="1794"/>
      <c r="BA330" s="1794"/>
      <c r="BB330" s="1794"/>
      <c r="BC330" s="1794"/>
    </row>
    <row r="331" spans="6:55" s="53" customFormat="1" x14ac:dyDescent="0.3">
      <c r="F331" s="57"/>
      <c r="G331" s="57"/>
      <c r="H331" s="57"/>
      <c r="I331" s="57"/>
      <c r="J331" s="57"/>
      <c r="K331" s="57"/>
      <c r="L331" s="57"/>
      <c r="M331" s="57"/>
      <c r="N331" s="57"/>
      <c r="P331" s="1794"/>
      <c r="Q331" s="1794"/>
      <c r="R331" s="1794"/>
      <c r="S331" s="1794"/>
      <c r="T331" s="1794"/>
      <c r="U331" s="1794"/>
      <c r="V331" s="1794"/>
      <c r="W331" s="1794"/>
      <c r="X331" s="1794"/>
      <c r="Y331" s="1794"/>
      <c r="Z331" s="1794"/>
      <c r="AA331" s="1794"/>
      <c r="AB331" s="1794"/>
      <c r="AC331" s="1794"/>
      <c r="AD331" s="1794"/>
      <c r="AE331" s="1794"/>
      <c r="AF331" s="1794"/>
      <c r="AG331" s="1794"/>
      <c r="AH331" s="1794"/>
      <c r="AI331" s="1785"/>
      <c r="AJ331" s="1785"/>
      <c r="AK331" s="1785"/>
      <c r="AL331" s="1785"/>
      <c r="AM331" s="1785"/>
      <c r="AN331" s="1790" t="s">
        <v>76</v>
      </c>
      <c r="AO331" s="1790" t="s">
        <v>648</v>
      </c>
      <c r="AP331" s="1790" t="s">
        <v>452</v>
      </c>
      <c r="AQ331" s="1790" t="s">
        <v>407</v>
      </c>
      <c r="AR331" s="1790" t="s">
        <v>418</v>
      </c>
      <c r="AS331" s="1794"/>
      <c r="AT331" s="1794"/>
      <c r="AU331" s="1794"/>
      <c r="AV331" s="1794"/>
      <c r="AW331" s="1794"/>
      <c r="AX331" s="1794"/>
      <c r="AY331" s="1794"/>
      <c r="AZ331" s="1794"/>
      <c r="BA331" s="1794"/>
      <c r="BB331" s="1794"/>
      <c r="BC331" s="1794"/>
    </row>
    <row r="332" spans="6:55" s="53" customFormat="1" x14ac:dyDescent="0.3">
      <c r="F332" s="57"/>
      <c r="G332" s="57"/>
      <c r="H332" s="57"/>
      <c r="I332" s="57"/>
      <c r="J332" s="57"/>
      <c r="K332" s="57"/>
      <c r="L332" s="57"/>
      <c r="M332" s="57"/>
      <c r="N332" s="57"/>
      <c r="P332" s="1794"/>
      <c r="Q332" s="1794"/>
      <c r="R332" s="1794"/>
      <c r="S332" s="1794"/>
      <c r="T332" s="1794"/>
      <c r="U332" s="1794"/>
      <c r="V332" s="1794"/>
      <c r="W332" s="1794"/>
      <c r="X332" s="1794"/>
      <c r="Y332" s="1794"/>
      <c r="Z332" s="1794"/>
      <c r="AA332" s="1794"/>
      <c r="AB332" s="1794"/>
      <c r="AC332" s="1794"/>
      <c r="AD332" s="1794"/>
      <c r="AE332" s="1794"/>
      <c r="AF332" s="1794"/>
      <c r="AG332" s="1794"/>
      <c r="AH332" s="1794"/>
      <c r="AI332" s="1785"/>
      <c r="AJ332" s="1785"/>
      <c r="AK332" s="1785"/>
      <c r="AL332" s="1785"/>
      <c r="AM332" s="1785"/>
      <c r="AN332" s="1790" t="s">
        <v>76</v>
      </c>
      <c r="AO332" s="1790" t="s">
        <v>650</v>
      </c>
      <c r="AP332" s="1790" t="s">
        <v>454</v>
      </c>
      <c r="AQ332" s="1790" t="s">
        <v>407</v>
      </c>
      <c r="AR332" s="1790" t="s">
        <v>418</v>
      </c>
      <c r="AS332" s="1794"/>
      <c r="AT332" s="1794"/>
      <c r="AU332" s="1794"/>
      <c r="AV332" s="1794"/>
      <c r="AW332" s="1794"/>
      <c r="AX332" s="1794"/>
      <c r="AY332" s="1794"/>
      <c r="AZ332" s="1794"/>
      <c r="BA332" s="1794"/>
      <c r="BB332" s="1794"/>
      <c r="BC332" s="1794"/>
    </row>
    <row r="333" spans="6:55" s="53" customFormat="1" x14ac:dyDescent="0.3">
      <c r="F333" s="57"/>
      <c r="G333" s="57"/>
      <c r="H333" s="57"/>
      <c r="I333" s="57"/>
      <c r="J333" s="57"/>
      <c r="K333" s="57"/>
      <c r="L333" s="57"/>
      <c r="M333" s="57"/>
      <c r="N333" s="57"/>
      <c r="P333" s="1794"/>
      <c r="Q333" s="1794"/>
      <c r="R333" s="1794"/>
      <c r="S333" s="1794"/>
      <c r="T333" s="1794"/>
      <c r="U333" s="1794"/>
      <c r="V333" s="1794"/>
      <c r="W333" s="1794"/>
      <c r="X333" s="1794"/>
      <c r="Y333" s="1794"/>
      <c r="Z333" s="1794"/>
      <c r="AA333" s="1794"/>
      <c r="AB333" s="1794"/>
      <c r="AC333" s="1794"/>
      <c r="AD333" s="1794"/>
      <c r="AE333" s="1794"/>
      <c r="AF333" s="1794"/>
      <c r="AG333" s="1794"/>
      <c r="AH333" s="1794"/>
      <c r="AI333" s="1785"/>
      <c r="AJ333" s="1785"/>
      <c r="AK333" s="1785"/>
      <c r="AL333" s="1785"/>
      <c r="AM333" s="1785"/>
      <c r="AN333" s="1790" t="s">
        <v>76</v>
      </c>
      <c r="AO333" s="1790" t="s">
        <v>652</v>
      </c>
      <c r="AP333" s="1790" t="s">
        <v>450</v>
      </c>
      <c r="AQ333" s="1790" t="s">
        <v>408</v>
      </c>
      <c r="AR333" s="1790" t="s">
        <v>413</v>
      </c>
      <c r="AS333" s="1794"/>
      <c r="AT333" s="1794"/>
      <c r="AU333" s="1794"/>
      <c r="AV333" s="1794"/>
      <c r="AW333" s="1794"/>
      <c r="AX333" s="1794"/>
      <c r="AY333" s="1794"/>
      <c r="AZ333" s="1794"/>
      <c r="BA333" s="1794"/>
      <c r="BB333" s="1794"/>
      <c r="BC333" s="1794"/>
    </row>
    <row r="334" spans="6:55" s="53" customFormat="1" x14ac:dyDescent="0.3">
      <c r="F334" s="57"/>
      <c r="G334" s="57"/>
      <c r="H334" s="57"/>
      <c r="I334" s="57"/>
      <c r="J334" s="57"/>
      <c r="K334" s="57"/>
      <c r="L334" s="57"/>
      <c r="M334" s="57"/>
      <c r="N334" s="57"/>
      <c r="P334" s="1794"/>
      <c r="Q334" s="1794"/>
      <c r="R334" s="1794"/>
      <c r="S334" s="1794"/>
      <c r="T334" s="1794"/>
      <c r="U334" s="1794"/>
      <c r="V334" s="1794"/>
      <c r="W334" s="1794"/>
      <c r="X334" s="1794"/>
      <c r="Y334" s="1794"/>
      <c r="Z334" s="1794"/>
      <c r="AA334" s="1794"/>
      <c r="AB334" s="1794"/>
      <c r="AC334" s="1794"/>
      <c r="AD334" s="1794"/>
      <c r="AE334" s="1794"/>
      <c r="AF334" s="1794"/>
      <c r="AG334" s="1794"/>
      <c r="AH334" s="1794"/>
      <c r="AI334" s="1785"/>
      <c r="AJ334" s="1785"/>
      <c r="AK334" s="1785"/>
      <c r="AL334" s="1785"/>
      <c r="AM334" s="1785"/>
      <c r="AN334" s="1790" t="s">
        <v>76</v>
      </c>
      <c r="AO334" s="1790" t="s">
        <v>652</v>
      </c>
      <c r="AP334" s="1790" t="s">
        <v>452</v>
      </c>
      <c r="AQ334" s="1790" t="s">
        <v>408</v>
      </c>
      <c r="AR334" s="1790" t="s">
        <v>413</v>
      </c>
      <c r="AS334" s="1794"/>
      <c r="AT334" s="1794"/>
      <c r="AU334" s="1794"/>
      <c r="AV334" s="1794"/>
      <c r="AW334" s="1794"/>
      <c r="AX334" s="1794"/>
      <c r="AY334" s="1794"/>
      <c r="AZ334" s="1794"/>
      <c r="BA334" s="1794"/>
      <c r="BB334" s="1794"/>
      <c r="BC334" s="1794"/>
    </row>
    <row r="335" spans="6:55" s="53" customFormat="1" x14ac:dyDescent="0.3">
      <c r="F335" s="57"/>
      <c r="G335" s="57"/>
      <c r="H335" s="57"/>
      <c r="I335" s="57"/>
      <c r="J335" s="57"/>
      <c r="K335" s="57"/>
      <c r="L335" s="57"/>
      <c r="M335" s="57"/>
      <c r="N335" s="57"/>
      <c r="P335" s="1794"/>
      <c r="Q335" s="1794"/>
      <c r="R335" s="1794"/>
      <c r="S335" s="1794"/>
      <c r="T335" s="1794"/>
      <c r="U335" s="1794"/>
      <c r="V335" s="1794"/>
      <c r="W335" s="1794"/>
      <c r="X335" s="1794"/>
      <c r="Y335" s="1794"/>
      <c r="Z335" s="1794"/>
      <c r="AA335" s="1794"/>
      <c r="AB335" s="1794"/>
      <c r="AC335" s="1794"/>
      <c r="AD335" s="1794"/>
      <c r="AE335" s="1794"/>
      <c r="AF335" s="1794"/>
      <c r="AG335" s="1794"/>
      <c r="AH335" s="1794"/>
      <c r="AI335" s="1785"/>
      <c r="AJ335" s="1785"/>
      <c r="AK335" s="1785"/>
      <c r="AL335" s="1785"/>
      <c r="AM335" s="1785"/>
      <c r="AN335" s="1790" t="s">
        <v>76</v>
      </c>
      <c r="AO335" s="1790" t="s">
        <v>652</v>
      </c>
      <c r="AP335" s="1790" t="s">
        <v>454</v>
      </c>
      <c r="AQ335" s="1790" t="s">
        <v>408</v>
      </c>
      <c r="AR335" s="1790" t="s">
        <v>413</v>
      </c>
      <c r="AS335" s="1794"/>
      <c r="AT335" s="1794"/>
      <c r="AU335" s="1794"/>
      <c r="AV335" s="1794"/>
      <c r="AW335" s="1794"/>
      <c r="AX335" s="1794"/>
      <c r="AY335" s="1794"/>
      <c r="AZ335" s="1794"/>
      <c r="BA335" s="1794"/>
      <c r="BB335" s="1794"/>
      <c r="BC335" s="1794"/>
    </row>
    <row r="336" spans="6:55" s="53" customFormat="1" x14ac:dyDescent="0.3">
      <c r="F336" s="57"/>
      <c r="G336" s="57"/>
      <c r="H336" s="57"/>
      <c r="I336" s="57"/>
      <c r="J336" s="57"/>
      <c r="K336" s="57"/>
      <c r="L336" s="57"/>
      <c r="M336" s="57"/>
      <c r="N336" s="57"/>
      <c r="P336" s="1794"/>
      <c r="Q336" s="1794"/>
      <c r="R336" s="1794"/>
      <c r="S336" s="1794"/>
      <c r="T336" s="1794"/>
      <c r="U336" s="1794"/>
      <c r="V336" s="1794"/>
      <c r="W336" s="1794"/>
      <c r="X336" s="1794"/>
      <c r="Y336" s="1794"/>
      <c r="Z336" s="1794"/>
      <c r="AA336" s="1794"/>
      <c r="AB336" s="1794"/>
      <c r="AC336" s="1794"/>
      <c r="AD336" s="1794"/>
      <c r="AE336" s="1794"/>
      <c r="AF336" s="1794"/>
      <c r="AG336" s="1794"/>
      <c r="AH336" s="1794"/>
      <c r="AI336" s="1785"/>
      <c r="AJ336" s="1785"/>
      <c r="AK336" s="1785"/>
      <c r="AL336" s="1785"/>
      <c r="AM336" s="1785"/>
      <c r="AN336" s="1790" t="s">
        <v>76</v>
      </c>
      <c r="AO336" s="1790" t="s">
        <v>652</v>
      </c>
      <c r="AP336" s="1790" t="s">
        <v>894</v>
      </c>
      <c r="AQ336" s="1790" t="s">
        <v>408</v>
      </c>
      <c r="AR336" s="1790" t="s">
        <v>413</v>
      </c>
      <c r="AS336" s="1794"/>
      <c r="AT336" s="1794"/>
      <c r="AU336" s="1794"/>
      <c r="AV336" s="1794"/>
      <c r="AW336" s="1794"/>
      <c r="AX336" s="1794"/>
      <c r="AY336" s="1794"/>
      <c r="AZ336" s="1794"/>
      <c r="BA336" s="1794"/>
      <c r="BB336" s="1794"/>
      <c r="BC336" s="1794"/>
    </row>
    <row r="337" spans="6:55" s="53" customFormat="1" x14ac:dyDescent="0.3">
      <c r="F337" s="57"/>
      <c r="G337" s="57"/>
      <c r="H337" s="57"/>
      <c r="I337" s="57"/>
      <c r="J337" s="57"/>
      <c r="K337" s="57"/>
      <c r="L337" s="57"/>
      <c r="M337" s="57"/>
      <c r="N337" s="57"/>
      <c r="P337" s="1794"/>
      <c r="Q337" s="1794"/>
      <c r="R337" s="1794"/>
      <c r="S337" s="1794"/>
      <c r="T337" s="1794"/>
      <c r="U337" s="1794"/>
      <c r="V337" s="1794"/>
      <c r="W337" s="1794"/>
      <c r="X337" s="1794"/>
      <c r="Y337" s="1794"/>
      <c r="Z337" s="1794"/>
      <c r="AA337" s="1794"/>
      <c r="AB337" s="1794"/>
      <c r="AC337" s="1794"/>
      <c r="AD337" s="1794"/>
      <c r="AE337" s="1794"/>
      <c r="AF337" s="1794"/>
      <c r="AG337" s="1794"/>
      <c r="AH337" s="1794"/>
      <c r="AI337" s="1785"/>
      <c r="AJ337" s="1785"/>
      <c r="AK337" s="1785"/>
      <c r="AL337" s="1785"/>
      <c r="AM337" s="1785"/>
      <c r="AN337" s="1790" t="s">
        <v>78</v>
      </c>
      <c r="AO337" s="1790" t="s">
        <v>654</v>
      </c>
      <c r="AP337" s="1790" t="s">
        <v>450</v>
      </c>
      <c r="AQ337" s="1790" t="s">
        <v>407</v>
      </c>
      <c r="AR337" s="1790" t="s">
        <v>418</v>
      </c>
      <c r="AS337" s="1794"/>
      <c r="AT337" s="1794"/>
      <c r="AU337" s="1794"/>
      <c r="AV337" s="1794"/>
      <c r="AW337" s="1794"/>
      <c r="AX337" s="1794"/>
      <c r="AY337" s="1794"/>
      <c r="AZ337" s="1794"/>
      <c r="BA337" s="1794"/>
      <c r="BB337" s="1794"/>
      <c r="BC337" s="1794"/>
    </row>
    <row r="338" spans="6:55" s="53" customFormat="1" x14ac:dyDescent="0.3">
      <c r="F338" s="57"/>
      <c r="G338" s="57"/>
      <c r="H338" s="57"/>
      <c r="I338" s="57"/>
      <c r="J338" s="57"/>
      <c r="K338" s="57"/>
      <c r="L338" s="57"/>
      <c r="M338" s="57"/>
      <c r="N338" s="57"/>
      <c r="P338" s="1794"/>
      <c r="Q338" s="1794"/>
      <c r="R338" s="1794"/>
      <c r="S338" s="1794"/>
      <c r="T338" s="1794"/>
      <c r="U338" s="1794"/>
      <c r="V338" s="1794"/>
      <c r="W338" s="1794"/>
      <c r="X338" s="1794"/>
      <c r="Y338" s="1794"/>
      <c r="Z338" s="1794"/>
      <c r="AA338" s="1794"/>
      <c r="AB338" s="1794"/>
      <c r="AC338" s="1794"/>
      <c r="AD338" s="1794"/>
      <c r="AE338" s="1794"/>
      <c r="AF338" s="1794"/>
      <c r="AG338" s="1794"/>
      <c r="AH338" s="1794"/>
      <c r="AI338" s="1785"/>
      <c r="AJ338" s="1785"/>
      <c r="AK338" s="1785"/>
      <c r="AL338" s="1785"/>
      <c r="AM338" s="1785"/>
      <c r="AN338" s="1790" t="s">
        <v>78</v>
      </c>
      <c r="AO338" s="1790" t="s">
        <v>654</v>
      </c>
      <c r="AP338" s="1790" t="s">
        <v>452</v>
      </c>
      <c r="AQ338" s="1790" t="s">
        <v>407</v>
      </c>
      <c r="AR338" s="1790" t="s">
        <v>418</v>
      </c>
      <c r="AS338" s="1794"/>
      <c r="AT338" s="1794"/>
      <c r="AU338" s="1794"/>
      <c r="AV338" s="1794"/>
      <c r="AW338" s="1794"/>
      <c r="AX338" s="1794"/>
      <c r="AY338" s="1794"/>
      <c r="AZ338" s="1794"/>
      <c r="BA338" s="1794"/>
      <c r="BB338" s="1794"/>
      <c r="BC338" s="1794"/>
    </row>
    <row r="339" spans="6:55" s="53" customFormat="1" x14ac:dyDescent="0.3">
      <c r="F339" s="57"/>
      <c r="G339" s="57"/>
      <c r="H339" s="57"/>
      <c r="I339" s="57"/>
      <c r="J339" s="57"/>
      <c r="K339" s="57"/>
      <c r="L339" s="57"/>
      <c r="M339" s="57"/>
      <c r="N339" s="57"/>
      <c r="P339" s="1794"/>
      <c r="Q339" s="1794"/>
      <c r="R339" s="1794"/>
      <c r="S339" s="1794"/>
      <c r="T339" s="1794"/>
      <c r="U339" s="1794"/>
      <c r="V339" s="1794"/>
      <c r="W339" s="1794"/>
      <c r="X339" s="1794"/>
      <c r="Y339" s="1794"/>
      <c r="Z339" s="1794"/>
      <c r="AA339" s="1794"/>
      <c r="AB339" s="1794"/>
      <c r="AC339" s="1794"/>
      <c r="AD339" s="1794"/>
      <c r="AE339" s="1794"/>
      <c r="AF339" s="1794"/>
      <c r="AG339" s="1794"/>
      <c r="AH339" s="1794"/>
      <c r="AI339" s="1785"/>
      <c r="AJ339" s="1785"/>
      <c r="AK339" s="1785"/>
      <c r="AL339" s="1785"/>
      <c r="AM339" s="1785"/>
      <c r="AN339" s="1790" t="s">
        <v>80</v>
      </c>
      <c r="AO339" s="1790" t="s">
        <v>656</v>
      </c>
      <c r="AP339" s="1790" t="s">
        <v>425</v>
      </c>
      <c r="AQ339" s="1790" t="s">
        <v>407</v>
      </c>
      <c r="AR339" s="1790" t="s">
        <v>418</v>
      </c>
      <c r="AS339" s="1794"/>
      <c r="AT339" s="1794"/>
      <c r="AU339" s="1794"/>
      <c r="AV339" s="1794"/>
      <c r="AW339" s="1794"/>
      <c r="AX339" s="1794"/>
      <c r="AY339" s="1794"/>
      <c r="AZ339" s="1794"/>
      <c r="BA339" s="1794"/>
      <c r="BB339" s="1794"/>
      <c r="BC339" s="1794"/>
    </row>
    <row r="340" spans="6:55" s="53" customFormat="1" x14ac:dyDescent="0.3">
      <c r="F340" s="57"/>
      <c r="G340" s="57"/>
      <c r="H340" s="57"/>
      <c r="I340" s="57"/>
      <c r="J340" s="57"/>
      <c r="K340" s="57"/>
      <c r="L340" s="57"/>
      <c r="M340" s="57"/>
      <c r="N340" s="57"/>
      <c r="P340" s="1794"/>
      <c r="Q340" s="1794"/>
      <c r="R340" s="1794"/>
      <c r="S340" s="1794"/>
      <c r="T340" s="1794"/>
      <c r="U340" s="1794"/>
      <c r="V340" s="1794"/>
      <c r="W340" s="1794"/>
      <c r="X340" s="1794"/>
      <c r="Y340" s="1794"/>
      <c r="Z340" s="1794"/>
      <c r="AA340" s="1794"/>
      <c r="AB340" s="1794"/>
      <c r="AC340" s="1794"/>
      <c r="AD340" s="1794"/>
      <c r="AE340" s="1794"/>
      <c r="AF340" s="1794"/>
      <c r="AG340" s="1794"/>
      <c r="AH340" s="1794"/>
      <c r="AI340" s="1785"/>
      <c r="AJ340" s="1785"/>
      <c r="AK340" s="1785"/>
      <c r="AL340" s="1785"/>
      <c r="AM340" s="1785"/>
      <c r="AN340" s="1790" t="s">
        <v>82</v>
      </c>
      <c r="AO340" s="1790" t="s">
        <v>658</v>
      </c>
      <c r="AP340" s="1790" t="s">
        <v>450</v>
      </c>
      <c r="AQ340" s="1790" t="s">
        <v>407</v>
      </c>
      <c r="AR340" s="1790" t="s">
        <v>418</v>
      </c>
      <c r="AS340" s="1794"/>
      <c r="AT340" s="1794"/>
      <c r="AU340" s="1794"/>
      <c r="AV340" s="1794"/>
      <c r="AW340" s="1794"/>
      <c r="AX340" s="1794"/>
      <c r="AY340" s="1794"/>
      <c r="AZ340" s="1794"/>
      <c r="BA340" s="1794"/>
      <c r="BB340" s="1794"/>
      <c r="BC340" s="1794"/>
    </row>
    <row r="341" spans="6:55" s="53" customFormat="1" x14ac:dyDescent="0.3">
      <c r="F341" s="57"/>
      <c r="G341" s="57"/>
      <c r="H341" s="57"/>
      <c r="I341" s="57"/>
      <c r="J341" s="57"/>
      <c r="K341" s="57"/>
      <c r="L341" s="57"/>
      <c r="M341" s="57"/>
      <c r="N341" s="57"/>
      <c r="P341" s="1794"/>
      <c r="Q341" s="1794"/>
      <c r="R341" s="1794"/>
      <c r="S341" s="1794"/>
      <c r="T341" s="1794"/>
      <c r="U341" s="1794"/>
      <c r="V341" s="1794"/>
      <c r="W341" s="1794"/>
      <c r="X341" s="1794"/>
      <c r="Y341" s="1794"/>
      <c r="Z341" s="1794"/>
      <c r="AA341" s="1794"/>
      <c r="AB341" s="1794"/>
      <c r="AC341" s="1794"/>
      <c r="AD341" s="1794"/>
      <c r="AE341" s="1794"/>
      <c r="AF341" s="1794"/>
      <c r="AG341" s="1794"/>
      <c r="AH341" s="1794"/>
      <c r="AI341" s="1785"/>
      <c r="AJ341" s="1785"/>
      <c r="AK341" s="1785"/>
      <c r="AL341" s="1785"/>
      <c r="AM341" s="1785"/>
      <c r="AN341" s="1790" t="s">
        <v>82</v>
      </c>
      <c r="AO341" s="1790" t="s">
        <v>658</v>
      </c>
      <c r="AP341" s="1790" t="s">
        <v>452</v>
      </c>
      <c r="AQ341" s="1790" t="s">
        <v>407</v>
      </c>
      <c r="AR341" s="1790" t="s">
        <v>418</v>
      </c>
      <c r="AS341" s="1794"/>
      <c r="AT341" s="1794"/>
      <c r="AU341" s="1794"/>
      <c r="AV341" s="1794"/>
      <c r="AW341" s="1794"/>
      <c r="AX341" s="1794"/>
      <c r="AY341" s="1794"/>
      <c r="AZ341" s="1794"/>
      <c r="BA341" s="1794"/>
      <c r="BB341" s="1794"/>
      <c r="BC341" s="1794"/>
    </row>
    <row r="342" spans="6:55" s="53" customFormat="1" x14ac:dyDescent="0.3">
      <c r="F342" s="57"/>
      <c r="G342" s="57"/>
      <c r="H342" s="57"/>
      <c r="I342" s="57"/>
      <c r="J342" s="57"/>
      <c r="K342" s="57"/>
      <c r="L342" s="57"/>
      <c r="M342" s="57"/>
      <c r="N342" s="57"/>
      <c r="P342" s="1794"/>
      <c r="Q342" s="1794"/>
      <c r="R342" s="1794"/>
      <c r="S342" s="1794"/>
      <c r="T342" s="1794"/>
      <c r="U342" s="1794"/>
      <c r="V342" s="1794"/>
      <c r="W342" s="1794"/>
      <c r="X342" s="1794"/>
      <c r="Y342" s="1794"/>
      <c r="Z342" s="1794"/>
      <c r="AA342" s="1794"/>
      <c r="AB342" s="1794"/>
      <c r="AC342" s="1794"/>
      <c r="AD342" s="1794"/>
      <c r="AE342" s="1794"/>
      <c r="AF342" s="1794"/>
      <c r="AG342" s="1794"/>
      <c r="AH342" s="1794"/>
      <c r="AI342" s="1785"/>
      <c r="AJ342" s="1785"/>
      <c r="AK342" s="1785"/>
      <c r="AL342" s="1785"/>
      <c r="AM342" s="1785"/>
      <c r="AN342" s="1790" t="s">
        <v>82</v>
      </c>
      <c r="AO342" s="1790" t="s">
        <v>660</v>
      </c>
      <c r="AP342" s="1790" t="s">
        <v>450</v>
      </c>
      <c r="AQ342" s="1790" t="s">
        <v>407</v>
      </c>
      <c r="AR342" s="1790" t="s">
        <v>418</v>
      </c>
      <c r="AS342" s="1794"/>
      <c r="AT342" s="1794"/>
      <c r="AU342" s="1794"/>
      <c r="AV342" s="1794"/>
      <c r="AW342" s="1794"/>
      <c r="AX342" s="1794"/>
      <c r="AY342" s="1794"/>
      <c r="AZ342" s="1794"/>
      <c r="BA342" s="1794"/>
      <c r="BB342" s="1794"/>
      <c r="BC342" s="1794"/>
    </row>
    <row r="343" spans="6:55" s="53" customFormat="1" x14ac:dyDescent="0.3">
      <c r="F343" s="57"/>
      <c r="G343" s="57"/>
      <c r="H343" s="57"/>
      <c r="I343" s="57"/>
      <c r="J343" s="57"/>
      <c r="K343" s="57"/>
      <c r="L343" s="57"/>
      <c r="M343" s="57"/>
      <c r="N343" s="57"/>
      <c r="P343" s="1794"/>
      <c r="Q343" s="1794"/>
      <c r="R343" s="1794"/>
      <c r="S343" s="1794"/>
      <c r="T343" s="1794"/>
      <c r="U343" s="1794"/>
      <c r="V343" s="1794"/>
      <c r="W343" s="1794"/>
      <c r="X343" s="1794"/>
      <c r="Y343" s="1794"/>
      <c r="Z343" s="1794"/>
      <c r="AA343" s="1794"/>
      <c r="AB343" s="1794"/>
      <c r="AC343" s="1794"/>
      <c r="AD343" s="1794"/>
      <c r="AE343" s="1794"/>
      <c r="AF343" s="1794"/>
      <c r="AG343" s="1794"/>
      <c r="AH343" s="1794"/>
      <c r="AI343" s="1785"/>
      <c r="AJ343" s="1785"/>
      <c r="AK343" s="1785"/>
      <c r="AL343" s="1785"/>
      <c r="AM343" s="1785"/>
      <c r="AN343" s="1790" t="s">
        <v>82</v>
      </c>
      <c r="AO343" s="1790" t="s">
        <v>660</v>
      </c>
      <c r="AP343" s="1790" t="s">
        <v>452</v>
      </c>
      <c r="AQ343" s="1790" t="s">
        <v>407</v>
      </c>
      <c r="AR343" s="1790" t="s">
        <v>418</v>
      </c>
      <c r="AS343" s="1794"/>
      <c r="AT343" s="1794"/>
      <c r="AU343" s="1794"/>
      <c r="AV343" s="1794"/>
      <c r="AW343" s="1794"/>
      <c r="AX343" s="1794"/>
      <c r="AY343" s="1794"/>
      <c r="AZ343" s="1794"/>
      <c r="BA343" s="1794"/>
      <c r="BB343" s="1794"/>
      <c r="BC343" s="1794"/>
    </row>
    <row r="344" spans="6:55" s="53" customFormat="1" x14ac:dyDescent="0.3">
      <c r="F344" s="57"/>
      <c r="G344" s="57"/>
      <c r="H344" s="57"/>
      <c r="I344" s="57"/>
      <c r="J344" s="57"/>
      <c r="K344" s="57"/>
      <c r="L344" s="57"/>
      <c r="M344" s="57"/>
      <c r="N344" s="57"/>
      <c r="P344" s="1794"/>
      <c r="Q344" s="1794"/>
      <c r="R344" s="1794"/>
      <c r="S344" s="1794"/>
      <c r="T344" s="1794"/>
      <c r="U344" s="1794"/>
      <c r="V344" s="1794"/>
      <c r="W344" s="1794"/>
      <c r="X344" s="1794"/>
      <c r="Y344" s="1794"/>
      <c r="Z344" s="1794"/>
      <c r="AA344" s="1794"/>
      <c r="AB344" s="1794"/>
      <c r="AC344" s="1794"/>
      <c r="AD344" s="1794"/>
      <c r="AE344" s="1794"/>
      <c r="AF344" s="1794"/>
      <c r="AG344" s="1794"/>
      <c r="AH344" s="1794"/>
      <c r="AI344" s="1785"/>
      <c r="AJ344" s="1785"/>
      <c r="AK344" s="1785"/>
      <c r="AL344" s="1785"/>
      <c r="AM344" s="1785"/>
      <c r="AN344" s="1790" t="s">
        <v>82</v>
      </c>
      <c r="AO344" s="1790" t="s">
        <v>662</v>
      </c>
      <c r="AP344" s="1790" t="s">
        <v>450</v>
      </c>
      <c r="AQ344" s="1790" t="s">
        <v>407</v>
      </c>
      <c r="AR344" s="1790" t="s">
        <v>418</v>
      </c>
      <c r="AS344" s="1794"/>
      <c r="AT344" s="1794"/>
      <c r="AU344" s="1794"/>
      <c r="AV344" s="1794"/>
      <c r="AW344" s="1794"/>
      <c r="AX344" s="1794"/>
      <c r="AY344" s="1794"/>
      <c r="AZ344" s="1794"/>
      <c r="BA344" s="1794"/>
      <c r="BB344" s="1794"/>
      <c r="BC344" s="1794"/>
    </row>
    <row r="345" spans="6:55" s="53" customFormat="1" x14ac:dyDescent="0.3">
      <c r="F345" s="57"/>
      <c r="G345" s="57"/>
      <c r="H345" s="57"/>
      <c r="I345" s="57"/>
      <c r="J345" s="57"/>
      <c r="K345" s="57"/>
      <c r="L345" s="57"/>
      <c r="M345" s="57"/>
      <c r="N345" s="57"/>
      <c r="P345" s="1794"/>
      <c r="Q345" s="1794"/>
      <c r="R345" s="1794"/>
      <c r="S345" s="1794"/>
      <c r="T345" s="1794"/>
      <c r="U345" s="1794"/>
      <c r="V345" s="1794"/>
      <c r="W345" s="1794"/>
      <c r="X345" s="1794"/>
      <c r="Y345" s="1794"/>
      <c r="Z345" s="1794"/>
      <c r="AA345" s="1794"/>
      <c r="AB345" s="1794"/>
      <c r="AC345" s="1794"/>
      <c r="AD345" s="1794"/>
      <c r="AE345" s="1794"/>
      <c r="AF345" s="1794"/>
      <c r="AG345" s="1794"/>
      <c r="AH345" s="1794"/>
      <c r="AI345" s="1785"/>
      <c r="AJ345" s="1785"/>
      <c r="AK345" s="1785"/>
      <c r="AL345" s="1785"/>
      <c r="AM345" s="1785"/>
      <c r="AN345" s="1790" t="s">
        <v>82</v>
      </c>
      <c r="AO345" s="1790" t="s">
        <v>662</v>
      </c>
      <c r="AP345" s="1790" t="s">
        <v>452</v>
      </c>
      <c r="AQ345" s="1790" t="s">
        <v>407</v>
      </c>
      <c r="AR345" s="1790" t="s">
        <v>418</v>
      </c>
      <c r="AS345" s="1794"/>
      <c r="AT345" s="1794"/>
      <c r="AU345" s="1794"/>
      <c r="AV345" s="1794"/>
      <c r="AW345" s="1794"/>
      <c r="AX345" s="1794"/>
      <c r="AY345" s="1794"/>
      <c r="AZ345" s="1794"/>
      <c r="BA345" s="1794"/>
      <c r="BB345" s="1794"/>
      <c r="BC345" s="1794"/>
    </row>
    <row r="346" spans="6:55" s="53" customFormat="1" x14ac:dyDescent="0.3">
      <c r="F346" s="57"/>
      <c r="G346" s="57"/>
      <c r="H346" s="57"/>
      <c r="I346" s="57"/>
      <c r="J346" s="57"/>
      <c r="K346" s="57"/>
      <c r="L346" s="57"/>
      <c r="M346" s="57"/>
      <c r="N346" s="57"/>
      <c r="P346" s="1794"/>
      <c r="Q346" s="1794"/>
      <c r="R346" s="1794"/>
      <c r="S346" s="1794"/>
      <c r="T346" s="1794"/>
      <c r="U346" s="1794"/>
      <c r="V346" s="1794"/>
      <c r="W346" s="1794"/>
      <c r="X346" s="1794"/>
      <c r="Y346" s="1794"/>
      <c r="Z346" s="1794"/>
      <c r="AA346" s="1794"/>
      <c r="AB346" s="1794"/>
      <c r="AC346" s="1794"/>
      <c r="AD346" s="1794"/>
      <c r="AE346" s="1794"/>
      <c r="AF346" s="1794"/>
      <c r="AG346" s="1794"/>
      <c r="AH346" s="1794"/>
      <c r="AI346" s="1785"/>
      <c r="AJ346" s="1785"/>
      <c r="AK346" s="1785"/>
      <c r="AL346" s="1785"/>
      <c r="AM346" s="1785"/>
      <c r="AN346" s="1790" t="s">
        <v>82</v>
      </c>
      <c r="AO346" s="1790" t="s">
        <v>664</v>
      </c>
      <c r="AP346" s="1790" t="s">
        <v>450</v>
      </c>
      <c r="AQ346" s="1790" t="s">
        <v>407</v>
      </c>
      <c r="AR346" s="1790" t="s">
        <v>418</v>
      </c>
      <c r="AS346" s="1794"/>
      <c r="AT346" s="1794"/>
      <c r="AU346" s="1794"/>
      <c r="AV346" s="1794"/>
      <c r="AW346" s="1794"/>
      <c r="AX346" s="1794"/>
      <c r="AY346" s="1794"/>
      <c r="AZ346" s="1794"/>
      <c r="BA346" s="1794"/>
      <c r="BB346" s="1794"/>
      <c r="BC346" s="1794"/>
    </row>
    <row r="347" spans="6:55" s="53" customFormat="1" x14ac:dyDescent="0.3">
      <c r="F347" s="57"/>
      <c r="G347" s="57"/>
      <c r="H347" s="57"/>
      <c r="I347" s="57"/>
      <c r="J347" s="57"/>
      <c r="K347" s="57"/>
      <c r="L347" s="57"/>
      <c r="M347" s="57"/>
      <c r="N347" s="57"/>
      <c r="P347" s="1794"/>
      <c r="Q347" s="1794"/>
      <c r="R347" s="1794"/>
      <c r="S347" s="1794"/>
      <c r="T347" s="1794"/>
      <c r="U347" s="1794"/>
      <c r="V347" s="1794"/>
      <c r="W347" s="1794"/>
      <c r="X347" s="1794"/>
      <c r="Y347" s="1794"/>
      <c r="Z347" s="1794"/>
      <c r="AA347" s="1794"/>
      <c r="AB347" s="1794"/>
      <c r="AC347" s="1794"/>
      <c r="AD347" s="1794"/>
      <c r="AE347" s="1794"/>
      <c r="AF347" s="1794"/>
      <c r="AG347" s="1794"/>
      <c r="AH347" s="1794"/>
      <c r="AI347" s="1785"/>
      <c r="AJ347" s="1785"/>
      <c r="AK347" s="1785"/>
      <c r="AL347" s="1785"/>
      <c r="AM347" s="1785"/>
      <c r="AN347" s="1790" t="s">
        <v>82</v>
      </c>
      <c r="AO347" s="1790" t="s">
        <v>664</v>
      </c>
      <c r="AP347" s="1790" t="s">
        <v>452</v>
      </c>
      <c r="AQ347" s="1790" t="s">
        <v>407</v>
      </c>
      <c r="AR347" s="1790" t="s">
        <v>418</v>
      </c>
      <c r="AS347" s="1794"/>
      <c r="AT347" s="1794"/>
      <c r="AU347" s="1794"/>
      <c r="AV347" s="1794"/>
      <c r="AW347" s="1794"/>
      <c r="AX347" s="1794"/>
      <c r="AY347" s="1794"/>
      <c r="AZ347" s="1794"/>
      <c r="BA347" s="1794"/>
      <c r="BB347" s="1794"/>
      <c r="BC347" s="1794"/>
    </row>
    <row r="348" spans="6:55" s="53" customFormat="1" x14ac:dyDescent="0.3">
      <c r="F348" s="57"/>
      <c r="G348" s="57"/>
      <c r="H348" s="57"/>
      <c r="I348" s="57"/>
      <c r="J348" s="57"/>
      <c r="K348" s="57"/>
      <c r="L348" s="57"/>
      <c r="M348" s="57"/>
      <c r="N348" s="57"/>
      <c r="P348" s="1794"/>
      <c r="Q348" s="1794"/>
      <c r="R348" s="1794"/>
      <c r="S348" s="1794"/>
      <c r="T348" s="1794"/>
      <c r="U348" s="1794"/>
      <c r="V348" s="1794"/>
      <c r="W348" s="1794"/>
      <c r="X348" s="1794"/>
      <c r="Y348" s="1794"/>
      <c r="Z348" s="1794"/>
      <c r="AA348" s="1794"/>
      <c r="AB348" s="1794"/>
      <c r="AC348" s="1794"/>
      <c r="AD348" s="1794"/>
      <c r="AE348" s="1794"/>
      <c r="AF348" s="1794"/>
      <c r="AG348" s="1794"/>
      <c r="AH348" s="1794"/>
      <c r="AI348" s="1785"/>
      <c r="AJ348" s="1785"/>
      <c r="AK348" s="1785"/>
      <c r="AL348" s="1785"/>
      <c r="AM348" s="1785"/>
      <c r="AN348" s="1790" t="s">
        <v>82</v>
      </c>
      <c r="AO348" s="1790" t="s">
        <v>666</v>
      </c>
      <c r="AP348" s="1790" t="s">
        <v>450</v>
      </c>
      <c r="AQ348" s="1790" t="s">
        <v>407</v>
      </c>
      <c r="AR348" s="1790" t="s">
        <v>418</v>
      </c>
      <c r="AS348" s="1794"/>
      <c r="AT348" s="1794"/>
      <c r="AU348" s="1794"/>
      <c r="AV348" s="1794"/>
      <c r="AW348" s="1794"/>
      <c r="AX348" s="1794"/>
      <c r="AY348" s="1794"/>
      <c r="AZ348" s="1794"/>
      <c r="BA348" s="1794"/>
      <c r="BB348" s="1794"/>
      <c r="BC348" s="1794"/>
    </row>
    <row r="349" spans="6:55" s="53" customFormat="1" x14ac:dyDescent="0.3">
      <c r="F349" s="57"/>
      <c r="G349" s="57"/>
      <c r="H349" s="57"/>
      <c r="I349" s="57"/>
      <c r="J349" s="57"/>
      <c r="K349" s="57"/>
      <c r="L349" s="57"/>
      <c r="M349" s="57"/>
      <c r="N349" s="57"/>
      <c r="P349" s="1794"/>
      <c r="Q349" s="1794"/>
      <c r="R349" s="1794"/>
      <c r="S349" s="1794"/>
      <c r="T349" s="1794"/>
      <c r="U349" s="1794"/>
      <c r="V349" s="1794"/>
      <c r="W349" s="1794"/>
      <c r="X349" s="1794"/>
      <c r="Y349" s="1794"/>
      <c r="Z349" s="1794"/>
      <c r="AA349" s="1794"/>
      <c r="AB349" s="1794"/>
      <c r="AC349" s="1794"/>
      <c r="AD349" s="1794"/>
      <c r="AE349" s="1794"/>
      <c r="AF349" s="1794"/>
      <c r="AG349" s="1794"/>
      <c r="AH349" s="1794"/>
      <c r="AI349" s="1785"/>
      <c r="AJ349" s="1785"/>
      <c r="AK349" s="1785"/>
      <c r="AL349" s="1785"/>
      <c r="AM349" s="1785"/>
      <c r="AN349" s="1790" t="s">
        <v>82</v>
      </c>
      <c r="AO349" s="1790" t="s">
        <v>666</v>
      </c>
      <c r="AP349" s="1790" t="s">
        <v>452</v>
      </c>
      <c r="AQ349" s="1790" t="s">
        <v>407</v>
      </c>
      <c r="AR349" s="1790" t="s">
        <v>418</v>
      </c>
      <c r="AS349" s="1794"/>
      <c r="AT349" s="1794"/>
      <c r="AU349" s="1794"/>
      <c r="AV349" s="1794"/>
      <c r="AW349" s="1794"/>
      <c r="AX349" s="1794"/>
      <c r="AY349" s="1794"/>
      <c r="AZ349" s="1794"/>
      <c r="BA349" s="1794"/>
      <c r="BB349" s="1794"/>
      <c r="BC349" s="1794"/>
    </row>
    <row r="350" spans="6:55" s="53" customFormat="1" x14ac:dyDescent="0.3">
      <c r="F350" s="57"/>
      <c r="G350" s="57"/>
      <c r="H350" s="57"/>
      <c r="I350" s="57"/>
      <c r="J350" s="57"/>
      <c r="K350" s="57"/>
      <c r="L350" s="57"/>
      <c r="M350" s="57"/>
      <c r="N350" s="57"/>
      <c r="P350" s="1794"/>
      <c r="Q350" s="1794"/>
      <c r="R350" s="1794"/>
      <c r="S350" s="1794"/>
      <c r="T350" s="1794"/>
      <c r="U350" s="1794"/>
      <c r="V350" s="1794"/>
      <c r="W350" s="1794"/>
      <c r="X350" s="1794"/>
      <c r="Y350" s="1794"/>
      <c r="Z350" s="1794"/>
      <c r="AA350" s="1794"/>
      <c r="AB350" s="1794"/>
      <c r="AC350" s="1794"/>
      <c r="AD350" s="1794"/>
      <c r="AE350" s="1794"/>
      <c r="AF350" s="1794"/>
      <c r="AG350" s="1794"/>
      <c r="AH350" s="1794"/>
      <c r="AI350" s="1785"/>
      <c r="AJ350" s="1785"/>
      <c r="AK350" s="1785"/>
      <c r="AL350" s="1785"/>
      <c r="AM350" s="1785"/>
      <c r="AN350" s="1790" t="s">
        <v>82</v>
      </c>
      <c r="AO350" s="1790" t="s">
        <v>668</v>
      </c>
      <c r="AP350" s="1790" t="s">
        <v>450</v>
      </c>
      <c r="AQ350" s="1790" t="s">
        <v>407</v>
      </c>
      <c r="AR350" s="1790" t="s">
        <v>418</v>
      </c>
      <c r="AS350" s="1794"/>
      <c r="AT350" s="1794"/>
      <c r="AU350" s="1794"/>
      <c r="AV350" s="1794"/>
      <c r="AW350" s="1794"/>
      <c r="AX350" s="1794"/>
      <c r="AY350" s="1794"/>
      <c r="AZ350" s="1794"/>
      <c r="BA350" s="1794"/>
      <c r="BB350" s="1794"/>
      <c r="BC350" s="1794"/>
    </row>
    <row r="351" spans="6:55" s="53" customFormat="1" x14ac:dyDescent="0.3">
      <c r="F351" s="57"/>
      <c r="G351" s="57"/>
      <c r="H351" s="57"/>
      <c r="I351" s="57"/>
      <c r="J351" s="57"/>
      <c r="K351" s="57"/>
      <c r="L351" s="57"/>
      <c r="M351" s="57"/>
      <c r="N351" s="57"/>
      <c r="P351" s="1794"/>
      <c r="Q351" s="1794"/>
      <c r="R351" s="1794"/>
      <c r="S351" s="1794"/>
      <c r="T351" s="1794"/>
      <c r="U351" s="1794"/>
      <c r="V351" s="1794"/>
      <c r="W351" s="1794"/>
      <c r="X351" s="1794"/>
      <c r="Y351" s="1794"/>
      <c r="Z351" s="1794"/>
      <c r="AA351" s="1794"/>
      <c r="AB351" s="1794"/>
      <c r="AC351" s="1794"/>
      <c r="AD351" s="1794"/>
      <c r="AE351" s="1794"/>
      <c r="AF351" s="1794"/>
      <c r="AG351" s="1794"/>
      <c r="AH351" s="1794"/>
      <c r="AI351" s="1785"/>
      <c r="AJ351" s="1785"/>
      <c r="AK351" s="1785"/>
      <c r="AL351" s="1785"/>
      <c r="AM351" s="1785"/>
      <c r="AN351" s="1790" t="s">
        <v>82</v>
      </c>
      <c r="AO351" s="1790" t="s">
        <v>668</v>
      </c>
      <c r="AP351" s="1790" t="s">
        <v>452</v>
      </c>
      <c r="AQ351" s="1790" t="s">
        <v>407</v>
      </c>
      <c r="AR351" s="1790" t="s">
        <v>418</v>
      </c>
      <c r="AS351" s="1794"/>
      <c r="AT351" s="1794"/>
      <c r="AU351" s="1794"/>
      <c r="AV351" s="1794"/>
      <c r="AW351" s="1794"/>
      <c r="AX351" s="1794"/>
      <c r="AY351" s="1794"/>
      <c r="AZ351" s="1794"/>
      <c r="BA351" s="1794"/>
      <c r="BB351" s="1794"/>
      <c r="BC351" s="1794"/>
    </row>
    <row r="352" spans="6:55" s="53" customFormat="1" x14ac:dyDescent="0.3">
      <c r="F352" s="57"/>
      <c r="G352" s="57"/>
      <c r="H352" s="57"/>
      <c r="I352" s="57"/>
      <c r="J352" s="57"/>
      <c r="K352" s="57"/>
      <c r="L352" s="57"/>
      <c r="M352" s="57"/>
      <c r="N352" s="57"/>
      <c r="P352" s="1794"/>
      <c r="Q352" s="1794"/>
      <c r="R352" s="1794"/>
      <c r="S352" s="1794"/>
      <c r="T352" s="1794"/>
      <c r="U352" s="1794"/>
      <c r="V352" s="1794"/>
      <c r="W352" s="1794"/>
      <c r="X352" s="1794"/>
      <c r="Y352" s="1794"/>
      <c r="Z352" s="1794"/>
      <c r="AA352" s="1794"/>
      <c r="AB352" s="1794"/>
      <c r="AC352" s="1794"/>
      <c r="AD352" s="1794"/>
      <c r="AE352" s="1794"/>
      <c r="AF352" s="1794"/>
      <c r="AG352" s="1794"/>
      <c r="AH352" s="1794"/>
      <c r="AI352" s="1785"/>
      <c r="AJ352" s="1785"/>
      <c r="AK352" s="1785"/>
      <c r="AL352" s="1785"/>
      <c r="AM352" s="1785"/>
      <c r="AN352" s="1790" t="s">
        <v>84</v>
      </c>
      <c r="AO352" s="1790" t="s">
        <v>670</v>
      </c>
      <c r="AP352" s="1790" t="s">
        <v>902</v>
      </c>
      <c r="AQ352" s="1790" t="s">
        <v>407</v>
      </c>
      <c r="AR352" s="1790" t="s">
        <v>418</v>
      </c>
      <c r="AS352" s="1794"/>
      <c r="AT352" s="1794"/>
      <c r="AU352" s="1794"/>
      <c r="AV352" s="1794"/>
      <c r="AW352" s="1794"/>
      <c r="AX352" s="1794"/>
      <c r="AY352" s="1794"/>
      <c r="AZ352" s="1794"/>
      <c r="BA352" s="1794"/>
      <c r="BB352" s="1794"/>
      <c r="BC352" s="1794"/>
    </row>
    <row r="353" spans="6:55" s="53" customFormat="1" x14ac:dyDescent="0.3">
      <c r="F353" s="57"/>
      <c r="G353" s="57"/>
      <c r="H353" s="57"/>
      <c r="I353" s="57"/>
      <c r="J353" s="57"/>
      <c r="K353" s="57"/>
      <c r="L353" s="57"/>
      <c r="M353" s="57"/>
      <c r="N353" s="57"/>
      <c r="P353" s="1794"/>
      <c r="Q353" s="1794"/>
      <c r="R353" s="1794"/>
      <c r="S353" s="1794"/>
      <c r="T353" s="1794"/>
      <c r="U353" s="1794"/>
      <c r="V353" s="1794"/>
      <c r="W353" s="1794"/>
      <c r="X353" s="1794"/>
      <c r="Y353" s="1794"/>
      <c r="Z353" s="1794"/>
      <c r="AA353" s="1794"/>
      <c r="AB353" s="1794"/>
      <c r="AC353" s="1794"/>
      <c r="AD353" s="1794"/>
      <c r="AE353" s="1794"/>
      <c r="AF353" s="1794"/>
      <c r="AG353" s="1794"/>
      <c r="AH353" s="1794"/>
      <c r="AI353" s="1785"/>
      <c r="AJ353" s="1785"/>
      <c r="AK353" s="1785"/>
      <c r="AL353" s="1785"/>
      <c r="AM353" s="1785"/>
      <c r="AN353" s="1790" t="s">
        <v>84</v>
      </c>
      <c r="AO353" s="1790" t="s">
        <v>670</v>
      </c>
      <c r="AP353" s="1790" t="s">
        <v>903</v>
      </c>
      <c r="AQ353" s="1790" t="s">
        <v>407</v>
      </c>
      <c r="AR353" s="1790" t="s">
        <v>418</v>
      </c>
      <c r="AS353" s="1794"/>
      <c r="AT353" s="1794"/>
      <c r="AU353" s="1794"/>
      <c r="AV353" s="1794"/>
      <c r="AW353" s="1794"/>
      <c r="AX353" s="1794"/>
      <c r="AY353" s="1794"/>
      <c r="AZ353" s="1794"/>
      <c r="BA353" s="1794"/>
      <c r="BB353" s="1794"/>
      <c r="BC353" s="1794"/>
    </row>
    <row r="354" spans="6:55" s="53" customFormat="1" x14ac:dyDescent="0.3">
      <c r="F354" s="57"/>
      <c r="G354" s="57"/>
      <c r="H354" s="57"/>
      <c r="I354" s="57"/>
      <c r="J354" s="57"/>
      <c r="K354" s="57"/>
      <c r="L354" s="57"/>
      <c r="M354" s="57"/>
      <c r="N354" s="57"/>
      <c r="P354" s="1794"/>
      <c r="Q354" s="1794"/>
      <c r="R354" s="1794"/>
      <c r="S354" s="1794"/>
      <c r="T354" s="1794"/>
      <c r="U354" s="1794"/>
      <c r="V354" s="1794"/>
      <c r="W354" s="1794"/>
      <c r="X354" s="1794"/>
      <c r="Y354" s="1794"/>
      <c r="Z354" s="1794"/>
      <c r="AA354" s="1794"/>
      <c r="AB354" s="1794"/>
      <c r="AC354" s="1794"/>
      <c r="AD354" s="1794"/>
      <c r="AE354" s="1794"/>
      <c r="AF354" s="1794"/>
      <c r="AG354" s="1794"/>
      <c r="AH354" s="1794"/>
      <c r="AI354" s="1785"/>
      <c r="AJ354" s="1785"/>
      <c r="AK354" s="1785"/>
      <c r="AL354" s="1785"/>
      <c r="AM354" s="1785"/>
      <c r="AN354" s="1790" t="s">
        <v>84</v>
      </c>
      <c r="AO354" s="1790" t="s">
        <v>670</v>
      </c>
      <c r="AP354" s="1790" t="s">
        <v>904</v>
      </c>
      <c r="AQ354" s="1790" t="s">
        <v>407</v>
      </c>
      <c r="AR354" s="1790" t="s">
        <v>418</v>
      </c>
      <c r="AS354" s="1794"/>
      <c r="AT354" s="1794"/>
      <c r="AU354" s="1794"/>
      <c r="AV354" s="1794"/>
      <c r="AW354" s="1794"/>
      <c r="AX354" s="1794"/>
      <c r="AY354" s="1794"/>
      <c r="AZ354" s="1794"/>
      <c r="BA354" s="1794"/>
      <c r="BB354" s="1794"/>
      <c r="BC354" s="1794"/>
    </row>
    <row r="355" spans="6:55" s="53" customFormat="1" x14ac:dyDescent="0.3">
      <c r="F355" s="57"/>
      <c r="G355" s="57"/>
      <c r="H355" s="57"/>
      <c r="I355" s="57"/>
      <c r="J355" s="57"/>
      <c r="K355" s="57"/>
      <c r="L355" s="57"/>
      <c r="M355" s="57"/>
      <c r="N355" s="57"/>
      <c r="P355" s="1794"/>
      <c r="Q355" s="1794"/>
      <c r="R355" s="1794"/>
      <c r="S355" s="1794"/>
      <c r="T355" s="1794"/>
      <c r="U355" s="1794"/>
      <c r="V355" s="1794"/>
      <c r="W355" s="1794"/>
      <c r="X355" s="1794"/>
      <c r="Y355" s="1794"/>
      <c r="Z355" s="1794"/>
      <c r="AA355" s="1794"/>
      <c r="AB355" s="1794"/>
      <c r="AC355" s="1794"/>
      <c r="AD355" s="1794"/>
      <c r="AE355" s="1794"/>
      <c r="AF355" s="1794"/>
      <c r="AG355" s="1794"/>
      <c r="AH355" s="1794"/>
      <c r="AI355" s="1785"/>
      <c r="AJ355" s="1785"/>
      <c r="AK355" s="1785"/>
      <c r="AL355" s="1785"/>
      <c r="AM355" s="1785"/>
      <c r="AN355" s="1790" t="s">
        <v>84</v>
      </c>
      <c r="AO355" s="1790" t="s">
        <v>670</v>
      </c>
      <c r="AP355" s="1790" t="s">
        <v>905</v>
      </c>
      <c r="AQ355" s="1790" t="s">
        <v>407</v>
      </c>
      <c r="AR355" s="1790" t="s">
        <v>418</v>
      </c>
      <c r="AS355" s="1794"/>
      <c r="AT355" s="1794"/>
      <c r="AU355" s="1794"/>
      <c r="AV355" s="1794"/>
      <c r="AW355" s="1794"/>
      <c r="AX355" s="1794"/>
      <c r="AY355" s="1794"/>
      <c r="AZ355" s="1794"/>
      <c r="BA355" s="1794"/>
      <c r="BB355" s="1794"/>
      <c r="BC355" s="1794"/>
    </row>
    <row r="356" spans="6:55" s="53" customFormat="1" x14ac:dyDescent="0.3">
      <c r="F356" s="57"/>
      <c r="G356" s="57"/>
      <c r="H356" s="57"/>
      <c r="I356" s="57"/>
      <c r="J356" s="57"/>
      <c r="K356" s="57"/>
      <c r="L356" s="57"/>
      <c r="M356" s="57"/>
      <c r="N356" s="57"/>
      <c r="P356" s="1794"/>
      <c r="Q356" s="1794"/>
      <c r="R356" s="1794"/>
      <c r="S356" s="1794"/>
      <c r="T356" s="1794"/>
      <c r="U356" s="1794"/>
      <c r="V356" s="1794"/>
      <c r="W356" s="1794"/>
      <c r="X356" s="1794"/>
      <c r="Y356" s="1794"/>
      <c r="Z356" s="1794"/>
      <c r="AA356" s="1794"/>
      <c r="AB356" s="1794"/>
      <c r="AC356" s="1794"/>
      <c r="AD356" s="1794"/>
      <c r="AE356" s="1794"/>
      <c r="AF356" s="1794"/>
      <c r="AG356" s="1794"/>
      <c r="AH356" s="1794"/>
      <c r="AI356" s="1785"/>
      <c r="AJ356" s="1785"/>
      <c r="AK356" s="1785"/>
      <c r="AL356" s="1785"/>
      <c r="AM356" s="1785"/>
      <c r="AN356" s="1790" t="s">
        <v>84</v>
      </c>
      <c r="AO356" s="1790" t="s">
        <v>672</v>
      </c>
      <c r="AP356" s="1790" t="s">
        <v>906</v>
      </c>
      <c r="AQ356" s="1790" t="s">
        <v>408</v>
      </c>
      <c r="AR356" s="1790" t="s">
        <v>413</v>
      </c>
      <c r="AS356" s="1794"/>
      <c r="AT356" s="1794"/>
      <c r="AU356" s="1794"/>
      <c r="AV356" s="1794"/>
      <c r="AW356" s="1794"/>
      <c r="AX356" s="1794"/>
      <c r="AY356" s="1794"/>
      <c r="AZ356" s="1794"/>
      <c r="BA356" s="1794"/>
      <c r="BB356" s="1794"/>
      <c r="BC356" s="1794"/>
    </row>
    <row r="357" spans="6:55" s="53" customFormat="1" x14ac:dyDescent="0.3">
      <c r="F357" s="57"/>
      <c r="G357" s="57"/>
      <c r="H357" s="57"/>
      <c r="I357" s="57"/>
      <c r="J357" s="57"/>
      <c r="K357" s="57"/>
      <c r="L357" s="57"/>
      <c r="M357" s="57"/>
      <c r="N357" s="57"/>
      <c r="P357" s="1794"/>
      <c r="Q357" s="1794"/>
      <c r="R357" s="1794"/>
      <c r="S357" s="1794"/>
      <c r="T357" s="1794"/>
      <c r="U357" s="1794"/>
      <c r="V357" s="1794"/>
      <c r="W357" s="1794"/>
      <c r="X357" s="1794"/>
      <c r="Y357" s="1794"/>
      <c r="Z357" s="1794"/>
      <c r="AA357" s="1794"/>
      <c r="AB357" s="1794"/>
      <c r="AC357" s="1794"/>
      <c r="AD357" s="1794"/>
      <c r="AE357" s="1794"/>
      <c r="AF357" s="1794"/>
      <c r="AG357" s="1794"/>
      <c r="AH357" s="1794"/>
      <c r="AI357" s="1785"/>
      <c r="AJ357" s="1785"/>
      <c r="AK357" s="1785"/>
      <c r="AL357" s="1785"/>
      <c r="AM357" s="1785"/>
      <c r="AN357" s="1790" t="s">
        <v>84</v>
      </c>
      <c r="AO357" s="1790" t="s">
        <v>672</v>
      </c>
      <c r="AP357" s="1790" t="s">
        <v>907</v>
      </c>
      <c r="AQ357" s="1790" t="s">
        <v>408</v>
      </c>
      <c r="AR357" s="1790" t="s">
        <v>413</v>
      </c>
      <c r="AS357" s="1794"/>
      <c r="AT357" s="1794"/>
      <c r="AU357" s="1794"/>
      <c r="AV357" s="1794"/>
      <c r="AW357" s="1794"/>
      <c r="AX357" s="1794"/>
      <c r="AY357" s="1794"/>
      <c r="AZ357" s="1794"/>
      <c r="BA357" s="1794"/>
      <c r="BB357" s="1794"/>
      <c r="BC357" s="1794"/>
    </row>
    <row r="358" spans="6:55" s="53" customFormat="1" x14ac:dyDescent="0.3">
      <c r="F358" s="57"/>
      <c r="G358" s="57"/>
      <c r="H358" s="57"/>
      <c r="I358" s="57"/>
      <c r="J358" s="57"/>
      <c r="K358" s="57"/>
      <c r="L358" s="57"/>
      <c r="M358" s="57"/>
      <c r="N358" s="57"/>
      <c r="P358" s="1794"/>
      <c r="Q358" s="1794"/>
      <c r="R358" s="1794"/>
      <c r="S358" s="1794"/>
      <c r="T358" s="1794"/>
      <c r="U358" s="1794"/>
      <c r="V358" s="1794"/>
      <c r="W358" s="1794"/>
      <c r="X358" s="1794"/>
      <c r="Y358" s="1794"/>
      <c r="Z358" s="1794"/>
      <c r="AA358" s="1794"/>
      <c r="AB358" s="1794"/>
      <c r="AC358" s="1794"/>
      <c r="AD358" s="1794"/>
      <c r="AE358" s="1794"/>
      <c r="AF358" s="1794"/>
      <c r="AG358" s="1794"/>
      <c r="AH358" s="1794"/>
      <c r="AI358" s="1785"/>
      <c r="AJ358" s="1785"/>
      <c r="AK358" s="1785"/>
      <c r="AL358" s="1785"/>
      <c r="AM358" s="1785"/>
      <c r="AN358" s="1790" t="s">
        <v>84</v>
      </c>
      <c r="AO358" s="1790" t="s">
        <v>672</v>
      </c>
      <c r="AP358" s="1790" t="s">
        <v>908</v>
      </c>
      <c r="AQ358" s="1790" t="s">
        <v>408</v>
      </c>
      <c r="AR358" s="1790" t="s">
        <v>413</v>
      </c>
      <c r="AS358" s="1794"/>
      <c r="AT358" s="1794"/>
      <c r="AU358" s="1794"/>
      <c r="AV358" s="1794"/>
      <c r="AW358" s="1794"/>
      <c r="AX358" s="1794"/>
      <c r="AY358" s="1794"/>
      <c r="AZ358" s="1794"/>
      <c r="BA358" s="1794"/>
      <c r="BB358" s="1794"/>
      <c r="BC358" s="1794"/>
    </row>
    <row r="359" spans="6:55" s="53" customFormat="1" x14ac:dyDescent="0.3">
      <c r="F359" s="57"/>
      <c r="G359" s="57"/>
      <c r="H359" s="57"/>
      <c r="I359" s="57"/>
      <c r="J359" s="57"/>
      <c r="K359" s="57"/>
      <c r="L359" s="57"/>
      <c r="M359" s="57"/>
      <c r="N359" s="57"/>
      <c r="P359" s="1794"/>
      <c r="Q359" s="1794"/>
      <c r="R359" s="1794"/>
      <c r="S359" s="1794"/>
      <c r="T359" s="1794"/>
      <c r="U359" s="1794"/>
      <c r="V359" s="1794"/>
      <c r="W359" s="1794"/>
      <c r="X359" s="1794"/>
      <c r="Y359" s="1794"/>
      <c r="Z359" s="1794"/>
      <c r="AA359" s="1794"/>
      <c r="AB359" s="1794"/>
      <c r="AC359" s="1794"/>
      <c r="AD359" s="1794"/>
      <c r="AE359" s="1794"/>
      <c r="AF359" s="1794"/>
      <c r="AG359" s="1794"/>
      <c r="AH359" s="1794"/>
      <c r="AI359" s="1785"/>
      <c r="AJ359" s="1785"/>
      <c r="AK359" s="1785"/>
      <c r="AL359" s="1785"/>
      <c r="AM359" s="1785"/>
      <c r="AN359" s="1790" t="s">
        <v>84</v>
      </c>
      <c r="AO359" s="1790" t="s">
        <v>672</v>
      </c>
      <c r="AP359" s="1790" t="s">
        <v>909</v>
      </c>
      <c r="AQ359" s="1790" t="s">
        <v>408</v>
      </c>
      <c r="AR359" s="1790" t="s">
        <v>413</v>
      </c>
      <c r="AS359" s="1794"/>
      <c r="AT359" s="1794"/>
      <c r="AU359" s="1794"/>
      <c r="AV359" s="1794"/>
      <c r="AW359" s="1794"/>
      <c r="AX359" s="1794"/>
      <c r="AY359" s="1794"/>
      <c r="AZ359" s="1794"/>
      <c r="BA359" s="1794"/>
      <c r="BB359" s="1794"/>
      <c r="BC359" s="1794"/>
    </row>
    <row r="360" spans="6:55" s="53" customFormat="1" x14ac:dyDescent="0.3">
      <c r="F360" s="57"/>
      <c r="G360" s="57"/>
      <c r="H360" s="57"/>
      <c r="I360" s="57"/>
      <c r="J360" s="57"/>
      <c r="K360" s="57"/>
      <c r="L360" s="57"/>
      <c r="M360" s="57"/>
      <c r="N360" s="57"/>
      <c r="P360" s="1794"/>
      <c r="Q360" s="1794"/>
      <c r="R360" s="1794"/>
      <c r="S360" s="1794"/>
      <c r="T360" s="1794"/>
      <c r="U360" s="1794"/>
      <c r="V360" s="1794"/>
      <c r="W360" s="1794"/>
      <c r="X360" s="1794"/>
      <c r="Y360" s="1794"/>
      <c r="Z360" s="1794"/>
      <c r="AA360" s="1794"/>
      <c r="AB360" s="1794"/>
      <c r="AC360" s="1794"/>
      <c r="AD360" s="1794"/>
      <c r="AE360" s="1794"/>
      <c r="AF360" s="1794"/>
      <c r="AG360" s="1794"/>
      <c r="AH360" s="1794"/>
      <c r="AI360" s="1785"/>
      <c r="AJ360" s="1785"/>
      <c r="AK360" s="1785"/>
      <c r="AL360" s="1785"/>
      <c r="AM360" s="1785"/>
      <c r="AN360" s="1790" t="s">
        <v>84</v>
      </c>
      <c r="AO360" s="1790" t="s">
        <v>672</v>
      </c>
      <c r="AP360" s="1790" t="s">
        <v>910</v>
      </c>
      <c r="AQ360" s="1790" t="s">
        <v>408</v>
      </c>
      <c r="AR360" s="1790" t="s">
        <v>413</v>
      </c>
      <c r="AS360" s="1794"/>
      <c r="AT360" s="1794"/>
      <c r="AU360" s="1794"/>
      <c r="AV360" s="1794"/>
      <c r="AW360" s="1794"/>
      <c r="AX360" s="1794"/>
      <c r="AY360" s="1794"/>
      <c r="AZ360" s="1794"/>
      <c r="BA360" s="1794"/>
      <c r="BB360" s="1794"/>
      <c r="BC360" s="1794"/>
    </row>
    <row r="361" spans="6:55" s="53" customFormat="1" x14ac:dyDescent="0.3">
      <c r="F361" s="57"/>
      <c r="G361" s="57"/>
      <c r="H361" s="57"/>
      <c r="I361" s="57"/>
      <c r="J361" s="57"/>
      <c r="K361" s="57"/>
      <c r="L361" s="57"/>
      <c r="M361" s="57"/>
      <c r="N361" s="57"/>
      <c r="P361" s="1794"/>
      <c r="Q361" s="1794"/>
      <c r="R361" s="1794"/>
      <c r="S361" s="1794"/>
      <c r="T361" s="1794"/>
      <c r="U361" s="1794"/>
      <c r="V361" s="1794"/>
      <c r="W361" s="1794"/>
      <c r="X361" s="1794"/>
      <c r="Y361" s="1794"/>
      <c r="Z361" s="1794"/>
      <c r="AA361" s="1794"/>
      <c r="AB361" s="1794"/>
      <c r="AC361" s="1794"/>
      <c r="AD361" s="1794"/>
      <c r="AE361" s="1794"/>
      <c r="AF361" s="1794"/>
      <c r="AG361" s="1794"/>
      <c r="AH361" s="1794"/>
      <c r="AI361" s="1785"/>
      <c r="AJ361" s="1785"/>
      <c r="AK361" s="1785"/>
      <c r="AL361" s="1785"/>
      <c r="AM361" s="1785"/>
      <c r="AN361" s="1790" t="s">
        <v>84</v>
      </c>
      <c r="AO361" s="1790" t="s">
        <v>672</v>
      </c>
      <c r="AP361" s="1790" t="s">
        <v>900</v>
      </c>
      <c r="AQ361" s="1790" t="s">
        <v>408</v>
      </c>
      <c r="AR361" s="1790" t="s">
        <v>413</v>
      </c>
      <c r="AS361" s="1794"/>
      <c r="AT361" s="1794"/>
      <c r="AU361" s="1794"/>
      <c r="AV361" s="1794"/>
      <c r="AW361" s="1794"/>
      <c r="AX361" s="1794"/>
      <c r="AY361" s="1794"/>
      <c r="AZ361" s="1794"/>
      <c r="BA361" s="1794"/>
      <c r="BB361" s="1794"/>
      <c r="BC361" s="1794"/>
    </row>
    <row r="362" spans="6:55" s="53" customFormat="1" x14ac:dyDescent="0.3">
      <c r="F362" s="57"/>
      <c r="G362" s="57"/>
      <c r="H362" s="57"/>
      <c r="I362" s="57"/>
      <c r="J362" s="57"/>
      <c r="K362" s="57"/>
      <c r="L362" s="57"/>
      <c r="M362" s="57"/>
      <c r="N362" s="57"/>
      <c r="P362" s="1794"/>
      <c r="Q362" s="1794"/>
      <c r="R362" s="1794"/>
      <c r="S362" s="1794"/>
      <c r="T362" s="1794"/>
      <c r="U362" s="1794"/>
      <c r="V362" s="1794"/>
      <c r="W362" s="1794"/>
      <c r="X362" s="1794"/>
      <c r="Y362" s="1794"/>
      <c r="Z362" s="1794"/>
      <c r="AA362" s="1794"/>
      <c r="AB362" s="1794"/>
      <c r="AC362" s="1794"/>
      <c r="AD362" s="1794"/>
      <c r="AE362" s="1794"/>
      <c r="AF362" s="1794"/>
      <c r="AG362" s="1794"/>
      <c r="AH362" s="1794"/>
      <c r="AI362" s="1785"/>
      <c r="AJ362" s="1785"/>
      <c r="AK362" s="1785"/>
      <c r="AL362" s="1785"/>
      <c r="AM362" s="1785"/>
      <c r="AN362" s="1790" t="s">
        <v>84</v>
      </c>
      <c r="AO362" s="1790" t="s">
        <v>672</v>
      </c>
      <c r="AP362" s="1790" t="s">
        <v>901</v>
      </c>
      <c r="AQ362" s="1790" t="s">
        <v>408</v>
      </c>
      <c r="AR362" s="1790" t="s">
        <v>413</v>
      </c>
      <c r="AS362" s="1794"/>
      <c r="AT362" s="1794"/>
      <c r="AU362" s="1794"/>
      <c r="AV362" s="1794"/>
      <c r="AW362" s="1794"/>
      <c r="AX362" s="1794"/>
      <c r="AY362" s="1794"/>
      <c r="AZ362" s="1794"/>
      <c r="BA362" s="1794"/>
      <c r="BB362" s="1794"/>
      <c r="BC362" s="1794"/>
    </row>
    <row r="363" spans="6:55" s="53" customFormat="1" x14ac:dyDescent="0.3">
      <c r="F363" s="57"/>
      <c r="G363" s="57"/>
      <c r="H363" s="57"/>
      <c r="I363" s="57"/>
      <c r="J363" s="57"/>
      <c r="K363" s="57"/>
      <c r="L363" s="57"/>
      <c r="M363" s="57"/>
      <c r="N363" s="57"/>
      <c r="P363" s="1794"/>
      <c r="Q363" s="1794"/>
      <c r="R363" s="1794"/>
      <c r="S363" s="1794"/>
      <c r="T363" s="1794"/>
      <c r="U363" s="1794"/>
      <c r="V363" s="1794"/>
      <c r="W363" s="1794"/>
      <c r="X363" s="1794"/>
      <c r="Y363" s="1794"/>
      <c r="Z363" s="1794"/>
      <c r="AA363" s="1794"/>
      <c r="AB363" s="1794"/>
      <c r="AC363" s="1794"/>
      <c r="AD363" s="1794"/>
      <c r="AE363" s="1794"/>
      <c r="AF363" s="1794"/>
      <c r="AG363" s="1794"/>
      <c r="AH363" s="1794"/>
      <c r="AI363" s="1785"/>
      <c r="AJ363" s="1785"/>
      <c r="AK363" s="1785"/>
      <c r="AL363" s="1785"/>
      <c r="AM363" s="1785"/>
      <c r="AN363" s="1790" t="s">
        <v>86</v>
      </c>
      <c r="AO363" s="1790" t="s">
        <v>674</v>
      </c>
      <c r="AP363" s="1790" t="s">
        <v>450</v>
      </c>
      <c r="AQ363" s="1790" t="s">
        <v>407</v>
      </c>
      <c r="AR363" s="1790" t="s">
        <v>418</v>
      </c>
      <c r="AS363" s="1794"/>
      <c r="AT363" s="1794"/>
      <c r="AU363" s="1794"/>
      <c r="AV363" s="1794"/>
      <c r="AW363" s="1794"/>
      <c r="AX363" s="1794"/>
      <c r="AY363" s="1794"/>
      <c r="AZ363" s="1794"/>
      <c r="BA363" s="1794"/>
      <c r="BB363" s="1794"/>
      <c r="BC363" s="1794"/>
    </row>
    <row r="364" spans="6:55" s="53" customFormat="1" x14ac:dyDescent="0.3">
      <c r="F364" s="57"/>
      <c r="G364" s="57"/>
      <c r="H364" s="57"/>
      <c r="I364" s="57"/>
      <c r="J364" s="57"/>
      <c r="K364" s="57"/>
      <c r="L364" s="57"/>
      <c r="M364" s="57"/>
      <c r="N364" s="57"/>
      <c r="P364" s="1794"/>
      <c r="Q364" s="1794"/>
      <c r="R364" s="1794"/>
      <c r="S364" s="1794"/>
      <c r="T364" s="1794"/>
      <c r="U364" s="1794"/>
      <c r="V364" s="1794"/>
      <c r="W364" s="1794"/>
      <c r="X364" s="1794"/>
      <c r="Y364" s="1794"/>
      <c r="Z364" s="1794"/>
      <c r="AA364" s="1794"/>
      <c r="AB364" s="1794"/>
      <c r="AC364" s="1794"/>
      <c r="AD364" s="1794"/>
      <c r="AE364" s="1794"/>
      <c r="AF364" s="1794"/>
      <c r="AG364" s="1794"/>
      <c r="AH364" s="1794"/>
      <c r="AI364" s="1785"/>
      <c r="AJ364" s="1785"/>
      <c r="AK364" s="1785"/>
      <c r="AL364" s="1785"/>
      <c r="AM364" s="1785"/>
      <c r="AN364" s="1790" t="s">
        <v>86</v>
      </c>
      <c r="AO364" s="1790" t="s">
        <v>674</v>
      </c>
      <c r="AP364" s="1790" t="s">
        <v>452</v>
      </c>
      <c r="AQ364" s="1790" t="s">
        <v>407</v>
      </c>
      <c r="AR364" s="1790" t="s">
        <v>418</v>
      </c>
      <c r="AS364" s="1794"/>
      <c r="AT364" s="1794"/>
      <c r="AU364" s="1794"/>
      <c r="AV364" s="1794"/>
      <c r="AW364" s="1794"/>
      <c r="AX364" s="1794"/>
      <c r="AY364" s="1794"/>
      <c r="AZ364" s="1794"/>
      <c r="BA364" s="1794"/>
      <c r="BB364" s="1794"/>
      <c r="BC364" s="1794"/>
    </row>
    <row r="365" spans="6:55" s="53" customFormat="1" x14ac:dyDescent="0.3">
      <c r="F365" s="57"/>
      <c r="G365" s="57"/>
      <c r="H365" s="57"/>
      <c r="I365" s="57"/>
      <c r="J365" s="57"/>
      <c r="K365" s="57"/>
      <c r="L365" s="57"/>
      <c r="M365" s="57"/>
      <c r="N365" s="57"/>
      <c r="P365" s="1794"/>
      <c r="Q365" s="1794"/>
      <c r="R365" s="1794"/>
      <c r="S365" s="1794"/>
      <c r="T365" s="1794"/>
      <c r="U365" s="1794"/>
      <c r="V365" s="1794"/>
      <c r="W365" s="1794"/>
      <c r="X365" s="1794"/>
      <c r="Y365" s="1794"/>
      <c r="Z365" s="1794"/>
      <c r="AA365" s="1794"/>
      <c r="AB365" s="1794"/>
      <c r="AC365" s="1794"/>
      <c r="AD365" s="1794"/>
      <c r="AE365" s="1794"/>
      <c r="AF365" s="1794"/>
      <c r="AG365" s="1794"/>
      <c r="AH365" s="1794"/>
      <c r="AI365" s="1785"/>
      <c r="AJ365" s="1785"/>
      <c r="AK365" s="1785"/>
      <c r="AL365" s="1785"/>
      <c r="AM365" s="1785"/>
      <c r="AN365" s="1790" t="s">
        <v>88</v>
      </c>
      <c r="AO365" s="1790" t="s">
        <v>676</v>
      </c>
      <c r="AP365" s="1790" t="s">
        <v>450</v>
      </c>
      <c r="AQ365" s="1790" t="s">
        <v>407</v>
      </c>
      <c r="AR365" s="1790" t="s">
        <v>418</v>
      </c>
      <c r="AS365" s="1794"/>
      <c r="AT365" s="1794"/>
      <c r="AU365" s="1794"/>
      <c r="AV365" s="1794"/>
      <c r="AW365" s="1794"/>
      <c r="AX365" s="1794"/>
      <c r="AY365" s="1794"/>
      <c r="AZ365" s="1794"/>
      <c r="BA365" s="1794"/>
      <c r="BB365" s="1794"/>
      <c r="BC365" s="1794"/>
    </row>
    <row r="366" spans="6:55" s="53" customFormat="1" x14ac:dyDescent="0.3">
      <c r="F366" s="57"/>
      <c r="G366" s="57"/>
      <c r="H366" s="57"/>
      <c r="I366" s="57"/>
      <c r="J366" s="57"/>
      <c r="K366" s="57"/>
      <c r="L366" s="57"/>
      <c r="M366" s="57"/>
      <c r="N366" s="57"/>
      <c r="P366" s="1794"/>
      <c r="Q366" s="1794"/>
      <c r="R366" s="1794"/>
      <c r="S366" s="1794"/>
      <c r="T366" s="1794"/>
      <c r="U366" s="1794"/>
      <c r="V366" s="1794"/>
      <c r="W366" s="1794"/>
      <c r="X366" s="1794"/>
      <c r="Y366" s="1794"/>
      <c r="Z366" s="1794"/>
      <c r="AA366" s="1794"/>
      <c r="AB366" s="1794"/>
      <c r="AC366" s="1794"/>
      <c r="AD366" s="1794"/>
      <c r="AE366" s="1794"/>
      <c r="AF366" s="1794"/>
      <c r="AG366" s="1794"/>
      <c r="AH366" s="1794"/>
      <c r="AI366" s="1785"/>
      <c r="AJ366" s="1785"/>
      <c r="AK366" s="1785"/>
      <c r="AL366" s="1785"/>
      <c r="AM366" s="1785"/>
      <c r="AN366" s="1790" t="s">
        <v>88</v>
      </c>
      <c r="AO366" s="1790" t="s">
        <v>676</v>
      </c>
      <c r="AP366" s="1790" t="s">
        <v>452</v>
      </c>
      <c r="AQ366" s="1790" t="s">
        <v>407</v>
      </c>
      <c r="AR366" s="1790" t="s">
        <v>418</v>
      </c>
      <c r="AS366" s="1794"/>
      <c r="AT366" s="1794"/>
      <c r="AU366" s="1794"/>
      <c r="AV366" s="1794"/>
      <c r="AW366" s="1794"/>
      <c r="AX366" s="1794"/>
      <c r="AY366" s="1794"/>
      <c r="AZ366" s="1794"/>
      <c r="BA366" s="1794"/>
      <c r="BB366" s="1794"/>
      <c r="BC366" s="1794"/>
    </row>
    <row r="367" spans="6:55" s="53" customFormat="1" x14ac:dyDescent="0.3">
      <c r="F367" s="57"/>
      <c r="G367" s="57"/>
      <c r="H367" s="57"/>
      <c r="I367" s="57"/>
      <c r="J367" s="57"/>
      <c r="K367" s="57"/>
      <c r="L367" s="57"/>
      <c r="M367" s="57"/>
      <c r="N367" s="57"/>
      <c r="P367" s="1794"/>
      <c r="Q367" s="1794"/>
      <c r="R367" s="1794"/>
      <c r="S367" s="1794"/>
      <c r="T367" s="1794"/>
      <c r="U367" s="1794"/>
      <c r="V367" s="1794"/>
      <c r="W367" s="1794"/>
      <c r="X367" s="1794"/>
      <c r="Y367" s="1794"/>
      <c r="Z367" s="1794"/>
      <c r="AA367" s="1794"/>
      <c r="AB367" s="1794"/>
      <c r="AC367" s="1794"/>
      <c r="AD367" s="1794"/>
      <c r="AE367" s="1794"/>
      <c r="AF367" s="1794"/>
      <c r="AG367" s="1794"/>
      <c r="AH367" s="1794"/>
      <c r="AI367" s="1785"/>
      <c r="AJ367" s="1785"/>
      <c r="AK367" s="1785"/>
      <c r="AL367" s="1785"/>
      <c r="AM367" s="1785"/>
      <c r="AN367" s="1790" t="s">
        <v>88</v>
      </c>
      <c r="AO367" s="1790" t="s">
        <v>678</v>
      </c>
      <c r="AP367" s="1790" t="s">
        <v>450</v>
      </c>
      <c r="AQ367" s="1790" t="s">
        <v>407</v>
      </c>
      <c r="AR367" s="1790" t="s">
        <v>418</v>
      </c>
      <c r="AS367" s="1794"/>
      <c r="AT367" s="1794"/>
      <c r="AU367" s="1794"/>
      <c r="AV367" s="1794"/>
      <c r="AW367" s="1794"/>
      <c r="AX367" s="1794"/>
      <c r="AY367" s="1794"/>
      <c r="AZ367" s="1794"/>
      <c r="BA367" s="1794"/>
      <c r="BB367" s="1794"/>
      <c r="BC367" s="1794"/>
    </row>
    <row r="368" spans="6:55" s="53" customFormat="1" x14ac:dyDescent="0.3">
      <c r="F368" s="57"/>
      <c r="G368" s="57"/>
      <c r="H368" s="57"/>
      <c r="I368" s="57"/>
      <c r="J368" s="57"/>
      <c r="K368" s="57"/>
      <c r="L368" s="57"/>
      <c r="M368" s="57"/>
      <c r="N368" s="57"/>
      <c r="P368" s="1794"/>
      <c r="Q368" s="1794"/>
      <c r="R368" s="1794"/>
      <c r="S368" s="1794"/>
      <c r="T368" s="1794"/>
      <c r="U368" s="1794"/>
      <c r="V368" s="1794"/>
      <c r="W368" s="1794"/>
      <c r="X368" s="1794"/>
      <c r="Y368" s="1794"/>
      <c r="Z368" s="1794"/>
      <c r="AA368" s="1794"/>
      <c r="AB368" s="1794"/>
      <c r="AC368" s="1794"/>
      <c r="AD368" s="1794"/>
      <c r="AE368" s="1794"/>
      <c r="AF368" s="1794"/>
      <c r="AG368" s="1794"/>
      <c r="AH368" s="1794"/>
      <c r="AI368" s="1785"/>
      <c r="AJ368" s="1785"/>
      <c r="AK368" s="1785"/>
      <c r="AL368" s="1785"/>
      <c r="AM368" s="1785"/>
      <c r="AN368" s="1790" t="s">
        <v>90</v>
      </c>
      <c r="AO368" s="1790" t="s">
        <v>680</v>
      </c>
      <c r="AP368" s="1790" t="s">
        <v>911</v>
      </c>
      <c r="AQ368" s="1790" t="s">
        <v>407</v>
      </c>
      <c r="AR368" s="1790" t="s">
        <v>418</v>
      </c>
      <c r="AS368" s="1794"/>
      <c r="AT368" s="1794"/>
      <c r="AU368" s="1794"/>
      <c r="AV368" s="1794"/>
      <c r="AW368" s="1794"/>
      <c r="AX368" s="1794"/>
      <c r="AY368" s="1794"/>
      <c r="AZ368" s="1794"/>
      <c r="BA368" s="1794"/>
      <c r="BB368" s="1794"/>
      <c r="BC368" s="1794"/>
    </row>
    <row r="369" spans="6:55" s="53" customFormat="1" x14ac:dyDescent="0.3">
      <c r="F369" s="57"/>
      <c r="G369" s="57"/>
      <c r="H369" s="57"/>
      <c r="I369" s="57"/>
      <c r="J369" s="57"/>
      <c r="K369" s="57"/>
      <c r="L369" s="57"/>
      <c r="M369" s="57"/>
      <c r="N369" s="57"/>
      <c r="P369" s="1794"/>
      <c r="Q369" s="1794"/>
      <c r="R369" s="1794"/>
      <c r="S369" s="1794"/>
      <c r="T369" s="1794"/>
      <c r="U369" s="1794"/>
      <c r="V369" s="1794"/>
      <c r="W369" s="1794"/>
      <c r="X369" s="1794"/>
      <c r="Y369" s="1794"/>
      <c r="Z369" s="1794"/>
      <c r="AA369" s="1794"/>
      <c r="AB369" s="1794"/>
      <c r="AC369" s="1794"/>
      <c r="AD369" s="1794"/>
      <c r="AE369" s="1794"/>
      <c r="AF369" s="1794"/>
      <c r="AG369" s="1794"/>
      <c r="AH369" s="1794"/>
      <c r="AI369" s="1785"/>
      <c r="AJ369" s="1785"/>
      <c r="AK369" s="1785"/>
      <c r="AL369" s="1785"/>
      <c r="AM369" s="1785"/>
      <c r="AN369" s="1790" t="s">
        <v>92</v>
      </c>
      <c r="AO369" s="1790" t="s">
        <v>682</v>
      </c>
      <c r="AP369" s="1790" t="s">
        <v>425</v>
      </c>
      <c r="AQ369" s="1790" t="s">
        <v>407</v>
      </c>
      <c r="AR369" s="1790" t="s">
        <v>418</v>
      </c>
      <c r="AS369" s="1794"/>
      <c r="AT369" s="1794"/>
      <c r="AU369" s="1794"/>
      <c r="AV369" s="1794"/>
      <c r="AW369" s="1794"/>
      <c r="AX369" s="1794"/>
      <c r="AY369" s="1794"/>
      <c r="AZ369" s="1794"/>
      <c r="BA369" s="1794"/>
      <c r="BB369" s="1794"/>
      <c r="BC369" s="1794"/>
    </row>
    <row r="370" spans="6:55" s="53" customFormat="1" x14ac:dyDescent="0.3">
      <c r="F370" s="57"/>
      <c r="G370" s="57"/>
      <c r="H370" s="57"/>
      <c r="I370" s="57"/>
      <c r="J370" s="57"/>
      <c r="K370" s="57"/>
      <c r="L370" s="57"/>
      <c r="M370" s="57"/>
      <c r="N370" s="57"/>
      <c r="P370" s="1794"/>
      <c r="Q370" s="1794"/>
      <c r="R370" s="1794"/>
      <c r="S370" s="1794"/>
      <c r="T370" s="1794"/>
      <c r="U370" s="1794"/>
      <c r="V370" s="1794"/>
      <c r="W370" s="1794"/>
      <c r="X370" s="1794"/>
      <c r="Y370" s="1794"/>
      <c r="Z370" s="1794"/>
      <c r="AA370" s="1794"/>
      <c r="AB370" s="1794"/>
      <c r="AC370" s="1794"/>
      <c r="AD370" s="1794"/>
      <c r="AE370" s="1794"/>
      <c r="AF370" s="1794"/>
      <c r="AG370" s="1794"/>
      <c r="AH370" s="1794"/>
      <c r="AI370" s="1785"/>
      <c r="AJ370" s="1785"/>
      <c r="AK370" s="1785"/>
      <c r="AL370" s="1785"/>
      <c r="AM370" s="1785"/>
      <c r="AN370" s="1790" t="s">
        <v>92</v>
      </c>
      <c r="AO370" s="1790" t="s">
        <v>682</v>
      </c>
      <c r="AP370" s="1790" t="s">
        <v>495</v>
      </c>
      <c r="AQ370" s="1790" t="s">
        <v>407</v>
      </c>
      <c r="AR370" s="1790" t="s">
        <v>418</v>
      </c>
      <c r="AS370" s="1794"/>
      <c r="AT370" s="1794"/>
      <c r="AU370" s="1794"/>
      <c r="AV370" s="1794"/>
      <c r="AW370" s="1794"/>
      <c r="AX370" s="1794"/>
      <c r="AY370" s="1794"/>
      <c r="AZ370" s="1794"/>
      <c r="BA370" s="1794"/>
      <c r="BB370" s="1794"/>
      <c r="BC370" s="1794"/>
    </row>
    <row r="371" spans="6:55" s="53" customFormat="1" x14ac:dyDescent="0.3">
      <c r="F371" s="57"/>
      <c r="G371" s="57"/>
      <c r="H371" s="57"/>
      <c r="I371" s="57"/>
      <c r="J371" s="57"/>
      <c r="K371" s="57"/>
      <c r="L371" s="57"/>
      <c r="M371" s="57"/>
      <c r="N371" s="57"/>
      <c r="P371" s="1794"/>
      <c r="Q371" s="1794"/>
      <c r="R371" s="1794"/>
      <c r="S371" s="1794"/>
      <c r="T371" s="1794"/>
      <c r="U371" s="1794"/>
      <c r="V371" s="1794"/>
      <c r="W371" s="1794"/>
      <c r="X371" s="1794"/>
      <c r="Y371" s="1794"/>
      <c r="Z371" s="1794"/>
      <c r="AA371" s="1794"/>
      <c r="AB371" s="1794"/>
      <c r="AC371" s="1794"/>
      <c r="AD371" s="1794"/>
      <c r="AE371" s="1794"/>
      <c r="AF371" s="1794"/>
      <c r="AG371" s="1794"/>
      <c r="AH371" s="1794"/>
      <c r="AI371" s="1785"/>
      <c r="AJ371" s="1785"/>
      <c r="AK371" s="1785"/>
      <c r="AL371" s="1785"/>
      <c r="AM371" s="1785"/>
      <c r="AN371" s="1790" t="s">
        <v>92</v>
      </c>
      <c r="AO371" s="1790" t="s">
        <v>682</v>
      </c>
      <c r="AP371" s="1790" t="s">
        <v>501</v>
      </c>
      <c r="AQ371" s="1790" t="s">
        <v>407</v>
      </c>
      <c r="AR371" s="1790" t="s">
        <v>418</v>
      </c>
      <c r="AS371" s="1794"/>
      <c r="AT371" s="1794"/>
      <c r="AU371" s="1794"/>
      <c r="AV371" s="1794"/>
      <c r="AW371" s="1794"/>
      <c r="AX371" s="1794"/>
      <c r="AY371" s="1794"/>
      <c r="AZ371" s="1794"/>
      <c r="BA371" s="1794"/>
      <c r="BB371" s="1794"/>
      <c r="BC371" s="1794"/>
    </row>
    <row r="372" spans="6:55" s="53" customFormat="1" x14ac:dyDescent="0.3">
      <c r="F372" s="57"/>
      <c r="G372" s="57"/>
      <c r="H372" s="57"/>
      <c r="I372" s="57"/>
      <c r="J372" s="57"/>
      <c r="K372" s="57"/>
      <c r="L372" s="57"/>
      <c r="M372" s="57"/>
      <c r="N372" s="57"/>
      <c r="P372" s="1794"/>
      <c r="Q372" s="1794"/>
      <c r="R372" s="1794"/>
      <c r="S372" s="1794"/>
      <c r="T372" s="1794"/>
      <c r="U372" s="1794"/>
      <c r="V372" s="1794"/>
      <c r="W372" s="1794"/>
      <c r="X372" s="1794"/>
      <c r="Y372" s="1794"/>
      <c r="Z372" s="1794"/>
      <c r="AA372" s="1794"/>
      <c r="AB372" s="1794"/>
      <c r="AC372" s="1794"/>
      <c r="AD372" s="1794"/>
      <c r="AE372" s="1794"/>
      <c r="AF372" s="1794"/>
      <c r="AG372" s="1794"/>
      <c r="AH372" s="1794"/>
      <c r="AI372" s="1785"/>
      <c r="AJ372" s="1785"/>
      <c r="AK372" s="1785"/>
      <c r="AL372" s="1785"/>
      <c r="AM372" s="1785"/>
      <c r="AN372" s="1790" t="s">
        <v>94</v>
      </c>
      <c r="AO372" s="1790" t="s">
        <v>683</v>
      </c>
      <c r="AP372" s="1790" t="s">
        <v>912</v>
      </c>
      <c r="AQ372" s="1790" t="s">
        <v>407</v>
      </c>
      <c r="AR372" s="1790" t="s">
        <v>418</v>
      </c>
      <c r="AS372" s="1794"/>
      <c r="AT372" s="1794"/>
      <c r="AU372" s="1794"/>
      <c r="AV372" s="1794"/>
      <c r="AW372" s="1794"/>
      <c r="AX372" s="1794"/>
      <c r="AY372" s="1794"/>
      <c r="AZ372" s="1794"/>
      <c r="BA372" s="1794"/>
      <c r="BB372" s="1794"/>
      <c r="BC372" s="1794"/>
    </row>
    <row r="373" spans="6:55" s="53" customFormat="1" x14ac:dyDescent="0.3">
      <c r="F373" s="57"/>
      <c r="G373" s="57"/>
      <c r="H373" s="57"/>
      <c r="I373" s="57"/>
      <c r="J373" s="57"/>
      <c r="K373" s="57"/>
      <c r="L373" s="57"/>
      <c r="M373" s="57"/>
      <c r="N373" s="57"/>
      <c r="P373" s="1794"/>
      <c r="Q373" s="1794"/>
      <c r="R373" s="1794"/>
      <c r="S373" s="1794"/>
      <c r="T373" s="1794"/>
      <c r="U373" s="1794"/>
      <c r="V373" s="1794"/>
      <c r="W373" s="1794"/>
      <c r="X373" s="1794"/>
      <c r="Y373" s="1794"/>
      <c r="Z373" s="1794"/>
      <c r="AA373" s="1794"/>
      <c r="AB373" s="1794"/>
      <c r="AC373" s="1794"/>
      <c r="AD373" s="1794"/>
      <c r="AE373" s="1794"/>
      <c r="AF373" s="1794"/>
      <c r="AG373" s="1794"/>
      <c r="AH373" s="1794"/>
      <c r="AI373" s="1785"/>
      <c r="AJ373" s="1785"/>
      <c r="AK373" s="1785"/>
      <c r="AL373" s="1785"/>
      <c r="AM373" s="1785"/>
      <c r="AN373" s="1790" t="s">
        <v>94</v>
      </c>
      <c r="AO373" s="1790" t="s">
        <v>683</v>
      </c>
      <c r="AP373" s="1790" t="s">
        <v>913</v>
      </c>
      <c r="AQ373" s="1790" t="s">
        <v>407</v>
      </c>
      <c r="AR373" s="1790" t="s">
        <v>418</v>
      </c>
      <c r="AS373" s="1794"/>
      <c r="AT373" s="1794"/>
      <c r="AU373" s="1794"/>
      <c r="AV373" s="1794"/>
      <c r="AW373" s="1794"/>
      <c r="AX373" s="1794"/>
      <c r="AY373" s="1794"/>
      <c r="AZ373" s="1794"/>
      <c r="BA373" s="1794"/>
      <c r="BB373" s="1794"/>
      <c r="BC373" s="1794"/>
    </row>
    <row r="374" spans="6:55" s="53" customFormat="1" x14ac:dyDescent="0.3">
      <c r="F374" s="57"/>
      <c r="G374" s="57"/>
      <c r="H374" s="57"/>
      <c r="I374" s="57"/>
      <c r="J374" s="57"/>
      <c r="K374" s="57"/>
      <c r="L374" s="57"/>
      <c r="M374" s="57"/>
      <c r="N374" s="57"/>
      <c r="P374" s="1794"/>
      <c r="Q374" s="1794"/>
      <c r="R374" s="1794"/>
      <c r="S374" s="1794"/>
      <c r="T374" s="1794"/>
      <c r="U374" s="1794"/>
      <c r="V374" s="1794"/>
      <c r="W374" s="1794"/>
      <c r="X374" s="1794"/>
      <c r="Y374" s="1794"/>
      <c r="Z374" s="1794"/>
      <c r="AA374" s="1794"/>
      <c r="AB374" s="1794"/>
      <c r="AC374" s="1794"/>
      <c r="AD374" s="1794"/>
      <c r="AE374" s="1794"/>
      <c r="AF374" s="1794"/>
      <c r="AG374" s="1794"/>
      <c r="AH374" s="1794"/>
      <c r="AI374" s="1785"/>
      <c r="AJ374" s="1785"/>
      <c r="AK374" s="1785"/>
      <c r="AL374" s="1785"/>
      <c r="AM374" s="1785"/>
      <c r="AN374" s="1790" t="s">
        <v>96</v>
      </c>
      <c r="AO374" s="1790" t="s">
        <v>684</v>
      </c>
      <c r="AP374" s="1790" t="s">
        <v>425</v>
      </c>
      <c r="AQ374" s="1790" t="s">
        <v>407</v>
      </c>
      <c r="AR374" s="1790" t="s">
        <v>418</v>
      </c>
      <c r="AS374" s="1794"/>
      <c r="AT374" s="1794"/>
      <c r="AU374" s="1794"/>
      <c r="AV374" s="1794"/>
      <c r="AW374" s="1794"/>
      <c r="AX374" s="1794"/>
      <c r="AY374" s="1794"/>
      <c r="AZ374" s="1794"/>
      <c r="BA374" s="1794"/>
      <c r="BB374" s="1794"/>
      <c r="BC374" s="1794"/>
    </row>
    <row r="375" spans="6:55" s="53" customFormat="1" x14ac:dyDescent="0.3">
      <c r="F375" s="57"/>
      <c r="G375" s="57"/>
      <c r="H375" s="57"/>
      <c r="I375" s="57"/>
      <c r="J375" s="57"/>
      <c r="K375" s="57"/>
      <c r="L375" s="57"/>
      <c r="M375" s="57"/>
      <c r="N375" s="57"/>
      <c r="P375" s="1794"/>
      <c r="Q375" s="1794"/>
      <c r="R375" s="1794"/>
      <c r="S375" s="1794"/>
      <c r="T375" s="1794"/>
      <c r="U375" s="1794"/>
      <c r="V375" s="1794"/>
      <c r="W375" s="1794"/>
      <c r="X375" s="1794"/>
      <c r="Y375" s="1794"/>
      <c r="Z375" s="1794"/>
      <c r="AA375" s="1794"/>
      <c r="AB375" s="1794"/>
      <c r="AC375" s="1794"/>
      <c r="AD375" s="1794"/>
      <c r="AE375" s="1794"/>
      <c r="AF375" s="1794"/>
      <c r="AG375" s="1794"/>
      <c r="AH375" s="1794"/>
      <c r="AI375" s="1785"/>
      <c r="AJ375" s="1785"/>
      <c r="AK375" s="1785"/>
      <c r="AL375" s="1785"/>
      <c r="AM375" s="1785"/>
      <c r="AN375" s="1790" t="s">
        <v>96</v>
      </c>
      <c r="AO375" s="1790" t="s">
        <v>686</v>
      </c>
      <c r="AP375" s="1790" t="s">
        <v>425</v>
      </c>
      <c r="AQ375" s="1790" t="s">
        <v>407</v>
      </c>
      <c r="AR375" s="1790" t="s">
        <v>418</v>
      </c>
      <c r="AS375" s="1794"/>
      <c r="AT375" s="1794"/>
      <c r="AU375" s="1794"/>
      <c r="AV375" s="1794"/>
      <c r="AW375" s="1794"/>
      <c r="AX375" s="1794"/>
      <c r="AY375" s="1794"/>
      <c r="AZ375" s="1794"/>
      <c r="BA375" s="1794"/>
      <c r="BB375" s="1794"/>
      <c r="BC375" s="1794"/>
    </row>
    <row r="376" spans="6:55" s="53" customFormat="1" x14ac:dyDescent="0.3">
      <c r="F376" s="57"/>
      <c r="G376" s="57"/>
      <c r="H376" s="57"/>
      <c r="I376" s="57"/>
      <c r="J376" s="57"/>
      <c r="K376" s="57"/>
      <c r="L376" s="57"/>
      <c r="M376" s="57"/>
      <c r="N376" s="57"/>
      <c r="P376" s="1794"/>
      <c r="Q376" s="1794"/>
      <c r="R376" s="1794"/>
      <c r="S376" s="1794"/>
      <c r="T376" s="1794"/>
      <c r="U376" s="1794"/>
      <c r="V376" s="1794"/>
      <c r="W376" s="1794"/>
      <c r="X376" s="1794"/>
      <c r="Y376" s="1794"/>
      <c r="Z376" s="1794"/>
      <c r="AA376" s="1794"/>
      <c r="AB376" s="1794"/>
      <c r="AC376" s="1794"/>
      <c r="AD376" s="1794"/>
      <c r="AE376" s="1794"/>
      <c r="AF376" s="1794"/>
      <c r="AG376" s="1794"/>
      <c r="AH376" s="1794"/>
      <c r="AI376" s="1785"/>
      <c r="AJ376" s="1785"/>
      <c r="AK376" s="1785"/>
      <c r="AL376" s="1785"/>
      <c r="AM376" s="1785"/>
      <c r="AN376" s="1790" t="s">
        <v>96</v>
      </c>
      <c r="AO376" s="1790" t="s">
        <v>686</v>
      </c>
      <c r="AP376" s="1790" t="s">
        <v>495</v>
      </c>
      <c r="AQ376" s="1790" t="s">
        <v>407</v>
      </c>
      <c r="AR376" s="1790" t="s">
        <v>418</v>
      </c>
      <c r="AS376" s="1794"/>
      <c r="AT376" s="1794"/>
      <c r="AU376" s="1794"/>
      <c r="AV376" s="1794"/>
      <c r="AW376" s="1794"/>
      <c r="AX376" s="1794"/>
      <c r="AY376" s="1794"/>
      <c r="AZ376" s="1794"/>
      <c r="BA376" s="1794"/>
      <c r="BB376" s="1794"/>
      <c r="BC376" s="1794"/>
    </row>
    <row r="377" spans="6:55" s="53" customFormat="1" x14ac:dyDescent="0.3">
      <c r="F377" s="57"/>
      <c r="G377" s="57"/>
      <c r="H377" s="57"/>
      <c r="I377" s="57"/>
      <c r="J377" s="57"/>
      <c r="K377" s="57"/>
      <c r="L377" s="57"/>
      <c r="M377" s="57"/>
      <c r="N377" s="57"/>
      <c r="P377" s="1794"/>
      <c r="Q377" s="1794"/>
      <c r="R377" s="1794"/>
      <c r="S377" s="1794"/>
      <c r="T377" s="1794"/>
      <c r="U377" s="1794"/>
      <c r="V377" s="1794"/>
      <c r="W377" s="1794"/>
      <c r="X377" s="1794"/>
      <c r="Y377" s="1794"/>
      <c r="Z377" s="1794"/>
      <c r="AA377" s="1794"/>
      <c r="AB377" s="1794"/>
      <c r="AC377" s="1794"/>
      <c r="AD377" s="1794"/>
      <c r="AE377" s="1794"/>
      <c r="AF377" s="1794"/>
      <c r="AG377" s="1794"/>
      <c r="AH377" s="1794"/>
      <c r="AI377" s="1785"/>
      <c r="AJ377" s="1785"/>
      <c r="AK377" s="1785"/>
      <c r="AL377" s="1785"/>
      <c r="AM377" s="1785"/>
      <c r="AN377" s="1790" t="s">
        <v>98</v>
      </c>
      <c r="AO377" s="1790" t="s">
        <v>688</v>
      </c>
      <c r="AP377" s="1790" t="s">
        <v>425</v>
      </c>
      <c r="AQ377" s="1790" t="s">
        <v>407</v>
      </c>
      <c r="AR377" s="1790" t="s">
        <v>418</v>
      </c>
      <c r="AS377" s="1794"/>
      <c r="AT377" s="1794"/>
      <c r="AU377" s="1794"/>
      <c r="AV377" s="1794"/>
      <c r="AW377" s="1794"/>
      <c r="AX377" s="1794"/>
      <c r="AY377" s="1794"/>
      <c r="AZ377" s="1794"/>
      <c r="BA377" s="1794"/>
      <c r="BB377" s="1794"/>
      <c r="BC377" s="1794"/>
    </row>
    <row r="378" spans="6:55" s="53" customFormat="1" x14ac:dyDescent="0.3">
      <c r="F378" s="57"/>
      <c r="G378" s="57"/>
      <c r="H378" s="57"/>
      <c r="I378" s="57"/>
      <c r="J378" s="57"/>
      <c r="K378" s="57"/>
      <c r="L378" s="57"/>
      <c r="M378" s="57"/>
      <c r="N378" s="57"/>
      <c r="P378" s="1794"/>
      <c r="Q378" s="1794"/>
      <c r="R378" s="1794"/>
      <c r="S378" s="1794"/>
      <c r="T378" s="1794"/>
      <c r="U378" s="1794"/>
      <c r="V378" s="1794"/>
      <c r="W378" s="1794"/>
      <c r="X378" s="1794"/>
      <c r="Y378" s="1794"/>
      <c r="Z378" s="1794"/>
      <c r="AA378" s="1794"/>
      <c r="AB378" s="1794"/>
      <c r="AC378" s="1794"/>
      <c r="AD378" s="1794"/>
      <c r="AE378" s="1794"/>
      <c r="AF378" s="1794"/>
      <c r="AG378" s="1794"/>
      <c r="AH378" s="1794"/>
      <c r="AI378" s="1785"/>
      <c r="AJ378" s="1785"/>
      <c r="AK378" s="1785"/>
      <c r="AL378" s="1785"/>
      <c r="AM378" s="1785"/>
      <c r="AN378" s="1790" t="s">
        <v>98</v>
      </c>
      <c r="AO378" s="1790" t="s">
        <v>688</v>
      </c>
      <c r="AP378" s="1790" t="s">
        <v>495</v>
      </c>
      <c r="AQ378" s="1790" t="s">
        <v>407</v>
      </c>
      <c r="AR378" s="1790" t="s">
        <v>418</v>
      </c>
      <c r="AS378" s="1794"/>
      <c r="AT378" s="1794"/>
      <c r="AU378" s="1794"/>
      <c r="AV378" s="1794"/>
      <c r="AW378" s="1794"/>
      <c r="AX378" s="1794"/>
      <c r="AY378" s="1794"/>
      <c r="AZ378" s="1794"/>
      <c r="BA378" s="1794"/>
      <c r="BB378" s="1794"/>
      <c r="BC378" s="1794"/>
    </row>
    <row r="379" spans="6:55" s="53" customFormat="1" x14ac:dyDescent="0.3">
      <c r="F379" s="57"/>
      <c r="G379" s="57"/>
      <c r="H379" s="57"/>
      <c r="I379" s="57"/>
      <c r="J379" s="57"/>
      <c r="K379" s="57"/>
      <c r="L379" s="57"/>
      <c r="M379" s="57"/>
      <c r="N379" s="57"/>
      <c r="P379" s="1794"/>
      <c r="Q379" s="1794"/>
      <c r="R379" s="1794"/>
      <c r="S379" s="1794"/>
      <c r="T379" s="1794"/>
      <c r="U379" s="1794"/>
      <c r="V379" s="1794"/>
      <c r="W379" s="1794"/>
      <c r="X379" s="1794"/>
      <c r="Y379" s="1794"/>
      <c r="Z379" s="1794"/>
      <c r="AA379" s="1794"/>
      <c r="AB379" s="1794"/>
      <c r="AC379" s="1794"/>
      <c r="AD379" s="1794"/>
      <c r="AE379" s="1794"/>
      <c r="AF379" s="1794"/>
      <c r="AG379" s="1794"/>
      <c r="AH379" s="1794"/>
      <c r="AI379" s="1785"/>
      <c r="AJ379" s="1785"/>
      <c r="AK379" s="1785"/>
      <c r="AL379" s="1785"/>
      <c r="AM379" s="1785"/>
      <c r="AN379" s="1790" t="s">
        <v>100</v>
      </c>
      <c r="AO379" s="1790" t="s">
        <v>690</v>
      </c>
      <c r="AP379" s="1790" t="s">
        <v>425</v>
      </c>
      <c r="AQ379" s="1790" t="s">
        <v>407</v>
      </c>
      <c r="AR379" s="1790" t="s">
        <v>418</v>
      </c>
      <c r="AS379" s="1794"/>
      <c r="AT379" s="1794"/>
      <c r="AU379" s="1794"/>
      <c r="AV379" s="1794"/>
      <c r="AW379" s="1794"/>
      <c r="AX379" s="1794"/>
      <c r="AY379" s="1794"/>
      <c r="AZ379" s="1794"/>
      <c r="BA379" s="1794"/>
      <c r="BB379" s="1794"/>
      <c r="BC379" s="1794"/>
    </row>
    <row r="380" spans="6:55" s="53" customFormat="1" x14ac:dyDescent="0.3">
      <c r="F380" s="57"/>
      <c r="G380" s="57"/>
      <c r="H380" s="57"/>
      <c r="I380" s="57"/>
      <c r="J380" s="57"/>
      <c r="K380" s="57"/>
      <c r="L380" s="57"/>
      <c r="M380" s="57"/>
      <c r="N380" s="57"/>
      <c r="P380" s="1794"/>
      <c r="Q380" s="1794"/>
      <c r="R380" s="1794"/>
      <c r="S380" s="1794"/>
      <c r="T380" s="1794"/>
      <c r="U380" s="1794"/>
      <c r="V380" s="1794"/>
      <c r="W380" s="1794"/>
      <c r="X380" s="1794"/>
      <c r="Y380" s="1794"/>
      <c r="Z380" s="1794"/>
      <c r="AA380" s="1794"/>
      <c r="AB380" s="1794"/>
      <c r="AC380" s="1794"/>
      <c r="AD380" s="1794"/>
      <c r="AE380" s="1794"/>
      <c r="AF380" s="1794"/>
      <c r="AG380" s="1794"/>
      <c r="AH380" s="1794"/>
      <c r="AI380" s="1785"/>
      <c r="AJ380" s="1785"/>
      <c r="AK380" s="1785"/>
      <c r="AL380" s="1785"/>
      <c r="AM380" s="1785"/>
      <c r="AN380" s="1790" t="s">
        <v>100</v>
      </c>
      <c r="AO380" s="1790" t="s">
        <v>690</v>
      </c>
      <c r="AP380" s="1790" t="s">
        <v>495</v>
      </c>
      <c r="AQ380" s="1790" t="s">
        <v>407</v>
      </c>
      <c r="AR380" s="1790" t="s">
        <v>418</v>
      </c>
      <c r="AS380" s="1794"/>
      <c r="AT380" s="1794"/>
      <c r="AU380" s="1794"/>
      <c r="AV380" s="1794"/>
      <c r="AW380" s="1794"/>
      <c r="AX380" s="1794"/>
      <c r="AY380" s="1794"/>
      <c r="AZ380" s="1794"/>
      <c r="BA380" s="1794"/>
      <c r="BB380" s="1794"/>
      <c r="BC380" s="1794"/>
    </row>
    <row r="381" spans="6:55" s="53" customFormat="1" x14ac:dyDescent="0.3">
      <c r="F381" s="57"/>
      <c r="G381" s="57"/>
      <c r="H381" s="57"/>
      <c r="I381" s="57"/>
      <c r="J381" s="57"/>
      <c r="K381" s="57"/>
      <c r="L381" s="57"/>
      <c r="M381" s="57"/>
      <c r="N381" s="57"/>
      <c r="P381" s="1794"/>
      <c r="Q381" s="1794"/>
      <c r="R381" s="1794"/>
      <c r="S381" s="1794"/>
      <c r="T381" s="1794"/>
      <c r="U381" s="1794"/>
      <c r="V381" s="1794"/>
      <c r="W381" s="1794"/>
      <c r="X381" s="1794"/>
      <c r="Y381" s="1794"/>
      <c r="Z381" s="1794"/>
      <c r="AA381" s="1794"/>
      <c r="AB381" s="1794"/>
      <c r="AC381" s="1794"/>
      <c r="AD381" s="1794"/>
      <c r="AE381" s="1794"/>
      <c r="AF381" s="1794"/>
      <c r="AG381" s="1794"/>
      <c r="AH381" s="1794"/>
      <c r="AI381" s="1785"/>
      <c r="AJ381" s="1785"/>
      <c r="AK381" s="1785"/>
      <c r="AL381" s="1785"/>
      <c r="AM381" s="1785"/>
      <c r="AN381" s="1790" t="s">
        <v>100</v>
      </c>
      <c r="AO381" s="1790" t="s">
        <v>692</v>
      </c>
      <c r="AP381" s="1790" t="s">
        <v>914</v>
      </c>
      <c r="AQ381" s="1790" t="s">
        <v>408</v>
      </c>
      <c r="AR381" s="1790" t="s">
        <v>413</v>
      </c>
      <c r="AS381" s="1794"/>
      <c r="AT381" s="1794"/>
      <c r="AU381" s="1794"/>
      <c r="AV381" s="1794"/>
      <c r="AW381" s="1794"/>
      <c r="AX381" s="1794"/>
      <c r="AY381" s="1794"/>
      <c r="AZ381" s="1794"/>
      <c r="BA381" s="1794"/>
      <c r="BB381" s="1794"/>
      <c r="BC381" s="1794"/>
    </row>
    <row r="382" spans="6:55" s="53" customFormat="1" x14ac:dyDescent="0.3">
      <c r="F382" s="57"/>
      <c r="G382" s="57"/>
      <c r="H382" s="57"/>
      <c r="I382" s="57"/>
      <c r="J382" s="57"/>
      <c r="K382" s="57"/>
      <c r="L382" s="57"/>
      <c r="M382" s="57"/>
      <c r="N382" s="57"/>
      <c r="P382" s="1794"/>
      <c r="Q382" s="1794"/>
      <c r="R382" s="1794"/>
      <c r="S382" s="1794"/>
      <c r="T382" s="1794"/>
      <c r="U382" s="1794"/>
      <c r="V382" s="1794"/>
      <c r="W382" s="1794"/>
      <c r="X382" s="1794"/>
      <c r="Y382" s="1794"/>
      <c r="Z382" s="1794"/>
      <c r="AA382" s="1794"/>
      <c r="AB382" s="1794"/>
      <c r="AC382" s="1794"/>
      <c r="AD382" s="1794"/>
      <c r="AE382" s="1794"/>
      <c r="AF382" s="1794"/>
      <c r="AG382" s="1794"/>
      <c r="AH382" s="1794"/>
      <c r="AI382" s="1785"/>
      <c r="AJ382" s="1785"/>
      <c r="AK382" s="1785"/>
      <c r="AL382" s="1785"/>
      <c r="AM382" s="1785"/>
      <c r="AN382" s="1790" t="s">
        <v>102</v>
      </c>
      <c r="AO382" s="1790" t="s">
        <v>694</v>
      </c>
      <c r="AP382" s="1790" t="s">
        <v>915</v>
      </c>
      <c r="AQ382" s="1790" t="s">
        <v>407</v>
      </c>
      <c r="AR382" s="1790" t="s">
        <v>418</v>
      </c>
      <c r="AS382" s="1794"/>
      <c r="AT382" s="1794"/>
      <c r="AU382" s="1794"/>
      <c r="AV382" s="1794"/>
      <c r="AW382" s="1794"/>
      <c r="AX382" s="1794"/>
      <c r="AY382" s="1794"/>
      <c r="AZ382" s="1794"/>
      <c r="BA382" s="1794"/>
      <c r="BB382" s="1794"/>
      <c r="BC382" s="1794"/>
    </row>
    <row r="383" spans="6:55" s="53" customFormat="1" x14ac:dyDescent="0.3">
      <c r="F383" s="57"/>
      <c r="G383" s="57"/>
      <c r="H383" s="57"/>
      <c r="I383" s="57"/>
      <c r="J383" s="57"/>
      <c r="K383" s="57"/>
      <c r="L383" s="57"/>
      <c r="M383" s="57"/>
      <c r="N383" s="57"/>
      <c r="P383" s="1794"/>
      <c r="Q383" s="1794"/>
      <c r="R383" s="1794"/>
      <c r="S383" s="1794"/>
      <c r="T383" s="1794"/>
      <c r="U383" s="1794"/>
      <c r="V383" s="1794"/>
      <c r="W383" s="1794"/>
      <c r="X383" s="1794"/>
      <c r="Y383" s="1794"/>
      <c r="Z383" s="1794"/>
      <c r="AA383" s="1794"/>
      <c r="AB383" s="1794"/>
      <c r="AC383" s="1794"/>
      <c r="AD383" s="1794"/>
      <c r="AE383" s="1794"/>
      <c r="AF383" s="1794"/>
      <c r="AG383" s="1794"/>
      <c r="AH383" s="1794"/>
      <c r="AI383" s="1785"/>
      <c r="AJ383" s="1785"/>
      <c r="AK383" s="1785"/>
      <c r="AL383" s="1785"/>
      <c r="AM383" s="1785"/>
      <c r="AN383" s="1790" t="s">
        <v>102</v>
      </c>
      <c r="AO383" s="1790" t="s">
        <v>694</v>
      </c>
      <c r="AP383" s="1790" t="s">
        <v>916</v>
      </c>
      <c r="AQ383" s="1790" t="s">
        <v>407</v>
      </c>
      <c r="AR383" s="1790" t="s">
        <v>418</v>
      </c>
      <c r="AS383" s="1794"/>
      <c r="AT383" s="1794"/>
      <c r="AU383" s="1794"/>
      <c r="AV383" s="1794"/>
      <c r="AW383" s="1794"/>
      <c r="AX383" s="1794"/>
      <c r="AY383" s="1794"/>
      <c r="AZ383" s="1794"/>
      <c r="BA383" s="1794"/>
      <c r="BB383" s="1794"/>
      <c r="BC383" s="1794"/>
    </row>
    <row r="384" spans="6:55" s="53" customFormat="1" x14ac:dyDescent="0.3">
      <c r="F384" s="57"/>
      <c r="G384" s="57"/>
      <c r="H384" s="57"/>
      <c r="I384" s="57"/>
      <c r="J384" s="57"/>
      <c r="K384" s="57"/>
      <c r="L384" s="57"/>
      <c r="M384" s="57"/>
      <c r="N384" s="57"/>
      <c r="P384" s="1794"/>
      <c r="Q384" s="1794"/>
      <c r="R384" s="1794"/>
      <c r="S384" s="1794"/>
      <c r="T384" s="1794"/>
      <c r="U384" s="1794"/>
      <c r="V384" s="1794"/>
      <c r="W384" s="1794"/>
      <c r="X384" s="1794"/>
      <c r="Y384" s="1794"/>
      <c r="Z384" s="1794"/>
      <c r="AA384" s="1794"/>
      <c r="AB384" s="1794"/>
      <c r="AC384" s="1794"/>
      <c r="AD384" s="1794"/>
      <c r="AE384" s="1794"/>
      <c r="AF384" s="1794"/>
      <c r="AG384" s="1794"/>
      <c r="AH384" s="1794"/>
      <c r="AI384" s="1785"/>
      <c r="AJ384" s="1785"/>
      <c r="AK384" s="1785"/>
      <c r="AL384" s="1785"/>
      <c r="AM384" s="1785"/>
      <c r="AN384" s="1790" t="s">
        <v>102</v>
      </c>
      <c r="AO384" s="1790" t="s">
        <v>696</v>
      </c>
      <c r="AP384" s="1790" t="s">
        <v>917</v>
      </c>
      <c r="AQ384" s="1790" t="s">
        <v>407</v>
      </c>
      <c r="AR384" s="1790" t="s">
        <v>418</v>
      </c>
      <c r="AS384" s="1794"/>
      <c r="AT384" s="1794"/>
      <c r="AU384" s="1794"/>
      <c r="AV384" s="1794"/>
      <c r="AW384" s="1794"/>
      <c r="AX384" s="1794"/>
      <c r="AY384" s="1794"/>
      <c r="AZ384" s="1794"/>
      <c r="BA384" s="1794"/>
      <c r="BB384" s="1794"/>
      <c r="BC384" s="1794"/>
    </row>
    <row r="385" spans="6:55" s="53" customFormat="1" x14ac:dyDescent="0.3">
      <c r="F385" s="57"/>
      <c r="G385" s="57"/>
      <c r="H385" s="57"/>
      <c r="I385" s="57"/>
      <c r="J385" s="57"/>
      <c r="K385" s="57"/>
      <c r="L385" s="57"/>
      <c r="M385" s="57"/>
      <c r="N385" s="57"/>
      <c r="P385" s="1794"/>
      <c r="Q385" s="1794"/>
      <c r="R385" s="1794"/>
      <c r="S385" s="1794"/>
      <c r="T385" s="1794"/>
      <c r="U385" s="1794"/>
      <c r="V385" s="1794"/>
      <c r="W385" s="1794"/>
      <c r="X385" s="1794"/>
      <c r="Y385" s="1794"/>
      <c r="Z385" s="1794"/>
      <c r="AA385" s="1794"/>
      <c r="AB385" s="1794"/>
      <c r="AC385" s="1794"/>
      <c r="AD385" s="1794"/>
      <c r="AE385" s="1794"/>
      <c r="AF385" s="1794"/>
      <c r="AG385" s="1794"/>
      <c r="AH385" s="1794"/>
      <c r="AI385" s="1785"/>
      <c r="AJ385" s="1785"/>
      <c r="AK385" s="1785"/>
      <c r="AL385" s="1785"/>
      <c r="AM385" s="1785"/>
      <c r="AN385" s="1790" t="s">
        <v>102</v>
      </c>
      <c r="AO385" s="1790" t="s">
        <v>696</v>
      </c>
      <c r="AP385" s="1790" t="s">
        <v>918</v>
      </c>
      <c r="AQ385" s="1790" t="s">
        <v>407</v>
      </c>
      <c r="AR385" s="1790" t="s">
        <v>418</v>
      </c>
      <c r="AS385" s="1794"/>
      <c r="AT385" s="1794"/>
      <c r="AU385" s="1794"/>
      <c r="AV385" s="1794"/>
      <c r="AW385" s="1794"/>
      <c r="AX385" s="1794"/>
      <c r="AY385" s="1794"/>
      <c r="AZ385" s="1794"/>
      <c r="BA385" s="1794"/>
      <c r="BB385" s="1794"/>
      <c r="BC385" s="1794"/>
    </row>
    <row r="386" spans="6:55" s="53" customFormat="1" x14ac:dyDescent="0.3">
      <c r="F386" s="57"/>
      <c r="G386" s="57"/>
      <c r="H386" s="57"/>
      <c r="I386" s="57"/>
      <c r="J386" s="57"/>
      <c r="K386" s="57"/>
      <c r="L386" s="57"/>
      <c r="M386" s="57"/>
      <c r="N386" s="57"/>
      <c r="P386" s="1794"/>
      <c r="Q386" s="1794"/>
      <c r="R386" s="1794"/>
      <c r="S386" s="1794"/>
      <c r="T386" s="1794"/>
      <c r="U386" s="1794"/>
      <c r="V386" s="1794"/>
      <c r="W386" s="1794"/>
      <c r="X386" s="1794"/>
      <c r="Y386" s="1794"/>
      <c r="Z386" s="1794"/>
      <c r="AA386" s="1794"/>
      <c r="AB386" s="1794"/>
      <c r="AC386" s="1794"/>
      <c r="AD386" s="1794"/>
      <c r="AE386" s="1794"/>
      <c r="AF386" s="1794"/>
      <c r="AG386" s="1794"/>
      <c r="AH386" s="1794"/>
      <c r="AI386" s="1785"/>
      <c r="AJ386" s="1785"/>
      <c r="AK386" s="1785"/>
      <c r="AL386" s="1785"/>
      <c r="AM386" s="1785"/>
      <c r="AN386" s="1790" t="s">
        <v>102</v>
      </c>
      <c r="AO386" s="1790" t="s">
        <v>697</v>
      </c>
      <c r="AP386" s="1790" t="s">
        <v>919</v>
      </c>
      <c r="AQ386" s="1790" t="s">
        <v>407</v>
      </c>
      <c r="AR386" s="1790" t="s">
        <v>418</v>
      </c>
      <c r="AS386" s="1794"/>
      <c r="AT386" s="1794"/>
      <c r="AU386" s="1794"/>
      <c r="AV386" s="1794"/>
      <c r="AW386" s="1794"/>
      <c r="AX386" s="1794"/>
      <c r="AY386" s="1794"/>
      <c r="AZ386" s="1794"/>
      <c r="BA386" s="1794"/>
      <c r="BB386" s="1794"/>
      <c r="BC386" s="1794"/>
    </row>
    <row r="387" spans="6:55" s="53" customFormat="1" x14ac:dyDescent="0.3">
      <c r="F387" s="57"/>
      <c r="G387" s="57"/>
      <c r="H387" s="57"/>
      <c r="I387" s="57"/>
      <c r="J387" s="57"/>
      <c r="K387" s="57"/>
      <c r="L387" s="57"/>
      <c r="M387" s="57"/>
      <c r="N387" s="57"/>
      <c r="P387" s="1794"/>
      <c r="Q387" s="1794"/>
      <c r="R387" s="1794"/>
      <c r="S387" s="1794"/>
      <c r="T387" s="1794"/>
      <c r="U387" s="1794"/>
      <c r="V387" s="1794"/>
      <c r="W387" s="1794"/>
      <c r="X387" s="1794"/>
      <c r="Y387" s="1794"/>
      <c r="Z387" s="1794"/>
      <c r="AA387" s="1794"/>
      <c r="AB387" s="1794"/>
      <c r="AC387" s="1794"/>
      <c r="AD387" s="1794"/>
      <c r="AE387" s="1794"/>
      <c r="AF387" s="1794"/>
      <c r="AG387" s="1794"/>
      <c r="AH387" s="1794"/>
      <c r="AI387" s="1785"/>
      <c r="AJ387" s="1785"/>
      <c r="AK387" s="1785"/>
      <c r="AL387" s="1785"/>
      <c r="AM387" s="1785"/>
      <c r="AN387" s="1790" t="s">
        <v>102</v>
      </c>
      <c r="AO387" s="1790" t="s">
        <v>697</v>
      </c>
      <c r="AP387" s="1790" t="s">
        <v>920</v>
      </c>
      <c r="AQ387" s="1790" t="s">
        <v>407</v>
      </c>
      <c r="AR387" s="1790" t="s">
        <v>418</v>
      </c>
      <c r="AS387" s="1794"/>
      <c r="AT387" s="1794"/>
      <c r="AU387" s="1794"/>
      <c r="AV387" s="1794"/>
      <c r="AW387" s="1794"/>
      <c r="AX387" s="1794"/>
      <c r="AY387" s="1794"/>
      <c r="AZ387" s="1794"/>
      <c r="BA387" s="1794"/>
      <c r="BB387" s="1794"/>
      <c r="BC387" s="1794"/>
    </row>
    <row r="388" spans="6:55" s="53" customFormat="1" x14ac:dyDescent="0.3">
      <c r="F388" s="57"/>
      <c r="G388" s="57"/>
      <c r="H388" s="57"/>
      <c r="I388" s="57"/>
      <c r="J388" s="57"/>
      <c r="K388" s="57"/>
      <c r="L388" s="57"/>
      <c r="M388" s="57"/>
      <c r="N388" s="57"/>
      <c r="P388" s="1794"/>
      <c r="Q388" s="1794"/>
      <c r="R388" s="1794"/>
      <c r="S388" s="1794"/>
      <c r="T388" s="1794"/>
      <c r="U388" s="1794"/>
      <c r="V388" s="1794"/>
      <c r="W388" s="1794"/>
      <c r="X388" s="1794"/>
      <c r="Y388" s="1794"/>
      <c r="Z388" s="1794"/>
      <c r="AA388" s="1794"/>
      <c r="AB388" s="1794"/>
      <c r="AC388" s="1794"/>
      <c r="AD388" s="1794"/>
      <c r="AE388" s="1794"/>
      <c r="AF388" s="1794"/>
      <c r="AG388" s="1794"/>
      <c r="AH388" s="1794"/>
      <c r="AI388" s="1785"/>
      <c r="AJ388" s="1785"/>
      <c r="AK388" s="1785"/>
      <c r="AL388" s="1785"/>
      <c r="AM388" s="1785"/>
      <c r="AN388" s="1790" t="s">
        <v>102</v>
      </c>
      <c r="AO388" s="1790" t="s">
        <v>698</v>
      </c>
      <c r="AP388" s="1790" t="s">
        <v>448</v>
      </c>
      <c r="AQ388" s="1790" t="s">
        <v>407</v>
      </c>
      <c r="AR388" s="1790" t="s">
        <v>418</v>
      </c>
      <c r="AS388" s="1794"/>
      <c r="AT388" s="1794"/>
      <c r="AU388" s="1794"/>
      <c r="AV388" s="1794"/>
      <c r="AW388" s="1794"/>
      <c r="AX388" s="1794"/>
      <c r="AY388" s="1794"/>
      <c r="AZ388" s="1794"/>
      <c r="BA388" s="1794"/>
      <c r="BB388" s="1794"/>
      <c r="BC388" s="1794"/>
    </row>
    <row r="389" spans="6:55" s="53" customFormat="1" x14ac:dyDescent="0.3">
      <c r="F389" s="57"/>
      <c r="G389" s="57"/>
      <c r="H389" s="57"/>
      <c r="I389" s="57"/>
      <c r="J389" s="57"/>
      <c r="K389" s="57"/>
      <c r="L389" s="57"/>
      <c r="M389" s="57"/>
      <c r="N389" s="57"/>
      <c r="P389" s="1794"/>
      <c r="Q389" s="1794"/>
      <c r="R389" s="1794"/>
      <c r="S389" s="1794"/>
      <c r="T389" s="1794"/>
      <c r="U389" s="1794"/>
      <c r="V389" s="1794"/>
      <c r="W389" s="1794"/>
      <c r="X389" s="1794"/>
      <c r="Y389" s="1794"/>
      <c r="Z389" s="1794"/>
      <c r="AA389" s="1794"/>
      <c r="AB389" s="1794"/>
      <c r="AC389" s="1794"/>
      <c r="AD389" s="1794"/>
      <c r="AE389" s="1794"/>
      <c r="AF389" s="1794"/>
      <c r="AG389" s="1794"/>
      <c r="AH389" s="1794"/>
      <c r="AI389" s="1785"/>
      <c r="AJ389" s="1785"/>
      <c r="AK389" s="1785"/>
      <c r="AL389" s="1785"/>
      <c r="AM389" s="1785"/>
      <c r="AN389" s="1790" t="s">
        <v>102</v>
      </c>
      <c r="AO389" s="1790" t="s">
        <v>698</v>
      </c>
      <c r="AP389" s="1790" t="s">
        <v>921</v>
      </c>
      <c r="AQ389" s="1790" t="s">
        <v>407</v>
      </c>
      <c r="AR389" s="1790" t="s">
        <v>418</v>
      </c>
      <c r="AS389" s="1794"/>
      <c r="AT389" s="1794"/>
      <c r="AU389" s="1794"/>
      <c r="AV389" s="1794"/>
      <c r="AW389" s="1794"/>
      <c r="AX389" s="1794"/>
      <c r="AY389" s="1794"/>
      <c r="AZ389" s="1794"/>
      <c r="BA389" s="1794"/>
      <c r="BB389" s="1794"/>
      <c r="BC389" s="1794"/>
    </row>
    <row r="390" spans="6:55" s="53" customFormat="1" x14ac:dyDescent="0.3">
      <c r="F390" s="57"/>
      <c r="G390" s="57"/>
      <c r="H390" s="57"/>
      <c r="I390" s="57"/>
      <c r="J390" s="57"/>
      <c r="K390" s="57"/>
      <c r="L390" s="57"/>
      <c r="M390" s="57"/>
      <c r="N390" s="57"/>
      <c r="P390" s="1794"/>
      <c r="Q390" s="1794"/>
      <c r="R390" s="1794"/>
      <c r="S390" s="1794"/>
      <c r="T390" s="1794"/>
      <c r="U390" s="1794"/>
      <c r="V390" s="1794"/>
      <c r="W390" s="1794"/>
      <c r="X390" s="1794"/>
      <c r="Y390" s="1794"/>
      <c r="Z390" s="1794"/>
      <c r="AA390" s="1794"/>
      <c r="AB390" s="1794"/>
      <c r="AC390" s="1794"/>
      <c r="AD390" s="1794"/>
      <c r="AE390" s="1794"/>
      <c r="AF390" s="1794"/>
      <c r="AG390" s="1794"/>
      <c r="AH390" s="1794"/>
      <c r="AI390" s="1785"/>
      <c r="AJ390" s="1785"/>
      <c r="AK390" s="1785"/>
      <c r="AL390" s="1785"/>
      <c r="AM390" s="1785"/>
      <c r="AN390" s="1790" t="s">
        <v>102</v>
      </c>
      <c r="AO390" s="1790" t="s">
        <v>700</v>
      </c>
      <c r="AP390" s="1790" t="s">
        <v>922</v>
      </c>
      <c r="AQ390" s="1790" t="s">
        <v>408</v>
      </c>
      <c r="AR390" s="1790" t="s">
        <v>413</v>
      </c>
      <c r="AS390" s="1794"/>
      <c r="AT390" s="1794"/>
      <c r="AU390" s="1794"/>
      <c r="AV390" s="1794"/>
      <c r="AW390" s="1794"/>
      <c r="AX390" s="1794"/>
      <c r="AY390" s="1794"/>
      <c r="AZ390" s="1794"/>
      <c r="BA390" s="1794"/>
      <c r="BB390" s="1794"/>
      <c r="BC390" s="1794"/>
    </row>
    <row r="391" spans="6:55" s="53" customFormat="1" x14ac:dyDescent="0.3">
      <c r="F391" s="57"/>
      <c r="G391" s="57"/>
      <c r="H391" s="57"/>
      <c r="I391" s="57"/>
      <c r="J391" s="57"/>
      <c r="K391" s="57"/>
      <c r="L391" s="57"/>
      <c r="M391" s="57"/>
      <c r="N391" s="57"/>
      <c r="P391" s="1794"/>
      <c r="Q391" s="1794"/>
      <c r="R391" s="1794"/>
      <c r="S391" s="1794"/>
      <c r="T391" s="1794"/>
      <c r="U391" s="1794"/>
      <c r="V391" s="1794"/>
      <c r="W391" s="1794"/>
      <c r="X391" s="1794"/>
      <c r="Y391" s="1794"/>
      <c r="Z391" s="1794"/>
      <c r="AA391" s="1794"/>
      <c r="AB391" s="1794"/>
      <c r="AC391" s="1794"/>
      <c r="AD391" s="1794"/>
      <c r="AE391" s="1794"/>
      <c r="AF391" s="1794"/>
      <c r="AG391" s="1794"/>
      <c r="AH391" s="1794"/>
      <c r="AI391" s="1785"/>
      <c r="AJ391" s="1785"/>
      <c r="AK391" s="1785"/>
      <c r="AL391" s="1785"/>
      <c r="AM391" s="1785"/>
      <c r="AN391" s="1790" t="s">
        <v>102</v>
      </c>
      <c r="AO391" s="1790" t="s">
        <v>700</v>
      </c>
      <c r="AP391" s="1790" t="s">
        <v>923</v>
      </c>
      <c r="AQ391" s="1790" t="s">
        <v>408</v>
      </c>
      <c r="AR391" s="1790" t="s">
        <v>413</v>
      </c>
      <c r="AS391" s="1794"/>
      <c r="AT391" s="1794"/>
      <c r="AU391" s="1794"/>
      <c r="AV391" s="1794"/>
      <c r="AW391" s="1794"/>
      <c r="AX391" s="1794"/>
      <c r="AY391" s="1794"/>
      <c r="AZ391" s="1794"/>
      <c r="BA391" s="1794"/>
      <c r="BB391" s="1794"/>
      <c r="BC391" s="1794"/>
    </row>
    <row r="392" spans="6:55" s="53" customFormat="1" x14ac:dyDescent="0.3">
      <c r="F392" s="57"/>
      <c r="G392" s="57"/>
      <c r="H392" s="57"/>
      <c r="I392" s="57"/>
      <c r="J392" s="57"/>
      <c r="K392" s="57"/>
      <c r="L392" s="57"/>
      <c r="M392" s="57"/>
      <c r="N392" s="57"/>
      <c r="P392" s="1794"/>
      <c r="Q392" s="1794"/>
      <c r="R392" s="1794"/>
      <c r="S392" s="1794"/>
      <c r="T392" s="1794"/>
      <c r="U392" s="1794"/>
      <c r="V392" s="1794"/>
      <c r="W392" s="1794"/>
      <c r="X392" s="1794"/>
      <c r="Y392" s="1794"/>
      <c r="Z392" s="1794"/>
      <c r="AA392" s="1794"/>
      <c r="AB392" s="1794"/>
      <c r="AC392" s="1794"/>
      <c r="AD392" s="1794"/>
      <c r="AE392" s="1794"/>
      <c r="AF392" s="1794"/>
      <c r="AG392" s="1794"/>
      <c r="AH392" s="1794"/>
      <c r="AI392" s="1785"/>
      <c r="AJ392" s="1785"/>
      <c r="AK392" s="1785"/>
      <c r="AL392" s="1785"/>
      <c r="AM392" s="1785"/>
      <c r="AN392" s="1790" t="s">
        <v>102</v>
      </c>
      <c r="AO392" s="1790" t="s">
        <v>700</v>
      </c>
      <c r="AP392" s="1790" t="s">
        <v>924</v>
      </c>
      <c r="AQ392" s="1790" t="s">
        <v>408</v>
      </c>
      <c r="AR392" s="1790" t="s">
        <v>413</v>
      </c>
      <c r="AS392" s="1794"/>
      <c r="AT392" s="1794"/>
      <c r="AU392" s="1794"/>
      <c r="AV392" s="1794"/>
      <c r="AW392" s="1794"/>
      <c r="AX392" s="1794"/>
      <c r="AY392" s="1794"/>
      <c r="AZ392" s="1794"/>
      <c r="BA392" s="1794"/>
      <c r="BB392" s="1794"/>
      <c r="BC392" s="1794"/>
    </row>
    <row r="393" spans="6:55" s="53" customFormat="1" x14ac:dyDescent="0.3">
      <c r="F393" s="57"/>
      <c r="G393" s="57"/>
      <c r="H393" s="57"/>
      <c r="I393" s="57"/>
      <c r="J393" s="57"/>
      <c r="K393" s="57"/>
      <c r="L393" s="57"/>
      <c r="M393" s="57"/>
      <c r="N393" s="57"/>
      <c r="P393" s="1794"/>
      <c r="Q393" s="1794"/>
      <c r="R393" s="1794"/>
      <c r="S393" s="1794"/>
      <c r="T393" s="1794"/>
      <c r="U393" s="1794"/>
      <c r="V393" s="1794"/>
      <c r="W393" s="1794"/>
      <c r="X393" s="1794"/>
      <c r="Y393" s="1794"/>
      <c r="Z393" s="1794"/>
      <c r="AA393" s="1794"/>
      <c r="AB393" s="1794"/>
      <c r="AC393" s="1794"/>
      <c r="AD393" s="1794"/>
      <c r="AE393" s="1794"/>
      <c r="AF393" s="1794"/>
      <c r="AG393" s="1794"/>
      <c r="AH393" s="1794"/>
      <c r="AI393" s="1785"/>
      <c r="AJ393" s="1785"/>
      <c r="AK393" s="1785"/>
      <c r="AL393" s="1785"/>
      <c r="AM393" s="1785"/>
      <c r="AN393" s="1790" t="s">
        <v>102</v>
      </c>
      <c r="AO393" s="1790" t="s">
        <v>700</v>
      </c>
      <c r="AP393" s="1790" t="s">
        <v>925</v>
      </c>
      <c r="AQ393" s="1790" t="s">
        <v>408</v>
      </c>
      <c r="AR393" s="1790" t="s">
        <v>413</v>
      </c>
      <c r="AS393" s="1794"/>
      <c r="AT393" s="1794"/>
      <c r="AU393" s="1794"/>
      <c r="AV393" s="1794"/>
      <c r="AW393" s="1794"/>
      <c r="AX393" s="1794"/>
      <c r="AY393" s="1794"/>
      <c r="AZ393" s="1794"/>
      <c r="BA393" s="1794"/>
      <c r="BB393" s="1794"/>
      <c r="BC393" s="1794"/>
    </row>
    <row r="394" spans="6:55" s="53" customFormat="1" x14ac:dyDescent="0.3">
      <c r="F394" s="57"/>
      <c r="G394" s="57"/>
      <c r="H394" s="57"/>
      <c r="I394" s="57"/>
      <c r="J394" s="57"/>
      <c r="K394" s="57"/>
      <c r="L394" s="57"/>
      <c r="M394" s="57"/>
      <c r="N394" s="57"/>
      <c r="P394" s="1794"/>
      <c r="Q394" s="1794"/>
      <c r="R394" s="1794"/>
      <c r="S394" s="1794"/>
      <c r="T394" s="1794"/>
      <c r="U394" s="1794"/>
      <c r="V394" s="1794"/>
      <c r="W394" s="1794"/>
      <c r="X394" s="1794"/>
      <c r="Y394" s="1794"/>
      <c r="Z394" s="1794"/>
      <c r="AA394" s="1794"/>
      <c r="AB394" s="1794"/>
      <c r="AC394" s="1794"/>
      <c r="AD394" s="1794"/>
      <c r="AE394" s="1794"/>
      <c r="AF394" s="1794"/>
      <c r="AG394" s="1794"/>
      <c r="AH394" s="1794"/>
      <c r="AI394" s="1785"/>
      <c r="AJ394" s="1785"/>
      <c r="AK394" s="1785"/>
      <c r="AL394" s="1785"/>
      <c r="AM394" s="1785"/>
      <c r="AN394" s="1790" t="s">
        <v>104</v>
      </c>
      <c r="AO394" s="1790" t="s">
        <v>706</v>
      </c>
      <c r="AP394" s="1790" t="s">
        <v>459</v>
      </c>
      <c r="AQ394" s="1790" t="s">
        <v>407</v>
      </c>
      <c r="AR394" s="1790" t="s">
        <v>418</v>
      </c>
      <c r="AS394" s="1794"/>
      <c r="AT394" s="1794"/>
      <c r="AU394" s="1794"/>
      <c r="AV394" s="1794"/>
      <c r="AW394" s="1794"/>
      <c r="AX394" s="1794"/>
      <c r="AY394" s="1794"/>
      <c r="AZ394" s="1794"/>
      <c r="BA394" s="1794"/>
      <c r="BB394" s="1794"/>
      <c r="BC394" s="1794"/>
    </row>
    <row r="395" spans="6:55" s="53" customFormat="1" x14ac:dyDescent="0.3">
      <c r="F395" s="57"/>
      <c r="G395" s="57"/>
      <c r="H395" s="57"/>
      <c r="I395" s="57"/>
      <c r="J395" s="57"/>
      <c r="K395" s="57"/>
      <c r="L395" s="57"/>
      <c r="M395" s="57"/>
      <c r="N395" s="57"/>
      <c r="P395" s="1794"/>
      <c r="Q395" s="1794"/>
      <c r="R395" s="1794"/>
      <c r="S395" s="1794"/>
      <c r="T395" s="1794"/>
      <c r="U395" s="1794"/>
      <c r="V395" s="1794"/>
      <c r="W395" s="1794"/>
      <c r="X395" s="1794"/>
      <c r="Y395" s="1794"/>
      <c r="Z395" s="1794"/>
      <c r="AA395" s="1794"/>
      <c r="AB395" s="1794"/>
      <c r="AC395" s="1794"/>
      <c r="AD395" s="1794"/>
      <c r="AE395" s="1794"/>
      <c r="AF395" s="1794"/>
      <c r="AG395" s="1794"/>
      <c r="AH395" s="1794"/>
      <c r="AI395" s="1785"/>
      <c r="AJ395" s="1785"/>
      <c r="AK395" s="1785"/>
      <c r="AL395" s="1785"/>
      <c r="AM395" s="1785"/>
      <c r="AN395" s="1790" t="s">
        <v>104</v>
      </c>
      <c r="AO395" s="1790" t="s">
        <v>706</v>
      </c>
      <c r="AP395" s="1790" t="s">
        <v>461</v>
      </c>
      <c r="AQ395" s="1790" t="s">
        <v>407</v>
      </c>
      <c r="AR395" s="1790" t="s">
        <v>418</v>
      </c>
      <c r="AS395" s="1794"/>
      <c r="AT395" s="1794"/>
      <c r="AU395" s="1794"/>
      <c r="AV395" s="1794"/>
      <c r="AW395" s="1794"/>
      <c r="AX395" s="1794"/>
      <c r="AY395" s="1794"/>
      <c r="AZ395" s="1794"/>
      <c r="BA395" s="1794"/>
      <c r="BB395" s="1794"/>
      <c r="BC395" s="1794"/>
    </row>
    <row r="396" spans="6:55" s="53" customFormat="1" x14ac:dyDescent="0.3">
      <c r="F396" s="57"/>
      <c r="G396" s="57"/>
      <c r="H396" s="57"/>
      <c r="I396" s="57"/>
      <c r="J396" s="57"/>
      <c r="K396" s="57"/>
      <c r="L396" s="57"/>
      <c r="M396" s="57"/>
      <c r="N396" s="57"/>
      <c r="P396" s="1794"/>
      <c r="Q396" s="1794"/>
      <c r="R396" s="1794"/>
      <c r="S396" s="1794"/>
      <c r="T396" s="1794"/>
      <c r="U396" s="1794"/>
      <c r="V396" s="1794"/>
      <c r="W396" s="1794"/>
      <c r="X396" s="1794"/>
      <c r="Y396" s="1794"/>
      <c r="Z396" s="1794"/>
      <c r="AA396" s="1794"/>
      <c r="AB396" s="1794"/>
      <c r="AC396" s="1794"/>
      <c r="AD396" s="1794"/>
      <c r="AE396" s="1794"/>
      <c r="AF396" s="1794"/>
      <c r="AG396" s="1794"/>
      <c r="AH396" s="1794"/>
      <c r="AI396" s="1785"/>
      <c r="AJ396" s="1785"/>
      <c r="AK396" s="1785"/>
      <c r="AL396" s="1785"/>
      <c r="AM396" s="1785"/>
      <c r="AN396" s="1790" t="s">
        <v>104</v>
      </c>
      <c r="AO396" s="1790" t="s">
        <v>706</v>
      </c>
      <c r="AP396" s="1790" t="s">
        <v>926</v>
      </c>
      <c r="AQ396" s="1790" t="s">
        <v>407</v>
      </c>
      <c r="AR396" s="1790" t="s">
        <v>418</v>
      </c>
      <c r="AS396" s="1794"/>
      <c r="AT396" s="1794"/>
      <c r="AU396" s="1794"/>
      <c r="AV396" s="1794"/>
      <c r="AW396" s="1794"/>
      <c r="AX396" s="1794"/>
      <c r="AY396" s="1794"/>
      <c r="AZ396" s="1794"/>
      <c r="BA396" s="1794"/>
      <c r="BB396" s="1794"/>
      <c r="BC396" s="1794"/>
    </row>
    <row r="397" spans="6:55" s="53" customFormat="1" x14ac:dyDescent="0.3">
      <c r="F397" s="57"/>
      <c r="G397" s="57"/>
      <c r="H397" s="57"/>
      <c r="I397" s="57"/>
      <c r="J397" s="57"/>
      <c r="K397" s="57"/>
      <c r="L397" s="57"/>
      <c r="M397" s="57"/>
      <c r="N397" s="57"/>
      <c r="P397" s="1794"/>
      <c r="Q397" s="1794"/>
      <c r="R397" s="1794"/>
      <c r="S397" s="1794"/>
      <c r="T397" s="1794"/>
      <c r="U397" s="1794"/>
      <c r="V397" s="1794"/>
      <c r="W397" s="1794"/>
      <c r="X397" s="1794"/>
      <c r="Y397" s="1794"/>
      <c r="Z397" s="1794"/>
      <c r="AA397" s="1794"/>
      <c r="AB397" s="1794"/>
      <c r="AC397" s="1794"/>
      <c r="AD397" s="1794"/>
      <c r="AE397" s="1794"/>
      <c r="AF397" s="1794"/>
      <c r="AG397" s="1794"/>
      <c r="AH397" s="1794"/>
      <c r="AI397" s="1785"/>
      <c r="AJ397" s="1785"/>
      <c r="AK397" s="1785"/>
      <c r="AL397" s="1785"/>
      <c r="AM397" s="1785"/>
      <c r="AN397" s="1790" t="s">
        <v>104</v>
      </c>
      <c r="AO397" s="1790" t="s">
        <v>706</v>
      </c>
      <c r="AP397" s="1790" t="s">
        <v>927</v>
      </c>
      <c r="AQ397" s="1790" t="s">
        <v>407</v>
      </c>
      <c r="AR397" s="1790" t="s">
        <v>418</v>
      </c>
      <c r="AS397" s="1794"/>
      <c r="AT397" s="1794"/>
      <c r="AU397" s="1794"/>
      <c r="AV397" s="1794"/>
      <c r="AW397" s="1794"/>
      <c r="AX397" s="1794"/>
      <c r="AY397" s="1794"/>
      <c r="AZ397" s="1794"/>
      <c r="BA397" s="1794"/>
      <c r="BB397" s="1794"/>
      <c r="BC397" s="1794"/>
    </row>
    <row r="398" spans="6:55" s="53" customFormat="1" x14ac:dyDescent="0.3">
      <c r="F398" s="57"/>
      <c r="G398" s="57"/>
      <c r="H398" s="57"/>
      <c r="I398" s="57"/>
      <c r="J398" s="57"/>
      <c r="K398" s="57"/>
      <c r="L398" s="57"/>
      <c r="M398" s="57"/>
      <c r="N398" s="57"/>
      <c r="P398" s="1794"/>
      <c r="Q398" s="1794"/>
      <c r="R398" s="1794"/>
      <c r="S398" s="1794"/>
      <c r="T398" s="1794"/>
      <c r="U398" s="1794"/>
      <c r="V398" s="1794"/>
      <c r="W398" s="1794"/>
      <c r="X398" s="1794"/>
      <c r="Y398" s="1794"/>
      <c r="Z398" s="1794"/>
      <c r="AA398" s="1794"/>
      <c r="AB398" s="1794"/>
      <c r="AC398" s="1794"/>
      <c r="AD398" s="1794"/>
      <c r="AE398" s="1794"/>
      <c r="AF398" s="1794"/>
      <c r="AG398" s="1794"/>
      <c r="AH398" s="1794"/>
      <c r="AI398" s="1785"/>
      <c r="AJ398" s="1785"/>
      <c r="AK398" s="1785"/>
      <c r="AL398" s="1785"/>
      <c r="AM398" s="1785"/>
      <c r="AN398" s="1790" t="s">
        <v>104</v>
      </c>
      <c r="AO398" s="1790" t="s">
        <v>708</v>
      </c>
      <c r="AP398" s="1790" t="s">
        <v>459</v>
      </c>
      <c r="AQ398" s="1790" t="s">
        <v>407</v>
      </c>
      <c r="AR398" s="1790" t="s">
        <v>418</v>
      </c>
      <c r="AS398" s="1794"/>
      <c r="AT398" s="1794"/>
      <c r="AU398" s="1794"/>
      <c r="AV398" s="1794"/>
      <c r="AW398" s="1794"/>
      <c r="AX398" s="1794"/>
      <c r="AY398" s="1794"/>
      <c r="AZ398" s="1794"/>
      <c r="BA398" s="1794"/>
      <c r="BB398" s="1794"/>
      <c r="BC398" s="1794"/>
    </row>
    <row r="399" spans="6:55" s="53" customFormat="1" x14ac:dyDescent="0.3">
      <c r="F399" s="57"/>
      <c r="G399" s="57"/>
      <c r="H399" s="57"/>
      <c r="I399" s="57"/>
      <c r="J399" s="57"/>
      <c r="K399" s="57"/>
      <c r="L399" s="57"/>
      <c r="M399" s="57"/>
      <c r="N399" s="57"/>
      <c r="P399" s="1794"/>
      <c r="Q399" s="1794"/>
      <c r="R399" s="1794"/>
      <c r="S399" s="1794"/>
      <c r="T399" s="1794"/>
      <c r="U399" s="1794"/>
      <c r="V399" s="1794"/>
      <c r="W399" s="1794"/>
      <c r="X399" s="1794"/>
      <c r="Y399" s="1794"/>
      <c r="Z399" s="1794"/>
      <c r="AA399" s="1794"/>
      <c r="AB399" s="1794"/>
      <c r="AC399" s="1794"/>
      <c r="AD399" s="1794"/>
      <c r="AE399" s="1794"/>
      <c r="AF399" s="1794"/>
      <c r="AG399" s="1794"/>
      <c r="AH399" s="1794"/>
      <c r="AI399" s="1785"/>
      <c r="AJ399" s="1785"/>
      <c r="AK399" s="1785"/>
      <c r="AL399" s="1785"/>
      <c r="AM399" s="1785"/>
      <c r="AN399" s="1790" t="s">
        <v>104</v>
      </c>
      <c r="AO399" s="1790" t="s">
        <v>708</v>
      </c>
      <c r="AP399" s="1790" t="s">
        <v>461</v>
      </c>
      <c r="AQ399" s="1790" t="s">
        <v>407</v>
      </c>
      <c r="AR399" s="1790" t="s">
        <v>418</v>
      </c>
      <c r="AS399" s="1794"/>
      <c r="AT399" s="1794"/>
      <c r="AU399" s="1794"/>
      <c r="AV399" s="1794"/>
      <c r="AW399" s="1794"/>
      <c r="AX399" s="1794"/>
      <c r="AY399" s="1794"/>
      <c r="AZ399" s="1794"/>
      <c r="BA399" s="1794"/>
      <c r="BB399" s="1794"/>
      <c r="BC399" s="1794"/>
    </row>
    <row r="400" spans="6:55" s="53" customFormat="1" x14ac:dyDescent="0.3">
      <c r="F400" s="57"/>
      <c r="G400" s="57"/>
      <c r="H400" s="57"/>
      <c r="I400" s="57"/>
      <c r="J400" s="57"/>
      <c r="K400" s="57"/>
      <c r="L400" s="57"/>
      <c r="M400" s="57"/>
      <c r="N400" s="57"/>
      <c r="P400" s="1794"/>
      <c r="Q400" s="1794"/>
      <c r="R400" s="1794"/>
      <c r="S400" s="1794"/>
      <c r="T400" s="1794"/>
      <c r="U400" s="1794"/>
      <c r="V400" s="1794"/>
      <c r="W400" s="1794"/>
      <c r="X400" s="1794"/>
      <c r="Y400" s="1794"/>
      <c r="Z400" s="1794"/>
      <c r="AA400" s="1794"/>
      <c r="AB400" s="1794"/>
      <c r="AC400" s="1794"/>
      <c r="AD400" s="1794"/>
      <c r="AE400" s="1794"/>
      <c r="AF400" s="1794"/>
      <c r="AG400" s="1794"/>
      <c r="AH400" s="1794"/>
      <c r="AI400" s="1785"/>
      <c r="AJ400" s="1785"/>
      <c r="AK400" s="1785"/>
      <c r="AL400" s="1785"/>
      <c r="AM400" s="1785"/>
      <c r="AN400" s="1790" t="s">
        <v>104</v>
      </c>
      <c r="AO400" s="1790" t="s">
        <v>710</v>
      </c>
      <c r="AP400" s="1790" t="s">
        <v>459</v>
      </c>
      <c r="AQ400" s="1790" t="s">
        <v>407</v>
      </c>
      <c r="AR400" s="1790" t="s">
        <v>418</v>
      </c>
      <c r="AS400" s="1794"/>
      <c r="AT400" s="1794"/>
      <c r="AU400" s="1794"/>
      <c r="AV400" s="1794"/>
      <c r="AW400" s="1794"/>
      <c r="AX400" s="1794"/>
      <c r="AY400" s="1794"/>
      <c r="AZ400" s="1794"/>
      <c r="BA400" s="1794"/>
      <c r="BB400" s="1794"/>
      <c r="BC400" s="1794"/>
    </row>
    <row r="401" spans="6:55" s="53" customFormat="1" x14ac:dyDescent="0.3">
      <c r="F401" s="57"/>
      <c r="G401" s="57"/>
      <c r="H401" s="57"/>
      <c r="I401" s="57"/>
      <c r="J401" s="57"/>
      <c r="K401" s="57"/>
      <c r="L401" s="57"/>
      <c r="M401" s="57"/>
      <c r="N401" s="57"/>
      <c r="P401" s="1794"/>
      <c r="Q401" s="1794"/>
      <c r="R401" s="1794"/>
      <c r="S401" s="1794"/>
      <c r="T401" s="1794"/>
      <c r="U401" s="1794"/>
      <c r="V401" s="1794"/>
      <c r="W401" s="1794"/>
      <c r="X401" s="1794"/>
      <c r="Y401" s="1794"/>
      <c r="Z401" s="1794"/>
      <c r="AA401" s="1794"/>
      <c r="AB401" s="1794"/>
      <c r="AC401" s="1794"/>
      <c r="AD401" s="1794"/>
      <c r="AE401" s="1794"/>
      <c r="AF401" s="1794"/>
      <c r="AG401" s="1794"/>
      <c r="AH401" s="1794"/>
      <c r="AI401" s="1785"/>
      <c r="AJ401" s="1785"/>
      <c r="AK401" s="1785"/>
      <c r="AL401" s="1785"/>
      <c r="AM401" s="1785"/>
      <c r="AN401" s="1790" t="s">
        <v>104</v>
      </c>
      <c r="AO401" s="1790" t="s">
        <v>710</v>
      </c>
      <c r="AP401" s="1790" t="s">
        <v>461</v>
      </c>
      <c r="AQ401" s="1790" t="s">
        <v>407</v>
      </c>
      <c r="AR401" s="1790" t="s">
        <v>418</v>
      </c>
      <c r="AS401" s="1794"/>
      <c r="AT401" s="1794"/>
      <c r="AU401" s="1794"/>
      <c r="AV401" s="1794"/>
      <c r="AW401" s="1794"/>
      <c r="AX401" s="1794"/>
      <c r="AY401" s="1794"/>
      <c r="AZ401" s="1794"/>
      <c r="BA401" s="1794"/>
      <c r="BB401" s="1794"/>
      <c r="BC401" s="1794"/>
    </row>
    <row r="402" spans="6:55" s="53" customFormat="1" x14ac:dyDescent="0.3">
      <c r="F402" s="57"/>
      <c r="G402" s="57"/>
      <c r="H402" s="57"/>
      <c r="I402" s="57"/>
      <c r="J402" s="57"/>
      <c r="K402" s="57"/>
      <c r="L402" s="57"/>
      <c r="M402" s="57"/>
      <c r="N402" s="57"/>
      <c r="P402" s="1794"/>
      <c r="Q402" s="1794"/>
      <c r="R402" s="1794"/>
      <c r="S402" s="1794"/>
      <c r="T402" s="1794"/>
      <c r="U402" s="1794"/>
      <c r="V402" s="1794"/>
      <c r="W402" s="1794"/>
      <c r="X402" s="1794"/>
      <c r="Y402" s="1794"/>
      <c r="Z402" s="1794"/>
      <c r="AA402" s="1794"/>
      <c r="AB402" s="1794"/>
      <c r="AC402" s="1794"/>
      <c r="AD402" s="1794"/>
      <c r="AE402" s="1794"/>
      <c r="AF402" s="1794"/>
      <c r="AG402" s="1794"/>
      <c r="AH402" s="1794"/>
      <c r="AI402" s="1785"/>
      <c r="AJ402" s="1785"/>
      <c r="AK402" s="1785"/>
      <c r="AL402" s="1785"/>
      <c r="AM402" s="1785"/>
      <c r="AN402" s="1790" t="s">
        <v>104</v>
      </c>
      <c r="AO402" s="1790" t="s">
        <v>710</v>
      </c>
      <c r="AP402" s="1790" t="s">
        <v>926</v>
      </c>
      <c r="AQ402" s="1790" t="s">
        <v>407</v>
      </c>
      <c r="AR402" s="1790" t="s">
        <v>418</v>
      </c>
      <c r="AS402" s="1794"/>
      <c r="AT402" s="1794"/>
      <c r="AU402" s="1794"/>
      <c r="AV402" s="1794"/>
      <c r="AW402" s="1794"/>
      <c r="AX402" s="1794"/>
      <c r="AY402" s="1794"/>
      <c r="AZ402" s="1794"/>
      <c r="BA402" s="1794"/>
      <c r="BB402" s="1794"/>
      <c r="BC402" s="1794"/>
    </row>
    <row r="403" spans="6:55" s="53" customFormat="1" x14ac:dyDescent="0.3">
      <c r="F403" s="57"/>
      <c r="G403" s="57"/>
      <c r="H403" s="57"/>
      <c r="I403" s="57"/>
      <c r="J403" s="57"/>
      <c r="K403" s="57"/>
      <c r="L403" s="57"/>
      <c r="M403" s="57"/>
      <c r="N403" s="57"/>
      <c r="P403" s="1794"/>
      <c r="Q403" s="1794"/>
      <c r="R403" s="1794"/>
      <c r="S403" s="1794"/>
      <c r="T403" s="1794"/>
      <c r="U403" s="1794"/>
      <c r="V403" s="1794"/>
      <c r="W403" s="1794"/>
      <c r="X403" s="1794"/>
      <c r="Y403" s="1794"/>
      <c r="Z403" s="1794"/>
      <c r="AA403" s="1794"/>
      <c r="AB403" s="1794"/>
      <c r="AC403" s="1794"/>
      <c r="AD403" s="1794"/>
      <c r="AE403" s="1794"/>
      <c r="AF403" s="1794"/>
      <c r="AG403" s="1794"/>
      <c r="AH403" s="1794"/>
      <c r="AI403" s="1785"/>
      <c r="AJ403" s="1785"/>
      <c r="AK403" s="1785"/>
      <c r="AL403" s="1785"/>
      <c r="AM403" s="1785"/>
      <c r="AN403" s="1790" t="s">
        <v>104</v>
      </c>
      <c r="AO403" s="1790" t="s">
        <v>710</v>
      </c>
      <c r="AP403" s="1790" t="s">
        <v>927</v>
      </c>
      <c r="AQ403" s="1790" t="s">
        <v>407</v>
      </c>
      <c r="AR403" s="1790" t="s">
        <v>418</v>
      </c>
      <c r="AS403" s="1794"/>
      <c r="AT403" s="1794"/>
      <c r="AU403" s="1794"/>
      <c r="AV403" s="1794"/>
      <c r="AW403" s="1794"/>
      <c r="AX403" s="1794"/>
      <c r="AY403" s="1794"/>
      <c r="AZ403" s="1794"/>
      <c r="BA403" s="1794"/>
      <c r="BB403" s="1794"/>
      <c r="BC403" s="1794"/>
    </row>
    <row r="404" spans="6:55" s="53" customFormat="1" x14ac:dyDescent="0.3">
      <c r="F404" s="57"/>
      <c r="G404" s="57"/>
      <c r="H404" s="57"/>
      <c r="I404" s="57"/>
      <c r="J404" s="57"/>
      <c r="K404" s="57"/>
      <c r="L404" s="57"/>
      <c r="M404" s="57"/>
      <c r="N404" s="57"/>
      <c r="P404" s="1794"/>
      <c r="Q404" s="1794"/>
      <c r="R404" s="1794"/>
      <c r="S404" s="1794"/>
      <c r="T404" s="1794"/>
      <c r="U404" s="1794"/>
      <c r="V404" s="1794"/>
      <c r="W404" s="1794"/>
      <c r="X404" s="1794"/>
      <c r="Y404" s="1794"/>
      <c r="Z404" s="1794"/>
      <c r="AA404" s="1794"/>
      <c r="AB404" s="1794"/>
      <c r="AC404" s="1794"/>
      <c r="AD404" s="1794"/>
      <c r="AE404" s="1794"/>
      <c r="AF404" s="1794"/>
      <c r="AG404" s="1794"/>
      <c r="AH404" s="1794"/>
      <c r="AI404" s="1785"/>
      <c r="AJ404" s="1785"/>
      <c r="AK404" s="1785"/>
      <c r="AL404" s="1785"/>
      <c r="AM404" s="1785"/>
      <c r="AN404" s="1790" t="s">
        <v>104</v>
      </c>
      <c r="AO404" s="1790" t="s">
        <v>711</v>
      </c>
      <c r="AP404" s="1790" t="s">
        <v>459</v>
      </c>
      <c r="AQ404" s="1790" t="s">
        <v>407</v>
      </c>
      <c r="AR404" s="1790" t="s">
        <v>418</v>
      </c>
      <c r="AS404" s="1794"/>
      <c r="AT404" s="1794"/>
      <c r="AU404" s="1794"/>
      <c r="AV404" s="1794"/>
      <c r="AW404" s="1794"/>
      <c r="AX404" s="1794"/>
      <c r="AY404" s="1794"/>
      <c r="AZ404" s="1794"/>
      <c r="BA404" s="1794"/>
      <c r="BB404" s="1794"/>
      <c r="BC404" s="1794"/>
    </row>
    <row r="405" spans="6:55" s="53" customFormat="1" x14ac:dyDescent="0.3">
      <c r="F405" s="57"/>
      <c r="G405" s="57"/>
      <c r="H405" s="57"/>
      <c r="I405" s="57"/>
      <c r="J405" s="57"/>
      <c r="K405" s="57"/>
      <c r="L405" s="57"/>
      <c r="M405" s="57"/>
      <c r="N405" s="57"/>
      <c r="P405" s="1794"/>
      <c r="Q405" s="1794"/>
      <c r="R405" s="1794"/>
      <c r="S405" s="1794"/>
      <c r="T405" s="1794"/>
      <c r="U405" s="1794"/>
      <c r="V405" s="1794"/>
      <c r="W405" s="1794"/>
      <c r="X405" s="1794"/>
      <c r="Y405" s="1794"/>
      <c r="Z405" s="1794"/>
      <c r="AA405" s="1794"/>
      <c r="AB405" s="1794"/>
      <c r="AC405" s="1794"/>
      <c r="AD405" s="1794"/>
      <c r="AE405" s="1794"/>
      <c r="AF405" s="1794"/>
      <c r="AG405" s="1794"/>
      <c r="AH405" s="1794"/>
      <c r="AI405" s="1785"/>
      <c r="AJ405" s="1785"/>
      <c r="AK405" s="1785"/>
      <c r="AL405" s="1785"/>
      <c r="AM405" s="1785"/>
      <c r="AN405" s="1790" t="s">
        <v>104</v>
      </c>
      <c r="AO405" s="1790" t="s">
        <v>711</v>
      </c>
      <c r="AP405" s="1790" t="s">
        <v>461</v>
      </c>
      <c r="AQ405" s="1790" t="s">
        <v>407</v>
      </c>
      <c r="AR405" s="1790" t="s">
        <v>418</v>
      </c>
      <c r="AS405" s="1794"/>
      <c r="AT405" s="1794"/>
      <c r="AU405" s="1794"/>
      <c r="AV405" s="1794"/>
      <c r="AW405" s="1794"/>
      <c r="AX405" s="1794"/>
      <c r="AY405" s="1794"/>
      <c r="AZ405" s="1794"/>
      <c r="BA405" s="1794"/>
      <c r="BB405" s="1794"/>
      <c r="BC405" s="1794"/>
    </row>
    <row r="406" spans="6:55" s="53" customFormat="1" x14ac:dyDescent="0.3">
      <c r="F406" s="57"/>
      <c r="G406" s="57"/>
      <c r="H406" s="57"/>
      <c r="I406" s="57"/>
      <c r="J406" s="57"/>
      <c r="K406" s="57"/>
      <c r="L406" s="57"/>
      <c r="M406" s="57"/>
      <c r="N406" s="57"/>
      <c r="P406" s="1794"/>
      <c r="Q406" s="1794"/>
      <c r="R406" s="1794"/>
      <c r="S406" s="1794"/>
      <c r="T406" s="1794"/>
      <c r="U406" s="1794"/>
      <c r="V406" s="1794"/>
      <c r="W406" s="1794"/>
      <c r="X406" s="1794"/>
      <c r="Y406" s="1794"/>
      <c r="Z406" s="1794"/>
      <c r="AA406" s="1794"/>
      <c r="AB406" s="1794"/>
      <c r="AC406" s="1794"/>
      <c r="AD406" s="1794"/>
      <c r="AE406" s="1794"/>
      <c r="AF406" s="1794"/>
      <c r="AG406" s="1794"/>
      <c r="AH406" s="1794"/>
      <c r="AI406" s="1785"/>
      <c r="AJ406" s="1785"/>
      <c r="AK406" s="1785"/>
      <c r="AL406" s="1785"/>
      <c r="AM406" s="1785"/>
      <c r="AN406" s="1790" t="s">
        <v>104</v>
      </c>
      <c r="AO406" s="1790" t="s">
        <v>713</v>
      </c>
      <c r="AP406" s="1790" t="s">
        <v>459</v>
      </c>
      <c r="AQ406" s="1790" t="s">
        <v>407</v>
      </c>
      <c r="AR406" s="1790" t="s">
        <v>418</v>
      </c>
      <c r="AS406" s="1794"/>
      <c r="AT406" s="1794"/>
      <c r="AU406" s="1794"/>
      <c r="AV406" s="1794"/>
      <c r="AW406" s="1794"/>
      <c r="AX406" s="1794"/>
      <c r="AY406" s="1794"/>
      <c r="AZ406" s="1794"/>
      <c r="BA406" s="1794"/>
      <c r="BB406" s="1794"/>
      <c r="BC406" s="1794"/>
    </row>
    <row r="407" spans="6:55" s="53" customFormat="1" x14ac:dyDescent="0.3">
      <c r="F407" s="57"/>
      <c r="G407" s="57"/>
      <c r="H407" s="57"/>
      <c r="I407" s="57"/>
      <c r="J407" s="57"/>
      <c r="K407" s="57"/>
      <c r="L407" s="57"/>
      <c r="M407" s="57"/>
      <c r="N407" s="57"/>
      <c r="P407" s="1794"/>
      <c r="Q407" s="1794"/>
      <c r="R407" s="1794"/>
      <c r="S407" s="1794"/>
      <c r="T407" s="1794"/>
      <c r="U407" s="1794"/>
      <c r="V407" s="1794"/>
      <c r="W407" s="1794"/>
      <c r="X407" s="1794"/>
      <c r="Y407" s="1794"/>
      <c r="Z407" s="1794"/>
      <c r="AA407" s="1794"/>
      <c r="AB407" s="1794"/>
      <c r="AC407" s="1794"/>
      <c r="AD407" s="1794"/>
      <c r="AE407" s="1794"/>
      <c r="AF407" s="1794"/>
      <c r="AG407" s="1794"/>
      <c r="AH407" s="1794"/>
      <c r="AI407" s="1785"/>
      <c r="AJ407" s="1785"/>
      <c r="AK407" s="1785"/>
      <c r="AL407" s="1785"/>
      <c r="AM407" s="1785"/>
      <c r="AN407" s="1790" t="s">
        <v>104</v>
      </c>
      <c r="AO407" s="1790" t="s">
        <v>713</v>
      </c>
      <c r="AP407" s="1790" t="s">
        <v>461</v>
      </c>
      <c r="AQ407" s="1790" t="s">
        <v>407</v>
      </c>
      <c r="AR407" s="1790" t="s">
        <v>418</v>
      </c>
      <c r="AS407" s="1794"/>
      <c r="AT407" s="1794"/>
      <c r="AU407" s="1794"/>
      <c r="AV407" s="1794"/>
      <c r="AW407" s="1794"/>
      <c r="AX407" s="1794"/>
      <c r="AY407" s="1794"/>
      <c r="AZ407" s="1794"/>
      <c r="BA407" s="1794"/>
      <c r="BB407" s="1794"/>
      <c r="BC407" s="1794"/>
    </row>
    <row r="408" spans="6:55" s="53" customFormat="1" x14ac:dyDescent="0.3">
      <c r="F408" s="57"/>
      <c r="G408" s="57"/>
      <c r="H408" s="57"/>
      <c r="I408" s="57"/>
      <c r="J408" s="57"/>
      <c r="K408" s="57"/>
      <c r="L408" s="57"/>
      <c r="M408" s="57"/>
      <c r="N408" s="57"/>
      <c r="P408" s="1794"/>
      <c r="Q408" s="1794"/>
      <c r="R408" s="1794"/>
      <c r="S408" s="1794"/>
      <c r="T408" s="1794"/>
      <c r="U408" s="1794"/>
      <c r="V408" s="1794"/>
      <c r="W408" s="1794"/>
      <c r="X408" s="1794"/>
      <c r="Y408" s="1794"/>
      <c r="Z408" s="1794"/>
      <c r="AA408" s="1794"/>
      <c r="AB408" s="1794"/>
      <c r="AC408" s="1794"/>
      <c r="AD408" s="1794"/>
      <c r="AE408" s="1794"/>
      <c r="AF408" s="1794"/>
      <c r="AG408" s="1794"/>
      <c r="AH408" s="1794"/>
      <c r="AI408" s="1785"/>
      <c r="AJ408" s="1785"/>
      <c r="AK408" s="1785"/>
      <c r="AL408" s="1785"/>
      <c r="AM408" s="1785"/>
      <c r="AN408" s="1790" t="s">
        <v>104</v>
      </c>
      <c r="AO408" s="1790" t="s">
        <v>713</v>
      </c>
      <c r="AP408" s="1790" t="s">
        <v>926</v>
      </c>
      <c r="AQ408" s="1790" t="s">
        <v>407</v>
      </c>
      <c r="AR408" s="1790" t="s">
        <v>418</v>
      </c>
      <c r="AS408" s="1794"/>
      <c r="AT408" s="1794"/>
      <c r="AU408" s="1794"/>
      <c r="AV408" s="1794"/>
      <c r="AW408" s="1794"/>
      <c r="AX408" s="1794"/>
      <c r="AY408" s="1794"/>
      <c r="AZ408" s="1794"/>
      <c r="BA408" s="1794"/>
      <c r="BB408" s="1794"/>
      <c r="BC408" s="1794"/>
    </row>
    <row r="409" spans="6:55" s="53" customFormat="1" x14ac:dyDescent="0.3">
      <c r="F409" s="57"/>
      <c r="G409" s="57"/>
      <c r="H409" s="57"/>
      <c r="I409" s="57"/>
      <c r="J409" s="57"/>
      <c r="K409" s="57"/>
      <c r="L409" s="57"/>
      <c r="M409" s="57"/>
      <c r="N409" s="57"/>
      <c r="P409" s="1794"/>
      <c r="Q409" s="1794"/>
      <c r="R409" s="1794"/>
      <c r="S409" s="1794"/>
      <c r="T409" s="1794"/>
      <c r="U409" s="1794"/>
      <c r="V409" s="1794"/>
      <c r="W409" s="1794"/>
      <c r="X409" s="1794"/>
      <c r="Y409" s="1794"/>
      <c r="Z409" s="1794"/>
      <c r="AA409" s="1794"/>
      <c r="AB409" s="1794"/>
      <c r="AC409" s="1794"/>
      <c r="AD409" s="1794"/>
      <c r="AE409" s="1794"/>
      <c r="AF409" s="1794"/>
      <c r="AG409" s="1794"/>
      <c r="AH409" s="1794"/>
      <c r="AI409" s="1785"/>
      <c r="AJ409" s="1785"/>
      <c r="AK409" s="1785"/>
      <c r="AL409" s="1785"/>
      <c r="AM409" s="1785"/>
      <c r="AN409" s="1790" t="s">
        <v>104</v>
      </c>
      <c r="AO409" s="1790" t="s">
        <v>717</v>
      </c>
      <c r="AP409" s="1790" t="s">
        <v>470</v>
      </c>
      <c r="AQ409" s="1790" t="s">
        <v>409</v>
      </c>
      <c r="AR409" s="1790" t="s">
        <v>418</v>
      </c>
      <c r="AS409" s="1794"/>
      <c r="AT409" s="1794"/>
      <c r="AU409" s="1794"/>
      <c r="AV409" s="1794"/>
      <c r="AW409" s="1794"/>
      <c r="AX409" s="1794"/>
      <c r="AY409" s="1794"/>
      <c r="AZ409" s="1794"/>
      <c r="BA409" s="1794"/>
      <c r="BB409" s="1794"/>
      <c r="BC409" s="1794"/>
    </row>
    <row r="410" spans="6:55" s="53" customFormat="1" x14ac:dyDescent="0.3">
      <c r="F410" s="57"/>
      <c r="G410" s="57"/>
      <c r="H410" s="57"/>
      <c r="I410" s="57"/>
      <c r="J410" s="57"/>
      <c r="K410" s="57"/>
      <c r="L410" s="57"/>
      <c r="M410" s="57"/>
      <c r="N410" s="57"/>
      <c r="P410" s="1794"/>
      <c r="Q410" s="1794"/>
      <c r="R410" s="1794"/>
      <c r="S410" s="1794"/>
      <c r="T410" s="1794"/>
      <c r="U410" s="1794"/>
      <c r="V410" s="1794"/>
      <c r="W410" s="1794"/>
      <c r="X410" s="1794"/>
      <c r="Y410" s="1794"/>
      <c r="Z410" s="1794"/>
      <c r="AA410" s="1794"/>
      <c r="AB410" s="1794"/>
      <c r="AC410" s="1794"/>
      <c r="AD410" s="1794"/>
      <c r="AE410" s="1794"/>
      <c r="AF410" s="1794"/>
      <c r="AG410" s="1794"/>
      <c r="AH410" s="1794"/>
      <c r="AI410" s="1785"/>
      <c r="AJ410" s="1785"/>
      <c r="AK410" s="1785"/>
      <c r="AL410" s="1785"/>
      <c r="AM410" s="1785"/>
      <c r="AN410" s="1790" t="s">
        <v>104</v>
      </c>
      <c r="AO410" s="1790" t="s">
        <v>717</v>
      </c>
      <c r="AP410" s="1790" t="s">
        <v>928</v>
      </c>
      <c r="AQ410" s="1790" t="s">
        <v>409</v>
      </c>
      <c r="AR410" s="1790" t="s">
        <v>418</v>
      </c>
      <c r="AS410" s="1794"/>
      <c r="AT410" s="1794"/>
      <c r="AU410" s="1794"/>
      <c r="AV410" s="1794"/>
      <c r="AW410" s="1794"/>
      <c r="AX410" s="1794"/>
      <c r="AY410" s="1794"/>
      <c r="AZ410" s="1794"/>
      <c r="BA410" s="1794"/>
      <c r="BB410" s="1794"/>
      <c r="BC410" s="1794"/>
    </row>
    <row r="411" spans="6:55" s="53" customFormat="1" x14ac:dyDescent="0.3">
      <c r="F411" s="57"/>
      <c r="G411" s="57"/>
      <c r="H411" s="57"/>
      <c r="I411" s="57"/>
      <c r="J411" s="57"/>
      <c r="K411" s="57"/>
      <c r="L411" s="57"/>
      <c r="M411" s="57"/>
      <c r="N411" s="57"/>
      <c r="P411" s="1794"/>
      <c r="Q411" s="1794"/>
      <c r="R411" s="1794"/>
      <c r="S411" s="1794"/>
      <c r="T411" s="1794"/>
      <c r="U411" s="1794"/>
      <c r="V411" s="1794"/>
      <c r="W411" s="1794"/>
      <c r="X411" s="1794"/>
      <c r="Y411" s="1794"/>
      <c r="Z411" s="1794"/>
      <c r="AA411" s="1794"/>
      <c r="AB411" s="1794"/>
      <c r="AC411" s="1794"/>
      <c r="AD411" s="1794"/>
      <c r="AE411" s="1794"/>
      <c r="AF411" s="1794"/>
      <c r="AG411" s="1794"/>
      <c r="AH411" s="1794"/>
      <c r="AI411" s="1785"/>
      <c r="AJ411" s="1785"/>
      <c r="AK411" s="1785"/>
      <c r="AL411" s="1785"/>
      <c r="AM411" s="1785"/>
      <c r="AN411" s="1790" t="s">
        <v>104</v>
      </c>
      <c r="AO411" s="1790" t="s">
        <v>717</v>
      </c>
      <c r="AP411" s="1790" t="s">
        <v>929</v>
      </c>
      <c r="AQ411" s="1790" t="s">
        <v>409</v>
      </c>
      <c r="AR411" s="1790" t="s">
        <v>418</v>
      </c>
      <c r="AS411" s="1794"/>
      <c r="AT411" s="1794"/>
      <c r="AU411" s="1794"/>
      <c r="AV411" s="1794"/>
      <c r="AW411" s="1794"/>
      <c r="AX411" s="1794"/>
      <c r="AY411" s="1794"/>
      <c r="AZ411" s="1794"/>
      <c r="BA411" s="1794"/>
      <c r="BB411" s="1794"/>
      <c r="BC411" s="1794"/>
    </row>
    <row r="412" spans="6:55" s="53" customFormat="1" x14ac:dyDescent="0.3">
      <c r="F412" s="57"/>
      <c r="G412" s="57"/>
      <c r="H412" s="57"/>
      <c r="I412" s="57"/>
      <c r="J412" s="57"/>
      <c r="K412" s="57"/>
      <c r="L412" s="57"/>
      <c r="M412" s="57"/>
      <c r="N412" s="57"/>
      <c r="P412" s="1794"/>
      <c r="Q412" s="1794"/>
      <c r="R412" s="1794"/>
      <c r="S412" s="1794"/>
      <c r="T412" s="1794"/>
      <c r="U412" s="1794"/>
      <c r="V412" s="1794"/>
      <c r="W412" s="1794"/>
      <c r="X412" s="1794"/>
      <c r="Y412" s="1794"/>
      <c r="Z412" s="1794"/>
      <c r="AA412" s="1794"/>
      <c r="AB412" s="1794"/>
      <c r="AC412" s="1794"/>
      <c r="AD412" s="1794"/>
      <c r="AE412" s="1794"/>
      <c r="AF412" s="1794"/>
      <c r="AG412" s="1794"/>
      <c r="AH412" s="1794"/>
      <c r="AI412" s="1785"/>
      <c r="AJ412" s="1785"/>
      <c r="AK412" s="1785"/>
      <c r="AL412" s="1785"/>
      <c r="AM412" s="1785"/>
      <c r="AN412" s="1790" t="s">
        <v>104</v>
      </c>
      <c r="AO412" s="1790" t="s">
        <v>717</v>
      </c>
      <c r="AP412" s="1790" t="s">
        <v>930</v>
      </c>
      <c r="AQ412" s="1790" t="s">
        <v>409</v>
      </c>
      <c r="AR412" s="1790" t="s">
        <v>418</v>
      </c>
      <c r="AS412" s="1794"/>
      <c r="AT412" s="1794"/>
      <c r="AU412" s="1794"/>
      <c r="AV412" s="1794"/>
      <c r="AW412" s="1794"/>
      <c r="AX412" s="1794"/>
      <c r="AY412" s="1794"/>
      <c r="AZ412" s="1794"/>
      <c r="BA412" s="1794"/>
      <c r="BB412" s="1794"/>
      <c r="BC412" s="1794"/>
    </row>
    <row r="413" spans="6:55" s="53" customFormat="1" x14ac:dyDescent="0.3">
      <c r="F413" s="57"/>
      <c r="G413" s="57"/>
      <c r="H413" s="57"/>
      <c r="I413" s="57"/>
      <c r="J413" s="57"/>
      <c r="K413" s="57"/>
      <c r="L413" s="57"/>
      <c r="M413" s="57"/>
      <c r="N413" s="57"/>
      <c r="P413" s="1794"/>
      <c r="Q413" s="1794"/>
      <c r="R413" s="1794"/>
      <c r="S413" s="1794"/>
      <c r="T413" s="1794"/>
      <c r="U413" s="1794"/>
      <c r="V413" s="1794"/>
      <c r="W413" s="1794"/>
      <c r="X413" s="1794"/>
      <c r="Y413" s="1794"/>
      <c r="Z413" s="1794"/>
      <c r="AA413" s="1794"/>
      <c r="AB413" s="1794"/>
      <c r="AC413" s="1794"/>
      <c r="AD413" s="1794"/>
      <c r="AE413" s="1794"/>
      <c r="AF413" s="1794"/>
      <c r="AG413" s="1794"/>
      <c r="AH413" s="1794"/>
      <c r="AI413" s="1785"/>
      <c r="AJ413" s="1785"/>
      <c r="AK413" s="1785"/>
      <c r="AL413" s="1785"/>
      <c r="AM413" s="1785"/>
      <c r="AN413" s="1790" t="s">
        <v>104</v>
      </c>
      <c r="AO413" s="1790" t="s">
        <v>717</v>
      </c>
      <c r="AP413" s="1790" t="s">
        <v>931</v>
      </c>
      <c r="AQ413" s="1790" t="s">
        <v>409</v>
      </c>
      <c r="AR413" s="1790" t="s">
        <v>418</v>
      </c>
      <c r="AS413" s="1794"/>
      <c r="AT413" s="1794"/>
      <c r="AU413" s="1794"/>
      <c r="AV413" s="1794"/>
      <c r="AW413" s="1794"/>
      <c r="AX413" s="1794"/>
      <c r="AY413" s="1794"/>
      <c r="AZ413" s="1794"/>
      <c r="BA413" s="1794"/>
      <c r="BB413" s="1794"/>
      <c r="BC413" s="1794"/>
    </row>
    <row r="414" spans="6:55" s="53" customFormat="1" x14ac:dyDescent="0.3">
      <c r="F414" s="57"/>
      <c r="G414" s="57"/>
      <c r="H414" s="57"/>
      <c r="I414" s="57"/>
      <c r="J414" s="57"/>
      <c r="K414" s="57"/>
      <c r="L414" s="57"/>
      <c r="M414" s="57"/>
      <c r="N414" s="57"/>
      <c r="P414" s="1794"/>
      <c r="Q414" s="1794"/>
      <c r="R414" s="1794"/>
      <c r="S414" s="1794"/>
      <c r="T414" s="1794"/>
      <c r="U414" s="1794"/>
      <c r="V414" s="1794"/>
      <c r="W414" s="1794"/>
      <c r="X414" s="1794"/>
      <c r="Y414" s="1794"/>
      <c r="Z414" s="1794"/>
      <c r="AA414" s="1794"/>
      <c r="AB414" s="1794"/>
      <c r="AC414" s="1794"/>
      <c r="AD414" s="1794"/>
      <c r="AE414" s="1794"/>
      <c r="AF414" s="1794"/>
      <c r="AG414" s="1794"/>
      <c r="AH414" s="1794"/>
      <c r="AI414" s="1785"/>
      <c r="AJ414" s="1785"/>
      <c r="AK414" s="1785"/>
      <c r="AL414" s="1785"/>
      <c r="AM414" s="1785"/>
      <c r="AN414" s="1790" t="s">
        <v>104</v>
      </c>
      <c r="AO414" s="1790" t="s">
        <v>717</v>
      </c>
      <c r="AP414" s="1790" t="s">
        <v>932</v>
      </c>
      <c r="AQ414" s="1790" t="s">
        <v>409</v>
      </c>
      <c r="AR414" s="1790" t="s">
        <v>418</v>
      </c>
      <c r="AS414" s="1794"/>
      <c r="AT414" s="1794"/>
      <c r="AU414" s="1794"/>
      <c r="AV414" s="1794"/>
      <c r="AW414" s="1794"/>
      <c r="AX414" s="1794"/>
      <c r="AY414" s="1794"/>
      <c r="AZ414" s="1794"/>
      <c r="BA414" s="1794"/>
      <c r="BB414" s="1794"/>
      <c r="BC414" s="1794"/>
    </row>
    <row r="415" spans="6:55" s="53" customFormat="1" x14ac:dyDescent="0.3">
      <c r="F415" s="57"/>
      <c r="G415" s="57"/>
      <c r="H415" s="57"/>
      <c r="I415" s="57"/>
      <c r="J415" s="57"/>
      <c r="K415" s="57"/>
      <c r="L415" s="57"/>
      <c r="M415" s="57"/>
      <c r="N415" s="57"/>
      <c r="P415" s="1794"/>
      <c r="Q415" s="1794"/>
      <c r="R415" s="1794"/>
      <c r="S415" s="1794"/>
      <c r="T415" s="1794"/>
      <c r="U415" s="1794"/>
      <c r="V415" s="1794"/>
      <c r="W415" s="1794"/>
      <c r="X415" s="1794"/>
      <c r="Y415" s="1794"/>
      <c r="Z415" s="1794"/>
      <c r="AA415" s="1794"/>
      <c r="AB415" s="1794"/>
      <c r="AC415" s="1794"/>
      <c r="AD415" s="1794"/>
      <c r="AE415" s="1794"/>
      <c r="AF415" s="1794"/>
      <c r="AG415" s="1794"/>
      <c r="AH415" s="1794"/>
      <c r="AI415" s="1785"/>
      <c r="AJ415" s="1785"/>
      <c r="AK415" s="1785"/>
      <c r="AL415" s="1785"/>
      <c r="AM415" s="1785"/>
      <c r="AN415" s="1790" t="s">
        <v>104</v>
      </c>
      <c r="AO415" s="1790" t="s">
        <v>717</v>
      </c>
      <c r="AP415" s="1790" t="s">
        <v>933</v>
      </c>
      <c r="AQ415" s="1790" t="s">
        <v>409</v>
      </c>
      <c r="AR415" s="1790" t="s">
        <v>418</v>
      </c>
      <c r="AS415" s="1794"/>
      <c r="AT415" s="1794"/>
      <c r="AU415" s="1794"/>
      <c r="AV415" s="1794"/>
      <c r="AW415" s="1794"/>
      <c r="AX415" s="1794"/>
      <c r="AY415" s="1794"/>
      <c r="AZ415" s="1794"/>
      <c r="BA415" s="1794"/>
      <c r="BB415" s="1794"/>
      <c r="BC415" s="1794"/>
    </row>
    <row r="416" spans="6:55" s="53" customFormat="1" x14ac:dyDescent="0.3">
      <c r="F416" s="57"/>
      <c r="G416" s="57"/>
      <c r="H416" s="57"/>
      <c r="I416" s="57"/>
      <c r="J416" s="57"/>
      <c r="K416" s="57"/>
      <c r="L416" s="57"/>
      <c r="M416" s="57"/>
      <c r="N416" s="57"/>
      <c r="P416" s="1794"/>
      <c r="Q416" s="1794"/>
      <c r="R416" s="1794"/>
      <c r="S416" s="1794"/>
      <c r="T416" s="1794"/>
      <c r="U416" s="1794"/>
      <c r="V416" s="1794"/>
      <c r="W416" s="1794"/>
      <c r="X416" s="1794"/>
      <c r="Y416" s="1794"/>
      <c r="Z416" s="1794"/>
      <c r="AA416" s="1794"/>
      <c r="AB416" s="1794"/>
      <c r="AC416" s="1794"/>
      <c r="AD416" s="1794"/>
      <c r="AE416" s="1794"/>
      <c r="AF416" s="1794"/>
      <c r="AG416" s="1794"/>
      <c r="AH416" s="1794"/>
      <c r="AI416" s="1785"/>
      <c r="AJ416" s="1785"/>
      <c r="AK416" s="1785"/>
      <c r="AL416" s="1785"/>
      <c r="AM416" s="1785"/>
      <c r="AN416" s="1790" t="s">
        <v>104</v>
      </c>
      <c r="AO416" s="1790" t="s">
        <v>717</v>
      </c>
      <c r="AP416" s="1790" t="s">
        <v>934</v>
      </c>
      <c r="AQ416" s="1790" t="s">
        <v>409</v>
      </c>
      <c r="AR416" s="1790" t="s">
        <v>418</v>
      </c>
      <c r="AS416" s="1794"/>
      <c r="AT416" s="1794"/>
      <c r="AU416" s="1794"/>
      <c r="AV416" s="1794"/>
      <c r="AW416" s="1794"/>
      <c r="AX416" s="1794"/>
      <c r="AY416" s="1794"/>
      <c r="AZ416" s="1794"/>
      <c r="BA416" s="1794"/>
      <c r="BB416" s="1794"/>
      <c r="BC416" s="1794"/>
    </row>
    <row r="417" spans="6:55" s="53" customFormat="1" x14ac:dyDescent="0.3">
      <c r="F417" s="57"/>
      <c r="G417" s="57"/>
      <c r="H417" s="57"/>
      <c r="I417" s="57"/>
      <c r="J417" s="57"/>
      <c r="K417" s="57"/>
      <c r="L417" s="57"/>
      <c r="M417" s="57"/>
      <c r="N417" s="57"/>
      <c r="P417" s="1794"/>
      <c r="Q417" s="1794"/>
      <c r="R417" s="1794"/>
      <c r="S417" s="1794"/>
      <c r="T417" s="1794"/>
      <c r="U417" s="1794"/>
      <c r="V417" s="1794"/>
      <c r="W417" s="1794"/>
      <c r="X417" s="1794"/>
      <c r="Y417" s="1794"/>
      <c r="Z417" s="1794"/>
      <c r="AA417" s="1794"/>
      <c r="AB417" s="1794"/>
      <c r="AC417" s="1794"/>
      <c r="AD417" s="1794"/>
      <c r="AE417" s="1794"/>
      <c r="AF417" s="1794"/>
      <c r="AG417" s="1794"/>
      <c r="AH417" s="1794"/>
      <c r="AI417" s="1785"/>
      <c r="AJ417" s="1785"/>
      <c r="AK417" s="1785"/>
      <c r="AL417" s="1785"/>
      <c r="AM417" s="1785"/>
      <c r="AN417" s="1790" t="s">
        <v>104</v>
      </c>
      <c r="AO417" s="1790" t="s">
        <v>717</v>
      </c>
      <c r="AP417" s="1790" t="s">
        <v>935</v>
      </c>
      <c r="AQ417" s="1790" t="s">
        <v>409</v>
      </c>
      <c r="AR417" s="1790" t="s">
        <v>418</v>
      </c>
      <c r="AS417" s="1794"/>
      <c r="AT417" s="1794"/>
      <c r="AU417" s="1794"/>
      <c r="AV417" s="1794"/>
      <c r="AW417" s="1794"/>
      <c r="AX417" s="1794"/>
      <c r="AY417" s="1794"/>
      <c r="AZ417" s="1794"/>
      <c r="BA417" s="1794"/>
      <c r="BB417" s="1794"/>
      <c r="BC417" s="1794"/>
    </row>
    <row r="418" spans="6:55" s="53" customFormat="1" x14ac:dyDescent="0.3">
      <c r="F418" s="57"/>
      <c r="G418" s="57"/>
      <c r="H418" s="57"/>
      <c r="I418" s="57"/>
      <c r="J418" s="57"/>
      <c r="K418" s="57"/>
      <c r="L418" s="57"/>
      <c r="M418" s="57"/>
      <c r="N418" s="57"/>
      <c r="P418" s="1794"/>
      <c r="Q418" s="1794"/>
      <c r="R418" s="1794"/>
      <c r="S418" s="1794"/>
      <c r="T418" s="1794"/>
      <c r="U418" s="1794"/>
      <c r="V418" s="1794"/>
      <c r="W418" s="1794"/>
      <c r="X418" s="1794"/>
      <c r="Y418" s="1794"/>
      <c r="Z418" s="1794"/>
      <c r="AA418" s="1794"/>
      <c r="AB418" s="1794"/>
      <c r="AC418" s="1794"/>
      <c r="AD418" s="1794"/>
      <c r="AE418" s="1794"/>
      <c r="AF418" s="1794"/>
      <c r="AG418" s="1794"/>
      <c r="AH418" s="1794"/>
      <c r="AI418" s="1785"/>
      <c r="AJ418" s="1785"/>
      <c r="AK418" s="1785"/>
      <c r="AL418" s="1785"/>
      <c r="AM418" s="1785"/>
      <c r="AN418" s="1790" t="s">
        <v>104</v>
      </c>
      <c r="AO418" s="1790" t="s">
        <v>717</v>
      </c>
      <c r="AP418" s="1790" t="s">
        <v>936</v>
      </c>
      <c r="AQ418" s="1790" t="s">
        <v>409</v>
      </c>
      <c r="AR418" s="1790" t="s">
        <v>418</v>
      </c>
      <c r="AS418" s="1794"/>
      <c r="AT418" s="1794"/>
      <c r="AU418" s="1794"/>
      <c r="AV418" s="1794"/>
      <c r="AW418" s="1794"/>
      <c r="AX418" s="1794"/>
      <c r="AY418" s="1794"/>
      <c r="AZ418" s="1794"/>
      <c r="BA418" s="1794"/>
      <c r="BB418" s="1794"/>
      <c r="BC418" s="1794"/>
    </row>
    <row r="419" spans="6:55" s="53" customFormat="1" x14ac:dyDescent="0.3">
      <c r="F419" s="57"/>
      <c r="G419" s="57"/>
      <c r="H419" s="57"/>
      <c r="I419" s="57"/>
      <c r="J419" s="57"/>
      <c r="K419" s="57"/>
      <c r="L419" s="57"/>
      <c r="M419" s="57"/>
      <c r="N419" s="57"/>
      <c r="P419" s="1794"/>
      <c r="Q419" s="1794"/>
      <c r="R419" s="1794"/>
      <c r="S419" s="1794"/>
      <c r="T419" s="1794"/>
      <c r="U419" s="1794"/>
      <c r="V419" s="1794"/>
      <c r="W419" s="1794"/>
      <c r="X419" s="1794"/>
      <c r="Y419" s="1794"/>
      <c r="Z419" s="1794"/>
      <c r="AA419" s="1794"/>
      <c r="AB419" s="1794"/>
      <c r="AC419" s="1794"/>
      <c r="AD419" s="1794"/>
      <c r="AE419" s="1794"/>
      <c r="AF419" s="1794"/>
      <c r="AG419" s="1794"/>
      <c r="AH419" s="1794"/>
      <c r="AI419" s="1785"/>
      <c r="AJ419" s="1785"/>
      <c r="AK419" s="1785"/>
      <c r="AL419" s="1785"/>
      <c r="AM419" s="1785"/>
      <c r="AN419" s="1790" t="s">
        <v>104</v>
      </c>
      <c r="AO419" s="1790" t="s">
        <v>721</v>
      </c>
      <c r="AP419" s="1790" t="s">
        <v>937</v>
      </c>
      <c r="AQ419" s="1790" t="s">
        <v>408</v>
      </c>
      <c r="AR419" s="1790" t="s">
        <v>414</v>
      </c>
      <c r="AS419" s="1794"/>
      <c r="AT419" s="1794"/>
      <c r="AU419" s="1794"/>
      <c r="AV419" s="1794"/>
      <c r="AW419" s="1794"/>
      <c r="AX419" s="1794"/>
      <c r="AY419" s="1794"/>
      <c r="AZ419" s="1794"/>
      <c r="BA419" s="1794"/>
      <c r="BB419" s="1794"/>
      <c r="BC419" s="1794"/>
    </row>
    <row r="420" spans="6:55" s="53" customFormat="1" x14ac:dyDescent="0.3">
      <c r="F420" s="57"/>
      <c r="G420" s="57"/>
      <c r="H420" s="57"/>
      <c r="I420" s="57"/>
      <c r="J420" s="57"/>
      <c r="K420" s="57"/>
      <c r="L420" s="57"/>
      <c r="M420" s="57"/>
      <c r="N420" s="57"/>
      <c r="P420" s="1794"/>
      <c r="Q420" s="1794"/>
      <c r="R420" s="1794"/>
      <c r="S420" s="1794"/>
      <c r="T420" s="1794"/>
      <c r="U420" s="1794"/>
      <c r="V420" s="1794"/>
      <c r="W420" s="1794"/>
      <c r="X420" s="1794"/>
      <c r="Y420" s="1794"/>
      <c r="Z420" s="1794"/>
      <c r="AA420" s="1794"/>
      <c r="AB420" s="1794"/>
      <c r="AC420" s="1794"/>
      <c r="AD420" s="1794"/>
      <c r="AE420" s="1794"/>
      <c r="AF420" s="1794"/>
      <c r="AG420" s="1794"/>
      <c r="AH420" s="1794"/>
      <c r="AI420" s="1785"/>
      <c r="AJ420" s="1785"/>
      <c r="AK420" s="1785"/>
      <c r="AL420" s="1785"/>
      <c r="AM420" s="1785"/>
      <c r="AN420" s="1790" t="s">
        <v>104</v>
      </c>
      <c r="AO420" s="1790" t="s">
        <v>721</v>
      </c>
      <c r="AP420" s="1790" t="s">
        <v>938</v>
      </c>
      <c r="AQ420" s="1790" t="s">
        <v>408</v>
      </c>
      <c r="AR420" s="1790" t="s">
        <v>414</v>
      </c>
      <c r="AS420" s="1794"/>
      <c r="AT420" s="1794"/>
      <c r="AU420" s="1794"/>
      <c r="AV420" s="1794"/>
      <c r="AW420" s="1794"/>
      <c r="AX420" s="1794"/>
      <c r="AY420" s="1794"/>
      <c r="AZ420" s="1794"/>
      <c r="BA420" s="1794"/>
      <c r="BB420" s="1794"/>
      <c r="BC420" s="1794"/>
    </row>
    <row r="421" spans="6:55" s="53" customFormat="1" x14ac:dyDescent="0.3">
      <c r="F421" s="57"/>
      <c r="G421" s="57"/>
      <c r="H421" s="57"/>
      <c r="I421" s="57"/>
      <c r="J421" s="57"/>
      <c r="K421" s="57"/>
      <c r="L421" s="57"/>
      <c r="M421" s="57"/>
      <c r="N421" s="57"/>
      <c r="P421" s="1794"/>
      <c r="Q421" s="1794"/>
      <c r="R421" s="1794"/>
      <c r="S421" s="1794"/>
      <c r="T421" s="1794"/>
      <c r="U421" s="1794"/>
      <c r="V421" s="1794"/>
      <c r="W421" s="1794"/>
      <c r="X421" s="1794"/>
      <c r="Y421" s="1794"/>
      <c r="Z421" s="1794"/>
      <c r="AA421" s="1794"/>
      <c r="AB421" s="1794"/>
      <c r="AC421" s="1794"/>
      <c r="AD421" s="1794"/>
      <c r="AE421" s="1794"/>
      <c r="AF421" s="1794"/>
      <c r="AG421" s="1794"/>
      <c r="AH421" s="1794"/>
      <c r="AI421" s="1785"/>
      <c r="AJ421" s="1785"/>
      <c r="AK421" s="1785"/>
      <c r="AL421" s="1785"/>
      <c r="AM421" s="1785"/>
      <c r="AN421" s="1790" t="s">
        <v>104</v>
      </c>
      <c r="AO421" s="1790" t="s">
        <v>721</v>
      </c>
      <c r="AP421" s="1790" t="s">
        <v>939</v>
      </c>
      <c r="AQ421" s="1790" t="s">
        <v>408</v>
      </c>
      <c r="AR421" s="1790" t="s">
        <v>414</v>
      </c>
      <c r="AS421" s="1794"/>
      <c r="AT421" s="1794"/>
      <c r="AU421" s="1794"/>
      <c r="AV421" s="1794"/>
      <c r="AW421" s="1794"/>
      <c r="AX421" s="1794"/>
      <c r="AY421" s="1794"/>
      <c r="AZ421" s="1794"/>
      <c r="BA421" s="1794"/>
      <c r="BB421" s="1794"/>
      <c r="BC421" s="1794"/>
    </row>
    <row r="422" spans="6:55" s="53" customFormat="1" x14ac:dyDescent="0.3">
      <c r="F422" s="57"/>
      <c r="G422" s="57"/>
      <c r="H422" s="57"/>
      <c r="I422" s="57"/>
      <c r="J422" s="57"/>
      <c r="K422" s="57"/>
      <c r="L422" s="57"/>
      <c r="M422" s="57"/>
      <c r="N422" s="57"/>
      <c r="P422" s="1794"/>
      <c r="Q422" s="1794"/>
      <c r="R422" s="1794"/>
      <c r="S422" s="1794"/>
      <c r="T422" s="1794"/>
      <c r="U422" s="1794"/>
      <c r="V422" s="1794"/>
      <c r="W422" s="1794"/>
      <c r="X422" s="1794"/>
      <c r="Y422" s="1794"/>
      <c r="Z422" s="1794"/>
      <c r="AA422" s="1794"/>
      <c r="AB422" s="1794"/>
      <c r="AC422" s="1794"/>
      <c r="AD422" s="1794"/>
      <c r="AE422" s="1794"/>
      <c r="AF422" s="1794"/>
      <c r="AG422" s="1794"/>
      <c r="AH422" s="1794"/>
      <c r="AI422" s="1785"/>
      <c r="AJ422" s="1785"/>
      <c r="AK422" s="1785"/>
      <c r="AL422" s="1785"/>
      <c r="AM422" s="1785"/>
      <c r="AN422" s="1790" t="s">
        <v>104</v>
      </c>
      <c r="AO422" s="1790" t="s">
        <v>721</v>
      </c>
      <c r="AP422" s="1790" t="s">
        <v>940</v>
      </c>
      <c r="AQ422" s="1790" t="s">
        <v>408</v>
      </c>
      <c r="AR422" s="1790" t="s">
        <v>414</v>
      </c>
      <c r="AS422" s="1794"/>
      <c r="AT422" s="1794"/>
      <c r="AU422" s="1794"/>
      <c r="AV422" s="1794"/>
      <c r="AW422" s="1794"/>
      <c r="AX422" s="1794"/>
      <c r="AY422" s="1794"/>
      <c r="AZ422" s="1794"/>
      <c r="BA422" s="1794"/>
      <c r="BB422" s="1794"/>
      <c r="BC422" s="1794"/>
    </row>
    <row r="423" spans="6:55" s="53" customFormat="1" x14ac:dyDescent="0.3">
      <c r="F423" s="57"/>
      <c r="G423" s="57"/>
      <c r="H423" s="57"/>
      <c r="I423" s="57"/>
      <c r="J423" s="57"/>
      <c r="K423" s="57"/>
      <c r="L423" s="57"/>
      <c r="M423" s="57"/>
      <c r="N423" s="57"/>
      <c r="P423" s="1794"/>
      <c r="Q423" s="1794"/>
      <c r="R423" s="1794"/>
      <c r="S423" s="1794"/>
      <c r="T423" s="1794"/>
      <c r="U423" s="1794"/>
      <c r="V423" s="1794"/>
      <c r="W423" s="1794"/>
      <c r="X423" s="1794"/>
      <c r="Y423" s="1794"/>
      <c r="Z423" s="1794"/>
      <c r="AA423" s="1794"/>
      <c r="AB423" s="1794"/>
      <c r="AC423" s="1794"/>
      <c r="AD423" s="1794"/>
      <c r="AE423" s="1794"/>
      <c r="AF423" s="1794"/>
      <c r="AG423" s="1794"/>
      <c r="AH423" s="1794"/>
      <c r="AI423" s="1785"/>
      <c r="AJ423" s="1785"/>
      <c r="AK423" s="1785"/>
      <c r="AL423" s="1785"/>
      <c r="AM423" s="1785"/>
      <c r="AN423" s="1790" t="s">
        <v>104</v>
      </c>
      <c r="AO423" s="1790" t="s">
        <v>721</v>
      </c>
      <c r="AP423" s="1790" t="s">
        <v>941</v>
      </c>
      <c r="AQ423" s="1790" t="s">
        <v>408</v>
      </c>
      <c r="AR423" s="1790" t="s">
        <v>414</v>
      </c>
      <c r="AS423" s="1794"/>
      <c r="AT423" s="1794"/>
      <c r="AU423" s="1794"/>
      <c r="AV423" s="1794"/>
      <c r="AW423" s="1794"/>
      <c r="AX423" s="1794"/>
      <c r="AY423" s="1794"/>
      <c r="AZ423" s="1794"/>
      <c r="BA423" s="1794"/>
      <c r="BB423" s="1794"/>
      <c r="BC423" s="1794"/>
    </row>
    <row r="424" spans="6:55" s="53" customFormat="1" x14ac:dyDescent="0.3">
      <c r="F424" s="57"/>
      <c r="G424" s="57"/>
      <c r="H424" s="57"/>
      <c r="I424" s="57"/>
      <c r="J424" s="57"/>
      <c r="K424" s="57"/>
      <c r="L424" s="57"/>
      <c r="M424" s="57"/>
      <c r="N424" s="57"/>
      <c r="P424" s="1794"/>
      <c r="Q424" s="1794"/>
      <c r="R424" s="1794"/>
      <c r="S424" s="1794"/>
      <c r="T424" s="1794"/>
      <c r="U424" s="1794"/>
      <c r="V424" s="1794"/>
      <c r="W424" s="1794"/>
      <c r="X424" s="1794"/>
      <c r="Y424" s="1794"/>
      <c r="Z424" s="1794"/>
      <c r="AA424" s="1794"/>
      <c r="AB424" s="1794"/>
      <c r="AC424" s="1794"/>
      <c r="AD424" s="1794"/>
      <c r="AE424" s="1794"/>
      <c r="AF424" s="1794"/>
      <c r="AG424" s="1794"/>
      <c r="AH424" s="1794"/>
      <c r="AI424" s="1785"/>
      <c r="AJ424" s="1785"/>
      <c r="AK424" s="1785"/>
      <c r="AL424" s="1785"/>
      <c r="AM424" s="1785"/>
      <c r="AN424" s="1790" t="s">
        <v>104</v>
      </c>
      <c r="AO424" s="1790" t="s">
        <v>721</v>
      </c>
      <c r="AP424" s="1790" t="s">
        <v>942</v>
      </c>
      <c r="AQ424" s="1790" t="s">
        <v>408</v>
      </c>
      <c r="AR424" s="1790" t="s">
        <v>414</v>
      </c>
      <c r="AS424" s="1794"/>
      <c r="AT424" s="1794"/>
      <c r="AU424" s="1794"/>
      <c r="AV424" s="1794"/>
      <c r="AW424" s="1794"/>
      <c r="AX424" s="1794"/>
      <c r="AY424" s="1794"/>
      <c r="AZ424" s="1794"/>
      <c r="BA424" s="1794"/>
      <c r="BB424" s="1794"/>
      <c r="BC424" s="1794"/>
    </row>
    <row r="425" spans="6:55" s="53" customFormat="1" x14ac:dyDescent="0.3">
      <c r="F425" s="57"/>
      <c r="G425" s="57"/>
      <c r="H425" s="57"/>
      <c r="I425" s="57"/>
      <c r="J425" s="57"/>
      <c r="K425" s="57"/>
      <c r="L425" s="57"/>
      <c r="M425" s="57"/>
      <c r="N425" s="57"/>
      <c r="P425" s="1794"/>
      <c r="Q425" s="1794"/>
      <c r="R425" s="1794"/>
      <c r="S425" s="1794"/>
      <c r="T425" s="1794"/>
      <c r="U425" s="1794"/>
      <c r="V425" s="1794"/>
      <c r="W425" s="1794"/>
      <c r="X425" s="1794"/>
      <c r="Y425" s="1794"/>
      <c r="Z425" s="1794"/>
      <c r="AA425" s="1794"/>
      <c r="AB425" s="1794"/>
      <c r="AC425" s="1794"/>
      <c r="AD425" s="1794"/>
      <c r="AE425" s="1794"/>
      <c r="AF425" s="1794"/>
      <c r="AG425" s="1794"/>
      <c r="AH425" s="1794"/>
      <c r="AI425" s="1785"/>
      <c r="AJ425" s="1785"/>
      <c r="AK425" s="1785"/>
      <c r="AL425" s="1785"/>
      <c r="AM425" s="1785"/>
      <c r="AN425" s="1790" t="s">
        <v>104</v>
      </c>
      <c r="AO425" s="1790" t="s">
        <v>721</v>
      </c>
      <c r="AP425" s="1790" t="s">
        <v>943</v>
      </c>
      <c r="AQ425" s="1790" t="s">
        <v>408</v>
      </c>
      <c r="AR425" s="1790" t="s">
        <v>414</v>
      </c>
      <c r="AS425" s="1794"/>
      <c r="AT425" s="1794"/>
      <c r="AU425" s="1794"/>
      <c r="AV425" s="1794"/>
      <c r="AW425" s="1794"/>
      <c r="AX425" s="1794"/>
      <c r="AY425" s="1794"/>
      <c r="AZ425" s="1794"/>
      <c r="BA425" s="1794"/>
      <c r="BB425" s="1794"/>
      <c r="BC425" s="1794"/>
    </row>
    <row r="426" spans="6:55" s="53" customFormat="1" x14ac:dyDescent="0.3">
      <c r="F426" s="57"/>
      <c r="G426" s="57"/>
      <c r="H426" s="57"/>
      <c r="I426" s="57"/>
      <c r="J426" s="57"/>
      <c r="K426" s="57"/>
      <c r="L426" s="57"/>
      <c r="M426" s="57"/>
      <c r="N426" s="57"/>
      <c r="P426" s="1794"/>
      <c r="Q426" s="1794"/>
      <c r="R426" s="1794"/>
      <c r="S426" s="1794"/>
      <c r="T426" s="1794"/>
      <c r="U426" s="1794"/>
      <c r="V426" s="1794"/>
      <c r="W426" s="1794"/>
      <c r="X426" s="1794"/>
      <c r="Y426" s="1794"/>
      <c r="Z426" s="1794"/>
      <c r="AA426" s="1794"/>
      <c r="AB426" s="1794"/>
      <c r="AC426" s="1794"/>
      <c r="AD426" s="1794"/>
      <c r="AE426" s="1794"/>
      <c r="AF426" s="1794"/>
      <c r="AG426" s="1794"/>
      <c r="AH426" s="1794"/>
      <c r="AI426" s="1785"/>
      <c r="AJ426" s="1785"/>
      <c r="AK426" s="1785"/>
      <c r="AL426" s="1785"/>
      <c r="AM426" s="1785"/>
      <c r="AN426" s="1790" t="s">
        <v>104</v>
      </c>
      <c r="AO426" s="1790" t="s">
        <v>723</v>
      </c>
      <c r="AP426" s="1790" t="s">
        <v>938</v>
      </c>
      <c r="AQ426" s="1790" t="s">
        <v>408</v>
      </c>
      <c r="AR426" s="1790" t="s">
        <v>414</v>
      </c>
      <c r="AS426" s="1794"/>
      <c r="AT426" s="1794"/>
      <c r="AU426" s="1794"/>
      <c r="AV426" s="1794"/>
      <c r="AW426" s="1794"/>
      <c r="AX426" s="1794"/>
      <c r="AY426" s="1794"/>
      <c r="AZ426" s="1794"/>
      <c r="BA426" s="1794"/>
      <c r="BB426" s="1794"/>
      <c r="BC426" s="1794"/>
    </row>
    <row r="427" spans="6:55" s="53" customFormat="1" x14ac:dyDescent="0.3">
      <c r="F427" s="57"/>
      <c r="G427" s="57"/>
      <c r="H427" s="57"/>
      <c r="I427" s="57"/>
      <c r="J427" s="57"/>
      <c r="K427" s="57"/>
      <c r="L427" s="57"/>
      <c r="M427" s="57"/>
      <c r="N427" s="57"/>
      <c r="P427" s="1794"/>
      <c r="Q427" s="1794"/>
      <c r="R427" s="1794"/>
      <c r="S427" s="1794"/>
      <c r="T427" s="1794"/>
      <c r="U427" s="1794"/>
      <c r="V427" s="1794"/>
      <c r="W427" s="1794"/>
      <c r="X427" s="1794"/>
      <c r="Y427" s="1794"/>
      <c r="Z427" s="1794"/>
      <c r="AA427" s="1794"/>
      <c r="AB427" s="1794"/>
      <c r="AC427" s="1794"/>
      <c r="AD427" s="1794"/>
      <c r="AE427" s="1794"/>
      <c r="AF427" s="1794"/>
      <c r="AG427" s="1794"/>
      <c r="AH427" s="1794"/>
      <c r="AI427" s="1785"/>
      <c r="AJ427" s="1785"/>
      <c r="AK427" s="1785"/>
      <c r="AL427" s="1785"/>
      <c r="AM427" s="1785"/>
      <c r="AN427" s="1790" t="s">
        <v>104</v>
      </c>
      <c r="AO427" s="1790" t="s">
        <v>723</v>
      </c>
      <c r="AP427" s="1790" t="s">
        <v>939</v>
      </c>
      <c r="AQ427" s="1790" t="s">
        <v>408</v>
      </c>
      <c r="AR427" s="1790" t="s">
        <v>414</v>
      </c>
      <c r="AS427" s="1794"/>
      <c r="AT427" s="1794"/>
      <c r="AU427" s="1794"/>
      <c r="AV427" s="1794"/>
      <c r="AW427" s="1794"/>
      <c r="AX427" s="1794"/>
      <c r="AY427" s="1794"/>
      <c r="AZ427" s="1794"/>
      <c r="BA427" s="1794"/>
      <c r="BB427" s="1794"/>
      <c r="BC427" s="1794"/>
    </row>
    <row r="428" spans="6:55" s="53" customFormat="1" x14ac:dyDescent="0.3">
      <c r="F428" s="57"/>
      <c r="G428" s="57"/>
      <c r="H428" s="57"/>
      <c r="I428" s="57"/>
      <c r="J428" s="57"/>
      <c r="K428" s="57"/>
      <c r="L428" s="57"/>
      <c r="M428" s="57"/>
      <c r="N428" s="57"/>
      <c r="P428" s="1794"/>
      <c r="Q428" s="1794"/>
      <c r="R428" s="1794"/>
      <c r="S428" s="1794"/>
      <c r="T428" s="1794"/>
      <c r="U428" s="1794"/>
      <c r="V428" s="1794"/>
      <c r="W428" s="1794"/>
      <c r="X428" s="1794"/>
      <c r="Y428" s="1794"/>
      <c r="Z428" s="1794"/>
      <c r="AA428" s="1794"/>
      <c r="AB428" s="1794"/>
      <c r="AC428" s="1794"/>
      <c r="AD428" s="1794"/>
      <c r="AE428" s="1794"/>
      <c r="AF428" s="1794"/>
      <c r="AG428" s="1794"/>
      <c r="AH428" s="1794"/>
      <c r="AI428" s="1785"/>
      <c r="AJ428" s="1785"/>
      <c r="AK428" s="1785"/>
      <c r="AL428" s="1785"/>
      <c r="AM428" s="1785"/>
      <c r="AN428" s="1790" t="s">
        <v>104</v>
      </c>
      <c r="AO428" s="1790" t="s">
        <v>723</v>
      </c>
      <c r="AP428" s="1790" t="s">
        <v>944</v>
      </c>
      <c r="AQ428" s="1790" t="s">
        <v>408</v>
      </c>
      <c r="AR428" s="1790" t="s">
        <v>415</v>
      </c>
      <c r="AS428" s="1794"/>
      <c r="AT428" s="1794"/>
      <c r="AU428" s="1794"/>
      <c r="AV428" s="1794"/>
      <c r="AW428" s="1794"/>
      <c r="AX428" s="1794"/>
      <c r="AY428" s="1794"/>
      <c r="AZ428" s="1794"/>
      <c r="BA428" s="1794"/>
      <c r="BB428" s="1794"/>
      <c r="BC428" s="1794"/>
    </row>
    <row r="429" spans="6:55" s="53" customFormat="1" x14ac:dyDescent="0.3">
      <c r="F429" s="57"/>
      <c r="G429" s="57"/>
      <c r="H429" s="57"/>
      <c r="I429" s="57"/>
      <c r="J429" s="57"/>
      <c r="K429" s="57"/>
      <c r="L429" s="57"/>
      <c r="M429" s="57"/>
      <c r="N429" s="57"/>
      <c r="P429" s="1794"/>
      <c r="Q429" s="1794"/>
      <c r="R429" s="1794"/>
      <c r="S429" s="1794"/>
      <c r="T429" s="1794"/>
      <c r="U429" s="1794"/>
      <c r="V429" s="1794"/>
      <c r="W429" s="1794"/>
      <c r="X429" s="1794"/>
      <c r="Y429" s="1794"/>
      <c r="Z429" s="1794"/>
      <c r="AA429" s="1794"/>
      <c r="AB429" s="1794"/>
      <c r="AC429" s="1794"/>
      <c r="AD429" s="1794"/>
      <c r="AE429" s="1794"/>
      <c r="AF429" s="1794"/>
      <c r="AG429" s="1794"/>
      <c r="AH429" s="1794"/>
      <c r="AI429" s="1785"/>
      <c r="AJ429" s="1785"/>
      <c r="AK429" s="1785"/>
      <c r="AL429" s="1785"/>
      <c r="AM429" s="1785"/>
      <c r="AN429" s="1790" t="s">
        <v>104</v>
      </c>
      <c r="AO429" s="1790" t="s">
        <v>702</v>
      </c>
      <c r="AP429" s="1790" t="s">
        <v>470</v>
      </c>
      <c r="AQ429" s="1790" t="s">
        <v>410</v>
      </c>
      <c r="AR429" s="1790" t="s">
        <v>418</v>
      </c>
      <c r="AS429" s="1794"/>
      <c r="AT429" s="1794"/>
      <c r="AU429" s="1794"/>
      <c r="AV429" s="1794"/>
      <c r="AW429" s="1794"/>
      <c r="AX429" s="1794"/>
      <c r="AY429" s="1794"/>
      <c r="AZ429" s="1794"/>
      <c r="BA429" s="1794"/>
      <c r="BB429" s="1794"/>
      <c r="BC429" s="1794"/>
    </row>
    <row r="430" spans="6:55" s="53" customFormat="1" x14ac:dyDescent="0.3">
      <c r="F430" s="57"/>
      <c r="G430" s="57"/>
      <c r="H430" s="57"/>
      <c r="I430" s="57"/>
      <c r="J430" s="57"/>
      <c r="K430" s="57"/>
      <c r="L430" s="57"/>
      <c r="M430" s="57"/>
      <c r="N430" s="57"/>
      <c r="P430" s="1794"/>
      <c r="Q430" s="1794"/>
      <c r="R430" s="1794"/>
      <c r="S430" s="1794"/>
      <c r="T430" s="1794"/>
      <c r="U430" s="1794"/>
      <c r="V430" s="1794"/>
      <c r="W430" s="1794"/>
      <c r="X430" s="1794"/>
      <c r="Y430" s="1794"/>
      <c r="Z430" s="1794"/>
      <c r="AA430" s="1794"/>
      <c r="AB430" s="1794"/>
      <c r="AC430" s="1794"/>
      <c r="AD430" s="1794"/>
      <c r="AE430" s="1794"/>
      <c r="AF430" s="1794"/>
      <c r="AG430" s="1794"/>
      <c r="AH430" s="1794"/>
      <c r="AI430" s="1785"/>
      <c r="AJ430" s="1785"/>
      <c r="AK430" s="1785"/>
      <c r="AL430" s="1785"/>
      <c r="AM430" s="1785"/>
      <c r="AN430" s="1790" t="s">
        <v>104</v>
      </c>
      <c r="AO430" s="1790" t="s">
        <v>702</v>
      </c>
      <c r="AP430" s="1790" t="s">
        <v>929</v>
      </c>
      <c r="AQ430" s="1790" t="s">
        <v>410</v>
      </c>
      <c r="AR430" s="1790" t="s">
        <v>418</v>
      </c>
      <c r="AS430" s="1794"/>
      <c r="AT430" s="1794"/>
      <c r="AU430" s="1794"/>
      <c r="AV430" s="1794"/>
      <c r="AW430" s="1794"/>
      <c r="AX430" s="1794"/>
      <c r="AY430" s="1794"/>
      <c r="AZ430" s="1794"/>
      <c r="BA430" s="1794"/>
      <c r="BB430" s="1794"/>
      <c r="BC430" s="1794"/>
    </row>
    <row r="431" spans="6:55" s="53" customFormat="1" x14ac:dyDescent="0.3">
      <c r="F431" s="57"/>
      <c r="G431" s="57"/>
      <c r="H431" s="57"/>
      <c r="I431" s="57"/>
      <c r="J431" s="57"/>
      <c r="K431" s="57"/>
      <c r="L431" s="57"/>
      <c r="M431" s="57"/>
      <c r="N431" s="57"/>
      <c r="P431" s="1794"/>
      <c r="Q431" s="1794"/>
      <c r="R431" s="1794"/>
      <c r="S431" s="1794"/>
      <c r="T431" s="1794"/>
      <c r="U431" s="1794"/>
      <c r="V431" s="1794"/>
      <c r="W431" s="1794"/>
      <c r="X431" s="1794"/>
      <c r="Y431" s="1794"/>
      <c r="Z431" s="1794"/>
      <c r="AA431" s="1794"/>
      <c r="AB431" s="1794"/>
      <c r="AC431" s="1794"/>
      <c r="AD431" s="1794"/>
      <c r="AE431" s="1794"/>
      <c r="AF431" s="1794"/>
      <c r="AG431" s="1794"/>
      <c r="AH431" s="1794"/>
      <c r="AI431" s="1785"/>
      <c r="AJ431" s="1785"/>
      <c r="AK431" s="1785"/>
      <c r="AL431" s="1785"/>
      <c r="AM431" s="1785"/>
      <c r="AN431" s="1790" t="s">
        <v>104</v>
      </c>
      <c r="AO431" s="1790" t="s">
        <v>702</v>
      </c>
      <c r="AP431" s="1790" t="s">
        <v>930</v>
      </c>
      <c r="AQ431" s="1790" t="s">
        <v>410</v>
      </c>
      <c r="AR431" s="1790" t="s">
        <v>418</v>
      </c>
      <c r="AS431" s="1794"/>
      <c r="AT431" s="1794"/>
      <c r="AU431" s="1794"/>
      <c r="AV431" s="1794"/>
      <c r="AW431" s="1794"/>
      <c r="AX431" s="1794"/>
      <c r="AY431" s="1794"/>
      <c r="AZ431" s="1794"/>
      <c r="BA431" s="1794"/>
      <c r="BB431" s="1794"/>
      <c r="BC431" s="1794"/>
    </row>
    <row r="432" spans="6:55" s="53" customFormat="1" x14ac:dyDescent="0.3">
      <c r="F432" s="57"/>
      <c r="G432" s="57"/>
      <c r="H432" s="57"/>
      <c r="I432" s="57"/>
      <c r="J432" s="57"/>
      <c r="K432" s="57"/>
      <c r="L432" s="57"/>
      <c r="M432" s="57"/>
      <c r="N432" s="57"/>
      <c r="P432" s="1794"/>
      <c r="Q432" s="1794"/>
      <c r="R432" s="1794"/>
      <c r="S432" s="1794"/>
      <c r="T432" s="1794"/>
      <c r="U432" s="1794"/>
      <c r="V432" s="1794"/>
      <c r="W432" s="1794"/>
      <c r="X432" s="1794"/>
      <c r="Y432" s="1794"/>
      <c r="Z432" s="1794"/>
      <c r="AA432" s="1794"/>
      <c r="AB432" s="1794"/>
      <c r="AC432" s="1794"/>
      <c r="AD432" s="1794"/>
      <c r="AE432" s="1794"/>
      <c r="AF432" s="1794"/>
      <c r="AG432" s="1794"/>
      <c r="AH432" s="1794"/>
      <c r="AI432" s="1785"/>
      <c r="AJ432" s="1785"/>
      <c r="AK432" s="1785"/>
      <c r="AL432" s="1785"/>
      <c r="AM432" s="1785"/>
      <c r="AN432" s="1790" t="s">
        <v>104</v>
      </c>
      <c r="AO432" s="1790" t="s">
        <v>702</v>
      </c>
      <c r="AP432" s="1790" t="s">
        <v>931</v>
      </c>
      <c r="AQ432" s="1790" t="s">
        <v>410</v>
      </c>
      <c r="AR432" s="1790" t="s">
        <v>418</v>
      </c>
      <c r="AS432" s="1794"/>
      <c r="AT432" s="1794"/>
      <c r="AU432" s="1794"/>
      <c r="AV432" s="1794"/>
      <c r="AW432" s="1794"/>
      <c r="AX432" s="1794"/>
      <c r="AY432" s="1794"/>
      <c r="AZ432" s="1794"/>
      <c r="BA432" s="1794"/>
      <c r="BB432" s="1794"/>
      <c r="BC432" s="1794"/>
    </row>
    <row r="433" spans="6:55" s="53" customFormat="1" x14ac:dyDescent="0.3">
      <c r="F433" s="57"/>
      <c r="G433" s="57"/>
      <c r="H433" s="57"/>
      <c r="I433" s="57"/>
      <c r="J433" s="57"/>
      <c r="K433" s="57"/>
      <c r="L433" s="57"/>
      <c r="M433" s="57"/>
      <c r="N433" s="57"/>
      <c r="P433" s="1794"/>
      <c r="Q433" s="1794"/>
      <c r="R433" s="1794"/>
      <c r="S433" s="1794"/>
      <c r="T433" s="1794"/>
      <c r="U433" s="1794"/>
      <c r="V433" s="1794"/>
      <c r="W433" s="1794"/>
      <c r="X433" s="1794"/>
      <c r="Y433" s="1794"/>
      <c r="Z433" s="1794"/>
      <c r="AA433" s="1794"/>
      <c r="AB433" s="1794"/>
      <c r="AC433" s="1794"/>
      <c r="AD433" s="1794"/>
      <c r="AE433" s="1794"/>
      <c r="AF433" s="1794"/>
      <c r="AG433" s="1794"/>
      <c r="AH433" s="1794"/>
      <c r="AI433" s="1785"/>
      <c r="AJ433" s="1785"/>
      <c r="AK433" s="1785"/>
      <c r="AL433" s="1785"/>
      <c r="AM433" s="1785"/>
      <c r="AN433" s="1790" t="s">
        <v>104</v>
      </c>
      <c r="AO433" s="1790" t="s">
        <v>702</v>
      </c>
      <c r="AP433" s="1790" t="s">
        <v>932</v>
      </c>
      <c r="AQ433" s="1790" t="s">
        <v>410</v>
      </c>
      <c r="AR433" s="1790" t="s">
        <v>418</v>
      </c>
      <c r="AS433" s="1794"/>
      <c r="AT433" s="1794"/>
      <c r="AU433" s="1794"/>
      <c r="AV433" s="1794"/>
      <c r="AW433" s="1794"/>
      <c r="AX433" s="1794"/>
      <c r="AY433" s="1794"/>
      <c r="AZ433" s="1794"/>
      <c r="BA433" s="1794"/>
      <c r="BB433" s="1794"/>
      <c r="BC433" s="1794"/>
    </row>
    <row r="434" spans="6:55" s="53" customFormat="1" x14ac:dyDescent="0.3">
      <c r="F434" s="57"/>
      <c r="G434" s="57"/>
      <c r="H434" s="57"/>
      <c r="I434" s="57"/>
      <c r="J434" s="57"/>
      <c r="K434" s="57"/>
      <c r="L434" s="57"/>
      <c r="M434" s="57"/>
      <c r="N434" s="57"/>
      <c r="P434" s="1794"/>
      <c r="Q434" s="1794"/>
      <c r="R434" s="1794"/>
      <c r="S434" s="1794"/>
      <c r="T434" s="1794"/>
      <c r="U434" s="1794"/>
      <c r="V434" s="1794"/>
      <c r="W434" s="1794"/>
      <c r="X434" s="1794"/>
      <c r="Y434" s="1794"/>
      <c r="Z434" s="1794"/>
      <c r="AA434" s="1794"/>
      <c r="AB434" s="1794"/>
      <c r="AC434" s="1794"/>
      <c r="AD434" s="1794"/>
      <c r="AE434" s="1794"/>
      <c r="AF434" s="1794"/>
      <c r="AG434" s="1794"/>
      <c r="AH434" s="1794"/>
      <c r="AI434" s="1785"/>
      <c r="AJ434" s="1785"/>
      <c r="AK434" s="1785"/>
      <c r="AL434" s="1785"/>
      <c r="AM434" s="1785"/>
      <c r="AN434" s="1790" t="s">
        <v>104</v>
      </c>
      <c r="AO434" s="1790" t="s">
        <v>702</v>
      </c>
      <c r="AP434" s="1790" t="s">
        <v>933</v>
      </c>
      <c r="AQ434" s="1790" t="s">
        <v>410</v>
      </c>
      <c r="AR434" s="1790" t="s">
        <v>418</v>
      </c>
      <c r="AS434" s="1794"/>
      <c r="AT434" s="1794"/>
      <c r="AU434" s="1794"/>
      <c r="AV434" s="1794"/>
      <c r="AW434" s="1794"/>
      <c r="AX434" s="1794"/>
      <c r="AY434" s="1794"/>
      <c r="AZ434" s="1794"/>
      <c r="BA434" s="1794"/>
      <c r="BB434" s="1794"/>
      <c r="BC434" s="1794"/>
    </row>
    <row r="435" spans="6:55" s="53" customFormat="1" x14ac:dyDescent="0.3">
      <c r="F435" s="57"/>
      <c r="G435" s="57"/>
      <c r="H435" s="57"/>
      <c r="I435" s="57"/>
      <c r="J435" s="57"/>
      <c r="K435" s="57"/>
      <c r="L435" s="57"/>
      <c r="M435" s="57"/>
      <c r="N435" s="57"/>
      <c r="P435" s="1794"/>
      <c r="Q435" s="1794"/>
      <c r="R435" s="1794"/>
      <c r="S435" s="1794"/>
      <c r="T435" s="1794"/>
      <c r="U435" s="1794"/>
      <c r="V435" s="1794"/>
      <c r="W435" s="1794"/>
      <c r="X435" s="1794"/>
      <c r="Y435" s="1794"/>
      <c r="Z435" s="1794"/>
      <c r="AA435" s="1794"/>
      <c r="AB435" s="1794"/>
      <c r="AC435" s="1794"/>
      <c r="AD435" s="1794"/>
      <c r="AE435" s="1794"/>
      <c r="AF435" s="1794"/>
      <c r="AG435" s="1794"/>
      <c r="AH435" s="1794"/>
      <c r="AI435" s="1785"/>
      <c r="AJ435" s="1785"/>
      <c r="AK435" s="1785"/>
      <c r="AL435" s="1785"/>
      <c r="AM435" s="1785"/>
      <c r="AN435" s="1790" t="s">
        <v>104</v>
      </c>
      <c r="AO435" s="1790" t="s">
        <v>702</v>
      </c>
      <c r="AP435" s="1790" t="s">
        <v>934</v>
      </c>
      <c r="AQ435" s="1790" t="s">
        <v>410</v>
      </c>
      <c r="AR435" s="1790" t="s">
        <v>418</v>
      </c>
      <c r="AS435" s="1794"/>
      <c r="AT435" s="1794"/>
      <c r="AU435" s="1794"/>
      <c r="AV435" s="1794"/>
      <c r="AW435" s="1794"/>
      <c r="AX435" s="1794"/>
      <c r="AY435" s="1794"/>
      <c r="AZ435" s="1794"/>
      <c r="BA435" s="1794"/>
      <c r="BB435" s="1794"/>
      <c r="BC435" s="1794"/>
    </row>
    <row r="436" spans="6:55" s="53" customFormat="1" x14ac:dyDescent="0.3">
      <c r="F436" s="57"/>
      <c r="G436" s="57"/>
      <c r="H436" s="57"/>
      <c r="I436" s="57"/>
      <c r="J436" s="57"/>
      <c r="K436" s="57"/>
      <c r="L436" s="57"/>
      <c r="M436" s="57"/>
      <c r="N436" s="57"/>
      <c r="P436" s="1794"/>
      <c r="Q436" s="1794"/>
      <c r="R436" s="1794"/>
      <c r="S436" s="1794"/>
      <c r="T436" s="1794"/>
      <c r="U436" s="1794"/>
      <c r="V436" s="1794"/>
      <c r="W436" s="1794"/>
      <c r="X436" s="1794"/>
      <c r="Y436" s="1794"/>
      <c r="Z436" s="1794"/>
      <c r="AA436" s="1794"/>
      <c r="AB436" s="1794"/>
      <c r="AC436" s="1794"/>
      <c r="AD436" s="1794"/>
      <c r="AE436" s="1794"/>
      <c r="AF436" s="1794"/>
      <c r="AG436" s="1794"/>
      <c r="AH436" s="1794"/>
      <c r="AI436" s="1785"/>
      <c r="AJ436" s="1785"/>
      <c r="AK436" s="1785"/>
      <c r="AL436" s="1785"/>
      <c r="AM436" s="1785"/>
      <c r="AN436" s="1790" t="s">
        <v>104</v>
      </c>
      <c r="AO436" s="1790" t="s">
        <v>715</v>
      </c>
      <c r="AP436" s="1790" t="s">
        <v>459</v>
      </c>
      <c r="AQ436" s="1790" t="s">
        <v>407</v>
      </c>
      <c r="AR436" s="1790" t="s">
        <v>418</v>
      </c>
      <c r="AS436" s="1794"/>
      <c r="AT436" s="1794"/>
      <c r="AU436" s="1794"/>
      <c r="AV436" s="1794"/>
      <c r="AW436" s="1794"/>
      <c r="AX436" s="1794"/>
      <c r="AY436" s="1794"/>
      <c r="AZ436" s="1794"/>
      <c r="BA436" s="1794"/>
      <c r="BB436" s="1794"/>
      <c r="BC436" s="1794"/>
    </row>
    <row r="437" spans="6:55" s="53" customFormat="1" x14ac:dyDescent="0.3">
      <c r="F437" s="57"/>
      <c r="G437" s="57"/>
      <c r="H437" s="57"/>
      <c r="I437" s="57"/>
      <c r="J437" s="57"/>
      <c r="K437" s="57"/>
      <c r="L437" s="57"/>
      <c r="M437" s="57"/>
      <c r="N437" s="57"/>
      <c r="P437" s="1794"/>
      <c r="Q437" s="1794"/>
      <c r="R437" s="1794"/>
      <c r="S437" s="1794"/>
      <c r="T437" s="1794"/>
      <c r="U437" s="1794"/>
      <c r="V437" s="1794"/>
      <c r="W437" s="1794"/>
      <c r="X437" s="1794"/>
      <c r="Y437" s="1794"/>
      <c r="Z437" s="1794"/>
      <c r="AA437" s="1794"/>
      <c r="AB437" s="1794"/>
      <c r="AC437" s="1794"/>
      <c r="AD437" s="1794"/>
      <c r="AE437" s="1794"/>
      <c r="AF437" s="1794"/>
      <c r="AG437" s="1794"/>
      <c r="AH437" s="1794"/>
      <c r="AI437" s="1785"/>
      <c r="AJ437" s="1785"/>
      <c r="AK437" s="1785"/>
      <c r="AL437" s="1785"/>
      <c r="AM437" s="1785"/>
      <c r="AN437" s="1790" t="s">
        <v>104</v>
      </c>
      <c r="AO437" s="1790" t="s">
        <v>715</v>
      </c>
      <c r="AP437" s="1790" t="s">
        <v>461</v>
      </c>
      <c r="AQ437" s="1790" t="s">
        <v>407</v>
      </c>
      <c r="AR437" s="1790" t="s">
        <v>418</v>
      </c>
      <c r="AS437" s="1794"/>
      <c r="AT437" s="1794"/>
      <c r="AU437" s="1794"/>
      <c r="AV437" s="1794"/>
      <c r="AW437" s="1794"/>
      <c r="AX437" s="1794"/>
      <c r="AY437" s="1794"/>
      <c r="AZ437" s="1794"/>
      <c r="BA437" s="1794"/>
      <c r="BB437" s="1794"/>
      <c r="BC437" s="1794"/>
    </row>
    <row r="438" spans="6:55" s="53" customFormat="1" x14ac:dyDescent="0.3">
      <c r="F438" s="57"/>
      <c r="G438" s="57"/>
      <c r="H438" s="57"/>
      <c r="I438" s="57"/>
      <c r="J438" s="57"/>
      <c r="K438" s="57"/>
      <c r="L438" s="57"/>
      <c r="M438" s="57"/>
      <c r="N438" s="57"/>
      <c r="P438" s="1794"/>
      <c r="Q438" s="1794"/>
      <c r="R438" s="1794"/>
      <c r="S438" s="1794"/>
      <c r="T438" s="1794"/>
      <c r="U438" s="1794"/>
      <c r="V438" s="1794"/>
      <c r="W438" s="1794"/>
      <c r="X438" s="1794"/>
      <c r="Y438" s="1794"/>
      <c r="Z438" s="1794"/>
      <c r="AA438" s="1794"/>
      <c r="AB438" s="1794"/>
      <c r="AC438" s="1794"/>
      <c r="AD438" s="1794"/>
      <c r="AE438" s="1794"/>
      <c r="AF438" s="1794"/>
      <c r="AG438" s="1794"/>
      <c r="AH438" s="1794"/>
      <c r="AI438" s="1785"/>
      <c r="AJ438" s="1785"/>
      <c r="AK438" s="1785"/>
      <c r="AL438" s="1785"/>
      <c r="AM438" s="1785"/>
      <c r="AN438" s="1790" t="s">
        <v>104</v>
      </c>
      <c r="AO438" s="1790" t="s">
        <v>719</v>
      </c>
      <c r="AP438" s="1790" t="s">
        <v>470</v>
      </c>
      <c r="AQ438" s="1790" t="s">
        <v>409</v>
      </c>
      <c r="AR438" s="1790" t="s">
        <v>418</v>
      </c>
      <c r="AS438" s="1794"/>
      <c r="AT438" s="1794"/>
      <c r="AU438" s="1794"/>
      <c r="AV438" s="1794"/>
      <c r="AW438" s="1794"/>
      <c r="AX438" s="1794"/>
      <c r="AY438" s="1794"/>
      <c r="AZ438" s="1794"/>
      <c r="BA438" s="1794"/>
      <c r="BB438" s="1794"/>
      <c r="BC438" s="1794"/>
    </row>
    <row r="439" spans="6:55" s="53" customFormat="1" x14ac:dyDescent="0.3">
      <c r="F439" s="57"/>
      <c r="G439" s="57"/>
      <c r="H439" s="57"/>
      <c r="I439" s="57"/>
      <c r="J439" s="57"/>
      <c r="K439" s="57"/>
      <c r="L439" s="57"/>
      <c r="M439" s="57"/>
      <c r="N439" s="57"/>
      <c r="P439" s="1794"/>
      <c r="Q439" s="1794"/>
      <c r="R439" s="1794"/>
      <c r="S439" s="1794"/>
      <c r="T439" s="1794"/>
      <c r="U439" s="1794"/>
      <c r="V439" s="1794"/>
      <c r="W439" s="1794"/>
      <c r="X439" s="1794"/>
      <c r="Y439" s="1794"/>
      <c r="Z439" s="1794"/>
      <c r="AA439" s="1794"/>
      <c r="AB439" s="1794"/>
      <c r="AC439" s="1794"/>
      <c r="AD439" s="1794"/>
      <c r="AE439" s="1794"/>
      <c r="AF439" s="1794"/>
      <c r="AG439" s="1794"/>
      <c r="AH439" s="1794"/>
      <c r="AI439" s="1785"/>
      <c r="AJ439" s="1785"/>
      <c r="AK439" s="1785"/>
      <c r="AL439" s="1785"/>
      <c r="AM439" s="1785"/>
      <c r="AN439" s="1790" t="s">
        <v>104</v>
      </c>
      <c r="AO439" s="1790" t="s">
        <v>719</v>
      </c>
      <c r="AP439" s="1790" t="s">
        <v>929</v>
      </c>
      <c r="AQ439" s="1790" t="s">
        <v>409</v>
      </c>
      <c r="AR439" s="1790" t="s">
        <v>418</v>
      </c>
      <c r="AS439" s="1794"/>
      <c r="AT439" s="1794"/>
      <c r="AU439" s="1794"/>
      <c r="AV439" s="1794"/>
      <c r="AW439" s="1794"/>
      <c r="AX439" s="1794"/>
      <c r="AY439" s="1794"/>
      <c r="AZ439" s="1794"/>
      <c r="BA439" s="1794"/>
      <c r="BB439" s="1794"/>
      <c r="BC439" s="1794"/>
    </row>
    <row r="440" spans="6:55" s="53" customFormat="1" x14ac:dyDescent="0.3">
      <c r="F440" s="57"/>
      <c r="G440" s="57"/>
      <c r="H440" s="57"/>
      <c r="I440" s="57"/>
      <c r="J440" s="57"/>
      <c r="K440" s="57"/>
      <c r="L440" s="57"/>
      <c r="M440" s="57"/>
      <c r="N440" s="57"/>
      <c r="P440" s="1794"/>
      <c r="Q440" s="1794"/>
      <c r="R440" s="1794"/>
      <c r="S440" s="1794"/>
      <c r="T440" s="1794"/>
      <c r="U440" s="1794"/>
      <c r="V440" s="1794"/>
      <c r="W440" s="1794"/>
      <c r="X440" s="1794"/>
      <c r="Y440" s="1794"/>
      <c r="Z440" s="1794"/>
      <c r="AA440" s="1794"/>
      <c r="AB440" s="1794"/>
      <c r="AC440" s="1794"/>
      <c r="AD440" s="1794"/>
      <c r="AE440" s="1794"/>
      <c r="AF440" s="1794"/>
      <c r="AG440" s="1794"/>
      <c r="AH440" s="1794"/>
      <c r="AI440" s="1785"/>
      <c r="AJ440" s="1785"/>
      <c r="AK440" s="1785"/>
      <c r="AL440" s="1785"/>
      <c r="AM440" s="1785"/>
      <c r="AN440" s="1790" t="s">
        <v>104</v>
      </c>
      <c r="AO440" s="1790" t="s">
        <v>719</v>
      </c>
      <c r="AP440" s="1790" t="s">
        <v>930</v>
      </c>
      <c r="AQ440" s="1790" t="s">
        <v>409</v>
      </c>
      <c r="AR440" s="1790" t="s">
        <v>418</v>
      </c>
      <c r="AS440" s="1794"/>
      <c r="AT440" s="1794"/>
      <c r="AU440" s="1794"/>
      <c r="AV440" s="1794"/>
      <c r="AW440" s="1794"/>
      <c r="AX440" s="1794"/>
      <c r="AY440" s="1794"/>
      <c r="AZ440" s="1794"/>
      <c r="BA440" s="1794"/>
      <c r="BB440" s="1794"/>
      <c r="BC440" s="1794"/>
    </row>
    <row r="441" spans="6:55" s="53" customFormat="1" x14ac:dyDescent="0.3">
      <c r="F441" s="57"/>
      <c r="G441" s="57"/>
      <c r="H441" s="57"/>
      <c r="I441" s="57"/>
      <c r="J441" s="57"/>
      <c r="K441" s="57"/>
      <c r="L441" s="57"/>
      <c r="M441" s="57"/>
      <c r="N441" s="57"/>
      <c r="P441" s="1794"/>
      <c r="Q441" s="1794"/>
      <c r="R441" s="1794"/>
      <c r="S441" s="1794"/>
      <c r="T441" s="1794"/>
      <c r="U441" s="1794"/>
      <c r="V441" s="1794"/>
      <c r="W441" s="1794"/>
      <c r="X441" s="1794"/>
      <c r="Y441" s="1794"/>
      <c r="Z441" s="1794"/>
      <c r="AA441" s="1794"/>
      <c r="AB441" s="1794"/>
      <c r="AC441" s="1794"/>
      <c r="AD441" s="1794"/>
      <c r="AE441" s="1794"/>
      <c r="AF441" s="1794"/>
      <c r="AG441" s="1794"/>
      <c r="AH441" s="1794"/>
      <c r="AI441" s="1785"/>
      <c r="AJ441" s="1785"/>
      <c r="AK441" s="1785"/>
      <c r="AL441" s="1785"/>
      <c r="AM441" s="1785"/>
      <c r="AN441" s="1790" t="s">
        <v>104</v>
      </c>
      <c r="AO441" s="1790" t="s">
        <v>719</v>
      </c>
      <c r="AP441" s="1790" t="s">
        <v>931</v>
      </c>
      <c r="AQ441" s="1790" t="s">
        <v>409</v>
      </c>
      <c r="AR441" s="1790" t="s">
        <v>418</v>
      </c>
      <c r="AS441" s="1794"/>
      <c r="AT441" s="1794"/>
      <c r="AU441" s="1794"/>
      <c r="AV441" s="1794"/>
      <c r="AW441" s="1794"/>
      <c r="AX441" s="1794"/>
      <c r="AY441" s="1794"/>
      <c r="AZ441" s="1794"/>
      <c r="BA441" s="1794"/>
      <c r="BB441" s="1794"/>
      <c r="BC441" s="1794"/>
    </row>
    <row r="442" spans="6:55" s="53" customFormat="1" x14ac:dyDescent="0.3">
      <c r="F442" s="57"/>
      <c r="G442" s="57"/>
      <c r="H442" s="57"/>
      <c r="I442" s="57"/>
      <c r="J442" s="57"/>
      <c r="K442" s="57"/>
      <c r="L442" s="57"/>
      <c r="M442" s="57"/>
      <c r="N442" s="57"/>
      <c r="P442" s="1794"/>
      <c r="Q442" s="1794"/>
      <c r="R442" s="1794"/>
      <c r="S442" s="1794"/>
      <c r="T442" s="1794"/>
      <c r="U442" s="1794"/>
      <c r="V442" s="1794"/>
      <c r="W442" s="1794"/>
      <c r="X442" s="1794"/>
      <c r="Y442" s="1794"/>
      <c r="Z442" s="1794"/>
      <c r="AA442" s="1794"/>
      <c r="AB442" s="1794"/>
      <c r="AC442" s="1794"/>
      <c r="AD442" s="1794"/>
      <c r="AE442" s="1794"/>
      <c r="AF442" s="1794"/>
      <c r="AG442" s="1794"/>
      <c r="AH442" s="1794"/>
      <c r="AI442" s="1785"/>
      <c r="AJ442" s="1785"/>
      <c r="AK442" s="1785"/>
      <c r="AL442" s="1785"/>
      <c r="AM442" s="1785"/>
      <c r="AN442" s="1790" t="s">
        <v>104</v>
      </c>
      <c r="AO442" s="1790" t="s">
        <v>719</v>
      </c>
      <c r="AP442" s="1790" t="s">
        <v>932</v>
      </c>
      <c r="AQ442" s="1790" t="s">
        <v>409</v>
      </c>
      <c r="AR442" s="1790" t="s">
        <v>418</v>
      </c>
      <c r="AS442" s="1794"/>
      <c r="AT442" s="1794"/>
      <c r="AU442" s="1794"/>
      <c r="AV442" s="1794"/>
      <c r="AW442" s="1794"/>
      <c r="AX442" s="1794"/>
      <c r="AY442" s="1794"/>
      <c r="AZ442" s="1794"/>
      <c r="BA442" s="1794"/>
      <c r="BB442" s="1794"/>
      <c r="BC442" s="1794"/>
    </row>
    <row r="443" spans="6:55" s="53" customFormat="1" x14ac:dyDescent="0.3">
      <c r="F443" s="57"/>
      <c r="G443" s="57"/>
      <c r="H443" s="57"/>
      <c r="I443" s="57"/>
      <c r="J443" s="57"/>
      <c r="K443" s="57"/>
      <c r="L443" s="57"/>
      <c r="M443" s="57"/>
      <c r="N443" s="57"/>
      <c r="P443" s="1794"/>
      <c r="Q443" s="1794"/>
      <c r="R443" s="1794"/>
      <c r="S443" s="1794"/>
      <c r="T443" s="1794"/>
      <c r="U443" s="1794"/>
      <c r="V443" s="1794"/>
      <c r="W443" s="1794"/>
      <c r="X443" s="1794"/>
      <c r="Y443" s="1794"/>
      <c r="Z443" s="1794"/>
      <c r="AA443" s="1794"/>
      <c r="AB443" s="1794"/>
      <c r="AC443" s="1794"/>
      <c r="AD443" s="1794"/>
      <c r="AE443" s="1794"/>
      <c r="AF443" s="1794"/>
      <c r="AG443" s="1794"/>
      <c r="AH443" s="1794"/>
      <c r="AI443" s="1785"/>
      <c r="AJ443" s="1785"/>
      <c r="AK443" s="1785"/>
      <c r="AL443" s="1785"/>
      <c r="AM443" s="1785"/>
      <c r="AN443" s="1790" t="s">
        <v>104</v>
      </c>
      <c r="AO443" s="1790" t="s">
        <v>719</v>
      </c>
      <c r="AP443" s="1790" t="s">
        <v>933</v>
      </c>
      <c r="AQ443" s="1790" t="s">
        <v>409</v>
      </c>
      <c r="AR443" s="1790" t="s">
        <v>418</v>
      </c>
      <c r="AS443" s="1794"/>
      <c r="AT443" s="1794"/>
      <c r="AU443" s="1794"/>
      <c r="AV443" s="1794"/>
      <c r="AW443" s="1794"/>
      <c r="AX443" s="1794"/>
      <c r="AY443" s="1794"/>
      <c r="AZ443" s="1794"/>
      <c r="BA443" s="1794"/>
      <c r="BB443" s="1794"/>
      <c r="BC443" s="1794"/>
    </row>
    <row r="444" spans="6:55" s="53" customFormat="1" x14ac:dyDescent="0.3">
      <c r="F444" s="57"/>
      <c r="G444" s="57"/>
      <c r="H444" s="57"/>
      <c r="I444" s="57"/>
      <c r="J444" s="57"/>
      <c r="K444" s="57"/>
      <c r="L444" s="57"/>
      <c r="M444" s="57"/>
      <c r="N444" s="57"/>
      <c r="P444" s="1794"/>
      <c r="Q444" s="1794"/>
      <c r="R444" s="1794"/>
      <c r="S444" s="1794"/>
      <c r="T444" s="1794"/>
      <c r="U444" s="1794"/>
      <c r="V444" s="1794"/>
      <c r="W444" s="1794"/>
      <c r="X444" s="1794"/>
      <c r="Y444" s="1794"/>
      <c r="Z444" s="1794"/>
      <c r="AA444" s="1794"/>
      <c r="AB444" s="1794"/>
      <c r="AC444" s="1794"/>
      <c r="AD444" s="1794"/>
      <c r="AE444" s="1794"/>
      <c r="AF444" s="1794"/>
      <c r="AG444" s="1794"/>
      <c r="AH444" s="1794"/>
      <c r="AI444" s="1785"/>
      <c r="AJ444" s="1785"/>
      <c r="AK444" s="1785"/>
      <c r="AL444" s="1785"/>
      <c r="AM444" s="1785"/>
      <c r="AN444" s="1790" t="s">
        <v>104</v>
      </c>
      <c r="AO444" s="1790" t="s">
        <v>719</v>
      </c>
      <c r="AP444" s="1790" t="s">
        <v>934</v>
      </c>
      <c r="AQ444" s="1790" t="s">
        <v>409</v>
      </c>
      <c r="AR444" s="1790" t="s">
        <v>418</v>
      </c>
      <c r="AS444" s="1794"/>
      <c r="AT444" s="1794"/>
      <c r="AU444" s="1794"/>
      <c r="AV444" s="1794"/>
      <c r="AW444" s="1794"/>
      <c r="AX444" s="1794"/>
      <c r="AY444" s="1794"/>
      <c r="AZ444" s="1794"/>
      <c r="BA444" s="1794"/>
      <c r="BB444" s="1794"/>
      <c r="BC444" s="1794"/>
    </row>
    <row r="445" spans="6:55" s="53" customFormat="1" x14ac:dyDescent="0.3">
      <c r="F445" s="57"/>
      <c r="G445" s="57"/>
      <c r="H445" s="57"/>
      <c r="I445" s="57"/>
      <c r="J445" s="57"/>
      <c r="K445" s="57"/>
      <c r="L445" s="57"/>
      <c r="M445" s="57"/>
      <c r="N445" s="57"/>
      <c r="P445" s="1794"/>
      <c r="Q445" s="1794"/>
      <c r="R445" s="1794"/>
      <c r="S445" s="1794"/>
      <c r="T445" s="1794"/>
      <c r="U445" s="1794"/>
      <c r="V445" s="1794"/>
      <c r="W445" s="1794"/>
      <c r="X445" s="1794"/>
      <c r="Y445" s="1794"/>
      <c r="Z445" s="1794"/>
      <c r="AA445" s="1794"/>
      <c r="AB445" s="1794"/>
      <c r="AC445" s="1794"/>
      <c r="AD445" s="1794"/>
      <c r="AE445" s="1794"/>
      <c r="AF445" s="1794"/>
      <c r="AG445" s="1794"/>
      <c r="AH445" s="1794"/>
      <c r="AI445" s="1785"/>
      <c r="AJ445" s="1785"/>
      <c r="AK445" s="1785"/>
      <c r="AL445" s="1785"/>
      <c r="AM445" s="1785"/>
      <c r="AN445" s="1790" t="s">
        <v>104</v>
      </c>
      <c r="AO445" s="1790" t="s">
        <v>704</v>
      </c>
      <c r="AP445" s="1790" t="s">
        <v>470</v>
      </c>
      <c r="AQ445" s="1790" t="s">
        <v>410</v>
      </c>
      <c r="AR445" s="1790" t="s">
        <v>418</v>
      </c>
      <c r="AS445" s="1794"/>
      <c r="AT445" s="1794"/>
      <c r="AU445" s="1794"/>
      <c r="AV445" s="1794"/>
      <c r="AW445" s="1794"/>
      <c r="AX445" s="1794"/>
      <c r="AY445" s="1794"/>
      <c r="AZ445" s="1794"/>
      <c r="BA445" s="1794"/>
      <c r="BB445" s="1794"/>
      <c r="BC445" s="1794"/>
    </row>
    <row r="446" spans="6:55" s="53" customFormat="1" x14ac:dyDescent="0.3">
      <c r="F446" s="57"/>
      <c r="G446" s="57"/>
      <c r="H446" s="57"/>
      <c r="I446" s="57"/>
      <c r="J446" s="57"/>
      <c r="K446" s="57"/>
      <c r="L446" s="57"/>
      <c r="M446" s="57"/>
      <c r="N446" s="57"/>
      <c r="P446" s="1794"/>
      <c r="Q446" s="1794"/>
      <c r="R446" s="1794"/>
      <c r="S446" s="1794"/>
      <c r="T446" s="1794"/>
      <c r="U446" s="1794"/>
      <c r="V446" s="1794"/>
      <c r="W446" s="1794"/>
      <c r="X446" s="1794"/>
      <c r="Y446" s="1794"/>
      <c r="Z446" s="1794"/>
      <c r="AA446" s="1794"/>
      <c r="AB446" s="1794"/>
      <c r="AC446" s="1794"/>
      <c r="AD446" s="1794"/>
      <c r="AE446" s="1794"/>
      <c r="AF446" s="1794"/>
      <c r="AG446" s="1794"/>
      <c r="AH446" s="1794"/>
      <c r="AI446" s="1785"/>
      <c r="AJ446" s="1785"/>
      <c r="AK446" s="1785"/>
      <c r="AL446" s="1785"/>
      <c r="AM446" s="1785"/>
      <c r="AN446" s="1790" t="s">
        <v>104</v>
      </c>
      <c r="AO446" s="1790" t="s">
        <v>704</v>
      </c>
      <c r="AP446" s="1790" t="s">
        <v>928</v>
      </c>
      <c r="AQ446" s="1790" t="s">
        <v>410</v>
      </c>
      <c r="AR446" s="1790" t="s">
        <v>418</v>
      </c>
      <c r="AS446" s="1794"/>
      <c r="AT446" s="1794"/>
      <c r="AU446" s="1794"/>
      <c r="AV446" s="1794"/>
      <c r="AW446" s="1794"/>
      <c r="AX446" s="1794"/>
      <c r="AY446" s="1794"/>
      <c r="AZ446" s="1794"/>
      <c r="BA446" s="1794"/>
      <c r="BB446" s="1794"/>
      <c r="BC446" s="1794"/>
    </row>
    <row r="447" spans="6:55" s="53" customFormat="1" x14ac:dyDescent="0.3">
      <c r="F447" s="57"/>
      <c r="G447" s="57"/>
      <c r="H447" s="57"/>
      <c r="I447" s="57"/>
      <c r="J447" s="57"/>
      <c r="K447" s="57"/>
      <c r="L447" s="57"/>
      <c r="M447" s="57"/>
      <c r="N447" s="57"/>
      <c r="P447" s="1794"/>
      <c r="Q447" s="1794"/>
      <c r="R447" s="1794"/>
      <c r="S447" s="1794"/>
      <c r="T447" s="1794"/>
      <c r="U447" s="1794"/>
      <c r="V447" s="1794"/>
      <c r="W447" s="1794"/>
      <c r="X447" s="1794"/>
      <c r="Y447" s="1794"/>
      <c r="Z447" s="1794"/>
      <c r="AA447" s="1794"/>
      <c r="AB447" s="1794"/>
      <c r="AC447" s="1794"/>
      <c r="AD447" s="1794"/>
      <c r="AE447" s="1794"/>
      <c r="AF447" s="1794"/>
      <c r="AG447" s="1794"/>
      <c r="AH447" s="1794"/>
      <c r="AI447" s="1785"/>
      <c r="AJ447" s="1785"/>
      <c r="AK447" s="1785"/>
      <c r="AL447" s="1785"/>
      <c r="AM447" s="1785"/>
      <c r="AN447" s="1790" t="s">
        <v>104</v>
      </c>
      <c r="AO447" s="1790" t="s">
        <v>704</v>
      </c>
      <c r="AP447" s="1790" t="s">
        <v>929</v>
      </c>
      <c r="AQ447" s="1790" t="s">
        <v>410</v>
      </c>
      <c r="AR447" s="1790" t="s">
        <v>418</v>
      </c>
      <c r="AS447" s="1794"/>
      <c r="AT447" s="1794"/>
      <c r="AU447" s="1794"/>
      <c r="AV447" s="1794"/>
      <c r="AW447" s="1794"/>
      <c r="AX447" s="1794"/>
      <c r="AY447" s="1794"/>
      <c r="AZ447" s="1794"/>
      <c r="BA447" s="1794"/>
      <c r="BB447" s="1794"/>
      <c r="BC447" s="1794"/>
    </row>
    <row r="448" spans="6:55" s="53" customFormat="1" x14ac:dyDescent="0.3">
      <c r="F448" s="57"/>
      <c r="G448" s="57"/>
      <c r="H448" s="57"/>
      <c r="I448" s="57"/>
      <c r="J448" s="57"/>
      <c r="K448" s="57"/>
      <c r="L448" s="57"/>
      <c r="M448" s="57"/>
      <c r="N448" s="57"/>
      <c r="P448" s="1794"/>
      <c r="Q448" s="1794"/>
      <c r="R448" s="1794"/>
      <c r="S448" s="1794"/>
      <c r="T448" s="1794"/>
      <c r="U448" s="1794"/>
      <c r="V448" s="1794"/>
      <c r="W448" s="1794"/>
      <c r="X448" s="1794"/>
      <c r="Y448" s="1794"/>
      <c r="Z448" s="1794"/>
      <c r="AA448" s="1794"/>
      <c r="AB448" s="1794"/>
      <c r="AC448" s="1794"/>
      <c r="AD448" s="1794"/>
      <c r="AE448" s="1794"/>
      <c r="AF448" s="1794"/>
      <c r="AG448" s="1794"/>
      <c r="AH448" s="1794"/>
      <c r="AI448" s="1785"/>
      <c r="AJ448" s="1785"/>
      <c r="AK448" s="1785"/>
      <c r="AL448" s="1785"/>
      <c r="AM448" s="1785"/>
      <c r="AN448" s="1790" t="s">
        <v>104</v>
      </c>
      <c r="AO448" s="1790" t="s">
        <v>704</v>
      </c>
      <c r="AP448" s="1790" t="s">
        <v>930</v>
      </c>
      <c r="AQ448" s="1790" t="s">
        <v>410</v>
      </c>
      <c r="AR448" s="1790" t="s">
        <v>418</v>
      </c>
      <c r="AS448" s="1794"/>
      <c r="AT448" s="1794"/>
      <c r="AU448" s="1794"/>
      <c r="AV448" s="1794"/>
      <c r="AW448" s="1794"/>
      <c r="AX448" s="1794"/>
      <c r="AY448" s="1794"/>
      <c r="AZ448" s="1794"/>
      <c r="BA448" s="1794"/>
      <c r="BB448" s="1794"/>
      <c r="BC448" s="1794"/>
    </row>
    <row r="449" spans="6:55" s="53" customFormat="1" x14ac:dyDescent="0.3">
      <c r="F449" s="57"/>
      <c r="G449" s="57"/>
      <c r="H449" s="57"/>
      <c r="I449" s="57"/>
      <c r="J449" s="57"/>
      <c r="K449" s="57"/>
      <c r="L449" s="57"/>
      <c r="M449" s="57"/>
      <c r="N449" s="57"/>
      <c r="P449" s="1794"/>
      <c r="Q449" s="1794"/>
      <c r="R449" s="1794"/>
      <c r="S449" s="1794"/>
      <c r="T449" s="1794"/>
      <c r="U449" s="1794"/>
      <c r="V449" s="1794"/>
      <c r="W449" s="1794"/>
      <c r="X449" s="1794"/>
      <c r="Y449" s="1794"/>
      <c r="Z449" s="1794"/>
      <c r="AA449" s="1794"/>
      <c r="AB449" s="1794"/>
      <c r="AC449" s="1794"/>
      <c r="AD449" s="1794"/>
      <c r="AE449" s="1794"/>
      <c r="AF449" s="1794"/>
      <c r="AG449" s="1794"/>
      <c r="AH449" s="1794"/>
      <c r="AI449" s="1785"/>
      <c r="AJ449" s="1785"/>
      <c r="AK449" s="1785"/>
      <c r="AL449" s="1785"/>
      <c r="AM449" s="1785"/>
      <c r="AN449" s="1790" t="s">
        <v>104</v>
      </c>
      <c r="AO449" s="1790" t="s">
        <v>704</v>
      </c>
      <c r="AP449" s="1790" t="s">
        <v>931</v>
      </c>
      <c r="AQ449" s="1790" t="s">
        <v>410</v>
      </c>
      <c r="AR449" s="1790" t="s">
        <v>418</v>
      </c>
      <c r="AS449" s="1794"/>
      <c r="AT449" s="1794"/>
      <c r="AU449" s="1794"/>
      <c r="AV449" s="1794"/>
      <c r="AW449" s="1794"/>
      <c r="AX449" s="1794"/>
      <c r="AY449" s="1794"/>
      <c r="AZ449" s="1794"/>
      <c r="BA449" s="1794"/>
      <c r="BB449" s="1794"/>
      <c r="BC449" s="1794"/>
    </row>
    <row r="450" spans="6:55" s="53" customFormat="1" x14ac:dyDescent="0.3">
      <c r="F450" s="57"/>
      <c r="G450" s="57"/>
      <c r="H450" s="57"/>
      <c r="I450" s="57"/>
      <c r="J450" s="57"/>
      <c r="K450" s="57"/>
      <c r="L450" s="57"/>
      <c r="M450" s="57"/>
      <c r="N450" s="57"/>
      <c r="P450" s="1794"/>
      <c r="Q450" s="1794"/>
      <c r="R450" s="1794"/>
      <c r="S450" s="1794"/>
      <c r="T450" s="1794"/>
      <c r="U450" s="1794"/>
      <c r="V450" s="1794"/>
      <c r="W450" s="1794"/>
      <c r="X450" s="1794"/>
      <c r="Y450" s="1794"/>
      <c r="Z450" s="1794"/>
      <c r="AA450" s="1794"/>
      <c r="AB450" s="1794"/>
      <c r="AC450" s="1794"/>
      <c r="AD450" s="1794"/>
      <c r="AE450" s="1794"/>
      <c r="AF450" s="1794"/>
      <c r="AG450" s="1794"/>
      <c r="AH450" s="1794"/>
      <c r="AI450" s="1785"/>
      <c r="AJ450" s="1785"/>
      <c r="AK450" s="1785"/>
      <c r="AL450" s="1785"/>
      <c r="AM450" s="1785"/>
      <c r="AN450" s="1790" t="s">
        <v>104</v>
      </c>
      <c r="AO450" s="1790" t="s">
        <v>704</v>
      </c>
      <c r="AP450" s="1790" t="s">
        <v>932</v>
      </c>
      <c r="AQ450" s="1790" t="s">
        <v>410</v>
      </c>
      <c r="AR450" s="1790" t="s">
        <v>418</v>
      </c>
      <c r="AS450" s="1794"/>
      <c r="AT450" s="1794"/>
      <c r="AU450" s="1794"/>
      <c r="AV450" s="1794"/>
      <c r="AW450" s="1794"/>
      <c r="AX450" s="1794"/>
      <c r="AY450" s="1794"/>
      <c r="AZ450" s="1794"/>
      <c r="BA450" s="1794"/>
      <c r="BB450" s="1794"/>
      <c r="BC450" s="1794"/>
    </row>
    <row r="451" spans="6:55" s="53" customFormat="1" x14ac:dyDescent="0.3">
      <c r="F451" s="57"/>
      <c r="G451" s="57"/>
      <c r="H451" s="57"/>
      <c r="I451" s="57"/>
      <c r="J451" s="57"/>
      <c r="K451" s="57"/>
      <c r="L451" s="57"/>
      <c r="M451" s="57"/>
      <c r="N451" s="57"/>
      <c r="P451" s="1794"/>
      <c r="Q451" s="1794"/>
      <c r="R451" s="1794"/>
      <c r="S451" s="1794"/>
      <c r="T451" s="1794"/>
      <c r="U451" s="1794"/>
      <c r="V451" s="1794"/>
      <c r="W451" s="1794"/>
      <c r="X451" s="1794"/>
      <c r="Y451" s="1794"/>
      <c r="Z451" s="1794"/>
      <c r="AA451" s="1794"/>
      <c r="AB451" s="1794"/>
      <c r="AC451" s="1794"/>
      <c r="AD451" s="1794"/>
      <c r="AE451" s="1794"/>
      <c r="AF451" s="1794"/>
      <c r="AG451" s="1794"/>
      <c r="AH451" s="1794"/>
      <c r="AI451" s="1785"/>
      <c r="AJ451" s="1785"/>
      <c r="AK451" s="1785"/>
      <c r="AL451" s="1785"/>
      <c r="AM451" s="1785"/>
      <c r="AN451" s="1790" t="s">
        <v>104</v>
      </c>
      <c r="AO451" s="1790" t="s">
        <v>704</v>
      </c>
      <c r="AP451" s="1790" t="s">
        <v>933</v>
      </c>
      <c r="AQ451" s="1790" t="s">
        <v>410</v>
      </c>
      <c r="AR451" s="1790" t="s">
        <v>418</v>
      </c>
      <c r="AS451" s="1794"/>
      <c r="AT451" s="1794"/>
      <c r="AU451" s="1794"/>
      <c r="AV451" s="1794"/>
      <c r="AW451" s="1794"/>
      <c r="AX451" s="1794"/>
      <c r="AY451" s="1794"/>
      <c r="AZ451" s="1794"/>
      <c r="BA451" s="1794"/>
      <c r="BB451" s="1794"/>
      <c r="BC451" s="1794"/>
    </row>
    <row r="452" spans="6:55" s="53" customFormat="1" x14ac:dyDescent="0.3">
      <c r="F452" s="57"/>
      <c r="G452" s="57"/>
      <c r="H452" s="57"/>
      <c r="I452" s="57"/>
      <c r="J452" s="57"/>
      <c r="K452" s="57"/>
      <c r="L452" s="57"/>
      <c r="M452" s="57"/>
      <c r="N452" s="57"/>
      <c r="P452" s="1794"/>
      <c r="Q452" s="1794"/>
      <c r="R452" s="1794"/>
      <c r="S452" s="1794"/>
      <c r="T452" s="1794"/>
      <c r="U452" s="1794"/>
      <c r="V452" s="1794"/>
      <c r="W452" s="1794"/>
      <c r="X452" s="1794"/>
      <c r="Y452" s="1794"/>
      <c r="Z452" s="1794"/>
      <c r="AA452" s="1794"/>
      <c r="AB452" s="1794"/>
      <c r="AC452" s="1794"/>
      <c r="AD452" s="1794"/>
      <c r="AE452" s="1794"/>
      <c r="AF452" s="1794"/>
      <c r="AG452" s="1794"/>
      <c r="AH452" s="1794"/>
      <c r="AI452" s="1785"/>
      <c r="AJ452" s="1785"/>
      <c r="AK452" s="1785"/>
      <c r="AL452" s="1785"/>
      <c r="AM452" s="1785"/>
      <c r="AN452" s="1790" t="s">
        <v>104</v>
      </c>
      <c r="AO452" s="1790" t="s">
        <v>704</v>
      </c>
      <c r="AP452" s="1790" t="s">
        <v>934</v>
      </c>
      <c r="AQ452" s="1790" t="s">
        <v>410</v>
      </c>
      <c r="AR452" s="1790" t="s">
        <v>418</v>
      </c>
      <c r="AS452" s="1794"/>
      <c r="AT452" s="1794"/>
      <c r="AU452" s="1794"/>
      <c r="AV452" s="1794"/>
      <c r="AW452" s="1794"/>
      <c r="AX452" s="1794"/>
      <c r="AY452" s="1794"/>
      <c r="AZ452" s="1794"/>
      <c r="BA452" s="1794"/>
      <c r="BB452" s="1794"/>
      <c r="BC452" s="1794"/>
    </row>
    <row r="453" spans="6:55" s="53" customFormat="1" x14ac:dyDescent="0.3">
      <c r="F453" s="57"/>
      <c r="G453" s="57"/>
      <c r="H453" s="57"/>
      <c r="I453" s="57"/>
      <c r="J453" s="57"/>
      <c r="K453" s="57"/>
      <c r="L453" s="57"/>
      <c r="M453" s="57"/>
      <c r="N453" s="57"/>
      <c r="P453" s="1794"/>
      <c r="Q453" s="1794"/>
      <c r="R453" s="1794"/>
      <c r="S453" s="1794"/>
      <c r="T453" s="1794"/>
      <c r="U453" s="1794"/>
      <c r="V453" s="1794"/>
      <c r="W453" s="1794"/>
      <c r="X453" s="1794"/>
      <c r="Y453" s="1794"/>
      <c r="Z453" s="1794"/>
      <c r="AA453" s="1794"/>
      <c r="AB453" s="1794"/>
      <c r="AC453" s="1794"/>
      <c r="AD453" s="1794"/>
      <c r="AE453" s="1794"/>
      <c r="AF453" s="1794"/>
      <c r="AG453" s="1794"/>
      <c r="AH453" s="1794"/>
      <c r="AI453" s="1785"/>
      <c r="AJ453" s="1785"/>
      <c r="AK453" s="1785"/>
      <c r="AL453" s="1785"/>
      <c r="AM453" s="1785"/>
      <c r="AN453" s="1790" t="s">
        <v>104</v>
      </c>
      <c r="AO453" s="1790" t="s">
        <v>704</v>
      </c>
      <c r="AP453" s="1790" t="s">
        <v>935</v>
      </c>
      <c r="AQ453" s="1790" t="s">
        <v>410</v>
      </c>
      <c r="AR453" s="1790" t="s">
        <v>418</v>
      </c>
      <c r="AS453" s="1794"/>
      <c r="AT453" s="1794"/>
      <c r="AU453" s="1794"/>
      <c r="AV453" s="1794"/>
      <c r="AW453" s="1794"/>
      <c r="AX453" s="1794"/>
      <c r="AY453" s="1794"/>
      <c r="AZ453" s="1794"/>
      <c r="BA453" s="1794"/>
      <c r="BB453" s="1794"/>
      <c r="BC453" s="1794"/>
    </row>
    <row r="454" spans="6:55" s="53" customFormat="1" x14ac:dyDescent="0.3">
      <c r="F454" s="57"/>
      <c r="G454" s="57"/>
      <c r="H454" s="57"/>
      <c r="I454" s="57"/>
      <c r="J454" s="57"/>
      <c r="K454" s="57"/>
      <c r="L454" s="57"/>
      <c r="M454" s="57"/>
      <c r="N454" s="57"/>
      <c r="P454" s="1794"/>
      <c r="Q454" s="1794"/>
      <c r="R454" s="1794"/>
      <c r="S454" s="1794"/>
      <c r="T454" s="1794"/>
      <c r="U454" s="1794"/>
      <c r="V454" s="1794"/>
      <c r="W454" s="1794"/>
      <c r="X454" s="1794"/>
      <c r="Y454" s="1794"/>
      <c r="Z454" s="1794"/>
      <c r="AA454" s="1794"/>
      <c r="AB454" s="1794"/>
      <c r="AC454" s="1794"/>
      <c r="AD454" s="1794"/>
      <c r="AE454" s="1794"/>
      <c r="AF454" s="1794"/>
      <c r="AG454" s="1794"/>
      <c r="AH454" s="1794"/>
      <c r="AI454" s="1785"/>
      <c r="AJ454" s="1785"/>
      <c r="AK454" s="1785"/>
      <c r="AL454" s="1785"/>
      <c r="AM454" s="1785"/>
      <c r="AN454" s="1790" t="s">
        <v>104</v>
      </c>
      <c r="AO454" s="1790" t="s">
        <v>704</v>
      </c>
      <c r="AP454" s="1790" t="s">
        <v>936</v>
      </c>
      <c r="AQ454" s="1790" t="s">
        <v>410</v>
      </c>
      <c r="AR454" s="1790" t="s">
        <v>418</v>
      </c>
      <c r="AS454" s="1794"/>
      <c r="AT454" s="1794"/>
      <c r="AU454" s="1794"/>
      <c r="AV454" s="1794"/>
      <c r="AW454" s="1794"/>
      <c r="AX454" s="1794"/>
      <c r="AY454" s="1794"/>
      <c r="AZ454" s="1794"/>
      <c r="BA454" s="1794"/>
      <c r="BB454" s="1794"/>
      <c r="BC454" s="1794"/>
    </row>
    <row r="455" spans="6:55" s="53" customFormat="1" x14ac:dyDescent="0.3">
      <c r="F455" s="57"/>
      <c r="G455" s="57"/>
      <c r="H455" s="57"/>
      <c r="I455" s="57"/>
      <c r="J455" s="57"/>
      <c r="K455" s="57"/>
      <c r="L455" s="57"/>
      <c r="M455" s="57"/>
      <c r="N455" s="57"/>
      <c r="P455" s="1794"/>
      <c r="Q455" s="1794"/>
      <c r="R455" s="1794"/>
      <c r="S455" s="1794"/>
      <c r="T455" s="1794"/>
      <c r="U455" s="1794"/>
      <c r="V455" s="1794"/>
      <c r="W455" s="1794"/>
      <c r="X455" s="1794"/>
      <c r="Y455" s="1794"/>
      <c r="Z455" s="1794"/>
      <c r="AA455" s="1794"/>
      <c r="AB455" s="1794"/>
      <c r="AC455" s="1794"/>
      <c r="AD455" s="1794"/>
      <c r="AE455" s="1794"/>
      <c r="AF455" s="1794"/>
      <c r="AG455" s="1794"/>
      <c r="AH455" s="1794"/>
      <c r="AI455" s="1785"/>
      <c r="AJ455" s="1785"/>
      <c r="AK455" s="1785"/>
      <c r="AL455" s="1785"/>
      <c r="AM455" s="1785"/>
      <c r="AN455" s="1790" t="s">
        <v>104</v>
      </c>
      <c r="AO455" s="1790" t="s">
        <v>704</v>
      </c>
      <c r="AP455" s="1790" t="s">
        <v>945</v>
      </c>
      <c r="AQ455" s="1790" t="s">
        <v>410</v>
      </c>
      <c r="AR455" s="1790" t="s">
        <v>418</v>
      </c>
      <c r="AS455" s="1794"/>
      <c r="AT455" s="1794"/>
      <c r="AU455" s="1794"/>
      <c r="AV455" s="1794"/>
      <c r="AW455" s="1794"/>
      <c r="AX455" s="1794"/>
      <c r="AY455" s="1794"/>
      <c r="AZ455" s="1794"/>
      <c r="BA455" s="1794"/>
      <c r="BB455" s="1794"/>
      <c r="BC455" s="1794"/>
    </row>
    <row r="456" spans="6:55" s="53" customFormat="1" x14ac:dyDescent="0.3">
      <c r="F456" s="57"/>
      <c r="G456" s="57"/>
      <c r="H456" s="57"/>
      <c r="I456" s="57"/>
      <c r="J456" s="57"/>
      <c r="K456" s="57"/>
      <c r="L456" s="57"/>
      <c r="M456" s="57"/>
      <c r="N456" s="57"/>
      <c r="P456" s="1794"/>
      <c r="Q456" s="1794"/>
      <c r="R456" s="1794"/>
      <c r="S456" s="1794"/>
      <c r="T456" s="1794"/>
      <c r="U456" s="1794"/>
      <c r="V456" s="1794"/>
      <c r="W456" s="1794"/>
      <c r="X456" s="1794"/>
      <c r="Y456" s="1794"/>
      <c r="Z456" s="1794"/>
      <c r="AA456" s="1794"/>
      <c r="AB456" s="1794"/>
      <c r="AC456" s="1794"/>
      <c r="AD456" s="1794"/>
      <c r="AE456" s="1794"/>
      <c r="AF456" s="1794"/>
      <c r="AG456" s="1794"/>
      <c r="AH456" s="1794"/>
      <c r="AI456" s="1785"/>
      <c r="AJ456" s="1785"/>
      <c r="AK456" s="1785"/>
      <c r="AL456" s="1785"/>
      <c r="AM456" s="1785"/>
      <c r="AN456" s="1790" t="s">
        <v>106</v>
      </c>
      <c r="AO456" s="1790" t="s">
        <v>725</v>
      </c>
      <c r="AP456" s="1790" t="s">
        <v>946</v>
      </c>
      <c r="AQ456" s="1790" t="s">
        <v>408</v>
      </c>
      <c r="AR456" s="1790" t="s">
        <v>414</v>
      </c>
      <c r="AS456" s="1794"/>
      <c r="AT456" s="1794"/>
      <c r="AU456" s="1794"/>
      <c r="AV456" s="1794"/>
      <c r="AW456" s="1794"/>
      <c r="AX456" s="1794"/>
      <c r="AY456" s="1794"/>
      <c r="AZ456" s="1794"/>
      <c r="BA456" s="1794"/>
      <c r="BB456" s="1794"/>
      <c r="BC456" s="1794"/>
    </row>
    <row r="457" spans="6:55" s="53" customFormat="1" x14ac:dyDescent="0.3">
      <c r="F457" s="57"/>
      <c r="G457" s="57"/>
      <c r="H457" s="57"/>
      <c r="I457" s="57"/>
      <c r="J457" s="57"/>
      <c r="K457" s="57"/>
      <c r="L457" s="57"/>
      <c r="M457" s="57"/>
      <c r="N457" s="57"/>
      <c r="P457" s="1794"/>
      <c r="Q457" s="1794"/>
      <c r="R457" s="1794"/>
      <c r="S457" s="1794"/>
      <c r="T457" s="1794"/>
      <c r="U457" s="1794"/>
      <c r="V457" s="1794"/>
      <c r="W457" s="1794"/>
      <c r="X457" s="1794"/>
      <c r="Y457" s="1794"/>
      <c r="Z457" s="1794"/>
      <c r="AA457" s="1794"/>
      <c r="AB457" s="1794"/>
      <c r="AC457" s="1794"/>
      <c r="AD457" s="1794"/>
      <c r="AE457" s="1794"/>
      <c r="AF457" s="1794"/>
      <c r="AG457" s="1794"/>
      <c r="AH457" s="1794"/>
      <c r="AI457" s="1785"/>
      <c r="AJ457" s="1785"/>
      <c r="AK457" s="1785"/>
      <c r="AL457" s="1785"/>
      <c r="AM457" s="1785"/>
      <c r="AN457" s="1790" t="s">
        <v>106</v>
      </c>
      <c r="AO457" s="1790" t="s">
        <v>727</v>
      </c>
      <c r="AP457" s="1790" t="s">
        <v>947</v>
      </c>
      <c r="AQ457" s="1790" t="s">
        <v>408</v>
      </c>
      <c r="AR457" s="1790" t="s">
        <v>414</v>
      </c>
      <c r="AS457" s="1794"/>
      <c r="AT457" s="1794"/>
      <c r="AU457" s="1794"/>
      <c r="AV457" s="1794"/>
      <c r="AW457" s="1794"/>
      <c r="AX457" s="1794"/>
      <c r="AY457" s="1794"/>
      <c r="AZ457" s="1794"/>
      <c r="BA457" s="1794"/>
      <c r="BB457" s="1794"/>
      <c r="BC457" s="1794"/>
    </row>
    <row r="458" spans="6:55" s="53" customFormat="1" x14ac:dyDescent="0.3">
      <c r="F458" s="57"/>
      <c r="G458" s="57"/>
      <c r="H458" s="57"/>
      <c r="I458" s="57"/>
      <c r="J458" s="57"/>
      <c r="K458" s="57"/>
      <c r="L458" s="57"/>
      <c r="M458" s="57"/>
      <c r="N458" s="57"/>
      <c r="P458" s="1794"/>
      <c r="Q458" s="1794"/>
      <c r="R458" s="1794"/>
      <c r="S458" s="1794"/>
      <c r="T458" s="1794"/>
      <c r="U458" s="1794"/>
      <c r="V458" s="1794"/>
      <c r="W458" s="1794"/>
      <c r="X458" s="1794"/>
      <c r="Y458" s="1794"/>
      <c r="Z458" s="1794"/>
      <c r="AA458" s="1794"/>
      <c r="AB458" s="1794"/>
      <c r="AC458" s="1794"/>
      <c r="AD458" s="1794"/>
      <c r="AE458" s="1794"/>
      <c r="AF458" s="1794"/>
      <c r="AG458" s="1794"/>
      <c r="AH458" s="1794"/>
      <c r="AI458" s="1785"/>
      <c r="AJ458" s="1785"/>
      <c r="AK458" s="1785"/>
      <c r="AL458" s="1785"/>
      <c r="AM458" s="1785"/>
      <c r="AN458" s="1790" t="s">
        <v>106</v>
      </c>
      <c r="AO458" s="1790" t="s">
        <v>729</v>
      </c>
      <c r="AP458" s="1790" t="s">
        <v>948</v>
      </c>
      <c r="AQ458" s="1790" t="s">
        <v>408</v>
      </c>
      <c r="AR458" s="1790" t="s">
        <v>414</v>
      </c>
      <c r="AS458" s="1794"/>
      <c r="AT458" s="1794"/>
      <c r="AU458" s="1794"/>
      <c r="AV458" s="1794"/>
      <c r="AW458" s="1794"/>
      <c r="AX458" s="1794"/>
      <c r="AY458" s="1794"/>
      <c r="AZ458" s="1794"/>
      <c r="BA458" s="1794"/>
      <c r="BB458" s="1794"/>
      <c r="BC458" s="1794"/>
    </row>
    <row r="459" spans="6:55" s="53" customFormat="1" x14ac:dyDescent="0.3">
      <c r="F459" s="57"/>
      <c r="G459" s="57"/>
      <c r="H459" s="57"/>
      <c r="I459" s="57"/>
      <c r="J459" s="57"/>
      <c r="K459" s="57"/>
      <c r="L459" s="57"/>
      <c r="M459" s="57"/>
      <c r="N459" s="57"/>
      <c r="P459" s="1794"/>
      <c r="Q459" s="1794"/>
      <c r="R459" s="1794"/>
      <c r="S459" s="1794"/>
      <c r="T459" s="1794"/>
      <c r="U459" s="1794"/>
      <c r="V459" s="1794"/>
      <c r="W459" s="1794"/>
      <c r="X459" s="1794"/>
      <c r="Y459" s="1794"/>
      <c r="Z459" s="1794"/>
      <c r="AA459" s="1794"/>
      <c r="AB459" s="1794"/>
      <c r="AC459" s="1794"/>
      <c r="AD459" s="1794"/>
      <c r="AE459" s="1794"/>
      <c r="AF459" s="1794"/>
      <c r="AG459" s="1794"/>
      <c r="AH459" s="1794"/>
      <c r="AI459" s="1785"/>
      <c r="AJ459" s="1785"/>
      <c r="AK459" s="1785"/>
      <c r="AL459" s="1785"/>
      <c r="AM459" s="1785"/>
      <c r="AN459" s="1790" t="s">
        <v>108</v>
      </c>
      <c r="AO459" s="1790" t="s">
        <v>731</v>
      </c>
      <c r="AP459" s="1790" t="s">
        <v>425</v>
      </c>
      <c r="AQ459" s="1790" t="s">
        <v>410</v>
      </c>
      <c r="AR459" s="1790" t="s">
        <v>418</v>
      </c>
      <c r="AS459" s="1794"/>
      <c r="AT459" s="1794"/>
      <c r="AU459" s="1794"/>
      <c r="AV459" s="1794"/>
      <c r="AW459" s="1794"/>
      <c r="AX459" s="1794"/>
      <c r="AY459" s="1794"/>
      <c r="AZ459" s="1794"/>
      <c r="BA459" s="1794"/>
      <c r="BB459" s="1794"/>
      <c r="BC459" s="1794"/>
    </row>
    <row r="460" spans="6:55" s="53" customFormat="1" x14ac:dyDescent="0.3">
      <c r="F460" s="57"/>
      <c r="G460" s="57"/>
      <c r="H460" s="57"/>
      <c r="I460" s="57"/>
      <c r="J460" s="57"/>
      <c r="K460" s="57"/>
      <c r="L460" s="57"/>
      <c r="M460" s="57"/>
      <c r="N460" s="57"/>
      <c r="P460" s="1794"/>
      <c r="Q460" s="1794"/>
      <c r="R460" s="1794"/>
      <c r="S460" s="1794"/>
      <c r="T460" s="1794"/>
      <c r="U460" s="1794"/>
      <c r="V460" s="1794"/>
      <c r="W460" s="1794"/>
      <c r="X460" s="1794"/>
      <c r="Y460" s="1794"/>
      <c r="Z460" s="1794"/>
      <c r="AA460" s="1794"/>
      <c r="AB460" s="1794"/>
      <c r="AC460" s="1794"/>
      <c r="AD460" s="1794"/>
      <c r="AE460" s="1794"/>
      <c r="AF460" s="1794"/>
      <c r="AG460" s="1794"/>
      <c r="AH460" s="1794"/>
      <c r="AI460" s="1785"/>
      <c r="AJ460" s="1785"/>
      <c r="AK460" s="1785"/>
      <c r="AL460" s="1785"/>
      <c r="AM460" s="1785"/>
      <c r="AN460" s="1790" t="s">
        <v>108</v>
      </c>
      <c r="AO460" s="1790" t="s">
        <v>733</v>
      </c>
      <c r="AP460" s="1790" t="s">
        <v>425</v>
      </c>
      <c r="AQ460" s="1790" t="s">
        <v>410</v>
      </c>
      <c r="AR460" s="1790" t="s">
        <v>418</v>
      </c>
      <c r="AS460" s="1794"/>
      <c r="AT460" s="1794"/>
      <c r="AU460" s="1794"/>
      <c r="AV460" s="1794"/>
      <c r="AW460" s="1794"/>
      <c r="AX460" s="1794"/>
      <c r="AY460" s="1794"/>
      <c r="AZ460" s="1794"/>
      <c r="BA460" s="1794"/>
      <c r="BB460" s="1794"/>
      <c r="BC460" s="1794"/>
    </row>
    <row r="461" spans="6:55" s="53" customFormat="1" x14ac:dyDescent="0.3">
      <c r="F461" s="57"/>
      <c r="G461" s="57"/>
      <c r="H461" s="57"/>
      <c r="I461" s="57"/>
      <c r="J461" s="57"/>
      <c r="K461" s="57"/>
      <c r="L461" s="57"/>
      <c r="M461" s="57"/>
      <c r="N461" s="57"/>
      <c r="P461" s="1794"/>
      <c r="Q461" s="1794"/>
      <c r="R461" s="1794"/>
      <c r="S461" s="1794"/>
      <c r="T461" s="1794"/>
      <c r="U461" s="1794"/>
      <c r="V461" s="1794"/>
      <c r="W461" s="1794"/>
      <c r="X461" s="1794"/>
      <c r="Y461" s="1794"/>
      <c r="Z461" s="1794"/>
      <c r="AA461" s="1794"/>
      <c r="AB461" s="1794"/>
      <c r="AC461" s="1794"/>
      <c r="AD461" s="1794"/>
      <c r="AE461" s="1794"/>
      <c r="AF461" s="1794"/>
      <c r="AG461" s="1794"/>
      <c r="AH461" s="1794"/>
      <c r="AI461" s="1785"/>
      <c r="AJ461" s="1785"/>
      <c r="AK461" s="1785"/>
      <c r="AL461" s="1785"/>
      <c r="AM461" s="1785"/>
      <c r="AN461" s="1790" t="s">
        <v>110</v>
      </c>
      <c r="AO461" s="1790" t="s">
        <v>735</v>
      </c>
      <c r="AP461" s="1790" t="s">
        <v>470</v>
      </c>
      <c r="AQ461" s="1790" t="s">
        <v>410</v>
      </c>
      <c r="AR461" s="1790" t="s">
        <v>418</v>
      </c>
      <c r="AS461" s="1794"/>
      <c r="AT461" s="1794"/>
      <c r="AU461" s="1794"/>
      <c r="AV461" s="1794"/>
      <c r="AW461" s="1794"/>
      <c r="AX461" s="1794"/>
      <c r="AY461" s="1794"/>
      <c r="AZ461" s="1794"/>
      <c r="BA461" s="1794"/>
      <c r="BB461" s="1794"/>
      <c r="BC461" s="1794"/>
    </row>
    <row r="462" spans="6:55" s="53" customFormat="1" x14ac:dyDescent="0.3">
      <c r="F462" s="57"/>
      <c r="G462" s="57"/>
      <c r="H462" s="57"/>
      <c r="I462" s="57"/>
      <c r="J462" s="57"/>
      <c r="K462" s="57"/>
      <c r="L462" s="57"/>
      <c r="M462" s="57"/>
      <c r="N462" s="57"/>
      <c r="P462" s="1794"/>
      <c r="Q462" s="1794"/>
      <c r="R462" s="1794"/>
      <c r="S462" s="1794"/>
      <c r="T462" s="1794"/>
      <c r="U462" s="1794"/>
      <c r="V462" s="1794"/>
      <c r="W462" s="1794"/>
      <c r="X462" s="1794"/>
      <c r="Y462" s="1794"/>
      <c r="Z462" s="1794"/>
      <c r="AA462" s="1794"/>
      <c r="AB462" s="1794"/>
      <c r="AC462" s="1794"/>
      <c r="AD462" s="1794"/>
      <c r="AE462" s="1794"/>
      <c r="AF462" s="1794"/>
      <c r="AG462" s="1794"/>
      <c r="AH462" s="1794"/>
      <c r="AI462" s="1785"/>
      <c r="AJ462" s="1785"/>
      <c r="AK462" s="1785"/>
      <c r="AL462" s="1785"/>
      <c r="AM462" s="1785"/>
      <c r="AN462" s="1790" t="s">
        <v>110</v>
      </c>
      <c r="AO462" s="1790" t="s">
        <v>735</v>
      </c>
      <c r="AP462" s="1790" t="s">
        <v>929</v>
      </c>
      <c r="AQ462" s="1790" t="s">
        <v>410</v>
      </c>
      <c r="AR462" s="1790" t="s">
        <v>418</v>
      </c>
      <c r="AS462" s="1794"/>
      <c r="AT462" s="1794"/>
      <c r="AU462" s="1794"/>
      <c r="AV462" s="1794"/>
      <c r="AW462" s="1794"/>
      <c r="AX462" s="1794"/>
      <c r="AY462" s="1794"/>
      <c r="AZ462" s="1794"/>
      <c r="BA462" s="1794"/>
      <c r="BB462" s="1794"/>
      <c r="BC462" s="1794"/>
    </row>
    <row r="463" spans="6:55" s="53" customFormat="1" x14ac:dyDescent="0.3">
      <c r="F463" s="57"/>
      <c r="G463" s="57"/>
      <c r="H463" s="57"/>
      <c r="I463" s="57"/>
      <c r="J463" s="57"/>
      <c r="K463" s="57"/>
      <c r="L463" s="57"/>
      <c r="M463" s="57"/>
      <c r="N463" s="57"/>
      <c r="P463" s="1794"/>
      <c r="Q463" s="1794"/>
      <c r="R463" s="1794"/>
      <c r="S463" s="1794"/>
      <c r="T463" s="1794"/>
      <c r="U463" s="1794"/>
      <c r="V463" s="1794"/>
      <c r="W463" s="1794"/>
      <c r="X463" s="1794"/>
      <c r="Y463" s="1794"/>
      <c r="Z463" s="1794"/>
      <c r="AA463" s="1794"/>
      <c r="AB463" s="1794"/>
      <c r="AC463" s="1794"/>
      <c r="AD463" s="1794"/>
      <c r="AE463" s="1794"/>
      <c r="AF463" s="1794"/>
      <c r="AG463" s="1794"/>
      <c r="AH463" s="1794"/>
      <c r="AI463" s="1785"/>
      <c r="AJ463" s="1785"/>
      <c r="AK463" s="1785"/>
      <c r="AL463" s="1785"/>
      <c r="AM463" s="1785"/>
      <c r="AN463" s="1790" t="s">
        <v>110</v>
      </c>
      <c r="AO463" s="1790" t="s">
        <v>735</v>
      </c>
      <c r="AP463" s="1790" t="s">
        <v>930</v>
      </c>
      <c r="AQ463" s="1790" t="s">
        <v>410</v>
      </c>
      <c r="AR463" s="1790" t="s">
        <v>418</v>
      </c>
      <c r="AS463" s="1794"/>
      <c r="AT463" s="1794"/>
      <c r="AU463" s="1794"/>
      <c r="AV463" s="1794"/>
      <c r="AW463" s="1794"/>
      <c r="AX463" s="1794"/>
      <c r="AY463" s="1794"/>
      <c r="AZ463" s="1794"/>
      <c r="BA463" s="1794"/>
      <c r="BB463" s="1794"/>
      <c r="BC463" s="1794"/>
    </row>
    <row r="464" spans="6:55" s="53" customFormat="1" x14ac:dyDescent="0.3">
      <c r="F464" s="57"/>
      <c r="G464" s="57"/>
      <c r="H464" s="57"/>
      <c r="I464" s="57"/>
      <c r="J464" s="57"/>
      <c r="K464" s="57"/>
      <c r="L464" s="57"/>
      <c r="M464" s="57"/>
      <c r="N464" s="57"/>
      <c r="P464" s="1794"/>
      <c r="Q464" s="1794"/>
      <c r="R464" s="1794"/>
      <c r="S464" s="1794"/>
      <c r="T464" s="1794"/>
      <c r="U464" s="1794"/>
      <c r="V464" s="1794"/>
      <c r="W464" s="1794"/>
      <c r="X464" s="1794"/>
      <c r="Y464" s="1794"/>
      <c r="Z464" s="1794"/>
      <c r="AA464" s="1794"/>
      <c r="AB464" s="1794"/>
      <c r="AC464" s="1794"/>
      <c r="AD464" s="1794"/>
      <c r="AE464" s="1794"/>
      <c r="AF464" s="1794"/>
      <c r="AG464" s="1794"/>
      <c r="AH464" s="1794"/>
      <c r="AI464" s="1785"/>
      <c r="AJ464" s="1785"/>
      <c r="AK464" s="1785"/>
      <c r="AL464" s="1785"/>
      <c r="AM464" s="1785"/>
      <c r="AN464" s="1790" t="s">
        <v>110</v>
      </c>
      <c r="AO464" s="1790" t="s">
        <v>735</v>
      </c>
      <c r="AP464" s="1790" t="s">
        <v>931</v>
      </c>
      <c r="AQ464" s="1790" t="s">
        <v>410</v>
      </c>
      <c r="AR464" s="1790" t="s">
        <v>418</v>
      </c>
      <c r="AS464" s="1794"/>
      <c r="AT464" s="1794"/>
      <c r="AU464" s="1794"/>
      <c r="AV464" s="1794"/>
      <c r="AW464" s="1794"/>
      <c r="AX464" s="1794"/>
      <c r="AY464" s="1794"/>
      <c r="AZ464" s="1794"/>
      <c r="BA464" s="1794"/>
      <c r="BB464" s="1794"/>
      <c r="BC464" s="1794"/>
    </row>
    <row r="465" spans="6:55" s="53" customFormat="1" x14ac:dyDescent="0.3">
      <c r="F465" s="57"/>
      <c r="G465" s="57"/>
      <c r="H465" s="57"/>
      <c r="I465" s="57"/>
      <c r="J465" s="57"/>
      <c r="K465" s="57"/>
      <c r="L465" s="57"/>
      <c r="M465" s="57"/>
      <c r="N465" s="57"/>
      <c r="P465" s="1794"/>
      <c r="Q465" s="1794"/>
      <c r="R465" s="1794"/>
      <c r="S465" s="1794"/>
      <c r="T465" s="1794"/>
      <c r="U465" s="1794"/>
      <c r="V465" s="1794"/>
      <c r="W465" s="1794"/>
      <c r="X465" s="1794"/>
      <c r="Y465" s="1794"/>
      <c r="Z465" s="1794"/>
      <c r="AA465" s="1794"/>
      <c r="AB465" s="1794"/>
      <c r="AC465" s="1794"/>
      <c r="AD465" s="1794"/>
      <c r="AE465" s="1794"/>
      <c r="AF465" s="1794"/>
      <c r="AG465" s="1794"/>
      <c r="AH465" s="1794"/>
      <c r="AI465" s="1785"/>
      <c r="AJ465" s="1785"/>
      <c r="AK465" s="1785"/>
      <c r="AL465" s="1785"/>
      <c r="AM465" s="1785"/>
      <c r="AN465" s="1790" t="s">
        <v>110</v>
      </c>
      <c r="AO465" s="1790" t="s">
        <v>735</v>
      </c>
      <c r="AP465" s="1790" t="s">
        <v>932</v>
      </c>
      <c r="AQ465" s="1790" t="s">
        <v>410</v>
      </c>
      <c r="AR465" s="1790" t="s">
        <v>418</v>
      </c>
      <c r="AS465" s="1794"/>
      <c r="AT465" s="1794"/>
      <c r="AU465" s="1794"/>
      <c r="AV465" s="1794"/>
      <c r="AW465" s="1794"/>
      <c r="AX465" s="1794"/>
      <c r="AY465" s="1794"/>
      <c r="AZ465" s="1794"/>
      <c r="BA465" s="1794"/>
      <c r="BB465" s="1794"/>
      <c r="BC465" s="1794"/>
    </row>
    <row r="466" spans="6:55" s="53" customFormat="1" x14ac:dyDescent="0.3">
      <c r="F466" s="57"/>
      <c r="G466" s="57"/>
      <c r="H466" s="57"/>
      <c r="I466" s="57"/>
      <c r="J466" s="57"/>
      <c r="K466" s="57"/>
      <c r="L466" s="57"/>
      <c r="M466" s="57"/>
      <c r="N466" s="57"/>
      <c r="P466" s="1794"/>
      <c r="Q466" s="1794"/>
      <c r="R466" s="1794"/>
      <c r="S466" s="1794"/>
      <c r="T466" s="1794"/>
      <c r="U466" s="1794"/>
      <c r="V466" s="1794"/>
      <c r="W466" s="1794"/>
      <c r="X466" s="1794"/>
      <c r="Y466" s="1794"/>
      <c r="Z466" s="1794"/>
      <c r="AA466" s="1794"/>
      <c r="AB466" s="1794"/>
      <c r="AC466" s="1794"/>
      <c r="AD466" s="1794"/>
      <c r="AE466" s="1794"/>
      <c r="AF466" s="1794"/>
      <c r="AG466" s="1794"/>
      <c r="AH466" s="1794"/>
      <c r="AI466" s="1785"/>
      <c r="AJ466" s="1785"/>
      <c r="AK466" s="1785"/>
      <c r="AL466" s="1785"/>
      <c r="AM466" s="1785"/>
      <c r="AN466" s="1790" t="s">
        <v>110</v>
      </c>
      <c r="AO466" s="1790" t="s">
        <v>735</v>
      </c>
      <c r="AP466" s="1790" t="s">
        <v>933</v>
      </c>
      <c r="AQ466" s="1790" t="s">
        <v>410</v>
      </c>
      <c r="AR466" s="1790" t="s">
        <v>418</v>
      </c>
      <c r="AS466" s="1794"/>
      <c r="AT466" s="1794"/>
      <c r="AU466" s="1794"/>
      <c r="AV466" s="1794"/>
      <c r="AW466" s="1794"/>
      <c r="AX466" s="1794"/>
      <c r="AY466" s="1794"/>
      <c r="AZ466" s="1794"/>
      <c r="BA466" s="1794"/>
      <c r="BB466" s="1794"/>
      <c r="BC466" s="1794"/>
    </row>
    <row r="467" spans="6:55" s="53" customFormat="1" x14ac:dyDescent="0.3">
      <c r="F467" s="57"/>
      <c r="G467" s="57"/>
      <c r="H467" s="57"/>
      <c r="I467" s="57"/>
      <c r="J467" s="57"/>
      <c r="K467" s="57"/>
      <c r="L467" s="57"/>
      <c r="M467" s="57"/>
      <c r="N467" s="57"/>
      <c r="P467" s="1794"/>
      <c r="Q467" s="1794"/>
      <c r="R467" s="1794"/>
      <c r="S467" s="1794"/>
      <c r="T467" s="1794"/>
      <c r="U467" s="1794"/>
      <c r="V467" s="1794"/>
      <c r="W467" s="1794"/>
      <c r="X467" s="1794"/>
      <c r="Y467" s="1794"/>
      <c r="Z467" s="1794"/>
      <c r="AA467" s="1794"/>
      <c r="AB467" s="1794"/>
      <c r="AC467" s="1794"/>
      <c r="AD467" s="1794"/>
      <c r="AE467" s="1794"/>
      <c r="AF467" s="1794"/>
      <c r="AG467" s="1794"/>
      <c r="AH467" s="1794"/>
      <c r="AI467" s="1785"/>
      <c r="AJ467" s="1785"/>
      <c r="AK467" s="1785"/>
      <c r="AL467" s="1785"/>
      <c r="AM467" s="1785"/>
      <c r="AN467" s="1790" t="s">
        <v>110</v>
      </c>
      <c r="AO467" s="1790" t="s">
        <v>735</v>
      </c>
      <c r="AP467" s="1790" t="s">
        <v>934</v>
      </c>
      <c r="AQ467" s="1790" t="s">
        <v>410</v>
      </c>
      <c r="AR467" s="1790" t="s">
        <v>418</v>
      </c>
      <c r="AS467" s="1794"/>
      <c r="AT467" s="1794"/>
      <c r="AU467" s="1794"/>
      <c r="AV467" s="1794"/>
      <c r="AW467" s="1794"/>
      <c r="AX467" s="1794"/>
      <c r="AY467" s="1794"/>
      <c r="AZ467" s="1794"/>
      <c r="BA467" s="1794"/>
      <c r="BB467" s="1794"/>
      <c r="BC467" s="1794"/>
    </row>
    <row r="468" spans="6:55" s="53" customFormat="1" x14ac:dyDescent="0.3">
      <c r="F468" s="57"/>
      <c r="G468" s="57"/>
      <c r="H468" s="57"/>
      <c r="I468" s="57"/>
      <c r="J468" s="57"/>
      <c r="K468" s="57"/>
      <c r="L468" s="57"/>
      <c r="M468" s="57"/>
      <c r="N468" s="57"/>
      <c r="P468" s="1794"/>
      <c r="Q468" s="1794"/>
      <c r="R468" s="1794"/>
      <c r="S468" s="1794"/>
      <c r="T468" s="1794"/>
      <c r="U468" s="1794"/>
      <c r="V468" s="1794"/>
      <c r="W468" s="1794"/>
      <c r="X468" s="1794"/>
      <c r="Y468" s="1794"/>
      <c r="Z468" s="1794"/>
      <c r="AA468" s="1794"/>
      <c r="AB468" s="1794"/>
      <c r="AC468" s="1794"/>
      <c r="AD468" s="1794"/>
      <c r="AE468" s="1794"/>
      <c r="AF468" s="1794"/>
      <c r="AG468" s="1794"/>
      <c r="AH468" s="1794"/>
      <c r="AI468" s="1785"/>
      <c r="AJ468" s="1785"/>
      <c r="AK468" s="1785"/>
      <c r="AL468" s="1785"/>
      <c r="AM468" s="1785"/>
      <c r="AN468" s="1790" t="s">
        <v>110</v>
      </c>
      <c r="AO468" s="1790" t="s">
        <v>735</v>
      </c>
      <c r="AP468" s="1790" t="s">
        <v>935</v>
      </c>
      <c r="AQ468" s="1790" t="s">
        <v>410</v>
      </c>
      <c r="AR468" s="1790" t="s">
        <v>418</v>
      </c>
      <c r="AS468" s="1794"/>
      <c r="AT468" s="1794"/>
      <c r="AU468" s="1794"/>
      <c r="AV468" s="1794"/>
      <c r="AW468" s="1794"/>
      <c r="AX468" s="1794"/>
      <c r="AY468" s="1794"/>
      <c r="AZ468" s="1794"/>
      <c r="BA468" s="1794"/>
      <c r="BB468" s="1794"/>
      <c r="BC468" s="1794"/>
    </row>
    <row r="469" spans="6:55" s="53" customFormat="1" x14ac:dyDescent="0.3">
      <c r="F469" s="57"/>
      <c r="G469" s="57"/>
      <c r="H469" s="57"/>
      <c r="I469" s="57"/>
      <c r="J469" s="57"/>
      <c r="K469" s="57"/>
      <c r="L469" s="57"/>
      <c r="M469" s="57"/>
      <c r="N469" s="57"/>
      <c r="P469" s="1794"/>
      <c r="Q469" s="1794"/>
      <c r="R469" s="1794"/>
      <c r="S469" s="1794"/>
      <c r="T469" s="1794"/>
      <c r="U469" s="1794"/>
      <c r="V469" s="1794"/>
      <c r="W469" s="1794"/>
      <c r="X469" s="1794"/>
      <c r="Y469" s="1794"/>
      <c r="Z469" s="1794"/>
      <c r="AA469" s="1794"/>
      <c r="AB469" s="1794"/>
      <c r="AC469" s="1794"/>
      <c r="AD469" s="1794"/>
      <c r="AE469" s="1794"/>
      <c r="AF469" s="1794"/>
      <c r="AG469" s="1794"/>
      <c r="AH469" s="1794"/>
      <c r="AI469" s="1785"/>
      <c r="AJ469" s="1785"/>
      <c r="AK469" s="1785"/>
      <c r="AL469" s="1785"/>
      <c r="AM469" s="1785"/>
      <c r="AN469" s="1790" t="s">
        <v>112</v>
      </c>
      <c r="AO469" s="1790" t="s">
        <v>739</v>
      </c>
      <c r="AP469" s="1790" t="s">
        <v>425</v>
      </c>
      <c r="AQ469" s="1790" t="s">
        <v>407</v>
      </c>
      <c r="AR469" s="1790" t="s">
        <v>418</v>
      </c>
      <c r="AS469" s="1794"/>
      <c r="AT469" s="1794"/>
      <c r="AU469" s="1794"/>
      <c r="AV469" s="1794"/>
      <c r="AW469" s="1794"/>
      <c r="AX469" s="1794"/>
      <c r="AY469" s="1794"/>
      <c r="AZ469" s="1794"/>
      <c r="BA469" s="1794"/>
      <c r="BB469" s="1794"/>
      <c r="BC469" s="1794"/>
    </row>
    <row r="470" spans="6:55" s="53" customFormat="1" x14ac:dyDescent="0.3">
      <c r="F470" s="57"/>
      <c r="G470" s="57"/>
      <c r="H470" s="57"/>
      <c r="I470" s="57"/>
      <c r="J470" s="57"/>
      <c r="K470" s="57"/>
      <c r="L470" s="57"/>
      <c r="M470" s="57"/>
      <c r="N470" s="57"/>
      <c r="P470" s="1794"/>
      <c r="Q470" s="1794"/>
      <c r="R470" s="1794"/>
      <c r="S470" s="1794"/>
      <c r="T470" s="1794"/>
      <c r="U470" s="1794"/>
      <c r="V470" s="1794"/>
      <c r="W470" s="1794"/>
      <c r="X470" s="1794"/>
      <c r="Y470" s="1794"/>
      <c r="Z470" s="1794"/>
      <c r="AA470" s="1794"/>
      <c r="AB470" s="1794"/>
      <c r="AC470" s="1794"/>
      <c r="AD470" s="1794"/>
      <c r="AE470" s="1794"/>
      <c r="AF470" s="1794"/>
      <c r="AG470" s="1794"/>
      <c r="AH470" s="1794"/>
      <c r="AI470" s="1785"/>
      <c r="AJ470" s="1785"/>
      <c r="AK470" s="1785"/>
      <c r="AL470" s="1785"/>
      <c r="AM470" s="1785"/>
      <c r="AN470" s="1790" t="s">
        <v>112</v>
      </c>
      <c r="AO470" s="1790" t="s">
        <v>739</v>
      </c>
      <c r="AP470" s="1790" t="s">
        <v>495</v>
      </c>
      <c r="AQ470" s="1790" t="s">
        <v>407</v>
      </c>
      <c r="AR470" s="1790" t="s">
        <v>418</v>
      </c>
      <c r="AS470" s="1794"/>
      <c r="AT470" s="1794"/>
      <c r="AU470" s="1794"/>
      <c r="AV470" s="1794"/>
      <c r="AW470" s="1794"/>
      <c r="AX470" s="1794"/>
      <c r="AY470" s="1794"/>
      <c r="AZ470" s="1794"/>
      <c r="BA470" s="1794"/>
      <c r="BB470" s="1794"/>
      <c r="BC470" s="1794"/>
    </row>
    <row r="471" spans="6:55" s="53" customFormat="1" x14ac:dyDescent="0.3">
      <c r="F471" s="57"/>
      <c r="G471" s="57"/>
      <c r="H471" s="57"/>
      <c r="I471" s="57"/>
      <c r="J471" s="57"/>
      <c r="K471" s="57"/>
      <c r="L471" s="57"/>
      <c r="M471" s="57"/>
      <c r="N471" s="57"/>
      <c r="P471" s="1794"/>
      <c r="Q471" s="1794"/>
      <c r="R471" s="1794"/>
      <c r="S471" s="1794"/>
      <c r="T471" s="1794"/>
      <c r="U471" s="1794"/>
      <c r="V471" s="1794"/>
      <c r="W471" s="1794"/>
      <c r="X471" s="1794"/>
      <c r="Y471" s="1794"/>
      <c r="Z471" s="1794"/>
      <c r="AA471" s="1794"/>
      <c r="AB471" s="1794"/>
      <c r="AC471" s="1794"/>
      <c r="AD471" s="1794"/>
      <c r="AE471" s="1794"/>
      <c r="AF471" s="1794"/>
      <c r="AG471" s="1794"/>
      <c r="AH471" s="1794"/>
      <c r="AI471" s="1785"/>
      <c r="AJ471" s="1785"/>
      <c r="AK471" s="1785"/>
      <c r="AL471" s="1785"/>
      <c r="AM471" s="1785"/>
      <c r="AN471" s="1790" t="s">
        <v>112</v>
      </c>
      <c r="AO471" s="1790" t="s">
        <v>741</v>
      </c>
      <c r="AP471" s="1790" t="s">
        <v>425</v>
      </c>
      <c r="AQ471" s="1790" t="s">
        <v>407</v>
      </c>
      <c r="AR471" s="1790" t="s">
        <v>418</v>
      </c>
      <c r="AS471" s="1794"/>
      <c r="AT471" s="1794"/>
      <c r="AU471" s="1794"/>
      <c r="AV471" s="1794"/>
      <c r="AW471" s="1794"/>
      <c r="AX471" s="1794"/>
      <c r="AY471" s="1794"/>
      <c r="AZ471" s="1794"/>
      <c r="BA471" s="1794"/>
      <c r="BB471" s="1794"/>
      <c r="BC471" s="1794"/>
    </row>
    <row r="472" spans="6:55" s="53" customFormat="1" x14ac:dyDescent="0.3">
      <c r="F472" s="57"/>
      <c r="G472" s="57"/>
      <c r="H472" s="57"/>
      <c r="I472" s="57"/>
      <c r="J472" s="57"/>
      <c r="K472" s="57"/>
      <c r="L472" s="57"/>
      <c r="M472" s="57"/>
      <c r="N472" s="57"/>
      <c r="P472" s="1794"/>
      <c r="Q472" s="1794"/>
      <c r="R472" s="1794"/>
      <c r="S472" s="1794"/>
      <c r="T472" s="1794"/>
      <c r="U472" s="1794"/>
      <c r="V472" s="1794"/>
      <c r="W472" s="1794"/>
      <c r="X472" s="1794"/>
      <c r="Y472" s="1794"/>
      <c r="Z472" s="1794"/>
      <c r="AA472" s="1794"/>
      <c r="AB472" s="1794"/>
      <c r="AC472" s="1794"/>
      <c r="AD472" s="1794"/>
      <c r="AE472" s="1794"/>
      <c r="AF472" s="1794"/>
      <c r="AG472" s="1794"/>
      <c r="AH472" s="1794"/>
      <c r="AI472" s="1785"/>
      <c r="AJ472" s="1785"/>
      <c r="AK472" s="1785"/>
      <c r="AL472" s="1785"/>
      <c r="AM472" s="1785"/>
      <c r="AN472" s="1790" t="s">
        <v>112</v>
      </c>
      <c r="AO472" s="1790" t="s">
        <v>741</v>
      </c>
      <c r="AP472" s="1790" t="s">
        <v>495</v>
      </c>
      <c r="AQ472" s="1790" t="s">
        <v>407</v>
      </c>
      <c r="AR472" s="1790" t="s">
        <v>418</v>
      </c>
      <c r="AS472" s="1794"/>
      <c r="AT472" s="1794"/>
      <c r="AU472" s="1794"/>
      <c r="AV472" s="1794"/>
      <c r="AW472" s="1794"/>
      <c r="AX472" s="1794"/>
      <c r="AY472" s="1794"/>
      <c r="AZ472" s="1794"/>
      <c r="BA472" s="1794"/>
      <c r="BB472" s="1794"/>
      <c r="BC472" s="1794"/>
    </row>
    <row r="473" spans="6:55" s="53" customFormat="1" x14ac:dyDescent="0.3">
      <c r="F473" s="57"/>
      <c r="G473" s="57"/>
      <c r="H473" s="57"/>
      <c r="I473" s="57"/>
      <c r="J473" s="57"/>
      <c r="K473" s="57"/>
      <c r="L473" s="57"/>
      <c r="M473" s="57"/>
      <c r="N473" s="57"/>
      <c r="P473" s="1794"/>
      <c r="Q473" s="1794"/>
      <c r="R473" s="1794"/>
      <c r="S473" s="1794"/>
      <c r="T473" s="1794"/>
      <c r="U473" s="1794"/>
      <c r="V473" s="1794"/>
      <c r="W473" s="1794"/>
      <c r="X473" s="1794"/>
      <c r="Y473" s="1794"/>
      <c r="Z473" s="1794"/>
      <c r="AA473" s="1794"/>
      <c r="AB473" s="1794"/>
      <c r="AC473" s="1794"/>
      <c r="AD473" s="1794"/>
      <c r="AE473" s="1794"/>
      <c r="AF473" s="1794"/>
      <c r="AG473" s="1794"/>
      <c r="AH473" s="1794"/>
      <c r="AI473" s="1785"/>
      <c r="AJ473" s="1785"/>
      <c r="AK473" s="1785"/>
      <c r="AL473" s="1785"/>
      <c r="AM473" s="1785"/>
      <c r="AN473" s="1790" t="s">
        <v>112</v>
      </c>
      <c r="AO473" s="1790" t="s">
        <v>741</v>
      </c>
      <c r="AP473" s="1790" t="s">
        <v>501</v>
      </c>
      <c r="AQ473" s="1790" t="s">
        <v>407</v>
      </c>
      <c r="AR473" s="1790" t="s">
        <v>418</v>
      </c>
      <c r="AS473" s="1794"/>
      <c r="AT473" s="1794"/>
      <c r="AU473" s="1794"/>
      <c r="AV473" s="1794"/>
      <c r="AW473" s="1794"/>
      <c r="AX473" s="1794"/>
      <c r="AY473" s="1794"/>
      <c r="AZ473" s="1794"/>
      <c r="BA473" s="1794"/>
      <c r="BB473" s="1794"/>
      <c r="BC473" s="1794"/>
    </row>
    <row r="474" spans="6:55" s="53" customFormat="1" x14ac:dyDescent="0.3">
      <c r="F474" s="57"/>
      <c r="G474" s="57"/>
      <c r="H474" s="57"/>
      <c r="I474" s="57"/>
      <c r="J474" s="57"/>
      <c r="K474" s="57"/>
      <c r="L474" s="57"/>
      <c r="M474" s="57"/>
      <c r="N474" s="57"/>
      <c r="P474" s="1794"/>
      <c r="Q474" s="1794"/>
      <c r="R474" s="1794"/>
      <c r="S474" s="1794"/>
      <c r="T474" s="1794"/>
      <c r="U474" s="1794"/>
      <c r="V474" s="1794"/>
      <c r="W474" s="1794"/>
      <c r="X474" s="1794"/>
      <c r="Y474" s="1794"/>
      <c r="Z474" s="1794"/>
      <c r="AA474" s="1794"/>
      <c r="AB474" s="1794"/>
      <c r="AC474" s="1794"/>
      <c r="AD474" s="1794"/>
      <c r="AE474" s="1794"/>
      <c r="AF474" s="1794"/>
      <c r="AG474" s="1794"/>
      <c r="AH474" s="1794"/>
      <c r="AI474" s="1785"/>
      <c r="AJ474" s="1785"/>
      <c r="AK474" s="1785"/>
      <c r="AL474" s="1785"/>
      <c r="AM474" s="1785"/>
      <c r="AN474" s="1790" t="s">
        <v>112</v>
      </c>
      <c r="AO474" s="1790" t="s">
        <v>745</v>
      </c>
      <c r="AP474" s="1790" t="s">
        <v>949</v>
      </c>
      <c r="AQ474" s="1790" t="s">
        <v>408</v>
      </c>
      <c r="AR474" s="1790" t="s">
        <v>414</v>
      </c>
      <c r="AS474" s="1794"/>
      <c r="AT474" s="1794"/>
      <c r="AU474" s="1794"/>
      <c r="AV474" s="1794"/>
      <c r="AW474" s="1794"/>
      <c r="AX474" s="1794"/>
      <c r="AY474" s="1794"/>
      <c r="AZ474" s="1794"/>
      <c r="BA474" s="1794"/>
      <c r="BB474" s="1794"/>
      <c r="BC474" s="1794"/>
    </row>
    <row r="475" spans="6:55" s="53" customFormat="1" x14ac:dyDescent="0.3">
      <c r="F475" s="57"/>
      <c r="G475" s="57"/>
      <c r="H475" s="57"/>
      <c r="I475" s="57"/>
      <c r="J475" s="57"/>
      <c r="K475" s="57"/>
      <c r="L475" s="57"/>
      <c r="M475" s="57"/>
      <c r="N475" s="57"/>
      <c r="P475" s="1794"/>
      <c r="Q475" s="1794"/>
      <c r="R475" s="1794"/>
      <c r="S475" s="1794"/>
      <c r="T475" s="1794"/>
      <c r="U475" s="1794"/>
      <c r="V475" s="1794"/>
      <c r="W475" s="1794"/>
      <c r="X475" s="1794"/>
      <c r="Y475" s="1794"/>
      <c r="Z475" s="1794"/>
      <c r="AA475" s="1794"/>
      <c r="AB475" s="1794"/>
      <c r="AC475" s="1794"/>
      <c r="AD475" s="1794"/>
      <c r="AE475" s="1794"/>
      <c r="AF475" s="1794"/>
      <c r="AG475" s="1794"/>
      <c r="AH475" s="1794"/>
      <c r="AI475" s="1785"/>
      <c r="AJ475" s="1785"/>
      <c r="AK475" s="1785"/>
      <c r="AL475" s="1785"/>
      <c r="AM475" s="1785"/>
      <c r="AN475" s="1790" t="s">
        <v>112</v>
      </c>
      <c r="AO475" s="1790" t="s">
        <v>745</v>
      </c>
      <c r="AP475" s="1790" t="s">
        <v>950</v>
      </c>
      <c r="AQ475" s="1790" t="s">
        <v>408</v>
      </c>
      <c r="AR475" s="1790" t="s">
        <v>414</v>
      </c>
      <c r="AS475" s="1794"/>
      <c r="AT475" s="1794"/>
      <c r="AU475" s="1794"/>
      <c r="AV475" s="1794"/>
      <c r="AW475" s="1794"/>
      <c r="AX475" s="1794"/>
      <c r="AY475" s="1794"/>
      <c r="AZ475" s="1794"/>
      <c r="BA475" s="1794"/>
      <c r="BB475" s="1794"/>
      <c r="BC475" s="1794"/>
    </row>
    <row r="476" spans="6:55" s="53" customFormat="1" x14ac:dyDescent="0.3">
      <c r="F476" s="57"/>
      <c r="G476" s="57"/>
      <c r="H476" s="57"/>
      <c r="I476" s="57"/>
      <c r="J476" s="57"/>
      <c r="K476" s="57"/>
      <c r="L476" s="57"/>
      <c r="M476" s="57"/>
      <c r="N476" s="57"/>
      <c r="P476" s="1794"/>
      <c r="Q476" s="1794"/>
      <c r="R476" s="1794"/>
      <c r="S476" s="1794"/>
      <c r="T476" s="1794"/>
      <c r="U476" s="1794"/>
      <c r="V476" s="1794"/>
      <c r="W476" s="1794"/>
      <c r="X476" s="1794"/>
      <c r="Y476" s="1794"/>
      <c r="Z476" s="1794"/>
      <c r="AA476" s="1794"/>
      <c r="AB476" s="1794"/>
      <c r="AC476" s="1794"/>
      <c r="AD476" s="1794"/>
      <c r="AE476" s="1794"/>
      <c r="AF476" s="1794"/>
      <c r="AG476" s="1794"/>
      <c r="AH476" s="1794"/>
      <c r="AI476" s="1785"/>
      <c r="AJ476" s="1785"/>
      <c r="AK476" s="1785"/>
      <c r="AL476" s="1785"/>
      <c r="AM476" s="1785"/>
      <c r="AN476" s="1790" t="s">
        <v>112</v>
      </c>
      <c r="AO476" s="1790" t="s">
        <v>745</v>
      </c>
      <c r="AP476" s="1790" t="s">
        <v>951</v>
      </c>
      <c r="AQ476" s="1790" t="s">
        <v>408</v>
      </c>
      <c r="AR476" s="1790" t="s">
        <v>414</v>
      </c>
      <c r="AS476" s="1794"/>
      <c r="AT476" s="1794"/>
      <c r="AU476" s="1794"/>
      <c r="AV476" s="1794"/>
      <c r="AW476" s="1794"/>
      <c r="AX476" s="1794"/>
      <c r="AY476" s="1794"/>
      <c r="AZ476" s="1794"/>
      <c r="BA476" s="1794"/>
      <c r="BB476" s="1794"/>
      <c r="BC476" s="1794"/>
    </row>
    <row r="477" spans="6:55" s="53" customFormat="1" x14ac:dyDescent="0.3">
      <c r="F477" s="57"/>
      <c r="G477" s="57"/>
      <c r="H477" s="57"/>
      <c r="I477" s="57"/>
      <c r="J477" s="57"/>
      <c r="K477" s="57"/>
      <c r="L477" s="57"/>
      <c r="M477" s="57"/>
      <c r="N477" s="57"/>
      <c r="P477" s="1794"/>
      <c r="Q477" s="1794"/>
      <c r="R477" s="1794"/>
      <c r="S477" s="1794"/>
      <c r="T477" s="1794"/>
      <c r="U477" s="1794"/>
      <c r="V477" s="1794"/>
      <c r="W477" s="1794"/>
      <c r="X477" s="1794"/>
      <c r="Y477" s="1794"/>
      <c r="Z477" s="1794"/>
      <c r="AA477" s="1794"/>
      <c r="AB477" s="1794"/>
      <c r="AC477" s="1794"/>
      <c r="AD477" s="1794"/>
      <c r="AE477" s="1794"/>
      <c r="AF477" s="1794"/>
      <c r="AG477" s="1794"/>
      <c r="AH477" s="1794"/>
      <c r="AI477" s="1785"/>
      <c r="AJ477" s="1785"/>
      <c r="AK477" s="1785"/>
      <c r="AL477" s="1785"/>
      <c r="AM477" s="1785"/>
      <c r="AN477" s="1790" t="s">
        <v>112</v>
      </c>
      <c r="AO477" s="1790" t="s">
        <v>745</v>
      </c>
      <c r="AP477" s="1790" t="s">
        <v>952</v>
      </c>
      <c r="AQ477" s="1790" t="s">
        <v>408</v>
      </c>
      <c r="AR477" s="1790" t="s">
        <v>414</v>
      </c>
      <c r="AS477" s="1794"/>
      <c r="AT477" s="1794"/>
      <c r="AU477" s="1794"/>
      <c r="AV477" s="1794"/>
      <c r="AW477" s="1794"/>
      <c r="AX477" s="1794"/>
      <c r="AY477" s="1794"/>
      <c r="AZ477" s="1794"/>
      <c r="BA477" s="1794"/>
      <c r="BB477" s="1794"/>
      <c r="BC477" s="1794"/>
    </row>
    <row r="478" spans="6:55" s="53" customFormat="1" x14ac:dyDescent="0.3">
      <c r="F478" s="57"/>
      <c r="G478" s="57"/>
      <c r="H478" s="57"/>
      <c r="I478" s="57"/>
      <c r="J478" s="57"/>
      <c r="K478" s="57"/>
      <c r="L478" s="57"/>
      <c r="M478" s="57"/>
      <c r="N478" s="57"/>
      <c r="P478" s="1794"/>
      <c r="Q478" s="1794"/>
      <c r="R478" s="1794"/>
      <c r="S478" s="1794"/>
      <c r="T478" s="1794"/>
      <c r="U478" s="1794"/>
      <c r="V478" s="1794"/>
      <c r="W478" s="1794"/>
      <c r="X478" s="1794"/>
      <c r="Y478" s="1794"/>
      <c r="Z478" s="1794"/>
      <c r="AA478" s="1794"/>
      <c r="AB478" s="1794"/>
      <c r="AC478" s="1794"/>
      <c r="AD478" s="1794"/>
      <c r="AE478" s="1794"/>
      <c r="AF478" s="1794"/>
      <c r="AG478" s="1794"/>
      <c r="AH478" s="1794"/>
      <c r="AI478" s="1785"/>
      <c r="AJ478" s="1785"/>
      <c r="AK478" s="1785"/>
      <c r="AL478" s="1785"/>
      <c r="AM478" s="1785"/>
      <c r="AN478" s="1790" t="s">
        <v>112</v>
      </c>
      <c r="AO478" s="1790" t="s">
        <v>745</v>
      </c>
      <c r="AP478" s="1790" t="s">
        <v>953</v>
      </c>
      <c r="AQ478" s="1790" t="s">
        <v>408</v>
      </c>
      <c r="AR478" s="1790" t="s">
        <v>415</v>
      </c>
      <c r="AS478" s="1794"/>
      <c r="AT478" s="1794"/>
      <c r="AU478" s="1794"/>
      <c r="AV478" s="1794"/>
      <c r="AW478" s="1794"/>
      <c r="AX478" s="1794"/>
      <c r="AY478" s="1794"/>
      <c r="AZ478" s="1794"/>
      <c r="BA478" s="1794"/>
      <c r="BB478" s="1794"/>
      <c r="BC478" s="1794"/>
    </row>
    <row r="479" spans="6:55" s="53" customFormat="1" x14ac:dyDescent="0.3">
      <c r="F479" s="57"/>
      <c r="G479" s="57"/>
      <c r="H479" s="57"/>
      <c r="I479" s="57"/>
      <c r="J479" s="57"/>
      <c r="K479" s="57"/>
      <c r="L479" s="57"/>
      <c r="M479" s="57"/>
      <c r="N479" s="57"/>
      <c r="P479" s="1794"/>
      <c r="Q479" s="1794"/>
      <c r="R479" s="1794"/>
      <c r="S479" s="1794"/>
      <c r="T479" s="1794"/>
      <c r="U479" s="1794"/>
      <c r="V479" s="1794"/>
      <c r="W479" s="1794"/>
      <c r="X479" s="1794"/>
      <c r="Y479" s="1794"/>
      <c r="Z479" s="1794"/>
      <c r="AA479" s="1794"/>
      <c r="AB479" s="1794"/>
      <c r="AC479" s="1794"/>
      <c r="AD479" s="1794"/>
      <c r="AE479" s="1794"/>
      <c r="AF479" s="1794"/>
      <c r="AG479" s="1794"/>
      <c r="AH479" s="1794"/>
      <c r="AI479" s="1785"/>
      <c r="AJ479" s="1785"/>
      <c r="AK479" s="1785"/>
      <c r="AL479" s="1785"/>
      <c r="AM479" s="1785"/>
      <c r="AN479" s="1790" t="s">
        <v>112</v>
      </c>
      <c r="AO479" s="1790" t="s">
        <v>745</v>
      </c>
      <c r="AP479" s="1790" t="s">
        <v>954</v>
      </c>
      <c r="AQ479" s="1790" t="s">
        <v>408</v>
      </c>
      <c r="AR479" s="1790" t="s">
        <v>415</v>
      </c>
      <c r="AS479" s="1794"/>
      <c r="AT479" s="1794"/>
      <c r="AU479" s="1794"/>
      <c r="AV479" s="1794"/>
      <c r="AW479" s="1794"/>
      <c r="AX479" s="1794"/>
      <c r="AY479" s="1794"/>
      <c r="AZ479" s="1794"/>
      <c r="BA479" s="1794"/>
      <c r="BB479" s="1794"/>
      <c r="BC479" s="1794"/>
    </row>
    <row r="480" spans="6:55" s="53" customFormat="1" x14ac:dyDescent="0.3">
      <c r="F480" s="57"/>
      <c r="G480" s="57"/>
      <c r="H480" s="57"/>
      <c r="I480" s="57"/>
      <c r="J480" s="57"/>
      <c r="K480" s="57"/>
      <c r="L480" s="57"/>
      <c r="M480" s="57"/>
      <c r="N480" s="57"/>
      <c r="P480" s="1794"/>
      <c r="Q480" s="1794"/>
      <c r="R480" s="1794"/>
      <c r="S480" s="1794"/>
      <c r="T480" s="1794"/>
      <c r="U480" s="1794"/>
      <c r="V480" s="1794"/>
      <c r="W480" s="1794"/>
      <c r="X480" s="1794"/>
      <c r="Y480" s="1794"/>
      <c r="Z480" s="1794"/>
      <c r="AA480" s="1794"/>
      <c r="AB480" s="1794"/>
      <c r="AC480" s="1794"/>
      <c r="AD480" s="1794"/>
      <c r="AE480" s="1794"/>
      <c r="AF480" s="1794"/>
      <c r="AG480" s="1794"/>
      <c r="AH480" s="1794"/>
      <c r="AI480" s="1785"/>
      <c r="AJ480" s="1785"/>
      <c r="AK480" s="1785"/>
      <c r="AL480" s="1785"/>
      <c r="AM480" s="1785"/>
      <c r="AN480" s="1790" t="s">
        <v>112</v>
      </c>
      <c r="AO480" s="1790" t="s">
        <v>746</v>
      </c>
      <c r="AP480" s="1790" t="s">
        <v>955</v>
      </c>
      <c r="AQ480" s="1790" t="s">
        <v>408</v>
      </c>
      <c r="AR480" s="1790" t="s">
        <v>414</v>
      </c>
      <c r="AS480" s="1794"/>
      <c r="AT480" s="1794"/>
      <c r="AU480" s="1794"/>
      <c r="AV480" s="1794"/>
      <c r="AW480" s="1794"/>
      <c r="AX480" s="1794"/>
      <c r="AY480" s="1794"/>
      <c r="AZ480" s="1794"/>
      <c r="BA480" s="1794"/>
      <c r="BB480" s="1794"/>
      <c r="BC480" s="1794"/>
    </row>
    <row r="481" spans="6:55" s="53" customFormat="1" x14ac:dyDescent="0.3">
      <c r="F481" s="57"/>
      <c r="G481" s="57"/>
      <c r="H481" s="57"/>
      <c r="I481" s="57"/>
      <c r="J481" s="57"/>
      <c r="K481" s="57"/>
      <c r="L481" s="57"/>
      <c r="M481" s="57"/>
      <c r="N481" s="57"/>
      <c r="P481" s="1794"/>
      <c r="Q481" s="1794"/>
      <c r="R481" s="1794"/>
      <c r="S481" s="1794"/>
      <c r="T481" s="1794"/>
      <c r="U481" s="1794"/>
      <c r="V481" s="1794"/>
      <c r="W481" s="1794"/>
      <c r="X481" s="1794"/>
      <c r="Y481" s="1794"/>
      <c r="Z481" s="1794"/>
      <c r="AA481" s="1794"/>
      <c r="AB481" s="1794"/>
      <c r="AC481" s="1794"/>
      <c r="AD481" s="1794"/>
      <c r="AE481" s="1794"/>
      <c r="AF481" s="1794"/>
      <c r="AG481" s="1794"/>
      <c r="AH481" s="1794"/>
      <c r="AI481" s="1785"/>
      <c r="AJ481" s="1785"/>
      <c r="AK481" s="1785"/>
      <c r="AL481" s="1785"/>
      <c r="AM481" s="1785"/>
      <c r="AN481" s="1790" t="s">
        <v>112</v>
      </c>
      <c r="AO481" s="1790" t="s">
        <v>746</v>
      </c>
      <c r="AP481" s="1790" t="s">
        <v>956</v>
      </c>
      <c r="AQ481" s="1790" t="s">
        <v>408</v>
      </c>
      <c r="AR481" s="1790" t="s">
        <v>414</v>
      </c>
      <c r="AS481" s="1794"/>
      <c r="AT481" s="1794"/>
      <c r="AU481" s="1794"/>
      <c r="AV481" s="1794"/>
      <c r="AW481" s="1794"/>
      <c r="AX481" s="1794"/>
      <c r="AY481" s="1794"/>
      <c r="AZ481" s="1794"/>
      <c r="BA481" s="1794"/>
      <c r="BB481" s="1794"/>
      <c r="BC481" s="1794"/>
    </row>
    <row r="482" spans="6:55" s="53" customFormat="1" x14ac:dyDescent="0.3">
      <c r="F482" s="57"/>
      <c r="G482" s="57"/>
      <c r="H482" s="57"/>
      <c r="I482" s="57"/>
      <c r="J482" s="57"/>
      <c r="K482" s="57"/>
      <c r="L482" s="57"/>
      <c r="M482" s="57"/>
      <c r="N482" s="57"/>
      <c r="P482" s="1794"/>
      <c r="Q482" s="1794"/>
      <c r="R482" s="1794"/>
      <c r="S482" s="1794"/>
      <c r="T482" s="1794"/>
      <c r="U482" s="1794"/>
      <c r="V482" s="1794"/>
      <c r="W482" s="1794"/>
      <c r="X482" s="1794"/>
      <c r="Y482" s="1794"/>
      <c r="Z482" s="1794"/>
      <c r="AA482" s="1794"/>
      <c r="AB482" s="1794"/>
      <c r="AC482" s="1794"/>
      <c r="AD482" s="1794"/>
      <c r="AE482" s="1794"/>
      <c r="AF482" s="1794"/>
      <c r="AG482" s="1794"/>
      <c r="AH482" s="1794"/>
      <c r="AI482" s="1785"/>
      <c r="AJ482" s="1785"/>
      <c r="AK482" s="1785"/>
      <c r="AL482" s="1785"/>
      <c r="AM482" s="1785"/>
      <c r="AN482" s="1790" t="s">
        <v>112</v>
      </c>
      <c r="AO482" s="1790" t="s">
        <v>746</v>
      </c>
      <c r="AP482" s="1790" t="s">
        <v>957</v>
      </c>
      <c r="AQ482" s="1790" t="s">
        <v>408</v>
      </c>
      <c r="AR482" s="1790" t="s">
        <v>414</v>
      </c>
      <c r="AS482" s="1794"/>
      <c r="AT482" s="1794"/>
      <c r="AU482" s="1794"/>
      <c r="AV482" s="1794"/>
      <c r="AW482" s="1794"/>
      <c r="AX482" s="1794"/>
      <c r="AY482" s="1794"/>
      <c r="AZ482" s="1794"/>
      <c r="BA482" s="1794"/>
      <c r="BB482" s="1794"/>
      <c r="BC482" s="1794"/>
    </row>
    <row r="483" spans="6:55" s="53" customFormat="1" x14ac:dyDescent="0.3">
      <c r="F483" s="57"/>
      <c r="G483" s="57"/>
      <c r="H483" s="57"/>
      <c r="I483" s="57"/>
      <c r="J483" s="57"/>
      <c r="K483" s="57"/>
      <c r="L483" s="57"/>
      <c r="M483" s="57"/>
      <c r="N483" s="57"/>
      <c r="P483" s="1794"/>
      <c r="Q483" s="1794"/>
      <c r="R483" s="1794"/>
      <c r="S483" s="1794"/>
      <c r="T483" s="1794"/>
      <c r="U483" s="1794"/>
      <c r="V483" s="1794"/>
      <c r="W483" s="1794"/>
      <c r="X483" s="1794"/>
      <c r="Y483" s="1794"/>
      <c r="Z483" s="1794"/>
      <c r="AA483" s="1794"/>
      <c r="AB483" s="1794"/>
      <c r="AC483" s="1794"/>
      <c r="AD483" s="1794"/>
      <c r="AE483" s="1794"/>
      <c r="AF483" s="1794"/>
      <c r="AG483" s="1794"/>
      <c r="AH483" s="1794"/>
      <c r="AI483" s="1785"/>
      <c r="AJ483" s="1785"/>
      <c r="AK483" s="1785"/>
      <c r="AL483" s="1785"/>
      <c r="AM483" s="1785"/>
      <c r="AN483" s="1790" t="s">
        <v>112</v>
      </c>
      <c r="AO483" s="1790" t="s">
        <v>743</v>
      </c>
      <c r="AP483" s="1790" t="s">
        <v>958</v>
      </c>
      <c r="AQ483" s="1790" t="s">
        <v>409</v>
      </c>
      <c r="AR483" s="1790" t="s">
        <v>418</v>
      </c>
      <c r="AS483" s="1794"/>
      <c r="AT483" s="1794"/>
      <c r="AU483" s="1794"/>
      <c r="AV483" s="1794"/>
      <c r="AW483" s="1794"/>
      <c r="AX483" s="1794"/>
      <c r="AY483" s="1794"/>
      <c r="AZ483" s="1794"/>
      <c r="BA483" s="1794"/>
      <c r="BB483" s="1794"/>
      <c r="BC483" s="1794"/>
    </row>
    <row r="484" spans="6:55" s="53" customFormat="1" x14ac:dyDescent="0.3">
      <c r="F484" s="57"/>
      <c r="G484" s="57"/>
      <c r="H484" s="57"/>
      <c r="I484" s="57"/>
      <c r="J484" s="57"/>
      <c r="K484" s="57"/>
      <c r="L484" s="57"/>
      <c r="M484" s="57"/>
      <c r="N484" s="57"/>
      <c r="P484" s="1794"/>
      <c r="Q484" s="1794"/>
      <c r="R484" s="1794"/>
      <c r="S484" s="1794"/>
      <c r="T484" s="1794"/>
      <c r="U484" s="1794"/>
      <c r="V484" s="1794"/>
      <c r="W484" s="1794"/>
      <c r="X484" s="1794"/>
      <c r="Y484" s="1794"/>
      <c r="Z484" s="1794"/>
      <c r="AA484" s="1794"/>
      <c r="AB484" s="1794"/>
      <c r="AC484" s="1794"/>
      <c r="AD484" s="1794"/>
      <c r="AE484" s="1794"/>
      <c r="AF484" s="1794"/>
      <c r="AG484" s="1794"/>
      <c r="AH484" s="1794"/>
      <c r="AI484" s="1785"/>
      <c r="AJ484" s="1785"/>
      <c r="AK484" s="1785"/>
      <c r="AL484" s="1785"/>
      <c r="AM484" s="1785"/>
      <c r="AN484" s="1790" t="s">
        <v>112</v>
      </c>
      <c r="AO484" s="1790" t="s">
        <v>743</v>
      </c>
      <c r="AP484" s="1790" t="s">
        <v>959</v>
      </c>
      <c r="AQ484" s="1790" t="s">
        <v>409</v>
      </c>
      <c r="AR484" s="1790" t="s">
        <v>418</v>
      </c>
      <c r="AS484" s="1794"/>
      <c r="AT484" s="1794"/>
      <c r="AU484" s="1794"/>
      <c r="AV484" s="1794"/>
      <c r="AW484" s="1794"/>
      <c r="AX484" s="1794"/>
      <c r="AY484" s="1794"/>
      <c r="AZ484" s="1794"/>
      <c r="BA484" s="1794"/>
      <c r="BB484" s="1794"/>
      <c r="BC484" s="1794"/>
    </row>
    <row r="485" spans="6:55" s="53" customFormat="1" x14ac:dyDescent="0.3">
      <c r="F485" s="57"/>
      <c r="G485" s="57"/>
      <c r="H485" s="57"/>
      <c r="I485" s="57"/>
      <c r="J485" s="57"/>
      <c r="K485" s="57"/>
      <c r="L485" s="57"/>
      <c r="M485" s="57"/>
      <c r="N485" s="57"/>
      <c r="P485" s="1794"/>
      <c r="Q485" s="1794"/>
      <c r="R485" s="1794"/>
      <c r="S485" s="1794"/>
      <c r="T485" s="1794"/>
      <c r="U485" s="1794"/>
      <c r="V485" s="1794"/>
      <c r="W485" s="1794"/>
      <c r="X485" s="1794"/>
      <c r="Y485" s="1794"/>
      <c r="Z485" s="1794"/>
      <c r="AA485" s="1794"/>
      <c r="AB485" s="1794"/>
      <c r="AC485" s="1794"/>
      <c r="AD485" s="1794"/>
      <c r="AE485" s="1794"/>
      <c r="AF485" s="1794"/>
      <c r="AG485" s="1794"/>
      <c r="AH485" s="1794"/>
      <c r="AI485" s="1785"/>
      <c r="AJ485" s="1785"/>
      <c r="AK485" s="1785"/>
      <c r="AL485" s="1785"/>
      <c r="AM485" s="1785"/>
      <c r="AN485" s="1790" t="s">
        <v>112</v>
      </c>
      <c r="AO485" s="1790" t="s">
        <v>743</v>
      </c>
      <c r="AP485" s="1790" t="s">
        <v>960</v>
      </c>
      <c r="AQ485" s="1790" t="s">
        <v>409</v>
      </c>
      <c r="AR485" s="1790" t="s">
        <v>418</v>
      </c>
      <c r="AS485" s="1794"/>
      <c r="AT485" s="1794"/>
      <c r="AU485" s="1794"/>
      <c r="AV485" s="1794"/>
      <c r="AW485" s="1794"/>
      <c r="AX485" s="1794"/>
      <c r="AY485" s="1794"/>
      <c r="AZ485" s="1794"/>
      <c r="BA485" s="1794"/>
      <c r="BB485" s="1794"/>
      <c r="BC485" s="1794"/>
    </row>
    <row r="486" spans="6:55" s="53" customFormat="1" x14ac:dyDescent="0.3">
      <c r="F486" s="57"/>
      <c r="G486" s="57"/>
      <c r="H486" s="57"/>
      <c r="I486" s="57"/>
      <c r="J486" s="57"/>
      <c r="K486" s="57"/>
      <c r="L486" s="57"/>
      <c r="M486" s="57"/>
      <c r="N486" s="57"/>
      <c r="P486" s="1794"/>
      <c r="Q486" s="1794"/>
      <c r="R486" s="1794"/>
      <c r="S486" s="1794"/>
      <c r="T486" s="1794"/>
      <c r="U486" s="1794"/>
      <c r="V486" s="1794"/>
      <c r="W486" s="1794"/>
      <c r="X486" s="1794"/>
      <c r="Y486" s="1794"/>
      <c r="Z486" s="1794"/>
      <c r="AA486" s="1794"/>
      <c r="AB486" s="1794"/>
      <c r="AC486" s="1794"/>
      <c r="AD486" s="1794"/>
      <c r="AE486" s="1794"/>
      <c r="AF486" s="1794"/>
      <c r="AG486" s="1794"/>
      <c r="AH486" s="1794"/>
      <c r="AI486" s="1785"/>
      <c r="AJ486" s="1785"/>
      <c r="AK486" s="1785"/>
      <c r="AL486" s="1785"/>
      <c r="AM486" s="1785"/>
      <c r="AN486" s="1790" t="s">
        <v>112</v>
      </c>
      <c r="AO486" s="1790" t="s">
        <v>748</v>
      </c>
      <c r="AP486" s="1790" t="s">
        <v>961</v>
      </c>
      <c r="AQ486" s="1790" t="s">
        <v>408</v>
      </c>
      <c r="AR486" s="1790" t="s">
        <v>414</v>
      </c>
      <c r="AS486" s="1794"/>
      <c r="AT486" s="1794"/>
      <c r="AU486" s="1794"/>
      <c r="AV486" s="1794"/>
      <c r="AW486" s="1794"/>
      <c r="AX486" s="1794"/>
      <c r="AY486" s="1794"/>
      <c r="AZ486" s="1794"/>
      <c r="BA486" s="1794"/>
      <c r="BB486" s="1794"/>
      <c r="BC486" s="1794"/>
    </row>
    <row r="487" spans="6:55" s="53" customFormat="1" x14ac:dyDescent="0.3">
      <c r="F487" s="57"/>
      <c r="G487" s="57"/>
      <c r="H487" s="57"/>
      <c r="I487" s="57"/>
      <c r="J487" s="57"/>
      <c r="K487" s="57"/>
      <c r="L487" s="57"/>
      <c r="M487" s="57"/>
      <c r="N487" s="57"/>
      <c r="P487" s="1794"/>
      <c r="Q487" s="1794"/>
      <c r="R487" s="1794"/>
      <c r="S487" s="1794"/>
      <c r="T487" s="1794"/>
      <c r="U487" s="1794"/>
      <c r="V487" s="1794"/>
      <c r="W487" s="1794"/>
      <c r="X487" s="1794"/>
      <c r="Y487" s="1794"/>
      <c r="Z487" s="1794"/>
      <c r="AA487" s="1794"/>
      <c r="AB487" s="1794"/>
      <c r="AC487" s="1794"/>
      <c r="AD487" s="1794"/>
      <c r="AE487" s="1794"/>
      <c r="AF487" s="1794"/>
      <c r="AG487" s="1794"/>
      <c r="AH487" s="1794"/>
      <c r="AI487" s="1785"/>
      <c r="AJ487" s="1785"/>
      <c r="AK487" s="1785"/>
      <c r="AL487" s="1785"/>
      <c r="AM487" s="1785"/>
      <c r="AN487" s="1790" t="s">
        <v>112</v>
      </c>
      <c r="AO487" s="1790" t="s">
        <v>748</v>
      </c>
      <c r="AP487" s="1790" t="s">
        <v>962</v>
      </c>
      <c r="AQ487" s="1790" t="s">
        <v>408</v>
      </c>
      <c r="AR487" s="1790" t="s">
        <v>414</v>
      </c>
      <c r="AS487" s="1794"/>
      <c r="AT487" s="1794"/>
      <c r="AU487" s="1794"/>
      <c r="AV487" s="1794"/>
      <c r="AW487" s="1794"/>
      <c r="AX487" s="1794"/>
      <c r="AY487" s="1794"/>
      <c r="AZ487" s="1794"/>
      <c r="BA487" s="1794"/>
      <c r="BB487" s="1794"/>
      <c r="BC487" s="1794"/>
    </row>
    <row r="488" spans="6:55" s="53" customFormat="1" x14ac:dyDescent="0.3">
      <c r="F488" s="57"/>
      <c r="G488" s="57"/>
      <c r="H488" s="57"/>
      <c r="I488" s="57"/>
      <c r="J488" s="57"/>
      <c r="K488" s="57"/>
      <c r="L488" s="57"/>
      <c r="M488" s="57"/>
      <c r="N488" s="57"/>
      <c r="P488" s="1794"/>
      <c r="Q488" s="1794"/>
      <c r="R488" s="1794"/>
      <c r="S488" s="1794"/>
      <c r="T488" s="1794"/>
      <c r="U488" s="1794"/>
      <c r="V488" s="1794"/>
      <c r="W488" s="1794"/>
      <c r="X488" s="1794"/>
      <c r="Y488" s="1794"/>
      <c r="Z488" s="1794"/>
      <c r="AA488" s="1794"/>
      <c r="AB488" s="1794"/>
      <c r="AC488" s="1794"/>
      <c r="AD488" s="1794"/>
      <c r="AE488" s="1794"/>
      <c r="AF488" s="1794"/>
      <c r="AG488" s="1794"/>
      <c r="AH488" s="1794"/>
      <c r="AI488" s="1785"/>
      <c r="AJ488" s="1785"/>
      <c r="AK488" s="1785"/>
      <c r="AL488" s="1785"/>
      <c r="AM488" s="1785"/>
      <c r="AN488" s="1790" t="s">
        <v>112</v>
      </c>
      <c r="AO488" s="1790" t="s">
        <v>748</v>
      </c>
      <c r="AP488" s="1790" t="s">
        <v>963</v>
      </c>
      <c r="AQ488" s="1790" t="s">
        <v>408</v>
      </c>
      <c r="AR488" s="1790" t="s">
        <v>414</v>
      </c>
      <c r="AS488" s="1794"/>
      <c r="AT488" s="1794"/>
      <c r="AU488" s="1794"/>
      <c r="AV488" s="1794"/>
      <c r="AW488" s="1794"/>
      <c r="AX488" s="1794"/>
      <c r="AY488" s="1794"/>
      <c r="AZ488" s="1794"/>
      <c r="BA488" s="1794"/>
      <c r="BB488" s="1794"/>
      <c r="BC488" s="1794"/>
    </row>
    <row r="489" spans="6:55" s="53" customFormat="1" x14ac:dyDescent="0.3">
      <c r="F489" s="57"/>
      <c r="G489" s="57"/>
      <c r="H489" s="57"/>
      <c r="I489" s="57"/>
      <c r="J489" s="57"/>
      <c r="K489" s="57"/>
      <c r="L489" s="57"/>
      <c r="M489" s="57"/>
      <c r="N489" s="57"/>
      <c r="P489" s="1794"/>
      <c r="Q489" s="1794"/>
      <c r="R489" s="1794"/>
      <c r="S489" s="1794"/>
      <c r="T489" s="1794"/>
      <c r="U489" s="1794"/>
      <c r="V489" s="1794"/>
      <c r="W489" s="1794"/>
      <c r="X489" s="1794"/>
      <c r="Y489" s="1794"/>
      <c r="Z489" s="1794"/>
      <c r="AA489" s="1794"/>
      <c r="AB489" s="1794"/>
      <c r="AC489" s="1794"/>
      <c r="AD489" s="1794"/>
      <c r="AE489" s="1794"/>
      <c r="AF489" s="1794"/>
      <c r="AG489" s="1794"/>
      <c r="AH489" s="1794"/>
      <c r="AI489" s="1785"/>
      <c r="AJ489" s="1785"/>
      <c r="AK489" s="1785"/>
      <c r="AL489" s="1785"/>
      <c r="AM489" s="1785"/>
      <c r="AN489" s="1790" t="s">
        <v>112</v>
      </c>
      <c r="AO489" s="1790" t="s">
        <v>737</v>
      </c>
      <c r="AP489" s="1790" t="s">
        <v>964</v>
      </c>
      <c r="AQ489" s="1790" t="s">
        <v>410</v>
      </c>
      <c r="AR489" s="1790" t="s">
        <v>418</v>
      </c>
      <c r="AS489" s="1794"/>
      <c r="AT489" s="1794"/>
      <c r="AU489" s="1794"/>
      <c r="AV489" s="1794"/>
      <c r="AW489" s="1794"/>
      <c r="AX489" s="1794"/>
      <c r="AY489" s="1794"/>
      <c r="AZ489" s="1794"/>
      <c r="BA489" s="1794"/>
      <c r="BB489" s="1794"/>
      <c r="BC489" s="1794"/>
    </row>
    <row r="490" spans="6:55" s="53" customFormat="1" x14ac:dyDescent="0.3">
      <c r="F490" s="57"/>
      <c r="G490" s="57"/>
      <c r="H490" s="57"/>
      <c r="I490" s="57"/>
      <c r="J490" s="57"/>
      <c r="K490" s="57"/>
      <c r="L490" s="57"/>
      <c r="M490" s="57"/>
      <c r="N490" s="57"/>
      <c r="P490" s="1794"/>
      <c r="Q490" s="1794"/>
      <c r="R490" s="1794"/>
      <c r="S490" s="1794"/>
      <c r="T490" s="1794"/>
      <c r="U490" s="1794"/>
      <c r="V490" s="1794"/>
      <c r="W490" s="1794"/>
      <c r="X490" s="1794"/>
      <c r="Y490" s="1794"/>
      <c r="Z490" s="1794"/>
      <c r="AA490" s="1794"/>
      <c r="AB490" s="1794"/>
      <c r="AC490" s="1794"/>
      <c r="AD490" s="1794"/>
      <c r="AE490" s="1794"/>
      <c r="AF490" s="1794"/>
      <c r="AG490" s="1794"/>
      <c r="AH490" s="1794"/>
      <c r="AI490" s="1785"/>
      <c r="AJ490" s="1785"/>
      <c r="AK490" s="1785"/>
      <c r="AL490" s="1785"/>
      <c r="AM490" s="1785"/>
      <c r="AN490" s="1790" t="s">
        <v>112</v>
      </c>
      <c r="AO490" s="1790" t="s">
        <v>737</v>
      </c>
      <c r="AP490" s="1790" t="s">
        <v>965</v>
      </c>
      <c r="AQ490" s="1790" t="s">
        <v>410</v>
      </c>
      <c r="AR490" s="1790" t="s">
        <v>418</v>
      </c>
      <c r="AS490" s="1794"/>
      <c r="AT490" s="1794"/>
      <c r="AU490" s="1794"/>
      <c r="AV490" s="1794"/>
      <c r="AW490" s="1794"/>
      <c r="AX490" s="1794"/>
      <c r="AY490" s="1794"/>
      <c r="AZ490" s="1794"/>
      <c r="BA490" s="1794"/>
      <c r="BB490" s="1794"/>
      <c r="BC490" s="1794"/>
    </row>
    <row r="491" spans="6:55" s="53" customFormat="1" x14ac:dyDescent="0.3">
      <c r="F491" s="57"/>
      <c r="G491" s="57"/>
      <c r="H491" s="57"/>
      <c r="I491" s="57"/>
      <c r="J491" s="57"/>
      <c r="K491" s="57"/>
      <c r="L491" s="57"/>
      <c r="M491" s="57"/>
      <c r="N491" s="57"/>
      <c r="P491" s="1794"/>
      <c r="Q491" s="1794"/>
      <c r="R491" s="1794"/>
      <c r="S491" s="1794"/>
      <c r="T491" s="1794"/>
      <c r="U491" s="1794"/>
      <c r="V491" s="1794"/>
      <c r="W491" s="1794"/>
      <c r="X491" s="1794"/>
      <c r="Y491" s="1794"/>
      <c r="Z491" s="1794"/>
      <c r="AA491" s="1794"/>
      <c r="AB491" s="1794"/>
      <c r="AC491" s="1794"/>
      <c r="AD491" s="1794"/>
      <c r="AE491" s="1794"/>
      <c r="AF491" s="1794"/>
      <c r="AG491" s="1794"/>
      <c r="AH491" s="1794"/>
      <c r="AI491" s="1785"/>
      <c r="AJ491" s="1785"/>
      <c r="AK491" s="1785"/>
      <c r="AL491" s="1785"/>
      <c r="AM491" s="1785"/>
      <c r="AN491" s="1790" t="s">
        <v>112</v>
      </c>
      <c r="AO491" s="1790" t="s">
        <v>737</v>
      </c>
      <c r="AP491" s="1790" t="s">
        <v>966</v>
      </c>
      <c r="AQ491" s="1790" t="s">
        <v>410</v>
      </c>
      <c r="AR491" s="1790" t="s">
        <v>418</v>
      </c>
      <c r="AS491" s="1794"/>
      <c r="AT491" s="1794"/>
      <c r="AU491" s="1794"/>
      <c r="AV491" s="1794"/>
      <c r="AW491" s="1794"/>
      <c r="AX491" s="1794"/>
      <c r="AY491" s="1794"/>
      <c r="AZ491" s="1794"/>
      <c r="BA491" s="1794"/>
      <c r="BB491" s="1794"/>
      <c r="BC491" s="1794"/>
    </row>
    <row r="492" spans="6:55" s="53" customFormat="1" x14ac:dyDescent="0.3">
      <c r="F492" s="57"/>
      <c r="G492" s="57"/>
      <c r="H492" s="57"/>
      <c r="I492" s="57"/>
      <c r="J492" s="57"/>
      <c r="K492" s="57"/>
      <c r="L492" s="57"/>
      <c r="M492" s="57"/>
      <c r="N492" s="57"/>
      <c r="P492" s="1794"/>
      <c r="Q492" s="1794"/>
      <c r="R492" s="1794"/>
      <c r="S492" s="1794"/>
      <c r="T492" s="1794"/>
      <c r="U492" s="1794"/>
      <c r="V492" s="1794"/>
      <c r="W492" s="1794"/>
      <c r="X492" s="1794"/>
      <c r="Y492" s="1794"/>
      <c r="Z492" s="1794"/>
      <c r="AA492" s="1794"/>
      <c r="AB492" s="1794"/>
      <c r="AC492" s="1794"/>
      <c r="AD492" s="1794"/>
      <c r="AE492" s="1794"/>
      <c r="AF492" s="1794"/>
      <c r="AG492" s="1794"/>
      <c r="AH492" s="1794"/>
      <c r="AI492" s="1785"/>
      <c r="AJ492" s="1785"/>
      <c r="AK492" s="1785"/>
      <c r="AL492" s="1785"/>
      <c r="AM492" s="1785"/>
      <c r="AN492" s="1790" t="s">
        <v>112</v>
      </c>
      <c r="AO492" s="1790" t="s">
        <v>737</v>
      </c>
      <c r="AP492" s="1790" t="s">
        <v>967</v>
      </c>
      <c r="AQ492" s="1790" t="s">
        <v>410</v>
      </c>
      <c r="AR492" s="1790" t="s">
        <v>418</v>
      </c>
      <c r="AS492" s="1794"/>
      <c r="AT492" s="1794"/>
      <c r="AU492" s="1794"/>
      <c r="AV492" s="1794"/>
      <c r="AW492" s="1794"/>
      <c r="AX492" s="1794"/>
      <c r="AY492" s="1794"/>
      <c r="AZ492" s="1794"/>
      <c r="BA492" s="1794"/>
      <c r="BB492" s="1794"/>
      <c r="BC492" s="1794"/>
    </row>
    <row r="493" spans="6:55" s="53" customFormat="1" x14ac:dyDescent="0.3">
      <c r="F493" s="57"/>
      <c r="G493" s="57"/>
      <c r="H493" s="57"/>
      <c r="I493" s="57"/>
      <c r="J493" s="57"/>
      <c r="K493" s="57"/>
      <c r="L493" s="57"/>
      <c r="M493" s="57"/>
      <c r="N493" s="57"/>
      <c r="P493" s="1794"/>
      <c r="Q493" s="1794"/>
      <c r="R493" s="1794"/>
      <c r="S493" s="1794"/>
      <c r="T493" s="1794"/>
      <c r="U493" s="1794"/>
      <c r="V493" s="1794"/>
      <c r="W493" s="1794"/>
      <c r="X493" s="1794"/>
      <c r="Y493" s="1794"/>
      <c r="Z493" s="1794"/>
      <c r="AA493" s="1794"/>
      <c r="AB493" s="1794"/>
      <c r="AC493" s="1794"/>
      <c r="AD493" s="1794"/>
      <c r="AE493" s="1794"/>
      <c r="AF493" s="1794"/>
      <c r="AG493" s="1794"/>
      <c r="AH493" s="1794"/>
      <c r="AI493" s="1785"/>
      <c r="AJ493" s="1785"/>
      <c r="AK493" s="1785"/>
      <c r="AL493" s="1785"/>
      <c r="AM493" s="1785"/>
      <c r="AN493" s="1790" t="s">
        <v>114</v>
      </c>
      <c r="AO493" s="1790" t="s">
        <v>750</v>
      </c>
      <c r="AP493" s="1790" t="s">
        <v>949</v>
      </c>
      <c r="AQ493" s="1790" t="s">
        <v>408</v>
      </c>
      <c r="AR493" s="1790" t="s">
        <v>416</v>
      </c>
      <c r="AS493" s="1794"/>
      <c r="AT493" s="1794"/>
      <c r="AU493" s="1794"/>
      <c r="AV493" s="1794"/>
      <c r="AW493" s="1794"/>
      <c r="AX493" s="1794"/>
      <c r="AY493" s="1794"/>
      <c r="AZ493" s="1794"/>
      <c r="BA493" s="1794"/>
      <c r="BB493" s="1794"/>
      <c r="BC493" s="1794"/>
    </row>
    <row r="494" spans="6:55" s="53" customFormat="1" x14ac:dyDescent="0.3">
      <c r="F494" s="57"/>
      <c r="G494" s="57"/>
      <c r="H494" s="57"/>
      <c r="I494" s="57"/>
      <c r="J494" s="57"/>
      <c r="K494" s="57"/>
      <c r="L494" s="57"/>
      <c r="M494" s="57"/>
      <c r="N494" s="57"/>
      <c r="P494" s="1794"/>
      <c r="Q494" s="1794"/>
      <c r="R494" s="1794"/>
      <c r="S494" s="1794"/>
      <c r="T494" s="1794"/>
      <c r="U494" s="1794"/>
      <c r="V494" s="1794"/>
      <c r="W494" s="1794"/>
      <c r="X494" s="1794"/>
      <c r="Y494" s="1794"/>
      <c r="Z494" s="1794"/>
      <c r="AA494" s="1794"/>
      <c r="AB494" s="1794"/>
      <c r="AC494" s="1794"/>
      <c r="AD494" s="1794"/>
      <c r="AE494" s="1794"/>
      <c r="AF494" s="1794"/>
      <c r="AG494" s="1794"/>
      <c r="AH494" s="1794"/>
      <c r="AI494" s="1785"/>
      <c r="AJ494" s="1785"/>
      <c r="AK494" s="1785"/>
      <c r="AL494" s="1785"/>
      <c r="AM494" s="1785"/>
      <c r="AN494" s="1790" t="s">
        <v>114</v>
      </c>
      <c r="AO494" s="1790" t="s">
        <v>750</v>
      </c>
      <c r="AP494" s="1790" t="s">
        <v>950</v>
      </c>
      <c r="AQ494" s="1790" t="s">
        <v>408</v>
      </c>
      <c r="AR494" s="1790" t="s">
        <v>416</v>
      </c>
      <c r="AS494" s="1794"/>
      <c r="AT494" s="1794"/>
      <c r="AU494" s="1794"/>
      <c r="AV494" s="1794"/>
      <c r="AW494" s="1794"/>
      <c r="AX494" s="1794"/>
      <c r="AY494" s="1794"/>
      <c r="AZ494" s="1794"/>
      <c r="BA494" s="1794"/>
      <c r="BB494" s="1794"/>
      <c r="BC494" s="1794"/>
    </row>
    <row r="495" spans="6:55" s="53" customFormat="1" x14ac:dyDescent="0.3">
      <c r="F495" s="57"/>
      <c r="G495" s="57"/>
      <c r="H495" s="57"/>
      <c r="I495" s="57"/>
      <c r="J495" s="57"/>
      <c r="K495" s="57"/>
      <c r="L495" s="57"/>
      <c r="M495" s="57"/>
      <c r="N495" s="57"/>
      <c r="P495" s="1794"/>
      <c r="Q495" s="1794"/>
      <c r="R495" s="1794"/>
      <c r="S495" s="1794"/>
      <c r="T495" s="1794"/>
      <c r="U495" s="1794"/>
      <c r="V495" s="1794"/>
      <c r="W495" s="1794"/>
      <c r="X495" s="1794"/>
      <c r="Y495" s="1794"/>
      <c r="Z495" s="1794"/>
      <c r="AA495" s="1794"/>
      <c r="AB495" s="1794"/>
      <c r="AC495" s="1794"/>
      <c r="AD495" s="1794"/>
      <c r="AE495" s="1794"/>
      <c r="AF495" s="1794"/>
      <c r="AG495" s="1794"/>
      <c r="AH495" s="1794"/>
      <c r="AI495" s="1785"/>
      <c r="AJ495" s="1785"/>
      <c r="AK495" s="1785"/>
      <c r="AL495" s="1785"/>
      <c r="AM495" s="1785"/>
      <c r="AN495" s="1790" t="s">
        <v>114</v>
      </c>
      <c r="AO495" s="1790" t="s">
        <v>750</v>
      </c>
      <c r="AP495" s="1790" t="s">
        <v>968</v>
      </c>
      <c r="AQ495" s="1790" t="s">
        <v>408</v>
      </c>
      <c r="AR495" s="1790" t="s">
        <v>416</v>
      </c>
      <c r="AS495" s="1794"/>
      <c r="AT495" s="1794"/>
      <c r="AU495" s="1794"/>
      <c r="AV495" s="1794"/>
      <c r="AW495" s="1794"/>
      <c r="AX495" s="1794"/>
      <c r="AY495" s="1794"/>
      <c r="AZ495" s="1794"/>
      <c r="BA495" s="1794"/>
      <c r="BB495" s="1794"/>
      <c r="BC495" s="1794"/>
    </row>
    <row r="496" spans="6:55" s="53" customFormat="1" x14ac:dyDescent="0.3">
      <c r="F496" s="57"/>
      <c r="G496" s="57"/>
      <c r="H496" s="57"/>
      <c r="I496" s="57"/>
      <c r="J496" s="57"/>
      <c r="K496" s="57"/>
      <c r="L496" s="57"/>
      <c r="M496" s="57"/>
      <c r="N496" s="57"/>
      <c r="P496" s="1794"/>
      <c r="Q496" s="1794"/>
      <c r="R496" s="1794"/>
      <c r="S496" s="1794"/>
      <c r="T496" s="1794"/>
      <c r="U496" s="1794"/>
      <c r="V496" s="1794"/>
      <c r="W496" s="1794"/>
      <c r="X496" s="1794"/>
      <c r="Y496" s="1794"/>
      <c r="Z496" s="1794"/>
      <c r="AA496" s="1794"/>
      <c r="AB496" s="1794"/>
      <c r="AC496" s="1794"/>
      <c r="AD496" s="1794"/>
      <c r="AE496" s="1794"/>
      <c r="AF496" s="1794"/>
      <c r="AG496" s="1794"/>
      <c r="AH496" s="1794"/>
      <c r="AI496" s="1785"/>
      <c r="AJ496" s="1785"/>
      <c r="AK496" s="1785"/>
      <c r="AL496" s="1785"/>
      <c r="AM496" s="1785"/>
      <c r="AN496" s="1790" t="s">
        <v>116</v>
      </c>
      <c r="AO496" s="1790" t="s">
        <v>752</v>
      </c>
      <c r="AP496" s="1790" t="s">
        <v>456</v>
      </c>
      <c r="AQ496" s="1790" t="s">
        <v>407</v>
      </c>
      <c r="AR496" s="1790" t="s">
        <v>418</v>
      </c>
      <c r="AS496" s="1794"/>
      <c r="AT496" s="1794"/>
      <c r="AU496" s="1794"/>
      <c r="AV496" s="1794"/>
      <c r="AW496" s="1794"/>
      <c r="AX496" s="1794"/>
      <c r="AY496" s="1794"/>
      <c r="AZ496" s="1794"/>
      <c r="BA496" s="1794"/>
      <c r="BB496" s="1794"/>
      <c r="BC496" s="1794"/>
    </row>
    <row r="497" spans="6:55" s="53" customFormat="1" x14ac:dyDescent="0.3">
      <c r="F497" s="57"/>
      <c r="G497" s="57"/>
      <c r="H497" s="57"/>
      <c r="I497" s="57"/>
      <c r="J497" s="57"/>
      <c r="K497" s="57"/>
      <c r="L497" s="57"/>
      <c r="M497" s="57"/>
      <c r="N497" s="57"/>
      <c r="P497" s="1794"/>
      <c r="Q497" s="1794"/>
      <c r="R497" s="1794"/>
      <c r="S497" s="1794"/>
      <c r="T497" s="1794"/>
      <c r="U497" s="1794"/>
      <c r="V497" s="1794"/>
      <c r="W497" s="1794"/>
      <c r="X497" s="1794"/>
      <c r="Y497" s="1794"/>
      <c r="Z497" s="1794"/>
      <c r="AA497" s="1794"/>
      <c r="AB497" s="1794"/>
      <c r="AC497" s="1794"/>
      <c r="AD497" s="1794"/>
      <c r="AE497" s="1794"/>
      <c r="AF497" s="1794"/>
      <c r="AG497" s="1794"/>
      <c r="AH497" s="1794"/>
      <c r="AI497" s="1785"/>
      <c r="AJ497" s="1785"/>
      <c r="AK497" s="1785"/>
      <c r="AL497" s="1785"/>
      <c r="AM497" s="1785"/>
      <c r="AN497" s="1790" t="s">
        <v>116</v>
      </c>
      <c r="AO497" s="1790" t="s">
        <v>752</v>
      </c>
      <c r="AP497" s="1790" t="s">
        <v>808</v>
      </c>
      <c r="AQ497" s="1790" t="s">
        <v>407</v>
      </c>
      <c r="AR497" s="1790" t="s">
        <v>418</v>
      </c>
      <c r="AS497" s="1794"/>
      <c r="AT497" s="1794"/>
      <c r="AU497" s="1794"/>
      <c r="AV497" s="1794"/>
      <c r="AW497" s="1794"/>
      <c r="AX497" s="1794"/>
      <c r="AY497" s="1794"/>
      <c r="AZ497" s="1794"/>
      <c r="BA497" s="1794"/>
      <c r="BB497" s="1794"/>
      <c r="BC497" s="1794"/>
    </row>
    <row r="498" spans="6:55" s="53" customFormat="1" x14ac:dyDescent="0.3">
      <c r="F498" s="57"/>
      <c r="G498" s="57"/>
      <c r="H498" s="57"/>
      <c r="I498" s="57"/>
      <c r="J498" s="57"/>
      <c r="K498" s="57"/>
      <c r="L498" s="57"/>
      <c r="M498" s="57"/>
      <c r="N498" s="57"/>
      <c r="P498" s="1794"/>
      <c r="Q498" s="1794"/>
      <c r="R498" s="1794"/>
      <c r="S498" s="1794"/>
      <c r="T498" s="1794"/>
      <c r="U498" s="1794"/>
      <c r="V498" s="1794"/>
      <c r="W498" s="1794"/>
      <c r="X498" s="1794"/>
      <c r="Y498" s="1794"/>
      <c r="Z498" s="1794"/>
      <c r="AA498" s="1794"/>
      <c r="AB498" s="1794"/>
      <c r="AC498" s="1794"/>
      <c r="AD498" s="1794"/>
      <c r="AE498" s="1794"/>
      <c r="AF498" s="1794"/>
      <c r="AG498" s="1794"/>
      <c r="AH498" s="1794"/>
      <c r="AI498" s="1785"/>
      <c r="AJ498" s="1785"/>
      <c r="AK498" s="1785"/>
      <c r="AL498" s="1785"/>
      <c r="AM498" s="1785"/>
      <c r="AN498" s="1790" t="s">
        <v>116</v>
      </c>
      <c r="AO498" s="1790" t="s">
        <v>754</v>
      </c>
      <c r="AP498" s="1790" t="s">
        <v>456</v>
      </c>
      <c r="AQ498" s="1790" t="s">
        <v>407</v>
      </c>
      <c r="AR498" s="1790" t="s">
        <v>418</v>
      </c>
      <c r="AS498" s="1794"/>
      <c r="AT498" s="1794"/>
      <c r="AU498" s="1794"/>
      <c r="AV498" s="1794"/>
      <c r="AW498" s="1794"/>
      <c r="AX498" s="1794"/>
      <c r="AY498" s="1794"/>
      <c r="AZ498" s="1794"/>
      <c r="BA498" s="1794"/>
      <c r="BB498" s="1794"/>
      <c r="BC498" s="1794"/>
    </row>
    <row r="499" spans="6:55" s="53" customFormat="1" x14ac:dyDescent="0.3">
      <c r="F499" s="57"/>
      <c r="G499" s="57"/>
      <c r="H499" s="57"/>
      <c r="I499" s="57"/>
      <c r="J499" s="57"/>
      <c r="K499" s="57"/>
      <c r="L499" s="57"/>
      <c r="M499" s="57"/>
      <c r="N499" s="57"/>
      <c r="P499" s="1794"/>
      <c r="Q499" s="1794"/>
      <c r="R499" s="1794"/>
      <c r="S499" s="1794"/>
      <c r="T499" s="1794"/>
      <c r="U499" s="1794"/>
      <c r="V499" s="1794"/>
      <c r="W499" s="1794"/>
      <c r="X499" s="1794"/>
      <c r="Y499" s="1794"/>
      <c r="Z499" s="1794"/>
      <c r="AA499" s="1794"/>
      <c r="AB499" s="1794"/>
      <c r="AC499" s="1794"/>
      <c r="AD499" s="1794"/>
      <c r="AE499" s="1794"/>
      <c r="AF499" s="1794"/>
      <c r="AG499" s="1794"/>
      <c r="AH499" s="1794"/>
      <c r="AI499" s="1785"/>
      <c r="AJ499" s="1785"/>
      <c r="AK499" s="1785"/>
      <c r="AL499" s="1785"/>
      <c r="AM499" s="1785"/>
      <c r="AN499" s="1790" t="s">
        <v>116</v>
      </c>
      <c r="AO499" s="1790" t="s">
        <v>754</v>
      </c>
      <c r="AP499" s="1790" t="s">
        <v>808</v>
      </c>
      <c r="AQ499" s="1790" t="s">
        <v>407</v>
      </c>
      <c r="AR499" s="1790" t="s">
        <v>418</v>
      </c>
      <c r="AS499" s="1794"/>
      <c r="AT499" s="1794"/>
      <c r="AU499" s="1794"/>
      <c r="AV499" s="1794"/>
      <c r="AW499" s="1794"/>
      <c r="AX499" s="1794"/>
      <c r="AY499" s="1794"/>
      <c r="AZ499" s="1794"/>
      <c r="BA499" s="1794"/>
      <c r="BB499" s="1794"/>
      <c r="BC499" s="1794"/>
    </row>
    <row r="500" spans="6:55" s="53" customFormat="1" x14ac:dyDescent="0.3">
      <c r="F500" s="57"/>
      <c r="G500" s="57"/>
      <c r="H500" s="57"/>
      <c r="I500" s="57"/>
      <c r="J500" s="57"/>
      <c r="K500" s="57"/>
      <c r="L500" s="57"/>
      <c r="M500" s="57"/>
      <c r="N500" s="57"/>
      <c r="P500" s="1794"/>
      <c r="Q500" s="1794"/>
      <c r="R500" s="1794"/>
      <c r="S500" s="1794"/>
      <c r="T500" s="1794"/>
      <c r="U500" s="1794"/>
      <c r="V500" s="1794"/>
      <c r="W500" s="1794"/>
      <c r="X500" s="1794"/>
      <c r="Y500" s="1794"/>
      <c r="Z500" s="1794"/>
      <c r="AA500" s="1794"/>
      <c r="AB500" s="1794"/>
      <c r="AC500" s="1794"/>
      <c r="AD500" s="1794"/>
      <c r="AE500" s="1794"/>
      <c r="AF500" s="1794"/>
      <c r="AG500" s="1794"/>
      <c r="AH500" s="1794"/>
      <c r="AI500" s="1785"/>
      <c r="AJ500" s="1785"/>
      <c r="AK500" s="1785"/>
      <c r="AL500" s="1785"/>
      <c r="AM500" s="1785"/>
      <c r="AN500" s="1790" t="s">
        <v>118</v>
      </c>
      <c r="AO500" s="1790" t="s">
        <v>756</v>
      </c>
      <c r="AP500" s="1790" t="s">
        <v>425</v>
      </c>
      <c r="AQ500" s="1790" t="s">
        <v>407</v>
      </c>
      <c r="AR500" s="1790" t="s">
        <v>418</v>
      </c>
      <c r="AS500" s="1794"/>
      <c r="AT500" s="1794"/>
      <c r="AU500" s="1794"/>
      <c r="AV500" s="1794"/>
      <c r="AW500" s="1794"/>
      <c r="AX500" s="1794"/>
      <c r="AY500" s="1794"/>
      <c r="AZ500" s="1794"/>
      <c r="BA500" s="1794"/>
      <c r="BB500" s="1794"/>
      <c r="BC500" s="1794"/>
    </row>
    <row r="501" spans="6:55" s="53" customFormat="1" x14ac:dyDescent="0.3">
      <c r="F501" s="57"/>
      <c r="G501" s="57"/>
      <c r="H501" s="57"/>
      <c r="I501" s="57"/>
      <c r="J501" s="57"/>
      <c r="K501" s="57"/>
      <c r="L501" s="57"/>
      <c r="M501" s="57"/>
      <c r="N501" s="57"/>
      <c r="P501" s="1794"/>
      <c r="Q501" s="1794"/>
      <c r="R501" s="1794"/>
      <c r="S501" s="1794"/>
      <c r="T501" s="1794"/>
      <c r="U501" s="1794"/>
      <c r="V501" s="1794"/>
      <c r="W501" s="1794"/>
      <c r="X501" s="1794"/>
      <c r="Y501" s="1794"/>
      <c r="Z501" s="1794"/>
      <c r="AA501" s="1794"/>
      <c r="AB501" s="1794"/>
      <c r="AC501" s="1794"/>
      <c r="AD501" s="1794"/>
      <c r="AE501" s="1794"/>
      <c r="AF501" s="1794"/>
      <c r="AG501" s="1794"/>
      <c r="AH501" s="1794"/>
      <c r="AI501" s="1785"/>
      <c r="AJ501" s="1785"/>
      <c r="AK501" s="1785"/>
      <c r="AL501" s="1785"/>
      <c r="AM501" s="1785"/>
      <c r="AN501" s="1790" t="s">
        <v>118</v>
      </c>
      <c r="AO501" s="1790" t="s">
        <v>756</v>
      </c>
      <c r="AP501" s="1790" t="s">
        <v>495</v>
      </c>
      <c r="AQ501" s="1790" t="s">
        <v>407</v>
      </c>
      <c r="AR501" s="1790" t="s">
        <v>418</v>
      </c>
      <c r="AS501" s="1794"/>
      <c r="AT501" s="1794"/>
      <c r="AU501" s="1794"/>
      <c r="AV501" s="1794"/>
      <c r="AW501" s="1794"/>
      <c r="AX501" s="1794"/>
      <c r="AY501" s="1794"/>
      <c r="AZ501" s="1794"/>
      <c r="BA501" s="1794"/>
      <c r="BB501" s="1794"/>
      <c r="BC501" s="1794"/>
    </row>
    <row r="502" spans="6:55" s="53" customFormat="1" x14ac:dyDescent="0.3">
      <c r="F502" s="57"/>
      <c r="G502" s="57"/>
      <c r="H502" s="57"/>
      <c r="I502" s="57"/>
      <c r="J502" s="57"/>
      <c r="K502" s="57"/>
      <c r="L502" s="57"/>
      <c r="M502" s="57"/>
      <c r="N502" s="57"/>
      <c r="P502" s="1794"/>
      <c r="Q502" s="1794"/>
      <c r="R502" s="1794"/>
      <c r="S502" s="1794"/>
      <c r="T502" s="1794"/>
      <c r="U502" s="1794"/>
      <c r="V502" s="1794"/>
      <c r="W502" s="1794"/>
      <c r="X502" s="1794"/>
      <c r="Y502" s="1794"/>
      <c r="Z502" s="1794"/>
      <c r="AA502" s="1794"/>
      <c r="AB502" s="1794"/>
      <c r="AC502" s="1794"/>
      <c r="AD502" s="1794"/>
      <c r="AE502" s="1794"/>
      <c r="AF502" s="1794"/>
      <c r="AG502" s="1794"/>
      <c r="AH502" s="1794"/>
      <c r="AI502" s="1785"/>
      <c r="AJ502" s="1785"/>
      <c r="AK502" s="1785"/>
      <c r="AL502" s="1785"/>
      <c r="AM502" s="1785"/>
      <c r="AN502" s="1790" t="s">
        <v>118</v>
      </c>
      <c r="AO502" s="1790" t="s">
        <v>757</v>
      </c>
      <c r="AP502" s="1790" t="s">
        <v>425</v>
      </c>
      <c r="AQ502" s="1790" t="s">
        <v>407</v>
      </c>
      <c r="AR502" s="1790" t="s">
        <v>418</v>
      </c>
      <c r="AS502" s="1794"/>
      <c r="AT502" s="1794"/>
      <c r="AU502" s="1794"/>
      <c r="AV502" s="1794"/>
      <c r="AW502" s="1794"/>
      <c r="AX502" s="1794"/>
      <c r="AY502" s="1794"/>
      <c r="AZ502" s="1794"/>
      <c r="BA502" s="1794"/>
      <c r="BB502" s="1794"/>
      <c r="BC502" s="1794"/>
    </row>
    <row r="503" spans="6:55" s="53" customFormat="1" x14ac:dyDescent="0.3">
      <c r="F503" s="57"/>
      <c r="G503" s="57"/>
      <c r="H503" s="57"/>
      <c r="I503" s="57"/>
      <c r="J503" s="57"/>
      <c r="K503" s="57"/>
      <c r="L503" s="57"/>
      <c r="M503" s="57"/>
      <c r="N503" s="57"/>
      <c r="P503" s="1794"/>
      <c r="Q503" s="1794"/>
      <c r="R503" s="1794"/>
      <c r="S503" s="1794"/>
      <c r="T503" s="1794"/>
      <c r="U503" s="1794"/>
      <c r="V503" s="1794"/>
      <c r="W503" s="1794"/>
      <c r="X503" s="1794"/>
      <c r="Y503" s="1794"/>
      <c r="Z503" s="1794"/>
      <c r="AA503" s="1794"/>
      <c r="AB503" s="1794"/>
      <c r="AC503" s="1794"/>
      <c r="AD503" s="1794"/>
      <c r="AE503" s="1794"/>
      <c r="AF503" s="1794"/>
      <c r="AG503" s="1794"/>
      <c r="AH503" s="1794"/>
      <c r="AI503" s="1785"/>
      <c r="AJ503" s="1785"/>
      <c r="AK503" s="1785"/>
      <c r="AL503" s="1785"/>
      <c r="AM503" s="1785"/>
      <c r="AN503" s="1790" t="s">
        <v>118</v>
      </c>
      <c r="AO503" s="1790" t="s">
        <v>757</v>
      </c>
      <c r="AP503" s="1790" t="s">
        <v>495</v>
      </c>
      <c r="AQ503" s="1790" t="s">
        <v>407</v>
      </c>
      <c r="AR503" s="1790" t="s">
        <v>418</v>
      </c>
      <c r="AS503" s="1794"/>
      <c r="AT503" s="1794"/>
      <c r="AU503" s="1794"/>
      <c r="AV503" s="1794"/>
      <c r="AW503" s="1794"/>
      <c r="AX503" s="1794"/>
      <c r="AY503" s="1794"/>
      <c r="AZ503" s="1794"/>
      <c r="BA503" s="1794"/>
      <c r="BB503" s="1794"/>
      <c r="BC503" s="1794"/>
    </row>
    <row r="504" spans="6:55" s="53" customFormat="1" x14ac:dyDescent="0.3">
      <c r="F504" s="57"/>
      <c r="G504" s="57"/>
      <c r="H504" s="57"/>
      <c r="I504" s="57"/>
      <c r="J504" s="57"/>
      <c r="K504" s="57"/>
      <c r="L504" s="57"/>
      <c r="M504" s="57"/>
      <c r="N504" s="57"/>
      <c r="P504" s="1794"/>
      <c r="Q504" s="1794"/>
      <c r="R504" s="1794"/>
      <c r="S504" s="1794"/>
      <c r="T504" s="1794"/>
      <c r="U504" s="1794"/>
      <c r="V504" s="1794"/>
      <c r="W504" s="1794"/>
      <c r="X504" s="1794"/>
      <c r="Y504" s="1794"/>
      <c r="Z504" s="1794"/>
      <c r="AA504" s="1794"/>
      <c r="AB504" s="1794"/>
      <c r="AC504" s="1794"/>
      <c r="AD504" s="1794"/>
      <c r="AE504" s="1794"/>
      <c r="AF504" s="1794"/>
      <c r="AG504" s="1794"/>
      <c r="AH504" s="1794"/>
      <c r="AI504" s="1785"/>
      <c r="AJ504" s="1785"/>
      <c r="AK504" s="1785"/>
      <c r="AL504" s="1785"/>
      <c r="AM504" s="1785"/>
      <c r="AN504" s="1790" t="s">
        <v>118</v>
      </c>
      <c r="AO504" s="1790" t="s">
        <v>758</v>
      </c>
      <c r="AP504" s="1790" t="s">
        <v>425</v>
      </c>
      <c r="AQ504" s="1790" t="s">
        <v>407</v>
      </c>
      <c r="AR504" s="1790" t="s">
        <v>418</v>
      </c>
      <c r="AS504" s="1794"/>
      <c r="AT504" s="1794"/>
      <c r="AU504" s="1794"/>
      <c r="AV504" s="1794"/>
      <c r="AW504" s="1794"/>
      <c r="AX504" s="1794"/>
      <c r="AY504" s="1794"/>
      <c r="AZ504" s="1794"/>
      <c r="BA504" s="1794"/>
      <c r="BB504" s="1794"/>
      <c r="BC504" s="1794"/>
    </row>
    <row r="505" spans="6:55" s="53" customFormat="1" x14ac:dyDescent="0.3">
      <c r="F505" s="57"/>
      <c r="G505" s="57"/>
      <c r="H505" s="57"/>
      <c r="I505" s="57"/>
      <c r="J505" s="57"/>
      <c r="K505" s="57"/>
      <c r="L505" s="57"/>
      <c r="M505" s="57"/>
      <c r="N505" s="57"/>
      <c r="P505" s="1794"/>
      <c r="Q505" s="1794"/>
      <c r="R505" s="1794"/>
      <c r="S505" s="1794"/>
      <c r="T505" s="1794"/>
      <c r="U505" s="1794"/>
      <c r="V505" s="1794"/>
      <c r="W505" s="1794"/>
      <c r="X505" s="1794"/>
      <c r="Y505" s="1794"/>
      <c r="Z505" s="1794"/>
      <c r="AA505" s="1794"/>
      <c r="AB505" s="1794"/>
      <c r="AC505" s="1794"/>
      <c r="AD505" s="1794"/>
      <c r="AE505" s="1794"/>
      <c r="AF505" s="1794"/>
      <c r="AG505" s="1794"/>
      <c r="AH505" s="1794"/>
      <c r="AI505" s="1785"/>
      <c r="AJ505" s="1785"/>
      <c r="AK505" s="1785"/>
      <c r="AL505" s="1785"/>
      <c r="AM505" s="1785"/>
      <c r="AN505" s="1790" t="s">
        <v>118</v>
      </c>
      <c r="AO505" s="1790" t="s">
        <v>758</v>
      </c>
      <c r="AP505" s="1790" t="s">
        <v>495</v>
      </c>
      <c r="AQ505" s="1790" t="s">
        <v>407</v>
      </c>
      <c r="AR505" s="1790" t="s">
        <v>418</v>
      </c>
      <c r="AS505" s="1794"/>
      <c r="AT505" s="1794"/>
      <c r="AU505" s="1794"/>
      <c r="AV505" s="1794"/>
      <c r="AW505" s="1794"/>
      <c r="AX505" s="1794"/>
      <c r="AY505" s="1794"/>
      <c r="AZ505" s="1794"/>
      <c r="BA505" s="1794"/>
      <c r="BB505" s="1794"/>
      <c r="BC505" s="1794"/>
    </row>
    <row r="506" spans="6:55" s="53" customFormat="1" x14ac:dyDescent="0.3">
      <c r="F506" s="57"/>
      <c r="G506" s="57"/>
      <c r="H506" s="57"/>
      <c r="I506" s="57"/>
      <c r="J506" s="57"/>
      <c r="K506" s="57"/>
      <c r="L506" s="57"/>
      <c r="M506" s="57"/>
      <c r="N506" s="57"/>
      <c r="P506" s="1794"/>
      <c r="Q506" s="1794"/>
      <c r="R506" s="1794"/>
      <c r="S506" s="1794"/>
      <c r="T506" s="1794"/>
      <c r="U506" s="1794"/>
      <c r="V506" s="1794"/>
      <c r="W506" s="1794"/>
      <c r="X506" s="1794"/>
      <c r="Y506" s="1794"/>
      <c r="Z506" s="1794"/>
      <c r="AA506" s="1794"/>
      <c r="AB506" s="1794"/>
      <c r="AC506" s="1794"/>
      <c r="AD506" s="1794"/>
      <c r="AE506" s="1794"/>
      <c r="AF506" s="1794"/>
      <c r="AG506" s="1794"/>
      <c r="AH506" s="1794"/>
      <c r="AI506" s="1785"/>
      <c r="AJ506" s="1785"/>
      <c r="AK506" s="1785"/>
      <c r="AL506" s="1785"/>
      <c r="AM506" s="1785"/>
      <c r="AN506" s="1790" t="s">
        <v>118</v>
      </c>
      <c r="AO506" s="1790" t="s">
        <v>759</v>
      </c>
      <c r="AP506" s="1790" t="s">
        <v>425</v>
      </c>
      <c r="AQ506" s="1790" t="s">
        <v>407</v>
      </c>
      <c r="AR506" s="1790" t="s">
        <v>418</v>
      </c>
      <c r="AS506" s="1794"/>
      <c r="AT506" s="1794"/>
      <c r="AU506" s="1794"/>
      <c r="AV506" s="1794"/>
      <c r="AW506" s="1794"/>
      <c r="AX506" s="1794"/>
      <c r="AY506" s="1794"/>
      <c r="AZ506" s="1794"/>
      <c r="BA506" s="1794"/>
      <c r="BB506" s="1794"/>
      <c r="BC506" s="1794"/>
    </row>
    <row r="507" spans="6:55" s="53" customFormat="1" x14ac:dyDescent="0.3">
      <c r="F507" s="57"/>
      <c r="G507" s="57"/>
      <c r="H507" s="57"/>
      <c r="I507" s="57"/>
      <c r="J507" s="57"/>
      <c r="K507" s="57"/>
      <c r="L507" s="57"/>
      <c r="M507" s="57"/>
      <c r="N507" s="57"/>
      <c r="P507" s="1794"/>
      <c r="Q507" s="1794"/>
      <c r="R507" s="1794"/>
      <c r="S507" s="1794"/>
      <c r="T507" s="1794"/>
      <c r="U507" s="1794"/>
      <c r="V507" s="1794"/>
      <c r="W507" s="1794"/>
      <c r="X507" s="1794"/>
      <c r="Y507" s="1794"/>
      <c r="Z507" s="1794"/>
      <c r="AA507" s="1794"/>
      <c r="AB507" s="1794"/>
      <c r="AC507" s="1794"/>
      <c r="AD507" s="1794"/>
      <c r="AE507" s="1794"/>
      <c r="AF507" s="1794"/>
      <c r="AG507" s="1794"/>
      <c r="AH507" s="1794"/>
      <c r="AI507" s="1785"/>
      <c r="AJ507" s="1785"/>
      <c r="AK507" s="1785"/>
      <c r="AL507" s="1785"/>
      <c r="AM507" s="1785"/>
      <c r="AN507" s="1790" t="s">
        <v>118</v>
      </c>
      <c r="AO507" s="1790" t="s">
        <v>759</v>
      </c>
      <c r="AP507" s="1790" t="s">
        <v>495</v>
      </c>
      <c r="AQ507" s="1790" t="s">
        <v>407</v>
      </c>
      <c r="AR507" s="1790" t="s">
        <v>418</v>
      </c>
      <c r="AS507" s="1794"/>
      <c r="AT507" s="1794"/>
      <c r="AU507" s="1794"/>
      <c r="AV507" s="1794"/>
      <c r="AW507" s="1794"/>
      <c r="AX507" s="1794"/>
      <c r="AY507" s="1794"/>
      <c r="AZ507" s="1794"/>
      <c r="BA507" s="1794"/>
      <c r="BB507" s="1794"/>
      <c r="BC507" s="1794"/>
    </row>
    <row r="508" spans="6:55" s="53" customFormat="1" x14ac:dyDescent="0.3">
      <c r="F508" s="57"/>
      <c r="G508" s="57"/>
      <c r="H508" s="57"/>
      <c r="I508" s="57"/>
      <c r="J508" s="57"/>
      <c r="K508" s="57"/>
      <c r="L508" s="57"/>
      <c r="M508" s="57"/>
      <c r="N508" s="57"/>
      <c r="P508" s="1794"/>
      <c r="Q508" s="1794"/>
      <c r="R508" s="1794"/>
      <c r="S508" s="1794"/>
      <c r="T508" s="1794"/>
      <c r="U508" s="1794"/>
      <c r="V508" s="1794"/>
      <c r="W508" s="1794"/>
      <c r="X508" s="1794"/>
      <c r="Y508" s="1794"/>
      <c r="Z508" s="1794"/>
      <c r="AA508" s="1794"/>
      <c r="AB508" s="1794"/>
      <c r="AC508" s="1794"/>
      <c r="AD508" s="1794"/>
      <c r="AE508" s="1794"/>
      <c r="AF508" s="1794"/>
      <c r="AG508" s="1794"/>
      <c r="AH508" s="1794"/>
      <c r="AI508" s="1785"/>
      <c r="AJ508" s="1785"/>
      <c r="AK508" s="1785"/>
      <c r="AL508" s="1785"/>
      <c r="AM508" s="1785"/>
      <c r="AN508" s="1790" t="s">
        <v>120</v>
      </c>
      <c r="AO508" s="1790" t="s">
        <v>760</v>
      </c>
      <c r="AP508" s="1790" t="s">
        <v>456</v>
      </c>
      <c r="AQ508" s="1790" t="s">
        <v>408</v>
      </c>
      <c r="AR508" s="1790" t="s">
        <v>413</v>
      </c>
      <c r="AS508" s="1794"/>
      <c r="AT508" s="1794"/>
      <c r="AU508" s="1794"/>
      <c r="AV508" s="1794"/>
      <c r="AW508" s="1794"/>
      <c r="AX508" s="1794"/>
      <c r="AY508" s="1794"/>
      <c r="AZ508" s="1794"/>
      <c r="BA508" s="1794"/>
      <c r="BB508" s="1794"/>
      <c r="BC508" s="1794"/>
    </row>
    <row r="509" spans="6:55" s="53" customFormat="1" x14ac:dyDescent="0.3">
      <c r="F509" s="57"/>
      <c r="G509" s="57"/>
      <c r="H509" s="57"/>
      <c r="I509" s="57"/>
      <c r="J509" s="57"/>
      <c r="K509" s="57"/>
      <c r="L509" s="57"/>
      <c r="M509" s="57"/>
      <c r="N509" s="57"/>
      <c r="P509" s="1794"/>
      <c r="Q509" s="1794"/>
      <c r="R509" s="1794"/>
      <c r="S509" s="1794"/>
      <c r="T509" s="1794"/>
      <c r="U509" s="1794"/>
      <c r="V509" s="1794"/>
      <c r="W509" s="1794"/>
      <c r="X509" s="1794"/>
      <c r="Y509" s="1794"/>
      <c r="Z509" s="1794"/>
      <c r="AA509" s="1794"/>
      <c r="AB509" s="1794"/>
      <c r="AC509" s="1794"/>
      <c r="AD509" s="1794"/>
      <c r="AE509" s="1794"/>
      <c r="AF509" s="1794"/>
      <c r="AG509" s="1794"/>
      <c r="AH509" s="1794"/>
      <c r="AI509" s="1785"/>
      <c r="AJ509" s="1785"/>
      <c r="AK509" s="1785"/>
      <c r="AL509" s="1785"/>
      <c r="AM509" s="1785"/>
      <c r="AN509" s="1790" t="s">
        <v>120</v>
      </c>
      <c r="AO509" s="1790" t="s">
        <v>760</v>
      </c>
      <c r="AP509" s="1790" t="s">
        <v>808</v>
      </c>
      <c r="AQ509" s="1790" t="s">
        <v>408</v>
      </c>
      <c r="AR509" s="1790" t="s">
        <v>413</v>
      </c>
      <c r="AS509" s="1794"/>
      <c r="AT509" s="1794"/>
      <c r="AU509" s="1794"/>
      <c r="AV509" s="1794"/>
      <c r="AW509" s="1794"/>
      <c r="AX509" s="1794"/>
      <c r="AY509" s="1794"/>
      <c r="AZ509" s="1794"/>
      <c r="BA509" s="1794"/>
      <c r="BB509" s="1794"/>
      <c r="BC509" s="1794"/>
    </row>
    <row r="510" spans="6:55" s="53" customFormat="1" x14ac:dyDescent="0.3">
      <c r="F510" s="57"/>
      <c r="G510" s="57"/>
      <c r="H510" s="57"/>
      <c r="I510" s="57"/>
      <c r="J510" s="57"/>
      <c r="K510" s="57"/>
      <c r="L510" s="57"/>
      <c r="M510" s="57"/>
      <c r="N510" s="57"/>
      <c r="P510" s="1794"/>
      <c r="Q510" s="1794"/>
      <c r="R510" s="1794"/>
      <c r="S510" s="1794"/>
      <c r="T510" s="1794"/>
      <c r="U510" s="1794"/>
      <c r="V510" s="1794"/>
      <c r="W510" s="1794"/>
      <c r="X510" s="1794"/>
      <c r="Y510" s="1794"/>
      <c r="Z510" s="1794"/>
      <c r="AA510" s="1794"/>
      <c r="AB510" s="1794"/>
      <c r="AC510" s="1794"/>
      <c r="AD510" s="1794"/>
      <c r="AE510" s="1794"/>
      <c r="AF510" s="1794"/>
      <c r="AG510" s="1794"/>
      <c r="AH510" s="1794"/>
      <c r="AI510" s="1785"/>
      <c r="AJ510" s="1785"/>
      <c r="AK510" s="1785"/>
      <c r="AL510" s="1785"/>
      <c r="AM510" s="1785"/>
      <c r="AN510" s="1790" t="s">
        <v>120</v>
      </c>
      <c r="AO510" s="1790" t="s">
        <v>760</v>
      </c>
      <c r="AP510" s="1790" t="s">
        <v>810</v>
      </c>
      <c r="AQ510" s="1790" t="s">
        <v>408</v>
      </c>
      <c r="AR510" s="1790" t="s">
        <v>413</v>
      </c>
      <c r="AS510" s="1794"/>
      <c r="AT510" s="1794"/>
      <c r="AU510" s="1794"/>
      <c r="AV510" s="1794"/>
      <c r="AW510" s="1794"/>
      <c r="AX510" s="1794"/>
      <c r="AY510" s="1794"/>
      <c r="AZ510" s="1794"/>
      <c r="BA510" s="1794"/>
      <c r="BB510" s="1794"/>
      <c r="BC510" s="1794"/>
    </row>
    <row r="511" spans="6:55" s="53" customFormat="1" x14ac:dyDescent="0.3">
      <c r="F511" s="57"/>
      <c r="G511" s="57"/>
      <c r="H511" s="57"/>
      <c r="I511" s="57"/>
      <c r="J511" s="57"/>
      <c r="K511" s="57"/>
      <c r="L511" s="57"/>
      <c r="M511" s="57"/>
      <c r="N511" s="57"/>
      <c r="P511" s="1794"/>
      <c r="Q511" s="1794"/>
      <c r="R511" s="1794"/>
      <c r="S511" s="1794"/>
      <c r="T511" s="1794"/>
      <c r="U511" s="1794"/>
      <c r="V511" s="1794"/>
      <c r="W511" s="1794"/>
      <c r="X511" s="1794"/>
      <c r="Y511" s="1794"/>
      <c r="Z511" s="1794"/>
      <c r="AA511" s="1794"/>
      <c r="AB511" s="1794"/>
      <c r="AC511" s="1794"/>
      <c r="AD511" s="1794"/>
      <c r="AE511" s="1794"/>
      <c r="AF511" s="1794"/>
      <c r="AG511" s="1794"/>
      <c r="AH511" s="1794"/>
      <c r="AI511" s="1785"/>
      <c r="AJ511" s="1785"/>
      <c r="AK511" s="1785"/>
      <c r="AL511" s="1785"/>
      <c r="AM511" s="1785"/>
      <c r="AN511" s="1790" t="s">
        <v>120</v>
      </c>
      <c r="AO511" s="1790" t="s">
        <v>760</v>
      </c>
      <c r="AP511" s="1790" t="s">
        <v>812</v>
      </c>
      <c r="AQ511" s="1790" t="s">
        <v>408</v>
      </c>
      <c r="AR511" s="1790" t="s">
        <v>413</v>
      </c>
      <c r="AS511" s="1794"/>
      <c r="AT511" s="1794"/>
      <c r="AU511" s="1794"/>
      <c r="AV511" s="1794"/>
      <c r="AW511" s="1794"/>
      <c r="AX511" s="1794"/>
      <c r="AY511" s="1794"/>
      <c r="AZ511" s="1794"/>
      <c r="BA511" s="1794"/>
      <c r="BB511" s="1794"/>
      <c r="BC511" s="1794"/>
    </row>
    <row r="512" spans="6:55" s="53" customFormat="1" x14ac:dyDescent="0.3">
      <c r="F512" s="57"/>
      <c r="G512" s="57"/>
      <c r="H512" s="57"/>
      <c r="I512" s="57"/>
      <c r="J512" s="57"/>
      <c r="K512" s="57"/>
      <c r="L512" s="57"/>
      <c r="M512" s="57"/>
      <c r="N512" s="57"/>
      <c r="P512" s="1794"/>
      <c r="Q512" s="1794"/>
      <c r="R512" s="1794"/>
      <c r="S512" s="1794"/>
      <c r="T512" s="1794"/>
      <c r="U512" s="1794"/>
      <c r="V512" s="1794"/>
      <c r="W512" s="1794"/>
      <c r="X512" s="1794"/>
      <c r="Y512" s="1794"/>
      <c r="Z512" s="1794"/>
      <c r="AA512" s="1794"/>
      <c r="AB512" s="1794"/>
      <c r="AC512" s="1794"/>
      <c r="AD512" s="1794"/>
      <c r="AE512" s="1794"/>
      <c r="AF512" s="1794"/>
      <c r="AG512" s="1794"/>
      <c r="AH512" s="1794"/>
      <c r="AI512" s="1785"/>
      <c r="AJ512" s="1785"/>
      <c r="AK512" s="1785"/>
      <c r="AL512" s="1785"/>
      <c r="AM512" s="1785"/>
      <c r="AN512" s="1790" t="s">
        <v>120</v>
      </c>
      <c r="AO512" s="1790" t="s">
        <v>760</v>
      </c>
      <c r="AP512" s="1790" t="s">
        <v>969</v>
      </c>
      <c r="AQ512" s="1790" t="s">
        <v>408</v>
      </c>
      <c r="AR512" s="1790" t="s">
        <v>413</v>
      </c>
      <c r="AS512" s="1794"/>
      <c r="AT512" s="1794"/>
      <c r="AU512" s="1794"/>
      <c r="AV512" s="1794"/>
      <c r="AW512" s="1794"/>
      <c r="AX512" s="1794"/>
      <c r="AY512" s="1794"/>
      <c r="AZ512" s="1794"/>
      <c r="BA512" s="1794"/>
      <c r="BB512" s="1794"/>
      <c r="BC512" s="1794"/>
    </row>
    <row r="513" spans="6:55" s="53" customFormat="1" x14ac:dyDescent="0.3">
      <c r="F513" s="57"/>
      <c r="G513" s="57"/>
      <c r="H513" s="57"/>
      <c r="I513" s="57"/>
      <c r="J513" s="57"/>
      <c r="K513" s="57"/>
      <c r="L513" s="57"/>
      <c r="M513" s="57"/>
      <c r="N513" s="57"/>
      <c r="P513" s="1794"/>
      <c r="Q513" s="1794"/>
      <c r="R513" s="1794"/>
      <c r="S513" s="1794"/>
      <c r="T513" s="1794"/>
      <c r="U513" s="1794"/>
      <c r="V513" s="1794"/>
      <c r="W513" s="1794"/>
      <c r="X513" s="1794"/>
      <c r="Y513" s="1794"/>
      <c r="Z513" s="1794"/>
      <c r="AA513" s="1794"/>
      <c r="AB513" s="1794"/>
      <c r="AC513" s="1794"/>
      <c r="AD513" s="1794"/>
      <c r="AE513" s="1794"/>
      <c r="AF513" s="1794"/>
      <c r="AG513" s="1794"/>
      <c r="AH513" s="1794"/>
      <c r="AI513" s="1785"/>
      <c r="AJ513" s="1785"/>
      <c r="AK513" s="1785"/>
      <c r="AL513" s="1785"/>
      <c r="AM513" s="1785"/>
      <c r="AN513" s="1790" t="s">
        <v>120</v>
      </c>
      <c r="AO513" s="1790" t="s">
        <v>760</v>
      </c>
      <c r="AP513" s="1790" t="s">
        <v>970</v>
      </c>
      <c r="AQ513" s="1790" t="s">
        <v>408</v>
      </c>
      <c r="AR513" s="1790" t="s">
        <v>413</v>
      </c>
      <c r="AS513" s="1794"/>
      <c r="AT513" s="1794"/>
      <c r="AU513" s="1794"/>
      <c r="AV513" s="1794"/>
      <c r="AW513" s="1794"/>
      <c r="AX513" s="1794"/>
      <c r="AY513" s="1794"/>
      <c r="AZ513" s="1794"/>
      <c r="BA513" s="1794"/>
      <c r="BB513" s="1794"/>
      <c r="BC513" s="1794"/>
    </row>
    <row r="514" spans="6:55" s="53" customFormat="1" x14ac:dyDescent="0.3">
      <c r="F514" s="57"/>
      <c r="G514" s="57"/>
      <c r="H514" s="57"/>
      <c r="I514" s="57"/>
      <c r="J514" s="57"/>
      <c r="K514" s="57"/>
      <c r="L514" s="57"/>
      <c r="M514" s="57"/>
      <c r="N514" s="57"/>
      <c r="P514" s="1794"/>
      <c r="Q514" s="1794"/>
      <c r="R514" s="1794"/>
      <c r="S514" s="1794"/>
      <c r="T514" s="1794"/>
      <c r="U514" s="1794"/>
      <c r="V514" s="1794"/>
      <c r="W514" s="1794"/>
      <c r="X514" s="1794"/>
      <c r="Y514" s="1794"/>
      <c r="Z514" s="1794"/>
      <c r="AA514" s="1794"/>
      <c r="AB514" s="1794"/>
      <c r="AC514" s="1794"/>
      <c r="AD514" s="1794"/>
      <c r="AE514" s="1794"/>
      <c r="AF514" s="1794"/>
      <c r="AG514" s="1794"/>
      <c r="AH514" s="1794"/>
      <c r="AI514" s="1785"/>
      <c r="AJ514" s="1785"/>
      <c r="AK514" s="1785"/>
      <c r="AL514" s="1785"/>
      <c r="AM514" s="1785"/>
      <c r="AN514" s="1790" t="s">
        <v>120</v>
      </c>
      <c r="AO514" s="1790" t="s">
        <v>760</v>
      </c>
      <c r="AP514" s="1790" t="s">
        <v>971</v>
      </c>
      <c r="AQ514" s="1790" t="s">
        <v>408</v>
      </c>
      <c r="AR514" s="1790" t="s">
        <v>413</v>
      </c>
      <c r="AS514" s="1794"/>
      <c r="AT514" s="1794"/>
      <c r="AU514" s="1794"/>
      <c r="AV514" s="1794"/>
      <c r="AW514" s="1794"/>
      <c r="AX514" s="1794"/>
      <c r="AY514" s="1794"/>
      <c r="AZ514" s="1794"/>
      <c r="BA514" s="1794"/>
      <c r="BB514" s="1794"/>
      <c r="BC514" s="1794"/>
    </row>
    <row r="515" spans="6:55" s="53" customFormat="1" x14ac:dyDescent="0.3">
      <c r="F515" s="57"/>
      <c r="G515" s="57"/>
      <c r="H515" s="57"/>
      <c r="I515" s="57"/>
      <c r="J515" s="57"/>
      <c r="K515" s="57"/>
      <c r="L515" s="57"/>
      <c r="M515" s="57"/>
      <c r="N515" s="57"/>
      <c r="P515" s="1794"/>
      <c r="Q515" s="1794"/>
      <c r="R515" s="1794"/>
      <c r="S515" s="1794"/>
      <c r="T515" s="1794"/>
      <c r="U515" s="1794"/>
      <c r="V515" s="1794"/>
      <c r="W515" s="1794"/>
      <c r="X515" s="1794"/>
      <c r="Y515" s="1794"/>
      <c r="Z515" s="1794"/>
      <c r="AA515" s="1794"/>
      <c r="AB515" s="1794"/>
      <c r="AC515" s="1794"/>
      <c r="AD515" s="1794"/>
      <c r="AE515" s="1794"/>
      <c r="AF515" s="1794"/>
      <c r="AG515" s="1794"/>
      <c r="AH515" s="1794"/>
      <c r="AI515" s="1785"/>
      <c r="AJ515" s="1785"/>
      <c r="AK515" s="1785"/>
      <c r="AL515" s="1785"/>
      <c r="AM515" s="1785"/>
      <c r="AN515" s="1790" t="s">
        <v>122</v>
      </c>
      <c r="AO515" s="1790" t="s">
        <v>761</v>
      </c>
      <c r="AP515" s="1790" t="s">
        <v>427</v>
      </c>
      <c r="AQ515" s="1790" t="s">
        <v>408</v>
      </c>
      <c r="AR515" s="1790" t="s">
        <v>415</v>
      </c>
      <c r="AS515" s="1794"/>
      <c r="AT515" s="1794"/>
      <c r="AU515" s="1794"/>
      <c r="AV515" s="1794"/>
      <c r="AW515" s="1794"/>
      <c r="AX515" s="1794"/>
      <c r="AY515" s="1794"/>
      <c r="AZ515" s="1794"/>
      <c r="BA515" s="1794"/>
      <c r="BB515" s="1794"/>
      <c r="BC515" s="1794"/>
    </row>
    <row r="516" spans="6:55" s="53" customFormat="1" x14ac:dyDescent="0.3">
      <c r="F516" s="57"/>
      <c r="G516" s="57"/>
      <c r="H516" s="57"/>
      <c r="I516" s="57"/>
      <c r="J516" s="57"/>
      <c r="K516" s="57"/>
      <c r="L516" s="57"/>
      <c r="M516" s="57"/>
      <c r="N516" s="57"/>
      <c r="P516" s="1794"/>
      <c r="Q516" s="1794"/>
      <c r="R516" s="1794"/>
      <c r="S516" s="1794"/>
      <c r="T516" s="1794"/>
      <c r="U516" s="1794"/>
      <c r="V516" s="1794"/>
      <c r="W516" s="1794"/>
      <c r="X516" s="1794"/>
      <c r="Y516" s="1794"/>
      <c r="Z516" s="1794"/>
      <c r="AA516" s="1794"/>
      <c r="AB516" s="1794"/>
      <c r="AC516" s="1794"/>
      <c r="AD516" s="1794"/>
      <c r="AE516" s="1794"/>
      <c r="AF516" s="1794"/>
      <c r="AG516" s="1794"/>
      <c r="AH516" s="1794"/>
      <c r="AI516" s="1785"/>
      <c r="AJ516" s="1785"/>
      <c r="AK516" s="1785"/>
      <c r="AL516" s="1785"/>
      <c r="AM516" s="1785"/>
      <c r="AN516" s="1790" t="s">
        <v>122</v>
      </c>
      <c r="AO516" s="1790" t="s">
        <v>761</v>
      </c>
      <c r="AP516" s="1790" t="s">
        <v>468</v>
      </c>
      <c r="AQ516" s="1790" t="s">
        <v>408</v>
      </c>
      <c r="AR516" s="1790" t="s">
        <v>415</v>
      </c>
      <c r="AS516" s="1794"/>
      <c r="AT516" s="1794"/>
      <c r="AU516" s="1794"/>
      <c r="AV516" s="1794"/>
      <c r="AW516" s="1794"/>
      <c r="AX516" s="1794"/>
      <c r="AY516" s="1794"/>
      <c r="AZ516" s="1794"/>
      <c r="BA516" s="1794"/>
      <c r="BB516" s="1794"/>
      <c r="BC516" s="1794"/>
    </row>
    <row r="517" spans="6:55" s="53" customFormat="1" x14ac:dyDescent="0.3">
      <c r="F517" s="57"/>
      <c r="G517" s="57"/>
      <c r="H517" s="57"/>
      <c r="I517" s="57"/>
      <c r="J517" s="57"/>
      <c r="K517" s="57"/>
      <c r="L517" s="57"/>
      <c r="M517" s="57"/>
      <c r="N517" s="57"/>
      <c r="P517" s="1794"/>
      <c r="Q517" s="1794"/>
      <c r="R517" s="1794"/>
      <c r="S517" s="1794"/>
      <c r="T517" s="1794"/>
      <c r="U517" s="1794"/>
      <c r="V517" s="1794"/>
      <c r="W517" s="1794"/>
      <c r="X517" s="1794"/>
      <c r="Y517" s="1794"/>
      <c r="Z517" s="1794"/>
      <c r="AA517" s="1794"/>
      <c r="AB517" s="1794"/>
      <c r="AC517" s="1794"/>
      <c r="AD517" s="1794"/>
      <c r="AE517" s="1794"/>
      <c r="AF517" s="1794"/>
      <c r="AG517" s="1794"/>
      <c r="AH517" s="1794"/>
      <c r="AI517" s="1785"/>
      <c r="AJ517" s="1785"/>
      <c r="AK517" s="1785"/>
      <c r="AL517" s="1785"/>
      <c r="AM517" s="1785"/>
      <c r="AN517" s="1790" t="s">
        <v>124</v>
      </c>
      <c r="AO517" s="1790" t="s">
        <v>762</v>
      </c>
      <c r="AP517" s="1790" t="s">
        <v>470</v>
      </c>
      <c r="AQ517" s="1790" t="s">
        <v>409</v>
      </c>
      <c r="AR517" s="1790" t="s">
        <v>418</v>
      </c>
      <c r="AS517" s="1794"/>
      <c r="AT517" s="1794"/>
      <c r="AU517" s="1794"/>
      <c r="AV517" s="1794"/>
      <c r="AW517" s="1794"/>
      <c r="AX517" s="1794"/>
      <c r="AY517" s="1794"/>
      <c r="AZ517" s="1794"/>
      <c r="BA517" s="1794"/>
      <c r="BB517" s="1794"/>
      <c r="BC517" s="1794"/>
    </row>
    <row r="518" spans="6:55" s="53" customFormat="1" x14ac:dyDescent="0.3">
      <c r="F518" s="57"/>
      <c r="G518" s="57"/>
      <c r="H518" s="57"/>
      <c r="I518" s="57"/>
      <c r="J518" s="57"/>
      <c r="K518" s="57"/>
      <c r="L518" s="57"/>
      <c r="M518" s="57"/>
      <c r="N518" s="57"/>
      <c r="P518" s="1794"/>
      <c r="Q518" s="1794"/>
      <c r="R518" s="1794"/>
      <c r="S518" s="1794"/>
      <c r="T518" s="1794"/>
      <c r="U518" s="1794"/>
      <c r="V518" s="1794"/>
      <c r="W518" s="1794"/>
      <c r="X518" s="1794"/>
      <c r="Y518" s="1794"/>
      <c r="Z518" s="1794"/>
      <c r="AA518" s="1794"/>
      <c r="AB518" s="1794"/>
      <c r="AC518" s="1794"/>
      <c r="AD518" s="1794"/>
      <c r="AE518" s="1794"/>
      <c r="AF518" s="1794"/>
      <c r="AG518" s="1794"/>
      <c r="AH518" s="1794"/>
      <c r="AI518" s="1785"/>
      <c r="AJ518" s="1785"/>
      <c r="AK518" s="1785"/>
      <c r="AL518" s="1785"/>
      <c r="AM518" s="1785"/>
      <c r="AN518" s="1790" t="s">
        <v>126</v>
      </c>
      <c r="AO518" s="1790" t="s">
        <v>763</v>
      </c>
      <c r="AP518" s="1790" t="s">
        <v>470</v>
      </c>
      <c r="AQ518" s="1790" t="s">
        <v>410</v>
      </c>
      <c r="AR518" s="1790" t="s">
        <v>418</v>
      </c>
      <c r="AS518" s="1794"/>
      <c r="AT518" s="1794"/>
      <c r="AU518" s="1794"/>
      <c r="AV518" s="1794"/>
      <c r="AW518" s="1794"/>
      <c r="AX518" s="1794"/>
      <c r="AY518" s="1794"/>
      <c r="AZ518" s="1794"/>
      <c r="BA518" s="1794"/>
      <c r="BB518" s="1794"/>
      <c r="BC518" s="1794"/>
    </row>
    <row r="519" spans="6:55" s="53" customFormat="1" x14ac:dyDescent="0.3">
      <c r="F519" s="57"/>
      <c r="G519" s="57"/>
      <c r="H519" s="57"/>
      <c r="I519" s="57"/>
      <c r="J519" s="57"/>
      <c r="K519" s="57"/>
      <c r="L519" s="57"/>
      <c r="M519" s="57"/>
      <c r="N519" s="57"/>
      <c r="P519" s="1794"/>
      <c r="Q519" s="1794"/>
      <c r="R519" s="1794"/>
      <c r="S519" s="1794"/>
      <c r="T519" s="1794"/>
      <c r="U519" s="1794"/>
      <c r="V519" s="1794"/>
      <c r="W519" s="1794"/>
      <c r="X519" s="1794"/>
      <c r="Y519" s="1794"/>
      <c r="Z519" s="1794"/>
      <c r="AA519" s="1794"/>
      <c r="AB519" s="1794"/>
      <c r="AC519" s="1794"/>
      <c r="AD519" s="1794"/>
      <c r="AE519" s="1794"/>
      <c r="AF519" s="1794"/>
      <c r="AG519" s="1794"/>
      <c r="AH519" s="1794"/>
      <c r="AI519" s="1785"/>
      <c r="AJ519" s="1785"/>
      <c r="AK519" s="1785"/>
      <c r="AL519" s="1785"/>
      <c r="AM519" s="1785"/>
      <c r="AN519" s="1790" t="s">
        <v>128</v>
      </c>
      <c r="AO519" s="1790" t="s">
        <v>764</v>
      </c>
      <c r="AP519" s="1790" t="s">
        <v>470</v>
      </c>
      <c r="AQ519" s="1790" t="s">
        <v>410</v>
      </c>
      <c r="AR519" s="1790" t="s">
        <v>418</v>
      </c>
      <c r="AS519" s="1794"/>
      <c r="AT519" s="1794"/>
      <c r="AU519" s="1794"/>
      <c r="AV519" s="1794"/>
      <c r="AW519" s="1794"/>
      <c r="AX519" s="1794"/>
      <c r="AY519" s="1794"/>
      <c r="AZ519" s="1794"/>
      <c r="BA519" s="1794"/>
      <c r="BB519" s="1794"/>
      <c r="BC519" s="1794"/>
    </row>
    <row r="520" spans="6:55" s="53" customFormat="1" x14ac:dyDescent="0.3">
      <c r="F520" s="57"/>
      <c r="G520" s="57"/>
      <c r="H520" s="57"/>
      <c r="I520" s="57"/>
      <c r="J520" s="57"/>
      <c r="K520" s="57"/>
      <c r="L520" s="57"/>
      <c r="M520" s="57"/>
      <c r="N520" s="57"/>
      <c r="P520" s="1794"/>
      <c r="Q520" s="1794"/>
      <c r="R520" s="1794"/>
      <c r="S520" s="1794"/>
      <c r="T520" s="1794"/>
      <c r="U520" s="1794"/>
      <c r="V520" s="1794"/>
      <c r="W520" s="1794"/>
      <c r="X520" s="1794"/>
      <c r="Y520" s="1794"/>
      <c r="Z520" s="1794"/>
      <c r="AA520" s="1794"/>
      <c r="AB520" s="1794"/>
      <c r="AC520" s="1794"/>
      <c r="AD520" s="1794"/>
      <c r="AE520" s="1794"/>
      <c r="AF520" s="1794"/>
      <c r="AG520" s="1794"/>
      <c r="AH520" s="1794"/>
      <c r="AI520" s="1785"/>
      <c r="AJ520" s="1785"/>
      <c r="AK520" s="1785"/>
      <c r="AL520" s="1785"/>
      <c r="AM520" s="1785"/>
      <c r="AN520" s="1790" t="s">
        <v>130</v>
      </c>
      <c r="AO520" s="1790" t="s">
        <v>765</v>
      </c>
      <c r="AP520" s="1790" t="s">
        <v>456</v>
      </c>
      <c r="AQ520" s="1790" t="s">
        <v>407</v>
      </c>
      <c r="AR520" s="1790" t="s">
        <v>418</v>
      </c>
      <c r="AS520" s="1794"/>
      <c r="AT520" s="1794"/>
      <c r="AU520" s="1794"/>
      <c r="AV520" s="1794"/>
      <c r="AW520" s="1794"/>
      <c r="AX520" s="1794"/>
      <c r="AY520" s="1794"/>
      <c r="AZ520" s="1794"/>
      <c r="BA520" s="1794"/>
      <c r="BB520" s="1794"/>
      <c r="BC520" s="1794"/>
    </row>
    <row r="521" spans="6:55" s="53" customFormat="1" x14ac:dyDescent="0.3">
      <c r="F521" s="57"/>
      <c r="G521" s="57"/>
      <c r="H521" s="57"/>
      <c r="I521" s="57"/>
      <c r="J521" s="57"/>
      <c r="K521" s="57"/>
      <c r="L521" s="57"/>
      <c r="M521" s="57"/>
      <c r="N521" s="57"/>
      <c r="P521" s="1794"/>
      <c r="Q521" s="1794"/>
      <c r="R521" s="1794"/>
      <c r="S521" s="1794"/>
      <c r="T521" s="1794"/>
      <c r="U521" s="1794"/>
      <c r="V521" s="1794"/>
      <c r="W521" s="1794"/>
      <c r="X521" s="1794"/>
      <c r="Y521" s="1794"/>
      <c r="Z521" s="1794"/>
      <c r="AA521" s="1794"/>
      <c r="AB521" s="1794"/>
      <c r="AC521" s="1794"/>
      <c r="AD521" s="1794"/>
      <c r="AE521" s="1794"/>
      <c r="AF521" s="1794"/>
      <c r="AG521" s="1794"/>
      <c r="AH521" s="1794"/>
      <c r="AI521" s="1785"/>
      <c r="AJ521" s="1785"/>
      <c r="AK521" s="1785"/>
      <c r="AL521" s="1785"/>
      <c r="AM521" s="1785"/>
      <c r="AN521" s="1790" t="s">
        <v>130</v>
      </c>
      <c r="AO521" s="1790" t="s">
        <v>766</v>
      </c>
      <c r="AP521" s="1790" t="s">
        <v>450</v>
      </c>
      <c r="AQ521" s="1790" t="s">
        <v>407</v>
      </c>
      <c r="AR521" s="1790" t="s">
        <v>418</v>
      </c>
      <c r="AS521" s="1794"/>
      <c r="AT521" s="1794"/>
      <c r="AU521" s="1794"/>
      <c r="AV521" s="1794"/>
      <c r="AW521" s="1794"/>
      <c r="AX521" s="1794"/>
      <c r="AY521" s="1794"/>
      <c r="AZ521" s="1794"/>
      <c r="BA521" s="1794"/>
      <c r="BB521" s="1794"/>
      <c r="BC521" s="1794"/>
    </row>
    <row r="522" spans="6:55" s="53" customFormat="1" x14ac:dyDescent="0.3">
      <c r="F522" s="57"/>
      <c r="G522" s="57"/>
      <c r="H522" s="57"/>
      <c r="I522" s="57"/>
      <c r="J522" s="57"/>
      <c r="K522" s="57"/>
      <c r="L522" s="57"/>
      <c r="M522" s="57"/>
      <c r="N522" s="57"/>
      <c r="P522" s="1794"/>
      <c r="Q522" s="1794"/>
      <c r="R522" s="1794"/>
      <c r="S522" s="1794"/>
      <c r="T522" s="1794"/>
      <c r="U522" s="1794"/>
      <c r="V522" s="1794"/>
      <c r="W522" s="1794"/>
      <c r="X522" s="1794"/>
      <c r="Y522" s="1794"/>
      <c r="Z522" s="1794"/>
      <c r="AA522" s="1794"/>
      <c r="AB522" s="1794"/>
      <c r="AC522" s="1794"/>
      <c r="AD522" s="1794"/>
      <c r="AE522" s="1794"/>
      <c r="AF522" s="1794"/>
      <c r="AG522" s="1794"/>
      <c r="AH522" s="1794"/>
      <c r="AI522" s="1785"/>
      <c r="AJ522" s="1785"/>
      <c r="AK522" s="1785"/>
      <c r="AL522" s="1785"/>
      <c r="AM522" s="1785"/>
      <c r="AN522" s="1790" t="s">
        <v>130</v>
      </c>
      <c r="AO522" s="1790" t="s">
        <v>766</v>
      </c>
      <c r="AP522" s="1790" t="s">
        <v>452</v>
      </c>
      <c r="AQ522" s="1790" t="s">
        <v>407</v>
      </c>
      <c r="AR522" s="1790" t="s">
        <v>418</v>
      </c>
      <c r="AS522" s="1794"/>
      <c r="AT522" s="1794"/>
      <c r="AU522" s="1794"/>
      <c r="AV522" s="1794"/>
      <c r="AW522" s="1794"/>
      <c r="AX522" s="1794"/>
      <c r="AY522" s="1794"/>
      <c r="AZ522" s="1794"/>
      <c r="BA522" s="1794"/>
      <c r="BB522" s="1794"/>
      <c r="BC522" s="1794"/>
    </row>
    <row r="523" spans="6:55" s="53" customFormat="1" x14ac:dyDescent="0.3">
      <c r="F523" s="57"/>
      <c r="G523" s="57"/>
      <c r="H523" s="57"/>
      <c r="I523" s="57"/>
      <c r="J523" s="57"/>
      <c r="K523" s="57"/>
      <c r="L523" s="57"/>
      <c r="M523" s="57"/>
      <c r="N523" s="57"/>
      <c r="P523" s="1794"/>
      <c r="Q523" s="1794"/>
      <c r="R523" s="1794"/>
      <c r="S523" s="1794"/>
      <c r="T523" s="1794"/>
      <c r="U523" s="1794"/>
      <c r="V523" s="1794"/>
      <c r="W523" s="1794"/>
      <c r="X523" s="1794"/>
      <c r="Y523" s="1794"/>
      <c r="Z523" s="1794"/>
      <c r="AA523" s="1794"/>
      <c r="AB523" s="1794"/>
      <c r="AC523" s="1794"/>
      <c r="AD523" s="1794"/>
      <c r="AE523" s="1794"/>
      <c r="AF523" s="1794"/>
      <c r="AG523" s="1794"/>
      <c r="AH523" s="1794"/>
      <c r="AI523" s="1785"/>
      <c r="AJ523" s="1785"/>
      <c r="AK523" s="1785"/>
      <c r="AL523" s="1785"/>
      <c r="AM523" s="1785"/>
      <c r="AN523" s="1790" t="s">
        <v>130</v>
      </c>
      <c r="AO523" s="1790" t="s">
        <v>766</v>
      </c>
      <c r="AP523" s="1790" t="s">
        <v>454</v>
      </c>
      <c r="AQ523" s="1790" t="s">
        <v>407</v>
      </c>
      <c r="AR523" s="1790" t="s">
        <v>418</v>
      </c>
      <c r="AS523" s="1794"/>
      <c r="AT523" s="1794"/>
      <c r="AU523" s="1794"/>
      <c r="AV523" s="1794"/>
      <c r="AW523" s="1794"/>
      <c r="AX523" s="1794"/>
      <c r="AY523" s="1794"/>
      <c r="AZ523" s="1794"/>
      <c r="BA523" s="1794"/>
      <c r="BB523" s="1794"/>
      <c r="BC523" s="1794"/>
    </row>
    <row r="524" spans="6:55" s="53" customFormat="1" x14ac:dyDescent="0.3">
      <c r="F524" s="57"/>
      <c r="G524" s="57"/>
      <c r="H524" s="57"/>
      <c r="I524" s="57"/>
      <c r="J524" s="57"/>
      <c r="K524" s="57"/>
      <c r="L524" s="57"/>
      <c r="M524" s="57"/>
      <c r="N524" s="57"/>
      <c r="P524" s="1794"/>
      <c r="Q524" s="1794"/>
      <c r="R524" s="1794"/>
      <c r="S524" s="1794"/>
      <c r="T524" s="1794"/>
      <c r="U524" s="1794"/>
      <c r="V524" s="1794"/>
      <c r="W524" s="1794"/>
      <c r="X524" s="1794"/>
      <c r="Y524" s="1794"/>
      <c r="Z524" s="1794"/>
      <c r="AA524" s="1794"/>
      <c r="AB524" s="1794"/>
      <c r="AC524" s="1794"/>
      <c r="AD524" s="1794"/>
      <c r="AE524" s="1794"/>
      <c r="AF524" s="1794"/>
      <c r="AG524" s="1794"/>
      <c r="AH524" s="1794"/>
      <c r="AI524" s="1785"/>
      <c r="AJ524" s="1785"/>
      <c r="AK524" s="1785"/>
      <c r="AL524" s="1785"/>
      <c r="AM524" s="1785"/>
      <c r="AN524" s="1790" t="s">
        <v>130</v>
      </c>
      <c r="AO524" s="1790" t="s">
        <v>768</v>
      </c>
      <c r="AP524" s="1790" t="s">
        <v>972</v>
      </c>
      <c r="AQ524" s="1790" t="s">
        <v>407</v>
      </c>
      <c r="AR524" s="1790" t="s">
        <v>418</v>
      </c>
      <c r="AS524" s="1794"/>
      <c r="AT524" s="1794"/>
      <c r="AU524" s="1794"/>
      <c r="AV524" s="1794"/>
      <c r="AW524" s="1794"/>
      <c r="AX524" s="1794"/>
      <c r="AY524" s="1794"/>
      <c r="AZ524" s="1794"/>
      <c r="BA524" s="1794"/>
      <c r="BB524" s="1794"/>
      <c r="BC524" s="1794"/>
    </row>
    <row r="525" spans="6:55" s="53" customFormat="1" x14ac:dyDescent="0.3">
      <c r="F525" s="57"/>
      <c r="G525" s="57"/>
      <c r="H525" s="57"/>
      <c r="I525" s="57"/>
      <c r="J525" s="57"/>
      <c r="K525" s="57"/>
      <c r="L525" s="57"/>
      <c r="M525" s="57"/>
      <c r="N525" s="57"/>
      <c r="P525" s="1794"/>
      <c r="Q525" s="1794"/>
      <c r="R525" s="1794"/>
      <c r="S525" s="1794"/>
      <c r="T525" s="1794"/>
      <c r="U525" s="1794"/>
      <c r="V525" s="1794"/>
      <c r="W525" s="1794"/>
      <c r="X525" s="1794"/>
      <c r="Y525" s="1794"/>
      <c r="Z525" s="1794"/>
      <c r="AA525" s="1794"/>
      <c r="AB525" s="1794"/>
      <c r="AC525" s="1794"/>
      <c r="AD525" s="1794"/>
      <c r="AE525" s="1794"/>
      <c r="AF525" s="1794"/>
      <c r="AG525" s="1794"/>
      <c r="AH525" s="1794"/>
      <c r="AI525" s="1785"/>
      <c r="AJ525" s="1785"/>
      <c r="AK525" s="1785"/>
      <c r="AL525" s="1785"/>
      <c r="AM525" s="1785"/>
      <c r="AN525" s="1790" t="s">
        <v>130</v>
      </c>
      <c r="AO525" s="1790" t="s">
        <v>769</v>
      </c>
      <c r="AP525" s="1790" t="s">
        <v>973</v>
      </c>
      <c r="AQ525" s="1790" t="s">
        <v>407</v>
      </c>
      <c r="AR525" s="1790" t="s">
        <v>418</v>
      </c>
      <c r="AS525" s="1794"/>
      <c r="AT525" s="1794"/>
      <c r="AU525" s="1794"/>
      <c r="AV525" s="1794"/>
      <c r="AW525" s="1794"/>
      <c r="AX525" s="1794"/>
      <c r="AY525" s="1794"/>
      <c r="AZ525" s="1794"/>
      <c r="BA525" s="1794"/>
      <c r="BB525" s="1794"/>
      <c r="BC525" s="1794"/>
    </row>
    <row r="526" spans="6:55" s="53" customFormat="1" x14ac:dyDescent="0.3">
      <c r="F526" s="57"/>
      <c r="G526" s="57"/>
      <c r="H526" s="57"/>
      <c r="I526" s="57"/>
      <c r="J526" s="57"/>
      <c r="K526" s="57"/>
      <c r="L526" s="57"/>
      <c r="M526" s="57"/>
      <c r="N526" s="57"/>
      <c r="P526" s="1794"/>
      <c r="Q526" s="1794"/>
      <c r="R526" s="1794"/>
      <c r="S526" s="1794"/>
      <c r="T526" s="1794"/>
      <c r="U526" s="1794"/>
      <c r="V526" s="1794"/>
      <c r="W526" s="1794"/>
      <c r="X526" s="1794"/>
      <c r="Y526" s="1794"/>
      <c r="Z526" s="1794"/>
      <c r="AA526" s="1794"/>
      <c r="AB526" s="1794"/>
      <c r="AC526" s="1794"/>
      <c r="AD526" s="1794"/>
      <c r="AE526" s="1794"/>
      <c r="AF526" s="1794"/>
      <c r="AG526" s="1794"/>
      <c r="AH526" s="1794"/>
      <c r="AI526" s="1785"/>
      <c r="AJ526" s="1785"/>
      <c r="AK526" s="1785"/>
      <c r="AL526" s="1785"/>
      <c r="AM526" s="1785"/>
      <c r="AN526" s="1790" t="s">
        <v>130</v>
      </c>
      <c r="AO526" s="1790" t="s">
        <v>769</v>
      </c>
      <c r="AP526" s="1790" t="s">
        <v>900</v>
      </c>
      <c r="AQ526" s="1790" t="s">
        <v>407</v>
      </c>
      <c r="AR526" s="1790" t="s">
        <v>418</v>
      </c>
      <c r="AS526" s="1794"/>
      <c r="AT526" s="1794"/>
      <c r="AU526" s="1794"/>
      <c r="AV526" s="1794"/>
      <c r="AW526" s="1794"/>
      <c r="AX526" s="1794"/>
      <c r="AY526" s="1794"/>
      <c r="AZ526" s="1794"/>
      <c r="BA526" s="1794"/>
      <c r="BB526" s="1794"/>
      <c r="BC526" s="1794"/>
    </row>
    <row r="527" spans="6:55" s="53" customFormat="1" x14ac:dyDescent="0.3">
      <c r="F527" s="57"/>
      <c r="G527" s="57"/>
      <c r="H527" s="57"/>
      <c r="I527" s="57"/>
      <c r="J527" s="57"/>
      <c r="K527" s="57"/>
      <c r="L527" s="57"/>
      <c r="M527" s="57"/>
      <c r="N527" s="57"/>
      <c r="P527" s="1794"/>
      <c r="Q527" s="1794"/>
      <c r="R527" s="1794"/>
      <c r="S527" s="1794"/>
      <c r="T527" s="1794"/>
      <c r="U527" s="1794"/>
      <c r="V527" s="1794"/>
      <c r="W527" s="1794"/>
      <c r="X527" s="1794"/>
      <c r="Y527" s="1794"/>
      <c r="Z527" s="1794"/>
      <c r="AA527" s="1794"/>
      <c r="AB527" s="1794"/>
      <c r="AC527" s="1794"/>
      <c r="AD527" s="1794"/>
      <c r="AE527" s="1794"/>
      <c r="AF527" s="1794"/>
      <c r="AG527" s="1794"/>
      <c r="AH527" s="1794"/>
      <c r="AI527" s="1785"/>
      <c r="AJ527" s="1785"/>
      <c r="AK527" s="1785"/>
      <c r="AL527" s="1785"/>
      <c r="AM527" s="1785"/>
      <c r="AN527" s="1790" t="s">
        <v>130</v>
      </c>
      <c r="AO527" s="1790" t="s">
        <v>770</v>
      </c>
      <c r="AP527" s="1790" t="s">
        <v>450</v>
      </c>
      <c r="AQ527" s="1790" t="s">
        <v>407</v>
      </c>
      <c r="AR527" s="1790" t="s">
        <v>418</v>
      </c>
      <c r="AS527" s="1794"/>
      <c r="AT527" s="1794"/>
      <c r="AU527" s="1794"/>
      <c r="AV527" s="1794"/>
      <c r="AW527" s="1794"/>
      <c r="AX527" s="1794"/>
      <c r="AY527" s="1794"/>
      <c r="AZ527" s="1794"/>
      <c r="BA527" s="1794"/>
      <c r="BB527" s="1794"/>
      <c r="BC527" s="1794"/>
    </row>
    <row r="528" spans="6:55" s="53" customFormat="1" x14ac:dyDescent="0.3">
      <c r="F528" s="57"/>
      <c r="G528" s="57"/>
      <c r="H528" s="57"/>
      <c r="I528" s="57"/>
      <c r="J528" s="57"/>
      <c r="K528" s="57"/>
      <c r="L528" s="57"/>
      <c r="M528" s="57"/>
      <c r="N528" s="57"/>
      <c r="P528" s="1794"/>
      <c r="Q528" s="1794"/>
      <c r="R528" s="1794"/>
      <c r="S528" s="1794"/>
      <c r="T528" s="1794"/>
      <c r="U528" s="1794"/>
      <c r="V528" s="1794"/>
      <c r="W528" s="1794"/>
      <c r="X528" s="1794"/>
      <c r="Y528" s="1794"/>
      <c r="Z528" s="1794"/>
      <c r="AA528" s="1794"/>
      <c r="AB528" s="1794"/>
      <c r="AC528" s="1794"/>
      <c r="AD528" s="1794"/>
      <c r="AE528" s="1794"/>
      <c r="AF528" s="1794"/>
      <c r="AG528" s="1794"/>
      <c r="AH528" s="1794"/>
      <c r="AI528" s="1785"/>
      <c r="AJ528" s="1785"/>
      <c r="AK528" s="1785"/>
      <c r="AL528" s="1785"/>
      <c r="AM528" s="1785"/>
      <c r="AN528" s="1790" t="s">
        <v>130</v>
      </c>
      <c r="AO528" s="1790" t="s">
        <v>771</v>
      </c>
      <c r="AP528" s="1790" t="s">
        <v>450</v>
      </c>
      <c r="AQ528" s="1790" t="s">
        <v>407</v>
      </c>
      <c r="AR528" s="1790" t="s">
        <v>418</v>
      </c>
      <c r="AS528" s="1794"/>
      <c r="AT528" s="1794"/>
      <c r="AU528" s="1794"/>
      <c r="AV528" s="1794"/>
      <c r="AW528" s="1794"/>
      <c r="AX528" s="1794"/>
      <c r="AY528" s="1794"/>
      <c r="AZ528" s="1794"/>
      <c r="BA528" s="1794"/>
      <c r="BB528" s="1794"/>
      <c r="BC528" s="1794"/>
    </row>
    <row r="529" spans="6:55" s="53" customFormat="1" x14ac:dyDescent="0.3">
      <c r="F529" s="57"/>
      <c r="G529" s="57"/>
      <c r="H529" s="57"/>
      <c r="I529" s="57"/>
      <c r="J529" s="57"/>
      <c r="K529" s="57"/>
      <c r="L529" s="57"/>
      <c r="M529" s="57"/>
      <c r="N529" s="57"/>
      <c r="P529" s="1794"/>
      <c r="Q529" s="1794"/>
      <c r="R529" s="1794"/>
      <c r="S529" s="1794"/>
      <c r="T529" s="1794"/>
      <c r="U529" s="1794"/>
      <c r="V529" s="1794"/>
      <c r="W529" s="1794"/>
      <c r="X529" s="1794"/>
      <c r="Y529" s="1794"/>
      <c r="Z529" s="1794"/>
      <c r="AA529" s="1794"/>
      <c r="AB529" s="1794"/>
      <c r="AC529" s="1794"/>
      <c r="AD529" s="1794"/>
      <c r="AE529" s="1794"/>
      <c r="AF529" s="1794"/>
      <c r="AG529" s="1794"/>
      <c r="AH529" s="1794"/>
      <c r="AI529" s="1785"/>
      <c r="AJ529" s="1785"/>
      <c r="AK529" s="1785"/>
      <c r="AL529" s="1785"/>
      <c r="AM529" s="1785"/>
      <c r="AN529" s="1790" t="s">
        <v>130</v>
      </c>
      <c r="AO529" s="1790" t="s">
        <v>771</v>
      </c>
      <c r="AP529" s="1790" t="s">
        <v>452</v>
      </c>
      <c r="AQ529" s="1790" t="s">
        <v>407</v>
      </c>
      <c r="AR529" s="1790" t="s">
        <v>418</v>
      </c>
      <c r="AS529" s="1794"/>
      <c r="AT529" s="1794"/>
      <c r="AU529" s="1794"/>
      <c r="AV529" s="1794"/>
      <c r="AW529" s="1794"/>
      <c r="AX529" s="1794"/>
      <c r="AY529" s="1794"/>
      <c r="AZ529" s="1794"/>
      <c r="BA529" s="1794"/>
      <c r="BB529" s="1794"/>
      <c r="BC529" s="1794"/>
    </row>
    <row r="530" spans="6:55" s="53" customFormat="1" x14ac:dyDescent="0.3">
      <c r="F530" s="57"/>
      <c r="G530" s="57"/>
      <c r="H530" s="57"/>
      <c r="I530" s="57"/>
      <c r="J530" s="57"/>
      <c r="K530" s="57"/>
      <c r="L530" s="57"/>
      <c r="M530" s="57"/>
      <c r="N530" s="57"/>
      <c r="P530" s="1794"/>
      <c r="Q530" s="1794"/>
      <c r="R530" s="1794"/>
      <c r="S530" s="1794"/>
      <c r="T530" s="1794"/>
      <c r="U530" s="1794"/>
      <c r="V530" s="1794"/>
      <c r="W530" s="1794"/>
      <c r="X530" s="1794"/>
      <c r="Y530" s="1794"/>
      <c r="Z530" s="1794"/>
      <c r="AA530" s="1794"/>
      <c r="AB530" s="1794"/>
      <c r="AC530" s="1794"/>
      <c r="AD530" s="1794"/>
      <c r="AE530" s="1794"/>
      <c r="AF530" s="1794"/>
      <c r="AG530" s="1794"/>
      <c r="AH530" s="1794"/>
      <c r="AI530" s="1785"/>
      <c r="AJ530" s="1785"/>
      <c r="AK530" s="1785"/>
      <c r="AL530" s="1785"/>
      <c r="AM530" s="1785"/>
      <c r="AN530" s="1790" t="s">
        <v>130</v>
      </c>
      <c r="AO530" s="1790" t="s">
        <v>772</v>
      </c>
      <c r="AP530" s="1790" t="s">
        <v>450</v>
      </c>
      <c r="AQ530" s="1790" t="s">
        <v>407</v>
      </c>
      <c r="AR530" s="1790" t="s">
        <v>418</v>
      </c>
      <c r="AS530" s="1794"/>
      <c r="AT530" s="1794"/>
      <c r="AU530" s="1794"/>
      <c r="AV530" s="1794"/>
      <c r="AW530" s="1794"/>
      <c r="AX530" s="1794"/>
      <c r="AY530" s="1794"/>
      <c r="AZ530" s="1794"/>
      <c r="BA530" s="1794"/>
      <c r="BB530" s="1794"/>
      <c r="BC530" s="1794"/>
    </row>
    <row r="531" spans="6:55" s="53" customFormat="1" x14ac:dyDescent="0.3">
      <c r="F531" s="57"/>
      <c r="G531" s="57"/>
      <c r="H531" s="57"/>
      <c r="I531" s="57"/>
      <c r="J531" s="57"/>
      <c r="K531" s="57"/>
      <c r="L531" s="57"/>
      <c r="M531" s="57"/>
      <c r="N531" s="57"/>
      <c r="P531" s="1794"/>
      <c r="Q531" s="1794"/>
      <c r="R531" s="1794"/>
      <c r="S531" s="1794"/>
      <c r="T531" s="1794"/>
      <c r="U531" s="1794"/>
      <c r="V531" s="1794"/>
      <c r="W531" s="1794"/>
      <c r="X531" s="1794"/>
      <c r="Y531" s="1794"/>
      <c r="Z531" s="1794"/>
      <c r="AA531" s="1794"/>
      <c r="AB531" s="1794"/>
      <c r="AC531" s="1794"/>
      <c r="AD531" s="1794"/>
      <c r="AE531" s="1794"/>
      <c r="AF531" s="1794"/>
      <c r="AG531" s="1794"/>
      <c r="AH531" s="1794"/>
      <c r="AI531" s="1785"/>
      <c r="AJ531" s="1785"/>
      <c r="AK531" s="1785"/>
      <c r="AL531" s="1785"/>
      <c r="AM531" s="1785"/>
      <c r="AN531" s="1790" t="s">
        <v>130</v>
      </c>
      <c r="AO531" s="1790" t="s">
        <v>774</v>
      </c>
      <c r="AP531" s="1790" t="s">
        <v>974</v>
      </c>
      <c r="AQ531" s="1790" t="s">
        <v>407</v>
      </c>
      <c r="AR531" s="1790" t="s">
        <v>418</v>
      </c>
      <c r="AS531" s="1794"/>
      <c r="AT531" s="1794"/>
      <c r="AU531" s="1794"/>
      <c r="AV531" s="1794"/>
      <c r="AW531" s="1794"/>
      <c r="AX531" s="1794"/>
      <c r="AY531" s="1794"/>
      <c r="AZ531" s="1794"/>
      <c r="BA531" s="1794"/>
      <c r="BB531" s="1794"/>
      <c r="BC531" s="1794"/>
    </row>
    <row r="532" spans="6:55" s="53" customFormat="1" x14ac:dyDescent="0.3">
      <c r="F532" s="57"/>
      <c r="G532" s="57"/>
      <c r="H532" s="57"/>
      <c r="I532" s="57"/>
      <c r="J532" s="57"/>
      <c r="K532" s="57"/>
      <c r="L532" s="57"/>
      <c r="M532" s="57"/>
      <c r="N532" s="57"/>
      <c r="P532" s="1794"/>
      <c r="Q532" s="1794"/>
      <c r="R532" s="1794"/>
      <c r="S532" s="1794"/>
      <c r="T532" s="1794"/>
      <c r="U532" s="1794"/>
      <c r="V532" s="1794"/>
      <c r="W532" s="1794"/>
      <c r="X532" s="1794"/>
      <c r="Y532" s="1794"/>
      <c r="Z532" s="1794"/>
      <c r="AA532" s="1794"/>
      <c r="AB532" s="1794"/>
      <c r="AC532" s="1794"/>
      <c r="AD532" s="1794"/>
      <c r="AE532" s="1794"/>
      <c r="AF532" s="1794"/>
      <c r="AG532" s="1794"/>
      <c r="AH532" s="1794"/>
      <c r="AI532" s="1785"/>
      <c r="AJ532" s="1785"/>
      <c r="AK532" s="1785"/>
      <c r="AL532" s="1785"/>
      <c r="AM532" s="1785"/>
      <c r="AN532" s="1790" t="s">
        <v>130</v>
      </c>
      <c r="AO532" s="1790" t="s">
        <v>774</v>
      </c>
      <c r="AP532" s="1790" t="s">
        <v>975</v>
      </c>
      <c r="AQ532" s="1790" t="s">
        <v>407</v>
      </c>
      <c r="AR532" s="1790" t="s">
        <v>418</v>
      </c>
      <c r="AS532" s="1794"/>
      <c r="AT532" s="1794"/>
      <c r="AU532" s="1794"/>
      <c r="AV532" s="1794"/>
      <c r="AW532" s="1794"/>
      <c r="AX532" s="1794"/>
      <c r="AY532" s="1794"/>
      <c r="AZ532" s="1794"/>
      <c r="BA532" s="1794"/>
      <c r="BB532" s="1794"/>
      <c r="BC532" s="1794"/>
    </row>
    <row r="533" spans="6:55" s="53" customFormat="1" x14ac:dyDescent="0.3">
      <c r="F533" s="57"/>
      <c r="G533" s="57"/>
      <c r="H533" s="57"/>
      <c r="I533" s="57"/>
      <c r="J533" s="57"/>
      <c r="K533" s="57"/>
      <c r="L533" s="57"/>
      <c r="M533" s="57"/>
      <c r="N533" s="57"/>
      <c r="P533" s="1794"/>
      <c r="Q533" s="1794"/>
      <c r="R533" s="1794"/>
      <c r="S533" s="1794"/>
      <c r="T533" s="1794"/>
      <c r="U533" s="1794"/>
      <c r="V533" s="1794"/>
      <c r="W533" s="1794"/>
      <c r="X533" s="1794"/>
      <c r="Y533" s="1794"/>
      <c r="Z533" s="1794"/>
      <c r="AA533" s="1794"/>
      <c r="AB533" s="1794"/>
      <c r="AC533" s="1794"/>
      <c r="AD533" s="1794"/>
      <c r="AE533" s="1794"/>
      <c r="AF533" s="1794"/>
      <c r="AG533" s="1794"/>
      <c r="AH533" s="1794"/>
      <c r="AI533" s="1785"/>
      <c r="AJ533" s="1785"/>
      <c r="AK533" s="1785"/>
      <c r="AL533" s="1785"/>
      <c r="AM533" s="1785"/>
      <c r="AN533" s="1790" t="s">
        <v>130</v>
      </c>
      <c r="AO533" s="1790" t="s">
        <v>776</v>
      </c>
      <c r="AP533" s="1790" t="s">
        <v>972</v>
      </c>
      <c r="AQ533" s="1790" t="s">
        <v>407</v>
      </c>
      <c r="AR533" s="1790" t="s">
        <v>418</v>
      </c>
      <c r="AS533" s="1794"/>
      <c r="AT533" s="1794"/>
      <c r="AU533" s="1794"/>
      <c r="AV533" s="1794"/>
      <c r="AW533" s="1794"/>
      <c r="AX533" s="1794"/>
      <c r="AY533" s="1794"/>
      <c r="AZ533" s="1794"/>
      <c r="BA533" s="1794"/>
      <c r="BB533" s="1794"/>
      <c r="BC533" s="1794"/>
    </row>
    <row r="534" spans="6:55" s="53" customFormat="1" x14ac:dyDescent="0.3">
      <c r="F534" s="57"/>
      <c r="G534" s="57"/>
      <c r="H534" s="57"/>
      <c r="I534" s="57"/>
      <c r="J534" s="57"/>
      <c r="K534" s="57"/>
      <c r="L534" s="57"/>
      <c r="M534" s="57"/>
      <c r="N534" s="57"/>
      <c r="P534" s="1794"/>
      <c r="Q534" s="1794"/>
      <c r="R534" s="1794"/>
      <c r="S534" s="1794"/>
      <c r="T534" s="1794"/>
      <c r="U534" s="1794"/>
      <c r="V534" s="1794"/>
      <c r="W534" s="1794"/>
      <c r="X534" s="1794"/>
      <c r="Y534" s="1794"/>
      <c r="Z534" s="1794"/>
      <c r="AA534" s="1794"/>
      <c r="AB534" s="1794"/>
      <c r="AC534" s="1794"/>
      <c r="AD534" s="1794"/>
      <c r="AE534" s="1794"/>
      <c r="AF534" s="1794"/>
      <c r="AG534" s="1794"/>
      <c r="AH534" s="1794"/>
      <c r="AI534" s="1785"/>
      <c r="AJ534" s="1785"/>
      <c r="AK534" s="1785"/>
      <c r="AL534" s="1785"/>
      <c r="AM534" s="1785"/>
      <c r="AN534" s="1790" t="s">
        <v>130</v>
      </c>
      <c r="AO534" s="1790" t="s">
        <v>778</v>
      </c>
      <c r="AP534" s="1790" t="s">
        <v>976</v>
      </c>
      <c r="AQ534" s="1790" t="s">
        <v>407</v>
      </c>
      <c r="AR534" s="1790" t="s">
        <v>418</v>
      </c>
      <c r="AS534" s="1794"/>
      <c r="AT534" s="1794"/>
      <c r="AU534" s="1794"/>
      <c r="AV534" s="1794"/>
      <c r="AW534" s="1794"/>
      <c r="AX534" s="1794"/>
      <c r="AY534" s="1794"/>
      <c r="AZ534" s="1794"/>
      <c r="BA534" s="1794"/>
      <c r="BB534" s="1794"/>
      <c r="BC534" s="1794"/>
    </row>
    <row r="535" spans="6:55" s="53" customFormat="1" x14ac:dyDescent="0.3">
      <c r="F535" s="57"/>
      <c r="G535" s="57"/>
      <c r="H535" s="57"/>
      <c r="I535" s="57"/>
      <c r="J535" s="57"/>
      <c r="K535" s="57"/>
      <c r="L535" s="57"/>
      <c r="M535" s="57"/>
      <c r="N535" s="57"/>
      <c r="P535" s="1794"/>
      <c r="Q535" s="1794"/>
      <c r="R535" s="1794"/>
      <c r="S535" s="1794"/>
      <c r="T535" s="1794"/>
      <c r="U535" s="1794"/>
      <c r="V535" s="1794"/>
      <c r="W535" s="1794"/>
      <c r="X535" s="1794"/>
      <c r="Y535" s="1794"/>
      <c r="Z535" s="1794"/>
      <c r="AA535" s="1794"/>
      <c r="AB535" s="1794"/>
      <c r="AC535" s="1794"/>
      <c r="AD535" s="1794"/>
      <c r="AE535" s="1794"/>
      <c r="AF535" s="1794"/>
      <c r="AG535" s="1794"/>
      <c r="AH535" s="1794"/>
      <c r="AI535" s="1785"/>
      <c r="AJ535" s="1785"/>
      <c r="AK535" s="1785"/>
      <c r="AL535" s="1785"/>
      <c r="AM535" s="1785"/>
      <c r="AN535" s="1790" t="s">
        <v>130</v>
      </c>
      <c r="AO535" s="1790" t="s">
        <v>778</v>
      </c>
      <c r="AP535" s="1790" t="s">
        <v>977</v>
      </c>
      <c r="AQ535" s="1790" t="s">
        <v>407</v>
      </c>
      <c r="AR535" s="1790" t="s">
        <v>418</v>
      </c>
      <c r="AS535" s="1794"/>
      <c r="AT535" s="1794"/>
      <c r="AU535" s="1794"/>
      <c r="AV535" s="1794"/>
      <c r="AW535" s="1794"/>
      <c r="AX535" s="1794"/>
      <c r="AY535" s="1794"/>
      <c r="AZ535" s="1794"/>
      <c r="BA535" s="1794"/>
      <c r="BB535" s="1794"/>
      <c r="BC535" s="1794"/>
    </row>
    <row r="536" spans="6:55" s="53" customFormat="1" x14ac:dyDescent="0.3">
      <c r="F536" s="57"/>
      <c r="G536" s="57"/>
      <c r="H536" s="57"/>
      <c r="I536" s="57"/>
      <c r="J536" s="57"/>
      <c r="K536" s="57"/>
      <c r="L536" s="57"/>
      <c r="M536" s="57"/>
      <c r="N536" s="57"/>
      <c r="P536" s="1794"/>
      <c r="Q536" s="1794"/>
      <c r="R536" s="1794"/>
      <c r="S536" s="1794"/>
      <c r="T536" s="1794"/>
      <c r="U536" s="1794"/>
      <c r="V536" s="1794"/>
      <c r="W536" s="1794"/>
      <c r="X536" s="1794"/>
      <c r="Y536" s="1794"/>
      <c r="Z536" s="1794"/>
      <c r="AA536" s="1794"/>
      <c r="AB536" s="1794"/>
      <c r="AC536" s="1794"/>
      <c r="AD536" s="1794"/>
      <c r="AE536" s="1794"/>
      <c r="AF536" s="1794"/>
      <c r="AG536" s="1794"/>
      <c r="AH536" s="1794"/>
      <c r="AI536" s="1785"/>
      <c r="AJ536" s="1785"/>
      <c r="AK536" s="1785"/>
      <c r="AL536" s="1785"/>
      <c r="AM536" s="1785"/>
      <c r="AN536" s="1790" t="s">
        <v>130</v>
      </c>
      <c r="AO536" s="1790" t="s">
        <v>780</v>
      </c>
      <c r="AP536" s="1790" t="s">
        <v>454</v>
      </c>
      <c r="AQ536" s="1790" t="s">
        <v>407</v>
      </c>
      <c r="AR536" s="1790" t="s">
        <v>418</v>
      </c>
      <c r="AS536" s="1794"/>
      <c r="AT536" s="1794"/>
      <c r="AU536" s="1794"/>
      <c r="AV536" s="1794"/>
      <c r="AW536" s="1794"/>
      <c r="AX536" s="1794"/>
      <c r="AY536" s="1794"/>
      <c r="AZ536" s="1794"/>
      <c r="BA536" s="1794"/>
      <c r="BB536" s="1794"/>
      <c r="BC536" s="1794"/>
    </row>
    <row r="537" spans="6:55" s="53" customFormat="1" x14ac:dyDescent="0.3">
      <c r="F537" s="57"/>
      <c r="G537" s="57"/>
      <c r="H537" s="57"/>
      <c r="I537" s="57"/>
      <c r="J537" s="57"/>
      <c r="K537" s="57"/>
      <c r="L537" s="57"/>
      <c r="M537" s="57"/>
      <c r="N537" s="57"/>
      <c r="P537" s="1794"/>
      <c r="Q537" s="1794"/>
      <c r="R537" s="1794"/>
      <c r="S537" s="1794"/>
      <c r="T537" s="1794"/>
      <c r="U537" s="1794"/>
      <c r="V537" s="1794"/>
      <c r="W537" s="1794"/>
      <c r="X537" s="1794"/>
      <c r="Y537" s="1794"/>
      <c r="Z537" s="1794"/>
      <c r="AA537" s="1794"/>
      <c r="AB537" s="1794"/>
      <c r="AC537" s="1794"/>
      <c r="AD537" s="1794"/>
      <c r="AE537" s="1794"/>
      <c r="AF537" s="1794"/>
      <c r="AG537" s="1794"/>
      <c r="AH537" s="1794"/>
      <c r="AI537" s="1785"/>
      <c r="AJ537" s="1785"/>
      <c r="AK537" s="1785"/>
      <c r="AL537" s="1785"/>
      <c r="AM537" s="1785"/>
      <c r="AN537" s="1790" t="s">
        <v>130</v>
      </c>
      <c r="AO537" s="1790" t="s">
        <v>782</v>
      </c>
      <c r="AP537" s="1790" t="s">
        <v>450</v>
      </c>
      <c r="AQ537" s="1790" t="s">
        <v>408</v>
      </c>
      <c r="AR537" s="1790" t="s">
        <v>413</v>
      </c>
      <c r="AS537" s="1794"/>
      <c r="AT537" s="1794"/>
      <c r="AU537" s="1794"/>
      <c r="AV537" s="1794"/>
      <c r="AW537" s="1794"/>
      <c r="AX537" s="1794"/>
      <c r="AY537" s="1794"/>
      <c r="AZ537" s="1794"/>
      <c r="BA537" s="1794"/>
      <c r="BB537" s="1794"/>
      <c r="BC537" s="1794"/>
    </row>
    <row r="538" spans="6:55" s="53" customFormat="1" x14ac:dyDescent="0.3">
      <c r="F538" s="57"/>
      <c r="G538" s="57"/>
      <c r="H538" s="57"/>
      <c r="I538" s="57"/>
      <c r="J538" s="57"/>
      <c r="K538" s="57"/>
      <c r="L538" s="57"/>
      <c r="M538" s="57"/>
      <c r="N538" s="57"/>
      <c r="P538" s="1794"/>
      <c r="Q538" s="1794"/>
      <c r="R538" s="1794"/>
      <c r="S538" s="1794"/>
      <c r="T538" s="1794"/>
      <c r="U538" s="1794"/>
      <c r="V538" s="1794"/>
      <c r="W538" s="1794"/>
      <c r="X538" s="1794"/>
      <c r="Y538" s="1794"/>
      <c r="Z538" s="1794"/>
      <c r="AA538" s="1794"/>
      <c r="AB538" s="1794"/>
      <c r="AC538" s="1794"/>
      <c r="AD538" s="1794"/>
      <c r="AE538" s="1794"/>
      <c r="AF538" s="1794"/>
      <c r="AG538" s="1794"/>
      <c r="AH538" s="1794"/>
      <c r="AI538" s="1785"/>
      <c r="AJ538" s="1785"/>
      <c r="AK538" s="1785"/>
      <c r="AL538" s="1785"/>
      <c r="AM538" s="1785"/>
      <c r="AN538" s="1790" t="s">
        <v>130</v>
      </c>
      <c r="AO538" s="1790" t="s">
        <v>782</v>
      </c>
      <c r="AP538" s="1790" t="s">
        <v>452</v>
      </c>
      <c r="AQ538" s="1790" t="s">
        <v>408</v>
      </c>
      <c r="AR538" s="1790" t="s">
        <v>413</v>
      </c>
      <c r="AS538" s="1794"/>
      <c r="AT538" s="1794"/>
      <c r="AU538" s="1794"/>
      <c r="AV538" s="1794"/>
      <c r="AW538" s="1794"/>
      <c r="AX538" s="1794"/>
      <c r="AY538" s="1794"/>
      <c r="AZ538" s="1794"/>
      <c r="BA538" s="1794"/>
      <c r="BB538" s="1794"/>
      <c r="BC538" s="1794"/>
    </row>
    <row r="539" spans="6:55" s="53" customFormat="1" x14ac:dyDescent="0.3">
      <c r="F539" s="57"/>
      <c r="G539" s="57"/>
      <c r="H539" s="57"/>
      <c r="I539" s="57"/>
      <c r="J539" s="57"/>
      <c r="K539" s="57"/>
      <c r="L539" s="57"/>
      <c r="M539" s="57"/>
      <c r="N539" s="57"/>
      <c r="P539" s="1794"/>
      <c r="Q539" s="1794"/>
      <c r="R539" s="1794"/>
      <c r="S539" s="1794"/>
      <c r="T539" s="1794"/>
      <c r="U539" s="1794"/>
      <c r="V539" s="1794"/>
      <c r="W539" s="1794"/>
      <c r="X539" s="1794"/>
      <c r="Y539" s="1794"/>
      <c r="Z539" s="1794"/>
      <c r="AA539" s="1794"/>
      <c r="AB539" s="1794"/>
      <c r="AC539" s="1794"/>
      <c r="AD539" s="1794"/>
      <c r="AE539" s="1794"/>
      <c r="AF539" s="1794"/>
      <c r="AG539" s="1794"/>
      <c r="AH539" s="1794"/>
      <c r="AI539" s="1785"/>
      <c r="AJ539" s="1785"/>
      <c r="AK539" s="1785"/>
      <c r="AL539" s="1785"/>
      <c r="AM539" s="1785"/>
      <c r="AN539" s="1790" t="s">
        <v>130</v>
      </c>
      <c r="AO539" s="1790" t="s">
        <v>782</v>
      </c>
      <c r="AP539" s="1790" t="s">
        <v>454</v>
      </c>
      <c r="AQ539" s="1790" t="s">
        <v>408</v>
      </c>
      <c r="AR539" s="1790" t="s">
        <v>413</v>
      </c>
      <c r="AS539" s="1794"/>
      <c r="AT539" s="1794"/>
      <c r="AU539" s="1794"/>
      <c r="AV539" s="1794"/>
      <c r="AW539" s="1794"/>
      <c r="AX539" s="1794"/>
      <c r="AY539" s="1794"/>
      <c r="AZ539" s="1794"/>
      <c r="BA539" s="1794"/>
      <c r="BB539" s="1794"/>
      <c r="BC539" s="1794"/>
    </row>
    <row r="540" spans="6:55" s="53" customFormat="1" x14ac:dyDescent="0.3">
      <c r="F540" s="57"/>
      <c r="G540" s="57"/>
      <c r="H540" s="57"/>
      <c r="I540" s="57"/>
      <c r="J540" s="57"/>
      <c r="K540" s="57"/>
      <c r="L540" s="57"/>
      <c r="M540" s="57"/>
      <c r="N540" s="57"/>
      <c r="P540" s="1794"/>
      <c r="Q540" s="1794"/>
      <c r="R540" s="1794"/>
      <c r="S540" s="1794"/>
      <c r="T540" s="1794"/>
      <c r="U540" s="1794"/>
      <c r="V540" s="1794"/>
      <c r="W540" s="1794"/>
      <c r="X540" s="1794"/>
      <c r="Y540" s="1794"/>
      <c r="Z540" s="1794"/>
      <c r="AA540" s="1794"/>
      <c r="AB540" s="1794"/>
      <c r="AC540" s="1794"/>
      <c r="AD540" s="1794"/>
      <c r="AE540" s="1794"/>
      <c r="AF540" s="1794"/>
      <c r="AG540" s="1794"/>
      <c r="AH540" s="1794"/>
      <c r="AI540" s="1785"/>
      <c r="AJ540" s="1785"/>
      <c r="AK540" s="1785"/>
      <c r="AL540" s="1785"/>
      <c r="AM540" s="1785"/>
      <c r="AN540" s="1790" t="s">
        <v>130</v>
      </c>
      <c r="AO540" s="1790" t="s">
        <v>782</v>
      </c>
      <c r="AP540" s="1790" t="s">
        <v>894</v>
      </c>
      <c r="AQ540" s="1790" t="s">
        <v>408</v>
      </c>
      <c r="AR540" s="1790" t="s">
        <v>413</v>
      </c>
      <c r="AS540" s="1794"/>
      <c r="AT540" s="1794"/>
      <c r="AU540" s="1794"/>
      <c r="AV540" s="1794"/>
      <c r="AW540" s="1794"/>
      <c r="AX540" s="1794"/>
      <c r="AY540" s="1794"/>
      <c r="AZ540" s="1794"/>
      <c r="BA540" s="1794"/>
      <c r="BB540" s="1794"/>
      <c r="BC540" s="1794"/>
    </row>
    <row r="541" spans="6:55" s="53" customFormat="1" x14ac:dyDescent="0.3">
      <c r="F541" s="57"/>
      <c r="G541" s="57"/>
      <c r="H541" s="57"/>
      <c r="I541" s="57"/>
      <c r="J541" s="57"/>
      <c r="K541" s="57"/>
      <c r="L541" s="57"/>
      <c r="M541" s="57"/>
      <c r="N541" s="57"/>
      <c r="P541" s="1794"/>
      <c r="Q541" s="1794"/>
      <c r="R541" s="1794"/>
      <c r="S541" s="1794"/>
      <c r="T541" s="1794"/>
      <c r="U541" s="1794"/>
      <c r="V541" s="1794"/>
      <c r="W541" s="1794"/>
      <c r="X541" s="1794"/>
      <c r="Y541" s="1794"/>
      <c r="Z541" s="1794"/>
      <c r="AA541" s="1794"/>
      <c r="AB541" s="1794"/>
      <c r="AC541" s="1794"/>
      <c r="AD541" s="1794"/>
      <c r="AE541" s="1794"/>
      <c r="AF541" s="1794"/>
      <c r="AG541" s="1794"/>
      <c r="AH541" s="1794"/>
      <c r="AI541" s="1785"/>
      <c r="AJ541" s="1785"/>
      <c r="AK541" s="1785"/>
      <c r="AL541" s="1785"/>
      <c r="AM541" s="1785"/>
      <c r="AN541" s="1790" t="s">
        <v>130</v>
      </c>
      <c r="AO541" s="1790" t="s">
        <v>783</v>
      </c>
      <c r="AP541" s="1790" t="s">
        <v>978</v>
      </c>
      <c r="AQ541" s="1790" t="s">
        <v>408</v>
      </c>
      <c r="AR541" s="1790" t="s">
        <v>413</v>
      </c>
      <c r="AS541" s="1794"/>
      <c r="AT541" s="1794"/>
      <c r="AU541" s="1794"/>
      <c r="AV541" s="1794"/>
      <c r="AW541" s="1794"/>
      <c r="AX541" s="1794"/>
      <c r="AY541" s="1794"/>
      <c r="AZ541" s="1794"/>
      <c r="BA541" s="1794"/>
      <c r="BB541" s="1794"/>
      <c r="BC541" s="1794"/>
    </row>
    <row r="542" spans="6:55" s="53" customFormat="1" x14ac:dyDescent="0.3">
      <c r="F542" s="57"/>
      <c r="G542" s="57"/>
      <c r="H542" s="57"/>
      <c r="I542" s="57"/>
      <c r="J542" s="57"/>
      <c r="K542" s="57"/>
      <c r="L542" s="57"/>
      <c r="M542" s="57"/>
      <c r="N542" s="57"/>
      <c r="P542" s="1794"/>
      <c r="Q542" s="1794"/>
      <c r="R542" s="1794"/>
      <c r="S542" s="1794"/>
      <c r="T542" s="1794"/>
      <c r="U542" s="1794"/>
      <c r="V542" s="1794"/>
      <c r="W542" s="1794"/>
      <c r="X542" s="1794"/>
      <c r="Y542" s="1794"/>
      <c r="Z542" s="1794"/>
      <c r="AA542" s="1794"/>
      <c r="AB542" s="1794"/>
      <c r="AC542" s="1794"/>
      <c r="AD542" s="1794"/>
      <c r="AE542" s="1794"/>
      <c r="AF542" s="1794"/>
      <c r="AG542" s="1794"/>
      <c r="AH542" s="1794"/>
      <c r="AI542" s="1785"/>
      <c r="AJ542" s="1785"/>
      <c r="AK542" s="1785"/>
      <c r="AL542" s="1785"/>
      <c r="AM542" s="1785"/>
      <c r="AN542" s="1790" t="s">
        <v>132</v>
      </c>
      <c r="AO542" s="1790" t="s">
        <v>784</v>
      </c>
      <c r="AP542" s="1790" t="s">
        <v>456</v>
      </c>
      <c r="AQ542" s="1790" t="s">
        <v>407</v>
      </c>
      <c r="AR542" s="1790" t="s">
        <v>418</v>
      </c>
      <c r="AS542" s="1794"/>
      <c r="AT542" s="1794"/>
      <c r="AU542" s="1794"/>
      <c r="AV542" s="1794"/>
      <c r="AW542" s="1794"/>
      <c r="AX542" s="1794"/>
      <c r="AY542" s="1794"/>
      <c r="AZ542" s="1794"/>
      <c r="BA542" s="1794"/>
      <c r="BB542" s="1794"/>
      <c r="BC542" s="1794"/>
    </row>
    <row r="543" spans="6:55" s="53" customFormat="1" x14ac:dyDescent="0.3">
      <c r="F543" s="57"/>
      <c r="G543" s="57"/>
      <c r="H543" s="57"/>
      <c r="I543" s="57"/>
      <c r="J543" s="57"/>
      <c r="K543" s="57"/>
      <c r="L543" s="57"/>
      <c r="M543" s="57"/>
      <c r="N543" s="57"/>
      <c r="P543" s="1794"/>
      <c r="Q543" s="1794"/>
      <c r="R543" s="1794"/>
      <c r="S543" s="1794"/>
      <c r="T543" s="1794"/>
      <c r="U543" s="1794"/>
      <c r="V543" s="1794"/>
      <c r="W543" s="1794"/>
      <c r="X543" s="1794"/>
      <c r="Y543" s="1794"/>
      <c r="Z543" s="1794"/>
      <c r="AA543" s="1794"/>
      <c r="AB543" s="1794"/>
      <c r="AC543" s="1794"/>
      <c r="AD543" s="1794"/>
      <c r="AE543" s="1794"/>
      <c r="AF543" s="1794"/>
      <c r="AG543" s="1794"/>
      <c r="AH543" s="1794"/>
      <c r="AI543" s="1785"/>
      <c r="AJ543" s="1785"/>
      <c r="AK543" s="1785"/>
      <c r="AL543" s="1785"/>
      <c r="AM543" s="1785"/>
      <c r="AN543" s="1790" t="s">
        <v>134</v>
      </c>
      <c r="AO543" s="1790" t="s">
        <v>785</v>
      </c>
      <c r="AP543" s="1790" t="s">
        <v>450</v>
      </c>
      <c r="AQ543" s="1790" t="s">
        <v>407</v>
      </c>
      <c r="AR543" s="1790" t="s">
        <v>418</v>
      </c>
      <c r="AS543" s="1794"/>
      <c r="AT543" s="1794"/>
      <c r="AU543" s="1794"/>
      <c r="AV543" s="1794"/>
      <c r="AW543" s="1794"/>
      <c r="AX543" s="1794"/>
      <c r="AY543" s="1794"/>
      <c r="AZ543" s="1794"/>
      <c r="BA543" s="1794"/>
      <c r="BB543" s="1794"/>
      <c r="BC543" s="1794"/>
    </row>
    <row r="544" spans="6:55" s="53" customFormat="1" x14ac:dyDescent="0.3">
      <c r="F544" s="57"/>
      <c r="G544" s="57"/>
      <c r="H544" s="57"/>
      <c r="I544" s="57"/>
      <c r="J544" s="57"/>
      <c r="K544" s="57"/>
      <c r="L544" s="57"/>
      <c r="M544" s="57"/>
      <c r="N544" s="57"/>
      <c r="P544" s="1794"/>
      <c r="Q544" s="1794"/>
      <c r="R544" s="1794"/>
      <c r="S544" s="1794"/>
      <c r="T544" s="1794"/>
      <c r="U544" s="1794"/>
      <c r="V544" s="1794"/>
      <c r="W544" s="1794"/>
      <c r="X544" s="1794"/>
      <c r="Y544" s="1794"/>
      <c r="Z544" s="1794"/>
      <c r="AA544" s="1794"/>
      <c r="AB544" s="1794"/>
      <c r="AC544" s="1794"/>
      <c r="AD544" s="1794"/>
      <c r="AE544" s="1794"/>
      <c r="AF544" s="1794"/>
      <c r="AG544" s="1794"/>
      <c r="AH544" s="1794"/>
      <c r="AI544" s="1785"/>
      <c r="AJ544" s="1785"/>
      <c r="AK544" s="1785"/>
      <c r="AL544" s="1785"/>
      <c r="AM544" s="1785"/>
      <c r="AN544" s="1790" t="s">
        <v>134</v>
      </c>
      <c r="AO544" s="1790" t="s">
        <v>785</v>
      </c>
      <c r="AP544" s="1790" t="s">
        <v>452</v>
      </c>
      <c r="AQ544" s="1790" t="s">
        <v>407</v>
      </c>
      <c r="AR544" s="1790" t="s">
        <v>418</v>
      </c>
      <c r="AS544" s="1794"/>
      <c r="AT544" s="1794"/>
      <c r="AU544" s="1794"/>
      <c r="AV544" s="1794"/>
      <c r="AW544" s="1794"/>
      <c r="AX544" s="1794"/>
      <c r="AY544" s="1794"/>
      <c r="AZ544" s="1794"/>
      <c r="BA544" s="1794"/>
      <c r="BB544" s="1794"/>
      <c r="BC544" s="1794"/>
    </row>
    <row r="545" spans="6:55" s="53" customFormat="1" x14ac:dyDescent="0.3">
      <c r="F545" s="57"/>
      <c r="G545" s="57"/>
      <c r="H545" s="57"/>
      <c r="I545" s="57"/>
      <c r="J545" s="57"/>
      <c r="K545" s="57"/>
      <c r="L545" s="57"/>
      <c r="M545" s="57"/>
      <c r="N545" s="57"/>
      <c r="P545" s="1794"/>
      <c r="Q545" s="1794"/>
      <c r="R545" s="1794"/>
      <c r="S545" s="1794"/>
      <c r="T545" s="1794"/>
      <c r="U545" s="1794"/>
      <c r="V545" s="1794"/>
      <c r="W545" s="1794"/>
      <c r="X545" s="1794"/>
      <c r="Y545" s="1794"/>
      <c r="Z545" s="1794"/>
      <c r="AA545" s="1794"/>
      <c r="AB545" s="1794"/>
      <c r="AC545" s="1794"/>
      <c r="AD545" s="1794"/>
      <c r="AE545" s="1794"/>
      <c r="AF545" s="1794"/>
      <c r="AG545" s="1794"/>
      <c r="AH545" s="1794"/>
      <c r="AI545" s="1785"/>
      <c r="AJ545" s="1785"/>
      <c r="AK545" s="1785"/>
      <c r="AL545" s="1785"/>
      <c r="AM545" s="1785"/>
      <c r="AN545" s="1790" t="s">
        <v>134</v>
      </c>
      <c r="AO545" s="1790" t="s">
        <v>787</v>
      </c>
      <c r="AP545" s="1790" t="s">
        <v>456</v>
      </c>
      <c r="AQ545" s="1790" t="s">
        <v>407</v>
      </c>
      <c r="AR545" s="1790" t="s">
        <v>418</v>
      </c>
      <c r="AS545" s="1794"/>
      <c r="AT545" s="1794"/>
      <c r="AU545" s="1794"/>
      <c r="AV545" s="1794"/>
      <c r="AW545" s="1794"/>
      <c r="AX545" s="1794"/>
      <c r="AY545" s="1794"/>
      <c r="AZ545" s="1794"/>
      <c r="BA545" s="1794"/>
      <c r="BB545" s="1794"/>
      <c r="BC545" s="1794"/>
    </row>
    <row r="546" spans="6:55" s="53" customFormat="1" x14ac:dyDescent="0.3">
      <c r="F546" s="57"/>
      <c r="G546" s="57"/>
      <c r="H546" s="57"/>
      <c r="I546" s="57"/>
      <c r="J546" s="57"/>
      <c r="K546" s="57"/>
      <c r="L546" s="57"/>
      <c r="M546" s="57"/>
      <c r="N546" s="57"/>
      <c r="P546" s="1794"/>
      <c r="Q546" s="1794"/>
      <c r="R546" s="1794"/>
      <c r="S546" s="1794"/>
      <c r="T546" s="1794"/>
      <c r="U546" s="1794"/>
      <c r="V546" s="1794"/>
      <c r="W546" s="1794"/>
      <c r="X546" s="1794"/>
      <c r="Y546" s="1794"/>
      <c r="Z546" s="1794"/>
      <c r="AA546" s="1794"/>
      <c r="AB546" s="1794"/>
      <c r="AC546" s="1794"/>
      <c r="AD546" s="1794"/>
      <c r="AE546" s="1794"/>
      <c r="AF546" s="1794"/>
      <c r="AG546" s="1794"/>
      <c r="AH546" s="1794"/>
      <c r="AI546" s="1785"/>
      <c r="AJ546" s="1785"/>
      <c r="AK546" s="1785"/>
      <c r="AL546" s="1785"/>
      <c r="AM546" s="1785"/>
      <c r="AN546" s="1790" t="s">
        <v>134</v>
      </c>
      <c r="AO546" s="1790" t="s">
        <v>789</v>
      </c>
      <c r="AP546" s="1790" t="s">
        <v>808</v>
      </c>
      <c r="AQ546" s="1790" t="s">
        <v>407</v>
      </c>
      <c r="AR546" s="1790" t="s">
        <v>418</v>
      </c>
      <c r="AS546" s="1794"/>
      <c r="AT546" s="1794"/>
      <c r="AU546" s="1794"/>
      <c r="AV546" s="1794"/>
      <c r="AW546" s="1794"/>
      <c r="AX546" s="1794"/>
      <c r="AY546" s="1794"/>
      <c r="AZ546" s="1794"/>
      <c r="BA546" s="1794"/>
      <c r="BB546" s="1794"/>
      <c r="BC546" s="1794"/>
    </row>
    <row r="547" spans="6:55" s="53" customFormat="1" x14ac:dyDescent="0.3">
      <c r="F547" s="57"/>
      <c r="G547" s="57"/>
      <c r="H547" s="57"/>
      <c r="I547" s="57"/>
      <c r="J547" s="57"/>
      <c r="K547" s="57"/>
      <c r="L547" s="57"/>
      <c r="M547" s="57"/>
      <c r="N547" s="57"/>
      <c r="P547" s="1794"/>
      <c r="Q547" s="1794"/>
      <c r="R547" s="1794"/>
      <c r="S547" s="1794"/>
      <c r="T547" s="1794"/>
      <c r="U547" s="1794"/>
      <c r="V547" s="1794"/>
      <c r="W547" s="1794"/>
      <c r="X547" s="1794"/>
      <c r="Y547" s="1794"/>
      <c r="Z547" s="1794"/>
      <c r="AA547" s="1794"/>
      <c r="AB547" s="1794"/>
      <c r="AC547" s="1794"/>
      <c r="AD547" s="1794"/>
      <c r="AE547" s="1794"/>
      <c r="AF547" s="1794"/>
      <c r="AG547" s="1794"/>
      <c r="AH547" s="1794"/>
      <c r="AI547" s="1785"/>
      <c r="AJ547" s="1785"/>
      <c r="AK547" s="1785"/>
      <c r="AL547" s="1785"/>
      <c r="AM547" s="1785"/>
      <c r="AN547" s="1790" t="s">
        <v>136</v>
      </c>
      <c r="AO547" s="1790" t="s">
        <v>791</v>
      </c>
      <c r="AP547" s="1790" t="s">
        <v>979</v>
      </c>
      <c r="AQ547" s="1790" t="s">
        <v>407</v>
      </c>
      <c r="AR547" s="1790" t="s">
        <v>418</v>
      </c>
      <c r="AS547" s="1794"/>
      <c r="AT547" s="1794"/>
      <c r="AU547" s="1794"/>
      <c r="AV547" s="1794"/>
      <c r="AW547" s="1794"/>
      <c r="AX547" s="1794"/>
      <c r="AY547" s="1794"/>
      <c r="AZ547" s="1794"/>
      <c r="BA547" s="1794"/>
      <c r="BB547" s="1794"/>
      <c r="BC547" s="1794"/>
    </row>
    <row r="548" spans="6:55" s="53" customFormat="1" x14ac:dyDescent="0.3">
      <c r="F548" s="57"/>
      <c r="G548" s="57"/>
      <c r="H548" s="57"/>
      <c r="I548" s="57"/>
      <c r="J548" s="57"/>
      <c r="K548" s="57"/>
      <c r="L548" s="57"/>
      <c r="M548" s="57"/>
      <c r="N548" s="57"/>
      <c r="P548" s="1794"/>
      <c r="Q548" s="1794"/>
      <c r="R548" s="1794"/>
      <c r="S548" s="1794"/>
      <c r="T548" s="1794"/>
      <c r="U548" s="1794"/>
      <c r="V548" s="1794"/>
      <c r="W548" s="1794"/>
      <c r="X548" s="1794"/>
      <c r="Y548" s="1794"/>
      <c r="Z548" s="1794"/>
      <c r="AA548" s="1794"/>
      <c r="AB548" s="1794"/>
      <c r="AC548" s="1794"/>
      <c r="AD548" s="1794"/>
      <c r="AE548" s="1794"/>
      <c r="AF548" s="1794"/>
      <c r="AG548" s="1794"/>
      <c r="AH548" s="1794"/>
      <c r="AI548" s="1785"/>
      <c r="AJ548" s="1785"/>
      <c r="AK548" s="1785"/>
      <c r="AL548" s="1785"/>
      <c r="AM548" s="1785"/>
      <c r="AN548" s="1790" t="s">
        <v>136</v>
      </c>
      <c r="AO548" s="1790" t="s">
        <v>791</v>
      </c>
      <c r="AP548" s="1790" t="s">
        <v>980</v>
      </c>
      <c r="AQ548" s="1790" t="s">
        <v>407</v>
      </c>
      <c r="AR548" s="1790" t="s">
        <v>418</v>
      </c>
      <c r="AS548" s="1794"/>
      <c r="AT548" s="1794"/>
      <c r="AU548" s="1794"/>
      <c r="AV548" s="1794"/>
      <c r="AW548" s="1794"/>
      <c r="AX548" s="1794"/>
      <c r="AY548" s="1794"/>
      <c r="AZ548" s="1794"/>
      <c r="BA548" s="1794"/>
      <c r="BB548" s="1794"/>
      <c r="BC548" s="1794"/>
    </row>
    <row r="549" spans="6:55" s="53" customFormat="1" x14ac:dyDescent="0.3">
      <c r="F549" s="57"/>
      <c r="G549" s="57"/>
      <c r="H549" s="57"/>
      <c r="I549" s="57"/>
      <c r="J549" s="57"/>
      <c r="K549" s="57"/>
      <c r="L549" s="57"/>
      <c r="M549" s="57"/>
      <c r="N549" s="57"/>
      <c r="P549" s="1794"/>
      <c r="Q549" s="1794"/>
      <c r="R549" s="1794"/>
      <c r="S549" s="1794"/>
      <c r="T549" s="1794"/>
      <c r="U549" s="1794"/>
      <c r="V549" s="1794"/>
      <c r="W549" s="1794"/>
      <c r="X549" s="1794"/>
      <c r="Y549" s="1794"/>
      <c r="Z549" s="1794"/>
      <c r="AA549" s="1794"/>
      <c r="AB549" s="1794"/>
      <c r="AC549" s="1794"/>
      <c r="AD549" s="1794"/>
      <c r="AE549" s="1794"/>
      <c r="AF549" s="1794"/>
      <c r="AG549" s="1794"/>
      <c r="AH549" s="1794"/>
      <c r="AI549" s="1785"/>
      <c r="AJ549" s="1785"/>
      <c r="AK549" s="1785"/>
      <c r="AL549" s="1785"/>
      <c r="AM549" s="1785"/>
      <c r="AN549" s="1790" t="s">
        <v>138</v>
      </c>
      <c r="AO549" s="1790" t="s">
        <v>793</v>
      </c>
      <c r="AP549" s="1790" t="s">
        <v>425</v>
      </c>
      <c r="AQ549" s="1790" t="s">
        <v>407</v>
      </c>
      <c r="AR549" s="1790" t="s">
        <v>418</v>
      </c>
      <c r="AS549" s="1794"/>
      <c r="AT549" s="1794"/>
      <c r="AU549" s="1794"/>
      <c r="AV549" s="1794"/>
      <c r="AW549" s="1794"/>
      <c r="AX549" s="1794"/>
      <c r="AY549" s="1794"/>
      <c r="AZ549" s="1794"/>
      <c r="BA549" s="1794"/>
      <c r="BB549" s="1794"/>
      <c r="BC549" s="1794"/>
    </row>
    <row r="550" spans="6:55" s="53" customFormat="1" x14ac:dyDescent="0.3">
      <c r="F550" s="57"/>
      <c r="G550" s="57"/>
      <c r="H550" s="57"/>
      <c r="I550" s="57"/>
      <c r="J550" s="57"/>
      <c r="K550" s="57"/>
      <c r="L550" s="57"/>
      <c r="M550" s="57"/>
      <c r="N550" s="57"/>
      <c r="P550" s="1794"/>
      <c r="Q550" s="1794"/>
      <c r="R550" s="1794"/>
      <c r="S550" s="1794"/>
      <c r="T550" s="1794"/>
      <c r="U550" s="1794"/>
      <c r="V550" s="1794"/>
      <c r="W550" s="1794"/>
      <c r="X550" s="1794"/>
      <c r="Y550" s="1794"/>
      <c r="Z550" s="1794"/>
      <c r="AA550" s="1794"/>
      <c r="AB550" s="1794"/>
      <c r="AC550" s="1794"/>
      <c r="AD550" s="1794"/>
      <c r="AE550" s="1794"/>
      <c r="AF550" s="1794"/>
      <c r="AG550" s="1794"/>
      <c r="AH550" s="1794"/>
      <c r="AI550" s="1785"/>
      <c r="AJ550" s="1785"/>
      <c r="AK550" s="1785"/>
      <c r="AL550" s="1785"/>
      <c r="AM550" s="1785"/>
      <c r="AN550" s="1790" t="s">
        <v>140</v>
      </c>
      <c r="AO550" s="1790" t="s">
        <v>795</v>
      </c>
      <c r="AP550" s="1790" t="s">
        <v>981</v>
      </c>
      <c r="AQ550" s="1790" t="s">
        <v>408</v>
      </c>
      <c r="AR550" s="1790" t="s">
        <v>413</v>
      </c>
      <c r="AS550" s="1794"/>
      <c r="AT550" s="1794"/>
      <c r="AU550" s="1794"/>
      <c r="AV550" s="1794"/>
      <c r="AW550" s="1794"/>
      <c r="AX550" s="1794"/>
      <c r="AY550" s="1794"/>
      <c r="AZ550" s="1794"/>
      <c r="BA550" s="1794"/>
      <c r="BB550" s="1794"/>
      <c r="BC550" s="1794"/>
    </row>
    <row r="551" spans="6:55" s="53" customFormat="1" x14ac:dyDescent="0.3">
      <c r="F551" s="57"/>
      <c r="G551" s="57"/>
      <c r="H551" s="57"/>
      <c r="I551" s="57"/>
      <c r="J551" s="57"/>
      <c r="K551" s="57"/>
      <c r="L551" s="57"/>
      <c r="M551" s="57"/>
      <c r="N551" s="57"/>
      <c r="P551" s="1794"/>
      <c r="Q551" s="1794"/>
      <c r="R551" s="1794"/>
      <c r="S551" s="1794"/>
      <c r="T551" s="1794"/>
      <c r="U551" s="1794"/>
      <c r="V551" s="1794"/>
      <c r="W551" s="1794"/>
      <c r="X551" s="1794"/>
      <c r="Y551" s="1794"/>
      <c r="Z551" s="1794"/>
      <c r="AA551" s="1794"/>
      <c r="AB551" s="1794"/>
      <c r="AC551" s="1794"/>
      <c r="AD551" s="1794"/>
      <c r="AE551" s="1794"/>
      <c r="AF551" s="1794"/>
      <c r="AG551" s="1794"/>
      <c r="AH551" s="1794"/>
      <c r="AI551" s="1785"/>
      <c r="AJ551" s="1785"/>
      <c r="AK551" s="1785"/>
      <c r="AL551" s="1785"/>
      <c r="AM551" s="1785"/>
      <c r="AN551" s="1790" t="s">
        <v>140</v>
      </c>
      <c r="AO551" s="1790" t="s">
        <v>797</v>
      </c>
      <c r="AP551" s="1790" t="s">
        <v>982</v>
      </c>
      <c r="AQ551" s="1790" t="s">
        <v>408</v>
      </c>
      <c r="AR551" s="1790" t="s">
        <v>413</v>
      </c>
      <c r="AS551" s="1794"/>
      <c r="AT551" s="1794"/>
      <c r="AU551" s="1794"/>
      <c r="AV551" s="1794"/>
      <c r="AW551" s="1794"/>
      <c r="AX551" s="1794"/>
      <c r="AY551" s="1794"/>
      <c r="AZ551" s="1794"/>
      <c r="BA551" s="1794"/>
      <c r="BB551" s="1794"/>
      <c r="BC551" s="1794"/>
    </row>
    <row r="552" spans="6:55" s="53" customFormat="1" x14ac:dyDescent="0.3">
      <c r="F552" s="57"/>
      <c r="G552" s="57"/>
      <c r="H552" s="57"/>
      <c r="I552" s="57"/>
      <c r="J552" s="57"/>
      <c r="K552" s="57"/>
      <c r="L552" s="57"/>
      <c r="M552" s="57"/>
      <c r="N552" s="57"/>
      <c r="P552" s="1794"/>
      <c r="Q552" s="1794"/>
      <c r="R552" s="1794"/>
      <c r="S552" s="1794"/>
      <c r="T552" s="1794"/>
      <c r="U552" s="1794"/>
      <c r="V552" s="1794"/>
      <c r="W552" s="1794"/>
      <c r="X552" s="1794"/>
      <c r="Y552" s="1794"/>
      <c r="Z552" s="1794"/>
      <c r="AA552" s="1794"/>
      <c r="AB552" s="1794"/>
      <c r="AC552" s="1794"/>
      <c r="AD552" s="1794"/>
      <c r="AE552" s="1794"/>
      <c r="AF552" s="1794"/>
      <c r="AG552" s="1794"/>
      <c r="AH552" s="1794"/>
      <c r="AI552" s="1785"/>
      <c r="AJ552" s="1785"/>
      <c r="AK552" s="1785"/>
      <c r="AL552" s="1785"/>
      <c r="AM552" s="1785"/>
      <c r="AN552" s="1790" t="s">
        <v>142</v>
      </c>
      <c r="AO552" s="1790" t="s">
        <v>799</v>
      </c>
      <c r="AP552" s="1790" t="s">
        <v>983</v>
      </c>
      <c r="AQ552" s="1790" t="s">
        <v>407</v>
      </c>
      <c r="AR552" s="1790" t="s">
        <v>418</v>
      </c>
      <c r="AS552" s="1794"/>
      <c r="AT552" s="1794"/>
      <c r="AU552" s="1794"/>
      <c r="AV552" s="1794"/>
      <c r="AW552" s="1794"/>
      <c r="AX552" s="1794"/>
      <c r="AY552" s="1794"/>
      <c r="AZ552" s="1794"/>
      <c r="BA552" s="1794"/>
      <c r="BB552" s="1794"/>
      <c r="BC552" s="1794"/>
    </row>
    <row r="553" spans="6:55" s="53" customFormat="1" x14ac:dyDescent="0.3">
      <c r="F553" s="57"/>
      <c r="G553" s="57"/>
      <c r="H553" s="57"/>
      <c r="I553" s="57"/>
      <c r="J553" s="57"/>
      <c r="K553" s="57"/>
      <c r="L553" s="57"/>
      <c r="M553" s="57"/>
      <c r="N553" s="57"/>
      <c r="P553" s="1794"/>
      <c r="Q553" s="1794"/>
      <c r="R553" s="1794"/>
      <c r="S553" s="1794"/>
      <c r="T553" s="1794"/>
      <c r="U553" s="1794"/>
      <c r="V553" s="1794"/>
      <c r="W553" s="1794"/>
      <c r="X553" s="1794"/>
      <c r="Y553" s="1794"/>
      <c r="Z553" s="1794"/>
      <c r="AA553" s="1794"/>
      <c r="AB553" s="1794"/>
      <c r="AC553" s="1794"/>
      <c r="AD553" s="1794"/>
      <c r="AE553" s="1794"/>
      <c r="AF553" s="1794"/>
      <c r="AG553" s="1794"/>
      <c r="AH553" s="1794"/>
      <c r="AI553" s="1785"/>
      <c r="AJ553" s="1785"/>
      <c r="AK553" s="1785"/>
      <c r="AL553" s="1785"/>
      <c r="AM553" s="1785"/>
      <c r="AN553" s="1790" t="s">
        <v>142</v>
      </c>
      <c r="AO553" s="1790" t="s">
        <v>799</v>
      </c>
      <c r="AP553" s="1790" t="s">
        <v>984</v>
      </c>
      <c r="AQ553" s="1790" t="s">
        <v>407</v>
      </c>
      <c r="AR553" s="1790" t="s">
        <v>418</v>
      </c>
      <c r="AS553" s="1794"/>
      <c r="AT553" s="1794"/>
      <c r="AU553" s="1794"/>
      <c r="AV553" s="1794"/>
      <c r="AW553" s="1794"/>
      <c r="AX553" s="1794"/>
      <c r="AY553" s="1794"/>
      <c r="AZ553" s="1794"/>
      <c r="BA553" s="1794"/>
      <c r="BB553" s="1794"/>
      <c r="BC553" s="1794"/>
    </row>
    <row r="554" spans="6:55" s="53" customFormat="1" x14ac:dyDescent="0.3">
      <c r="F554" s="57"/>
      <c r="G554" s="57"/>
      <c r="H554" s="57"/>
      <c r="I554" s="57"/>
      <c r="J554" s="57"/>
      <c r="K554" s="57"/>
      <c r="L554" s="57"/>
      <c r="M554" s="57"/>
      <c r="N554" s="57"/>
      <c r="P554" s="1794"/>
      <c r="Q554" s="1794"/>
      <c r="R554" s="1794"/>
      <c r="S554" s="1794"/>
      <c r="T554" s="1794"/>
      <c r="U554" s="1794"/>
      <c r="V554" s="1794"/>
      <c r="W554" s="1794"/>
      <c r="X554" s="1794"/>
      <c r="Y554" s="1794"/>
      <c r="Z554" s="1794"/>
      <c r="AA554" s="1794"/>
      <c r="AB554" s="1794"/>
      <c r="AC554" s="1794"/>
      <c r="AD554" s="1794"/>
      <c r="AE554" s="1794"/>
      <c r="AF554" s="1794"/>
      <c r="AG554" s="1794"/>
      <c r="AH554" s="1794"/>
      <c r="AI554" s="1785"/>
      <c r="AJ554" s="1785"/>
      <c r="AK554" s="1785"/>
      <c r="AL554" s="1785"/>
      <c r="AM554" s="1785"/>
      <c r="AN554" s="1790" t="s">
        <v>144</v>
      </c>
      <c r="AO554" s="1790" t="s">
        <v>801</v>
      </c>
      <c r="AP554" s="1790" t="s">
        <v>456</v>
      </c>
      <c r="AQ554" s="1790" t="s">
        <v>407</v>
      </c>
      <c r="AR554" s="1790" t="s">
        <v>418</v>
      </c>
      <c r="AS554" s="1794"/>
      <c r="AT554" s="1794"/>
      <c r="AU554" s="1794"/>
      <c r="AV554" s="1794"/>
      <c r="AW554" s="1794"/>
      <c r="AX554" s="1794"/>
      <c r="AY554" s="1794"/>
      <c r="AZ554" s="1794"/>
      <c r="BA554" s="1794"/>
      <c r="BB554" s="1794"/>
      <c r="BC554" s="1794"/>
    </row>
    <row r="555" spans="6:55" s="53" customFormat="1" x14ac:dyDescent="0.3">
      <c r="F555" s="57"/>
      <c r="G555" s="57"/>
      <c r="H555" s="57"/>
      <c r="I555" s="57"/>
      <c r="J555" s="57"/>
      <c r="K555" s="57"/>
      <c r="L555" s="57"/>
      <c r="M555" s="57"/>
      <c r="N555" s="57"/>
      <c r="P555" s="1794"/>
      <c r="Q555" s="1794"/>
      <c r="R555" s="1794"/>
      <c r="S555" s="1794"/>
      <c r="T555" s="1794"/>
      <c r="U555" s="1794"/>
      <c r="V555" s="1794"/>
      <c r="W555" s="1794"/>
      <c r="X555" s="1794"/>
      <c r="Y555" s="1794"/>
      <c r="Z555" s="1794"/>
      <c r="AA555" s="1794"/>
      <c r="AB555" s="1794"/>
      <c r="AC555" s="1794"/>
      <c r="AD555" s="1794"/>
      <c r="AE555" s="1794"/>
      <c r="AF555" s="1794"/>
      <c r="AG555" s="1794"/>
      <c r="AH555" s="1794"/>
      <c r="AI555" s="1785"/>
      <c r="AJ555" s="1785"/>
      <c r="AK555" s="1785"/>
      <c r="AL555" s="1785"/>
      <c r="AM555" s="1785"/>
      <c r="AN555" s="1790" t="s">
        <v>144</v>
      </c>
      <c r="AO555" s="1790" t="s">
        <v>801</v>
      </c>
      <c r="AP555" s="1790" t="s">
        <v>808</v>
      </c>
      <c r="AQ555" s="1790" t="s">
        <v>407</v>
      </c>
      <c r="AR555" s="1790" t="s">
        <v>418</v>
      </c>
      <c r="AS555" s="1794"/>
      <c r="AT555" s="1794"/>
      <c r="AU555" s="1794"/>
      <c r="AV555" s="1794"/>
      <c r="AW555" s="1794"/>
      <c r="AX555" s="1794"/>
      <c r="AY555" s="1794"/>
      <c r="AZ555" s="1794"/>
      <c r="BA555" s="1794"/>
      <c r="BB555" s="1794"/>
      <c r="BC555" s="1794"/>
    </row>
    <row r="556" spans="6:55" s="53" customFormat="1" x14ac:dyDescent="0.3">
      <c r="F556" s="57"/>
      <c r="G556" s="57"/>
      <c r="H556" s="57"/>
      <c r="I556" s="57"/>
      <c r="J556" s="57"/>
      <c r="K556" s="57"/>
      <c r="L556" s="57"/>
      <c r="M556" s="57"/>
      <c r="N556" s="57"/>
      <c r="P556" s="1794"/>
      <c r="Q556" s="1794"/>
      <c r="R556" s="1794"/>
      <c r="S556" s="1794"/>
      <c r="T556" s="1794"/>
      <c r="U556" s="1794"/>
      <c r="V556" s="1794"/>
      <c r="W556" s="1794"/>
      <c r="X556" s="1794"/>
      <c r="Y556" s="1794"/>
      <c r="Z556" s="1794"/>
      <c r="AA556" s="1794"/>
      <c r="AB556" s="1794"/>
      <c r="AC556" s="1794"/>
      <c r="AD556" s="1794"/>
      <c r="AE556" s="1794"/>
      <c r="AF556" s="1794"/>
      <c r="AG556" s="1794"/>
      <c r="AH556" s="1794"/>
      <c r="AI556" s="1785"/>
      <c r="AJ556" s="1785"/>
      <c r="AK556" s="1785"/>
      <c r="AL556" s="1785"/>
      <c r="AM556" s="1785"/>
      <c r="AN556" s="1790" t="s">
        <v>144</v>
      </c>
      <c r="AO556" s="1790" t="s">
        <v>801</v>
      </c>
      <c r="AP556" s="1790" t="s">
        <v>810</v>
      </c>
      <c r="AQ556" s="1790" t="s">
        <v>407</v>
      </c>
      <c r="AR556" s="1790" t="s">
        <v>418</v>
      </c>
      <c r="AS556" s="1794"/>
      <c r="AT556" s="1794"/>
      <c r="AU556" s="1794"/>
      <c r="AV556" s="1794"/>
      <c r="AW556" s="1794"/>
      <c r="AX556" s="1794"/>
      <c r="AY556" s="1794"/>
      <c r="AZ556" s="1794"/>
      <c r="BA556" s="1794"/>
      <c r="BB556" s="1794"/>
      <c r="BC556" s="1794"/>
    </row>
    <row r="557" spans="6:55" s="53" customFormat="1" x14ac:dyDescent="0.3">
      <c r="F557" s="57"/>
      <c r="G557" s="57"/>
      <c r="H557" s="57"/>
      <c r="I557" s="57"/>
      <c r="J557" s="57"/>
      <c r="K557" s="57"/>
      <c r="L557" s="57"/>
      <c r="M557" s="57"/>
      <c r="N557" s="57"/>
      <c r="P557" s="1794"/>
      <c r="Q557" s="1794"/>
      <c r="R557" s="1794"/>
      <c r="S557" s="1794"/>
      <c r="T557" s="1794"/>
      <c r="U557" s="1794"/>
      <c r="V557" s="1794"/>
      <c r="W557" s="1794"/>
      <c r="X557" s="1794"/>
      <c r="Y557" s="1794"/>
      <c r="Z557" s="1794"/>
      <c r="AA557" s="1794"/>
      <c r="AB557" s="1794"/>
      <c r="AC557" s="1794"/>
      <c r="AD557" s="1794"/>
      <c r="AE557" s="1794"/>
      <c r="AF557" s="1794"/>
      <c r="AG557" s="1794"/>
      <c r="AH557" s="1794"/>
      <c r="AI557" s="1785"/>
      <c r="AJ557" s="1785"/>
      <c r="AK557" s="1785"/>
      <c r="AL557" s="1785"/>
      <c r="AM557" s="1785"/>
      <c r="AN557" s="1790" t="s">
        <v>144</v>
      </c>
      <c r="AO557" s="1790" t="s">
        <v>801</v>
      </c>
      <c r="AP557" s="1790" t="s">
        <v>812</v>
      </c>
      <c r="AQ557" s="1790" t="s">
        <v>407</v>
      </c>
      <c r="AR557" s="1790" t="s">
        <v>418</v>
      </c>
      <c r="AS557" s="1794"/>
      <c r="AT557" s="1794"/>
      <c r="AU557" s="1794"/>
      <c r="AV557" s="1794"/>
      <c r="AW557" s="1794"/>
      <c r="AX557" s="1794"/>
      <c r="AY557" s="1794"/>
      <c r="AZ557" s="1794"/>
      <c r="BA557" s="1794"/>
      <c r="BB557" s="1794"/>
      <c r="BC557" s="1794"/>
    </row>
    <row r="558" spans="6:55" s="53" customFormat="1" x14ac:dyDescent="0.3">
      <c r="F558" s="57"/>
      <c r="G558" s="57"/>
      <c r="H558" s="57"/>
      <c r="I558" s="57"/>
      <c r="J558" s="57"/>
      <c r="K558" s="57"/>
      <c r="L558" s="57"/>
      <c r="M558" s="57"/>
      <c r="N558" s="57"/>
      <c r="P558" s="1794"/>
      <c r="Q558" s="1794"/>
      <c r="R558" s="1794"/>
      <c r="S558" s="1794"/>
      <c r="T558" s="1794"/>
      <c r="U558" s="1794"/>
      <c r="V558" s="1794"/>
      <c r="W558" s="1794"/>
      <c r="X558" s="1794"/>
      <c r="Y558" s="1794"/>
      <c r="Z558" s="1794"/>
      <c r="AA558" s="1794"/>
      <c r="AB558" s="1794"/>
      <c r="AC558" s="1794"/>
      <c r="AD558" s="1794"/>
      <c r="AE558" s="1794"/>
      <c r="AF558" s="1794"/>
      <c r="AG558" s="1794"/>
      <c r="AH558" s="1794"/>
      <c r="AI558" s="1785"/>
      <c r="AJ558" s="1785"/>
      <c r="AK558" s="1785"/>
      <c r="AL558" s="1785"/>
      <c r="AM558" s="1785"/>
      <c r="AN558" s="1790" t="s">
        <v>144</v>
      </c>
      <c r="AO558" s="1790" t="s">
        <v>803</v>
      </c>
      <c r="AP558" s="1790" t="s">
        <v>465</v>
      </c>
      <c r="AQ558" s="1790" t="s">
        <v>408</v>
      </c>
      <c r="AR558" s="1790" t="s">
        <v>414</v>
      </c>
      <c r="AS558" s="1794"/>
      <c r="AT558" s="1794"/>
      <c r="AU558" s="1794"/>
      <c r="AV558" s="1794"/>
      <c r="AW558" s="1794"/>
      <c r="AX558" s="1794"/>
      <c r="AY558" s="1794"/>
      <c r="AZ558" s="1794"/>
      <c r="BA558" s="1794"/>
      <c r="BB558" s="1794"/>
      <c r="BC558" s="1794"/>
    </row>
    <row r="559" spans="6:55" s="53" customFormat="1" x14ac:dyDescent="0.3">
      <c r="F559" s="57"/>
      <c r="G559" s="57"/>
      <c r="H559" s="57"/>
      <c r="I559" s="57"/>
      <c r="J559" s="57"/>
      <c r="K559" s="57"/>
      <c r="L559" s="57"/>
      <c r="M559" s="57"/>
      <c r="N559" s="57"/>
      <c r="P559" s="1794"/>
      <c r="Q559" s="1794"/>
      <c r="R559" s="1794"/>
      <c r="S559" s="1794"/>
      <c r="T559" s="1794"/>
      <c r="U559" s="1794"/>
      <c r="V559" s="1794"/>
      <c r="W559" s="1794"/>
      <c r="X559" s="1794"/>
      <c r="Y559" s="1794"/>
      <c r="Z559" s="1794"/>
      <c r="AA559" s="1794"/>
      <c r="AB559" s="1794"/>
      <c r="AC559" s="1794"/>
      <c r="AD559" s="1794"/>
      <c r="AE559" s="1794"/>
      <c r="AF559" s="1794"/>
      <c r="AG559" s="1794"/>
      <c r="AH559" s="1794"/>
      <c r="AI559" s="1785"/>
      <c r="AJ559" s="1785"/>
      <c r="AK559" s="1785"/>
      <c r="AL559" s="1785"/>
      <c r="AM559" s="1785"/>
      <c r="AN559" s="1790" t="s">
        <v>144</v>
      </c>
      <c r="AO559" s="1790" t="s">
        <v>803</v>
      </c>
      <c r="AP559" s="1790" t="s">
        <v>985</v>
      </c>
      <c r="AQ559" s="1790" t="s">
        <v>408</v>
      </c>
      <c r="AR559" s="1790" t="s">
        <v>414</v>
      </c>
      <c r="AS559" s="1794"/>
      <c r="AT559" s="1794"/>
      <c r="AU559" s="1794"/>
      <c r="AV559" s="1794"/>
      <c r="AW559" s="1794"/>
      <c r="AX559" s="1794"/>
      <c r="AY559" s="1794"/>
      <c r="AZ559" s="1794"/>
      <c r="BA559" s="1794"/>
      <c r="BB559" s="1794"/>
      <c r="BC559" s="1794"/>
    </row>
    <row r="560" spans="6:55" s="53" customFormat="1" x14ac:dyDescent="0.3">
      <c r="F560" s="57"/>
      <c r="G560" s="57"/>
      <c r="H560" s="57"/>
      <c r="I560" s="57"/>
      <c r="J560" s="57"/>
      <c r="K560" s="57"/>
      <c r="L560" s="57"/>
      <c r="M560" s="57"/>
      <c r="N560" s="57"/>
      <c r="P560" s="1794"/>
      <c r="Q560" s="1794"/>
      <c r="R560" s="1794"/>
      <c r="S560" s="1794"/>
      <c r="T560" s="1794"/>
      <c r="U560" s="1794"/>
      <c r="V560" s="1794"/>
      <c r="W560" s="1794"/>
      <c r="X560" s="1794"/>
      <c r="Y560" s="1794"/>
      <c r="Z560" s="1794"/>
      <c r="AA560" s="1794"/>
      <c r="AB560" s="1794"/>
      <c r="AC560" s="1794"/>
      <c r="AD560" s="1794"/>
      <c r="AE560" s="1794"/>
      <c r="AF560" s="1794"/>
      <c r="AG560" s="1794"/>
      <c r="AH560" s="1794"/>
      <c r="AI560" s="1785"/>
      <c r="AJ560" s="1785"/>
      <c r="AK560" s="1785"/>
      <c r="AL560" s="1785"/>
      <c r="AM560" s="1785"/>
      <c r="AN560" s="1790" t="s">
        <v>144</v>
      </c>
      <c r="AO560" s="1790" t="s">
        <v>803</v>
      </c>
      <c r="AP560" s="1790" t="s">
        <v>986</v>
      </c>
      <c r="AQ560" s="1790" t="s">
        <v>408</v>
      </c>
      <c r="AR560" s="1790" t="s">
        <v>414</v>
      </c>
      <c r="AS560" s="1794"/>
      <c r="AT560" s="1794"/>
      <c r="AU560" s="1794"/>
      <c r="AV560" s="1794"/>
      <c r="AW560" s="1794"/>
      <c r="AX560" s="1794"/>
      <c r="AY560" s="1794"/>
      <c r="AZ560" s="1794"/>
      <c r="BA560" s="1794"/>
      <c r="BB560" s="1794"/>
      <c r="BC560" s="1794"/>
    </row>
    <row r="561" spans="6:55" s="53" customFormat="1" x14ac:dyDescent="0.3">
      <c r="F561" s="57"/>
      <c r="G561" s="57"/>
      <c r="H561" s="57"/>
      <c r="I561" s="57"/>
      <c r="J561" s="57"/>
      <c r="K561" s="57"/>
      <c r="L561" s="57"/>
      <c r="M561" s="57"/>
      <c r="N561" s="57"/>
      <c r="P561" s="1794"/>
      <c r="Q561" s="1794"/>
      <c r="R561" s="1794"/>
      <c r="S561" s="1794"/>
      <c r="T561" s="1794"/>
      <c r="U561" s="1794"/>
      <c r="V561" s="1794"/>
      <c r="W561" s="1794"/>
      <c r="X561" s="1794"/>
      <c r="Y561" s="1794"/>
      <c r="Z561" s="1794"/>
      <c r="AA561" s="1794"/>
      <c r="AB561" s="1794"/>
      <c r="AC561" s="1794"/>
      <c r="AD561" s="1794"/>
      <c r="AE561" s="1794"/>
      <c r="AF561" s="1794"/>
      <c r="AG561" s="1794"/>
      <c r="AH561" s="1794"/>
      <c r="AI561" s="1785"/>
      <c r="AJ561" s="1785"/>
      <c r="AK561" s="1785"/>
      <c r="AL561" s="1785"/>
      <c r="AM561" s="1785"/>
      <c r="AN561" s="1790" t="s">
        <v>144</v>
      </c>
      <c r="AO561" s="1790" t="s">
        <v>803</v>
      </c>
      <c r="AP561" s="1790" t="s">
        <v>415</v>
      </c>
      <c r="AQ561" s="1790" t="s">
        <v>408</v>
      </c>
      <c r="AR561" s="1790" t="s">
        <v>415</v>
      </c>
      <c r="AS561" s="1794"/>
      <c r="AT561" s="1794"/>
      <c r="AU561" s="1794"/>
      <c r="AV561" s="1794"/>
      <c r="AW561" s="1794"/>
      <c r="AX561" s="1794"/>
      <c r="AY561" s="1794"/>
      <c r="AZ561" s="1794"/>
      <c r="BA561" s="1794"/>
      <c r="BB561" s="1794"/>
      <c r="BC561" s="1794"/>
    </row>
    <row r="562" spans="6:55" s="53" customFormat="1" x14ac:dyDescent="0.3">
      <c r="F562" s="57"/>
      <c r="G562" s="57"/>
      <c r="H562" s="57"/>
      <c r="I562" s="57"/>
      <c r="J562" s="57"/>
      <c r="K562" s="57"/>
      <c r="L562" s="57"/>
      <c r="M562" s="57"/>
      <c r="N562" s="57"/>
      <c r="P562" s="1794"/>
      <c r="Q562" s="1794"/>
      <c r="R562" s="1794"/>
      <c r="S562" s="1794"/>
      <c r="T562" s="1794"/>
      <c r="U562" s="1794"/>
      <c r="V562" s="1794"/>
      <c r="W562" s="1794"/>
      <c r="X562" s="1794"/>
      <c r="Y562" s="1794"/>
      <c r="Z562" s="1794"/>
      <c r="AA562" s="1794"/>
      <c r="AB562" s="1794"/>
      <c r="AC562" s="1794"/>
      <c r="AD562" s="1794"/>
      <c r="AE562" s="1794"/>
      <c r="AF562" s="1794"/>
      <c r="AG562" s="1794"/>
      <c r="AH562" s="1794"/>
      <c r="AI562" s="1785"/>
      <c r="AJ562" s="1785"/>
      <c r="AK562" s="1785"/>
      <c r="AL562" s="1785"/>
      <c r="AM562" s="1785"/>
      <c r="AN562" s="1790" t="s">
        <v>144</v>
      </c>
      <c r="AO562" s="1790" t="s">
        <v>804</v>
      </c>
      <c r="AP562" s="1790" t="s">
        <v>940</v>
      </c>
      <c r="AQ562" s="1790" t="s">
        <v>408</v>
      </c>
      <c r="AR562" s="1790" t="s">
        <v>414</v>
      </c>
      <c r="AS562" s="1794"/>
      <c r="AT562" s="1794"/>
      <c r="AU562" s="1794"/>
      <c r="AV562" s="1794"/>
      <c r="AW562" s="1794"/>
      <c r="AX562" s="1794"/>
      <c r="AY562" s="1794"/>
      <c r="AZ562" s="1794"/>
      <c r="BA562" s="1794"/>
      <c r="BB562" s="1794"/>
      <c r="BC562" s="1794"/>
    </row>
    <row r="563" spans="6:55" s="53" customFormat="1" x14ac:dyDescent="0.3">
      <c r="F563" s="57"/>
      <c r="G563" s="57"/>
      <c r="H563" s="57"/>
      <c r="I563" s="57"/>
      <c r="J563" s="57"/>
      <c r="K563" s="57"/>
      <c r="L563" s="57"/>
      <c r="M563" s="57"/>
      <c r="N563" s="57"/>
      <c r="P563" s="1794"/>
      <c r="Q563" s="1794"/>
      <c r="R563" s="1794"/>
      <c r="S563" s="1794"/>
      <c r="T563" s="1794"/>
      <c r="U563" s="1794"/>
      <c r="V563" s="1794"/>
      <c r="W563" s="1794"/>
      <c r="X563" s="1794"/>
      <c r="Y563" s="1794"/>
      <c r="Z563" s="1794"/>
      <c r="AA563" s="1794"/>
      <c r="AB563" s="1794"/>
      <c r="AC563" s="1794"/>
      <c r="AD563" s="1794"/>
      <c r="AE563" s="1794"/>
      <c r="AF563" s="1794"/>
      <c r="AG563" s="1794"/>
      <c r="AH563" s="1794"/>
      <c r="AI563" s="1785"/>
      <c r="AJ563" s="1785"/>
      <c r="AK563" s="1785"/>
      <c r="AL563" s="1785"/>
      <c r="AM563" s="1785"/>
      <c r="AN563" s="1790" t="s">
        <v>144</v>
      </c>
      <c r="AO563" s="1790" t="s">
        <v>804</v>
      </c>
      <c r="AP563" s="1790" t="s">
        <v>415</v>
      </c>
      <c r="AQ563" s="1790" t="s">
        <v>408</v>
      </c>
      <c r="AR563" s="1790" t="s">
        <v>415</v>
      </c>
      <c r="AS563" s="1794"/>
      <c r="AT563" s="1794"/>
      <c r="AU563" s="1794"/>
      <c r="AV563" s="1794"/>
      <c r="AW563" s="1794"/>
      <c r="AX563" s="1794"/>
      <c r="AY563" s="1794"/>
      <c r="AZ563" s="1794"/>
      <c r="BA563" s="1794"/>
      <c r="BB563" s="1794"/>
      <c r="BC563" s="1794"/>
    </row>
    <row r="564" spans="6:55" s="53" customFormat="1" x14ac:dyDescent="0.3">
      <c r="F564" s="57"/>
      <c r="G564" s="57"/>
      <c r="H564" s="57"/>
      <c r="I564" s="57"/>
      <c r="J564" s="57"/>
      <c r="K564" s="57"/>
      <c r="L564" s="57"/>
      <c r="M564" s="57"/>
      <c r="N564" s="57"/>
      <c r="P564" s="1794"/>
      <c r="Q564" s="1794"/>
      <c r="R564" s="1794"/>
      <c r="S564" s="1794"/>
      <c r="T564" s="1794"/>
      <c r="U564" s="1794"/>
      <c r="V564" s="1794"/>
      <c r="W564" s="1794"/>
      <c r="X564" s="1794"/>
      <c r="Y564" s="1794"/>
      <c r="Z564" s="1794"/>
      <c r="AA564" s="1794"/>
      <c r="AB564" s="1794"/>
      <c r="AC564" s="1794"/>
      <c r="AD564" s="1794"/>
      <c r="AE564" s="1794"/>
      <c r="AF564" s="1794"/>
      <c r="AG564" s="1794"/>
      <c r="AH564" s="1794"/>
      <c r="AI564" s="1785"/>
      <c r="AJ564" s="1785"/>
      <c r="AK564" s="1785"/>
      <c r="AL564" s="1785"/>
      <c r="AM564" s="1785"/>
      <c r="AN564" s="1790" t="s">
        <v>146</v>
      </c>
      <c r="AO564" s="1790" t="s">
        <v>805</v>
      </c>
      <c r="AP564" s="1790" t="s">
        <v>987</v>
      </c>
      <c r="AQ564" s="1790" t="s">
        <v>409</v>
      </c>
      <c r="AR564" s="1790" t="s">
        <v>418</v>
      </c>
      <c r="AS564" s="1794"/>
      <c r="AT564" s="1794"/>
      <c r="AU564" s="1794"/>
      <c r="AV564" s="1794"/>
      <c r="AW564" s="1794"/>
      <c r="AX564" s="1794"/>
      <c r="AY564" s="1794"/>
      <c r="AZ564" s="1794"/>
      <c r="BA564" s="1794"/>
      <c r="BB564" s="1794"/>
      <c r="BC564" s="1794"/>
    </row>
    <row r="565" spans="6:55" s="53" customFormat="1" x14ac:dyDescent="0.3">
      <c r="F565" s="57"/>
      <c r="G565" s="57"/>
      <c r="H565" s="57"/>
      <c r="I565" s="57"/>
      <c r="J565" s="57"/>
      <c r="K565" s="57"/>
      <c r="L565" s="57"/>
      <c r="M565" s="57"/>
      <c r="N565" s="57"/>
      <c r="P565" s="1794"/>
      <c r="Q565" s="1794"/>
      <c r="R565" s="1794"/>
      <c r="S565" s="1794"/>
      <c r="T565" s="1794"/>
      <c r="U565" s="1794"/>
      <c r="V565" s="1794"/>
      <c r="W565" s="1794"/>
      <c r="X565" s="1794"/>
      <c r="Y565" s="1794"/>
      <c r="Z565" s="1794"/>
      <c r="AA565" s="1794"/>
      <c r="AB565" s="1794"/>
      <c r="AC565" s="1794"/>
      <c r="AD565" s="1794"/>
      <c r="AE565" s="1794"/>
      <c r="AF565" s="1794"/>
      <c r="AG565" s="1794"/>
      <c r="AH565" s="1794"/>
      <c r="AI565" s="1785"/>
      <c r="AJ565" s="1785"/>
      <c r="AK565" s="1785"/>
      <c r="AL565" s="1785"/>
      <c r="AM565" s="1785"/>
      <c r="AN565" s="1790" t="s">
        <v>148</v>
      </c>
      <c r="AO565" s="1790" t="s">
        <v>806</v>
      </c>
      <c r="AP565" s="1790" t="s">
        <v>988</v>
      </c>
      <c r="AQ565" s="1790" t="s">
        <v>407</v>
      </c>
      <c r="AR565" s="1790" t="s">
        <v>418</v>
      </c>
      <c r="AS565" s="1794"/>
      <c r="AT565" s="1794"/>
      <c r="AU565" s="1794"/>
      <c r="AV565" s="1794"/>
      <c r="AW565" s="1794"/>
      <c r="AX565" s="1794"/>
      <c r="AY565" s="1794"/>
      <c r="AZ565" s="1794"/>
      <c r="BA565" s="1794"/>
      <c r="BB565" s="1794"/>
      <c r="BC565" s="1794"/>
    </row>
    <row r="566" spans="6:55" s="53" customFormat="1" x14ac:dyDescent="0.3">
      <c r="F566" s="57"/>
      <c r="G566" s="57"/>
      <c r="H566" s="57"/>
      <c r="I566" s="57"/>
      <c r="J566" s="57"/>
      <c r="K566" s="57"/>
      <c r="L566" s="57"/>
      <c r="M566" s="57"/>
      <c r="N566" s="57"/>
      <c r="P566" s="1794"/>
      <c r="Q566" s="1794"/>
      <c r="R566" s="1794"/>
      <c r="S566" s="1794"/>
      <c r="T566" s="1794"/>
      <c r="U566" s="1794"/>
      <c r="V566" s="1794"/>
      <c r="W566" s="1794"/>
      <c r="X566" s="1794"/>
      <c r="Y566" s="1794"/>
      <c r="Z566" s="1794"/>
      <c r="AA566" s="1794"/>
      <c r="AB566" s="1794"/>
      <c r="AC566" s="1794"/>
      <c r="AD566" s="1794"/>
      <c r="AE566" s="1794"/>
      <c r="AF566" s="1794"/>
      <c r="AG566" s="1794"/>
      <c r="AH566" s="1794"/>
      <c r="AI566" s="1785"/>
      <c r="AJ566" s="1785"/>
      <c r="AK566" s="1785"/>
      <c r="AL566" s="1785"/>
      <c r="AM566" s="1785"/>
      <c r="AN566" s="1790" t="s">
        <v>148</v>
      </c>
      <c r="AO566" s="1790" t="s">
        <v>806</v>
      </c>
      <c r="AP566" s="1790" t="s">
        <v>989</v>
      </c>
      <c r="AQ566" s="1790" t="s">
        <v>407</v>
      </c>
      <c r="AR566" s="1790" t="s">
        <v>418</v>
      </c>
      <c r="AS566" s="1794"/>
      <c r="AT566" s="1794"/>
      <c r="AU566" s="1794"/>
      <c r="AV566" s="1794"/>
      <c r="AW566" s="1794"/>
      <c r="AX566" s="1794"/>
      <c r="AY566" s="1794"/>
      <c r="AZ566" s="1794"/>
      <c r="BA566" s="1794"/>
      <c r="BB566" s="1794"/>
      <c r="BC566" s="1794"/>
    </row>
    <row r="567" spans="6:55" s="53" customFormat="1" x14ac:dyDescent="0.3">
      <c r="F567" s="57"/>
      <c r="G567" s="57"/>
      <c r="H567" s="57"/>
      <c r="I567" s="57"/>
      <c r="J567" s="57"/>
      <c r="K567" s="57"/>
      <c r="L567" s="57"/>
      <c r="M567" s="57"/>
      <c r="N567" s="57"/>
      <c r="P567" s="1794"/>
      <c r="Q567" s="1794"/>
      <c r="R567" s="1794"/>
      <c r="S567" s="1794"/>
      <c r="T567" s="1794"/>
      <c r="U567" s="1794"/>
      <c r="V567" s="1794"/>
      <c r="W567" s="1794"/>
      <c r="X567" s="1794"/>
      <c r="Y567" s="1794"/>
      <c r="Z567" s="1794"/>
      <c r="AA567" s="1794"/>
      <c r="AB567" s="1794"/>
      <c r="AC567" s="1794"/>
      <c r="AD567" s="1794"/>
      <c r="AE567" s="1794"/>
      <c r="AF567" s="1794"/>
      <c r="AG567" s="1794"/>
      <c r="AH567" s="1794"/>
      <c r="AI567" s="1785"/>
      <c r="AJ567" s="1785"/>
      <c r="AK567" s="1785"/>
      <c r="AL567" s="1785"/>
      <c r="AM567" s="1785"/>
      <c r="AN567" s="1790" t="s">
        <v>148</v>
      </c>
      <c r="AO567" s="1790" t="s">
        <v>806</v>
      </c>
      <c r="AP567" s="1790" t="s">
        <v>990</v>
      </c>
      <c r="AQ567" s="1790" t="s">
        <v>407</v>
      </c>
      <c r="AR567" s="1790" t="s">
        <v>418</v>
      </c>
      <c r="AS567" s="1794"/>
      <c r="AT567" s="1794"/>
      <c r="AU567" s="1794"/>
      <c r="AV567" s="1794"/>
      <c r="AW567" s="1794"/>
      <c r="AX567" s="1794"/>
      <c r="AY567" s="1794"/>
      <c r="AZ567" s="1794"/>
      <c r="BA567" s="1794"/>
      <c r="BB567" s="1794"/>
      <c r="BC567" s="1794"/>
    </row>
    <row r="568" spans="6:55" s="53" customFormat="1" x14ac:dyDescent="0.3">
      <c r="F568" s="57"/>
      <c r="G568" s="57"/>
      <c r="H568" s="57"/>
      <c r="I568" s="57"/>
      <c r="J568" s="57"/>
      <c r="K568" s="57"/>
      <c r="L568" s="57"/>
      <c r="M568" s="57"/>
      <c r="N568" s="57"/>
      <c r="P568" s="1794"/>
      <c r="Q568" s="1794"/>
      <c r="R568" s="1794"/>
      <c r="S568" s="1794"/>
      <c r="T568" s="1794"/>
      <c r="U568" s="1794"/>
      <c r="V568" s="1794"/>
      <c r="W568" s="1794"/>
      <c r="X568" s="1794"/>
      <c r="Y568" s="1794"/>
      <c r="Z568" s="1794"/>
      <c r="AA568" s="1794"/>
      <c r="AB568" s="1794"/>
      <c r="AC568" s="1794"/>
      <c r="AD568" s="1794"/>
      <c r="AE568" s="1794"/>
      <c r="AF568" s="1794"/>
      <c r="AG568" s="1794"/>
      <c r="AH568" s="1794"/>
      <c r="AI568" s="1785"/>
      <c r="AJ568" s="1785"/>
      <c r="AK568" s="1785"/>
      <c r="AL568" s="1785"/>
      <c r="AM568" s="1785"/>
      <c r="AN568" s="1790" t="s">
        <v>150</v>
      </c>
      <c r="AO568" s="1790" t="s">
        <v>807</v>
      </c>
      <c r="AP568" s="1790" t="s">
        <v>450</v>
      </c>
      <c r="AQ568" s="1790" t="s">
        <v>407</v>
      </c>
      <c r="AR568" s="1790" t="s">
        <v>418</v>
      </c>
      <c r="AS568" s="1794"/>
      <c r="AT568" s="1794"/>
      <c r="AU568" s="1794"/>
      <c r="AV568" s="1794"/>
      <c r="AW568" s="1794"/>
      <c r="AX568" s="1794"/>
      <c r="AY568" s="1794"/>
      <c r="AZ568" s="1794"/>
      <c r="BA568" s="1794"/>
      <c r="BB568" s="1794"/>
      <c r="BC568" s="1794"/>
    </row>
    <row r="569" spans="6:55" s="53" customFormat="1" x14ac:dyDescent="0.3">
      <c r="F569" s="57"/>
      <c r="G569" s="57"/>
      <c r="H569" s="57"/>
      <c r="I569" s="57"/>
      <c r="J569" s="57"/>
      <c r="K569" s="57"/>
      <c r="L569" s="57"/>
      <c r="M569" s="57"/>
      <c r="N569" s="57"/>
      <c r="P569" s="1794"/>
      <c r="Q569" s="1794"/>
      <c r="R569" s="1794"/>
      <c r="S569" s="1794"/>
      <c r="T569" s="1794"/>
      <c r="U569" s="1794"/>
      <c r="V569" s="1794"/>
      <c r="W569" s="1794"/>
      <c r="X569" s="1794"/>
      <c r="Y569" s="1794"/>
      <c r="Z569" s="1794"/>
      <c r="AA569" s="1794"/>
      <c r="AB569" s="1794"/>
      <c r="AC569" s="1794"/>
      <c r="AD569" s="1794"/>
      <c r="AE569" s="1794"/>
      <c r="AF569" s="1794"/>
      <c r="AG569" s="1794"/>
      <c r="AH569" s="1794"/>
      <c r="AI569" s="1785"/>
      <c r="AJ569" s="1785"/>
      <c r="AK569" s="1785"/>
      <c r="AL569" s="1785"/>
      <c r="AM569" s="1785"/>
      <c r="AN569" s="1790" t="s">
        <v>150</v>
      </c>
      <c r="AO569" s="1790" t="s">
        <v>807</v>
      </c>
      <c r="AP569" s="1790" t="s">
        <v>452</v>
      </c>
      <c r="AQ569" s="1790" t="s">
        <v>407</v>
      </c>
      <c r="AR569" s="1790" t="s">
        <v>418</v>
      </c>
      <c r="AS569" s="1794"/>
      <c r="AT569" s="1794"/>
      <c r="AU569" s="1794"/>
      <c r="AV569" s="1794"/>
      <c r="AW569" s="1794"/>
      <c r="AX569" s="1794"/>
      <c r="AY569" s="1794"/>
      <c r="AZ569" s="1794"/>
      <c r="BA569" s="1794"/>
      <c r="BB569" s="1794"/>
      <c r="BC569" s="1794"/>
    </row>
    <row r="570" spans="6:55" s="53" customFormat="1" x14ac:dyDescent="0.3">
      <c r="F570" s="57"/>
      <c r="G570" s="57"/>
      <c r="H570" s="57"/>
      <c r="I570" s="57"/>
      <c r="J570" s="57"/>
      <c r="K570" s="57"/>
      <c r="L570" s="57"/>
      <c r="M570" s="57"/>
      <c r="N570" s="57"/>
      <c r="P570" s="1794"/>
      <c r="Q570" s="1794"/>
      <c r="R570" s="1794"/>
      <c r="S570" s="1794"/>
      <c r="T570" s="1794"/>
      <c r="U570" s="1794"/>
      <c r="V570" s="1794"/>
      <c r="W570" s="1794"/>
      <c r="X570" s="1794"/>
      <c r="Y570" s="1794"/>
      <c r="Z570" s="1794"/>
      <c r="AA570" s="1794"/>
      <c r="AB570" s="1794"/>
      <c r="AC570" s="1794"/>
      <c r="AD570" s="1794"/>
      <c r="AE570" s="1794"/>
      <c r="AF570" s="1794"/>
      <c r="AG570" s="1794"/>
      <c r="AH570" s="1794"/>
      <c r="AI570" s="1785"/>
      <c r="AJ570" s="1785"/>
      <c r="AK570" s="1785"/>
      <c r="AL570" s="1785"/>
      <c r="AM570" s="1785"/>
      <c r="AN570" s="1790" t="s">
        <v>152</v>
      </c>
      <c r="AO570" s="1790" t="s">
        <v>809</v>
      </c>
      <c r="AP570" s="1790" t="s">
        <v>991</v>
      </c>
      <c r="AQ570" s="1790" t="s">
        <v>409</v>
      </c>
      <c r="AR570" s="1790" t="s">
        <v>418</v>
      </c>
      <c r="AS570" s="1794"/>
      <c r="AT570" s="1794"/>
      <c r="AU570" s="1794"/>
      <c r="AV570" s="1794"/>
      <c r="AW570" s="1794"/>
      <c r="AX570" s="1794"/>
      <c r="AY570" s="1794"/>
      <c r="AZ570" s="1794"/>
      <c r="BA570" s="1794"/>
      <c r="BB570" s="1794"/>
      <c r="BC570" s="1794"/>
    </row>
    <row r="571" spans="6:55" s="53" customFormat="1" x14ac:dyDescent="0.3">
      <c r="F571" s="57"/>
      <c r="G571" s="57"/>
      <c r="H571" s="57"/>
      <c r="I571" s="57"/>
      <c r="J571" s="57"/>
      <c r="K571" s="57"/>
      <c r="L571" s="57"/>
      <c r="M571" s="57"/>
      <c r="N571" s="57"/>
      <c r="P571" s="1794"/>
      <c r="Q571" s="1794"/>
      <c r="R571" s="1794"/>
      <c r="S571" s="1794"/>
      <c r="T571" s="1794"/>
      <c r="U571" s="1794"/>
      <c r="V571" s="1794"/>
      <c r="W571" s="1794"/>
      <c r="X571" s="1794"/>
      <c r="Y571" s="1794"/>
      <c r="Z571" s="1794"/>
      <c r="AA571" s="1794"/>
      <c r="AB571" s="1794"/>
      <c r="AC571" s="1794"/>
      <c r="AD571" s="1794"/>
      <c r="AE571" s="1794"/>
      <c r="AF571" s="1794"/>
      <c r="AG571" s="1794"/>
      <c r="AH571" s="1794"/>
      <c r="AI571" s="1785"/>
      <c r="AJ571" s="1785"/>
      <c r="AK571" s="1785"/>
      <c r="AL571" s="1785"/>
      <c r="AM571" s="1785"/>
      <c r="AN571" s="1790" t="s">
        <v>154</v>
      </c>
      <c r="AO571" s="1790" t="s">
        <v>811</v>
      </c>
      <c r="AP571" s="1790" t="s">
        <v>425</v>
      </c>
      <c r="AQ571" s="1790" t="s">
        <v>409</v>
      </c>
      <c r="AR571" s="1790" t="s">
        <v>418</v>
      </c>
      <c r="AS571" s="1794"/>
      <c r="AT571" s="1794"/>
      <c r="AU571" s="1794"/>
      <c r="AV571" s="1794"/>
      <c r="AW571" s="1794"/>
      <c r="AX571" s="1794"/>
      <c r="AY571" s="1794"/>
      <c r="AZ571" s="1794"/>
      <c r="BA571" s="1794"/>
      <c r="BB571" s="1794"/>
      <c r="BC571" s="1794"/>
    </row>
    <row r="572" spans="6:55" s="53" customFormat="1" x14ac:dyDescent="0.3">
      <c r="F572" s="57"/>
      <c r="G572" s="57"/>
      <c r="H572" s="57"/>
      <c r="I572" s="57"/>
      <c r="J572" s="57"/>
      <c r="K572" s="57"/>
      <c r="L572" s="57"/>
      <c r="M572" s="57"/>
      <c r="N572" s="57"/>
      <c r="P572" s="1794"/>
      <c r="Q572" s="1794"/>
      <c r="R572" s="1794"/>
      <c r="S572" s="1794"/>
      <c r="T572" s="1794"/>
      <c r="U572" s="1794"/>
      <c r="V572" s="1794"/>
      <c r="W572" s="1794"/>
      <c r="X572" s="1794"/>
      <c r="Y572" s="1794"/>
      <c r="Z572" s="1794"/>
      <c r="AA572" s="1794"/>
      <c r="AB572" s="1794"/>
      <c r="AC572" s="1794"/>
      <c r="AD572" s="1794"/>
      <c r="AE572" s="1794"/>
      <c r="AF572" s="1794"/>
      <c r="AG572" s="1794"/>
      <c r="AH572" s="1794"/>
      <c r="AI572" s="1785"/>
      <c r="AJ572" s="1785"/>
      <c r="AK572" s="1785"/>
      <c r="AL572" s="1785"/>
      <c r="AM572" s="1785"/>
      <c r="AN572" s="1790" t="s">
        <v>156</v>
      </c>
      <c r="AO572" s="1790" t="s">
        <v>813</v>
      </c>
      <c r="AP572" s="1790" t="s">
        <v>450</v>
      </c>
      <c r="AQ572" s="1790" t="s">
        <v>407</v>
      </c>
      <c r="AR572" s="1790" t="s">
        <v>418</v>
      </c>
      <c r="AS572" s="1794"/>
      <c r="AT572" s="1794"/>
      <c r="AU572" s="1794"/>
      <c r="AV572" s="1794"/>
      <c r="AW572" s="1794"/>
      <c r="AX572" s="1794"/>
      <c r="AY572" s="1794"/>
      <c r="AZ572" s="1794"/>
      <c r="BA572" s="1794"/>
      <c r="BB572" s="1794"/>
      <c r="BC572" s="1794"/>
    </row>
    <row r="573" spans="6:55" s="53" customFormat="1" x14ac:dyDescent="0.3">
      <c r="F573" s="57"/>
      <c r="G573" s="57"/>
      <c r="H573" s="57"/>
      <c r="I573" s="57"/>
      <c r="J573" s="57"/>
      <c r="K573" s="57"/>
      <c r="L573" s="57"/>
      <c r="M573" s="57"/>
      <c r="N573" s="57"/>
      <c r="P573" s="1794"/>
      <c r="Q573" s="1794"/>
      <c r="R573" s="1794"/>
      <c r="S573" s="1794"/>
      <c r="T573" s="1794"/>
      <c r="U573" s="1794"/>
      <c r="V573" s="1794"/>
      <c r="W573" s="1794"/>
      <c r="X573" s="1794"/>
      <c r="Y573" s="1794"/>
      <c r="Z573" s="1794"/>
      <c r="AA573" s="1794"/>
      <c r="AB573" s="1794"/>
      <c r="AC573" s="1794"/>
      <c r="AD573" s="1794"/>
      <c r="AE573" s="1794"/>
      <c r="AF573" s="1794"/>
      <c r="AG573" s="1794"/>
      <c r="AH573" s="1794"/>
      <c r="AI573" s="1785"/>
      <c r="AJ573" s="1785"/>
      <c r="AK573" s="1785"/>
      <c r="AL573" s="1785"/>
      <c r="AM573" s="1785"/>
      <c r="AN573" s="1790" t="s">
        <v>156</v>
      </c>
      <c r="AO573" s="1790" t="s">
        <v>814</v>
      </c>
      <c r="AP573" s="1790" t="s">
        <v>450</v>
      </c>
      <c r="AQ573" s="1790" t="s">
        <v>407</v>
      </c>
      <c r="AR573" s="1790" t="s">
        <v>418</v>
      </c>
      <c r="AS573" s="1794"/>
      <c r="AT573" s="1794"/>
      <c r="AU573" s="1794"/>
      <c r="AV573" s="1794"/>
      <c r="AW573" s="1794"/>
      <c r="AX573" s="1794"/>
      <c r="AY573" s="1794"/>
      <c r="AZ573" s="1794"/>
      <c r="BA573" s="1794"/>
      <c r="BB573" s="1794"/>
      <c r="BC573" s="1794"/>
    </row>
    <row r="574" spans="6:55" s="53" customFormat="1" x14ac:dyDescent="0.3">
      <c r="F574" s="57"/>
      <c r="G574" s="57"/>
      <c r="H574" s="57"/>
      <c r="I574" s="57"/>
      <c r="J574" s="57"/>
      <c r="K574" s="57"/>
      <c r="L574" s="57"/>
      <c r="M574" s="57"/>
      <c r="N574" s="57"/>
      <c r="P574" s="1794"/>
      <c r="Q574" s="1794"/>
      <c r="R574" s="1794"/>
      <c r="S574" s="1794"/>
      <c r="T574" s="1794"/>
      <c r="U574" s="1794"/>
      <c r="V574" s="1794"/>
      <c r="W574" s="1794"/>
      <c r="X574" s="1794"/>
      <c r="Y574" s="1794"/>
      <c r="Z574" s="1794"/>
      <c r="AA574" s="1794"/>
      <c r="AB574" s="1794"/>
      <c r="AC574" s="1794"/>
      <c r="AD574" s="1794"/>
      <c r="AE574" s="1794"/>
      <c r="AF574" s="1794"/>
      <c r="AG574" s="1794"/>
      <c r="AH574" s="1794"/>
      <c r="AI574" s="1785"/>
      <c r="AJ574" s="1785"/>
      <c r="AK574" s="1785"/>
      <c r="AL574" s="1785"/>
      <c r="AM574" s="1785"/>
      <c r="AN574" s="1790" t="s">
        <v>156</v>
      </c>
      <c r="AO574" s="1790" t="s">
        <v>814</v>
      </c>
      <c r="AP574" s="1790" t="s">
        <v>452</v>
      </c>
      <c r="AQ574" s="1790" t="s">
        <v>407</v>
      </c>
      <c r="AR574" s="1790" t="s">
        <v>418</v>
      </c>
      <c r="AS574" s="1794"/>
      <c r="AT574" s="1794"/>
      <c r="AU574" s="1794"/>
      <c r="AV574" s="1794"/>
      <c r="AW574" s="1794"/>
      <c r="AX574" s="1794"/>
      <c r="AY574" s="1794"/>
      <c r="AZ574" s="1794"/>
      <c r="BA574" s="1794"/>
      <c r="BB574" s="1794"/>
      <c r="BC574" s="1794"/>
    </row>
    <row r="575" spans="6:55" s="53" customFormat="1" x14ac:dyDescent="0.3">
      <c r="F575" s="57"/>
      <c r="G575" s="57"/>
      <c r="H575" s="57"/>
      <c r="I575" s="57"/>
      <c r="J575" s="57"/>
      <c r="K575" s="57"/>
      <c r="L575" s="57"/>
      <c r="M575" s="57"/>
      <c r="N575" s="57"/>
      <c r="P575" s="1794"/>
      <c r="Q575" s="1794"/>
      <c r="R575" s="1794"/>
      <c r="S575" s="1794"/>
      <c r="T575" s="1794"/>
      <c r="U575" s="1794"/>
      <c r="V575" s="1794"/>
      <c r="W575" s="1794"/>
      <c r="X575" s="1794"/>
      <c r="Y575" s="1794"/>
      <c r="Z575" s="1794"/>
      <c r="AA575" s="1794"/>
      <c r="AB575" s="1794"/>
      <c r="AC575" s="1794"/>
      <c r="AD575" s="1794"/>
      <c r="AE575" s="1794"/>
      <c r="AF575" s="1794"/>
      <c r="AG575" s="1794"/>
      <c r="AH575" s="1794"/>
      <c r="AI575" s="1785"/>
      <c r="AJ575" s="1785"/>
      <c r="AK575" s="1785"/>
      <c r="AL575" s="1785"/>
      <c r="AM575" s="1785"/>
      <c r="AN575" s="1790" t="s">
        <v>156</v>
      </c>
      <c r="AO575" s="1790" t="s">
        <v>814</v>
      </c>
      <c r="AP575" s="1790" t="s">
        <v>454</v>
      </c>
      <c r="AQ575" s="1790" t="s">
        <v>407</v>
      </c>
      <c r="AR575" s="1790" t="s">
        <v>418</v>
      </c>
      <c r="AS575" s="1794"/>
      <c r="AT575" s="1794"/>
      <c r="AU575" s="1794"/>
      <c r="AV575" s="1794"/>
      <c r="AW575" s="1794"/>
      <c r="AX575" s="1794"/>
      <c r="AY575" s="1794"/>
      <c r="AZ575" s="1794"/>
      <c r="BA575" s="1794"/>
      <c r="BB575" s="1794"/>
      <c r="BC575" s="1794"/>
    </row>
    <row r="576" spans="6:55" s="53" customFormat="1" x14ac:dyDescent="0.3">
      <c r="F576" s="57"/>
      <c r="G576" s="57"/>
      <c r="H576" s="57"/>
      <c r="I576" s="57"/>
      <c r="J576" s="57"/>
      <c r="K576" s="57"/>
      <c r="L576" s="57"/>
      <c r="M576" s="57"/>
      <c r="N576" s="57"/>
      <c r="P576" s="1794"/>
      <c r="Q576" s="1794"/>
      <c r="R576" s="1794"/>
      <c r="S576" s="1794"/>
      <c r="T576" s="1794"/>
      <c r="U576" s="1794"/>
      <c r="V576" s="1794"/>
      <c r="W576" s="1794"/>
      <c r="X576" s="1794"/>
      <c r="Y576" s="1794"/>
      <c r="Z576" s="1794"/>
      <c r="AA576" s="1794"/>
      <c r="AB576" s="1794"/>
      <c r="AC576" s="1794"/>
      <c r="AD576" s="1794"/>
      <c r="AE576" s="1794"/>
      <c r="AF576" s="1794"/>
      <c r="AG576" s="1794"/>
      <c r="AH576" s="1794"/>
      <c r="AI576" s="1785"/>
      <c r="AJ576" s="1785"/>
      <c r="AK576" s="1785"/>
      <c r="AL576" s="1785"/>
      <c r="AM576" s="1785"/>
      <c r="AN576" s="1790" t="s">
        <v>156</v>
      </c>
      <c r="AO576" s="1790" t="s">
        <v>814</v>
      </c>
      <c r="AP576" s="1790" t="s">
        <v>894</v>
      </c>
      <c r="AQ576" s="1790" t="s">
        <v>407</v>
      </c>
      <c r="AR576" s="1790" t="s">
        <v>418</v>
      </c>
      <c r="AS576" s="1794"/>
      <c r="AT576" s="1794"/>
      <c r="AU576" s="1794"/>
      <c r="AV576" s="1794"/>
      <c r="AW576" s="1794"/>
      <c r="AX576" s="1794"/>
      <c r="AY576" s="1794"/>
      <c r="AZ576" s="1794"/>
      <c r="BA576" s="1794"/>
      <c r="BB576" s="1794"/>
      <c r="BC576" s="1794"/>
    </row>
    <row r="577" spans="6:55" s="53" customFormat="1" x14ac:dyDescent="0.3">
      <c r="F577" s="57"/>
      <c r="G577" s="57"/>
      <c r="H577" s="57"/>
      <c r="I577" s="57"/>
      <c r="J577" s="57"/>
      <c r="K577" s="57"/>
      <c r="L577" s="57"/>
      <c r="M577" s="57"/>
      <c r="N577" s="57"/>
      <c r="P577" s="1794"/>
      <c r="Q577" s="1794"/>
      <c r="R577" s="1794"/>
      <c r="S577" s="1794"/>
      <c r="T577" s="1794"/>
      <c r="U577" s="1794"/>
      <c r="V577" s="1794"/>
      <c r="W577" s="1794"/>
      <c r="X577" s="1794"/>
      <c r="Y577" s="1794"/>
      <c r="Z577" s="1794"/>
      <c r="AA577" s="1794"/>
      <c r="AB577" s="1794"/>
      <c r="AC577" s="1794"/>
      <c r="AD577" s="1794"/>
      <c r="AE577" s="1794"/>
      <c r="AF577" s="1794"/>
      <c r="AG577" s="1794"/>
      <c r="AH577" s="1794"/>
      <c r="AI577" s="1785"/>
      <c r="AJ577" s="1785"/>
      <c r="AK577" s="1785"/>
      <c r="AL577" s="1785"/>
      <c r="AM577" s="1785"/>
      <c r="AN577" s="1790" t="s">
        <v>156</v>
      </c>
      <c r="AO577" s="1790" t="s">
        <v>814</v>
      </c>
      <c r="AP577" s="1790" t="s">
        <v>895</v>
      </c>
      <c r="AQ577" s="1790" t="s">
        <v>407</v>
      </c>
      <c r="AR577" s="1790" t="s">
        <v>418</v>
      </c>
      <c r="AS577" s="1794"/>
      <c r="AT577" s="1794"/>
      <c r="AU577" s="1794"/>
      <c r="AV577" s="1794"/>
      <c r="AW577" s="1794"/>
      <c r="AX577" s="1794"/>
      <c r="AY577" s="1794"/>
      <c r="AZ577" s="1794"/>
      <c r="BA577" s="1794"/>
      <c r="BB577" s="1794"/>
      <c r="BC577" s="1794"/>
    </row>
    <row r="578" spans="6:55" s="53" customFormat="1" x14ac:dyDescent="0.3">
      <c r="F578" s="57"/>
      <c r="G578" s="57"/>
      <c r="H578" s="57"/>
      <c r="I578" s="57"/>
      <c r="J578" s="57"/>
      <c r="K578" s="57"/>
      <c r="L578" s="57"/>
      <c r="M578" s="57"/>
      <c r="N578" s="57"/>
      <c r="P578" s="1794"/>
      <c r="Q578" s="1794"/>
      <c r="R578" s="1794"/>
      <c r="S578" s="1794"/>
      <c r="T578" s="1794"/>
      <c r="U578" s="1794"/>
      <c r="V578" s="1794"/>
      <c r="W578" s="1794"/>
      <c r="X578" s="1794"/>
      <c r="Y578" s="1794"/>
      <c r="Z578" s="1794"/>
      <c r="AA578" s="1794"/>
      <c r="AB578" s="1794"/>
      <c r="AC578" s="1794"/>
      <c r="AD578" s="1794"/>
      <c r="AE578" s="1794"/>
      <c r="AF578" s="1794"/>
      <c r="AG578" s="1794"/>
      <c r="AH578" s="1794"/>
      <c r="AI578" s="1785"/>
      <c r="AJ578" s="1785"/>
      <c r="AK578" s="1785"/>
      <c r="AL578" s="1785"/>
      <c r="AM578" s="1785"/>
      <c r="AN578" s="1790" t="s">
        <v>156</v>
      </c>
      <c r="AO578" s="1790" t="s">
        <v>814</v>
      </c>
      <c r="AP578" s="1790" t="s">
        <v>896</v>
      </c>
      <c r="AQ578" s="1790" t="s">
        <v>407</v>
      </c>
      <c r="AR578" s="1790" t="s">
        <v>418</v>
      </c>
      <c r="AS578" s="1794"/>
      <c r="AT578" s="1794"/>
      <c r="AU578" s="1794"/>
      <c r="AV578" s="1794"/>
      <c r="AW578" s="1794"/>
      <c r="AX578" s="1794"/>
      <c r="AY578" s="1794"/>
      <c r="AZ578" s="1794"/>
      <c r="BA578" s="1794"/>
      <c r="BB578" s="1794"/>
      <c r="BC578" s="1794"/>
    </row>
    <row r="579" spans="6:55" s="53" customFormat="1" x14ac:dyDescent="0.3">
      <c r="F579" s="57"/>
      <c r="G579" s="57"/>
      <c r="H579" s="57"/>
      <c r="I579" s="57"/>
      <c r="J579" s="57"/>
      <c r="K579" s="57"/>
      <c r="L579" s="57"/>
      <c r="M579" s="57"/>
      <c r="N579" s="57"/>
      <c r="P579" s="1794"/>
      <c r="Q579" s="1794"/>
      <c r="R579" s="1794"/>
      <c r="S579" s="1794"/>
      <c r="T579" s="1794"/>
      <c r="U579" s="1794"/>
      <c r="V579" s="1794"/>
      <c r="W579" s="1794"/>
      <c r="X579" s="1794"/>
      <c r="Y579" s="1794"/>
      <c r="Z579" s="1794"/>
      <c r="AA579" s="1794"/>
      <c r="AB579" s="1794"/>
      <c r="AC579" s="1794"/>
      <c r="AD579" s="1794"/>
      <c r="AE579" s="1794"/>
      <c r="AF579" s="1794"/>
      <c r="AG579" s="1794"/>
      <c r="AH579" s="1794"/>
      <c r="AI579" s="1785"/>
      <c r="AJ579" s="1785"/>
      <c r="AK579" s="1785"/>
      <c r="AL579" s="1785"/>
      <c r="AM579" s="1785"/>
      <c r="AN579" s="1790" t="s">
        <v>156</v>
      </c>
      <c r="AO579" s="1790" t="s">
        <v>815</v>
      </c>
      <c r="AP579" s="1790" t="s">
        <v>450</v>
      </c>
      <c r="AQ579" s="1790" t="s">
        <v>407</v>
      </c>
      <c r="AR579" s="1790" t="s">
        <v>418</v>
      </c>
      <c r="AS579" s="1794"/>
      <c r="AT579" s="1794"/>
      <c r="AU579" s="1794"/>
      <c r="AV579" s="1794"/>
      <c r="AW579" s="1794"/>
      <c r="AX579" s="1794"/>
      <c r="AY579" s="1794"/>
      <c r="AZ579" s="1794"/>
      <c r="BA579" s="1794"/>
      <c r="BB579" s="1794"/>
      <c r="BC579" s="1794"/>
    </row>
    <row r="580" spans="6:55" s="53" customFormat="1" x14ac:dyDescent="0.3">
      <c r="F580" s="57"/>
      <c r="G580" s="57"/>
      <c r="H580" s="57"/>
      <c r="I580" s="57"/>
      <c r="J580" s="57"/>
      <c r="K580" s="57"/>
      <c r="L580" s="57"/>
      <c r="M580" s="57"/>
      <c r="N580" s="57"/>
      <c r="P580" s="1794"/>
      <c r="Q580" s="1794"/>
      <c r="R580" s="1794"/>
      <c r="S580" s="1794"/>
      <c r="T580" s="1794"/>
      <c r="U580" s="1794"/>
      <c r="V580" s="1794"/>
      <c r="W580" s="1794"/>
      <c r="X580" s="1794"/>
      <c r="Y580" s="1794"/>
      <c r="Z580" s="1794"/>
      <c r="AA580" s="1794"/>
      <c r="AB580" s="1794"/>
      <c r="AC580" s="1794"/>
      <c r="AD580" s="1794"/>
      <c r="AE580" s="1794"/>
      <c r="AF580" s="1794"/>
      <c r="AG580" s="1794"/>
      <c r="AH580" s="1794"/>
      <c r="AI580" s="1785"/>
      <c r="AJ580" s="1785"/>
      <c r="AK580" s="1785"/>
      <c r="AL580" s="1785"/>
      <c r="AM580" s="1785"/>
      <c r="AN580" s="1790" t="s">
        <v>156</v>
      </c>
      <c r="AO580" s="1790" t="s">
        <v>815</v>
      </c>
      <c r="AP580" s="1790" t="s">
        <v>452</v>
      </c>
      <c r="AQ580" s="1790" t="s">
        <v>407</v>
      </c>
      <c r="AR580" s="1790" t="s">
        <v>418</v>
      </c>
      <c r="AS580" s="1794"/>
      <c r="AT580" s="1794"/>
      <c r="AU580" s="1794"/>
      <c r="AV580" s="1794"/>
      <c r="AW580" s="1794"/>
      <c r="AX580" s="1794"/>
      <c r="AY580" s="1794"/>
      <c r="AZ580" s="1794"/>
      <c r="BA580" s="1794"/>
      <c r="BB580" s="1794"/>
      <c r="BC580" s="1794"/>
    </row>
    <row r="581" spans="6:55" s="53" customFormat="1" x14ac:dyDescent="0.3">
      <c r="F581" s="57"/>
      <c r="G581" s="57"/>
      <c r="H581" s="57"/>
      <c r="I581" s="57"/>
      <c r="J581" s="57"/>
      <c r="K581" s="57"/>
      <c r="L581" s="57"/>
      <c r="M581" s="57"/>
      <c r="N581" s="57"/>
      <c r="P581" s="1794"/>
      <c r="Q581" s="1794"/>
      <c r="R581" s="1794"/>
      <c r="S581" s="1794"/>
      <c r="T581" s="1794"/>
      <c r="U581" s="1794"/>
      <c r="V581" s="1794"/>
      <c r="W581" s="1794"/>
      <c r="X581" s="1794"/>
      <c r="Y581" s="1794"/>
      <c r="Z581" s="1794"/>
      <c r="AA581" s="1794"/>
      <c r="AB581" s="1794"/>
      <c r="AC581" s="1794"/>
      <c r="AD581" s="1794"/>
      <c r="AE581" s="1794"/>
      <c r="AF581" s="1794"/>
      <c r="AG581" s="1794"/>
      <c r="AH581" s="1794"/>
      <c r="AI581" s="1785"/>
      <c r="AJ581" s="1785"/>
      <c r="AK581" s="1785"/>
      <c r="AL581" s="1785"/>
      <c r="AM581" s="1785"/>
      <c r="AN581" s="1790" t="s">
        <v>156</v>
      </c>
      <c r="AO581" s="1790" t="s">
        <v>815</v>
      </c>
      <c r="AP581" s="1790" t="s">
        <v>454</v>
      </c>
      <c r="AQ581" s="1790" t="s">
        <v>407</v>
      </c>
      <c r="AR581" s="1790" t="s">
        <v>418</v>
      </c>
      <c r="AS581" s="1794"/>
      <c r="AT581" s="1794"/>
      <c r="AU581" s="1794"/>
      <c r="AV581" s="1794"/>
      <c r="AW581" s="1794"/>
      <c r="AX581" s="1794"/>
      <c r="AY581" s="1794"/>
      <c r="AZ581" s="1794"/>
      <c r="BA581" s="1794"/>
      <c r="BB581" s="1794"/>
      <c r="BC581" s="1794"/>
    </row>
    <row r="582" spans="6:55" s="53" customFormat="1" x14ac:dyDescent="0.3">
      <c r="F582" s="57"/>
      <c r="G582" s="57"/>
      <c r="H582" s="57"/>
      <c r="I582" s="57"/>
      <c r="J582" s="57"/>
      <c r="K582" s="57"/>
      <c r="L582" s="57"/>
      <c r="M582" s="57"/>
      <c r="N582" s="57"/>
      <c r="P582" s="1794"/>
      <c r="Q582" s="1794"/>
      <c r="R582" s="1794"/>
      <c r="S582" s="1794"/>
      <c r="T582" s="1794"/>
      <c r="U582" s="1794"/>
      <c r="V582" s="1794"/>
      <c r="W582" s="1794"/>
      <c r="X582" s="1794"/>
      <c r="Y582" s="1794"/>
      <c r="Z582" s="1794"/>
      <c r="AA582" s="1794"/>
      <c r="AB582" s="1794"/>
      <c r="AC582" s="1794"/>
      <c r="AD582" s="1794"/>
      <c r="AE582" s="1794"/>
      <c r="AF582" s="1794"/>
      <c r="AG582" s="1794"/>
      <c r="AH582" s="1794"/>
      <c r="AI582" s="1785"/>
      <c r="AJ582" s="1785"/>
      <c r="AK582" s="1785"/>
      <c r="AL582" s="1785"/>
      <c r="AM582" s="1785"/>
      <c r="AN582" s="1790" t="s">
        <v>156</v>
      </c>
      <c r="AO582" s="1790" t="s">
        <v>816</v>
      </c>
      <c r="AP582" s="1790" t="s">
        <v>894</v>
      </c>
      <c r="AQ582" s="1790" t="s">
        <v>407</v>
      </c>
      <c r="AR582" s="1790" t="s">
        <v>418</v>
      </c>
      <c r="AS582" s="1794"/>
      <c r="AT582" s="1794"/>
      <c r="AU582" s="1794"/>
      <c r="AV582" s="1794"/>
      <c r="AW582" s="1794"/>
      <c r="AX582" s="1794"/>
      <c r="AY582" s="1794"/>
      <c r="AZ582" s="1794"/>
      <c r="BA582" s="1794"/>
      <c r="BB582" s="1794"/>
      <c r="BC582" s="1794"/>
    </row>
    <row r="583" spans="6:55" s="53" customFormat="1" x14ac:dyDescent="0.3">
      <c r="F583" s="57"/>
      <c r="G583" s="57"/>
      <c r="H583" s="57"/>
      <c r="I583" s="57"/>
      <c r="J583" s="57"/>
      <c r="K583" s="57"/>
      <c r="L583" s="57"/>
      <c r="M583" s="57"/>
      <c r="N583" s="57"/>
      <c r="P583" s="1794"/>
      <c r="Q583" s="1794"/>
      <c r="R583" s="1794"/>
      <c r="S583" s="1794"/>
      <c r="T583" s="1794"/>
      <c r="U583" s="1794"/>
      <c r="V583" s="1794"/>
      <c r="W583" s="1794"/>
      <c r="X583" s="1794"/>
      <c r="Y583" s="1794"/>
      <c r="Z583" s="1794"/>
      <c r="AA583" s="1794"/>
      <c r="AB583" s="1794"/>
      <c r="AC583" s="1794"/>
      <c r="AD583" s="1794"/>
      <c r="AE583" s="1794"/>
      <c r="AF583" s="1794"/>
      <c r="AG583" s="1794"/>
      <c r="AH583" s="1794"/>
      <c r="AI583" s="1785"/>
      <c r="AJ583" s="1785"/>
      <c r="AK583" s="1785"/>
      <c r="AL583" s="1785"/>
      <c r="AM583" s="1785"/>
      <c r="AN583" s="1790" t="s">
        <v>158</v>
      </c>
      <c r="AO583" s="1790" t="s">
        <v>706</v>
      </c>
      <c r="AP583" s="1790" t="s">
        <v>459</v>
      </c>
      <c r="AQ583" s="1790" t="s">
        <v>407</v>
      </c>
      <c r="AR583" s="1790" t="s">
        <v>418</v>
      </c>
      <c r="AS583" s="1794"/>
      <c r="AT583" s="1794"/>
      <c r="AU583" s="1794"/>
      <c r="AV583" s="1794"/>
      <c r="AW583" s="1794"/>
      <c r="AX583" s="1794"/>
      <c r="AY583" s="1794"/>
      <c r="AZ583" s="1794"/>
      <c r="BA583" s="1794"/>
      <c r="BB583" s="1794"/>
      <c r="BC583" s="1794"/>
    </row>
    <row r="584" spans="6:55" s="53" customFormat="1" x14ac:dyDescent="0.3">
      <c r="F584" s="57"/>
      <c r="G584" s="57"/>
      <c r="H584" s="57"/>
      <c r="I584" s="57"/>
      <c r="J584" s="57"/>
      <c r="K584" s="57"/>
      <c r="L584" s="57"/>
      <c r="M584" s="57"/>
      <c r="N584" s="57"/>
      <c r="P584" s="1794"/>
      <c r="Q584" s="1794"/>
      <c r="R584" s="1794"/>
      <c r="S584" s="1794"/>
      <c r="T584" s="1794"/>
      <c r="U584" s="1794"/>
      <c r="V584" s="1794"/>
      <c r="W584" s="1794"/>
      <c r="X584" s="1794"/>
      <c r="Y584" s="1794"/>
      <c r="Z584" s="1794"/>
      <c r="AA584" s="1794"/>
      <c r="AB584" s="1794"/>
      <c r="AC584" s="1794"/>
      <c r="AD584" s="1794"/>
      <c r="AE584" s="1794"/>
      <c r="AF584" s="1794"/>
      <c r="AG584" s="1794"/>
      <c r="AH584" s="1794"/>
      <c r="AI584" s="1785"/>
      <c r="AJ584" s="1785"/>
      <c r="AK584" s="1785"/>
      <c r="AL584" s="1785"/>
      <c r="AM584" s="1785"/>
      <c r="AN584" s="1790" t="s">
        <v>158</v>
      </c>
      <c r="AO584" s="1790" t="s">
        <v>706</v>
      </c>
      <c r="AP584" s="1790" t="s">
        <v>461</v>
      </c>
      <c r="AQ584" s="1790" t="s">
        <v>407</v>
      </c>
      <c r="AR584" s="1790" t="s">
        <v>418</v>
      </c>
      <c r="AS584" s="1794"/>
      <c r="AT584" s="1794"/>
      <c r="AU584" s="1794"/>
      <c r="AV584" s="1794"/>
      <c r="AW584" s="1794"/>
      <c r="AX584" s="1794"/>
      <c r="AY584" s="1794"/>
      <c r="AZ584" s="1794"/>
      <c r="BA584" s="1794"/>
      <c r="BB584" s="1794"/>
      <c r="BC584" s="1794"/>
    </row>
    <row r="585" spans="6:55" s="53" customFormat="1" x14ac:dyDescent="0.3">
      <c r="F585" s="57"/>
      <c r="G585" s="57"/>
      <c r="H585" s="57"/>
      <c r="I585" s="57"/>
      <c r="J585" s="57"/>
      <c r="K585" s="57"/>
      <c r="L585" s="57"/>
      <c r="M585" s="57"/>
      <c r="N585" s="57"/>
      <c r="P585" s="1794"/>
      <c r="Q585" s="1794"/>
      <c r="R585" s="1794"/>
      <c r="S585" s="1794"/>
      <c r="T585" s="1794"/>
      <c r="U585" s="1794"/>
      <c r="V585" s="1794"/>
      <c r="W585" s="1794"/>
      <c r="X585" s="1794"/>
      <c r="Y585" s="1794"/>
      <c r="Z585" s="1794"/>
      <c r="AA585" s="1794"/>
      <c r="AB585" s="1794"/>
      <c r="AC585" s="1794"/>
      <c r="AD585" s="1794"/>
      <c r="AE585" s="1794"/>
      <c r="AF585" s="1794"/>
      <c r="AG585" s="1794"/>
      <c r="AH585" s="1794"/>
      <c r="AI585" s="1785"/>
      <c r="AJ585" s="1785"/>
      <c r="AK585" s="1785"/>
      <c r="AL585" s="1785"/>
      <c r="AM585" s="1785"/>
      <c r="AN585" s="1790" t="s">
        <v>158</v>
      </c>
      <c r="AO585" s="1790" t="s">
        <v>706</v>
      </c>
      <c r="AP585" s="1790" t="s">
        <v>926</v>
      </c>
      <c r="AQ585" s="1790" t="s">
        <v>407</v>
      </c>
      <c r="AR585" s="1790" t="s">
        <v>418</v>
      </c>
      <c r="AS585" s="1794"/>
      <c r="AT585" s="1794"/>
      <c r="AU585" s="1794"/>
      <c r="AV585" s="1794"/>
      <c r="AW585" s="1794"/>
      <c r="AX585" s="1794"/>
      <c r="AY585" s="1794"/>
      <c r="AZ585" s="1794"/>
      <c r="BA585" s="1794"/>
      <c r="BB585" s="1794"/>
      <c r="BC585" s="1794"/>
    </row>
    <row r="586" spans="6:55" s="53" customFormat="1" x14ac:dyDescent="0.3">
      <c r="F586" s="57"/>
      <c r="G586" s="57"/>
      <c r="H586" s="57"/>
      <c r="I586" s="57"/>
      <c r="J586" s="57"/>
      <c r="K586" s="57"/>
      <c r="L586" s="57"/>
      <c r="M586" s="57"/>
      <c r="N586" s="57"/>
      <c r="P586" s="1794"/>
      <c r="Q586" s="1794"/>
      <c r="R586" s="1794"/>
      <c r="S586" s="1794"/>
      <c r="T586" s="1794"/>
      <c r="U586" s="1794"/>
      <c r="V586" s="1794"/>
      <c r="W586" s="1794"/>
      <c r="X586" s="1794"/>
      <c r="Y586" s="1794"/>
      <c r="Z586" s="1794"/>
      <c r="AA586" s="1794"/>
      <c r="AB586" s="1794"/>
      <c r="AC586" s="1794"/>
      <c r="AD586" s="1794"/>
      <c r="AE586" s="1794"/>
      <c r="AF586" s="1794"/>
      <c r="AG586" s="1794"/>
      <c r="AH586" s="1794"/>
      <c r="AI586" s="1785"/>
      <c r="AJ586" s="1785"/>
      <c r="AK586" s="1785"/>
      <c r="AL586" s="1785"/>
      <c r="AM586" s="1785"/>
      <c r="AN586" s="1790" t="s">
        <v>158</v>
      </c>
      <c r="AO586" s="1790" t="s">
        <v>706</v>
      </c>
      <c r="AP586" s="1790" t="s">
        <v>927</v>
      </c>
      <c r="AQ586" s="1790" t="s">
        <v>407</v>
      </c>
      <c r="AR586" s="1790" t="s">
        <v>418</v>
      </c>
      <c r="AS586" s="1794"/>
      <c r="AT586" s="1794"/>
      <c r="AU586" s="1794"/>
      <c r="AV586" s="1794"/>
      <c r="AW586" s="1794"/>
      <c r="AX586" s="1794"/>
      <c r="AY586" s="1794"/>
      <c r="AZ586" s="1794"/>
      <c r="BA586" s="1794"/>
      <c r="BB586" s="1794"/>
      <c r="BC586" s="1794"/>
    </row>
    <row r="587" spans="6:55" s="53" customFormat="1" x14ac:dyDescent="0.3">
      <c r="F587" s="57"/>
      <c r="G587" s="57"/>
      <c r="H587" s="57"/>
      <c r="I587" s="57"/>
      <c r="J587" s="57"/>
      <c r="K587" s="57"/>
      <c r="L587" s="57"/>
      <c r="M587" s="57"/>
      <c r="N587" s="57"/>
      <c r="P587" s="1794"/>
      <c r="Q587" s="1794"/>
      <c r="R587" s="1794"/>
      <c r="S587" s="1794"/>
      <c r="T587" s="1794"/>
      <c r="U587" s="1794"/>
      <c r="V587" s="1794"/>
      <c r="W587" s="1794"/>
      <c r="X587" s="1794"/>
      <c r="Y587" s="1794"/>
      <c r="Z587" s="1794"/>
      <c r="AA587" s="1794"/>
      <c r="AB587" s="1794"/>
      <c r="AC587" s="1794"/>
      <c r="AD587" s="1794"/>
      <c r="AE587" s="1794"/>
      <c r="AF587" s="1794"/>
      <c r="AG587" s="1794"/>
      <c r="AH587" s="1794"/>
      <c r="AI587" s="1785"/>
      <c r="AJ587" s="1785"/>
      <c r="AK587" s="1785"/>
      <c r="AL587" s="1785"/>
      <c r="AM587" s="1785"/>
      <c r="AN587" s="1790" t="s">
        <v>158</v>
      </c>
      <c r="AO587" s="1790" t="s">
        <v>708</v>
      </c>
      <c r="AP587" s="1790" t="s">
        <v>459</v>
      </c>
      <c r="AQ587" s="1790" t="s">
        <v>407</v>
      </c>
      <c r="AR587" s="1790" t="s">
        <v>418</v>
      </c>
      <c r="AS587" s="1794"/>
      <c r="AT587" s="1794"/>
      <c r="AU587" s="1794"/>
      <c r="AV587" s="1794"/>
      <c r="AW587" s="1794"/>
      <c r="AX587" s="1794"/>
      <c r="AY587" s="1794"/>
      <c r="AZ587" s="1794"/>
      <c r="BA587" s="1794"/>
      <c r="BB587" s="1794"/>
      <c r="BC587" s="1794"/>
    </row>
    <row r="588" spans="6:55" s="53" customFormat="1" x14ac:dyDescent="0.3">
      <c r="F588" s="57"/>
      <c r="G588" s="57"/>
      <c r="H588" s="57"/>
      <c r="I588" s="57"/>
      <c r="J588" s="57"/>
      <c r="K588" s="57"/>
      <c r="L588" s="57"/>
      <c r="M588" s="57"/>
      <c r="N588" s="57"/>
      <c r="P588" s="1794"/>
      <c r="Q588" s="1794"/>
      <c r="R588" s="1794"/>
      <c r="S588" s="1794"/>
      <c r="T588" s="1794"/>
      <c r="U588" s="1794"/>
      <c r="V588" s="1794"/>
      <c r="W588" s="1794"/>
      <c r="X588" s="1794"/>
      <c r="Y588" s="1794"/>
      <c r="Z588" s="1794"/>
      <c r="AA588" s="1794"/>
      <c r="AB588" s="1794"/>
      <c r="AC588" s="1794"/>
      <c r="AD588" s="1794"/>
      <c r="AE588" s="1794"/>
      <c r="AF588" s="1794"/>
      <c r="AG588" s="1794"/>
      <c r="AH588" s="1794"/>
      <c r="AI588" s="1785"/>
      <c r="AJ588" s="1785"/>
      <c r="AK588" s="1785"/>
      <c r="AL588" s="1785"/>
      <c r="AM588" s="1785"/>
      <c r="AN588" s="1790" t="s">
        <v>158</v>
      </c>
      <c r="AO588" s="1790" t="s">
        <v>708</v>
      </c>
      <c r="AP588" s="1790" t="s">
        <v>461</v>
      </c>
      <c r="AQ588" s="1790" t="s">
        <v>407</v>
      </c>
      <c r="AR588" s="1790" t="s">
        <v>418</v>
      </c>
      <c r="AS588" s="1794"/>
      <c r="AT588" s="1794"/>
      <c r="AU588" s="1794"/>
      <c r="AV588" s="1794"/>
      <c r="AW588" s="1794"/>
      <c r="AX588" s="1794"/>
      <c r="AY588" s="1794"/>
      <c r="AZ588" s="1794"/>
      <c r="BA588" s="1794"/>
      <c r="BB588" s="1794"/>
      <c r="BC588" s="1794"/>
    </row>
    <row r="589" spans="6:55" s="53" customFormat="1" x14ac:dyDescent="0.3">
      <c r="F589" s="57"/>
      <c r="G589" s="57"/>
      <c r="H589" s="57"/>
      <c r="I589" s="57"/>
      <c r="J589" s="57"/>
      <c r="K589" s="57"/>
      <c r="L589" s="57"/>
      <c r="M589" s="57"/>
      <c r="N589" s="57"/>
      <c r="P589" s="1794"/>
      <c r="Q589" s="1794"/>
      <c r="R589" s="1794"/>
      <c r="S589" s="1794"/>
      <c r="T589" s="1794"/>
      <c r="U589" s="1794"/>
      <c r="V589" s="1794"/>
      <c r="W589" s="1794"/>
      <c r="X589" s="1794"/>
      <c r="Y589" s="1794"/>
      <c r="Z589" s="1794"/>
      <c r="AA589" s="1794"/>
      <c r="AB589" s="1794"/>
      <c r="AC589" s="1794"/>
      <c r="AD589" s="1794"/>
      <c r="AE589" s="1794"/>
      <c r="AF589" s="1794"/>
      <c r="AG589" s="1794"/>
      <c r="AH589" s="1794"/>
      <c r="AI589" s="1785"/>
      <c r="AJ589" s="1785"/>
      <c r="AK589" s="1785"/>
      <c r="AL589" s="1785"/>
      <c r="AM589" s="1785"/>
      <c r="AN589" s="1790" t="s">
        <v>158</v>
      </c>
      <c r="AO589" s="1790" t="s">
        <v>710</v>
      </c>
      <c r="AP589" s="1790" t="s">
        <v>459</v>
      </c>
      <c r="AQ589" s="1790" t="s">
        <v>407</v>
      </c>
      <c r="AR589" s="1790" t="s">
        <v>418</v>
      </c>
      <c r="AS589" s="1794"/>
      <c r="AT589" s="1794"/>
      <c r="AU589" s="1794"/>
      <c r="AV589" s="1794"/>
      <c r="AW589" s="1794"/>
      <c r="AX589" s="1794"/>
      <c r="AY589" s="1794"/>
      <c r="AZ589" s="1794"/>
      <c r="BA589" s="1794"/>
      <c r="BB589" s="1794"/>
      <c r="BC589" s="1794"/>
    </row>
    <row r="590" spans="6:55" s="53" customFormat="1" x14ac:dyDescent="0.3">
      <c r="F590" s="57"/>
      <c r="G590" s="57"/>
      <c r="H590" s="57"/>
      <c r="I590" s="57"/>
      <c r="J590" s="57"/>
      <c r="K590" s="57"/>
      <c r="L590" s="57"/>
      <c r="M590" s="57"/>
      <c r="N590" s="57"/>
      <c r="P590" s="1794"/>
      <c r="Q590" s="1794"/>
      <c r="R590" s="1794"/>
      <c r="S590" s="1794"/>
      <c r="T590" s="1794"/>
      <c r="U590" s="1794"/>
      <c r="V590" s="1794"/>
      <c r="W590" s="1794"/>
      <c r="X590" s="1794"/>
      <c r="Y590" s="1794"/>
      <c r="Z590" s="1794"/>
      <c r="AA590" s="1794"/>
      <c r="AB590" s="1794"/>
      <c r="AC590" s="1794"/>
      <c r="AD590" s="1794"/>
      <c r="AE590" s="1794"/>
      <c r="AF590" s="1794"/>
      <c r="AG590" s="1794"/>
      <c r="AH590" s="1794"/>
      <c r="AI590" s="1785"/>
      <c r="AJ590" s="1785"/>
      <c r="AK590" s="1785"/>
      <c r="AL590" s="1785"/>
      <c r="AM590" s="1785"/>
      <c r="AN590" s="1790" t="s">
        <v>158</v>
      </c>
      <c r="AO590" s="1790" t="s">
        <v>710</v>
      </c>
      <c r="AP590" s="1790" t="s">
        <v>461</v>
      </c>
      <c r="AQ590" s="1790" t="s">
        <v>407</v>
      </c>
      <c r="AR590" s="1790" t="s">
        <v>418</v>
      </c>
      <c r="AS590" s="1794"/>
      <c r="AT590" s="1794"/>
      <c r="AU590" s="1794"/>
      <c r="AV590" s="1794"/>
      <c r="AW590" s="1794"/>
      <c r="AX590" s="1794"/>
      <c r="AY590" s="1794"/>
      <c r="AZ590" s="1794"/>
      <c r="BA590" s="1794"/>
      <c r="BB590" s="1794"/>
      <c r="BC590" s="1794"/>
    </row>
    <row r="591" spans="6:55" s="53" customFormat="1" x14ac:dyDescent="0.3">
      <c r="F591" s="57"/>
      <c r="G591" s="57"/>
      <c r="H591" s="57"/>
      <c r="I591" s="57"/>
      <c r="J591" s="57"/>
      <c r="K591" s="57"/>
      <c r="L591" s="57"/>
      <c r="M591" s="57"/>
      <c r="N591" s="57"/>
      <c r="P591" s="1794"/>
      <c r="Q591" s="1794"/>
      <c r="R591" s="1794"/>
      <c r="S591" s="1794"/>
      <c r="T591" s="1794"/>
      <c r="U591" s="1794"/>
      <c r="V591" s="1794"/>
      <c r="W591" s="1794"/>
      <c r="X591" s="1794"/>
      <c r="Y591" s="1794"/>
      <c r="Z591" s="1794"/>
      <c r="AA591" s="1794"/>
      <c r="AB591" s="1794"/>
      <c r="AC591" s="1794"/>
      <c r="AD591" s="1794"/>
      <c r="AE591" s="1794"/>
      <c r="AF591" s="1794"/>
      <c r="AG591" s="1794"/>
      <c r="AH591" s="1794"/>
      <c r="AI591" s="1785"/>
      <c r="AJ591" s="1785"/>
      <c r="AK591" s="1785"/>
      <c r="AL591" s="1785"/>
      <c r="AM591" s="1785"/>
      <c r="AN591" s="1790" t="s">
        <v>158</v>
      </c>
      <c r="AO591" s="1790" t="s">
        <v>710</v>
      </c>
      <c r="AP591" s="1790" t="s">
        <v>926</v>
      </c>
      <c r="AQ591" s="1790" t="s">
        <v>407</v>
      </c>
      <c r="AR591" s="1790" t="s">
        <v>418</v>
      </c>
      <c r="AS591" s="1794"/>
      <c r="AT591" s="1794"/>
      <c r="AU591" s="1794"/>
      <c r="AV591" s="1794"/>
      <c r="AW591" s="1794"/>
      <c r="AX591" s="1794"/>
      <c r="AY591" s="1794"/>
      <c r="AZ591" s="1794"/>
      <c r="BA591" s="1794"/>
      <c r="BB591" s="1794"/>
      <c r="BC591" s="1794"/>
    </row>
    <row r="592" spans="6:55" s="53" customFormat="1" x14ac:dyDescent="0.3">
      <c r="F592" s="57"/>
      <c r="G592" s="57"/>
      <c r="H592" s="57"/>
      <c r="I592" s="57"/>
      <c r="J592" s="57"/>
      <c r="K592" s="57"/>
      <c r="L592" s="57"/>
      <c r="M592" s="57"/>
      <c r="N592" s="57"/>
      <c r="P592" s="1794"/>
      <c r="Q592" s="1794"/>
      <c r="R592" s="1794"/>
      <c r="S592" s="1794"/>
      <c r="T592" s="1794"/>
      <c r="U592" s="1794"/>
      <c r="V592" s="1794"/>
      <c r="W592" s="1794"/>
      <c r="X592" s="1794"/>
      <c r="Y592" s="1794"/>
      <c r="Z592" s="1794"/>
      <c r="AA592" s="1794"/>
      <c r="AB592" s="1794"/>
      <c r="AC592" s="1794"/>
      <c r="AD592" s="1794"/>
      <c r="AE592" s="1794"/>
      <c r="AF592" s="1794"/>
      <c r="AG592" s="1794"/>
      <c r="AH592" s="1794"/>
      <c r="AI592" s="1785"/>
      <c r="AJ592" s="1785"/>
      <c r="AK592" s="1785"/>
      <c r="AL592" s="1785"/>
      <c r="AM592" s="1785"/>
      <c r="AN592" s="1790" t="s">
        <v>158</v>
      </c>
      <c r="AO592" s="1790" t="s">
        <v>710</v>
      </c>
      <c r="AP592" s="1790" t="s">
        <v>927</v>
      </c>
      <c r="AQ592" s="1790" t="s">
        <v>407</v>
      </c>
      <c r="AR592" s="1790" t="s">
        <v>418</v>
      </c>
      <c r="AS592" s="1794"/>
      <c r="AT592" s="1794"/>
      <c r="AU592" s="1794"/>
      <c r="AV592" s="1794"/>
      <c r="AW592" s="1794"/>
      <c r="AX592" s="1794"/>
      <c r="AY592" s="1794"/>
      <c r="AZ592" s="1794"/>
      <c r="BA592" s="1794"/>
      <c r="BB592" s="1794"/>
      <c r="BC592" s="1794"/>
    </row>
    <row r="593" spans="6:55" s="53" customFormat="1" x14ac:dyDescent="0.3">
      <c r="F593" s="57"/>
      <c r="G593" s="57"/>
      <c r="H593" s="57"/>
      <c r="I593" s="57"/>
      <c r="J593" s="57"/>
      <c r="K593" s="57"/>
      <c r="L593" s="57"/>
      <c r="M593" s="57"/>
      <c r="N593" s="57"/>
      <c r="P593" s="1794"/>
      <c r="Q593" s="1794"/>
      <c r="R593" s="1794"/>
      <c r="S593" s="1794"/>
      <c r="T593" s="1794"/>
      <c r="U593" s="1794"/>
      <c r="V593" s="1794"/>
      <c r="W593" s="1794"/>
      <c r="X593" s="1794"/>
      <c r="Y593" s="1794"/>
      <c r="Z593" s="1794"/>
      <c r="AA593" s="1794"/>
      <c r="AB593" s="1794"/>
      <c r="AC593" s="1794"/>
      <c r="AD593" s="1794"/>
      <c r="AE593" s="1794"/>
      <c r="AF593" s="1794"/>
      <c r="AG593" s="1794"/>
      <c r="AH593" s="1794"/>
      <c r="AI593" s="1785"/>
      <c r="AJ593" s="1785"/>
      <c r="AK593" s="1785"/>
      <c r="AL593" s="1785"/>
      <c r="AM593" s="1785"/>
      <c r="AN593" s="1790" t="s">
        <v>158</v>
      </c>
      <c r="AO593" s="1790" t="s">
        <v>711</v>
      </c>
      <c r="AP593" s="1790" t="s">
        <v>459</v>
      </c>
      <c r="AQ593" s="1790" t="s">
        <v>407</v>
      </c>
      <c r="AR593" s="1790" t="s">
        <v>418</v>
      </c>
      <c r="AS593" s="1794"/>
      <c r="AT593" s="1794"/>
      <c r="AU593" s="1794"/>
      <c r="AV593" s="1794"/>
      <c r="AW593" s="1794"/>
      <c r="AX593" s="1794"/>
      <c r="AY593" s="1794"/>
      <c r="AZ593" s="1794"/>
      <c r="BA593" s="1794"/>
      <c r="BB593" s="1794"/>
      <c r="BC593" s="1794"/>
    </row>
    <row r="594" spans="6:55" s="53" customFormat="1" x14ac:dyDescent="0.3">
      <c r="F594" s="57"/>
      <c r="G594" s="57"/>
      <c r="H594" s="57"/>
      <c r="I594" s="57"/>
      <c r="J594" s="57"/>
      <c r="K594" s="57"/>
      <c r="L594" s="57"/>
      <c r="M594" s="57"/>
      <c r="N594" s="57"/>
      <c r="P594" s="1794"/>
      <c r="Q594" s="1794"/>
      <c r="R594" s="1794"/>
      <c r="S594" s="1794"/>
      <c r="T594" s="1794"/>
      <c r="U594" s="1794"/>
      <c r="V594" s="1794"/>
      <c r="W594" s="1794"/>
      <c r="X594" s="1794"/>
      <c r="Y594" s="1794"/>
      <c r="Z594" s="1794"/>
      <c r="AA594" s="1794"/>
      <c r="AB594" s="1794"/>
      <c r="AC594" s="1794"/>
      <c r="AD594" s="1794"/>
      <c r="AE594" s="1794"/>
      <c r="AF594" s="1794"/>
      <c r="AG594" s="1794"/>
      <c r="AH594" s="1794"/>
      <c r="AI594" s="1785"/>
      <c r="AJ594" s="1785"/>
      <c r="AK594" s="1785"/>
      <c r="AL594" s="1785"/>
      <c r="AM594" s="1785"/>
      <c r="AN594" s="1790" t="s">
        <v>158</v>
      </c>
      <c r="AO594" s="1790" t="s">
        <v>711</v>
      </c>
      <c r="AP594" s="1790" t="s">
        <v>461</v>
      </c>
      <c r="AQ594" s="1790" t="s">
        <v>407</v>
      </c>
      <c r="AR594" s="1790" t="s">
        <v>418</v>
      </c>
      <c r="AS594" s="1794"/>
      <c r="AT594" s="1794"/>
      <c r="AU594" s="1794"/>
      <c r="AV594" s="1794"/>
      <c r="AW594" s="1794"/>
      <c r="AX594" s="1794"/>
      <c r="AY594" s="1794"/>
      <c r="AZ594" s="1794"/>
      <c r="BA594" s="1794"/>
      <c r="BB594" s="1794"/>
      <c r="BC594" s="1794"/>
    </row>
    <row r="595" spans="6:55" s="53" customFormat="1" x14ac:dyDescent="0.3">
      <c r="F595" s="57"/>
      <c r="G595" s="57"/>
      <c r="H595" s="57"/>
      <c r="I595" s="57"/>
      <c r="J595" s="57"/>
      <c r="K595" s="57"/>
      <c r="L595" s="57"/>
      <c r="M595" s="57"/>
      <c r="N595" s="57"/>
      <c r="P595" s="1794"/>
      <c r="Q595" s="1794"/>
      <c r="R595" s="1794"/>
      <c r="S595" s="1794"/>
      <c r="T595" s="1794"/>
      <c r="U595" s="1794"/>
      <c r="V595" s="1794"/>
      <c r="W595" s="1794"/>
      <c r="X595" s="1794"/>
      <c r="Y595" s="1794"/>
      <c r="Z595" s="1794"/>
      <c r="AA595" s="1794"/>
      <c r="AB595" s="1794"/>
      <c r="AC595" s="1794"/>
      <c r="AD595" s="1794"/>
      <c r="AE595" s="1794"/>
      <c r="AF595" s="1794"/>
      <c r="AG595" s="1794"/>
      <c r="AH595" s="1794"/>
      <c r="AI595" s="1785"/>
      <c r="AJ595" s="1785"/>
      <c r="AK595" s="1785"/>
      <c r="AL595" s="1785"/>
      <c r="AM595" s="1785"/>
      <c r="AN595" s="1790" t="s">
        <v>158</v>
      </c>
      <c r="AO595" s="1790" t="s">
        <v>713</v>
      </c>
      <c r="AP595" s="1790" t="s">
        <v>459</v>
      </c>
      <c r="AQ595" s="1790" t="s">
        <v>407</v>
      </c>
      <c r="AR595" s="1790" t="s">
        <v>418</v>
      </c>
      <c r="AS595" s="1794"/>
      <c r="AT595" s="1794"/>
      <c r="AU595" s="1794"/>
      <c r="AV595" s="1794"/>
      <c r="AW595" s="1794"/>
      <c r="AX595" s="1794"/>
      <c r="AY595" s="1794"/>
      <c r="AZ595" s="1794"/>
      <c r="BA595" s="1794"/>
      <c r="BB595" s="1794"/>
      <c r="BC595" s="1794"/>
    </row>
    <row r="596" spans="6:55" s="53" customFormat="1" x14ac:dyDescent="0.3">
      <c r="F596" s="57"/>
      <c r="G596" s="57"/>
      <c r="H596" s="57"/>
      <c r="I596" s="57"/>
      <c r="J596" s="57"/>
      <c r="K596" s="57"/>
      <c r="L596" s="57"/>
      <c r="M596" s="57"/>
      <c r="N596" s="57"/>
      <c r="P596" s="1794"/>
      <c r="Q596" s="1794"/>
      <c r="R596" s="1794"/>
      <c r="S596" s="1794"/>
      <c r="T596" s="1794"/>
      <c r="U596" s="1794"/>
      <c r="V596" s="1794"/>
      <c r="W596" s="1794"/>
      <c r="X596" s="1794"/>
      <c r="Y596" s="1794"/>
      <c r="Z596" s="1794"/>
      <c r="AA596" s="1794"/>
      <c r="AB596" s="1794"/>
      <c r="AC596" s="1794"/>
      <c r="AD596" s="1794"/>
      <c r="AE596" s="1794"/>
      <c r="AF596" s="1794"/>
      <c r="AG596" s="1794"/>
      <c r="AH596" s="1794"/>
      <c r="AI596" s="1785"/>
      <c r="AJ596" s="1785"/>
      <c r="AK596" s="1785"/>
      <c r="AL596" s="1785"/>
      <c r="AM596" s="1785"/>
      <c r="AN596" s="1790" t="s">
        <v>158</v>
      </c>
      <c r="AO596" s="1790" t="s">
        <v>713</v>
      </c>
      <c r="AP596" s="1790" t="s">
        <v>461</v>
      </c>
      <c r="AQ596" s="1790" t="s">
        <v>407</v>
      </c>
      <c r="AR596" s="1790" t="s">
        <v>418</v>
      </c>
      <c r="AS596" s="1794"/>
      <c r="AT596" s="1794"/>
      <c r="AU596" s="1794"/>
      <c r="AV596" s="1794"/>
      <c r="AW596" s="1794"/>
      <c r="AX596" s="1794"/>
      <c r="AY596" s="1794"/>
      <c r="AZ596" s="1794"/>
      <c r="BA596" s="1794"/>
      <c r="BB596" s="1794"/>
      <c r="BC596" s="1794"/>
    </row>
    <row r="597" spans="6:55" s="53" customFormat="1" x14ac:dyDescent="0.3">
      <c r="F597" s="57"/>
      <c r="G597" s="57"/>
      <c r="H597" s="57"/>
      <c r="I597" s="57"/>
      <c r="J597" s="57"/>
      <c r="K597" s="57"/>
      <c r="L597" s="57"/>
      <c r="M597" s="57"/>
      <c r="N597" s="57"/>
      <c r="P597" s="1794"/>
      <c r="Q597" s="1794"/>
      <c r="R597" s="1794"/>
      <c r="S597" s="1794"/>
      <c r="T597" s="1794"/>
      <c r="U597" s="1794"/>
      <c r="V597" s="1794"/>
      <c r="W597" s="1794"/>
      <c r="X597" s="1794"/>
      <c r="Y597" s="1794"/>
      <c r="Z597" s="1794"/>
      <c r="AA597" s="1794"/>
      <c r="AB597" s="1794"/>
      <c r="AC597" s="1794"/>
      <c r="AD597" s="1794"/>
      <c r="AE597" s="1794"/>
      <c r="AF597" s="1794"/>
      <c r="AG597" s="1794"/>
      <c r="AH597" s="1794"/>
      <c r="AI597" s="1785"/>
      <c r="AJ597" s="1785"/>
      <c r="AK597" s="1785"/>
      <c r="AL597" s="1785"/>
      <c r="AM597" s="1785"/>
      <c r="AN597" s="1790" t="s">
        <v>158</v>
      </c>
      <c r="AO597" s="1790" t="s">
        <v>713</v>
      </c>
      <c r="AP597" s="1790" t="s">
        <v>926</v>
      </c>
      <c r="AQ597" s="1790" t="s">
        <v>407</v>
      </c>
      <c r="AR597" s="1790" t="s">
        <v>418</v>
      </c>
      <c r="AS597" s="1794"/>
      <c r="AT597" s="1794"/>
      <c r="AU597" s="1794"/>
      <c r="AV597" s="1794"/>
      <c r="AW597" s="1794"/>
      <c r="AX597" s="1794"/>
      <c r="AY597" s="1794"/>
      <c r="AZ597" s="1794"/>
      <c r="BA597" s="1794"/>
      <c r="BB597" s="1794"/>
      <c r="BC597" s="1794"/>
    </row>
    <row r="598" spans="6:55" s="53" customFormat="1" x14ac:dyDescent="0.3">
      <c r="F598" s="57"/>
      <c r="G598" s="57"/>
      <c r="H598" s="57"/>
      <c r="I598" s="57"/>
      <c r="J598" s="57"/>
      <c r="K598" s="57"/>
      <c r="L598" s="57"/>
      <c r="M598" s="57"/>
      <c r="N598" s="57"/>
      <c r="P598" s="1794"/>
      <c r="Q598" s="1794"/>
      <c r="R598" s="1794"/>
      <c r="S598" s="1794"/>
      <c r="T598" s="1794"/>
      <c r="U598" s="1794"/>
      <c r="V598" s="1794"/>
      <c r="W598" s="1794"/>
      <c r="X598" s="1794"/>
      <c r="Y598" s="1794"/>
      <c r="Z598" s="1794"/>
      <c r="AA598" s="1794"/>
      <c r="AB598" s="1794"/>
      <c r="AC598" s="1794"/>
      <c r="AD598" s="1794"/>
      <c r="AE598" s="1794"/>
      <c r="AF598" s="1794"/>
      <c r="AG598" s="1794"/>
      <c r="AH598" s="1794"/>
      <c r="AI598" s="1785"/>
      <c r="AJ598" s="1785"/>
      <c r="AK598" s="1785"/>
      <c r="AL598" s="1785"/>
      <c r="AM598" s="1785"/>
      <c r="AN598" s="1790" t="s">
        <v>158</v>
      </c>
      <c r="AO598" s="1790" t="s">
        <v>717</v>
      </c>
      <c r="AP598" s="1790" t="s">
        <v>470</v>
      </c>
      <c r="AQ598" s="1790" t="s">
        <v>409</v>
      </c>
      <c r="AR598" s="1790" t="s">
        <v>418</v>
      </c>
      <c r="AS598" s="1794"/>
      <c r="AT598" s="1794"/>
      <c r="AU598" s="1794"/>
      <c r="AV598" s="1794"/>
      <c r="AW598" s="1794"/>
      <c r="AX598" s="1794"/>
      <c r="AY598" s="1794"/>
      <c r="AZ598" s="1794"/>
      <c r="BA598" s="1794"/>
      <c r="BB598" s="1794"/>
      <c r="BC598" s="1794"/>
    </row>
    <row r="599" spans="6:55" s="53" customFormat="1" x14ac:dyDescent="0.3">
      <c r="F599" s="57"/>
      <c r="G599" s="57"/>
      <c r="H599" s="57"/>
      <c r="I599" s="57"/>
      <c r="J599" s="57"/>
      <c r="K599" s="57"/>
      <c r="L599" s="57"/>
      <c r="M599" s="57"/>
      <c r="N599" s="57"/>
      <c r="P599" s="1794"/>
      <c r="Q599" s="1794"/>
      <c r="R599" s="1794"/>
      <c r="S599" s="1794"/>
      <c r="T599" s="1794"/>
      <c r="U599" s="1794"/>
      <c r="V599" s="1794"/>
      <c r="W599" s="1794"/>
      <c r="X599" s="1794"/>
      <c r="Y599" s="1794"/>
      <c r="Z599" s="1794"/>
      <c r="AA599" s="1794"/>
      <c r="AB599" s="1794"/>
      <c r="AC599" s="1794"/>
      <c r="AD599" s="1794"/>
      <c r="AE599" s="1794"/>
      <c r="AF599" s="1794"/>
      <c r="AG599" s="1794"/>
      <c r="AH599" s="1794"/>
      <c r="AI599" s="1785"/>
      <c r="AJ599" s="1785"/>
      <c r="AK599" s="1785"/>
      <c r="AL599" s="1785"/>
      <c r="AM599" s="1785"/>
      <c r="AN599" s="1790" t="s">
        <v>158</v>
      </c>
      <c r="AO599" s="1790" t="s">
        <v>717</v>
      </c>
      <c r="AP599" s="1790" t="s">
        <v>928</v>
      </c>
      <c r="AQ599" s="1790" t="s">
        <v>409</v>
      </c>
      <c r="AR599" s="1790" t="s">
        <v>418</v>
      </c>
      <c r="AS599" s="1794"/>
      <c r="AT599" s="1794"/>
      <c r="AU599" s="1794"/>
      <c r="AV599" s="1794"/>
      <c r="AW599" s="1794"/>
      <c r="AX599" s="1794"/>
      <c r="AY599" s="1794"/>
      <c r="AZ599" s="1794"/>
      <c r="BA599" s="1794"/>
      <c r="BB599" s="1794"/>
      <c r="BC599" s="1794"/>
    </row>
    <row r="600" spans="6:55" s="53" customFormat="1" x14ac:dyDescent="0.3">
      <c r="F600" s="57"/>
      <c r="G600" s="57"/>
      <c r="H600" s="57"/>
      <c r="I600" s="57"/>
      <c r="J600" s="57"/>
      <c r="K600" s="57"/>
      <c r="L600" s="57"/>
      <c r="M600" s="57"/>
      <c r="N600" s="57"/>
      <c r="P600" s="1794"/>
      <c r="Q600" s="1794"/>
      <c r="R600" s="1794"/>
      <c r="S600" s="1794"/>
      <c r="T600" s="1794"/>
      <c r="U600" s="1794"/>
      <c r="V600" s="1794"/>
      <c r="W600" s="1794"/>
      <c r="X600" s="1794"/>
      <c r="Y600" s="1794"/>
      <c r="Z600" s="1794"/>
      <c r="AA600" s="1794"/>
      <c r="AB600" s="1794"/>
      <c r="AC600" s="1794"/>
      <c r="AD600" s="1794"/>
      <c r="AE600" s="1794"/>
      <c r="AF600" s="1794"/>
      <c r="AG600" s="1794"/>
      <c r="AH600" s="1794"/>
      <c r="AI600" s="1785"/>
      <c r="AJ600" s="1785"/>
      <c r="AK600" s="1785"/>
      <c r="AL600" s="1785"/>
      <c r="AM600" s="1785"/>
      <c r="AN600" s="1790" t="s">
        <v>158</v>
      </c>
      <c r="AO600" s="1790" t="s">
        <v>717</v>
      </c>
      <c r="AP600" s="1790" t="s">
        <v>929</v>
      </c>
      <c r="AQ600" s="1790" t="s">
        <v>409</v>
      </c>
      <c r="AR600" s="1790" t="s">
        <v>418</v>
      </c>
      <c r="AS600" s="1794"/>
      <c r="AT600" s="1794"/>
      <c r="AU600" s="1794"/>
      <c r="AV600" s="1794"/>
      <c r="AW600" s="1794"/>
      <c r="AX600" s="1794"/>
      <c r="AY600" s="1794"/>
      <c r="AZ600" s="1794"/>
      <c r="BA600" s="1794"/>
      <c r="BB600" s="1794"/>
      <c r="BC600" s="1794"/>
    </row>
    <row r="601" spans="6:55" s="53" customFormat="1" x14ac:dyDescent="0.3">
      <c r="F601" s="57"/>
      <c r="G601" s="57"/>
      <c r="H601" s="57"/>
      <c r="I601" s="57"/>
      <c r="J601" s="57"/>
      <c r="K601" s="57"/>
      <c r="L601" s="57"/>
      <c r="M601" s="57"/>
      <c r="N601" s="57"/>
      <c r="P601" s="1794"/>
      <c r="Q601" s="1794"/>
      <c r="R601" s="1794"/>
      <c r="S601" s="1794"/>
      <c r="T601" s="1794"/>
      <c r="U601" s="1794"/>
      <c r="V601" s="1794"/>
      <c r="W601" s="1794"/>
      <c r="X601" s="1794"/>
      <c r="Y601" s="1794"/>
      <c r="Z601" s="1794"/>
      <c r="AA601" s="1794"/>
      <c r="AB601" s="1794"/>
      <c r="AC601" s="1794"/>
      <c r="AD601" s="1794"/>
      <c r="AE601" s="1794"/>
      <c r="AF601" s="1794"/>
      <c r="AG601" s="1794"/>
      <c r="AH601" s="1794"/>
      <c r="AI601" s="1785"/>
      <c r="AJ601" s="1785"/>
      <c r="AK601" s="1785"/>
      <c r="AL601" s="1785"/>
      <c r="AM601" s="1785"/>
      <c r="AN601" s="1790" t="s">
        <v>158</v>
      </c>
      <c r="AO601" s="1790" t="s">
        <v>717</v>
      </c>
      <c r="AP601" s="1790" t="s">
        <v>930</v>
      </c>
      <c r="AQ601" s="1790" t="s">
        <v>409</v>
      </c>
      <c r="AR601" s="1790" t="s">
        <v>418</v>
      </c>
      <c r="AS601" s="1794"/>
      <c r="AT601" s="1794"/>
      <c r="AU601" s="1794"/>
      <c r="AV601" s="1794"/>
      <c r="AW601" s="1794"/>
      <c r="AX601" s="1794"/>
      <c r="AY601" s="1794"/>
      <c r="AZ601" s="1794"/>
      <c r="BA601" s="1794"/>
      <c r="BB601" s="1794"/>
      <c r="BC601" s="1794"/>
    </row>
    <row r="602" spans="6:55" s="53" customFormat="1" x14ac:dyDescent="0.3">
      <c r="F602" s="57"/>
      <c r="G602" s="57"/>
      <c r="H602" s="57"/>
      <c r="I602" s="57"/>
      <c r="J602" s="57"/>
      <c r="K602" s="57"/>
      <c r="L602" s="57"/>
      <c r="M602" s="57"/>
      <c r="N602" s="57"/>
      <c r="P602" s="1794"/>
      <c r="Q602" s="1794"/>
      <c r="R602" s="1794"/>
      <c r="S602" s="1794"/>
      <c r="T602" s="1794"/>
      <c r="U602" s="1794"/>
      <c r="V602" s="1794"/>
      <c r="W602" s="1794"/>
      <c r="X602" s="1794"/>
      <c r="Y602" s="1794"/>
      <c r="Z602" s="1794"/>
      <c r="AA602" s="1794"/>
      <c r="AB602" s="1794"/>
      <c r="AC602" s="1794"/>
      <c r="AD602" s="1794"/>
      <c r="AE602" s="1794"/>
      <c r="AF602" s="1794"/>
      <c r="AG602" s="1794"/>
      <c r="AH602" s="1794"/>
      <c r="AI602" s="1785"/>
      <c r="AJ602" s="1785"/>
      <c r="AK602" s="1785"/>
      <c r="AL602" s="1785"/>
      <c r="AM602" s="1785"/>
      <c r="AN602" s="1790" t="s">
        <v>158</v>
      </c>
      <c r="AO602" s="1790" t="s">
        <v>717</v>
      </c>
      <c r="AP602" s="1790" t="s">
        <v>931</v>
      </c>
      <c r="AQ602" s="1790" t="s">
        <v>409</v>
      </c>
      <c r="AR602" s="1790" t="s">
        <v>418</v>
      </c>
      <c r="AS602" s="1794"/>
      <c r="AT602" s="1794"/>
      <c r="AU602" s="1794"/>
      <c r="AV602" s="1794"/>
      <c r="AW602" s="1794"/>
      <c r="AX602" s="1794"/>
      <c r="AY602" s="1794"/>
      <c r="AZ602" s="1794"/>
      <c r="BA602" s="1794"/>
      <c r="BB602" s="1794"/>
      <c r="BC602" s="1794"/>
    </row>
    <row r="603" spans="6:55" s="53" customFormat="1" x14ac:dyDescent="0.3">
      <c r="F603" s="57"/>
      <c r="G603" s="57"/>
      <c r="H603" s="57"/>
      <c r="I603" s="57"/>
      <c r="J603" s="57"/>
      <c r="K603" s="57"/>
      <c r="L603" s="57"/>
      <c r="M603" s="57"/>
      <c r="N603" s="57"/>
      <c r="P603" s="1794"/>
      <c r="Q603" s="1794"/>
      <c r="R603" s="1794"/>
      <c r="S603" s="1794"/>
      <c r="T603" s="1794"/>
      <c r="U603" s="1794"/>
      <c r="V603" s="1794"/>
      <c r="W603" s="1794"/>
      <c r="X603" s="1794"/>
      <c r="Y603" s="1794"/>
      <c r="Z603" s="1794"/>
      <c r="AA603" s="1794"/>
      <c r="AB603" s="1794"/>
      <c r="AC603" s="1794"/>
      <c r="AD603" s="1794"/>
      <c r="AE603" s="1794"/>
      <c r="AF603" s="1794"/>
      <c r="AG603" s="1794"/>
      <c r="AH603" s="1794"/>
      <c r="AI603" s="1785"/>
      <c r="AJ603" s="1785"/>
      <c r="AK603" s="1785"/>
      <c r="AL603" s="1785"/>
      <c r="AM603" s="1785"/>
      <c r="AN603" s="1790" t="s">
        <v>158</v>
      </c>
      <c r="AO603" s="1790" t="s">
        <v>717</v>
      </c>
      <c r="AP603" s="1790" t="s">
        <v>932</v>
      </c>
      <c r="AQ603" s="1790" t="s">
        <v>409</v>
      </c>
      <c r="AR603" s="1790" t="s">
        <v>418</v>
      </c>
      <c r="AS603" s="1794"/>
      <c r="AT603" s="1794"/>
      <c r="AU603" s="1794"/>
      <c r="AV603" s="1794"/>
      <c r="AW603" s="1794"/>
      <c r="AX603" s="1794"/>
      <c r="AY603" s="1794"/>
      <c r="AZ603" s="1794"/>
      <c r="BA603" s="1794"/>
      <c r="BB603" s="1794"/>
      <c r="BC603" s="1794"/>
    </row>
    <row r="604" spans="6:55" s="53" customFormat="1" x14ac:dyDescent="0.3">
      <c r="F604" s="57"/>
      <c r="G604" s="57"/>
      <c r="H604" s="57"/>
      <c r="I604" s="57"/>
      <c r="J604" s="57"/>
      <c r="K604" s="57"/>
      <c r="L604" s="57"/>
      <c r="M604" s="57"/>
      <c r="N604" s="57"/>
      <c r="P604" s="1794"/>
      <c r="Q604" s="1794"/>
      <c r="R604" s="1794"/>
      <c r="S604" s="1794"/>
      <c r="T604" s="1794"/>
      <c r="U604" s="1794"/>
      <c r="V604" s="1794"/>
      <c r="W604" s="1794"/>
      <c r="X604" s="1794"/>
      <c r="Y604" s="1794"/>
      <c r="Z604" s="1794"/>
      <c r="AA604" s="1794"/>
      <c r="AB604" s="1794"/>
      <c r="AC604" s="1794"/>
      <c r="AD604" s="1794"/>
      <c r="AE604" s="1794"/>
      <c r="AF604" s="1794"/>
      <c r="AG604" s="1794"/>
      <c r="AH604" s="1794"/>
      <c r="AI604" s="1785"/>
      <c r="AJ604" s="1785"/>
      <c r="AK604" s="1785"/>
      <c r="AL604" s="1785"/>
      <c r="AM604" s="1785"/>
      <c r="AN604" s="1790" t="s">
        <v>158</v>
      </c>
      <c r="AO604" s="1790" t="s">
        <v>717</v>
      </c>
      <c r="AP604" s="1790" t="s">
        <v>933</v>
      </c>
      <c r="AQ604" s="1790" t="s">
        <v>409</v>
      </c>
      <c r="AR604" s="1790" t="s">
        <v>418</v>
      </c>
      <c r="AS604" s="1794"/>
      <c r="AT604" s="1794"/>
      <c r="AU604" s="1794"/>
      <c r="AV604" s="1794"/>
      <c r="AW604" s="1794"/>
      <c r="AX604" s="1794"/>
      <c r="AY604" s="1794"/>
      <c r="AZ604" s="1794"/>
      <c r="BA604" s="1794"/>
      <c r="BB604" s="1794"/>
      <c r="BC604" s="1794"/>
    </row>
    <row r="605" spans="6:55" s="53" customFormat="1" x14ac:dyDescent="0.3">
      <c r="F605" s="57"/>
      <c r="G605" s="57"/>
      <c r="H605" s="57"/>
      <c r="I605" s="57"/>
      <c r="J605" s="57"/>
      <c r="K605" s="57"/>
      <c r="L605" s="57"/>
      <c r="M605" s="57"/>
      <c r="N605" s="57"/>
      <c r="P605" s="1794"/>
      <c r="Q605" s="1794"/>
      <c r="R605" s="1794"/>
      <c r="S605" s="1794"/>
      <c r="T605" s="1794"/>
      <c r="U605" s="1794"/>
      <c r="V605" s="1794"/>
      <c r="W605" s="1794"/>
      <c r="X605" s="1794"/>
      <c r="Y605" s="1794"/>
      <c r="Z605" s="1794"/>
      <c r="AA605" s="1794"/>
      <c r="AB605" s="1794"/>
      <c r="AC605" s="1794"/>
      <c r="AD605" s="1794"/>
      <c r="AE605" s="1794"/>
      <c r="AF605" s="1794"/>
      <c r="AG605" s="1794"/>
      <c r="AH605" s="1794"/>
      <c r="AI605" s="1785"/>
      <c r="AJ605" s="1785"/>
      <c r="AK605" s="1785"/>
      <c r="AL605" s="1785"/>
      <c r="AM605" s="1785"/>
      <c r="AN605" s="1790" t="s">
        <v>158</v>
      </c>
      <c r="AO605" s="1790" t="s">
        <v>717</v>
      </c>
      <c r="AP605" s="1790" t="s">
        <v>934</v>
      </c>
      <c r="AQ605" s="1790" t="s">
        <v>409</v>
      </c>
      <c r="AR605" s="1790" t="s">
        <v>418</v>
      </c>
      <c r="AS605" s="1794"/>
      <c r="AT605" s="1794"/>
      <c r="AU605" s="1794"/>
      <c r="AV605" s="1794"/>
      <c r="AW605" s="1794"/>
      <c r="AX605" s="1794"/>
      <c r="AY605" s="1794"/>
      <c r="AZ605" s="1794"/>
      <c r="BA605" s="1794"/>
      <c r="BB605" s="1794"/>
      <c r="BC605" s="1794"/>
    </row>
    <row r="606" spans="6:55" s="53" customFormat="1" x14ac:dyDescent="0.3">
      <c r="F606" s="57"/>
      <c r="G606" s="57"/>
      <c r="H606" s="57"/>
      <c r="I606" s="57"/>
      <c r="J606" s="57"/>
      <c r="K606" s="57"/>
      <c r="L606" s="57"/>
      <c r="M606" s="57"/>
      <c r="N606" s="57"/>
      <c r="P606" s="1794"/>
      <c r="Q606" s="1794"/>
      <c r="R606" s="1794"/>
      <c r="S606" s="1794"/>
      <c r="T606" s="1794"/>
      <c r="U606" s="1794"/>
      <c r="V606" s="1794"/>
      <c r="W606" s="1794"/>
      <c r="X606" s="1794"/>
      <c r="Y606" s="1794"/>
      <c r="Z606" s="1794"/>
      <c r="AA606" s="1794"/>
      <c r="AB606" s="1794"/>
      <c r="AC606" s="1794"/>
      <c r="AD606" s="1794"/>
      <c r="AE606" s="1794"/>
      <c r="AF606" s="1794"/>
      <c r="AG606" s="1794"/>
      <c r="AH606" s="1794"/>
      <c r="AI606" s="1785"/>
      <c r="AJ606" s="1785"/>
      <c r="AK606" s="1785"/>
      <c r="AL606" s="1785"/>
      <c r="AM606" s="1785"/>
      <c r="AN606" s="1790" t="s">
        <v>158</v>
      </c>
      <c r="AO606" s="1790" t="s">
        <v>717</v>
      </c>
      <c r="AP606" s="1790" t="s">
        <v>935</v>
      </c>
      <c r="AQ606" s="1790" t="s">
        <v>409</v>
      </c>
      <c r="AR606" s="1790" t="s">
        <v>418</v>
      </c>
      <c r="AS606" s="1794"/>
      <c r="AT606" s="1794"/>
      <c r="AU606" s="1794"/>
      <c r="AV606" s="1794"/>
      <c r="AW606" s="1794"/>
      <c r="AX606" s="1794"/>
      <c r="AY606" s="1794"/>
      <c r="AZ606" s="1794"/>
      <c r="BA606" s="1794"/>
      <c r="BB606" s="1794"/>
      <c r="BC606" s="1794"/>
    </row>
    <row r="607" spans="6:55" s="53" customFormat="1" x14ac:dyDescent="0.3">
      <c r="F607" s="57"/>
      <c r="G607" s="57"/>
      <c r="H607" s="57"/>
      <c r="I607" s="57"/>
      <c r="J607" s="57"/>
      <c r="K607" s="57"/>
      <c r="L607" s="57"/>
      <c r="M607" s="57"/>
      <c r="N607" s="57"/>
      <c r="P607" s="1794"/>
      <c r="Q607" s="1794"/>
      <c r="R607" s="1794"/>
      <c r="S607" s="1794"/>
      <c r="T607" s="1794"/>
      <c r="U607" s="1794"/>
      <c r="V607" s="1794"/>
      <c r="W607" s="1794"/>
      <c r="X607" s="1794"/>
      <c r="Y607" s="1794"/>
      <c r="Z607" s="1794"/>
      <c r="AA607" s="1794"/>
      <c r="AB607" s="1794"/>
      <c r="AC607" s="1794"/>
      <c r="AD607" s="1794"/>
      <c r="AE607" s="1794"/>
      <c r="AF607" s="1794"/>
      <c r="AG607" s="1794"/>
      <c r="AH607" s="1794"/>
      <c r="AI607" s="1785"/>
      <c r="AJ607" s="1785"/>
      <c r="AK607" s="1785"/>
      <c r="AL607" s="1785"/>
      <c r="AM607" s="1785"/>
      <c r="AN607" s="1790" t="s">
        <v>158</v>
      </c>
      <c r="AO607" s="1790" t="s">
        <v>717</v>
      </c>
      <c r="AP607" s="1790" t="s">
        <v>936</v>
      </c>
      <c r="AQ607" s="1790" t="s">
        <v>409</v>
      </c>
      <c r="AR607" s="1790" t="s">
        <v>418</v>
      </c>
      <c r="AS607" s="1794"/>
      <c r="AT607" s="1794"/>
      <c r="AU607" s="1794"/>
      <c r="AV607" s="1794"/>
      <c r="AW607" s="1794"/>
      <c r="AX607" s="1794"/>
      <c r="AY607" s="1794"/>
      <c r="AZ607" s="1794"/>
      <c r="BA607" s="1794"/>
      <c r="BB607" s="1794"/>
      <c r="BC607" s="1794"/>
    </row>
    <row r="608" spans="6:55" s="53" customFormat="1" x14ac:dyDescent="0.3">
      <c r="F608" s="57"/>
      <c r="G608" s="57"/>
      <c r="H608" s="57"/>
      <c r="I608" s="57"/>
      <c r="J608" s="57"/>
      <c r="K608" s="57"/>
      <c r="L608" s="57"/>
      <c r="M608" s="57"/>
      <c r="N608" s="57"/>
      <c r="P608" s="1794"/>
      <c r="Q608" s="1794"/>
      <c r="R608" s="1794"/>
      <c r="S608" s="1794"/>
      <c r="T608" s="1794"/>
      <c r="U608" s="1794"/>
      <c r="V608" s="1794"/>
      <c r="W608" s="1794"/>
      <c r="X608" s="1794"/>
      <c r="Y608" s="1794"/>
      <c r="Z608" s="1794"/>
      <c r="AA608" s="1794"/>
      <c r="AB608" s="1794"/>
      <c r="AC608" s="1794"/>
      <c r="AD608" s="1794"/>
      <c r="AE608" s="1794"/>
      <c r="AF608" s="1794"/>
      <c r="AG608" s="1794"/>
      <c r="AH608" s="1794"/>
      <c r="AI608" s="1785"/>
      <c r="AJ608" s="1785"/>
      <c r="AK608" s="1785"/>
      <c r="AL608" s="1785"/>
      <c r="AM608" s="1785"/>
      <c r="AN608" s="1790" t="s">
        <v>158</v>
      </c>
      <c r="AO608" s="1790" t="s">
        <v>721</v>
      </c>
      <c r="AP608" s="1790" t="s">
        <v>937</v>
      </c>
      <c r="AQ608" s="1790" t="s">
        <v>408</v>
      </c>
      <c r="AR608" s="1790" t="s">
        <v>414</v>
      </c>
      <c r="AS608" s="1794"/>
      <c r="AT608" s="1794"/>
      <c r="AU608" s="1794"/>
      <c r="AV608" s="1794"/>
      <c r="AW608" s="1794"/>
      <c r="AX608" s="1794"/>
      <c r="AY608" s="1794"/>
      <c r="AZ608" s="1794"/>
      <c r="BA608" s="1794"/>
      <c r="BB608" s="1794"/>
      <c r="BC608" s="1794"/>
    </row>
    <row r="609" spans="6:55" s="53" customFormat="1" x14ac:dyDescent="0.3">
      <c r="F609" s="57"/>
      <c r="G609" s="57"/>
      <c r="H609" s="57"/>
      <c r="I609" s="57"/>
      <c r="J609" s="57"/>
      <c r="K609" s="57"/>
      <c r="L609" s="57"/>
      <c r="M609" s="57"/>
      <c r="N609" s="57"/>
      <c r="P609" s="1794"/>
      <c r="Q609" s="1794"/>
      <c r="R609" s="1794"/>
      <c r="S609" s="1794"/>
      <c r="T609" s="1794"/>
      <c r="U609" s="1794"/>
      <c r="V609" s="1794"/>
      <c r="W609" s="1794"/>
      <c r="X609" s="1794"/>
      <c r="Y609" s="1794"/>
      <c r="Z609" s="1794"/>
      <c r="AA609" s="1794"/>
      <c r="AB609" s="1794"/>
      <c r="AC609" s="1794"/>
      <c r="AD609" s="1794"/>
      <c r="AE609" s="1794"/>
      <c r="AF609" s="1794"/>
      <c r="AG609" s="1794"/>
      <c r="AH609" s="1794"/>
      <c r="AI609" s="1785"/>
      <c r="AJ609" s="1785"/>
      <c r="AK609" s="1785"/>
      <c r="AL609" s="1785"/>
      <c r="AM609" s="1785"/>
      <c r="AN609" s="1790" t="s">
        <v>158</v>
      </c>
      <c r="AO609" s="1790" t="s">
        <v>721</v>
      </c>
      <c r="AP609" s="1790" t="s">
        <v>938</v>
      </c>
      <c r="AQ609" s="1790" t="s">
        <v>408</v>
      </c>
      <c r="AR609" s="1790" t="s">
        <v>414</v>
      </c>
      <c r="AS609" s="1794"/>
      <c r="AT609" s="1794"/>
      <c r="AU609" s="1794"/>
      <c r="AV609" s="1794"/>
      <c r="AW609" s="1794"/>
      <c r="AX609" s="1794"/>
      <c r="AY609" s="1794"/>
      <c r="AZ609" s="1794"/>
      <c r="BA609" s="1794"/>
      <c r="BB609" s="1794"/>
      <c r="BC609" s="1794"/>
    </row>
    <row r="610" spans="6:55" s="53" customFormat="1" x14ac:dyDescent="0.3">
      <c r="F610" s="57"/>
      <c r="G610" s="57"/>
      <c r="H610" s="57"/>
      <c r="I610" s="57"/>
      <c r="J610" s="57"/>
      <c r="K610" s="57"/>
      <c r="L610" s="57"/>
      <c r="M610" s="57"/>
      <c r="N610" s="57"/>
      <c r="P610" s="1794"/>
      <c r="Q610" s="1794"/>
      <c r="R610" s="1794"/>
      <c r="S610" s="1794"/>
      <c r="T610" s="1794"/>
      <c r="U610" s="1794"/>
      <c r="V610" s="1794"/>
      <c r="W610" s="1794"/>
      <c r="X610" s="1794"/>
      <c r="Y610" s="1794"/>
      <c r="Z610" s="1794"/>
      <c r="AA610" s="1794"/>
      <c r="AB610" s="1794"/>
      <c r="AC610" s="1794"/>
      <c r="AD610" s="1794"/>
      <c r="AE610" s="1794"/>
      <c r="AF610" s="1794"/>
      <c r="AG610" s="1794"/>
      <c r="AH610" s="1794"/>
      <c r="AI610" s="1785"/>
      <c r="AJ610" s="1785"/>
      <c r="AK610" s="1785"/>
      <c r="AL610" s="1785"/>
      <c r="AM610" s="1785"/>
      <c r="AN610" s="1790" t="s">
        <v>158</v>
      </c>
      <c r="AO610" s="1790" t="s">
        <v>721</v>
      </c>
      <c r="AP610" s="1790" t="s">
        <v>939</v>
      </c>
      <c r="AQ610" s="1790" t="s">
        <v>408</v>
      </c>
      <c r="AR610" s="1790" t="s">
        <v>414</v>
      </c>
      <c r="AS610" s="1794"/>
      <c r="AT610" s="1794"/>
      <c r="AU610" s="1794"/>
      <c r="AV610" s="1794"/>
      <c r="AW610" s="1794"/>
      <c r="AX610" s="1794"/>
      <c r="AY610" s="1794"/>
      <c r="AZ610" s="1794"/>
      <c r="BA610" s="1794"/>
      <c r="BB610" s="1794"/>
      <c r="BC610" s="1794"/>
    </row>
    <row r="611" spans="6:55" s="53" customFormat="1" x14ac:dyDescent="0.3">
      <c r="F611" s="57"/>
      <c r="G611" s="57"/>
      <c r="H611" s="57"/>
      <c r="I611" s="57"/>
      <c r="J611" s="57"/>
      <c r="K611" s="57"/>
      <c r="L611" s="57"/>
      <c r="M611" s="57"/>
      <c r="N611" s="57"/>
      <c r="P611" s="1794"/>
      <c r="Q611" s="1794"/>
      <c r="R611" s="1794"/>
      <c r="S611" s="1794"/>
      <c r="T611" s="1794"/>
      <c r="U611" s="1794"/>
      <c r="V611" s="1794"/>
      <c r="W611" s="1794"/>
      <c r="X611" s="1794"/>
      <c r="Y611" s="1794"/>
      <c r="Z611" s="1794"/>
      <c r="AA611" s="1794"/>
      <c r="AB611" s="1794"/>
      <c r="AC611" s="1794"/>
      <c r="AD611" s="1794"/>
      <c r="AE611" s="1794"/>
      <c r="AF611" s="1794"/>
      <c r="AG611" s="1794"/>
      <c r="AH611" s="1794"/>
      <c r="AI611" s="1785"/>
      <c r="AJ611" s="1785"/>
      <c r="AK611" s="1785"/>
      <c r="AL611" s="1785"/>
      <c r="AM611" s="1785"/>
      <c r="AN611" s="1790" t="s">
        <v>158</v>
      </c>
      <c r="AO611" s="1790" t="s">
        <v>721</v>
      </c>
      <c r="AP611" s="1790" t="s">
        <v>940</v>
      </c>
      <c r="AQ611" s="1790" t="s">
        <v>408</v>
      </c>
      <c r="AR611" s="1790" t="s">
        <v>414</v>
      </c>
      <c r="AS611" s="1794"/>
      <c r="AT611" s="1794"/>
      <c r="AU611" s="1794"/>
      <c r="AV611" s="1794"/>
      <c r="AW611" s="1794"/>
      <c r="AX611" s="1794"/>
      <c r="AY611" s="1794"/>
      <c r="AZ611" s="1794"/>
      <c r="BA611" s="1794"/>
      <c r="BB611" s="1794"/>
      <c r="BC611" s="1794"/>
    </row>
    <row r="612" spans="6:55" s="53" customFormat="1" x14ac:dyDescent="0.3">
      <c r="F612" s="57"/>
      <c r="G612" s="57"/>
      <c r="H612" s="57"/>
      <c r="I612" s="57"/>
      <c r="J612" s="57"/>
      <c r="K612" s="57"/>
      <c r="L612" s="57"/>
      <c r="M612" s="57"/>
      <c r="N612" s="57"/>
      <c r="P612" s="1794"/>
      <c r="Q612" s="1794"/>
      <c r="R612" s="1794"/>
      <c r="S612" s="1794"/>
      <c r="T612" s="1794"/>
      <c r="U612" s="1794"/>
      <c r="V612" s="1794"/>
      <c r="W612" s="1794"/>
      <c r="X612" s="1794"/>
      <c r="Y612" s="1794"/>
      <c r="Z612" s="1794"/>
      <c r="AA612" s="1794"/>
      <c r="AB612" s="1794"/>
      <c r="AC612" s="1794"/>
      <c r="AD612" s="1794"/>
      <c r="AE612" s="1794"/>
      <c r="AF612" s="1794"/>
      <c r="AG612" s="1794"/>
      <c r="AH612" s="1794"/>
      <c r="AI612" s="1785"/>
      <c r="AJ612" s="1785"/>
      <c r="AK612" s="1785"/>
      <c r="AL612" s="1785"/>
      <c r="AM612" s="1785"/>
      <c r="AN612" s="1790" t="s">
        <v>158</v>
      </c>
      <c r="AO612" s="1790" t="s">
        <v>721</v>
      </c>
      <c r="AP612" s="1790" t="s">
        <v>941</v>
      </c>
      <c r="AQ612" s="1790" t="s">
        <v>408</v>
      </c>
      <c r="AR612" s="1790" t="s">
        <v>414</v>
      </c>
      <c r="AS612" s="1794"/>
      <c r="AT612" s="1794"/>
      <c r="AU612" s="1794"/>
      <c r="AV612" s="1794"/>
      <c r="AW612" s="1794"/>
      <c r="AX612" s="1794"/>
      <c r="AY612" s="1794"/>
      <c r="AZ612" s="1794"/>
      <c r="BA612" s="1794"/>
      <c r="BB612" s="1794"/>
      <c r="BC612" s="1794"/>
    </row>
    <row r="613" spans="6:55" s="53" customFormat="1" x14ac:dyDescent="0.3">
      <c r="F613" s="57"/>
      <c r="G613" s="57"/>
      <c r="H613" s="57"/>
      <c r="I613" s="57"/>
      <c r="J613" s="57"/>
      <c r="K613" s="57"/>
      <c r="L613" s="57"/>
      <c r="M613" s="57"/>
      <c r="N613" s="57"/>
      <c r="P613" s="1794"/>
      <c r="Q613" s="1794"/>
      <c r="R613" s="1794"/>
      <c r="S613" s="1794"/>
      <c r="T613" s="1794"/>
      <c r="U613" s="1794"/>
      <c r="V613" s="1794"/>
      <c r="W613" s="1794"/>
      <c r="X613" s="1794"/>
      <c r="Y613" s="1794"/>
      <c r="Z613" s="1794"/>
      <c r="AA613" s="1794"/>
      <c r="AB613" s="1794"/>
      <c r="AC613" s="1794"/>
      <c r="AD613" s="1794"/>
      <c r="AE613" s="1794"/>
      <c r="AF613" s="1794"/>
      <c r="AG613" s="1794"/>
      <c r="AH613" s="1794"/>
      <c r="AI613" s="1785"/>
      <c r="AJ613" s="1785"/>
      <c r="AK613" s="1785"/>
      <c r="AL613" s="1785"/>
      <c r="AM613" s="1785"/>
      <c r="AN613" s="1790" t="s">
        <v>158</v>
      </c>
      <c r="AO613" s="1790" t="s">
        <v>721</v>
      </c>
      <c r="AP613" s="1790" t="s">
        <v>942</v>
      </c>
      <c r="AQ613" s="1790" t="s">
        <v>408</v>
      </c>
      <c r="AR613" s="1790" t="s">
        <v>414</v>
      </c>
      <c r="AS613" s="1794"/>
      <c r="AT613" s="1794"/>
      <c r="AU613" s="1794"/>
      <c r="AV613" s="1794"/>
      <c r="AW613" s="1794"/>
      <c r="AX613" s="1794"/>
      <c r="AY613" s="1794"/>
      <c r="AZ613" s="1794"/>
      <c r="BA613" s="1794"/>
      <c r="BB613" s="1794"/>
      <c r="BC613" s="1794"/>
    </row>
    <row r="614" spans="6:55" s="53" customFormat="1" x14ac:dyDescent="0.3">
      <c r="F614" s="57"/>
      <c r="G614" s="57"/>
      <c r="H614" s="57"/>
      <c r="I614" s="57"/>
      <c r="J614" s="57"/>
      <c r="K614" s="57"/>
      <c r="L614" s="57"/>
      <c r="M614" s="57"/>
      <c r="N614" s="57"/>
      <c r="P614" s="1794"/>
      <c r="Q614" s="1794"/>
      <c r="R614" s="1794"/>
      <c r="S614" s="1794"/>
      <c r="T614" s="1794"/>
      <c r="U614" s="1794"/>
      <c r="V614" s="1794"/>
      <c r="W614" s="1794"/>
      <c r="X614" s="1794"/>
      <c r="Y614" s="1794"/>
      <c r="Z614" s="1794"/>
      <c r="AA614" s="1794"/>
      <c r="AB614" s="1794"/>
      <c r="AC614" s="1794"/>
      <c r="AD614" s="1794"/>
      <c r="AE614" s="1794"/>
      <c r="AF614" s="1794"/>
      <c r="AG614" s="1794"/>
      <c r="AH614" s="1794"/>
      <c r="AI614" s="1785"/>
      <c r="AJ614" s="1785"/>
      <c r="AK614" s="1785"/>
      <c r="AL614" s="1785"/>
      <c r="AM614" s="1785"/>
      <c r="AN614" s="1790" t="s">
        <v>158</v>
      </c>
      <c r="AO614" s="1790" t="s">
        <v>721</v>
      </c>
      <c r="AP614" s="1790" t="s">
        <v>943</v>
      </c>
      <c r="AQ614" s="1790" t="s">
        <v>408</v>
      </c>
      <c r="AR614" s="1790" t="s">
        <v>414</v>
      </c>
      <c r="AS614" s="1794"/>
      <c r="AT614" s="1794"/>
      <c r="AU614" s="1794"/>
      <c r="AV614" s="1794"/>
      <c r="AW614" s="1794"/>
      <c r="AX614" s="1794"/>
      <c r="AY614" s="1794"/>
      <c r="AZ614" s="1794"/>
      <c r="BA614" s="1794"/>
      <c r="BB614" s="1794"/>
      <c r="BC614" s="1794"/>
    </row>
    <row r="615" spans="6:55" s="53" customFormat="1" x14ac:dyDescent="0.3">
      <c r="F615" s="57"/>
      <c r="G615" s="57"/>
      <c r="H615" s="57"/>
      <c r="I615" s="57"/>
      <c r="J615" s="57"/>
      <c r="K615" s="57"/>
      <c r="L615" s="57"/>
      <c r="M615" s="57"/>
      <c r="N615" s="57"/>
      <c r="P615" s="1794"/>
      <c r="Q615" s="1794"/>
      <c r="R615" s="1794"/>
      <c r="S615" s="1794"/>
      <c r="T615" s="1794"/>
      <c r="U615" s="1794"/>
      <c r="V615" s="1794"/>
      <c r="W615" s="1794"/>
      <c r="X615" s="1794"/>
      <c r="Y615" s="1794"/>
      <c r="Z615" s="1794"/>
      <c r="AA615" s="1794"/>
      <c r="AB615" s="1794"/>
      <c r="AC615" s="1794"/>
      <c r="AD615" s="1794"/>
      <c r="AE615" s="1794"/>
      <c r="AF615" s="1794"/>
      <c r="AG615" s="1794"/>
      <c r="AH615" s="1794"/>
      <c r="AI615" s="1785"/>
      <c r="AJ615" s="1785"/>
      <c r="AK615" s="1785"/>
      <c r="AL615" s="1785"/>
      <c r="AM615" s="1785"/>
      <c r="AN615" s="1790" t="s">
        <v>158</v>
      </c>
      <c r="AO615" s="1790" t="s">
        <v>723</v>
      </c>
      <c r="AP615" s="1790" t="s">
        <v>938</v>
      </c>
      <c r="AQ615" s="1790" t="s">
        <v>408</v>
      </c>
      <c r="AR615" s="1790" t="s">
        <v>414</v>
      </c>
      <c r="AS615" s="1794"/>
      <c r="AT615" s="1794"/>
      <c r="AU615" s="1794"/>
      <c r="AV615" s="1794"/>
      <c r="AW615" s="1794"/>
      <c r="AX615" s="1794"/>
      <c r="AY615" s="1794"/>
      <c r="AZ615" s="1794"/>
      <c r="BA615" s="1794"/>
      <c r="BB615" s="1794"/>
      <c r="BC615" s="1794"/>
    </row>
    <row r="616" spans="6:55" s="53" customFormat="1" x14ac:dyDescent="0.3">
      <c r="F616" s="57"/>
      <c r="G616" s="57"/>
      <c r="H616" s="57"/>
      <c r="I616" s="57"/>
      <c r="J616" s="57"/>
      <c r="K616" s="57"/>
      <c r="L616" s="57"/>
      <c r="M616" s="57"/>
      <c r="N616" s="57"/>
      <c r="P616" s="1794"/>
      <c r="Q616" s="1794"/>
      <c r="R616" s="1794"/>
      <c r="S616" s="1794"/>
      <c r="T616" s="1794"/>
      <c r="U616" s="1794"/>
      <c r="V616" s="1794"/>
      <c r="W616" s="1794"/>
      <c r="X616" s="1794"/>
      <c r="Y616" s="1794"/>
      <c r="Z616" s="1794"/>
      <c r="AA616" s="1794"/>
      <c r="AB616" s="1794"/>
      <c r="AC616" s="1794"/>
      <c r="AD616" s="1794"/>
      <c r="AE616" s="1794"/>
      <c r="AF616" s="1794"/>
      <c r="AG616" s="1794"/>
      <c r="AH616" s="1794"/>
      <c r="AI616" s="1785"/>
      <c r="AJ616" s="1785"/>
      <c r="AK616" s="1785"/>
      <c r="AL616" s="1785"/>
      <c r="AM616" s="1785"/>
      <c r="AN616" s="1790" t="s">
        <v>158</v>
      </c>
      <c r="AO616" s="1790" t="s">
        <v>723</v>
      </c>
      <c r="AP616" s="1790" t="s">
        <v>939</v>
      </c>
      <c r="AQ616" s="1790" t="s">
        <v>408</v>
      </c>
      <c r="AR616" s="1790" t="s">
        <v>414</v>
      </c>
      <c r="AS616" s="1794"/>
      <c r="AT616" s="1794"/>
      <c r="AU616" s="1794"/>
      <c r="AV616" s="1794"/>
      <c r="AW616" s="1794"/>
      <c r="AX616" s="1794"/>
      <c r="AY616" s="1794"/>
      <c r="AZ616" s="1794"/>
      <c r="BA616" s="1794"/>
      <c r="BB616" s="1794"/>
      <c r="BC616" s="1794"/>
    </row>
    <row r="617" spans="6:55" s="53" customFormat="1" x14ac:dyDescent="0.3">
      <c r="F617" s="57"/>
      <c r="G617" s="57"/>
      <c r="H617" s="57"/>
      <c r="I617" s="57"/>
      <c r="J617" s="57"/>
      <c r="K617" s="57"/>
      <c r="L617" s="57"/>
      <c r="M617" s="57"/>
      <c r="N617" s="57"/>
      <c r="P617" s="1794"/>
      <c r="Q617" s="1794"/>
      <c r="R617" s="1794"/>
      <c r="S617" s="1794"/>
      <c r="T617" s="1794"/>
      <c r="U617" s="1794"/>
      <c r="V617" s="1794"/>
      <c r="W617" s="1794"/>
      <c r="X617" s="1794"/>
      <c r="Y617" s="1794"/>
      <c r="Z617" s="1794"/>
      <c r="AA617" s="1794"/>
      <c r="AB617" s="1794"/>
      <c r="AC617" s="1794"/>
      <c r="AD617" s="1794"/>
      <c r="AE617" s="1794"/>
      <c r="AF617" s="1794"/>
      <c r="AG617" s="1794"/>
      <c r="AH617" s="1794"/>
      <c r="AI617" s="1785"/>
      <c r="AJ617" s="1785"/>
      <c r="AK617" s="1785"/>
      <c r="AL617" s="1785"/>
      <c r="AM617" s="1785"/>
      <c r="AN617" s="1790" t="s">
        <v>158</v>
      </c>
      <c r="AO617" s="1790" t="s">
        <v>723</v>
      </c>
      <c r="AP617" s="1790" t="s">
        <v>944</v>
      </c>
      <c r="AQ617" s="1790" t="s">
        <v>408</v>
      </c>
      <c r="AR617" s="1790" t="s">
        <v>415</v>
      </c>
      <c r="AS617" s="1794"/>
      <c r="AT617" s="1794"/>
      <c r="AU617" s="1794"/>
      <c r="AV617" s="1794"/>
      <c r="AW617" s="1794"/>
      <c r="AX617" s="1794"/>
      <c r="AY617" s="1794"/>
      <c r="AZ617" s="1794"/>
      <c r="BA617" s="1794"/>
      <c r="BB617" s="1794"/>
      <c r="BC617" s="1794"/>
    </row>
    <row r="618" spans="6:55" s="53" customFormat="1" x14ac:dyDescent="0.3">
      <c r="F618" s="57"/>
      <c r="G618" s="57"/>
      <c r="H618" s="57"/>
      <c r="I618" s="57"/>
      <c r="J618" s="57"/>
      <c r="K618" s="57"/>
      <c r="L618" s="57"/>
      <c r="M618" s="57"/>
      <c r="N618" s="57"/>
      <c r="P618" s="1794"/>
      <c r="Q618" s="1794"/>
      <c r="R618" s="1794"/>
      <c r="S618" s="1794"/>
      <c r="T618" s="1794"/>
      <c r="U618" s="1794"/>
      <c r="V618" s="1794"/>
      <c r="W618" s="1794"/>
      <c r="X618" s="1794"/>
      <c r="Y618" s="1794"/>
      <c r="Z618" s="1794"/>
      <c r="AA618" s="1794"/>
      <c r="AB618" s="1794"/>
      <c r="AC618" s="1794"/>
      <c r="AD618" s="1794"/>
      <c r="AE618" s="1794"/>
      <c r="AF618" s="1794"/>
      <c r="AG618" s="1794"/>
      <c r="AH618" s="1794"/>
      <c r="AI618" s="1785"/>
      <c r="AJ618" s="1785"/>
      <c r="AK618" s="1785"/>
      <c r="AL618" s="1785"/>
      <c r="AM618" s="1785"/>
      <c r="AN618" s="1790" t="s">
        <v>158</v>
      </c>
      <c r="AO618" s="1790" t="s">
        <v>702</v>
      </c>
      <c r="AP618" s="1790" t="s">
        <v>470</v>
      </c>
      <c r="AQ618" s="1790" t="s">
        <v>410</v>
      </c>
      <c r="AR618" s="1790" t="s">
        <v>418</v>
      </c>
      <c r="AS618" s="1794"/>
      <c r="AT618" s="1794"/>
      <c r="AU618" s="1794"/>
      <c r="AV618" s="1794"/>
      <c r="AW618" s="1794"/>
      <c r="AX618" s="1794"/>
      <c r="AY618" s="1794"/>
      <c r="AZ618" s="1794"/>
      <c r="BA618" s="1794"/>
      <c r="BB618" s="1794"/>
      <c r="BC618" s="1794"/>
    </row>
    <row r="619" spans="6:55" s="53" customFormat="1" x14ac:dyDescent="0.3">
      <c r="F619" s="57"/>
      <c r="G619" s="57"/>
      <c r="H619" s="57"/>
      <c r="I619" s="57"/>
      <c r="J619" s="57"/>
      <c r="K619" s="57"/>
      <c r="L619" s="57"/>
      <c r="M619" s="57"/>
      <c r="N619" s="57"/>
      <c r="P619" s="1794"/>
      <c r="Q619" s="1794"/>
      <c r="R619" s="1794"/>
      <c r="S619" s="1794"/>
      <c r="T619" s="1794"/>
      <c r="U619" s="1794"/>
      <c r="V619" s="1794"/>
      <c r="W619" s="1794"/>
      <c r="X619" s="1794"/>
      <c r="Y619" s="1794"/>
      <c r="Z619" s="1794"/>
      <c r="AA619" s="1794"/>
      <c r="AB619" s="1794"/>
      <c r="AC619" s="1794"/>
      <c r="AD619" s="1794"/>
      <c r="AE619" s="1794"/>
      <c r="AF619" s="1794"/>
      <c r="AG619" s="1794"/>
      <c r="AH619" s="1794"/>
      <c r="AI619" s="1785"/>
      <c r="AJ619" s="1785"/>
      <c r="AK619" s="1785"/>
      <c r="AL619" s="1785"/>
      <c r="AM619" s="1785"/>
      <c r="AN619" s="1790" t="s">
        <v>158</v>
      </c>
      <c r="AO619" s="1790" t="s">
        <v>702</v>
      </c>
      <c r="AP619" s="1790" t="s">
        <v>929</v>
      </c>
      <c r="AQ619" s="1790" t="s">
        <v>410</v>
      </c>
      <c r="AR619" s="1790" t="s">
        <v>418</v>
      </c>
      <c r="AS619" s="1794"/>
      <c r="AT619" s="1794"/>
      <c r="AU619" s="1794"/>
      <c r="AV619" s="1794"/>
      <c r="AW619" s="1794"/>
      <c r="AX619" s="1794"/>
      <c r="AY619" s="1794"/>
      <c r="AZ619" s="1794"/>
      <c r="BA619" s="1794"/>
      <c r="BB619" s="1794"/>
      <c r="BC619" s="1794"/>
    </row>
    <row r="620" spans="6:55" s="53" customFormat="1" x14ac:dyDescent="0.3">
      <c r="F620" s="57"/>
      <c r="G620" s="57"/>
      <c r="H620" s="57"/>
      <c r="I620" s="57"/>
      <c r="J620" s="57"/>
      <c r="K620" s="57"/>
      <c r="L620" s="57"/>
      <c r="M620" s="57"/>
      <c r="N620" s="57"/>
      <c r="P620" s="1794"/>
      <c r="Q620" s="1794"/>
      <c r="R620" s="1794"/>
      <c r="S620" s="1794"/>
      <c r="T620" s="1794"/>
      <c r="U620" s="1794"/>
      <c r="V620" s="1794"/>
      <c r="W620" s="1794"/>
      <c r="X620" s="1794"/>
      <c r="Y620" s="1794"/>
      <c r="Z620" s="1794"/>
      <c r="AA620" s="1794"/>
      <c r="AB620" s="1794"/>
      <c r="AC620" s="1794"/>
      <c r="AD620" s="1794"/>
      <c r="AE620" s="1794"/>
      <c r="AF620" s="1794"/>
      <c r="AG620" s="1794"/>
      <c r="AH620" s="1794"/>
      <c r="AI620" s="1785"/>
      <c r="AJ620" s="1785"/>
      <c r="AK620" s="1785"/>
      <c r="AL620" s="1785"/>
      <c r="AM620" s="1785"/>
      <c r="AN620" s="1790" t="s">
        <v>158</v>
      </c>
      <c r="AO620" s="1790" t="s">
        <v>702</v>
      </c>
      <c r="AP620" s="1790" t="s">
        <v>930</v>
      </c>
      <c r="AQ620" s="1790" t="s">
        <v>410</v>
      </c>
      <c r="AR620" s="1790" t="s">
        <v>418</v>
      </c>
      <c r="AS620" s="1794"/>
      <c r="AT620" s="1794"/>
      <c r="AU620" s="1794"/>
      <c r="AV620" s="1794"/>
      <c r="AW620" s="1794"/>
      <c r="AX620" s="1794"/>
      <c r="AY620" s="1794"/>
      <c r="AZ620" s="1794"/>
      <c r="BA620" s="1794"/>
      <c r="BB620" s="1794"/>
      <c r="BC620" s="1794"/>
    </row>
    <row r="621" spans="6:55" s="53" customFormat="1" x14ac:dyDescent="0.3">
      <c r="F621" s="57"/>
      <c r="G621" s="57"/>
      <c r="H621" s="57"/>
      <c r="I621" s="57"/>
      <c r="J621" s="57"/>
      <c r="K621" s="57"/>
      <c r="L621" s="57"/>
      <c r="M621" s="57"/>
      <c r="N621" s="57"/>
      <c r="P621" s="1794"/>
      <c r="Q621" s="1794"/>
      <c r="R621" s="1794"/>
      <c r="S621" s="1794"/>
      <c r="T621" s="1794"/>
      <c r="U621" s="1794"/>
      <c r="V621" s="1794"/>
      <c r="W621" s="1794"/>
      <c r="X621" s="1794"/>
      <c r="Y621" s="1794"/>
      <c r="Z621" s="1794"/>
      <c r="AA621" s="1794"/>
      <c r="AB621" s="1794"/>
      <c r="AC621" s="1794"/>
      <c r="AD621" s="1794"/>
      <c r="AE621" s="1794"/>
      <c r="AF621" s="1794"/>
      <c r="AG621" s="1794"/>
      <c r="AH621" s="1794"/>
      <c r="AI621" s="1785"/>
      <c r="AJ621" s="1785"/>
      <c r="AK621" s="1785"/>
      <c r="AL621" s="1785"/>
      <c r="AM621" s="1785"/>
      <c r="AN621" s="1790" t="s">
        <v>158</v>
      </c>
      <c r="AO621" s="1790" t="s">
        <v>702</v>
      </c>
      <c r="AP621" s="1790" t="s">
        <v>931</v>
      </c>
      <c r="AQ621" s="1790" t="s">
        <v>410</v>
      </c>
      <c r="AR621" s="1790" t="s">
        <v>418</v>
      </c>
      <c r="AS621" s="1794"/>
      <c r="AT621" s="1794"/>
      <c r="AU621" s="1794"/>
      <c r="AV621" s="1794"/>
      <c r="AW621" s="1794"/>
      <c r="AX621" s="1794"/>
      <c r="AY621" s="1794"/>
      <c r="AZ621" s="1794"/>
      <c r="BA621" s="1794"/>
      <c r="BB621" s="1794"/>
      <c r="BC621" s="1794"/>
    </row>
    <row r="622" spans="6:55" s="53" customFormat="1" x14ac:dyDescent="0.3">
      <c r="F622" s="57"/>
      <c r="G622" s="57"/>
      <c r="H622" s="57"/>
      <c r="I622" s="57"/>
      <c r="J622" s="57"/>
      <c r="K622" s="57"/>
      <c r="L622" s="57"/>
      <c r="M622" s="57"/>
      <c r="N622" s="57"/>
      <c r="P622" s="1794"/>
      <c r="Q622" s="1794"/>
      <c r="R622" s="1794"/>
      <c r="S622" s="1794"/>
      <c r="T622" s="1794"/>
      <c r="U622" s="1794"/>
      <c r="V622" s="1794"/>
      <c r="W622" s="1794"/>
      <c r="X622" s="1794"/>
      <c r="Y622" s="1794"/>
      <c r="Z622" s="1794"/>
      <c r="AA622" s="1794"/>
      <c r="AB622" s="1794"/>
      <c r="AC622" s="1794"/>
      <c r="AD622" s="1794"/>
      <c r="AE622" s="1794"/>
      <c r="AF622" s="1794"/>
      <c r="AG622" s="1794"/>
      <c r="AH622" s="1794"/>
      <c r="AI622" s="1785"/>
      <c r="AJ622" s="1785"/>
      <c r="AK622" s="1785"/>
      <c r="AL622" s="1785"/>
      <c r="AM622" s="1785"/>
      <c r="AN622" s="1790" t="s">
        <v>158</v>
      </c>
      <c r="AO622" s="1790" t="s">
        <v>702</v>
      </c>
      <c r="AP622" s="1790" t="s">
        <v>932</v>
      </c>
      <c r="AQ622" s="1790" t="s">
        <v>410</v>
      </c>
      <c r="AR622" s="1790" t="s">
        <v>418</v>
      </c>
      <c r="AS622" s="1794"/>
      <c r="AT622" s="1794"/>
      <c r="AU622" s="1794"/>
      <c r="AV622" s="1794"/>
      <c r="AW622" s="1794"/>
      <c r="AX622" s="1794"/>
      <c r="AY622" s="1794"/>
      <c r="AZ622" s="1794"/>
      <c r="BA622" s="1794"/>
      <c r="BB622" s="1794"/>
      <c r="BC622" s="1794"/>
    </row>
    <row r="623" spans="6:55" s="53" customFormat="1" x14ac:dyDescent="0.3">
      <c r="F623" s="57"/>
      <c r="G623" s="57"/>
      <c r="H623" s="57"/>
      <c r="I623" s="57"/>
      <c r="J623" s="57"/>
      <c r="K623" s="57"/>
      <c r="L623" s="57"/>
      <c r="M623" s="57"/>
      <c r="N623" s="57"/>
      <c r="P623" s="1794"/>
      <c r="Q623" s="1794"/>
      <c r="R623" s="1794"/>
      <c r="S623" s="1794"/>
      <c r="T623" s="1794"/>
      <c r="U623" s="1794"/>
      <c r="V623" s="1794"/>
      <c r="W623" s="1794"/>
      <c r="X623" s="1794"/>
      <c r="Y623" s="1794"/>
      <c r="Z623" s="1794"/>
      <c r="AA623" s="1794"/>
      <c r="AB623" s="1794"/>
      <c r="AC623" s="1794"/>
      <c r="AD623" s="1794"/>
      <c r="AE623" s="1794"/>
      <c r="AF623" s="1794"/>
      <c r="AG623" s="1794"/>
      <c r="AH623" s="1794"/>
      <c r="AI623" s="1785"/>
      <c r="AJ623" s="1785"/>
      <c r="AK623" s="1785"/>
      <c r="AL623" s="1785"/>
      <c r="AM623" s="1785"/>
      <c r="AN623" s="1790" t="s">
        <v>158</v>
      </c>
      <c r="AO623" s="1790" t="s">
        <v>702</v>
      </c>
      <c r="AP623" s="1790" t="s">
        <v>933</v>
      </c>
      <c r="AQ623" s="1790" t="s">
        <v>410</v>
      </c>
      <c r="AR623" s="1790" t="s">
        <v>418</v>
      </c>
      <c r="AS623" s="1794"/>
      <c r="AT623" s="1794"/>
      <c r="AU623" s="1794"/>
      <c r="AV623" s="1794"/>
      <c r="AW623" s="1794"/>
      <c r="AX623" s="1794"/>
      <c r="AY623" s="1794"/>
      <c r="AZ623" s="1794"/>
      <c r="BA623" s="1794"/>
      <c r="BB623" s="1794"/>
      <c r="BC623" s="1794"/>
    </row>
    <row r="624" spans="6:55" s="53" customFormat="1" x14ac:dyDescent="0.3">
      <c r="F624" s="57"/>
      <c r="G624" s="57"/>
      <c r="H624" s="57"/>
      <c r="I624" s="57"/>
      <c r="J624" s="57"/>
      <c r="K624" s="57"/>
      <c r="L624" s="57"/>
      <c r="M624" s="57"/>
      <c r="N624" s="57"/>
      <c r="P624" s="1794"/>
      <c r="Q624" s="1794"/>
      <c r="R624" s="1794"/>
      <c r="S624" s="1794"/>
      <c r="T624" s="1794"/>
      <c r="U624" s="1794"/>
      <c r="V624" s="1794"/>
      <c r="W624" s="1794"/>
      <c r="X624" s="1794"/>
      <c r="Y624" s="1794"/>
      <c r="Z624" s="1794"/>
      <c r="AA624" s="1794"/>
      <c r="AB624" s="1794"/>
      <c r="AC624" s="1794"/>
      <c r="AD624" s="1794"/>
      <c r="AE624" s="1794"/>
      <c r="AF624" s="1794"/>
      <c r="AG624" s="1794"/>
      <c r="AH624" s="1794"/>
      <c r="AI624" s="1785"/>
      <c r="AJ624" s="1785"/>
      <c r="AK624" s="1785"/>
      <c r="AL624" s="1785"/>
      <c r="AM624" s="1785"/>
      <c r="AN624" s="1790" t="s">
        <v>158</v>
      </c>
      <c r="AO624" s="1790" t="s">
        <v>702</v>
      </c>
      <c r="AP624" s="1790" t="s">
        <v>934</v>
      </c>
      <c r="AQ624" s="1790" t="s">
        <v>410</v>
      </c>
      <c r="AR624" s="1790" t="s">
        <v>418</v>
      </c>
      <c r="AS624" s="1794"/>
      <c r="AT624" s="1794"/>
      <c r="AU624" s="1794"/>
      <c r="AV624" s="1794"/>
      <c r="AW624" s="1794"/>
      <c r="AX624" s="1794"/>
      <c r="AY624" s="1794"/>
      <c r="AZ624" s="1794"/>
      <c r="BA624" s="1794"/>
      <c r="BB624" s="1794"/>
      <c r="BC624" s="1794"/>
    </row>
    <row r="625" spans="6:55" s="53" customFormat="1" x14ac:dyDescent="0.3">
      <c r="F625" s="57"/>
      <c r="G625" s="57"/>
      <c r="H625" s="57"/>
      <c r="I625" s="57"/>
      <c r="J625" s="57"/>
      <c r="K625" s="57"/>
      <c r="L625" s="57"/>
      <c r="M625" s="57"/>
      <c r="N625" s="57"/>
      <c r="P625" s="1794"/>
      <c r="Q625" s="1794"/>
      <c r="R625" s="1794"/>
      <c r="S625" s="1794"/>
      <c r="T625" s="1794"/>
      <c r="U625" s="1794"/>
      <c r="V625" s="1794"/>
      <c r="W625" s="1794"/>
      <c r="X625" s="1794"/>
      <c r="Y625" s="1794"/>
      <c r="Z625" s="1794"/>
      <c r="AA625" s="1794"/>
      <c r="AB625" s="1794"/>
      <c r="AC625" s="1794"/>
      <c r="AD625" s="1794"/>
      <c r="AE625" s="1794"/>
      <c r="AF625" s="1794"/>
      <c r="AG625" s="1794"/>
      <c r="AH625" s="1794"/>
      <c r="AI625" s="1785"/>
      <c r="AJ625" s="1785"/>
      <c r="AK625" s="1785"/>
      <c r="AL625" s="1785"/>
      <c r="AM625" s="1785"/>
      <c r="AN625" s="1790" t="s">
        <v>158</v>
      </c>
      <c r="AO625" s="1790" t="s">
        <v>715</v>
      </c>
      <c r="AP625" s="1790" t="s">
        <v>459</v>
      </c>
      <c r="AQ625" s="1790" t="s">
        <v>407</v>
      </c>
      <c r="AR625" s="1790" t="s">
        <v>418</v>
      </c>
      <c r="AS625" s="1794"/>
      <c r="AT625" s="1794"/>
      <c r="AU625" s="1794"/>
      <c r="AV625" s="1794"/>
      <c r="AW625" s="1794"/>
      <c r="AX625" s="1794"/>
      <c r="AY625" s="1794"/>
      <c r="AZ625" s="1794"/>
      <c r="BA625" s="1794"/>
      <c r="BB625" s="1794"/>
      <c r="BC625" s="1794"/>
    </row>
    <row r="626" spans="6:55" s="53" customFormat="1" x14ac:dyDescent="0.3">
      <c r="F626" s="57"/>
      <c r="G626" s="57"/>
      <c r="H626" s="57"/>
      <c r="I626" s="57"/>
      <c r="J626" s="57"/>
      <c r="K626" s="57"/>
      <c r="L626" s="57"/>
      <c r="M626" s="57"/>
      <c r="N626" s="57"/>
      <c r="P626" s="1794"/>
      <c r="Q626" s="1794"/>
      <c r="R626" s="1794"/>
      <c r="S626" s="1794"/>
      <c r="T626" s="1794"/>
      <c r="U626" s="1794"/>
      <c r="V626" s="1794"/>
      <c r="W626" s="1794"/>
      <c r="X626" s="1794"/>
      <c r="Y626" s="1794"/>
      <c r="Z626" s="1794"/>
      <c r="AA626" s="1794"/>
      <c r="AB626" s="1794"/>
      <c r="AC626" s="1794"/>
      <c r="AD626" s="1794"/>
      <c r="AE626" s="1794"/>
      <c r="AF626" s="1794"/>
      <c r="AG626" s="1794"/>
      <c r="AH626" s="1794"/>
      <c r="AI626" s="1785"/>
      <c r="AJ626" s="1785"/>
      <c r="AK626" s="1785"/>
      <c r="AL626" s="1785"/>
      <c r="AM626" s="1785"/>
      <c r="AN626" s="1790" t="s">
        <v>158</v>
      </c>
      <c r="AO626" s="1790" t="s">
        <v>715</v>
      </c>
      <c r="AP626" s="1790" t="s">
        <v>461</v>
      </c>
      <c r="AQ626" s="1790" t="s">
        <v>407</v>
      </c>
      <c r="AR626" s="1790" t="s">
        <v>418</v>
      </c>
      <c r="AS626" s="1794"/>
      <c r="AT626" s="1794"/>
      <c r="AU626" s="1794"/>
      <c r="AV626" s="1794"/>
      <c r="AW626" s="1794"/>
      <c r="AX626" s="1794"/>
      <c r="AY626" s="1794"/>
      <c r="AZ626" s="1794"/>
      <c r="BA626" s="1794"/>
      <c r="BB626" s="1794"/>
      <c r="BC626" s="1794"/>
    </row>
    <row r="627" spans="6:55" s="53" customFormat="1" x14ac:dyDescent="0.3">
      <c r="F627" s="57"/>
      <c r="G627" s="57"/>
      <c r="H627" s="57"/>
      <c r="I627" s="57"/>
      <c r="J627" s="57"/>
      <c r="K627" s="57"/>
      <c r="L627" s="57"/>
      <c r="M627" s="57"/>
      <c r="N627" s="57"/>
      <c r="P627" s="1794"/>
      <c r="Q627" s="1794"/>
      <c r="R627" s="1794"/>
      <c r="S627" s="1794"/>
      <c r="T627" s="1794"/>
      <c r="U627" s="1794"/>
      <c r="V627" s="1794"/>
      <c r="W627" s="1794"/>
      <c r="X627" s="1794"/>
      <c r="Y627" s="1794"/>
      <c r="Z627" s="1794"/>
      <c r="AA627" s="1794"/>
      <c r="AB627" s="1794"/>
      <c r="AC627" s="1794"/>
      <c r="AD627" s="1794"/>
      <c r="AE627" s="1794"/>
      <c r="AF627" s="1794"/>
      <c r="AG627" s="1794"/>
      <c r="AH627" s="1794"/>
      <c r="AI627" s="1785"/>
      <c r="AJ627" s="1785"/>
      <c r="AK627" s="1785"/>
      <c r="AL627" s="1785"/>
      <c r="AM627" s="1785"/>
      <c r="AN627" s="1790" t="s">
        <v>158</v>
      </c>
      <c r="AO627" s="1790" t="s">
        <v>719</v>
      </c>
      <c r="AP627" s="1790" t="s">
        <v>470</v>
      </c>
      <c r="AQ627" s="1790" t="s">
        <v>409</v>
      </c>
      <c r="AR627" s="1790" t="s">
        <v>418</v>
      </c>
      <c r="AS627" s="1794"/>
      <c r="AT627" s="1794"/>
      <c r="AU627" s="1794"/>
      <c r="AV627" s="1794"/>
      <c r="AW627" s="1794"/>
      <c r="AX627" s="1794"/>
      <c r="AY627" s="1794"/>
      <c r="AZ627" s="1794"/>
      <c r="BA627" s="1794"/>
      <c r="BB627" s="1794"/>
      <c r="BC627" s="1794"/>
    </row>
    <row r="628" spans="6:55" s="53" customFormat="1" x14ac:dyDescent="0.3">
      <c r="F628" s="57"/>
      <c r="G628" s="57"/>
      <c r="H628" s="57"/>
      <c r="I628" s="57"/>
      <c r="J628" s="57"/>
      <c r="K628" s="57"/>
      <c r="L628" s="57"/>
      <c r="M628" s="57"/>
      <c r="N628" s="57"/>
      <c r="P628" s="1794"/>
      <c r="Q628" s="1794"/>
      <c r="R628" s="1794"/>
      <c r="S628" s="1794"/>
      <c r="T628" s="1794"/>
      <c r="U628" s="1794"/>
      <c r="V628" s="1794"/>
      <c r="W628" s="1794"/>
      <c r="X628" s="1794"/>
      <c r="Y628" s="1794"/>
      <c r="Z628" s="1794"/>
      <c r="AA628" s="1794"/>
      <c r="AB628" s="1794"/>
      <c r="AC628" s="1794"/>
      <c r="AD628" s="1794"/>
      <c r="AE628" s="1794"/>
      <c r="AF628" s="1794"/>
      <c r="AG628" s="1794"/>
      <c r="AH628" s="1794"/>
      <c r="AI628" s="1785"/>
      <c r="AJ628" s="1785"/>
      <c r="AK628" s="1785"/>
      <c r="AL628" s="1785"/>
      <c r="AM628" s="1785"/>
      <c r="AN628" s="1790" t="s">
        <v>158</v>
      </c>
      <c r="AO628" s="1790" t="s">
        <v>719</v>
      </c>
      <c r="AP628" s="1790" t="s">
        <v>929</v>
      </c>
      <c r="AQ628" s="1790" t="s">
        <v>409</v>
      </c>
      <c r="AR628" s="1790" t="s">
        <v>418</v>
      </c>
      <c r="AS628" s="1794"/>
      <c r="AT628" s="1794"/>
      <c r="AU628" s="1794"/>
      <c r="AV628" s="1794"/>
      <c r="AW628" s="1794"/>
      <c r="AX628" s="1794"/>
      <c r="AY628" s="1794"/>
      <c r="AZ628" s="1794"/>
      <c r="BA628" s="1794"/>
      <c r="BB628" s="1794"/>
      <c r="BC628" s="1794"/>
    </row>
    <row r="629" spans="6:55" s="53" customFormat="1" x14ac:dyDescent="0.3">
      <c r="F629" s="57"/>
      <c r="G629" s="57"/>
      <c r="H629" s="57"/>
      <c r="I629" s="57"/>
      <c r="J629" s="57"/>
      <c r="K629" s="57"/>
      <c r="L629" s="57"/>
      <c r="M629" s="57"/>
      <c r="N629" s="57"/>
      <c r="P629" s="1794"/>
      <c r="Q629" s="1794"/>
      <c r="R629" s="1794"/>
      <c r="S629" s="1794"/>
      <c r="T629" s="1794"/>
      <c r="U629" s="1794"/>
      <c r="V629" s="1794"/>
      <c r="W629" s="1794"/>
      <c r="X629" s="1794"/>
      <c r="Y629" s="1794"/>
      <c r="Z629" s="1794"/>
      <c r="AA629" s="1794"/>
      <c r="AB629" s="1794"/>
      <c r="AC629" s="1794"/>
      <c r="AD629" s="1794"/>
      <c r="AE629" s="1794"/>
      <c r="AF629" s="1794"/>
      <c r="AG629" s="1794"/>
      <c r="AH629" s="1794"/>
      <c r="AI629" s="1785"/>
      <c r="AJ629" s="1785"/>
      <c r="AK629" s="1785"/>
      <c r="AL629" s="1785"/>
      <c r="AM629" s="1785"/>
      <c r="AN629" s="1790" t="s">
        <v>158</v>
      </c>
      <c r="AO629" s="1790" t="s">
        <v>719</v>
      </c>
      <c r="AP629" s="1790" t="s">
        <v>930</v>
      </c>
      <c r="AQ629" s="1790" t="s">
        <v>409</v>
      </c>
      <c r="AR629" s="1790" t="s">
        <v>418</v>
      </c>
      <c r="AS629" s="1794"/>
      <c r="AT629" s="1794"/>
      <c r="AU629" s="1794"/>
      <c r="AV629" s="1794"/>
      <c r="AW629" s="1794"/>
      <c r="AX629" s="1794"/>
      <c r="AY629" s="1794"/>
      <c r="AZ629" s="1794"/>
      <c r="BA629" s="1794"/>
      <c r="BB629" s="1794"/>
      <c r="BC629" s="1794"/>
    </row>
    <row r="630" spans="6:55" s="53" customFormat="1" x14ac:dyDescent="0.3">
      <c r="F630" s="57"/>
      <c r="G630" s="57"/>
      <c r="H630" s="57"/>
      <c r="I630" s="57"/>
      <c r="J630" s="57"/>
      <c r="K630" s="57"/>
      <c r="L630" s="57"/>
      <c r="M630" s="57"/>
      <c r="N630" s="57"/>
      <c r="P630" s="1794"/>
      <c r="Q630" s="1794"/>
      <c r="R630" s="1794"/>
      <c r="S630" s="1794"/>
      <c r="T630" s="1794"/>
      <c r="U630" s="1794"/>
      <c r="V630" s="1794"/>
      <c r="W630" s="1794"/>
      <c r="X630" s="1794"/>
      <c r="Y630" s="1794"/>
      <c r="Z630" s="1794"/>
      <c r="AA630" s="1794"/>
      <c r="AB630" s="1794"/>
      <c r="AC630" s="1794"/>
      <c r="AD630" s="1794"/>
      <c r="AE630" s="1794"/>
      <c r="AF630" s="1794"/>
      <c r="AG630" s="1794"/>
      <c r="AH630" s="1794"/>
      <c r="AI630" s="1785"/>
      <c r="AJ630" s="1785"/>
      <c r="AK630" s="1785"/>
      <c r="AL630" s="1785"/>
      <c r="AM630" s="1785"/>
      <c r="AN630" s="1790" t="s">
        <v>158</v>
      </c>
      <c r="AO630" s="1790" t="s">
        <v>719</v>
      </c>
      <c r="AP630" s="1790" t="s">
        <v>931</v>
      </c>
      <c r="AQ630" s="1790" t="s">
        <v>409</v>
      </c>
      <c r="AR630" s="1790" t="s">
        <v>418</v>
      </c>
      <c r="AS630" s="1794"/>
      <c r="AT630" s="1794"/>
      <c r="AU630" s="1794"/>
      <c r="AV630" s="1794"/>
      <c r="AW630" s="1794"/>
      <c r="AX630" s="1794"/>
      <c r="AY630" s="1794"/>
      <c r="AZ630" s="1794"/>
      <c r="BA630" s="1794"/>
      <c r="BB630" s="1794"/>
      <c r="BC630" s="1794"/>
    </row>
    <row r="631" spans="6:55" s="53" customFormat="1" x14ac:dyDescent="0.3">
      <c r="F631" s="57"/>
      <c r="G631" s="57"/>
      <c r="H631" s="57"/>
      <c r="I631" s="57"/>
      <c r="J631" s="57"/>
      <c r="K631" s="57"/>
      <c r="L631" s="57"/>
      <c r="M631" s="57"/>
      <c r="N631" s="57"/>
      <c r="P631" s="1794"/>
      <c r="Q631" s="1794"/>
      <c r="R631" s="1794"/>
      <c r="S631" s="1794"/>
      <c r="T631" s="1794"/>
      <c r="U631" s="1794"/>
      <c r="V631" s="1794"/>
      <c r="W631" s="1794"/>
      <c r="X631" s="1794"/>
      <c r="Y631" s="1794"/>
      <c r="Z631" s="1794"/>
      <c r="AA631" s="1794"/>
      <c r="AB631" s="1794"/>
      <c r="AC631" s="1794"/>
      <c r="AD631" s="1794"/>
      <c r="AE631" s="1794"/>
      <c r="AF631" s="1794"/>
      <c r="AG631" s="1794"/>
      <c r="AH631" s="1794"/>
      <c r="AI631" s="1785"/>
      <c r="AJ631" s="1785"/>
      <c r="AK631" s="1785"/>
      <c r="AL631" s="1785"/>
      <c r="AM631" s="1785"/>
      <c r="AN631" s="1790" t="s">
        <v>158</v>
      </c>
      <c r="AO631" s="1790" t="s">
        <v>719</v>
      </c>
      <c r="AP631" s="1790" t="s">
        <v>932</v>
      </c>
      <c r="AQ631" s="1790" t="s">
        <v>409</v>
      </c>
      <c r="AR631" s="1790" t="s">
        <v>418</v>
      </c>
      <c r="AS631" s="1794"/>
      <c r="AT631" s="1794"/>
      <c r="AU631" s="1794"/>
      <c r="AV631" s="1794"/>
      <c r="AW631" s="1794"/>
      <c r="AX631" s="1794"/>
      <c r="AY631" s="1794"/>
      <c r="AZ631" s="1794"/>
      <c r="BA631" s="1794"/>
      <c r="BB631" s="1794"/>
      <c r="BC631" s="1794"/>
    </row>
    <row r="632" spans="6:55" s="53" customFormat="1" x14ac:dyDescent="0.3">
      <c r="F632" s="57"/>
      <c r="G632" s="57"/>
      <c r="H632" s="57"/>
      <c r="I632" s="57"/>
      <c r="J632" s="57"/>
      <c r="K632" s="57"/>
      <c r="L632" s="57"/>
      <c r="M632" s="57"/>
      <c r="N632" s="57"/>
      <c r="P632" s="1794"/>
      <c r="Q632" s="1794"/>
      <c r="R632" s="1794"/>
      <c r="S632" s="1794"/>
      <c r="T632" s="1794"/>
      <c r="U632" s="1794"/>
      <c r="V632" s="1794"/>
      <c r="W632" s="1794"/>
      <c r="X632" s="1794"/>
      <c r="Y632" s="1794"/>
      <c r="Z632" s="1794"/>
      <c r="AA632" s="1794"/>
      <c r="AB632" s="1794"/>
      <c r="AC632" s="1794"/>
      <c r="AD632" s="1794"/>
      <c r="AE632" s="1794"/>
      <c r="AF632" s="1794"/>
      <c r="AG632" s="1794"/>
      <c r="AH632" s="1794"/>
      <c r="AI632" s="1785"/>
      <c r="AJ632" s="1785"/>
      <c r="AK632" s="1785"/>
      <c r="AL632" s="1785"/>
      <c r="AM632" s="1785"/>
      <c r="AN632" s="1790" t="s">
        <v>158</v>
      </c>
      <c r="AO632" s="1790" t="s">
        <v>719</v>
      </c>
      <c r="AP632" s="1790" t="s">
        <v>933</v>
      </c>
      <c r="AQ632" s="1790" t="s">
        <v>409</v>
      </c>
      <c r="AR632" s="1790" t="s">
        <v>418</v>
      </c>
      <c r="AS632" s="1794"/>
      <c r="AT632" s="1794"/>
      <c r="AU632" s="1794"/>
      <c r="AV632" s="1794"/>
      <c r="AW632" s="1794"/>
      <c r="AX632" s="1794"/>
      <c r="AY632" s="1794"/>
      <c r="AZ632" s="1794"/>
      <c r="BA632" s="1794"/>
      <c r="BB632" s="1794"/>
      <c r="BC632" s="1794"/>
    </row>
    <row r="633" spans="6:55" s="53" customFormat="1" x14ac:dyDescent="0.3">
      <c r="F633" s="57"/>
      <c r="G633" s="57"/>
      <c r="H633" s="57"/>
      <c r="I633" s="57"/>
      <c r="J633" s="57"/>
      <c r="K633" s="57"/>
      <c r="L633" s="57"/>
      <c r="M633" s="57"/>
      <c r="N633" s="57"/>
      <c r="P633" s="1794"/>
      <c r="Q633" s="1794"/>
      <c r="R633" s="1794"/>
      <c r="S633" s="1794"/>
      <c r="T633" s="1794"/>
      <c r="U633" s="1794"/>
      <c r="V633" s="1794"/>
      <c r="W633" s="1794"/>
      <c r="X633" s="1794"/>
      <c r="Y633" s="1794"/>
      <c r="Z633" s="1794"/>
      <c r="AA633" s="1794"/>
      <c r="AB633" s="1794"/>
      <c r="AC633" s="1794"/>
      <c r="AD633" s="1794"/>
      <c r="AE633" s="1794"/>
      <c r="AF633" s="1794"/>
      <c r="AG633" s="1794"/>
      <c r="AH633" s="1794"/>
      <c r="AI633" s="1785"/>
      <c r="AJ633" s="1785"/>
      <c r="AK633" s="1785"/>
      <c r="AL633" s="1785"/>
      <c r="AM633" s="1785"/>
      <c r="AN633" s="1790" t="s">
        <v>158</v>
      </c>
      <c r="AO633" s="1790" t="s">
        <v>719</v>
      </c>
      <c r="AP633" s="1790" t="s">
        <v>934</v>
      </c>
      <c r="AQ633" s="1790" t="s">
        <v>409</v>
      </c>
      <c r="AR633" s="1790" t="s">
        <v>418</v>
      </c>
      <c r="AS633" s="1794"/>
      <c r="AT633" s="1794"/>
      <c r="AU633" s="1794"/>
      <c r="AV633" s="1794"/>
      <c r="AW633" s="1794"/>
      <c r="AX633" s="1794"/>
      <c r="AY633" s="1794"/>
      <c r="AZ633" s="1794"/>
      <c r="BA633" s="1794"/>
      <c r="BB633" s="1794"/>
      <c r="BC633" s="1794"/>
    </row>
    <row r="634" spans="6:55" s="53" customFormat="1" x14ac:dyDescent="0.3">
      <c r="F634" s="57"/>
      <c r="G634" s="57"/>
      <c r="H634" s="57"/>
      <c r="I634" s="57"/>
      <c r="J634" s="57"/>
      <c r="K634" s="57"/>
      <c r="L634" s="57"/>
      <c r="M634" s="57"/>
      <c r="N634" s="57"/>
      <c r="P634" s="1794"/>
      <c r="Q634" s="1794"/>
      <c r="R634" s="1794"/>
      <c r="S634" s="1794"/>
      <c r="T634" s="1794"/>
      <c r="U634" s="1794"/>
      <c r="V634" s="1794"/>
      <c r="W634" s="1794"/>
      <c r="X634" s="1794"/>
      <c r="Y634" s="1794"/>
      <c r="Z634" s="1794"/>
      <c r="AA634" s="1794"/>
      <c r="AB634" s="1794"/>
      <c r="AC634" s="1794"/>
      <c r="AD634" s="1794"/>
      <c r="AE634" s="1794"/>
      <c r="AF634" s="1794"/>
      <c r="AG634" s="1794"/>
      <c r="AH634" s="1794"/>
      <c r="AI634" s="1785"/>
      <c r="AJ634" s="1785"/>
      <c r="AK634" s="1785"/>
      <c r="AL634" s="1785"/>
      <c r="AM634" s="1785"/>
      <c r="AN634" s="1790" t="s">
        <v>158</v>
      </c>
      <c r="AO634" s="1790" t="s">
        <v>704</v>
      </c>
      <c r="AP634" s="1790" t="s">
        <v>470</v>
      </c>
      <c r="AQ634" s="1790" t="s">
        <v>410</v>
      </c>
      <c r="AR634" s="1790" t="s">
        <v>418</v>
      </c>
      <c r="AS634" s="1794"/>
      <c r="AT634" s="1794"/>
      <c r="AU634" s="1794"/>
      <c r="AV634" s="1794"/>
      <c r="AW634" s="1794"/>
      <c r="AX634" s="1794"/>
      <c r="AY634" s="1794"/>
      <c r="AZ634" s="1794"/>
      <c r="BA634" s="1794"/>
      <c r="BB634" s="1794"/>
      <c r="BC634" s="1794"/>
    </row>
    <row r="635" spans="6:55" s="53" customFormat="1" x14ac:dyDescent="0.3">
      <c r="F635" s="57"/>
      <c r="G635" s="57"/>
      <c r="H635" s="57"/>
      <c r="I635" s="57"/>
      <c r="J635" s="57"/>
      <c r="K635" s="57"/>
      <c r="L635" s="57"/>
      <c r="M635" s="57"/>
      <c r="N635" s="57"/>
      <c r="P635" s="1794"/>
      <c r="Q635" s="1794"/>
      <c r="R635" s="1794"/>
      <c r="S635" s="1794"/>
      <c r="T635" s="1794"/>
      <c r="U635" s="1794"/>
      <c r="V635" s="1794"/>
      <c r="W635" s="1794"/>
      <c r="X635" s="1794"/>
      <c r="Y635" s="1794"/>
      <c r="Z635" s="1794"/>
      <c r="AA635" s="1794"/>
      <c r="AB635" s="1794"/>
      <c r="AC635" s="1794"/>
      <c r="AD635" s="1794"/>
      <c r="AE635" s="1794"/>
      <c r="AF635" s="1794"/>
      <c r="AG635" s="1794"/>
      <c r="AH635" s="1794"/>
      <c r="AI635" s="1785"/>
      <c r="AJ635" s="1785"/>
      <c r="AK635" s="1785"/>
      <c r="AL635" s="1785"/>
      <c r="AM635" s="1785"/>
      <c r="AN635" s="1790" t="s">
        <v>158</v>
      </c>
      <c r="AO635" s="1790" t="s">
        <v>704</v>
      </c>
      <c r="AP635" s="1790" t="s">
        <v>928</v>
      </c>
      <c r="AQ635" s="1790" t="s">
        <v>410</v>
      </c>
      <c r="AR635" s="1790" t="s">
        <v>418</v>
      </c>
      <c r="AS635" s="1794"/>
      <c r="AT635" s="1794"/>
      <c r="AU635" s="1794"/>
      <c r="AV635" s="1794"/>
      <c r="AW635" s="1794"/>
      <c r="AX635" s="1794"/>
      <c r="AY635" s="1794"/>
      <c r="AZ635" s="1794"/>
      <c r="BA635" s="1794"/>
      <c r="BB635" s="1794"/>
      <c r="BC635" s="1794"/>
    </row>
    <row r="636" spans="6:55" s="53" customFormat="1" x14ac:dyDescent="0.3">
      <c r="F636" s="57"/>
      <c r="G636" s="57"/>
      <c r="H636" s="57"/>
      <c r="I636" s="57"/>
      <c r="J636" s="57"/>
      <c r="K636" s="57"/>
      <c r="L636" s="57"/>
      <c r="M636" s="57"/>
      <c r="N636" s="57"/>
      <c r="P636" s="1794"/>
      <c r="Q636" s="1794"/>
      <c r="R636" s="1794"/>
      <c r="S636" s="1794"/>
      <c r="T636" s="1794"/>
      <c r="U636" s="1794"/>
      <c r="V636" s="1794"/>
      <c r="W636" s="1794"/>
      <c r="X636" s="1794"/>
      <c r="Y636" s="1794"/>
      <c r="Z636" s="1794"/>
      <c r="AA636" s="1794"/>
      <c r="AB636" s="1794"/>
      <c r="AC636" s="1794"/>
      <c r="AD636" s="1794"/>
      <c r="AE636" s="1794"/>
      <c r="AF636" s="1794"/>
      <c r="AG636" s="1794"/>
      <c r="AH636" s="1794"/>
      <c r="AI636" s="1785"/>
      <c r="AJ636" s="1785"/>
      <c r="AK636" s="1785"/>
      <c r="AL636" s="1785"/>
      <c r="AM636" s="1785"/>
      <c r="AN636" s="1790" t="s">
        <v>158</v>
      </c>
      <c r="AO636" s="1790" t="s">
        <v>704</v>
      </c>
      <c r="AP636" s="1790" t="s">
        <v>929</v>
      </c>
      <c r="AQ636" s="1790" t="s">
        <v>410</v>
      </c>
      <c r="AR636" s="1790" t="s">
        <v>418</v>
      </c>
      <c r="AS636" s="1794"/>
      <c r="AT636" s="1794"/>
      <c r="AU636" s="1794"/>
      <c r="AV636" s="1794"/>
      <c r="AW636" s="1794"/>
      <c r="AX636" s="1794"/>
      <c r="AY636" s="1794"/>
      <c r="AZ636" s="1794"/>
      <c r="BA636" s="1794"/>
      <c r="BB636" s="1794"/>
      <c r="BC636" s="1794"/>
    </row>
    <row r="637" spans="6:55" s="53" customFormat="1" x14ac:dyDescent="0.3">
      <c r="F637" s="57"/>
      <c r="G637" s="57"/>
      <c r="H637" s="57"/>
      <c r="I637" s="57"/>
      <c r="J637" s="57"/>
      <c r="K637" s="57"/>
      <c r="L637" s="57"/>
      <c r="M637" s="57"/>
      <c r="N637" s="57"/>
      <c r="P637" s="1794"/>
      <c r="Q637" s="1794"/>
      <c r="R637" s="1794"/>
      <c r="S637" s="1794"/>
      <c r="T637" s="1794"/>
      <c r="U637" s="1794"/>
      <c r="V637" s="1794"/>
      <c r="W637" s="1794"/>
      <c r="X637" s="1794"/>
      <c r="Y637" s="1794"/>
      <c r="Z637" s="1794"/>
      <c r="AA637" s="1794"/>
      <c r="AB637" s="1794"/>
      <c r="AC637" s="1794"/>
      <c r="AD637" s="1794"/>
      <c r="AE637" s="1794"/>
      <c r="AF637" s="1794"/>
      <c r="AG637" s="1794"/>
      <c r="AH637" s="1794"/>
      <c r="AI637" s="1785"/>
      <c r="AJ637" s="1785"/>
      <c r="AK637" s="1785"/>
      <c r="AL637" s="1785"/>
      <c r="AM637" s="1785"/>
      <c r="AN637" s="1790" t="s">
        <v>158</v>
      </c>
      <c r="AO637" s="1790" t="s">
        <v>704</v>
      </c>
      <c r="AP637" s="1790" t="s">
        <v>930</v>
      </c>
      <c r="AQ637" s="1790" t="s">
        <v>410</v>
      </c>
      <c r="AR637" s="1790" t="s">
        <v>418</v>
      </c>
      <c r="AS637" s="1794"/>
      <c r="AT637" s="1794"/>
      <c r="AU637" s="1794"/>
      <c r="AV637" s="1794"/>
      <c r="AW637" s="1794"/>
      <c r="AX637" s="1794"/>
      <c r="AY637" s="1794"/>
      <c r="AZ637" s="1794"/>
      <c r="BA637" s="1794"/>
      <c r="BB637" s="1794"/>
      <c r="BC637" s="1794"/>
    </row>
    <row r="638" spans="6:55" s="53" customFormat="1" x14ac:dyDescent="0.3">
      <c r="F638" s="57"/>
      <c r="G638" s="57"/>
      <c r="H638" s="57"/>
      <c r="I638" s="57"/>
      <c r="J638" s="57"/>
      <c r="K638" s="57"/>
      <c r="L638" s="57"/>
      <c r="M638" s="57"/>
      <c r="N638" s="57"/>
      <c r="P638" s="1794"/>
      <c r="Q638" s="1794"/>
      <c r="R638" s="1794"/>
      <c r="S638" s="1794"/>
      <c r="T638" s="1794"/>
      <c r="U638" s="1794"/>
      <c r="V638" s="1794"/>
      <c r="W638" s="1794"/>
      <c r="X638" s="1794"/>
      <c r="Y638" s="1794"/>
      <c r="Z638" s="1794"/>
      <c r="AA638" s="1794"/>
      <c r="AB638" s="1794"/>
      <c r="AC638" s="1794"/>
      <c r="AD638" s="1794"/>
      <c r="AE638" s="1794"/>
      <c r="AF638" s="1794"/>
      <c r="AG638" s="1794"/>
      <c r="AH638" s="1794"/>
      <c r="AI638" s="1785"/>
      <c r="AJ638" s="1785"/>
      <c r="AK638" s="1785"/>
      <c r="AL638" s="1785"/>
      <c r="AM638" s="1785"/>
      <c r="AN638" s="1790" t="s">
        <v>158</v>
      </c>
      <c r="AO638" s="1790" t="s">
        <v>704</v>
      </c>
      <c r="AP638" s="1790" t="s">
        <v>931</v>
      </c>
      <c r="AQ638" s="1790" t="s">
        <v>410</v>
      </c>
      <c r="AR638" s="1790" t="s">
        <v>418</v>
      </c>
      <c r="AS638" s="1794"/>
      <c r="AT638" s="1794"/>
      <c r="AU638" s="1794"/>
      <c r="AV638" s="1794"/>
      <c r="AW638" s="1794"/>
      <c r="AX638" s="1794"/>
      <c r="AY638" s="1794"/>
      <c r="AZ638" s="1794"/>
      <c r="BA638" s="1794"/>
      <c r="BB638" s="1794"/>
      <c r="BC638" s="1794"/>
    </row>
    <row r="639" spans="6:55" s="53" customFormat="1" x14ac:dyDescent="0.3">
      <c r="F639" s="57"/>
      <c r="G639" s="57"/>
      <c r="H639" s="57"/>
      <c r="I639" s="57"/>
      <c r="J639" s="57"/>
      <c r="K639" s="57"/>
      <c r="L639" s="57"/>
      <c r="M639" s="57"/>
      <c r="N639" s="57"/>
      <c r="P639" s="1794"/>
      <c r="Q639" s="1794"/>
      <c r="R639" s="1794"/>
      <c r="S639" s="1794"/>
      <c r="T639" s="1794"/>
      <c r="U639" s="1794"/>
      <c r="V639" s="1794"/>
      <c r="W639" s="1794"/>
      <c r="X639" s="1794"/>
      <c r="Y639" s="1794"/>
      <c r="Z639" s="1794"/>
      <c r="AA639" s="1794"/>
      <c r="AB639" s="1794"/>
      <c r="AC639" s="1794"/>
      <c r="AD639" s="1794"/>
      <c r="AE639" s="1794"/>
      <c r="AF639" s="1794"/>
      <c r="AG639" s="1794"/>
      <c r="AH639" s="1794"/>
      <c r="AI639" s="1785"/>
      <c r="AJ639" s="1785"/>
      <c r="AK639" s="1785"/>
      <c r="AL639" s="1785"/>
      <c r="AM639" s="1785"/>
      <c r="AN639" s="1790" t="s">
        <v>158</v>
      </c>
      <c r="AO639" s="1790" t="s">
        <v>704</v>
      </c>
      <c r="AP639" s="1790" t="s">
        <v>932</v>
      </c>
      <c r="AQ639" s="1790" t="s">
        <v>410</v>
      </c>
      <c r="AR639" s="1790" t="s">
        <v>418</v>
      </c>
      <c r="AS639" s="1794"/>
      <c r="AT639" s="1794"/>
      <c r="AU639" s="1794"/>
      <c r="AV639" s="1794"/>
      <c r="AW639" s="1794"/>
      <c r="AX639" s="1794"/>
      <c r="AY639" s="1794"/>
      <c r="AZ639" s="1794"/>
      <c r="BA639" s="1794"/>
      <c r="BB639" s="1794"/>
      <c r="BC639" s="1794"/>
    </row>
    <row r="640" spans="6:55" s="53" customFormat="1" x14ac:dyDescent="0.3">
      <c r="F640" s="57"/>
      <c r="G640" s="57"/>
      <c r="H640" s="57"/>
      <c r="I640" s="57"/>
      <c r="J640" s="57"/>
      <c r="K640" s="57"/>
      <c r="L640" s="57"/>
      <c r="M640" s="57"/>
      <c r="N640" s="57"/>
      <c r="P640" s="1794"/>
      <c r="Q640" s="1794"/>
      <c r="R640" s="1794"/>
      <c r="S640" s="1794"/>
      <c r="T640" s="1794"/>
      <c r="U640" s="1794"/>
      <c r="V640" s="1794"/>
      <c r="W640" s="1794"/>
      <c r="X640" s="1794"/>
      <c r="Y640" s="1794"/>
      <c r="Z640" s="1794"/>
      <c r="AA640" s="1794"/>
      <c r="AB640" s="1794"/>
      <c r="AC640" s="1794"/>
      <c r="AD640" s="1794"/>
      <c r="AE640" s="1794"/>
      <c r="AF640" s="1794"/>
      <c r="AG640" s="1794"/>
      <c r="AH640" s="1794"/>
      <c r="AI640" s="1785"/>
      <c r="AJ640" s="1785"/>
      <c r="AK640" s="1785"/>
      <c r="AL640" s="1785"/>
      <c r="AM640" s="1785"/>
      <c r="AN640" s="1790" t="s">
        <v>158</v>
      </c>
      <c r="AO640" s="1790" t="s">
        <v>704</v>
      </c>
      <c r="AP640" s="1790" t="s">
        <v>933</v>
      </c>
      <c r="AQ640" s="1790" t="s">
        <v>410</v>
      </c>
      <c r="AR640" s="1790" t="s">
        <v>418</v>
      </c>
      <c r="AS640" s="1794"/>
      <c r="AT640" s="1794"/>
      <c r="AU640" s="1794"/>
      <c r="AV640" s="1794"/>
      <c r="AW640" s="1794"/>
      <c r="AX640" s="1794"/>
      <c r="AY640" s="1794"/>
      <c r="AZ640" s="1794"/>
      <c r="BA640" s="1794"/>
      <c r="BB640" s="1794"/>
      <c r="BC640" s="1794"/>
    </row>
    <row r="641" spans="6:55" s="53" customFormat="1" x14ac:dyDescent="0.3">
      <c r="F641" s="57"/>
      <c r="G641" s="57"/>
      <c r="H641" s="57"/>
      <c r="I641" s="57"/>
      <c r="J641" s="57"/>
      <c r="K641" s="57"/>
      <c r="L641" s="57"/>
      <c r="M641" s="57"/>
      <c r="N641" s="57"/>
      <c r="P641" s="1794"/>
      <c r="Q641" s="1794"/>
      <c r="R641" s="1794"/>
      <c r="S641" s="1794"/>
      <c r="T641" s="1794"/>
      <c r="U641" s="1794"/>
      <c r="V641" s="1794"/>
      <c r="W641" s="1794"/>
      <c r="X641" s="1794"/>
      <c r="Y641" s="1794"/>
      <c r="Z641" s="1794"/>
      <c r="AA641" s="1794"/>
      <c r="AB641" s="1794"/>
      <c r="AC641" s="1794"/>
      <c r="AD641" s="1794"/>
      <c r="AE641" s="1794"/>
      <c r="AF641" s="1794"/>
      <c r="AG641" s="1794"/>
      <c r="AH641" s="1794"/>
      <c r="AI641" s="1785"/>
      <c r="AJ641" s="1785"/>
      <c r="AK641" s="1785"/>
      <c r="AL641" s="1785"/>
      <c r="AM641" s="1785"/>
      <c r="AN641" s="1790" t="s">
        <v>158</v>
      </c>
      <c r="AO641" s="1790" t="s">
        <v>704</v>
      </c>
      <c r="AP641" s="1790" t="s">
        <v>934</v>
      </c>
      <c r="AQ641" s="1790" t="s">
        <v>410</v>
      </c>
      <c r="AR641" s="1790" t="s">
        <v>418</v>
      </c>
      <c r="AS641" s="1794"/>
      <c r="AT641" s="1794"/>
      <c r="AU641" s="1794"/>
      <c r="AV641" s="1794"/>
      <c r="AW641" s="1794"/>
      <c r="AX641" s="1794"/>
      <c r="AY641" s="1794"/>
      <c r="AZ641" s="1794"/>
      <c r="BA641" s="1794"/>
      <c r="BB641" s="1794"/>
      <c r="BC641" s="1794"/>
    </row>
    <row r="642" spans="6:55" s="53" customFormat="1" x14ac:dyDescent="0.3">
      <c r="F642" s="57"/>
      <c r="G642" s="57"/>
      <c r="H642" s="57"/>
      <c r="I642" s="57"/>
      <c r="J642" s="57"/>
      <c r="K642" s="57"/>
      <c r="L642" s="57"/>
      <c r="M642" s="57"/>
      <c r="N642" s="57"/>
      <c r="P642" s="1794"/>
      <c r="Q642" s="1794"/>
      <c r="R642" s="1794"/>
      <c r="S642" s="1794"/>
      <c r="T642" s="1794"/>
      <c r="U642" s="1794"/>
      <c r="V642" s="1794"/>
      <c r="W642" s="1794"/>
      <c r="X642" s="1794"/>
      <c r="Y642" s="1794"/>
      <c r="Z642" s="1794"/>
      <c r="AA642" s="1794"/>
      <c r="AB642" s="1794"/>
      <c r="AC642" s="1794"/>
      <c r="AD642" s="1794"/>
      <c r="AE642" s="1794"/>
      <c r="AF642" s="1794"/>
      <c r="AG642" s="1794"/>
      <c r="AH642" s="1794"/>
      <c r="AI642" s="1785"/>
      <c r="AJ642" s="1785"/>
      <c r="AK642" s="1785"/>
      <c r="AL642" s="1785"/>
      <c r="AM642" s="1785"/>
      <c r="AN642" s="1790" t="s">
        <v>158</v>
      </c>
      <c r="AO642" s="1790" t="s">
        <v>704</v>
      </c>
      <c r="AP642" s="1790" t="s">
        <v>935</v>
      </c>
      <c r="AQ642" s="1790" t="s">
        <v>410</v>
      </c>
      <c r="AR642" s="1790" t="s">
        <v>418</v>
      </c>
      <c r="AS642" s="1794"/>
      <c r="AT642" s="1794"/>
      <c r="AU642" s="1794"/>
      <c r="AV642" s="1794"/>
      <c r="AW642" s="1794"/>
      <c r="AX642" s="1794"/>
      <c r="AY642" s="1794"/>
      <c r="AZ642" s="1794"/>
      <c r="BA642" s="1794"/>
      <c r="BB642" s="1794"/>
      <c r="BC642" s="1794"/>
    </row>
    <row r="643" spans="6:55" s="53" customFormat="1" x14ac:dyDescent="0.3">
      <c r="F643" s="57"/>
      <c r="G643" s="57"/>
      <c r="H643" s="57"/>
      <c r="I643" s="57"/>
      <c r="J643" s="57"/>
      <c r="K643" s="57"/>
      <c r="L643" s="57"/>
      <c r="M643" s="57"/>
      <c r="N643" s="57"/>
      <c r="P643" s="1794"/>
      <c r="Q643" s="1794"/>
      <c r="R643" s="1794"/>
      <c r="S643" s="1794"/>
      <c r="T643" s="1794"/>
      <c r="U643" s="1794"/>
      <c r="V643" s="1794"/>
      <c r="W643" s="1794"/>
      <c r="X643" s="1794"/>
      <c r="Y643" s="1794"/>
      <c r="Z643" s="1794"/>
      <c r="AA643" s="1794"/>
      <c r="AB643" s="1794"/>
      <c r="AC643" s="1794"/>
      <c r="AD643" s="1794"/>
      <c r="AE643" s="1794"/>
      <c r="AF643" s="1794"/>
      <c r="AG643" s="1794"/>
      <c r="AH643" s="1794"/>
      <c r="AI643" s="1785"/>
      <c r="AJ643" s="1785"/>
      <c r="AK643" s="1785"/>
      <c r="AL643" s="1785"/>
      <c r="AM643" s="1785"/>
      <c r="AN643" s="1790" t="s">
        <v>158</v>
      </c>
      <c r="AO643" s="1790" t="s">
        <v>704</v>
      </c>
      <c r="AP643" s="1790" t="s">
        <v>936</v>
      </c>
      <c r="AQ643" s="1790" t="s">
        <v>410</v>
      </c>
      <c r="AR643" s="1790" t="s">
        <v>418</v>
      </c>
      <c r="AS643" s="1794"/>
      <c r="AT643" s="1794"/>
      <c r="AU643" s="1794"/>
      <c r="AV643" s="1794"/>
      <c r="AW643" s="1794"/>
      <c r="AX643" s="1794"/>
      <c r="AY643" s="1794"/>
      <c r="AZ643" s="1794"/>
      <c r="BA643" s="1794"/>
      <c r="BB643" s="1794"/>
      <c r="BC643" s="1794"/>
    </row>
    <row r="644" spans="6:55" s="53" customFormat="1" x14ac:dyDescent="0.3">
      <c r="F644" s="57"/>
      <c r="G644" s="57"/>
      <c r="H644" s="57"/>
      <c r="I644" s="57"/>
      <c r="J644" s="57"/>
      <c r="K644" s="57"/>
      <c r="L644" s="57"/>
      <c r="M644" s="57"/>
      <c r="N644" s="57"/>
      <c r="P644" s="1794"/>
      <c r="Q644" s="1794"/>
      <c r="R644" s="1794"/>
      <c r="S644" s="1794"/>
      <c r="T644" s="1794"/>
      <c r="U644" s="1794"/>
      <c r="V644" s="1794"/>
      <c r="W644" s="1794"/>
      <c r="X644" s="1794"/>
      <c r="Y644" s="1794"/>
      <c r="Z644" s="1794"/>
      <c r="AA644" s="1794"/>
      <c r="AB644" s="1794"/>
      <c r="AC644" s="1794"/>
      <c r="AD644" s="1794"/>
      <c r="AE644" s="1794"/>
      <c r="AF644" s="1794"/>
      <c r="AG644" s="1794"/>
      <c r="AH644" s="1794"/>
      <c r="AI644" s="1785"/>
      <c r="AJ644" s="1785"/>
      <c r="AK644" s="1785"/>
      <c r="AL644" s="1785"/>
      <c r="AM644" s="1785"/>
      <c r="AN644" s="1790" t="s">
        <v>158</v>
      </c>
      <c r="AO644" s="1790" t="s">
        <v>704</v>
      </c>
      <c r="AP644" s="1790" t="s">
        <v>945</v>
      </c>
      <c r="AQ644" s="1790" t="s">
        <v>410</v>
      </c>
      <c r="AR644" s="1790" t="s">
        <v>418</v>
      </c>
      <c r="AS644" s="1794"/>
      <c r="AT644" s="1794"/>
      <c r="AU644" s="1794"/>
      <c r="AV644" s="1794"/>
      <c r="AW644" s="1794"/>
      <c r="AX644" s="1794"/>
      <c r="AY644" s="1794"/>
      <c r="AZ644" s="1794"/>
      <c r="BA644" s="1794"/>
      <c r="BB644" s="1794"/>
      <c r="BC644" s="1794"/>
    </row>
    <row r="645" spans="6:55" s="53" customFormat="1" x14ac:dyDescent="0.3">
      <c r="F645" s="57"/>
      <c r="G645" s="57"/>
      <c r="H645" s="57"/>
      <c r="I645" s="57"/>
      <c r="J645" s="57"/>
      <c r="K645" s="57"/>
      <c r="L645" s="57"/>
      <c r="M645" s="57"/>
      <c r="N645" s="57"/>
      <c r="P645" s="1794"/>
      <c r="Q645" s="1794"/>
      <c r="R645" s="1794"/>
      <c r="S645" s="1794"/>
      <c r="T645" s="1794"/>
      <c r="U645" s="1794"/>
      <c r="V645" s="1794"/>
      <c r="W645" s="1794"/>
      <c r="X645" s="1794"/>
      <c r="Y645" s="1794"/>
      <c r="Z645" s="1794"/>
      <c r="AA645" s="1794"/>
      <c r="AB645" s="1794"/>
      <c r="AC645" s="1794"/>
      <c r="AD645" s="1794"/>
      <c r="AE645" s="1794"/>
      <c r="AF645" s="1794"/>
      <c r="AG645" s="1794"/>
      <c r="AH645" s="1794"/>
      <c r="AI645" s="1785"/>
      <c r="AJ645" s="1785"/>
      <c r="AK645" s="1785"/>
      <c r="AL645" s="1785"/>
      <c r="AM645" s="1785"/>
      <c r="AN645" s="1790" t="s">
        <v>160</v>
      </c>
      <c r="AO645" s="1790" t="s">
        <v>817</v>
      </c>
      <c r="AP645" s="1790" t="s">
        <v>425</v>
      </c>
      <c r="AQ645" s="1790" t="s">
        <v>409</v>
      </c>
      <c r="AR645" s="1790" t="s">
        <v>418</v>
      </c>
      <c r="AS645" s="1794"/>
      <c r="AT645" s="1794"/>
      <c r="AU645" s="1794"/>
      <c r="AV645" s="1794"/>
      <c r="AW645" s="1794"/>
      <c r="AX645" s="1794"/>
      <c r="AY645" s="1794"/>
      <c r="AZ645" s="1794"/>
      <c r="BA645" s="1794"/>
      <c r="BB645" s="1794"/>
      <c r="BC645" s="1794"/>
    </row>
    <row r="646" spans="6:55" s="53" customFormat="1" x14ac:dyDescent="0.3">
      <c r="F646" s="57"/>
      <c r="G646" s="57"/>
      <c r="H646" s="57"/>
      <c r="I646" s="57"/>
      <c r="J646" s="57"/>
      <c r="K646" s="57"/>
      <c r="L646" s="57"/>
      <c r="M646" s="57"/>
      <c r="N646" s="57"/>
      <c r="P646" s="1794"/>
      <c r="Q646" s="1794"/>
      <c r="R646" s="1794"/>
      <c r="S646" s="1794"/>
      <c r="T646" s="1794"/>
      <c r="U646" s="1794"/>
      <c r="V646" s="1794"/>
      <c r="W646" s="1794"/>
      <c r="X646" s="1794"/>
      <c r="Y646" s="1794"/>
      <c r="Z646" s="1794"/>
      <c r="AA646" s="1794"/>
      <c r="AB646" s="1794"/>
      <c r="AC646" s="1794"/>
      <c r="AD646" s="1794"/>
      <c r="AE646" s="1794"/>
      <c r="AF646" s="1794"/>
      <c r="AG646" s="1794"/>
      <c r="AH646" s="1794"/>
      <c r="AI646" s="1785"/>
      <c r="AJ646" s="1785"/>
      <c r="AK646" s="1785"/>
      <c r="AL646" s="1785"/>
      <c r="AM646" s="1785"/>
      <c r="AN646" s="1790" t="s">
        <v>162</v>
      </c>
      <c r="AO646" s="1790" t="s">
        <v>818</v>
      </c>
      <c r="AP646" s="1790" t="s">
        <v>992</v>
      </c>
      <c r="AQ646" s="1790" t="s">
        <v>410</v>
      </c>
      <c r="AR646" s="1790" t="s">
        <v>418</v>
      </c>
      <c r="AS646" s="1794"/>
      <c r="AT646" s="1794"/>
      <c r="AU646" s="1794"/>
      <c r="AV646" s="1794"/>
      <c r="AW646" s="1794"/>
      <c r="AX646" s="1794"/>
      <c r="AY646" s="1794"/>
      <c r="AZ646" s="1794"/>
      <c r="BA646" s="1794"/>
      <c r="BB646" s="1794"/>
      <c r="BC646" s="1794"/>
    </row>
    <row r="647" spans="6:55" s="53" customFormat="1" x14ac:dyDescent="0.3">
      <c r="F647" s="57"/>
      <c r="G647" s="57"/>
      <c r="H647" s="57"/>
      <c r="I647" s="57"/>
      <c r="J647" s="57"/>
      <c r="K647" s="57"/>
      <c r="L647" s="57"/>
      <c r="M647" s="57"/>
      <c r="N647" s="57"/>
      <c r="P647" s="1794"/>
      <c r="Q647" s="1794"/>
      <c r="R647" s="1794"/>
      <c r="S647" s="1794"/>
      <c r="T647" s="1794"/>
      <c r="U647" s="1794"/>
      <c r="V647" s="1794"/>
      <c r="W647" s="1794"/>
      <c r="X647" s="1794"/>
      <c r="Y647" s="1794"/>
      <c r="Z647" s="1794"/>
      <c r="AA647" s="1794"/>
      <c r="AB647" s="1794"/>
      <c r="AC647" s="1794"/>
      <c r="AD647" s="1794"/>
      <c r="AE647" s="1794"/>
      <c r="AF647" s="1794"/>
      <c r="AG647" s="1794"/>
      <c r="AH647" s="1794"/>
      <c r="AI647" s="1785"/>
      <c r="AJ647" s="1785"/>
      <c r="AK647" s="1785"/>
      <c r="AL647" s="1785"/>
      <c r="AM647" s="1785"/>
      <c r="AN647" s="1790" t="s">
        <v>164</v>
      </c>
      <c r="AO647" s="1790" t="s">
        <v>819</v>
      </c>
      <c r="AP647" s="1790" t="s">
        <v>470</v>
      </c>
      <c r="AQ647" s="1790" t="s">
        <v>410</v>
      </c>
      <c r="AR647" s="1790" t="s">
        <v>418</v>
      </c>
      <c r="AS647" s="1794"/>
      <c r="AT647" s="1794"/>
      <c r="AU647" s="1794"/>
      <c r="AV647" s="1794"/>
      <c r="AW647" s="1794"/>
      <c r="AX647" s="1794"/>
      <c r="AY647" s="1794"/>
      <c r="AZ647" s="1794"/>
      <c r="BA647" s="1794"/>
      <c r="BB647" s="1794"/>
      <c r="BC647" s="1794"/>
    </row>
    <row r="648" spans="6:55" s="53" customFormat="1" x14ac:dyDescent="0.3">
      <c r="F648" s="57"/>
      <c r="G648" s="57"/>
      <c r="H648" s="57"/>
      <c r="I648" s="57"/>
      <c r="J648" s="57"/>
      <c r="K648" s="57"/>
      <c r="L648" s="57"/>
      <c r="M648" s="57"/>
      <c r="N648" s="57"/>
      <c r="P648" s="1794"/>
      <c r="Q648" s="1794"/>
      <c r="R648" s="1794"/>
      <c r="S648" s="1794"/>
      <c r="T648" s="1794"/>
      <c r="U648" s="1794"/>
      <c r="V648" s="1794"/>
      <c r="W648" s="1794"/>
      <c r="X648" s="1794"/>
      <c r="Y648" s="1794"/>
      <c r="Z648" s="1794"/>
      <c r="AA648" s="1794"/>
      <c r="AB648" s="1794"/>
      <c r="AC648" s="1794"/>
      <c r="AD648" s="1794"/>
      <c r="AE648" s="1794"/>
      <c r="AF648" s="1794"/>
      <c r="AG648" s="1794"/>
      <c r="AH648" s="1794"/>
      <c r="AI648" s="1785"/>
      <c r="AJ648" s="1785"/>
      <c r="AK648" s="1785"/>
      <c r="AL648" s="1785"/>
      <c r="AM648" s="1785"/>
      <c r="AN648" s="1790" t="s">
        <v>164</v>
      </c>
      <c r="AO648" s="1790" t="s">
        <v>819</v>
      </c>
      <c r="AP648" s="1790" t="s">
        <v>929</v>
      </c>
      <c r="AQ648" s="1790" t="s">
        <v>410</v>
      </c>
      <c r="AR648" s="1790" t="s">
        <v>418</v>
      </c>
      <c r="AS648" s="1794"/>
      <c r="AT648" s="1794"/>
      <c r="AU648" s="1794"/>
      <c r="AV648" s="1794"/>
      <c r="AW648" s="1794"/>
      <c r="AX648" s="1794"/>
      <c r="AY648" s="1794"/>
      <c r="AZ648" s="1794"/>
      <c r="BA648" s="1794"/>
      <c r="BB648" s="1794"/>
      <c r="BC648" s="1794"/>
    </row>
    <row r="649" spans="6:55" s="53" customFormat="1" x14ac:dyDescent="0.3">
      <c r="F649" s="57"/>
      <c r="G649" s="57"/>
      <c r="H649" s="57"/>
      <c r="I649" s="57"/>
      <c r="J649" s="57"/>
      <c r="K649" s="57"/>
      <c r="L649" s="57"/>
      <c r="M649" s="57"/>
      <c r="N649" s="57"/>
      <c r="P649" s="1794"/>
      <c r="Q649" s="1794"/>
      <c r="R649" s="1794"/>
      <c r="S649" s="1794"/>
      <c r="T649" s="1794"/>
      <c r="U649" s="1794"/>
      <c r="V649" s="1794"/>
      <c r="W649" s="1794"/>
      <c r="X649" s="1794"/>
      <c r="Y649" s="1794"/>
      <c r="Z649" s="1794"/>
      <c r="AA649" s="1794"/>
      <c r="AB649" s="1794"/>
      <c r="AC649" s="1794"/>
      <c r="AD649" s="1794"/>
      <c r="AE649" s="1794"/>
      <c r="AF649" s="1794"/>
      <c r="AG649" s="1794"/>
      <c r="AH649" s="1794"/>
      <c r="AI649" s="1785"/>
      <c r="AJ649" s="1785"/>
      <c r="AK649" s="1785"/>
      <c r="AL649" s="1785"/>
      <c r="AM649" s="1785"/>
      <c r="AN649" s="1790" t="s">
        <v>164</v>
      </c>
      <c r="AO649" s="1790" t="s">
        <v>819</v>
      </c>
      <c r="AP649" s="1790" t="s">
        <v>930</v>
      </c>
      <c r="AQ649" s="1790" t="s">
        <v>410</v>
      </c>
      <c r="AR649" s="1790" t="s">
        <v>418</v>
      </c>
      <c r="AS649" s="1794"/>
      <c r="AT649" s="1794"/>
      <c r="AU649" s="1794"/>
      <c r="AV649" s="1794"/>
      <c r="AW649" s="1794"/>
      <c r="AX649" s="1794"/>
      <c r="AY649" s="1794"/>
      <c r="AZ649" s="1794"/>
      <c r="BA649" s="1794"/>
      <c r="BB649" s="1794"/>
      <c r="BC649" s="1794"/>
    </row>
    <row r="650" spans="6:55" s="53" customFormat="1" x14ac:dyDescent="0.3">
      <c r="F650" s="57"/>
      <c r="G650" s="57"/>
      <c r="H650" s="57"/>
      <c r="I650" s="57"/>
      <c r="J650" s="57"/>
      <c r="K650" s="57"/>
      <c r="L650" s="57"/>
      <c r="M650" s="57"/>
      <c r="N650" s="57"/>
      <c r="P650" s="1794"/>
      <c r="Q650" s="1794"/>
      <c r="R650" s="1794"/>
      <c r="S650" s="1794"/>
      <c r="T650" s="1794"/>
      <c r="U650" s="1794"/>
      <c r="V650" s="1794"/>
      <c r="W650" s="1794"/>
      <c r="X650" s="1794"/>
      <c r="Y650" s="1794"/>
      <c r="Z650" s="1794"/>
      <c r="AA650" s="1794"/>
      <c r="AB650" s="1794"/>
      <c r="AC650" s="1794"/>
      <c r="AD650" s="1794"/>
      <c r="AE650" s="1794"/>
      <c r="AF650" s="1794"/>
      <c r="AG650" s="1794"/>
      <c r="AH650" s="1794"/>
      <c r="AI650" s="1785"/>
      <c r="AJ650" s="1785"/>
      <c r="AK650" s="1785"/>
      <c r="AL650" s="1785"/>
      <c r="AM650" s="1785"/>
      <c r="AN650" s="1790" t="s">
        <v>164</v>
      </c>
      <c r="AO650" s="1790" t="s">
        <v>819</v>
      </c>
      <c r="AP650" s="1790" t="s">
        <v>931</v>
      </c>
      <c r="AQ650" s="1790" t="s">
        <v>410</v>
      </c>
      <c r="AR650" s="1790" t="s">
        <v>418</v>
      </c>
      <c r="AS650" s="1794"/>
      <c r="AT650" s="1794"/>
      <c r="AU650" s="1794"/>
      <c r="AV650" s="1794"/>
      <c r="AW650" s="1794"/>
      <c r="AX650" s="1794"/>
      <c r="AY650" s="1794"/>
      <c r="AZ650" s="1794"/>
      <c r="BA650" s="1794"/>
      <c r="BB650" s="1794"/>
      <c r="BC650" s="1794"/>
    </row>
    <row r="651" spans="6:55" s="53" customFormat="1" x14ac:dyDescent="0.3">
      <c r="F651" s="57"/>
      <c r="G651" s="57"/>
      <c r="H651" s="57"/>
      <c r="I651" s="57"/>
      <c r="J651" s="57"/>
      <c r="K651" s="57"/>
      <c r="L651" s="57"/>
      <c r="M651" s="57"/>
      <c r="N651" s="57"/>
      <c r="P651" s="1794"/>
      <c r="Q651" s="1794"/>
      <c r="R651" s="1794"/>
      <c r="S651" s="1794"/>
      <c r="T651" s="1794"/>
      <c r="U651" s="1794"/>
      <c r="V651" s="1794"/>
      <c r="W651" s="1794"/>
      <c r="X651" s="1794"/>
      <c r="Y651" s="1794"/>
      <c r="Z651" s="1794"/>
      <c r="AA651" s="1794"/>
      <c r="AB651" s="1794"/>
      <c r="AC651" s="1794"/>
      <c r="AD651" s="1794"/>
      <c r="AE651" s="1794"/>
      <c r="AF651" s="1794"/>
      <c r="AG651" s="1794"/>
      <c r="AH651" s="1794"/>
      <c r="AI651" s="1785"/>
      <c r="AJ651" s="1785"/>
      <c r="AK651" s="1785"/>
      <c r="AL651" s="1785"/>
      <c r="AM651" s="1785"/>
      <c r="AN651" s="1790" t="s">
        <v>164</v>
      </c>
      <c r="AO651" s="1790" t="s">
        <v>819</v>
      </c>
      <c r="AP651" s="1790" t="s">
        <v>932</v>
      </c>
      <c r="AQ651" s="1790" t="s">
        <v>410</v>
      </c>
      <c r="AR651" s="1790" t="s">
        <v>418</v>
      </c>
      <c r="AS651" s="1794"/>
      <c r="AT651" s="1794"/>
      <c r="AU651" s="1794"/>
      <c r="AV651" s="1794"/>
      <c r="AW651" s="1794"/>
      <c r="AX651" s="1794"/>
      <c r="AY651" s="1794"/>
      <c r="AZ651" s="1794"/>
      <c r="BA651" s="1794"/>
      <c r="BB651" s="1794"/>
      <c r="BC651" s="1794"/>
    </row>
    <row r="652" spans="6:55" s="53" customFormat="1" x14ac:dyDescent="0.3">
      <c r="F652" s="57"/>
      <c r="G652" s="57"/>
      <c r="H652" s="57"/>
      <c r="I652" s="57"/>
      <c r="J652" s="57"/>
      <c r="K652" s="57"/>
      <c r="L652" s="57"/>
      <c r="M652" s="57"/>
      <c r="N652" s="57"/>
      <c r="P652" s="1794"/>
      <c r="Q652" s="1794"/>
      <c r="R652" s="1794"/>
      <c r="S652" s="1794"/>
      <c r="T652" s="1794"/>
      <c r="U652" s="1794"/>
      <c r="V652" s="1794"/>
      <c r="W652" s="1794"/>
      <c r="X652" s="1794"/>
      <c r="Y652" s="1794"/>
      <c r="Z652" s="1794"/>
      <c r="AA652" s="1794"/>
      <c r="AB652" s="1794"/>
      <c r="AC652" s="1794"/>
      <c r="AD652" s="1794"/>
      <c r="AE652" s="1794"/>
      <c r="AF652" s="1794"/>
      <c r="AG652" s="1794"/>
      <c r="AH652" s="1794"/>
      <c r="AI652" s="1785"/>
      <c r="AJ652" s="1785"/>
      <c r="AK652" s="1785"/>
      <c r="AL652" s="1785"/>
      <c r="AM652" s="1785"/>
      <c r="AN652" s="1790" t="s">
        <v>164</v>
      </c>
      <c r="AO652" s="1790" t="s">
        <v>819</v>
      </c>
      <c r="AP652" s="1790" t="s">
        <v>933</v>
      </c>
      <c r="AQ652" s="1790" t="s">
        <v>410</v>
      </c>
      <c r="AR652" s="1790" t="s">
        <v>418</v>
      </c>
      <c r="AS652" s="1794"/>
      <c r="AT652" s="1794"/>
      <c r="AU652" s="1794"/>
      <c r="AV652" s="1794"/>
      <c r="AW652" s="1794"/>
      <c r="AX652" s="1794"/>
      <c r="AY652" s="1794"/>
      <c r="AZ652" s="1794"/>
      <c r="BA652" s="1794"/>
      <c r="BB652" s="1794"/>
      <c r="BC652" s="1794"/>
    </row>
    <row r="653" spans="6:55" s="53" customFormat="1" x14ac:dyDescent="0.3">
      <c r="F653" s="57"/>
      <c r="G653" s="57"/>
      <c r="H653" s="57"/>
      <c r="I653" s="57"/>
      <c r="J653" s="57"/>
      <c r="K653" s="57"/>
      <c r="L653" s="57"/>
      <c r="M653" s="57"/>
      <c r="N653" s="57"/>
      <c r="P653" s="1794"/>
      <c r="Q653" s="1794"/>
      <c r="R653" s="1794"/>
      <c r="S653" s="1794"/>
      <c r="T653" s="1794"/>
      <c r="U653" s="1794"/>
      <c r="V653" s="1794"/>
      <c r="W653" s="1794"/>
      <c r="X653" s="1794"/>
      <c r="Y653" s="1794"/>
      <c r="Z653" s="1794"/>
      <c r="AA653" s="1794"/>
      <c r="AB653" s="1794"/>
      <c r="AC653" s="1794"/>
      <c r="AD653" s="1794"/>
      <c r="AE653" s="1794"/>
      <c r="AF653" s="1794"/>
      <c r="AG653" s="1794"/>
      <c r="AH653" s="1794"/>
      <c r="AI653" s="1785"/>
      <c r="AJ653" s="1785"/>
      <c r="AK653" s="1785"/>
      <c r="AL653" s="1785"/>
      <c r="AM653" s="1785"/>
      <c r="AN653" s="1790" t="s">
        <v>164</v>
      </c>
      <c r="AO653" s="1790" t="s">
        <v>819</v>
      </c>
      <c r="AP653" s="1790" t="s">
        <v>934</v>
      </c>
      <c r="AQ653" s="1790" t="s">
        <v>410</v>
      </c>
      <c r="AR653" s="1790" t="s">
        <v>418</v>
      </c>
      <c r="AS653" s="1794"/>
      <c r="AT653" s="1794"/>
      <c r="AU653" s="1794"/>
      <c r="AV653" s="1794"/>
      <c r="AW653" s="1794"/>
      <c r="AX653" s="1794"/>
      <c r="AY653" s="1794"/>
      <c r="AZ653" s="1794"/>
      <c r="BA653" s="1794"/>
      <c r="BB653" s="1794"/>
      <c r="BC653" s="1794"/>
    </row>
    <row r="654" spans="6:55" s="53" customFormat="1" x14ac:dyDescent="0.3">
      <c r="F654" s="57"/>
      <c r="G654" s="57"/>
      <c r="H654" s="57"/>
      <c r="I654" s="57"/>
      <c r="J654" s="57"/>
      <c r="K654" s="57"/>
      <c r="L654" s="57"/>
      <c r="M654" s="57"/>
      <c r="N654" s="57"/>
      <c r="P654" s="1794"/>
      <c r="Q654" s="1794"/>
      <c r="R654" s="1794"/>
      <c r="S654" s="1794"/>
      <c r="T654" s="1794"/>
      <c r="U654" s="1794"/>
      <c r="V654" s="1794"/>
      <c r="W654" s="1794"/>
      <c r="X654" s="1794"/>
      <c r="Y654" s="1794"/>
      <c r="Z654" s="1794"/>
      <c r="AA654" s="1794"/>
      <c r="AB654" s="1794"/>
      <c r="AC654" s="1794"/>
      <c r="AD654" s="1794"/>
      <c r="AE654" s="1794"/>
      <c r="AF654" s="1794"/>
      <c r="AG654" s="1794"/>
      <c r="AH654" s="1794"/>
      <c r="AI654" s="1785"/>
      <c r="AJ654" s="1785"/>
      <c r="AK654" s="1785"/>
      <c r="AL654" s="1785"/>
      <c r="AM654" s="1785"/>
      <c r="AN654" s="1790" t="s">
        <v>166</v>
      </c>
      <c r="AO654" s="1790" t="s">
        <v>820</v>
      </c>
      <c r="AP654" s="1790" t="s">
        <v>425</v>
      </c>
      <c r="AQ654" s="1790" t="s">
        <v>407</v>
      </c>
      <c r="AR654" s="1790" t="s">
        <v>418</v>
      </c>
      <c r="AS654" s="1794"/>
      <c r="AT654" s="1794"/>
      <c r="AU654" s="1794"/>
      <c r="AV654" s="1794"/>
      <c r="AW654" s="1794"/>
      <c r="AX654" s="1794"/>
      <c r="AY654" s="1794"/>
      <c r="AZ654" s="1794"/>
      <c r="BA654" s="1794"/>
      <c r="BB654" s="1794"/>
      <c r="BC654" s="1794"/>
    </row>
    <row r="655" spans="6:55" s="53" customFormat="1" x14ac:dyDescent="0.3">
      <c r="F655" s="57"/>
      <c r="G655" s="57"/>
      <c r="H655" s="57"/>
      <c r="I655" s="57"/>
      <c r="J655" s="57"/>
      <c r="K655" s="57"/>
      <c r="L655" s="57"/>
      <c r="M655" s="57"/>
      <c r="N655" s="57"/>
      <c r="P655" s="1794"/>
      <c r="Q655" s="1794"/>
      <c r="R655" s="1794"/>
      <c r="S655" s="1794"/>
      <c r="T655" s="1794"/>
      <c r="U655" s="1794"/>
      <c r="V655" s="1794"/>
      <c r="W655" s="1794"/>
      <c r="X655" s="1794"/>
      <c r="Y655" s="1794"/>
      <c r="Z655" s="1794"/>
      <c r="AA655" s="1794"/>
      <c r="AB655" s="1794"/>
      <c r="AC655" s="1794"/>
      <c r="AD655" s="1794"/>
      <c r="AE655" s="1794"/>
      <c r="AF655" s="1794"/>
      <c r="AG655" s="1794"/>
      <c r="AH655" s="1794"/>
      <c r="AI655" s="1785"/>
      <c r="AJ655" s="1785"/>
      <c r="AK655" s="1785"/>
      <c r="AL655" s="1785"/>
      <c r="AM655" s="1785"/>
      <c r="AN655" s="1790" t="s">
        <v>166</v>
      </c>
      <c r="AO655" s="1790" t="s">
        <v>820</v>
      </c>
      <c r="AP655" s="1790" t="s">
        <v>495</v>
      </c>
      <c r="AQ655" s="1790" t="s">
        <v>407</v>
      </c>
      <c r="AR655" s="1790" t="s">
        <v>418</v>
      </c>
      <c r="AS655" s="1794"/>
      <c r="AT655" s="1794"/>
      <c r="AU655" s="1794"/>
      <c r="AV655" s="1794"/>
      <c r="AW655" s="1794"/>
      <c r="AX655" s="1794"/>
      <c r="AY655" s="1794"/>
      <c r="AZ655" s="1794"/>
      <c r="BA655" s="1794"/>
      <c r="BB655" s="1794"/>
      <c r="BC655" s="1794"/>
    </row>
    <row r="656" spans="6:55" s="53" customFormat="1" x14ac:dyDescent="0.3">
      <c r="F656" s="57"/>
      <c r="G656" s="57"/>
      <c r="H656" s="57"/>
      <c r="I656" s="57"/>
      <c r="J656" s="57"/>
      <c r="K656" s="57"/>
      <c r="L656" s="57"/>
      <c r="M656" s="57"/>
      <c r="N656" s="57"/>
      <c r="P656" s="1794"/>
      <c r="Q656" s="1794"/>
      <c r="R656" s="1794"/>
      <c r="S656" s="1794"/>
      <c r="T656" s="1794"/>
      <c r="U656" s="1794"/>
      <c r="V656" s="1794"/>
      <c r="W656" s="1794"/>
      <c r="X656" s="1794"/>
      <c r="Y656" s="1794"/>
      <c r="Z656" s="1794"/>
      <c r="AA656" s="1794"/>
      <c r="AB656" s="1794"/>
      <c r="AC656" s="1794"/>
      <c r="AD656" s="1794"/>
      <c r="AE656" s="1794"/>
      <c r="AF656" s="1794"/>
      <c r="AG656" s="1794"/>
      <c r="AH656" s="1794"/>
      <c r="AI656" s="1785"/>
      <c r="AJ656" s="1785"/>
      <c r="AK656" s="1785"/>
      <c r="AL656" s="1785"/>
      <c r="AM656" s="1785"/>
      <c r="AN656" s="1790" t="s">
        <v>168</v>
      </c>
      <c r="AO656" s="1790" t="s">
        <v>821</v>
      </c>
      <c r="AP656" s="1790" t="s">
        <v>993</v>
      </c>
      <c r="AQ656" s="1790" t="s">
        <v>408</v>
      </c>
      <c r="AR656" s="1790" t="s">
        <v>413</v>
      </c>
      <c r="AS656" s="1794"/>
      <c r="AT656" s="1794"/>
      <c r="AU656" s="1794"/>
      <c r="AV656" s="1794"/>
      <c r="AW656" s="1794"/>
      <c r="AX656" s="1794"/>
      <c r="AY656" s="1794"/>
      <c r="AZ656" s="1794"/>
      <c r="BA656" s="1794"/>
      <c r="BB656" s="1794"/>
      <c r="BC656" s="1794"/>
    </row>
    <row r="657" spans="6:55" s="53" customFormat="1" x14ac:dyDescent="0.3">
      <c r="F657" s="57"/>
      <c r="G657" s="57"/>
      <c r="H657" s="57"/>
      <c r="I657" s="57"/>
      <c r="J657" s="57"/>
      <c r="K657" s="57"/>
      <c r="L657" s="57"/>
      <c r="M657" s="57"/>
      <c r="N657" s="57"/>
      <c r="P657" s="1794"/>
      <c r="Q657" s="1794"/>
      <c r="R657" s="1794"/>
      <c r="S657" s="1794"/>
      <c r="T657" s="1794"/>
      <c r="U657" s="1794"/>
      <c r="V657" s="1794"/>
      <c r="W657" s="1794"/>
      <c r="X657" s="1794"/>
      <c r="Y657" s="1794"/>
      <c r="Z657" s="1794"/>
      <c r="AA657" s="1794"/>
      <c r="AB657" s="1794"/>
      <c r="AC657" s="1794"/>
      <c r="AD657" s="1794"/>
      <c r="AE657" s="1794"/>
      <c r="AF657" s="1794"/>
      <c r="AG657" s="1794"/>
      <c r="AH657" s="1794"/>
      <c r="AI657" s="1785"/>
      <c r="AJ657" s="1785"/>
      <c r="AK657" s="1785"/>
      <c r="AL657" s="1785"/>
      <c r="AM657" s="1785"/>
      <c r="AN657" s="1790" t="s">
        <v>168</v>
      </c>
      <c r="AO657" s="1790" t="s">
        <v>822</v>
      </c>
      <c r="AP657" s="1790" t="s">
        <v>994</v>
      </c>
      <c r="AQ657" s="1790" t="s">
        <v>408</v>
      </c>
      <c r="AR657" s="1790" t="s">
        <v>413</v>
      </c>
      <c r="AS657" s="1794"/>
      <c r="AT657" s="1794"/>
      <c r="AU657" s="1794"/>
      <c r="AV657" s="1794"/>
      <c r="AW657" s="1794"/>
      <c r="AX657" s="1794"/>
      <c r="AY657" s="1794"/>
      <c r="AZ657" s="1794"/>
      <c r="BA657" s="1794"/>
      <c r="BB657" s="1794"/>
      <c r="BC657" s="1794"/>
    </row>
    <row r="658" spans="6:55" s="53" customFormat="1" x14ac:dyDescent="0.3">
      <c r="F658" s="57"/>
      <c r="G658" s="57"/>
      <c r="H658" s="57"/>
      <c r="I658" s="57"/>
      <c r="J658" s="57"/>
      <c r="K658" s="57"/>
      <c r="L658" s="57"/>
      <c r="M658" s="57"/>
      <c r="N658" s="57"/>
      <c r="P658" s="1794"/>
      <c r="Q658" s="1794"/>
      <c r="R658" s="1794"/>
      <c r="S658" s="1794"/>
      <c r="T658" s="1794"/>
      <c r="U658" s="1794"/>
      <c r="V658" s="1794"/>
      <c r="W658" s="1794"/>
      <c r="X658" s="1794"/>
      <c r="Y658" s="1794"/>
      <c r="Z658" s="1794"/>
      <c r="AA658" s="1794"/>
      <c r="AB658" s="1794"/>
      <c r="AC658" s="1794"/>
      <c r="AD658" s="1794"/>
      <c r="AE658" s="1794"/>
      <c r="AF658" s="1794"/>
      <c r="AG658" s="1794"/>
      <c r="AH658" s="1794"/>
      <c r="AI658" s="1785"/>
      <c r="AJ658" s="1785"/>
      <c r="AK658" s="1785"/>
      <c r="AL658" s="1785"/>
      <c r="AM658" s="1785"/>
      <c r="AN658" s="1790" t="s">
        <v>168</v>
      </c>
      <c r="AO658" s="1790" t="s">
        <v>823</v>
      </c>
      <c r="AP658" s="1790" t="s">
        <v>993</v>
      </c>
      <c r="AQ658" s="1790" t="s">
        <v>408</v>
      </c>
      <c r="AR658" s="1790" t="s">
        <v>413</v>
      </c>
      <c r="AS658" s="1794"/>
      <c r="AT658" s="1794"/>
      <c r="AU658" s="1794"/>
      <c r="AV658" s="1794"/>
      <c r="AW658" s="1794"/>
      <c r="AX658" s="1794"/>
      <c r="AY658" s="1794"/>
      <c r="AZ658" s="1794"/>
      <c r="BA658" s="1794"/>
      <c r="BB658" s="1794"/>
      <c r="BC658" s="1794"/>
    </row>
    <row r="659" spans="6:55" s="53" customFormat="1" x14ac:dyDescent="0.3">
      <c r="F659" s="57"/>
      <c r="G659" s="57"/>
      <c r="H659" s="57"/>
      <c r="I659" s="57"/>
      <c r="J659" s="57"/>
      <c r="K659" s="57"/>
      <c r="L659" s="57"/>
      <c r="M659" s="57"/>
      <c r="N659" s="57"/>
      <c r="P659" s="1794"/>
      <c r="Q659" s="1794"/>
      <c r="R659" s="1794"/>
      <c r="S659" s="1794"/>
      <c r="T659" s="1794"/>
      <c r="U659" s="1794"/>
      <c r="V659" s="1794"/>
      <c r="W659" s="1794"/>
      <c r="X659" s="1794"/>
      <c r="Y659" s="1794"/>
      <c r="Z659" s="1794"/>
      <c r="AA659" s="1794"/>
      <c r="AB659" s="1794"/>
      <c r="AC659" s="1794"/>
      <c r="AD659" s="1794"/>
      <c r="AE659" s="1794"/>
      <c r="AF659" s="1794"/>
      <c r="AG659" s="1794"/>
      <c r="AH659" s="1794"/>
      <c r="AI659" s="1785"/>
      <c r="AJ659" s="1785"/>
      <c r="AK659" s="1785"/>
      <c r="AL659" s="1785"/>
      <c r="AM659" s="1785"/>
      <c r="AN659" s="1790" t="s">
        <v>168</v>
      </c>
      <c r="AO659" s="1790" t="s">
        <v>824</v>
      </c>
      <c r="AP659" s="1790" t="s">
        <v>995</v>
      </c>
      <c r="AQ659" s="1790" t="s">
        <v>408</v>
      </c>
      <c r="AR659" s="1790" t="s">
        <v>413</v>
      </c>
      <c r="AS659" s="1794"/>
      <c r="AT659" s="1794"/>
      <c r="AU659" s="1794"/>
      <c r="AV659" s="1794"/>
      <c r="AW659" s="1794"/>
      <c r="AX659" s="1794"/>
      <c r="AY659" s="1794"/>
      <c r="AZ659" s="1794"/>
      <c r="BA659" s="1794"/>
      <c r="BB659" s="1794"/>
      <c r="BC659" s="1794"/>
    </row>
    <row r="660" spans="6:55" s="53" customFormat="1" x14ac:dyDescent="0.3">
      <c r="F660" s="57"/>
      <c r="G660" s="57"/>
      <c r="H660" s="57"/>
      <c r="I660" s="57"/>
      <c r="J660" s="57"/>
      <c r="K660" s="57"/>
      <c r="L660" s="57"/>
      <c r="M660" s="57"/>
      <c r="N660" s="57"/>
      <c r="P660" s="1794"/>
      <c r="Q660" s="1794"/>
      <c r="R660" s="1794"/>
      <c r="S660" s="1794"/>
      <c r="T660" s="1794"/>
      <c r="U660" s="1794"/>
      <c r="V660" s="1794"/>
      <c r="W660" s="1794"/>
      <c r="X660" s="1794"/>
      <c r="Y660" s="1794"/>
      <c r="Z660" s="1794"/>
      <c r="AA660" s="1794"/>
      <c r="AB660" s="1794"/>
      <c r="AC660" s="1794"/>
      <c r="AD660" s="1794"/>
      <c r="AE660" s="1794"/>
      <c r="AF660" s="1794"/>
      <c r="AG660" s="1794"/>
      <c r="AH660" s="1794"/>
      <c r="AI660" s="1785"/>
      <c r="AJ660" s="1785"/>
      <c r="AK660" s="1785"/>
      <c r="AL660" s="1785"/>
      <c r="AM660" s="1785"/>
      <c r="AN660" s="1790" t="s">
        <v>170</v>
      </c>
      <c r="AO660" s="1790" t="s">
        <v>826</v>
      </c>
      <c r="AP660" s="1790" t="s">
        <v>996</v>
      </c>
      <c r="AQ660" s="1790" t="s">
        <v>408</v>
      </c>
      <c r="AR660" s="1790" t="s">
        <v>414</v>
      </c>
      <c r="AS660" s="1794"/>
      <c r="AT660" s="1794"/>
      <c r="AU660" s="1794"/>
      <c r="AV660" s="1794"/>
      <c r="AW660" s="1794"/>
      <c r="AX660" s="1794"/>
      <c r="AY660" s="1794"/>
      <c r="AZ660" s="1794"/>
      <c r="BA660" s="1794"/>
      <c r="BB660" s="1794"/>
      <c r="BC660" s="1794"/>
    </row>
    <row r="661" spans="6:55" s="53" customFormat="1" x14ac:dyDescent="0.3">
      <c r="F661" s="57"/>
      <c r="G661" s="57"/>
      <c r="H661" s="57"/>
      <c r="I661" s="57"/>
      <c r="J661" s="57"/>
      <c r="K661" s="57"/>
      <c r="L661" s="57"/>
      <c r="M661" s="57"/>
      <c r="N661" s="57"/>
      <c r="P661" s="1794"/>
      <c r="Q661" s="1794"/>
      <c r="R661" s="1794"/>
      <c r="S661" s="1794"/>
      <c r="T661" s="1794"/>
      <c r="U661" s="1794"/>
      <c r="V661" s="1794"/>
      <c r="W661" s="1794"/>
      <c r="X661" s="1794"/>
      <c r="Y661" s="1794"/>
      <c r="Z661" s="1794"/>
      <c r="AA661" s="1794"/>
      <c r="AB661" s="1794"/>
      <c r="AC661" s="1794"/>
      <c r="AD661" s="1794"/>
      <c r="AE661" s="1794"/>
      <c r="AF661" s="1794"/>
      <c r="AG661" s="1794"/>
      <c r="AH661" s="1794"/>
      <c r="AI661" s="1785"/>
      <c r="AJ661" s="1785"/>
      <c r="AK661" s="1785"/>
      <c r="AL661" s="1785"/>
      <c r="AM661" s="1785"/>
      <c r="AN661" s="1790" t="s">
        <v>170</v>
      </c>
      <c r="AO661" s="1790" t="s">
        <v>826</v>
      </c>
      <c r="AP661" s="1790" t="s">
        <v>997</v>
      </c>
      <c r="AQ661" s="1790" t="s">
        <v>408</v>
      </c>
      <c r="AR661" s="1790" t="s">
        <v>413</v>
      </c>
      <c r="AS661" s="1794"/>
      <c r="AT661" s="1794"/>
      <c r="AU661" s="1794"/>
      <c r="AV661" s="1794"/>
      <c r="AW661" s="1794"/>
      <c r="AX661" s="1794"/>
      <c r="AY661" s="1794"/>
      <c r="AZ661" s="1794"/>
      <c r="BA661" s="1794"/>
      <c r="BB661" s="1794"/>
      <c r="BC661" s="1794"/>
    </row>
    <row r="662" spans="6:55" s="53" customFormat="1" x14ac:dyDescent="0.3">
      <c r="F662" s="57"/>
      <c r="G662" s="57"/>
      <c r="H662" s="57"/>
      <c r="I662" s="57"/>
      <c r="J662" s="57"/>
      <c r="K662" s="57"/>
      <c r="L662" s="57"/>
      <c r="M662" s="57"/>
      <c r="N662" s="57"/>
      <c r="P662" s="1794"/>
      <c r="Q662" s="1794"/>
      <c r="R662" s="1794"/>
      <c r="S662" s="1794"/>
      <c r="T662" s="1794"/>
      <c r="U662" s="1794"/>
      <c r="V662" s="1794"/>
      <c r="W662" s="1794"/>
      <c r="X662" s="1794"/>
      <c r="Y662" s="1794"/>
      <c r="Z662" s="1794"/>
      <c r="AA662" s="1794"/>
      <c r="AB662" s="1794"/>
      <c r="AC662" s="1794"/>
      <c r="AD662" s="1794"/>
      <c r="AE662" s="1794"/>
      <c r="AF662" s="1794"/>
      <c r="AG662" s="1794"/>
      <c r="AH662" s="1794"/>
      <c r="AI662" s="1785"/>
      <c r="AJ662" s="1785"/>
      <c r="AK662" s="1785"/>
      <c r="AL662" s="1785"/>
      <c r="AM662" s="1785"/>
      <c r="AN662" s="1790" t="s">
        <v>170</v>
      </c>
      <c r="AO662" s="1790" t="s">
        <v>826</v>
      </c>
      <c r="AP662" s="1790" t="s">
        <v>998</v>
      </c>
      <c r="AQ662" s="1790" t="s">
        <v>408</v>
      </c>
      <c r="AR662" s="1790" t="s">
        <v>413</v>
      </c>
      <c r="AS662" s="1794"/>
      <c r="AT662" s="1794"/>
      <c r="AU662" s="1794"/>
      <c r="AV662" s="1794"/>
      <c r="AW662" s="1794"/>
      <c r="AX662" s="1794"/>
      <c r="AY662" s="1794"/>
      <c r="AZ662" s="1794"/>
      <c r="BA662" s="1794"/>
      <c r="BB662" s="1794"/>
      <c r="BC662" s="1794"/>
    </row>
    <row r="663" spans="6:55" s="53" customFormat="1" x14ac:dyDescent="0.3">
      <c r="F663" s="57"/>
      <c r="G663" s="57"/>
      <c r="H663" s="57"/>
      <c r="I663" s="57"/>
      <c r="J663" s="57"/>
      <c r="K663" s="57"/>
      <c r="L663" s="57"/>
      <c r="M663" s="57"/>
      <c r="N663" s="57"/>
      <c r="P663" s="1794"/>
      <c r="Q663" s="1794"/>
      <c r="R663" s="1794"/>
      <c r="S663" s="1794"/>
      <c r="T663" s="1794"/>
      <c r="U663" s="1794"/>
      <c r="V663" s="1794"/>
      <c r="W663" s="1794"/>
      <c r="X663" s="1794"/>
      <c r="Y663" s="1794"/>
      <c r="Z663" s="1794"/>
      <c r="AA663" s="1794"/>
      <c r="AB663" s="1794"/>
      <c r="AC663" s="1794"/>
      <c r="AD663" s="1794"/>
      <c r="AE663" s="1794"/>
      <c r="AF663" s="1794"/>
      <c r="AG663" s="1794"/>
      <c r="AH663" s="1794"/>
      <c r="AI663" s="1785"/>
      <c r="AJ663" s="1785"/>
      <c r="AK663" s="1785"/>
      <c r="AL663" s="1785"/>
      <c r="AM663" s="1785"/>
      <c r="AN663" s="1790" t="s">
        <v>172</v>
      </c>
      <c r="AO663" s="1790" t="s">
        <v>694</v>
      </c>
      <c r="AP663" s="1790" t="s">
        <v>915</v>
      </c>
      <c r="AQ663" s="1790" t="s">
        <v>407</v>
      </c>
      <c r="AR663" s="1790" t="s">
        <v>418</v>
      </c>
      <c r="AS663" s="1794"/>
      <c r="AT663" s="1794"/>
      <c r="AU663" s="1794"/>
      <c r="AV663" s="1794"/>
      <c r="AW663" s="1794"/>
      <c r="AX663" s="1794"/>
      <c r="AY663" s="1794"/>
      <c r="AZ663" s="1794"/>
      <c r="BA663" s="1794"/>
      <c r="BB663" s="1794"/>
      <c r="BC663" s="1794"/>
    </row>
    <row r="664" spans="6:55" s="53" customFormat="1" x14ac:dyDescent="0.3">
      <c r="F664" s="57"/>
      <c r="G664" s="57"/>
      <c r="H664" s="57"/>
      <c r="I664" s="57"/>
      <c r="J664" s="57"/>
      <c r="K664" s="57"/>
      <c r="L664" s="57"/>
      <c r="M664" s="57"/>
      <c r="N664" s="57"/>
      <c r="P664" s="1794"/>
      <c r="Q664" s="1794"/>
      <c r="R664" s="1794"/>
      <c r="S664" s="1794"/>
      <c r="T664" s="1794"/>
      <c r="U664" s="1794"/>
      <c r="V664" s="1794"/>
      <c r="W664" s="1794"/>
      <c r="X664" s="1794"/>
      <c r="Y664" s="1794"/>
      <c r="Z664" s="1794"/>
      <c r="AA664" s="1794"/>
      <c r="AB664" s="1794"/>
      <c r="AC664" s="1794"/>
      <c r="AD664" s="1794"/>
      <c r="AE664" s="1794"/>
      <c r="AF664" s="1794"/>
      <c r="AG664" s="1794"/>
      <c r="AH664" s="1794"/>
      <c r="AI664" s="1785"/>
      <c r="AJ664" s="1785"/>
      <c r="AK664" s="1785"/>
      <c r="AL664" s="1785"/>
      <c r="AM664" s="1785"/>
      <c r="AN664" s="1790" t="s">
        <v>172</v>
      </c>
      <c r="AO664" s="1790" t="s">
        <v>694</v>
      </c>
      <c r="AP664" s="1790" t="s">
        <v>916</v>
      </c>
      <c r="AQ664" s="1790" t="s">
        <v>407</v>
      </c>
      <c r="AR664" s="1790" t="s">
        <v>418</v>
      </c>
      <c r="AS664" s="1794"/>
      <c r="AT664" s="1794"/>
      <c r="AU664" s="1794"/>
      <c r="AV664" s="1794"/>
      <c r="AW664" s="1794"/>
      <c r="AX664" s="1794"/>
      <c r="AY664" s="1794"/>
      <c r="AZ664" s="1794"/>
      <c r="BA664" s="1794"/>
      <c r="BB664" s="1794"/>
      <c r="BC664" s="1794"/>
    </row>
    <row r="665" spans="6:55" s="53" customFormat="1" x14ac:dyDescent="0.3">
      <c r="F665" s="57"/>
      <c r="G665" s="57"/>
      <c r="H665" s="57"/>
      <c r="I665" s="57"/>
      <c r="J665" s="57"/>
      <c r="K665" s="57"/>
      <c r="L665" s="57"/>
      <c r="M665" s="57"/>
      <c r="N665" s="57"/>
      <c r="P665" s="1794"/>
      <c r="Q665" s="1794"/>
      <c r="R665" s="1794"/>
      <c r="S665" s="1794"/>
      <c r="T665" s="1794"/>
      <c r="U665" s="1794"/>
      <c r="V665" s="1794"/>
      <c r="W665" s="1794"/>
      <c r="X665" s="1794"/>
      <c r="Y665" s="1794"/>
      <c r="Z665" s="1794"/>
      <c r="AA665" s="1794"/>
      <c r="AB665" s="1794"/>
      <c r="AC665" s="1794"/>
      <c r="AD665" s="1794"/>
      <c r="AE665" s="1794"/>
      <c r="AF665" s="1794"/>
      <c r="AG665" s="1794"/>
      <c r="AH665" s="1794"/>
      <c r="AI665" s="1785"/>
      <c r="AJ665" s="1785"/>
      <c r="AK665" s="1785"/>
      <c r="AL665" s="1785"/>
      <c r="AM665" s="1785"/>
      <c r="AN665" s="1790" t="s">
        <v>172</v>
      </c>
      <c r="AO665" s="1790" t="s">
        <v>696</v>
      </c>
      <c r="AP665" s="1790" t="s">
        <v>999</v>
      </c>
      <c r="AQ665" s="1790" t="s">
        <v>407</v>
      </c>
      <c r="AR665" s="1790" t="s">
        <v>418</v>
      </c>
      <c r="AS665" s="1794"/>
      <c r="AT665" s="1794"/>
      <c r="AU665" s="1794"/>
      <c r="AV665" s="1794"/>
      <c r="AW665" s="1794"/>
      <c r="AX665" s="1794"/>
      <c r="AY665" s="1794"/>
      <c r="AZ665" s="1794"/>
      <c r="BA665" s="1794"/>
      <c r="BB665" s="1794"/>
      <c r="BC665" s="1794"/>
    </row>
    <row r="666" spans="6:55" s="53" customFormat="1" x14ac:dyDescent="0.3">
      <c r="F666" s="57"/>
      <c r="G666" s="57"/>
      <c r="H666" s="57"/>
      <c r="I666" s="57"/>
      <c r="J666" s="57"/>
      <c r="K666" s="57"/>
      <c r="L666" s="57"/>
      <c r="M666" s="57"/>
      <c r="N666" s="57"/>
      <c r="P666" s="1794"/>
      <c r="Q666" s="1794"/>
      <c r="R666" s="1794"/>
      <c r="S666" s="1794"/>
      <c r="T666" s="1794"/>
      <c r="U666" s="1794"/>
      <c r="V666" s="1794"/>
      <c r="W666" s="1794"/>
      <c r="X666" s="1794"/>
      <c r="Y666" s="1794"/>
      <c r="Z666" s="1794"/>
      <c r="AA666" s="1794"/>
      <c r="AB666" s="1794"/>
      <c r="AC666" s="1794"/>
      <c r="AD666" s="1794"/>
      <c r="AE666" s="1794"/>
      <c r="AF666" s="1794"/>
      <c r="AG666" s="1794"/>
      <c r="AH666" s="1794"/>
      <c r="AI666" s="1785"/>
      <c r="AJ666" s="1785"/>
      <c r="AK666" s="1785"/>
      <c r="AL666" s="1785"/>
      <c r="AM666" s="1785"/>
      <c r="AN666" s="1790" t="s">
        <v>172</v>
      </c>
      <c r="AO666" s="1790" t="s">
        <v>696</v>
      </c>
      <c r="AP666" s="1790" t="s">
        <v>1000</v>
      </c>
      <c r="AQ666" s="1790" t="s">
        <v>407</v>
      </c>
      <c r="AR666" s="1790" t="s">
        <v>418</v>
      </c>
      <c r="AS666" s="1794"/>
      <c r="AT666" s="1794"/>
      <c r="AU666" s="1794"/>
      <c r="AV666" s="1794"/>
      <c r="AW666" s="1794"/>
      <c r="AX666" s="1794"/>
      <c r="AY666" s="1794"/>
      <c r="AZ666" s="1794"/>
      <c r="BA666" s="1794"/>
      <c r="BB666" s="1794"/>
      <c r="BC666" s="1794"/>
    </row>
    <row r="667" spans="6:55" s="53" customFormat="1" x14ac:dyDescent="0.3">
      <c r="F667" s="57"/>
      <c r="G667" s="57"/>
      <c r="H667" s="57"/>
      <c r="I667" s="57"/>
      <c r="J667" s="57"/>
      <c r="K667" s="57"/>
      <c r="L667" s="57"/>
      <c r="M667" s="57"/>
      <c r="N667" s="57"/>
      <c r="P667" s="1794"/>
      <c r="Q667" s="1794"/>
      <c r="R667" s="1794"/>
      <c r="S667" s="1794"/>
      <c r="T667" s="1794"/>
      <c r="U667" s="1794"/>
      <c r="V667" s="1794"/>
      <c r="W667" s="1794"/>
      <c r="X667" s="1794"/>
      <c r="Y667" s="1794"/>
      <c r="Z667" s="1794"/>
      <c r="AA667" s="1794"/>
      <c r="AB667" s="1794"/>
      <c r="AC667" s="1794"/>
      <c r="AD667" s="1794"/>
      <c r="AE667" s="1794"/>
      <c r="AF667" s="1794"/>
      <c r="AG667" s="1794"/>
      <c r="AH667" s="1794"/>
      <c r="AI667" s="1785"/>
      <c r="AJ667" s="1785"/>
      <c r="AK667" s="1785"/>
      <c r="AL667" s="1785"/>
      <c r="AM667" s="1785"/>
      <c r="AN667" s="1790" t="s">
        <v>172</v>
      </c>
      <c r="AO667" s="1790" t="s">
        <v>697</v>
      </c>
      <c r="AP667" s="1790" t="s">
        <v>1001</v>
      </c>
      <c r="AQ667" s="1790" t="s">
        <v>407</v>
      </c>
      <c r="AR667" s="1790" t="s">
        <v>418</v>
      </c>
      <c r="AS667" s="1794"/>
      <c r="AT667" s="1794"/>
      <c r="AU667" s="1794"/>
      <c r="AV667" s="1794"/>
      <c r="AW667" s="1794"/>
      <c r="AX667" s="1794"/>
      <c r="AY667" s="1794"/>
      <c r="AZ667" s="1794"/>
      <c r="BA667" s="1794"/>
      <c r="BB667" s="1794"/>
      <c r="BC667" s="1794"/>
    </row>
    <row r="668" spans="6:55" x14ac:dyDescent="0.3">
      <c r="AN668" s="1790" t="s">
        <v>172</v>
      </c>
      <c r="AO668" s="1790" t="s">
        <v>697</v>
      </c>
      <c r="AP668" s="1790" t="s">
        <v>1002</v>
      </c>
      <c r="AQ668" s="1790" t="s">
        <v>407</v>
      </c>
      <c r="AR668" s="1790" t="s">
        <v>418</v>
      </c>
    </row>
    <row r="669" spans="6:55" x14ac:dyDescent="0.3">
      <c r="AN669" s="1790" t="s">
        <v>172</v>
      </c>
      <c r="AO669" s="1790" t="s">
        <v>698</v>
      </c>
      <c r="AP669" s="1790" t="s">
        <v>448</v>
      </c>
      <c r="AQ669" s="1790" t="s">
        <v>407</v>
      </c>
      <c r="AR669" s="1790" t="s">
        <v>418</v>
      </c>
    </row>
    <row r="670" spans="6:55" x14ac:dyDescent="0.3">
      <c r="AN670" s="1790" t="s">
        <v>172</v>
      </c>
      <c r="AO670" s="1790" t="s">
        <v>698</v>
      </c>
      <c r="AP670" s="1790" t="s">
        <v>921</v>
      </c>
      <c r="AQ670" s="1790" t="s">
        <v>407</v>
      </c>
      <c r="AR670" s="1790" t="s">
        <v>418</v>
      </c>
    </row>
    <row r="671" spans="6:55" x14ac:dyDescent="0.3">
      <c r="AN671" s="1790" t="s">
        <v>172</v>
      </c>
      <c r="AO671" s="1790" t="s">
        <v>700</v>
      </c>
      <c r="AP671" s="1790" t="s">
        <v>922</v>
      </c>
      <c r="AQ671" s="1790" t="s">
        <v>408</v>
      </c>
      <c r="AR671" s="1790" t="s">
        <v>413</v>
      </c>
    </row>
    <row r="672" spans="6:55" x14ac:dyDescent="0.3">
      <c r="AN672" s="1790" t="s">
        <v>172</v>
      </c>
      <c r="AO672" s="1790" t="s">
        <v>700</v>
      </c>
      <c r="AP672" s="1790" t="s">
        <v>923</v>
      </c>
      <c r="AQ672" s="1790" t="s">
        <v>408</v>
      </c>
      <c r="AR672" s="1790" t="s">
        <v>413</v>
      </c>
    </row>
    <row r="673" spans="40:44" x14ac:dyDescent="0.3">
      <c r="AN673" s="1790" t="s">
        <v>172</v>
      </c>
      <c r="AO673" s="1790" t="s">
        <v>700</v>
      </c>
      <c r="AP673" s="1790" t="s">
        <v>924</v>
      </c>
      <c r="AQ673" s="1790" t="s">
        <v>408</v>
      </c>
      <c r="AR673" s="1790" t="s">
        <v>413</v>
      </c>
    </row>
    <row r="674" spans="40:44" x14ac:dyDescent="0.3">
      <c r="AN674" s="1790" t="s">
        <v>172</v>
      </c>
      <c r="AO674" s="1790" t="s">
        <v>700</v>
      </c>
      <c r="AP674" s="1790" t="s">
        <v>925</v>
      </c>
      <c r="AQ674" s="1790" t="s">
        <v>408</v>
      </c>
      <c r="AR674" s="1790" t="s">
        <v>413</v>
      </c>
    </row>
    <row r="675" spans="40:44" x14ac:dyDescent="0.3">
      <c r="AN675" s="1790" t="s">
        <v>174</v>
      </c>
      <c r="AO675" s="1790" t="s">
        <v>832</v>
      </c>
      <c r="AP675" s="1790" t="s">
        <v>1003</v>
      </c>
      <c r="AQ675" s="1790" t="s">
        <v>407</v>
      </c>
      <c r="AR675" s="1790" t="s">
        <v>418</v>
      </c>
    </row>
    <row r="676" spans="40:44" x14ac:dyDescent="0.3">
      <c r="AN676" s="1790" t="s">
        <v>174</v>
      </c>
      <c r="AO676" s="1790" t="s">
        <v>834</v>
      </c>
      <c r="AP676" s="1790" t="s">
        <v>1004</v>
      </c>
      <c r="AQ676" s="1790" t="s">
        <v>407</v>
      </c>
      <c r="AR676" s="1790" t="s">
        <v>418</v>
      </c>
    </row>
    <row r="677" spans="40:44" x14ac:dyDescent="0.3">
      <c r="AN677" s="1790" t="s">
        <v>174</v>
      </c>
      <c r="AO677" s="1790" t="s">
        <v>834</v>
      </c>
      <c r="AP677" s="1790" t="s">
        <v>1005</v>
      </c>
      <c r="AQ677" s="1790" t="s">
        <v>407</v>
      </c>
      <c r="AR677" s="1790" t="s">
        <v>418</v>
      </c>
    </row>
    <row r="678" spans="40:44" x14ac:dyDescent="0.3">
      <c r="AN678" s="1790" t="s">
        <v>174</v>
      </c>
      <c r="AO678" s="1790" t="s">
        <v>836</v>
      </c>
      <c r="AP678" s="1790" t="s">
        <v>1006</v>
      </c>
      <c r="AQ678" s="1790" t="s">
        <v>407</v>
      </c>
      <c r="AR678" s="1790" t="s">
        <v>418</v>
      </c>
    </row>
    <row r="679" spans="40:44" x14ac:dyDescent="0.3">
      <c r="AN679" s="1790" t="s">
        <v>174</v>
      </c>
      <c r="AO679" s="1790" t="s">
        <v>836</v>
      </c>
      <c r="AP679" s="1790" t="s">
        <v>1007</v>
      </c>
      <c r="AQ679" s="1790" t="s">
        <v>407</v>
      </c>
      <c r="AR679" s="1790" t="s">
        <v>418</v>
      </c>
    </row>
    <row r="680" spans="40:44" x14ac:dyDescent="0.3">
      <c r="AN680" s="1790" t="s">
        <v>174</v>
      </c>
      <c r="AO680" s="1790" t="s">
        <v>836</v>
      </c>
      <c r="AP680" s="1790" t="s">
        <v>1008</v>
      </c>
      <c r="AQ680" s="1790" t="s">
        <v>407</v>
      </c>
      <c r="AR680" s="1790" t="s">
        <v>418</v>
      </c>
    </row>
    <row r="681" spans="40:44" x14ac:dyDescent="0.3">
      <c r="AN681" s="1790" t="s">
        <v>174</v>
      </c>
      <c r="AO681" s="1790" t="s">
        <v>838</v>
      </c>
      <c r="AP681" s="1790" t="s">
        <v>1009</v>
      </c>
      <c r="AQ681" s="1790" t="s">
        <v>408</v>
      </c>
      <c r="AR681" s="1790" t="s">
        <v>413</v>
      </c>
    </row>
    <row r="682" spans="40:44" x14ac:dyDescent="0.3">
      <c r="AN682" s="1790" t="s">
        <v>176</v>
      </c>
      <c r="AO682" s="1790" t="s">
        <v>839</v>
      </c>
      <c r="AP682" s="1790" t="s">
        <v>1010</v>
      </c>
      <c r="AQ682" s="1790" t="s">
        <v>409</v>
      </c>
      <c r="AR682" s="1790" t="s">
        <v>418</v>
      </c>
    </row>
    <row r="683" spans="40:44" x14ac:dyDescent="0.3">
      <c r="AN683" s="1790" t="s">
        <v>178</v>
      </c>
      <c r="AO683" s="1790" t="s">
        <v>840</v>
      </c>
      <c r="AP683" s="1790" t="s">
        <v>465</v>
      </c>
      <c r="AQ683" s="1790" t="s">
        <v>408</v>
      </c>
      <c r="AR683" s="1790" t="s">
        <v>414</v>
      </c>
    </row>
    <row r="684" spans="40:44" x14ac:dyDescent="0.3">
      <c r="AN684" s="1790" t="s">
        <v>178</v>
      </c>
      <c r="AO684" s="1790" t="s">
        <v>840</v>
      </c>
      <c r="AP684" s="1790" t="s">
        <v>985</v>
      </c>
      <c r="AQ684" s="1790" t="s">
        <v>408</v>
      </c>
      <c r="AR684" s="1790" t="s">
        <v>414</v>
      </c>
    </row>
    <row r="685" spans="40:44" x14ac:dyDescent="0.3">
      <c r="AN685" s="1790" t="s">
        <v>178</v>
      </c>
      <c r="AO685" s="1790" t="s">
        <v>840</v>
      </c>
      <c r="AP685" s="1790" t="s">
        <v>986</v>
      </c>
      <c r="AQ685" s="1790" t="s">
        <v>408</v>
      </c>
      <c r="AR685" s="1790" t="s">
        <v>414</v>
      </c>
    </row>
    <row r="686" spans="40:44" x14ac:dyDescent="0.3">
      <c r="AN686" s="1790" t="s">
        <v>178</v>
      </c>
      <c r="AO686" s="1790" t="s">
        <v>840</v>
      </c>
      <c r="AP686" s="1790" t="s">
        <v>1011</v>
      </c>
      <c r="AQ686" s="1790" t="s">
        <v>408</v>
      </c>
      <c r="AR686" s="1790" t="s">
        <v>414</v>
      </c>
    </row>
    <row r="687" spans="40:44" x14ac:dyDescent="0.3">
      <c r="AN687" s="1790" t="s">
        <v>180</v>
      </c>
      <c r="AO687" s="1790" t="s">
        <v>453</v>
      </c>
      <c r="AP687" s="1790" t="s">
        <v>465</v>
      </c>
      <c r="AQ687" s="1790" t="s">
        <v>408</v>
      </c>
      <c r="AR687" s="1790" t="s">
        <v>414</v>
      </c>
    </row>
    <row r="688" spans="40:44" x14ac:dyDescent="0.3">
      <c r="AN688" s="1790" t="s">
        <v>180</v>
      </c>
      <c r="AO688" s="1790" t="s">
        <v>453</v>
      </c>
      <c r="AP688" s="1790" t="s">
        <v>427</v>
      </c>
      <c r="AQ688" s="1790" t="s">
        <v>408</v>
      </c>
      <c r="AR688" s="1790" t="s">
        <v>415</v>
      </c>
    </row>
    <row r="689" spans="40:44" x14ac:dyDescent="0.3">
      <c r="AN689" s="1790" t="s">
        <v>180</v>
      </c>
      <c r="AO689" s="1790" t="s">
        <v>453</v>
      </c>
      <c r="AP689" s="1790" t="s">
        <v>468</v>
      </c>
      <c r="AQ689" s="1790" t="s">
        <v>408</v>
      </c>
      <c r="AR689" s="1790" t="s">
        <v>415</v>
      </c>
    </row>
    <row r="690" spans="40:44" x14ac:dyDescent="0.3">
      <c r="AN690" s="1790" t="s">
        <v>182</v>
      </c>
      <c r="AO690" s="1790" t="s">
        <v>843</v>
      </c>
      <c r="AP690" s="1790" t="s">
        <v>1012</v>
      </c>
      <c r="AQ690" s="1790" t="s">
        <v>408</v>
      </c>
      <c r="AR690" s="1790" t="s">
        <v>413</v>
      </c>
    </row>
    <row r="691" spans="40:44" x14ac:dyDescent="0.3">
      <c r="AN691" s="1790" t="s">
        <v>182</v>
      </c>
      <c r="AO691" s="1790" t="s">
        <v>843</v>
      </c>
      <c r="AP691" s="1790" t="s">
        <v>1013</v>
      </c>
      <c r="AQ691" s="1790" t="s">
        <v>408</v>
      </c>
      <c r="AR691" s="1790" t="s">
        <v>415</v>
      </c>
    </row>
    <row r="692" spans="40:44" x14ac:dyDescent="0.3">
      <c r="AN692" s="1790" t="s">
        <v>182</v>
      </c>
      <c r="AO692" s="1790" t="s">
        <v>843</v>
      </c>
      <c r="AP692" s="1790" t="s">
        <v>1014</v>
      </c>
      <c r="AQ692" s="1790" t="s">
        <v>408</v>
      </c>
      <c r="AR692" s="1790" t="s">
        <v>415</v>
      </c>
    </row>
    <row r="693" spans="40:44" x14ac:dyDescent="0.3">
      <c r="AN693" s="1790" t="s">
        <v>182</v>
      </c>
      <c r="AO693" s="1790" t="s">
        <v>843</v>
      </c>
      <c r="AP693" s="1790" t="s">
        <v>1015</v>
      </c>
      <c r="AQ693" s="1790" t="s">
        <v>408</v>
      </c>
      <c r="AR693" s="1790" t="s">
        <v>415</v>
      </c>
    </row>
    <row r="694" spans="40:44" x14ac:dyDescent="0.3">
      <c r="AN694" s="1790" t="s">
        <v>184</v>
      </c>
      <c r="AO694" s="1790" t="s">
        <v>845</v>
      </c>
      <c r="AP694" s="1790" t="s">
        <v>456</v>
      </c>
      <c r="AQ694" s="1790" t="s">
        <v>407</v>
      </c>
      <c r="AR694" s="1790" t="s">
        <v>418</v>
      </c>
    </row>
    <row r="695" spans="40:44" x14ac:dyDescent="0.3">
      <c r="AN695" s="1790" t="s">
        <v>184</v>
      </c>
      <c r="AO695" s="1790" t="s">
        <v>845</v>
      </c>
      <c r="AP695" s="1790" t="s">
        <v>808</v>
      </c>
      <c r="AQ695" s="1790" t="s">
        <v>407</v>
      </c>
      <c r="AR695" s="1790" t="s">
        <v>418</v>
      </c>
    </row>
    <row r="696" spans="40:44" x14ac:dyDescent="0.3">
      <c r="AN696" s="1790" t="s">
        <v>184</v>
      </c>
      <c r="AO696" s="1790" t="s">
        <v>847</v>
      </c>
      <c r="AP696" s="1790" t="s">
        <v>456</v>
      </c>
      <c r="AQ696" s="1790" t="s">
        <v>407</v>
      </c>
      <c r="AR696" s="1790" t="s">
        <v>418</v>
      </c>
    </row>
    <row r="697" spans="40:44" x14ac:dyDescent="0.3">
      <c r="AN697" s="1790" t="s">
        <v>184</v>
      </c>
      <c r="AO697" s="1790" t="s">
        <v>847</v>
      </c>
      <c r="AP697" s="1790" t="s">
        <v>808</v>
      </c>
      <c r="AQ697" s="1790" t="s">
        <v>407</v>
      </c>
      <c r="AR697" s="1790" t="s">
        <v>418</v>
      </c>
    </row>
    <row r="698" spans="40:44" x14ac:dyDescent="0.3">
      <c r="AN698" s="1790" t="s">
        <v>184</v>
      </c>
      <c r="AO698" s="1790" t="s">
        <v>849</v>
      </c>
      <c r="AP698" s="1790" t="s">
        <v>456</v>
      </c>
      <c r="AQ698" s="1790" t="s">
        <v>407</v>
      </c>
      <c r="AR698" s="1790" t="s">
        <v>418</v>
      </c>
    </row>
    <row r="699" spans="40:44" x14ac:dyDescent="0.3">
      <c r="AN699" s="1790" t="s">
        <v>184</v>
      </c>
      <c r="AO699" s="1790" t="s">
        <v>849</v>
      </c>
      <c r="AP699" s="1790" t="s">
        <v>808</v>
      </c>
      <c r="AQ699" s="1790" t="s">
        <v>407</v>
      </c>
      <c r="AR699" s="1790" t="s">
        <v>418</v>
      </c>
    </row>
    <row r="700" spans="40:44" x14ac:dyDescent="0.3">
      <c r="AN700" s="1790" t="s">
        <v>184</v>
      </c>
      <c r="AO700" s="1790" t="s">
        <v>851</v>
      </c>
      <c r="AP700" s="1790" t="s">
        <v>456</v>
      </c>
      <c r="AQ700" s="1790" t="s">
        <v>407</v>
      </c>
      <c r="AR700" s="1790" t="s">
        <v>418</v>
      </c>
    </row>
    <row r="701" spans="40:44" x14ac:dyDescent="0.3">
      <c r="AN701" s="1790" t="s">
        <v>184</v>
      </c>
      <c r="AO701" s="1790" t="s">
        <v>851</v>
      </c>
      <c r="AP701" s="1790" t="s">
        <v>808</v>
      </c>
      <c r="AQ701" s="1790" t="s">
        <v>407</v>
      </c>
      <c r="AR701" s="1790" t="s">
        <v>418</v>
      </c>
    </row>
    <row r="702" spans="40:44" x14ac:dyDescent="0.3">
      <c r="AN702" s="1790" t="s">
        <v>186</v>
      </c>
      <c r="AO702" s="1790" t="s">
        <v>853</v>
      </c>
      <c r="AP702" s="1790" t="s">
        <v>1016</v>
      </c>
      <c r="AQ702" s="1790" t="s">
        <v>407</v>
      </c>
      <c r="AR702" s="1790" t="s">
        <v>418</v>
      </c>
    </row>
    <row r="703" spans="40:44" x14ac:dyDescent="0.3">
      <c r="AN703" s="1790" t="s">
        <v>186</v>
      </c>
      <c r="AO703" s="1790" t="s">
        <v>853</v>
      </c>
      <c r="AP703" s="1790" t="s">
        <v>1017</v>
      </c>
      <c r="AQ703" s="1790" t="s">
        <v>407</v>
      </c>
      <c r="AR703" s="1790" t="s">
        <v>418</v>
      </c>
    </row>
    <row r="704" spans="40:44" x14ac:dyDescent="0.3">
      <c r="AN704" s="1790" t="s">
        <v>186</v>
      </c>
      <c r="AO704" s="1790" t="s">
        <v>855</v>
      </c>
      <c r="AP704" s="1790" t="s">
        <v>1018</v>
      </c>
      <c r="AQ704" s="1790" t="s">
        <v>407</v>
      </c>
      <c r="AR704" s="1790" t="s">
        <v>418</v>
      </c>
    </row>
    <row r="705" spans="40:44" x14ac:dyDescent="0.3">
      <c r="AN705" s="1790" t="s">
        <v>186</v>
      </c>
      <c r="AO705" s="1790" t="s">
        <v>855</v>
      </c>
      <c r="AP705" s="1790" t="s">
        <v>1019</v>
      </c>
      <c r="AQ705" s="1790" t="s">
        <v>407</v>
      </c>
      <c r="AR705" s="1790" t="s">
        <v>418</v>
      </c>
    </row>
    <row r="706" spans="40:44" x14ac:dyDescent="0.3">
      <c r="AN706" s="1790" t="s">
        <v>186</v>
      </c>
      <c r="AO706" s="1790" t="s">
        <v>857</v>
      </c>
      <c r="AP706" s="1790" t="s">
        <v>1020</v>
      </c>
      <c r="AQ706" s="1790" t="s">
        <v>407</v>
      </c>
      <c r="AR706" s="1790" t="s">
        <v>418</v>
      </c>
    </row>
    <row r="707" spans="40:44" x14ac:dyDescent="0.3">
      <c r="AN707" s="1790" t="s">
        <v>186</v>
      </c>
      <c r="AO707" s="1790" t="s">
        <v>857</v>
      </c>
      <c r="AP707" s="1790" t="s">
        <v>1021</v>
      </c>
      <c r="AQ707" s="1790" t="s">
        <v>407</v>
      </c>
      <c r="AR707" s="1790" t="s">
        <v>418</v>
      </c>
    </row>
    <row r="708" spans="40:44" x14ac:dyDescent="0.3">
      <c r="AN708" s="1790" t="s">
        <v>186</v>
      </c>
      <c r="AO708" s="1790" t="s">
        <v>859</v>
      </c>
      <c r="AP708" s="1790" t="s">
        <v>1022</v>
      </c>
      <c r="AQ708" s="1790" t="s">
        <v>407</v>
      </c>
      <c r="AR708" s="1790" t="s">
        <v>418</v>
      </c>
    </row>
    <row r="709" spans="40:44" x14ac:dyDescent="0.3">
      <c r="AN709" s="1790" t="s">
        <v>186</v>
      </c>
      <c r="AO709" s="1790" t="s">
        <v>859</v>
      </c>
      <c r="AP709" s="1790" t="s">
        <v>844</v>
      </c>
      <c r="AQ709" s="1790" t="s">
        <v>407</v>
      </c>
      <c r="AR709" s="1790" t="s">
        <v>418</v>
      </c>
    </row>
    <row r="710" spans="40:44" x14ac:dyDescent="0.3">
      <c r="AN710" s="1790" t="s">
        <v>186</v>
      </c>
      <c r="AO710" s="1790" t="s">
        <v>861</v>
      </c>
      <c r="AP710" s="1790" t="s">
        <v>1023</v>
      </c>
      <c r="AQ710" s="1790" t="s">
        <v>407</v>
      </c>
      <c r="AR710" s="1790" t="s">
        <v>418</v>
      </c>
    </row>
    <row r="711" spans="40:44" x14ac:dyDescent="0.3">
      <c r="AN711" s="1790" t="s">
        <v>186</v>
      </c>
      <c r="AO711" s="1790" t="s">
        <v>861</v>
      </c>
      <c r="AP711" s="1790" t="s">
        <v>1024</v>
      </c>
      <c r="AQ711" s="1790" t="s">
        <v>407</v>
      </c>
      <c r="AR711" s="1790" t="s">
        <v>418</v>
      </c>
    </row>
    <row r="712" spans="40:44" x14ac:dyDescent="0.3">
      <c r="AN712" s="1790" t="s">
        <v>186</v>
      </c>
      <c r="AO712" s="1790" t="s">
        <v>863</v>
      </c>
      <c r="AP712" s="1790" t="s">
        <v>1025</v>
      </c>
      <c r="AQ712" s="1790" t="s">
        <v>407</v>
      </c>
      <c r="AR712" s="1790" t="s">
        <v>418</v>
      </c>
    </row>
    <row r="713" spans="40:44" x14ac:dyDescent="0.3">
      <c r="AN713" s="1790" t="s">
        <v>186</v>
      </c>
      <c r="AO713" s="1790" t="s">
        <v>865</v>
      </c>
      <c r="AP713" s="1790" t="s">
        <v>860</v>
      </c>
      <c r="AQ713" s="1790" t="s">
        <v>408</v>
      </c>
      <c r="AR713" s="1790" t="s">
        <v>413</v>
      </c>
    </row>
    <row r="714" spans="40:44" x14ac:dyDescent="0.3">
      <c r="AN714" s="1790" t="s">
        <v>186</v>
      </c>
      <c r="AO714" s="1790" t="s">
        <v>865</v>
      </c>
      <c r="AP714" s="1790" t="s">
        <v>1026</v>
      </c>
      <c r="AQ714" s="1790" t="s">
        <v>408</v>
      </c>
      <c r="AR714" s="1790" t="s">
        <v>413</v>
      </c>
    </row>
    <row r="715" spans="40:44" x14ac:dyDescent="0.3">
      <c r="AN715" s="1790" t="s">
        <v>186</v>
      </c>
      <c r="AO715" s="1790" t="s">
        <v>865</v>
      </c>
      <c r="AP715" s="1790" t="s">
        <v>1027</v>
      </c>
      <c r="AQ715" s="1790" t="s">
        <v>408</v>
      </c>
      <c r="AR715" s="1790" t="s">
        <v>413</v>
      </c>
    </row>
    <row r="716" spans="40:44" x14ac:dyDescent="0.3">
      <c r="AN716" s="1790" t="s">
        <v>186</v>
      </c>
      <c r="AO716" s="1790" t="s">
        <v>865</v>
      </c>
      <c r="AP716" s="1790" t="s">
        <v>1028</v>
      </c>
      <c r="AQ716" s="1790" t="s">
        <v>408</v>
      </c>
      <c r="AR716" s="1790" t="s">
        <v>413</v>
      </c>
    </row>
    <row r="717" spans="40:44" x14ac:dyDescent="0.3">
      <c r="AN717" s="1790" t="s">
        <v>186</v>
      </c>
      <c r="AO717" s="1790" t="s">
        <v>865</v>
      </c>
      <c r="AP717" s="1790" t="s">
        <v>1029</v>
      </c>
      <c r="AQ717" s="1790" t="s">
        <v>408</v>
      </c>
      <c r="AR717" s="1790" t="s">
        <v>413</v>
      </c>
    </row>
    <row r="718" spans="40:44" x14ac:dyDescent="0.3">
      <c r="AN718" s="1790" t="s">
        <v>186</v>
      </c>
      <c r="AO718" s="1790" t="s">
        <v>865</v>
      </c>
      <c r="AP718" s="1790" t="s">
        <v>1030</v>
      </c>
      <c r="AQ718" s="1790" t="s">
        <v>408</v>
      </c>
      <c r="AR718" s="1790" t="s">
        <v>413</v>
      </c>
    </row>
    <row r="719" spans="40:44" x14ac:dyDescent="0.3">
      <c r="AN719" s="1790" t="s">
        <v>186</v>
      </c>
      <c r="AO719" s="1790" t="s">
        <v>865</v>
      </c>
      <c r="AP719" s="1790" t="s">
        <v>1031</v>
      </c>
      <c r="AQ719" s="1790" t="s">
        <v>408</v>
      </c>
      <c r="AR719" s="1790" t="s">
        <v>413</v>
      </c>
    </row>
    <row r="720" spans="40:44" x14ac:dyDescent="0.3">
      <c r="AN720" s="1790" t="s">
        <v>186</v>
      </c>
      <c r="AO720" s="1790" t="s">
        <v>867</v>
      </c>
      <c r="AP720" s="1790" t="s">
        <v>1032</v>
      </c>
      <c r="AQ720" s="1790" t="s">
        <v>408</v>
      </c>
      <c r="AR720" s="1790" t="s">
        <v>413</v>
      </c>
    </row>
    <row r="721" spans="40:44" x14ac:dyDescent="0.3">
      <c r="AN721" s="1790" t="s">
        <v>186</v>
      </c>
      <c r="AO721" s="1790" t="s">
        <v>867</v>
      </c>
      <c r="AP721" s="1790" t="s">
        <v>1033</v>
      </c>
      <c r="AQ721" s="1790" t="s">
        <v>408</v>
      </c>
      <c r="AR721" s="1790" t="s">
        <v>413</v>
      </c>
    </row>
    <row r="722" spans="40:44" x14ac:dyDescent="0.3">
      <c r="AN722" s="1790" t="s">
        <v>186</v>
      </c>
      <c r="AO722" s="1790" t="s">
        <v>869</v>
      </c>
      <c r="AP722" s="1790" t="s">
        <v>860</v>
      </c>
      <c r="AQ722" s="1790" t="s">
        <v>408</v>
      </c>
      <c r="AR722" s="1790" t="s">
        <v>413</v>
      </c>
    </row>
    <row r="723" spans="40:44" x14ac:dyDescent="0.3">
      <c r="AN723" s="1790" t="s">
        <v>186</v>
      </c>
      <c r="AO723" s="1790" t="s">
        <v>869</v>
      </c>
      <c r="AP723" s="1790" t="s">
        <v>848</v>
      </c>
      <c r="AQ723" s="1790" t="s">
        <v>408</v>
      </c>
      <c r="AR723" s="1790" t="s">
        <v>413</v>
      </c>
    </row>
    <row r="724" spans="40:44" x14ac:dyDescent="0.3">
      <c r="AN724" s="1790" t="s">
        <v>186</v>
      </c>
      <c r="AO724" s="1790" t="s">
        <v>869</v>
      </c>
      <c r="AP724" s="1790" t="s">
        <v>850</v>
      </c>
      <c r="AQ724" s="1790" t="s">
        <v>408</v>
      </c>
      <c r="AR724" s="1790" t="s">
        <v>413</v>
      </c>
    </row>
    <row r="725" spans="40:44" x14ac:dyDescent="0.3">
      <c r="AN725" s="1790" t="s">
        <v>186</v>
      </c>
      <c r="AO725" s="1790" t="s">
        <v>869</v>
      </c>
      <c r="AP725" s="1790" t="s">
        <v>1033</v>
      </c>
      <c r="AQ725" s="1790" t="s">
        <v>408</v>
      </c>
      <c r="AR725" s="1790" t="s">
        <v>413</v>
      </c>
    </row>
    <row r="726" spans="40:44" x14ac:dyDescent="0.3">
      <c r="AN726" s="1790" t="s">
        <v>186</v>
      </c>
      <c r="AO726" s="1790" t="s">
        <v>869</v>
      </c>
      <c r="AP726" s="1790" t="s">
        <v>1034</v>
      </c>
      <c r="AQ726" s="1790" t="s">
        <v>408</v>
      </c>
      <c r="AR726" s="1790" t="s">
        <v>413</v>
      </c>
    </row>
    <row r="727" spans="40:44" x14ac:dyDescent="0.3">
      <c r="AN727" s="1790" t="s">
        <v>186</v>
      </c>
      <c r="AO727" s="1790" t="s">
        <v>869</v>
      </c>
      <c r="AP727" s="1790" t="s">
        <v>1035</v>
      </c>
      <c r="AQ727" s="1790" t="s">
        <v>408</v>
      </c>
      <c r="AR727" s="1790" t="s">
        <v>413</v>
      </c>
    </row>
    <row r="728" spans="40:44" x14ac:dyDescent="0.3">
      <c r="AN728" s="1790" t="s">
        <v>186</v>
      </c>
      <c r="AO728" s="1790" t="s">
        <v>871</v>
      </c>
      <c r="AP728" s="1790" t="s">
        <v>860</v>
      </c>
      <c r="AQ728" s="1790" t="s">
        <v>408</v>
      </c>
      <c r="AR728" s="1790" t="s">
        <v>413</v>
      </c>
    </row>
    <row r="729" spans="40:44" x14ac:dyDescent="0.3">
      <c r="AN729" s="1790" t="s">
        <v>186</v>
      </c>
      <c r="AO729" s="1790" t="s">
        <v>871</v>
      </c>
      <c r="AP729" s="1790" t="s">
        <v>1026</v>
      </c>
      <c r="AQ729" s="1790" t="s">
        <v>408</v>
      </c>
      <c r="AR729" s="1790" t="s">
        <v>413</v>
      </c>
    </row>
    <row r="730" spans="40:44" x14ac:dyDescent="0.3">
      <c r="AN730" s="1790" t="s">
        <v>186</v>
      </c>
      <c r="AO730" s="1790" t="s">
        <v>871</v>
      </c>
      <c r="AP730" s="1790" t="s">
        <v>1028</v>
      </c>
      <c r="AQ730" s="1790" t="s">
        <v>408</v>
      </c>
      <c r="AR730" s="1790" t="s">
        <v>413</v>
      </c>
    </row>
    <row r="731" spans="40:44" x14ac:dyDescent="0.3">
      <c r="AN731" s="1790" t="s">
        <v>186</v>
      </c>
      <c r="AO731" s="1790" t="s">
        <v>871</v>
      </c>
      <c r="AP731" s="1790" t="s">
        <v>1036</v>
      </c>
      <c r="AQ731" s="1790" t="s">
        <v>408</v>
      </c>
      <c r="AR731" s="1790" t="s">
        <v>413</v>
      </c>
    </row>
    <row r="732" spans="40:44" x14ac:dyDescent="0.3">
      <c r="AN732" s="1790" t="s">
        <v>186</v>
      </c>
      <c r="AO732" s="1790" t="s">
        <v>871</v>
      </c>
      <c r="AP732" s="1790" t="s">
        <v>1037</v>
      </c>
      <c r="AQ732" s="1790" t="s">
        <v>408</v>
      </c>
      <c r="AR732" s="1790" t="s">
        <v>413</v>
      </c>
    </row>
    <row r="733" spans="40:44" x14ac:dyDescent="0.3">
      <c r="AN733" s="1790" t="s">
        <v>186</v>
      </c>
      <c r="AO733" s="1790" t="s">
        <v>873</v>
      </c>
      <c r="AP733" s="1790" t="s">
        <v>1038</v>
      </c>
      <c r="AQ733" s="1790" t="s">
        <v>408</v>
      </c>
      <c r="AR733" s="1790" t="s">
        <v>413</v>
      </c>
    </row>
    <row r="734" spans="40:44" x14ac:dyDescent="0.3">
      <c r="AN734" s="1790" t="s">
        <v>188</v>
      </c>
      <c r="AO734" s="1790" t="s">
        <v>874</v>
      </c>
      <c r="AP734" s="1790" t="s">
        <v>894</v>
      </c>
      <c r="AQ734" s="1790" t="s">
        <v>408</v>
      </c>
      <c r="AR734" s="1790" t="s">
        <v>413</v>
      </c>
    </row>
    <row r="735" spans="40:44" x14ac:dyDescent="0.3">
      <c r="AN735" s="1790" t="s">
        <v>188</v>
      </c>
      <c r="AO735" s="1790" t="s">
        <v>874</v>
      </c>
      <c r="AP735" s="1790" t="s">
        <v>895</v>
      </c>
      <c r="AQ735" s="1790" t="s">
        <v>408</v>
      </c>
      <c r="AR735" s="1790" t="s">
        <v>413</v>
      </c>
    </row>
    <row r="736" spans="40:44" x14ac:dyDescent="0.3">
      <c r="AN736" s="1790" t="s">
        <v>188</v>
      </c>
      <c r="AO736" s="1790" t="s">
        <v>874</v>
      </c>
      <c r="AP736" s="1790" t="s">
        <v>465</v>
      </c>
      <c r="AQ736" s="1790" t="s">
        <v>408</v>
      </c>
      <c r="AR736" s="1790" t="s">
        <v>414</v>
      </c>
    </row>
    <row r="737" spans="40:44" x14ac:dyDescent="0.3">
      <c r="AN737" s="1790" t="s">
        <v>188</v>
      </c>
      <c r="AO737" s="1790" t="s">
        <v>874</v>
      </c>
      <c r="AP737" s="1790" t="s">
        <v>1039</v>
      </c>
      <c r="AQ737" s="1790" t="s">
        <v>408</v>
      </c>
      <c r="AR737" s="1790" t="s">
        <v>413</v>
      </c>
    </row>
    <row r="738" spans="40:44" x14ac:dyDescent="0.3">
      <c r="AN738" s="1790" t="s">
        <v>188</v>
      </c>
      <c r="AO738" s="1790" t="s">
        <v>874</v>
      </c>
      <c r="AP738" s="1790" t="s">
        <v>1040</v>
      </c>
      <c r="AQ738" s="1790" t="s">
        <v>408</v>
      </c>
      <c r="AR738" s="1790" t="s">
        <v>413</v>
      </c>
    </row>
    <row r="739" spans="40:44" x14ac:dyDescent="0.3">
      <c r="AN739" s="1790" t="s">
        <v>188</v>
      </c>
      <c r="AO739" s="1790" t="s">
        <v>874</v>
      </c>
      <c r="AP739" s="1790" t="s">
        <v>1041</v>
      </c>
      <c r="AQ739" s="1790" t="s">
        <v>408</v>
      </c>
      <c r="AR739" s="1790" t="s">
        <v>413</v>
      </c>
    </row>
    <row r="740" spans="40:44" x14ac:dyDescent="0.3">
      <c r="AN740" s="1790" t="s">
        <v>188</v>
      </c>
      <c r="AO740" s="1790" t="s">
        <v>874</v>
      </c>
      <c r="AP740" s="1790" t="s">
        <v>1042</v>
      </c>
      <c r="AQ740" s="1790" t="s">
        <v>408</v>
      </c>
      <c r="AR740" s="1790" t="s">
        <v>413</v>
      </c>
    </row>
    <row r="741" spans="40:44" x14ac:dyDescent="0.3">
      <c r="AN741" s="1790" t="s">
        <v>188</v>
      </c>
      <c r="AO741" s="1790" t="s">
        <v>874</v>
      </c>
      <c r="AP741" s="1790" t="s">
        <v>1043</v>
      </c>
      <c r="AQ741" s="1790" t="s">
        <v>408</v>
      </c>
      <c r="AR741" s="1790" t="s">
        <v>413</v>
      </c>
    </row>
    <row r="742" spans="40:44" x14ac:dyDescent="0.3">
      <c r="AN742" s="1790" t="s">
        <v>188</v>
      </c>
      <c r="AO742" s="1790" t="s">
        <v>875</v>
      </c>
      <c r="AP742" s="1790" t="s">
        <v>1044</v>
      </c>
      <c r="AQ742" s="1790" t="s">
        <v>408</v>
      </c>
      <c r="AR742" s="1790" t="s">
        <v>414</v>
      </c>
    </row>
    <row r="743" spans="40:44" x14ac:dyDescent="0.3">
      <c r="AN743" s="1790" t="s">
        <v>190</v>
      </c>
      <c r="AO743" s="1790" t="s">
        <v>876</v>
      </c>
      <c r="AP743" s="1790" t="s">
        <v>450</v>
      </c>
      <c r="AQ743" s="1790" t="s">
        <v>407</v>
      </c>
      <c r="AR743" s="1790" t="s">
        <v>418</v>
      </c>
    </row>
    <row r="744" spans="40:44" x14ac:dyDescent="0.3">
      <c r="AN744" s="1790" t="s">
        <v>190</v>
      </c>
      <c r="AO744" s="1790" t="s">
        <v>876</v>
      </c>
      <c r="AP744" s="1790" t="s">
        <v>452</v>
      </c>
      <c r="AQ744" s="1790" t="s">
        <v>407</v>
      </c>
      <c r="AR744" s="1790" t="s">
        <v>418</v>
      </c>
    </row>
    <row r="745" spans="40:44" x14ac:dyDescent="0.3">
      <c r="AN745" s="1790" t="s">
        <v>190</v>
      </c>
      <c r="AO745" s="1790" t="s">
        <v>877</v>
      </c>
      <c r="AP745" s="1790" t="s">
        <v>425</v>
      </c>
      <c r="AQ745" s="1790" t="s">
        <v>407</v>
      </c>
      <c r="AR745" s="1790" t="s">
        <v>418</v>
      </c>
    </row>
    <row r="746" spans="40:44" x14ac:dyDescent="0.3">
      <c r="AN746" s="1790" t="s">
        <v>190</v>
      </c>
      <c r="AO746" s="1790" t="s">
        <v>877</v>
      </c>
      <c r="AP746" s="1790" t="s">
        <v>495</v>
      </c>
      <c r="AQ746" s="1790" t="s">
        <v>407</v>
      </c>
      <c r="AR746" s="1790" t="s">
        <v>418</v>
      </c>
    </row>
    <row r="747" spans="40:44" x14ac:dyDescent="0.3">
      <c r="AN747" s="1790" t="s">
        <v>190</v>
      </c>
      <c r="AO747" s="1790" t="s">
        <v>878</v>
      </c>
      <c r="AP747" s="1790" t="s">
        <v>450</v>
      </c>
      <c r="AQ747" s="1790" t="s">
        <v>407</v>
      </c>
      <c r="AR747" s="1790" t="s">
        <v>418</v>
      </c>
    </row>
    <row r="748" spans="40:44" x14ac:dyDescent="0.3">
      <c r="AN748" s="1790" t="s">
        <v>190</v>
      </c>
      <c r="AO748" s="1790" t="s">
        <v>878</v>
      </c>
      <c r="AP748" s="1790" t="s">
        <v>452</v>
      </c>
      <c r="AQ748" s="1790" t="s">
        <v>407</v>
      </c>
      <c r="AR748" s="1790" t="s">
        <v>418</v>
      </c>
    </row>
    <row r="749" spans="40:44" x14ac:dyDescent="0.3">
      <c r="AN749" s="1790" t="s">
        <v>190</v>
      </c>
      <c r="AO749" s="1790" t="s">
        <v>879</v>
      </c>
      <c r="AP749" s="1790" t="s">
        <v>767</v>
      </c>
      <c r="AQ749" s="1790" t="s">
        <v>407</v>
      </c>
      <c r="AR749" s="1790" t="s">
        <v>418</v>
      </c>
    </row>
    <row r="750" spans="40:44" x14ac:dyDescent="0.3">
      <c r="AN750" s="1790" t="s">
        <v>190</v>
      </c>
      <c r="AO750" s="1790" t="s">
        <v>880</v>
      </c>
      <c r="AP750" s="1790" t="s">
        <v>425</v>
      </c>
      <c r="AQ750" s="1790" t="s">
        <v>407</v>
      </c>
      <c r="AR750" s="1790" t="s">
        <v>418</v>
      </c>
    </row>
    <row r="751" spans="40:44" x14ac:dyDescent="0.3">
      <c r="AN751" s="1790" t="s">
        <v>190</v>
      </c>
      <c r="AO751" s="1790" t="s">
        <v>880</v>
      </c>
      <c r="AP751" s="1790" t="s">
        <v>495</v>
      </c>
      <c r="AQ751" s="1790" t="s">
        <v>407</v>
      </c>
      <c r="AR751" s="1790" t="s">
        <v>418</v>
      </c>
    </row>
    <row r="752" spans="40:44" x14ac:dyDescent="0.3">
      <c r="AN752" s="1790" t="s">
        <v>190</v>
      </c>
      <c r="AO752" s="1790" t="s">
        <v>880</v>
      </c>
      <c r="AP752" s="1790" t="s">
        <v>501</v>
      </c>
      <c r="AQ752" s="1790" t="s">
        <v>407</v>
      </c>
      <c r="AR752" s="1790" t="s">
        <v>418</v>
      </c>
    </row>
    <row r="753" spans="40:44" x14ac:dyDescent="0.3">
      <c r="AN753" s="1790" t="s">
        <v>190</v>
      </c>
      <c r="AO753" s="1790" t="s">
        <v>880</v>
      </c>
      <c r="AP753" s="1790" t="s">
        <v>1045</v>
      </c>
      <c r="AQ753" s="1790" t="s">
        <v>407</v>
      </c>
      <c r="AR753" s="1790" t="s">
        <v>418</v>
      </c>
    </row>
    <row r="754" spans="40:44" x14ac:dyDescent="0.3">
      <c r="AN754" s="1790" t="s">
        <v>190</v>
      </c>
      <c r="AO754" s="1790" t="s">
        <v>881</v>
      </c>
      <c r="AP754" s="1790" t="s">
        <v>767</v>
      </c>
      <c r="AQ754" s="1790" t="s">
        <v>407</v>
      </c>
      <c r="AR754" s="1790" t="s">
        <v>418</v>
      </c>
    </row>
    <row r="755" spans="40:44" x14ac:dyDescent="0.3">
      <c r="AN755" s="1790" t="s">
        <v>190</v>
      </c>
      <c r="AO755" s="1790" t="s">
        <v>882</v>
      </c>
      <c r="AP755" s="1790" t="s">
        <v>425</v>
      </c>
      <c r="AQ755" s="1790" t="s">
        <v>407</v>
      </c>
      <c r="AR755" s="1790" t="s">
        <v>418</v>
      </c>
    </row>
    <row r="756" spans="40:44" x14ac:dyDescent="0.3">
      <c r="AN756" s="1790" t="s">
        <v>190</v>
      </c>
      <c r="AO756" s="1790" t="s">
        <v>882</v>
      </c>
      <c r="AP756" s="1790" t="s">
        <v>495</v>
      </c>
      <c r="AQ756" s="1790" t="s">
        <v>407</v>
      </c>
      <c r="AR756" s="1790" t="s">
        <v>418</v>
      </c>
    </row>
    <row r="757" spans="40:44" x14ac:dyDescent="0.3">
      <c r="AN757" s="1790" t="s">
        <v>190</v>
      </c>
      <c r="AO757" s="1790" t="s">
        <v>882</v>
      </c>
      <c r="AP757" s="1790" t="s">
        <v>501</v>
      </c>
      <c r="AQ757" s="1790" t="s">
        <v>407</v>
      </c>
      <c r="AR757" s="1790" t="s">
        <v>418</v>
      </c>
    </row>
    <row r="758" spans="40:44" x14ac:dyDescent="0.3">
      <c r="AN758" s="1790" t="s">
        <v>190</v>
      </c>
      <c r="AO758" s="1790" t="s">
        <v>883</v>
      </c>
      <c r="AP758" s="1790" t="s">
        <v>425</v>
      </c>
      <c r="AQ758" s="1790" t="s">
        <v>407</v>
      </c>
      <c r="AR758" s="1790" t="s">
        <v>418</v>
      </c>
    </row>
    <row r="759" spans="40:44" x14ac:dyDescent="0.3">
      <c r="AN759" s="1790" t="s">
        <v>190</v>
      </c>
      <c r="AO759" s="1790" t="s">
        <v>883</v>
      </c>
      <c r="AP759" s="1790" t="s">
        <v>495</v>
      </c>
      <c r="AQ759" s="1790" t="s">
        <v>407</v>
      </c>
      <c r="AR759" s="1790" t="s">
        <v>418</v>
      </c>
    </row>
    <row r="760" spans="40:44" x14ac:dyDescent="0.3">
      <c r="AN760" s="1790" t="s">
        <v>190</v>
      </c>
      <c r="AO760" s="1790" t="s">
        <v>883</v>
      </c>
      <c r="AP760" s="1790" t="s">
        <v>501</v>
      </c>
      <c r="AQ760" s="1790" t="s">
        <v>407</v>
      </c>
      <c r="AR760" s="1790" t="s">
        <v>418</v>
      </c>
    </row>
    <row r="761" spans="40:44" x14ac:dyDescent="0.3">
      <c r="AN761" s="1790" t="s">
        <v>190</v>
      </c>
      <c r="AO761" s="1790" t="s">
        <v>884</v>
      </c>
      <c r="AP761" s="1790" t="s">
        <v>1046</v>
      </c>
      <c r="AQ761" s="1790" t="s">
        <v>407</v>
      </c>
      <c r="AR761" s="1790" t="s">
        <v>418</v>
      </c>
    </row>
    <row r="762" spans="40:44" x14ac:dyDescent="0.3">
      <c r="AN762" s="1790" t="s">
        <v>190</v>
      </c>
      <c r="AO762" s="1790" t="s">
        <v>884</v>
      </c>
      <c r="AP762" s="1790" t="s">
        <v>1047</v>
      </c>
      <c r="AQ762" s="1790" t="s">
        <v>407</v>
      </c>
      <c r="AR762" s="1790" t="s">
        <v>418</v>
      </c>
    </row>
    <row r="763" spans="40:44" x14ac:dyDescent="0.3">
      <c r="AN763" s="1790" t="s">
        <v>190</v>
      </c>
      <c r="AO763" s="1790" t="s">
        <v>884</v>
      </c>
      <c r="AP763" s="1790" t="s">
        <v>1048</v>
      </c>
      <c r="AQ763" s="1790" t="s">
        <v>407</v>
      </c>
      <c r="AR763" s="1790" t="s">
        <v>418</v>
      </c>
    </row>
    <row r="764" spans="40:44" x14ac:dyDescent="0.3">
      <c r="AN764" s="1790" t="s">
        <v>190</v>
      </c>
      <c r="AO764" s="1790" t="s">
        <v>884</v>
      </c>
      <c r="AP764" s="1790" t="s">
        <v>1049</v>
      </c>
      <c r="AQ764" s="1790" t="s">
        <v>407</v>
      </c>
      <c r="AR764" s="1790" t="s">
        <v>418</v>
      </c>
    </row>
    <row r="765" spans="40:44" x14ac:dyDescent="0.3">
      <c r="AN765" s="1790" t="s">
        <v>190</v>
      </c>
      <c r="AO765" s="1790" t="s">
        <v>884</v>
      </c>
      <c r="AP765" s="1790" t="s">
        <v>1050</v>
      </c>
      <c r="AQ765" s="1790" t="s">
        <v>407</v>
      </c>
      <c r="AR765" s="1790" t="s">
        <v>418</v>
      </c>
    </row>
    <row r="766" spans="40:44" x14ac:dyDescent="0.3">
      <c r="AN766" s="1790" t="s">
        <v>190</v>
      </c>
      <c r="AO766" s="1790" t="s">
        <v>884</v>
      </c>
      <c r="AP766" s="1790" t="s">
        <v>1051</v>
      </c>
      <c r="AQ766" s="1790" t="s">
        <v>407</v>
      </c>
      <c r="AR766" s="1790" t="s">
        <v>418</v>
      </c>
    </row>
    <row r="767" spans="40:44" x14ac:dyDescent="0.3">
      <c r="AN767" s="1790" t="s">
        <v>190</v>
      </c>
      <c r="AO767" s="1790" t="s">
        <v>886</v>
      </c>
      <c r="AP767" s="1790" t="s">
        <v>1023</v>
      </c>
      <c r="AQ767" s="1790" t="s">
        <v>407</v>
      </c>
      <c r="AR767" s="1790" t="s">
        <v>418</v>
      </c>
    </row>
    <row r="768" spans="40:44" x14ac:dyDescent="0.3">
      <c r="AN768" s="1790" t="s">
        <v>190</v>
      </c>
      <c r="AO768" s="1790" t="s">
        <v>888</v>
      </c>
      <c r="AP768" s="1790" t="s">
        <v>1023</v>
      </c>
      <c r="AQ768" s="1790" t="s">
        <v>407</v>
      </c>
      <c r="AR768" s="1790" t="s">
        <v>418</v>
      </c>
    </row>
    <row r="769" spans="40:44" x14ac:dyDescent="0.3">
      <c r="AN769" s="1790" t="s">
        <v>190</v>
      </c>
      <c r="AO769" s="1790" t="s">
        <v>890</v>
      </c>
      <c r="AP769" s="1790" t="s">
        <v>425</v>
      </c>
      <c r="AQ769" s="1790" t="s">
        <v>407</v>
      </c>
      <c r="AR769" s="1790" t="s">
        <v>418</v>
      </c>
    </row>
    <row r="770" spans="40:44" x14ac:dyDescent="0.3">
      <c r="AN770" s="1790" t="s">
        <v>190</v>
      </c>
      <c r="AO770" s="1790" t="s">
        <v>890</v>
      </c>
      <c r="AP770" s="1790" t="s">
        <v>495</v>
      </c>
      <c r="AQ770" s="1790" t="s">
        <v>407</v>
      </c>
      <c r="AR770" s="1790" t="s">
        <v>418</v>
      </c>
    </row>
    <row r="771" spans="40:44" x14ac:dyDescent="0.3">
      <c r="AN771" s="1790" t="s">
        <v>190</v>
      </c>
      <c r="AO771" s="1790" t="s">
        <v>890</v>
      </c>
      <c r="AP771" s="1790" t="s">
        <v>501</v>
      </c>
      <c r="AQ771" s="1790" t="s">
        <v>407</v>
      </c>
      <c r="AR771" s="1790" t="s">
        <v>418</v>
      </c>
    </row>
    <row r="772" spans="40:44" x14ac:dyDescent="0.3">
      <c r="AN772" s="1790" t="s">
        <v>190</v>
      </c>
      <c r="AO772" s="1790" t="s">
        <v>890</v>
      </c>
      <c r="AP772" s="1790" t="s">
        <v>1045</v>
      </c>
      <c r="AQ772" s="1790" t="s">
        <v>407</v>
      </c>
      <c r="AR772" s="1790" t="s">
        <v>418</v>
      </c>
    </row>
    <row r="773" spans="40:44" x14ac:dyDescent="0.3">
      <c r="AN773" s="1790" t="s">
        <v>190</v>
      </c>
      <c r="AO773" s="1790" t="s">
        <v>890</v>
      </c>
      <c r="AP773" s="1790" t="s">
        <v>1052</v>
      </c>
      <c r="AQ773" s="1790" t="s">
        <v>407</v>
      </c>
      <c r="AR773" s="1790" t="s">
        <v>418</v>
      </c>
    </row>
    <row r="774" spans="40:44" x14ac:dyDescent="0.3">
      <c r="AN774" s="1790" t="s">
        <v>192</v>
      </c>
      <c r="AO774" s="1790" t="s">
        <v>891</v>
      </c>
      <c r="AP774" s="1790" t="s">
        <v>425</v>
      </c>
      <c r="AQ774" s="1790" t="s">
        <v>409</v>
      </c>
      <c r="AR774" s="1790" t="s">
        <v>418</v>
      </c>
    </row>
    <row r="775" spans="40:44" x14ac:dyDescent="0.3">
      <c r="AN775" s="1790" t="s">
        <v>194</v>
      </c>
      <c r="AO775" s="1790" t="s">
        <v>892</v>
      </c>
      <c r="AP775" s="1790" t="s">
        <v>425</v>
      </c>
      <c r="AQ775" s="1790" t="s">
        <v>408</v>
      </c>
      <c r="AR775" s="1790" t="s">
        <v>416</v>
      </c>
    </row>
    <row r="776" spans="40:44" x14ac:dyDescent="0.3">
      <c r="AN776" s="1790" t="s">
        <v>196</v>
      </c>
      <c r="AO776" s="1790" t="s">
        <v>893</v>
      </c>
      <c r="AP776" s="1790" t="s">
        <v>465</v>
      </c>
      <c r="AQ776" s="1790" t="s">
        <v>408</v>
      </c>
      <c r="AR776" s="1790" t="s">
        <v>414</v>
      </c>
    </row>
    <row r="777" spans="40:44" x14ac:dyDescent="0.3">
      <c r="AN777" s="1790" t="s">
        <v>196</v>
      </c>
      <c r="AO777" s="1790" t="s">
        <v>893</v>
      </c>
      <c r="AP777" s="1790" t="s">
        <v>985</v>
      </c>
      <c r="AQ777" s="1790" t="s">
        <v>408</v>
      </c>
      <c r="AR777" s="1790" t="s">
        <v>414</v>
      </c>
    </row>
    <row r="778" spans="40:44" x14ac:dyDescent="0.3">
      <c r="AN778" s="1790" t="s">
        <v>198</v>
      </c>
      <c r="AO778" s="1790"/>
      <c r="AP778" s="1790"/>
      <c r="AQ778" s="1790"/>
      <c r="AR778" s="1790"/>
    </row>
  </sheetData>
  <mergeCells count="4">
    <mergeCell ref="F5:G5"/>
    <mergeCell ref="H5:L5"/>
    <mergeCell ref="I6:L6"/>
    <mergeCell ref="B100:C100"/>
  </mergeCells>
  <printOptions horizontalCentered="1"/>
  <pageMargins left="0.78740157480314965" right="0.59055118110236227" top="0.59055118110236227" bottom="0.59055118110236227" header="0" footer="0"/>
  <pageSetup paperSize="9" scale="50" fitToHeight="2" orientation="portrait" r:id="rId1"/>
  <headerFooter alignWithMargins="0"/>
  <rowBreaks count="1" manualBreakCount="1">
    <brk id="73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5D24-1C9D-4BE4-A599-FE3E815170D8}">
  <sheetPr codeName="Hoja4">
    <pageSetUpPr fitToPage="1"/>
  </sheetPr>
  <dimension ref="A1:BN237"/>
  <sheetViews>
    <sheetView view="pageBreakPreview" zoomScale="80" zoomScaleNormal="100" zoomScaleSheetLayoutView="80" workbookViewId="0">
      <selection activeCell="J9" sqref="J9"/>
    </sheetView>
  </sheetViews>
  <sheetFormatPr baseColWidth="10" defaultRowHeight="16.5" x14ac:dyDescent="0.3"/>
  <cols>
    <col min="1" max="1" width="3.5703125" style="37" customWidth="1"/>
    <col min="2" max="2" width="7.28515625" style="37" customWidth="1"/>
    <col min="3" max="3" width="70.7109375" style="37" customWidth="1"/>
    <col min="4" max="5" width="21.140625" style="37" customWidth="1"/>
    <col min="6" max="8" width="14.42578125" style="37" customWidth="1"/>
    <col min="9" max="9" width="4.42578125" style="37" bestFit="1" customWidth="1"/>
    <col min="10" max="10" width="61.5703125" style="1785" bestFit="1" customWidth="1"/>
    <col min="11" max="11" width="29.7109375" style="1785" bestFit="1" customWidth="1"/>
    <col min="12" max="12" width="24.5703125" style="1785" customWidth="1"/>
    <col min="13" max="13" width="5.140625" style="1785" customWidth="1"/>
    <col min="14" max="14" width="61.5703125" style="1785" bestFit="1" customWidth="1"/>
    <col min="15" max="15" width="26.28515625" style="1785" bestFit="1" customWidth="1"/>
    <col min="16" max="16" width="4.42578125" style="1785" customWidth="1"/>
    <col min="17" max="17" width="3.85546875" style="1785" bestFit="1" customWidth="1"/>
    <col min="18" max="18" width="3.42578125" style="1785" bestFit="1" customWidth="1"/>
    <col min="19" max="19" width="14.7109375" style="1785" bestFit="1" customWidth="1"/>
    <col min="20" max="20" width="10.140625" style="1785" customWidth="1"/>
    <col min="21" max="21" width="53.85546875" style="1785" bestFit="1" customWidth="1"/>
    <col min="22" max="22" width="32.28515625" style="1785" customWidth="1"/>
    <col min="23" max="23" width="11.7109375" style="1785" bestFit="1" customWidth="1"/>
    <col min="24" max="66" width="11.42578125" style="1785"/>
    <col min="67" max="16384" width="11.42578125" style="37"/>
  </cols>
  <sheetData>
    <row r="1" spans="1:66" s="53" customFormat="1" ht="15.75" x14ac:dyDescent="0.25">
      <c r="A1" s="112" t="s">
        <v>1053</v>
      </c>
      <c r="C1" s="110"/>
      <c r="D1" s="113"/>
      <c r="E1" s="113"/>
      <c r="F1" s="113"/>
      <c r="G1" s="113"/>
      <c r="H1" s="113"/>
      <c r="I1" s="55"/>
      <c r="J1" s="1798"/>
      <c r="K1" s="1794"/>
      <c r="L1" s="1794"/>
      <c r="M1" s="1794"/>
      <c r="N1" s="1798"/>
      <c r="O1" s="1794"/>
      <c r="P1" s="1794"/>
      <c r="Q1" s="1794"/>
      <c r="R1" s="1794"/>
      <c r="S1" s="1794"/>
      <c r="T1" s="1794"/>
      <c r="U1" s="1787" t="s">
        <v>3</v>
      </c>
      <c r="V1" s="1787" t="s">
        <v>4</v>
      </c>
      <c r="W1" s="1794"/>
      <c r="X1" s="1794"/>
      <c r="Y1" s="1794"/>
      <c r="Z1" s="1794"/>
      <c r="AA1" s="1794"/>
      <c r="AB1" s="1794"/>
      <c r="AC1" s="1794"/>
      <c r="AD1" s="1794"/>
      <c r="AE1" s="1794"/>
      <c r="AF1" s="1794"/>
      <c r="AG1" s="1794"/>
      <c r="AH1" s="1794"/>
      <c r="AI1" s="1794"/>
      <c r="AJ1" s="1794"/>
      <c r="AK1" s="1794"/>
      <c r="AL1" s="1794"/>
      <c r="AM1" s="1794"/>
      <c r="AN1" s="1794"/>
      <c r="AO1" s="1794"/>
      <c r="AP1" s="1794"/>
      <c r="AQ1" s="1794"/>
      <c r="AR1" s="1794"/>
      <c r="AS1" s="1794"/>
      <c r="AT1" s="1794"/>
      <c r="AU1" s="1794"/>
      <c r="AV1" s="1794"/>
      <c r="AW1" s="1794"/>
      <c r="AX1" s="1794"/>
      <c r="AY1" s="1794"/>
      <c r="AZ1" s="1794"/>
      <c r="BA1" s="1794"/>
      <c r="BB1" s="1794"/>
      <c r="BC1" s="1794"/>
      <c r="BD1" s="1794"/>
      <c r="BE1" s="1794"/>
      <c r="BF1" s="1794"/>
      <c r="BG1" s="1794"/>
      <c r="BH1" s="1794"/>
      <c r="BI1" s="1794"/>
      <c r="BJ1" s="1794"/>
      <c r="BK1" s="1794"/>
      <c r="BL1" s="1794"/>
      <c r="BM1" s="1794"/>
      <c r="BN1" s="1794"/>
    </row>
    <row r="2" spans="1:66" s="113" customFormat="1" ht="15" thickBot="1" x14ac:dyDescent="0.35">
      <c r="A2" s="55"/>
      <c r="B2" s="114"/>
      <c r="C2" s="115"/>
      <c r="I2" s="55"/>
      <c r="J2" s="1798"/>
      <c r="K2" s="1795"/>
      <c r="L2" s="1794"/>
      <c r="M2" s="1794"/>
      <c r="N2" s="1798"/>
      <c r="O2" s="1794"/>
      <c r="P2" s="1794"/>
      <c r="Q2" s="1794"/>
      <c r="R2" s="1794"/>
      <c r="S2" s="1794"/>
      <c r="T2" s="1794"/>
      <c r="U2" s="1787" t="s">
        <v>5</v>
      </c>
      <c r="V2" s="1787" t="s">
        <v>203</v>
      </c>
      <c r="W2" s="1794"/>
      <c r="X2" s="1794"/>
      <c r="Y2" s="1794"/>
      <c r="Z2" s="1794"/>
      <c r="AA2" s="1794"/>
      <c r="AB2" s="1794"/>
      <c r="AC2" s="1794"/>
      <c r="AD2" s="1794"/>
      <c r="AE2" s="1794"/>
      <c r="AF2" s="1794"/>
      <c r="AG2" s="1794"/>
      <c r="AH2" s="1794"/>
      <c r="AI2" s="1794"/>
      <c r="AJ2" s="1794"/>
      <c r="AK2" s="1794"/>
      <c r="AL2" s="1794"/>
      <c r="AM2" s="1794"/>
      <c r="AN2" s="1794"/>
      <c r="AO2" s="1794"/>
      <c r="AP2" s="1794"/>
      <c r="AQ2" s="1794"/>
      <c r="AR2" s="1794"/>
      <c r="AS2" s="1794"/>
      <c r="AT2" s="1794"/>
      <c r="AU2" s="1794"/>
      <c r="AV2" s="1794"/>
      <c r="AW2" s="1794"/>
      <c r="AX2" s="1794"/>
      <c r="AY2" s="1794"/>
      <c r="AZ2" s="1794"/>
      <c r="BA2" s="1794"/>
      <c r="BB2" s="1794"/>
      <c r="BC2" s="1794"/>
      <c r="BD2" s="1794"/>
      <c r="BE2" s="1794"/>
      <c r="BF2" s="1794"/>
      <c r="BG2" s="1794"/>
      <c r="BH2" s="1794"/>
      <c r="BI2" s="1794"/>
      <c r="BJ2" s="1794"/>
      <c r="BK2" s="1794"/>
      <c r="BL2" s="1794"/>
      <c r="BM2" s="1794"/>
      <c r="BN2" s="1794"/>
    </row>
    <row r="3" spans="1:66" s="132" customFormat="1" ht="20.100000000000001" customHeight="1" x14ac:dyDescent="0.25">
      <c r="A3" s="110"/>
      <c r="B3" s="1450" t="s">
        <v>1054</v>
      </c>
      <c r="C3" s="116"/>
      <c r="D3" s="1804" t="s">
        <v>396</v>
      </c>
      <c r="E3" s="1805" t="s">
        <v>397</v>
      </c>
      <c r="F3" s="1806" t="s">
        <v>398</v>
      </c>
      <c r="G3" s="1807"/>
      <c r="H3" s="1808"/>
      <c r="I3" s="110"/>
      <c r="J3" s="1801"/>
      <c r="K3" s="1809"/>
      <c r="L3" s="1803"/>
      <c r="M3" s="1803"/>
      <c r="N3" s="1801"/>
      <c r="O3" s="1803"/>
      <c r="P3" s="1803"/>
      <c r="Q3" s="1803"/>
      <c r="R3" s="1803"/>
      <c r="S3" s="1803"/>
      <c r="T3" s="1803"/>
      <c r="U3" s="1810" t="s">
        <v>394</v>
      </c>
      <c r="V3" s="1810" t="s">
        <v>395</v>
      </c>
      <c r="W3" s="1803"/>
      <c r="X3" s="1803"/>
      <c r="Y3" s="1803"/>
      <c r="Z3" s="1803"/>
      <c r="AA3" s="1803"/>
      <c r="AB3" s="1803"/>
      <c r="AC3" s="1803"/>
      <c r="AD3" s="1803"/>
      <c r="AE3" s="1803"/>
      <c r="AF3" s="1803"/>
      <c r="AG3" s="1803"/>
      <c r="AH3" s="1803"/>
      <c r="AI3" s="1803"/>
      <c r="AJ3" s="1803"/>
      <c r="AK3" s="1803"/>
      <c r="AL3" s="1803"/>
      <c r="AM3" s="1803"/>
      <c r="AN3" s="1803"/>
      <c r="AO3" s="1803"/>
      <c r="AP3" s="1803"/>
      <c r="AQ3" s="1803"/>
      <c r="AR3" s="1803"/>
      <c r="AS3" s="1803"/>
      <c r="AT3" s="1803"/>
      <c r="AU3" s="1803"/>
      <c r="AV3" s="1803"/>
      <c r="AW3" s="1803"/>
      <c r="AX3" s="1803"/>
      <c r="AY3" s="1803"/>
      <c r="AZ3" s="1803"/>
      <c r="BA3" s="1803"/>
      <c r="BB3" s="1803"/>
      <c r="BC3" s="1803"/>
      <c r="BD3" s="1803"/>
      <c r="BE3" s="1803"/>
      <c r="BF3" s="1803"/>
      <c r="BG3" s="1803"/>
      <c r="BH3" s="1803"/>
      <c r="BI3" s="1803"/>
      <c r="BJ3" s="1803"/>
      <c r="BK3" s="1803"/>
      <c r="BL3" s="1803"/>
      <c r="BM3" s="1803"/>
      <c r="BN3" s="1803"/>
    </row>
    <row r="4" spans="1:66" s="132" customFormat="1" ht="20.100000000000001" customHeight="1" x14ac:dyDescent="0.25">
      <c r="A4" s="110"/>
      <c r="B4" s="1451"/>
      <c r="C4" s="117" t="s">
        <v>1055</v>
      </c>
      <c r="D4" s="1811" t="s">
        <v>1056</v>
      </c>
      <c r="E4" s="1812" t="s">
        <v>1057</v>
      </c>
      <c r="F4" s="1813" t="s">
        <v>1058</v>
      </c>
      <c r="G4" s="1814"/>
      <c r="H4" s="1815"/>
      <c r="I4" s="110"/>
      <c r="J4" s="1801"/>
      <c r="K4" s="1803"/>
      <c r="L4" s="1803"/>
      <c r="M4" s="1803"/>
      <c r="N4" s="1816" t="s">
        <v>406</v>
      </c>
      <c r="O4" s="1816" t="s">
        <v>402</v>
      </c>
      <c r="P4" s="1816"/>
      <c r="Q4" s="1816"/>
      <c r="R4" s="1816"/>
      <c r="S4" s="1816"/>
      <c r="T4" s="1803"/>
      <c r="U4" s="1810" t="s">
        <v>7</v>
      </c>
      <c r="V4" s="1810" t="s">
        <v>8</v>
      </c>
      <c r="W4" s="1803"/>
      <c r="X4" s="1803"/>
      <c r="Y4" s="1803"/>
      <c r="Z4" s="1803"/>
      <c r="AA4" s="1803"/>
      <c r="AB4" s="1803"/>
      <c r="AC4" s="1803"/>
      <c r="AD4" s="1803"/>
      <c r="AE4" s="1803"/>
      <c r="AF4" s="1803"/>
      <c r="AG4" s="1803"/>
      <c r="AH4" s="1803"/>
      <c r="AI4" s="1803"/>
      <c r="AJ4" s="1803"/>
      <c r="AK4" s="1803"/>
      <c r="AL4" s="1803"/>
      <c r="AM4" s="1803"/>
      <c r="AN4" s="1803"/>
      <c r="AO4" s="1803"/>
      <c r="AP4" s="1803"/>
      <c r="AQ4" s="1803"/>
      <c r="AR4" s="1803"/>
      <c r="AS4" s="1803"/>
      <c r="AT4" s="1803"/>
      <c r="AU4" s="1803"/>
      <c r="AV4" s="1803"/>
      <c r="AW4" s="1803"/>
      <c r="AX4" s="1803"/>
      <c r="AY4" s="1803"/>
      <c r="AZ4" s="1803"/>
      <c r="BA4" s="1803"/>
      <c r="BB4" s="1803"/>
      <c r="BC4" s="1803"/>
      <c r="BD4" s="1803"/>
      <c r="BE4" s="1803"/>
      <c r="BF4" s="1803"/>
      <c r="BG4" s="1803"/>
      <c r="BH4" s="1803"/>
      <c r="BI4" s="1803"/>
      <c r="BJ4" s="1803"/>
      <c r="BK4" s="1803"/>
      <c r="BL4" s="1803"/>
      <c r="BM4" s="1803"/>
      <c r="BN4" s="1803"/>
    </row>
    <row r="5" spans="1:66" s="132" customFormat="1" ht="20.100000000000001" customHeight="1" thickBot="1" x14ac:dyDescent="0.3">
      <c r="A5" s="110"/>
      <c r="B5" s="1452"/>
      <c r="C5" s="118"/>
      <c r="D5" s="1817" t="s">
        <v>1059</v>
      </c>
      <c r="E5" s="1818" t="s">
        <v>1059</v>
      </c>
      <c r="F5" s="1819" t="s">
        <v>413</v>
      </c>
      <c r="G5" s="1819" t="s">
        <v>414</v>
      </c>
      <c r="H5" s="1820" t="s">
        <v>415</v>
      </c>
      <c r="I5" s="110"/>
      <c r="J5" s="1816" t="s">
        <v>417</v>
      </c>
      <c r="K5" s="1816" t="s">
        <v>406</v>
      </c>
      <c r="L5" s="1802"/>
      <c r="M5" s="1802"/>
      <c r="N5" s="1816" t="s">
        <v>417</v>
      </c>
      <c r="O5" s="1816" t="s">
        <v>418</v>
      </c>
      <c r="P5" s="1816" t="s">
        <v>413</v>
      </c>
      <c r="Q5" s="1816" t="s">
        <v>414</v>
      </c>
      <c r="R5" s="1816" t="s">
        <v>415</v>
      </c>
      <c r="S5" s="1816" t="s">
        <v>198</v>
      </c>
      <c r="T5" s="1803"/>
      <c r="U5" s="1802"/>
      <c r="V5" s="1802"/>
      <c r="W5" s="1802"/>
      <c r="X5" s="1803"/>
      <c r="Y5" s="1803"/>
      <c r="Z5" s="1803"/>
      <c r="AA5" s="1803"/>
      <c r="AB5" s="1803"/>
      <c r="AC5" s="1803"/>
      <c r="AD5" s="1803"/>
      <c r="AE5" s="1803"/>
      <c r="AF5" s="1803"/>
      <c r="AG5" s="1803"/>
      <c r="AH5" s="1803"/>
      <c r="AI5" s="1803"/>
      <c r="AJ5" s="1803"/>
      <c r="AK5" s="1803"/>
      <c r="AL5" s="1803"/>
      <c r="AM5" s="1803"/>
      <c r="AN5" s="1803"/>
      <c r="AO5" s="1803"/>
      <c r="AP5" s="1803"/>
      <c r="AQ5" s="1803"/>
      <c r="AR5" s="1803"/>
      <c r="AS5" s="1803"/>
      <c r="AT5" s="1803"/>
      <c r="AU5" s="1803"/>
      <c r="AV5" s="1803"/>
      <c r="AW5" s="1803"/>
      <c r="AX5" s="1803"/>
      <c r="AY5" s="1803"/>
      <c r="AZ5" s="1803"/>
      <c r="BA5" s="1803"/>
      <c r="BB5" s="1803"/>
      <c r="BC5" s="1803"/>
      <c r="BD5" s="1803"/>
      <c r="BE5" s="1803"/>
      <c r="BF5" s="1803"/>
      <c r="BG5" s="1803"/>
      <c r="BH5" s="1803"/>
      <c r="BI5" s="1803"/>
      <c r="BJ5" s="1803"/>
      <c r="BK5" s="1803"/>
      <c r="BL5" s="1803"/>
      <c r="BM5" s="1803"/>
      <c r="BN5" s="1803"/>
    </row>
    <row r="6" spans="1:66" s="132" customFormat="1" ht="21" customHeight="1" x14ac:dyDescent="0.25">
      <c r="A6" s="110"/>
      <c r="B6" s="119">
        <v>1</v>
      </c>
      <c r="C6" s="120" t="str">
        <f>+J6</f>
        <v>Agroindustrial Laredo S.A.A.</v>
      </c>
      <c r="D6" s="121">
        <f>+K6</f>
        <v>6</v>
      </c>
      <c r="E6" s="122" t="str">
        <f t="shared" ref="E6:H21" si="0">+IF(O6&lt;&gt;"",O6,"")</f>
        <v/>
      </c>
      <c r="F6" s="122" t="str">
        <f t="shared" si="0"/>
        <v/>
      </c>
      <c r="G6" s="123" t="str">
        <f t="shared" si="0"/>
        <v/>
      </c>
      <c r="H6" s="124">
        <f t="shared" si="0"/>
        <v>6</v>
      </c>
      <c r="I6" s="110"/>
      <c r="J6" s="1816" t="s">
        <v>204</v>
      </c>
      <c r="K6" s="1816">
        <v>6</v>
      </c>
      <c r="L6" s="1802"/>
      <c r="M6" s="1802"/>
      <c r="N6" s="1816" t="s">
        <v>204</v>
      </c>
      <c r="O6" s="1816"/>
      <c r="P6" s="1816"/>
      <c r="Q6" s="1816"/>
      <c r="R6" s="1816">
        <v>6</v>
      </c>
      <c r="S6" s="1816">
        <v>6</v>
      </c>
      <c r="T6" s="1803"/>
      <c r="U6" s="1816" t="s">
        <v>12</v>
      </c>
      <c r="V6" s="1816" t="s">
        <v>420</v>
      </c>
      <c r="W6" s="1816" t="s">
        <v>421</v>
      </c>
      <c r="X6" s="1803"/>
      <c r="Y6" s="1803"/>
      <c r="Z6" s="1803"/>
      <c r="AA6" s="1803"/>
      <c r="AB6" s="1803"/>
      <c r="AC6" s="1803"/>
      <c r="AD6" s="1803"/>
      <c r="AE6" s="1803"/>
      <c r="AF6" s="1803"/>
      <c r="AG6" s="1803"/>
      <c r="AH6" s="1803"/>
      <c r="AI6" s="1803"/>
      <c r="AJ6" s="1803"/>
      <c r="AK6" s="1803"/>
      <c r="AL6" s="1803"/>
      <c r="AM6" s="1803"/>
      <c r="AN6" s="1803"/>
      <c r="AO6" s="1803"/>
      <c r="AP6" s="1803"/>
      <c r="AQ6" s="1803"/>
      <c r="AR6" s="1803"/>
      <c r="AS6" s="1803"/>
      <c r="AT6" s="1803"/>
      <c r="AU6" s="1803"/>
      <c r="AV6" s="1803"/>
      <c r="AW6" s="1803"/>
      <c r="AX6" s="1803"/>
      <c r="AY6" s="1803"/>
      <c r="AZ6" s="1803"/>
      <c r="BA6" s="1803"/>
      <c r="BB6" s="1803"/>
      <c r="BC6" s="1803"/>
      <c r="BD6" s="1803"/>
      <c r="BE6" s="1803"/>
      <c r="BF6" s="1803"/>
      <c r="BG6" s="1803"/>
      <c r="BH6" s="1803"/>
      <c r="BI6" s="1803"/>
      <c r="BJ6" s="1803"/>
      <c r="BK6" s="1803"/>
      <c r="BL6" s="1803"/>
      <c r="BM6" s="1803"/>
      <c r="BN6" s="1803"/>
    </row>
    <row r="7" spans="1:66" s="132" customFormat="1" ht="21" customHeight="1" x14ac:dyDescent="0.25">
      <c r="A7" s="110"/>
      <c r="B7" s="125">
        <f>+B6+1</f>
        <v>2</v>
      </c>
      <c r="C7" s="126" t="str">
        <f t="shared" ref="C7:D22" si="1">+J7</f>
        <v>Agrolmos S.A.</v>
      </c>
      <c r="D7" s="127">
        <f t="shared" si="1"/>
        <v>1</v>
      </c>
      <c r="E7" s="128" t="str">
        <f t="shared" si="0"/>
        <v/>
      </c>
      <c r="F7" s="129" t="str">
        <f t="shared" si="0"/>
        <v/>
      </c>
      <c r="G7" s="130" t="str">
        <f t="shared" si="0"/>
        <v/>
      </c>
      <c r="H7" s="131">
        <f t="shared" si="0"/>
        <v>1</v>
      </c>
      <c r="I7" s="110"/>
      <c r="J7" s="1816" t="s">
        <v>206</v>
      </c>
      <c r="K7" s="1816">
        <v>1</v>
      </c>
      <c r="L7" s="1802"/>
      <c r="M7" s="1802"/>
      <c r="N7" s="1816" t="s">
        <v>206</v>
      </c>
      <c r="O7" s="1816"/>
      <c r="P7" s="1816"/>
      <c r="Q7" s="1816"/>
      <c r="R7" s="1816">
        <v>1</v>
      </c>
      <c r="S7" s="1816">
        <v>1</v>
      </c>
      <c r="T7" s="1802"/>
      <c r="U7" s="1816" t="s">
        <v>204</v>
      </c>
      <c r="V7" s="1816" t="s">
        <v>1060</v>
      </c>
      <c r="W7" s="1816" t="s">
        <v>415</v>
      </c>
      <c r="X7" s="1803"/>
      <c r="Y7" s="1803"/>
      <c r="Z7" s="1803"/>
      <c r="AA7" s="1803"/>
      <c r="AB7" s="1803"/>
      <c r="AC7" s="1803"/>
      <c r="AD7" s="1803"/>
      <c r="AE7" s="1803"/>
      <c r="AF7" s="1803"/>
      <c r="AG7" s="1803"/>
      <c r="AH7" s="1803"/>
      <c r="AI7" s="1803"/>
      <c r="AJ7" s="1803"/>
      <c r="AK7" s="1803"/>
      <c r="AL7" s="1803"/>
      <c r="AM7" s="1803"/>
      <c r="AN7" s="1803"/>
      <c r="AO7" s="1803"/>
      <c r="AP7" s="1803"/>
      <c r="AQ7" s="1803"/>
      <c r="AR7" s="1803"/>
      <c r="AS7" s="1803"/>
      <c r="AT7" s="1803"/>
      <c r="AU7" s="1803"/>
      <c r="AV7" s="1803"/>
      <c r="AW7" s="1803"/>
      <c r="AX7" s="1803"/>
      <c r="AY7" s="1803"/>
      <c r="AZ7" s="1803"/>
      <c r="BA7" s="1803"/>
      <c r="BB7" s="1803"/>
      <c r="BC7" s="1803"/>
      <c r="BD7" s="1803"/>
      <c r="BE7" s="1803"/>
      <c r="BF7" s="1803"/>
      <c r="BG7" s="1803"/>
      <c r="BH7" s="1803"/>
      <c r="BI7" s="1803"/>
      <c r="BJ7" s="1803"/>
      <c r="BK7" s="1803"/>
      <c r="BL7" s="1803"/>
      <c r="BM7" s="1803"/>
      <c r="BN7" s="1803"/>
    </row>
    <row r="8" spans="1:66" s="132" customFormat="1" ht="21" customHeight="1" x14ac:dyDescent="0.25">
      <c r="A8" s="110"/>
      <c r="B8" s="125">
        <f t="shared" ref="B8:B71" si="2">+B7+1</f>
        <v>3</v>
      </c>
      <c r="C8" s="126" t="str">
        <f t="shared" si="1"/>
        <v>Aguaytia Energy del Peru S.R.L.</v>
      </c>
      <c r="D8" s="127">
        <f t="shared" si="1"/>
        <v>1</v>
      </c>
      <c r="E8" s="128" t="str">
        <f t="shared" si="0"/>
        <v/>
      </c>
      <c r="F8" s="129" t="str">
        <f t="shared" si="0"/>
        <v/>
      </c>
      <c r="G8" s="130">
        <f t="shared" si="0"/>
        <v>1</v>
      </c>
      <c r="H8" s="131" t="str">
        <f t="shared" si="0"/>
        <v/>
      </c>
      <c r="I8" s="110"/>
      <c r="J8" s="1816" t="s">
        <v>208</v>
      </c>
      <c r="K8" s="1816">
        <v>1</v>
      </c>
      <c r="L8" s="1802"/>
      <c r="M8" s="1802"/>
      <c r="N8" s="1816" t="s">
        <v>208</v>
      </c>
      <c r="O8" s="1816"/>
      <c r="P8" s="1816"/>
      <c r="Q8" s="1816">
        <v>1</v>
      </c>
      <c r="R8" s="1816"/>
      <c r="S8" s="1816">
        <v>1</v>
      </c>
      <c r="T8" s="1802"/>
      <c r="U8" s="1816" t="s">
        <v>204</v>
      </c>
      <c r="V8" s="1816" t="s">
        <v>1061</v>
      </c>
      <c r="W8" s="1816" t="s">
        <v>415</v>
      </c>
      <c r="X8" s="1803"/>
      <c r="Y8" s="1803"/>
      <c r="Z8" s="1803"/>
      <c r="AA8" s="1803"/>
      <c r="AB8" s="1803"/>
      <c r="AC8" s="1803"/>
      <c r="AD8" s="1803"/>
      <c r="AE8" s="1803"/>
      <c r="AF8" s="1803"/>
      <c r="AG8" s="1803"/>
      <c r="AH8" s="1803"/>
      <c r="AI8" s="1803"/>
      <c r="AJ8" s="1803"/>
      <c r="AK8" s="1803"/>
      <c r="AL8" s="1803"/>
      <c r="AM8" s="1803"/>
      <c r="AN8" s="1803"/>
      <c r="AO8" s="1803"/>
      <c r="AP8" s="1803"/>
      <c r="AQ8" s="1803"/>
      <c r="AR8" s="1803"/>
      <c r="AS8" s="1803"/>
      <c r="AT8" s="1803"/>
      <c r="AU8" s="1803"/>
      <c r="AV8" s="1803"/>
      <c r="AW8" s="1803"/>
      <c r="AX8" s="1803"/>
      <c r="AY8" s="1803"/>
      <c r="AZ8" s="1803"/>
      <c r="BA8" s="1803"/>
      <c r="BB8" s="1803"/>
      <c r="BC8" s="1803"/>
      <c r="BD8" s="1803"/>
      <c r="BE8" s="1803"/>
      <c r="BF8" s="1803"/>
      <c r="BG8" s="1803"/>
      <c r="BH8" s="1803"/>
      <c r="BI8" s="1803"/>
      <c r="BJ8" s="1803"/>
      <c r="BK8" s="1803"/>
      <c r="BL8" s="1803"/>
      <c r="BM8" s="1803"/>
      <c r="BN8" s="1803"/>
    </row>
    <row r="9" spans="1:66" s="132" customFormat="1" ht="21" customHeight="1" x14ac:dyDescent="0.25">
      <c r="A9" s="110"/>
      <c r="B9" s="125">
        <f t="shared" si="2"/>
        <v>4</v>
      </c>
      <c r="C9" s="126" t="str">
        <f t="shared" si="1"/>
        <v>Ajeper S.A.</v>
      </c>
      <c r="D9" s="127">
        <f t="shared" si="1"/>
        <v>1</v>
      </c>
      <c r="E9" s="128" t="str">
        <f t="shared" si="0"/>
        <v/>
      </c>
      <c r="F9" s="129">
        <f t="shared" si="0"/>
        <v>1</v>
      </c>
      <c r="G9" s="130" t="str">
        <f t="shared" si="0"/>
        <v/>
      </c>
      <c r="H9" s="131" t="str">
        <f t="shared" si="0"/>
        <v/>
      </c>
      <c r="I9" s="110"/>
      <c r="J9" s="1816" t="s">
        <v>210</v>
      </c>
      <c r="K9" s="1816">
        <v>1</v>
      </c>
      <c r="L9" s="1802"/>
      <c r="M9" s="1802"/>
      <c r="N9" s="1816" t="s">
        <v>210</v>
      </c>
      <c r="O9" s="1816"/>
      <c r="P9" s="1816">
        <v>1</v>
      </c>
      <c r="Q9" s="1816"/>
      <c r="R9" s="1816"/>
      <c r="S9" s="1816">
        <v>1</v>
      </c>
      <c r="T9" s="1802"/>
      <c r="U9" s="1816" t="s">
        <v>204</v>
      </c>
      <c r="V9" s="1816" t="s">
        <v>1062</v>
      </c>
      <c r="W9" s="1816" t="s">
        <v>415</v>
      </c>
      <c r="X9" s="1803"/>
      <c r="Y9" s="1803"/>
      <c r="Z9" s="1803"/>
      <c r="AA9" s="1803"/>
      <c r="AB9" s="1803"/>
      <c r="AC9" s="1803"/>
      <c r="AD9" s="1803"/>
      <c r="AE9" s="1803"/>
      <c r="AF9" s="1803"/>
      <c r="AG9" s="1803"/>
      <c r="AH9" s="1803"/>
      <c r="AI9" s="1803"/>
      <c r="AJ9" s="1803"/>
      <c r="AK9" s="1803"/>
      <c r="AL9" s="1803"/>
      <c r="AM9" s="1803"/>
      <c r="AN9" s="1803"/>
      <c r="AO9" s="1803"/>
      <c r="AP9" s="1803"/>
      <c r="AQ9" s="1803"/>
      <c r="AR9" s="1803"/>
      <c r="AS9" s="1803"/>
      <c r="AT9" s="1803"/>
      <c r="AU9" s="1803"/>
      <c r="AV9" s="1803"/>
      <c r="AW9" s="1803"/>
      <c r="AX9" s="1803"/>
      <c r="AY9" s="1803"/>
      <c r="AZ9" s="1803"/>
      <c r="BA9" s="1803"/>
      <c r="BB9" s="1803"/>
      <c r="BC9" s="1803"/>
      <c r="BD9" s="1803"/>
      <c r="BE9" s="1803"/>
      <c r="BF9" s="1803"/>
      <c r="BG9" s="1803"/>
      <c r="BH9" s="1803"/>
      <c r="BI9" s="1803"/>
      <c r="BJ9" s="1803"/>
      <c r="BK9" s="1803"/>
      <c r="BL9" s="1803"/>
      <c r="BM9" s="1803"/>
      <c r="BN9" s="1803"/>
    </row>
    <row r="10" spans="1:66" s="132" customFormat="1" ht="21" customHeight="1" x14ac:dyDescent="0.25">
      <c r="A10" s="110"/>
      <c r="B10" s="125">
        <f t="shared" si="2"/>
        <v>5</v>
      </c>
      <c r="C10" s="126" t="str">
        <f t="shared" si="1"/>
        <v>Ajinomoto del Peru S.A.</v>
      </c>
      <c r="D10" s="127">
        <f t="shared" si="1"/>
        <v>1</v>
      </c>
      <c r="E10" s="128" t="str">
        <f t="shared" si="0"/>
        <v/>
      </c>
      <c r="F10" s="129">
        <f t="shared" si="0"/>
        <v>1</v>
      </c>
      <c r="G10" s="130" t="str">
        <f t="shared" si="0"/>
        <v/>
      </c>
      <c r="H10" s="131" t="str">
        <f t="shared" si="0"/>
        <v/>
      </c>
      <c r="I10" s="110"/>
      <c r="J10" s="1816" t="s">
        <v>212</v>
      </c>
      <c r="K10" s="1816">
        <v>1</v>
      </c>
      <c r="L10" s="1802"/>
      <c r="M10" s="1802"/>
      <c r="N10" s="1816" t="s">
        <v>212</v>
      </c>
      <c r="O10" s="1816"/>
      <c r="P10" s="1816">
        <v>1</v>
      </c>
      <c r="Q10" s="1816"/>
      <c r="R10" s="1816"/>
      <c r="S10" s="1816">
        <v>1</v>
      </c>
      <c r="T10" s="1802"/>
      <c r="U10" s="1816" t="s">
        <v>204</v>
      </c>
      <c r="V10" s="1816" t="s">
        <v>1063</v>
      </c>
      <c r="W10" s="1816" t="s">
        <v>415</v>
      </c>
      <c r="X10" s="1803"/>
      <c r="Y10" s="1803"/>
      <c r="Z10" s="1803"/>
      <c r="AA10" s="1803"/>
      <c r="AB10" s="1803"/>
      <c r="AC10" s="1803"/>
      <c r="AD10" s="1803"/>
      <c r="AE10" s="1803"/>
      <c r="AF10" s="1803"/>
      <c r="AG10" s="1803"/>
      <c r="AH10" s="1803"/>
      <c r="AI10" s="1803"/>
      <c r="AJ10" s="1803"/>
      <c r="AK10" s="1803"/>
      <c r="AL10" s="1803"/>
      <c r="AM10" s="1803"/>
      <c r="AN10" s="1803"/>
      <c r="AO10" s="1803"/>
      <c r="AP10" s="1803"/>
      <c r="AQ10" s="1803"/>
      <c r="AR10" s="1803"/>
      <c r="AS10" s="1803"/>
      <c r="AT10" s="1803"/>
      <c r="AU10" s="1803"/>
      <c r="AV10" s="1803"/>
      <c r="AW10" s="1803"/>
      <c r="AX10" s="1803"/>
      <c r="AY10" s="1803"/>
      <c r="AZ10" s="1803"/>
      <c r="BA10" s="1803"/>
      <c r="BB10" s="1803"/>
      <c r="BC10" s="1803"/>
      <c r="BD10" s="1803"/>
      <c r="BE10" s="1803"/>
      <c r="BF10" s="1803"/>
      <c r="BG10" s="1803"/>
      <c r="BH10" s="1803"/>
      <c r="BI10" s="1803"/>
      <c r="BJ10" s="1803"/>
      <c r="BK10" s="1803"/>
      <c r="BL10" s="1803"/>
      <c r="BM10" s="1803"/>
      <c r="BN10" s="1803"/>
    </row>
    <row r="11" spans="1:66" s="132" customFormat="1" ht="21" customHeight="1" x14ac:dyDescent="0.25">
      <c r="A11" s="110"/>
      <c r="B11" s="125">
        <f t="shared" si="2"/>
        <v>6</v>
      </c>
      <c r="C11" s="126" t="str">
        <f t="shared" si="1"/>
        <v>Alicorp S.A.A.</v>
      </c>
      <c r="D11" s="127">
        <f t="shared" si="1"/>
        <v>6</v>
      </c>
      <c r="E11" s="128" t="str">
        <f t="shared" si="0"/>
        <v/>
      </c>
      <c r="F11" s="129">
        <f t="shared" si="0"/>
        <v>6</v>
      </c>
      <c r="G11" s="130" t="str">
        <f t="shared" si="0"/>
        <v/>
      </c>
      <c r="H11" s="131" t="str">
        <f t="shared" si="0"/>
        <v/>
      </c>
      <c r="I11" s="110"/>
      <c r="J11" s="1816" t="s">
        <v>214</v>
      </c>
      <c r="K11" s="1816">
        <v>6</v>
      </c>
      <c r="L11" s="1802"/>
      <c r="M11" s="1802"/>
      <c r="N11" s="1816" t="s">
        <v>214</v>
      </c>
      <c r="O11" s="1816"/>
      <c r="P11" s="1816">
        <v>6</v>
      </c>
      <c r="Q11" s="1816"/>
      <c r="R11" s="1816"/>
      <c r="S11" s="1816">
        <v>6</v>
      </c>
      <c r="T11" s="1802"/>
      <c r="U11" s="1816" t="s">
        <v>204</v>
      </c>
      <c r="V11" s="1816" t="s">
        <v>1064</v>
      </c>
      <c r="W11" s="1816" t="s">
        <v>415</v>
      </c>
      <c r="X11" s="1803"/>
      <c r="Y11" s="1803"/>
      <c r="Z11" s="1803"/>
      <c r="AA11" s="1803"/>
      <c r="AB11" s="1803"/>
      <c r="AC11" s="1803"/>
      <c r="AD11" s="1803"/>
      <c r="AE11" s="1803"/>
      <c r="AF11" s="1803"/>
      <c r="AG11" s="1803"/>
      <c r="AH11" s="1803"/>
      <c r="AI11" s="1803"/>
      <c r="AJ11" s="1803"/>
      <c r="AK11" s="1803"/>
      <c r="AL11" s="1803"/>
      <c r="AM11" s="1803"/>
      <c r="AN11" s="1803"/>
      <c r="AO11" s="1803"/>
      <c r="AP11" s="1803"/>
      <c r="AQ11" s="1803"/>
      <c r="AR11" s="1803"/>
      <c r="AS11" s="1803"/>
      <c r="AT11" s="1803"/>
      <c r="AU11" s="1803"/>
      <c r="AV11" s="1803"/>
      <c r="AW11" s="1803"/>
      <c r="AX11" s="1803"/>
      <c r="AY11" s="1803"/>
      <c r="AZ11" s="1803"/>
      <c r="BA11" s="1803"/>
      <c r="BB11" s="1803"/>
      <c r="BC11" s="1803"/>
      <c r="BD11" s="1803"/>
      <c r="BE11" s="1803"/>
      <c r="BF11" s="1803"/>
      <c r="BG11" s="1803"/>
      <c r="BH11" s="1803"/>
      <c r="BI11" s="1803"/>
      <c r="BJ11" s="1803"/>
      <c r="BK11" s="1803"/>
      <c r="BL11" s="1803"/>
      <c r="BM11" s="1803"/>
      <c r="BN11" s="1803"/>
    </row>
    <row r="12" spans="1:66" s="132" customFormat="1" ht="21" customHeight="1" x14ac:dyDescent="0.25">
      <c r="A12" s="110"/>
      <c r="B12" s="125">
        <f t="shared" si="2"/>
        <v>7</v>
      </c>
      <c r="C12" s="126" t="str">
        <f t="shared" si="1"/>
        <v>Anabi S.A.C.</v>
      </c>
      <c r="D12" s="127">
        <f t="shared" si="1"/>
        <v>2</v>
      </c>
      <c r="E12" s="128" t="str">
        <f t="shared" si="0"/>
        <v/>
      </c>
      <c r="F12" s="129">
        <f t="shared" si="0"/>
        <v>2</v>
      </c>
      <c r="G12" s="130" t="str">
        <f t="shared" si="0"/>
        <v/>
      </c>
      <c r="H12" s="131" t="str">
        <f t="shared" si="0"/>
        <v/>
      </c>
      <c r="I12" s="110"/>
      <c r="J12" s="1816" t="s">
        <v>216</v>
      </c>
      <c r="K12" s="1816">
        <v>2</v>
      </c>
      <c r="L12" s="1802"/>
      <c r="M12" s="1802"/>
      <c r="N12" s="1816" t="s">
        <v>216</v>
      </c>
      <c r="O12" s="1816"/>
      <c r="P12" s="1816">
        <v>2</v>
      </c>
      <c r="Q12" s="1816"/>
      <c r="R12" s="1816"/>
      <c r="S12" s="1816">
        <v>2</v>
      </c>
      <c r="T12" s="1802"/>
      <c r="U12" s="1816" t="s">
        <v>204</v>
      </c>
      <c r="V12" s="1816" t="s">
        <v>1065</v>
      </c>
      <c r="W12" s="1816" t="s">
        <v>415</v>
      </c>
      <c r="X12" s="1803"/>
      <c r="Y12" s="1803"/>
      <c r="Z12" s="1803"/>
      <c r="AA12" s="1803"/>
      <c r="AB12" s="1803"/>
      <c r="AC12" s="1803"/>
      <c r="AD12" s="1803"/>
      <c r="AE12" s="1803"/>
      <c r="AF12" s="1803"/>
      <c r="AG12" s="1803"/>
      <c r="AH12" s="1803"/>
      <c r="AI12" s="1803"/>
      <c r="AJ12" s="1803"/>
      <c r="AK12" s="1803"/>
      <c r="AL12" s="1803"/>
      <c r="AM12" s="1803"/>
      <c r="AN12" s="1803"/>
      <c r="AO12" s="1803"/>
      <c r="AP12" s="1803"/>
      <c r="AQ12" s="1803"/>
      <c r="AR12" s="1803"/>
      <c r="AS12" s="1803"/>
      <c r="AT12" s="1803"/>
      <c r="AU12" s="1803"/>
      <c r="AV12" s="1803"/>
      <c r="AW12" s="1803"/>
      <c r="AX12" s="1803"/>
      <c r="AY12" s="1803"/>
      <c r="AZ12" s="1803"/>
      <c r="BA12" s="1803"/>
      <c r="BB12" s="1803"/>
      <c r="BC12" s="1803"/>
      <c r="BD12" s="1803"/>
      <c r="BE12" s="1803"/>
      <c r="BF12" s="1803"/>
      <c r="BG12" s="1803"/>
      <c r="BH12" s="1803"/>
      <c r="BI12" s="1803"/>
      <c r="BJ12" s="1803"/>
      <c r="BK12" s="1803"/>
      <c r="BL12" s="1803"/>
      <c r="BM12" s="1803"/>
      <c r="BN12" s="1803"/>
    </row>
    <row r="13" spans="1:66" s="132" customFormat="1" ht="21" customHeight="1" x14ac:dyDescent="0.25">
      <c r="A13" s="110"/>
      <c r="B13" s="125">
        <f t="shared" si="2"/>
        <v>8</v>
      </c>
      <c r="C13" s="126" t="str">
        <f t="shared" si="1"/>
        <v>Anglo American Quellaveco S.A.</v>
      </c>
      <c r="D13" s="127">
        <f t="shared" si="1"/>
        <v>4</v>
      </c>
      <c r="E13" s="128" t="str">
        <f t="shared" si="0"/>
        <v/>
      </c>
      <c r="F13" s="129">
        <f t="shared" si="0"/>
        <v>4</v>
      </c>
      <c r="G13" s="130" t="str">
        <f t="shared" si="0"/>
        <v/>
      </c>
      <c r="H13" s="131" t="str">
        <f t="shared" si="0"/>
        <v/>
      </c>
      <c r="I13" s="110"/>
      <c r="J13" s="1816" t="s">
        <v>218</v>
      </c>
      <c r="K13" s="1816">
        <v>4</v>
      </c>
      <c r="L13" s="1802"/>
      <c r="M13" s="1802"/>
      <c r="N13" s="1816" t="s">
        <v>218</v>
      </c>
      <c r="O13" s="1816"/>
      <c r="P13" s="1816">
        <v>4</v>
      </c>
      <c r="Q13" s="1816"/>
      <c r="R13" s="1816"/>
      <c r="S13" s="1816">
        <v>4</v>
      </c>
      <c r="T13" s="1802"/>
      <c r="U13" s="1816" t="s">
        <v>206</v>
      </c>
      <c r="V13" s="1816" t="s">
        <v>1066</v>
      </c>
      <c r="W13" s="1816" t="s">
        <v>415</v>
      </c>
      <c r="X13" s="1803"/>
      <c r="Y13" s="1803"/>
      <c r="Z13" s="1803"/>
      <c r="AA13" s="1803"/>
      <c r="AB13" s="1803"/>
      <c r="AC13" s="1803"/>
      <c r="AD13" s="1803"/>
      <c r="AE13" s="1803"/>
      <c r="AF13" s="1803"/>
      <c r="AG13" s="1803"/>
      <c r="AH13" s="1803"/>
      <c r="AI13" s="1803"/>
      <c r="AJ13" s="1803"/>
      <c r="AK13" s="1803"/>
      <c r="AL13" s="1803"/>
      <c r="AM13" s="1803"/>
      <c r="AN13" s="1803"/>
      <c r="AO13" s="1803"/>
      <c r="AP13" s="1803"/>
      <c r="AQ13" s="1803"/>
      <c r="AR13" s="1803"/>
      <c r="AS13" s="1803"/>
      <c r="AT13" s="1803"/>
      <c r="AU13" s="1803"/>
      <c r="AV13" s="1803"/>
      <c r="AW13" s="1803"/>
      <c r="AX13" s="1803"/>
      <c r="AY13" s="1803"/>
      <c r="AZ13" s="1803"/>
      <c r="BA13" s="1803"/>
      <c r="BB13" s="1803"/>
      <c r="BC13" s="1803"/>
      <c r="BD13" s="1803"/>
      <c r="BE13" s="1803"/>
      <c r="BF13" s="1803"/>
      <c r="BG13" s="1803"/>
      <c r="BH13" s="1803"/>
      <c r="BI13" s="1803"/>
      <c r="BJ13" s="1803"/>
      <c r="BK13" s="1803"/>
      <c r="BL13" s="1803"/>
      <c r="BM13" s="1803"/>
      <c r="BN13" s="1803"/>
    </row>
    <row r="14" spans="1:66" s="132" customFormat="1" ht="21" customHeight="1" x14ac:dyDescent="0.25">
      <c r="A14" s="110"/>
      <c r="B14" s="125">
        <f t="shared" si="2"/>
        <v>9</v>
      </c>
      <c r="C14" s="126" t="str">
        <f t="shared" si="1"/>
        <v>APM Terminals Callao S.A.</v>
      </c>
      <c r="D14" s="127">
        <f t="shared" si="1"/>
        <v>1</v>
      </c>
      <c r="E14" s="128" t="str">
        <f t="shared" si="0"/>
        <v/>
      </c>
      <c r="F14" s="129">
        <f t="shared" si="0"/>
        <v>1</v>
      </c>
      <c r="G14" s="130" t="str">
        <f t="shared" si="0"/>
        <v/>
      </c>
      <c r="H14" s="131" t="str">
        <f t="shared" si="0"/>
        <v/>
      </c>
      <c r="I14" s="110"/>
      <c r="J14" s="1816" t="s">
        <v>220</v>
      </c>
      <c r="K14" s="1816">
        <v>1</v>
      </c>
      <c r="L14" s="1802"/>
      <c r="M14" s="1802"/>
      <c r="N14" s="1816" t="s">
        <v>220</v>
      </c>
      <c r="O14" s="1816"/>
      <c r="P14" s="1816">
        <v>1</v>
      </c>
      <c r="Q14" s="1816"/>
      <c r="R14" s="1816"/>
      <c r="S14" s="1816">
        <v>1</v>
      </c>
      <c r="T14" s="1802"/>
      <c r="U14" s="1816" t="s">
        <v>208</v>
      </c>
      <c r="V14" s="1816" t="s">
        <v>1067</v>
      </c>
      <c r="W14" s="1816" t="s">
        <v>414</v>
      </c>
      <c r="X14" s="1803"/>
      <c r="Y14" s="1803"/>
      <c r="Z14" s="1803"/>
      <c r="AA14" s="1803"/>
      <c r="AB14" s="1803"/>
      <c r="AC14" s="1803"/>
      <c r="AD14" s="1803"/>
      <c r="AE14" s="1803"/>
      <c r="AF14" s="1803"/>
      <c r="AG14" s="1803"/>
      <c r="AH14" s="1803"/>
      <c r="AI14" s="1803"/>
      <c r="AJ14" s="1803"/>
      <c r="AK14" s="1803"/>
      <c r="AL14" s="1803"/>
      <c r="AM14" s="1803"/>
      <c r="AN14" s="1803"/>
      <c r="AO14" s="1803"/>
      <c r="AP14" s="1803"/>
      <c r="AQ14" s="1803"/>
      <c r="AR14" s="1803"/>
      <c r="AS14" s="1803"/>
      <c r="AT14" s="1803"/>
      <c r="AU14" s="1803"/>
      <c r="AV14" s="1803"/>
      <c r="AW14" s="1803"/>
      <c r="AX14" s="1803"/>
      <c r="AY14" s="1803"/>
      <c r="AZ14" s="1803"/>
      <c r="BA14" s="1803"/>
      <c r="BB14" s="1803"/>
      <c r="BC14" s="1803"/>
      <c r="BD14" s="1803"/>
      <c r="BE14" s="1803"/>
      <c r="BF14" s="1803"/>
      <c r="BG14" s="1803"/>
      <c r="BH14" s="1803"/>
      <c r="BI14" s="1803"/>
      <c r="BJ14" s="1803"/>
      <c r="BK14" s="1803"/>
      <c r="BL14" s="1803"/>
      <c r="BM14" s="1803"/>
      <c r="BN14" s="1803"/>
    </row>
    <row r="15" spans="1:66" s="132" customFormat="1" ht="21" customHeight="1" x14ac:dyDescent="0.25">
      <c r="A15" s="110"/>
      <c r="B15" s="125">
        <f t="shared" si="2"/>
        <v>10</v>
      </c>
      <c r="C15" s="126" t="str">
        <f t="shared" si="1"/>
        <v>Apumayo S.A.C.</v>
      </c>
      <c r="D15" s="127">
        <f t="shared" si="1"/>
        <v>1</v>
      </c>
      <c r="E15" s="128" t="str">
        <f t="shared" si="0"/>
        <v/>
      </c>
      <c r="F15" s="129">
        <f t="shared" si="0"/>
        <v>1</v>
      </c>
      <c r="G15" s="130" t="str">
        <f t="shared" si="0"/>
        <v/>
      </c>
      <c r="H15" s="131" t="str">
        <f t="shared" si="0"/>
        <v/>
      </c>
      <c r="I15" s="110"/>
      <c r="J15" s="1816" t="s">
        <v>222</v>
      </c>
      <c r="K15" s="1816">
        <v>1</v>
      </c>
      <c r="L15" s="1802"/>
      <c r="M15" s="1802"/>
      <c r="N15" s="1816" t="s">
        <v>222</v>
      </c>
      <c r="O15" s="1816"/>
      <c r="P15" s="1816">
        <v>1</v>
      </c>
      <c r="Q15" s="1816"/>
      <c r="R15" s="1816"/>
      <c r="S15" s="1816">
        <v>1</v>
      </c>
      <c r="T15" s="1802"/>
      <c r="U15" s="1816" t="s">
        <v>210</v>
      </c>
      <c r="V15" s="1816" t="s">
        <v>1068</v>
      </c>
      <c r="W15" s="1816" t="s">
        <v>413</v>
      </c>
      <c r="X15" s="1803"/>
      <c r="Y15" s="1803"/>
      <c r="Z15" s="1803"/>
      <c r="AA15" s="1803"/>
      <c r="AB15" s="1803"/>
      <c r="AC15" s="1803"/>
      <c r="AD15" s="1803"/>
      <c r="AE15" s="1803"/>
      <c r="AF15" s="1803"/>
      <c r="AG15" s="1803"/>
      <c r="AH15" s="1803"/>
      <c r="AI15" s="1803"/>
      <c r="AJ15" s="1803"/>
      <c r="AK15" s="1803"/>
      <c r="AL15" s="1803"/>
      <c r="AM15" s="1803"/>
      <c r="AN15" s="1803"/>
      <c r="AO15" s="1803"/>
      <c r="AP15" s="1803"/>
      <c r="AQ15" s="1803"/>
      <c r="AR15" s="1803"/>
      <c r="AS15" s="1803"/>
      <c r="AT15" s="1803"/>
      <c r="AU15" s="1803"/>
      <c r="AV15" s="1803"/>
      <c r="AW15" s="1803"/>
      <c r="AX15" s="1803"/>
      <c r="AY15" s="1803"/>
      <c r="AZ15" s="1803"/>
      <c r="BA15" s="1803"/>
      <c r="BB15" s="1803"/>
      <c r="BC15" s="1803"/>
      <c r="BD15" s="1803"/>
      <c r="BE15" s="1803"/>
      <c r="BF15" s="1803"/>
      <c r="BG15" s="1803"/>
      <c r="BH15" s="1803"/>
      <c r="BI15" s="1803"/>
      <c r="BJ15" s="1803"/>
      <c r="BK15" s="1803"/>
      <c r="BL15" s="1803"/>
      <c r="BM15" s="1803"/>
      <c r="BN15" s="1803"/>
    </row>
    <row r="16" spans="1:66" s="132" customFormat="1" ht="21" customHeight="1" x14ac:dyDescent="0.25">
      <c r="A16" s="110"/>
      <c r="B16" s="125">
        <f t="shared" si="2"/>
        <v>11</v>
      </c>
      <c r="C16" s="126" t="str">
        <f t="shared" si="1"/>
        <v>Aris Indsutrial S.A.</v>
      </c>
      <c r="D16" s="127">
        <f t="shared" si="1"/>
        <v>2</v>
      </c>
      <c r="E16" s="128" t="str">
        <f t="shared" si="0"/>
        <v/>
      </c>
      <c r="F16" s="129">
        <f t="shared" si="0"/>
        <v>2</v>
      </c>
      <c r="G16" s="130" t="str">
        <f t="shared" si="0"/>
        <v/>
      </c>
      <c r="H16" s="131" t="str">
        <f t="shared" si="0"/>
        <v/>
      </c>
      <c r="I16" s="110"/>
      <c r="J16" s="1816" t="s">
        <v>224</v>
      </c>
      <c r="K16" s="1816">
        <v>2</v>
      </c>
      <c r="L16" s="1802"/>
      <c r="M16" s="1802"/>
      <c r="N16" s="1816" t="s">
        <v>224</v>
      </c>
      <c r="O16" s="1816"/>
      <c r="P16" s="1816">
        <v>2</v>
      </c>
      <c r="Q16" s="1816"/>
      <c r="R16" s="1816"/>
      <c r="S16" s="1816">
        <v>2</v>
      </c>
      <c r="T16" s="1802"/>
      <c r="U16" s="1816" t="s">
        <v>212</v>
      </c>
      <c r="V16" s="1816" t="s">
        <v>1069</v>
      </c>
      <c r="W16" s="1816" t="s">
        <v>413</v>
      </c>
      <c r="X16" s="1803"/>
      <c r="Y16" s="1803"/>
      <c r="Z16" s="1803"/>
      <c r="AA16" s="1803"/>
      <c r="AB16" s="1803"/>
      <c r="AC16" s="1803"/>
      <c r="AD16" s="1803"/>
      <c r="AE16" s="1803"/>
      <c r="AF16" s="1803"/>
      <c r="AG16" s="1803"/>
      <c r="AH16" s="1803"/>
      <c r="AI16" s="1803"/>
      <c r="AJ16" s="1803"/>
      <c r="AK16" s="1803"/>
      <c r="AL16" s="1803"/>
      <c r="AM16" s="1803"/>
      <c r="AN16" s="1803"/>
      <c r="AO16" s="1803"/>
      <c r="AP16" s="1803"/>
      <c r="AQ16" s="1803"/>
      <c r="AR16" s="1803"/>
      <c r="AS16" s="1803"/>
      <c r="AT16" s="1803"/>
      <c r="AU16" s="1803"/>
      <c r="AV16" s="1803"/>
      <c r="AW16" s="1803"/>
      <c r="AX16" s="1803"/>
      <c r="AY16" s="1803"/>
      <c r="AZ16" s="1803"/>
      <c r="BA16" s="1803"/>
      <c r="BB16" s="1803"/>
      <c r="BC16" s="1803"/>
      <c r="BD16" s="1803"/>
      <c r="BE16" s="1803"/>
      <c r="BF16" s="1803"/>
      <c r="BG16" s="1803"/>
      <c r="BH16" s="1803"/>
      <c r="BI16" s="1803"/>
      <c r="BJ16" s="1803"/>
      <c r="BK16" s="1803"/>
      <c r="BL16" s="1803"/>
      <c r="BM16" s="1803"/>
      <c r="BN16" s="1803"/>
    </row>
    <row r="17" spans="1:66" s="132" customFormat="1" ht="21" customHeight="1" x14ac:dyDescent="0.25">
      <c r="A17" s="110"/>
      <c r="B17" s="125">
        <f t="shared" si="2"/>
        <v>12</v>
      </c>
      <c r="C17" s="126" t="str">
        <f t="shared" si="1"/>
        <v>Aruntani S.A.C.</v>
      </c>
      <c r="D17" s="127">
        <f t="shared" si="1"/>
        <v>2</v>
      </c>
      <c r="E17" s="128" t="str">
        <f t="shared" si="0"/>
        <v/>
      </c>
      <c r="F17" s="129">
        <f t="shared" si="0"/>
        <v>2</v>
      </c>
      <c r="G17" s="130" t="str">
        <f t="shared" si="0"/>
        <v/>
      </c>
      <c r="H17" s="131" t="str">
        <f t="shared" si="0"/>
        <v/>
      </c>
      <c r="I17" s="110"/>
      <c r="J17" s="1816" t="s">
        <v>226</v>
      </c>
      <c r="K17" s="1816">
        <v>2</v>
      </c>
      <c r="L17" s="1802"/>
      <c r="M17" s="1802"/>
      <c r="N17" s="1816" t="s">
        <v>226</v>
      </c>
      <c r="O17" s="1816"/>
      <c r="P17" s="1816">
        <v>2</v>
      </c>
      <c r="Q17" s="1816"/>
      <c r="R17" s="1816"/>
      <c r="S17" s="1816">
        <v>2</v>
      </c>
      <c r="T17" s="1802"/>
      <c r="U17" s="1816" t="s">
        <v>214</v>
      </c>
      <c r="V17" s="1816" t="s">
        <v>1070</v>
      </c>
      <c r="W17" s="1816" t="s">
        <v>413</v>
      </c>
      <c r="X17" s="1803"/>
      <c r="Y17" s="1803"/>
      <c r="Z17" s="1803"/>
      <c r="AA17" s="1803"/>
      <c r="AB17" s="1803"/>
      <c r="AC17" s="1803"/>
      <c r="AD17" s="1803"/>
      <c r="AE17" s="1803"/>
      <c r="AF17" s="1803"/>
      <c r="AG17" s="1803"/>
      <c r="AH17" s="1803"/>
      <c r="AI17" s="1803"/>
      <c r="AJ17" s="1803"/>
      <c r="AK17" s="1803"/>
      <c r="AL17" s="1803"/>
      <c r="AM17" s="1803"/>
      <c r="AN17" s="1803"/>
      <c r="AO17" s="1803"/>
      <c r="AP17" s="1803"/>
      <c r="AQ17" s="1803"/>
      <c r="AR17" s="1803"/>
      <c r="AS17" s="1803"/>
      <c r="AT17" s="1803"/>
      <c r="AU17" s="1803"/>
      <c r="AV17" s="1803"/>
      <c r="AW17" s="1803"/>
      <c r="AX17" s="1803"/>
      <c r="AY17" s="1803"/>
      <c r="AZ17" s="1803"/>
      <c r="BA17" s="1803"/>
      <c r="BB17" s="1803"/>
      <c r="BC17" s="1803"/>
      <c r="BD17" s="1803"/>
      <c r="BE17" s="1803"/>
      <c r="BF17" s="1803"/>
      <c r="BG17" s="1803"/>
      <c r="BH17" s="1803"/>
      <c r="BI17" s="1803"/>
      <c r="BJ17" s="1803"/>
      <c r="BK17" s="1803"/>
      <c r="BL17" s="1803"/>
      <c r="BM17" s="1803"/>
      <c r="BN17" s="1803"/>
    </row>
    <row r="18" spans="1:66" s="132" customFormat="1" ht="21" customHeight="1" x14ac:dyDescent="0.25">
      <c r="A18" s="110"/>
      <c r="B18" s="125">
        <f t="shared" si="2"/>
        <v>13</v>
      </c>
      <c r="C18" s="126" t="str">
        <f t="shared" si="1"/>
        <v>Austral Group S.A.A</v>
      </c>
      <c r="D18" s="127">
        <f t="shared" si="1"/>
        <v>2</v>
      </c>
      <c r="E18" s="128" t="str">
        <f t="shared" si="0"/>
        <v/>
      </c>
      <c r="F18" s="129">
        <f t="shared" si="0"/>
        <v>2</v>
      </c>
      <c r="G18" s="130" t="str">
        <f t="shared" si="0"/>
        <v/>
      </c>
      <c r="H18" s="131" t="str">
        <f t="shared" si="0"/>
        <v/>
      </c>
      <c r="I18" s="110"/>
      <c r="J18" s="1816" t="s">
        <v>228</v>
      </c>
      <c r="K18" s="1816">
        <v>2</v>
      </c>
      <c r="L18" s="1802"/>
      <c r="M18" s="1802"/>
      <c r="N18" s="1816" t="s">
        <v>228</v>
      </c>
      <c r="O18" s="1816"/>
      <c r="P18" s="1816">
        <v>2</v>
      </c>
      <c r="Q18" s="1816"/>
      <c r="R18" s="1816"/>
      <c r="S18" s="1816">
        <v>2</v>
      </c>
      <c r="T18" s="1802"/>
      <c r="U18" s="1816" t="s">
        <v>214</v>
      </c>
      <c r="V18" s="1816" t="s">
        <v>1071</v>
      </c>
      <c r="W18" s="1816" t="s">
        <v>413</v>
      </c>
      <c r="X18" s="1803"/>
      <c r="Y18" s="1803"/>
      <c r="Z18" s="1803"/>
      <c r="AA18" s="1803"/>
      <c r="AB18" s="1803"/>
      <c r="AC18" s="1803"/>
      <c r="AD18" s="1803"/>
      <c r="AE18" s="1803"/>
      <c r="AF18" s="1803"/>
      <c r="AG18" s="1803"/>
      <c r="AH18" s="1803"/>
      <c r="AI18" s="1803"/>
      <c r="AJ18" s="1803"/>
      <c r="AK18" s="1803"/>
      <c r="AL18" s="1803"/>
      <c r="AM18" s="1803"/>
      <c r="AN18" s="1803"/>
      <c r="AO18" s="1803"/>
      <c r="AP18" s="1803"/>
      <c r="AQ18" s="1803"/>
      <c r="AR18" s="1803"/>
      <c r="AS18" s="1803"/>
      <c r="AT18" s="1803"/>
      <c r="AU18" s="1803"/>
      <c r="AV18" s="1803"/>
      <c r="AW18" s="1803"/>
      <c r="AX18" s="1803"/>
      <c r="AY18" s="1803"/>
      <c r="AZ18" s="1803"/>
      <c r="BA18" s="1803"/>
      <c r="BB18" s="1803"/>
      <c r="BC18" s="1803"/>
      <c r="BD18" s="1803"/>
      <c r="BE18" s="1803"/>
      <c r="BF18" s="1803"/>
      <c r="BG18" s="1803"/>
      <c r="BH18" s="1803"/>
      <c r="BI18" s="1803"/>
      <c r="BJ18" s="1803"/>
      <c r="BK18" s="1803"/>
      <c r="BL18" s="1803"/>
      <c r="BM18" s="1803"/>
      <c r="BN18" s="1803"/>
    </row>
    <row r="19" spans="1:66" s="132" customFormat="1" ht="21" customHeight="1" x14ac:dyDescent="0.25">
      <c r="A19" s="110"/>
      <c r="B19" s="125">
        <f t="shared" si="2"/>
        <v>14</v>
      </c>
      <c r="C19" s="126" t="str">
        <f t="shared" si="1"/>
        <v>Cálidda Energía S.A.C.</v>
      </c>
      <c r="D19" s="127">
        <f t="shared" si="1"/>
        <v>1</v>
      </c>
      <c r="E19" s="128" t="str">
        <f t="shared" si="0"/>
        <v/>
      </c>
      <c r="F19" s="129">
        <f t="shared" si="0"/>
        <v>1</v>
      </c>
      <c r="G19" s="130" t="str">
        <f t="shared" si="0"/>
        <v/>
      </c>
      <c r="H19" s="131" t="str">
        <f t="shared" si="0"/>
        <v/>
      </c>
      <c r="I19" s="110"/>
      <c r="J19" s="1816" t="s">
        <v>230</v>
      </c>
      <c r="K19" s="1816">
        <v>1</v>
      </c>
      <c r="L19" s="1802"/>
      <c r="M19" s="1802"/>
      <c r="N19" s="1816" t="s">
        <v>230</v>
      </c>
      <c r="O19" s="1816"/>
      <c r="P19" s="1816">
        <v>1</v>
      </c>
      <c r="Q19" s="1816"/>
      <c r="R19" s="1816"/>
      <c r="S19" s="1816">
        <v>1</v>
      </c>
      <c r="T19" s="1802"/>
      <c r="U19" s="1816" t="s">
        <v>214</v>
      </c>
      <c r="V19" s="1816" t="s">
        <v>1072</v>
      </c>
      <c r="W19" s="1816" t="s">
        <v>413</v>
      </c>
      <c r="X19" s="1803"/>
      <c r="Y19" s="1803"/>
      <c r="Z19" s="1803"/>
      <c r="AA19" s="1803"/>
      <c r="AB19" s="1803"/>
      <c r="AC19" s="1803"/>
      <c r="AD19" s="1803"/>
      <c r="AE19" s="1803"/>
      <c r="AF19" s="1803"/>
      <c r="AG19" s="1803"/>
      <c r="AH19" s="1803"/>
      <c r="AI19" s="1803"/>
      <c r="AJ19" s="1803"/>
      <c r="AK19" s="1803"/>
      <c r="AL19" s="1803"/>
      <c r="AM19" s="1803"/>
      <c r="AN19" s="1803"/>
      <c r="AO19" s="1803"/>
      <c r="AP19" s="1803"/>
      <c r="AQ19" s="1803"/>
      <c r="AR19" s="1803"/>
      <c r="AS19" s="1803"/>
      <c r="AT19" s="1803"/>
      <c r="AU19" s="1803"/>
      <c r="AV19" s="1803"/>
      <c r="AW19" s="1803"/>
      <c r="AX19" s="1803"/>
      <c r="AY19" s="1803"/>
      <c r="AZ19" s="1803"/>
      <c r="BA19" s="1803"/>
      <c r="BB19" s="1803"/>
      <c r="BC19" s="1803"/>
      <c r="BD19" s="1803"/>
      <c r="BE19" s="1803"/>
      <c r="BF19" s="1803"/>
      <c r="BG19" s="1803"/>
      <c r="BH19" s="1803"/>
      <c r="BI19" s="1803"/>
      <c r="BJ19" s="1803"/>
      <c r="BK19" s="1803"/>
      <c r="BL19" s="1803"/>
      <c r="BM19" s="1803"/>
      <c r="BN19" s="1803"/>
    </row>
    <row r="20" spans="1:66" s="132" customFormat="1" ht="21" customHeight="1" x14ac:dyDescent="0.25">
      <c r="A20" s="110"/>
      <c r="B20" s="125">
        <f t="shared" si="2"/>
        <v>15</v>
      </c>
      <c r="C20" s="126" t="str">
        <f t="shared" si="1"/>
        <v>Cartavio S.A.A.</v>
      </c>
      <c r="D20" s="127">
        <f t="shared" si="1"/>
        <v>1</v>
      </c>
      <c r="E20" s="128" t="str">
        <f t="shared" si="0"/>
        <v/>
      </c>
      <c r="F20" s="129" t="str">
        <f t="shared" si="0"/>
        <v/>
      </c>
      <c r="G20" s="130" t="str">
        <f t="shared" si="0"/>
        <v/>
      </c>
      <c r="H20" s="131">
        <f t="shared" si="0"/>
        <v>1</v>
      </c>
      <c r="I20" s="110"/>
      <c r="J20" s="1816" t="s">
        <v>232</v>
      </c>
      <c r="K20" s="1816">
        <v>1</v>
      </c>
      <c r="L20" s="1802"/>
      <c r="M20" s="1802"/>
      <c r="N20" s="1816" t="s">
        <v>232</v>
      </c>
      <c r="O20" s="1816"/>
      <c r="P20" s="1816"/>
      <c r="Q20" s="1816"/>
      <c r="R20" s="1816">
        <v>1</v>
      </c>
      <c r="S20" s="1816">
        <v>1</v>
      </c>
      <c r="T20" s="1802"/>
      <c r="U20" s="1816" t="s">
        <v>214</v>
      </c>
      <c r="V20" s="1816" t="s">
        <v>1073</v>
      </c>
      <c r="W20" s="1816" t="s">
        <v>413</v>
      </c>
      <c r="X20" s="1803"/>
      <c r="Y20" s="1803"/>
      <c r="Z20" s="1803"/>
      <c r="AA20" s="1803"/>
      <c r="AB20" s="1803"/>
      <c r="AC20" s="1803"/>
      <c r="AD20" s="1803"/>
      <c r="AE20" s="1803"/>
      <c r="AF20" s="1803"/>
      <c r="AG20" s="1803"/>
      <c r="AH20" s="1803"/>
      <c r="AI20" s="1803"/>
      <c r="AJ20" s="1803"/>
      <c r="AK20" s="1803"/>
      <c r="AL20" s="1803"/>
      <c r="AM20" s="1803"/>
      <c r="AN20" s="1803"/>
      <c r="AO20" s="1803"/>
      <c r="AP20" s="1803"/>
      <c r="AQ20" s="1803"/>
      <c r="AR20" s="1803"/>
      <c r="AS20" s="1803"/>
      <c r="AT20" s="1803"/>
      <c r="AU20" s="1803"/>
      <c r="AV20" s="1803"/>
      <c r="AW20" s="1803"/>
      <c r="AX20" s="1803"/>
      <c r="AY20" s="1803"/>
      <c r="AZ20" s="1803"/>
      <c r="BA20" s="1803"/>
      <c r="BB20" s="1803"/>
      <c r="BC20" s="1803"/>
      <c r="BD20" s="1803"/>
      <c r="BE20" s="1803"/>
      <c r="BF20" s="1803"/>
      <c r="BG20" s="1803"/>
      <c r="BH20" s="1803"/>
      <c r="BI20" s="1803"/>
      <c r="BJ20" s="1803"/>
      <c r="BK20" s="1803"/>
      <c r="BL20" s="1803"/>
      <c r="BM20" s="1803"/>
      <c r="BN20" s="1803"/>
    </row>
    <row r="21" spans="1:66" s="132" customFormat="1" ht="21" customHeight="1" x14ac:dyDescent="0.25">
      <c r="A21" s="110"/>
      <c r="B21" s="125">
        <f t="shared" si="2"/>
        <v>16</v>
      </c>
      <c r="C21" s="126" t="str">
        <f t="shared" si="1"/>
        <v>Casa Grande S.A.A.</v>
      </c>
      <c r="D21" s="127">
        <f t="shared" si="1"/>
        <v>1</v>
      </c>
      <c r="E21" s="128" t="str">
        <f t="shared" si="0"/>
        <v/>
      </c>
      <c r="F21" s="129" t="str">
        <f t="shared" si="0"/>
        <v/>
      </c>
      <c r="G21" s="130" t="str">
        <f t="shared" si="0"/>
        <v/>
      </c>
      <c r="H21" s="131">
        <f t="shared" si="0"/>
        <v>1</v>
      </c>
      <c r="I21" s="110"/>
      <c r="J21" s="1816" t="s">
        <v>234</v>
      </c>
      <c r="K21" s="1816">
        <v>1</v>
      </c>
      <c r="L21" s="1802"/>
      <c r="M21" s="1802"/>
      <c r="N21" s="1816" t="s">
        <v>234</v>
      </c>
      <c r="O21" s="1816"/>
      <c r="P21" s="1816"/>
      <c r="Q21" s="1816"/>
      <c r="R21" s="1816">
        <v>1</v>
      </c>
      <c r="S21" s="1816">
        <v>1</v>
      </c>
      <c r="T21" s="1802"/>
      <c r="U21" s="1816" t="s">
        <v>214</v>
      </c>
      <c r="V21" s="1816" t="s">
        <v>1074</v>
      </c>
      <c r="W21" s="1816" t="s">
        <v>413</v>
      </c>
      <c r="X21" s="1803"/>
      <c r="Y21" s="1803"/>
      <c r="Z21" s="1803"/>
      <c r="AA21" s="1803"/>
      <c r="AB21" s="1803"/>
      <c r="AC21" s="1803"/>
      <c r="AD21" s="1803"/>
      <c r="AE21" s="1803"/>
      <c r="AF21" s="1803"/>
      <c r="AG21" s="1803"/>
      <c r="AH21" s="1803"/>
      <c r="AI21" s="1803"/>
      <c r="AJ21" s="1803"/>
      <c r="AK21" s="1803"/>
      <c r="AL21" s="1803"/>
      <c r="AM21" s="1803"/>
      <c r="AN21" s="1803"/>
      <c r="AO21" s="1803"/>
      <c r="AP21" s="1803"/>
      <c r="AQ21" s="1803"/>
      <c r="AR21" s="1803"/>
      <c r="AS21" s="1803"/>
      <c r="AT21" s="1803"/>
      <c r="AU21" s="1803"/>
      <c r="AV21" s="1803"/>
      <c r="AW21" s="1803"/>
      <c r="AX21" s="1803"/>
      <c r="AY21" s="1803"/>
      <c r="AZ21" s="1803"/>
      <c r="BA21" s="1803"/>
      <c r="BB21" s="1803"/>
      <c r="BC21" s="1803"/>
      <c r="BD21" s="1803"/>
      <c r="BE21" s="1803"/>
      <c r="BF21" s="1803"/>
      <c r="BG21" s="1803"/>
      <c r="BH21" s="1803"/>
      <c r="BI21" s="1803"/>
      <c r="BJ21" s="1803"/>
      <c r="BK21" s="1803"/>
      <c r="BL21" s="1803"/>
      <c r="BM21" s="1803"/>
      <c r="BN21" s="1803"/>
    </row>
    <row r="22" spans="1:66" s="132" customFormat="1" ht="21" customHeight="1" x14ac:dyDescent="0.25">
      <c r="A22" s="110"/>
      <c r="B22" s="125">
        <f t="shared" si="2"/>
        <v>17</v>
      </c>
      <c r="C22" s="126" t="str">
        <f t="shared" si="1"/>
        <v>Cementos Pacasmayo S.A.A.</v>
      </c>
      <c r="D22" s="127">
        <f t="shared" si="1"/>
        <v>1</v>
      </c>
      <c r="E22" s="128" t="str">
        <f t="shared" ref="E22:H85" si="3">+IF(O22&lt;&gt;"",O22,"")</f>
        <v/>
      </c>
      <c r="F22" s="129" t="str">
        <f t="shared" si="3"/>
        <v/>
      </c>
      <c r="G22" s="130" t="str">
        <f t="shared" si="3"/>
        <v/>
      </c>
      <c r="H22" s="131">
        <f t="shared" si="3"/>
        <v>1</v>
      </c>
      <c r="I22" s="110"/>
      <c r="J22" s="1816" t="s">
        <v>236</v>
      </c>
      <c r="K22" s="1816">
        <v>1</v>
      </c>
      <c r="L22" s="1802"/>
      <c r="M22" s="1802"/>
      <c r="N22" s="1816" t="s">
        <v>236</v>
      </c>
      <c r="O22" s="1816"/>
      <c r="P22" s="1816"/>
      <c r="Q22" s="1816"/>
      <c r="R22" s="1816">
        <v>1</v>
      </c>
      <c r="S22" s="1816">
        <v>1</v>
      </c>
      <c r="T22" s="1802"/>
      <c r="U22" s="1816" t="s">
        <v>214</v>
      </c>
      <c r="V22" s="1816" t="s">
        <v>1075</v>
      </c>
      <c r="W22" s="1816" t="s">
        <v>413</v>
      </c>
      <c r="X22" s="1803"/>
      <c r="Y22" s="1803"/>
      <c r="Z22" s="1803"/>
      <c r="AA22" s="1803"/>
      <c r="AB22" s="1803"/>
      <c r="AC22" s="1803"/>
      <c r="AD22" s="1803"/>
      <c r="AE22" s="1803"/>
      <c r="AF22" s="1803"/>
      <c r="AG22" s="1803"/>
      <c r="AH22" s="1803"/>
      <c r="AI22" s="1803"/>
      <c r="AJ22" s="1803"/>
      <c r="AK22" s="1803"/>
      <c r="AL22" s="1803"/>
      <c r="AM22" s="1803"/>
      <c r="AN22" s="1803"/>
      <c r="AO22" s="1803"/>
      <c r="AP22" s="1803"/>
      <c r="AQ22" s="1803"/>
      <c r="AR22" s="1803"/>
      <c r="AS22" s="1803"/>
      <c r="AT22" s="1803"/>
      <c r="AU22" s="1803"/>
      <c r="AV22" s="1803"/>
      <c r="AW22" s="1803"/>
      <c r="AX22" s="1803"/>
      <c r="AY22" s="1803"/>
      <c r="AZ22" s="1803"/>
      <c r="BA22" s="1803"/>
      <c r="BB22" s="1803"/>
      <c r="BC22" s="1803"/>
      <c r="BD22" s="1803"/>
      <c r="BE22" s="1803"/>
      <c r="BF22" s="1803"/>
      <c r="BG22" s="1803"/>
      <c r="BH22" s="1803"/>
      <c r="BI22" s="1803"/>
      <c r="BJ22" s="1803"/>
      <c r="BK22" s="1803"/>
      <c r="BL22" s="1803"/>
      <c r="BM22" s="1803"/>
      <c r="BN22" s="1803"/>
    </row>
    <row r="23" spans="1:66" s="132" customFormat="1" ht="21" customHeight="1" x14ac:dyDescent="0.25">
      <c r="A23" s="110"/>
      <c r="B23" s="125">
        <f t="shared" si="2"/>
        <v>18</v>
      </c>
      <c r="C23" s="126" t="str">
        <f t="shared" ref="C23:D86" si="4">+J23</f>
        <v>Cementos Selva S.A.</v>
      </c>
      <c r="D23" s="127">
        <f t="shared" si="4"/>
        <v>1</v>
      </c>
      <c r="E23" s="128" t="str">
        <f t="shared" si="3"/>
        <v/>
      </c>
      <c r="F23" s="129">
        <f t="shared" si="3"/>
        <v>1</v>
      </c>
      <c r="G23" s="130" t="str">
        <f t="shared" si="3"/>
        <v/>
      </c>
      <c r="H23" s="131" t="str">
        <f t="shared" si="3"/>
        <v/>
      </c>
      <c r="I23" s="110"/>
      <c r="J23" s="1816" t="s">
        <v>238</v>
      </c>
      <c r="K23" s="1816">
        <v>1</v>
      </c>
      <c r="L23" s="1802"/>
      <c r="M23" s="1802"/>
      <c r="N23" s="1816" t="s">
        <v>238</v>
      </c>
      <c r="O23" s="1816"/>
      <c r="P23" s="1816">
        <v>1</v>
      </c>
      <c r="Q23" s="1816"/>
      <c r="R23" s="1816"/>
      <c r="S23" s="1816">
        <v>1</v>
      </c>
      <c r="T23" s="1802"/>
      <c r="U23" s="1816" t="s">
        <v>216</v>
      </c>
      <c r="V23" s="1816" t="s">
        <v>1076</v>
      </c>
      <c r="W23" s="1816" t="s">
        <v>413</v>
      </c>
      <c r="X23" s="1803"/>
      <c r="Y23" s="1803"/>
      <c r="Z23" s="1803"/>
      <c r="AA23" s="1803"/>
      <c r="AB23" s="1803"/>
      <c r="AC23" s="1803"/>
      <c r="AD23" s="1803"/>
      <c r="AE23" s="1803"/>
      <c r="AF23" s="1803"/>
      <c r="AG23" s="1803"/>
      <c r="AH23" s="1803"/>
      <c r="AI23" s="1803"/>
      <c r="AJ23" s="1803"/>
      <c r="AK23" s="1803"/>
      <c r="AL23" s="1803"/>
      <c r="AM23" s="1803"/>
      <c r="AN23" s="1803"/>
      <c r="AO23" s="1803"/>
      <c r="AP23" s="1803"/>
      <c r="AQ23" s="1803"/>
      <c r="AR23" s="1803"/>
      <c r="AS23" s="1803"/>
      <c r="AT23" s="1803"/>
      <c r="AU23" s="1803"/>
      <c r="AV23" s="1803"/>
      <c r="AW23" s="1803"/>
      <c r="AX23" s="1803"/>
      <c r="AY23" s="1803"/>
      <c r="AZ23" s="1803"/>
      <c r="BA23" s="1803"/>
      <c r="BB23" s="1803"/>
      <c r="BC23" s="1803"/>
      <c r="BD23" s="1803"/>
      <c r="BE23" s="1803"/>
      <c r="BF23" s="1803"/>
      <c r="BG23" s="1803"/>
      <c r="BH23" s="1803"/>
      <c r="BI23" s="1803"/>
      <c r="BJ23" s="1803"/>
      <c r="BK23" s="1803"/>
      <c r="BL23" s="1803"/>
      <c r="BM23" s="1803"/>
      <c r="BN23" s="1803"/>
    </row>
    <row r="24" spans="1:66" s="132" customFormat="1" ht="21" customHeight="1" x14ac:dyDescent="0.25">
      <c r="A24" s="110"/>
      <c r="B24" s="125">
        <f t="shared" si="2"/>
        <v>19</v>
      </c>
      <c r="C24" s="126" t="str">
        <f t="shared" si="4"/>
        <v>Cerámica Lima S.A.</v>
      </c>
      <c r="D24" s="127">
        <f t="shared" si="4"/>
        <v>2</v>
      </c>
      <c r="E24" s="128" t="str">
        <f t="shared" si="3"/>
        <v/>
      </c>
      <c r="F24" s="129">
        <f t="shared" si="3"/>
        <v>2</v>
      </c>
      <c r="G24" s="130" t="str">
        <f t="shared" si="3"/>
        <v/>
      </c>
      <c r="H24" s="131" t="str">
        <f t="shared" si="3"/>
        <v/>
      </c>
      <c r="I24" s="110"/>
      <c r="J24" s="1816" t="s">
        <v>240</v>
      </c>
      <c r="K24" s="1816">
        <v>2</v>
      </c>
      <c r="L24" s="1802"/>
      <c r="M24" s="1802"/>
      <c r="N24" s="1816" t="s">
        <v>240</v>
      </c>
      <c r="O24" s="1816"/>
      <c r="P24" s="1816">
        <v>2</v>
      </c>
      <c r="Q24" s="1816"/>
      <c r="R24" s="1816"/>
      <c r="S24" s="1816">
        <v>2</v>
      </c>
      <c r="T24" s="1802"/>
      <c r="U24" s="1816" t="s">
        <v>216</v>
      </c>
      <c r="V24" s="1816" t="s">
        <v>1077</v>
      </c>
      <c r="W24" s="1816" t="s">
        <v>413</v>
      </c>
      <c r="X24" s="1803"/>
      <c r="Y24" s="1803"/>
      <c r="Z24" s="1803"/>
      <c r="AA24" s="1803"/>
      <c r="AB24" s="1803"/>
      <c r="AC24" s="1803"/>
      <c r="AD24" s="1803"/>
      <c r="AE24" s="1803"/>
      <c r="AF24" s="1803"/>
      <c r="AG24" s="1803"/>
      <c r="AH24" s="1803"/>
      <c r="AI24" s="1803"/>
      <c r="AJ24" s="1803"/>
      <c r="AK24" s="1803"/>
      <c r="AL24" s="1803"/>
      <c r="AM24" s="1803"/>
      <c r="AN24" s="1803"/>
      <c r="AO24" s="1803"/>
      <c r="AP24" s="1803"/>
      <c r="AQ24" s="1803"/>
      <c r="AR24" s="1803"/>
      <c r="AS24" s="1803"/>
      <c r="AT24" s="1803"/>
      <c r="AU24" s="1803"/>
      <c r="AV24" s="1803"/>
      <c r="AW24" s="1803"/>
      <c r="AX24" s="1803"/>
      <c r="AY24" s="1803"/>
      <c r="AZ24" s="1803"/>
      <c r="BA24" s="1803"/>
      <c r="BB24" s="1803"/>
      <c r="BC24" s="1803"/>
      <c r="BD24" s="1803"/>
      <c r="BE24" s="1803"/>
      <c r="BF24" s="1803"/>
      <c r="BG24" s="1803"/>
      <c r="BH24" s="1803"/>
      <c r="BI24" s="1803"/>
      <c r="BJ24" s="1803"/>
      <c r="BK24" s="1803"/>
      <c r="BL24" s="1803"/>
      <c r="BM24" s="1803"/>
      <c r="BN24" s="1803"/>
    </row>
    <row r="25" spans="1:66" s="132" customFormat="1" ht="21" customHeight="1" x14ac:dyDescent="0.25">
      <c r="A25" s="110"/>
      <c r="B25" s="125">
        <f t="shared" si="2"/>
        <v>20</v>
      </c>
      <c r="C25" s="126" t="str">
        <f t="shared" si="4"/>
        <v>Cervecería San Juan S.A.</v>
      </c>
      <c r="D25" s="127">
        <f t="shared" si="4"/>
        <v>1</v>
      </c>
      <c r="E25" s="128" t="str">
        <f t="shared" si="3"/>
        <v/>
      </c>
      <c r="F25" s="129">
        <f t="shared" si="3"/>
        <v>1</v>
      </c>
      <c r="G25" s="130" t="str">
        <f t="shared" si="3"/>
        <v/>
      </c>
      <c r="H25" s="131" t="str">
        <f t="shared" si="3"/>
        <v/>
      </c>
      <c r="I25" s="110"/>
      <c r="J25" s="1816" t="s">
        <v>242</v>
      </c>
      <c r="K25" s="1816">
        <v>1</v>
      </c>
      <c r="L25" s="1802"/>
      <c r="M25" s="1802"/>
      <c r="N25" s="1816" t="s">
        <v>242</v>
      </c>
      <c r="O25" s="1816"/>
      <c r="P25" s="1816">
        <v>1</v>
      </c>
      <c r="Q25" s="1816"/>
      <c r="R25" s="1816"/>
      <c r="S25" s="1816">
        <v>1</v>
      </c>
      <c r="T25" s="1803"/>
      <c r="U25" s="1816" t="s">
        <v>218</v>
      </c>
      <c r="V25" s="1816" t="s">
        <v>1078</v>
      </c>
      <c r="W25" s="1816" t="s">
        <v>413</v>
      </c>
      <c r="X25" s="1803"/>
      <c r="Y25" s="1803"/>
      <c r="Z25" s="1803"/>
      <c r="AA25" s="1803"/>
      <c r="AB25" s="1803"/>
      <c r="AC25" s="1803"/>
      <c r="AD25" s="1803"/>
      <c r="AE25" s="1803"/>
      <c r="AF25" s="1803"/>
      <c r="AG25" s="1803"/>
      <c r="AH25" s="1803"/>
      <c r="AI25" s="1803"/>
      <c r="AJ25" s="1803"/>
      <c r="AK25" s="1803"/>
      <c r="AL25" s="1803"/>
      <c r="AM25" s="1803"/>
      <c r="AN25" s="1803"/>
      <c r="AO25" s="1803"/>
      <c r="AP25" s="1803"/>
      <c r="AQ25" s="1803"/>
      <c r="AR25" s="1803"/>
      <c r="AS25" s="1803"/>
      <c r="AT25" s="1803"/>
      <c r="AU25" s="1803"/>
      <c r="AV25" s="1803"/>
      <c r="AW25" s="1803"/>
      <c r="AX25" s="1803"/>
      <c r="AY25" s="1803"/>
      <c r="AZ25" s="1803"/>
      <c r="BA25" s="1803"/>
      <c r="BB25" s="1803"/>
      <c r="BC25" s="1803"/>
      <c r="BD25" s="1803"/>
      <c r="BE25" s="1803"/>
      <c r="BF25" s="1803"/>
      <c r="BG25" s="1803"/>
      <c r="BH25" s="1803"/>
      <c r="BI25" s="1803"/>
      <c r="BJ25" s="1803"/>
      <c r="BK25" s="1803"/>
      <c r="BL25" s="1803"/>
      <c r="BM25" s="1803"/>
      <c r="BN25" s="1803"/>
    </row>
    <row r="26" spans="1:66" s="132" customFormat="1" ht="21" customHeight="1" x14ac:dyDescent="0.25">
      <c r="A26" s="110"/>
      <c r="B26" s="125">
        <f t="shared" si="2"/>
        <v>21</v>
      </c>
      <c r="C26" s="126" t="str">
        <f t="shared" si="4"/>
        <v>Cia Minera Agregados Calcáreos S.A.</v>
      </c>
      <c r="D26" s="127">
        <f t="shared" si="4"/>
        <v>1</v>
      </c>
      <c r="E26" s="128" t="str">
        <f t="shared" si="3"/>
        <v/>
      </c>
      <c r="F26" s="129">
        <f t="shared" si="3"/>
        <v>1</v>
      </c>
      <c r="G26" s="130" t="str">
        <f t="shared" si="3"/>
        <v/>
      </c>
      <c r="H26" s="131" t="str">
        <f t="shared" si="3"/>
        <v/>
      </c>
      <c r="I26" s="110"/>
      <c r="J26" s="1816" t="s">
        <v>244</v>
      </c>
      <c r="K26" s="1816">
        <v>1</v>
      </c>
      <c r="L26" s="1802"/>
      <c r="M26" s="1802"/>
      <c r="N26" s="1816" t="s">
        <v>244</v>
      </c>
      <c r="O26" s="1816"/>
      <c r="P26" s="1816">
        <v>1</v>
      </c>
      <c r="Q26" s="1816"/>
      <c r="R26" s="1816"/>
      <c r="S26" s="1816">
        <v>1</v>
      </c>
      <c r="T26" s="1803"/>
      <c r="U26" s="1816" t="s">
        <v>218</v>
      </c>
      <c r="V26" s="1816" t="s">
        <v>1079</v>
      </c>
      <c r="W26" s="1816" t="s">
        <v>413</v>
      </c>
      <c r="X26" s="1803"/>
      <c r="Y26" s="1803"/>
      <c r="Z26" s="1803"/>
      <c r="AA26" s="1803"/>
      <c r="AB26" s="1803"/>
      <c r="AC26" s="1803"/>
      <c r="AD26" s="1803"/>
      <c r="AE26" s="1803"/>
      <c r="AF26" s="1803"/>
      <c r="AG26" s="1803"/>
      <c r="AH26" s="1803"/>
      <c r="AI26" s="1803"/>
      <c r="AJ26" s="1803"/>
      <c r="AK26" s="1803"/>
      <c r="AL26" s="1803"/>
      <c r="AM26" s="1803"/>
      <c r="AN26" s="1803"/>
      <c r="AO26" s="1803"/>
      <c r="AP26" s="1803"/>
      <c r="AQ26" s="1803"/>
      <c r="AR26" s="1803"/>
      <c r="AS26" s="1803"/>
      <c r="AT26" s="1803"/>
      <c r="AU26" s="1803"/>
      <c r="AV26" s="1803"/>
      <c r="AW26" s="1803"/>
      <c r="AX26" s="1803"/>
      <c r="AY26" s="1803"/>
      <c r="AZ26" s="1803"/>
      <c r="BA26" s="1803"/>
      <c r="BB26" s="1803"/>
      <c r="BC26" s="1803"/>
      <c r="BD26" s="1803"/>
      <c r="BE26" s="1803"/>
      <c r="BF26" s="1803"/>
      <c r="BG26" s="1803"/>
      <c r="BH26" s="1803"/>
      <c r="BI26" s="1803"/>
      <c r="BJ26" s="1803"/>
      <c r="BK26" s="1803"/>
      <c r="BL26" s="1803"/>
      <c r="BM26" s="1803"/>
      <c r="BN26" s="1803"/>
    </row>
    <row r="27" spans="1:66" s="132" customFormat="1" ht="21" customHeight="1" x14ac:dyDescent="0.25">
      <c r="A27" s="110"/>
      <c r="B27" s="125">
        <f t="shared" si="2"/>
        <v>22</v>
      </c>
      <c r="C27" s="126" t="str">
        <f t="shared" si="4"/>
        <v>Cia Minera Poderosa S.A.</v>
      </c>
      <c r="D27" s="127">
        <f t="shared" si="4"/>
        <v>3</v>
      </c>
      <c r="E27" s="128">
        <f t="shared" si="3"/>
        <v>1</v>
      </c>
      <c r="F27" s="129">
        <f t="shared" si="3"/>
        <v>2</v>
      </c>
      <c r="G27" s="130" t="str">
        <f t="shared" si="3"/>
        <v/>
      </c>
      <c r="H27" s="131" t="str">
        <f t="shared" si="3"/>
        <v/>
      </c>
      <c r="I27" s="110"/>
      <c r="J27" s="1816" t="s">
        <v>246</v>
      </c>
      <c r="K27" s="1816">
        <v>3</v>
      </c>
      <c r="L27" s="1802"/>
      <c r="M27" s="1802"/>
      <c r="N27" s="1816" t="s">
        <v>246</v>
      </c>
      <c r="O27" s="1816">
        <v>1</v>
      </c>
      <c r="P27" s="1816">
        <v>2</v>
      </c>
      <c r="Q27" s="1816"/>
      <c r="R27" s="1816"/>
      <c r="S27" s="1816">
        <v>3</v>
      </c>
      <c r="T27" s="1803"/>
      <c r="U27" s="1816" t="s">
        <v>218</v>
      </c>
      <c r="V27" s="1816" t="s">
        <v>1080</v>
      </c>
      <c r="W27" s="1816" t="s">
        <v>413</v>
      </c>
      <c r="X27" s="1803"/>
      <c r="Y27" s="1803"/>
      <c r="Z27" s="1803"/>
      <c r="AA27" s="1803"/>
      <c r="AB27" s="1803"/>
      <c r="AC27" s="1803"/>
      <c r="AD27" s="1803"/>
      <c r="AE27" s="1803"/>
      <c r="AF27" s="1803"/>
      <c r="AG27" s="1803"/>
      <c r="AH27" s="1803"/>
      <c r="AI27" s="1803"/>
      <c r="AJ27" s="1803"/>
      <c r="AK27" s="1803"/>
      <c r="AL27" s="1803"/>
      <c r="AM27" s="1803"/>
      <c r="AN27" s="1803"/>
      <c r="AO27" s="1803"/>
      <c r="AP27" s="1803"/>
      <c r="AQ27" s="1803"/>
      <c r="AR27" s="1803"/>
      <c r="AS27" s="1803"/>
      <c r="AT27" s="1803"/>
      <c r="AU27" s="1803"/>
      <c r="AV27" s="1803"/>
      <c r="AW27" s="1803"/>
      <c r="AX27" s="1803"/>
      <c r="AY27" s="1803"/>
      <c r="AZ27" s="1803"/>
      <c r="BA27" s="1803"/>
      <c r="BB27" s="1803"/>
      <c r="BC27" s="1803"/>
      <c r="BD27" s="1803"/>
      <c r="BE27" s="1803"/>
      <c r="BF27" s="1803"/>
      <c r="BG27" s="1803"/>
      <c r="BH27" s="1803"/>
      <c r="BI27" s="1803"/>
      <c r="BJ27" s="1803"/>
      <c r="BK27" s="1803"/>
      <c r="BL27" s="1803"/>
      <c r="BM27" s="1803"/>
      <c r="BN27" s="1803"/>
    </row>
    <row r="28" spans="1:66" s="132" customFormat="1" ht="21" customHeight="1" x14ac:dyDescent="0.25">
      <c r="A28" s="110"/>
      <c r="B28" s="125">
        <f t="shared" si="2"/>
        <v>23</v>
      </c>
      <c r="C28" s="126" t="str">
        <f t="shared" si="4"/>
        <v>Cia Minera Raura S.A.</v>
      </c>
      <c r="D28" s="127">
        <f t="shared" si="4"/>
        <v>1</v>
      </c>
      <c r="E28" s="128">
        <f t="shared" si="3"/>
        <v>1</v>
      </c>
      <c r="F28" s="129" t="str">
        <f t="shared" si="3"/>
        <v/>
      </c>
      <c r="G28" s="130" t="str">
        <f t="shared" si="3"/>
        <v/>
      </c>
      <c r="H28" s="131" t="str">
        <f t="shared" si="3"/>
        <v/>
      </c>
      <c r="I28" s="110"/>
      <c r="J28" s="1816" t="s">
        <v>248</v>
      </c>
      <c r="K28" s="1816">
        <v>1</v>
      </c>
      <c r="L28" s="1802"/>
      <c r="M28" s="1802"/>
      <c r="N28" s="1816" t="s">
        <v>248</v>
      </c>
      <c r="O28" s="1816">
        <v>1</v>
      </c>
      <c r="P28" s="1816"/>
      <c r="Q28" s="1816"/>
      <c r="R28" s="1816"/>
      <c r="S28" s="1816">
        <v>1</v>
      </c>
      <c r="T28" s="1803"/>
      <c r="U28" s="1816" t="s">
        <v>218</v>
      </c>
      <c r="V28" s="1816" t="s">
        <v>1081</v>
      </c>
      <c r="W28" s="1816" t="s">
        <v>413</v>
      </c>
      <c r="X28" s="1803"/>
      <c r="Y28" s="1803"/>
      <c r="Z28" s="1803"/>
      <c r="AA28" s="1803"/>
      <c r="AB28" s="1803"/>
      <c r="AC28" s="1803"/>
      <c r="AD28" s="1803"/>
      <c r="AE28" s="1803"/>
      <c r="AF28" s="1803"/>
      <c r="AG28" s="1803"/>
      <c r="AH28" s="1803"/>
      <c r="AI28" s="1803"/>
      <c r="AJ28" s="1803"/>
      <c r="AK28" s="1803"/>
      <c r="AL28" s="1803"/>
      <c r="AM28" s="1803"/>
      <c r="AN28" s="1803"/>
      <c r="AO28" s="1803"/>
      <c r="AP28" s="1803"/>
      <c r="AQ28" s="1803"/>
      <c r="AR28" s="1803"/>
      <c r="AS28" s="1803"/>
      <c r="AT28" s="1803"/>
      <c r="AU28" s="1803"/>
      <c r="AV28" s="1803"/>
      <c r="AW28" s="1803"/>
      <c r="AX28" s="1803"/>
      <c r="AY28" s="1803"/>
      <c r="AZ28" s="1803"/>
      <c r="BA28" s="1803"/>
      <c r="BB28" s="1803"/>
      <c r="BC28" s="1803"/>
      <c r="BD28" s="1803"/>
      <c r="BE28" s="1803"/>
      <c r="BF28" s="1803"/>
      <c r="BG28" s="1803"/>
      <c r="BH28" s="1803"/>
      <c r="BI28" s="1803"/>
      <c r="BJ28" s="1803"/>
      <c r="BK28" s="1803"/>
      <c r="BL28" s="1803"/>
      <c r="BM28" s="1803"/>
      <c r="BN28" s="1803"/>
    </row>
    <row r="29" spans="1:66" s="132" customFormat="1" ht="21" customHeight="1" x14ac:dyDescent="0.25">
      <c r="A29" s="110"/>
      <c r="B29" s="125">
        <f t="shared" si="2"/>
        <v>24</v>
      </c>
      <c r="C29" s="126" t="str">
        <f t="shared" si="4"/>
        <v>Cia Minera Santa Luisa S.A.</v>
      </c>
      <c r="D29" s="127">
        <f t="shared" si="4"/>
        <v>5</v>
      </c>
      <c r="E29" s="128">
        <f t="shared" si="3"/>
        <v>2</v>
      </c>
      <c r="F29" s="129">
        <f t="shared" si="3"/>
        <v>3</v>
      </c>
      <c r="G29" s="130" t="str">
        <f t="shared" si="3"/>
        <v/>
      </c>
      <c r="H29" s="131" t="str">
        <f t="shared" si="3"/>
        <v/>
      </c>
      <c r="I29" s="110"/>
      <c r="J29" s="1816" t="s">
        <v>250</v>
      </c>
      <c r="K29" s="1816">
        <v>5</v>
      </c>
      <c r="L29" s="1802"/>
      <c r="M29" s="1802"/>
      <c r="N29" s="1816" t="s">
        <v>250</v>
      </c>
      <c r="O29" s="1816">
        <v>2</v>
      </c>
      <c r="P29" s="1816">
        <v>3</v>
      </c>
      <c r="Q29" s="1816"/>
      <c r="R29" s="1816"/>
      <c r="S29" s="1816">
        <v>5</v>
      </c>
      <c r="T29" s="1803"/>
      <c r="U29" s="1816" t="s">
        <v>220</v>
      </c>
      <c r="V29" s="1816" t="s">
        <v>1082</v>
      </c>
      <c r="W29" s="1816" t="s">
        <v>413</v>
      </c>
      <c r="X29" s="1803"/>
      <c r="Y29" s="1803"/>
      <c r="Z29" s="1803"/>
      <c r="AA29" s="1803"/>
      <c r="AB29" s="1803"/>
      <c r="AC29" s="1803"/>
      <c r="AD29" s="1803"/>
      <c r="AE29" s="1803"/>
      <c r="AF29" s="1803"/>
      <c r="AG29" s="1803"/>
      <c r="AH29" s="1803"/>
      <c r="AI29" s="1803"/>
      <c r="AJ29" s="1803"/>
      <c r="AK29" s="1803"/>
      <c r="AL29" s="1803"/>
      <c r="AM29" s="1803"/>
      <c r="AN29" s="1803"/>
      <c r="AO29" s="1803"/>
      <c r="AP29" s="1803"/>
      <c r="AQ29" s="1803"/>
      <c r="AR29" s="1803"/>
      <c r="AS29" s="1803"/>
      <c r="AT29" s="1803"/>
      <c r="AU29" s="1803"/>
      <c r="AV29" s="1803"/>
      <c r="AW29" s="1803"/>
      <c r="AX29" s="1803"/>
      <c r="AY29" s="1803"/>
      <c r="AZ29" s="1803"/>
      <c r="BA29" s="1803"/>
      <c r="BB29" s="1803"/>
      <c r="BC29" s="1803"/>
      <c r="BD29" s="1803"/>
      <c r="BE29" s="1803"/>
      <c r="BF29" s="1803"/>
      <c r="BG29" s="1803"/>
      <c r="BH29" s="1803"/>
      <c r="BI29" s="1803"/>
      <c r="BJ29" s="1803"/>
      <c r="BK29" s="1803"/>
      <c r="BL29" s="1803"/>
      <c r="BM29" s="1803"/>
      <c r="BN29" s="1803"/>
    </row>
    <row r="30" spans="1:66" s="132" customFormat="1" ht="21" customHeight="1" x14ac:dyDescent="0.25">
      <c r="A30" s="110"/>
      <c r="B30" s="125">
        <f t="shared" si="2"/>
        <v>25</v>
      </c>
      <c r="C30" s="126" t="str">
        <f t="shared" si="4"/>
        <v>CNPC Perú S.A.</v>
      </c>
      <c r="D30" s="127">
        <f t="shared" si="4"/>
        <v>1</v>
      </c>
      <c r="E30" s="128" t="str">
        <f t="shared" si="3"/>
        <v/>
      </c>
      <c r="F30" s="129">
        <f t="shared" si="3"/>
        <v>1</v>
      </c>
      <c r="G30" s="130" t="str">
        <f t="shared" si="3"/>
        <v/>
      </c>
      <c r="H30" s="131" t="str">
        <f t="shared" si="3"/>
        <v/>
      </c>
      <c r="I30" s="110"/>
      <c r="J30" s="1816" t="s">
        <v>252</v>
      </c>
      <c r="K30" s="1816">
        <v>1</v>
      </c>
      <c r="L30" s="1802"/>
      <c r="M30" s="1802"/>
      <c r="N30" s="1816" t="s">
        <v>252</v>
      </c>
      <c r="O30" s="1816"/>
      <c r="P30" s="1816">
        <v>1</v>
      </c>
      <c r="Q30" s="1816"/>
      <c r="R30" s="1816"/>
      <c r="S30" s="1816">
        <v>1</v>
      </c>
      <c r="T30" s="1803"/>
      <c r="U30" s="1816" t="s">
        <v>222</v>
      </c>
      <c r="V30" s="1816" t="s">
        <v>1083</v>
      </c>
      <c r="W30" s="1816" t="s">
        <v>413</v>
      </c>
      <c r="X30" s="1803"/>
      <c r="Y30" s="1803"/>
      <c r="Z30" s="1803"/>
      <c r="AA30" s="1803"/>
      <c r="AB30" s="1803"/>
      <c r="AC30" s="1803"/>
      <c r="AD30" s="1803"/>
      <c r="AE30" s="1803"/>
      <c r="AF30" s="1803"/>
      <c r="AG30" s="1803"/>
      <c r="AH30" s="1803"/>
      <c r="AI30" s="1803"/>
      <c r="AJ30" s="1803"/>
      <c r="AK30" s="1803"/>
      <c r="AL30" s="1803"/>
      <c r="AM30" s="1803"/>
      <c r="AN30" s="1803"/>
      <c r="AO30" s="1803"/>
      <c r="AP30" s="1803"/>
      <c r="AQ30" s="1803"/>
      <c r="AR30" s="1803"/>
      <c r="AS30" s="1803"/>
      <c r="AT30" s="1803"/>
      <c r="AU30" s="1803"/>
      <c r="AV30" s="1803"/>
      <c r="AW30" s="1803"/>
      <c r="AX30" s="1803"/>
      <c r="AY30" s="1803"/>
      <c r="AZ30" s="1803"/>
      <c r="BA30" s="1803"/>
      <c r="BB30" s="1803"/>
      <c r="BC30" s="1803"/>
      <c r="BD30" s="1803"/>
      <c r="BE30" s="1803"/>
      <c r="BF30" s="1803"/>
      <c r="BG30" s="1803"/>
      <c r="BH30" s="1803"/>
      <c r="BI30" s="1803"/>
      <c r="BJ30" s="1803"/>
      <c r="BK30" s="1803"/>
      <c r="BL30" s="1803"/>
      <c r="BM30" s="1803"/>
      <c r="BN30" s="1803"/>
    </row>
    <row r="31" spans="1:66" s="132" customFormat="1" ht="21" customHeight="1" x14ac:dyDescent="0.25">
      <c r="A31" s="110"/>
      <c r="B31" s="125">
        <f t="shared" si="2"/>
        <v>26</v>
      </c>
      <c r="C31" s="126" t="str">
        <f t="shared" si="4"/>
        <v>Compañía Minera Antapaccay S.A.</v>
      </c>
      <c r="D31" s="127">
        <f t="shared" si="4"/>
        <v>1</v>
      </c>
      <c r="E31" s="128" t="str">
        <f t="shared" si="3"/>
        <v/>
      </c>
      <c r="F31" s="129">
        <f t="shared" si="3"/>
        <v>1</v>
      </c>
      <c r="G31" s="130" t="str">
        <f t="shared" si="3"/>
        <v/>
      </c>
      <c r="H31" s="131" t="str">
        <f t="shared" si="3"/>
        <v/>
      </c>
      <c r="I31" s="110"/>
      <c r="J31" s="1816" t="s">
        <v>254</v>
      </c>
      <c r="K31" s="1816">
        <v>1</v>
      </c>
      <c r="L31" s="1802"/>
      <c r="M31" s="1802"/>
      <c r="N31" s="1816" t="s">
        <v>254</v>
      </c>
      <c r="O31" s="1816"/>
      <c r="P31" s="1816">
        <v>1</v>
      </c>
      <c r="Q31" s="1816"/>
      <c r="R31" s="1816"/>
      <c r="S31" s="1816">
        <v>1</v>
      </c>
      <c r="T31" s="1803"/>
      <c r="U31" s="1816" t="s">
        <v>224</v>
      </c>
      <c r="V31" s="1816" t="s">
        <v>1084</v>
      </c>
      <c r="W31" s="1816" t="s">
        <v>413</v>
      </c>
      <c r="X31" s="1803"/>
      <c r="Y31" s="1803"/>
      <c r="Z31" s="1803"/>
      <c r="AA31" s="1803"/>
      <c r="AB31" s="1803"/>
      <c r="AC31" s="1803"/>
      <c r="AD31" s="1803"/>
      <c r="AE31" s="1803"/>
      <c r="AF31" s="1803"/>
      <c r="AG31" s="1803"/>
      <c r="AH31" s="1803"/>
      <c r="AI31" s="1803"/>
      <c r="AJ31" s="1803"/>
      <c r="AK31" s="1803"/>
      <c r="AL31" s="1803"/>
      <c r="AM31" s="1803"/>
      <c r="AN31" s="1803"/>
      <c r="AO31" s="1803"/>
      <c r="AP31" s="1803"/>
      <c r="AQ31" s="1803"/>
      <c r="AR31" s="1803"/>
      <c r="AS31" s="1803"/>
      <c r="AT31" s="1803"/>
      <c r="AU31" s="1803"/>
      <c r="AV31" s="1803"/>
      <c r="AW31" s="1803"/>
      <c r="AX31" s="1803"/>
      <c r="AY31" s="1803"/>
      <c r="AZ31" s="1803"/>
      <c r="BA31" s="1803"/>
      <c r="BB31" s="1803"/>
      <c r="BC31" s="1803"/>
      <c r="BD31" s="1803"/>
      <c r="BE31" s="1803"/>
      <c r="BF31" s="1803"/>
      <c r="BG31" s="1803"/>
      <c r="BH31" s="1803"/>
      <c r="BI31" s="1803"/>
      <c r="BJ31" s="1803"/>
      <c r="BK31" s="1803"/>
      <c r="BL31" s="1803"/>
      <c r="BM31" s="1803"/>
      <c r="BN31" s="1803"/>
    </row>
    <row r="32" spans="1:66" s="132" customFormat="1" ht="21" customHeight="1" x14ac:dyDescent="0.25">
      <c r="A32" s="110"/>
      <c r="B32" s="125">
        <f t="shared" si="2"/>
        <v>27</v>
      </c>
      <c r="C32" s="126" t="str">
        <f t="shared" si="4"/>
        <v>Compañía Minera Ares S.A.C.</v>
      </c>
      <c r="D32" s="127">
        <f t="shared" si="4"/>
        <v>6</v>
      </c>
      <c r="E32" s="128" t="str">
        <f t="shared" si="3"/>
        <v/>
      </c>
      <c r="F32" s="129">
        <f t="shared" si="3"/>
        <v>6</v>
      </c>
      <c r="G32" s="130" t="str">
        <f t="shared" si="3"/>
        <v/>
      </c>
      <c r="H32" s="131" t="str">
        <f t="shared" si="3"/>
        <v/>
      </c>
      <c r="I32" s="110"/>
      <c r="J32" s="1816" t="s">
        <v>256</v>
      </c>
      <c r="K32" s="1816">
        <v>6</v>
      </c>
      <c r="L32" s="1802"/>
      <c r="M32" s="1802"/>
      <c r="N32" s="1816" t="s">
        <v>256</v>
      </c>
      <c r="O32" s="1816"/>
      <c r="P32" s="1816">
        <v>6</v>
      </c>
      <c r="Q32" s="1816"/>
      <c r="R32" s="1816"/>
      <c r="S32" s="1816">
        <v>6</v>
      </c>
      <c r="T32" s="1803"/>
      <c r="U32" s="1816" t="s">
        <v>224</v>
      </c>
      <c r="V32" s="1816" t="s">
        <v>1085</v>
      </c>
      <c r="W32" s="1816" t="s">
        <v>413</v>
      </c>
      <c r="X32" s="1803"/>
      <c r="Y32" s="1803"/>
      <c r="Z32" s="1803"/>
      <c r="AA32" s="1803"/>
      <c r="AB32" s="1803"/>
      <c r="AC32" s="1803"/>
      <c r="AD32" s="1803"/>
      <c r="AE32" s="1803"/>
      <c r="AF32" s="1803"/>
      <c r="AG32" s="1803"/>
      <c r="AH32" s="1803"/>
      <c r="AI32" s="1803"/>
      <c r="AJ32" s="1803"/>
      <c r="AK32" s="1803"/>
      <c r="AL32" s="1803"/>
      <c r="AM32" s="1803"/>
      <c r="AN32" s="1803"/>
      <c r="AO32" s="1803"/>
      <c r="AP32" s="1803"/>
      <c r="AQ32" s="1803"/>
      <c r="AR32" s="1803"/>
      <c r="AS32" s="1803"/>
      <c r="AT32" s="1803"/>
      <c r="AU32" s="1803"/>
      <c r="AV32" s="1803"/>
      <c r="AW32" s="1803"/>
      <c r="AX32" s="1803"/>
      <c r="AY32" s="1803"/>
      <c r="AZ32" s="1803"/>
      <c r="BA32" s="1803"/>
      <c r="BB32" s="1803"/>
      <c r="BC32" s="1803"/>
      <c r="BD32" s="1803"/>
      <c r="BE32" s="1803"/>
      <c r="BF32" s="1803"/>
      <c r="BG32" s="1803"/>
      <c r="BH32" s="1803"/>
      <c r="BI32" s="1803"/>
      <c r="BJ32" s="1803"/>
      <c r="BK32" s="1803"/>
      <c r="BL32" s="1803"/>
      <c r="BM32" s="1803"/>
      <c r="BN32" s="1803"/>
    </row>
    <row r="33" spans="1:66" s="132" customFormat="1" ht="21" customHeight="1" x14ac:dyDescent="0.25">
      <c r="A33" s="110"/>
      <c r="B33" s="125">
        <f t="shared" si="2"/>
        <v>28</v>
      </c>
      <c r="C33" s="126" t="str">
        <f t="shared" si="4"/>
        <v>Compañía Minera Caraveli S.A.C.</v>
      </c>
      <c r="D33" s="127">
        <f t="shared" si="4"/>
        <v>2</v>
      </c>
      <c r="E33" s="128" t="str">
        <f t="shared" si="3"/>
        <v/>
      </c>
      <c r="F33" s="129">
        <f t="shared" si="3"/>
        <v>2</v>
      </c>
      <c r="G33" s="130" t="str">
        <f t="shared" si="3"/>
        <v/>
      </c>
      <c r="H33" s="131" t="str">
        <f t="shared" si="3"/>
        <v/>
      </c>
      <c r="I33" s="110"/>
      <c r="J33" s="1816" t="s">
        <v>258</v>
      </c>
      <c r="K33" s="1816">
        <v>2</v>
      </c>
      <c r="L33" s="1802"/>
      <c r="M33" s="1802"/>
      <c r="N33" s="1816" t="s">
        <v>258</v>
      </c>
      <c r="O33" s="1816"/>
      <c r="P33" s="1816">
        <v>2</v>
      </c>
      <c r="Q33" s="1816"/>
      <c r="R33" s="1816"/>
      <c r="S33" s="1816">
        <v>2</v>
      </c>
      <c r="T33" s="1803"/>
      <c r="U33" s="1816" t="s">
        <v>226</v>
      </c>
      <c r="V33" s="1816" t="s">
        <v>1086</v>
      </c>
      <c r="W33" s="1816" t="s">
        <v>413</v>
      </c>
      <c r="X33" s="1803"/>
      <c r="Y33" s="1803"/>
      <c r="Z33" s="1803"/>
      <c r="AA33" s="1803"/>
      <c r="AB33" s="1803"/>
      <c r="AC33" s="1803"/>
      <c r="AD33" s="1803"/>
      <c r="AE33" s="1803"/>
      <c r="AF33" s="1803"/>
      <c r="AG33" s="1803"/>
      <c r="AH33" s="1803"/>
      <c r="AI33" s="1803"/>
      <c r="AJ33" s="1803"/>
      <c r="AK33" s="1803"/>
      <c r="AL33" s="1803"/>
      <c r="AM33" s="1803"/>
      <c r="AN33" s="1803"/>
      <c r="AO33" s="1803"/>
      <c r="AP33" s="1803"/>
      <c r="AQ33" s="1803"/>
      <c r="AR33" s="1803"/>
      <c r="AS33" s="1803"/>
      <c r="AT33" s="1803"/>
      <c r="AU33" s="1803"/>
      <c r="AV33" s="1803"/>
      <c r="AW33" s="1803"/>
      <c r="AX33" s="1803"/>
      <c r="AY33" s="1803"/>
      <c r="AZ33" s="1803"/>
      <c r="BA33" s="1803"/>
      <c r="BB33" s="1803"/>
      <c r="BC33" s="1803"/>
      <c r="BD33" s="1803"/>
      <c r="BE33" s="1803"/>
      <c r="BF33" s="1803"/>
      <c r="BG33" s="1803"/>
      <c r="BH33" s="1803"/>
      <c r="BI33" s="1803"/>
      <c r="BJ33" s="1803"/>
      <c r="BK33" s="1803"/>
      <c r="BL33" s="1803"/>
      <c r="BM33" s="1803"/>
      <c r="BN33" s="1803"/>
    </row>
    <row r="34" spans="1:66" s="132" customFormat="1" ht="21" customHeight="1" x14ac:dyDescent="0.25">
      <c r="A34" s="110"/>
      <c r="B34" s="125">
        <f t="shared" si="2"/>
        <v>29</v>
      </c>
      <c r="C34" s="126" t="str">
        <f t="shared" si="4"/>
        <v>Compañía Minera Chungar S.A.C.</v>
      </c>
      <c r="D34" s="127">
        <f t="shared" si="4"/>
        <v>14</v>
      </c>
      <c r="E34" s="128">
        <f t="shared" si="3"/>
        <v>11</v>
      </c>
      <c r="F34" s="129">
        <f t="shared" si="3"/>
        <v>3</v>
      </c>
      <c r="G34" s="130" t="str">
        <f t="shared" si="3"/>
        <v/>
      </c>
      <c r="H34" s="131" t="str">
        <f t="shared" si="3"/>
        <v/>
      </c>
      <c r="I34" s="110"/>
      <c r="J34" s="1816" t="s">
        <v>260</v>
      </c>
      <c r="K34" s="1816">
        <v>14</v>
      </c>
      <c r="L34" s="1802"/>
      <c r="M34" s="1802"/>
      <c r="N34" s="1816" t="s">
        <v>260</v>
      </c>
      <c r="O34" s="1816">
        <v>11</v>
      </c>
      <c r="P34" s="1816">
        <v>3</v>
      </c>
      <c r="Q34" s="1816"/>
      <c r="R34" s="1816"/>
      <c r="S34" s="1816">
        <v>14</v>
      </c>
      <c r="T34" s="1803"/>
      <c r="U34" s="1816" t="s">
        <v>226</v>
      </c>
      <c r="V34" s="1816" t="s">
        <v>1087</v>
      </c>
      <c r="W34" s="1816" t="s">
        <v>413</v>
      </c>
      <c r="X34" s="1803"/>
      <c r="Y34" s="1803"/>
      <c r="Z34" s="1803"/>
      <c r="AA34" s="1803"/>
      <c r="AB34" s="1803"/>
      <c r="AC34" s="1803"/>
      <c r="AD34" s="1803"/>
      <c r="AE34" s="1803"/>
      <c r="AF34" s="1803"/>
      <c r="AG34" s="1803"/>
      <c r="AH34" s="1803"/>
      <c r="AI34" s="1803"/>
      <c r="AJ34" s="1803"/>
      <c r="AK34" s="1803"/>
      <c r="AL34" s="1803"/>
      <c r="AM34" s="1803"/>
      <c r="AN34" s="1803"/>
      <c r="AO34" s="1803"/>
      <c r="AP34" s="1803"/>
      <c r="AQ34" s="1803"/>
      <c r="AR34" s="1803"/>
      <c r="AS34" s="1803"/>
      <c r="AT34" s="1803"/>
      <c r="AU34" s="1803"/>
      <c r="AV34" s="1803"/>
      <c r="AW34" s="1803"/>
      <c r="AX34" s="1803"/>
      <c r="AY34" s="1803"/>
      <c r="AZ34" s="1803"/>
      <c r="BA34" s="1803"/>
      <c r="BB34" s="1803"/>
      <c r="BC34" s="1803"/>
      <c r="BD34" s="1803"/>
      <c r="BE34" s="1803"/>
      <c r="BF34" s="1803"/>
      <c r="BG34" s="1803"/>
      <c r="BH34" s="1803"/>
      <c r="BI34" s="1803"/>
      <c r="BJ34" s="1803"/>
      <c r="BK34" s="1803"/>
      <c r="BL34" s="1803"/>
      <c r="BM34" s="1803"/>
      <c r="BN34" s="1803"/>
    </row>
    <row r="35" spans="1:66" s="132" customFormat="1" ht="21" customHeight="1" x14ac:dyDescent="0.25">
      <c r="A35" s="110"/>
      <c r="B35" s="125">
        <f t="shared" si="2"/>
        <v>30</v>
      </c>
      <c r="C35" s="126" t="str">
        <f t="shared" si="4"/>
        <v>Compañia Minera Kolpa S.A.</v>
      </c>
      <c r="D35" s="127">
        <f t="shared" si="4"/>
        <v>1</v>
      </c>
      <c r="E35" s="128" t="str">
        <f t="shared" si="3"/>
        <v/>
      </c>
      <c r="F35" s="129">
        <f t="shared" si="3"/>
        <v>1</v>
      </c>
      <c r="G35" s="130" t="str">
        <f t="shared" si="3"/>
        <v/>
      </c>
      <c r="H35" s="131" t="str">
        <f t="shared" si="3"/>
        <v/>
      </c>
      <c r="I35" s="110"/>
      <c r="J35" s="1816" t="s">
        <v>262</v>
      </c>
      <c r="K35" s="1816">
        <v>1</v>
      </c>
      <c r="L35" s="1802"/>
      <c r="M35" s="1802"/>
      <c r="N35" s="1816" t="s">
        <v>262</v>
      </c>
      <c r="O35" s="1816"/>
      <c r="P35" s="1816">
        <v>1</v>
      </c>
      <c r="Q35" s="1816"/>
      <c r="R35" s="1816"/>
      <c r="S35" s="1816">
        <v>1</v>
      </c>
      <c r="T35" s="1803"/>
      <c r="U35" s="1816" t="s">
        <v>228</v>
      </c>
      <c r="V35" s="1816" t="s">
        <v>1088</v>
      </c>
      <c r="W35" s="1816" t="s">
        <v>413</v>
      </c>
      <c r="X35" s="1803"/>
      <c r="Y35" s="1803"/>
      <c r="Z35" s="1803"/>
      <c r="AA35" s="1803"/>
      <c r="AB35" s="1803"/>
      <c r="AC35" s="1803"/>
      <c r="AD35" s="1803"/>
      <c r="AE35" s="1803"/>
      <c r="AF35" s="1803"/>
      <c r="AG35" s="1803"/>
      <c r="AH35" s="1803"/>
      <c r="AI35" s="1803"/>
      <c r="AJ35" s="1803"/>
      <c r="AK35" s="1803"/>
      <c r="AL35" s="1803"/>
      <c r="AM35" s="1803"/>
      <c r="AN35" s="1803"/>
      <c r="AO35" s="1803"/>
      <c r="AP35" s="1803"/>
      <c r="AQ35" s="1803"/>
      <c r="AR35" s="1803"/>
      <c r="AS35" s="1803"/>
      <c r="AT35" s="1803"/>
      <c r="AU35" s="1803"/>
      <c r="AV35" s="1803"/>
      <c r="AW35" s="1803"/>
      <c r="AX35" s="1803"/>
      <c r="AY35" s="1803"/>
      <c r="AZ35" s="1803"/>
      <c r="BA35" s="1803"/>
      <c r="BB35" s="1803"/>
      <c r="BC35" s="1803"/>
      <c r="BD35" s="1803"/>
      <c r="BE35" s="1803"/>
      <c r="BF35" s="1803"/>
      <c r="BG35" s="1803"/>
      <c r="BH35" s="1803"/>
      <c r="BI35" s="1803"/>
      <c r="BJ35" s="1803"/>
      <c r="BK35" s="1803"/>
      <c r="BL35" s="1803"/>
      <c r="BM35" s="1803"/>
      <c r="BN35" s="1803"/>
    </row>
    <row r="36" spans="1:66" s="132" customFormat="1" ht="21" customHeight="1" x14ac:dyDescent="0.25">
      <c r="A36" s="110"/>
      <c r="B36" s="125">
        <f t="shared" si="2"/>
        <v>31</v>
      </c>
      <c r="C36" s="126" t="str">
        <f t="shared" si="4"/>
        <v>Compañía Minera San Ignacio de Morococha S.A.A.</v>
      </c>
      <c r="D36" s="127">
        <f t="shared" si="4"/>
        <v>2</v>
      </c>
      <c r="E36" s="128">
        <f t="shared" si="3"/>
        <v>1</v>
      </c>
      <c r="F36" s="129">
        <f t="shared" si="3"/>
        <v>1</v>
      </c>
      <c r="G36" s="130" t="str">
        <f t="shared" si="3"/>
        <v/>
      </c>
      <c r="H36" s="131" t="str">
        <f t="shared" si="3"/>
        <v/>
      </c>
      <c r="I36" s="110"/>
      <c r="J36" s="1816" t="s">
        <v>264</v>
      </c>
      <c r="K36" s="1816">
        <v>2</v>
      </c>
      <c r="L36" s="1802"/>
      <c r="M36" s="1802"/>
      <c r="N36" s="1816" t="s">
        <v>264</v>
      </c>
      <c r="O36" s="1816">
        <v>1</v>
      </c>
      <c r="P36" s="1816">
        <v>1</v>
      </c>
      <c r="Q36" s="1816"/>
      <c r="R36" s="1816"/>
      <c r="S36" s="1816">
        <v>2</v>
      </c>
      <c r="T36" s="1803"/>
      <c r="U36" s="1816" t="s">
        <v>228</v>
      </c>
      <c r="V36" s="1816" t="s">
        <v>1089</v>
      </c>
      <c r="W36" s="1816" t="s">
        <v>413</v>
      </c>
      <c r="X36" s="1803"/>
      <c r="Y36" s="1803"/>
      <c r="Z36" s="1803"/>
      <c r="AA36" s="1803"/>
      <c r="AB36" s="1803"/>
      <c r="AC36" s="1803"/>
      <c r="AD36" s="1803"/>
      <c r="AE36" s="1803"/>
      <c r="AF36" s="1803"/>
      <c r="AG36" s="1803"/>
      <c r="AH36" s="1803"/>
      <c r="AI36" s="1803"/>
      <c r="AJ36" s="1803"/>
      <c r="AK36" s="1803"/>
      <c r="AL36" s="1803"/>
      <c r="AM36" s="1803"/>
      <c r="AN36" s="1803"/>
      <c r="AO36" s="1803"/>
      <c r="AP36" s="1803"/>
      <c r="AQ36" s="1803"/>
      <c r="AR36" s="1803"/>
      <c r="AS36" s="1803"/>
      <c r="AT36" s="1803"/>
      <c r="AU36" s="1803"/>
      <c r="AV36" s="1803"/>
      <c r="AW36" s="1803"/>
      <c r="AX36" s="1803"/>
      <c r="AY36" s="1803"/>
      <c r="AZ36" s="1803"/>
      <c r="BA36" s="1803"/>
      <c r="BB36" s="1803"/>
      <c r="BC36" s="1803"/>
      <c r="BD36" s="1803"/>
      <c r="BE36" s="1803"/>
      <c r="BF36" s="1803"/>
      <c r="BG36" s="1803"/>
      <c r="BH36" s="1803"/>
      <c r="BI36" s="1803"/>
      <c r="BJ36" s="1803"/>
      <c r="BK36" s="1803"/>
      <c r="BL36" s="1803"/>
      <c r="BM36" s="1803"/>
      <c r="BN36" s="1803"/>
    </row>
    <row r="37" spans="1:66" s="132" customFormat="1" ht="21" customHeight="1" x14ac:dyDescent="0.25">
      <c r="A37" s="110"/>
      <c r="B37" s="125">
        <f t="shared" si="2"/>
        <v>32</v>
      </c>
      <c r="C37" s="126" t="str">
        <f t="shared" si="4"/>
        <v>Compañía Minera San Valentin S.A.</v>
      </c>
      <c r="D37" s="127">
        <f t="shared" si="4"/>
        <v>1</v>
      </c>
      <c r="E37" s="128">
        <f t="shared" si="3"/>
        <v>1</v>
      </c>
      <c r="F37" s="129" t="str">
        <f t="shared" si="3"/>
        <v/>
      </c>
      <c r="G37" s="130" t="str">
        <f t="shared" si="3"/>
        <v/>
      </c>
      <c r="H37" s="131" t="str">
        <f t="shared" si="3"/>
        <v/>
      </c>
      <c r="I37" s="110"/>
      <c r="J37" s="1816" t="s">
        <v>266</v>
      </c>
      <c r="K37" s="1816">
        <v>1</v>
      </c>
      <c r="L37" s="1802"/>
      <c r="M37" s="1802"/>
      <c r="N37" s="1816" t="s">
        <v>266</v>
      </c>
      <c r="O37" s="1816">
        <v>1</v>
      </c>
      <c r="P37" s="1816"/>
      <c r="Q37" s="1816"/>
      <c r="R37" s="1816"/>
      <c r="S37" s="1816">
        <v>1</v>
      </c>
      <c r="T37" s="1803"/>
      <c r="U37" s="1816" t="s">
        <v>230</v>
      </c>
      <c r="V37" s="1816" t="s">
        <v>1090</v>
      </c>
      <c r="W37" s="1816" t="s">
        <v>413</v>
      </c>
      <c r="X37" s="1803"/>
      <c r="Y37" s="1803"/>
      <c r="Z37" s="1803"/>
      <c r="AA37" s="1803"/>
      <c r="AB37" s="1803"/>
      <c r="AC37" s="1803"/>
      <c r="AD37" s="1803"/>
      <c r="AE37" s="1803"/>
      <c r="AF37" s="1803"/>
      <c r="AG37" s="1803"/>
      <c r="AH37" s="1803"/>
      <c r="AI37" s="1803"/>
      <c r="AJ37" s="1803"/>
      <c r="AK37" s="1803"/>
      <c r="AL37" s="1803"/>
      <c r="AM37" s="1803"/>
      <c r="AN37" s="1803"/>
      <c r="AO37" s="1803"/>
      <c r="AP37" s="1803"/>
      <c r="AQ37" s="1803"/>
      <c r="AR37" s="1803"/>
      <c r="AS37" s="1803"/>
      <c r="AT37" s="1803"/>
      <c r="AU37" s="1803"/>
      <c r="AV37" s="1803"/>
      <c r="AW37" s="1803"/>
      <c r="AX37" s="1803"/>
      <c r="AY37" s="1803"/>
      <c r="AZ37" s="1803"/>
      <c r="BA37" s="1803"/>
      <c r="BB37" s="1803"/>
      <c r="BC37" s="1803"/>
      <c r="BD37" s="1803"/>
      <c r="BE37" s="1803"/>
      <c r="BF37" s="1803"/>
      <c r="BG37" s="1803"/>
      <c r="BH37" s="1803"/>
      <c r="BI37" s="1803"/>
      <c r="BJ37" s="1803"/>
      <c r="BK37" s="1803"/>
      <c r="BL37" s="1803"/>
      <c r="BM37" s="1803"/>
      <c r="BN37" s="1803"/>
    </row>
    <row r="38" spans="1:66" s="132" customFormat="1" ht="21" customHeight="1" x14ac:dyDescent="0.25">
      <c r="A38" s="110"/>
      <c r="B38" s="125">
        <f t="shared" si="2"/>
        <v>33</v>
      </c>
      <c r="C38" s="126" t="str">
        <f t="shared" si="4"/>
        <v>Compañía Pesquera del Pacifico Centro S.A.</v>
      </c>
      <c r="D38" s="127">
        <f t="shared" si="4"/>
        <v>1</v>
      </c>
      <c r="E38" s="128" t="str">
        <f t="shared" si="3"/>
        <v/>
      </c>
      <c r="F38" s="129">
        <f t="shared" si="3"/>
        <v>1</v>
      </c>
      <c r="G38" s="130" t="str">
        <f t="shared" si="3"/>
        <v/>
      </c>
      <c r="H38" s="131" t="str">
        <f t="shared" si="3"/>
        <v/>
      </c>
      <c r="I38" s="110"/>
      <c r="J38" s="1816" t="s">
        <v>268</v>
      </c>
      <c r="K38" s="1816">
        <v>1</v>
      </c>
      <c r="L38" s="1802"/>
      <c r="M38" s="1802"/>
      <c r="N38" s="1816" t="s">
        <v>268</v>
      </c>
      <c r="O38" s="1816"/>
      <c r="P38" s="1816">
        <v>1</v>
      </c>
      <c r="Q38" s="1816"/>
      <c r="R38" s="1816"/>
      <c r="S38" s="1816">
        <v>1</v>
      </c>
      <c r="T38" s="1803"/>
      <c r="U38" s="1816" t="s">
        <v>232</v>
      </c>
      <c r="V38" s="1816" t="s">
        <v>1091</v>
      </c>
      <c r="W38" s="1816" t="s">
        <v>415</v>
      </c>
      <c r="X38" s="1803"/>
      <c r="Y38" s="1803"/>
      <c r="Z38" s="1803"/>
      <c r="AA38" s="1803"/>
      <c r="AB38" s="1803"/>
      <c r="AC38" s="1803"/>
      <c r="AD38" s="1803"/>
      <c r="AE38" s="1803"/>
      <c r="AF38" s="1803"/>
      <c r="AG38" s="1803"/>
      <c r="AH38" s="1803"/>
      <c r="AI38" s="1803"/>
      <c r="AJ38" s="1803"/>
      <c r="AK38" s="1803"/>
      <c r="AL38" s="1803"/>
      <c r="AM38" s="1803"/>
      <c r="AN38" s="1803"/>
      <c r="AO38" s="1803"/>
      <c r="AP38" s="1803"/>
      <c r="AQ38" s="1803"/>
      <c r="AR38" s="1803"/>
      <c r="AS38" s="1803"/>
      <c r="AT38" s="1803"/>
      <c r="AU38" s="1803"/>
      <c r="AV38" s="1803"/>
      <c r="AW38" s="1803"/>
      <c r="AX38" s="1803"/>
      <c r="AY38" s="1803"/>
      <c r="AZ38" s="1803"/>
      <c r="BA38" s="1803"/>
      <c r="BB38" s="1803"/>
      <c r="BC38" s="1803"/>
      <c r="BD38" s="1803"/>
      <c r="BE38" s="1803"/>
      <c r="BF38" s="1803"/>
      <c r="BG38" s="1803"/>
      <c r="BH38" s="1803"/>
      <c r="BI38" s="1803"/>
      <c r="BJ38" s="1803"/>
      <c r="BK38" s="1803"/>
      <c r="BL38" s="1803"/>
      <c r="BM38" s="1803"/>
      <c r="BN38" s="1803"/>
    </row>
    <row r="39" spans="1:66" s="132" customFormat="1" ht="21" customHeight="1" x14ac:dyDescent="0.25">
      <c r="A39" s="110"/>
      <c r="B39" s="125">
        <f t="shared" si="2"/>
        <v>34</v>
      </c>
      <c r="C39" s="126" t="str">
        <f t="shared" si="4"/>
        <v>Compañia Quimica S.A.</v>
      </c>
      <c r="D39" s="127">
        <f t="shared" si="4"/>
        <v>1</v>
      </c>
      <c r="E39" s="128" t="str">
        <f t="shared" si="3"/>
        <v/>
      </c>
      <c r="F39" s="129">
        <f t="shared" si="3"/>
        <v>1</v>
      </c>
      <c r="G39" s="130" t="str">
        <f t="shared" si="3"/>
        <v/>
      </c>
      <c r="H39" s="131" t="str">
        <f t="shared" si="3"/>
        <v/>
      </c>
      <c r="I39" s="110"/>
      <c r="J39" s="1816" t="s">
        <v>270</v>
      </c>
      <c r="K39" s="1816">
        <v>1</v>
      </c>
      <c r="L39" s="1802"/>
      <c r="M39" s="1802"/>
      <c r="N39" s="1816" t="s">
        <v>270</v>
      </c>
      <c r="O39" s="1816"/>
      <c r="P39" s="1816">
        <v>1</v>
      </c>
      <c r="Q39" s="1816"/>
      <c r="R39" s="1816"/>
      <c r="S39" s="1816">
        <v>1</v>
      </c>
      <c r="T39" s="1803"/>
      <c r="U39" s="1816" t="s">
        <v>234</v>
      </c>
      <c r="V39" s="1816" t="s">
        <v>1092</v>
      </c>
      <c r="W39" s="1816" t="s">
        <v>415</v>
      </c>
      <c r="X39" s="1803"/>
      <c r="Y39" s="1803"/>
      <c r="Z39" s="1803"/>
      <c r="AA39" s="1803"/>
      <c r="AB39" s="1803"/>
      <c r="AC39" s="1803"/>
      <c r="AD39" s="1803"/>
      <c r="AE39" s="1803"/>
      <c r="AF39" s="1803"/>
      <c r="AG39" s="1803"/>
      <c r="AH39" s="1803"/>
      <c r="AI39" s="1803"/>
      <c r="AJ39" s="1803"/>
      <c r="AK39" s="1803"/>
      <c r="AL39" s="1803"/>
      <c r="AM39" s="1803"/>
      <c r="AN39" s="1803"/>
      <c r="AO39" s="1803"/>
      <c r="AP39" s="1803"/>
      <c r="AQ39" s="1803"/>
      <c r="AR39" s="1803"/>
      <c r="AS39" s="1803"/>
      <c r="AT39" s="1803"/>
      <c r="AU39" s="1803"/>
      <c r="AV39" s="1803"/>
      <c r="AW39" s="1803"/>
      <c r="AX39" s="1803"/>
      <c r="AY39" s="1803"/>
      <c r="AZ39" s="1803"/>
      <c r="BA39" s="1803"/>
      <c r="BB39" s="1803"/>
      <c r="BC39" s="1803"/>
      <c r="BD39" s="1803"/>
      <c r="BE39" s="1803"/>
      <c r="BF39" s="1803"/>
      <c r="BG39" s="1803"/>
      <c r="BH39" s="1803"/>
      <c r="BI39" s="1803"/>
      <c r="BJ39" s="1803"/>
      <c r="BK39" s="1803"/>
      <c r="BL39" s="1803"/>
      <c r="BM39" s="1803"/>
      <c r="BN39" s="1803"/>
    </row>
    <row r="40" spans="1:66" s="132" customFormat="1" ht="21" customHeight="1" x14ac:dyDescent="0.25">
      <c r="A40" s="110"/>
      <c r="B40" s="125">
        <f t="shared" si="2"/>
        <v>35</v>
      </c>
      <c r="C40" s="126" t="str">
        <f t="shared" si="4"/>
        <v>Consorcio Minero Horizonte S.A.</v>
      </c>
      <c r="D40" s="127">
        <f t="shared" si="4"/>
        <v>2</v>
      </c>
      <c r="E40" s="128">
        <f t="shared" si="3"/>
        <v>1</v>
      </c>
      <c r="F40" s="129">
        <f t="shared" si="3"/>
        <v>1</v>
      </c>
      <c r="G40" s="130" t="str">
        <f t="shared" si="3"/>
        <v/>
      </c>
      <c r="H40" s="131" t="str">
        <f t="shared" si="3"/>
        <v/>
      </c>
      <c r="I40" s="110"/>
      <c r="J40" s="1816" t="s">
        <v>272</v>
      </c>
      <c r="K40" s="1816">
        <v>2</v>
      </c>
      <c r="L40" s="1802"/>
      <c r="M40" s="1802"/>
      <c r="N40" s="1816" t="s">
        <v>272</v>
      </c>
      <c r="O40" s="1816">
        <v>1</v>
      </c>
      <c r="P40" s="1816">
        <v>1</v>
      </c>
      <c r="Q40" s="1816"/>
      <c r="R40" s="1816"/>
      <c r="S40" s="1816">
        <v>2</v>
      </c>
      <c r="T40" s="1803"/>
      <c r="U40" s="1816" t="s">
        <v>236</v>
      </c>
      <c r="V40" s="1816" t="s">
        <v>1093</v>
      </c>
      <c r="W40" s="1816" t="s">
        <v>415</v>
      </c>
      <c r="X40" s="1803"/>
      <c r="Y40" s="1803"/>
      <c r="Z40" s="1803"/>
      <c r="AA40" s="1803"/>
      <c r="AB40" s="1803"/>
      <c r="AC40" s="1803"/>
      <c r="AD40" s="1803"/>
      <c r="AE40" s="1803"/>
      <c r="AF40" s="1803"/>
      <c r="AG40" s="1803"/>
      <c r="AH40" s="1803"/>
      <c r="AI40" s="1803"/>
      <c r="AJ40" s="1803"/>
      <c r="AK40" s="1803"/>
      <c r="AL40" s="1803"/>
      <c r="AM40" s="1803"/>
      <c r="AN40" s="1803"/>
      <c r="AO40" s="1803"/>
      <c r="AP40" s="1803"/>
      <c r="AQ40" s="1803"/>
      <c r="AR40" s="1803"/>
      <c r="AS40" s="1803"/>
      <c r="AT40" s="1803"/>
      <c r="AU40" s="1803"/>
      <c r="AV40" s="1803"/>
      <c r="AW40" s="1803"/>
      <c r="AX40" s="1803"/>
      <c r="AY40" s="1803"/>
      <c r="AZ40" s="1803"/>
      <c r="BA40" s="1803"/>
      <c r="BB40" s="1803"/>
      <c r="BC40" s="1803"/>
      <c r="BD40" s="1803"/>
      <c r="BE40" s="1803"/>
      <c r="BF40" s="1803"/>
      <c r="BG40" s="1803"/>
      <c r="BH40" s="1803"/>
      <c r="BI40" s="1803"/>
      <c r="BJ40" s="1803"/>
      <c r="BK40" s="1803"/>
      <c r="BL40" s="1803"/>
      <c r="BM40" s="1803"/>
      <c r="BN40" s="1803"/>
    </row>
    <row r="41" spans="1:66" s="132" customFormat="1" ht="21" customHeight="1" x14ac:dyDescent="0.25">
      <c r="A41" s="110"/>
      <c r="B41" s="125">
        <f t="shared" si="2"/>
        <v>36</v>
      </c>
      <c r="C41" s="126" t="str">
        <f t="shared" si="4"/>
        <v>Corporación Aceros Arequipa S.A.</v>
      </c>
      <c r="D41" s="127">
        <f t="shared" si="4"/>
        <v>1</v>
      </c>
      <c r="E41" s="128" t="str">
        <f t="shared" si="3"/>
        <v/>
      </c>
      <c r="F41" s="129">
        <f t="shared" si="3"/>
        <v>1</v>
      </c>
      <c r="G41" s="130" t="str">
        <f t="shared" si="3"/>
        <v/>
      </c>
      <c r="H41" s="131" t="str">
        <f t="shared" si="3"/>
        <v/>
      </c>
      <c r="I41" s="110"/>
      <c r="J41" s="1816" t="s">
        <v>274</v>
      </c>
      <c r="K41" s="1816">
        <v>1</v>
      </c>
      <c r="L41" s="1802"/>
      <c r="M41" s="1802"/>
      <c r="N41" s="1816" t="s">
        <v>274</v>
      </c>
      <c r="O41" s="1816"/>
      <c r="P41" s="1816">
        <v>1</v>
      </c>
      <c r="Q41" s="1816"/>
      <c r="R41" s="1816"/>
      <c r="S41" s="1816">
        <v>1</v>
      </c>
      <c r="T41" s="1803"/>
      <c r="U41" s="1816" t="s">
        <v>238</v>
      </c>
      <c r="V41" s="1816" t="s">
        <v>1094</v>
      </c>
      <c r="W41" s="1816" t="s">
        <v>413</v>
      </c>
      <c r="X41" s="1803"/>
      <c r="Y41" s="1803"/>
      <c r="Z41" s="1803"/>
      <c r="AA41" s="1803"/>
      <c r="AB41" s="1803"/>
      <c r="AC41" s="1803"/>
      <c r="AD41" s="1803"/>
      <c r="AE41" s="1803"/>
      <c r="AF41" s="1803"/>
      <c r="AG41" s="1803"/>
      <c r="AH41" s="1803"/>
      <c r="AI41" s="1803"/>
      <c r="AJ41" s="1803"/>
      <c r="AK41" s="1803"/>
      <c r="AL41" s="1803"/>
      <c r="AM41" s="1803"/>
      <c r="AN41" s="1803"/>
      <c r="AO41" s="1803"/>
      <c r="AP41" s="1803"/>
      <c r="AQ41" s="1803"/>
      <c r="AR41" s="1803"/>
      <c r="AS41" s="1803"/>
      <c r="AT41" s="1803"/>
      <c r="AU41" s="1803"/>
      <c r="AV41" s="1803"/>
      <c r="AW41" s="1803"/>
      <c r="AX41" s="1803"/>
      <c r="AY41" s="1803"/>
      <c r="AZ41" s="1803"/>
      <c r="BA41" s="1803"/>
      <c r="BB41" s="1803"/>
      <c r="BC41" s="1803"/>
      <c r="BD41" s="1803"/>
      <c r="BE41" s="1803"/>
      <c r="BF41" s="1803"/>
      <c r="BG41" s="1803"/>
      <c r="BH41" s="1803"/>
      <c r="BI41" s="1803"/>
      <c r="BJ41" s="1803"/>
      <c r="BK41" s="1803"/>
      <c r="BL41" s="1803"/>
      <c r="BM41" s="1803"/>
      <c r="BN41" s="1803"/>
    </row>
    <row r="42" spans="1:66" s="132" customFormat="1" ht="21" customHeight="1" x14ac:dyDescent="0.25">
      <c r="A42" s="110"/>
      <c r="B42" s="125">
        <f t="shared" si="2"/>
        <v>37</v>
      </c>
      <c r="C42" s="126" t="str">
        <f t="shared" si="4"/>
        <v>Corporación Pesquera Inca S.A.C.</v>
      </c>
      <c r="D42" s="127">
        <f t="shared" si="4"/>
        <v>2</v>
      </c>
      <c r="E42" s="128" t="str">
        <f t="shared" si="3"/>
        <v/>
      </c>
      <c r="F42" s="129">
        <f t="shared" si="3"/>
        <v>2</v>
      </c>
      <c r="G42" s="130" t="str">
        <f t="shared" si="3"/>
        <v/>
      </c>
      <c r="H42" s="131" t="str">
        <f t="shared" si="3"/>
        <v/>
      </c>
      <c r="I42" s="110"/>
      <c r="J42" s="1816" t="s">
        <v>276</v>
      </c>
      <c r="K42" s="1816">
        <v>2</v>
      </c>
      <c r="L42" s="1802"/>
      <c r="M42" s="1802"/>
      <c r="N42" s="1816" t="s">
        <v>276</v>
      </c>
      <c r="O42" s="1816"/>
      <c r="P42" s="1816">
        <v>2</v>
      </c>
      <c r="Q42" s="1816"/>
      <c r="R42" s="1816"/>
      <c r="S42" s="1816">
        <v>2</v>
      </c>
      <c r="T42" s="1803"/>
      <c r="U42" s="1816" t="s">
        <v>240</v>
      </c>
      <c r="V42" s="1816" t="s">
        <v>1095</v>
      </c>
      <c r="W42" s="1816" t="s">
        <v>413</v>
      </c>
      <c r="X42" s="1803"/>
      <c r="Y42" s="1803"/>
      <c r="Z42" s="1803"/>
      <c r="AA42" s="1803"/>
      <c r="AB42" s="1803"/>
      <c r="AC42" s="1803"/>
      <c r="AD42" s="1803"/>
      <c r="AE42" s="1803"/>
      <c r="AF42" s="1803"/>
      <c r="AG42" s="1803"/>
      <c r="AH42" s="1803"/>
      <c r="AI42" s="1803"/>
      <c r="AJ42" s="1803"/>
      <c r="AK42" s="1803"/>
      <c r="AL42" s="1803"/>
      <c r="AM42" s="1803"/>
      <c r="AN42" s="1803"/>
      <c r="AO42" s="1803"/>
      <c r="AP42" s="1803"/>
      <c r="AQ42" s="1803"/>
      <c r="AR42" s="1803"/>
      <c r="AS42" s="1803"/>
      <c r="AT42" s="1803"/>
      <c r="AU42" s="1803"/>
      <c r="AV42" s="1803"/>
      <c r="AW42" s="1803"/>
      <c r="AX42" s="1803"/>
      <c r="AY42" s="1803"/>
      <c r="AZ42" s="1803"/>
      <c r="BA42" s="1803"/>
      <c r="BB42" s="1803"/>
      <c r="BC42" s="1803"/>
      <c r="BD42" s="1803"/>
      <c r="BE42" s="1803"/>
      <c r="BF42" s="1803"/>
      <c r="BG42" s="1803"/>
      <c r="BH42" s="1803"/>
      <c r="BI42" s="1803"/>
      <c r="BJ42" s="1803"/>
      <c r="BK42" s="1803"/>
      <c r="BL42" s="1803"/>
      <c r="BM42" s="1803"/>
      <c r="BN42" s="1803"/>
    </row>
    <row r="43" spans="1:66" s="132" customFormat="1" ht="21" customHeight="1" x14ac:dyDescent="0.25">
      <c r="A43" s="110"/>
      <c r="B43" s="125">
        <f t="shared" si="2"/>
        <v>38</v>
      </c>
      <c r="C43" s="126" t="str">
        <f t="shared" si="4"/>
        <v>Empresa Agroindustrial Pomalca S.A.A.</v>
      </c>
      <c r="D43" s="127">
        <f t="shared" si="4"/>
        <v>2</v>
      </c>
      <c r="E43" s="128" t="str">
        <f t="shared" si="3"/>
        <v/>
      </c>
      <c r="F43" s="129">
        <f t="shared" si="3"/>
        <v>1</v>
      </c>
      <c r="G43" s="130" t="str">
        <f t="shared" si="3"/>
        <v/>
      </c>
      <c r="H43" s="131">
        <f t="shared" si="3"/>
        <v>1</v>
      </c>
      <c r="I43" s="110"/>
      <c r="J43" s="1816" t="s">
        <v>278</v>
      </c>
      <c r="K43" s="1816">
        <v>2</v>
      </c>
      <c r="L43" s="1802"/>
      <c r="M43" s="1802"/>
      <c r="N43" s="1816" t="s">
        <v>278</v>
      </c>
      <c r="O43" s="1816"/>
      <c r="P43" s="1816">
        <v>1</v>
      </c>
      <c r="Q43" s="1816"/>
      <c r="R43" s="1816">
        <v>1</v>
      </c>
      <c r="S43" s="1816">
        <v>2</v>
      </c>
      <c r="T43" s="1803"/>
      <c r="U43" s="1816" t="s">
        <v>240</v>
      </c>
      <c r="V43" s="1816" t="s">
        <v>1096</v>
      </c>
      <c r="W43" s="1816" t="s">
        <v>413</v>
      </c>
      <c r="X43" s="1803"/>
      <c r="Y43" s="1803"/>
      <c r="Z43" s="1803"/>
      <c r="AA43" s="1803"/>
      <c r="AB43" s="1803"/>
      <c r="AC43" s="1803"/>
      <c r="AD43" s="1803"/>
      <c r="AE43" s="1803"/>
      <c r="AF43" s="1803"/>
      <c r="AG43" s="1803"/>
      <c r="AH43" s="1803"/>
      <c r="AI43" s="1803"/>
      <c r="AJ43" s="1803"/>
      <c r="AK43" s="1803"/>
      <c r="AL43" s="1803"/>
      <c r="AM43" s="1803"/>
      <c r="AN43" s="1803"/>
      <c r="AO43" s="1803"/>
      <c r="AP43" s="1803"/>
      <c r="AQ43" s="1803"/>
      <c r="AR43" s="1803"/>
      <c r="AS43" s="1803"/>
      <c r="AT43" s="1803"/>
      <c r="AU43" s="1803"/>
      <c r="AV43" s="1803"/>
      <c r="AW43" s="1803"/>
      <c r="AX43" s="1803"/>
      <c r="AY43" s="1803"/>
      <c r="AZ43" s="1803"/>
      <c r="BA43" s="1803"/>
      <c r="BB43" s="1803"/>
      <c r="BC43" s="1803"/>
      <c r="BD43" s="1803"/>
      <c r="BE43" s="1803"/>
      <c r="BF43" s="1803"/>
      <c r="BG43" s="1803"/>
      <c r="BH43" s="1803"/>
      <c r="BI43" s="1803"/>
      <c r="BJ43" s="1803"/>
      <c r="BK43" s="1803"/>
      <c r="BL43" s="1803"/>
      <c r="BM43" s="1803"/>
      <c r="BN43" s="1803"/>
    </row>
    <row r="44" spans="1:66" s="132" customFormat="1" ht="21" customHeight="1" x14ac:dyDescent="0.25">
      <c r="A44" s="110"/>
      <c r="B44" s="125">
        <f t="shared" si="2"/>
        <v>39</v>
      </c>
      <c r="C44" s="126" t="str">
        <f t="shared" si="4"/>
        <v>Empresa Explotadora de Vinchos Ltda S.A.C.</v>
      </c>
      <c r="D44" s="127">
        <f t="shared" si="4"/>
        <v>1</v>
      </c>
      <c r="E44" s="128" t="str">
        <f t="shared" si="3"/>
        <v/>
      </c>
      <c r="F44" s="129">
        <f t="shared" si="3"/>
        <v>1</v>
      </c>
      <c r="G44" s="130" t="str">
        <f t="shared" si="3"/>
        <v/>
      </c>
      <c r="H44" s="131" t="str">
        <f t="shared" si="3"/>
        <v/>
      </c>
      <c r="I44" s="110"/>
      <c r="J44" s="1816" t="s">
        <v>280</v>
      </c>
      <c r="K44" s="1816">
        <v>1</v>
      </c>
      <c r="L44" s="1802"/>
      <c r="M44" s="1802"/>
      <c r="N44" s="1816" t="s">
        <v>280</v>
      </c>
      <c r="O44" s="1816"/>
      <c r="P44" s="1816">
        <v>1</v>
      </c>
      <c r="Q44" s="1816"/>
      <c r="R44" s="1816"/>
      <c r="S44" s="1816">
        <v>1</v>
      </c>
      <c r="T44" s="1803"/>
      <c r="U44" s="1816" t="s">
        <v>242</v>
      </c>
      <c r="V44" s="1816" t="s">
        <v>1097</v>
      </c>
      <c r="W44" s="1816" t="s">
        <v>413</v>
      </c>
      <c r="X44" s="1803"/>
      <c r="Y44" s="1803"/>
      <c r="Z44" s="1803"/>
      <c r="AA44" s="1803"/>
      <c r="AB44" s="1803"/>
      <c r="AC44" s="1803"/>
      <c r="AD44" s="1803"/>
      <c r="AE44" s="1803"/>
      <c r="AF44" s="1803"/>
      <c r="AG44" s="1803"/>
      <c r="AH44" s="1803"/>
      <c r="AI44" s="1803"/>
      <c r="AJ44" s="1803"/>
      <c r="AK44" s="1803"/>
      <c r="AL44" s="1803"/>
      <c r="AM44" s="1803"/>
      <c r="AN44" s="1803"/>
      <c r="AO44" s="1803"/>
      <c r="AP44" s="1803"/>
      <c r="AQ44" s="1803"/>
      <c r="AR44" s="1803"/>
      <c r="AS44" s="1803"/>
      <c r="AT44" s="1803"/>
      <c r="AU44" s="1803"/>
      <c r="AV44" s="1803"/>
      <c r="AW44" s="1803"/>
      <c r="AX44" s="1803"/>
      <c r="AY44" s="1803"/>
      <c r="AZ44" s="1803"/>
      <c r="BA44" s="1803"/>
      <c r="BB44" s="1803"/>
      <c r="BC44" s="1803"/>
      <c r="BD44" s="1803"/>
      <c r="BE44" s="1803"/>
      <c r="BF44" s="1803"/>
      <c r="BG44" s="1803"/>
      <c r="BH44" s="1803"/>
      <c r="BI44" s="1803"/>
      <c r="BJ44" s="1803"/>
      <c r="BK44" s="1803"/>
      <c r="BL44" s="1803"/>
      <c r="BM44" s="1803"/>
      <c r="BN44" s="1803"/>
    </row>
    <row r="45" spans="1:66" s="132" customFormat="1" ht="21" customHeight="1" x14ac:dyDescent="0.25">
      <c r="A45" s="110"/>
      <c r="B45" s="125">
        <f t="shared" si="2"/>
        <v>40</v>
      </c>
      <c r="C45" s="126" t="str">
        <f t="shared" si="4"/>
        <v>Empresa Minera los Quenuales S.A.</v>
      </c>
      <c r="D45" s="127">
        <f t="shared" si="4"/>
        <v>3</v>
      </c>
      <c r="E45" s="128">
        <f t="shared" si="3"/>
        <v>1</v>
      </c>
      <c r="F45" s="129">
        <f t="shared" si="3"/>
        <v>2</v>
      </c>
      <c r="G45" s="130" t="str">
        <f t="shared" si="3"/>
        <v/>
      </c>
      <c r="H45" s="131" t="str">
        <f t="shared" si="3"/>
        <v/>
      </c>
      <c r="I45" s="110"/>
      <c r="J45" s="1816" t="s">
        <v>282</v>
      </c>
      <c r="K45" s="1816">
        <v>3</v>
      </c>
      <c r="L45" s="1802"/>
      <c r="M45" s="1802"/>
      <c r="N45" s="1816" t="s">
        <v>282</v>
      </c>
      <c r="O45" s="1816">
        <v>1</v>
      </c>
      <c r="P45" s="1816">
        <v>2</v>
      </c>
      <c r="Q45" s="1816"/>
      <c r="R45" s="1816"/>
      <c r="S45" s="1816">
        <v>3</v>
      </c>
      <c r="T45" s="1803"/>
      <c r="U45" s="1816" t="s">
        <v>244</v>
      </c>
      <c r="V45" s="1816" t="s">
        <v>1098</v>
      </c>
      <c r="W45" s="1816" t="s">
        <v>413</v>
      </c>
      <c r="X45" s="1803"/>
      <c r="Y45" s="1803"/>
      <c r="Z45" s="1803"/>
      <c r="AA45" s="1803"/>
      <c r="AB45" s="1803"/>
      <c r="AC45" s="1803"/>
      <c r="AD45" s="1803"/>
      <c r="AE45" s="1803"/>
      <c r="AF45" s="1803"/>
      <c r="AG45" s="1803"/>
      <c r="AH45" s="1803"/>
      <c r="AI45" s="1803"/>
      <c r="AJ45" s="1803"/>
      <c r="AK45" s="1803"/>
      <c r="AL45" s="1803"/>
      <c r="AM45" s="1803"/>
      <c r="AN45" s="1803"/>
      <c r="AO45" s="1803"/>
      <c r="AP45" s="1803"/>
      <c r="AQ45" s="1803"/>
      <c r="AR45" s="1803"/>
      <c r="AS45" s="1803"/>
      <c r="AT45" s="1803"/>
      <c r="AU45" s="1803"/>
      <c r="AV45" s="1803"/>
      <c r="AW45" s="1803"/>
      <c r="AX45" s="1803"/>
      <c r="AY45" s="1803"/>
      <c r="AZ45" s="1803"/>
      <c r="BA45" s="1803"/>
      <c r="BB45" s="1803"/>
      <c r="BC45" s="1803"/>
      <c r="BD45" s="1803"/>
      <c r="BE45" s="1803"/>
      <c r="BF45" s="1803"/>
      <c r="BG45" s="1803"/>
      <c r="BH45" s="1803"/>
      <c r="BI45" s="1803"/>
      <c r="BJ45" s="1803"/>
      <c r="BK45" s="1803"/>
      <c r="BL45" s="1803"/>
      <c r="BM45" s="1803"/>
      <c r="BN45" s="1803"/>
    </row>
    <row r="46" spans="1:66" s="132" customFormat="1" ht="21" customHeight="1" x14ac:dyDescent="0.25">
      <c r="A46" s="110"/>
      <c r="B46" s="125">
        <f t="shared" si="2"/>
        <v>41</v>
      </c>
      <c r="C46" s="126" t="str">
        <f t="shared" si="4"/>
        <v>Flesan Indutrial Power S.A.C</v>
      </c>
      <c r="D46" s="127">
        <f t="shared" si="4"/>
        <v>1</v>
      </c>
      <c r="E46" s="128" t="str">
        <f t="shared" si="3"/>
        <v/>
      </c>
      <c r="F46" s="129">
        <f t="shared" si="3"/>
        <v>1</v>
      </c>
      <c r="G46" s="130" t="str">
        <f t="shared" si="3"/>
        <v/>
      </c>
      <c r="H46" s="131" t="str">
        <f t="shared" si="3"/>
        <v/>
      </c>
      <c r="I46" s="110"/>
      <c r="J46" s="1816" t="s">
        <v>284</v>
      </c>
      <c r="K46" s="1816">
        <v>1</v>
      </c>
      <c r="L46" s="1802"/>
      <c r="M46" s="1802"/>
      <c r="N46" s="1816" t="s">
        <v>284</v>
      </c>
      <c r="O46" s="1816"/>
      <c r="P46" s="1816">
        <v>1</v>
      </c>
      <c r="Q46" s="1816"/>
      <c r="R46" s="1816"/>
      <c r="S46" s="1816">
        <v>1</v>
      </c>
      <c r="T46" s="1803"/>
      <c r="U46" s="1816" t="s">
        <v>246</v>
      </c>
      <c r="V46" s="1816" t="s">
        <v>1099</v>
      </c>
      <c r="W46" s="1816" t="s">
        <v>418</v>
      </c>
      <c r="X46" s="1803"/>
      <c r="Y46" s="1803"/>
      <c r="Z46" s="1803"/>
      <c r="AA46" s="1803"/>
      <c r="AB46" s="1803"/>
      <c r="AC46" s="1803"/>
      <c r="AD46" s="1803"/>
      <c r="AE46" s="1803"/>
      <c r="AF46" s="1803"/>
      <c r="AG46" s="1803"/>
      <c r="AH46" s="1803"/>
      <c r="AI46" s="1803"/>
      <c r="AJ46" s="1803"/>
      <c r="AK46" s="1803"/>
      <c r="AL46" s="1803"/>
      <c r="AM46" s="1803"/>
      <c r="AN46" s="1803"/>
      <c r="AO46" s="1803"/>
      <c r="AP46" s="1803"/>
      <c r="AQ46" s="1803"/>
      <c r="AR46" s="1803"/>
      <c r="AS46" s="1803"/>
      <c r="AT46" s="1803"/>
      <c r="AU46" s="1803"/>
      <c r="AV46" s="1803"/>
      <c r="AW46" s="1803"/>
      <c r="AX46" s="1803"/>
      <c r="AY46" s="1803"/>
      <c r="AZ46" s="1803"/>
      <c r="BA46" s="1803"/>
      <c r="BB46" s="1803"/>
      <c r="BC46" s="1803"/>
      <c r="BD46" s="1803"/>
      <c r="BE46" s="1803"/>
      <c r="BF46" s="1803"/>
      <c r="BG46" s="1803"/>
      <c r="BH46" s="1803"/>
      <c r="BI46" s="1803"/>
      <c r="BJ46" s="1803"/>
      <c r="BK46" s="1803"/>
      <c r="BL46" s="1803"/>
      <c r="BM46" s="1803"/>
      <c r="BN46" s="1803"/>
    </row>
    <row r="47" spans="1:66" s="132" customFormat="1" ht="21" customHeight="1" x14ac:dyDescent="0.25">
      <c r="A47" s="110"/>
      <c r="B47" s="125">
        <f t="shared" si="2"/>
        <v>42</v>
      </c>
      <c r="C47" s="126" t="str">
        <f t="shared" si="4"/>
        <v>Freno S.A.</v>
      </c>
      <c r="D47" s="127">
        <f t="shared" si="4"/>
        <v>1</v>
      </c>
      <c r="E47" s="128" t="str">
        <f t="shared" si="3"/>
        <v/>
      </c>
      <c r="F47" s="129">
        <f t="shared" si="3"/>
        <v>1</v>
      </c>
      <c r="G47" s="130" t="str">
        <f t="shared" si="3"/>
        <v/>
      </c>
      <c r="H47" s="131" t="str">
        <f t="shared" si="3"/>
        <v/>
      </c>
      <c r="I47" s="110"/>
      <c r="J47" s="1816" t="s">
        <v>286</v>
      </c>
      <c r="K47" s="1816">
        <v>1</v>
      </c>
      <c r="L47" s="1802"/>
      <c r="M47" s="1802"/>
      <c r="N47" s="1816" t="s">
        <v>286</v>
      </c>
      <c r="O47" s="1816"/>
      <c r="P47" s="1816">
        <v>1</v>
      </c>
      <c r="Q47" s="1816"/>
      <c r="R47" s="1816"/>
      <c r="S47" s="1816">
        <v>1</v>
      </c>
      <c r="T47" s="1803"/>
      <c r="U47" s="1816" t="s">
        <v>246</v>
      </c>
      <c r="V47" s="1816" t="s">
        <v>1100</v>
      </c>
      <c r="W47" s="1816" t="s">
        <v>413</v>
      </c>
      <c r="X47" s="1803"/>
      <c r="Y47" s="1803"/>
      <c r="Z47" s="1803"/>
      <c r="AA47" s="1803"/>
      <c r="AB47" s="1803"/>
      <c r="AC47" s="1803"/>
      <c r="AD47" s="1803"/>
      <c r="AE47" s="1803"/>
      <c r="AF47" s="1803"/>
      <c r="AG47" s="1803"/>
      <c r="AH47" s="1803"/>
      <c r="AI47" s="1803"/>
      <c r="AJ47" s="1803"/>
      <c r="AK47" s="1803"/>
      <c r="AL47" s="1803"/>
      <c r="AM47" s="1803"/>
      <c r="AN47" s="1803"/>
      <c r="AO47" s="1803"/>
      <c r="AP47" s="1803"/>
      <c r="AQ47" s="1803"/>
      <c r="AR47" s="1803"/>
      <c r="AS47" s="1803"/>
      <c r="AT47" s="1803"/>
      <c r="AU47" s="1803"/>
      <c r="AV47" s="1803"/>
      <c r="AW47" s="1803"/>
      <c r="AX47" s="1803"/>
      <c r="AY47" s="1803"/>
      <c r="AZ47" s="1803"/>
      <c r="BA47" s="1803"/>
      <c r="BB47" s="1803"/>
      <c r="BC47" s="1803"/>
      <c r="BD47" s="1803"/>
      <c r="BE47" s="1803"/>
      <c r="BF47" s="1803"/>
      <c r="BG47" s="1803"/>
      <c r="BH47" s="1803"/>
      <c r="BI47" s="1803"/>
      <c r="BJ47" s="1803"/>
      <c r="BK47" s="1803"/>
      <c r="BL47" s="1803"/>
      <c r="BM47" s="1803"/>
      <c r="BN47" s="1803"/>
    </row>
    <row r="48" spans="1:66" s="132" customFormat="1" ht="21" customHeight="1" x14ac:dyDescent="0.25">
      <c r="A48" s="110"/>
      <c r="B48" s="125">
        <f t="shared" si="2"/>
        <v>43</v>
      </c>
      <c r="C48" s="126" t="str">
        <f t="shared" si="4"/>
        <v>Hotelera Costa del Pacifico S. A.</v>
      </c>
      <c r="D48" s="127">
        <f t="shared" si="4"/>
        <v>1</v>
      </c>
      <c r="E48" s="128" t="str">
        <f t="shared" si="3"/>
        <v/>
      </c>
      <c r="F48" s="129">
        <f t="shared" si="3"/>
        <v>1</v>
      </c>
      <c r="G48" s="130" t="str">
        <f t="shared" si="3"/>
        <v/>
      </c>
      <c r="H48" s="131" t="str">
        <f t="shared" si="3"/>
        <v/>
      </c>
      <c r="I48" s="110"/>
      <c r="J48" s="1816" t="s">
        <v>288</v>
      </c>
      <c r="K48" s="1816">
        <v>1</v>
      </c>
      <c r="L48" s="1802"/>
      <c r="M48" s="1802"/>
      <c r="N48" s="1816" t="s">
        <v>288</v>
      </c>
      <c r="O48" s="1816"/>
      <c r="P48" s="1816">
        <v>1</v>
      </c>
      <c r="Q48" s="1816"/>
      <c r="R48" s="1816"/>
      <c r="S48" s="1816">
        <v>1</v>
      </c>
      <c r="T48" s="1803"/>
      <c r="U48" s="1816" t="s">
        <v>246</v>
      </c>
      <c r="V48" s="1816" t="s">
        <v>1101</v>
      </c>
      <c r="W48" s="1816" t="s">
        <v>413</v>
      </c>
      <c r="X48" s="1803"/>
      <c r="Y48" s="1803"/>
      <c r="Z48" s="1803"/>
      <c r="AA48" s="1803"/>
      <c r="AB48" s="1803"/>
      <c r="AC48" s="1803"/>
      <c r="AD48" s="1803"/>
      <c r="AE48" s="1803"/>
      <c r="AF48" s="1803"/>
      <c r="AG48" s="1803"/>
      <c r="AH48" s="1803"/>
      <c r="AI48" s="1803"/>
      <c r="AJ48" s="1803"/>
      <c r="AK48" s="1803"/>
      <c r="AL48" s="1803"/>
      <c r="AM48" s="1803"/>
      <c r="AN48" s="1803"/>
      <c r="AO48" s="1803"/>
      <c r="AP48" s="1803"/>
      <c r="AQ48" s="1803"/>
      <c r="AR48" s="1803"/>
      <c r="AS48" s="1803"/>
      <c r="AT48" s="1803"/>
      <c r="AU48" s="1803"/>
      <c r="AV48" s="1803"/>
      <c r="AW48" s="1803"/>
      <c r="AX48" s="1803"/>
      <c r="AY48" s="1803"/>
      <c r="AZ48" s="1803"/>
      <c r="BA48" s="1803"/>
      <c r="BB48" s="1803"/>
      <c r="BC48" s="1803"/>
      <c r="BD48" s="1803"/>
      <c r="BE48" s="1803"/>
      <c r="BF48" s="1803"/>
      <c r="BG48" s="1803"/>
      <c r="BH48" s="1803"/>
      <c r="BI48" s="1803"/>
      <c r="BJ48" s="1803"/>
      <c r="BK48" s="1803"/>
      <c r="BL48" s="1803"/>
      <c r="BM48" s="1803"/>
      <c r="BN48" s="1803"/>
    </row>
    <row r="49" spans="1:66" s="132" customFormat="1" ht="21" customHeight="1" x14ac:dyDescent="0.25">
      <c r="A49" s="110"/>
      <c r="B49" s="125">
        <f t="shared" si="2"/>
        <v>44</v>
      </c>
      <c r="C49" s="126" t="str">
        <f t="shared" si="4"/>
        <v>ICM Pachapaqui S.A.C.</v>
      </c>
      <c r="D49" s="127">
        <f t="shared" si="4"/>
        <v>2</v>
      </c>
      <c r="E49" s="128">
        <f t="shared" si="3"/>
        <v>2</v>
      </c>
      <c r="F49" s="129" t="str">
        <f t="shared" si="3"/>
        <v/>
      </c>
      <c r="G49" s="130" t="str">
        <f t="shared" si="3"/>
        <v/>
      </c>
      <c r="H49" s="131" t="str">
        <f t="shared" si="3"/>
        <v/>
      </c>
      <c r="I49" s="110"/>
      <c r="J49" s="1816" t="s">
        <v>290</v>
      </c>
      <c r="K49" s="1816">
        <v>2</v>
      </c>
      <c r="L49" s="1802"/>
      <c r="M49" s="1802"/>
      <c r="N49" s="1816" t="s">
        <v>290</v>
      </c>
      <c r="O49" s="1816">
        <v>2</v>
      </c>
      <c r="P49" s="1816"/>
      <c r="Q49" s="1816"/>
      <c r="R49" s="1816"/>
      <c r="S49" s="1816">
        <v>2</v>
      </c>
      <c r="T49" s="1803"/>
      <c r="U49" s="1816" t="s">
        <v>248</v>
      </c>
      <c r="V49" s="1816" t="s">
        <v>1102</v>
      </c>
      <c r="W49" s="1816" t="s">
        <v>418</v>
      </c>
      <c r="X49" s="1803"/>
      <c r="Y49" s="1803"/>
      <c r="Z49" s="1803"/>
      <c r="AA49" s="1803"/>
      <c r="AB49" s="1803"/>
      <c r="AC49" s="1803"/>
      <c r="AD49" s="1803"/>
      <c r="AE49" s="1803"/>
      <c r="AF49" s="1803"/>
      <c r="AG49" s="1803"/>
      <c r="AH49" s="1803"/>
      <c r="AI49" s="1803"/>
      <c r="AJ49" s="1803"/>
      <c r="AK49" s="1803"/>
      <c r="AL49" s="1803"/>
      <c r="AM49" s="1803"/>
      <c r="AN49" s="1803"/>
      <c r="AO49" s="1803"/>
      <c r="AP49" s="1803"/>
      <c r="AQ49" s="1803"/>
      <c r="AR49" s="1803"/>
      <c r="AS49" s="1803"/>
      <c r="AT49" s="1803"/>
      <c r="AU49" s="1803"/>
      <c r="AV49" s="1803"/>
      <c r="AW49" s="1803"/>
      <c r="AX49" s="1803"/>
      <c r="AY49" s="1803"/>
      <c r="AZ49" s="1803"/>
      <c r="BA49" s="1803"/>
      <c r="BB49" s="1803"/>
      <c r="BC49" s="1803"/>
      <c r="BD49" s="1803"/>
      <c r="BE49" s="1803"/>
      <c r="BF49" s="1803"/>
      <c r="BG49" s="1803"/>
      <c r="BH49" s="1803"/>
      <c r="BI49" s="1803"/>
      <c r="BJ49" s="1803"/>
      <c r="BK49" s="1803"/>
      <c r="BL49" s="1803"/>
      <c r="BM49" s="1803"/>
      <c r="BN49" s="1803"/>
    </row>
    <row r="50" spans="1:66" s="132" customFormat="1" ht="21" customHeight="1" x14ac:dyDescent="0.25">
      <c r="A50" s="110"/>
      <c r="B50" s="125">
        <f t="shared" si="2"/>
        <v>45</v>
      </c>
      <c r="C50" s="126" t="str">
        <f t="shared" si="4"/>
        <v>Illapu Energy S.A.</v>
      </c>
      <c r="D50" s="127">
        <f t="shared" si="4"/>
        <v>1</v>
      </c>
      <c r="E50" s="128" t="str">
        <f t="shared" si="3"/>
        <v/>
      </c>
      <c r="F50" s="129" t="str">
        <f t="shared" si="3"/>
        <v/>
      </c>
      <c r="G50" s="130">
        <f t="shared" si="3"/>
        <v>1</v>
      </c>
      <c r="H50" s="131" t="str">
        <f t="shared" si="3"/>
        <v/>
      </c>
      <c r="I50" s="110"/>
      <c r="J50" s="1816" t="s">
        <v>292</v>
      </c>
      <c r="K50" s="1816">
        <v>1</v>
      </c>
      <c r="L50" s="1802"/>
      <c r="M50" s="1802"/>
      <c r="N50" s="1816" t="s">
        <v>292</v>
      </c>
      <c r="O50" s="1816"/>
      <c r="P50" s="1816"/>
      <c r="Q50" s="1816">
        <v>1</v>
      </c>
      <c r="R50" s="1816"/>
      <c r="S50" s="1816">
        <v>1</v>
      </c>
      <c r="T50" s="1803"/>
      <c r="U50" s="1816" t="s">
        <v>250</v>
      </c>
      <c r="V50" s="1816" t="s">
        <v>1103</v>
      </c>
      <c r="W50" s="1816" t="s">
        <v>418</v>
      </c>
      <c r="X50" s="1803"/>
      <c r="Y50" s="1803"/>
      <c r="Z50" s="1803"/>
      <c r="AA50" s="1803"/>
      <c r="AB50" s="1803"/>
      <c r="AC50" s="1803"/>
      <c r="AD50" s="1803"/>
      <c r="AE50" s="1803"/>
      <c r="AF50" s="1803"/>
      <c r="AG50" s="1803"/>
      <c r="AH50" s="1803"/>
      <c r="AI50" s="1803"/>
      <c r="AJ50" s="1803"/>
      <c r="AK50" s="1803"/>
      <c r="AL50" s="1803"/>
      <c r="AM50" s="1803"/>
      <c r="AN50" s="1803"/>
      <c r="AO50" s="1803"/>
      <c r="AP50" s="1803"/>
      <c r="AQ50" s="1803"/>
      <c r="AR50" s="1803"/>
      <c r="AS50" s="1803"/>
      <c r="AT50" s="1803"/>
      <c r="AU50" s="1803"/>
      <c r="AV50" s="1803"/>
      <c r="AW50" s="1803"/>
      <c r="AX50" s="1803"/>
      <c r="AY50" s="1803"/>
      <c r="AZ50" s="1803"/>
      <c r="BA50" s="1803"/>
      <c r="BB50" s="1803"/>
      <c r="BC50" s="1803"/>
      <c r="BD50" s="1803"/>
      <c r="BE50" s="1803"/>
      <c r="BF50" s="1803"/>
      <c r="BG50" s="1803"/>
      <c r="BH50" s="1803"/>
      <c r="BI50" s="1803"/>
      <c r="BJ50" s="1803"/>
      <c r="BK50" s="1803"/>
      <c r="BL50" s="1803"/>
      <c r="BM50" s="1803"/>
      <c r="BN50" s="1803"/>
    </row>
    <row r="51" spans="1:66" s="132" customFormat="1" ht="21" customHeight="1" x14ac:dyDescent="0.25">
      <c r="A51" s="110"/>
      <c r="B51" s="125">
        <f t="shared" si="2"/>
        <v>46</v>
      </c>
      <c r="C51" s="126" t="str">
        <f t="shared" si="4"/>
        <v>Inca Tops S.A.</v>
      </c>
      <c r="D51" s="127">
        <f t="shared" si="4"/>
        <v>4</v>
      </c>
      <c r="E51" s="128" t="str">
        <f t="shared" si="3"/>
        <v/>
      </c>
      <c r="F51" s="129">
        <f t="shared" si="3"/>
        <v>4</v>
      </c>
      <c r="G51" s="130" t="str">
        <f t="shared" si="3"/>
        <v/>
      </c>
      <c r="H51" s="131" t="str">
        <f t="shared" si="3"/>
        <v/>
      </c>
      <c r="I51" s="110"/>
      <c r="J51" s="1816" t="s">
        <v>294</v>
      </c>
      <c r="K51" s="1816">
        <v>4</v>
      </c>
      <c r="L51" s="1802"/>
      <c r="M51" s="1802"/>
      <c r="N51" s="1816" t="s">
        <v>294</v>
      </c>
      <c r="O51" s="1816"/>
      <c r="P51" s="1816">
        <v>4</v>
      </c>
      <c r="Q51" s="1816"/>
      <c r="R51" s="1816"/>
      <c r="S51" s="1816">
        <v>4</v>
      </c>
      <c r="T51" s="1803"/>
      <c r="U51" s="1816" t="s">
        <v>250</v>
      </c>
      <c r="V51" s="1816" t="s">
        <v>1104</v>
      </c>
      <c r="W51" s="1816" t="s">
        <v>418</v>
      </c>
      <c r="X51" s="1803"/>
      <c r="Y51" s="1803"/>
      <c r="Z51" s="1803"/>
      <c r="AA51" s="1803"/>
      <c r="AB51" s="1803"/>
      <c r="AC51" s="1803"/>
      <c r="AD51" s="1803"/>
      <c r="AE51" s="1803"/>
      <c r="AF51" s="1803"/>
      <c r="AG51" s="1803"/>
      <c r="AH51" s="1803"/>
      <c r="AI51" s="1803"/>
      <c r="AJ51" s="1803"/>
      <c r="AK51" s="1803"/>
      <c r="AL51" s="1803"/>
      <c r="AM51" s="1803"/>
      <c r="AN51" s="1803"/>
      <c r="AO51" s="1803"/>
      <c r="AP51" s="1803"/>
      <c r="AQ51" s="1803"/>
      <c r="AR51" s="1803"/>
      <c r="AS51" s="1803"/>
      <c r="AT51" s="1803"/>
      <c r="AU51" s="1803"/>
      <c r="AV51" s="1803"/>
      <c r="AW51" s="1803"/>
      <c r="AX51" s="1803"/>
      <c r="AY51" s="1803"/>
      <c r="AZ51" s="1803"/>
      <c r="BA51" s="1803"/>
      <c r="BB51" s="1803"/>
      <c r="BC51" s="1803"/>
      <c r="BD51" s="1803"/>
      <c r="BE51" s="1803"/>
      <c r="BF51" s="1803"/>
      <c r="BG51" s="1803"/>
      <c r="BH51" s="1803"/>
      <c r="BI51" s="1803"/>
      <c r="BJ51" s="1803"/>
      <c r="BK51" s="1803"/>
      <c r="BL51" s="1803"/>
      <c r="BM51" s="1803"/>
      <c r="BN51" s="1803"/>
    </row>
    <row r="52" spans="1:66" s="132" customFormat="1" ht="21" customHeight="1" x14ac:dyDescent="0.25">
      <c r="A52" s="110"/>
      <c r="B52" s="125">
        <f t="shared" si="2"/>
        <v>47</v>
      </c>
      <c r="C52" s="126" t="str">
        <f t="shared" si="4"/>
        <v>Indeco S.A.</v>
      </c>
      <c r="D52" s="127">
        <f t="shared" si="4"/>
        <v>1</v>
      </c>
      <c r="E52" s="128" t="str">
        <f t="shared" si="3"/>
        <v/>
      </c>
      <c r="F52" s="129">
        <f t="shared" si="3"/>
        <v>1</v>
      </c>
      <c r="G52" s="130" t="str">
        <f t="shared" si="3"/>
        <v/>
      </c>
      <c r="H52" s="131" t="str">
        <f t="shared" si="3"/>
        <v/>
      </c>
      <c r="I52" s="110"/>
      <c r="J52" s="1816" t="s">
        <v>296</v>
      </c>
      <c r="K52" s="1816">
        <v>1</v>
      </c>
      <c r="L52" s="1802"/>
      <c r="M52" s="1802"/>
      <c r="N52" s="1816" t="s">
        <v>296</v>
      </c>
      <c r="O52" s="1816"/>
      <c r="P52" s="1816">
        <v>1</v>
      </c>
      <c r="Q52" s="1816"/>
      <c r="R52" s="1816"/>
      <c r="S52" s="1816">
        <v>1</v>
      </c>
      <c r="T52" s="1803"/>
      <c r="U52" s="1816" t="s">
        <v>250</v>
      </c>
      <c r="V52" s="1816" t="s">
        <v>551</v>
      </c>
      <c r="W52" s="1816" t="s">
        <v>413</v>
      </c>
      <c r="X52" s="1803"/>
      <c r="Y52" s="1803"/>
      <c r="Z52" s="1803"/>
      <c r="AA52" s="1803"/>
      <c r="AB52" s="1803"/>
      <c r="AC52" s="1803"/>
      <c r="AD52" s="1803"/>
      <c r="AE52" s="1803"/>
      <c r="AF52" s="1803"/>
      <c r="AG52" s="1803"/>
      <c r="AH52" s="1803"/>
      <c r="AI52" s="1803"/>
      <c r="AJ52" s="1803"/>
      <c r="AK52" s="1803"/>
      <c r="AL52" s="1803"/>
      <c r="AM52" s="1803"/>
      <c r="AN52" s="1803"/>
      <c r="AO52" s="1803"/>
      <c r="AP52" s="1803"/>
      <c r="AQ52" s="1803"/>
      <c r="AR52" s="1803"/>
      <c r="AS52" s="1803"/>
      <c r="AT52" s="1803"/>
      <c r="AU52" s="1803"/>
      <c r="AV52" s="1803"/>
      <c r="AW52" s="1803"/>
      <c r="AX52" s="1803"/>
      <c r="AY52" s="1803"/>
      <c r="AZ52" s="1803"/>
      <c r="BA52" s="1803"/>
      <c r="BB52" s="1803"/>
      <c r="BC52" s="1803"/>
      <c r="BD52" s="1803"/>
      <c r="BE52" s="1803"/>
      <c r="BF52" s="1803"/>
      <c r="BG52" s="1803"/>
      <c r="BH52" s="1803"/>
      <c r="BI52" s="1803"/>
      <c r="BJ52" s="1803"/>
      <c r="BK52" s="1803"/>
      <c r="BL52" s="1803"/>
      <c r="BM52" s="1803"/>
      <c r="BN52" s="1803"/>
    </row>
    <row r="53" spans="1:66" s="132" customFormat="1" ht="21" customHeight="1" x14ac:dyDescent="0.25">
      <c r="A53" s="110"/>
      <c r="B53" s="125">
        <f t="shared" si="2"/>
        <v>48</v>
      </c>
      <c r="C53" s="126" t="str">
        <f t="shared" si="4"/>
        <v>Industrias Electroquimicas S. A.</v>
      </c>
      <c r="D53" s="127">
        <f t="shared" si="4"/>
        <v>1</v>
      </c>
      <c r="E53" s="128" t="str">
        <f t="shared" si="3"/>
        <v/>
      </c>
      <c r="F53" s="129">
        <f t="shared" si="3"/>
        <v>1</v>
      </c>
      <c r="G53" s="130" t="str">
        <f t="shared" si="3"/>
        <v/>
      </c>
      <c r="H53" s="131" t="str">
        <f t="shared" si="3"/>
        <v/>
      </c>
      <c r="I53" s="110"/>
      <c r="J53" s="1816" t="s">
        <v>298</v>
      </c>
      <c r="K53" s="1816">
        <v>1</v>
      </c>
      <c r="L53" s="1802"/>
      <c r="M53" s="1802"/>
      <c r="N53" s="1816" t="s">
        <v>298</v>
      </c>
      <c r="O53" s="1816"/>
      <c r="P53" s="1816">
        <v>1</v>
      </c>
      <c r="Q53" s="1816"/>
      <c r="R53" s="1816"/>
      <c r="S53" s="1816">
        <v>1</v>
      </c>
      <c r="T53" s="1803"/>
      <c r="U53" s="1816" t="s">
        <v>250</v>
      </c>
      <c r="V53" s="1816" t="s">
        <v>1105</v>
      </c>
      <c r="W53" s="1816" t="s">
        <v>413</v>
      </c>
      <c r="X53" s="1803"/>
      <c r="Y53" s="1803"/>
      <c r="Z53" s="1803"/>
      <c r="AA53" s="1803"/>
      <c r="AB53" s="1803"/>
      <c r="AC53" s="1803"/>
      <c r="AD53" s="1803"/>
      <c r="AE53" s="1803"/>
      <c r="AF53" s="1803"/>
      <c r="AG53" s="1803"/>
      <c r="AH53" s="1803"/>
      <c r="AI53" s="1803"/>
      <c r="AJ53" s="1803"/>
      <c r="AK53" s="1803"/>
      <c r="AL53" s="1803"/>
      <c r="AM53" s="1803"/>
      <c r="AN53" s="1803"/>
      <c r="AO53" s="1803"/>
      <c r="AP53" s="1803"/>
      <c r="AQ53" s="1803"/>
      <c r="AR53" s="1803"/>
      <c r="AS53" s="1803"/>
      <c r="AT53" s="1803"/>
      <c r="AU53" s="1803"/>
      <c r="AV53" s="1803"/>
      <c r="AW53" s="1803"/>
      <c r="AX53" s="1803"/>
      <c r="AY53" s="1803"/>
      <c r="AZ53" s="1803"/>
      <c r="BA53" s="1803"/>
      <c r="BB53" s="1803"/>
      <c r="BC53" s="1803"/>
      <c r="BD53" s="1803"/>
      <c r="BE53" s="1803"/>
      <c r="BF53" s="1803"/>
      <c r="BG53" s="1803"/>
      <c r="BH53" s="1803"/>
      <c r="BI53" s="1803"/>
      <c r="BJ53" s="1803"/>
      <c r="BK53" s="1803"/>
      <c r="BL53" s="1803"/>
      <c r="BM53" s="1803"/>
      <c r="BN53" s="1803"/>
    </row>
    <row r="54" spans="1:66" s="132" customFormat="1" ht="21" customHeight="1" x14ac:dyDescent="0.25">
      <c r="A54" s="110"/>
      <c r="B54" s="125">
        <f t="shared" si="2"/>
        <v>49</v>
      </c>
      <c r="C54" s="126" t="str">
        <f t="shared" si="4"/>
        <v>Inkabor S.A.C.</v>
      </c>
      <c r="D54" s="127">
        <f t="shared" si="4"/>
        <v>2</v>
      </c>
      <c r="E54" s="128" t="str">
        <f t="shared" si="3"/>
        <v/>
      </c>
      <c r="F54" s="129">
        <f t="shared" si="3"/>
        <v>2</v>
      </c>
      <c r="G54" s="130" t="str">
        <f t="shared" si="3"/>
        <v/>
      </c>
      <c r="H54" s="131" t="str">
        <f t="shared" si="3"/>
        <v/>
      </c>
      <c r="I54" s="110"/>
      <c r="J54" s="1816" t="s">
        <v>300</v>
      </c>
      <c r="K54" s="1816">
        <v>2</v>
      </c>
      <c r="L54" s="1802"/>
      <c r="M54" s="1802"/>
      <c r="N54" s="1816" t="s">
        <v>300</v>
      </c>
      <c r="O54" s="1816"/>
      <c r="P54" s="1816">
        <v>2</v>
      </c>
      <c r="Q54" s="1816"/>
      <c r="R54" s="1816"/>
      <c r="S54" s="1816">
        <v>2</v>
      </c>
      <c r="T54" s="1803"/>
      <c r="U54" s="1816" t="s">
        <v>250</v>
      </c>
      <c r="V54" s="1816" t="s">
        <v>1106</v>
      </c>
      <c r="W54" s="1816" t="s">
        <v>413</v>
      </c>
      <c r="X54" s="1803"/>
      <c r="Y54" s="1803"/>
      <c r="Z54" s="1803"/>
      <c r="AA54" s="1803"/>
      <c r="AB54" s="1803"/>
      <c r="AC54" s="1803"/>
      <c r="AD54" s="1803"/>
      <c r="AE54" s="1803"/>
      <c r="AF54" s="1803"/>
      <c r="AG54" s="1803"/>
      <c r="AH54" s="1803"/>
      <c r="AI54" s="1803"/>
      <c r="AJ54" s="1803"/>
      <c r="AK54" s="1803"/>
      <c r="AL54" s="1803"/>
      <c r="AM54" s="1803"/>
      <c r="AN54" s="1803"/>
      <c r="AO54" s="1803"/>
      <c r="AP54" s="1803"/>
      <c r="AQ54" s="1803"/>
      <c r="AR54" s="1803"/>
      <c r="AS54" s="1803"/>
      <c r="AT54" s="1803"/>
      <c r="AU54" s="1803"/>
      <c r="AV54" s="1803"/>
      <c r="AW54" s="1803"/>
      <c r="AX54" s="1803"/>
      <c r="AY54" s="1803"/>
      <c r="AZ54" s="1803"/>
      <c r="BA54" s="1803"/>
      <c r="BB54" s="1803"/>
      <c r="BC54" s="1803"/>
      <c r="BD54" s="1803"/>
      <c r="BE54" s="1803"/>
      <c r="BF54" s="1803"/>
      <c r="BG54" s="1803"/>
      <c r="BH54" s="1803"/>
      <c r="BI54" s="1803"/>
      <c r="BJ54" s="1803"/>
      <c r="BK54" s="1803"/>
      <c r="BL54" s="1803"/>
      <c r="BM54" s="1803"/>
      <c r="BN54" s="1803"/>
    </row>
    <row r="55" spans="1:66" s="132" customFormat="1" ht="21" customHeight="1" x14ac:dyDescent="0.25">
      <c r="A55" s="110"/>
      <c r="B55" s="125">
        <f t="shared" si="2"/>
        <v>50</v>
      </c>
      <c r="C55" s="126" t="str">
        <f t="shared" si="4"/>
        <v>Inversiones San Borja S.A.</v>
      </c>
      <c r="D55" s="127">
        <f t="shared" si="4"/>
        <v>1</v>
      </c>
      <c r="E55" s="128" t="str">
        <f t="shared" si="3"/>
        <v/>
      </c>
      <c r="F55" s="129">
        <f t="shared" si="3"/>
        <v>1</v>
      </c>
      <c r="G55" s="130" t="str">
        <f t="shared" si="3"/>
        <v/>
      </c>
      <c r="H55" s="131" t="str">
        <f t="shared" si="3"/>
        <v/>
      </c>
      <c r="I55" s="110"/>
      <c r="J55" s="1816" t="s">
        <v>302</v>
      </c>
      <c r="K55" s="1816">
        <v>1</v>
      </c>
      <c r="L55" s="1802"/>
      <c r="M55" s="1802"/>
      <c r="N55" s="1816" t="s">
        <v>302</v>
      </c>
      <c r="O55" s="1816"/>
      <c r="P55" s="1816">
        <v>1</v>
      </c>
      <c r="Q55" s="1816"/>
      <c r="R55" s="1816"/>
      <c r="S55" s="1816">
        <v>1</v>
      </c>
      <c r="T55" s="1803"/>
      <c r="U55" s="1816" t="s">
        <v>252</v>
      </c>
      <c r="V55" s="1816" t="s">
        <v>1107</v>
      </c>
      <c r="W55" s="1816" t="s">
        <v>413</v>
      </c>
      <c r="X55" s="1803"/>
      <c r="Y55" s="1803"/>
      <c r="Z55" s="1803"/>
      <c r="AA55" s="1803"/>
      <c r="AB55" s="1803"/>
      <c r="AC55" s="1803"/>
      <c r="AD55" s="1803"/>
      <c r="AE55" s="1803"/>
      <c r="AF55" s="1803"/>
      <c r="AG55" s="1803"/>
      <c r="AH55" s="1803"/>
      <c r="AI55" s="1803"/>
      <c r="AJ55" s="1803"/>
      <c r="AK55" s="1803"/>
      <c r="AL55" s="1803"/>
      <c r="AM55" s="1803"/>
      <c r="AN55" s="1803"/>
      <c r="AO55" s="1803"/>
      <c r="AP55" s="1803"/>
      <c r="AQ55" s="1803"/>
      <c r="AR55" s="1803"/>
      <c r="AS55" s="1803"/>
      <c r="AT55" s="1803"/>
      <c r="AU55" s="1803"/>
      <c r="AV55" s="1803"/>
      <c r="AW55" s="1803"/>
      <c r="AX55" s="1803"/>
      <c r="AY55" s="1803"/>
      <c r="AZ55" s="1803"/>
      <c r="BA55" s="1803"/>
      <c r="BB55" s="1803"/>
      <c r="BC55" s="1803"/>
      <c r="BD55" s="1803"/>
      <c r="BE55" s="1803"/>
      <c r="BF55" s="1803"/>
      <c r="BG55" s="1803"/>
      <c r="BH55" s="1803"/>
      <c r="BI55" s="1803"/>
      <c r="BJ55" s="1803"/>
      <c r="BK55" s="1803"/>
      <c r="BL55" s="1803"/>
      <c r="BM55" s="1803"/>
      <c r="BN55" s="1803"/>
    </row>
    <row r="56" spans="1:66" s="132" customFormat="1" ht="21" customHeight="1" x14ac:dyDescent="0.25">
      <c r="A56" s="110"/>
      <c r="B56" s="125">
        <f t="shared" si="2"/>
        <v>51</v>
      </c>
      <c r="C56" s="126" t="str">
        <f t="shared" si="4"/>
        <v>Kimberly Clark S.R.L.</v>
      </c>
      <c r="D56" s="127">
        <f t="shared" si="4"/>
        <v>2</v>
      </c>
      <c r="E56" s="128" t="str">
        <f t="shared" si="3"/>
        <v/>
      </c>
      <c r="F56" s="129">
        <f t="shared" si="3"/>
        <v>2</v>
      </c>
      <c r="G56" s="130" t="str">
        <f t="shared" si="3"/>
        <v/>
      </c>
      <c r="H56" s="131" t="str">
        <f t="shared" si="3"/>
        <v/>
      </c>
      <c r="I56" s="110"/>
      <c r="J56" s="1816" t="s">
        <v>304</v>
      </c>
      <c r="K56" s="1816">
        <v>2</v>
      </c>
      <c r="L56" s="1802"/>
      <c r="M56" s="1802"/>
      <c r="N56" s="1816" t="s">
        <v>304</v>
      </c>
      <c r="O56" s="1816"/>
      <c r="P56" s="1816">
        <v>2</v>
      </c>
      <c r="Q56" s="1816"/>
      <c r="R56" s="1816"/>
      <c r="S56" s="1816">
        <v>2</v>
      </c>
      <c r="T56" s="1803"/>
      <c r="U56" s="1816" t="s">
        <v>254</v>
      </c>
      <c r="V56" s="1816" t="s">
        <v>1108</v>
      </c>
      <c r="W56" s="1816" t="s">
        <v>413</v>
      </c>
      <c r="X56" s="1803"/>
      <c r="Y56" s="1803"/>
      <c r="Z56" s="1803"/>
      <c r="AA56" s="1803"/>
      <c r="AB56" s="1803"/>
      <c r="AC56" s="1803"/>
      <c r="AD56" s="1803"/>
      <c r="AE56" s="1803"/>
      <c r="AF56" s="1803"/>
      <c r="AG56" s="1803"/>
      <c r="AH56" s="1803"/>
      <c r="AI56" s="1803"/>
      <c r="AJ56" s="1803"/>
      <c r="AK56" s="1803"/>
      <c r="AL56" s="1803"/>
      <c r="AM56" s="1803"/>
      <c r="AN56" s="1803"/>
      <c r="AO56" s="1803"/>
      <c r="AP56" s="1803"/>
      <c r="AQ56" s="1803"/>
      <c r="AR56" s="1803"/>
      <c r="AS56" s="1803"/>
      <c r="AT56" s="1803"/>
      <c r="AU56" s="1803"/>
      <c r="AV56" s="1803"/>
      <c r="AW56" s="1803"/>
      <c r="AX56" s="1803"/>
      <c r="AY56" s="1803"/>
      <c r="AZ56" s="1803"/>
      <c r="BA56" s="1803"/>
      <c r="BB56" s="1803"/>
      <c r="BC56" s="1803"/>
      <c r="BD56" s="1803"/>
      <c r="BE56" s="1803"/>
      <c r="BF56" s="1803"/>
      <c r="BG56" s="1803"/>
      <c r="BH56" s="1803"/>
      <c r="BI56" s="1803"/>
      <c r="BJ56" s="1803"/>
      <c r="BK56" s="1803"/>
      <c r="BL56" s="1803"/>
      <c r="BM56" s="1803"/>
      <c r="BN56" s="1803"/>
    </row>
    <row r="57" spans="1:66" s="132" customFormat="1" ht="21" customHeight="1" x14ac:dyDescent="0.25">
      <c r="A57" s="110"/>
      <c r="B57" s="125">
        <f t="shared" si="2"/>
        <v>52</v>
      </c>
      <c r="C57" s="126" t="str">
        <f t="shared" si="4"/>
        <v>Leche Gloria S.A.</v>
      </c>
      <c r="D57" s="127">
        <f t="shared" si="4"/>
        <v>1</v>
      </c>
      <c r="E57" s="128" t="str">
        <f t="shared" si="3"/>
        <v/>
      </c>
      <c r="F57" s="129">
        <f t="shared" si="3"/>
        <v>1</v>
      </c>
      <c r="G57" s="130" t="str">
        <f t="shared" si="3"/>
        <v/>
      </c>
      <c r="H57" s="131" t="str">
        <f t="shared" si="3"/>
        <v/>
      </c>
      <c r="I57" s="110"/>
      <c r="J57" s="1816" t="s">
        <v>306</v>
      </c>
      <c r="K57" s="1816">
        <v>1</v>
      </c>
      <c r="L57" s="1802"/>
      <c r="M57" s="1802"/>
      <c r="N57" s="1816" t="s">
        <v>306</v>
      </c>
      <c r="O57" s="1816"/>
      <c r="P57" s="1816">
        <v>1</v>
      </c>
      <c r="Q57" s="1816"/>
      <c r="R57" s="1816"/>
      <c r="S57" s="1816">
        <v>1</v>
      </c>
      <c r="T57" s="1803"/>
      <c r="U57" s="1816" t="s">
        <v>256</v>
      </c>
      <c r="V57" s="1816" t="s">
        <v>1109</v>
      </c>
      <c r="W57" s="1816" t="s">
        <v>413</v>
      </c>
      <c r="X57" s="1803"/>
      <c r="Y57" s="1803"/>
      <c r="Z57" s="1803"/>
      <c r="AA57" s="1803"/>
      <c r="AB57" s="1803"/>
      <c r="AC57" s="1803"/>
      <c r="AD57" s="1803"/>
      <c r="AE57" s="1803"/>
      <c r="AF57" s="1803"/>
      <c r="AG57" s="1803"/>
      <c r="AH57" s="1803"/>
      <c r="AI57" s="1803"/>
      <c r="AJ57" s="1803"/>
      <c r="AK57" s="1803"/>
      <c r="AL57" s="1803"/>
      <c r="AM57" s="1803"/>
      <c r="AN57" s="1803"/>
      <c r="AO57" s="1803"/>
      <c r="AP57" s="1803"/>
      <c r="AQ57" s="1803"/>
      <c r="AR57" s="1803"/>
      <c r="AS57" s="1803"/>
      <c r="AT57" s="1803"/>
      <c r="AU57" s="1803"/>
      <c r="AV57" s="1803"/>
      <c r="AW57" s="1803"/>
      <c r="AX57" s="1803"/>
      <c r="AY57" s="1803"/>
      <c r="AZ57" s="1803"/>
      <c r="BA57" s="1803"/>
      <c r="BB57" s="1803"/>
      <c r="BC57" s="1803"/>
      <c r="BD57" s="1803"/>
      <c r="BE57" s="1803"/>
      <c r="BF57" s="1803"/>
      <c r="BG57" s="1803"/>
      <c r="BH57" s="1803"/>
      <c r="BI57" s="1803"/>
      <c r="BJ57" s="1803"/>
      <c r="BK57" s="1803"/>
      <c r="BL57" s="1803"/>
      <c r="BM57" s="1803"/>
      <c r="BN57" s="1803"/>
    </row>
    <row r="58" spans="1:66" s="132" customFormat="1" ht="21" customHeight="1" x14ac:dyDescent="0.25">
      <c r="A58" s="110"/>
      <c r="B58" s="125">
        <f t="shared" si="2"/>
        <v>53</v>
      </c>
      <c r="C58" s="126" t="str">
        <f t="shared" si="4"/>
        <v>Minera Aurífera Retamas S.A.</v>
      </c>
      <c r="D58" s="127">
        <f t="shared" si="4"/>
        <v>1</v>
      </c>
      <c r="E58" s="128" t="str">
        <f t="shared" si="3"/>
        <v/>
      </c>
      <c r="F58" s="129">
        <f t="shared" si="3"/>
        <v>1</v>
      </c>
      <c r="G58" s="130" t="str">
        <f t="shared" si="3"/>
        <v/>
      </c>
      <c r="H58" s="131" t="str">
        <f t="shared" si="3"/>
        <v/>
      </c>
      <c r="I58" s="110"/>
      <c r="J58" s="1816" t="s">
        <v>308</v>
      </c>
      <c r="K58" s="1816">
        <v>1</v>
      </c>
      <c r="L58" s="1802"/>
      <c r="M58" s="1802"/>
      <c r="N58" s="1816" t="s">
        <v>308</v>
      </c>
      <c r="O58" s="1816"/>
      <c r="P58" s="1816">
        <v>1</v>
      </c>
      <c r="Q58" s="1816"/>
      <c r="R58" s="1816"/>
      <c r="S58" s="1816">
        <v>1</v>
      </c>
      <c r="T58" s="1803"/>
      <c r="U58" s="1816" t="s">
        <v>256</v>
      </c>
      <c r="V58" s="1816" t="s">
        <v>1110</v>
      </c>
      <c r="W58" s="1816" t="s">
        <v>413</v>
      </c>
      <c r="X58" s="1803"/>
      <c r="Y58" s="1803"/>
      <c r="Z58" s="1803"/>
      <c r="AA58" s="1803"/>
      <c r="AB58" s="1803"/>
      <c r="AC58" s="1803"/>
      <c r="AD58" s="1803"/>
      <c r="AE58" s="1803"/>
      <c r="AF58" s="1803"/>
      <c r="AG58" s="1803"/>
      <c r="AH58" s="1803"/>
      <c r="AI58" s="1803"/>
      <c r="AJ58" s="1803"/>
      <c r="AK58" s="1803"/>
      <c r="AL58" s="1803"/>
      <c r="AM58" s="1803"/>
      <c r="AN58" s="1803"/>
      <c r="AO58" s="1803"/>
      <c r="AP58" s="1803"/>
      <c r="AQ58" s="1803"/>
      <c r="AR58" s="1803"/>
      <c r="AS58" s="1803"/>
      <c r="AT58" s="1803"/>
      <c r="AU58" s="1803"/>
      <c r="AV58" s="1803"/>
      <c r="AW58" s="1803"/>
      <c r="AX58" s="1803"/>
      <c r="AY58" s="1803"/>
      <c r="AZ58" s="1803"/>
      <c r="BA58" s="1803"/>
      <c r="BB58" s="1803"/>
      <c r="BC58" s="1803"/>
      <c r="BD58" s="1803"/>
      <c r="BE58" s="1803"/>
      <c r="BF58" s="1803"/>
      <c r="BG58" s="1803"/>
      <c r="BH58" s="1803"/>
      <c r="BI58" s="1803"/>
      <c r="BJ58" s="1803"/>
      <c r="BK58" s="1803"/>
      <c r="BL58" s="1803"/>
      <c r="BM58" s="1803"/>
      <c r="BN58" s="1803"/>
    </row>
    <row r="59" spans="1:66" s="132" customFormat="1" ht="21" customHeight="1" x14ac:dyDescent="0.25">
      <c r="A59" s="110"/>
      <c r="B59" s="125">
        <f t="shared" si="2"/>
        <v>54</v>
      </c>
      <c r="C59" s="126" t="str">
        <f t="shared" si="4"/>
        <v>Minera Bateas S.A.C.</v>
      </c>
      <c r="D59" s="127">
        <f t="shared" si="4"/>
        <v>1</v>
      </c>
      <c r="E59" s="128" t="str">
        <f t="shared" si="3"/>
        <v/>
      </c>
      <c r="F59" s="129">
        <f t="shared" si="3"/>
        <v>1</v>
      </c>
      <c r="G59" s="130" t="str">
        <f t="shared" si="3"/>
        <v/>
      </c>
      <c r="H59" s="131" t="str">
        <f t="shared" si="3"/>
        <v/>
      </c>
      <c r="I59" s="110"/>
      <c r="J59" s="1816" t="s">
        <v>310</v>
      </c>
      <c r="K59" s="1816">
        <v>1</v>
      </c>
      <c r="L59" s="1802"/>
      <c r="M59" s="1802"/>
      <c r="N59" s="1816" t="s">
        <v>310</v>
      </c>
      <c r="O59" s="1816"/>
      <c r="P59" s="1816">
        <v>1</v>
      </c>
      <c r="Q59" s="1816"/>
      <c r="R59" s="1816"/>
      <c r="S59" s="1816">
        <v>1</v>
      </c>
      <c r="T59" s="1803"/>
      <c r="U59" s="1816" t="s">
        <v>256</v>
      </c>
      <c r="V59" s="1816" t="s">
        <v>1111</v>
      </c>
      <c r="W59" s="1816" t="s">
        <v>413</v>
      </c>
      <c r="X59" s="1803"/>
      <c r="Y59" s="1803"/>
      <c r="Z59" s="1803"/>
      <c r="AA59" s="1803"/>
      <c r="AB59" s="1803"/>
      <c r="AC59" s="1803"/>
      <c r="AD59" s="1803"/>
      <c r="AE59" s="1803"/>
      <c r="AF59" s="1803"/>
      <c r="AG59" s="1803"/>
      <c r="AH59" s="1803"/>
      <c r="AI59" s="1803"/>
      <c r="AJ59" s="1803"/>
      <c r="AK59" s="1803"/>
      <c r="AL59" s="1803"/>
      <c r="AM59" s="1803"/>
      <c r="AN59" s="1803"/>
      <c r="AO59" s="1803"/>
      <c r="AP59" s="1803"/>
      <c r="AQ59" s="1803"/>
      <c r="AR59" s="1803"/>
      <c r="AS59" s="1803"/>
      <c r="AT59" s="1803"/>
      <c r="AU59" s="1803"/>
      <c r="AV59" s="1803"/>
      <c r="AW59" s="1803"/>
      <c r="AX59" s="1803"/>
      <c r="AY59" s="1803"/>
      <c r="AZ59" s="1803"/>
      <c r="BA59" s="1803"/>
      <c r="BB59" s="1803"/>
      <c r="BC59" s="1803"/>
      <c r="BD59" s="1803"/>
      <c r="BE59" s="1803"/>
      <c r="BF59" s="1803"/>
      <c r="BG59" s="1803"/>
      <c r="BH59" s="1803"/>
      <c r="BI59" s="1803"/>
      <c r="BJ59" s="1803"/>
      <c r="BK59" s="1803"/>
      <c r="BL59" s="1803"/>
      <c r="BM59" s="1803"/>
      <c r="BN59" s="1803"/>
    </row>
    <row r="60" spans="1:66" s="132" customFormat="1" ht="21" customHeight="1" x14ac:dyDescent="0.25">
      <c r="A60" s="110"/>
      <c r="B60" s="125">
        <f t="shared" si="2"/>
        <v>55</v>
      </c>
      <c r="C60" s="126" t="str">
        <f t="shared" si="4"/>
        <v>Minera Boroo Misquichilca S.A.</v>
      </c>
      <c r="D60" s="127">
        <f t="shared" si="4"/>
        <v>1</v>
      </c>
      <c r="E60" s="128" t="str">
        <f t="shared" si="3"/>
        <v/>
      </c>
      <c r="F60" s="129">
        <f t="shared" si="3"/>
        <v>1</v>
      </c>
      <c r="G60" s="130" t="str">
        <f t="shared" si="3"/>
        <v/>
      </c>
      <c r="H60" s="131" t="str">
        <f t="shared" si="3"/>
        <v/>
      </c>
      <c r="I60" s="110"/>
      <c r="J60" s="1816" t="s">
        <v>312</v>
      </c>
      <c r="K60" s="1816">
        <v>1</v>
      </c>
      <c r="L60" s="1802"/>
      <c r="M60" s="1802"/>
      <c r="N60" s="1816" t="s">
        <v>312</v>
      </c>
      <c r="O60" s="1816"/>
      <c r="P60" s="1816">
        <v>1</v>
      </c>
      <c r="Q60" s="1816"/>
      <c r="R60" s="1816"/>
      <c r="S60" s="1816">
        <v>1</v>
      </c>
      <c r="T60" s="1803"/>
      <c r="U60" s="1816" t="s">
        <v>256</v>
      </c>
      <c r="V60" s="1816" t="s">
        <v>1112</v>
      </c>
      <c r="W60" s="1816" t="s">
        <v>413</v>
      </c>
      <c r="X60" s="1803"/>
      <c r="Y60" s="1803"/>
      <c r="Z60" s="1803"/>
      <c r="AA60" s="1803"/>
      <c r="AB60" s="1803"/>
      <c r="AC60" s="1803"/>
      <c r="AD60" s="1803"/>
      <c r="AE60" s="1803"/>
      <c r="AF60" s="1803"/>
      <c r="AG60" s="1803"/>
      <c r="AH60" s="1803"/>
      <c r="AI60" s="1803"/>
      <c r="AJ60" s="1803"/>
      <c r="AK60" s="1803"/>
      <c r="AL60" s="1803"/>
      <c r="AM60" s="1803"/>
      <c r="AN60" s="1803"/>
      <c r="AO60" s="1803"/>
      <c r="AP60" s="1803"/>
      <c r="AQ60" s="1803"/>
      <c r="AR60" s="1803"/>
      <c r="AS60" s="1803"/>
      <c r="AT60" s="1803"/>
      <c r="AU60" s="1803"/>
      <c r="AV60" s="1803"/>
      <c r="AW60" s="1803"/>
      <c r="AX60" s="1803"/>
      <c r="AY60" s="1803"/>
      <c r="AZ60" s="1803"/>
      <c r="BA60" s="1803"/>
      <c r="BB60" s="1803"/>
      <c r="BC60" s="1803"/>
      <c r="BD60" s="1803"/>
      <c r="BE60" s="1803"/>
      <c r="BF60" s="1803"/>
      <c r="BG60" s="1803"/>
      <c r="BH60" s="1803"/>
      <c r="BI60" s="1803"/>
      <c r="BJ60" s="1803"/>
      <c r="BK60" s="1803"/>
      <c r="BL60" s="1803"/>
      <c r="BM60" s="1803"/>
      <c r="BN60" s="1803"/>
    </row>
    <row r="61" spans="1:66" s="132" customFormat="1" ht="21" customHeight="1" x14ac:dyDescent="0.25">
      <c r="A61" s="110"/>
      <c r="B61" s="125">
        <f t="shared" si="2"/>
        <v>56</v>
      </c>
      <c r="C61" s="126" t="str">
        <f t="shared" si="4"/>
        <v>Minera Colquisiri S.A.</v>
      </c>
      <c r="D61" s="127">
        <f t="shared" si="4"/>
        <v>1</v>
      </c>
      <c r="E61" s="128" t="str">
        <f t="shared" si="3"/>
        <v/>
      </c>
      <c r="F61" s="129">
        <f t="shared" si="3"/>
        <v>1</v>
      </c>
      <c r="G61" s="130" t="str">
        <f t="shared" si="3"/>
        <v/>
      </c>
      <c r="H61" s="131" t="str">
        <f t="shared" si="3"/>
        <v/>
      </c>
      <c r="I61" s="110"/>
      <c r="J61" s="1816" t="s">
        <v>314</v>
      </c>
      <c r="K61" s="1816">
        <v>1</v>
      </c>
      <c r="L61" s="1802"/>
      <c r="M61" s="1802"/>
      <c r="N61" s="1816" t="s">
        <v>314</v>
      </c>
      <c r="O61" s="1816"/>
      <c r="P61" s="1816">
        <v>1</v>
      </c>
      <c r="Q61" s="1816"/>
      <c r="R61" s="1816"/>
      <c r="S61" s="1816">
        <v>1</v>
      </c>
      <c r="T61" s="1803"/>
      <c r="U61" s="1816" t="s">
        <v>256</v>
      </c>
      <c r="V61" s="1816" t="s">
        <v>1113</v>
      </c>
      <c r="W61" s="1816" t="s">
        <v>413</v>
      </c>
      <c r="X61" s="1803"/>
      <c r="Y61" s="1803"/>
      <c r="Z61" s="1803"/>
      <c r="AA61" s="1803"/>
      <c r="AB61" s="1803"/>
      <c r="AC61" s="1803"/>
      <c r="AD61" s="1803"/>
      <c r="AE61" s="1803"/>
      <c r="AF61" s="1803"/>
      <c r="AG61" s="1803"/>
      <c r="AH61" s="1803"/>
      <c r="AI61" s="1803"/>
      <c r="AJ61" s="1803"/>
      <c r="AK61" s="1803"/>
      <c r="AL61" s="1803"/>
      <c r="AM61" s="1803"/>
      <c r="AN61" s="1803"/>
      <c r="AO61" s="1803"/>
      <c r="AP61" s="1803"/>
      <c r="AQ61" s="1803"/>
      <c r="AR61" s="1803"/>
      <c r="AS61" s="1803"/>
      <c r="AT61" s="1803"/>
      <c r="AU61" s="1803"/>
      <c r="AV61" s="1803"/>
      <c r="AW61" s="1803"/>
      <c r="AX61" s="1803"/>
      <c r="AY61" s="1803"/>
      <c r="AZ61" s="1803"/>
      <c r="BA61" s="1803"/>
      <c r="BB61" s="1803"/>
      <c r="BC61" s="1803"/>
      <c r="BD61" s="1803"/>
      <c r="BE61" s="1803"/>
      <c r="BF61" s="1803"/>
      <c r="BG61" s="1803"/>
      <c r="BH61" s="1803"/>
      <c r="BI61" s="1803"/>
      <c r="BJ61" s="1803"/>
      <c r="BK61" s="1803"/>
      <c r="BL61" s="1803"/>
      <c r="BM61" s="1803"/>
      <c r="BN61" s="1803"/>
    </row>
    <row r="62" spans="1:66" s="132" customFormat="1" ht="21" customHeight="1" x14ac:dyDescent="0.25">
      <c r="A62" s="110"/>
      <c r="B62" s="125">
        <f t="shared" si="2"/>
        <v>57</v>
      </c>
      <c r="C62" s="126" t="str">
        <f t="shared" si="4"/>
        <v>Minera La Zanja S.R.L.</v>
      </c>
      <c r="D62" s="127">
        <f t="shared" si="4"/>
        <v>1</v>
      </c>
      <c r="E62" s="128" t="str">
        <f t="shared" si="3"/>
        <v/>
      </c>
      <c r="F62" s="129">
        <f t="shared" si="3"/>
        <v>1</v>
      </c>
      <c r="G62" s="130" t="str">
        <f t="shared" si="3"/>
        <v/>
      </c>
      <c r="H62" s="131" t="str">
        <f t="shared" si="3"/>
        <v/>
      </c>
      <c r="I62" s="110"/>
      <c r="J62" s="1816" t="s">
        <v>316</v>
      </c>
      <c r="K62" s="1816">
        <v>1</v>
      </c>
      <c r="L62" s="1802"/>
      <c r="M62" s="1802"/>
      <c r="N62" s="1816" t="s">
        <v>316</v>
      </c>
      <c r="O62" s="1816"/>
      <c r="P62" s="1816">
        <v>1</v>
      </c>
      <c r="Q62" s="1816"/>
      <c r="R62" s="1816"/>
      <c r="S62" s="1816">
        <v>1</v>
      </c>
      <c r="T62" s="1803"/>
      <c r="U62" s="1816" t="s">
        <v>256</v>
      </c>
      <c r="V62" s="1816" t="s">
        <v>1114</v>
      </c>
      <c r="W62" s="1816" t="s">
        <v>413</v>
      </c>
      <c r="X62" s="1803"/>
      <c r="Y62" s="1803"/>
      <c r="Z62" s="1803"/>
      <c r="AA62" s="1803"/>
      <c r="AB62" s="1803"/>
      <c r="AC62" s="1803"/>
      <c r="AD62" s="1803"/>
      <c r="AE62" s="1803"/>
      <c r="AF62" s="1803"/>
      <c r="AG62" s="1803"/>
      <c r="AH62" s="1803"/>
      <c r="AI62" s="1803"/>
      <c r="AJ62" s="1803"/>
      <c r="AK62" s="1803"/>
      <c r="AL62" s="1803"/>
      <c r="AM62" s="1803"/>
      <c r="AN62" s="1803"/>
      <c r="AO62" s="1803"/>
      <c r="AP62" s="1803"/>
      <c r="AQ62" s="1803"/>
      <c r="AR62" s="1803"/>
      <c r="AS62" s="1803"/>
      <c r="AT62" s="1803"/>
      <c r="AU62" s="1803"/>
      <c r="AV62" s="1803"/>
      <c r="AW62" s="1803"/>
      <c r="AX62" s="1803"/>
      <c r="AY62" s="1803"/>
      <c r="AZ62" s="1803"/>
      <c r="BA62" s="1803"/>
      <c r="BB62" s="1803"/>
      <c r="BC62" s="1803"/>
      <c r="BD62" s="1803"/>
      <c r="BE62" s="1803"/>
      <c r="BF62" s="1803"/>
      <c r="BG62" s="1803"/>
      <c r="BH62" s="1803"/>
      <c r="BI62" s="1803"/>
      <c r="BJ62" s="1803"/>
      <c r="BK62" s="1803"/>
      <c r="BL62" s="1803"/>
      <c r="BM62" s="1803"/>
      <c r="BN62" s="1803"/>
    </row>
    <row r="63" spans="1:66" s="132" customFormat="1" ht="21" customHeight="1" x14ac:dyDescent="0.25">
      <c r="A63" s="110"/>
      <c r="B63" s="125">
        <f t="shared" si="2"/>
        <v>58</v>
      </c>
      <c r="C63" s="126" t="str">
        <f t="shared" si="4"/>
        <v>Minera Yanacocha S.R.L.</v>
      </c>
      <c r="D63" s="127">
        <f t="shared" si="4"/>
        <v>8</v>
      </c>
      <c r="E63" s="128" t="str">
        <f t="shared" si="3"/>
        <v/>
      </c>
      <c r="F63" s="129">
        <f t="shared" si="3"/>
        <v>8</v>
      </c>
      <c r="G63" s="130" t="str">
        <f t="shared" si="3"/>
        <v/>
      </c>
      <c r="H63" s="131" t="str">
        <f t="shared" si="3"/>
        <v/>
      </c>
      <c r="I63" s="110"/>
      <c r="J63" s="1816" t="s">
        <v>318</v>
      </c>
      <c r="K63" s="1816">
        <v>8</v>
      </c>
      <c r="L63" s="1802"/>
      <c r="M63" s="1802"/>
      <c r="N63" s="1816" t="s">
        <v>318</v>
      </c>
      <c r="O63" s="1816"/>
      <c r="P63" s="1816">
        <v>8</v>
      </c>
      <c r="Q63" s="1816"/>
      <c r="R63" s="1816"/>
      <c r="S63" s="1816">
        <v>8</v>
      </c>
      <c r="T63" s="1803"/>
      <c r="U63" s="1816" t="s">
        <v>258</v>
      </c>
      <c r="V63" s="1816" t="s">
        <v>1115</v>
      </c>
      <c r="W63" s="1816" t="s">
        <v>413</v>
      </c>
      <c r="X63" s="1803"/>
      <c r="Y63" s="1803"/>
      <c r="Z63" s="1803"/>
      <c r="AA63" s="1803"/>
      <c r="AB63" s="1803"/>
      <c r="AC63" s="1803"/>
      <c r="AD63" s="1803"/>
      <c r="AE63" s="1803"/>
      <c r="AF63" s="1803"/>
      <c r="AG63" s="1803"/>
      <c r="AH63" s="1803"/>
      <c r="AI63" s="1803"/>
      <c r="AJ63" s="1803"/>
      <c r="AK63" s="1803"/>
      <c r="AL63" s="1803"/>
      <c r="AM63" s="1803"/>
      <c r="AN63" s="1803"/>
      <c r="AO63" s="1803"/>
      <c r="AP63" s="1803"/>
      <c r="AQ63" s="1803"/>
      <c r="AR63" s="1803"/>
      <c r="AS63" s="1803"/>
      <c r="AT63" s="1803"/>
      <c r="AU63" s="1803"/>
      <c r="AV63" s="1803"/>
      <c r="AW63" s="1803"/>
      <c r="AX63" s="1803"/>
      <c r="AY63" s="1803"/>
      <c r="AZ63" s="1803"/>
      <c r="BA63" s="1803"/>
      <c r="BB63" s="1803"/>
      <c r="BC63" s="1803"/>
      <c r="BD63" s="1803"/>
      <c r="BE63" s="1803"/>
      <c r="BF63" s="1803"/>
      <c r="BG63" s="1803"/>
      <c r="BH63" s="1803"/>
      <c r="BI63" s="1803"/>
      <c r="BJ63" s="1803"/>
      <c r="BK63" s="1803"/>
      <c r="BL63" s="1803"/>
      <c r="BM63" s="1803"/>
      <c r="BN63" s="1803"/>
    </row>
    <row r="64" spans="1:66" s="132" customFormat="1" ht="21" customHeight="1" x14ac:dyDescent="0.25">
      <c r="A64" s="110"/>
      <c r="B64" s="125">
        <f t="shared" si="2"/>
        <v>59</v>
      </c>
      <c r="C64" s="126" t="str">
        <f t="shared" si="4"/>
        <v>Minera Yanaquihua S.A.C.</v>
      </c>
      <c r="D64" s="127">
        <f t="shared" si="4"/>
        <v>1</v>
      </c>
      <c r="E64" s="128" t="str">
        <f t="shared" si="3"/>
        <v/>
      </c>
      <c r="F64" s="129">
        <f t="shared" si="3"/>
        <v>1</v>
      </c>
      <c r="G64" s="130" t="str">
        <f t="shared" si="3"/>
        <v/>
      </c>
      <c r="H64" s="131" t="str">
        <f t="shared" si="3"/>
        <v/>
      </c>
      <c r="I64" s="110"/>
      <c r="J64" s="1816" t="s">
        <v>320</v>
      </c>
      <c r="K64" s="1816">
        <v>1</v>
      </c>
      <c r="L64" s="1802"/>
      <c r="M64" s="1802"/>
      <c r="N64" s="1816" t="s">
        <v>320</v>
      </c>
      <c r="O64" s="1816"/>
      <c r="P64" s="1816">
        <v>1</v>
      </c>
      <c r="Q64" s="1816"/>
      <c r="R64" s="1816"/>
      <c r="S64" s="1816">
        <v>1</v>
      </c>
      <c r="T64" s="1803"/>
      <c r="U64" s="1816" t="s">
        <v>258</v>
      </c>
      <c r="V64" s="1816" t="s">
        <v>1116</v>
      </c>
      <c r="W64" s="1816" t="s">
        <v>413</v>
      </c>
      <c r="X64" s="1803"/>
      <c r="Y64" s="1803"/>
      <c r="Z64" s="1803"/>
      <c r="AA64" s="1803"/>
      <c r="AB64" s="1803"/>
      <c r="AC64" s="1803"/>
      <c r="AD64" s="1803"/>
      <c r="AE64" s="1803"/>
      <c r="AF64" s="1803"/>
      <c r="AG64" s="1803"/>
      <c r="AH64" s="1803"/>
      <c r="AI64" s="1803"/>
      <c r="AJ64" s="1803"/>
      <c r="AK64" s="1803"/>
      <c r="AL64" s="1803"/>
      <c r="AM64" s="1803"/>
      <c r="AN64" s="1803"/>
      <c r="AO64" s="1803"/>
      <c r="AP64" s="1803"/>
      <c r="AQ64" s="1803"/>
      <c r="AR64" s="1803"/>
      <c r="AS64" s="1803"/>
      <c r="AT64" s="1803"/>
      <c r="AU64" s="1803"/>
      <c r="AV64" s="1803"/>
      <c r="AW64" s="1803"/>
      <c r="AX64" s="1803"/>
      <c r="AY64" s="1803"/>
      <c r="AZ64" s="1803"/>
      <c r="BA64" s="1803"/>
      <c r="BB64" s="1803"/>
      <c r="BC64" s="1803"/>
      <c r="BD64" s="1803"/>
      <c r="BE64" s="1803"/>
      <c r="BF64" s="1803"/>
      <c r="BG64" s="1803"/>
      <c r="BH64" s="1803"/>
      <c r="BI64" s="1803"/>
      <c r="BJ64" s="1803"/>
      <c r="BK64" s="1803"/>
      <c r="BL64" s="1803"/>
      <c r="BM64" s="1803"/>
      <c r="BN64" s="1803"/>
    </row>
    <row r="65" spans="1:66" s="132" customFormat="1" ht="21" customHeight="1" x14ac:dyDescent="0.25">
      <c r="A65" s="110"/>
      <c r="B65" s="125">
        <f t="shared" si="2"/>
        <v>60</v>
      </c>
      <c r="C65" s="126" t="str">
        <f t="shared" si="4"/>
        <v>Minsur S.A.</v>
      </c>
      <c r="D65" s="127">
        <f t="shared" si="4"/>
        <v>4</v>
      </c>
      <c r="E65" s="128" t="str">
        <f t="shared" si="3"/>
        <v/>
      </c>
      <c r="F65" s="129">
        <f t="shared" si="3"/>
        <v>4</v>
      </c>
      <c r="G65" s="130" t="str">
        <f t="shared" si="3"/>
        <v/>
      </c>
      <c r="H65" s="131" t="str">
        <f t="shared" si="3"/>
        <v/>
      </c>
      <c r="I65" s="110"/>
      <c r="J65" s="1816" t="s">
        <v>322</v>
      </c>
      <c r="K65" s="1816">
        <v>4</v>
      </c>
      <c r="L65" s="1802"/>
      <c r="M65" s="1802"/>
      <c r="N65" s="1816" t="s">
        <v>322</v>
      </c>
      <c r="O65" s="1816"/>
      <c r="P65" s="1816">
        <v>4</v>
      </c>
      <c r="Q65" s="1816"/>
      <c r="R65" s="1816"/>
      <c r="S65" s="1816">
        <v>4</v>
      </c>
      <c r="T65" s="1803"/>
      <c r="U65" s="1816" t="s">
        <v>260</v>
      </c>
      <c r="V65" s="1816" t="s">
        <v>1117</v>
      </c>
      <c r="W65" s="1816" t="s">
        <v>418</v>
      </c>
      <c r="X65" s="1803"/>
      <c r="Y65" s="1803"/>
      <c r="Z65" s="1803"/>
      <c r="AA65" s="1803"/>
      <c r="AB65" s="1803"/>
      <c r="AC65" s="1803"/>
      <c r="AD65" s="1803"/>
      <c r="AE65" s="1803"/>
      <c r="AF65" s="1803"/>
      <c r="AG65" s="1803"/>
      <c r="AH65" s="1803"/>
      <c r="AI65" s="1803"/>
      <c r="AJ65" s="1803"/>
      <c r="AK65" s="1803"/>
      <c r="AL65" s="1803"/>
      <c r="AM65" s="1803"/>
      <c r="AN65" s="1803"/>
      <c r="AO65" s="1803"/>
      <c r="AP65" s="1803"/>
      <c r="AQ65" s="1803"/>
      <c r="AR65" s="1803"/>
      <c r="AS65" s="1803"/>
      <c r="AT65" s="1803"/>
      <c r="AU65" s="1803"/>
      <c r="AV65" s="1803"/>
      <c r="AW65" s="1803"/>
      <c r="AX65" s="1803"/>
      <c r="AY65" s="1803"/>
      <c r="AZ65" s="1803"/>
      <c r="BA65" s="1803"/>
      <c r="BB65" s="1803"/>
      <c r="BC65" s="1803"/>
      <c r="BD65" s="1803"/>
      <c r="BE65" s="1803"/>
      <c r="BF65" s="1803"/>
      <c r="BG65" s="1803"/>
      <c r="BH65" s="1803"/>
      <c r="BI65" s="1803"/>
      <c r="BJ65" s="1803"/>
      <c r="BK65" s="1803"/>
      <c r="BL65" s="1803"/>
      <c r="BM65" s="1803"/>
      <c r="BN65" s="1803"/>
    </row>
    <row r="66" spans="1:66" s="132" customFormat="1" ht="21" customHeight="1" x14ac:dyDescent="0.25">
      <c r="A66" s="110"/>
      <c r="B66" s="125">
        <f t="shared" si="2"/>
        <v>61</v>
      </c>
      <c r="C66" s="126" t="str">
        <f t="shared" si="4"/>
        <v>Molitalia S.A.</v>
      </c>
      <c r="D66" s="127">
        <f t="shared" si="4"/>
        <v>1</v>
      </c>
      <c r="E66" s="128" t="str">
        <f t="shared" si="3"/>
        <v/>
      </c>
      <c r="F66" s="129">
        <f t="shared" si="3"/>
        <v>1</v>
      </c>
      <c r="G66" s="130" t="str">
        <f t="shared" si="3"/>
        <v/>
      </c>
      <c r="H66" s="131" t="str">
        <f t="shared" si="3"/>
        <v/>
      </c>
      <c r="I66" s="110"/>
      <c r="J66" s="1816" t="s">
        <v>324</v>
      </c>
      <c r="K66" s="1816">
        <v>1</v>
      </c>
      <c r="L66" s="1802"/>
      <c r="M66" s="1802"/>
      <c r="N66" s="1816" t="s">
        <v>324</v>
      </c>
      <c r="O66" s="1816"/>
      <c r="P66" s="1816">
        <v>1</v>
      </c>
      <c r="Q66" s="1816"/>
      <c r="R66" s="1816"/>
      <c r="S66" s="1816">
        <v>1</v>
      </c>
      <c r="T66" s="1803"/>
      <c r="U66" s="1816" t="s">
        <v>260</v>
      </c>
      <c r="V66" s="1816" t="s">
        <v>1118</v>
      </c>
      <c r="W66" s="1816" t="s">
        <v>418</v>
      </c>
      <c r="X66" s="1803"/>
      <c r="Y66" s="1803"/>
      <c r="Z66" s="1803"/>
      <c r="AA66" s="1803"/>
      <c r="AB66" s="1803"/>
      <c r="AC66" s="1803"/>
      <c r="AD66" s="1803"/>
      <c r="AE66" s="1803"/>
      <c r="AF66" s="1803"/>
      <c r="AG66" s="1803"/>
      <c r="AH66" s="1803"/>
      <c r="AI66" s="1803"/>
      <c r="AJ66" s="1803"/>
      <c r="AK66" s="1803"/>
      <c r="AL66" s="1803"/>
      <c r="AM66" s="1803"/>
      <c r="AN66" s="1803"/>
      <c r="AO66" s="1803"/>
      <c r="AP66" s="1803"/>
      <c r="AQ66" s="1803"/>
      <c r="AR66" s="1803"/>
      <c r="AS66" s="1803"/>
      <c r="AT66" s="1803"/>
      <c r="AU66" s="1803"/>
      <c r="AV66" s="1803"/>
      <c r="AW66" s="1803"/>
      <c r="AX66" s="1803"/>
      <c r="AY66" s="1803"/>
      <c r="AZ66" s="1803"/>
      <c r="BA66" s="1803"/>
      <c r="BB66" s="1803"/>
      <c r="BC66" s="1803"/>
      <c r="BD66" s="1803"/>
      <c r="BE66" s="1803"/>
      <c r="BF66" s="1803"/>
      <c r="BG66" s="1803"/>
      <c r="BH66" s="1803"/>
      <c r="BI66" s="1803"/>
      <c r="BJ66" s="1803"/>
      <c r="BK66" s="1803"/>
      <c r="BL66" s="1803"/>
      <c r="BM66" s="1803"/>
      <c r="BN66" s="1803"/>
    </row>
    <row r="67" spans="1:66" s="132" customFormat="1" ht="21" customHeight="1" x14ac:dyDescent="0.25">
      <c r="A67" s="110"/>
      <c r="B67" s="125">
        <f t="shared" si="2"/>
        <v>62</v>
      </c>
      <c r="C67" s="126" t="str">
        <f t="shared" si="4"/>
        <v>Mondelez Peru S.A.</v>
      </c>
      <c r="D67" s="127">
        <f t="shared" si="4"/>
        <v>1</v>
      </c>
      <c r="E67" s="128" t="str">
        <f t="shared" si="3"/>
        <v/>
      </c>
      <c r="F67" s="129">
        <f t="shared" si="3"/>
        <v>1</v>
      </c>
      <c r="G67" s="130" t="str">
        <f t="shared" si="3"/>
        <v/>
      </c>
      <c r="H67" s="131" t="str">
        <f t="shared" si="3"/>
        <v/>
      </c>
      <c r="I67" s="110"/>
      <c r="J67" s="1816" t="s">
        <v>326</v>
      </c>
      <c r="K67" s="1816">
        <v>1</v>
      </c>
      <c r="L67" s="1802"/>
      <c r="M67" s="1802"/>
      <c r="N67" s="1816" t="s">
        <v>326</v>
      </c>
      <c r="O67" s="1816"/>
      <c r="P67" s="1816">
        <v>1</v>
      </c>
      <c r="Q67" s="1816"/>
      <c r="R67" s="1816"/>
      <c r="S67" s="1816">
        <v>1</v>
      </c>
      <c r="T67" s="1803"/>
      <c r="U67" s="1816" t="s">
        <v>260</v>
      </c>
      <c r="V67" s="1816" t="s">
        <v>1119</v>
      </c>
      <c r="W67" s="1816" t="s">
        <v>418</v>
      </c>
      <c r="X67" s="1803"/>
      <c r="Y67" s="1803"/>
      <c r="Z67" s="1803"/>
      <c r="AA67" s="1803"/>
      <c r="AB67" s="1803"/>
      <c r="AC67" s="1803"/>
      <c r="AD67" s="1803"/>
      <c r="AE67" s="1803"/>
      <c r="AF67" s="1803"/>
      <c r="AG67" s="1803"/>
      <c r="AH67" s="1803"/>
      <c r="AI67" s="1803"/>
      <c r="AJ67" s="1803"/>
      <c r="AK67" s="1803"/>
      <c r="AL67" s="1803"/>
      <c r="AM67" s="1803"/>
      <c r="AN67" s="1803"/>
      <c r="AO67" s="1803"/>
      <c r="AP67" s="1803"/>
      <c r="AQ67" s="1803"/>
      <c r="AR67" s="1803"/>
      <c r="AS67" s="1803"/>
      <c r="AT67" s="1803"/>
      <c r="AU67" s="1803"/>
      <c r="AV67" s="1803"/>
      <c r="AW67" s="1803"/>
      <c r="AX67" s="1803"/>
      <c r="AY67" s="1803"/>
      <c r="AZ67" s="1803"/>
      <c r="BA67" s="1803"/>
      <c r="BB67" s="1803"/>
      <c r="BC67" s="1803"/>
      <c r="BD67" s="1803"/>
      <c r="BE67" s="1803"/>
      <c r="BF67" s="1803"/>
      <c r="BG67" s="1803"/>
      <c r="BH67" s="1803"/>
      <c r="BI67" s="1803"/>
      <c r="BJ67" s="1803"/>
      <c r="BK67" s="1803"/>
      <c r="BL67" s="1803"/>
      <c r="BM67" s="1803"/>
      <c r="BN67" s="1803"/>
    </row>
    <row r="68" spans="1:66" s="132" customFormat="1" ht="21" customHeight="1" x14ac:dyDescent="0.25">
      <c r="A68" s="110"/>
      <c r="B68" s="125">
        <f t="shared" si="2"/>
        <v>63</v>
      </c>
      <c r="C68" s="126" t="str">
        <f t="shared" si="4"/>
        <v>Nexa Resources Atacocha S.A.A.</v>
      </c>
      <c r="D68" s="127">
        <f t="shared" si="4"/>
        <v>2</v>
      </c>
      <c r="E68" s="128">
        <f t="shared" si="3"/>
        <v>2</v>
      </c>
      <c r="F68" s="129" t="str">
        <f t="shared" si="3"/>
        <v/>
      </c>
      <c r="G68" s="130" t="str">
        <f t="shared" si="3"/>
        <v/>
      </c>
      <c r="H68" s="131" t="str">
        <f t="shared" si="3"/>
        <v/>
      </c>
      <c r="I68" s="110"/>
      <c r="J68" s="1816" t="s">
        <v>328</v>
      </c>
      <c r="K68" s="1816">
        <v>2</v>
      </c>
      <c r="L68" s="1802"/>
      <c r="M68" s="1802"/>
      <c r="N68" s="1816" t="s">
        <v>328</v>
      </c>
      <c r="O68" s="1816">
        <v>2</v>
      </c>
      <c r="P68" s="1816"/>
      <c r="Q68" s="1816"/>
      <c r="R68" s="1816"/>
      <c r="S68" s="1816">
        <v>2</v>
      </c>
      <c r="T68" s="1803"/>
      <c r="U68" s="1816" t="s">
        <v>260</v>
      </c>
      <c r="V68" s="1816" t="s">
        <v>1120</v>
      </c>
      <c r="W68" s="1816" t="s">
        <v>418</v>
      </c>
      <c r="X68" s="1803"/>
      <c r="Y68" s="1803"/>
      <c r="Z68" s="1803"/>
      <c r="AA68" s="1803"/>
      <c r="AB68" s="1803"/>
      <c r="AC68" s="1803"/>
      <c r="AD68" s="1803"/>
      <c r="AE68" s="1803"/>
      <c r="AF68" s="1803"/>
      <c r="AG68" s="1803"/>
      <c r="AH68" s="1803"/>
      <c r="AI68" s="1803"/>
      <c r="AJ68" s="1803"/>
      <c r="AK68" s="1803"/>
      <c r="AL68" s="1803"/>
      <c r="AM68" s="1803"/>
      <c r="AN68" s="1803"/>
      <c r="AO68" s="1803"/>
      <c r="AP68" s="1803"/>
      <c r="AQ68" s="1803"/>
      <c r="AR68" s="1803"/>
      <c r="AS68" s="1803"/>
      <c r="AT68" s="1803"/>
      <c r="AU68" s="1803"/>
      <c r="AV68" s="1803"/>
      <c r="AW68" s="1803"/>
      <c r="AX68" s="1803"/>
      <c r="AY68" s="1803"/>
      <c r="AZ68" s="1803"/>
      <c r="BA68" s="1803"/>
      <c r="BB68" s="1803"/>
      <c r="BC68" s="1803"/>
      <c r="BD68" s="1803"/>
      <c r="BE68" s="1803"/>
      <c r="BF68" s="1803"/>
      <c r="BG68" s="1803"/>
      <c r="BH68" s="1803"/>
      <c r="BI68" s="1803"/>
      <c r="BJ68" s="1803"/>
      <c r="BK68" s="1803"/>
      <c r="BL68" s="1803"/>
      <c r="BM68" s="1803"/>
      <c r="BN68" s="1803"/>
    </row>
    <row r="69" spans="1:66" s="132" customFormat="1" ht="21" customHeight="1" x14ac:dyDescent="0.25">
      <c r="A69" s="110"/>
      <c r="B69" s="125">
        <f t="shared" si="2"/>
        <v>64</v>
      </c>
      <c r="C69" s="126" t="str">
        <f t="shared" si="4"/>
        <v>Nexa Resources Cajamarquilla S.A.</v>
      </c>
      <c r="D69" s="127">
        <f t="shared" si="4"/>
        <v>6</v>
      </c>
      <c r="E69" s="128" t="str">
        <f t="shared" si="3"/>
        <v/>
      </c>
      <c r="F69" s="129">
        <f t="shared" si="3"/>
        <v>4</v>
      </c>
      <c r="G69" s="130" t="str">
        <f t="shared" si="3"/>
        <v/>
      </c>
      <c r="H69" s="131">
        <f t="shared" si="3"/>
        <v>2</v>
      </c>
      <c r="I69" s="110"/>
      <c r="J69" s="1816" t="s">
        <v>330</v>
      </c>
      <c r="K69" s="1816">
        <v>6</v>
      </c>
      <c r="L69" s="1802"/>
      <c r="M69" s="1802"/>
      <c r="N69" s="1816" t="s">
        <v>330</v>
      </c>
      <c r="O69" s="1816"/>
      <c r="P69" s="1816">
        <v>4</v>
      </c>
      <c r="Q69" s="1816"/>
      <c r="R69" s="1816">
        <v>2</v>
      </c>
      <c r="S69" s="1816">
        <v>6</v>
      </c>
      <c r="T69" s="1803"/>
      <c r="U69" s="1816" t="s">
        <v>260</v>
      </c>
      <c r="V69" s="1816" t="s">
        <v>1121</v>
      </c>
      <c r="W69" s="1816" t="s">
        <v>418</v>
      </c>
      <c r="X69" s="1803"/>
      <c r="Y69" s="1803"/>
      <c r="Z69" s="1803"/>
      <c r="AA69" s="1803"/>
      <c r="AB69" s="1803"/>
      <c r="AC69" s="1803"/>
      <c r="AD69" s="1803"/>
      <c r="AE69" s="1803"/>
      <c r="AF69" s="1803"/>
      <c r="AG69" s="1803"/>
      <c r="AH69" s="1803"/>
      <c r="AI69" s="1803"/>
      <c r="AJ69" s="1803"/>
      <c r="AK69" s="1803"/>
      <c r="AL69" s="1803"/>
      <c r="AM69" s="1803"/>
      <c r="AN69" s="1803"/>
      <c r="AO69" s="1803"/>
      <c r="AP69" s="1803"/>
      <c r="AQ69" s="1803"/>
      <c r="AR69" s="1803"/>
      <c r="AS69" s="1803"/>
      <c r="AT69" s="1803"/>
      <c r="AU69" s="1803"/>
      <c r="AV69" s="1803"/>
      <c r="AW69" s="1803"/>
      <c r="AX69" s="1803"/>
      <c r="AY69" s="1803"/>
      <c r="AZ69" s="1803"/>
      <c r="BA69" s="1803"/>
      <c r="BB69" s="1803"/>
      <c r="BC69" s="1803"/>
      <c r="BD69" s="1803"/>
      <c r="BE69" s="1803"/>
      <c r="BF69" s="1803"/>
      <c r="BG69" s="1803"/>
      <c r="BH69" s="1803"/>
      <c r="BI69" s="1803"/>
      <c r="BJ69" s="1803"/>
      <c r="BK69" s="1803"/>
      <c r="BL69" s="1803"/>
      <c r="BM69" s="1803"/>
      <c r="BN69" s="1803"/>
    </row>
    <row r="70" spans="1:66" s="132" customFormat="1" ht="21" customHeight="1" x14ac:dyDescent="0.25">
      <c r="A70" s="110"/>
      <c r="B70" s="125">
        <f t="shared" si="2"/>
        <v>65</v>
      </c>
      <c r="C70" s="126" t="str">
        <f t="shared" si="4"/>
        <v>Nexa Resources el Porvenir S.A.A.</v>
      </c>
      <c r="D70" s="127">
        <f t="shared" si="4"/>
        <v>2</v>
      </c>
      <c r="E70" s="128">
        <f t="shared" si="3"/>
        <v>1</v>
      </c>
      <c r="F70" s="129">
        <f t="shared" si="3"/>
        <v>1</v>
      </c>
      <c r="G70" s="130" t="str">
        <f t="shared" si="3"/>
        <v/>
      </c>
      <c r="H70" s="131" t="str">
        <f t="shared" si="3"/>
        <v/>
      </c>
      <c r="I70" s="110"/>
      <c r="J70" s="1816" t="s">
        <v>332</v>
      </c>
      <c r="K70" s="1816">
        <v>2</v>
      </c>
      <c r="L70" s="1802"/>
      <c r="M70" s="1802"/>
      <c r="N70" s="1816" t="s">
        <v>332</v>
      </c>
      <c r="O70" s="1816">
        <v>1</v>
      </c>
      <c r="P70" s="1816">
        <v>1</v>
      </c>
      <c r="Q70" s="1816"/>
      <c r="R70" s="1816"/>
      <c r="S70" s="1816">
        <v>2</v>
      </c>
      <c r="T70" s="1803"/>
      <c r="U70" s="1816" t="s">
        <v>260</v>
      </c>
      <c r="V70" s="1816" t="s">
        <v>1122</v>
      </c>
      <c r="W70" s="1816" t="s">
        <v>418</v>
      </c>
      <c r="X70" s="1803"/>
      <c r="Y70" s="1803"/>
      <c r="Z70" s="1803"/>
      <c r="AA70" s="1803"/>
      <c r="AB70" s="1803"/>
      <c r="AC70" s="1803"/>
      <c r="AD70" s="1803"/>
      <c r="AE70" s="1803"/>
      <c r="AF70" s="1803"/>
      <c r="AG70" s="1803"/>
      <c r="AH70" s="1803"/>
      <c r="AI70" s="1803"/>
      <c r="AJ70" s="1803"/>
      <c r="AK70" s="1803"/>
      <c r="AL70" s="1803"/>
      <c r="AM70" s="1803"/>
      <c r="AN70" s="1803"/>
      <c r="AO70" s="1803"/>
      <c r="AP70" s="1803"/>
      <c r="AQ70" s="1803"/>
      <c r="AR70" s="1803"/>
      <c r="AS70" s="1803"/>
      <c r="AT70" s="1803"/>
      <c r="AU70" s="1803"/>
      <c r="AV70" s="1803"/>
      <c r="AW70" s="1803"/>
      <c r="AX70" s="1803"/>
      <c r="AY70" s="1803"/>
      <c r="AZ70" s="1803"/>
      <c r="BA70" s="1803"/>
      <c r="BB70" s="1803"/>
      <c r="BC70" s="1803"/>
      <c r="BD70" s="1803"/>
      <c r="BE70" s="1803"/>
      <c r="BF70" s="1803"/>
      <c r="BG70" s="1803"/>
      <c r="BH70" s="1803"/>
      <c r="BI70" s="1803"/>
      <c r="BJ70" s="1803"/>
      <c r="BK70" s="1803"/>
      <c r="BL70" s="1803"/>
      <c r="BM70" s="1803"/>
      <c r="BN70" s="1803"/>
    </row>
    <row r="71" spans="1:66" s="132" customFormat="1" ht="21" customHeight="1" x14ac:dyDescent="0.25">
      <c r="A71" s="110"/>
      <c r="B71" s="125">
        <f t="shared" si="2"/>
        <v>66</v>
      </c>
      <c r="C71" s="126" t="str">
        <f t="shared" si="4"/>
        <v>OIG Perú S.A.C.</v>
      </c>
      <c r="D71" s="127">
        <f t="shared" si="4"/>
        <v>2</v>
      </c>
      <c r="E71" s="128" t="str">
        <f t="shared" si="3"/>
        <v/>
      </c>
      <c r="F71" s="129">
        <f t="shared" si="3"/>
        <v>2</v>
      </c>
      <c r="G71" s="130" t="str">
        <f t="shared" si="3"/>
        <v/>
      </c>
      <c r="H71" s="131" t="str">
        <f t="shared" si="3"/>
        <v/>
      </c>
      <c r="I71" s="110"/>
      <c r="J71" s="1816" t="s">
        <v>334</v>
      </c>
      <c r="K71" s="1816">
        <v>2</v>
      </c>
      <c r="L71" s="1802"/>
      <c r="M71" s="1802"/>
      <c r="N71" s="1816" t="s">
        <v>334</v>
      </c>
      <c r="O71" s="1816"/>
      <c r="P71" s="1816">
        <v>2</v>
      </c>
      <c r="Q71" s="1816"/>
      <c r="R71" s="1816"/>
      <c r="S71" s="1816">
        <v>2</v>
      </c>
      <c r="T71" s="1803"/>
      <c r="U71" s="1816" t="s">
        <v>260</v>
      </c>
      <c r="V71" s="1816" t="s">
        <v>1123</v>
      </c>
      <c r="W71" s="1816" t="s">
        <v>418</v>
      </c>
      <c r="X71" s="1803"/>
      <c r="Y71" s="1803"/>
      <c r="Z71" s="1803"/>
      <c r="AA71" s="1803"/>
      <c r="AB71" s="1803"/>
      <c r="AC71" s="1803"/>
      <c r="AD71" s="1803"/>
      <c r="AE71" s="1803"/>
      <c r="AF71" s="1803"/>
      <c r="AG71" s="1803"/>
      <c r="AH71" s="1803"/>
      <c r="AI71" s="1803"/>
      <c r="AJ71" s="1803"/>
      <c r="AK71" s="1803"/>
      <c r="AL71" s="1803"/>
      <c r="AM71" s="1803"/>
      <c r="AN71" s="1803"/>
      <c r="AO71" s="1803"/>
      <c r="AP71" s="1803"/>
      <c r="AQ71" s="1803"/>
      <c r="AR71" s="1803"/>
      <c r="AS71" s="1803"/>
      <c r="AT71" s="1803"/>
      <c r="AU71" s="1803"/>
      <c r="AV71" s="1803"/>
      <c r="AW71" s="1803"/>
      <c r="AX71" s="1803"/>
      <c r="AY71" s="1803"/>
      <c r="AZ71" s="1803"/>
      <c r="BA71" s="1803"/>
      <c r="BB71" s="1803"/>
      <c r="BC71" s="1803"/>
      <c r="BD71" s="1803"/>
      <c r="BE71" s="1803"/>
      <c r="BF71" s="1803"/>
      <c r="BG71" s="1803"/>
      <c r="BH71" s="1803"/>
      <c r="BI71" s="1803"/>
      <c r="BJ71" s="1803"/>
      <c r="BK71" s="1803"/>
      <c r="BL71" s="1803"/>
      <c r="BM71" s="1803"/>
      <c r="BN71" s="1803"/>
    </row>
    <row r="72" spans="1:66" s="132" customFormat="1" ht="21" customHeight="1" x14ac:dyDescent="0.25">
      <c r="A72" s="110"/>
      <c r="B72" s="125">
        <f t="shared" ref="B72:B98" si="5">+B71+1</f>
        <v>67</v>
      </c>
      <c r="C72" s="126" t="str">
        <f t="shared" si="4"/>
        <v>Oxido de Pasco S.A.C.</v>
      </c>
      <c r="D72" s="127">
        <f t="shared" si="4"/>
        <v>1</v>
      </c>
      <c r="E72" s="128" t="str">
        <f t="shared" si="3"/>
        <v/>
      </c>
      <c r="F72" s="129">
        <f t="shared" si="3"/>
        <v>1</v>
      </c>
      <c r="G72" s="130" t="str">
        <f t="shared" si="3"/>
        <v/>
      </c>
      <c r="H72" s="131" t="str">
        <f t="shared" si="3"/>
        <v/>
      </c>
      <c r="I72" s="110"/>
      <c r="J72" s="1816" t="s">
        <v>336</v>
      </c>
      <c r="K72" s="1816">
        <v>1</v>
      </c>
      <c r="L72" s="1802"/>
      <c r="M72" s="1802"/>
      <c r="N72" s="1816" t="s">
        <v>336</v>
      </c>
      <c r="O72" s="1816"/>
      <c r="P72" s="1816">
        <v>1</v>
      </c>
      <c r="Q72" s="1816"/>
      <c r="R72" s="1816"/>
      <c r="S72" s="1816">
        <v>1</v>
      </c>
      <c r="T72" s="1803"/>
      <c r="U72" s="1816" t="s">
        <v>260</v>
      </c>
      <c r="V72" s="1816" t="s">
        <v>1124</v>
      </c>
      <c r="W72" s="1816" t="s">
        <v>418</v>
      </c>
      <c r="X72" s="1803"/>
      <c r="Y72" s="1803"/>
      <c r="Z72" s="1803"/>
      <c r="AA72" s="1803"/>
      <c r="AB72" s="1803"/>
      <c r="AC72" s="1803"/>
      <c r="AD72" s="1803"/>
      <c r="AE72" s="1803"/>
      <c r="AF72" s="1803"/>
      <c r="AG72" s="1803"/>
      <c r="AH72" s="1803"/>
      <c r="AI72" s="1803"/>
      <c r="AJ72" s="1803"/>
      <c r="AK72" s="1803"/>
      <c r="AL72" s="1803"/>
      <c r="AM72" s="1803"/>
      <c r="AN72" s="1803"/>
      <c r="AO72" s="1803"/>
      <c r="AP72" s="1803"/>
      <c r="AQ72" s="1803"/>
      <c r="AR72" s="1803"/>
      <c r="AS72" s="1803"/>
      <c r="AT72" s="1803"/>
      <c r="AU72" s="1803"/>
      <c r="AV72" s="1803"/>
      <c r="AW72" s="1803"/>
      <c r="AX72" s="1803"/>
      <c r="AY72" s="1803"/>
      <c r="AZ72" s="1803"/>
      <c r="BA72" s="1803"/>
      <c r="BB72" s="1803"/>
      <c r="BC72" s="1803"/>
      <c r="BD72" s="1803"/>
      <c r="BE72" s="1803"/>
      <c r="BF72" s="1803"/>
      <c r="BG72" s="1803"/>
      <c r="BH72" s="1803"/>
      <c r="BI72" s="1803"/>
      <c r="BJ72" s="1803"/>
      <c r="BK72" s="1803"/>
      <c r="BL72" s="1803"/>
      <c r="BM72" s="1803"/>
      <c r="BN72" s="1803"/>
    </row>
    <row r="73" spans="1:66" s="132" customFormat="1" ht="21" customHeight="1" x14ac:dyDescent="0.25">
      <c r="A73" s="110"/>
      <c r="B73" s="125">
        <f t="shared" si="5"/>
        <v>68</v>
      </c>
      <c r="C73" s="126" t="str">
        <f t="shared" si="4"/>
        <v>Peru LNG S.R.L.</v>
      </c>
      <c r="D73" s="127">
        <f t="shared" si="4"/>
        <v>1</v>
      </c>
      <c r="E73" s="128" t="str">
        <f t="shared" si="3"/>
        <v/>
      </c>
      <c r="F73" s="129" t="str">
        <f t="shared" si="3"/>
        <v/>
      </c>
      <c r="G73" s="130">
        <f t="shared" si="3"/>
        <v>1</v>
      </c>
      <c r="H73" s="131" t="str">
        <f t="shared" si="3"/>
        <v/>
      </c>
      <c r="I73" s="110"/>
      <c r="J73" s="1816" t="s">
        <v>338</v>
      </c>
      <c r="K73" s="1816">
        <v>1</v>
      </c>
      <c r="L73" s="1802"/>
      <c r="M73" s="1802"/>
      <c r="N73" s="1816" t="s">
        <v>338</v>
      </c>
      <c r="O73" s="1816"/>
      <c r="P73" s="1816"/>
      <c r="Q73" s="1816">
        <v>1</v>
      </c>
      <c r="R73" s="1816"/>
      <c r="S73" s="1816">
        <v>1</v>
      </c>
      <c r="T73" s="1803"/>
      <c r="U73" s="1816" t="s">
        <v>260</v>
      </c>
      <c r="V73" s="1816" t="s">
        <v>1125</v>
      </c>
      <c r="W73" s="1816" t="s">
        <v>418</v>
      </c>
      <c r="X73" s="1803"/>
      <c r="Y73" s="1803"/>
      <c r="Z73" s="1803"/>
      <c r="AA73" s="1803"/>
      <c r="AB73" s="1803"/>
      <c r="AC73" s="1803"/>
      <c r="AD73" s="1803"/>
      <c r="AE73" s="1803"/>
      <c r="AF73" s="1803"/>
      <c r="AG73" s="1803"/>
      <c r="AH73" s="1803"/>
      <c r="AI73" s="1803"/>
      <c r="AJ73" s="1803"/>
      <c r="AK73" s="1803"/>
      <c r="AL73" s="1803"/>
      <c r="AM73" s="1803"/>
      <c r="AN73" s="1803"/>
      <c r="AO73" s="1803"/>
      <c r="AP73" s="1803"/>
      <c r="AQ73" s="1803"/>
      <c r="AR73" s="1803"/>
      <c r="AS73" s="1803"/>
      <c r="AT73" s="1803"/>
      <c r="AU73" s="1803"/>
      <c r="AV73" s="1803"/>
      <c r="AW73" s="1803"/>
      <c r="AX73" s="1803"/>
      <c r="AY73" s="1803"/>
      <c r="AZ73" s="1803"/>
      <c r="BA73" s="1803"/>
      <c r="BB73" s="1803"/>
      <c r="BC73" s="1803"/>
      <c r="BD73" s="1803"/>
      <c r="BE73" s="1803"/>
      <c r="BF73" s="1803"/>
      <c r="BG73" s="1803"/>
      <c r="BH73" s="1803"/>
      <c r="BI73" s="1803"/>
      <c r="BJ73" s="1803"/>
      <c r="BK73" s="1803"/>
      <c r="BL73" s="1803"/>
      <c r="BM73" s="1803"/>
      <c r="BN73" s="1803"/>
    </row>
    <row r="74" spans="1:66" s="132" customFormat="1" ht="21" customHeight="1" x14ac:dyDescent="0.25">
      <c r="A74" s="110"/>
      <c r="B74" s="125">
        <f t="shared" si="5"/>
        <v>69</v>
      </c>
      <c r="C74" s="126" t="str">
        <f t="shared" si="4"/>
        <v>Pesquera Diamante S.A.</v>
      </c>
      <c r="D74" s="127">
        <f t="shared" si="4"/>
        <v>5</v>
      </c>
      <c r="E74" s="128" t="str">
        <f t="shared" si="3"/>
        <v/>
      </c>
      <c r="F74" s="129">
        <f t="shared" si="3"/>
        <v>5</v>
      </c>
      <c r="G74" s="130" t="str">
        <f t="shared" si="3"/>
        <v/>
      </c>
      <c r="H74" s="131" t="str">
        <f t="shared" si="3"/>
        <v/>
      </c>
      <c r="I74" s="110"/>
      <c r="J74" s="1816" t="s">
        <v>340</v>
      </c>
      <c r="K74" s="1816">
        <v>5</v>
      </c>
      <c r="L74" s="1802"/>
      <c r="M74" s="1802"/>
      <c r="N74" s="1816" t="s">
        <v>340</v>
      </c>
      <c r="O74" s="1816"/>
      <c r="P74" s="1816">
        <v>5</v>
      </c>
      <c r="Q74" s="1816"/>
      <c r="R74" s="1816"/>
      <c r="S74" s="1816">
        <v>5</v>
      </c>
      <c r="T74" s="1803"/>
      <c r="U74" s="1816" t="s">
        <v>260</v>
      </c>
      <c r="V74" s="1816" t="s">
        <v>1126</v>
      </c>
      <c r="W74" s="1816" t="s">
        <v>418</v>
      </c>
      <c r="X74" s="1803"/>
      <c r="Y74" s="1803"/>
      <c r="Z74" s="1803"/>
      <c r="AA74" s="1803"/>
      <c r="AB74" s="1803"/>
      <c r="AC74" s="1803"/>
      <c r="AD74" s="1803"/>
      <c r="AE74" s="1803"/>
      <c r="AF74" s="1803"/>
      <c r="AG74" s="1803"/>
      <c r="AH74" s="1803"/>
      <c r="AI74" s="1803"/>
      <c r="AJ74" s="1803"/>
      <c r="AK74" s="1803"/>
      <c r="AL74" s="1803"/>
      <c r="AM74" s="1803"/>
      <c r="AN74" s="1803"/>
      <c r="AO74" s="1803"/>
      <c r="AP74" s="1803"/>
      <c r="AQ74" s="1803"/>
      <c r="AR74" s="1803"/>
      <c r="AS74" s="1803"/>
      <c r="AT74" s="1803"/>
      <c r="AU74" s="1803"/>
      <c r="AV74" s="1803"/>
      <c r="AW74" s="1803"/>
      <c r="AX74" s="1803"/>
      <c r="AY74" s="1803"/>
      <c r="AZ74" s="1803"/>
      <c r="BA74" s="1803"/>
      <c r="BB74" s="1803"/>
      <c r="BC74" s="1803"/>
      <c r="BD74" s="1803"/>
      <c r="BE74" s="1803"/>
      <c r="BF74" s="1803"/>
      <c r="BG74" s="1803"/>
      <c r="BH74" s="1803"/>
      <c r="BI74" s="1803"/>
      <c r="BJ74" s="1803"/>
      <c r="BK74" s="1803"/>
      <c r="BL74" s="1803"/>
      <c r="BM74" s="1803"/>
      <c r="BN74" s="1803"/>
    </row>
    <row r="75" spans="1:66" s="132" customFormat="1" ht="21" customHeight="1" x14ac:dyDescent="0.25">
      <c r="A75" s="110"/>
      <c r="B75" s="125">
        <f t="shared" si="5"/>
        <v>70</v>
      </c>
      <c r="C75" s="126" t="str">
        <f t="shared" si="4"/>
        <v>Pesquera Pelayo S.A.C.</v>
      </c>
      <c r="D75" s="127">
        <f t="shared" si="4"/>
        <v>1</v>
      </c>
      <c r="E75" s="128" t="str">
        <f t="shared" si="3"/>
        <v/>
      </c>
      <c r="F75" s="129">
        <f t="shared" si="3"/>
        <v>1</v>
      </c>
      <c r="G75" s="130" t="str">
        <f t="shared" si="3"/>
        <v/>
      </c>
      <c r="H75" s="131" t="str">
        <f t="shared" si="3"/>
        <v/>
      </c>
      <c r="I75" s="110"/>
      <c r="J75" s="1816" t="s">
        <v>342</v>
      </c>
      <c r="K75" s="1816">
        <v>1</v>
      </c>
      <c r="L75" s="1802"/>
      <c r="M75" s="1802"/>
      <c r="N75" s="1816" t="s">
        <v>342</v>
      </c>
      <c r="O75" s="1816"/>
      <c r="P75" s="1816">
        <v>1</v>
      </c>
      <c r="Q75" s="1816"/>
      <c r="R75" s="1816"/>
      <c r="S75" s="1816">
        <v>1</v>
      </c>
      <c r="T75" s="1803"/>
      <c r="U75" s="1816" t="s">
        <v>260</v>
      </c>
      <c r="V75" s="1816" t="s">
        <v>1127</v>
      </c>
      <c r="W75" s="1816" t="s">
        <v>418</v>
      </c>
      <c r="X75" s="1803"/>
      <c r="Y75" s="1803"/>
      <c r="Z75" s="1803"/>
      <c r="AA75" s="1803"/>
      <c r="AB75" s="1803"/>
      <c r="AC75" s="1803"/>
      <c r="AD75" s="1803"/>
      <c r="AE75" s="1803"/>
      <c r="AF75" s="1803"/>
      <c r="AG75" s="1803"/>
      <c r="AH75" s="1803"/>
      <c r="AI75" s="1803"/>
      <c r="AJ75" s="1803"/>
      <c r="AK75" s="1803"/>
      <c r="AL75" s="1803"/>
      <c r="AM75" s="1803"/>
      <c r="AN75" s="1803"/>
      <c r="AO75" s="1803"/>
      <c r="AP75" s="1803"/>
      <c r="AQ75" s="1803"/>
      <c r="AR75" s="1803"/>
      <c r="AS75" s="1803"/>
      <c r="AT75" s="1803"/>
      <c r="AU75" s="1803"/>
      <c r="AV75" s="1803"/>
      <c r="AW75" s="1803"/>
      <c r="AX75" s="1803"/>
      <c r="AY75" s="1803"/>
      <c r="AZ75" s="1803"/>
      <c r="BA75" s="1803"/>
      <c r="BB75" s="1803"/>
      <c r="BC75" s="1803"/>
      <c r="BD75" s="1803"/>
      <c r="BE75" s="1803"/>
      <c r="BF75" s="1803"/>
      <c r="BG75" s="1803"/>
      <c r="BH75" s="1803"/>
      <c r="BI75" s="1803"/>
      <c r="BJ75" s="1803"/>
      <c r="BK75" s="1803"/>
      <c r="BL75" s="1803"/>
      <c r="BM75" s="1803"/>
      <c r="BN75" s="1803"/>
    </row>
    <row r="76" spans="1:66" s="132" customFormat="1" ht="21" customHeight="1" x14ac:dyDescent="0.25">
      <c r="A76" s="110"/>
      <c r="B76" s="125">
        <f t="shared" si="5"/>
        <v>71</v>
      </c>
      <c r="C76" s="126" t="str">
        <f t="shared" si="4"/>
        <v>Petroleos del Peru PETROPERU S.A.</v>
      </c>
      <c r="D76" s="127">
        <f t="shared" si="4"/>
        <v>11</v>
      </c>
      <c r="E76" s="128" t="str">
        <f t="shared" si="3"/>
        <v/>
      </c>
      <c r="F76" s="129">
        <f t="shared" si="3"/>
        <v>11</v>
      </c>
      <c r="G76" s="130" t="str">
        <f t="shared" si="3"/>
        <v/>
      </c>
      <c r="H76" s="131" t="str">
        <f t="shared" si="3"/>
        <v/>
      </c>
      <c r="I76" s="110"/>
      <c r="J76" s="1816" t="s">
        <v>344</v>
      </c>
      <c r="K76" s="1816">
        <v>11</v>
      </c>
      <c r="L76" s="1802"/>
      <c r="M76" s="1802"/>
      <c r="N76" s="1816" t="s">
        <v>344</v>
      </c>
      <c r="O76" s="1816"/>
      <c r="P76" s="1816">
        <v>11</v>
      </c>
      <c r="Q76" s="1816"/>
      <c r="R76" s="1816"/>
      <c r="S76" s="1816">
        <v>11</v>
      </c>
      <c r="T76" s="1803"/>
      <c r="U76" s="1816" t="s">
        <v>260</v>
      </c>
      <c r="V76" s="1816" t="s">
        <v>1128</v>
      </c>
      <c r="W76" s="1816" t="s">
        <v>413</v>
      </c>
      <c r="X76" s="1803"/>
      <c r="Y76" s="1803"/>
      <c r="Z76" s="1803"/>
      <c r="AA76" s="1803"/>
      <c r="AB76" s="1803"/>
      <c r="AC76" s="1803"/>
      <c r="AD76" s="1803"/>
      <c r="AE76" s="1803"/>
      <c r="AF76" s="1803"/>
      <c r="AG76" s="1803"/>
      <c r="AH76" s="1803"/>
      <c r="AI76" s="1803"/>
      <c r="AJ76" s="1803"/>
      <c r="AK76" s="1803"/>
      <c r="AL76" s="1803"/>
      <c r="AM76" s="1803"/>
      <c r="AN76" s="1803"/>
      <c r="AO76" s="1803"/>
      <c r="AP76" s="1803"/>
      <c r="AQ76" s="1803"/>
      <c r="AR76" s="1803"/>
      <c r="AS76" s="1803"/>
      <c r="AT76" s="1803"/>
      <c r="AU76" s="1803"/>
      <c r="AV76" s="1803"/>
      <c r="AW76" s="1803"/>
      <c r="AX76" s="1803"/>
      <c r="AY76" s="1803"/>
      <c r="AZ76" s="1803"/>
      <c r="BA76" s="1803"/>
      <c r="BB76" s="1803"/>
      <c r="BC76" s="1803"/>
      <c r="BD76" s="1803"/>
      <c r="BE76" s="1803"/>
      <c r="BF76" s="1803"/>
      <c r="BG76" s="1803"/>
      <c r="BH76" s="1803"/>
      <c r="BI76" s="1803"/>
      <c r="BJ76" s="1803"/>
      <c r="BK76" s="1803"/>
      <c r="BL76" s="1803"/>
      <c r="BM76" s="1803"/>
      <c r="BN76" s="1803"/>
    </row>
    <row r="77" spans="1:66" s="132" customFormat="1" ht="21" customHeight="1" x14ac:dyDescent="0.25">
      <c r="A77" s="110"/>
      <c r="B77" s="125">
        <f t="shared" si="5"/>
        <v>72</v>
      </c>
      <c r="C77" s="126" t="str">
        <f t="shared" si="4"/>
        <v>Pluspetrol Norte S.A.</v>
      </c>
      <c r="D77" s="127">
        <f t="shared" si="4"/>
        <v>9</v>
      </c>
      <c r="E77" s="128" t="str">
        <f t="shared" si="3"/>
        <v/>
      </c>
      <c r="F77" s="129">
        <f t="shared" si="3"/>
        <v>9</v>
      </c>
      <c r="G77" s="130" t="str">
        <f t="shared" si="3"/>
        <v/>
      </c>
      <c r="H77" s="131" t="str">
        <f t="shared" si="3"/>
        <v/>
      </c>
      <c r="I77" s="110"/>
      <c r="J77" s="1816" t="s">
        <v>346</v>
      </c>
      <c r="K77" s="1816">
        <v>9</v>
      </c>
      <c r="L77" s="1802"/>
      <c r="M77" s="1802"/>
      <c r="N77" s="1816" t="s">
        <v>346</v>
      </c>
      <c r="O77" s="1816"/>
      <c r="P77" s="1816">
        <v>9</v>
      </c>
      <c r="Q77" s="1816"/>
      <c r="R77" s="1816"/>
      <c r="S77" s="1816">
        <v>9</v>
      </c>
      <c r="T77" s="1803"/>
      <c r="U77" s="1816" t="s">
        <v>260</v>
      </c>
      <c r="V77" s="1816" t="s">
        <v>1129</v>
      </c>
      <c r="W77" s="1816" t="s">
        <v>413</v>
      </c>
      <c r="X77" s="1803"/>
      <c r="Y77" s="1803"/>
      <c r="Z77" s="1803"/>
      <c r="AA77" s="1803"/>
      <c r="AB77" s="1803"/>
      <c r="AC77" s="1803"/>
      <c r="AD77" s="1803"/>
      <c r="AE77" s="1803"/>
      <c r="AF77" s="1803"/>
      <c r="AG77" s="1803"/>
      <c r="AH77" s="1803"/>
      <c r="AI77" s="1803"/>
      <c r="AJ77" s="1803"/>
      <c r="AK77" s="1803"/>
      <c r="AL77" s="1803"/>
      <c r="AM77" s="1803"/>
      <c r="AN77" s="1803"/>
      <c r="AO77" s="1803"/>
      <c r="AP77" s="1803"/>
      <c r="AQ77" s="1803"/>
      <c r="AR77" s="1803"/>
      <c r="AS77" s="1803"/>
      <c r="AT77" s="1803"/>
      <c r="AU77" s="1803"/>
      <c r="AV77" s="1803"/>
      <c r="AW77" s="1803"/>
      <c r="AX77" s="1803"/>
      <c r="AY77" s="1803"/>
      <c r="AZ77" s="1803"/>
      <c r="BA77" s="1803"/>
      <c r="BB77" s="1803"/>
      <c r="BC77" s="1803"/>
      <c r="BD77" s="1803"/>
      <c r="BE77" s="1803"/>
      <c r="BF77" s="1803"/>
      <c r="BG77" s="1803"/>
      <c r="BH77" s="1803"/>
      <c r="BI77" s="1803"/>
      <c r="BJ77" s="1803"/>
      <c r="BK77" s="1803"/>
      <c r="BL77" s="1803"/>
      <c r="BM77" s="1803"/>
      <c r="BN77" s="1803"/>
    </row>
    <row r="78" spans="1:66" s="132" customFormat="1" ht="21" customHeight="1" x14ac:dyDescent="0.25">
      <c r="A78" s="110"/>
      <c r="B78" s="125">
        <f t="shared" si="5"/>
        <v>73</v>
      </c>
      <c r="C78" s="126" t="str">
        <f t="shared" si="4"/>
        <v>Pluspetrol Perú Corporation S.A.</v>
      </c>
      <c r="D78" s="127">
        <f t="shared" si="4"/>
        <v>2</v>
      </c>
      <c r="E78" s="128" t="str">
        <f t="shared" si="3"/>
        <v/>
      </c>
      <c r="F78" s="129" t="str">
        <f t="shared" si="3"/>
        <v/>
      </c>
      <c r="G78" s="130">
        <f t="shared" si="3"/>
        <v>2</v>
      </c>
      <c r="H78" s="131" t="str">
        <f t="shared" si="3"/>
        <v/>
      </c>
      <c r="I78" s="110"/>
      <c r="J78" s="1816" t="s">
        <v>348</v>
      </c>
      <c r="K78" s="1816">
        <v>2</v>
      </c>
      <c r="L78" s="1802"/>
      <c r="M78" s="1802"/>
      <c r="N78" s="1816" t="s">
        <v>348</v>
      </c>
      <c r="O78" s="1816"/>
      <c r="P78" s="1816"/>
      <c r="Q78" s="1816">
        <v>2</v>
      </c>
      <c r="R78" s="1816"/>
      <c r="S78" s="1816">
        <v>2</v>
      </c>
      <c r="T78" s="1803"/>
      <c r="U78" s="1816" t="s">
        <v>260</v>
      </c>
      <c r="V78" s="1816" t="s">
        <v>1130</v>
      </c>
      <c r="W78" s="1816" t="s">
        <v>413</v>
      </c>
      <c r="X78" s="1803"/>
      <c r="Y78" s="1803"/>
      <c r="Z78" s="1803"/>
      <c r="AA78" s="1803"/>
      <c r="AB78" s="1803"/>
      <c r="AC78" s="1803"/>
      <c r="AD78" s="1803"/>
      <c r="AE78" s="1803"/>
      <c r="AF78" s="1803"/>
      <c r="AG78" s="1803"/>
      <c r="AH78" s="1803"/>
      <c r="AI78" s="1803"/>
      <c r="AJ78" s="1803"/>
      <c r="AK78" s="1803"/>
      <c r="AL78" s="1803"/>
      <c r="AM78" s="1803"/>
      <c r="AN78" s="1803"/>
      <c r="AO78" s="1803"/>
      <c r="AP78" s="1803"/>
      <c r="AQ78" s="1803"/>
      <c r="AR78" s="1803"/>
      <c r="AS78" s="1803"/>
      <c r="AT78" s="1803"/>
      <c r="AU78" s="1803"/>
      <c r="AV78" s="1803"/>
      <c r="AW78" s="1803"/>
      <c r="AX78" s="1803"/>
      <c r="AY78" s="1803"/>
      <c r="AZ78" s="1803"/>
      <c r="BA78" s="1803"/>
      <c r="BB78" s="1803"/>
      <c r="BC78" s="1803"/>
      <c r="BD78" s="1803"/>
      <c r="BE78" s="1803"/>
      <c r="BF78" s="1803"/>
      <c r="BG78" s="1803"/>
      <c r="BH78" s="1803"/>
      <c r="BI78" s="1803"/>
      <c r="BJ78" s="1803"/>
      <c r="BK78" s="1803"/>
      <c r="BL78" s="1803"/>
      <c r="BM78" s="1803"/>
      <c r="BN78" s="1803"/>
    </row>
    <row r="79" spans="1:66" s="132" customFormat="1" ht="21" customHeight="1" x14ac:dyDescent="0.25">
      <c r="B79" s="125">
        <f t="shared" si="5"/>
        <v>74</v>
      </c>
      <c r="C79" s="126" t="str">
        <f t="shared" si="4"/>
        <v>Precotex S.A.</v>
      </c>
      <c r="D79" s="127">
        <f t="shared" si="4"/>
        <v>1</v>
      </c>
      <c r="E79" s="128" t="str">
        <f t="shared" si="3"/>
        <v/>
      </c>
      <c r="F79" s="129">
        <f t="shared" si="3"/>
        <v>1</v>
      </c>
      <c r="G79" s="130" t="str">
        <f t="shared" si="3"/>
        <v/>
      </c>
      <c r="H79" s="131" t="str">
        <f t="shared" si="3"/>
        <v/>
      </c>
      <c r="J79" s="1816" t="s">
        <v>350</v>
      </c>
      <c r="K79" s="1816">
        <v>1</v>
      </c>
      <c r="L79" s="1802"/>
      <c r="M79" s="1802"/>
      <c r="N79" s="1816" t="s">
        <v>350</v>
      </c>
      <c r="O79" s="1816"/>
      <c r="P79" s="1816">
        <v>1</v>
      </c>
      <c r="Q79" s="1816"/>
      <c r="R79" s="1816"/>
      <c r="S79" s="1816">
        <v>1</v>
      </c>
      <c r="T79" s="1803"/>
      <c r="U79" s="1816" t="s">
        <v>262</v>
      </c>
      <c r="V79" s="1816" t="s">
        <v>1131</v>
      </c>
      <c r="W79" s="1816" t="s">
        <v>413</v>
      </c>
      <c r="X79" s="1803"/>
      <c r="Y79" s="1803"/>
      <c r="Z79" s="1803"/>
      <c r="AA79" s="1803"/>
      <c r="AB79" s="1803"/>
      <c r="AC79" s="1803"/>
      <c r="AD79" s="1803"/>
      <c r="AE79" s="1803"/>
      <c r="AF79" s="1803"/>
      <c r="AG79" s="1803"/>
      <c r="AH79" s="1803"/>
      <c r="AI79" s="1803"/>
      <c r="AJ79" s="1803"/>
      <c r="AK79" s="1803"/>
      <c r="AL79" s="1803"/>
      <c r="AM79" s="1803"/>
      <c r="AN79" s="1803"/>
      <c r="AO79" s="1803"/>
      <c r="AP79" s="1803"/>
      <c r="AQ79" s="1803"/>
      <c r="AR79" s="1803"/>
      <c r="AS79" s="1803"/>
      <c r="AT79" s="1803"/>
      <c r="AU79" s="1803"/>
      <c r="AV79" s="1803"/>
      <c r="AW79" s="1803"/>
      <c r="AX79" s="1803"/>
      <c r="AY79" s="1803"/>
      <c r="AZ79" s="1803"/>
      <c r="BA79" s="1803"/>
      <c r="BB79" s="1803"/>
      <c r="BC79" s="1803"/>
      <c r="BD79" s="1803"/>
      <c r="BE79" s="1803"/>
      <c r="BF79" s="1803"/>
      <c r="BG79" s="1803"/>
      <c r="BH79" s="1803"/>
      <c r="BI79" s="1803"/>
      <c r="BJ79" s="1803"/>
      <c r="BK79" s="1803"/>
      <c r="BL79" s="1803"/>
      <c r="BM79" s="1803"/>
      <c r="BN79" s="1803"/>
    </row>
    <row r="80" spans="1:66" s="132" customFormat="1" ht="21" customHeight="1" x14ac:dyDescent="0.25">
      <c r="B80" s="125">
        <f t="shared" si="5"/>
        <v>75</v>
      </c>
      <c r="C80" s="126" t="str">
        <f t="shared" si="4"/>
        <v>Procesadora Industrial Rio Seco S.A.</v>
      </c>
      <c r="D80" s="127">
        <f t="shared" si="4"/>
        <v>2</v>
      </c>
      <c r="E80" s="128" t="str">
        <f t="shared" si="3"/>
        <v/>
      </c>
      <c r="F80" s="129">
        <f t="shared" si="3"/>
        <v>1</v>
      </c>
      <c r="G80" s="130" t="str">
        <f t="shared" si="3"/>
        <v/>
      </c>
      <c r="H80" s="131">
        <f t="shared" si="3"/>
        <v>1</v>
      </c>
      <c r="J80" s="1816" t="s">
        <v>352</v>
      </c>
      <c r="K80" s="1816">
        <v>2</v>
      </c>
      <c r="L80" s="1802"/>
      <c r="M80" s="1802"/>
      <c r="N80" s="1816" t="s">
        <v>352</v>
      </c>
      <c r="O80" s="1816"/>
      <c r="P80" s="1816">
        <v>1</v>
      </c>
      <c r="Q80" s="1816"/>
      <c r="R80" s="1816">
        <v>1</v>
      </c>
      <c r="S80" s="1816">
        <v>2</v>
      </c>
      <c r="T80" s="1803"/>
      <c r="U80" s="1816" t="s">
        <v>264</v>
      </c>
      <c r="V80" s="1816" t="s">
        <v>1132</v>
      </c>
      <c r="W80" s="1816" t="s">
        <v>418</v>
      </c>
      <c r="X80" s="1803"/>
      <c r="Y80" s="1803"/>
      <c r="Z80" s="1803"/>
      <c r="AA80" s="1803"/>
      <c r="AB80" s="1803"/>
      <c r="AC80" s="1803"/>
      <c r="AD80" s="1803"/>
      <c r="AE80" s="1803"/>
      <c r="AF80" s="1803"/>
      <c r="AG80" s="1803"/>
      <c r="AH80" s="1803"/>
      <c r="AI80" s="1803"/>
      <c r="AJ80" s="1803"/>
      <c r="AK80" s="1803"/>
      <c r="AL80" s="1803"/>
      <c r="AM80" s="1803"/>
      <c r="AN80" s="1803"/>
      <c r="AO80" s="1803"/>
      <c r="AP80" s="1803"/>
      <c r="AQ80" s="1803"/>
      <c r="AR80" s="1803"/>
      <c r="AS80" s="1803"/>
      <c r="AT80" s="1803"/>
      <c r="AU80" s="1803"/>
      <c r="AV80" s="1803"/>
      <c r="AW80" s="1803"/>
      <c r="AX80" s="1803"/>
      <c r="AY80" s="1803"/>
      <c r="AZ80" s="1803"/>
      <c r="BA80" s="1803"/>
      <c r="BB80" s="1803"/>
      <c r="BC80" s="1803"/>
      <c r="BD80" s="1803"/>
      <c r="BE80" s="1803"/>
      <c r="BF80" s="1803"/>
      <c r="BG80" s="1803"/>
      <c r="BH80" s="1803"/>
      <c r="BI80" s="1803"/>
      <c r="BJ80" s="1803"/>
      <c r="BK80" s="1803"/>
      <c r="BL80" s="1803"/>
      <c r="BM80" s="1803"/>
      <c r="BN80" s="1803"/>
    </row>
    <row r="81" spans="2:66" s="132" customFormat="1" ht="21" customHeight="1" x14ac:dyDescent="0.25">
      <c r="B81" s="125">
        <f t="shared" si="5"/>
        <v>76</v>
      </c>
      <c r="C81" s="126" t="str">
        <f t="shared" si="4"/>
        <v>Progenere S.A.C.</v>
      </c>
      <c r="D81" s="127">
        <f t="shared" si="4"/>
        <v>1</v>
      </c>
      <c r="E81" s="128" t="str">
        <f t="shared" si="3"/>
        <v/>
      </c>
      <c r="F81" s="129">
        <f t="shared" si="3"/>
        <v>1</v>
      </c>
      <c r="G81" s="130" t="str">
        <f t="shared" si="3"/>
        <v/>
      </c>
      <c r="H81" s="131" t="str">
        <f t="shared" si="3"/>
        <v/>
      </c>
      <c r="J81" s="1816" t="s">
        <v>354</v>
      </c>
      <c r="K81" s="1816">
        <v>1</v>
      </c>
      <c r="L81" s="1802"/>
      <c r="M81" s="1802"/>
      <c r="N81" s="1816" t="s">
        <v>354</v>
      </c>
      <c r="O81" s="1816"/>
      <c r="P81" s="1816">
        <v>1</v>
      </c>
      <c r="Q81" s="1816"/>
      <c r="R81" s="1816"/>
      <c r="S81" s="1816">
        <v>1</v>
      </c>
      <c r="T81" s="1803"/>
      <c r="U81" s="1816" t="s">
        <v>264</v>
      </c>
      <c r="V81" s="1816" t="s">
        <v>1133</v>
      </c>
      <c r="W81" s="1816" t="s">
        <v>413</v>
      </c>
      <c r="X81" s="1803"/>
      <c r="Y81" s="1803"/>
      <c r="Z81" s="1803"/>
      <c r="AA81" s="1803"/>
      <c r="AB81" s="1803"/>
      <c r="AC81" s="1803"/>
      <c r="AD81" s="1803"/>
      <c r="AE81" s="1803"/>
      <c r="AF81" s="1803"/>
      <c r="AG81" s="1803"/>
      <c r="AH81" s="1803"/>
      <c r="AI81" s="1803"/>
      <c r="AJ81" s="1803"/>
      <c r="AK81" s="1803"/>
      <c r="AL81" s="1803"/>
      <c r="AM81" s="1803"/>
      <c r="AN81" s="1803"/>
      <c r="AO81" s="1803"/>
      <c r="AP81" s="1803"/>
      <c r="AQ81" s="1803"/>
      <c r="AR81" s="1803"/>
      <c r="AS81" s="1803"/>
      <c r="AT81" s="1803"/>
      <c r="AU81" s="1803"/>
      <c r="AV81" s="1803"/>
      <c r="AW81" s="1803"/>
      <c r="AX81" s="1803"/>
      <c r="AY81" s="1803"/>
      <c r="AZ81" s="1803"/>
      <c r="BA81" s="1803"/>
      <c r="BB81" s="1803"/>
      <c r="BC81" s="1803"/>
      <c r="BD81" s="1803"/>
      <c r="BE81" s="1803"/>
      <c r="BF81" s="1803"/>
      <c r="BG81" s="1803"/>
      <c r="BH81" s="1803"/>
      <c r="BI81" s="1803"/>
      <c r="BJ81" s="1803"/>
      <c r="BK81" s="1803"/>
      <c r="BL81" s="1803"/>
      <c r="BM81" s="1803"/>
      <c r="BN81" s="1803"/>
    </row>
    <row r="82" spans="2:66" s="132" customFormat="1" ht="21" customHeight="1" x14ac:dyDescent="0.25">
      <c r="B82" s="125">
        <f t="shared" si="5"/>
        <v>77</v>
      </c>
      <c r="C82" s="126" t="str">
        <f t="shared" si="4"/>
        <v>Quimpac S.A.</v>
      </c>
      <c r="D82" s="127">
        <f t="shared" si="4"/>
        <v>1</v>
      </c>
      <c r="E82" s="128" t="str">
        <f t="shared" si="3"/>
        <v/>
      </c>
      <c r="F82" s="129" t="str">
        <f t="shared" si="3"/>
        <v/>
      </c>
      <c r="G82" s="130" t="str">
        <f t="shared" si="3"/>
        <v/>
      </c>
      <c r="H82" s="131">
        <f t="shared" si="3"/>
        <v>1</v>
      </c>
      <c r="J82" s="1816" t="s">
        <v>356</v>
      </c>
      <c r="K82" s="1816">
        <v>1</v>
      </c>
      <c r="L82" s="1802"/>
      <c r="M82" s="1802"/>
      <c r="N82" s="1816" t="s">
        <v>356</v>
      </c>
      <c r="O82" s="1816"/>
      <c r="P82" s="1816"/>
      <c r="Q82" s="1816"/>
      <c r="R82" s="1816">
        <v>1</v>
      </c>
      <c r="S82" s="1816">
        <v>1</v>
      </c>
      <c r="T82" s="1803"/>
      <c r="U82" s="1816" t="s">
        <v>266</v>
      </c>
      <c r="V82" s="1816" t="s">
        <v>1134</v>
      </c>
      <c r="W82" s="1816" t="s">
        <v>418</v>
      </c>
      <c r="X82" s="1803"/>
      <c r="Y82" s="1803"/>
      <c r="Z82" s="1803"/>
      <c r="AA82" s="1803"/>
      <c r="AB82" s="1803"/>
      <c r="AC82" s="1803"/>
      <c r="AD82" s="1803"/>
      <c r="AE82" s="1803"/>
      <c r="AF82" s="1803"/>
      <c r="AG82" s="1803"/>
      <c r="AH82" s="1803"/>
      <c r="AI82" s="1803"/>
      <c r="AJ82" s="1803"/>
      <c r="AK82" s="1803"/>
      <c r="AL82" s="1803"/>
      <c r="AM82" s="1803"/>
      <c r="AN82" s="1803"/>
      <c r="AO82" s="1803"/>
      <c r="AP82" s="1803"/>
      <c r="AQ82" s="1803"/>
      <c r="AR82" s="1803"/>
      <c r="AS82" s="1803"/>
      <c r="AT82" s="1803"/>
      <c r="AU82" s="1803"/>
      <c r="AV82" s="1803"/>
      <c r="AW82" s="1803"/>
      <c r="AX82" s="1803"/>
      <c r="AY82" s="1803"/>
      <c r="AZ82" s="1803"/>
      <c r="BA82" s="1803"/>
      <c r="BB82" s="1803"/>
      <c r="BC82" s="1803"/>
      <c r="BD82" s="1803"/>
      <c r="BE82" s="1803"/>
      <c r="BF82" s="1803"/>
      <c r="BG82" s="1803"/>
      <c r="BH82" s="1803"/>
      <c r="BI82" s="1803"/>
      <c r="BJ82" s="1803"/>
      <c r="BK82" s="1803"/>
      <c r="BL82" s="1803"/>
      <c r="BM82" s="1803"/>
      <c r="BN82" s="1803"/>
    </row>
    <row r="83" spans="2:66" s="132" customFormat="1" ht="21" customHeight="1" x14ac:dyDescent="0.25">
      <c r="B83" s="125">
        <f t="shared" si="5"/>
        <v>78</v>
      </c>
      <c r="C83" s="126" t="str">
        <f t="shared" si="4"/>
        <v>Refinería La Pampilla S.A.</v>
      </c>
      <c r="D83" s="127">
        <f t="shared" si="4"/>
        <v>1</v>
      </c>
      <c r="E83" s="128" t="str">
        <f t="shared" si="3"/>
        <v/>
      </c>
      <c r="F83" s="129" t="str">
        <f t="shared" si="3"/>
        <v/>
      </c>
      <c r="G83" s="130">
        <f t="shared" si="3"/>
        <v>1</v>
      </c>
      <c r="H83" s="131" t="str">
        <f t="shared" si="3"/>
        <v/>
      </c>
      <c r="J83" s="1816" t="s">
        <v>358</v>
      </c>
      <c r="K83" s="1816">
        <v>1</v>
      </c>
      <c r="L83" s="1802"/>
      <c r="M83" s="1803"/>
      <c r="N83" s="1816" t="s">
        <v>358</v>
      </c>
      <c r="O83" s="1816"/>
      <c r="P83" s="1816"/>
      <c r="Q83" s="1816">
        <v>1</v>
      </c>
      <c r="R83" s="1816"/>
      <c r="S83" s="1816">
        <v>1</v>
      </c>
      <c r="T83" s="1803"/>
      <c r="U83" s="1816" t="s">
        <v>268</v>
      </c>
      <c r="V83" s="1816" t="s">
        <v>1135</v>
      </c>
      <c r="W83" s="1816" t="s">
        <v>413</v>
      </c>
      <c r="X83" s="1803"/>
      <c r="Y83" s="1803"/>
      <c r="Z83" s="1803"/>
      <c r="AA83" s="1803"/>
      <c r="AB83" s="1803"/>
      <c r="AC83" s="1803"/>
      <c r="AD83" s="1803"/>
      <c r="AE83" s="1803"/>
      <c r="AF83" s="1803"/>
      <c r="AG83" s="1803"/>
      <c r="AH83" s="1803"/>
      <c r="AI83" s="1803"/>
      <c r="AJ83" s="1803"/>
      <c r="AK83" s="1803"/>
      <c r="AL83" s="1803"/>
      <c r="AM83" s="1803"/>
      <c r="AN83" s="1803"/>
      <c r="AO83" s="1803"/>
      <c r="AP83" s="1803"/>
      <c r="AQ83" s="1803"/>
      <c r="AR83" s="1803"/>
      <c r="AS83" s="1803"/>
      <c r="AT83" s="1803"/>
      <c r="AU83" s="1803"/>
      <c r="AV83" s="1803"/>
      <c r="AW83" s="1803"/>
      <c r="AX83" s="1803"/>
      <c r="AY83" s="1803"/>
      <c r="AZ83" s="1803"/>
      <c r="BA83" s="1803"/>
      <c r="BB83" s="1803"/>
      <c r="BC83" s="1803"/>
      <c r="BD83" s="1803"/>
      <c r="BE83" s="1803"/>
      <c r="BF83" s="1803"/>
      <c r="BG83" s="1803"/>
      <c r="BH83" s="1803"/>
      <c r="BI83" s="1803"/>
      <c r="BJ83" s="1803"/>
      <c r="BK83" s="1803"/>
      <c r="BL83" s="1803"/>
      <c r="BM83" s="1803"/>
      <c r="BN83" s="1803"/>
    </row>
    <row r="84" spans="2:66" s="132" customFormat="1" ht="21" customHeight="1" x14ac:dyDescent="0.25">
      <c r="B84" s="125">
        <f t="shared" si="5"/>
        <v>79</v>
      </c>
      <c r="C84" s="126" t="str">
        <f t="shared" si="4"/>
        <v>San Fernando S.A.</v>
      </c>
      <c r="D84" s="127">
        <f t="shared" si="4"/>
        <v>3</v>
      </c>
      <c r="E84" s="128" t="str">
        <f t="shared" si="3"/>
        <v/>
      </c>
      <c r="F84" s="129">
        <f t="shared" si="3"/>
        <v>3</v>
      </c>
      <c r="G84" s="130" t="str">
        <f t="shared" si="3"/>
        <v/>
      </c>
      <c r="H84" s="131" t="str">
        <f t="shared" si="3"/>
        <v/>
      </c>
      <c r="J84" s="1816" t="s">
        <v>360</v>
      </c>
      <c r="K84" s="1816">
        <v>3</v>
      </c>
      <c r="L84" s="1803"/>
      <c r="M84" s="1803"/>
      <c r="N84" s="1816" t="s">
        <v>360</v>
      </c>
      <c r="O84" s="1816"/>
      <c r="P84" s="1816">
        <v>3</v>
      </c>
      <c r="Q84" s="1816"/>
      <c r="R84" s="1816"/>
      <c r="S84" s="1816">
        <v>3</v>
      </c>
      <c r="T84" s="1803"/>
      <c r="U84" s="1816" t="s">
        <v>270</v>
      </c>
      <c r="V84" s="1816" t="s">
        <v>1136</v>
      </c>
      <c r="W84" s="1816" t="s">
        <v>413</v>
      </c>
      <c r="X84" s="1803"/>
      <c r="Y84" s="1803"/>
      <c r="Z84" s="1803"/>
      <c r="AA84" s="1803"/>
      <c r="AB84" s="1803"/>
      <c r="AC84" s="1803"/>
      <c r="AD84" s="1803"/>
      <c r="AE84" s="1803"/>
      <c r="AF84" s="1803"/>
      <c r="AG84" s="1803"/>
      <c r="AH84" s="1803"/>
      <c r="AI84" s="1803"/>
      <c r="AJ84" s="1803"/>
      <c r="AK84" s="1803"/>
      <c r="AL84" s="1803"/>
      <c r="AM84" s="1803"/>
      <c r="AN84" s="1803"/>
      <c r="AO84" s="1803"/>
      <c r="AP84" s="1803"/>
      <c r="AQ84" s="1803"/>
      <c r="AR84" s="1803"/>
      <c r="AS84" s="1803"/>
      <c r="AT84" s="1803"/>
      <c r="AU84" s="1803"/>
      <c r="AV84" s="1803"/>
      <c r="AW84" s="1803"/>
      <c r="AX84" s="1803"/>
      <c r="AY84" s="1803"/>
      <c r="AZ84" s="1803"/>
      <c r="BA84" s="1803"/>
      <c r="BB84" s="1803"/>
      <c r="BC84" s="1803"/>
      <c r="BD84" s="1803"/>
      <c r="BE84" s="1803"/>
      <c r="BF84" s="1803"/>
      <c r="BG84" s="1803"/>
      <c r="BH84" s="1803"/>
      <c r="BI84" s="1803"/>
      <c r="BJ84" s="1803"/>
      <c r="BK84" s="1803"/>
      <c r="BL84" s="1803"/>
      <c r="BM84" s="1803"/>
      <c r="BN84" s="1803"/>
    </row>
    <row r="85" spans="2:66" s="132" customFormat="1" ht="21" customHeight="1" x14ac:dyDescent="0.25">
      <c r="B85" s="125">
        <f t="shared" si="5"/>
        <v>80</v>
      </c>
      <c r="C85" s="126" t="str">
        <f t="shared" si="4"/>
        <v>Snacks América Latina S.R.L.</v>
      </c>
      <c r="D85" s="127">
        <f t="shared" si="4"/>
        <v>1</v>
      </c>
      <c r="E85" s="128" t="str">
        <f t="shared" si="3"/>
        <v/>
      </c>
      <c r="F85" s="129">
        <f t="shared" si="3"/>
        <v>1</v>
      </c>
      <c r="G85" s="130" t="str">
        <f t="shared" si="3"/>
        <v/>
      </c>
      <c r="H85" s="131" t="str">
        <f t="shared" ref="H85:H98" si="6">+IF(R85&lt;&gt;"",R85,"")</f>
        <v/>
      </c>
      <c r="J85" s="1816" t="s">
        <v>362</v>
      </c>
      <c r="K85" s="1816">
        <v>1</v>
      </c>
      <c r="L85" s="1803"/>
      <c r="M85" s="1803"/>
      <c r="N85" s="1816" t="s">
        <v>362</v>
      </c>
      <c r="O85" s="1816"/>
      <c r="P85" s="1816">
        <v>1</v>
      </c>
      <c r="Q85" s="1816"/>
      <c r="R85" s="1816"/>
      <c r="S85" s="1816">
        <v>1</v>
      </c>
      <c r="T85" s="1803"/>
      <c r="U85" s="1816" t="s">
        <v>272</v>
      </c>
      <c r="V85" s="1816" t="s">
        <v>1137</v>
      </c>
      <c r="W85" s="1816" t="s">
        <v>418</v>
      </c>
      <c r="X85" s="1803"/>
      <c r="Y85" s="1803"/>
      <c r="Z85" s="1803"/>
      <c r="AA85" s="1803"/>
      <c r="AB85" s="1803"/>
      <c r="AC85" s="1803"/>
      <c r="AD85" s="1803"/>
      <c r="AE85" s="1803"/>
      <c r="AF85" s="1803"/>
      <c r="AG85" s="1803"/>
      <c r="AH85" s="1803"/>
      <c r="AI85" s="1803"/>
      <c r="AJ85" s="1803"/>
      <c r="AK85" s="1803"/>
      <c r="AL85" s="1803"/>
      <c r="AM85" s="1803"/>
      <c r="AN85" s="1803"/>
      <c r="AO85" s="1803"/>
      <c r="AP85" s="1803"/>
      <c r="AQ85" s="1803"/>
      <c r="AR85" s="1803"/>
      <c r="AS85" s="1803"/>
      <c r="AT85" s="1803"/>
      <c r="AU85" s="1803"/>
      <c r="AV85" s="1803"/>
      <c r="AW85" s="1803"/>
      <c r="AX85" s="1803"/>
      <c r="AY85" s="1803"/>
      <c r="AZ85" s="1803"/>
      <c r="BA85" s="1803"/>
      <c r="BB85" s="1803"/>
      <c r="BC85" s="1803"/>
      <c r="BD85" s="1803"/>
      <c r="BE85" s="1803"/>
      <c r="BF85" s="1803"/>
      <c r="BG85" s="1803"/>
      <c r="BH85" s="1803"/>
      <c r="BI85" s="1803"/>
      <c r="BJ85" s="1803"/>
      <c r="BK85" s="1803"/>
      <c r="BL85" s="1803"/>
      <c r="BM85" s="1803"/>
      <c r="BN85" s="1803"/>
    </row>
    <row r="86" spans="2:66" s="132" customFormat="1" ht="21" customHeight="1" x14ac:dyDescent="0.25">
      <c r="B86" s="125">
        <f t="shared" si="5"/>
        <v>81</v>
      </c>
      <c r="C86" s="126" t="str">
        <f t="shared" si="4"/>
        <v>Sobreandes S.A.C.</v>
      </c>
      <c r="D86" s="127">
        <f t="shared" si="4"/>
        <v>1</v>
      </c>
      <c r="E86" s="128" t="str">
        <f t="shared" ref="E86:G98" si="7">+IF(O86&lt;&gt;"",O86,"")</f>
        <v/>
      </c>
      <c r="F86" s="129">
        <f t="shared" si="7"/>
        <v>1</v>
      </c>
      <c r="G86" s="130" t="str">
        <f t="shared" si="7"/>
        <v/>
      </c>
      <c r="H86" s="131" t="str">
        <f t="shared" si="6"/>
        <v/>
      </c>
      <c r="J86" s="1816" t="s">
        <v>364</v>
      </c>
      <c r="K86" s="1816">
        <v>1</v>
      </c>
      <c r="L86" s="1803"/>
      <c r="M86" s="1803"/>
      <c r="N86" s="1816" t="s">
        <v>364</v>
      </c>
      <c r="O86" s="1816"/>
      <c r="P86" s="1816">
        <v>1</v>
      </c>
      <c r="Q86" s="1816"/>
      <c r="R86" s="1816"/>
      <c r="S86" s="1816">
        <v>1</v>
      </c>
      <c r="T86" s="1803"/>
      <c r="U86" s="1816" t="s">
        <v>272</v>
      </c>
      <c r="V86" s="1816" t="s">
        <v>1138</v>
      </c>
      <c r="W86" s="1816" t="s">
        <v>413</v>
      </c>
      <c r="X86" s="1803"/>
      <c r="Y86" s="1803"/>
      <c r="Z86" s="1803"/>
      <c r="AA86" s="1803"/>
      <c r="AB86" s="1803"/>
      <c r="AC86" s="1803"/>
      <c r="AD86" s="1803"/>
      <c r="AE86" s="1803"/>
      <c r="AF86" s="1803"/>
      <c r="AG86" s="1803"/>
      <c r="AH86" s="1803"/>
      <c r="AI86" s="1803"/>
      <c r="AJ86" s="1803"/>
      <c r="AK86" s="1803"/>
      <c r="AL86" s="1803"/>
      <c r="AM86" s="1803"/>
      <c r="AN86" s="1803"/>
      <c r="AO86" s="1803"/>
      <c r="AP86" s="1803"/>
      <c r="AQ86" s="1803"/>
      <c r="AR86" s="1803"/>
      <c r="AS86" s="1803"/>
      <c r="AT86" s="1803"/>
      <c r="AU86" s="1803"/>
      <c r="AV86" s="1803"/>
      <c r="AW86" s="1803"/>
      <c r="AX86" s="1803"/>
      <c r="AY86" s="1803"/>
      <c r="AZ86" s="1803"/>
      <c r="BA86" s="1803"/>
      <c r="BB86" s="1803"/>
      <c r="BC86" s="1803"/>
      <c r="BD86" s="1803"/>
      <c r="BE86" s="1803"/>
      <c r="BF86" s="1803"/>
      <c r="BG86" s="1803"/>
      <c r="BH86" s="1803"/>
      <c r="BI86" s="1803"/>
      <c r="BJ86" s="1803"/>
      <c r="BK86" s="1803"/>
      <c r="BL86" s="1803"/>
      <c r="BM86" s="1803"/>
      <c r="BN86" s="1803"/>
    </row>
    <row r="87" spans="2:66" s="132" customFormat="1" ht="21" customHeight="1" x14ac:dyDescent="0.25">
      <c r="B87" s="125">
        <f t="shared" si="5"/>
        <v>82</v>
      </c>
      <c r="C87" s="126" t="str">
        <f t="shared" ref="C87:D98" si="8">+J87</f>
        <v>Soc. Minera el Brocal S.A.</v>
      </c>
      <c r="D87" s="127">
        <f t="shared" si="8"/>
        <v>4</v>
      </c>
      <c r="E87" s="128">
        <f t="shared" si="7"/>
        <v>4</v>
      </c>
      <c r="F87" s="129" t="str">
        <f t="shared" si="7"/>
        <v/>
      </c>
      <c r="G87" s="130" t="str">
        <f t="shared" si="7"/>
        <v/>
      </c>
      <c r="H87" s="131" t="str">
        <f t="shared" si="6"/>
        <v/>
      </c>
      <c r="J87" s="1816" t="s">
        <v>366</v>
      </c>
      <c r="K87" s="1816">
        <v>4</v>
      </c>
      <c r="L87" s="1803"/>
      <c r="M87" s="1803"/>
      <c r="N87" s="1816" t="s">
        <v>366</v>
      </c>
      <c r="O87" s="1816">
        <v>4</v>
      </c>
      <c r="P87" s="1816"/>
      <c r="Q87" s="1816"/>
      <c r="R87" s="1816"/>
      <c r="S87" s="1816">
        <v>4</v>
      </c>
      <c r="T87" s="1803"/>
      <c r="U87" s="1816" t="s">
        <v>274</v>
      </c>
      <c r="V87" s="1816" t="s">
        <v>1139</v>
      </c>
      <c r="W87" s="1816" t="s">
        <v>413</v>
      </c>
      <c r="X87" s="1803"/>
      <c r="Y87" s="1803"/>
      <c r="Z87" s="1803"/>
      <c r="AA87" s="1803"/>
      <c r="AB87" s="1803"/>
      <c r="AC87" s="1803"/>
      <c r="AD87" s="1803"/>
      <c r="AE87" s="1803"/>
      <c r="AF87" s="1803"/>
      <c r="AG87" s="1803"/>
      <c r="AH87" s="1803"/>
      <c r="AI87" s="1803"/>
      <c r="AJ87" s="1803"/>
      <c r="AK87" s="1803"/>
      <c r="AL87" s="1803"/>
      <c r="AM87" s="1803"/>
      <c r="AN87" s="1803"/>
      <c r="AO87" s="1803"/>
      <c r="AP87" s="1803"/>
      <c r="AQ87" s="1803"/>
      <c r="AR87" s="1803"/>
      <c r="AS87" s="1803"/>
      <c r="AT87" s="1803"/>
      <c r="AU87" s="1803"/>
      <c r="AV87" s="1803"/>
      <c r="AW87" s="1803"/>
      <c r="AX87" s="1803"/>
      <c r="AY87" s="1803"/>
      <c r="AZ87" s="1803"/>
      <c r="BA87" s="1803"/>
      <c r="BB87" s="1803"/>
      <c r="BC87" s="1803"/>
      <c r="BD87" s="1803"/>
      <c r="BE87" s="1803"/>
      <c r="BF87" s="1803"/>
      <c r="BG87" s="1803"/>
      <c r="BH87" s="1803"/>
      <c r="BI87" s="1803"/>
      <c r="BJ87" s="1803"/>
      <c r="BK87" s="1803"/>
      <c r="BL87" s="1803"/>
      <c r="BM87" s="1803"/>
      <c r="BN87" s="1803"/>
    </row>
    <row r="88" spans="2:66" s="132" customFormat="1" ht="21" customHeight="1" x14ac:dyDescent="0.25">
      <c r="B88" s="125">
        <f t="shared" si="5"/>
        <v>83</v>
      </c>
      <c r="C88" s="126" t="str">
        <f t="shared" si="8"/>
        <v>Socosani S.A.</v>
      </c>
      <c r="D88" s="127">
        <f t="shared" si="8"/>
        <v>1</v>
      </c>
      <c r="E88" s="128" t="str">
        <f t="shared" si="7"/>
        <v/>
      </c>
      <c r="F88" s="129">
        <f t="shared" si="7"/>
        <v>1</v>
      </c>
      <c r="G88" s="130" t="str">
        <f t="shared" si="7"/>
        <v/>
      </c>
      <c r="H88" s="131" t="str">
        <f t="shared" si="6"/>
        <v/>
      </c>
      <c r="J88" s="1816" t="s">
        <v>368</v>
      </c>
      <c r="K88" s="1816">
        <v>1</v>
      </c>
      <c r="L88" s="1803"/>
      <c r="M88" s="1803"/>
      <c r="N88" s="1816" t="s">
        <v>368</v>
      </c>
      <c r="O88" s="1816"/>
      <c r="P88" s="1816">
        <v>1</v>
      </c>
      <c r="Q88" s="1816"/>
      <c r="R88" s="1816"/>
      <c r="S88" s="1816">
        <v>1</v>
      </c>
      <c r="T88" s="1803"/>
      <c r="U88" s="1816" t="s">
        <v>276</v>
      </c>
      <c r="V88" s="1816" t="s">
        <v>1140</v>
      </c>
      <c r="W88" s="1816" t="s">
        <v>413</v>
      </c>
      <c r="X88" s="1803"/>
      <c r="Y88" s="1803"/>
      <c r="Z88" s="1803"/>
      <c r="AA88" s="1803"/>
      <c r="AB88" s="1803"/>
      <c r="AC88" s="1803"/>
      <c r="AD88" s="1803"/>
      <c r="AE88" s="1803"/>
      <c r="AF88" s="1803"/>
      <c r="AG88" s="1803"/>
      <c r="AH88" s="1803"/>
      <c r="AI88" s="1803"/>
      <c r="AJ88" s="1803"/>
      <c r="AK88" s="1803"/>
      <c r="AL88" s="1803"/>
      <c r="AM88" s="1803"/>
      <c r="AN88" s="1803"/>
      <c r="AO88" s="1803"/>
      <c r="AP88" s="1803"/>
      <c r="AQ88" s="1803"/>
      <c r="AR88" s="1803"/>
      <c r="AS88" s="1803"/>
      <c r="AT88" s="1803"/>
      <c r="AU88" s="1803"/>
      <c r="AV88" s="1803"/>
      <c r="AW88" s="1803"/>
      <c r="AX88" s="1803"/>
      <c r="AY88" s="1803"/>
      <c r="AZ88" s="1803"/>
      <c r="BA88" s="1803"/>
      <c r="BB88" s="1803"/>
      <c r="BC88" s="1803"/>
      <c r="BD88" s="1803"/>
      <c r="BE88" s="1803"/>
      <c r="BF88" s="1803"/>
      <c r="BG88" s="1803"/>
      <c r="BH88" s="1803"/>
      <c r="BI88" s="1803"/>
      <c r="BJ88" s="1803"/>
      <c r="BK88" s="1803"/>
      <c r="BL88" s="1803"/>
      <c r="BM88" s="1803"/>
      <c r="BN88" s="1803"/>
    </row>
    <row r="89" spans="2:66" s="132" customFormat="1" ht="21" customHeight="1" x14ac:dyDescent="0.25">
      <c r="B89" s="125">
        <f t="shared" si="5"/>
        <v>84</v>
      </c>
      <c r="C89" s="126" t="str">
        <f t="shared" si="8"/>
        <v>Southern Perú Cooper Corporation Sucursal del Peru</v>
      </c>
      <c r="D89" s="127">
        <f t="shared" si="8"/>
        <v>4</v>
      </c>
      <c r="E89" s="128">
        <f t="shared" si="7"/>
        <v>1</v>
      </c>
      <c r="F89" s="129">
        <f t="shared" si="7"/>
        <v>3</v>
      </c>
      <c r="G89" s="130" t="str">
        <f t="shared" si="7"/>
        <v/>
      </c>
      <c r="H89" s="131" t="str">
        <f t="shared" si="6"/>
        <v/>
      </c>
      <c r="J89" s="1816" t="s">
        <v>370</v>
      </c>
      <c r="K89" s="1816">
        <v>4</v>
      </c>
      <c r="L89" s="1803"/>
      <c r="M89" s="1803"/>
      <c r="N89" s="1816" t="s">
        <v>370</v>
      </c>
      <c r="O89" s="1816">
        <v>1</v>
      </c>
      <c r="P89" s="1816">
        <v>3</v>
      </c>
      <c r="Q89" s="1816"/>
      <c r="R89" s="1816"/>
      <c r="S89" s="1816">
        <v>4</v>
      </c>
      <c r="T89" s="1803"/>
      <c r="U89" s="1816" t="s">
        <v>276</v>
      </c>
      <c r="V89" s="1816" t="s">
        <v>1141</v>
      </c>
      <c r="W89" s="1816" t="s">
        <v>413</v>
      </c>
      <c r="X89" s="1803"/>
      <c r="Y89" s="1803"/>
      <c r="Z89" s="1803"/>
      <c r="AA89" s="1803"/>
      <c r="AB89" s="1803"/>
      <c r="AC89" s="1803"/>
      <c r="AD89" s="1803"/>
      <c r="AE89" s="1803"/>
      <c r="AF89" s="1803"/>
      <c r="AG89" s="1803"/>
      <c r="AH89" s="1803"/>
      <c r="AI89" s="1803"/>
      <c r="AJ89" s="1803"/>
      <c r="AK89" s="1803"/>
      <c r="AL89" s="1803"/>
      <c r="AM89" s="1803"/>
      <c r="AN89" s="1803"/>
      <c r="AO89" s="1803"/>
      <c r="AP89" s="1803"/>
      <c r="AQ89" s="1803"/>
      <c r="AR89" s="1803"/>
      <c r="AS89" s="1803"/>
      <c r="AT89" s="1803"/>
      <c r="AU89" s="1803"/>
      <c r="AV89" s="1803"/>
      <c r="AW89" s="1803"/>
      <c r="AX89" s="1803"/>
      <c r="AY89" s="1803"/>
      <c r="AZ89" s="1803"/>
      <c r="BA89" s="1803"/>
      <c r="BB89" s="1803"/>
      <c r="BC89" s="1803"/>
      <c r="BD89" s="1803"/>
      <c r="BE89" s="1803"/>
      <c r="BF89" s="1803"/>
      <c r="BG89" s="1803"/>
      <c r="BH89" s="1803"/>
      <c r="BI89" s="1803"/>
      <c r="BJ89" s="1803"/>
      <c r="BK89" s="1803"/>
      <c r="BL89" s="1803"/>
      <c r="BM89" s="1803"/>
      <c r="BN89" s="1803"/>
    </row>
    <row r="90" spans="2:66" s="132" customFormat="1" ht="21" customHeight="1" x14ac:dyDescent="0.25">
      <c r="B90" s="125">
        <f t="shared" si="5"/>
        <v>85</v>
      </c>
      <c r="C90" s="126" t="str">
        <f t="shared" si="8"/>
        <v>Sudamericana de Fibras S.A.</v>
      </c>
      <c r="D90" s="127">
        <f t="shared" si="8"/>
        <v>1</v>
      </c>
      <c r="E90" s="128" t="str">
        <f t="shared" si="7"/>
        <v/>
      </c>
      <c r="F90" s="129">
        <f t="shared" si="7"/>
        <v>1</v>
      </c>
      <c r="G90" s="130" t="str">
        <f t="shared" si="7"/>
        <v/>
      </c>
      <c r="H90" s="131" t="str">
        <f t="shared" si="6"/>
        <v/>
      </c>
      <c r="J90" s="1816" t="s">
        <v>372</v>
      </c>
      <c r="K90" s="1816">
        <v>1</v>
      </c>
      <c r="L90" s="1803"/>
      <c r="M90" s="1803"/>
      <c r="N90" s="1816" t="s">
        <v>372</v>
      </c>
      <c r="O90" s="1816"/>
      <c r="P90" s="1816">
        <v>1</v>
      </c>
      <c r="Q90" s="1816"/>
      <c r="R90" s="1816"/>
      <c r="S90" s="1816">
        <v>1</v>
      </c>
      <c r="T90" s="1803"/>
      <c r="U90" s="1816" t="s">
        <v>278</v>
      </c>
      <c r="V90" s="1816" t="s">
        <v>1142</v>
      </c>
      <c r="W90" s="1816" t="s">
        <v>415</v>
      </c>
      <c r="X90" s="1803"/>
      <c r="Y90" s="1803"/>
      <c r="Z90" s="1803"/>
      <c r="AA90" s="1803"/>
      <c r="AB90" s="1803"/>
      <c r="AC90" s="1803"/>
      <c r="AD90" s="1803"/>
      <c r="AE90" s="1803"/>
      <c r="AF90" s="1803"/>
      <c r="AG90" s="1803"/>
      <c r="AH90" s="1803"/>
      <c r="AI90" s="1803"/>
      <c r="AJ90" s="1803"/>
      <c r="AK90" s="1803"/>
      <c r="AL90" s="1803"/>
      <c r="AM90" s="1803"/>
      <c r="AN90" s="1803"/>
      <c r="AO90" s="1803"/>
      <c r="AP90" s="1803"/>
      <c r="AQ90" s="1803"/>
      <c r="AR90" s="1803"/>
      <c r="AS90" s="1803"/>
      <c r="AT90" s="1803"/>
      <c r="AU90" s="1803"/>
      <c r="AV90" s="1803"/>
      <c r="AW90" s="1803"/>
      <c r="AX90" s="1803"/>
      <c r="AY90" s="1803"/>
      <c r="AZ90" s="1803"/>
      <c r="BA90" s="1803"/>
      <c r="BB90" s="1803"/>
      <c r="BC90" s="1803"/>
      <c r="BD90" s="1803"/>
      <c r="BE90" s="1803"/>
      <c r="BF90" s="1803"/>
      <c r="BG90" s="1803"/>
      <c r="BH90" s="1803"/>
      <c r="BI90" s="1803"/>
      <c r="BJ90" s="1803"/>
      <c r="BK90" s="1803"/>
      <c r="BL90" s="1803"/>
      <c r="BM90" s="1803"/>
      <c r="BN90" s="1803"/>
    </row>
    <row r="91" spans="2:66" s="132" customFormat="1" ht="21" customHeight="1" x14ac:dyDescent="0.25">
      <c r="B91" s="125">
        <f t="shared" si="5"/>
        <v>86</v>
      </c>
      <c r="C91" s="126" t="str">
        <f t="shared" si="8"/>
        <v>Surpack S.A.</v>
      </c>
      <c r="D91" s="127">
        <f t="shared" si="8"/>
        <v>1</v>
      </c>
      <c r="E91" s="128" t="str">
        <f t="shared" si="7"/>
        <v/>
      </c>
      <c r="F91" s="129">
        <f t="shared" si="7"/>
        <v>1</v>
      </c>
      <c r="G91" s="130" t="str">
        <f t="shared" si="7"/>
        <v/>
      </c>
      <c r="H91" s="131" t="str">
        <f t="shared" si="6"/>
        <v/>
      </c>
      <c r="J91" s="1816" t="s">
        <v>374</v>
      </c>
      <c r="K91" s="1816">
        <v>1</v>
      </c>
      <c r="L91" s="1803"/>
      <c r="M91" s="1803"/>
      <c r="N91" s="1816" t="s">
        <v>374</v>
      </c>
      <c r="O91" s="1816"/>
      <c r="P91" s="1816">
        <v>1</v>
      </c>
      <c r="Q91" s="1816"/>
      <c r="R91" s="1816"/>
      <c r="S91" s="1816">
        <v>1</v>
      </c>
      <c r="T91" s="1803"/>
      <c r="U91" s="1816" t="s">
        <v>278</v>
      </c>
      <c r="V91" s="1816" t="s">
        <v>1143</v>
      </c>
      <c r="W91" s="1816" t="s">
        <v>413</v>
      </c>
      <c r="X91" s="1803"/>
      <c r="Y91" s="1803"/>
      <c r="Z91" s="1803"/>
      <c r="AA91" s="1803"/>
      <c r="AB91" s="1803"/>
      <c r="AC91" s="1803"/>
      <c r="AD91" s="1803"/>
      <c r="AE91" s="1803"/>
      <c r="AF91" s="1803"/>
      <c r="AG91" s="1803"/>
      <c r="AH91" s="1803"/>
      <c r="AI91" s="1803"/>
      <c r="AJ91" s="1803"/>
      <c r="AK91" s="1803"/>
      <c r="AL91" s="1803"/>
      <c r="AM91" s="1803"/>
      <c r="AN91" s="1803"/>
      <c r="AO91" s="1803"/>
      <c r="AP91" s="1803"/>
      <c r="AQ91" s="1803"/>
      <c r="AR91" s="1803"/>
      <c r="AS91" s="1803"/>
      <c r="AT91" s="1803"/>
      <c r="AU91" s="1803"/>
      <c r="AV91" s="1803"/>
      <c r="AW91" s="1803"/>
      <c r="AX91" s="1803"/>
      <c r="AY91" s="1803"/>
      <c r="AZ91" s="1803"/>
      <c r="BA91" s="1803"/>
      <c r="BB91" s="1803"/>
      <c r="BC91" s="1803"/>
      <c r="BD91" s="1803"/>
      <c r="BE91" s="1803"/>
      <c r="BF91" s="1803"/>
      <c r="BG91" s="1803"/>
      <c r="BH91" s="1803"/>
      <c r="BI91" s="1803"/>
      <c r="BJ91" s="1803"/>
      <c r="BK91" s="1803"/>
      <c r="BL91" s="1803"/>
      <c r="BM91" s="1803"/>
      <c r="BN91" s="1803"/>
    </row>
    <row r="92" spans="2:66" s="132" customFormat="1" ht="21" customHeight="1" x14ac:dyDescent="0.25">
      <c r="B92" s="125">
        <f t="shared" si="5"/>
        <v>87</v>
      </c>
      <c r="C92" s="126" t="str">
        <f t="shared" si="8"/>
        <v>Tecnológica de Alimentos S.A.</v>
      </c>
      <c r="D92" s="127">
        <f t="shared" si="8"/>
        <v>8</v>
      </c>
      <c r="E92" s="128" t="str">
        <f t="shared" si="7"/>
        <v/>
      </c>
      <c r="F92" s="129">
        <f t="shared" si="7"/>
        <v>8</v>
      </c>
      <c r="G92" s="130" t="str">
        <f t="shared" si="7"/>
        <v/>
      </c>
      <c r="H92" s="131" t="str">
        <f t="shared" si="6"/>
        <v/>
      </c>
      <c r="J92" s="1816" t="s">
        <v>376</v>
      </c>
      <c r="K92" s="1816">
        <v>8</v>
      </c>
      <c r="L92" s="1803"/>
      <c r="M92" s="1803"/>
      <c r="N92" s="1816" t="s">
        <v>376</v>
      </c>
      <c r="O92" s="1816"/>
      <c r="P92" s="1816">
        <v>8</v>
      </c>
      <c r="Q92" s="1816"/>
      <c r="R92" s="1816"/>
      <c r="S92" s="1816">
        <v>8</v>
      </c>
      <c r="T92" s="1803"/>
      <c r="U92" s="1816" t="s">
        <v>280</v>
      </c>
      <c r="V92" s="1816" t="s">
        <v>1144</v>
      </c>
      <c r="W92" s="1816" t="s">
        <v>413</v>
      </c>
      <c r="X92" s="1803"/>
      <c r="Y92" s="1803"/>
      <c r="Z92" s="1803"/>
      <c r="AA92" s="1803"/>
      <c r="AB92" s="1803"/>
      <c r="AC92" s="1803"/>
      <c r="AD92" s="1803"/>
      <c r="AE92" s="1803"/>
      <c r="AF92" s="1803"/>
      <c r="AG92" s="1803"/>
      <c r="AH92" s="1803"/>
      <c r="AI92" s="1803"/>
      <c r="AJ92" s="1803"/>
      <c r="AK92" s="1803"/>
      <c r="AL92" s="1803"/>
      <c r="AM92" s="1803"/>
      <c r="AN92" s="1803"/>
      <c r="AO92" s="1803"/>
      <c r="AP92" s="1803"/>
      <c r="AQ92" s="1803"/>
      <c r="AR92" s="1803"/>
      <c r="AS92" s="1803"/>
      <c r="AT92" s="1803"/>
      <c r="AU92" s="1803"/>
      <c r="AV92" s="1803"/>
      <c r="AW92" s="1803"/>
      <c r="AX92" s="1803"/>
      <c r="AY92" s="1803"/>
      <c r="AZ92" s="1803"/>
      <c r="BA92" s="1803"/>
      <c r="BB92" s="1803"/>
      <c r="BC92" s="1803"/>
      <c r="BD92" s="1803"/>
      <c r="BE92" s="1803"/>
      <c r="BF92" s="1803"/>
      <c r="BG92" s="1803"/>
      <c r="BH92" s="1803"/>
      <c r="BI92" s="1803"/>
      <c r="BJ92" s="1803"/>
      <c r="BK92" s="1803"/>
      <c r="BL92" s="1803"/>
      <c r="BM92" s="1803"/>
      <c r="BN92" s="1803"/>
    </row>
    <row r="93" spans="2:66" s="132" customFormat="1" ht="21" customHeight="1" x14ac:dyDescent="0.25">
      <c r="B93" s="125">
        <f t="shared" si="5"/>
        <v>88</v>
      </c>
      <c r="C93" s="126" t="str">
        <f t="shared" si="8"/>
        <v>Terminal Internacional del Sur S.A.</v>
      </c>
      <c r="D93" s="127">
        <f t="shared" si="8"/>
        <v>1</v>
      </c>
      <c r="E93" s="128" t="str">
        <f t="shared" si="7"/>
        <v/>
      </c>
      <c r="F93" s="129">
        <f t="shared" si="7"/>
        <v>1</v>
      </c>
      <c r="G93" s="130" t="str">
        <f t="shared" si="7"/>
        <v/>
      </c>
      <c r="H93" s="131" t="str">
        <f t="shared" si="6"/>
        <v/>
      </c>
      <c r="J93" s="1816" t="s">
        <v>378</v>
      </c>
      <c r="K93" s="1816">
        <v>1</v>
      </c>
      <c r="L93" s="1803"/>
      <c r="M93" s="1803"/>
      <c r="N93" s="1816" t="s">
        <v>378</v>
      </c>
      <c r="O93" s="1816"/>
      <c r="P93" s="1816">
        <v>1</v>
      </c>
      <c r="Q93" s="1816"/>
      <c r="R93" s="1816"/>
      <c r="S93" s="1816">
        <v>1</v>
      </c>
      <c r="T93" s="1803"/>
      <c r="U93" s="1816" t="s">
        <v>282</v>
      </c>
      <c r="V93" s="1816" t="s">
        <v>1145</v>
      </c>
      <c r="W93" s="1816" t="s">
        <v>413</v>
      </c>
      <c r="X93" s="1803"/>
      <c r="Y93" s="1803"/>
      <c r="Z93" s="1803"/>
      <c r="AA93" s="1803"/>
      <c r="AB93" s="1803"/>
      <c r="AC93" s="1803"/>
      <c r="AD93" s="1803"/>
      <c r="AE93" s="1803"/>
      <c r="AF93" s="1803"/>
      <c r="AG93" s="1803"/>
      <c r="AH93" s="1803"/>
      <c r="AI93" s="1803"/>
      <c r="AJ93" s="1803"/>
      <c r="AK93" s="1803"/>
      <c r="AL93" s="1803"/>
      <c r="AM93" s="1803"/>
      <c r="AN93" s="1803"/>
      <c r="AO93" s="1803"/>
      <c r="AP93" s="1803"/>
      <c r="AQ93" s="1803"/>
      <c r="AR93" s="1803"/>
      <c r="AS93" s="1803"/>
      <c r="AT93" s="1803"/>
      <c r="AU93" s="1803"/>
      <c r="AV93" s="1803"/>
      <c r="AW93" s="1803"/>
      <c r="AX93" s="1803"/>
      <c r="AY93" s="1803"/>
      <c r="AZ93" s="1803"/>
      <c r="BA93" s="1803"/>
      <c r="BB93" s="1803"/>
      <c r="BC93" s="1803"/>
      <c r="BD93" s="1803"/>
      <c r="BE93" s="1803"/>
      <c r="BF93" s="1803"/>
      <c r="BG93" s="1803"/>
      <c r="BH93" s="1803"/>
      <c r="BI93" s="1803"/>
      <c r="BJ93" s="1803"/>
      <c r="BK93" s="1803"/>
      <c r="BL93" s="1803"/>
      <c r="BM93" s="1803"/>
      <c r="BN93" s="1803"/>
    </row>
    <row r="94" spans="2:66" s="132" customFormat="1" ht="21" customHeight="1" x14ac:dyDescent="0.25">
      <c r="B94" s="125">
        <f t="shared" si="5"/>
        <v>89</v>
      </c>
      <c r="C94" s="126" t="str">
        <f t="shared" si="8"/>
        <v>Trupal S.A.</v>
      </c>
      <c r="D94" s="127">
        <f t="shared" si="8"/>
        <v>1</v>
      </c>
      <c r="E94" s="128" t="str">
        <f t="shared" si="7"/>
        <v/>
      </c>
      <c r="F94" s="129" t="str">
        <f t="shared" si="7"/>
        <v/>
      </c>
      <c r="G94" s="130" t="str">
        <f t="shared" si="7"/>
        <v/>
      </c>
      <c r="H94" s="131">
        <f t="shared" si="6"/>
        <v>1</v>
      </c>
      <c r="J94" s="1816" t="s">
        <v>380</v>
      </c>
      <c r="K94" s="1816">
        <v>1</v>
      </c>
      <c r="L94" s="1803"/>
      <c r="M94" s="1803"/>
      <c r="N94" s="1816" t="s">
        <v>380</v>
      </c>
      <c r="O94" s="1816"/>
      <c r="P94" s="1816"/>
      <c r="Q94" s="1816"/>
      <c r="R94" s="1816">
        <v>1</v>
      </c>
      <c r="S94" s="1816">
        <v>1</v>
      </c>
      <c r="T94" s="1803"/>
      <c r="U94" s="1816" t="s">
        <v>282</v>
      </c>
      <c r="V94" s="1816" t="s">
        <v>1146</v>
      </c>
      <c r="W94" s="1816" t="s">
        <v>418</v>
      </c>
      <c r="X94" s="1803"/>
      <c r="Y94" s="1803"/>
      <c r="Z94" s="1803"/>
      <c r="AA94" s="1803"/>
      <c r="AB94" s="1803"/>
      <c r="AC94" s="1803"/>
      <c r="AD94" s="1803"/>
      <c r="AE94" s="1803"/>
      <c r="AF94" s="1803"/>
      <c r="AG94" s="1803"/>
      <c r="AH94" s="1803"/>
      <c r="AI94" s="1803"/>
      <c r="AJ94" s="1803"/>
      <c r="AK94" s="1803"/>
      <c r="AL94" s="1803"/>
      <c r="AM94" s="1803"/>
      <c r="AN94" s="1803"/>
      <c r="AO94" s="1803"/>
      <c r="AP94" s="1803"/>
      <c r="AQ94" s="1803"/>
      <c r="AR94" s="1803"/>
      <c r="AS94" s="1803"/>
      <c r="AT94" s="1803"/>
      <c r="AU94" s="1803"/>
      <c r="AV94" s="1803"/>
      <c r="AW94" s="1803"/>
      <c r="AX94" s="1803"/>
      <c r="AY94" s="1803"/>
      <c r="AZ94" s="1803"/>
      <c r="BA94" s="1803"/>
      <c r="BB94" s="1803"/>
      <c r="BC94" s="1803"/>
      <c r="BD94" s="1803"/>
      <c r="BE94" s="1803"/>
      <c r="BF94" s="1803"/>
      <c r="BG94" s="1803"/>
      <c r="BH94" s="1803"/>
      <c r="BI94" s="1803"/>
      <c r="BJ94" s="1803"/>
      <c r="BK94" s="1803"/>
      <c r="BL94" s="1803"/>
      <c r="BM94" s="1803"/>
      <c r="BN94" s="1803"/>
    </row>
    <row r="95" spans="2:66" s="132" customFormat="1" ht="21" customHeight="1" x14ac:dyDescent="0.25">
      <c r="B95" s="125">
        <f t="shared" si="5"/>
        <v>90</v>
      </c>
      <c r="C95" s="126" t="str">
        <f t="shared" si="8"/>
        <v>Unacem Peru S.A.</v>
      </c>
      <c r="D95" s="127">
        <f t="shared" si="8"/>
        <v>6</v>
      </c>
      <c r="E95" s="128">
        <f t="shared" si="7"/>
        <v>3</v>
      </c>
      <c r="F95" s="129">
        <f t="shared" si="7"/>
        <v>2</v>
      </c>
      <c r="G95" s="130">
        <f t="shared" si="7"/>
        <v>1</v>
      </c>
      <c r="H95" s="131" t="str">
        <f t="shared" si="6"/>
        <v/>
      </c>
      <c r="J95" s="1816" t="s">
        <v>382</v>
      </c>
      <c r="K95" s="1816">
        <v>6</v>
      </c>
      <c r="L95" s="1803"/>
      <c r="M95" s="1803"/>
      <c r="N95" s="1816" t="s">
        <v>382</v>
      </c>
      <c r="O95" s="1816">
        <v>3</v>
      </c>
      <c r="P95" s="1816">
        <v>2</v>
      </c>
      <c r="Q95" s="1816">
        <v>1</v>
      </c>
      <c r="R95" s="1816"/>
      <c r="S95" s="1816">
        <v>6</v>
      </c>
      <c r="T95" s="1803"/>
      <c r="U95" s="1816" t="s">
        <v>282</v>
      </c>
      <c r="V95" s="1816" t="s">
        <v>1147</v>
      </c>
      <c r="W95" s="1816" t="s">
        <v>413</v>
      </c>
      <c r="X95" s="1803"/>
      <c r="Y95" s="1803"/>
      <c r="Z95" s="1803"/>
      <c r="AA95" s="1803"/>
      <c r="AB95" s="1803"/>
      <c r="AC95" s="1803"/>
      <c r="AD95" s="1803"/>
      <c r="AE95" s="1803"/>
      <c r="AF95" s="1803"/>
      <c r="AG95" s="1803"/>
      <c r="AH95" s="1803"/>
      <c r="AI95" s="1803"/>
      <c r="AJ95" s="1803"/>
      <c r="AK95" s="1803"/>
      <c r="AL95" s="1803"/>
      <c r="AM95" s="1803"/>
      <c r="AN95" s="1803"/>
      <c r="AO95" s="1803"/>
      <c r="AP95" s="1803"/>
      <c r="AQ95" s="1803"/>
      <c r="AR95" s="1803"/>
      <c r="AS95" s="1803"/>
      <c r="AT95" s="1803"/>
      <c r="AU95" s="1803"/>
      <c r="AV95" s="1803"/>
      <c r="AW95" s="1803"/>
      <c r="AX95" s="1803"/>
      <c r="AY95" s="1803"/>
      <c r="AZ95" s="1803"/>
      <c r="BA95" s="1803"/>
      <c r="BB95" s="1803"/>
      <c r="BC95" s="1803"/>
      <c r="BD95" s="1803"/>
      <c r="BE95" s="1803"/>
      <c r="BF95" s="1803"/>
      <c r="BG95" s="1803"/>
      <c r="BH95" s="1803"/>
      <c r="BI95" s="1803"/>
      <c r="BJ95" s="1803"/>
      <c r="BK95" s="1803"/>
      <c r="BL95" s="1803"/>
      <c r="BM95" s="1803"/>
      <c r="BN95" s="1803"/>
    </row>
    <row r="96" spans="2:66" s="132" customFormat="1" ht="21" customHeight="1" x14ac:dyDescent="0.25">
      <c r="B96" s="125">
        <f t="shared" si="5"/>
        <v>91</v>
      </c>
      <c r="C96" s="126" t="str">
        <f t="shared" si="8"/>
        <v>Unión de Cervecerías Peruanas Backus y Johnston S.A.A.</v>
      </c>
      <c r="D96" s="127">
        <f t="shared" si="8"/>
        <v>5</v>
      </c>
      <c r="E96" s="128" t="str">
        <f t="shared" si="7"/>
        <v/>
      </c>
      <c r="F96" s="129">
        <f t="shared" si="7"/>
        <v>5</v>
      </c>
      <c r="G96" s="130" t="str">
        <f t="shared" si="7"/>
        <v/>
      </c>
      <c r="H96" s="131" t="str">
        <f t="shared" si="6"/>
        <v/>
      </c>
      <c r="J96" s="1816" t="s">
        <v>384</v>
      </c>
      <c r="K96" s="1816">
        <v>5</v>
      </c>
      <c r="L96" s="1803"/>
      <c r="M96" s="1803"/>
      <c r="N96" s="1816" t="s">
        <v>384</v>
      </c>
      <c r="O96" s="1816"/>
      <c r="P96" s="1816">
        <v>5</v>
      </c>
      <c r="Q96" s="1816"/>
      <c r="R96" s="1816"/>
      <c r="S96" s="1816">
        <v>5</v>
      </c>
      <c r="T96" s="1803"/>
      <c r="U96" s="1816" t="s">
        <v>284</v>
      </c>
      <c r="V96" s="1816" t="s">
        <v>1148</v>
      </c>
      <c r="W96" s="1816" t="s">
        <v>413</v>
      </c>
      <c r="X96" s="1803"/>
      <c r="Y96" s="1803"/>
      <c r="Z96" s="1803"/>
      <c r="AA96" s="1803"/>
      <c r="AB96" s="1803"/>
      <c r="AC96" s="1803"/>
      <c r="AD96" s="1803"/>
      <c r="AE96" s="1803"/>
      <c r="AF96" s="1803"/>
      <c r="AG96" s="1803"/>
      <c r="AH96" s="1803"/>
      <c r="AI96" s="1803"/>
      <c r="AJ96" s="1803"/>
      <c r="AK96" s="1803"/>
      <c r="AL96" s="1803"/>
      <c r="AM96" s="1803"/>
      <c r="AN96" s="1803"/>
      <c r="AO96" s="1803"/>
      <c r="AP96" s="1803"/>
      <c r="AQ96" s="1803"/>
      <c r="AR96" s="1803"/>
      <c r="AS96" s="1803"/>
      <c r="AT96" s="1803"/>
      <c r="AU96" s="1803"/>
      <c r="AV96" s="1803"/>
      <c r="AW96" s="1803"/>
      <c r="AX96" s="1803"/>
      <c r="AY96" s="1803"/>
      <c r="AZ96" s="1803"/>
      <c r="BA96" s="1803"/>
      <c r="BB96" s="1803"/>
      <c r="BC96" s="1803"/>
      <c r="BD96" s="1803"/>
      <c r="BE96" s="1803"/>
      <c r="BF96" s="1803"/>
      <c r="BG96" s="1803"/>
      <c r="BH96" s="1803"/>
      <c r="BI96" s="1803"/>
      <c r="BJ96" s="1803"/>
      <c r="BK96" s="1803"/>
      <c r="BL96" s="1803"/>
      <c r="BM96" s="1803"/>
      <c r="BN96" s="1803"/>
    </row>
    <row r="97" spans="1:66" s="132" customFormat="1" ht="21" customHeight="1" x14ac:dyDescent="0.25">
      <c r="B97" s="125">
        <f t="shared" si="5"/>
        <v>92</v>
      </c>
      <c r="C97" s="126" t="str">
        <f t="shared" si="8"/>
        <v>Volcan Compañia Minera S.A.A.</v>
      </c>
      <c r="D97" s="127">
        <f t="shared" si="8"/>
        <v>6</v>
      </c>
      <c r="E97" s="128" t="str">
        <f t="shared" si="7"/>
        <v/>
      </c>
      <c r="F97" s="129">
        <f t="shared" si="7"/>
        <v>6</v>
      </c>
      <c r="G97" s="130" t="str">
        <f t="shared" si="7"/>
        <v/>
      </c>
      <c r="H97" s="131" t="str">
        <f t="shared" si="6"/>
        <v/>
      </c>
      <c r="J97" s="1816" t="s">
        <v>386</v>
      </c>
      <c r="K97" s="1816">
        <v>6</v>
      </c>
      <c r="L97" s="1803"/>
      <c r="M97" s="1803"/>
      <c r="N97" s="1816" t="s">
        <v>386</v>
      </c>
      <c r="O97" s="1816"/>
      <c r="P97" s="1816">
        <v>6</v>
      </c>
      <c r="Q97" s="1816"/>
      <c r="R97" s="1816"/>
      <c r="S97" s="1816">
        <v>6</v>
      </c>
      <c r="T97" s="1803"/>
      <c r="U97" s="1816" t="s">
        <v>286</v>
      </c>
      <c r="V97" s="1816" t="s">
        <v>1149</v>
      </c>
      <c r="W97" s="1816" t="s">
        <v>413</v>
      </c>
      <c r="X97" s="1803"/>
      <c r="Y97" s="1803"/>
      <c r="Z97" s="1803"/>
      <c r="AA97" s="1803"/>
      <c r="AB97" s="1803"/>
      <c r="AC97" s="1803"/>
      <c r="AD97" s="1803"/>
      <c r="AE97" s="1803"/>
      <c r="AF97" s="1803"/>
      <c r="AG97" s="1803"/>
      <c r="AH97" s="1803"/>
      <c r="AI97" s="1803"/>
      <c r="AJ97" s="1803"/>
      <c r="AK97" s="1803"/>
      <c r="AL97" s="1803"/>
      <c r="AM97" s="1803"/>
      <c r="AN97" s="1803"/>
      <c r="AO97" s="1803"/>
      <c r="AP97" s="1803"/>
      <c r="AQ97" s="1803"/>
      <c r="AR97" s="1803"/>
      <c r="AS97" s="1803"/>
      <c r="AT97" s="1803"/>
      <c r="AU97" s="1803"/>
      <c r="AV97" s="1803"/>
      <c r="AW97" s="1803"/>
      <c r="AX97" s="1803"/>
      <c r="AY97" s="1803"/>
      <c r="AZ97" s="1803"/>
      <c r="BA97" s="1803"/>
      <c r="BB97" s="1803"/>
      <c r="BC97" s="1803"/>
      <c r="BD97" s="1803"/>
      <c r="BE97" s="1803"/>
      <c r="BF97" s="1803"/>
      <c r="BG97" s="1803"/>
      <c r="BH97" s="1803"/>
      <c r="BI97" s="1803"/>
      <c r="BJ97" s="1803"/>
      <c r="BK97" s="1803"/>
      <c r="BL97" s="1803"/>
      <c r="BM97" s="1803"/>
      <c r="BN97" s="1803"/>
    </row>
    <row r="98" spans="1:66" s="132" customFormat="1" ht="21" customHeight="1" thickBot="1" x14ac:dyDescent="0.3">
      <c r="A98" s="110"/>
      <c r="B98" s="125">
        <f t="shared" si="5"/>
        <v>93</v>
      </c>
      <c r="C98" s="126" t="str">
        <f t="shared" si="8"/>
        <v>Yura S.A.</v>
      </c>
      <c r="D98" s="127">
        <f t="shared" si="8"/>
        <v>1</v>
      </c>
      <c r="E98" s="128" t="str">
        <f t="shared" si="7"/>
        <v/>
      </c>
      <c r="F98" s="129">
        <f t="shared" si="7"/>
        <v>1</v>
      </c>
      <c r="G98" s="130" t="str">
        <f t="shared" si="7"/>
        <v/>
      </c>
      <c r="H98" s="131" t="str">
        <f t="shared" si="6"/>
        <v/>
      </c>
      <c r="I98" s="110"/>
      <c r="J98" s="1816" t="s">
        <v>388</v>
      </c>
      <c r="K98" s="1816">
        <v>1</v>
      </c>
      <c r="L98" s="1803"/>
      <c r="M98" s="1803"/>
      <c r="N98" s="1816" t="s">
        <v>388</v>
      </c>
      <c r="O98" s="1816"/>
      <c r="P98" s="1816">
        <v>1</v>
      </c>
      <c r="Q98" s="1816"/>
      <c r="R98" s="1816"/>
      <c r="S98" s="1816">
        <v>1</v>
      </c>
      <c r="T98" s="1803"/>
      <c r="U98" s="1816" t="s">
        <v>288</v>
      </c>
      <c r="V98" s="1816" t="s">
        <v>1150</v>
      </c>
      <c r="W98" s="1816" t="s">
        <v>413</v>
      </c>
      <c r="X98" s="1803"/>
      <c r="Y98" s="1803"/>
      <c r="Z98" s="1803"/>
      <c r="AA98" s="1803"/>
      <c r="AB98" s="1803"/>
      <c r="AC98" s="1803"/>
      <c r="AD98" s="1803"/>
      <c r="AE98" s="1803"/>
      <c r="AF98" s="1803"/>
      <c r="AG98" s="1803"/>
      <c r="AH98" s="1803"/>
      <c r="AI98" s="1803"/>
      <c r="AJ98" s="1803"/>
      <c r="AK98" s="1803"/>
      <c r="AL98" s="1803"/>
      <c r="AM98" s="1803"/>
      <c r="AN98" s="1803"/>
      <c r="AO98" s="1803"/>
      <c r="AP98" s="1803"/>
      <c r="AQ98" s="1803"/>
      <c r="AR98" s="1803"/>
      <c r="AS98" s="1803"/>
      <c r="AT98" s="1803"/>
      <c r="AU98" s="1803"/>
      <c r="AV98" s="1803"/>
      <c r="AW98" s="1803"/>
      <c r="AX98" s="1803"/>
      <c r="AY98" s="1803"/>
      <c r="AZ98" s="1803"/>
      <c r="BA98" s="1803"/>
      <c r="BB98" s="1803"/>
      <c r="BC98" s="1803"/>
      <c r="BD98" s="1803"/>
      <c r="BE98" s="1803"/>
      <c r="BF98" s="1803"/>
      <c r="BG98" s="1803"/>
      <c r="BH98" s="1803"/>
      <c r="BI98" s="1803"/>
      <c r="BJ98" s="1803"/>
      <c r="BK98" s="1803"/>
      <c r="BL98" s="1803"/>
      <c r="BM98" s="1803"/>
      <c r="BN98" s="1803"/>
    </row>
    <row r="99" spans="1:66" s="132" customFormat="1" ht="21" customHeight="1" thickBot="1" x14ac:dyDescent="0.3">
      <c r="A99" s="110"/>
      <c r="B99" s="1453" t="s">
        <v>1151</v>
      </c>
      <c r="C99" s="1454"/>
      <c r="D99" s="134">
        <f>SUM(D6:D98)</f>
        <v>219</v>
      </c>
      <c r="E99" s="135">
        <f>SUM(E6:E98)</f>
        <v>32</v>
      </c>
      <c r="F99" s="136">
        <f>SUM(F6:F98)</f>
        <v>164</v>
      </c>
      <c r="G99" s="137">
        <f>SUM(G6:G98)</f>
        <v>7</v>
      </c>
      <c r="H99" s="138">
        <f>SUM(H6:H98)</f>
        <v>16</v>
      </c>
      <c r="I99" s="110"/>
      <c r="J99" s="1816" t="s">
        <v>198</v>
      </c>
      <c r="K99" s="1816">
        <v>219</v>
      </c>
      <c r="L99" s="1803"/>
      <c r="M99" s="1803"/>
      <c r="N99" s="1816" t="s">
        <v>198</v>
      </c>
      <c r="O99" s="1816">
        <v>32</v>
      </c>
      <c r="P99" s="1816">
        <v>164</v>
      </c>
      <c r="Q99" s="1816">
        <v>7</v>
      </c>
      <c r="R99" s="1816">
        <v>16</v>
      </c>
      <c r="S99" s="1816">
        <v>219</v>
      </c>
      <c r="T99" s="1803"/>
      <c r="U99" s="1816" t="s">
        <v>290</v>
      </c>
      <c r="V99" s="1816" t="s">
        <v>1152</v>
      </c>
      <c r="W99" s="1816" t="s">
        <v>418</v>
      </c>
      <c r="X99" s="1803"/>
      <c r="Y99" s="1803"/>
      <c r="Z99" s="1803"/>
      <c r="AA99" s="1803"/>
      <c r="AB99" s="1803"/>
      <c r="AC99" s="1803"/>
      <c r="AD99" s="1803"/>
      <c r="AE99" s="1803"/>
      <c r="AF99" s="1803"/>
      <c r="AG99" s="1803"/>
      <c r="AH99" s="1803"/>
      <c r="AI99" s="1803"/>
      <c r="AJ99" s="1803"/>
      <c r="AK99" s="1803"/>
      <c r="AL99" s="1803"/>
      <c r="AM99" s="1803"/>
      <c r="AN99" s="1803"/>
      <c r="AO99" s="1803"/>
      <c r="AP99" s="1803"/>
      <c r="AQ99" s="1803"/>
      <c r="AR99" s="1803"/>
      <c r="AS99" s="1803"/>
      <c r="AT99" s="1803"/>
      <c r="AU99" s="1803"/>
      <c r="AV99" s="1803"/>
      <c r="AW99" s="1803"/>
      <c r="AX99" s="1803"/>
      <c r="AY99" s="1803"/>
      <c r="AZ99" s="1803"/>
      <c r="BA99" s="1803"/>
      <c r="BB99" s="1803"/>
      <c r="BC99" s="1803"/>
      <c r="BD99" s="1803"/>
      <c r="BE99" s="1803"/>
      <c r="BF99" s="1803"/>
      <c r="BG99" s="1803"/>
      <c r="BH99" s="1803"/>
      <c r="BI99" s="1803"/>
      <c r="BJ99" s="1803"/>
      <c r="BK99" s="1803"/>
      <c r="BL99" s="1803"/>
      <c r="BM99" s="1803"/>
      <c r="BN99" s="1803"/>
    </row>
    <row r="100" spans="1:66" s="53" customFormat="1" ht="15" x14ac:dyDescent="0.25">
      <c r="A100" s="55"/>
      <c r="B100" s="55" t="s">
        <v>1170</v>
      </c>
      <c r="C100" s="110"/>
      <c r="D100" s="55"/>
      <c r="E100" s="55"/>
      <c r="F100" s="55"/>
      <c r="G100" s="55"/>
      <c r="H100" s="55"/>
      <c r="I100" s="55"/>
      <c r="J100" s="1798"/>
      <c r="K100" s="1794"/>
      <c r="L100" s="1794"/>
      <c r="M100" s="1794"/>
      <c r="N100" s="1798"/>
      <c r="O100" s="1794"/>
      <c r="P100" s="1794"/>
      <c r="Q100" s="1794"/>
      <c r="R100" s="1794"/>
      <c r="S100" s="1794"/>
      <c r="T100" s="1794"/>
      <c r="U100" s="1790" t="s">
        <v>290</v>
      </c>
      <c r="V100" s="1790" t="s">
        <v>1153</v>
      </c>
      <c r="W100" s="1790" t="s">
        <v>418</v>
      </c>
      <c r="X100" s="1794"/>
      <c r="Y100" s="1794"/>
      <c r="Z100" s="1794"/>
      <c r="AA100" s="1794"/>
      <c r="AB100" s="1794"/>
      <c r="AC100" s="1794"/>
      <c r="AD100" s="1794"/>
      <c r="AE100" s="1794"/>
      <c r="AF100" s="1794"/>
      <c r="AG100" s="1794"/>
      <c r="AH100" s="1794"/>
      <c r="AI100" s="1794"/>
      <c r="AJ100" s="1794"/>
      <c r="AK100" s="1794"/>
      <c r="AL100" s="1794"/>
      <c r="AM100" s="1794"/>
      <c r="AN100" s="1794"/>
      <c r="AO100" s="1794"/>
      <c r="AP100" s="1794"/>
      <c r="AQ100" s="1794"/>
      <c r="AR100" s="1794"/>
      <c r="AS100" s="1794"/>
      <c r="AT100" s="1794"/>
      <c r="AU100" s="1794"/>
      <c r="AV100" s="1794"/>
      <c r="AW100" s="1794"/>
      <c r="AX100" s="1794"/>
      <c r="AY100" s="1794"/>
      <c r="AZ100" s="1794"/>
      <c r="BA100" s="1794"/>
      <c r="BB100" s="1794"/>
      <c r="BC100" s="1794"/>
      <c r="BD100" s="1794"/>
      <c r="BE100" s="1794"/>
      <c r="BF100" s="1794"/>
      <c r="BG100" s="1794"/>
      <c r="BH100" s="1794"/>
      <c r="BI100" s="1794"/>
      <c r="BJ100" s="1794"/>
      <c r="BK100" s="1794"/>
      <c r="BL100" s="1794"/>
      <c r="BM100" s="1794"/>
      <c r="BN100" s="1794"/>
    </row>
    <row r="101" spans="1:66" s="53" customFormat="1" ht="15" x14ac:dyDescent="0.25">
      <c r="A101" s="55"/>
      <c r="B101" s="55"/>
      <c r="C101" s="110"/>
      <c r="D101" s="55"/>
      <c r="E101" s="55"/>
      <c r="F101" s="55"/>
      <c r="G101" s="55"/>
      <c r="H101" s="55"/>
      <c r="I101" s="55"/>
      <c r="J101" s="1798"/>
      <c r="K101" s="1794"/>
      <c r="L101" s="1794"/>
      <c r="M101" s="1794"/>
      <c r="N101" s="1798"/>
      <c r="O101" s="1794"/>
      <c r="P101" s="1794"/>
      <c r="Q101" s="1794"/>
      <c r="R101" s="1794"/>
      <c r="S101" s="1794"/>
      <c r="T101" s="1794"/>
      <c r="U101" s="1790" t="s">
        <v>292</v>
      </c>
      <c r="V101" s="1790" t="s">
        <v>1154</v>
      </c>
      <c r="W101" s="1790" t="s">
        <v>414</v>
      </c>
      <c r="X101" s="1794"/>
      <c r="Y101" s="1794"/>
      <c r="Z101" s="1794"/>
      <c r="AA101" s="1794"/>
      <c r="AB101" s="1794"/>
      <c r="AC101" s="1794"/>
      <c r="AD101" s="1794"/>
      <c r="AE101" s="1794"/>
      <c r="AF101" s="1794"/>
      <c r="AG101" s="1794"/>
      <c r="AH101" s="1794"/>
      <c r="AI101" s="1794"/>
      <c r="AJ101" s="1794"/>
      <c r="AK101" s="1794"/>
      <c r="AL101" s="1794"/>
      <c r="AM101" s="1794"/>
      <c r="AN101" s="1794"/>
      <c r="AO101" s="1794"/>
      <c r="AP101" s="1794"/>
      <c r="AQ101" s="1794"/>
      <c r="AR101" s="1794"/>
      <c r="AS101" s="1794"/>
      <c r="AT101" s="1794"/>
      <c r="AU101" s="1794"/>
      <c r="AV101" s="1794"/>
      <c r="AW101" s="1794"/>
      <c r="AX101" s="1794"/>
      <c r="AY101" s="1794"/>
      <c r="AZ101" s="1794"/>
      <c r="BA101" s="1794"/>
      <c r="BB101" s="1794"/>
      <c r="BC101" s="1794"/>
      <c r="BD101" s="1794"/>
      <c r="BE101" s="1794"/>
      <c r="BF101" s="1794"/>
      <c r="BG101" s="1794"/>
      <c r="BH101" s="1794"/>
      <c r="BI101" s="1794"/>
      <c r="BJ101" s="1794"/>
      <c r="BK101" s="1794"/>
      <c r="BL101" s="1794"/>
      <c r="BM101" s="1794"/>
      <c r="BN101" s="1794"/>
    </row>
    <row r="102" spans="1:66" s="53" customFormat="1" ht="15" x14ac:dyDescent="0.25">
      <c r="A102" s="55"/>
      <c r="C102" s="110"/>
      <c r="D102" s="55"/>
      <c r="E102" s="55"/>
      <c r="F102" s="55"/>
      <c r="G102" s="55"/>
      <c r="H102" s="55"/>
      <c r="I102" s="55"/>
      <c r="J102" s="1798"/>
      <c r="K102" s="1794"/>
      <c r="L102" s="1794"/>
      <c r="M102" s="1794"/>
      <c r="N102" s="1798"/>
      <c r="O102" s="1794"/>
      <c r="P102" s="1794"/>
      <c r="Q102" s="1794"/>
      <c r="R102" s="1794"/>
      <c r="S102" s="1794"/>
      <c r="T102" s="1794"/>
      <c r="U102" s="1790" t="s">
        <v>294</v>
      </c>
      <c r="V102" s="1790" t="s">
        <v>1155</v>
      </c>
      <c r="W102" s="1790" t="s">
        <v>413</v>
      </c>
      <c r="X102" s="1794"/>
      <c r="Y102" s="1794"/>
      <c r="Z102" s="1794"/>
      <c r="AA102" s="1794"/>
      <c r="AB102" s="1794"/>
      <c r="AC102" s="1794"/>
      <c r="AD102" s="1794"/>
      <c r="AE102" s="1794"/>
      <c r="AF102" s="1794"/>
      <c r="AG102" s="1794"/>
      <c r="AH102" s="1794"/>
      <c r="AI102" s="1794"/>
      <c r="AJ102" s="1794"/>
      <c r="AK102" s="1794"/>
      <c r="AL102" s="1794"/>
      <c r="AM102" s="1794"/>
      <c r="AN102" s="1794"/>
      <c r="AO102" s="1794"/>
      <c r="AP102" s="1794"/>
      <c r="AQ102" s="1794"/>
      <c r="AR102" s="1794"/>
      <c r="AS102" s="1794"/>
      <c r="AT102" s="1794"/>
      <c r="AU102" s="1794"/>
      <c r="AV102" s="1794"/>
      <c r="AW102" s="1794"/>
      <c r="AX102" s="1794"/>
      <c r="AY102" s="1794"/>
      <c r="AZ102" s="1794"/>
      <c r="BA102" s="1794"/>
      <c r="BB102" s="1794"/>
      <c r="BC102" s="1794"/>
      <c r="BD102" s="1794"/>
      <c r="BE102" s="1794"/>
      <c r="BF102" s="1794"/>
      <c r="BG102" s="1794"/>
      <c r="BH102" s="1794"/>
      <c r="BI102" s="1794"/>
      <c r="BJ102" s="1794"/>
      <c r="BK102" s="1794"/>
      <c r="BL102" s="1794"/>
      <c r="BM102" s="1794"/>
      <c r="BN102" s="1794"/>
    </row>
    <row r="103" spans="1:66" s="53" customFormat="1" ht="15.75" x14ac:dyDescent="0.25">
      <c r="A103" s="55"/>
      <c r="B103" s="139" t="s">
        <v>1156</v>
      </c>
      <c r="C103" s="110"/>
      <c r="D103" s="113"/>
      <c r="E103" s="113"/>
      <c r="F103" s="113"/>
      <c r="G103" s="113"/>
      <c r="H103" s="113"/>
      <c r="I103" s="55"/>
      <c r="J103" s="1798"/>
      <c r="K103" s="1794"/>
      <c r="L103" s="1794"/>
      <c r="M103" s="1794"/>
      <c r="N103" s="1798"/>
      <c r="O103" s="1794"/>
      <c r="P103" s="1794"/>
      <c r="Q103" s="1794"/>
      <c r="R103" s="1794"/>
      <c r="S103" s="1794"/>
      <c r="T103" s="1794"/>
      <c r="U103" s="1790" t="s">
        <v>294</v>
      </c>
      <c r="V103" s="1790" t="s">
        <v>1157</v>
      </c>
      <c r="W103" s="1790" t="s">
        <v>413</v>
      </c>
      <c r="X103" s="1794"/>
      <c r="Y103" s="1794"/>
      <c r="Z103" s="1794"/>
      <c r="AA103" s="1794"/>
      <c r="AB103" s="1794"/>
      <c r="AC103" s="1794"/>
      <c r="AD103" s="1794"/>
      <c r="AE103" s="1794"/>
      <c r="AF103" s="1794"/>
      <c r="AG103" s="1794"/>
      <c r="AH103" s="1794"/>
      <c r="AI103" s="1794"/>
      <c r="AJ103" s="1794"/>
      <c r="AK103" s="1794"/>
      <c r="AL103" s="1794"/>
      <c r="AM103" s="1794"/>
      <c r="AN103" s="1794"/>
      <c r="AO103" s="1794"/>
      <c r="AP103" s="1794"/>
      <c r="AQ103" s="1794"/>
      <c r="AR103" s="1794"/>
      <c r="AS103" s="1794"/>
      <c r="AT103" s="1794"/>
      <c r="AU103" s="1794"/>
      <c r="AV103" s="1794"/>
      <c r="AW103" s="1794"/>
      <c r="AX103" s="1794"/>
      <c r="AY103" s="1794"/>
      <c r="AZ103" s="1794"/>
      <c r="BA103" s="1794"/>
      <c r="BB103" s="1794"/>
      <c r="BC103" s="1794"/>
      <c r="BD103" s="1794"/>
      <c r="BE103" s="1794"/>
      <c r="BF103" s="1794"/>
      <c r="BG103" s="1794"/>
      <c r="BH103" s="1794"/>
      <c r="BI103" s="1794"/>
      <c r="BJ103" s="1794"/>
      <c r="BK103" s="1794"/>
      <c r="BL103" s="1794"/>
      <c r="BM103" s="1794"/>
      <c r="BN103" s="1794"/>
    </row>
    <row r="104" spans="1:66" s="53" customFormat="1" ht="15" x14ac:dyDescent="0.25">
      <c r="A104" s="55"/>
      <c r="B104" s="113"/>
      <c r="C104" s="110"/>
      <c r="D104" s="113"/>
      <c r="E104" s="140" t="s">
        <v>1158</v>
      </c>
      <c r="F104" s="140"/>
      <c r="G104" s="141"/>
      <c r="H104" s="141"/>
      <c r="I104" s="55"/>
      <c r="J104" s="1798"/>
      <c r="K104" s="1794"/>
      <c r="L104" s="1794"/>
      <c r="M104" s="1794"/>
      <c r="N104" s="1798"/>
      <c r="O104" s="1794"/>
      <c r="P104" s="1794"/>
      <c r="Q104" s="1794"/>
      <c r="R104" s="1794"/>
      <c r="S104" s="1794"/>
      <c r="T104" s="1794"/>
      <c r="U104" s="1790" t="s">
        <v>294</v>
      </c>
      <c r="V104" s="1790" t="s">
        <v>1159</v>
      </c>
      <c r="W104" s="1790" t="s">
        <v>413</v>
      </c>
      <c r="X104" s="1794"/>
      <c r="Y104" s="1794"/>
      <c r="Z104" s="1794"/>
      <c r="AA104" s="1794"/>
      <c r="AB104" s="1794"/>
      <c r="AC104" s="1794"/>
      <c r="AD104" s="1794"/>
      <c r="AE104" s="1794"/>
      <c r="AF104" s="1794"/>
      <c r="AG104" s="1794"/>
      <c r="AH104" s="1794"/>
      <c r="AI104" s="1794"/>
      <c r="AJ104" s="1794"/>
      <c r="AK104" s="1794"/>
      <c r="AL104" s="1794"/>
      <c r="AM104" s="1794"/>
      <c r="AN104" s="1794"/>
      <c r="AO104" s="1794"/>
      <c r="AP104" s="1794"/>
      <c r="AQ104" s="1794"/>
      <c r="AR104" s="1794"/>
      <c r="AS104" s="1794"/>
      <c r="AT104" s="1794"/>
      <c r="AU104" s="1794"/>
      <c r="AV104" s="1794"/>
      <c r="AW104" s="1794"/>
      <c r="AX104" s="1794"/>
      <c r="AY104" s="1794"/>
      <c r="AZ104" s="1794"/>
      <c r="BA104" s="1794"/>
      <c r="BB104" s="1794"/>
      <c r="BC104" s="1794"/>
      <c r="BD104" s="1794"/>
      <c r="BE104" s="1794"/>
      <c r="BF104" s="1794"/>
      <c r="BG104" s="1794"/>
      <c r="BH104" s="1794"/>
      <c r="BI104" s="1794"/>
      <c r="BJ104" s="1794"/>
      <c r="BK104" s="1794"/>
      <c r="BL104" s="1794"/>
      <c r="BM104" s="1794"/>
      <c r="BN104" s="1794"/>
    </row>
    <row r="105" spans="1:66" s="53" customFormat="1" ht="15.75" thickBot="1" x14ac:dyDescent="0.3">
      <c r="A105" s="55"/>
      <c r="B105" s="113"/>
      <c r="C105" s="110"/>
      <c r="D105" s="113"/>
      <c r="E105" s="140"/>
      <c r="F105" s="140"/>
      <c r="G105" s="141"/>
      <c r="H105" s="141"/>
      <c r="I105" s="55"/>
      <c r="J105" s="1798"/>
      <c r="K105" s="1794"/>
      <c r="L105" s="1794"/>
      <c r="M105" s="1794"/>
      <c r="N105" s="1798"/>
      <c r="O105" s="1794"/>
      <c r="P105" s="1794"/>
      <c r="Q105" s="1794"/>
      <c r="R105" s="1794"/>
      <c r="S105" s="1794"/>
      <c r="T105" s="1794"/>
      <c r="U105" s="1790" t="s">
        <v>294</v>
      </c>
      <c r="V105" s="1790" t="s">
        <v>1160</v>
      </c>
      <c r="W105" s="1790" t="s">
        <v>413</v>
      </c>
      <c r="X105" s="1794"/>
      <c r="Y105" s="1794"/>
      <c r="Z105" s="1794"/>
      <c r="AA105" s="1794"/>
      <c r="AB105" s="1794"/>
      <c r="AC105" s="1794"/>
      <c r="AD105" s="1794"/>
      <c r="AE105" s="1794"/>
      <c r="AF105" s="1794"/>
      <c r="AG105" s="1794"/>
      <c r="AH105" s="1794"/>
      <c r="AI105" s="1794"/>
      <c r="AJ105" s="1794"/>
      <c r="AK105" s="1794"/>
      <c r="AL105" s="1794"/>
      <c r="AM105" s="1794"/>
      <c r="AN105" s="1794"/>
      <c r="AO105" s="1794"/>
      <c r="AP105" s="1794"/>
      <c r="AQ105" s="1794"/>
      <c r="AR105" s="1794"/>
      <c r="AS105" s="1794"/>
      <c r="AT105" s="1794"/>
      <c r="AU105" s="1794"/>
      <c r="AV105" s="1794"/>
      <c r="AW105" s="1794"/>
      <c r="AX105" s="1794"/>
      <c r="AY105" s="1794"/>
      <c r="AZ105" s="1794"/>
      <c r="BA105" s="1794"/>
      <c r="BB105" s="1794"/>
      <c r="BC105" s="1794"/>
      <c r="BD105" s="1794"/>
      <c r="BE105" s="1794"/>
      <c r="BF105" s="1794"/>
      <c r="BG105" s="1794"/>
      <c r="BH105" s="1794"/>
      <c r="BI105" s="1794"/>
      <c r="BJ105" s="1794"/>
      <c r="BK105" s="1794"/>
      <c r="BL105" s="1794"/>
      <c r="BM105" s="1794"/>
      <c r="BN105" s="1794"/>
    </row>
    <row r="106" spans="1:66" s="132" customFormat="1" ht="21" customHeight="1" thickBot="1" x14ac:dyDescent="0.3">
      <c r="A106" s="110"/>
      <c r="B106" s="1827" t="s">
        <v>1161</v>
      </c>
      <c r="C106" s="1828"/>
      <c r="D106" s="1829" t="s">
        <v>397</v>
      </c>
      <c r="E106" s="1830" t="s">
        <v>398</v>
      </c>
      <c r="F106" s="1831" t="s">
        <v>399</v>
      </c>
      <c r="G106" s="1832" t="s">
        <v>400</v>
      </c>
      <c r="H106" s="1833" t="s">
        <v>1162</v>
      </c>
      <c r="I106" s="1834"/>
      <c r="J106" s="1801"/>
      <c r="K106" s="1803"/>
      <c r="L106" s="1803"/>
      <c r="M106" s="1803"/>
      <c r="N106" s="1801"/>
      <c r="O106" s="1803"/>
      <c r="P106" s="1803"/>
      <c r="Q106" s="1803"/>
      <c r="R106" s="1803"/>
      <c r="S106" s="1803"/>
      <c r="T106" s="1803"/>
      <c r="U106" s="1816" t="s">
        <v>296</v>
      </c>
      <c r="V106" s="1816" t="s">
        <v>1163</v>
      </c>
      <c r="W106" s="1816" t="s">
        <v>413</v>
      </c>
      <c r="X106" s="1803"/>
      <c r="Y106" s="1803"/>
      <c r="Z106" s="1803"/>
      <c r="AA106" s="1803"/>
      <c r="AB106" s="1803"/>
      <c r="AC106" s="1803"/>
      <c r="AD106" s="1803"/>
      <c r="AE106" s="1803"/>
      <c r="AF106" s="1803"/>
      <c r="AG106" s="1803"/>
      <c r="AH106" s="1803"/>
      <c r="AI106" s="1803"/>
      <c r="AJ106" s="1803"/>
      <c r="AK106" s="1803"/>
      <c r="AL106" s="1803"/>
      <c r="AM106" s="1803"/>
      <c r="AN106" s="1803"/>
      <c r="AO106" s="1803"/>
      <c r="AP106" s="1803"/>
      <c r="AQ106" s="1803"/>
      <c r="AR106" s="1803"/>
      <c r="AS106" s="1803"/>
      <c r="AT106" s="1803"/>
      <c r="AU106" s="1803"/>
      <c r="AV106" s="1803"/>
      <c r="AW106" s="1803"/>
      <c r="AX106" s="1803"/>
      <c r="AY106" s="1803"/>
      <c r="AZ106" s="1803"/>
      <c r="BA106" s="1803"/>
      <c r="BB106" s="1803"/>
      <c r="BC106" s="1803"/>
      <c r="BD106" s="1803"/>
      <c r="BE106" s="1803"/>
      <c r="BF106" s="1803"/>
      <c r="BG106" s="1803"/>
      <c r="BH106" s="1803"/>
      <c r="BI106" s="1803"/>
      <c r="BJ106" s="1803"/>
      <c r="BK106" s="1803"/>
      <c r="BL106" s="1803"/>
      <c r="BM106" s="1803"/>
      <c r="BN106" s="1803"/>
    </row>
    <row r="107" spans="1:66" s="132" customFormat="1" ht="21" customHeight="1" x14ac:dyDescent="0.25">
      <c r="A107" s="110"/>
      <c r="B107" s="1821" t="s">
        <v>1164</v>
      </c>
      <c r="C107" s="1822"/>
      <c r="D107" s="142">
        <f>+'3.2.1.1'!F100</f>
        <v>166</v>
      </c>
      <c r="E107" s="143">
        <f>+'3.2.1.1'!H100</f>
        <v>97</v>
      </c>
      <c r="F107" s="144">
        <f>+'3.2.1.1'!M100</f>
        <v>18</v>
      </c>
      <c r="G107" s="145">
        <f>+'3.2.1.1'!N100</f>
        <v>12</v>
      </c>
      <c r="H107" s="146">
        <f>SUM(D107:G107)</f>
        <v>293</v>
      </c>
      <c r="I107" s="147">
        <f>+H107/H109</f>
        <v>0.572265625</v>
      </c>
      <c r="J107" s="1801"/>
      <c r="K107" s="1803"/>
      <c r="L107" s="1803"/>
      <c r="M107" s="1803"/>
      <c r="N107" s="1801"/>
      <c r="O107" s="1803"/>
      <c r="P107" s="1803"/>
      <c r="Q107" s="1803"/>
      <c r="R107" s="1803"/>
      <c r="S107" s="1803"/>
      <c r="T107" s="1803"/>
      <c r="U107" s="1816" t="s">
        <v>298</v>
      </c>
      <c r="V107" s="1816" t="s">
        <v>1165</v>
      </c>
      <c r="W107" s="1816" t="s">
        <v>413</v>
      </c>
      <c r="X107" s="1803"/>
      <c r="Y107" s="1803"/>
      <c r="Z107" s="1803"/>
      <c r="AA107" s="1803"/>
      <c r="AB107" s="1803"/>
      <c r="AC107" s="1803"/>
      <c r="AD107" s="1803"/>
      <c r="AE107" s="1803"/>
      <c r="AF107" s="1803"/>
      <c r="AG107" s="1803"/>
      <c r="AH107" s="1803"/>
      <c r="AI107" s="1803"/>
      <c r="AJ107" s="1803"/>
      <c r="AK107" s="1803"/>
      <c r="AL107" s="1803"/>
      <c r="AM107" s="1803"/>
      <c r="AN107" s="1803"/>
      <c r="AO107" s="1803"/>
      <c r="AP107" s="1803"/>
      <c r="AQ107" s="1803"/>
      <c r="AR107" s="1803"/>
      <c r="AS107" s="1803"/>
      <c r="AT107" s="1803"/>
      <c r="AU107" s="1803"/>
      <c r="AV107" s="1803"/>
      <c r="AW107" s="1803"/>
      <c r="AX107" s="1803"/>
      <c r="AY107" s="1803"/>
      <c r="AZ107" s="1803"/>
      <c r="BA107" s="1803"/>
      <c r="BB107" s="1803"/>
      <c r="BC107" s="1803"/>
      <c r="BD107" s="1803"/>
      <c r="BE107" s="1803"/>
      <c r="BF107" s="1803"/>
      <c r="BG107" s="1803"/>
      <c r="BH107" s="1803"/>
      <c r="BI107" s="1803"/>
      <c r="BJ107" s="1803"/>
      <c r="BK107" s="1803"/>
      <c r="BL107" s="1803"/>
      <c r="BM107" s="1803"/>
      <c r="BN107" s="1803"/>
    </row>
    <row r="108" spans="1:66" s="132" customFormat="1" ht="21" customHeight="1" thickBot="1" x14ac:dyDescent="0.3">
      <c r="A108" s="110"/>
      <c r="B108" s="1823" t="s">
        <v>1166</v>
      </c>
      <c r="C108" s="1824"/>
      <c r="D108" s="148">
        <f>E99</f>
        <v>32</v>
      </c>
      <c r="E108" s="149">
        <f>F99+G99+H99</f>
        <v>187</v>
      </c>
      <c r="F108" s="150"/>
      <c r="G108" s="151"/>
      <c r="H108" s="152">
        <f>SUM(D108:F108)</f>
        <v>219</v>
      </c>
      <c r="I108" s="153">
        <f>+H108/H109</f>
        <v>0.427734375</v>
      </c>
      <c r="J108" s="1801"/>
      <c r="K108" s="1803"/>
      <c r="L108" s="1803"/>
      <c r="M108" s="1803"/>
      <c r="N108" s="1801"/>
      <c r="O108" s="1803"/>
      <c r="P108" s="1803"/>
      <c r="Q108" s="1803"/>
      <c r="R108" s="1803"/>
      <c r="S108" s="1803"/>
      <c r="T108" s="1803"/>
      <c r="U108" s="1816" t="s">
        <v>300</v>
      </c>
      <c r="V108" s="1816" t="s">
        <v>1167</v>
      </c>
      <c r="W108" s="1816" t="s">
        <v>413</v>
      </c>
      <c r="X108" s="1803"/>
      <c r="Y108" s="1803"/>
      <c r="Z108" s="1803"/>
      <c r="AA108" s="1803"/>
      <c r="AB108" s="1803"/>
      <c r="AC108" s="1803"/>
      <c r="AD108" s="1803"/>
      <c r="AE108" s="1803"/>
      <c r="AF108" s="1803"/>
      <c r="AG108" s="1803"/>
      <c r="AH108" s="1803"/>
      <c r="AI108" s="1803"/>
      <c r="AJ108" s="1803"/>
      <c r="AK108" s="1803"/>
      <c r="AL108" s="1803"/>
      <c r="AM108" s="1803"/>
      <c r="AN108" s="1803"/>
      <c r="AO108" s="1803"/>
      <c r="AP108" s="1803"/>
      <c r="AQ108" s="1803"/>
      <c r="AR108" s="1803"/>
      <c r="AS108" s="1803"/>
      <c r="AT108" s="1803"/>
      <c r="AU108" s="1803"/>
      <c r="AV108" s="1803"/>
      <c r="AW108" s="1803"/>
      <c r="AX108" s="1803"/>
      <c r="AY108" s="1803"/>
      <c r="AZ108" s="1803"/>
      <c r="BA108" s="1803"/>
      <c r="BB108" s="1803"/>
      <c r="BC108" s="1803"/>
      <c r="BD108" s="1803"/>
      <c r="BE108" s="1803"/>
      <c r="BF108" s="1803"/>
      <c r="BG108" s="1803"/>
      <c r="BH108" s="1803"/>
      <c r="BI108" s="1803"/>
      <c r="BJ108" s="1803"/>
      <c r="BK108" s="1803"/>
      <c r="BL108" s="1803"/>
      <c r="BM108" s="1803"/>
      <c r="BN108" s="1803"/>
    </row>
    <row r="109" spans="1:66" s="132" customFormat="1" ht="21" customHeight="1" thickTop="1" thickBot="1" x14ac:dyDescent="0.3">
      <c r="A109" s="110"/>
      <c r="B109" s="1825" t="s">
        <v>1168</v>
      </c>
      <c r="C109" s="1826"/>
      <c r="D109" s="154">
        <f>SUM(D107:D108)</f>
        <v>198</v>
      </c>
      <c r="E109" s="155">
        <f>SUM(E107:E108)</f>
        <v>284</v>
      </c>
      <c r="F109" s="155">
        <f>SUM(F107:F108)</f>
        <v>18</v>
      </c>
      <c r="G109" s="155">
        <f>SUM(G107:G108)</f>
        <v>12</v>
      </c>
      <c r="H109" s="156">
        <f>SUM(H107:H108)</f>
        <v>512</v>
      </c>
      <c r="I109" s="157"/>
      <c r="J109" s="1801"/>
      <c r="K109" s="1803"/>
      <c r="L109" s="1803"/>
      <c r="M109" s="1803"/>
      <c r="N109" s="1801"/>
      <c r="O109" s="1803"/>
      <c r="P109" s="1803"/>
      <c r="Q109" s="1803"/>
      <c r="R109" s="1803"/>
      <c r="S109" s="1803"/>
      <c r="T109" s="1803"/>
      <c r="U109" s="1816" t="s">
        <v>300</v>
      </c>
      <c r="V109" s="1816" t="s">
        <v>1169</v>
      </c>
      <c r="W109" s="1816" t="s">
        <v>413</v>
      </c>
      <c r="X109" s="1803"/>
      <c r="Y109" s="1803"/>
      <c r="Z109" s="1803"/>
      <c r="AA109" s="1803"/>
      <c r="AB109" s="1803"/>
      <c r="AC109" s="1803"/>
      <c r="AD109" s="1803"/>
      <c r="AE109" s="1803"/>
      <c r="AF109" s="1803"/>
      <c r="AG109" s="1803"/>
      <c r="AH109" s="1803"/>
      <c r="AI109" s="1803"/>
      <c r="AJ109" s="1803"/>
      <c r="AK109" s="1803"/>
      <c r="AL109" s="1803"/>
      <c r="AM109" s="1803"/>
      <c r="AN109" s="1803"/>
      <c r="AO109" s="1803"/>
      <c r="AP109" s="1803"/>
      <c r="AQ109" s="1803"/>
      <c r="AR109" s="1803"/>
      <c r="AS109" s="1803"/>
      <c r="AT109" s="1803"/>
      <c r="AU109" s="1803"/>
      <c r="AV109" s="1803"/>
      <c r="AW109" s="1803"/>
      <c r="AX109" s="1803"/>
      <c r="AY109" s="1803"/>
      <c r="AZ109" s="1803"/>
      <c r="BA109" s="1803"/>
      <c r="BB109" s="1803"/>
      <c r="BC109" s="1803"/>
      <c r="BD109" s="1803"/>
      <c r="BE109" s="1803"/>
      <c r="BF109" s="1803"/>
      <c r="BG109" s="1803"/>
      <c r="BH109" s="1803"/>
      <c r="BI109" s="1803"/>
      <c r="BJ109" s="1803"/>
      <c r="BK109" s="1803"/>
      <c r="BL109" s="1803"/>
      <c r="BM109" s="1803"/>
      <c r="BN109" s="1803"/>
    </row>
    <row r="110" spans="1:66" s="53" customFormat="1" ht="15" x14ac:dyDescent="0.25">
      <c r="A110" s="55"/>
      <c r="B110" s="55" t="s">
        <v>1170</v>
      </c>
      <c r="C110" s="110"/>
      <c r="D110" s="55"/>
      <c r="E110" s="55"/>
      <c r="F110" s="55"/>
      <c r="G110" s="55"/>
      <c r="H110" s="55"/>
      <c r="I110" s="55"/>
      <c r="J110" s="1798"/>
      <c r="K110" s="1794"/>
      <c r="L110" s="1794"/>
      <c r="M110" s="1794"/>
      <c r="N110" s="1798"/>
      <c r="O110" s="1794"/>
      <c r="P110" s="1794"/>
      <c r="Q110" s="1794"/>
      <c r="R110" s="1794"/>
      <c r="S110" s="1794"/>
      <c r="T110" s="1794"/>
      <c r="U110" s="1790" t="s">
        <v>302</v>
      </c>
      <c r="V110" s="1790" t="s">
        <v>1171</v>
      </c>
      <c r="W110" s="1790" t="s">
        <v>413</v>
      </c>
      <c r="X110" s="1794"/>
      <c r="Y110" s="1794"/>
      <c r="Z110" s="1794"/>
      <c r="AA110" s="1794"/>
      <c r="AB110" s="1794"/>
      <c r="AC110" s="1794"/>
      <c r="AD110" s="1794"/>
      <c r="AE110" s="1794"/>
      <c r="AF110" s="1794"/>
      <c r="AG110" s="1794"/>
      <c r="AH110" s="1794"/>
      <c r="AI110" s="1794"/>
      <c r="AJ110" s="1794"/>
      <c r="AK110" s="1794"/>
      <c r="AL110" s="1794"/>
      <c r="AM110" s="1794"/>
      <c r="AN110" s="1794"/>
      <c r="AO110" s="1794"/>
      <c r="AP110" s="1794"/>
      <c r="AQ110" s="1794"/>
      <c r="AR110" s="1794"/>
      <c r="AS110" s="1794"/>
      <c r="AT110" s="1794"/>
      <c r="AU110" s="1794"/>
      <c r="AV110" s="1794"/>
      <c r="AW110" s="1794"/>
      <c r="AX110" s="1794"/>
      <c r="AY110" s="1794"/>
      <c r="AZ110" s="1794"/>
      <c r="BA110" s="1794"/>
      <c r="BB110" s="1794"/>
      <c r="BC110" s="1794"/>
      <c r="BD110" s="1794"/>
      <c r="BE110" s="1794"/>
      <c r="BF110" s="1794"/>
      <c r="BG110" s="1794"/>
      <c r="BH110" s="1794"/>
      <c r="BI110" s="1794"/>
      <c r="BJ110" s="1794"/>
      <c r="BK110" s="1794"/>
      <c r="BL110" s="1794"/>
      <c r="BM110" s="1794"/>
      <c r="BN110" s="1794"/>
    </row>
    <row r="111" spans="1:66" s="53" customFormat="1" ht="15" x14ac:dyDescent="0.25">
      <c r="A111" s="55"/>
      <c r="C111" s="110"/>
      <c r="D111" s="55"/>
      <c r="E111" s="55"/>
      <c r="F111" s="55"/>
      <c r="G111" s="55"/>
      <c r="H111" s="55"/>
      <c r="I111" s="55"/>
      <c r="J111" s="1798"/>
      <c r="K111" s="1794"/>
      <c r="L111" s="1794"/>
      <c r="M111" s="1794"/>
      <c r="N111" s="1798"/>
      <c r="O111" s="1794"/>
      <c r="P111" s="1794"/>
      <c r="Q111" s="1794"/>
      <c r="R111" s="1794"/>
      <c r="S111" s="1794"/>
      <c r="T111" s="1794"/>
      <c r="U111" s="1790" t="s">
        <v>304</v>
      </c>
      <c r="V111" s="1790" t="s">
        <v>1172</v>
      </c>
      <c r="W111" s="1790" t="s">
        <v>413</v>
      </c>
      <c r="X111" s="1794"/>
      <c r="Y111" s="1794"/>
      <c r="Z111" s="1794"/>
      <c r="AA111" s="1794"/>
      <c r="AB111" s="1794"/>
      <c r="AC111" s="1794"/>
      <c r="AD111" s="1794"/>
      <c r="AE111" s="1794"/>
      <c r="AF111" s="1794"/>
      <c r="AG111" s="1794"/>
      <c r="AH111" s="1794"/>
      <c r="AI111" s="1794"/>
      <c r="AJ111" s="1794"/>
      <c r="AK111" s="1794"/>
      <c r="AL111" s="1794"/>
      <c r="AM111" s="1794"/>
      <c r="AN111" s="1794"/>
      <c r="AO111" s="1794"/>
      <c r="AP111" s="1794"/>
      <c r="AQ111" s="1794"/>
      <c r="AR111" s="1794"/>
      <c r="AS111" s="1794"/>
      <c r="AT111" s="1794"/>
      <c r="AU111" s="1794"/>
      <c r="AV111" s="1794"/>
      <c r="AW111" s="1794"/>
      <c r="AX111" s="1794"/>
      <c r="AY111" s="1794"/>
      <c r="AZ111" s="1794"/>
      <c r="BA111" s="1794"/>
      <c r="BB111" s="1794"/>
      <c r="BC111" s="1794"/>
      <c r="BD111" s="1794"/>
      <c r="BE111" s="1794"/>
      <c r="BF111" s="1794"/>
      <c r="BG111" s="1794"/>
      <c r="BH111" s="1794"/>
      <c r="BI111" s="1794"/>
      <c r="BJ111" s="1794"/>
      <c r="BK111" s="1794"/>
      <c r="BL111" s="1794"/>
      <c r="BM111" s="1794"/>
      <c r="BN111" s="1794"/>
    </row>
    <row r="112" spans="1:66" s="53" customFormat="1" ht="15" x14ac:dyDescent="0.25">
      <c r="A112" s="55"/>
      <c r="B112" s="55"/>
      <c r="C112" s="110"/>
      <c r="D112" s="55"/>
      <c r="E112" s="55"/>
      <c r="F112" s="55"/>
      <c r="G112" s="55"/>
      <c r="H112" s="55"/>
      <c r="I112" s="55"/>
      <c r="J112" s="1798"/>
      <c r="K112" s="1794"/>
      <c r="L112" s="1794"/>
      <c r="M112" s="1794"/>
      <c r="N112" s="1798"/>
      <c r="O112" s="1794"/>
      <c r="P112" s="1794"/>
      <c r="Q112" s="1794"/>
      <c r="R112" s="1794"/>
      <c r="S112" s="1794"/>
      <c r="T112" s="1794"/>
      <c r="U112" s="1790" t="s">
        <v>304</v>
      </c>
      <c r="V112" s="1790" t="s">
        <v>1173</v>
      </c>
      <c r="W112" s="1790" t="s">
        <v>413</v>
      </c>
      <c r="X112" s="1794"/>
      <c r="Y112" s="1794"/>
      <c r="Z112" s="1794"/>
      <c r="AA112" s="1794"/>
      <c r="AB112" s="1794"/>
      <c r="AC112" s="1794"/>
      <c r="AD112" s="1794"/>
      <c r="AE112" s="1794"/>
      <c r="AF112" s="1794"/>
      <c r="AG112" s="1794"/>
      <c r="AH112" s="1794"/>
      <c r="AI112" s="1794"/>
      <c r="AJ112" s="1794"/>
      <c r="AK112" s="1794"/>
      <c r="AL112" s="1794"/>
      <c r="AM112" s="1794"/>
      <c r="AN112" s="1794"/>
      <c r="AO112" s="1794"/>
      <c r="AP112" s="1794"/>
      <c r="AQ112" s="1794"/>
      <c r="AR112" s="1794"/>
      <c r="AS112" s="1794"/>
      <c r="AT112" s="1794"/>
      <c r="AU112" s="1794"/>
      <c r="AV112" s="1794"/>
      <c r="AW112" s="1794"/>
      <c r="AX112" s="1794"/>
      <c r="AY112" s="1794"/>
      <c r="AZ112" s="1794"/>
      <c r="BA112" s="1794"/>
      <c r="BB112" s="1794"/>
      <c r="BC112" s="1794"/>
      <c r="BD112" s="1794"/>
      <c r="BE112" s="1794"/>
      <c r="BF112" s="1794"/>
      <c r="BG112" s="1794"/>
      <c r="BH112" s="1794"/>
      <c r="BI112" s="1794"/>
      <c r="BJ112" s="1794"/>
      <c r="BK112" s="1794"/>
      <c r="BL112" s="1794"/>
      <c r="BM112" s="1794"/>
      <c r="BN112" s="1794"/>
    </row>
    <row r="113" spans="1:66" s="53" customFormat="1" ht="15" x14ac:dyDescent="0.25">
      <c r="A113" s="55"/>
      <c r="B113" s="55"/>
      <c r="C113" s="110"/>
      <c r="D113" s="55"/>
      <c r="E113" s="55"/>
      <c r="F113" s="55"/>
      <c r="G113" s="55"/>
      <c r="H113" s="55"/>
      <c r="I113" s="55"/>
      <c r="J113" s="1798"/>
      <c r="K113" s="1794"/>
      <c r="L113" s="1794"/>
      <c r="M113" s="1794"/>
      <c r="N113" s="1798"/>
      <c r="O113" s="1794"/>
      <c r="P113" s="1794"/>
      <c r="Q113" s="1794"/>
      <c r="R113" s="1794"/>
      <c r="S113" s="1794"/>
      <c r="T113" s="1794"/>
      <c r="U113" s="1790" t="s">
        <v>306</v>
      </c>
      <c r="V113" s="1790" t="s">
        <v>1174</v>
      </c>
      <c r="W113" s="1790" t="s">
        <v>413</v>
      </c>
      <c r="X113" s="1794"/>
      <c r="Y113" s="1794"/>
      <c r="Z113" s="1794"/>
      <c r="AA113" s="1794"/>
      <c r="AB113" s="1794"/>
      <c r="AC113" s="1794"/>
      <c r="AD113" s="1794"/>
      <c r="AE113" s="1794"/>
      <c r="AF113" s="1794"/>
      <c r="AG113" s="1794"/>
      <c r="AH113" s="1794"/>
      <c r="AI113" s="1794"/>
      <c r="AJ113" s="1794"/>
      <c r="AK113" s="1794"/>
      <c r="AL113" s="1794"/>
      <c r="AM113" s="1794"/>
      <c r="AN113" s="1794"/>
      <c r="AO113" s="1794"/>
      <c r="AP113" s="1794"/>
      <c r="AQ113" s="1794"/>
      <c r="AR113" s="1794"/>
      <c r="AS113" s="1794"/>
      <c r="AT113" s="1794"/>
      <c r="AU113" s="1794"/>
      <c r="AV113" s="1794"/>
      <c r="AW113" s="1794"/>
      <c r="AX113" s="1794"/>
      <c r="AY113" s="1794"/>
      <c r="AZ113" s="1794"/>
      <c r="BA113" s="1794"/>
      <c r="BB113" s="1794"/>
      <c r="BC113" s="1794"/>
      <c r="BD113" s="1794"/>
      <c r="BE113" s="1794"/>
      <c r="BF113" s="1794"/>
      <c r="BG113" s="1794"/>
      <c r="BH113" s="1794"/>
      <c r="BI113" s="1794"/>
      <c r="BJ113" s="1794"/>
      <c r="BK113" s="1794"/>
      <c r="BL113" s="1794"/>
      <c r="BM113" s="1794"/>
      <c r="BN113" s="1794"/>
    </row>
    <row r="114" spans="1:66" s="53" customFormat="1" ht="15" x14ac:dyDescent="0.25">
      <c r="A114" s="55"/>
      <c r="B114" s="55"/>
      <c r="C114" s="110"/>
      <c r="D114" s="55"/>
      <c r="E114" s="55"/>
      <c r="F114" s="55"/>
      <c r="G114" s="55"/>
      <c r="H114" s="55"/>
      <c r="I114" s="55"/>
      <c r="J114" s="1798"/>
      <c r="K114" s="1794"/>
      <c r="L114" s="1794"/>
      <c r="M114" s="1794"/>
      <c r="N114" s="1798"/>
      <c r="O114" s="1794"/>
      <c r="P114" s="1794"/>
      <c r="Q114" s="1794"/>
      <c r="R114" s="1794"/>
      <c r="S114" s="1794"/>
      <c r="T114" s="1794"/>
      <c r="U114" s="1790" t="s">
        <v>308</v>
      </c>
      <c r="V114" s="1790" t="s">
        <v>1175</v>
      </c>
      <c r="W114" s="1790" t="s">
        <v>413</v>
      </c>
      <c r="X114" s="1794"/>
      <c r="Y114" s="1794"/>
      <c r="Z114" s="1794"/>
      <c r="AA114" s="1794"/>
      <c r="AB114" s="1794"/>
      <c r="AC114" s="1794"/>
      <c r="AD114" s="1794"/>
      <c r="AE114" s="1794"/>
      <c r="AF114" s="1794"/>
      <c r="AG114" s="1794"/>
      <c r="AH114" s="1794"/>
      <c r="AI114" s="1794"/>
      <c r="AJ114" s="1794"/>
      <c r="AK114" s="1794"/>
      <c r="AL114" s="1794"/>
      <c r="AM114" s="1794"/>
      <c r="AN114" s="1794"/>
      <c r="AO114" s="1794"/>
      <c r="AP114" s="1794"/>
      <c r="AQ114" s="1794"/>
      <c r="AR114" s="1794"/>
      <c r="AS114" s="1794"/>
      <c r="AT114" s="1794"/>
      <c r="AU114" s="1794"/>
      <c r="AV114" s="1794"/>
      <c r="AW114" s="1794"/>
      <c r="AX114" s="1794"/>
      <c r="AY114" s="1794"/>
      <c r="AZ114" s="1794"/>
      <c r="BA114" s="1794"/>
      <c r="BB114" s="1794"/>
      <c r="BC114" s="1794"/>
      <c r="BD114" s="1794"/>
      <c r="BE114" s="1794"/>
      <c r="BF114" s="1794"/>
      <c r="BG114" s="1794"/>
      <c r="BH114" s="1794"/>
      <c r="BI114" s="1794"/>
      <c r="BJ114" s="1794"/>
      <c r="BK114" s="1794"/>
      <c r="BL114" s="1794"/>
      <c r="BM114" s="1794"/>
      <c r="BN114" s="1794"/>
    </row>
    <row r="115" spans="1:66" s="53" customFormat="1" ht="15" x14ac:dyDescent="0.25">
      <c r="A115" s="55"/>
      <c r="B115" s="55"/>
      <c r="C115" s="110"/>
      <c r="D115" s="55"/>
      <c r="E115" s="55"/>
      <c r="F115" s="55"/>
      <c r="G115" s="55"/>
      <c r="H115" s="55"/>
      <c r="I115" s="55"/>
      <c r="J115" s="1798"/>
      <c r="K115" s="1794"/>
      <c r="L115" s="1794"/>
      <c r="M115" s="1794"/>
      <c r="N115" s="1798"/>
      <c r="O115" s="1794"/>
      <c r="P115" s="1794"/>
      <c r="Q115" s="1794"/>
      <c r="R115" s="1794"/>
      <c r="S115" s="1794"/>
      <c r="T115" s="1794"/>
      <c r="U115" s="1790" t="s">
        <v>310</v>
      </c>
      <c r="V115" s="1790" t="s">
        <v>1176</v>
      </c>
      <c r="W115" s="1790" t="s">
        <v>413</v>
      </c>
      <c r="X115" s="1794"/>
      <c r="Y115" s="1794"/>
      <c r="Z115" s="1794"/>
      <c r="AA115" s="1794"/>
      <c r="AB115" s="1794"/>
      <c r="AC115" s="1794"/>
      <c r="AD115" s="1794"/>
      <c r="AE115" s="1794"/>
      <c r="AF115" s="1794"/>
      <c r="AG115" s="1794"/>
      <c r="AH115" s="1794"/>
      <c r="AI115" s="1794"/>
      <c r="AJ115" s="1794"/>
      <c r="AK115" s="1794"/>
      <c r="AL115" s="1794"/>
      <c r="AM115" s="1794"/>
      <c r="AN115" s="1794"/>
      <c r="AO115" s="1794"/>
      <c r="AP115" s="1794"/>
      <c r="AQ115" s="1794"/>
      <c r="AR115" s="1794"/>
      <c r="AS115" s="1794"/>
      <c r="AT115" s="1794"/>
      <c r="AU115" s="1794"/>
      <c r="AV115" s="1794"/>
      <c r="AW115" s="1794"/>
      <c r="AX115" s="1794"/>
      <c r="AY115" s="1794"/>
      <c r="AZ115" s="1794"/>
      <c r="BA115" s="1794"/>
      <c r="BB115" s="1794"/>
      <c r="BC115" s="1794"/>
      <c r="BD115" s="1794"/>
      <c r="BE115" s="1794"/>
      <c r="BF115" s="1794"/>
      <c r="BG115" s="1794"/>
      <c r="BH115" s="1794"/>
      <c r="BI115" s="1794"/>
      <c r="BJ115" s="1794"/>
      <c r="BK115" s="1794"/>
      <c r="BL115" s="1794"/>
      <c r="BM115" s="1794"/>
      <c r="BN115" s="1794"/>
    </row>
    <row r="116" spans="1:66" s="53" customFormat="1" ht="15" x14ac:dyDescent="0.25">
      <c r="A116" s="55"/>
      <c r="B116" s="55"/>
      <c r="C116" s="110"/>
      <c r="D116" s="110"/>
      <c r="E116" s="110"/>
      <c r="F116" s="110"/>
      <c r="G116" s="110"/>
      <c r="H116" s="110"/>
      <c r="I116" s="55"/>
      <c r="J116" s="1798"/>
      <c r="K116" s="1794"/>
      <c r="L116" s="1794"/>
      <c r="M116" s="1794"/>
      <c r="N116" s="1798"/>
      <c r="O116" s="1794"/>
      <c r="P116" s="1794"/>
      <c r="Q116" s="1794"/>
      <c r="R116" s="1794"/>
      <c r="S116" s="1794"/>
      <c r="T116" s="1794"/>
      <c r="U116" s="1790" t="s">
        <v>312</v>
      </c>
      <c r="V116" s="1790" t="s">
        <v>1177</v>
      </c>
      <c r="W116" s="1790" t="s">
        <v>413</v>
      </c>
      <c r="X116" s="1794"/>
      <c r="Y116" s="1794"/>
      <c r="Z116" s="1794"/>
      <c r="AA116" s="1794"/>
      <c r="AB116" s="1794"/>
      <c r="AC116" s="1794"/>
      <c r="AD116" s="1794"/>
      <c r="AE116" s="1794"/>
      <c r="AF116" s="1794"/>
      <c r="AG116" s="1794"/>
      <c r="AH116" s="1794"/>
      <c r="AI116" s="1794"/>
      <c r="AJ116" s="1794"/>
      <c r="AK116" s="1794"/>
      <c r="AL116" s="1794"/>
      <c r="AM116" s="1794"/>
      <c r="AN116" s="1794"/>
      <c r="AO116" s="1794"/>
      <c r="AP116" s="1794"/>
      <c r="AQ116" s="1794"/>
      <c r="AR116" s="1794"/>
      <c r="AS116" s="1794"/>
      <c r="AT116" s="1794"/>
      <c r="AU116" s="1794"/>
      <c r="AV116" s="1794"/>
      <c r="AW116" s="1794"/>
      <c r="AX116" s="1794"/>
      <c r="AY116" s="1794"/>
      <c r="AZ116" s="1794"/>
      <c r="BA116" s="1794"/>
      <c r="BB116" s="1794"/>
      <c r="BC116" s="1794"/>
      <c r="BD116" s="1794"/>
      <c r="BE116" s="1794"/>
      <c r="BF116" s="1794"/>
      <c r="BG116" s="1794"/>
      <c r="BH116" s="1794"/>
      <c r="BI116" s="1794"/>
      <c r="BJ116" s="1794"/>
      <c r="BK116" s="1794"/>
      <c r="BL116" s="1794"/>
      <c r="BM116" s="1794"/>
      <c r="BN116" s="1794"/>
    </row>
    <row r="117" spans="1:66" s="53" customFormat="1" ht="15" x14ac:dyDescent="0.25">
      <c r="A117" s="55"/>
      <c r="B117" s="113"/>
      <c r="C117" s="115"/>
      <c r="D117" s="115"/>
      <c r="E117" s="115"/>
      <c r="F117" s="115"/>
      <c r="G117" s="115"/>
      <c r="H117" s="115"/>
      <c r="I117" s="55"/>
      <c r="J117" s="1798"/>
      <c r="K117" s="1794"/>
      <c r="L117" s="1794"/>
      <c r="M117" s="1794"/>
      <c r="N117" s="1798"/>
      <c r="O117" s="1794"/>
      <c r="P117" s="1794"/>
      <c r="Q117" s="1794"/>
      <c r="R117" s="1794"/>
      <c r="S117" s="1794"/>
      <c r="T117" s="1794"/>
      <c r="U117" s="1790" t="s">
        <v>314</v>
      </c>
      <c r="V117" s="1790" t="s">
        <v>1178</v>
      </c>
      <c r="W117" s="1790" t="s">
        <v>413</v>
      </c>
      <c r="X117" s="1794"/>
      <c r="Y117" s="1794"/>
      <c r="Z117" s="1794"/>
      <c r="AA117" s="1794"/>
      <c r="AB117" s="1794"/>
      <c r="AC117" s="1794"/>
      <c r="AD117" s="1794"/>
      <c r="AE117" s="1794"/>
      <c r="AF117" s="1794"/>
      <c r="AG117" s="1794"/>
      <c r="AH117" s="1794"/>
      <c r="AI117" s="1794"/>
      <c r="AJ117" s="1794"/>
      <c r="AK117" s="1794"/>
      <c r="AL117" s="1794"/>
      <c r="AM117" s="1794"/>
      <c r="AN117" s="1794"/>
      <c r="AO117" s="1794"/>
      <c r="AP117" s="1794"/>
      <c r="AQ117" s="1794"/>
      <c r="AR117" s="1794"/>
      <c r="AS117" s="1794"/>
      <c r="AT117" s="1794"/>
      <c r="AU117" s="1794"/>
      <c r="AV117" s="1794"/>
      <c r="AW117" s="1794"/>
      <c r="AX117" s="1794"/>
      <c r="AY117" s="1794"/>
      <c r="AZ117" s="1794"/>
      <c r="BA117" s="1794"/>
      <c r="BB117" s="1794"/>
      <c r="BC117" s="1794"/>
      <c r="BD117" s="1794"/>
      <c r="BE117" s="1794"/>
      <c r="BF117" s="1794"/>
      <c r="BG117" s="1794"/>
      <c r="BH117" s="1794"/>
      <c r="BI117" s="1794"/>
      <c r="BJ117" s="1794"/>
      <c r="BK117" s="1794"/>
      <c r="BL117" s="1794"/>
      <c r="BM117" s="1794"/>
      <c r="BN117" s="1794"/>
    </row>
    <row r="118" spans="1:66" s="53" customFormat="1" ht="15" x14ac:dyDescent="0.25">
      <c r="A118" s="55"/>
      <c r="C118" s="115"/>
      <c r="D118" s="115"/>
      <c r="E118" s="115"/>
      <c r="F118" s="115"/>
      <c r="G118" s="115"/>
      <c r="H118" s="115"/>
      <c r="I118" s="55"/>
      <c r="J118" s="1798"/>
      <c r="K118" s="1794"/>
      <c r="L118" s="1794"/>
      <c r="M118" s="1794"/>
      <c r="N118" s="1798"/>
      <c r="O118" s="1794"/>
      <c r="P118" s="1794"/>
      <c r="Q118" s="1794"/>
      <c r="R118" s="1794"/>
      <c r="S118" s="1794"/>
      <c r="T118" s="1794"/>
      <c r="U118" s="1790" t="s">
        <v>316</v>
      </c>
      <c r="V118" s="1790" t="s">
        <v>1179</v>
      </c>
      <c r="W118" s="1790" t="s">
        <v>413</v>
      </c>
      <c r="X118" s="1794"/>
      <c r="Y118" s="1794"/>
      <c r="Z118" s="1794"/>
      <c r="AA118" s="1794"/>
      <c r="AB118" s="1794"/>
      <c r="AC118" s="1794"/>
      <c r="AD118" s="1794"/>
      <c r="AE118" s="1794"/>
      <c r="AF118" s="1794"/>
      <c r="AG118" s="1794"/>
      <c r="AH118" s="1794"/>
      <c r="AI118" s="1794"/>
      <c r="AJ118" s="1794"/>
      <c r="AK118" s="1794"/>
      <c r="AL118" s="1794"/>
      <c r="AM118" s="1794"/>
      <c r="AN118" s="1794"/>
      <c r="AO118" s="1794"/>
      <c r="AP118" s="1794"/>
      <c r="AQ118" s="1794"/>
      <c r="AR118" s="1794"/>
      <c r="AS118" s="1794"/>
      <c r="AT118" s="1794"/>
      <c r="AU118" s="1794"/>
      <c r="AV118" s="1794"/>
      <c r="AW118" s="1794"/>
      <c r="AX118" s="1794"/>
      <c r="AY118" s="1794"/>
      <c r="AZ118" s="1794"/>
      <c r="BA118" s="1794"/>
      <c r="BB118" s="1794"/>
      <c r="BC118" s="1794"/>
      <c r="BD118" s="1794"/>
      <c r="BE118" s="1794"/>
      <c r="BF118" s="1794"/>
      <c r="BG118" s="1794"/>
      <c r="BH118" s="1794"/>
      <c r="BI118" s="1794"/>
      <c r="BJ118" s="1794"/>
      <c r="BK118" s="1794"/>
      <c r="BL118" s="1794"/>
      <c r="BM118" s="1794"/>
      <c r="BN118" s="1794"/>
    </row>
    <row r="119" spans="1:66" s="53" customFormat="1" ht="15" x14ac:dyDescent="0.25">
      <c r="A119" s="55"/>
      <c r="B119" s="113"/>
      <c r="C119" s="115"/>
      <c r="D119" s="115"/>
      <c r="E119" s="115"/>
      <c r="F119" s="115"/>
      <c r="G119" s="115"/>
      <c r="H119" s="115"/>
      <c r="I119" s="55"/>
      <c r="J119" s="1798"/>
      <c r="K119" s="1794"/>
      <c r="L119" s="1794"/>
      <c r="M119" s="1794"/>
      <c r="N119" s="1798"/>
      <c r="O119" s="1794"/>
      <c r="P119" s="1794"/>
      <c r="Q119" s="1794"/>
      <c r="R119" s="1794"/>
      <c r="S119" s="1794"/>
      <c r="T119" s="1794"/>
      <c r="U119" s="1790" t="s">
        <v>318</v>
      </c>
      <c r="V119" s="1790" t="s">
        <v>1180</v>
      </c>
      <c r="W119" s="1790" t="s">
        <v>413</v>
      </c>
      <c r="X119" s="1794"/>
      <c r="Y119" s="1794"/>
      <c r="Z119" s="1794"/>
      <c r="AA119" s="1794"/>
      <c r="AB119" s="1794"/>
      <c r="AC119" s="1794"/>
      <c r="AD119" s="1794"/>
      <c r="AE119" s="1794"/>
      <c r="AF119" s="1794"/>
      <c r="AG119" s="1794"/>
      <c r="AH119" s="1794"/>
      <c r="AI119" s="1794"/>
      <c r="AJ119" s="1794"/>
      <c r="AK119" s="1794"/>
      <c r="AL119" s="1794"/>
      <c r="AM119" s="1794"/>
      <c r="AN119" s="1794"/>
      <c r="AO119" s="1794"/>
      <c r="AP119" s="1794"/>
      <c r="AQ119" s="1794"/>
      <c r="AR119" s="1794"/>
      <c r="AS119" s="1794"/>
      <c r="AT119" s="1794"/>
      <c r="AU119" s="1794"/>
      <c r="AV119" s="1794"/>
      <c r="AW119" s="1794"/>
      <c r="AX119" s="1794"/>
      <c r="AY119" s="1794"/>
      <c r="AZ119" s="1794"/>
      <c r="BA119" s="1794"/>
      <c r="BB119" s="1794"/>
      <c r="BC119" s="1794"/>
      <c r="BD119" s="1794"/>
      <c r="BE119" s="1794"/>
      <c r="BF119" s="1794"/>
      <c r="BG119" s="1794"/>
      <c r="BH119" s="1794"/>
      <c r="BI119" s="1794"/>
      <c r="BJ119" s="1794"/>
      <c r="BK119" s="1794"/>
      <c r="BL119" s="1794"/>
      <c r="BM119" s="1794"/>
      <c r="BN119" s="1794"/>
    </row>
    <row r="120" spans="1:66" s="53" customFormat="1" ht="15" x14ac:dyDescent="0.25">
      <c r="A120" s="55"/>
      <c r="B120" s="113"/>
      <c r="C120" s="115"/>
      <c r="D120" s="115"/>
      <c r="E120" s="115"/>
      <c r="F120" s="115"/>
      <c r="G120" s="115"/>
      <c r="H120" s="115"/>
      <c r="I120" s="55"/>
      <c r="J120" s="1798"/>
      <c r="K120" s="1794"/>
      <c r="L120" s="1794"/>
      <c r="M120" s="1794"/>
      <c r="N120" s="1798"/>
      <c r="O120" s="1794"/>
      <c r="P120" s="1794"/>
      <c r="Q120" s="1794"/>
      <c r="R120" s="1794"/>
      <c r="S120" s="1794"/>
      <c r="T120" s="1794"/>
      <c r="U120" s="1790" t="s">
        <v>318</v>
      </c>
      <c r="V120" s="1790" t="s">
        <v>1181</v>
      </c>
      <c r="W120" s="1790" t="s">
        <v>413</v>
      </c>
      <c r="X120" s="1794"/>
      <c r="Y120" s="1794"/>
      <c r="Z120" s="1794"/>
      <c r="AA120" s="1794"/>
      <c r="AB120" s="1794"/>
      <c r="AC120" s="1794"/>
      <c r="AD120" s="1794"/>
      <c r="AE120" s="1794"/>
      <c r="AF120" s="1794"/>
      <c r="AG120" s="1794"/>
      <c r="AH120" s="1794"/>
      <c r="AI120" s="1794"/>
      <c r="AJ120" s="1794"/>
      <c r="AK120" s="1794"/>
      <c r="AL120" s="1794"/>
      <c r="AM120" s="1794"/>
      <c r="AN120" s="1794"/>
      <c r="AO120" s="1794"/>
      <c r="AP120" s="1794"/>
      <c r="AQ120" s="1794"/>
      <c r="AR120" s="1794"/>
      <c r="AS120" s="1794"/>
      <c r="AT120" s="1794"/>
      <c r="AU120" s="1794"/>
      <c r="AV120" s="1794"/>
      <c r="AW120" s="1794"/>
      <c r="AX120" s="1794"/>
      <c r="AY120" s="1794"/>
      <c r="AZ120" s="1794"/>
      <c r="BA120" s="1794"/>
      <c r="BB120" s="1794"/>
      <c r="BC120" s="1794"/>
      <c r="BD120" s="1794"/>
      <c r="BE120" s="1794"/>
      <c r="BF120" s="1794"/>
      <c r="BG120" s="1794"/>
      <c r="BH120" s="1794"/>
      <c r="BI120" s="1794"/>
      <c r="BJ120" s="1794"/>
      <c r="BK120" s="1794"/>
      <c r="BL120" s="1794"/>
      <c r="BM120" s="1794"/>
      <c r="BN120" s="1794"/>
    </row>
    <row r="121" spans="1:66" s="53" customFormat="1" ht="15" x14ac:dyDescent="0.25">
      <c r="A121" s="55"/>
      <c r="B121" s="113"/>
      <c r="C121" s="115"/>
      <c r="D121" s="115"/>
      <c r="E121" s="115"/>
      <c r="F121" s="115"/>
      <c r="G121" s="115"/>
      <c r="H121" s="115"/>
      <c r="I121" s="55"/>
      <c r="J121" s="1798"/>
      <c r="K121" s="1794"/>
      <c r="L121" s="1794"/>
      <c r="M121" s="1794"/>
      <c r="N121" s="1798"/>
      <c r="O121" s="1794"/>
      <c r="P121" s="1794"/>
      <c r="Q121" s="1794"/>
      <c r="R121" s="1794"/>
      <c r="S121" s="1794"/>
      <c r="T121" s="1794"/>
      <c r="U121" s="1790" t="s">
        <v>318</v>
      </c>
      <c r="V121" s="1790" t="s">
        <v>1182</v>
      </c>
      <c r="W121" s="1790" t="s">
        <v>413</v>
      </c>
      <c r="X121" s="1794"/>
      <c r="Y121" s="1794"/>
      <c r="Z121" s="1794"/>
      <c r="AA121" s="1794"/>
      <c r="AB121" s="1794"/>
      <c r="AC121" s="1794"/>
      <c r="AD121" s="1794"/>
      <c r="AE121" s="1794"/>
      <c r="AF121" s="1794"/>
      <c r="AG121" s="1794"/>
      <c r="AH121" s="1794"/>
      <c r="AI121" s="1794"/>
      <c r="AJ121" s="1794"/>
      <c r="AK121" s="1794"/>
      <c r="AL121" s="1794"/>
      <c r="AM121" s="1794"/>
      <c r="AN121" s="1794"/>
      <c r="AO121" s="1794"/>
      <c r="AP121" s="1794"/>
      <c r="AQ121" s="1794"/>
      <c r="AR121" s="1794"/>
      <c r="AS121" s="1794"/>
      <c r="AT121" s="1794"/>
      <c r="AU121" s="1794"/>
      <c r="AV121" s="1794"/>
      <c r="AW121" s="1794"/>
      <c r="AX121" s="1794"/>
      <c r="AY121" s="1794"/>
      <c r="AZ121" s="1794"/>
      <c r="BA121" s="1794"/>
      <c r="BB121" s="1794"/>
      <c r="BC121" s="1794"/>
      <c r="BD121" s="1794"/>
      <c r="BE121" s="1794"/>
      <c r="BF121" s="1794"/>
      <c r="BG121" s="1794"/>
      <c r="BH121" s="1794"/>
      <c r="BI121" s="1794"/>
      <c r="BJ121" s="1794"/>
      <c r="BK121" s="1794"/>
      <c r="BL121" s="1794"/>
      <c r="BM121" s="1794"/>
      <c r="BN121" s="1794"/>
    </row>
    <row r="122" spans="1:66" s="53" customFormat="1" ht="15" x14ac:dyDescent="0.25">
      <c r="A122" s="55"/>
      <c r="B122" s="113"/>
      <c r="C122" s="115"/>
      <c r="D122" s="115"/>
      <c r="E122" s="115"/>
      <c r="F122" s="115"/>
      <c r="G122" s="115"/>
      <c r="H122" s="115"/>
      <c r="I122" s="55"/>
      <c r="J122" s="1798"/>
      <c r="K122" s="1794"/>
      <c r="L122" s="1794"/>
      <c r="M122" s="1794"/>
      <c r="N122" s="1798"/>
      <c r="O122" s="1794"/>
      <c r="P122" s="1794"/>
      <c r="Q122" s="1794"/>
      <c r="R122" s="1794"/>
      <c r="S122" s="1794"/>
      <c r="T122" s="1794"/>
      <c r="U122" s="1790" t="s">
        <v>318</v>
      </c>
      <c r="V122" s="1790" t="s">
        <v>1183</v>
      </c>
      <c r="W122" s="1790" t="s">
        <v>413</v>
      </c>
      <c r="X122" s="1794"/>
      <c r="Y122" s="1794"/>
      <c r="Z122" s="1794"/>
      <c r="AA122" s="1794"/>
      <c r="AB122" s="1794"/>
      <c r="AC122" s="1794"/>
      <c r="AD122" s="1794"/>
      <c r="AE122" s="1794"/>
      <c r="AF122" s="1794"/>
      <c r="AG122" s="1794"/>
      <c r="AH122" s="1794"/>
      <c r="AI122" s="1794"/>
      <c r="AJ122" s="1794"/>
      <c r="AK122" s="1794"/>
      <c r="AL122" s="1794"/>
      <c r="AM122" s="1794"/>
      <c r="AN122" s="1794"/>
      <c r="AO122" s="1794"/>
      <c r="AP122" s="1794"/>
      <c r="AQ122" s="1794"/>
      <c r="AR122" s="1794"/>
      <c r="AS122" s="1794"/>
      <c r="AT122" s="1794"/>
      <c r="AU122" s="1794"/>
      <c r="AV122" s="1794"/>
      <c r="AW122" s="1794"/>
      <c r="AX122" s="1794"/>
      <c r="AY122" s="1794"/>
      <c r="AZ122" s="1794"/>
      <c r="BA122" s="1794"/>
      <c r="BB122" s="1794"/>
      <c r="BC122" s="1794"/>
      <c r="BD122" s="1794"/>
      <c r="BE122" s="1794"/>
      <c r="BF122" s="1794"/>
      <c r="BG122" s="1794"/>
      <c r="BH122" s="1794"/>
      <c r="BI122" s="1794"/>
      <c r="BJ122" s="1794"/>
      <c r="BK122" s="1794"/>
      <c r="BL122" s="1794"/>
      <c r="BM122" s="1794"/>
      <c r="BN122" s="1794"/>
    </row>
    <row r="123" spans="1:66" s="53" customFormat="1" ht="15" x14ac:dyDescent="0.25">
      <c r="A123" s="55"/>
      <c r="B123" s="113"/>
      <c r="C123" s="115"/>
      <c r="D123" s="115"/>
      <c r="E123" s="115"/>
      <c r="F123" s="115"/>
      <c r="G123" s="115"/>
      <c r="H123" s="115"/>
      <c r="I123" s="55"/>
      <c r="J123" s="1798"/>
      <c r="K123" s="1794"/>
      <c r="L123" s="1794"/>
      <c r="M123" s="1794"/>
      <c r="N123" s="1798"/>
      <c r="O123" s="1794"/>
      <c r="P123" s="1794"/>
      <c r="Q123" s="1794"/>
      <c r="R123" s="1794"/>
      <c r="S123" s="1794"/>
      <c r="T123" s="1794"/>
      <c r="U123" s="1790" t="s">
        <v>318</v>
      </c>
      <c r="V123" s="1790" t="s">
        <v>1184</v>
      </c>
      <c r="W123" s="1790" t="s">
        <v>413</v>
      </c>
      <c r="X123" s="1794"/>
      <c r="Y123" s="1794"/>
      <c r="Z123" s="1794"/>
      <c r="AA123" s="1794"/>
      <c r="AB123" s="1794"/>
      <c r="AC123" s="1794"/>
      <c r="AD123" s="1794"/>
      <c r="AE123" s="1794"/>
      <c r="AF123" s="1794"/>
      <c r="AG123" s="1794"/>
      <c r="AH123" s="1794"/>
      <c r="AI123" s="1794"/>
      <c r="AJ123" s="1794"/>
      <c r="AK123" s="1794"/>
      <c r="AL123" s="1794"/>
      <c r="AM123" s="1794"/>
      <c r="AN123" s="1794"/>
      <c r="AO123" s="1794"/>
      <c r="AP123" s="1794"/>
      <c r="AQ123" s="1794"/>
      <c r="AR123" s="1794"/>
      <c r="AS123" s="1794"/>
      <c r="AT123" s="1794"/>
      <c r="AU123" s="1794"/>
      <c r="AV123" s="1794"/>
      <c r="AW123" s="1794"/>
      <c r="AX123" s="1794"/>
      <c r="AY123" s="1794"/>
      <c r="AZ123" s="1794"/>
      <c r="BA123" s="1794"/>
      <c r="BB123" s="1794"/>
      <c r="BC123" s="1794"/>
      <c r="BD123" s="1794"/>
      <c r="BE123" s="1794"/>
      <c r="BF123" s="1794"/>
      <c r="BG123" s="1794"/>
      <c r="BH123" s="1794"/>
      <c r="BI123" s="1794"/>
      <c r="BJ123" s="1794"/>
      <c r="BK123" s="1794"/>
      <c r="BL123" s="1794"/>
      <c r="BM123" s="1794"/>
      <c r="BN123" s="1794"/>
    </row>
    <row r="124" spans="1:66" s="53" customFormat="1" ht="15" x14ac:dyDescent="0.25">
      <c r="A124" s="55"/>
      <c r="B124" s="113"/>
      <c r="C124" s="115"/>
      <c r="D124" s="115"/>
      <c r="E124" s="115"/>
      <c r="F124" s="115"/>
      <c r="G124" s="115"/>
      <c r="H124" s="115"/>
      <c r="I124" s="55"/>
      <c r="J124" s="1798"/>
      <c r="K124" s="1794"/>
      <c r="L124" s="1794"/>
      <c r="M124" s="1794"/>
      <c r="N124" s="1798"/>
      <c r="O124" s="1794"/>
      <c r="P124" s="1794"/>
      <c r="Q124" s="1794"/>
      <c r="R124" s="1794"/>
      <c r="S124" s="1794"/>
      <c r="T124" s="1794"/>
      <c r="U124" s="1790" t="s">
        <v>318</v>
      </c>
      <c r="V124" s="1790" t="s">
        <v>1185</v>
      </c>
      <c r="W124" s="1790" t="s">
        <v>413</v>
      </c>
      <c r="X124" s="1794"/>
      <c r="Y124" s="1794"/>
      <c r="Z124" s="1794"/>
      <c r="AA124" s="1794"/>
      <c r="AB124" s="1794"/>
      <c r="AC124" s="1794"/>
      <c r="AD124" s="1794"/>
      <c r="AE124" s="1794"/>
      <c r="AF124" s="1794"/>
      <c r="AG124" s="1794"/>
      <c r="AH124" s="1794"/>
      <c r="AI124" s="1794"/>
      <c r="AJ124" s="1794"/>
      <c r="AK124" s="1794"/>
      <c r="AL124" s="1794"/>
      <c r="AM124" s="1794"/>
      <c r="AN124" s="1794"/>
      <c r="AO124" s="1794"/>
      <c r="AP124" s="1794"/>
      <c r="AQ124" s="1794"/>
      <c r="AR124" s="1794"/>
      <c r="AS124" s="1794"/>
      <c r="AT124" s="1794"/>
      <c r="AU124" s="1794"/>
      <c r="AV124" s="1794"/>
      <c r="AW124" s="1794"/>
      <c r="AX124" s="1794"/>
      <c r="AY124" s="1794"/>
      <c r="AZ124" s="1794"/>
      <c r="BA124" s="1794"/>
      <c r="BB124" s="1794"/>
      <c r="BC124" s="1794"/>
      <c r="BD124" s="1794"/>
      <c r="BE124" s="1794"/>
      <c r="BF124" s="1794"/>
      <c r="BG124" s="1794"/>
      <c r="BH124" s="1794"/>
      <c r="BI124" s="1794"/>
      <c r="BJ124" s="1794"/>
      <c r="BK124" s="1794"/>
      <c r="BL124" s="1794"/>
      <c r="BM124" s="1794"/>
      <c r="BN124" s="1794"/>
    </row>
    <row r="125" spans="1:66" s="53" customFormat="1" ht="15" x14ac:dyDescent="0.25">
      <c r="A125" s="55"/>
      <c r="B125" s="113"/>
      <c r="C125" s="110"/>
      <c r="D125" s="113"/>
      <c r="E125" s="113"/>
      <c r="F125" s="113"/>
      <c r="G125" s="113"/>
      <c r="H125" s="113"/>
      <c r="I125" s="55"/>
      <c r="J125" s="1798"/>
      <c r="K125" s="1794"/>
      <c r="L125" s="1794"/>
      <c r="M125" s="1794"/>
      <c r="N125" s="1798"/>
      <c r="O125" s="1794"/>
      <c r="P125" s="1794"/>
      <c r="Q125" s="1794"/>
      <c r="R125" s="1794"/>
      <c r="S125" s="1794"/>
      <c r="T125" s="1794"/>
      <c r="U125" s="1790" t="s">
        <v>318</v>
      </c>
      <c r="V125" s="1790" t="s">
        <v>1186</v>
      </c>
      <c r="W125" s="1790" t="s">
        <v>413</v>
      </c>
      <c r="X125" s="1794"/>
      <c r="Y125" s="1794"/>
      <c r="Z125" s="1794"/>
      <c r="AA125" s="1794"/>
      <c r="AB125" s="1794"/>
      <c r="AC125" s="1794"/>
      <c r="AD125" s="1794"/>
      <c r="AE125" s="1794"/>
      <c r="AF125" s="1794"/>
      <c r="AG125" s="1794"/>
      <c r="AH125" s="1794"/>
      <c r="AI125" s="1794"/>
      <c r="AJ125" s="1794"/>
      <c r="AK125" s="1794"/>
      <c r="AL125" s="1794"/>
      <c r="AM125" s="1794"/>
      <c r="AN125" s="1794"/>
      <c r="AO125" s="1794"/>
      <c r="AP125" s="1794"/>
      <c r="AQ125" s="1794"/>
      <c r="AR125" s="1794"/>
      <c r="AS125" s="1794"/>
      <c r="AT125" s="1794"/>
      <c r="AU125" s="1794"/>
      <c r="AV125" s="1794"/>
      <c r="AW125" s="1794"/>
      <c r="AX125" s="1794"/>
      <c r="AY125" s="1794"/>
      <c r="AZ125" s="1794"/>
      <c r="BA125" s="1794"/>
      <c r="BB125" s="1794"/>
      <c r="BC125" s="1794"/>
      <c r="BD125" s="1794"/>
      <c r="BE125" s="1794"/>
      <c r="BF125" s="1794"/>
      <c r="BG125" s="1794"/>
      <c r="BH125" s="1794"/>
      <c r="BI125" s="1794"/>
      <c r="BJ125" s="1794"/>
      <c r="BK125" s="1794"/>
      <c r="BL125" s="1794"/>
      <c r="BM125" s="1794"/>
      <c r="BN125" s="1794"/>
    </row>
    <row r="126" spans="1:66" s="53" customFormat="1" ht="15" x14ac:dyDescent="0.25">
      <c r="A126" s="55"/>
      <c r="B126" s="113"/>
      <c r="C126" s="110"/>
      <c r="D126" s="113"/>
      <c r="E126" s="113"/>
      <c r="F126" s="113"/>
      <c r="G126" s="113"/>
      <c r="H126" s="113"/>
      <c r="I126" s="55"/>
      <c r="J126" s="1798"/>
      <c r="K126" s="1794"/>
      <c r="L126" s="1794"/>
      <c r="M126" s="1794"/>
      <c r="N126" s="1798"/>
      <c r="O126" s="1794"/>
      <c r="P126" s="1794"/>
      <c r="Q126" s="1794"/>
      <c r="R126" s="1794"/>
      <c r="S126" s="1794"/>
      <c r="T126" s="1794"/>
      <c r="U126" s="1790" t="s">
        <v>318</v>
      </c>
      <c r="V126" s="1790" t="s">
        <v>1187</v>
      </c>
      <c r="W126" s="1790" t="s">
        <v>413</v>
      </c>
      <c r="X126" s="1794"/>
      <c r="Y126" s="1794"/>
      <c r="Z126" s="1794"/>
      <c r="AA126" s="1794"/>
      <c r="AB126" s="1794"/>
      <c r="AC126" s="1794"/>
      <c r="AD126" s="1794"/>
      <c r="AE126" s="1794"/>
      <c r="AF126" s="1794"/>
      <c r="AG126" s="1794"/>
      <c r="AH126" s="1794"/>
      <c r="AI126" s="1794"/>
      <c r="AJ126" s="1794"/>
      <c r="AK126" s="1794"/>
      <c r="AL126" s="1794"/>
      <c r="AM126" s="1794"/>
      <c r="AN126" s="1794"/>
      <c r="AO126" s="1794"/>
      <c r="AP126" s="1794"/>
      <c r="AQ126" s="1794"/>
      <c r="AR126" s="1794"/>
      <c r="AS126" s="1794"/>
      <c r="AT126" s="1794"/>
      <c r="AU126" s="1794"/>
      <c r="AV126" s="1794"/>
      <c r="AW126" s="1794"/>
      <c r="AX126" s="1794"/>
      <c r="AY126" s="1794"/>
      <c r="AZ126" s="1794"/>
      <c r="BA126" s="1794"/>
      <c r="BB126" s="1794"/>
      <c r="BC126" s="1794"/>
      <c r="BD126" s="1794"/>
      <c r="BE126" s="1794"/>
      <c r="BF126" s="1794"/>
      <c r="BG126" s="1794"/>
      <c r="BH126" s="1794"/>
      <c r="BI126" s="1794"/>
      <c r="BJ126" s="1794"/>
      <c r="BK126" s="1794"/>
      <c r="BL126" s="1794"/>
      <c r="BM126" s="1794"/>
      <c r="BN126" s="1794"/>
    </row>
    <row r="127" spans="1:66" s="53" customFormat="1" ht="15" x14ac:dyDescent="0.25">
      <c r="A127" s="55"/>
      <c r="B127" s="113"/>
      <c r="C127" s="110"/>
      <c r="D127" s="113"/>
      <c r="E127" s="113"/>
      <c r="F127" s="113"/>
      <c r="G127" s="113"/>
      <c r="H127" s="113"/>
      <c r="I127" s="55"/>
      <c r="J127" s="1798"/>
      <c r="K127" s="1794"/>
      <c r="L127" s="1794"/>
      <c r="M127" s="1794"/>
      <c r="N127" s="1798"/>
      <c r="O127" s="1794"/>
      <c r="P127" s="1794"/>
      <c r="Q127" s="1794"/>
      <c r="R127" s="1794"/>
      <c r="S127" s="1794"/>
      <c r="T127" s="1794"/>
      <c r="U127" s="1790" t="s">
        <v>320</v>
      </c>
      <c r="V127" s="1790" t="s">
        <v>1188</v>
      </c>
      <c r="W127" s="1790" t="s">
        <v>413</v>
      </c>
      <c r="X127" s="1794"/>
      <c r="Y127" s="1794"/>
      <c r="Z127" s="1794"/>
      <c r="AA127" s="1794"/>
      <c r="AB127" s="1794"/>
      <c r="AC127" s="1794"/>
      <c r="AD127" s="1794"/>
      <c r="AE127" s="1794"/>
      <c r="AF127" s="1794"/>
      <c r="AG127" s="1794"/>
      <c r="AH127" s="1794"/>
      <c r="AI127" s="1794"/>
      <c r="AJ127" s="1794"/>
      <c r="AK127" s="1794"/>
      <c r="AL127" s="1794"/>
      <c r="AM127" s="1794"/>
      <c r="AN127" s="1794"/>
      <c r="AO127" s="1794"/>
      <c r="AP127" s="1794"/>
      <c r="AQ127" s="1794"/>
      <c r="AR127" s="1794"/>
      <c r="AS127" s="1794"/>
      <c r="AT127" s="1794"/>
      <c r="AU127" s="1794"/>
      <c r="AV127" s="1794"/>
      <c r="AW127" s="1794"/>
      <c r="AX127" s="1794"/>
      <c r="AY127" s="1794"/>
      <c r="AZ127" s="1794"/>
      <c r="BA127" s="1794"/>
      <c r="BB127" s="1794"/>
      <c r="BC127" s="1794"/>
      <c r="BD127" s="1794"/>
      <c r="BE127" s="1794"/>
      <c r="BF127" s="1794"/>
      <c r="BG127" s="1794"/>
      <c r="BH127" s="1794"/>
      <c r="BI127" s="1794"/>
      <c r="BJ127" s="1794"/>
      <c r="BK127" s="1794"/>
      <c r="BL127" s="1794"/>
      <c r="BM127" s="1794"/>
      <c r="BN127" s="1794"/>
    </row>
    <row r="128" spans="1:66" s="53" customFormat="1" ht="15" x14ac:dyDescent="0.25">
      <c r="A128" s="55"/>
      <c r="B128" s="113"/>
      <c r="C128" s="110"/>
      <c r="D128" s="113"/>
      <c r="E128" s="113"/>
      <c r="F128" s="113"/>
      <c r="G128" s="113"/>
      <c r="H128" s="113"/>
      <c r="I128" s="55"/>
      <c r="J128" s="1798"/>
      <c r="K128" s="1794"/>
      <c r="L128" s="1794"/>
      <c r="M128" s="1794"/>
      <c r="N128" s="1798"/>
      <c r="O128" s="1794"/>
      <c r="P128" s="1794"/>
      <c r="Q128" s="1794"/>
      <c r="R128" s="1794"/>
      <c r="S128" s="1794"/>
      <c r="T128" s="1794"/>
      <c r="U128" s="1790" t="s">
        <v>322</v>
      </c>
      <c r="V128" s="1790" t="s">
        <v>1189</v>
      </c>
      <c r="W128" s="1790" t="s">
        <v>413</v>
      </c>
      <c r="X128" s="1794"/>
      <c r="Y128" s="1794"/>
      <c r="Z128" s="1794"/>
      <c r="AA128" s="1794"/>
      <c r="AB128" s="1794"/>
      <c r="AC128" s="1794"/>
      <c r="AD128" s="1794"/>
      <c r="AE128" s="1794"/>
      <c r="AF128" s="1794"/>
      <c r="AG128" s="1794"/>
      <c r="AH128" s="1794"/>
      <c r="AI128" s="1794"/>
      <c r="AJ128" s="1794"/>
      <c r="AK128" s="1794"/>
      <c r="AL128" s="1794"/>
      <c r="AM128" s="1794"/>
      <c r="AN128" s="1794"/>
      <c r="AO128" s="1794"/>
      <c r="AP128" s="1794"/>
      <c r="AQ128" s="1794"/>
      <c r="AR128" s="1794"/>
      <c r="AS128" s="1794"/>
      <c r="AT128" s="1794"/>
      <c r="AU128" s="1794"/>
      <c r="AV128" s="1794"/>
      <c r="AW128" s="1794"/>
      <c r="AX128" s="1794"/>
      <c r="AY128" s="1794"/>
      <c r="AZ128" s="1794"/>
      <c r="BA128" s="1794"/>
      <c r="BB128" s="1794"/>
      <c r="BC128" s="1794"/>
      <c r="BD128" s="1794"/>
      <c r="BE128" s="1794"/>
      <c r="BF128" s="1794"/>
      <c r="BG128" s="1794"/>
      <c r="BH128" s="1794"/>
      <c r="BI128" s="1794"/>
      <c r="BJ128" s="1794"/>
      <c r="BK128" s="1794"/>
      <c r="BL128" s="1794"/>
      <c r="BM128" s="1794"/>
      <c r="BN128" s="1794"/>
    </row>
    <row r="129" spans="1:66" s="53" customFormat="1" ht="15" x14ac:dyDescent="0.25">
      <c r="A129" s="55"/>
      <c r="B129" s="113"/>
      <c r="C129" s="110"/>
      <c r="D129" s="113"/>
      <c r="E129" s="113"/>
      <c r="F129" s="113"/>
      <c r="G129" s="113"/>
      <c r="H129" s="113"/>
      <c r="I129" s="55"/>
      <c r="J129" s="1798"/>
      <c r="K129" s="1794"/>
      <c r="L129" s="1794"/>
      <c r="M129" s="1794"/>
      <c r="N129" s="1798"/>
      <c r="O129" s="1794"/>
      <c r="P129" s="1794"/>
      <c r="Q129" s="1794"/>
      <c r="R129" s="1794"/>
      <c r="S129" s="1794"/>
      <c r="T129" s="1794"/>
      <c r="U129" s="1790" t="s">
        <v>322</v>
      </c>
      <c r="V129" s="1790" t="s">
        <v>1190</v>
      </c>
      <c r="W129" s="1790" t="s">
        <v>413</v>
      </c>
      <c r="X129" s="1794"/>
      <c r="Y129" s="1794"/>
      <c r="Z129" s="1794"/>
      <c r="AA129" s="1794"/>
      <c r="AB129" s="1794"/>
      <c r="AC129" s="1794"/>
      <c r="AD129" s="1794"/>
      <c r="AE129" s="1794"/>
      <c r="AF129" s="1794"/>
      <c r="AG129" s="1794"/>
      <c r="AH129" s="1794"/>
      <c r="AI129" s="1794"/>
      <c r="AJ129" s="1794"/>
      <c r="AK129" s="1794"/>
      <c r="AL129" s="1794"/>
      <c r="AM129" s="1794"/>
      <c r="AN129" s="1794"/>
      <c r="AO129" s="1794"/>
      <c r="AP129" s="1794"/>
      <c r="AQ129" s="1794"/>
      <c r="AR129" s="1794"/>
      <c r="AS129" s="1794"/>
      <c r="AT129" s="1794"/>
      <c r="AU129" s="1794"/>
      <c r="AV129" s="1794"/>
      <c r="AW129" s="1794"/>
      <c r="AX129" s="1794"/>
      <c r="AY129" s="1794"/>
      <c r="AZ129" s="1794"/>
      <c r="BA129" s="1794"/>
      <c r="BB129" s="1794"/>
      <c r="BC129" s="1794"/>
      <c r="BD129" s="1794"/>
      <c r="BE129" s="1794"/>
      <c r="BF129" s="1794"/>
      <c r="BG129" s="1794"/>
      <c r="BH129" s="1794"/>
      <c r="BI129" s="1794"/>
      <c r="BJ129" s="1794"/>
      <c r="BK129" s="1794"/>
      <c r="BL129" s="1794"/>
      <c r="BM129" s="1794"/>
      <c r="BN129" s="1794"/>
    </row>
    <row r="130" spans="1:66" s="53" customFormat="1" ht="15" x14ac:dyDescent="0.25">
      <c r="A130" s="55"/>
      <c r="B130" s="113"/>
      <c r="C130" s="110"/>
      <c r="D130" s="113"/>
      <c r="E130" s="113"/>
      <c r="F130" s="113"/>
      <c r="G130" s="113"/>
      <c r="H130" s="113"/>
      <c r="I130" s="55"/>
      <c r="J130" s="1798"/>
      <c r="K130" s="1794"/>
      <c r="L130" s="1794"/>
      <c r="M130" s="1794"/>
      <c r="N130" s="1798"/>
      <c r="O130" s="1794"/>
      <c r="P130" s="1794"/>
      <c r="Q130" s="1794"/>
      <c r="R130" s="1794"/>
      <c r="S130" s="1794"/>
      <c r="T130" s="1794"/>
      <c r="U130" s="1790" t="s">
        <v>322</v>
      </c>
      <c r="V130" s="1790" t="s">
        <v>1191</v>
      </c>
      <c r="W130" s="1790" t="s">
        <v>413</v>
      </c>
      <c r="X130" s="1794"/>
      <c r="Y130" s="1794"/>
      <c r="Z130" s="1794"/>
      <c r="AA130" s="1794"/>
      <c r="AB130" s="1794"/>
      <c r="AC130" s="1794"/>
      <c r="AD130" s="1794"/>
      <c r="AE130" s="1794"/>
      <c r="AF130" s="1794"/>
      <c r="AG130" s="1794"/>
      <c r="AH130" s="1794"/>
      <c r="AI130" s="1794"/>
      <c r="AJ130" s="1794"/>
      <c r="AK130" s="1794"/>
      <c r="AL130" s="1794"/>
      <c r="AM130" s="1794"/>
      <c r="AN130" s="1794"/>
      <c r="AO130" s="1794"/>
      <c r="AP130" s="1794"/>
      <c r="AQ130" s="1794"/>
      <c r="AR130" s="1794"/>
      <c r="AS130" s="1794"/>
      <c r="AT130" s="1794"/>
      <c r="AU130" s="1794"/>
      <c r="AV130" s="1794"/>
      <c r="AW130" s="1794"/>
      <c r="AX130" s="1794"/>
      <c r="AY130" s="1794"/>
      <c r="AZ130" s="1794"/>
      <c r="BA130" s="1794"/>
      <c r="BB130" s="1794"/>
      <c r="BC130" s="1794"/>
      <c r="BD130" s="1794"/>
      <c r="BE130" s="1794"/>
      <c r="BF130" s="1794"/>
      <c r="BG130" s="1794"/>
      <c r="BH130" s="1794"/>
      <c r="BI130" s="1794"/>
      <c r="BJ130" s="1794"/>
      <c r="BK130" s="1794"/>
      <c r="BL130" s="1794"/>
      <c r="BM130" s="1794"/>
      <c r="BN130" s="1794"/>
    </row>
    <row r="131" spans="1:66" s="53" customFormat="1" ht="15" x14ac:dyDescent="0.25">
      <c r="A131" s="55"/>
      <c r="B131" s="113"/>
      <c r="C131" s="110"/>
      <c r="D131" s="113"/>
      <c r="E131" s="113"/>
      <c r="F131" s="113"/>
      <c r="G131" s="113"/>
      <c r="H131" s="113"/>
      <c r="I131" s="55"/>
      <c r="J131" s="1798"/>
      <c r="K131" s="1794"/>
      <c r="L131" s="1794"/>
      <c r="M131" s="1794"/>
      <c r="N131" s="1798"/>
      <c r="O131" s="1794"/>
      <c r="P131" s="1794"/>
      <c r="Q131" s="1794"/>
      <c r="R131" s="1794"/>
      <c r="S131" s="1794"/>
      <c r="T131" s="1794"/>
      <c r="U131" s="1790" t="s">
        <v>322</v>
      </c>
      <c r="V131" s="1790" t="s">
        <v>1192</v>
      </c>
      <c r="W131" s="1790" t="s">
        <v>413</v>
      </c>
      <c r="X131" s="1794"/>
      <c r="Y131" s="1794"/>
      <c r="Z131" s="1794"/>
      <c r="AA131" s="1794"/>
      <c r="AB131" s="1794"/>
      <c r="AC131" s="1794"/>
      <c r="AD131" s="1794"/>
      <c r="AE131" s="1794"/>
      <c r="AF131" s="1794"/>
      <c r="AG131" s="1794"/>
      <c r="AH131" s="1794"/>
      <c r="AI131" s="1794"/>
      <c r="AJ131" s="1794"/>
      <c r="AK131" s="1794"/>
      <c r="AL131" s="1794"/>
      <c r="AM131" s="1794"/>
      <c r="AN131" s="1794"/>
      <c r="AO131" s="1794"/>
      <c r="AP131" s="1794"/>
      <c r="AQ131" s="1794"/>
      <c r="AR131" s="1794"/>
      <c r="AS131" s="1794"/>
      <c r="AT131" s="1794"/>
      <c r="AU131" s="1794"/>
      <c r="AV131" s="1794"/>
      <c r="AW131" s="1794"/>
      <c r="AX131" s="1794"/>
      <c r="AY131" s="1794"/>
      <c r="AZ131" s="1794"/>
      <c r="BA131" s="1794"/>
      <c r="BB131" s="1794"/>
      <c r="BC131" s="1794"/>
      <c r="BD131" s="1794"/>
      <c r="BE131" s="1794"/>
      <c r="BF131" s="1794"/>
      <c r="BG131" s="1794"/>
      <c r="BH131" s="1794"/>
      <c r="BI131" s="1794"/>
      <c r="BJ131" s="1794"/>
      <c r="BK131" s="1794"/>
      <c r="BL131" s="1794"/>
      <c r="BM131" s="1794"/>
      <c r="BN131" s="1794"/>
    </row>
    <row r="132" spans="1:66" s="53" customFormat="1" ht="15" x14ac:dyDescent="0.25">
      <c r="A132" s="55"/>
      <c r="B132" s="113"/>
      <c r="C132" s="110"/>
      <c r="D132" s="113"/>
      <c r="E132" s="113"/>
      <c r="F132" s="113"/>
      <c r="G132" s="113"/>
      <c r="H132" s="113"/>
      <c r="I132" s="55"/>
      <c r="J132" s="1798"/>
      <c r="K132" s="1794"/>
      <c r="L132" s="1794"/>
      <c r="M132" s="1794"/>
      <c r="N132" s="1798"/>
      <c r="O132" s="1794"/>
      <c r="P132" s="1794"/>
      <c r="Q132" s="1794"/>
      <c r="R132" s="1794"/>
      <c r="S132" s="1794"/>
      <c r="T132" s="1794"/>
      <c r="U132" s="1790" t="s">
        <v>324</v>
      </c>
      <c r="V132" s="1790" t="s">
        <v>1193</v>
      </c>
      <c r="W132" s="1790" t="s">
        <v>413</v>
      </c>
      <c r="X132" s="1794"/>
      <c r="Y132" s="1794"/>
      <c r="Z132" s="1794"/>
      <c r="AA132" s="1794"/>
      <c r="AB132" s="1794"/>
      <c r="AC132" s="1794"/>
      <c r="AD132" s="1794"/>
      <c r="AE132" s="1794"/>
      <c r="AF132" s="1794"/>
      <c r="AG132" s="1794"/>
      <c r="AH132" s="1794"/>
      <c r="AI132" s="1794"/>
      <c r="AJ132" s="1794"/>
      <c r="AK132" s="1794"/>
      <c r="AL132" s="1794"/>
      <c r="AM132" s="1794"/>
      <c r="AN132" s="1794"/>
      <c r="AO132" s="1794"/>
      <c r="AP132" s="1794"/>
      <c r="AQ132" s="1794"/>
      <c r="AR132" s="1794"/>
      <c r="AS132" s="1794"/>
      <c r="AT132" s="1794"/>
      <c r="AU132" s="1794"/>
      <c r="AV132" s="1794"/>
      <c r="AW132" s="1794"/>
      <c r="AX132" s="1794"/>
      <c r="AY132" s="1794"/>
      <c r="AZ132" s="1794"/>
      <c r="BA132" s="1794"/>
      <c r="BB132" s="1794"/>
      <c r="BC132" s="1794"/>
      <c r="BD132" s="1794"/>
      <c r="BE132" s="1794"/>
      <c r="BF132" s="1794"/>
      <c r="BG132" s="1794"/>
      <c r="BH132" s="1794"/>
      <c r="BI132" s="1794"/>
      <c r="BJ132" s="1794"/>
      <c r="BK132" s="1794"/>
      <c r="BL132" s="1794"/>
      <c r="BM132" s="1794"/>
      <c r="BN132" s="1794"/>
    </row>
    <row r="133" spans="1:66" s="53" customFormat="1" ht="15" x14ac:dyDescent="0.25">
      <c r="A133" s="55"/>
      <c r="B133" s="113"/>
      <c r="C133" s="110"/>
      <c r="D133" s="113"/>
      <c r="E133" s="113"/>
      <c r="F133" s="113"/>
      <c r="G133" s="113"/>
      <c r="H133" s="113"/>
      <c r="I133" s="55"/>
      <c r="J133" s="1798"/>
      <c r="K133" s="1794"/>
      <c r="L133" s="1794"/>
      <c r="M133" s="1794"/>
      <c r="N133" s="1798"/>
      <c r="O133" s="1794"/>
      <c r="P133" s="1794"/>
      <c r="Q133" s="1794"/>
      <c r="R133" s="1794"/>
      <c r="S133" s="1794"/>
      <c r="T133" s="1794"/>
      <c r="U133" s="1790" t="s">
        <v>326</v>
      </c>
      <c r="V133" s="1790" t="s">
        <v>1194</v>
      </c>
      <c r="W133" s="1790" t="s">
        <v>413</v>
      </c>
      <c r="X133" s="1794"/>
      <c r="Y133" s="1794"/>
      <c r="Z133" s="1794"/>
      <c r="AA133" s="1794"/>
      <c r="AB133" s="1794"/>
      <c r="AC133" s="1794"/>
      <c r="AD133" s="1794"/>
      <c r="AE133" s="1794"/>
      <c r="AF133" s="1794"/>
      <c r="AG133" s="1794"/>
      <c r="AH133" s="1794"/>
      <c r="AI133" s="1794"/>
      <c r="AJ133" s="1794"/>
      <c r="AK133" s="1794"/>
      <c r="AL133" s="1794"/>
      <c r="AM133" s="1794"/>
      <c r="AN133" s="1794"/>
      <c r="AO133" s="1794"/>
      <c r="AP133" s="1794"/>
      <c r="AQ133" s="1794"/>
      <c r="AR133" s="1794"/>
      <c r="AS133" s="1794"/>
      <c r="AT133" s="1794"/>
      <c r="AU133" s="1794"/>
      <c r="AV133" s="1794"/>
      <c r="AW133" s="1794"/>
      <c r="AX133" s="1794"/>
      <c r="AY133" s="1794"/>
      <c r="AZ133" s="1794"/>
      <c r="BA133" s="1794"/>
      <c r="BB133" s="1794"/>
      <c r="BC133" s="1794"/>
      <c r="BD133" s="1794"/>
      <c r="BE133" s="1794"/>
      <c r="BF133" s="1794"/>
      <c r="BG133" s="1794"/>
      <c r="BH133" s="1794"/>
      <c r="BI133" s="1794"/>
      <c r="BJ133" s="1794"/>
      <c r="BK133" s="1794"/>
      <c r="BL133" s="1794"/>
      <c r="BM133" s="1794"/>
      <c r="BN133" s="1794"/>
    </row>
    <row r="134" spans="1:66" s="53" customFormat="1" ht="15" x14ac:dyDescent="0.25">
      <c r="A134" s="55"/>
      <c r="B134" s="113"/>
      <c r="C134" s="110"/>
      <c r="D134" s="113"/>
      <c r="E134" s="113"/>
      <c r="F134" s="113"/>
      <c r="G134" s="113"/>
      <c r="H134" s="113"/>
      <c r="I134" s="55"/>
      <c r="J134" s="1798"/>
      <c r="K134" s="1794"/>
      <c r="L134" s="1794"/>
      <c r="M134" s="1794"/>
      <c r="N134" s="1798"/>
      <c r="O134" s="1794"/>
      <c r="P134" s="1794"/>
      <c r="Q134" s="1794"/>
      <c r="R134" s="1794"/>
      <c r="S134" s="1794"/>
      <c r="T134" s="1794"/>
      <c r="U134" s="1790" t="s">
        <v>328</v>
      </c>
      <c r="V134" s="1790" t="s">
        <v>1195</v>
      </c>
      <c r="W134" s="1790" t="s">
        <v>418</v>
      </c>
      <c r="X134" s="1794"/>
      <c r="Y134" s="1794"/>
      <c r="Z134" s="1794"/>
      <c r="AA134" s="1794"/>
      <c r="AB134" s="1794"/>
      <c r="AC134" s="1794"/>
      <c r="AD134" s="1794"/>
      <c r="AE134" s="1794"/>
      <c r="AF134" s="1794"/>
      <c r="AG134" s="1794"/>
      <c r="AH134" s="1794"/>
      <c r="AI134" s="1794"/>
      <c r="AJ134" s="1794"/>
      <c r="AK134" s="1794"/>
      <c r="AL134" s="1794"/>
      <c r="AM134" s="1794"/>
      <c r="AN134" s="1794"/>
      <c r="AO134" s="1794"/>
      <c r="AP134" s="1794"/>
      <c r="AQ134" s="1794"/>
      <c r="AR134" s="1794"/>
      <c r="AS134" s="1794"/>
      <c r="AT134" s="1794"/>
      <c r="AU134" s="1794"/>
      <c r="AV134" s="1794"/>
      <c r="AW134" s="1794"/>
      <c r="AX134" s="1794"/>
      <c r="AY134" s="1794"/>
      <c r="AZ134" s="1794"/>
      <c r="BA134" s="1794"/>
      <c r="BB134" s="1794"/>
      <c r="BC134" s="1794"/>
      <c r="BD134" s="1794"/>
      <c r="BE134" s="1794"/>
      <c r="BF134" s="1794"/>
      <c r="BG134" s="1794"/>
      <c r="BH134" s="1794"/>
      <c r="BI134" s="1794"/>
      <c r="BJ134" s="1794"/>
      <c r="BK134" s="1794"/>
      <c r="BL134" s="1794"/>
      <c r="BM134" s="1794"/>
      <c r="BN134" s="1794"/>
    </row>
    <row r="135" spans="1:66" s="53" customFormat="1" ht="15" x14ac:dyDescent="0.25">
      <c r="A135" s="55"/>
      <c r="B135" s="113"/>
      <c r="C135" s="110"/>
      <c r="D135" s="113"/>
      <c r="E135" s="113"/>
      <c r="F135" s="113"/>
      <c r="G135" s="113"/>
      <c r="H135" s="113"/>
      <c r="I135" s="55"/>
      <c r="J135" s="1798"/>
      <c r="K135" s="1794"/>
      <c r="L135" s="1794"/>
      <c r="M135" s="1794"/>
      <c r="N135" s="1798"/>
      <c r="O135" s="1794"/>
      <c r="P135" s="1794"/>
      <c r="Q135" s="1794"/>
      <c r="R135" s="1794"/>
      <c r="S135" s="1794"/>
      <c r="T135" s="1794"/>
      <c r="U135" s="1790" t="s">
        <v>328</v>
      </c>
      <c r="V135" s="1790" t="s">
        <v>1196</v>
      </c>
      <c r="W135" s="1790" t="s">
        <v>418</v>
      </c>
      <c r="X135" s="1794"/>
      <c r="Y135" s="1794"/>
      <c r="Z135" s="1794"/>
      <c r="AA135" s="1794"/>
      <c r="AB135" s="1794"/>
      <c r="AC135" s="1794"/>
      <c r="AD135" s="1794"/>
      <c r="AE135" s="1794"/>
      <c r="AF135" s="1794"/>
      <c r="AG135" s="1794"/>
      <c r="AH135" s="1794"/>
      <c r="AI135" s="1794"/>
      <c r="AJ135" s="1794"/>
      <c r="AK135" s="1794"/>
      <c r="AL135" s="1794"/>
      <c r="AM135" s="1794"/>
      <c r="AN135" s="1794"/>
      <c r="AO135" s="1794"/>
      <c r="AP135" s="1794"/>
      <c r="AQ135" s="1794"/>
      <c r="AR135" s="1794"/>
      <c r="AS135" s="1794"/>
      <c r="AT135" s="1794"/>
      <c r="AU135" s="1794"/>
      <c r="AV135" s="1794"/>
      <c r="AW135" s="1794"/>
      <c r="AX135" s="1794"/>
      <c r="AY135" s="1794"/>
      <c r="AZ135" s="1794"/>
      <c r="BA135" s="1794"/>
      <c r="BB135" s="1794"/>
      <c r="BC135" s="1794"/>
      <c r="BD135" s="1794"/>
      <c r="BE135" s="1794"/>
      <c r="BF135" s="1794"/>
      <c r="BG135" s="1794"/>
      <c r="BH135" s="1794"/>
      <c r="BI135" s="1794"/>
      <c r="BJ135" s="1794"/>
      <c r="BK135" s="1794"/>
      <c r="BL135" s="1794"/>
      <c r="BM135" s="1794"/>
      <c r="BN135" s="1794"/>
    </row>
    <row r="136" spans="1:66" s="53" customFormat="1" ht="15" x14ac:dyDescent="0.25">
      <c r="A136" s="55"/>
      <c r="B136" s="113"/>
      <c r="C136" s="110"/>
      <c r="D136" s="113"/>
      <c r="E136" s="113"/>
      <c r="F136" s="113"/>
      <c r="G136" s="113"/>
      <c r="H136" s="113"/>
      <c r="I136" s="55"/>
      <c r="J136" s="1798"/>
      <c r="K136" s="1794"/>
      <c r="L136" s="1794"/>
      <c r="M136" s="1794"/>
      <c r="N136" s="1798"/>
      <c r="O136" s="1794"/>
      <c r="P136" s="1794"/>
      <c r="Q136" s="1794"/>
      <c r="R136" s="1794"/>
      <c r="S136" s="1794"/>
      <c r="T136" s="1794"/>
      <c r="U136" s="1790" t="s">
        <v>330</v>
      </c>
      <c r="V136" s="1790" t="s">
        <v>1197</v>
      </c>
      <c r="W136" s="1790" t="s">
        <v>413</v>
      </c>
      <c r="X136" s="1794"/>
      <c r="Y136" s="1794"/>
      <c r="Z136" s="1794"/>
      <c r="AA136" s="1794"/>
      <c r="AB136" s="1794"/>
      <c r="AC136" s="1794"/>
      <c r="AD136" s="1794"/>
      <c r="AE136" s="1794"/>
      <c r="AF136" s="1794"/>
      <c r="AG136" s="1794"/>
      <c r="AH136" s="1794"/>
      <c r="AI136" s="1794"/>
      <c r="AJ136" s="1794"/>
      <c r="AK136" s="1794"/>
      <c r="AL136" s="1794"/>
      <c r="AM136" s="1794"/>
      <c r="AN136" s="1794"/>
      <c r="AO136" s="1794"/>
      <c r="AP136" s="1794"/>
      <c r="AQ136" s="1794"/>
      <c r="AR136" s="1794"/>
      <c r="AS136" s="1794"/>
      <c r="AT136" s="1794"/>
      <c r="AU136" s="1794"/>
      <c r="AV136" s="1794"/>
      <c r="AW136" s="1794"/>
      <c r="AX136" s="1794"/>
      <c r="AY136" s="1794"/>
      <c r="AZ136" s="1794"/>
      <c r="BA136" s="1794"/>
      <c r="BB136" s="1794"/>
      <c r="BC136" s="1794"/>
      <c r="BD136" s="1794"/>
      <c r="BE136" s="1794"/>
      <c r="BF136" s="1794"/>
      <c r="BG136" s="1794"/>
      <c r="BH136" s="1794"/>
      <c r="BI136" s="1794"/>
      <c r="BJ136" s="1794"/>
      <c r="BK136" s="1794"/>
      <c r="BL136" s="1794"/>
      <c r="BM136" s="1794"/>
      <c r="BN136" s="1794"/>
    </row>
    <row r="137" spans="1:66" s="53" customFormat="1" ht="15" x14ac:dyDescent="0.25">
      <c r="A137" s="55"/>
      <c r="B137" s="113"/>
      <c r="C137" s="110"/>
      <c r="D137" s="113"/>
      <c r="E137" s="113"/>
      <c r="F137" s="113"/>
      <c r="G137" s="113"/>
      <c r="H137" s="113"/>
      <c r="I137" s="55"/>
      <c r="J137" s="1798"/>
      <c r="K137" s="1794"/>
      <c r="L137" s="1794"/>
      <c r="M137" s="1794"/>
      <c r="N137" s="1798"/>
      <c r="O137" s="1794"/>
      <c r="P137" s="1794"/>
      <c r="Q137" s="1794"/>
      <c r="R137" s="1794"/>
      <c r="S137" s="1794"/>
      <c r="T137" s="1794"/>
      <c r="U137" s="1790" t="s">
        <v>330</v>
      </c>
      <c r="V137" s="1790" t="s">
        <v>1198</v>
      </c>
      <c r="W137" s="1790" t="s">
        <v>415</v>
      </c>
      <c r="X137" s="1794"/>
      <c r="Y137" s="1794"/>
      <c r="Z137" s="1794"/>
      <c r="AA137" s="1794"/>
      <c r="AB137" s="1794"/>
      <c r="AC137" s="1794"/>
      <c r="AD137" s="1794"/>
      <c r="AE137" s="1794"/>
      <c r="AF137" s="1794"/>
      <c r="AG137" s="1794"/>
      <c r="AH137" s="1794"/>
      <c r="AI137" s="1794"/>
      <c r="AJ137" s="1794"/>
      <c r="AK137" s="1794"/>
      <c r="AL137" s="1794"/>
      <c r="AM137" s="1794"/>
      <c r="AN137" s="1794"/>
      <c r="AO137" s="1794"/>
      <c r="AP137" s="1794"/>
      <c r="AQ137" s="1794"/>
      <c r="AR137" s="1794"/>
      <c r="AS137" s="1794"/>
      <c r="AT137" s="1794"/>
      <c r="AU137" s="1794"/>
      <c r="AV137" s="1794"/>
      <c r="AW137" s="1794"/>
      <c r="AX137" s="1794"/>
      <c r="AY137" s="1794"/>
      <c r="AZ137" s="1794"/>
      <c r="BA137" s="1794"/>
      <c r="BB137" s="1794"/>
      <c r="BC137" s="1794"/>
      <c r="BD137" s="1794"/>
      <c r="BE137" s="1794"/>
      <c r="BF137" s="1794"/>
      <c r="BG137" s="1794"/>
      <c r="BH137" s="1794"/>
      <c r="BI137" s="1794"/>
      <c r="BJ137" s="1794"/>
      <c r="BK137" s="1794"/>
      <c r="BL137" s="1794"/>
      <c r="BM137" s="1794"/>
      <c r="BN137" s="1794"/>
    </row>
    <row r="138" spans="1:66" s="53" customFormat="1" ht="15" x14ac:dyDescent="0.25">
      <c r="A138" s="55"/>
      <c r="B138" s="113"/>
      <c r="C138" s="110"/>
      <c r="D138" s="113"/>
      <c r="E138" s="113"/>
      <c r="F138" s="113"/>
      <c r="G138" s="113"/>
      <c r="H138" s="113"/>
      <c r="I138" s="55"/>
      <c r="J138" s="1798"/>
      <c r="K138" s="1794"/>
      <c r="L138" s="1794"/>
      <c r="M138" s="1794"/>
      <c r="N138" s="1798"/>
      <c r="O138" s="1794"/>
      <c r="P138" s="1794"/>
      <c r="Q138" s="1794"/>
      <c r="R138" s="1794"/>
      <c r="S138" s="1794"/>
      <c r="T138" s="1794"/>
      <c r="U138" s="1790" t="s">
        <v>330</v>
      </c>
      <c r="V138" s="1790" t="s">
        <v>1199</v>
      </c>
      <c r="W138" s="1790" t="s">
        <v>413</v>
      </c>
      <c r="X138" s="1794"/>
      <c r="Y138" s="1794"/>
      <c r="Z138" s="1794"/>
      <c r="AA138" s="1794"/>
      <c r="AB138" s="1794"/>
      <c r="AC138" s="1794"/>
      <c r="AD138" s="1794"/>
      <c r="AE138" s="1794"/>
      <c r="AF138" s="1794"/>
      <c r="AG138" s="1794"/>
      <c r="AH138" s="1794"/>
      <c r="AI138" s="1794"/>
      <c r="AJ138" s="1794"/>
      <c r="AK138" s="1794"/>
      <c r="AL138" s="1794"/>
      <c r="AM138" s="1794"/>
      <c r="AN138" s="1794"/>
      <c r="AO138" s="1794"/>
      <c r="AP138" s="1794"/>
      <c r="AQ138" s="1794"/>
      <c r="AR138" s="1794"/>
      <c r="AS138" s="1794"/>
      <c r="AT138" s="1794"/>
      <c r="AU138" s="1794"/>
      <c r="AV138" s="1794"/>
      <c r="AW138" s="1794"/>
      <c r="AX138" s="1794"/>
      <c r="AY138" s="1794"/>
      <c r="AZ138" s="1794"/>
      <c r="BA138" s="1794"/>
      <c r="BB138" s="1794"/>
      <c r="BC138" s="1794"/>
      <c r="BD138" s="1794"/>
      <c r="BE138" s="1794"/>
      <c r="BF138" s="1794"/>
      <c r="BG138" s="1794"/>
      <c r="BH138" s="1794"/>
      <c r="BI138" s="1794"/>
      <c r="BJ138" s="1794"/>
      <c r="BK138" s="1794"/>
      <c r="BL138" s="1794"/>
      <c r="BM138" s="1794"/>
      <c r="BN138" s="1794"/>
    </row>
    <row r="139" spans="1:66" s="53" customFormat="1" ht="15" x14ac:dyDescent="0.25">
      <c r="A139" s="55"/>
      <c r="B139" s="113"/>
      <c r="C139" s="110"/>
      <c r="D139" s="113"/>
      <c r="E139" s="113"/>
      <c r="F139" s="113"/>
      <c r="G139" s="113"/>
      <c r="H139" s="113"/>
      <c r="I139" s="55"/>
      <c r="J139" s="1798"/>
      <c r="K139" s="1794"/>
      <c r="L139" s="1794"/>
      <c r="M139" s="1794"/>
      <c r="N139" s="1798"/>
      <c r="O139" s="1794"/>
      <c r="P139" s="1794"/>
      <c r="Q139" s="1794"/>
      <c r="R139" s="1794"/>
      <c r="S139" s="1794"/>
      <c r="T139" s="1794"/>
      <c r="U139" s="1790" t="s">
        <v>330</v>
      </c>
      <c r="V139" s="1790" t="s">
        <v>1200</v>
      </c>
      <c r="W139" s="1790" t="s">
        <v>413</v>
      </c>
      <c r="X139" s="1794"/>
      <c r="Y139" s="1794"/>
      <c r="Z139" s="1794"/>
      <c r="AA139" s="1794"/>
      <c r="AB139" s="1794"/>
      <c r="AC139" s="1794"/>
      <c r="AD139" s="1794"/>
      <c r="AE139" s="1794"/>
      <c r="AF139" s="1794"/>
      <c r="AG139" s="1794"/>
      <c r="AH139" s="1794"/>
      <c r="AI139" s="1794"/>
      <c r="AJ139" s="1794"/>
      <c r="AK139" s="1794"/>
      <c r="AL139" s="1794"/>
      <c r="AM139" s="1794"/>
      <c r="AN139" s="1794"/>
      <c r="AO139" s="1794"/>
      <c r="AP139" s="1794"/>
      <c r="AQ139" s="1794"/>
      <c r="AR139" s="1794"/>
      <c r="AS139" s="1794"/>
      <c r="AT139" s="1794"/>
      <c r="AU139" s="1794"/>
      <c r="AV139" s="1794"/>
      <c r="AW139" s="1794"/>
      <c r="AX139" s="1794"/>
      <c r="AY139" s="1794"/>
      <c r="AZ139" s="1794"/>
      <c r="BA139" s="1794"/>
      <c r="BB139" s="1794"/>
      <c r="BC139" s="1794"/>
      <c r="BD139" s="1794"/>
      <c r="BE139" s="1794"/>
      <c r="BF139" s="1794"/>
      <c r="BG139" s="1794"/>
      <c r="BH139" s="1794"/>
      <c r="BI139" s="1794"/>
      <c r="BJ139" s="1794"/>
      <c r="BK139" s="1794"/>
      <c r="BL139" s="1794"/>
      <c r="BM139" s="1794"/>
      <c r="BN139" s="1794"/>
    </row>
    <row r="140" spans="1:66" s="53" customFormat="1" ht="15" x14ac:dyDescent="0.25">
      <c r="A140" s="55"/>
      <c r="B140" s="113"/>
      <c r="C140" s="110"/>
      <c r="D140" s="113"/>
      <c r="E140" s="113"/>
      <c r="F140" s="113"/>
      <c r="G140" s="113"/>
      <c r="H140" s="113"/>
      <c r="I140" s="55"/>
      <c r="J140" s="1798"/>
      <c r="K140" s="1794"/>
      <c r="L140" s="1794"/>
      <c r="M140" s="1794"/>
      <c r="N140" s="1798"/>
      <c r="O140" s="1794"/>
      <c r="P140" s="1794"/>
      <c r="Q140" s="1794"/>
      <c r="R140" s="1794"/>
      <c r="S140" s="1794"/>
      <c r="T140" s="1794"/>
      <c r="U140" s="1790" t="s">
        <v>330</v>
      </c>
      <c r="V140" s="1790" t="s">
        <v>1201</v>
      </c>
      <c r="W140" s="1790" t="s">
        <v>415</v>
      </c>
      <c r="X140" s="1794"/>
      <c r="Y140" s="1794"/>
      <c r="Z140" s="1794"/>
      <c r="AA140" s="1794"/>
      <c r="AB140" s="1794"/>
      <c r="AC140" s="1794"/>
      <c r="AD140" s="1794"/>
      <c r="AE140" s="1794"/>
      <c r="AF140" s="1794"/>
      <c r="AG140" s="1794"/>
      <c r="AH140" s="1794"/>
      <c r="AI140" s="1794"/>
      <c r="AJ140" s="1794"/>
      <c r="AK140" s="1794"/>
      <c r="AL140" s="1794"/>
      <c r="AM140" s="1794"/>
      <c r="AN140" s="1794"/>
      <c r="AO140" s="1794"/>
      <c r="AP140" s="1794"/>
      <c r="AQ140" s="1794"/>
      <c r="AR140" s="1794"/>
      <c r="AS140" s="1794"/>
      <c r="AT140" s="1794"/>
      <c r="AU140" s="1794"/>
      <c r="AV140" s="1794"/>
      <c r="AW140" s="1794"/>
      <c r="AX140" s="1794"/>
      <c r="AY140" s="1794"/>
      <c r="AZ140" s="1794"/>
      <c r="BA140" s="1794"/>
      <c r="BB140" s="1794"/>
      <c r="BC140" s="1794"/>
      <c r="BD140" s="1794"/>
      <c r="BE140" s="1794"/>
      <c r="BF140" s="1794"/>
      <c r="BG140" s="1794"/>
      <c r="BH140" s="1794"/>
      <c r="BI140" s="1794"/>
      <c r="BJ140" s="1794"/>
      <c r="BK140" s="1794"/>
      <c r="BL140" s="1794"/>
      <c r="BM140" s="1794"/>
      <c r="BN140" s="1794"/>
    </row>
    <row r="141" spans="1:66" s="53" customFormat="1" ht="15" x14ac:dyDescent="0.25">
      <c r="A141" s="55"/>
      <c r="B141" s="113"/>
      <c r="C141" s="110"/>
      <c r="D141" s="113"/>
      <c r="E141" s="113"/>
      <c r="F141" s="113"/>
      <c r="G141" s="113"/>
      <c r="H141" s="113"/>
      <c r="I141" s="55"/>
      <c r="J141" s="1798"/>
      <c r="K141" s="1794"/>
      <c r="L141" s="1794"/>
      <c r="M141" s="1794"/>
      <c r="N141" s="1798"/>
      <c r="O141" s="1794"/>
      <c r="P141" s="1794"/>
      <c r="Q141" s="1794"/>
      <c r="R141" s="1794"/>
      <c r="S141" s="1794"/>
      <c r="T141" s="1794"/>
      <c r="U141" s="1790" t="s">
        <v>330</v>
      </c>
      <c r="V141" s="1790" t="s">
        <v>1202</v>
      </c>
      <c r="W141" s="1790" t="s">
        <v>413</v>
      </c>
      <c r="X141" s="1794"/>
      <c r="Y141" s="1794"/>
      <c r="Z141" s="1794"/>
      <c r="AA141" s="1794"/>
      <c r="AB141" s="1794"/>
      <c r="AC141" s="1794"/>
      <c r="AD141" s="1794"/>
      <c r="AE141" s="1794"/>
      <c r="AF141" s="1794"/>
      <c r="AG141" s="1794"/>
      <c r="AH141" s="1794"/>
      <c r="AI141" s="1794"/>
      <c r="AJ141" s="1794"/>
      <c r="AK141" s="1794"/>
      <c r="AL141" s="1794"/>
      <c r="AM141" s="1794"/>
      <c r="AN141" s="1794"/>
      <c r="AO141" s="1794"/>
      <c r="AP141" s="1794"/>
      <c r="AQ141" s="1794"/>
      <c r="AR141" s="1794"/>
      <c r="AS141" s="1794"/>
      <c r="AT141" s="1794"/>
      <c r="AU141" s="1794"/>
      <c r="AV141" s="1794"/>
      <c r="AW141" s="1794"/>
      <c r="AX141" s="1794"/>
      <c r="AY141" s="1794"/>
      <c r="AZ141" s="1794"/>
      <c r="BA141" s="1794"/>
      <c r="BB141" s="1794"/>
      <c r="BC141" s="1794"/>
      <c r="BD141" s="1794"/>
      <c r="BE141" s="1794"/>
      <c r="BF141" s="1794"/>
      <c r="BG141" s="1794"/>
      <c r="BH141" s="1794"/>
      <c r="BI141" s="1794"/>
      <c r="BJ141" s="1794"/>
      <c r="BK141" s="1794"/>
      <c r="BL141" s="1794"/>
      <c r="BM141" s="1794"/>
      <c r="BN141" s="1794"/>
    </row>
    <row r="142" spans="1:66" s="53" customFormat="1" ht="15" x14ac:dyDescent="0.25">
      <c r="A142" s="55"/>
      <c r="B142" s="113"/>
      <c r="C142" s="110"/>
      <c r="D142" s="113"/>
      <c r="E142" s="113"/>
      <c r="F142" s="113"/>
      <c r="G142" s="113"/>
      <c r="H142" s="113"/>
      <c r="I142" s="55"/>
      <c r="J142" s="1798"/>
      <c r="K142" s="1794"/>
      <c r="L142" s="1794"/>
      <c r="M142" s="1794"/>
      <c r="N142" s="1798"/>
      <c r="O142" s="1794"/>
      <c r="P142" s="1794"/>
      <c r="Q142" s="1794"/>
      <c r="R142" s="1794"/>
      <c r="S142" s="1794"/>
      <c r="T142" s="1794"/>
      <c r="U142" s="1790" t="s">
        <v>332</v>
      </c>
      <c r="V142" s="1790" t="s">
        <v>1203</v>
      </c>
      <c r="W142" s="1790" t="s">
        <v>418</v>
      </c>
      <c r="X142" s="1794"/>
      <c r="Y142" s="1794"/>
      <c r="Z142" s="1794"/>
      <c r="AA142" s="1794"/>
      <c r="AB142" s="1794"/>
      <c r="AC142" s="1794"/>
      <c r="AD142" s="1794"/>
      <c r="AE142" s="1794"/>
      <c r="AF142" s="1794"/>
      <c r="AG142" s="1794"/>
      <c r="AH142" s="1794"/>
      <c r="AI142" s="1794"/>
      <c r="AJ142" s="1794"/>
      <c r="AK142" s="1794"/>
      <c r="AL142" s="1794"/>
      <c r="AM142" s="1794"/>
      <c r="AN142" s="1794"/>
      <c r="AO142" s="1794"/>
      <c r="AP142" s="1794"/>
      <c r="AQ142" s="1794"/>
      <c r="AR142" s="1794"/>
      <c r="AS142" s="1794"/>
      <c r="AT142" s="1794"/>
      <c r="AU142" s="1794"/>
      <c r="AV142" s="1794"/>
      <c r="AW142" s="1794"/>
      <c r="AX142" s="1794"/>
      <c r="AY142" s="1794"/>
      <c r="AZ142" s="1794"/>
      <c r="BA142" s="1794"/>
      <c r="BB142" s="1794"/>
      <c r="BC142" s="1794"/>
      <c r="BD142" s="1794"/>
      <c r="BE142" s="1794"/>
      <c r="BF142" s="1794"/>
      <c r="BG142" s="1794"/>
      <c r="BH142" s="1794"/>
      <c r="BI142" s="1794"/>
      <c r="BJ142" s="1794"/>
      <c r="BK142" s="1794"/>
      <c r="BL142" s="1794"/>
      <c r="BM142" s="1794"/>
      <c r="BN142" s="1794"/>
    </row>
    <row r="143" spans="1:66" s="53" customFormat="1" ht="15" x14ac:dyDescent="0.25">
      <c r="A143" s="55"/>
      <c r="B143" s="113"/>
      <c r="C143" s="110"/>
      <c r="D143" s="113"/>
      <c r="E143" s="113"/>
      <c r="F143" s="113"/>
      <c r="G143" s="113"/>
      <c r="H143" s="113"/>
      <c r="I143" s="55"/>
      <c r="J143" s="1798"/>
      <c r="K143" s="1794"/>
      <c r="L143" s="1794"/>
      <c r="M143" s="1794"/>
      <c r="N143" s="1798"/>
      <c r="O143" s="1794"/>
      <c r="P143" s="1794"/>
      <c r="Q143" s="1794"/>
      <c r="R143" s="1794"/>
      <c r="S143" s="1794"/>
      <c r="T143" s="1794"/>
      <c r="U143" s="1790" t="s">
        <v>332</v>
      </c>
      <c r="V143" s="1790" t="s">
        <v>1204</v>
      </c>
      <c r="W143" s="1790" t="s">
        <v>413</v>
      </c>
      <c r="X143" s="1794"/>
      <c r="Y143" s="1794"/>
      <c r="Z143" s="1794"/>
      <c r="AA143" s="1794"/>
      <c r="AB143" s="1794"/>
      <c r="AC143" s="1794"/>
      <c r="AD143" s="1794"/>
      <c r="AE143" s="1794"/>
      <c r="AF143" s="1794"/>
      <c r="AG143" s="1794"/>
      <c r="AH143" s="1794"/>
      <c r="AI143" s="1794"/>
      <c r="AJ143" s="1794"/>
      <c r="AK143" s="1794"/>
      <c r="AL143" s="1794"/>
      <c r="AM143" s="1794"/>
      <c r="AN143" s="1794"/>
      <c r="AO143" s="1794"/>
      <c r="AP143" s="1794"/>
      <c r="AQ143" s="1794"/>
      <c r="AR143" s="1794"/>
      <c r="AS143" s="1794"/>
      <c r="AT143" s="1794"/>
      <c r="AU143" s="1794"/>
      <c r="AV143" s="1794"/>
      <c r="AW143" s="1794"/>
      <c r="AX143" s="1794"/>
      <c r="AY143" s="1794"/>
      <c r="AZ143" s="1794"/>
      <c r="BA143" s="1794"/>
      <c r="BB143" s="1794"/>
      <c r="BC143" s="1794"/>
      <c r="BD143" s="1794"/>
      <c r="BE143" s="1794"/>
      <c r="BF143" s="1794"/>
      <c r="BG143" s="1794"/>
      <c r="BH143" s="1794"/>
      <c r="BI143" s="1794"/>
      <c r="BJ143" s="1794"/>
      <c r="BK143" s="1794"/>
      <c r="BL143" s="1794"/>
      <c r="BM143" s="1794"/>
      <c r="BN143" s="1794"/>
    </row>
    <row r="144" spans="1:66" s="53" customFormat="1" ht="15" x14ac:dyDescent="0.25">
      <c r="A144" s="55"/>
      <c r="B144" s="113"/>
      <c r="C144" s="110"/>
      <c r="D144" s="113"/>
      <c r="E144" s="113"/>
      <c r="F144" s="113"/>
      <c r="G144" s="113"/>
      <c r="H144" s="113"/>
      <c r="I144" s="55"/>
      <c r="J144" s="1798"/>
      <c r="K144" s="1794"/>
      <c r="L144" s="1794"/>
      <c r="M144" s="1794"/>
      <c r="N144" s="1798"/>
      <c r="O144" s="1794"/>
      <c r="P144" s="1794"/>
      <c r="Q144" s="1794"/>
      <c r="R144" s="1794"/>
      <c r="S144" s="1794"/>
      <c r="T144" s="1794"/>
      <c r="U144" s="1790" t="s">
        <v>334</v>
      </c>
      <c r="V144" s="1790" t="s">
        <v>1205</v>
      </c>
      <c r="W144" s="1790" t="s">
        <v>413</v>
      </c>
      <c r="X144" s="1794"/>
      <c r="Y144" s="1794"/>
      <c r="Z144" s="1794"/>
      <c r="AA144" s="1794"/>
      <c r="AB144" s="1794"/>
      <c r="AC144" s="1794"/>
      <c r="AD144" s="1794"/>
      <c r="AE144" s="1794"/>
      <c r="AF144" s="1794"/>
      <c r="AG144" s="1794"/>
      <c r="AH144" s="1794"/>
      <c r="AI144" s="1794"/>
      <c r="AJ144" s="1794"/>
      <c r="AK144" s="1794"/>
      <c r="AL144" s="1794"/>
      <c r="AM144" s="1794"/>
      <c r="AN144" s="1794"/>
      <c r="AO144" s="1794"/>
      <c r="AP144" s="1794"/>
      <c r="AQ144" s="1794"/>
      <c r="AR144" s="1794"/>
      <c r="AS144" s="1794"/>
      <c r="AT144" s="1794"/>
      <c r="AU144" s="1794"/>
      <c r="AV144" s="1794"/>
      <c r="AW144" s="1794"/>
      <c r="AX144" s="1794"/>
      <c r="AY144" s="1794"/>
      <c r="AZ144" s="1794"/>
      <c r="BA144" s="1794"/>
      <c r="BB144" s="1794"/>
      <c r="BC144" s="1794"/>
      <c r="BD144" s="1794"/>
      <c r="BE144" s="1794"/>
      <c r="BF144" s="1794"/>
      <c r="BG144" s="1794"/>
      <c r="BH144" s="1794"/>
      <c r="BI144" s="1794"/>
      <c r="BJ144" s="1794"/>
      <c r="BK144" s="1794"/>
      <c r="BL144" s="1794"/>
      <c r="BM144" s="1794"/>
      <c r="BN144" s="1794"/>
    </row>
    <row r="145" spans="1:66" s="53" customFormat="1" ht="15" x14ac:dyDescent="0.25">
      <c r="A145" s="55"/>
      <c r="B145" s="113"/>
      <c r="C145" s="110"/>
      <c r="D145" s="113"/>
      <c r="E145" s="113"/>
      <c r="F145" s="113"/>
      <c r="G145" s="113"/>
      <c r="H145" s="113"/>
      <c r="I145" s="55"/>
      <c r="J145" s="1798"/>
      <c r="K145" s="1794"/>
      <c r="L145" s="1794"/>
      <c r="M145" s="1794"/>
      <c r="N145" s="1798"/>
      <c r="O145" s="1794"/>
      <c r="P145" s="1794"/>
      <c r="Q145" s="1794"/>
      <c r="R145" s="1794"/>
      <c r="S145" s="1794"/>
      <c r="T145" s="1794"/>
      <c r="U145" s="1790" t="s">
        <v>334</v>
      </c>
      <c r="V145" s="1790" t="s">
        <v>1206</v>
      </c>
      <c r="W145" s="1790" t="s">
        <v>413</v>
      </c>
      <c r="X145" s="1794"/>
      <c r="Y145" s="1794"/>
      <c r="Z145" s="1794"/>
      <c r="AA145" s="1794"/>
      <c r="AB145" s="1794"/>
      <c r="AC145" s="1794"/>
      <c r="AD145" s="1794"/>
      <c r="AE145" s="1794"/>
      <c r="AF145" s="1794"/>
      <c r="AG145" s="1794"/>
      <c r="AH145" s="1794"/>
      <c r="AI145" s="1794"/>
      <c r="AJ145" s="1794"/>
      <c r="AK145" s="1794"/>
      <c r="AL145" s="1794"/>
      <c r="AM145" s="1794"/>
      <c r="AN145" s="1794"/>
      <c r="AO145" s="1794"/>
      <c r="AP145" s="1794"/>
      <c r="AQ145" s="1794"/>
      <c r="AR145" s="1794"/>
      <c r="AS145" s="1794"/>
      <c r="AT145" s="1794"/>
      <c r="AU145" s="1794"/>
      <c r="AV145" s="1794"/>
      <c r="AW145" s="1794"/>
      <c r="AX145" s="1794"/>
      <c r="AY145" s="1794"/>
      <c r="AZ145" s="1794"/>
      <c r="BA145" s="1794"/>
      <c r="BB145" s="1794"/>
      <c r="BC145" s="1794"/>
      <c r="BD145" s="1794"/>
      <c r="BE145" s="1794"/>
      <c r="BF145" s="1794"/>
      <c r="BG145" s="1794"/>
      <c r="BH145" s="1794"/>
      <c r="BI145" s="1794"/>
      <c r="BJ145" s="1794"/>
      <c r="BK145" s="1794"/>
      <c r="BL145" s="1794"/>
      <c r="BM145" s="1794"/>
      <c r="BN145" s="1794"/>
    </row>
    <row r="146" spans="1:66" s="53" customFormat="1" ht="15" x14ac:dyDescent="0.25">
      <c r="A146" s="55"/>
      <c r="B146" s="113"/>
      <c r="C146" s="110"/>
      <c r="D146" s="113"/>
      <c r="E146" s="113"/>
      <c r="F146" s="113"/>
      <c r="G146" s="113"/>
      <c r="H146" s="113"/>
      <c r="I146" s="55"/>
      <c r="J146" s="1798"/>
      <c r="K146" s="1794"/>
      <c r="L146" s="1794"/>
      <c r="M146" s="1794"/>
      <c r="N146" s="1798"/>
      <c r="O146" s="1794"/>
      <c r="P146" s="1794"/>
      <c r="Q146" s="1794"/>
      <c r="R146" s="1794"/>
      <c r="S146" s="1794"/>
      <c r="T146" s="1794"/>
      <c r="U146" s="1790" t="s">
        <v>336</v>
      </c>
      <c r="V146" s="1790" t="s">
        <v>1207</v>
      </c>
      <c r="W146" s="1790" t="s">
        <v>413</v>
      </c>
      <c r="X146" s="1794"/>
      <c r="Y146" s="1794"/>
      <c r="Z146" s="1794"/>
      <c r="AA146" s="1794"/>
      <c r="AB146" s="1794"/>
      <c r="AC146" s="1794"/>
      <c r="AD146" s="1794"/>
      <c r="AE146" s="1794"/>
      <c r="AF146" s="1794"/>
      <c r="AG146" s="1794"/>
      <c r="AH146" s="1794"/>
      <c r="AI146" s="1794"/>
      <c r="AJ146" s="1794"/>
      <c r="AK146" s="1794"/>
      <c r="AL146" s="1794"/>
      <c r="AM146" s="1794"/>
      <c r="AN146" s="1794"/>
      <c r="AO146" s="1794"/>
      <c r="AP146" s="1794"/>
      <c r="AQ146" s="1794"/>
      <c r="AR146" s="1794"/>
      <c r="AS146" s="1794"/>
      <c r="AT146" s="1794"/>
      <c r="AU146" s="1794"/>
      <c r="AV146" s="1794"/>
      <c r="AW146" s="1794"/>
      <c r="AX146" s="1794"/>
      <c r="AY146" s="1794"/>
      <c r="AZ146" s="1794"/>
      <c r="BA146" s="1794"/>
      <c r="BB146" s="1794"/>
      <c r="BC146" s="1794"/>
      <c r="BD146" s="1794"/>
      <c r="BE146" s="1794"/>
      <c r="BF146" s="1794"/>
      <c r="BG146" s="1794"/>
      <c r="BH146" s="1794"/>
      <c r="BI146" s="1794"/>
      <c r="BJ146" s="1794"/>
      <c r="BK146" s="1794"/>
      <c r="BL146" s="1794"/>
      <c r="BM146" s="1794"/>
      <c r="BN146" s="1794"/>
    </row>
    <row r="147" spans="1:66" s="53" customFormat="1" ht="15" x14ac:dyDescent="0.25">
      <c r="A147" s="55"/>
      <c r="B147" s="113"/>
      <c r="C147" s="110"/>
      <c r="D147" s="113"/>
      <c r="E147" s="113"/>
      <c r="F147" s="113"/>
      <c r="G147" s="113"/>
      <c r="H147" s="113"/>
      <c r="I147" s="55"/>
      <c r="J147" s="1798"/>
      <c r="K147" s="1794"/>
      <c r="L147" s="1794"/>
      <c r="M147" s="1794"/>
      <c r="N147" s="1798"/>
      <c r="O147" s="1794"/>
      <c r="P147" s="1794"/>
      <c r="Q147" s="1794"/>
      <c r="R147" s="1794"/>
      <c r="S147" s="1794"/>
      <c r="T147" s="1794"/>
      <c r="U147" s="1790" t="s">
        <v>338</v>
      </c>
      <c r="V147" s="1790" t="s">
        <v>1208</v>
      </c>
      <c r="W147" s="1790" t="s">
        <v>414</v>
      </c>
      <c r="X147" s="1794"/>
      <c r="Y147" s="1794"/>
      <c r="Z147" s="1794"/>
      <c r="AA147" s="1794"/>
      <c r="AB147" s="1794"/>
      <c r="AC147" s="1794"/>
      <c r="AD147" s="1794"/>
      <c r="AE147" s="1794"/>
      <c r="AF147" s="1794"/>
      <c r="AG147" s="1794"/>
      <c r="AH147" s="1794"/>
      <c r="AI147" s="1794"/>
      <c r="AJ147" s="1794"/>
      <c r="AK147" s="1794"/>
      <c r="AL147" s="1794"/>
      <c r="AM147" s="1794"/>
      <c r="AN147" s="1794"/>
      <c r="AO147" s="1794"/>
      <c r="AP147" s="1794"/>
      <c r="AQ147" s="1794"/>
      <c r="AR147" s="1794"/>
      <c r="AS147" s="1794"/>
      <c r="AT147" s="1794"/>
      <c r="AU147" s="1794"/>
      <c r="AV147" s="1794"/>
      <c r="AW147" s="1794"/>
      <c r="AX147" s="1794"/>
      <c r="AY147" s="1794"/>
      <c r="AZ147" s="1794"/>
      <c r="BA147" s="1794"/>
      <c r="BB147" s="1794"/>
      <c r="BC147" s="1794"/>
      <c r="BD147" s="1794"/>
      <c r="BE147" s="1794"/>
      <c r="BF147" s="1794"/>
      <c r="BG147" s="1794"/>
      <c r="BH147" s="1794"/>
      <c r="BI147" s="1794"/>
      <c r="BJ147" s="1794"/>
      <c r="BK147" s="1794"/>
      <c r="BL147" s="1794"/>
      <c r="BM147" s="1794"/>
      <c r="BN147" s="1794"/>
    </row>
    <row r="148" spans="1:66" s="53" customFormat="1" ht="15" x14ac:dyDescent="0.25">
      <c r="A148" s="55"/>
      <c r="B148" s="113"/>
      <c r="C148" s="110"/>
      <c r="D148" s="113"/>
      <c r="E148" s="113"/>
      <c r="F148" s="113"/>
      <c r="G148" s="113"/>
      <c r="H148" s="113"/>
      <c r="I148" s="55"/>
      <c r="J148" s="1798"/>
      <c r="K148" s="1794"/>
      <c r="L148" s="1794"/>
      <c r="M148" s="1794"/>
      <c r="N148" s="1798"/>
      <c r="O148" s="1794"/>
      <c r="P148" s="1794"/>
      <c r="Q148" s="1794"/>
      <c r="R148" s="1794"/>
      <c r="S148" s="1794"/>
      <c r="T148" s="1794"/>
      <c r="U148" s="1790" t="s">
        <v>340</v>
      </c>
      <c r="V148" s="1790" t="s">
        <v>821</v>
      </c>
      <c r="W148" s="1790" t="s">
        <v>413</v>
      </c>
      <c r="X148" s="1794"/>
      <c r="Y148" s="1794"/>
      <c r="Z148" s="1794"/>
      <c r="AA148" s="1794"/>
      <c r="AB148" s="1794"/>
      <c r="AC148" s="1794"/>
      <c r="AD148" s="1794"/>
      <c r="AE148" s="1794"/>
      <c r="AF148" s="1794"/>
      <c r="AG148" s="1794"/>
      <c r="AH148" s="1794"/>
      <c r="AI148" s="1794"/>
      <c r="AJ148" s="1794"/>
      <c r="AK148" s="1794"/>
      <c r="AL148" s="1794"/>
      <c r="AM148" s="1794"/>
      <c r="AN148" s="1794"/>
      <c r="AO148" s="1794"/>
      <c r="AP148" s="1794"/>
      <c r="AQ148" s="1794"/>
      <c r="AR148" s="1794"/>
      <c r="AS148" s="1794"/>
      <c r="AT148" s="1794"/>
      <c r="AU148" s="1794"/>
      <c r="AV148" s="1794"/>
      <c r="AW148" s="1794"/>
      <c r="AX148" s="1794"/>
      <c r="AY148" s="1794"/>
      <c r="AZ148" s="1794"/>
      <c r="BA148" s="1794"/>
      <c r="BB148" s="1794"/>
      <c r="BC148" s="1794"/>
      <c r="BD148" s="1794"/>
      <c r="BE148" s="1794"/>
      <c r="BF148" s="1794"/>
      <c r="BG148" s="1794"/>
      <c r="BH148" s="1794"/>
      <c r="BI148" s="1794"/>
      <c r="BJ148" s="1794"/>
      <c r="BK148" s="1794"/>
      <c r="BL148" s="1794"/>
      <c r="BM148" s="1794"/>
      <c r="BN148" s="1794"/>
    </row>
    <row r="149" spans="1:66" s="53" customFormat="1" ht="15" x14ac:dyDescent="0.25">
      <c r="A149" s="55"/>
      <c r="B149" s="113"/>
      <c r="C149" s="110"/>
      <c r="D149" s="113"/>
      <c r="E149" s="113"/>
      <c r="F149" s="113"/>
      <c r="G149" s="113"/>
      <c r="H149" s="113"/>
      <c r="I149" s="55"/>
      <c r="J149" s="1798"/>
      <c r="K149" s="1794"/>
      <c r="L149" s="1794"/>
      <c r="M149" s="1794"/>
      <c r="N149" s="1798"/>
      <c r="O149" s="1794"/>
      <c r="P149" s="1794"/>
      <c r="Q149" s="1794"/>
      <c r="R149" s="1794"/>
      <c r="S149" s="1794"/>
      <c r="T149" s="1794"/>
      <c r="U149" s="1790" t="s">
        <v>340</v>
      </c>
      <c r="V149" s="1790" t="s">
        <v>1209</v>
      </c>
      <c r="W149" s="1790" t="s">
        <v>413</v>
      </c>
      <c r="X149" s="1794"/>
      <c r="Y149" s="1794"/>
      <c r="Z149" s="1794"/>
      <c r="AA149" s="1794"/>
      <c r="AB149" s="1794"/>
      <c r="AC149" s="1794"/>
      <c r="AD149" s="1794"/>
      <c r="AE149" s="1794"/>
      <c r="AF149" s="1794"/>
      <c r="AG149" s="1794"/>
      <c r="AH149" s="1794"/>
      <c r="AI149" s="1794"/>
      <c r="AJ149" s="1794"/>
      <c r="AK149" s="1794"/>
      <c r="AL149" s="1794"/>
      <c r="AM149" s="1794"/>
      <c r="AN149" s="1794"/>
      <c r="AO149" s="1794"/>
      <c r="AP149" s="1794"/>
      <c r="AQ149" s="1794"/>
      <c r="AR149" s="1794"/>
      <c r="AS149" s="1794"/>
      <c r="AT149" s="1794"/>
      <c r="AU149" s="1794"/>
      <c r="AV149" s="1794"/>
      <c r="AW149" s="1794"/>
      <c r="AX149" s="1794"/>
      <c r="AY149" s="1794"/>
      <c r="AZ149" s="1794"/>
      <c r="BA149" s="1794"/>
      <c r="BB149" s="1794"/>
      <c r="BC149" s="1794"/>
      <c r="BD149" s="1794"/>
      <c r="BE149" s="1794"/>
      <c r="BF149" s="1794"/>
      <c r="BG149" s="1794"/>
      <c r="BH149" s="1794"/>
      <c r="BI149" s="1794"/>
      <c r="BJ149" s="1794"/>
      <c r="BK149" s="1794"/>
      <c r="BL149" s="1794"/>
      <c r="BM149" s="1794"/>
      <c r="BN149" s="1794"/>
    </row>
    <row r="150" spans="1:66" s="53" customFormat="1" ht="15" x14ac:dyDescent="0.25">
      <c r="A150" s="55"/>
      <c r="B150" s="113"/>
      <c r="C150" s="110"/>
      <c r="D150" s="113"/>
      <c r="E150" s="113"/>
      <c r="F150" s="113"/>
      <c r="G150" s="113"/>
      <c r="H150" s="113"/>
      <c r="I150" s="55"/>
      <c r="J150" s="1798"/>
      <c r="K150" s="1794"/>
      <c r="L150" s="1794"/>
      <c r="M150" s="1794"/>
      <c r="N150" s="1798"/>
      <c r="O150" s="1794"/>
      <c r="P150" s="1794"/>
      <c r="Q150" s="1794"/>
      <c r="R150" s="1794"/>
      <c r="S150" s="1794"/>
      <c r="T150" s="1794"/>
      <c r="U150" s="1790" t="s">
        <v>340</v>
      </c>
      <c r="V150" s="1790" t="s">
        <v>646</v>
      </c>
      <c r="W150" s="1790" t="s">
        <v>413</v>
      </c>
      <c r="X150" s="1794"/>
      <c r="Y150" s="1794"/>
      <c r="Z150" s="1794"/>
      <c r="AA150" s="1794"/>
      <c r="AB150" s="1794"/>
      <c r="AC150" s="1794"/>
      <c r="AD150" s="1794"/>
      <c r="AE150" s="1794"/>
      <c r="AF150" s="1794"/>
      <c r="AG150" s="1794"/>
      <c r="AH150" s="1794"/>
      <c r="AI150" s="1794"/>
      <c r="AJ150" s="1794"/>
      <c r="AK150" s="1794"/>
      <c r="AL150" s="1794"/>
      <c r="AM150" s="1794"/>
      <c r="AN150" s="1794"/>
      <c r="AO150" s="1794"/>
      <c r="AP150" s="1794"/>
      <c r="AQ150" s="1794"/>
      <c r="AR150" s="1794"/>
      <c r="AS150" s="1794"/>
      <c r="AT150" s="1794"/>
      <c r="AU150" s="1794"/>
      <c r="AV150" s="1794"/>
      <c r="AW150" s="1794"/>
      <c r="AX150" s="1794"/>
      <c r="AY150" s="1794"/>
      <c r="AZ150" s="1794"/>
      <c r="BA150" s="1794"/>
      <c r="BB150" s="1794"/>
      <c r="BC150" s="1794"/>
      <c r="BD150" s="1794"/>
      <c r="BE150" s="1794"/>
      <c r="BF150" s="1794"/>
      <c r="BG150" s="1794"/>
      <c r="BH150" s="1794"/>
      <c r="BI150" s="1794"/>
      <c r="BJ150" s="1794"/>
      <c r="BK150" s="1794"/>
      <c r="BL150" s="1794"/>
      <c r="BM150" s="1794"/>
      <c r="BN150" s="1794"/>
    </row>
    <row r="151" spans="1:66" s="53" customFormat="1" ht="15" x14ac:dyDescent="0.25">
      <c r="A151" s="55"/>
      <c r="C151" s="132"/>
      <c r="I151" s="55"/>
      <c r="J151" s="1798"/>
      <c r="K151" s="1794"/>
      <c r="L151" s="1794"/>
      <c r="M151" s="1794"/>
      <c r="N151" s="1798"/>
      <c r="O151" s="1794"/>
      <c r="P151" s="1794"/>
      <c r="Q151" s="1794"/>
      <c r="R151" s="1794"/>
      <c r="S151" s="1794"/>
      <c r="T151" s="1794"/>
      <c r="U151" s="1790" t="s">
        <v>340</v>
      </c>
      <c r="V151" s="1790" t="s">
        <v>1210</v>
      </c>
      <c r="W151" s="1790" t="s">
        <v>413</v>
      </c>
      <c r="X151" s="1794"/>
      <c r="Y151" s="1794"/>
      <c r="Z151" s="1794"/>
      <c r="AA151" s="1794"/>
      <c r="AB151" s="1794"/>
      <c r="AC151" s="1794"/>
      <c r="AD151" s="1794"/>
      <c r="AE151" s="1794"/>
      <c r="AF151" s="1794"/>
      <c r="AG151" s="1794"/>
      <c r="AH151" s="1794"/>
      <c r="AI151" s="1794"/>
      <c r="AJ151" s="1794"/>
      <c r="AK151" s="1794"/>
      <c r="AL151" s="1794"/>
      <c r="AM151" s="1794"/>
      <c r="AN151" s="1794"/>
      <c r="AO151" s="1794"/>
      <c r="AP151" s="1794"/>
      <c r="AQ151" s="1794"/>
      <c r="AR151" s="1794"/>
      <c r="AS151" s="1794"/>
      <c r="AT151" s="1794"/>
      <c r="AU151" s="1794"/>
      <c r="AV151" s="1794"/>
      <c r="AW151" s="1794"/>
      <c r="AX151" s="1794"/>
      <c r="AY151" s="1794"/>
      <c r="AZ151" s="1794"/>
      <c r="BA151" s="1794"/>
      <c r="BB151" s="1794"/>
      <c r="BC151" s="1794"/>
      <c r="BD151" s="1794"/>
      <c r="BE151" s="1794"/>
      <c r="BF151" s="1794"/>
      <c r="BG151" s="1794"/>
      <c r="BH151" s="1794"/>
      <c r="BI151" s="1794"/>
      <c r="BJ151" s="1794"/>
      <c r="BK151" s="1794"/>
      <c r="BL151" s="1794"/>
      <c r="BM151" s="1794"/>
      <c r="BN151" s="1794"/>
    </row>
    <row r="152" spans="1:66" s="53" customFormat="1" ht="15" x14ac:dyDescent="0.25">
      <c r="A152" s="55"/>
      <c r="C152" s="132"/>
      <c r="I152" s="55"/>
      <c r="J152" s="1798"/>
      <c r="K152" s="1794"/>
      <c r="L152" s="1794"/>
      <c r="M152" s="1794"/>
      <c r="N152" s="1798"/>
      <c r="O152" s="1794"/>
      <c r="P152" s="1794"/>
      <c r="Q152" s="1794"/>
      <c r="R152" s="1794"/>
      <c r="S152" s="1794"/>
      <c r="T152" s="1794"/>
      <c r="U152" s="1790" t="s">
        <v>340</v>
      </c>
      <c r="V152" s="1790" t="s">
        <v>1211</v>
      </c>
      <c r="W152" s="1790" t="s">
        <v>413</v>
      </c>
      <c r="X152" s="1794"/>
      <c r="Y152" s="1794"/>
      <c r="Z152" s="1794"/>
      <c r="AA152" s="1794"/>
      <c r="AB152" s="1794"/>
      <c r="AC152" s="1794"/>
      <c r="AD152" s="1794"/>
      <c r="AE152" s="1794"/>
      <c r="AF152" s="1794"/>
      <c r="AG152" s="1794"/>
      <c r="AH152" s="1794"/>
      <c r="AI152" s="1794"/>
      <c r="AJ152" s="1794"/>
      <c r="AK152" s="1794"/>
      <c r="AL152" s="1794"/>
      <c r="AM152" s="1794"/>
      <c r="AN152" s="1794"/>
      <c r="AO152" s="1794"/>
      <c r="AP152" s="1794"/>
      <c r="AQ152" s="1794"/>
      <c r="AR152" s="1794"/>
      <c r="AS152" s="1794"/>
      <c r="AT152" s="1794"/>
      <c r="AU152" s="1794"/>
      <c r="AV152" s="1794"/>
      <c r="AW152" s="1794"/>
      <c r="AX152" s="1794"/>
      <c r="AY152" s="1794"/>
      <c r="AZ152" s="1794"/>
      <c r="BA152" s="1794"/>
      <c r="BB152" s="1794"/>
      <c r="BC152" s="1794"/>
      <c r="BD152" s="1794"/>
      <c r="BE152" s="1794"/>
      <c r="BF152" s="1794"/>
      <c r="BG152" s="1794"/>
      <c r="BH152" s="1794"/>
      <c r="BI152" s="1794"/>
      <c r="BJ152" s="1794"/>
      <c r="BK152" s="1794"/>
      <c r="BL152" s="1794"/>
      <c r="BM152" s="1794"/>
      <c r="BN152" s="1794"/>
    </row>
    <row r="153" spans="1:66" s="53" customFormat="1" ht="15" x14ac:dyDescent="0.25">
      <c r="A153" s="55"/>
      <c r="C153" s="132"/>
      <c r="I153" s="55"/>
      <c r="J153" s="1798"/>
      <c r="K153" s="1794"/>
      <c r="L153" s="1794"/>
      <c r="M153" s="1794"/>
      <c r="N153" s="1798"/>
      <c r="O153" s="1794"/>
      <c r="P153" s="1794"/>
      <c r="Q153" s="1794"/>
      <c r="R153" s="1794"/>
      <c r="S153" s="1794"/>
      <c r="T153" s="1794"/>
      <c r="U153" s="1790" t="s">
        <v>342</v>
      </c>
      <c r="V153" s="1790" t="s">
        <v>1212</v>
      </c>
      <c r="W153" s="1790" t="s">
        <v>413</v>
      </c>
      <c r="X153" s="1794"/>
      <c r="Y153" s="1794"/>
      <c r="Z153" s="1794"/>
      <c r="AA153" s="1794"/>
      <c r="AB153" s="1794"/>
      <c r="AC153" s="1794"/>
      <c r="AD153" s="1794"/>
      <c r="AE153" s="1794"/>
      <c r="AF153" s="1794"/>
      <c r="AG153" s="1794"/>
      <c r="AH153" s="1794"/>
      <c r="AI153" s="1794"/>
      <c r="AJ153" s="1794"/>
      <c r="AK153" s="1794"/>
      <c r="AL153" s="1794"/>
      <c r="AM153" s="1794"/>
      <c r="AN153" s="1794"/>
      <c r="AO153" s="1794"/>
      <c r="AP153" s="1794"/>
      <c r="AQ153" s="1794"/>
      <c r="AR153" s="1794"/>
      <c r="AS153" s="1794"/>
      <c r="AT153" s="1794"/>
      <c r="AU153" s="1794"/>
      <c r="AV153" s="1794"/>
      <c r="AW153" s="1794"/>
      <c r="AX153" s="1794"/>
      <c r="AY153" s="1794"/>
      <c r="AZ153" s="1794"/>
      <c r="BA153" s="1794"/>
      <c r="BB153" s="1794"/>
      <c r="BC153" s="1794"/>
      <c r="BD153" s="1794"/>
      <c r="BE153" s="1794"/>
      <c r="BF153" s="1794"/>
      <c r="BG153" s="1794"/>
      <c r="BH153" s="1794"/>
      <c r="BI153" s="1794"/>
      <c r="BJ153" s="1794"/>
      <c r="BK153" s="1794"/>
      <c r="BL153" s="1794"/>
      <c r="BM153" s="1794"/>
      <c r="BN153" s="1794"/>
    </row>
    <row r="154" spans="1:66" s="53" customFormat="1" ht="15" x14ac:dyDescent="0.25">
      <c r="A154" s="55"/>
      <c r="C154" s="132"/>
      <c r="I154" s="55"/>
      <c r="J154" s="1798"/>
      <c r="K154" s="1794"/>
      <c r="L154" s="1794"/>
      <c r="M154" s="1794"/>
      <c r="N154" s="1798"/>
      <c r="O154" s="1794"/>
      <c r="P154" s="1794"/>
      <c r="Q154" s="1794"/>
      <c r="R154" s="1794"/>
      <c r="S154" s="1794"/>
      <c r="T154" s="1794"/>
      <c r="U154" s="1790" t="s">
        <v>344</v>
      </c>
      <c r="V154" s="1790" t="s">
        <v>1213</v>
      </c>
      <c r="W154" s="1790" t="s">
        <v>413</v>
      </c>
      <c r="X154" s="1794"/>
      <c r="Y154" s="1794"/>
      <c r="Z154" s="1794"/>
      <c r="AA154" s="1794"/>
      <c r="AB154" s="1794"/>
      <c r="AC154" s="1794"/>
      <c r="AD154" s="1794"/>
      <c r="AE154" s="1794"/>
      <c r="AF154" s="1794"/>
      <c r="AG154" s="1794"/>
      <c r="AH154" s="1794"/>
      <c r="AI154" s="1794"/>
      <c r="AJ154" s="1794"/>
      <c r="AK154" s="1794"/>
      <c r="AL154" s="1794"/>
      <c r="AM154" s="1794"/>
      <c r="AN154" s="1794"/>
      <c r="AO154" s="1794"/>
      <c r="AP154" s="1794"/>
      <c r="AQ154" s="1794"/>
      <c r="AR154" s="1794"/>
      <c r="AS154" s="1794"/>
      <c r="AT154" s="1794"/>
      <c r="AU154" s="1794"/>
      <c r="AV154" s="1794"/>
      <c r="AW154" s="1794"/>
      <c r="AX154" s="1794"/>
      <c r="AY154" s="1794"/>
      <c r="AZ154" s="1794"/>
      <c r="BA154" s="1794"/>
      <c r="BB154" s="1794"/>
      <c r="BC154" s="1794"/>
      <c r="BD154" s="1794"/>
      <c r="BE154" s="1794"/>
      <c r="BF154" s="1794"/>
      <c r="BG154" s="1794"/>
      <c r="BH154" s="1794"/>
      <c r="BI154" s="1794"/>
      <c r="BJ154" s="1794"/>
      <c r="BK154" s="1794"/>
      <c r="BL154" s="1794"/>
      <c r="BM154" s="1794"/>
      <c r="BN154" s="1794"/>
    </row>
    <row r="155" spans="1:66" s="53" customFormat="1" ht="15" x14ac:dyDescent="0.25">
      <c r="A155" s="55"/>
      <c r="C155" s="132"/>
      <c r="I155" s="55"/>
      <c r="J155" s="1798"/>
      <c r="K155" s="1794"/>
      <c r="L155" s="1794"/>
      <c r="M155" s="1794"/>
      <c r="N155" s="1798"/>
      <c r="O155" s="1794"/>
      <c r="P155" s="1794"/>
      <c r="Q155" s="1794"/>
      <c r="R155" s="1794"/>
      <c r="S155" s="1794"/>
      <c r="T155" s="1794"/>
      <c r="U155" s="1790" t="s">
        <v>344</v>
      </c>
      <c r="V155" s="1790" t="s">
        <v>1214</v>
      </c>
      <c r="W155" s="1790" t="s">
        <v>413</v>
      </c>
      <c r="X155" s="1794"/>
      <c r="Y155" s="1794"/>
      <c r="Z155" s="1794"/>
      <c r="AA155" s="1794"/>
      <c r="AB155" s="1794"/>
      <c r="AC155" s="1794"/>
      <c r="AD155" s="1794"/>
      <c r="AE155" s="1794"/>
      <c r="AF155" s="1794"/>
      <c r="AG155" s="1794"/>
      <c r="AH155" s="1794"/>
      <c r="AI155" s="1794"/>
      <c r="AJ155" s="1794"/>
      <c r="AK155" s="1794"/>
      <c r="AL155" s="1794"/>
      <c r="AM155" s="1794"/>
      <c r="AN155" s="1794"/>
      <c r="AO155" s="1794"/>
      <c r="AP155" s="1794"/>
      <c r="AQ155" s="1794"/>
      <c r="AR155" s="1794"/>
      <c r="AS155" s="1794"/>
      <c r="AT155" s="1794"/>
      <c r="AU155" s="1794"/>
      <c r="AV155" s="1794"/>
      <c r="AW155" s="1794"/>
      <c r="AX155" s="1794"/>
      <c r="AY155" s="1794"/>
      <c r="AZ155" s="1794"/>
      <c r="BA155" s="1794"/>
      <c r="BB155" s="1794"/>
      <c r="BC155" s="1794"/>
      <c r="BD155" s="1794"/>
      <c r="BE155" s="1794"/>
      <c r="BF155" s="1794"/>
      <c r="BG155" s="1794"/>
      <c r="BH155" s="1794"/>
      <c r="BI155" s="1794"/>
      <c r="BJ155" s="1794"/>
      <c r="BK155" s="1794"/>
      <c r="BL155" s="1794"/>
      <c r="BM155" s="1794"/>
      <c r="BN155" s="1794"/>
    </row>
    <row r="156" spans="1:66" s="53" customFormat="1" ht="15" x14ac:dyDescent="0.25">
      <c r="A156" s="55"/>
      <c r="C156" s="132"/>
      <c r="I156" s="55"/>
      <c r="J156" s="1798"/>
      <c r="K156" s="1794"/>
      <c r="L156" s="1794"/>
      <c r="M156" s="1794"/>
      <c r="N156" s="1798"/>
      <c r="O156" s="1794"/>
      <c r="P156" s="1794"/>
      <c r="Q156" s="1794"/>
      <c r="R156" s="1794"/>
      <c r="S156" s="1794"/>
      <c r="T156" s="1794"/>
      <c r="U156" s="1790" t="s">
        <v>344</v>
      </c>
      <c r="V156" s="1790" t="s">
        <v>1215</v>
      </c>
      <c r="W156" s="1790" t="s">
        <v>413</v>
      </c>
      <c r="X156" s="1794"/>
      <c r="Y156" s="1794"/>
      <c r="Z156" s="1794"/>
      <c r="AA156" s="1794"/>
      <c r="AB156" s="1794"/>
      <c r="AC156" s="1794"/>
      <c r="AD156" s="1794"/>
      <c r="AE156" s="1794"/>
      <c r="AF156" s="1794"/>
      <c r="AG156" s="1794"/>
      <c r="AH156" s="1794"/>
      <c r="AI156" s="1794"/>
      <c r="AJ156" s="1794"/>
      <c r="AK156" s="1794"/>
      <c r="AL156" s="1794"/>
      <c r="AM156" s="1794"/>
      <c r="AN156" s="1794"/>
      <c r="AO156" s="1794"/>
      <c r="AP156" s="1794"/>
      <c r="AQ156" s="1794"/>
      <c r="AR156" s="1794"/>
      <c r="AS156" s="1794"/>
      <c r="AT156" s="1794"/>
      <c r="AU156" s="1794"/>
      <c r="AV156" s="1794"/>
      <c r="AW156" s="1794"/>
      <c r="AX156" s="1794"/>
      <c r="AY156" s="1794"/>
      <c r="AZ156" s="1794"/>
      <c r="BA156" s="1794"/>
      <c r="BB156" s="1794"/>
      <c r="BC156" s="1794"/>
      <c r="BD156" s="1794"/>
      <c r="BE156" s="1794"/>
      <c r="BF156" s="1794"/>
      <c r="BG156" s="1794"/>
      <c r="BH156" s="1794"/>
      <c r="BI156" s="1794"/>
      <c r="BJ156" s="1794"/>
      <c r="BK156" s="1794"/>
      <c r="BL156" s="1794"/>
      <c r="BM156" s="1794"/>
      <c r="BN156" s="1794"/>
    </row>
    <row r="157" spans="1:66" s="53" customFormat="1" ht="15" x14ac:dyDescent="0.25">
      <c r="A157" s="55"/>
      <c r="C157" s="132"/>
      <c r="I157" s="55"/>
      <c r="J157" s="1798"/>
      <c r="K157" s="1794"/>
      <c r="L157" s="1794"/>
      <c r="M157" s="1794"/>
      <c r="N157" s="1798"/>
      <c r="O157" s="1794"/>
      <c r="P157" s="1794"/>
      <c r="Q157" s="1794"/>
      <c r="R157" s="1794"/>
      <c r="S157" s="1794"/>
      <c r="T157" s="1794"/>
      <c r="U157" s="1790" t="s">
        <v>344</v>
      </c>
      <c r="V157" s="1790" t="s">
        <v>1216</v>
      </c>
      <c r="W157" s="1790" t="s">
        <v>413</v>
      </c>
      <c r="X157" s="1794"/>
      <c r="Y157" s="1794"/>
      <c r="Z157" s="1794"/>
      <c r="AA157" s="1794"/>
      <c r="AB157" s="1794"/>
      <c r="AC157" s="1794"/>
      <c r="AD157" s="1794"/>
      <c r="AE157" s="1794"/>
      <c r="AF157" s="1794"/>
      <c r="AG157" s="1794"/>
      <c r="AH157" s="1794"/>
      <c r="AI157" s="1794"/>
      <c r="AJ157" s="1794"/>
      <c r="AK157" s="1794"/>
      <c r="AL157" s="1794"/>
      <c r="AM157" s="1794"/>
      <c r="AN157" s="1794"/>
      <c r="AO157" s="1794"/>
      <c r="AP157" s="1794"/>
      <c r="AQ157" s="1794"/>
      <c r="AR157" s="1794"/>
      <c r="AS157" s="1794"/>
      <c r="AT157" s="1794"/>
      <c r="AU157" s="1794"/>
      <c r="AV157" s="1794"/>
      <c r="AW157" s="1794"/>
      <c r="AX157" s="1794"/>
      <c r="AY157" s="1794"/>
      <c r="AZ157" s="1794"/>
      <c r="BA157" s="1794"/>
      <c r="BB157" s="1794"/>
      <c r="BC157" s="1794"/>
      <c r="BD157" s="1794"/>
      <c r="BE157" s="1794"/>
      <c r="BF157" s="1794"/>
      <c r="BG157" s="1794"/>
      <c r="BH157" s="1794"/>
      <c r="BI157" s="1794"/>
      <c r="BJ157" s="1794"/>
      <c r="BK157" s="1794"/>
      <c r="BL157" s="1794"/>
      <c r="BM157" s="1794"/>
      <c r="BN157" s="1794"/>
    </row>
    <row r="158" spans="1:66" s="53" customFormat="1" ht="15" x14ac:dyDescent="0.25">
      <c r="A158" s="55"/>
      <c r="C158" s="132"/>
      <c r="I158" s="55"/>
      <c r="J158" s="1798"/>
      <c r="K158" s="1794"/>
      <c r="L158" s="1794"/>
      <c r="M158" s="1794"/>
      <c r="N158" s="1798"/>
      <c r="O158" s="1794"/>
      <c r="P158" s="1794"/>
      <c r="Q158" s="1794"/>
      <c r="R158" s="1794"/>
      <c r="S158" s="1794"/>
      <c r="T158" s="1794"/>
      <c r="U158" s="1790" t="s">
        <v>344</v>
      </c>
      <c r="V158" s="1790" t="s">
        <v>1217</v>
      </c>
      <c r="W158" s="1790" t="s">
        <v>413</v>
      </c>
      <c r="X158" s="1794"/>
      <c r="Y158" s="1794"/>
      <c r="Z158" s="1794"/>
      <c r="AA158" s="1794"/>
      <c r="AB158" s="1794"/>
      <c r="AC158" s="1794"/>
      <c r="AD158" s="1794"/>
      <c r="AE158" s="1794"/>
      <c r="AF158" s="1794"/>
      <c r="AG158" s="1794"/>
      <c r="AH158" s="1794"/>
      <c r="AI158" s="1794"/>
      <c r="AJ158" s="1794"/>
      <c r="AK158" s="1794"/>
      <c r="AL158" s="1794"/>
      <c r="AM158" s="1794"/>
      <c r="AN158" s="1794"/>
      <c r="AO158" s="1794"/>
      <c r="AP158" s="1794"/>
      <c r="AQ158" s="1794"/>
      <c r="AR158" s="1794"/>
      <c r="AS158" s="1794"/>
      <c r="AT158" s="1794"/>
      <c r="AU158" s="1794"/>
      <c r="AV158" s="1794"/>
      <c r="AW158" s="1794"/>
      <c r="AX158" s="1794"/>
      <c r="AY158" s="1794"/>
      <c r="AZ158" s="1794"/>
      <c r="BA158" s="1794"/>
      <c r="BB158" s="1794"/>
      <c r="BC158" s="1794"/>
      <c r="BD158" s="1794"/>
      <c r="BE158" s="1794"/>
      <c r="BF158" s="1794"/>
      <c r="BG158" s="1794"/>
      <c r="BH158" s="1794"/>
      <c r="BI158" s="1794"/>
      <c r="BJ158" s="1794"/>
      <c r="BK158" s="1794"/>
      <c r="BL158" s="1794"/>
      <c r="BM158" s="1794"/>
      <c r="BN158" s="1794"/>
    </row>
    <row r="159" spans="1:66" s="53" customFormat="1" ht="15" x14ac:dyDescent="0.25">
      <c r="A159" s="55"/>
      <c r="C159" s="132"/>
      <c r="I159" s="55"/>
      <c r="J159" s="1798"/>
      <c r="K159" s="1794"/>
      <c r="L159" s="1794"/>
      <c r="M159" s="1794"/>
      <c r="N159" s="1798"/>
      <c r="O159" s="1794"/>
      <c r="P159" s="1794"/>
      <c r="Q159" s="1794"/>
      <c r="R159" s="1794"/>
      <c r="S159" s="1794"/>
      <c r="T159" s="1794"/>
      <c r="U159" s="1790" t="s">
        <v>344</v>
      </c>
      <c r="V159" s="1790" t="s">
        <v>1218</v>
      </c>
      <c r="W159" s="1790" t="s">
        <v>413</v>
      </c>
      <c r="X159" s="1794"/>
      <c r="Y159" s="1794"/>
      <c r="Z159" s="1794"/>
      <c r="AA159" s="1794"/>
      <c r="AB159" s="1794"/>
      <c r="AC159" s="1794"/>
      <c r="AD159" s="1794"/>
      <c r="AE159" s="1794"/>
      <c r="AF159" s="1794"/>
      <c r="AG159" s="1794"/>
      <c r="AH159" s="1794"/>
      <c r="AI159" s="1794"/>
      <c r="AJ159" s="1794"/>
      <c r="AK159" s="1794"/>
      <c r="AL159" s="1794"/>
      <c r="AM159" s="1794"/>
      <c r="AN159" s="1794"/>
      <c r="AO159" s="1794"/>
      <c r="AP159" s="1794"/>
      <c r="AQ159" s="1794"/>
      <c r="AR159" s="1794"/>
      <c r="AS159" s="1794"/>
      <c r="AT159" s="1794"/>
      <c r="AU159" s="1794"/>
      <c r="AV159" s="1794"/>
      <c r="AW159" s="1794"/>
      <c r="AX159" s="1794"/>
      <c r="AY159" s="1794"/>
      <c r="AZ159" s="1794"/>
      <c r="BA159" s="1794"/>
      <c r="BB159" s="1794"/>
      <c r="BC159" s="1794"/>
      <c r="BD159" s="1794"/>
      <c r="BE159" s="1794"/>
      <c r="BF159" s="1794"/>
      <c r="BG159" s="1794"/>
      <c r="BH159" s="1794"/>
      <c r="BI159" s="1794"/>
      <c r="BJ159" s="1794"/>
      <c r="BK159" s="1794"/>
      <c r="BL159" s="1794"/>
      <c r="BM159" s="1794"/>
      <c r="BN159" s="1794"/>
    </row>
    <row r="160" spans="1:66" s="53" customFormat="1" ht="15" x14ac:dyDescent="0.25">
      <c r="A160" s="55"/>
      <c r="C160" s="132"/>
      <c r="I160" s="55"/>
      <c r="J160" s="1798"/>
      <c r="K160" s="1794"/>
      <c r="L160" s="1794"/>
      <c r="M160" s="1794"/>
      <c r="N160" s="1798"/>
      <c r="O160" s="1794"/>
      <c r="P160" s="1794"/>
      <c r="Q160" s="1794"/>
      <c r="R160" s="1794"/>
      <c r="S160" s="1794"/>
      <c r="T160" s="1794"/>
      <c r="U160" s="1790" t="s">
        <v>344</v>
      </c>
      <c r="V160" s="1790" t="s">
        <v>1219</v>
      </c>
      <c r="W160" s="1790" t="s">
        <v>413</v>
      </c>
      <c r="X160" s="1794"/>
      <c r="Y160" s="1794"/>
      <c r="Z160" s="1794"/>
      <c r="AA160" s="1794"/>
      <c r="AB160" s="1794"/>
      <c r="AC160" s="1794"/>
      <c r="AD160" s="1794"/>
      <c r="AE160" s="1794"/>
      <c r="AF160" s="1794"/>
      <c r="AG160" s="1794"/>
      <c r="AH160" s="1794"/>
      <c r="AI160" s="1794"/>
      <c r="AJ160" s="1794"/>
      <c r="AK160" s="1794"/>
      <c r="AL160" s="1794"/>
      <c r="AM160" s="1794"/>
      <c r="AN160" s="1794"/>
      <c r="AO160" s="1794"/>
      <c r="AP160" s="1794"/>
      <c r="AQ160" s="1794"/>
      <c r="AR160" s="1794"/>
      <c r="AS160" s="1794"/>
      <c r="AT160" s="1794"/>
      <c r="AU160" s="1794"/>
      <c r="AV160" s="1794"/>
      <c r="AW160" s="1794"/>
      <c r="AX160" s="1794"/>
      <c r="AY160" s="1794"/>
      <c r="AZ160" s="1794"/>
      <c r="BA160" s="1794"/>
      <c r="BB160" s="1794"/>
      <c r="BC160" s="1794"/>
      <c r="BD160" s="1794"/>
      <c r="BE160" s="1794"/>
      <c r="BF160" s="1794"/>
      <c r="BG160" s="1794"/>
      <c r="BH160" s="1794"/>
      <c r="BI160" s="1794"/>
      <c r="BJ160" s="1794"/>
      <c r="BK160" s="1794"/>
      <c r="BL160" s="1794"/>
      <c r="BM160" s="1794"/>
      <c r="BN160" s="1794"/>
    </row>
    <row r="161" spans="1:66" s="53" customFormat="1" ht="15" x14ac:dyDescent="0.25">
      <c r="A161" s="55"/>
      <c r="C161" s="132"/>
      <c r="I161" s="55"/>
      <c r="J161" s="1798"/>
      <c r="K161" s="1794"/>
      <c r="L161" s="1794"/>
      <c r="M161" s="1794"/>
      <c r="N161" s="1798"/>
      <c r="O161" s="1794"/>
      <c r="P161" s="1794"/>
      <c r="Q161" s="1794"/>
      <c r="R161" s="1794"/>
      <c r="S161" s="1794"/>
      <c r="T161" s="1794"/>
      <c r="U161" s="1790" t="s">
        <v>344</v>
      </c>
      <c r="V161" s="1790" t="s">
        <v>1220</v>
      </c>
      <c r="W161" s="1790" t="s">
        <v>413</v>
      </c>
      <c r="X161" s="1794"/>
      <c r="Y161" s="1794"/>
      <c r="Z161" s="1794"/>
      <c r="AA161" s="1794"/>
      <c r="AB161" s="1794"/>
      <c r="AC161" s="1794"/>
      <c r="AD161" s="1794"/>
      <c r="AE161" s="1794"/>
      <c r="AF161" s="1794"/>
      <c r="AG161" s="1794"/>
      <c r="AH161" s="1794"/>
      <c r="AI161" s="1794"/>
      <c r="AJ161" s="1794"/>
      <c r="AK161" s="1794"/>
      <c r="AL161" s="1794"/>
      <c r="AM161" s="1794"/>
      <c r="AN161" s="1794"/>
      <c r="AO161" s="1794"/>
      <c r="AP161" s="1794"/>
      <c r="AQ161" s="1794"/>
      <c r="AR161" s="1794"/>
      <c r="AS161" s="1794"/>
      <c r="AT161" s="1794"/>
      <c r="AU161" s="1794"/>
      <c r="AV161" s="1794"/>
      <c r="AW161" s="1794"/>
      <c r="AX161" s="1794"/>
      <c r="AY161" s="1794"/>
      <c r="AZ161" s="1794"/>
      <c r="BA161" s="1794"/>
      <c r="BB161" s="1794"/>
      <c r="BC161" s="1794"/>
      <c r="BD161" s="1794"/>
      <c r="BE161" s="1794"/>
      <c r="BF161" s="1794"/>
      <c r="BG161" s="1794"/>
      <c r="BH161" s="1794"/>
      <c r="BI161" s="1794"/>
      <c r="BJ161" s="1794"/>
      <c r="BK161" s="1794"/>
      <c r="BL161" s="1794"/>
      <c r="BM161" s="1794"/>
      <c r="BN161" s="1794"/>
    </row>
    <row r="162" spans="1:66" s="53" customFormat="1" ht="15" x14ac:dyDescent="0.25">
      <c r="A162" s="55"/>
      <c r="C162" s="132"/>
      <c r="I162" s="55"/>
      <c r="J162" s="1798"/>
      <c r="K162" s="1794"/>
      <c r="L162" s="1794"/>
      <c r="M162" s="1794"/>
      <c r="N162" s="1798"/>
      <c r="O162" s="1794"/>
      <c r="P162" s="1794"/>
      <c r="Q162" s="1794"/>
      <c r="R162" s="1794"/>
      <c r="S162" s="1794"/>
      <c r="T162" s="1794"/>
      <c r="U162" s="1790" t="s">
        <v>344</v>
      </c>
      <c r="V162" s="1790" t="s">
        <v>1221</v>
      </c>
      <c r="W162" s="1790" t="s">
        <v>413</v>
      </c>
      <c r="X162" s="1794"/>
      <c r="Y162" s="1794"/>
      <c r="Z162" s="1794"/>
      <c r="AA162" s="1794"/>
      <c r="AB162" s="1794"/>
      <c r="AC162" s="1794"/>
      <c r="AD162" s="1794"/>
      <c r="AE162" s="1794"/>
      <c r="AF162" s="1794"/>
      <c r="AG162" s="1794"/>
      <c r="AH162" s="1794"/>
      <c r="AI162" s="1794"/>
      <c r="AJ162" s="1794"/>
      <c r="AK162" s="1794"/>
      <c r="AL162" s="1794"/>
      <c r="AM162" s="1794"/>
      <c r="AN162" s="1794"/>
      <c r="AO162" s="1794"/>
      <c r="AP162" s="1794"/>
      <c r="AQ162" s="1794"/>
      <c r="AR162" s="1794"/>
      <c r="AS162" s="1794"/>
      <c r="AT162" s="1794"/>
      <c r="AU162" s="1794"/>
      <c r="AV162" s="1794"/>
      <c r="AW162" s="1794"/>
      <c r="AX162" s="1794"/>
      <c r="AY162" s="1794"/>
      <c r="AZ162" s="1794"/>
      <c r="BA162" s="1794"/>
      <c r="BB162" s="1794"/>
      <c r="BC162" s="1794"/>
      <c r="BD162" s="1794"/>
      <c r="BE162" s="1794"/>
      <c r="BF162" s="1794"/>
      <c r="BG162" s="1794"/>
      <c r="BH162" s="1794"/>
      <c r="BI162" s="1794"/>
      <c r="BJ162" s="1794"/>
      <c r="BK162" s="1794"/>
      <c r="BL162" s="1794"/>
      <c r="BM162" s="1794"/>
      <c r="BN162" s="1794"/>
    </row>
    <row r="163" spans="1:66" s="53" customFormat="1" ht="15" x14ac:dyDescent="0.25">
      <c r="A163" s="55"/>
      <c r="C163" s="132"/>
      <c r="I163" s="55"/>
      <c r="J163" s="1798"/>
      <c r="K163" s="1794"/>
      <c r="L163" s="1794"/>
      <c r="M163" s="1794"/>
      <c r="N163" s="1798"/>
      <c r="O163" s="1794"/>
      <c r="P163" s="1794"/>
      <c r="Q163" s="1794"/>
      <c r="R163" s="1794"/>
      <c r="S163" s="1794"/>
      <c r="T163" s="1794"/>
      <c r="U163" s="1790" t="s">
        <v>344</v>
      </c>
      <c r="V163" s="1790" t="s">
        <v>1222</v>
      </c>
      <c r="W163" s="1790" t="s">
        <v>413</v>
      </c>
      <c r="X163" s="1794"/>
      <c r="Y163" s="1794"/>
      <c r="Z163" s="1794"/>
      <c r="AA163" s="1794"/>
      <c r="AB163" s="1794"/>
      <c r="AC163" s="1794"/>
      <c r="AD163" s="1794"/>
      <c r="AE163" s="1794"/>
      <c r="AF163" s="1794"/>
      <c r="AG163" s="1794"/>
      <c r="AH163" s="1794"/>
      <c r="AI163" s="1794"/>
      <c r="AJ163" s="1794"/>
      <c r="AK163" s="1794"/>
      <c r="AL163" s="1794"/>
      <c r="AM163" s="1794"/>
      <c r="AN163" s="1794"/>
      <c r="AO163" s="1794"/>
      <c r="AP163" s="1794"/>
      <c r="AQ163" s="1794"/>
      <c r="AR163" s="1794"/>
      <c r="AS163" s="1794"/>
      <c r="AT163" s="1794"/>
      <c r="AU163" s="1794"/>
      <c r="AV163" s="1794"/>
      <c r="AW163" s="1794"/>
      <c r="AX163" s="1794"/>
      <c r="AY163" s="1794"/>
      <c r="AZ163" s="1794"/>
      <c r="BA163" s="1794"/>
      <c r="BB163" s="1794"/>
      <c r="BC163" s="1794"/>
      <c r="BD163" s="1794"/>
      <c r="BE163" s="1794"/>
      <c r="BF163" s="1794"/>
      <c r="BG163" s="1794"/>
      <c r="BH163" s="1794"/>
      <c r="BI163" s="1794"/>
      <c r="BJ163" s="1794"/>
      <c r="BK163" s="1794"/>
      <c r="BL163" s="1794"/>
      <c r="BM163" s="1794"/>
      <c r="BN163" s="1794"/>
    </row>
    <row r="164" spans="1:66" s="53" customFormat="1" ht="15" x14ac:dyDescent="0.25">
      <c r="A164" s="55"/>
      <c r="C164" s="132"/>
      <c r="I164" s="55"/>
      <c r="J164" s="1798"/>
      <c r="K164" s="1794"/>
      <c r="L164" s="1794"/>
      <c r="M164" s="1794"/>
      <c r="N164" s="1798"/>
      <c r="O164" s="1794"/>
      <c r="P164" s="1794"/>
      <c r="Q164" s="1794"/>
      <c r="R164" s="1794"/>
      <c r="S164" s="1794"/>
      <c r="T164" s="1794"/>
      <c r="U164" s="1790" t="s">
        <v>344</v>
      </c>
      <c r="V164" s="1790" t="s">
        <v>1223</v>
      </c>
      <c r="W164" s="1790" t="s">
        <v>413</v>
      </c>
      <c r="X164" s="1794"/>
      <c r="Y164" s="1794"/>
      <c r="Z164" s="1794"/>
      <c r="AA164" s="1794"/>
      <c r="AB164" s="1794"/>
      <c r="AC164" s="1794"/>
      <c r="AD164" s="1794"/>
      <c r="AE164" s="1794"/>
      <c r="AF164" s="1794"/>
      <c r="AG164" s="1794"/>
      <c r="AH164" s="1794"/>
      <c r="AI164" s="1794"/>
      <c r="AJ164" s="1794"/>
      <c r="AK164" s="1794"/>
      <c r="AL164" s="1794"/>
      <c r="AM164" s="1794"/>
      <c r="AN164" s="1794"/>
      <c r="AO164" s="1794"/>
      <c r="AP164" s="1794"/>
      <c r="AQ164" s="1794"/>
      <c r="AR164" s="1794"/>
      <c r="AS164" s="1794"/>
      <c r="AT164" s="1794"/>
      <c r="AU164" s="1794"/>
      <c r="AV164" s="1794"/>
      <c r="AW164" s="1794"/>
      <c r="AX164" s="1794"/>
      <c r="AY164" s="1794"/>
      <c r="AZ164" s="1794"/>
      <c r="BA164" s="1794"/>
      <c r="BB164" s="1794"/>
      <c r="BC164" s="1794"/>
      <c r="BD164" s="1794"/>
      <c r="BE164" s="1794"/>
      <c r="BF164" s="1794"/>
      <c r="BG164" s="1794"/>
      <c r="BH164" s="1794"/>
      <c r="BI164" s="1794"/>
      <c r="BJ164" s="1794"/>
      <c r="BK164" s="1794"/>
      <c r="BL164" s="1794"/>
      <c r="BM164" s="1794"/>
      <c r="BN164" s="1794"/>
    </row>
    <row r="165" spans="1:66" s="53" customFormat="1" ht="15" x14ac:dyDescent="0.25">
      <c r="A165" s="55"/>
      <c r="C165" s="132"/>
      <c r="I165" s="55"/>
      <c r="J165" s="1798"/>
      <c r="K165" s="1794"/>
      <c r="L165" s="1794"/>
      <c r="M165" s="1794"/>
      <c r="N165" s="1798"/>
      <c r="O165" s="1794"/>
      <c r="P165" s="1794"/>
      <c r="Q165" s="1794"/>
      <c r="R165" s="1794"/>
      <c r="S165" s="1794"/>
      <c r="T165" s="1794"/>
      <c r="U165" s="1790" t="s">
        <v>346</v>
      </c>
      <c r="V165" s="1790" t="s">
        <v>1224</v>
      </c>
      <c r="W165" s="1790" t="s">
        <v>413</v>
      </c>
      <c r="X165" s="1794"/>
      <c r="Y165" s="1794"/>
      <c r="Z165" s="1794"/>
      <c r="AA165" s="1794"/>
      <c r="AB165" s="1794"/>
      <c r="AC165" s="1794"/>
      <c r="AD165" s="1794"/>
      <c r="AE165" s="1794"/>
      <c r="AF165" s="1794"/>
      <c r="AG165" s="1794"/>
      <c r="AH165" s="1794"/>
      <c r="AI165" s="1794"/>
      <c r="AJ165" s="1794"/>
      <c r="AK165" s="1794"/>
      <c r="AL165" s="1794"/>
      <c r="AM165" s="1794"/>
      <c r="AN165" s="1794"/>
      <c r="AO165" s="1794"/>
      <c r="AP165" s="1794"/>
      <c r="AQ165" s="1794"/>
      <c r="AR165" s="1794"/>
      <c r="AS165" s="1794"/>
      <c r="AT165" s="1794"/>
      <c r="AU165" s="1794"/>
      <c r="AV165" s="1794"/>
      <c r="AW165" s="1794"/>
      <c r="AX165" s="1794"/>
      <c r="AY165" s="1794"/>
      <c r="AZ165" s="1794"/>
      <c r="BA165" s="1794"/>
      <c r="BB165" s="1794"/>
      <c r="BC165" s="1794"/>
      <c r="BD165" s="1794"/>
      <c r="BE165" s="1794"/>
      <c r="BF165" s="1794"/>
      <c r="BG165" s="1794"/>
      <c r="BH165" s="1794"/>
      <c r="BI165" s="1794"/>
      <c r="BJ165" s="1794"/>
      <c r="BK165" s="1794"/>
      <c r="BL165" s="1794"/>
      <c r="BM165" s="1794"/>
      <c r="BN165" s="1794"/>
    </row>
    <row r="166" spans="1:66" s="53" customFormat="1" ht="15" x14ac:dyDescent="0.25">
      <c r="A166" s="55"/>
      <c r="C166" s="132"/>
      <c r="I166" s="55"/>
      <c r="J166" s="1798"/>
      <c r="K166" s="1794"/>
      <c r="L166" s="1794"/>
      <c r="M166" s="1794"/>
      <c r="N166" s="1798"/>
      <c r="O166" s="1794"/>
      <c r="P166" s="1794"/>
      <c r="Q166" s="1794"/>
      <c r="R166" s="1794"/>
      <c r="S166" s="1794"/>
      <c r="T166" s="1794"/>
      <c r="U166" s="1790" t="s">
        <v>346</v>
      </c>
      <c r="V166" s="1790" t="s">
        <v>1225</v>
      </c>
      <c r="W166" s="1790" t="s">
        <v>413</v>
      </c>
      <c r="X166" s="1794"/>
      <c r="Y166" s="1794"/>
      <c r="Z166" s="1794"/>
      <c r="AA166" s="1794"/>
      <c r="AB166" s="1794"/>
      <c r="AC166" s="1794"/>
      <c r="AD166" s="1794"/>
      <c r="AE166" s="1794"/>
      <c r="AF166" s="1794"/>
      <c r="AG166" s="1794"/>
      <c r="AH166" s="1794"/>
      <c r="AI166" s="1794"/>
      <c r="AJ166" s="1794"/>
      <c r="AK166" s="1794"/>
      <c r="AL166" s="1794"/>
      <c r="AM166" s="1794"/>
      <c r="AN166" s="1794"/>
      <c r="AO166" s="1794"/>
      <c r="AP166" s="1794"/>
      <c r="AQ166" s="1794"/>
      <c r="AR166" s="1794"/>
      <c r="AS166" s="1794"/>
      <c r="AT166" s="1794"/>
      <c r="AU166" s="1794"/>
      <c r="AV166" s="1794"/>
      <c r="AW166" s="1794"/>
      <c r="AX166" s="1794"/>
      <c r="AY166" s="1794"/>
      <c r="AZ166" s="1794"/>
      <c r="BA166" s="1794"/>
      <c r="BB166" s="1794"/>
      <c r="BC166" s="1794"/>
      <c r="BD166" s="1794"/>
      <c r="BE166" s="1794"/>
      <c r="BF166" s="1794"/>
      <c r="BG166" s="1794"/>
      <c r="BH166" s="1794"/>
      <c r="BI166" s="1794"/>
      <c r="BJ166" s="1794"/>
      <c r="BK166" s="1794"/>
      <c r="BL166" s="1794"/>
      <c r="BM166" s="1794"/>
      <c r="BN166" s="1794"/>
    </row>
    <row r="167" spans="1:66" s="53" customFormat="1" ht="15" x14ac:dyDescent="0.25">
      <c r="A167" s="55"/>
      <c r="C167" s="132"/>
      <c r="I167" s="55"/>
      <c r="J167" s="1798"/>
      <c r="K167" s="1794"/>
      <c r="L167" s="1794"/>
      <c r="M167" s="1794"/>
      <c r="N167" s="1798"/>
      <c r="O167" s="1794"/>
      <c r="P167" s="1794"/>
      <c r="Q167" s="1794"/>
      <c r="R167" s="1794"/>
      <c r="S167" s="1794"/>
      <c r="T167" s="1794"/>
      <c r="U167" s="1790" t="s">
        <v>346</v>
      </c>
      <c r="V167" s="1790" t="s">
        <v>1226</v>
      </c>
      <c r="W167" s="1790" t="s">
        <v>413</v>
      </c>
      <c r="X167" s="1794"/>
      <c r="Y167" s="1794"/>
      <c r="Z167" s="1794"/>
      <c r="AA167" s="1794"/>
      <c r="AB167" s="1794"/>
      <c r="AC167" s="1794"/>
      <c r="AD167" s="1794"/>
      <c r="AE167" s="1794"/>
      <c r="AF167" s="1794"/>
      <c r="AG167" s="1794"/>
      <c r="AH167" s="1794"/>
      <c r="AI167" s="1794"/>
      <c r="AJ167" s="1794"/>
      <c r="AK167" s="1794"/>
      <c r="AL167" s="1794"/>
      <c r="AM167" s="1794"/>
      <c r="AN167" s="1794"/>
      <c r="AO167" s="1794"/>
      <c r="AP167" s="1794"/>
      <c r="AQ167" s="1794"/>
      <c r="AR167" s="1794"/>
      <c r="AS167" s="1794"/>
      <c r="AT167" s="1794"/>
      <c r="AU167" s="1794"/>
      <c r="AV167" s="1794"/>
      <c r="AW167" s="1794"/>
      <c r="AX167" s="1794"/>
      <c r="AY167" s="1794"/>
      <c r="AZ167" s="1794"/>
      <c r="BA167" s="1794"/>
      <c r="BB167" s="1794"/>
      <c r="BC167" s="1794"/>
      <c r="BD167" s="1794"/>
      <c r="BE167" s="1794"/>
      <c r="BF167" s="1794"/>
      <c r="BG167" s="1794"/>
      <c r="BH167" s="1794"/>
      <c r="BI167" s="1794"/>
      <c r="BJ167" s="1794"/>
      <c r="BK167" s="1794"/>
      <c r="BL167" s="1794"/>
      <c r="BM167" s="1794"/>
      <c r="BN167" s="1794"/>
    </row>
    <row r="168" spans="1:66" s="53" customFormat="1" ht="15" x14ac:dyDescent="0.25">
      <c r="A168" s="55"/>
      <c r="C168" s="132"/>
      <c r="I168" s="55"/>
      <c r="J168" s="1798"/>
      <c r="K168" s="1794"/>
      <c r="L168" s="1794"/>
      <c r="M168" s="1794"/>
      <c r="N168" s="1798"/>
      <c r="O168" s="1794"/>
      <c r="P168" s="1794"/>
      <c r="Q168" s="1794"/>
      <c r="R168" s="1794"/>
      <c r="S168" s="1794"/>
      <c r="T168" s="1794"/>
      <c r="U168" s="1790" t="s">
        <v>346</v>
      </c>
      <c r="V168" s="1790" t="s">
        <v>1227</v>
      </c>
      <c r="W168" s="1790" t="s">
        <v>413</v>
      </c>
      <c r="X168" s="1794"/>
      <c r="Y168" s="1794"/>
      <c r="Z168" s="1794"/>
      <c r="AA168" s="1794"/>
      <c r="AB168" s="1794"/>
      <c r="AC168" s="1794"/>
      <c r="AD168" s="1794"/>
      <c r="AE168" s="1794"/>
      <c r="AF168" s="1794"/>
      <c r="AG168" s="1794"/>
      <c r="AH168" s="1794"/>
      <c r="AI168" s="1794"/>
      <c r="AJ168" s="1794"/>
      <c r="AK168" s="1794"/>
      <c r="AL168" s="1794"/>
      <c r="AM168" s="1794"/>
      <c r="AN168" s="1794"/>
      <c r="AO168" s="1794"/>
      <c r="AP168" s="1794"/>
      <c r="AQ168" s="1794"/>
      <c r="AR168" s="1794"/>
      <c r="AS168" s="1794"/>
      <c r="AT168" s="1794"/>
      <c r="AU168" s="1794"/>
      <c r="AV168" s="1794"/>
      <c r="AW168" s="1794"/>
      <c r="AX168" s="1794"/>
      <c r="AY168" s="1794"/>
      <c r="AZ168" s="1794"/>
      <c r="BA168" s="1794"/>
      <c r="BB168" s="1794"/>
      <c r="BC168" s="1794"/>
      <c r="BD168" s="1794"/>
      <c r="BE168" s="1794"/>
      <c r="BF168" s="1794"/>
      <c r="BG168" s="1794"/>
      <c r="BH168" s="1794"/>
      <c r="BI168" s="1794"/>
      <c r="BJ168" s="1794"/>
      <c r="BK168" s="1794"/>
      <c r="BL168" s="1794"/>
      <c r="BM168" s="1794"/>
      <c r="BN168" s="1794"/>
    </row>
    <row r="169" spans="1:66" s="53" customFormat="1" ht="15" x14ac:dyDescent="0.25">
      <c r="A169" s="55"/>
      <c r="C169" s="132"/>
      <c r="I169" s="55"/>
      <c r="J169" s="1798"/>
      <c r="K169" s="1794"/>
      <c r="L169" s="1794"/>
      <c r="M169" s="1794"/>
      <c r="N169" s="1798"/>
      <c r="O169" s="1794"/>
      <c r="P169" s="1794"/>
      <c r="Q169" s="1794"/>
      <c r="R169" s="1794"/>
      <c r="S169" s="1794"/>
      <c r="T169" s="1794"/>
      <c r="U169" s="1790" t="s">
        <v>346</v>
      </c>
      <c r="V169" s="1790" t="s">
        <v>1228</v>
      </c>
      <c r="W169" s="1790" t="s">
        <v>413</v>
      </c>
      <c r="X169" s="1794"/>
      <c r="Y169" s="1794"/>
      <c r="Z169" s="1794"/>
      <c r="AA169" s="1794"/>
      <c r="AB169" s="1794"/>
      <c r="AC169" s="1794"/>
      <c r="AD169" s="1794"/>
      <c r="AE169" s="1794"/>
      <c r="AF169" s="1794"/>
      <c r="AG169" s="1794"/>
      <c r="AH169" s="1794"/>
      <c r="AI169" s="1794"/>
      <c r="AJ169" s="1794"/>
      <c r="AK169" s="1794"/>
      <c r="AL169" s="1794"/>
      <c r="AM169" s="1794"/>
      <c r="AN169" s="1794"/>
      <c r="AO169" s="1794"/>
      <c r="AP169" s="1794"/>
      <c r="AQ169" s="1794"/>
      <c r="AR169" s="1794"/>
      <c r="AS169" s="1794"/>
      <c r="AT169" s="1794"/>
      <c r="AU169" s="1794"/>
      <c r="AV169" s="1794"/>
      <c r="AW169" s="1794"/>
      <c r="AX169" s="1794"/>
      <c r="AY169" s="1794"/>
      <c r="AZ169" s="1794"/>
      <c r="BA169" s="1794"/>
      <c r="BB169" s="1794"/>
      <c r="BC169" s="1794"/>
      <c r="BD169" s="1794"/>
      <c r="BE169" s="1794"/>
      <c r="BF169" s="1794"/>
      <c r="BG169" s="1794"/>
      <c r="BH169" s="1794"/>
      <c r="BI169" s="1794"/>
      <c r="BJ169" s="1794"/>
      <c r="BK169" s="1794"/>
      <c r="BL169" s="1794"/>
      <c r="BM169" s="1794"/>
      <c r="BN169" s="1794"/>
    </row>
    <row r="170" spans="1:66" s="53" customFormat="1" ht="15" x14ac:dyDescent="0.25">
      <c r="A170" s="55"/>
      <c r="C170" s="132"/>
      <c r="I170" s="55"/>
      <c r="J170" s="1798"/>
      <c r="K170" s="1794"/>
      <c r="L170" s="1794"/>
      <c r="M170" s="1794"/>
      <c r="N170" s="1798"/>
      <c r="O170" s="1794"/>
      <c r="P170" s="1794"/>
      <c r="Q170" s="1794"/>
      <c r="R170" s="1794"/>
      <c r="S170" s="1794"/>
      <c r="T170" s="1794"/>
      <c r="U170" s="1790" t="s">
        <v>346</v>
      </c>
      <c r="V170" s="1790" t="s">
        <v>1229</v>
      </c>
      <c r="W170" s="1790" t="s">
        <v>413</v>
      </c>
      <c r="X170" s="1794"/>
      <c r="Y170" s="1794"/>
      <c r="Z170" s="1794"/>
      <c r="AA170" s="1794"/>
      <c r="AB170" s="1794"/>
      <c r="AC170" s="1794"/>
      <c r="AD170" s="1794"/>
      <c r="AE170" s="1794"/>
      <c r="AF170" s="1794"/>
      <c r="AG170" s="1794"/>
      <c r="AH170" s="1794"/>
      <c r="AI170" s="1794"/>
      <c r="AJ170" s="1794"/>
      <c r="AK170" s="1794"/>
      <c r="AL170" s="1794"/>
      <c r="AM170" s="1794"/>
      <c r="AN170" s="1794"/>
      <c r="AO170" s="1794"/>
      <c r="AP170" s="1794"/>
      <c r="AQ170" s="1794"/>
      <c r="AR170" s="1794"/>
      <c r="AS170" s="1794"/>
      <c r="AT170" s="1794"/>
      <c r="AU170" s="1794"/>
      <c r="AV170" s="1794"/>
      <c r="AW170" s="1794"/>
      <c r="AX170" s="1794"/>
      <c r="AY170" s="1794"/>
      <c r="AZ170" s="1794"/>
      <c r="BA170" s="1794"/>
      <c r="BB170" s="1794"/>
      <c r="BC170" s="1794"/>
      <c r="BD170" s="1794"/>
      <c r="BE170" s="1794"/>
      <c r="BF170" s="1794"/>
      <c r="BG170" s="1794"/>
      <c r="BH170" s="1794"/>
      <c r="BI170" s="1794"/>
      <c r="BJ170" s="1794"/>
      <c r="BK170" s="1794"/>
      <c r="BL170" s="1794"/>
      <c r="BM170" s="1794"/>
      <c r="BN170" s="1794"/>
    </row>
    <row r="171" spans="1:66" s="53" customFormat="1" ht="15" x14ac:dyDescent="0.25">
      <c r="A171" s="55"/>
      <c r="C171" s="132"/>
      <c r="I171" s="55"/>
      <c r="J171" s="1798"/>
      <c r="K171" s="1794"/>
      <c r="L171" s="1794"/>
      <c r="M171" s="1794"/>
      <c r="N171" s="1798"/>
      <c r="O171" s="1794"/>
      <c r="P171" s="1794"/>
      <c r="Q171" s="1794"/>
      <c r="R171" s="1794"/>
      <c r="S171" s="1794"/>
      <c r="T171" s="1794"/>
      <c r="U171" s="1790" t="s">
        <v>346</v>
      </c>
      <c r="V171" s="1790" t="s">
        <v>1230</v>
      </c>
      <c r="W171" s="1790" t="s">
        <v>413</v>
      </c>
      <c r="X171" s="1794"/>
      <c r="Y171" s="1794"/>
      <c r="Z171" s="1794"/>
      <c r="AA171" s="1794"/>
      <c r="AB171" s="1794"/>
      <c r="AC171" s="1794"/>
      <c r="AD171" s="1794"/>
      <c r="AE171" s="1794"/>
      <c r="AF171" s="1794"/>
      <c r="AG171" s="1794"/>
      <c r="AH171" s="1794"/>
      <c r="AI171" s="1794"/>
      <c r="AJ171" s="1794"/>
      <c r="AK171" s="1794"/>
      <c r="AL171" s="1794"/>
      <c r="AM171" s="1794"/>
      <c r="AN171" s="1794"/>
      <c r="AO171" s="1794"/>
      <c r="AP171" s="1794"/>
      <c r="AQ171" s="1794"/>
      <c r="AR171" s="1794"/>
      <c r="AS171" s="1794"/>
      <c r="AT171" s="1794"/>
      <c r="AU171" s="1794"/>
      <c r="AV171" s="1794"/>
      <c r="AW171" s="1794"/>
      <c r="AX171" s="1794"/>
      <c r="AY171" s="1794"/>
      <c r="AZ171" s="1794"/>
      <c r="BA171" s="1794"/>
      <c r="BB171" s="1794"/>
      <c r="BC171" s="1794"/>
      <c r="BD171" s="1794"/>
      <c r="BE171" s="1794"/>
      <c r="BF171" s="1794"/>
      <c r="BG171" s="1794"/>
      <c r="BH171" s="1794"/>
      <c r="BI171" s="1794"/>
      <c r="BJ171" s="1794"/>
      <c r="BK171" s="1794"/>
      <c r="BL171" s="1794"/>
      <c r="BM171" s="1794"/>
      <c r="BN171" s="1794"/>
    </row>
    <row r="172" spans="1:66" s="53" customFormat="1" ht="15" x14ac:dyDescent="0.25">
      <c r="A172" s="55"/>
      <c r="C172" s="132"/>
      <c r="I172" s="55"/>
      <c r="J172" s="1798"/>
      <c r="K172" s="1794"/>
      <c r="L172" s="1794"/>
      <c r="M172" s="1794"/>
      <c r="N172" s="1798"/>
      <c r="O172" s="1794"/>
      <c r="P172" s="1794"/>
      <c r="Q172" s="1794"/>
      <c r="R172" s="1794"/>
      <c r="S172" s="1794"/>
      <c r="T172" s="1794"/>
      <c r="U172" s="1790" t="s">
        <v>346</v>
      </c>
      <c r="V172" s="1790" t="s">
        <v>1231</v>
      </c>
      <c r="W172" s="1790" t="s">
        <v>413</v>
      </c>
      <c r="X172" s="1794"/>
      <c r="Y172" s="1794"/>
      <c r="Z172" s="1794"/>
      <c r="AA172" s="1794"/>
      <c r="AB172" s="1794"/>
      <c r="AC172" s="1794"/>
      <c r="AD172" s="1794"/>
      <c r="AE172" s="1794"/>
      <c r="AF172" s="1794"/>
      <c r="AG172" s="1794"/>
      <c r="AH172" s="1794"/>
      <c r="AI172" s="1794"/>
      <c r="AJ172" s="1794"/>
      <c r="AK172" s="1794"/>
      <c r="AL172" s="1794"/>
      <c r="AM172" s="1794"/>
      <c r="AN172" s="1794"/>
      <c r="AO172" s="1794"/>
      <c r="AP172" s="1794"/>
      <c r="AQ172" s="1794"/>
      <c r="AR172" s="1794"/>
      <c r="AS172" s="1794"/>
      <c r="AT172" s="1794"/>
      <c r="AU172" s="1794"/>
      <c r="AV172" s="1794"/>
      <c r="AW172" s="1794"/>
      <c r="AX172" s="1794"/>
      <c r="AY172" s="1794"/>
      <c r="AZ172" s="1794"/>
      <c r="BA172" s="1794"/>
      <c r="BB172" s="1794"/>
      <c r="BC172" s="1794"/>
      <c r="BD172" s="1794"/>
      <c r="BE172" s="1794"/>
      <c r="BF172" s="1794"/>
      <c r="BG172" s="1794"/>
      <c r="BH172" s="1794"/>
      <c r="BI172" s="1794"/>
      <c r="BJ172" s="1794"/>
      <c r="BK172" s="1794"/>
      <c r="BL172" s="1794"/>
      <c r="BM172" s="1794"/>
      <c r="BN172" s="1794"/>
    </row>
    <row r="173" spans="1:66" s="53" customFormat="1" ht="15" x14ac:dyDescent="0.25">
      <c r="A173" s="55"/>
      <c r="C173" s="132"/>
      <c r="I173" s="55"/>
      <c r="J173" s="1798"/>
      <c r="K173" s="1794"/>
      <c r="L173" s="1794"/>
      <c r="M173" s="1794"/>
      <c r="N173" s="1798"/>
      <c r="O173" s="1794"/>
      <c r="P173" s="1794"/>
      <c r="Q173" s="1794"/>
      <c r="R173" s="1794"/>
      <c r="S173" s="1794"/>
      <c r="T173" s="1794"/>
      <c r="U173" s="1790" t="s">
        <v>346</v>
      </c>
      <c r="V173" s="1790" t="s">
        <v>1232</v>
      </c>
      <c r="W173" s="1790" t="s">
        <v>413</v>
      </c>
      <c r="X173" s="1794"/>
      <c r="Y173" s="1794"/>
      <c r="Z173" s="1794"/>
      <c r="AA173" s="1794"/>
      <c r="AB173" s="1794"/>
      <c r="AC173" s="1794"/>
      <c r="AD173" s="1794"/>
      <c r="AE173" s="1794"/>
      <c r="AF173" s="1794"/>
      <c r="AG173" s="1794"/>
      <c r="AH173" s="1794"/>
      <c r="AI173" s="1794"/>
      <c r="AJ173" s="1794"/>
      <c r="AK173" s="1794"/>
      <c r="AL173" s="1794"/>
      <c r="AM173" s="1794"/>
      <c r="AN173" s="1794"/>
      <c r="AO173" s="1794"/>
      <c r="AP173" s="1794"/>
      <c r="AQ173" s="1794"/>
      <c r="AR173" s="1794"/>
      <c r="AS173" s="1794"/>
      <c r="AT173" s="1794"/>
      <c r="AU173" s="1794"/>
      <c r="AV173" s="1794"/>
      <c r="AW173" s="1794"/>
      <c r="AX173" s="1794"/>
      <c r="AY173" s="1794"/>
      <c r="AZ173" s="1794"/>
      <c r="BA173" s="1794"/>
      <c r="BB173" s="1794"/>
      <c r="BC173" s="1794"/>
      <c r="BD173" s="1794"/>
      <c r="BE173" s="1794"/>
      <c r="BF173" s="1794"/>
      <c r="BG173" s="1794"/>
      <c r="BH173" s="1794"/>
      <c r="BI173" s="1794"/>
      <c r="BJ173" s="1794"/>
      <c r="BK173" s="1794"/>
      <c r="BL173" s="1794"/>
      <c r="BM173" s="1794"/>
      <c r="BN173" s="1794"/>
    </row>
    <row r="174" spans="1:66" s="53" customFormat="1" ht="15" x14ac:dyDescent="0.25">
      <c r="A174" s="55"/>
      <c r="C174" s="132"/>
      <c r="I174" s="55"/>
      <c r="J174" s="1798"/>
      <c r="K174" s="1794"/>
      <c r="L174" s="1794"/>
      <c r="M174" s="1794"/>
      <c r="N174" s="1798"/>
      <c r="O174" s="1794"/>
      <c r="P174" s="1794"/>
      <c r="Q174" s="1794"/>
      <c r="R174" s="1794"/>
      <c r="S174" s="1794"/>
      <c r="T174" s="1794"/>
      <c r="U174" s="1790" t="s">
        <v>348</v>
      </c>
      <c r="V174" s="1790" t="s">
        <v>1233</v>
      </c>
      <c r="W174" s="1790" t="s">
        <v>414</v>
      </c>
      <c r="X174" s="1794"/>
      <c r="Y174" s="1794"/>
      <c r="Z174" s="1794"/>
      <c r="AA174" s="1794"/>
      <c r="AB174" s="1794"/>
      <c r="AC174" s="1794"/>
      <c r="AD174" s="1794"/>
      <c r="AE174" s="1794"/>
      <c r="AF174" s="1794"/>
      <c r="AG174" s="1794"/>
      <c r="AH174" s="1794"/>
      <c r="AI174" s="1794"/>
      <c r="AJ174" s="1794"/>
      <c r="AK174" s="1794"/>
      <c r="AL174" s="1794"/>
      <c r="AM174" s="1794"/>
      <c r="AN174" s="1794"/>
      <c r="AO174" s="1794"/>
      <c r="AP174" s="1794"/>
      <c r="AQ174" s="1794"/>
      <c r="AR174" s="1794"/>
      <c r="AS174" s="1794"/>
      <c r="AT174" s="1794"/>
      <c r="AU174" s="1794"/>
      <c r="AV174" s="1794"/>
      <c r="AW174" s="1794"/>
      <c r="AX174" s="1794"/>
      <c r="AY174" s="1794"/>
      <c r="AZ174" s="1794"/>
      <c r="BA174" s="1794"/>
      <c r="BB174" s="1794"/>
      <c r="BC174" s="1794"/>
      <c r="BD174" s="1794"/>
      <c r="BE174" s="1794"/>
      <c r="BF174" s="1794"/>
      <c r="BG174" s="1794"/>
      <c r="BH174" s="1794"/>
      <c r="BI174" s="1794"/>
      <c r="BJ174" s="1794"/>
      <c r="BK174" s="1794"/>
      <c r="BL174" s="1794"/>
      <c r="BM174" s="1794"/>
      <c r="BN174" s="1794"/>
    </row>
    <row r="175" spans="1:66" s="53" customFormat="1" ht="15" x14ac:dyDescent="0.25">
      <c r="A175" s="55"/>
      <c r="C175" s="132"/>
      <c r="I175" s="55"/>
      <c r="J175" s="1798"/>
      <c r="K175" s="1794"/>
      <c r="L175" s="1794"/>
      <c r="M175" s="1794"/>
      <c r="N175" s="1798"/>
      <c r="O175" s="1794"/>
      <c r="P175" s="1794"/>
      <c r="Q175" s="1794"/>
      <c r="R175" s="1794"/>
      <c r="S175" s="1794"/>
      <c r="T175" s="1794"/>
      <c r="U175" s="1790" t="s">
        <v>348</v>
      </c>
      <c r="V175" s="1790" t="s">
        <v>1234</v>
      </c>
      <c r="W175" s="1790" t="s">
        <v>414</v>
      </c>
      <c r="X175" s="1794"/>
      <c r="Y175" s="1794"/>
      <c r="Z175" s="1794"/>
      <c r="AA175" s="1794"/>
      <c r="AB175" s="1794"/>
      <c r="AC175" s="1794"/>
      <c r="AD175" s="1794"/>
      <c r="AE175" s="1794"/>
      <c r="AF175" s="1794"/>
      <c r="AG175" s="1794"/>
      <c r="AH175" s="1794"/>
      <c r="AI175" s="1794"/>
      <c r="AJ175" s="1794"/>
      <c r="AK175" s="1794"/>
      <c r="AL175" s="1794"/>
      <c r="AM175" s="1794"/>
      <c r="AN175" s="1794"/>
      <c r="AO175" s="1794"/>
      <c r="AP175" s="1794"/>
      <c r="AQ175" s="1794"/>
      <c r="AR175" s="1794"/>
      <c r="AS175" s="1794"/>
      <c r="AT175" s="1794"/>
      <c r="AU175" s="1794"/>
      <c r="AV175" s="1794"/>
      <c r="AW175" s="1794"/>
      <c r="AX175" s="1794"/>
      <c r="AY175" s="1794"/>
      <c r="AZ175" s="1794"/>
      <c r="BA175" s="1794"/>
      <c r="BB175" s="1794"/>
      <c r="BC175" s="1794"/>
      <c r="BD175" s="1794"/>
      <c r="BE175" s="1794"/>
      <c r="BF175" s="1794"/>
      <c r="BG175" s="1794"/>
      <c r="BH175" s="1794"/>
      <c r="BI175" s="1794"/>
      <c r="BJ175" s="1794"/>
      <c r="BK175" s="1794"/>
      <c r="BL175" s="1794"/>
      <c r="BM175" s="1794"/>
      <c r="BN175" s="1794"/>
    </row>
    <row r="176" spans="1:66" s="53" customFormat="1" ht="15" x14ac:dyDescent="0.25">
      <c r="A176" s="55"/>
      <c r="C176" s="132"/>
      <c r="I176" s="55"/>
      <c r="J176" s="1798"/>
      <c r="K176" s="1794"/>
      <c r="L176" s="1794"/>
      <c r="M176" s="1794"/>
      <c r="N176" s="1798"/>
      <c r="O176" s="1794"/>
      <c r="P176" s="1794"/>
      <c r="Q176" s="1794"/>
      <c r="R176" s="1794"/>
      <c r="S176" s="1794"/>
      <c r="T176" s="1794"/>
      <c r="U176" s="1790" t="s">
        <v>350</v>
      </c>
      <c r="V176" s="1790" t="s">
        <v>1235</v>
      </c>
      <c r="W176" s="1790" t="s">
        <v>413</v>
      </c>
      <c r="X176" s="1794"/>
      <c r="Y176" s="1794"/>
      <c r="Z176" s="1794"/>
      <c r="AA176" s="1794"/>
      <c r="AB176" s="1794"/>
      <c r="AC176" s="1794"/>
      <c r="AD176" s="1794"/>
      <c r="AE176" s="1794"/>
      <c r="AF176" s="1794"/>
      <c r="AG176" s="1794"/>
      <c r="AH176" s="1794"/>
      <c r="AI176" s="1794"/>
      <c r="AJ176" s="1794"/>
      <c r="AK176" s="1794"/>
      <c r="AL176" s="1794"/>
      <c r="AM176" s="1794"/>
      <c r="AN176" s="1794"/>
      <c r="AO176" s="1794"/>
      <c r="AP176" s="1794"/>
      <c r="AQ176" s="1794"/>
      <c r="AR176" s="1794"/>
      <c r="AS176" s="1794"/>
      <c r="AT176" s="1794"/>
      <c r="AU176" s="1794"/>
      <c r="AV176" s="1794"/>
      <c r="AW176" s="1794"/>
      <c r="AX176" s="1794"/>
      <c r="AY176" s="1794"/>
      <c r="AZ176" s="1794"/>
      <c r="BA176" s="1794"/>
      <c r="BB176" s="1794"/>
      <c r="BC176" s="1794"/>
      <c r="BD176" s="1794"/>
      <c r="BE176" s="1794"/>
      <c r="BF176" s="1794"/>
      <c r="BG176" s="1794"/>
      <c r="BH176" s="1794"/>
      <c r="BI176" s="1794"/>
      <c r="BJ176" s="1794"/>
      <c r="BK176" s="1794"/>
      <c r="BL176" s="1794"/>
      <c r="BM176" s="1794"/>
      <c r="BN176" s="1794"/>
    </row>
    <row r="177" spans="1:66" s="53" customFormat="1" ht="15" x14ac:dyDescent="0.25">
      <c r="A177" s="55"/>
      <c r="C177" s="132"/>
      <c r="I177" s="55"/>
      <c r="J177" s="1798"/>
      <c r="K177" s="1794"/>
      <c r="L177" s="1794"/>
      <c r="M177" s="1794"/>
      <c r="N177" s="1798"/>
      <c r="O177" s="1794"/>
      <c r="P177" s="1794"/>
      <c r="Q177" s="1794"/>
      <c r="R177" s="1794"/>
      <c r="S177" s="1794"/>
      <c r="T177" s="1794"/>
      <c r="U177" s="1790" t="s">
        <v>352</v>
      </c>
      <c r="V177" s="1790" t="s">
        <v>1236</v>
      </c>
      <c r="W177" s="1790" t="s">
        <v>413</v>
      </c>
      <c r="X177" s="1794"/>
      <c r="Y177" s="1794"/>
      <c r="Z177" s="1794"/>
      <c r="AA177" s="1794"/>
      <c r="AB177" s="1794"/>
      <c r="AC177" s="1794"/>
      <c r="AD177" s="1794"/>
      <c r="AE177" s="1794"/>
      <c r="AF177" s="1794"/>
      <c r="AG177" s="1794"/>
      <c r="AH177" s="1794"/>
      <c r="AI177" s="1794"/>
      <c r="AJ177" s="1794"/>
      <c r="AK177" s="1794"/>
      <c r="AL177" s="1794"/>
      <c r="AM177" s="1794"/>
      <c r="AN177" s="1794"/>
      <c r="AO177" s="1794"/>
      <c r="AP177" s="1794"/>
      <c r="AQ177" s="1794"/>
      <c r="AR177" s="1794"/>
      <c r="AS177" s="1794"/>
      <c r="AT177" s="1794"/>
      <c r="AU177" s="1794"/>
      <c r="AV177" s="1794"/>
      <c r="AW177" s="1794"/>
      <c r="AX177" s="1794"/>
      <c r="AY177" s="1794"/>
      <c r="AZ177" s="1794"/>
      <c r="BA177" s="1794"/>
      <c r="BB177" s="1794"/>
      <c r="BC177" s="1794"/>
      <c r="BD177" s="1794"/>
      <c r="BE177" s="1794"/>
      <c r="BF177" s="1794"/>
      <c r="BG177" s="1794"/>
      <c r="BH177" s="1794"/>
      <c r="BI177" s="1794"/>
      <c r="BJ177" s="1794"/>
      <c r="BK177" s="1794"/>
      <c r="BL177" s="1794"/>
      <c r="BM177" s="1794"/>
      <c r="BN177" s="1794"/>
    </row>
    <row r="178" spans="1:66" s="53" customFormat="1" ht="15" x14ac:dyDescent="0.25">
      <c r="A178" s="55"/>
      <c r="C178" s="132"/>
      <c r="I178" s="55"/>
      <c r="J178" s="1798"/>
      <c r="K178" s="1794"/>
      <c r="L178" s="1794"/>
      <c r="M178" s="1794"/>
      <c r="N178" s="1798"/>
      <c r="O178" s="1794"/>
      <c r="P178" s="1794"/>
      <c r="Q178" s="1794"/>
      <c r="R178" s="1794"/>
      <c r="S178" s="1794"/>
      <c r="T178" s="1794"/>
      <c r="U178" s="1790" t="s">
        <v>352</v>
      </c>
      <c r="V178" s="1790" t="s">
        <v>1237</v>
      </c>
      <c r="W178" s="1790" t="s">
        <v>415</v>
      </c>
      <c r="X178" s="1794"/>
      <c r="Y178" s="1794"/>
      <c r="Z178" s="1794"/>
      <c r="AA178" s="1794"/>
      <c r="AB178" s="1794"/>
      <c r="AC178" s="1794"/>
      <c r="AD178" s="1794"/>
      <c r="AE178" s="1794"/>
      <c r="AF178" s="1794"/>
      <c r="AG178" s="1794"/>
      <c r="AH178" s="1794"/>
      <c r="AI178" s="1794"/>
      <c r="AJ178" s="1794"/>
      <c r="AK178" s="1794"/>
      <c r="AL178" s="1794"/>
      <c r="AM178" s="1794"/>
      <c r="AN178" s="1794"/>
      <c r="AO178" s="1794"/>
      <c r="AP178" s="1794"/>
      <c r="AQ178" s="1794"/>
      <c r="AR178" s="1794"/>
      <c r="AS178" s="1794"/>
      <c r="AT178" s="1794"/>
      <c r="AU178" s="1794"/>
      <c r="AV178" s="1794"/>
      <c r="AW178" s="1794"/>
      <c r="AX178" s="1794"/>
      <c r="AY178" s="1794"/>
      <c r="AZ178" s="1794"/>
      <c r="BA178" s="1794"/>
      <c r="BB178" s="1794"/>
      <c r="BC178" s="1794"/>
      <c r="BD178" s="1794"/>
      <c r="BE178" s="1794"/>
      <c r="BF178" s="1794"/>
      <c r="BG178" s="1794"/>
      <c r="BH178" s="1794"/>
      <c r="BI178" s="1794"/>
      <c r="BJ178" s="1794"/>
      <c r="BK178" s="1794"/>
      <c r="BL178" s="1794"/>
      <c r="BM178" s="1794"/>
      <c r="BN178" s="1794"/>
    </row>
    <row r="179" spans="1:66" s="53" customFormat="1" ht="15" x14ac:dyDescent="0.25">
      <c r="A179" s="55"/>
      <c r="C179" s="132"/>
      <c r="I179" s="55"/>
      <c r="J179" s="1798"/>
      <c r="K179" s="1794"/>
      <c r="L179" s="1794"/>
      <c r="M179" s="1794"/>
      <c r="N179" s="1798"/>
      <c r="O179" s="1794"/>
      <c r="P179" s="1794"/>
      <c r="Q179" s="1794"/>
      <c r="R179" s="1794"/>
      <c r="S179" s="1794"/>
      <c r="T179" s="1794"/>
      <c r="U179" s="1790" t="s">
        <v>354</v>
      </c>
      <c r="V179" s="1790" t="s">
        <v>1238</v>
      </c>
      <c r="W179" s="1790" t="s">
        <v>413</v>
      </c>
      <c r="X179" s="1794"/>
      <c r="Y179" s="1794"/>
      <c r="Z179" s="1794"/>
      <c r="AA179" s="1794"/>
      <c r="AB179" s="1794"/>
      <c r="AC179" s="1794"/>
      <c r="AD179" s="1794"/>
      <c r="AE179" s="1794"/>
      <c r="AF179" s="1794"/>
      <c r="AG179" s="1794"/>
      <c r="AH179" s="1794"/>
      <c r="AI179" s="1794"/>
      <c r="AJ179" s="1794"/>
      <c r="AK179" s="1794"/>
      <c r="AL179" s="1794"/>
      <c r="AM179" s="1794"/>
      <c r="AN179" s="1794"/>
      <c r="AO179" s="1794"/>
      <c r="AP179" s="1794"/>
      <c r="AQ179" s="1794"/>
      <c r="AR179" s="1794"/>
      <c r="AS179" s="1794"/>
      <c r="AT179" s="1794"/>
      <c r="AU179" s="1794"/>
      <c r="AV179" s="1794"/>
      <c r="AW179" s="1794"/>
      <c r="AX179" s="1794"/>
      <c r="AY179" s="1794"/>
      <c r="AZ179" s="1794"/>
      <c r="BA179" s="1794"/>
      <c r="BB179" s="1794"/>
      <c r="BC179" s="1794"/>
      <c r="BD179" s="1794"/>
      <c r="BE179" s="1794"/>
      <c r="BF179" s="1794"/>
      <c r="BG179" s="1794"/>
      <c r="BH179" s="1794"/>
      <c r="BI179" s="1794"/>
      <c r="BJ179" s="1794"/>
      <c r="BK179" s="1794"/>
      <c r="BL179" s="1794"/>
      <c r="BM179" s="1794"/>
      <c r="BN179" s="1794"/>
    </row>
    <row r="180" spans="1:66" s="53" customFormat="1" ht="15" x14ac:dyDescent="0.25">
      <c r="A180" s="55"/>
      <c r="C180" s="132"/>
      <c r="I180" s="55"/>
      <c r="J180" s="1798"/>
      <c r="K180" s="1794"/>
      <c r="L180" s="1794"/>
      <c r="M180" s="1794"/>
      <c r="N180" s="1798"/>
      <c r="O180" s="1794"/>
      <c r="P180" s="1794"/>
      <c r="Q180" s="1794"/>
      <c r="R180" s="1794"/>
      <c r="S180" s="1794"/>
      <c r="T180" s="1794"/>
      <c r="U180" s="1790" t="s">
        <v>356</v>
      </c>
      <c r="V180" s="1790" t="s">
        <v>422</v>
      </c>
      <c r="W180" s="1790" t="s">
        <v>415</v>
      </c>
      <c r="X180" s="1794"/>
      <c r="Y180" s="1794"/>
      <c r="Z180" s="1794"/>
      <c r="AA180" s="1794"/>
      <c r="AB180" s="1794"/>
      <c r="AC180" s="1794"/>
      <c r="AD180" s="1794"/>
      <c r="AE180" s="1794"/>
      <c r="AF180" s="1794"/>
      <c r="AG180" s="1794"/>
      <c r="AH180" s="1794"/>
      <c r="AI180" s="1794"/>
      <c r="AJ180" s="1794"/>
      <c r="AK180" s="1794"/>
      <c r="AL180" s="1794"/>
      <c r="AM180" s="1794"/>
      <c r="AN180" s="1794"/>
      <c r="AO180" s="1794"/>
      <c r="AP180" s="1794"/>
      <c r="AQ180" s="1794"/>
      <c r="AR180" s="1794"/>
      <c r="AS180" s="1794"/>
      <c r="AT180" s="1794"/>
      <c r="AU180" s="1794"/>
      <c r="AV180" s="1794"/>
      <c r="AW180" s="1794"/>
      <c r="AX180" s="1794"/>
      <c r="AY180" s="1794"/>
      <c r="AZ180" s="1794"/>
      <c r="BA180" s="1794"/>
      <c r="BB180" s="1794"/>
      <c r="BC180" s="1794"/>
      <c r="BD180" s="1794"/>
      <c r="BE180" s="1794"/>
      <c r="BF180" s="1794"/>
      <c r="BG180" s="1794"/>
      <c r="BH180" s="1794"/>
      <c r="BI180" s="1794"/>
      <c r="BJ180" s="1794"/>
      <c r="BK180" s="1794"/>
      <c r="BL180" s="1794"/>
      <c r="BM180" s="1794"/>
      <c r="BN180" s="1794"/>
    </row>
    <row r="181" spans="1:66" s="53" customFormat="1" ht="15" x14ac:dyDescent="0.25">
      <c r="A181" s="55"/>
      <c r="C181" s="132"/>
      <c r="I181" s="55"/>
      <c r="J181" s="1798"/>
      <c r="K181" s="1794"/>
      <c r="L181" s="1794"/>
      <c r="M181" s="1794"/>
      <c r="N181" s="1798"/>
      <c r="O181" s="1794"/>
      <c r="P181" s="1794"/>
      <c r="Q181" s="1794"/>
      <c r="R181" s="1794"/>
      <c r="S181" s="1794"/>
      <c r="T181" s="1794"/>
      <c r="U181" s="1790" t="s">
        <v>358</v>
      </c>
      <c r="V181" s="1790" t="s">
        <v>1239</v>
      </c>
      <c r="W181" s="1790" t="s">
        <v>414</v>
      </c>
      <c r="X181" s="1794"/>
      <c r="Y181" s="1794"/>
      <c r="Z181" s="1794"/>
      <c r="AA181" s="1794"/>
      <c r="AB181" s="1794"/>
      <c r="AC181" s="1794"/>
      <c r="AD181" s="1794"/>
      <c r="AE181" s="1794"/>
      <c r="AF181" s="1794"/>
      <c r="AG181" s="1794"/>
      <c r="AH181" s="1794"/>
      <c r="AI181" s="1794"/>
      <c r="AJ181" s="1794"/>
      <c r="AK181" s="1794"/>
      <c r="AL181" s="1794"/>
      <c r="AM181" s="1794"/>
      <c r="AN181" s="1794"/>
      <c r="AO181" s="1794"/>
      <c r="AP181" s="1794"/>
      <c r="AQ181" s="1794"/>
      <c r="AR181" s="1794"/>
      <c r="AS181" s="1794"/>
      <c r="AT181" s="1794"/>
      <c r="AU181" s="1794"/>
      <c r="AV181" s="1794"/>
      <c r="AW181" s="1794"/>
      <c r="AX181" s="1794"/>
      <c r="AY181" s="1794"/>
      <c r="AZ181" s="1794"/>
      <c r="BA181" s="1794"/>
      <c r="BB181" s="1794"/>
      <c r="BC181" s="1794"/>
      <c r="BD181" s="1794"/>
      <c r="BE181" s="1794"/>
      <c r="BF181" s="1794"/>
      <c r="BG181" s="1794"/>
      <c r="BH181" s="1794"/>
      <c r="BI181" s="1794"/>
      <c r="BJ181" s="1794"/>
      <c r="BK181" s="1794"/>
      <c r="BL181" s="1794"/>
      <c r="BM181" s="1794"/>
      <c r="BN181" s="1794"/>
    </row>
    <row r="182" spans="1:66" s="53" customFormat="1" ht="15" x14ac:dyDescent="0.25">
      <c r="A182" s="55"/>
      <c r="C182" s="132"/>
      <c r="I182" s="55"/>
      <c r="J182" s="1798"/>
      <c r="K182" s="1794"/>
      <c r="L182" s="1794"/>
      <c r="M182" s="1794"/>
      <c r="N182" s="1798"/>
      <c r="O182" s="1794"/>
      <c r="P182" s="1794"/>
      <c r="Q182" s="1794"/>
      <c r="R182" s="1794"/>
      <c r="S182" s="1794"/>
      <c r="T182" s="1794"/>
      <c r="U182" s="1790" t="s">
        <v>360</v>
      </c>
      <c r="V182" s="1790" t="s">
        <v>1240</v>
      </c>
      <c r="W182" s="1790" t="s">
        <v>413</v>
      </c>
      <c r="X182" s="1794"/>
      <c r="Y182" s="1794"/>
      <c r="Z182" s="1794"/>
      <c r="AA182" s="1794"/>
      <c r="AB182" s="1794"/>
      <c r="AC182" s="1794"/>
      <c r="AD182" s="1794"/>
      <c r="AE182" s="1794"/>
      <c r="AF182" s="1794"/>
      <c r="AG182" s="1794"/>
      <c r="AH182" s="1794"/>
      <c r="AI182" s="1794"/>
      <c r="AJ182" s="1794"/>
      <c r="AK182" s="1794"/>
      <c r="AL182" s="1794"/>
      <c r="AM182" s="1794"/>
      <c r="AN182" s="1794"/>
      <c r="AO182" s="1794"/>
      <c r="AP182" s="1794"/>
      <c r="AQ182" s="1794"/>
      <c r="AR182" s="1794"/>
      <c r="AS182" s="1794"/>
      <c r="AT182" s="1794"/>
      <c r="AU182" s="1794"/>
      <c r="AV182" s="1794"/>
      <c r="AW182" s="1794"/>
      <c r="AX182" s="1794"/>
      <c r="AY182" s="1794"/>
      <c r="AZ182" s="1794"/>
      <c r="BA182" s="1794"/>
      <c r="BB182" s="1794"/>
      <c r="BC182" s="1794"/>
      <c r="BD182" s="1794"/>
      <c r="BE182" s="1794"/>
      <c r="BF182" s="1794"/>
      <c r="BG182" s="1794"/>
      <c r="BH182" s="1794"/>
      <c r="BI182" s="1794"/>
      <c r="BJ182" s="1794"/>
      <c r="BK182" s="1794"/>
      <c r="BL182" s="1794"/>
      <c r="BM182" s="1794"/>
      <c r="BN182" s="1794"/>
    </row>
    <row r="183" spans="1:66" s="53" customFormat="1" ht="15" x14ac:dyDescent="0.25">
      <c r="A183" s="55"/>
      <c r="C183" s="132"/>
      <c r="I183" s="55"/>
      <c r="J183" s="1798"/>
      <c r="K183" s="1794"/>
      <c r="L183" s="1794"/>
      <c r="M183" s="1794"/>
      <c r="N183" s="1798"/>
      <c r="O183" s="1794"/>
      <c r="P183" s="1794"/>
      <c r="Q183" s="1794"/>
      <c r="R183" s="1794"/>
      <c r="S183" s="1794"/>
      <c r="T183" s="1794"/>
      <c r="U183" s="1790" t="s">
        <v>360</v>
      </c>
      <c r="V183" s="1790" t="s">
        <v>1241</v>
      </c>
      <c r="W183" s="1790" t="s">
        <v>413</v>
      </c>
      <c r="X183" s="1794"/>
      <c r="Y183" s="1794"/>
      <c r="Z183" s="1794"/>
      <c r="AA183" s="1794"/>
      <c r="AB183" s="1794"/>
      <c r="AC183" s="1794"/>
      <c r="AD183" s="1794"/>
      <c r="AE183" s="1794"/>
      <c r="AF183" s="1794"/>
      <c r="AG183" s="1794"/>
      <c r="AH183" s="1794"/>
      <c r="AI183" s="1794"/>
      <c r="AJ183" s="1794"/>
      <c r="AK183" s="1794"/>
      <c r="AL183" s="1794"/>
      <c r="AM183" s="1794"/>
      <c r="AN183" s="1794"/>
      <c r="AO183" s="1794"/>
      <c r="AP183" s="1794"/>
      <c r="AQ183" s="1794"/>
      <c r="AR183" s="1794"/>
      <c r="AS183" s="1794"/>
      <c r="AT183" s="1794"/>
      <c r="AU183" s="1794"/>
      <c r="AV183" s="1794"/>
      <c r="AW183" s="1794"/>
      <c r="AX183" s="1794"/>
      <c r="AY183" s="1794"/>
      <c r="AZ183" s="1794"/>
      <c r="BA183" s="1794"/>
      <c r="BB183" s="1794"/>
      <c r="BC183" s="1794"/>
      <c r="BD183" s="1794"/>
      <c r="BE183" s="1794"/>
      <c r="BF183" s="1794"/>
      <c r="BG183" s="1794"/>
      <c r="BH183" s="1794"/>
      <c r="BI183" s="1794"/>
      <c r="BJ183" s="1794"/>
      <c r="BK183" s="1794"/>
      <c r="BL183" s="1794"/>
      <c r="BM183" s="1794"/>
      <c r="BN183" s="1794"/>
    </row>
    <row r="184" spans="1:66" s="53" customFormat="1" ht="15" x14ac:dyDescent="0.25">
      <c r="A184" s="55"/>
      <c r="C184" s="132"/>
      <c r="I184" s="55"/>
      <c r="J184" s="1798"/>
      <c r="K184" s="1794"/>
      <c r="L184" s="1794"/>
      <c r="M184" s="1794"/>
      <c r="N184" s="1798"/>
      <c r="O184" s="1794"/>
      <c r="P184" s="1794"/>
      <c r="Q184" s="1794"/>
      <c r="R184" s="1794"/>
      <c r="S184" s="1794"/>
      <c r="T184" s="1794"/>
      <c r="U184" s="1790" t="s">
        <v>360</v>
      </c>
      <c r="V184" s="1790" t="s">
        <v>1242</v>
      </c>
      <c r="W184" s="1790" t="s">
        <v>413</v>
      </c>
      <c r="X184" s="1794"/>
      <c r="Y184" s="1794"/>
      <c r="Z184" s="1794"/>
      <c r="AA184" s="1794"/>
      <c r="AB184" s="1794"/>
      <c r="AC184" s="1794"/>
      <c r="AD184" s="1794"/>
      <c r="AE184" s="1794"/>
      <c r="AF184" s="1794"/>
      <c r="AG184" s="1794"/>
      <c r="AH184" s="1794"/>
      <c r="AI184" s="1794"/>
      <c r="AJ184" s="1794"/>
      <c r="AK184" s="1794"/>
      <c r="AL184" s="1794"/>
      <c r="AM184" s="1794"/>
      <c r="AN184" s="1794"/>
      <c r="AO184" s="1794"/>
      <c r="AP184" s="1794"/>
      <c r="AQ184" s="1794"/>
      <c r="AR184" s="1794"/>
      <c r="AS184" s="1794"/>
      <c r="AT184" s="1794"/>
      <c r="AU184" s="1794"/>
      <c r="AV184" s="1794"/>
      <c r="AW184" s="1794"/>
      <c r="AX184" s="1794"/>
      <c r="AY184" s="1794"/>
      <c r="AZ184" s="1794"/>
      <c r="BA184" s="1794"/>
      <c r="BB184" s="1794"/>
      <c r="BC184" s="1794"/>
      <c r="BD184" s="1794"/>
      <c r="BE184" s="1794"/>
      <c r="BF184" s="1794"/>
      <c r="BG184" s="1794"/>
      <c r="BH184" s="1794"/>
      <c r="BI184" s="1794"/>
      <c r="BJ184" s="1794"/>
      <c r="BK184" s="1794"/>
      <c r="BL184" s="1794"/>
      <c r="BM184" s="1794"/>
      <c r="BN184" s="1794"/>
    </row>
    <row r="185" spans="1:66" s="53" customFormat="1" ht="15" x14ac:dyDescent="0.25">
      <c r="A185" s="55"/>
      <c r="C185" s="132"/>
      <c r="I185" s="55"/>
      <c r="J185" s="1798"/>
      <c r="K185" s="1794"/>
      <c r="L185" s="1794"/>
      <c r="M185" s="1794"/>
      <c r="N185" s="1798"/>
      <c r="O185" s="1794"/>
      <c r="P185" s="1794"/>
      <c r="Q185" s="1794"/>
      <c r="R185" s="1794"/>
      <c r="S185" s="1794"/>
      <c r="T185" s="1794"/>
      <c r="U185" s="1790" t="s">
        <v>362</v>
      </c>
      <c r="V185" s="1790" t="s">
        <v>1243</v>
      </c>
      <c r="W185" s="1790" t="s">
        <v>413</v>
      </c>
      <c r="X185" s="1794"/>
      <c r="Y185" s="1794"/>
      <c r="Z185" s="1794"/>
      <c r="AA185" s="1794"/>
      <c r="AB185" s="1794"/>
      <c r="AC185" s="1794"/>
      <c r="AD185" s="1794"/>
      <c r="AE185" s="1794"/>
      <c r="AF185" s="1794"/>
      <c r="AG185" s="1794"/>
      <c r="AH185" s="1794"/>
      <c r="AI185" s="1794"/>
      <c r="AJ185" s="1794"/>
      <c r="AK185" s="1794"/>
      <c r="AL185" s="1794"/>
      <c r="AM185" s="1794"/>
      <c r="AN185" s="1794"/>
      <c r="AO185" s="1794"/>
      <c r="AP185" s="1794"/>
      <c r="AQ185" s="1794"/>
      <c r="AR185" s="1794"/>
      <c r="AS185" s="1794"/>
      <c r="AT185" s="1794"/>
      <c r="AU185" s="1794"/>
      <c r="AV185" s="1794"/>
      <c r="AW185" s="1794"/>
      <c r="AX185" s="1794"/>
      <c r="AY185" s="1794"/>
      <c r="AZ185" s="1794"/>
      <c r="BA185" s="1794"/>
      <c r="BB185" s="1794"/>
      <c r="BC185" s="1794"/>
      <c r="BD185" s="1794"/>
      <c r="BE185" s="1794"/>
      <c r="BF185" s="1794"/>
      <c r="BG185" s="1794"/>
      <c r="BH185" s="1794"/>
      <c r="BI185" s="1794"/>
      <c r="BJ185" s="1794"/>
      <c r="BK185" s="1794"/>
      <c r="BL185" s="1794"/>
      <c r="BM185" s="1794"/>
      <c r="BN185" s="1794"/>
    </row>
    <row r="186" spans="1:66" s="53" customFormat="1" ht="15" x14ac:dyDescent="0.25">
      <c r="A186" s="55"/>
      <c r="C186" s="132"/>
      <c r="I186" s="55"/>
      <c r="J186" s="1798"/>
      <c r="K186" s="1794"/>
      <c r="L186" s="1794"/>
      <c r="M186" s="1794"/>
      <c r="N186" s="1798"/>
      <c r="O186" s="1794"/>
      <c r="P186" s="1794"/>
      <c r="Q186" s="1794"/>
      <c r="R186" s="1794"/>
      <c r="S186" s="1794"/>
      <c r="T186" s="1794"/>
      <c r="U186" s="1790" t="s">
        <v>364</v>
      </c>
      <c r="V186" s="1790" t="s">
        <v>1244</v>
      </c>
      <c r="W186" s="1790" t="s">
        <v>413</v>
      </c>
      <c r="X186" s="1794"/>
      <c r="Y186" s="1794"/>
      <c r="Z186" s="1794"/>
      <c r="AA186" s="1794"/>
      <c r="AB186" s="1794"/>
      <c r="AC186" s="1794"/>
      <c r="AD186" s="1794"/>
      <c r="AE186" s="1794"/>
      <c r="AF186" s="1794"/>
      <c r="AG186" s="1794"/>
      <c r="AH186" s="1794"/>
      <c r="AI186" s="1794"/>
      <c r="AJ186" s="1794"/>
      <c r="AK186" s="1794"/>
      <c r="AL186" s="1794"/>
      <c r="AM186" s="1794"/>
      <c r="AN186" s="1794"/>
      <c r="AO186" s="1794"/>
      <c r="AP186" s="1794"/>
      <c r="AQ186" s="1794"/>
      <c r="AR186" s="1794"/>
      <c r="AS186" s="1794"/>
      <c r="AT186" s="1794"/>
      <c r="AU186" s="1794"/>
      <c r="AV186" s="1794"/>
      <c r="AW186" s="1794"/>
      <c r="AX186" s="1794"/>
      <c r="AY186" s="1794"/>
      <c r="AZ186" s="1794"/>
      <c r="BA186" s="1794"/>
      <c r="BB186" s="1794"/>
      <c r="BC186" s="1794"/>
      <c r="BD186" s="1794"/>
      <c r="BE186" s="1794"/>
      <c r="BF186" s="1794"/>
      <c r="BG186" s="1794"/>
      <c r="BH186" s="1794"/>
      <c r="BI186" s="1794"/>
      <c r="BJ186" s="1794"/>
      <c r="BK186" s="1794"/>
      <c r="BL186" s="1794"/>
      <c r="BM186" s="1794"/>
      <c r="BN186" s="1794"/>
    </row>
    <row r="187" spans="1:66" s="53" customFormat="1" ht="15" x14ac:dyDescent="0.25">
      <c r="A187" s="55"/>
      <c r="C187" s="132"/>
      <c r="I187" s="55"/>
      <c r="J187" s="1798"/>
      <c r="K187" s="1794"/>
      <c r="L187" s="1794"/>
      <c r="M187" s="1794"/>
      <c r="N187" s="1798"/>
      <c r="O187" s="1794"/>
      <c r="P187" s="1794"/>
      <c r="Q187" s="1794"/>
      <c r="R187" s="1794"/>
      <c r="S187" s="1794"/>
      <c r="T187" s="1794"/>
      <c r="U187" s="1790" t="s">
        <v>366</v>
      </c>
      <c r="V187" s="1790" t="s">
        <v>1245</v>
      </c>
      <c r="W187" s="1790" t="s">
        <v>418</v>
      </c>
      <c r="X187" s="1794"/>
      <c r="Y187" s="1794"/>
      <c r="Z187" s="1794"/>
      <c r="AA187" s="1794"/>
      <c r="AB187" s="1794"/>
      <c r="AC187" s="1794"/>
      <c r="AD187" s="1794"/>
      <c r="AE187" s="1794"/>
      <c r="AF187" s="1794"/>
      <c r="AG187" s="1794"/>
      <c r="AH187" s="1794"/>
      <c r="AI187" s="1794"/>
      <c r="AJ187" s="1794"/>
      <c r="AK187" s="1794"/>
      <c r="AL187" s="1794"/>
      <c r="AM187" s="1794"/>
      <c r="AN187" s="1794"/>
      <c r="AO187" s="1794"/>
      <c r="AP187" s="1794"/>
      <c r="AQ187" s="1794"/>
      <c r="AR187" s="1794"/>
      <c r="AS187" s="1794"/>
      <c r="AT187" s="1794"/>
      <c r="AU187" s="1794"/>
      <c r="AV187" s="1794"/>
      <c r="AW187" s="1794"/>
      <c r="AX187" s="1794"/>
      <c r="AY187" s="1794"/>
      <c r="AZ187" s="1794"/>
      <c r="BA187" s="1794"/>
      <c r="BB187" s="1794"/>
      <c r="BC187" s="1794"/>
      <c r="BD187" s="1794"/>
      <c r="BE187" s="1794"/>
      <c r="BF187" s="1794"/>
      <c r="BG187" s="1794"/>
      <c r="BH187" s="1794"/>
      <c r="BI187" s="1794"/>
      <c r="BJ187" s="1794"/>
      <c r="BK187" s="1794"/>
      <c r="BL187" s="1794"/>
      <c r="BM187" s="1794"/>
      <c r="BN187" s="1794"/>
    </row>
    <row r="188" spans="1:66" s="53" customFormat="1" ht="15" x14ac:dyDescent="0.25">
      <c r="A188" s="55"/>
      <c r="C188" s="132"/>
      <c r="I188" s="55"/>
      <c r="J188" s="1798"/>
      <c r="K188" s="1794"/>
      <c r="L188" s="1794"/>
      <c r="M188" s="1794"/>
      <c r="N188" s="1798"/>
      <c r="O188" s="1794"/>
      <c r="P188" s="1794"/>
      <c r="Q188" s="1794"/>
      <c r="R188" s="1794"/>
      <c r="S188" s="1794"/>
      <c r="T188" s="1794"/>
      <c r="U188" s="1790" t="s">
        <v>366</v>
      </c>
      <c r="V188" s="1790" t="s">
        <v>1246</v>
      </c>
      <c r="W188" s="1790" t="s">
        <v>418</v>
      </c>
      <c r="X188" s="1794"/>
      <c r="Y188" s="1794"/>
      <c r="Z188" s="1794"/>
      <c r="AA188" s="1794"/>
      <c r="AB188" s="1794"/>
      <c r="AC188" s="1794"/>
      <c r="AD188" s="1794"/>
      <c r="AE188" s="1794"/>
      <c r="AF188" s="1794"/>
      <c r="AG188" s="1794"/>
      <c r="AH188" s="1794"/>
      <c r="AI188" s="1794"/>
      <c r="AJ188" s="1794"/>
      <c r="AK188" s="1794"/>
      <c r="AL188" s="1794"/>
      <c r="AM188" s="1794"/>
      <c r="AN188" s="1794"/>
      <c r="AO188" s="1794"/>
      <c r="AP188" s="1794"/>
      <c r="AQ188" s="1794"/>
      <c r="AR188" s="1794"/>
      <c r="AS188" s="1794"/>
      <c r="AT188" s="1794"/>
      <c r="AU188" s="1794"/>
      <c r="AV188" s="1794"/>
      <c r="AW188" s="1794"/>
      <c r="AX188" s="1794"/>
      <c r="AY188" s="1794"/>
      <c r="AZ188" s="1794"/>
      <c r="BA188" s="1794"/>
      <c r="BB188" s="1794"/>
      <c r="BC188" s="1794"/>
      <c r="BD188" s="1794"/>
      <c r="BE188" s="1794"/>
      <c r="BF188" s="1794"/>
      <c r="BG188" s="1794"/>
      <c r="BH188" s="1794"/>
      <c r="BI188" s="1794"/>
      <c r="BJ188" s="1794"/>
      <c r="BK188" s="1794"/>
      <c r="BL188" s="1794"/>
      <c r="BM188" s="1794"/>
      <c r="BN188" s="1794"/>
    </row>
    <row r="189" spans="1:66" s="53" customFormat="1" ht="15" x14ac:dyDescent="0.25">
      <c r="A189" s="55"/>
      <c r="C189" s="132"/>
      <c r="I189" s="55"/>
      <c r="J189" s="1798"/>
      <c r="K189" s="1794"/>
      <c r="L189" s="1794"/>
      <c r="M189" s="1794"/>
      <c r="N189" s="1798"/>
      <c r="O189" s="1794"/>
      <c r="P189" s="1794"/>
      <c r="Q189" s="1794"/>
      <c r="R189" s="1794"/>
      <c r="S189" s="1794"/>
      <c r="T189" s="1794"/>
      <c r="U189" s="1790" t="s">
        <v>366</v>
      </c>
      <c r="V189" s="1790" t="s">
        <v>1247</v>
      </c>
      <c r="W189" s="1790" t="s">
        <v>418</v>
      </c>
      <c r="X189" s="1794"/>
      <c r="Y189" s="1794"/>
      <c r="Z189" s="1794"/>
      <c r="AA189" s="1794"/>
      <c r="AB189" s="1794"/>
      <c r="AC189" s="1794"/>
      <c r="AD189" s="1794"/>
      <c r="AE189" s="1794"/>
      <c r="AF189" s="1794"/>
      <c r="AG189" s="1794"/>
      <c r="AH189" s="1794"/>
      <c r="AI189" s="1794"/>
      <c r="AJ189" s="1794"/>
      <c r="AK189" s="1794"/>
      <c r="AL189" s="1794"/>
      <c r="AM189" s="1794"/>
      <c r="AN189" s="1794"/>
      <c r="AO189" s="1794"/>
      <c r="AP189" s="1794"/>
      <c r="AQ189" s="1794"/>
      <c r="AR189" s="1794"/>
      <c r="AS189" s="1794"/>
      <c r="AT189" s="1794"/>
      <c r="AU189" s="1794"/>
      <c r="AV189" s="1794"/>
      <c r="AW189" s="1794"/>
      <c r="AX189" s="1794"/>
      <c r="AY189" s="1794"/>
      <c r="AZ189" s="1794"/>
      <c r="BA189" s="1794"/>
      <c r="BB189" s="1794"/>
      <c r="BC189" s="1794"/>
      <c r="BD189" s="1794"/>
      <c r="BE189" s="1794"/>
      <c r="BF189" s="1794"/>
      <c r="BG189" s="1794"/>
      <c r="BH189" s="1794"/>
      <c r="BI189" s="1794"/>
      <c r="BJ189" s="1794"/>
      <c r="BK189" s="1794"/>
      <c r="BL189" s="1794"/>
      <c r="BM189" s="1794"/>
      <c r="BN189" s="1794"/>
    </row>
    <row r="190" spans="1:66" s="53" customFormat="1" ht="15" x14ac:dyDescent="0.25">
      <c r="A190" s="55"/>
      <c r="C190" s="132"/>
      <c r="I190" s="55"/>
      <c r="J190" s="1798"/>
      <c r="K190" s="1794"/>
      <c r="L190" s="1794"/>
      <c r="M190" s="1794"/>
      <c r="N190" s="1798"/>
      <c r="O190" s="1794"/>
      <c r="P190" s="1794"/>
      <c r="Q190" s="1794"/>
      <c r="R190" s="1794"/>
      <c r="S190" s="1794"/>
      <c r="T190" s="1794"/>
      <c r="U190" s="1790" t="s">
        <v>366</v>
      </c>
      <c r="V190" s="1790" t="s">
        <v>1248</v>
      </c>
      <c r="W190" s="1790" t="s">
        <v>418</v>
      </c>
      <c r="X190" s="1794"/>
      <c r="Y190" s="1794"/>
      <c r="Z190" s="1794"/>
      <c r="AA190" s="1794"/>
      <c r="AB190" s="1794"/>
      <c r="AC190" s="1794"/>
      <c r="AD190" s="1794"/>
      <c r="AE190" s="1794"/>
      <c r="AF190" s="1794"/>
      <c r="AG190" s="1794"/>
      <c r="AH190" s="1794"/>
      <c r="AI190" s="1794"/>
      <c r="AJ190" s="1794"/>
      <c r="AK190" s="1794"/>
      <c r="AL190" s="1794"/>
      <c r="AM190" s="1794"/>
      <c r="AN190" s="1794"/>
      <c r="AO190" s="1794"/>
      <c r="AP190" s="1794"/>
      <c r="AQ190" s="1794"/>
      <c r="AR190" s="1794"/>
      <c r="AS190" s="1794"/>
      <c r="AT190" s="1794"/>
      <c r="AU190" s="1794"/>
      <c r="AV190" s="1794"/>
      <c r="AW190" s="1794"/>
      <c r="AX190" s="1794"/>
      <c r="AY190" s="1794"/>
      <c r="AZ190" s="1794"/>
      <c r="BA190" s="1794"/>
      <c r="BB190" s="1794"/>
      <c r="BC190" s="1794"/>
      <c r="BD190" s="1794"/>
      <c r="BE190" s="1794"/>
      <c r="BF190" s="1794"/>
      <c r="BG190" s="1794"/>
      <c r="BH190" s="1794"/>
      <c r="BI190" s="1794"/>
      <c r="BJ190" s="1794"/>
      <c r="BK190" s="1794"/>
      <c r="BL190" s="1794"/>
      <c r="BM190" s="1794"/>
      <c r="BN190" s="1794"/>
    </row>
    <row r="191" spans="1:66" s="53" customFormat="1" ht="15" x14ac:dyDescent="0.25">
      <c r="A191" s="55"/>
      <c r="C191" s="132"/>
      <c r="I191" s="55"/>
      <c r="J191" s="1798"/>
      <c r="K191" s="1794"/>
      <c r="L191" s="1794"/>
      <c r="M191" s="1794"/>
      <c r="N191" s="1798"/>
      <c r="O191" s="1794"/>
      <c r="P191" s="1794"/>
      <c r="Q191" s="1794"/>
      <c r="R191" s="1794"/>
      <c r="S191" s="1794"/>
      <c r="T191" s="1794"/>
      <c r="U191" s="1790" t="s">
        <v>368</v>
      </c>
      <c r="V191" s="1790" t="s">
        <v>1249</v>
      </c>
      <c r="W191" s="1790" t="s">
        <v>413</v>
      </c>
      <c r="X191" s="1794"/>
      <c r="Y191" s="1794"/>
      <c r="Z191" s="1794"/>
      <c r="AA191" s="1794"/>
      <c r="AB191" s="1794"/>
      <c r="AC191" s="1794"/>
      <c r="AD191" s="1794"/>
      <c r="AE191" s="1794"/>
      <c r="AF191" s="1794"/>
      <c r="AG191" s="1794"/>
      <c r="AH191" s="1794"/>
      <c r="AI191" s="1794"/>
      <c r="AJ191" s="1794"/>
      <c r="AK191" s="1794"/>
      <c r="AL191" s="1794"/>
      <c r="AM191" s="1794"/>
      <c r="AN191" s="1794"/>
      <c r="AO191" s="1794"/>
      <c r="AP191" s="1794"/>
      <c r="AQ191" s="1794"/>
      <c r="AR191" s="1794"/>
      <c r="AS191" s="1794"/>
      <c r="AT191" s="1794"/>
      <c r="AU191" s="1794"/>
      <c r="AV191" s="1794"/>
      <c r="AW191" s="1794"/>
      <c r="AX191" s="1794"/>
      <c r="AY191" s="1794"/>
      <c r="AZ191" s="1794"/>
      <c r="BA191" s="1794"/>
      <c r="BB191" s="1794"/>
      <c r="BC191" s="1794"/>
      <c r="BD191" s="1794"/>
      <c r="BE191" s="1794"/>
      <c r="BF191" s="1794"/>
      <c r="BG191" s="1794"/>
      <c r="BH191" s="1794"/>
      <c r="BI191" s="1794"/>
      <c r="BJ191" s="1794"/>
      <c r="BK191" s="1794"/>
      <c r="BL191" s="1794"/>
      <c r="BM191" s="1794"/>
      <c r="BN191" s="1794"/>
    </row>
    <row r="192" spans="1:66" s="53" customFormat="1" ht="15" x14ac:dyDescent="0.25">
      <c r="A192" s="55"/>
      <c r="C192" s="132"/>
      <c r="I192" s="55"/>
      <c r="J192" s="1798"/>
      <c r="K192" s="1794"/>
      <c r="L192" s="1794"/>
      <c r="M192" s="1794"/>
      <c r="N192" s="1798"/>
      <c r="O192" s="1794"/>
      <c r="P192" s="1794"/>
      <c r="Q192" s="1794"/>
      <c r="R192" s="1794"/>
      <c r="S192" s="1794"/>
      <c r="T192" s="1794"/>
      <c r="U192" s="1790" t="s">
        <v>370</v>
      </c>
      <c r="V192" s="1790" t="s">
        <v>1250</v>
      </c>
      <c r="W192" s="1790" t="s">
        <v>418</v>
      </c>
      <c r="X192" s="1794"/>
      <c r="Y192" s="1794"/>
      <c r="Z192" s="1794"/>
      <c r="AA192" s="1794"/>
      <c r="AB192" s="1794"/>
      <c r="AC192" s="1794"/>
      <c r="AD192" s="1794"/>
      <c r="AE192" s="1794"/>
      <c r="AF192" s="1794"/>
      <c r="AG192" s="1794"/>
      <c r="AH192" s="1794"/>
      <c r="AI192" s="1794"/>
      <c r="AJ192" s="1794"/>
      <c r="AK192" s="1794"/>
      <c r="AL192" s="1794"/>
      <c r="AM192" s="1794"/>
      <c r="AN192" s="1794"/>
      <c r="AO192" s="1794"/>
      <c r="AP192" s="1794"/>
      <c r="AQ192" s="1794"/>
      <c r="AR192" s="1794"/>
      <c r="AS192" s="1794"/>
      <c r="AT192" s="1794"/>
      <c r="AU192" s="1794"/>
      <c r="AV192" s="1794"/>
      <c r="AW192" s="1794"/>
      <c r="AX192" s="1794"/>
      <c r="AY192" s="1794"/>
      <c r="AZ192" s="1794"/>
      <c r="BA192" s="1794"/>
      <c r="BB192" s="1794"/>
      <c r="BC192" s="1794"/>
      <c r="BD192" s="1794"/>
      <c r="BE192" s="1794"/>
      <c r="BF192" s="1794"/>
      <c r="BG192" s="1794"/>
      <c r="BH192" s="1794"/>
      <c r="BI192" s="1794"/>
      <c r="BJ192" s="1794"/>
      <c r="BK192" s="1794"/>
      <c r="BL192" s="1794"/>
      <c r="BM192" s="1794"/>
      <c r="BN192" s="1794"/>
    </row>
    <row r="193" spans="1:66" s="53" customFormat="1" ht="15" x14ac:dyDescent="0.25">
      <c r="A193" s="55"/>
      <c r="C193" s="132"/>
      <c r="I193" s="55"/>
      <c r="J193" s="1798"/>
      <c r="K193" s="1794"/>
      <c r="L193" s="1794"/>
      <c r="M193" s="1794"/>
      <c r="N193" s="1798"/>
      <c r="O193" s="1794"/>
      <c r="P193" s="1794"/>
      <c r="Q193" s="1794"/>
      <c r="R193" s="1794"/>
      <c r="S193" s="1794"/>
      <c r="T193" s="1794"/>
      <c r="U193" s="1790" t="s">
        <v>370</v>
      </c>
      <c r="V193" s="1790" t="s">
        <v>1251</v>
      </c>
      <c r="W193" s="1790" t="s">
        <v>413</v>
      </c>
      <c r="X193" s="1794"/>
      <c r="Y193" s="1794"/>
      <c r="Z193" s="1794"/>
      <c r="AA193" s="1794"/>
      <c r="AB193" s="1794"/>
      <c r="AC193" s="1794"/>
      <c r="AD193" s="1794"/>
      <c r="AE193" s="1794"/>
      <c r="AF193" s="1794"/>
      <c r="AG193" s="1794"/>
      <c r="AH193" s="1794"/>
      <c r="AI193" s="1794"/>
      <c r="AJ193" s="1794"/>
      <c r="AK193" s="1794"/>
      <c r="AL193" s="1794"/>
      <c r="AM193" s="1794"/>
      <c r="AN193" s="1794"/>
      <c r="AO193" s="1794"/>
      <c r="AP193" s="1794"/>
      <c r="AQ193" s="1794"/>
      <c r="AR193" s="1794"/>
      <c r="AS193" s="1794"/>
      <c r="AT193" s="1794"/>
      <c r="AU193" s="1794"/>
      <c r="AV193" s="1794"/>
      <c r="AW193" s="1794"/>
      <c r="AX193" s="1794"/>
      <c r="AY193" s="1794"/>
      <c r="AZ193" s="1794"/>
      <c r="BA193" s="1794"/>
      <c r="BB193" s="1794"/>
      <c r="BC193" s="1794"/>
      <c r="BD193" s="1794"/>
      <c r="BE193" s="1794"/>
      <c r="BF193" s="1794"/>
      <c r="BG193" s="1794"/>
      <c r="BH193" s="1794"/>
      <c r="BI193" s="1794"/>
      <c r="BJ193" s="1794"/>
      <c r="BK193" s="1794"/>
      <c r="BL193" s="1794"/>
      <c r="BM193" s="1794"/>
      <c r="BN193" s="1794"/>
    </row>
    <row r="194" spans="1:66" s="53" customFormat="1" ht="15" x14ac:dyDescent="0.25">
      <c r="A194" s="55"/>
      <c r="C194" s="132"/>
      <c r="I194" s="55"/>
      <c r="J194" s="1798"/>
      <c r="K194" s="1794"/>
      <c r="L194" s="1794"/>
      <c r="M194" s="1794"/>
      <c r="N194" s="1798"/>
      <c r="O194" s="1794"/>
      <c r="P194" s="1794"/>
      <c r="Q194" s="1794"/>
      <c r="R194" s="1794"/>
      <c r="S194" s="1794"/>
      <c r="T194" s="1794"/>
      <c r="U194" s="1790" t="s">
        <v>370</v>
      </c>
      <c r="V194" s="1790" t="s">
        <v>1252</v>
      </c>
      <c r="W194" s="1790" t="s">
        <v>413</v>
      </c>
      <c r="X194" s="1794"/>
      <c r="Y194" s="1794"/>
      <c r="Z194" s="1794"/>
      <c r="AA194" s="1794"/>
      <c r="AB194" s="1794"/>
      <c r="AC194" s="1794"/>
      <c r="AD194" s="1794"/>
      <c r="AE194" s="1794"/>
      <c r="AF194" s="1794"/>
      <c r="AG194" s="1794"/>
      <c r="AH194" s="1794"/>
      <c r="AI194" s="1794"/>
      <c r="AJ194" s="1794"/>
      <c r="AK194" s="1794"/>
      <c r="AL194" s="1794"/>
      <c r="AM194" s="1794"/>
      <c r="AN194" s="1794"/>
      <c r="AO194" s="1794"/>
      <c r="AP194" s="1794"/>
      <c r="AQ194" s="1794"/>
      <c r="AR194" s="1794"/>
      <c r="AS194" s="1794"/>
      <c r="AT194" s="1794"/>
      <c r="AU194" s="1794"/>
      <c r="AV194" s="1794"/>
      <c r="AW194" s="1794"/>
      <c r="AX194" s="1794"/>
      <c r="AY194" s="1794"/>
      <c r="AZ194" s="1794"/>
      <c r="BA194" s="1794"/>
      <c r="BB194" s="1794"/>
      <c r="BC194" s="1794"/>
      <c r="BD194" s="1794"/>
      <c r="BE194" s="1794"/>
      <c r="BF194" s="1794"/>
      <c r="BG194" s="1794"/>
      <c r="BH194" s="1794"/>
      <c r="BI194" s="1794"/>
      <c r="BJ194" s="1794"/>
      <c r="BK194" s="1794"/>
      <c r="BL194" s="1794"/>
      <c r="BM194" s="1794"/>
      <c r="BN194" s="1794"/>
    </row>
    <row r="195" spans="1:66" s="53" customFormat="1" ht="15" x14ac:dyDescent="0.25">
      <c r="A195" s="55"/>
      <c r="C195" s="132"/>
      <c r="I195" s="55"/>
      <c r="J195" s="1798"/>
      <c r="K195" s="1794"/>
      <c r="L195" s="1794"/>
      <c r="M195" s="1794"/>
      <c r="N195" s="1798"/>
      <c r="O195" s="1794"/>
      <c r="P195" s="1794"/>
      <c r="Q195" s="1794"/>
      <c r="R195" s="1794"/>
      <c r="S195" s="1794"/>
      <c r="T195" s="1794"/>
      <c r="U195" s="1790" t="s">
        <v>370</v>
      </c>
      <c r="V195" s="1790" t="s">
        <v>1253</v>
      </c>
      <c r="W195" s="1790" t="s">
        <v>413</v>
      </c>
      <c r="X195" s="1794"/>
      <c r="Y195" s="1794"/>
      <c r="Z195" s="1794"/>
      <c r="AA195" s="1794"/>
      <c r="AB195" s="1794"/>
      <c r="AC195" s="1794"/>
      <c r="AD195" s="1794"/>
      <c r="AE195" s="1794"/>
      <c r="AF195" s="1794"/>
      <c r="AG195" s="1794"/>
      <c r="AH195" s="1794"/>
      <c r="AI195" s="1794"/>
      <c r="AJ195" s="1794"/>
      <c r="AK195" s="1794"/>
      <c r="AL195" s="1794"/>
      <c r="AM195" s="1794"/>
      <c r="AN195" s="1794"/>
      <c r="AO195" s="1794"/>
      <c r="AP195" s="1794"/>
      <c r="AQ195" s="1794"/>
      <c r="AR195" s="1794"/>
      <c r="AS195" s="1794"/>
      <c r="AT195" s="1794"/>
      <c r="AU195" s="1794"/>
      <c r="AV195" s="1794"/>
      <c r="AW195" s="1794"/>
      <c r="AX195" s="1794"/>
      <c r="AY195" s="1794"/>
      <c r="AZ195" s="1794"/>
      <c r="BA195" s="1794"/>
      <c r="BB195" s="1794"/>
      <c r="BC195" s="1794"/>
      <c r="BD195" s="1794"/>
      <c r="BE195" s="1794"/>
      <c r="BF195" s="1794"/>
      <c r="BG195" s="1794"/>
      <c r="BH195" s="1794"/>
      <c r="BI195" s="1794"/>
      <c r="BJ195" s="1794"/>
      <c r="BK195" s="1794"/>
      <c r="BL195" s="1794"/>
      <c r="BM195" s="1794"/>
      <c r="BN195" s="1794"/>
    </row>
    <row r="196" spans="1:66" s="53" customFormat="1" ht="15" x14ac:dyDescent="0.25">
      <c r="A196" s="55"/>
      <c r="C196" s="132"/>
      <c r="I196" s="55"/>
      <c r="J196" s="1798"/>
      <c r="K196" s="1794"/>
      <c r="L196" s="1794"/>
      <c r="M196" s="1794"/>
      <c r="N196" s="1798"/>
      <c r="O196" s="1794"/>
      <c r="P196" s="1794"/>
      <c r="Q196" s="1794"/>
      <c r="R196" s="1794"/>
      <c r="S196" s="1794"/>
      <c r="T196" s="1794"/>
      <c r="U196" s="1790" t="s">
        <v>372</v>
      </c>
      <c r="V196" s="1790" t="s">
        <v>1254</v>
      </c>
      <c r="W196" s="1790" t="s">
        <v>413</v>
      </c>
      <c r="X196" s="1794"/>
      <c r="Y196" s="1794"/>
      <c r="Z196" s="1794"/>
      <c r="AA196" s="1794"/>
      <c r="AB196" s="1794"/>
      <c r="AC196" s="1794"/>
      <c r="AD196" s="1794"/>
      <c r="AE196" s="1794"/>
      <c r="AF196" s="1794"/>
      <c r="AG196" s="1794"/>
      <c r="AH196" s="1794"/>
      <c r="AI196" s="1794"/>
      <c r="AJ196" s="1794"/>
      <c r="AK196" s="1794"/>
      <c r="AL196" s="1794"/>
      <c r="AM196" s="1794"/>
      <c r="AN196" s="1794"/>
      <c r="AO196" s="1794"/>
      <c r="AP196" s="1794"/>
      <c r="AQ196" s="1794"/>
      <c r="AR196" s="1794"/>
      <c r="AS196" s="1794"/>
      <c r="AT196" s="1794"/>
      <c r="AU196" s="1794"/>
      <c r="AV196" s="1794"/>
      <c r="AW196" s="1794"/>
      <c r="AX196" s="1794"/>
      <c r="AY196" s="1794"/>
      <c r="AZ196" s="1794"/>
      <c r="BA196" s="1794"/>
      <c r="BB196" s="1794"/>
      <c r="BC196" s="1794"/>
      <c r="BD196" s="1794"/>
      <c r="BE196" s="1794"/>
      <c r="BF196" s="1794"/>
      <c r="BG196" s="1794"/>
      <c r="BH196" s="1794"/>
      <c r="BI196" s="1794"/>
      <c r="BJ196" s="1794"/>
      <c r="BK196" s="1794"/>
      <c r="BL196" s="1794"/>
      <c r="BM196" s="1794"/>
      <c r="BN196" s="1794"/>
    </row>
    <row r="197" spans="1:66" s="53" customFormat="1" ht="15" x14ac:dyDescent="0.25">
      <c r="A197" s="55"/>
      <c r="C197" s="132"/>
      <c r="I197" s="55"/>
      <c r="J197" s="1798"/>
      <c r="K197" s="1794"/>
      <c r="L197" s="1794"/>
      <c r="M197" s="1794"/>
      <c r="N197" s="1798"/>
      <c r="O197" s="1794"/>
      <c r="P197" s="1794"/>
      <c r="Q197" s="1794"/>
      <c r="R197" s="1794"/>
      <c r="S197" s="1794"/>
      <c r="T197" s="1794"/>
      <c r="U197" s="1790" t="s">
        <v>374</v>
      </c>
      <c r="V197" s="1790" t="s">
        <v>1255</v>
      </c>
      <c r="W197" s="1790" t="s">
        <v>413</v>
      </c>
      <c r="X197" s="1794"/>
      <c r="Y197" s="1794"/>
      <c r="Z197" s="1794"/>
      <c r="AA197" s="1794"/>
      <c r="AB197" s="1794"/>
      <c r="AC197" s="1794"/>
      <c r="AD197" s="1794"/>
      <c r="AE197" s="1794"/>
      <c r="AF197" s="1794"/>
      <c r="AG197" s="1794"/>
      <c r="AH197" s="1794"/>
      <c r="AI197" s="1794"/>
      <c r="AJ197" s="1794"/>
      <c r="AK197" s="1794"/>
      <c r="AL197" s="1794"/>
      <c r="AM197" s="1794"/>
      <c r="AN197" s="1794"/>
      <c r="AO197" s="1794"/>
      <c r="AP197" s="1794"/>
      <c r="AQ197" s="1794"/>
      <c r="AR197" s="1794"/>
      <c r="AS197" s="1794"/>
      <c r="AT197" s="1794"/>
      <c r="AU197" s="1794"/>
      <c r="AV197" s="1794"/>
      <c r="AW197" s="1794"/>
      <c r="AX197" s="1794"/>
      <c r="AY197" s="1794"/>
      <c r="AZ197" s="1794"/>
      <c r="BA197" s="1794"/>
      <c r="BB197" s="1794"/>
      <c r="BC197" s="1794"/>
      <c r="BD197" s="1794"/>
      <c r="BE197" s="1794"/>
      <c r="BF197" s="1794"/>
      <c r="BG197" s="1794"/>
      <c r="BH197" s="1794"/>
      <c r="BI197" s="1794"/>
      <c r="BJ197" s="1794"/>
      <c r="BK197" s="1794"/>
      <c r="BL197" s="1794"/>
      <c r="BM197" s="1794"/>
      <c r="BN197" s="1794"/>
    </row>
    <row r="198" spans="1:66" s="53" customFormat="1" ht="15" x14ac:dyDescent="0.25">
      <c r="A198" s="55"/>
      <c r="C198" s="132"/>
      <c r="I198" s="55"/>
      <c r="J198" s="1798"/>
      <c r="K198" s="1794"/>
      <c r="L198" s="1794"/>
      <c r="M198" s="1794"/>
      <c r="N198" s="1798"/>
      <c r="O198" s="1794"/>
      <c r="P198" s="1794"/>
      <c r="Q198" s="1794"/>
      <c r="R198" s="1794"/>
      <c r="S198" s="1794"/>
      <c r="T198" s="1794"/>
      <c r="U198" s="1790" t="s">
        <v>376</v>
      </c>
      <c r="V198" s="1790" t="s">
        <v>821</v>
      </c>
      <c r="W198" s="1790" t="s">
        <v>413</v>
      </c>
      <c r="X198" s="1794"/>
      <c r="Y198" s="1794"/>
      <c r="Z198" s="1794"/>
      <c r="AA198" s="1794"/>
      <c r="AB198" s="1794"/>
      <c r="AC198" s="1794"/>
      <c r="AD198" s="1794"/>
      <c r="AE198" s="1794"/>
      <c r="AF198" s="1794"/>
      <c r="AG198" s="1794"/>
      <c r="AH198" s="1794"/>
      <c r="AI198" s="1794"/>
      <c r="AJ198" s="1794"/>
      <c r="AK198" s="1794"/>
      <c r="AL198" s="1794"/>
      <c r="AM198" s="1794"/>
      <c r="AN198" s="1794"/>
      <c r="AO198" s="1794"/>
      <c r="AP198" s="1794"/>
      <c r="AQ198" s="1794"/>
      <c r="AR198" s="1794"/>
      <c r="AS198" s="1794"/>
      <c r="AT198" s="1794"/>
      <c r="AU198" s="1794"/>
      <c r="AV198" s="1794"/>
      <c r="AW198" s="1794"/>
      <c r="AX198" s="1794"/>
      <c r="AY198" s="1794"/>
      <c r="AZ198" s="1794"/>
      <c r="BA198" s="1794"/>
      <c r="BB198" s="1794"/>
      <c r="BC198" s="1794"/>
      <c r="BD198" s="1794"/>
      <c r="BE198" s="1794"/>
      <c r="BF198" s="1794"/>
      <c r="BG198" s="1794"/>
      <c r="BH198" s="1794"/>
      <c r="BI198" s="1794"/>
      <c r="BJ198" s="1794"/>
      <c r="BK198" s="1794"/>
      <c r="BL198" s="1794"/>
      <c r="BM198" s="1794"/>
      <c r="BN198" s="1794"/>
    </row>
    <row r="199" spans="1:66" s="53" customFormat="1" ht="15" x14ac:dyDescent="0.25">
      <c r="A199" s="55"/>
      <c r="C199" s="132"/>
      <c r="I199" s="55"/>
      <c r="J199" s="1798"/>
      <c r="K199" s="1794"/>
      <c r="L199" s="1794"/>
      <c r="M199" s="1794"/>
      <c r="N199" s="1798"/>
      <c r="O199" s="1794"/>
      <c r="P199" s="1794"/>
      <c r="Q199" s="1794"/>
      <c r="R199" s="1794"/>
      <c r="S199" s="1794"/>
      <c r="T199" s="1794"/>
      <c r="U199" s="1790" t="s">
        <v>376</v>
      </c>
      <c r="V199" s="1790" t="s">
        <v>1256</v>
      </c>
      <c r="W199" s="1790" t="s">
        <v>413</v>
      </c>
      <c r="X199" s="1794"/>
      <c r="Y199" s="1794"/>
      <c r="Z199" s="1794"/>
      <c r="AA199" s="1794"/>
      <c r="AB199" s="1794"/>
      <c r="AC199" s="1794"/>
      <c r="AD199" s="1794"/>
      <c r="AE199" s="1794"/>
      <c r="AF199" s="1794"/>
      <c r="AG199" s="1794"/>
      <c r="AH199" s="1794"/>
      <c r="AI199" s="1794"/>
      <c r="AJ199" s="1794"/>
      <c r="AK199" s="1794"/>
      <c r="AL199" s="1794"/>
      <c r="AM199" s="1794"/>
      <c r="AN199" s="1794"/>
      <c r="AO199" s="1794"/>
      <c r="AP199" s="1794"/>
      <c r="AQ199" s="1794"/>
      <c r="AR199" s="1794"/>
      <c r="AS199" s="1794"/>
      <c r="AT199" s="1794"/>
      <c r="AU199" s="1794"/>
      <c r="AV199" s="1794"/>
      <c r="AW199" s="1794"/>
      <c r="AX199" s="1794"/>
      <c r="AY199" s="1794"/>
      <c r="AZ199" s="1794"/>
      <c r="BA199" s="1794"/>
      <c r="BB199" s="1794"/>
      <c r="BC199" s="1794"/>
      <c r="BD199" s="1794"/>
      <c r="BE199" s="1794"/>
      <c r="BF199" s="1794"/>
      <c r="BG199" s="1794"/>
      <c r="BH199" s="1794"/>
      <c r="BI199" s="1794"/>
      <c r="BJ199" s="1794"/>
      <c r="BK199" s="1794"/>
      <c r="BL199" s="1794"/>
      <c r="BM199" s="1794"/>
      <c r="BN199" s="1794"/>
    </row>
    <row r="200" spans="1:66" s="53" customFormat="1" ht="15" x14ac:dyDescent="0.25">
      <c r="A200" s="55"/>
      <c r="C200" s="132"/>
      <c r="I200" s="55"/>
      <c r="J200" s="1798"/>
      <c r="K200" s="1794"/>
      <c r="L200" s="1794"/>
      <c r="M200" s="1794"/>
      <c r="N200" s="1798"/>
      <c r="O200" s="1794"/>
      <c r="P200" s="1794"/>
      <c r="Q200" s="1794"/>
      <c r="R200" s="1794"/>
      <c r="S200" s="1794"/>
      <c r="T200" s="1794"/>
      <c r="U200" s="1790" t="s">
        <v>376</v>
      </c>
      <c r="V200" s="1790" t="s">
        <v>1209</v>
      </c>
      <c r="W200" s="1790" t="s">
        <v>413</v>
      </c>
      <c r="X200" s="1794"/>
      <c r="Y200" s="1794"/>
      <c r="Z200" s="1794"/>
      <c r="AA200" s="1794"/>
      <c r="AB200" s="1794"/>
      <c r="AC200" s="1794"/>
      <c r="AD200" s="1794"/>
      <c r="AE200" s="1794"/>
      <c r="AF200" s="1794"/>
      <c r="AG200" s="1794"/>
      <c r="AH200" s="1794"/>
      <c r="AI200" s="1794"/>
      <c r="AJ200" s="1794"/>
      <c r="AK200" s="1794"/>
      <c r="AL200" s="1794"/>
      <c r="AM200" s="1794"/>
      <c r="AN200" s="1794"/>
      <c r="AO200" s="1794"/>
      <c r="AP200" s="1794"/>
      <c r="AQ200" s="1794"/>
      <c r="AR200" s="1794"/>
      <c r="AS200" s="1794"/>
      <c r="AT200" s="1794"/>
      <c r="AU200" s="1794"/>
      <c r="AV200" s="1794"/>
      <c r="AW200" s="1794"/>
      <c r="AX200" s="1794"/>
      <c r="AY200" s="1794"/>
      <c r="AZ200" s="1794"/>
      <c r="BA200" s="1794"/>
      <c r="BB200" s="1794"/>
      <c r="BC200" s="1794"/>
      <c r="BD200" s="1794"/>
      <c r="BE200" s="1794"/>
      <c r="BF200" s="1794"/>
      <c r="BG200" s="1794"/>
      <c r="BH200" s="1794"/>
      <c r="BI200" s="1794"/>
      <c r="BJ200" s="1794"/>
      <c r="BK200" s="1794"/>
      <c r="BL200" s="1794"/>
      <c r="BM200" s="1794"/>
      <c r="BN200" s="1794"/>
    </row>
    <row r="201" spans="1:66" s="53" customFormat="1" ht="15" x14ac:dyDescent="0.25">
      <c r="A201" s="55"/>
      <c r="C201" s="132"/>
      <c r="I201" s="55"/>
      <c r="J201" s="1798"/>
      <c r="K201" s="1794"/>
      <c r="L201" s="1794"/>
      <c r="M201" s="1794"/>
      <c r="N201" s="1798"/>
      <c r="O201" s="1794"/>
      <c r="P201" s="1794"/>
      <c r="Q201" s="1794"/>
      <c r="R201" s="1794"/>
      <c r="S201" s="1794"/>
      <c r="T201" s="1794"/>
      <c r="U201" s="1790" t="s">
        <v>376</v>
      </c>
      <c r="V201" s="1790" t="s">
        <v>1257</v>
      </c>
      <c r="W201" s="1790" t="s">
        <v>413</v>
      </c>
      <c r="X201" s="1794"/>
      <c r="Y201" s="1794"/>
      <c r="Z201" s="1794"/>
      <c r="AA201" s="1794"/>
      <c r="AB201" s="1794"/>
      <c r="AC201" s="1794"/>
      <c r="AD201" s="1794"/>
      <c r="AE201" s="1794"/>
      <c r="AF201" s="1794"/>
      <c r="AG201" s="1794"/>
      <c r="AH201" s="1794"/>
      <c r="AI201" s="1794"/>
      <c r="AJ201" s="1794"/>
      <c r="AK201" s="1794"/>
      <c r="AL201" s="1794"/>
      <c r="AM201" s="1794"/>
      <c r="AN201" s="1794"/>
      <c r="AO201" s="1794"/>
      <c r="AP201" s="1794"/>
      <c r="AQ201" s="1794"/>
      <c r="AR201" s="1794"/>
      <c r="AS201" s="1794"/>
      <c r="AT201" s="1794"/>
      <c r="AU201" s="1794"/>
      <c r="AV201" s="1794"/>
      <c r="AW201" s="1794"/>
      <c r="AX201" s="1794"/>
      <c r="AY201" s="1794"/>
      <c r="AZ201" s="1794"/>
      <c r="BA201" s="1794"/>
      <c r="BB201" s="1794"/>
      <c r="BC201" s="1794"/>
      <c r="BD201" s="1794"/>
      <c r="BE201" s="1794"/>
      <c r="BF201" s="1794"/>
      <c r="BG201" s="1794"/>
      <c r="BH201" s="1794"/>
      <c r="BI201" s="1794"/>
      <c r="BJ201" s="1794"/>
      <c r="BK201" s="1794"/>
      <c r="BL201" s="1794"/>
      <c r="BM201" s="1794"/>
      <c r="BN201" s="1794"/>
    </row>
    <row r="202" spans="1:66" s="53" customFormat="1" ht="15" x14ac:dyDescent="0.25">
      <c r="A202" s="55"/>
      <c r="C202" s="132"/>
      <c r="I202" s="55"/>
      <c r="J202" s="1798"/>
      <c r="K202" s="1794"/>
      <c r="L202" s="1794"/>
      <c r="M202" s="1794"/>
      <c r="N202" s="1798"/>
      <c r="O202" s="1794"/>
      <c r="P202" s="1794"/>
      <c r="Q202" s="1794"/>
      <c r="R202" s="1794"/>
      <c r="S202" s="1794"/>
      <c r="T202" s="1794"/>
      <c r="U202" s="1790" t="s">
        <v>376</v>
      </c>
      <c r="V202" s="1790" t="s">
        <v>1258</v>
      </c>
      <c r="W202" s="1790" t="s">
        <v>413</v>
      </c>
      <c r="X202" s="1794"/>
      <c r="Y202" s="1794"/>
      <c r="Z202" s="1794"/>
      <c r="AA202" s="1794"/>
      <c r="AB202" s="1794"/>
      <c r="AC202" s="1794"/>
      <c r="AD202" s="1794"/>
      <c r="AE202" s="1794"/>
      <c r="AF202" s="1794"/>
      <c r="AG202" s="1794"/>
      <c r="AH202" s="1794"/>
      <c r="AI202" s="1794"/>
      <c r="AJ202" s="1794"/>
      <c r="AK202" s="1794"/>
      <c r="AL202" s="1794"/>
      <c r="AM202" s="1794"/>
      <c r="AN202" s="1794"/>
      <c r="AO202" s="1794"/>
      <c r="AP202" s="1794"/>
      <c r="AQ202" s="1794"/>
      <c r="AR202" s="1794"/>
      <c r="AS202" s="1794"/>
      <c r="AT202" s="1794"/>
      <c r="AU202" s="1794"/>
      <c r="AV202" s="1794"/>
      <c r="AW202" s="1794"/>
      <c r="AX202" s="1794"/>
      <c r="AY202" s="1794"/>
      <c r="AZ202" s="1794"/>
      <c r="BA202" s="1794"/>
      <c r="BB202" s="1794"/>
      <c r="BC202" s="1794"/>
      <c r="BD202" s="1794"/>
      <c r="BE202" s="1794"/>
      <c r="BF202" s="1794"/>
      <c r="BG202" s="1794"/>
      <c r="BH202" s="1794"/>
      <c r="BI202" s="1794"/>
      <c r="BJ202" s="1794"/>
      <c r="BK202" s="1794"/>
      <c r="BL202" s="1794"/>
      <c r="BM202" s="1794"/>
      <c r="BN202" s="1794"/>
    </row>
    <row r="203" spans="1:66" s="53" customFormat="1" ht="15" x14ac:dyDescent="0.25">
      <c r="A203" s="55"/>
      <c r="C203" s="132"/>
      <c r="I203" s="55"/>
      <c r="J203" s="1798"/>
      <c r="K203" s="1794"/>
      <c r="L203" s="1794"/>
      <c r="M203" s="1794"/>
      <c r="N203" s="1798"/>
      <c r="O203" s="1794"/>
      <c r="P203" s="1794"/>
      <c r="Q203" s="1794"/>
      <c r="R203" s="1794"/>
      <c r="S203" s="1794"/>
      <c r="T203" s="1794"/>
      <c r="U203" s="1790" t="s">
        <v>376</v>
      </c>
      <c r="V203" s="1790" t="s">
        <v>1259</v>
      </c>
      <c r="W203" s="1790" t="s">
        <v>413</v>
      </c>
      <c r="X203" s="1794"/>
      <c r="Y203" s="1794"/>
      <c r="Z203" s="1794"/>
      <c r="AA203" s="1794"/>
      <c r="AB203" s="1794"/>
      <c r="AC203" s="1794"/>
      <c r="AD203" s="1794"/>
      <c r="AE203" s="1794"/>
      <c r="AF203" s="1794"/>
      <c r="AG203" s="1794"/>
      <c r="AH203" s="1794"/>
      <c r="AI203" s="1794"/>
      <c r="AJ203" s="1794"/>
      <c r="AK203" s="1794"/>
      <c r="AL203" s="1794"/>
      <c r="AM203" s="1794"/>
      <c r="AN203" s="1794"/>
      <c r="AO203" s="1794"/>
      <c r="AP203" s="1794"/>
      <c r="AQ203" s="1794"/>
      <c r="AR203" s="1794"/>
      <c r="AS203" s="1794"/>
      <c r="AT203" s="1794"/>
      <c r="AU203" s="1794"/>
      <c r="AV203" s="1794"/>
      <c r="AW203" s="1794"/>
      <c r="AX203" s="1794"/>
      <c r="AY203" s="1794"/>
      <c r="AZ203" s="1794"/>
      <c r="BA203" s="1794"/>
      <c r="BB203" s="1794"/>
      <c r="BC203" s="1794"/>
      <c r="BD203" s="1794"/>
      <c r="BE203" s="1794"/>
      <c r="BF203" s="1794"/>
      <c r="BG203" s="1794"/>
      <c r="BH203" s="1794"/>
      <c r="BI203" s="1794"/>
      <c r="BJ203" s="1794"/>
      <c r="BK203" s="1794"/>
      <c r="BL203" s="1794"/>
      <c r="BM203" s="1794"/>
      <c r="BN203" s="1794"/>
    </row>
    <row r="204" spans="1:66" s="53" customFormat="1" ht="15" x14ac:dyDescent="0.25">
      <c r="A204" s="55"/>
      <c r="C204" s="132"/>
      <c r="I204" s="55"/>
      <c r="J204" s="1798"/>
      <c r="K204" s="1794"/>
      <c r="L204" s="1794"/>
      <c r="M204" s="1794"/>
      <c r="N204" s="1798"/>
      <c r="O204" s="1794"/>
      <c r="P204" s="1794"/>
      <c r="Q204" s="1794"/>
      <c r="R204" s="1794"/>
      <c r="S204" s="1794"/>
      <c r="T204" s="1794"/>
      <c r="U204" s="1790" t="s">
        <v>376</v>
      </c>
      <c r="V204" s="1790" t="s">
        <v>1211</v>
      </c>
      <c r="W204" s="1790" t="s">
        <v>413</v>
      </c>
      <c r="X204" s="1794"/>
      <c r="Y204" s="1794"/>
      <c r="Z204" s="1794"/>
      <c r="AA204" s="1794"/>
      <c r="AB204" s="1794"/>
      <c r="AC204" s="1794"/>
      <c r="AD204" s="1794"/>
      <c r="AE204" s="1794"/>
      <c r="AF204" s="1794"/>
      <c r="AG204" s="1794"/>
      <c r="AH204" s="1794"/>
      <c r="AI204" s="1794"/>
      <c r="AJ204" s="1794"/>
      <c r="AK204" s="1794"/>
      <c r="AL204" s="1794"/>
      <c r="AM204" s="1794"/>
      <c r="AN204" s="1794"/>
      <c r="AO204" s="1794"/>
      <c r="AP204" s="1794"/>
      <c r="AQ204" s="1794"/>
      <c r="AR204" s="1794"/>
      <c r="AS204" s="1794"/>
      <c r="AT204" s="1794"/>
      <c r="AU204" s="1794"/>
      <c r="AV204" s="1794"/>
      <c r="AW204" s="1794"/>
      <c r="AX204" s="1794"/>
      <c r="AY204" s="1794"/>
      <c r="AZ204" s="1794"/>
      <c r="BA204" s="1794"/>
      <c r="BB204" s="1794"/>
      <c r="BC204" s="1794"/>
      <c r="BD204" s="1794"/>
      <c r="BE204" s="1794"/>
      <c r="BF204" s="1794"/>
      <c r="BG204" s="1794"/>
      <c r="BH204" s="1794"/>
      <c r="BI204" s="1794"/>
      <c r="BJ204" s="1794"/>
      <c r="BK204" s="1794"/>
      <c r="BL204" s="1794"/>
      <c r="BM204" s="1794"/>
      <c r="BN204" s="1794"/>
    </row>
    <row r="205" spans="1:66" s="53" customFormat="1" ht="15" x14ac:dyDescent="0.25">
      <c r="A205" s="55"/>
      <c r="C205" s="132"/>
      <c r="I205" s="55"/>
      <c r="J205" s="1798"/>
      <c r="K205" s="1794"/>
      <c r="L205" s="1794"/>
      <c r="M205" s="1794"/>
      <c r="N205" s="1798"/>
      <c r="O205" s="1794"/>
      <c r="P205" s="1794"/>
      <c r="Q205" s="1794"/>
      <c r="R205" s="1794"/>
      <c r="S205" s="1794"/>
      <c r="T205" s="1794"/>
      <c r="U205" s="1790" t="s">
        <v>376</v>
      </c>
      <c r="V205" s="1790" t="s">
        <v>1260</v>
      </c>
      <c r="W205" s="1790" t="s">
        <v>413</v>
      </c>
      <c r="X205" s="1794"/>
      <c r="Y205" s="1794"/>
      <c r="Z205" s="1794"/>
      <c r="AA205" s="1794"/>
      <c r="AB205" s="1794"/>
      <c r="AC205" s="1794"/>
      <c r="AD205" s="1794"/>
      <c r="AE205" s="1794"/>
      <c r="AF205" s="1794"/>
      <c r="AG205" s="1794"/>
      <c r="AH205" s="1794"/>
      <c r="AI205" s="1794"/>
      <c r="AJ205" s="1794"/>
      <c r="AK205" s="1794"/>
      <c r="AL205" s="1794"/>
      <c r="AM205" s="1794"/>
      <c r="AN205" s="1794"/>
      <c r="AO205" s="1794"/>
      <c r="AP205" s="1794"/>
      <c r="AQ205" s="1794"/>
      <c r="AR205" s="1794"/>
      <c r="AS205" s="1794"/>
      <c r="AT205" s="1794"/>
      <c r="AU205" s="1794"/>
      <c r="AV205" s="1794"/>
      <c r="AW205" s="1794"/>
      <c r="AX205" s="1794"/>
      <c r="AY205" s="1794"/>
      <c r="AZ205" s="1794"/>
      <c r="BA205" s="1794"/>
      <c r="BB205" s="1794"/>
      <c r="BC205" s="1794"/>
      <c r="BD205" s="1794"/>
      <c r="BE205" s="1794"/>
      <c r="BF205" s="1794"/>
      <c r="BG205" s="1794"/>
      <c r="BH205" s="1794"/>
      <c r="BI205" s="1794"/>
      <c r="BJ205" s="1794"/>
      <c r="BK205" s="1794"/>
      <c r="BL205" s="1794"/>
      <c r="BM205" s="1794"/>
      <c r="BN205" s="1794"/>
    </row>
    <row r="206" spans="1:66" s="53" customFormat="1" ht="15" x14ac:dyDescent="0.25">
      <c r="A206" s="55"/>
      <c r="C206" s="132"/>
      <c r="I206" s="55"/>
      <c r="J206" s="1798"/>
      <c r="K206" s="1794"/>
      <c r="L206" s="1794"/>
      <c r="M206" s="1794"/>
      <c r="N206" s="1798"/>
      <c r="O206" s="1794"/>
      <c r="P206" s="1794"/>
      <c r="Q206" s="1794"/>
      <c r="R206" s="1794"/>
      <c r="S206" s="1794"/>
      <c r="T206" s="1794"/>
      <c r="U206" s="1790" t="s">
        <v>378</v>
      </c>
      <c r="V206" s="1790" t="s">
        <v>1261</v>
      </c>
      <c r="W206" s="1790" t="s">
        <v>413</v>
      </c>
      <c r="X206" s="1794"/>
      <c r="Y206" s="1794"/>
      <c r="Z206" s="1794"/>
      <c r="AA206" s="1794"/>
      <c r="AB206" s="1794"/>
      <c r="AC206" s="1794"/>
      <c r="AD206" s="1794"/>
      <c r="AE206" s="1794"/>
      <c r="AF206" s="1794"/>
      <c r="AG206" s="1794"/>
      <c r="AH206" s="1794"/>
      <c r="AI206" s="1794"/>
      <c r="AJ206" s="1794"/>
      <c r="AK206" s="1794"/>
      <c r="AL206" s="1794"/>
      <c r="AM206" s="1794"/>
      <c r="AN206" s="1794"/>
      <c r="AO206" s="1794"/>
      <c r="AP206" s="1794"/>
      <c r="AQ206" s="1794"/>
      <c r="AR206" s="1794"/>
      <c r="AS206" s="1794"/>
      <c r="AT206" s="1794"/>
      <c r="AU206" s="1794"/>
      <c r="AV206" s="1794"/>
      <c r="AW206" s="1794"/>
      <c r="AX206" s="1794"/>
      <c r="AY206" s="1794"/>
      <c r="AZ206" s="1794"/>
      <c r="BA206" s="1794"/>
      <c r="BB206" s="1794"/>
      <c r="BC206" s="1794"/>
      <c r="BD206" s="1794"/>
      <c r="BE206" s="1794"/>
      <c r="BF206" s="1794"/>
      <c r="BG206" s="1794"/>
      <c r="BH206" s="1794"/>
      <c r="BI206" s="1794"/>
      <c r="BJ206" s="1794"/>
      <c r="BK206" s="1794"/>
      <c r="BL206" s="1794"/>
      <c r="BM206" s="1794"/>
      <c r="BN206" s="1794"/>
    </row>
    <row r="207" spans="1:66" s="53" customFormat="1" ht="15" x14ac:dyDescent="0.25">
      <c r="A207" s="55"/>
      <c r="C207" s="132"/>
      <c r="I207" s="55"/>
      <c r="J207" s="1798"/>
      <c r="K207" s="1794"/>
      <c r="L207" s="1794"/>
      <c r="M207" s="1794"/>
      <c r="N207" s="1798"/>
      <c r="O207" s="1794"/>
      <c r="P207" s="1794"/>
      <c r="Q207" s="1794"/>
      <c r="R207" s="1794"/>
      <c r="S207" s="1794"/>
      <c r="T207" s="1794"/>
      <c r="U207" s="1790" t="s">
        <v>380</v>
      </c>
      <c r="V207" s="1790" t="s">
        <v>1262</v>
      </c>
      <c r="W207" s="1790" t="s">
        <v>415</v>
      </c>
      <c r="X207" s="1794"/>
      <c r="Y207" s="1794"/>
      <c r="Z207" s="1794"/>
      <c r="AA207" s="1794"/>
      <c r="AB207" s="1794"/>
      <c r="AC207" s="1794"/>
      <c r="AD207" s="1794"/>
      <c r="AE207" s="1794"/>
      <c r="AF207" s="1794"/>
      <c r="AG207" s="1794"/>
      <c r="AH207" s="1794"/>
      <c r="AI207" s="1794"/>
      <c r="AJ207" s="1794"/>
      <c r="AK207" s="1794"/>
      <c r="AL207" s="1794"/>
      <c r="AM207" s="1794"/>
      <c r="AN207" s="1794"/>
      <c r="AO207" s="1794"/>
      <c r="AP207" s="1794"/>
      <c r="AQ207" s="1794"/>
      <c r="AR207" s="1794"/>
      <c r="AS207" s="1794"/>
      <c r="AT207" s="1794"/>
      <c r="AU207" s="1794"/>
      <c r="AV207" s="1794"/>
      <c r="AW207" s="1794"/>
      <c r="AX207" s="1794"/>
      <c r="AY207" s="1794"/>
      <c r="AZ207" s="1794"/>
      <c r="BA207" s="1794"/>
      <c r="BB207" s="1794"/>
      <c r="BC207" s="1794"/>
      <c r="BD207" s="1794"/>
      <c r="BE207" s="1794"/>
      <c r="BF207" s="1794"/>
      <c r="BG207" s="1794"/>
      <c r="BH207" s="1794"/>
      <c r="BI207" s="1794"/>
      <c r="BJ207" s="1794"/>
      <c r="BK207" s="1794"/>
      <c r="BL207" s="1794"/>
      <c r="BM207" s="1794"/>
      <c r="BN207" s="1794"/>
    </row>
    <row r="208" spans="1:66" s="53" customFormat="1" ht="15" x14ac:dyDescent="0.25">
      <c r="A208" s="55"/>
      <c r="C208" s="132"/>
      <c r="I208" s="55"/>
      <c r="J208" s="1798"/>
      <c r="K208" s="1794"/>
      <c r="L208" s="1794"/>
      <c r="M208" s="1794"/>
      <c r="N208" s="1798"/>
      <c r="O208" s="1794"/>
      <c r="P208" s="1794"/>
      <c r="Q208" s="1794"/>
      <c r="R208" s="1794"/>
      <c r="S208" s="1794"/>
      <c r="T208" s="1794"/>
      <c r="U208" s="1790" t="s">
        <v>382</v>
      </c>
      <c r="V208" s="1790" t="s">
        <v>1263</v>
      </c>
      <c r="W208" s="1790" t="s">
        <v>418</v>
      </c>
      <c r="X208" s="1794"/>
      <c r="Y208" s="1794"/>
      <c r="Z208" s="1794"/>
      <c r="AA208" s="1794"/>
      <c r="AB208" s="1794"/>
      <c r="AC208" s="1794"/>
      <c r="AD208" s="1794"/>
      <c r="AE208" s="1794"/>
      <c r="AF208" s="1794"/>
      <c r="AG208" s="1794"/>
      <c r="AH208" s="1794"/>
      <c r="AI208" s="1794"/>
      <c r="AJ208" s="1794"/>
      <c r="AK208" s="1794"/>
      <c r="AL208" s="1794"/>
      <c r="AM208" s="1794"/>
      <c r="AN208" s="1794"/>
      <c r="AO208" s="1794"/>
      <c r="AP208" s="1794"/>
      <c r="AQ208" s="1794"/>
      <c r="AR208" s="1794"/>
      <c r="AS208" s="1794"/>
      <c r="AT208" s="1794"/>
      <c r="AU208" s="1794"/>
      <c r="AV208" s="1794"/>
      <c r="AW208" s="1794"/>
      <c r="AX208" s="1794"/>
      <c r="AY208" s="1794"/>
      <c r="AZ208" s="1794"/>
      <c r="BA208" s="1794"/>
      <c r="BB208" s="1794"/>
      <c r="BC208" s="1794"/>
      <c r="BD208" s="1794"/>
      <c r="BE208" s="1794"/>
      <c r="BF208" s="1794"/>
      <c r="BG208" s="1794"/>
      <c r="BH208" s="1794"/>
      <c r="BI208" s="1794"/>
      <c r="BJ208" s="1794"/>
      <c r="BK208" s="1794"/>
      <c r="BL208" s="1794"/>
      <c r="BM208" s="1794"/>
      <c r="BN208" s="1794"/>
    </row>
    <row r="209" spans="1:66" s="53" customFormat="1" ht="15" x14ac:dyDescent="0.25">
      <c r="A209" s="55"/>
      <c r="C209" s="132"/>
      <c r="I209" s="55"/>
      <c r="J209" s="1798"/>
      <c r="K209" s="1794"/>
      <c r="L209" s="1794"/>
      <c r="M209" s="1794"/>
      <c r="N209" s="1798"/>
      <c r="O209" s="1794"/>
      <c r="P209" s="1794"/>
      <c r="Q209" s="1794"/>
      <c r="R209" s="1794"/>
      <c r="S209" s="1794"/>
      <c r="T209" s="1794"/>
      <c r="U209" s="1790" t="s">
        <v>382</v>
      </c>
      <c r="V209" s="1790" t="s">
        <v>1264</v>
      </c>
      <c r="W209" s="1790" t="s">
        <v>418</v>
      </c>
      <c r="X209" s="1794"/>
      <c r="Y209" s="1794"/>
      <c r="Z209" s="1794"/>
      <c r="AA209" s="1794"/>
      <c r="AB209" s="1794"/>
      <c r="AC209" s="1794"/>
      <c r="AD209" s="1794"/>
      <c r="AE209" s="1794"/>
      <c r="AF209" s="1794"/>
      <c r="AG209" s="1794"/>
      <c r="AH209" s="1794"/>
      <c r="AI209" s="1794"/>
      <c r="AJ209" s="1794"/>
      <c r="AK209" s="1794"/>
      <c r="AL209" s="1794"/>
      <c r="AM209" s="1794"/>
      <c r="AN209" s="1794"/>
      <c r="AO209" s="1794"/>
      <c r="AP209" s="1794"/>
      <c r="AQ209" s="1794"/>
      <c r="AR209" s="1794"/>
      <c r="AS209" s="1794"/>
      <c r="AT209" s="1794"/>
      <c r="AU209" s="1794"/>
      <c r="AV209" s="1794"/>
      <c r="AW209" s="1794"/>
      <c r="AX209" s="1794"/>
      <c r="AY209" s="1794"/>
      <c r="AZ209" s="1794"/>
      <c r="BA209" s="1794"/>
      <c r="BB209" s="1794"/>
      <c r="BC209" s="1794"/>
      <c r="BD209" s="1794"/>
      <c r="BE209" s="1794"/>
      <c r="BF209" s="1794"/>
      <c r="BG209" s="1794"/>
      <c r="BH209" s="1794"/>
      <c r="BI209" s="1794"/>
      <c r="BJ209" s="1794"/>
      <c r="BK209" s="1794"/>
      <c r="BL209" s="1794"/>
      <c r="BM209" s="1794"/>
      <c r="BN209" s="1794"/>
    </row>
    <row r="210" spans="1:66" s="53" customFormat="1" ht="15" x14ac:dyDescent="0.25">
      <c r="A210" s="55"/>
      <c r="C210" s="132"/>
      <c r="I210" s="55"/>
      <c r="J210" s="1798"/>
      <c r="K210" s="1794"/>
      <c r="L210" s="1794"/>
      <c r="M210" s="1794"/>
      <c r="N210" s="1798"/>
      <c r="O210" s="1794"/>
      <c r="P210" s="1794"/>
      <c r="Q210" s="1794"/>
      <c r="R210" s="1794"/>
      <c r="S210" s="1794"/>
      <c r="T210" s="1794"/>
      <c r="U210" s="1790" t="s">
        <v>382</v>
      </c>
      <c r="V210" s="1790" t="s">
        <v>1265</v>
      </c>
      <c r="W210" s="1790" t="s">
        <v>418</v>
      </c>
      <c r="X210" s="1794"/>
      <c r="Y210" s="1794"/>
      <c r="Z210" s="1794"/>
      <c r="AA210" s="1794"/>
      <c r="AB210" s="1794"/>
      <c r="AC210" s="1794"/>
      <c r="AD210" s="1794"/>
      <c r="AE210" s="1794"/>
      <c r="AF210" s="1794"/>
      <c r="AG210" s="1794"/>
      <c r="AH210" s="1794"/>
      <c r="AI210" s="1794"/>
      <c r="AJ210" s="1794"/>
      <c r="AK210" s="1794"/>
      <c r="AL210" s="1794"/>
      <c r="AM210" s="1794"/>
      <c r="AN210" s="1794"/>
      <c r="AO210" s="1794"/>
      <c r="AP210" s="1794"/>
      <c r="AQ210" s="1794"/>
      <c r="AR210" s="1794"/>
      <c r="AS210" s="1794"/>
      <c r="AT210" s="1794"/>
      <c r="AU210" s="1794"/>
      <c r="AV210" s="1794"/>
      <c r="AW210" s="1794"/>
      <c r="AX210" s="1794"/>
      <c r="AY210" s="1794"/>
      <c r="AZ210" s="1794"/>
      <c r="BA210" s="1794"/>
      <c r="BB210" s="1794"/>
      <c r="BC210" s="1794"/>
      <c r="BD210" s="1794"/>
      <c r="BE210" s="1794"/>
      <c r="BF210" s="1794"/>
      <c r="BG210" s="1794"/>
      <c r="BH210" s="1794"/>
      <c r="BI210" s="1794"/>
      <c r="BJ210" s="1794"/>
      <c r="BK210" s="1794"/>
      <c r="BL210" s="1794"/>
      <c r="BM210" s="1794"/>
      <c r="BN210" s="1794"/>
    </row>
    <row r="211" spans="1:66" s="53" customFormat="1" ht="15" x14ac:dyDescent="0.25">
      <c r="A211" s="55"/>
      <c r="C211" s="132"/>
      <c r="I211" s="55"/>
      <c r="J211" s="1798"/>
      <c r="K211" s="1794"/>
      <c r="L211" s="1794"/>
      <c r="M211" s="1794"/>
      <c r="N211" s="1798"/>
      <c r="O211" s="1794"/>
      <c r="P211" s="1794"/>
      <c r="Q211" s="1794"/>
      <c r="R211" s="1794"/>
      <c r="S211" s="1794"/>
      <c r="T211" s="1794"/>
      <c r="U211" s="1790" t="s">
        <v>382</v>
      </c>
      <c r="V211" s="1790" t="s">
        <v>1266</v>
      </c>
      <c r="W211" s="1790" t="s">
        <v>414</v>
      </c>
      <c r="X211" s="1794"/>
      <c r="Y211" s="1794"/>
      <c r="Z211" s="1794"/>
      <c r="AA211" s="1794"/>
      <c r="AB211" s="1794"/>
      <c r="AC211" s="1794"/>
      <c r="AD211" s="1794"/>
      <c r="AE211" s="1794"/>
      <c r="AF211" s="1794"/>
      <c r="AG211" s="1794"/>
      <c r="AH211" s="1794"/>
      <c r="AI211" s="1794"/>
      <c r="AJ211" s="1794"/>
      <c r="AK211" s="1794"/>
      <c r="AL211" s="1794"/>
      <c r="AM211" s="1794"/>
      <c r="AN211" s="1794"/>
      <c r="AO211" s="1794"/>
      <c r="AP211" s="1794"/>
      <c r="AQ211" s="1794"/>
      <c r="AR211" s="1794"/>
      <c r="AS211" s="1794"/>
      <c r="AT211" s="1794"/>
      <c r="AU211" s="1794"/>
      <c r="AV211" s="1794"/>
      <c r="AW211" s="1794"/>
      <c r="AX211" s="1794"/>
      <c r="AY211" s="1794"/>
      <c r="AZ211" s="1794"/>
      <c r="BA211" s="1794"/>
      <c r="BB211" s="1794"/>
      <c r="BC211" s="1794"/>
      <c r="BD211" s="1794"/>
      <c r="BE211" s="1794"/>
      <c r="BF211" s="1794"/>
      <c r="BG211" s="1794"/>
      <c r="BH211" s="1794"/>
      <c r="BI211" s="1794"/>
      <c r="BJ211" s="1794"/>
      <c r="BK211" s="1794"/>
      <c r="BL211" s="1794"/>
      <c r="BM211" s="1794"/>
      <c r="BN211" s="1794"/>
    </row>
    <row r="212" spans="1:66" s="53" customFormat="1" ht="15" x14ac:dyDescent="0.25">
      <c r="A212" s="55"/>
      <c r="C212" s="132"/>
      <c r="I212" s="55"/>
      <c r="J212" s="1798"/>
      <c r="K212" s="1794"/>
      <c r="L212" s="1794"/>
      <c r="M212" s="1794"/>
      <c r="N212" s="1798"/>
      <c r="O212" s="1794"/>
      <c r="P212" s="1794"/>
      <c r="Q212" s="1794"/>
      <c r="R212" s="1794"/>
      <c r="S212" s="1794"/>
      <c r="T212" s="1794"/>
      <c r="U212" s="1790" t="s">
        <v>382</v>
      </c>
      <c r="V212" s="1790" t="s">
        <v>1267</v>
      </c>
      <c r="W212" s="1790" t="s">
        <v>413</v>
      </c>
      <c r="X212" s="1794"/>
      <c r="Y212" s="1794"/>
      <c r="Z212" s="1794"/>
      <c r="AA212" s="1794"/>
      <c r="AB212" s="1794"/>
      <c r="AC212" s="1794"/>
      <c r="AD212" s="1794"/>
      <c r="AE212" s="1794"/>
      <c r="AF212" s="1794"/>
      <c r="AG212" s="1794"/>
      <c r="AH212" s="1794"/>
      <c r="AI212" s="1794"/>
      <c r="AJ212" s="1794"/>
      <c r="AK212" s="1794"/>
      <c r="AL212" s="1794"/>
      <c r="AM212" s="1794"/>
      <c r="AN212" s="1794"/>
      <c r="AO212" s="1794"/>
      <c r="AP212" s="1794"/>
      <c r="AQ212" s="1794"/>
      <c r="AR212" s="1794"/>
      <c r="AS212" s="1794"/>
      <c r="AT212" s="1794"/>
      <c r="AU212" s="1794"/>
      <c r="AV212" s="1794"/>
      <c r="AW212" s="1794"/>
      <c r="AX212" s="1794"/>
      <c r="AY212" s="1794"/>
      <c r="AZ212" s="1794"/>
      <c r="BA212" s="1794"/>
      <c r="BB212" s="1794"/>
      <c r="BC212" s="1794"/>
      <c r="BD212" s="1794"/>
      <c r="BE212" s="1794"/>
      <c r="BF212" s="1794"/>
      <c r="BG212" s="1794"/>
      <c r="BH212" s="1794"/>
      <c r="BI212" s="1794"/>
      <c r="BJ212" s="1794"/>
      <c r="BK212" s="1794"/>
      <c r="BL212" s="1794"/>
      <c r="BM212" s="1794"/>
      <c r="BN212" s="1794"/>
    </row>
    <row r="213" spans="1:66" s="53" customFormat="1" ht="15" x14ac:dyDescent="0.25">
      <c r="A213" s="55"/>
      <c r="C213" s="132"/>
      <c r="I213" s="55"/>
      <c r="J213" s="1798"/>
      <c r="K213" s="1794"/>
      <c r="L213" s="1794"/>
      <c r="M213" s="1794"/>
      <c r="N213" s="1798"/>
      <c r="O213" s="1794"/>
      <c r="P213" s="1794"/>
      <c r="Q213" s="1794"/>
      <c r="R213" s="1794"/>
      <c r="S213" s="1794"/>
      <c r="T213" s="1794"/>
      <c r="U213" s="1790" t="s">
        <v>382</v>
      </c>
      <c r="V213" s="1790" t="s">
        <v>1268</v>
      </c>
      <c r="W213" s="1790" t="s">
        <v>413</v>
      </c>
      <c r="X213" s="1794"/>
      <c r="Y213" s="1794"/>
      <c r="Z213" s="1794"/>
      <c r="AA213" s="1794"/>
      <c r="AB213" s="1794"/>
      <c r="AC213" s="1794"/>
      <c r="AD213" s="1794"/>
      <c r="AE213" s="1794"/>
      <c r="AF213" s="1794"/>
      <c r="AG213" s="1794"/>
      <c r="AH213" s="1794"/>
      <c r="AI213" s="1794"/>
      <c r="AJ213" s="1794"/>
      <c r="AK213" s="1794"/>
      <c r="AL213" s="1794"/>
      <c r="AM213" s="1794"/>
      <c r="AN213" s="1794"/>
      <c r="AO213" s="1794"/>
      <c r="AP213" s="1794"/>
      <c r="AQ213" s="1794"/>
      <c r="AR213" s="1794"/>
      <c r="AS213" s="1794"/>
      <c r="AT213" s="1794"/>
      <c r="AU213" s="1794"/>
      <c r="AV213" s="1794"/>
      <c r="AW213" s="1794"/>
      <c r="AX213" s="1794"/>
      <c r="AY213" s="1794"/>
      <c r="AZ213" s="1794"/>
      <c r="BA213" s="1794"/>
      <c r="BB213" s="1794"/>
      <c r="BC213" s="1794"/>
      <c r="BD213" s="1794"/>
      <c r="BE213" s="1794"/>
      <c r="BF213" s="1794"/>
      <c r="BG213" s="1794"/>
      <c r="BH213" s="1794"/>
      <c r="BI213" s="1794"/>
      <c r="BJ213" s="1794"/>
      <c r="BK213" s="1794"/>
      <c r="BL213" s="1794"/>
      <c r="BM213" s="1794"/>
      <c r="BN213" s="1794"/>
    </row>
    <row r="214" spans="1:66" s="53" customFormat="1" ht="15" x14ac:dyDescent="0.25">
      <c r="A214" s="55"/>
      <c r="C214" s="132"/>
      <c r="I214" s="55"/>
      <c r="J214" s="1798"/>
      <c r="K214" s="1794"/>
      <c r="L214" s="1794"/>
      <c r="M214" s="1794"/>
      <c r="N214" s="1798"/>
      <c r="O214" s="1794"/>
      <c r="P214" s="1794"/>
      <c r="Q214" s="1794"/>
      <c r="R214" s="1794"/>
      <c r="S214" s="1794"/>
      <c r="T214" s="1794"/>
      <c r="U214" s="1790" t="s">
        <v>384</v>
      </c>
      <c r="V214" s="1790" t="s">
        <v>1269</v>
      </c>
      <c r="W214" s="1790" t="s">
        <v>413</v>
      </c>
      <c r="X214" s="1794"/>
      <c r="Y214" s="1794"/>
      <c r="Z214" s="1794"/>
      <c r="AA214" s="1794"/>
      <c r="AB214" s="1794"/>
      <c r="AC214" s="1794"/>
      <c r="AD214" s="1794"/>
      <c r="AE214" s="1794"/>
      <c r="AF214" s="1794"/>
      <c r="AG214" s="1794"/>
      <c r="AH214" s="1794"/>
      <c r="AI214" s="1794"/>
      <c r="AJ214" s="1794"/>
      <c r="AK214" s="1794"/>
      <c r="AL214" s="1794"/>
      <c r="AM214" s="1794"/>
      <c r="AN214" s="1794"/>
      <c r="AO214" s="1794"/>
      <c r="AP214" s="1794"/>
      <c r="AQ214" s="1794"/>
      <c r="AR214" s="1794"/>
      <c r="AS214" s="1794"/>
      <c r="AT214" s="1794"/>
      <c r="AU214" s="1794"/>
      <c r="AV214" s="1794"/>
      <c r="AW214" s="1794"/>
      <c r="AX214" s="1794"/>
      <c r="AY214" s="1794"/>
      <c r="AZ214" s="1794"/>
      <c r="BA214" s="1794"/>
      <c r="BB214" s="1794"/>
      <c r="BC214" s="1794"/>
      <c r="BD214" s="1794"/>
      <c r="BE214" s="1794"/>
      <c r="BF214" s="1794"/>
      <c r="BG214" s="1794"/>
      <c r="BH214" s="1794"/>
      <c r="BI214" s="1794"/>
      <c r="BJ214" s="1794"/>
      <c r="BK214" s="1794"/>
      <c r="BL214" s="1794"/>
      <c r="BM214" s="1794"/>
      <c r="BN214" s="1794"/>
    </row>
    <row r="215" spans="1:66" s="53" customFormat="1" ht="15" x14ac:dyDescent="0.25">
      <c r="A215" s="55"/>
      <c r="C215" s="132"/>
      <c r="I215" s="55"/>
      <c r="J215" s="1798"/>
      <c r="K215" s="1794"/>
      <c r="L215" s="1794"/>
      <c r="M215" s="1794"/>
      <c r="N215" s="1798"/>
      <c r="O215" s="1794"/>
      <c r="P215" s="1794"/>
      <c r="Q215" s="1794"/>
      <c r="R215" s="1794"/>
      <c r="S215" s="1794"/>
      <c r="T215" s="1794"/>
      <c r="U215" s="1790" t="s">
        <v>384</v>
      </c>
      <c r="V215" s="1790" t="s">
        <v>1270</v>
      </c>
      <c r="W215" s="1790" t="s">
        <v>413</v>
      </c>
      <c r="X215" s="1794"/>
      <c r="Y215" s="1794"/>
      <c r="Z215" s="1794"/>
      <c r="AA215" s="1794"/>
      <c r="AB215" s="1794"/>
      <c r="AC215" s="1794"/>
      <c r="AD215" s="1794"/>
      <c r="AE215" s="1794"/>
      <c r="AF215" s="1794"/>
      <c r="AG215" s="1794"/>
      <c r="AH215" s="1794"/>
      <c r="AI215" s="1794"/>
      <c r="AJ215" s="1794"/>
      <c r="AK215" s="1794"/>
      <c r="AL215" s="1794"/>
      <c r="AM215" s="1794"/>
      <c r="AN215" s="1794"/>
      <c r="AO215" s="1794"/>
      <c r="AP215" s="1794"/>
      <c r="AQ215" s="1794"/>
      <c r="AR215" s="1794"/>
      <c r="AS215" s="1794"/>
      <c r="AT215" s="1794"/>
      <c r="AU215" s="1794"/>
      <c r="AV215" s="1794"/>
      <c r="AW215" s="1794"/>
      <c r="AX215" s="1794"/>
      <c r="AY215" s="1794"/>
      <c r="AZ215" s="1794"/>
      <c r="BA215" s="1794"/>
      <c r="BB215" s="1794"/>
      <c r="BC215" s="1794"/>
      <c r="BD215" s="1794"/>
      <c r="BE215" s="1794"/>
      <c r="BF215" s="1794"/>
      <c r="BG215" s="1794"/>
      <c r="BH215" s="1794"/>
      <c r="BI215" s="1794"/>
      <c r="BJ215" s="1794"/>
      <c r="BK215" s="1794"/>
      <c r="BL215" s="1794"/>
      <c r="BM215" s="1794"/>
      <c r="BN215" s="1794"/>
    </row>
    <row r="216" spans="1:66" s="53" customFormat="1" ht="15" x14ac:dyDescent="0.25">
      <c r="A216" s="55"/>
      <c r="C216" s="132"/>
      <c r="I216" s="55"/>
      <c r="J216" s="1798"/>
      <c r="K216" s="1794"/>
      <c r="L216" s="1794"/>
      <c r="M216" s="1794"/>
      <c r="N216" s="1798"/>
      <c r="O216" s="1794"/>
      <c r="P216" s="1794"/>
      <c r="Q216" s="1794"/>
      <c r="R216" s="1794"/>
      <c r="S216" s="1794"/>
      <c r="T216" s="1794"/>
      <c r="U216" s="1790" t="s">
        <v>384</v>
      </c>
      <c r="V216" s="1790" t="s">
        <v>1271</v>
      </c>
      <c r="W216" s="1790" t="s">
        <v>413</v>
      </c>
      <c r="X216" s="1794"/>
      <c r="Y216" s="1794"/>
      <c r="Z216" s="1794"/>
      <c r="AA216" s="1794"/>
      <c r="AB216" s="1794"/>
      <c r="AC216" s="1794"/>
      <c r="AD216" s="1794"/>
      <c r="AE216" s="1794"/>
      <c r="AF216" s="1794"/>
      <c r="AG216" s="1794"/>
      <c r="AH216" s="1794"/>
      <c r="AI216" s="1794"/>
      <c r="AJ216" s="1794"/>
      <c r="AK216" s="1794"/>
      <c r="AL216" s="1794"/>
      <c r="AM216" s="1794"/>
      <c r="AN216" s="1794"/>
      <c r="AO216" s="1794"/>
      <c r="AP216" s="1794"/>
      <c r="AQ216" s="1794"/>
      <c r="AR216" s="1794"/>
      <c r="AS216" s="1794"/>
      <c r="AT216" s="1794"/>
      <c r="AU216" s="1794"/>
      <c r="AV216" s="1794"/>
      <c r="AW216" s="1794"/>
      <c r="AX216" s="1794"/>
      <c r="AY216" s="1794"/>
      <c r="AZ216" s="1794"/>
      <c r="BA216" s="1794"/>
      <c r="BB216" s="1794"/>
      <c r="BC216" s="1794"/>
      <c r="BD216" s="1794"/>
      <c r="BE216" s="1794"/>
      <c r="BF216" s="1794"/>
      <c r="BG216" s="1794"/>
      <c r="BH216" s="1794"/>
      <c r="BI216" s="1794"/>
      <c r="BJ216" s="1794"/>
      <c r="BK216" s="1794"/>
      <c r="BL216" s="1794"/>
      <c r="BM216" s="1794"/>
      <c r="BN216" s="1794"/>
    </row>
    <row r="217" spans="1:66" s="53" customFormat="1" ht="15" x14ac:dyDescent="0.25">
      <c r="A217" s="55"/>
      <c r="C217" s="132"/>
      <c r="I217" s="55"/>
      <c r="J217" s="1798"/>
      <c r="K217" s="1794"/>
      <c r="L217" s="1794"/>
      <c r="M217" s="1794"/>
      <c r="N217" s="1798"/>
      <c r="O217" s="1794"/>
      <c r="P217" s="1794"/>
      <c r="Q217" s="1794"/>
      <c r="R217" s="1794"/>
      <c r="S217" s="1794"/>
      <c r="T217" s="1794"/>
      <c r="U217" s="1790" t="s">
        <v>384</v>
      </c>
      <c r="V217" s="1790" t="s">
        <v>1272</v>
      </c>
      <c r="W217" s="1790" t="s">
        <v>413</v>
      </c>
      <c r="X217" s="1794"/>
      <c r="Y217" s="1794"/>
      <c r="Z217" s="1794"/>
      <c r="AA217" s="1794"/>
      <c r="AB217" s="1794"/>
      <c r="AC217" s="1794"/>
      <c r="AD217" s="1794"/>
      <c r="AE217" s="1794"/>
      <c r="AF217" s="1794"/>
      <c r="AG217" s="1794"/>
      <c r="AH217" s="1794"/>
      <c r="AI217" s="1794"/>
      <c r="AJ217" s="1794"/>
      <c r="AK217" s="1794"/>
      <c r="AL217" s="1794"/>
      <c r="AM217" s="1794"/>
      <c r="AN217" s="1794"/>
      <c r="AO217" s="1794"/>
      <c r="AP217" s="1794"/>
      <c r="AQ217" s="1794"/>
      <c r="AR217" s="1794"/>
      <c r="AS217" s="1794"/>
      <c r="AT217" s="1794"/>
      <c r="AU217" s="1794"/>
      <c r="AV217" s="1794"/>
      <c r="AW217" s="1794"/>
      <c r="AX217" s="1794"/>
      <c r="AY217" s="1794"/>
      <c r="AZ217" s="1794"/>
      <c r="BA217" s="1794"/>
      <c r="BB217" s="1794"/>
      <c r="BC217" s="1794"/>
      <c r="BD217" s="1794"/>
      <c r="BE217" s="1794"/>
      <c r="BF217" s="1794"/>
      <c r="BG217" s="1794"/>
      <c r="BH217" s="1794"/>
      <c r="BI217" s="1794"/>
      <c r="BJ217" s="1794"/>
      <c r="BK217" s="1794"/>
      <c r="BL217" s="1794"/>
      <c r="BM217" s="1794"/>
      <c r="BN217" s="1794"/>
    </row>
    <row r="218" spans="1:66" s="53" customFormat="1" ht="15" x14ac:dyDescent="0.25">
      <c r="A218" s="55"/>
      <c r="C218" s="132"/>
      <c r="I218" s="55"/>
      <c r="J218" s="1798"/>
      <c r="K218" s="1794"/>
      <c r="L218" s="1794"/>
      <c r="M218" s="1794"/>
      <c r="N218" s="1798"/>
      <c r="O218" s="1794"/>
      <c r="P218" s="1794"/>
      <c r="Q218" s="1794"/>
      <c r="R218" s="1794"/>
      <c r="S218" s="1794"/>
      <c r="T218" s="1794"/>
      <c r="U218" s="1790" t="s">
        <v>384</v>
      </c>
      <c r="V218" s="1790" t="s">
        <v>1273</v>
      </c>
      <c r="W218" s="1790" t="s">
        <v>413</v>
      </c>
      <c r="X218" s="1794"/>
      <c r="Y218" s="1794"/>
      <c r="Z218" s="1794"/>
      <c r="AA218" s="1794"/>
      <c r="AB218" s="1794"/>
      <c r="AC218" s="1794"/>
      <c r="AD218" s="1794"/>
      <c r="AE218" s="1794"/>
      <c r="AF218" s="1794"/>
      <c r="AG218" s="1794"/>
      <c r="AH218" s="1794"/>
      <c r="AI218" s="1794"/>
      <c r="AJ218" s="1794"/>
      <c r="AK218" s="1794"/>
      <c r="AL218" s="1794"/>
      <c r="AM218" s="1794"/>
      <c r="AN218" s="1794"/>
      <c r="AO218" s="1794"/>
      <c r="AP218" s="1794"/>
      <c r="AQ218" s="1794"/>
      <c r="AR218" s="1794"/>
      <c r="AS218" s="1794"/>
      <c r="AT218" s="1794"/>
      <c r="AU218" s="1794"/>
      <c r="AV218" s="1794"/>
      <c r="AW218" s="1794"/>
      <c r="AX218" s="1794"/>
      <c r="AY218" s="1794"/>
      <c r="AZ218" s="1794"/>
      <c r="BA218" s="1794"/>
      <c r="BB218" s="1794"/>
      <c r="BC218" s="1794"/>
      <c r="BD218" s="1794"/>
      <c r="BE218" s="1794"/>
      <c r="BF218" s="1794"/>
      <c r="BG218" s="1794"/>
      <c r="BH218" s="1794"/>
      <c r="BI218" s="1794"/>
      <c r="BJ218" s="1794"/>
      <c r="BK218" s="1794"/>
      <c r="BL218" s="1794"/>
      <c r="BM218" s="1794"/>
      <c r="BN218" s="1794"/>
    </row>
    <row r="219" spans="1:66" s="53" customFormat="1" ht="15" x14ac:dyDescent="0.25">
      <c r="A219" s="55"/>
      <c r="C219" s="132"/>
      <c r="I219" s="55"/>
      <c r="J219" s="1798"/>
      <c r="K219" s="1794"/>
      <c r="L219" s="1794"/>
      <c r="M219" s="1794"/>
      <c r="N219" s="1798"/>
      <c r="O219" s="1794"/>
      <c r="P219" s="1794"/>
      <c r="Q219" s="1794"/>
      <c r="R219" s="1794"/>
      <c r="S219" s="1794"/>
      <c r="T219" s="1794"/>
      <c r="U219" s="1790" t="s">
        <v>386</v>
      </c>
      <c r="V219" s="1790" t="s">
        <v>1274</v>
      </c>
      <c r="W219" s="1790" t="s">
        <v>413</v>
      </c>
      <c r="X219" s="1794"/>
      <c r="Y219" s="1794"/>
      <c r="Z219" s="1794"/>
      <c r="AA219" s="1794"/>
      <c r="AB219" s="1794"/>
      <c r="AC219" s="1794"/>
      <c r="AD219" s="1794"/>
      <c r="AE219" s="1794"/>
      <c r="AF219" s="1794"/>
      <c r="AG219" s="1794"/>
      <c r="AH219" s="1794"/>
      <c r="AI219" s="1794"/>
      <c r="AJ219" s="1794"/>
      <c r="AK219" s="1794"/>
      <c r="AL219" s="1794"/>
      <c r="AM219" s="1794"/>
      <c r="AN219" s="1794"/>
      <c r="AO219" s="1794"/>
      <c r="AP219" s="1794"/>
      <c r="AQ219" s="1794"/>
      <c r="AR219" s="1794"/>
      <c r="AS219" s="1794"/>
      <c r="AT219" s="1794"/>
      <c r="AU219" s="1794"/>
      <c r="AV219" s="1794"/>
      <c r="AW219" s="1794"/>
      <c r="AX219" s="1794"/>
      <c r="AY219" s="1794"/>
      <c r="AZ219" s="1794"/>
      <c r="BA219" s="1794"/>
      <c r="BB219" s="1794"/>
      <c r="BC219" s="1794"/>
      <c r="BD219" s="1794"/>
      <c r="BE219" s="1794"/>
      <c r="BF219" s="1794"/>
      <c r="BG219" s="1794"/>
      <c r="BH219" s="1794"/>
      <c r="BI219" s="1794"/>
      <c r="BJ219" s="1794"/>
      <c r="BK219" s="1794"/>
      <c r="BL219" s="1794"/>
      <c r="BM219" s="1794"/>
      <c r="BN219" s="1794"/>
    </row>
    <row r="220" spans="1:66" s="53" customFormat="1" ht="15" x14ac:dyDescent="0.25">
      <c r="A220" s="55"/>
      <c r="C220" s="132"/>
      <c r="I220" s="55"/>
      <c r="J220" s="1798"/>
      <c r="K220" s="1794"/>
      <c r="L220" s="1794"/>
      <c r="M220" s="1794"/>
      <c r="N220" s="1798"/>
      <c r="O220" s="1794"/>
      <c r="P220" s="1794"/>
      <c r="Q220" s="1794"/>
      <c r="R220" s="1794"/>
      <c r="S220" s="1794"/>
      <c r="T220" s="1794"/>
      <c r="U220" s="1790" t="s">
        <v>386</v>
      </c>
      <c r="V220" s="1790" t="s">
        <v>1275</v>
      </c>
      <c r="W220" s="1790" t="s">
        <v>413</v>
      </c>
      <c r="X220" s="1794"/>
      <c r="Y220" s="1794"/>
      <c r="Z220" s="1794"/>
      <c r="AA220" s="1794"/>
      <c r="AB220" s="1794"/>
      <c r="AC220" s="1794"/>
      <c r="AD220" s="1794"/>
      <c r="AE220" s="1794"/>
      <c r="AF220" s="1794"/>
      <c r="AG220" s="1794"/>
      <c r="AH220" s="1794"/>
      <c r="AI220" s="1794"/>
      <c r="AJ220" s="1794"/>
      <c r="AK220" s="1794"/>
      <c r="AL220" s="1794"/>
      <c r="AM220" s="1794"/>
      <c r="AN220" s="1794"/>
      <c r="AO220" s="1794"/>
      <c r="AP220" s="1794"/>
      <c r="AQ220" s="1794"/>
      <c r="AR220" s="1794"/>
      <c r="AS220" s="1794"/>
      <c r="AT220" s="1794"/>
      <c r="AU220" s="1794"/>
      <c r="AV220" s="1794"/>
      <c r="AW220" s="1794"/>
      <c r="AX220" s="1794"/>
      <c r="AY220" s="1794"/>
      <c r="AZ220" s="1794"/>
      <c r="BA220" s="1794"/>
      <c r="BB220" s="1794"/>
      <c r="BC220" s="1794"/>
      <c r="BD220" s="1794"/>
      <c r="BE220" s="1794"/>
      <c r="BF220" s="1794"/>
      <c r="BG220" s="1794"/>
      <c r="BH220" s="1794"/>
      <c r="BI220" s="1794"/>
      <c r="BJ220" s="1794"/>
      <c r="BK220" s="1794"/>
      <c r="BL220" s="1794"/>
      <c r="BM220" s="1794"/>
      <c r="BN220" s="1794"/>
    </row>
    <row r="221" spans="1:66" s="53" customFormat="1" ht="15" x14ac:dyDescent="0.25">
      <c r="A221" s="55"/>
      <c r="C221" s="132"/>
      <c r="I221" s="55"/>
      <c r="J221" s="1798"/>
      <c r="K221" s="1794"/>
      <c r="L221" s="1794"/>
      <c r="M221" s="1794"/>
      <c r="N221" s="1798"/>
      <c r="O221" s="1794"/>
      <c r="P221" s="1794"/>
      <c r="Q221" s="1794"/>
      <c r="R221" s="1794"/>
      <c r="S221" s="1794"/>
      <c r="T221" s="1794"/>
      <c r="U221" s="1790" t="s">
        <v>386</v>
      </c>
      <c r="V221" s="1790" t="s">
        <v>1276</v>
      </c>
      <c r="W221" s="1790" t="s">
        <v>413</v>
      </c>
      <c r="X221" s="1794"/>
      <c r="Y221" s="1794"/>
      <c r="Z221" s="1794"/>
      <c r="AA221" s="1794"/>
      <c r="AB221" s="1794"/>
      <c r="AC221" s="1794"/>
      <c r="AD221" s="1794"/>
      <c r="AE221" s="1794"/>
      <c r="AF221" s="1794"/>
      <c r="AG221" s="1794"/>
      <c r="AH221" s="1794"/>
      <c r="AI221" s="1794"/>
      <c r="AJ221" s="1794"/>
      <c r="AK221" s="1794"/>
      <c r="AL221" s="1794"/>
      <c r="AM221" s="1794"/>
      <c r="AN221" s="1794"/>
      <c r="AO221" s="1794"/>
      <c r="AP221" s="1794"/>
      <c r="AQ221" s="1794"/>
      <c r="AR221" s="1794"/>
      <c r="AS221" s="1794"/>
      <c r="AT221" s="1794"/>
      <c r="AU221" s="1794"/>
      <c r="AV221" s="1794"/>
      <c r="AW221" s="1794"/>
      <c r="AX221" s="1794"/>
      <c r="AY221" s="1794"/>
      <c r="AZ221" s="1794"/>
      <c r="BA221" s="1794"/>
      <c r="BB221" s="1794"/>
      <c r="BC221" s="1794"/>
      <c r="BD221" s="1794"/>
      <c r="BE221" s="1794"/>
      <c r="BF221" s="1794"/>
      <c r="BG221" s="1794"/>
      <c r="BH221" s="1794"/>
      <c r="BI221" s="1794"/>
      <c r="BJ221" s="1794"/>
      <c r="BK221" s="1794"/>
      <c r="BL221" s="1794"/>
      <c r="BM221" s="1794"/>
      <c r="BN221" s="1794"/>
    </row>
    <row r="222" spans="1:66" s="53" customFormat="1" ht="15" x14ac:dyDescent="0.25">
      <c r="A222" s="55"/>
      <c r="C222" s="132"/>
      <c r="I222" s="55"/>
      <c r="J222" s="1798"/>
      <c r="K222" s="1794"/>
      <c r="L222" s="1794"/>
      <c r="M222" s="1794"/>
      <c r="N222" s="1798"/>
      <c r="O222" s="1794"/>
      <c r="P222" s="1794"/>
      <c r="Q222" s="1794"/>
      <c r="R222" s="1794"/>
      <c r="S222" s="1794"/>
      <c r="T222" s="1794"/>
      <c r="U222" s="1790" t="s">
        <v>386</v>
      </c>
      <c r="V222" s="1790" t="s">
        <v>1277</v>
      </c>
      <c r="W222" s="1790" t="s">
        <v>413</v>
      </c>
      <c r="X222" s="1794"/>
      <c r="Y222" s="1794"/>
      <c r="Z222" s="1794"/>
      <c r="AA222" s="1794"/>
      <c r="AB222" s="1794"/>
      <c r="AC222" s="1794"/>
      <c r="AD222" s="1794"/>
      <c r="AE222" s="1794"/>
      <c r="AF222" s="1794"/>
      <c r="AG222" s="1794"/>
      <c r="AH222" s="1794"/>
      <c r="AI222" s="1794"/>
      <c r="AJ222" s="1794"/>
      <c r="AK222" s="1794"/>
      <c r="AL222" s="1794"/>
      <c r="AM222" s="1794"/>
      <c r="AN222" s="1794"/>
      <c r="AO222" s="1794"/>
      <c r="AP222" s="1794"/>
      <c r="AQ222" s="1794"/>
      <c r="AR222" s="1794"/>
      <c r="AS222" s="1794"/>
      <c r="AT222" s="1794"/>
      <c r="AU222" s="1794"/>
      <c r="AV222" s="1794"/>
      <c r="AW222" s="1794"/>
      <c r="AX222" s="1794"/>
      <c r="AY222" s="1794"/>
      <c r="AZ222" s="1794"/>
      <c r="BA222" s="1794"/>
      <c r="BB222" s="1794"/>
      <c r="BC222" s="1794"/>
      <c r="BD222" s="1794"/>
      <c r="BE222" s="1794"/>
      <c r="BF222" s="1794"/>
      <c r="BG222" s="1794"/>
      <c r="BH222" s="1794"/>
      <c r="BI222" s="1794"/>
      <c r="BJ222" s="1794"/>
      <c r="BK222" s="1794"/>
      <c r="BL222" s="1794"/>
      <c r="BM222" s="1794"/>
      <c r="BN222" s="1794"/>
    </row>
    <row r="223" spans="1:66" s="53" customFormat="1" ht="15" x14ac:dyDescent="0.25">
      <c r="A223" s="55"/>
      <c r="C223" s="132"/>
      <c r="I223" s="55"/>
      <c r="J223" s="1798"/>
      <c r="K223" s="1794"/>
      <c r="L223" s="1794"/>
      <c r="M223" s="1794"/>
      <c r="N223" s="1798"/>
      <c r="O223" s="1794"/>
      <c r="P223" s="1794"/>
      <c r="Q223" s="1794"/>
      <c r="R223" s="1794"/>
      <c r="S223" s="1794"/>
      <c r="T223" s="1794"/>
      <c r="U223" s="1790" t="s">
        <v>386</v>
      </c>
      <c r="V223" s="1790" t="s">
        <v>1278</v>
      </c>
      <c r="W223" s="1790" t="s">
        <v>413</v>
      </c>
      <c r="X223" s="1794"/>
      <c r="Y223" s="1794"/>
      <c r="Z223" s="1794"/>
      <c r="AA223" s="1794"/>
      <c r="AB223" s="1794"/>
      <c r="AC223" s="1794"/>
      <c r="AD223" s="1794"/>
      <c r="AE223" s="1794"/>
      <c r="AF223" s="1794"/>
      <c r="AG223" s="1794"/>
      <c r="AH223" s="1794"/>
      <c r="AI223" s="1794"/>
      <c r="AJ223" s="1794"/>
      <c r="AK223" s="1794"/>
      <c r="AL223" s="1794"/>
      <c r="AM223" s="1794"/>
      <c r="AN223" s="1794"/>
      <c r="AO223" s="1794"/>
      <c r="AP223" s="1794"/>
      <c r="AQ223" s="1794"/>
      <c r="AR223" s="1794"/>
      <c r="AS223" s="1794"/>
      <c r="AT223" s="1794"/>
      <c r="AU223" s="1794"/>
      <c r="AV223" s="1794"/>
      <c r="AW223" s="1794"/>
      <c r="AX223" s="1794"/>
      <c r="AY223" s="1794"/>
      <c r="AZ223" s="1794"/>
      <c r="BA223" s="1794"/>
      <c r="BB223" s="1794"/>
      <c r="BC223" s="1794"/>
      <c r="BD223" s="1794"/>
      <c r="BE223" s="1794"/>
      <c r="BF223" s="1794"/>
      <c r="BG223" s="1794"/>
      <c r="BH223" s="1794"/>
      <c r="BI223" s="1794"/>
      <c r="BJ223" s="1794"/>
      <c r="BK223" s="1794"/>
      <c r="BL223" s="1794"/>
      <c r="BM223" s="1794"/>
      <c r="BN223" s="1794"/>
    </row>
    <row r="224" spans="1:66" s="53" customFormat="1" ht="15" x14ac:dyDescent="0.25">
      <c r="A224" s="55"/>
      <c r="C224" s="132"/>
      <c r="I224" s="55"/>
      <c r="J224" s="1798"/>
      <c r="K224" s="1794"/>
      <c r="L224" s="1794"/>
      <c r="M224" s="1794"/>
      <c r="N224" s="1798"/>
      <c r="O224" s="1794"/>
      <c r="P224" s="1794"/>
      <c r="Q224" s="1794"/>
      <c r="R224" s="1794"/>
      <c r="S224" s="1794"/>
      <c r="T224" s="1794"/>
      <c r="U224" s="1790" t="s">
        <v>386</v>
      </c>
      <c r="V224" s="1790" t="s">
        <v>1279</v>
      </c>
      <c r="W224" s="1790" t="s">
        <v>413</v>
      </c>
      <c r="X224" s="1794"/>
      <c r="Y224" s="1794"/>
      <c r="Z224" s="1794"/>
      <c r="AA224" s="1794"/>
      <c r="AB224" s="1794"/>
      <c r="AC224" s="1794"/>
      <c r="AD224" s="1794"/>
      <c r="AE224" s="1794"/>
      <c r="AF224" s="1794"/>
      <c r="AG224" s="1794"/>
      <c r="AH224" s="1794"/>
      <c r="AI224" s="1794"/>
      <c r="AJ224" s="1794"/>
      <c r="AK224" s="1794"/>
      <c r="AL224" s="1794"/>
      <c r="AM224" s="1794"/>
      <c r="AN224" s="1794"/>
      <c r="AO224" s="1794"/>
      <c r="AP224" s="1794"/>
      <c r="AQ224" s="1794"/>
      <c r="AR224" s="1794"/>
      <c r="AS224" s="1794"/>
      <c r="AT224" s="1794"/>
      <c r="AU224" s="1794"/>
      <c r="AV224" s="1794"/>
      <c r="AW224" s="1794"/>
      <c r="AX224" s="1794"/>
      <c r="AY224" s="1794"/>
      <c r="AZ224" s="1794"/>
      <c r="BA224" s="1794"/>
      <c r="BB224" s="1794"/>
      <c r="BC224" s="1794"/>
      <c r="BD224" s="1794"/>
      <c r="BE224" s="1794"/>
      <c r="BF224" s="1794"/>
      <c r="BG224" s="1794"/>
      <c r="BH224" s="1794"/>
      <c r="BI224" s="1794"/>
      <c r="BJ224" s="1794"/>
      <c r="BK224" s="1794"/>
      <c r="BL224" s="1794"/>
      <c r="BM224" s="1794"/>
      <c r="BN224" s="1794"/>
    </row>
    <row r="225" spans="1:66" s="53" customFormat="1" ht="15" x14ac:dyDescent="0.25">
      <c r="A225" s="55"/>
      <c r="C225" s="132"/>
      <c r="I225" s="55"/>
      <c r="J225" s="1798"/>
      <c r="K225" s="1794"/>
      <c r="L225" s="1794"/>
      <c r="M225" s="1794"/>
      <c r="N225" s="1798"/>
      <c r="O225" s="1794"/>
      <c r="P225" s="1794"/>
      <c r="Q225" s="1794"/>
      <c r="R225" s="1794"/>
      <c r="S225" s="1794"/>
      <c r="T225" s="1794"/>
      <c r="U225" s="1790" t="s">
        <v>388</v>
      </c>
      <c r="V225" s="1790" t="s">
        <v>1280</v>
      </c>
      <c r="W225" s="1790" t="s">
        <v>413</v>
      </c>
      <c r="X225" s="1794"/>
      <c r="Y225" s="1794"/>
      <c r="Z225" s="1794"/>
      <c r="AA225" s="1794"/>
      <c r="AB225" s="1794"/>
      <c r="AC225" s="1794"/>
      <c r="AD225" s="1794"/>
      <c r="AE225" s="1794"/>
      <c r="AF225" s="1794"/>
      <c r="AG225" s="1794"/>
      <c r="AH225" s="1794"/>
      <c r="AI225" s="1794"/>
      <c r="AJ225" s="1794"/>
      <c r="AK225" s="1794"/>
      <c r="AL225" s="1794"/>
      <c r="AM225" s="1794"/>
      <c r="AN225" s="1794"/>
      <c r="AO225" s="1794"/>
      <c r="AP225" s="1794"/>
      <c r="AQ225" s="1794"/>
      <c r="AR225" s="1794"/>
      <c r="AS225" s="1794"/>
      <c r="AT225" s="1794"/>
      <c r="AU225" s="1794"/>
      <c r="AV225" s="1794"/>
      <c r="AW225" s="1794"/>
      <c r="AX225" s="1794"/>
      <c r="AY225" s="1794"/>
      <c r="AZ225" s="1794"/>
      <c r="BA225" s="1794"/>
      <c r="BB225" s="1794"/>
      <c r="BC225" s="1794"/>
      <c r="BD225" s="1794"/>
      <c r="BE225" s="1794"/>
      <c r="BF225" s="1794"/>
      <c r="BG225" s="1794"/>
      <c r="BH225" s="1794"/>
      <c r="BI225" s="1794"/>
      <c r="BJ225" s="1794"/>
      <c r="BK225" s="1794"/>
      <c r="BL225" s="1794"/>
      <c r="BM225" s="1794"/>
      <c r="BN225" s="1794"/>
    </row>
    <row r="226" spans="1:66" s="53" customFormat="1" ht="15" x14ac:dyDescent="0.25">
      <c r="A226" s="55"/>
      <c r="C226" s="132"/>
      <c r="I226" s="55"/>
      <c r="J226" s="1798"/>
      <c r="K226" s="1794"/>
      <c r="L226" s="1794"/>
      <c r="M226" s="1794"/>
      <c r="N226" s="1798"/>
      <c r="O226" s="1794"/>
      <c r="P226" s="1794"/>
      <c r="Q226" s="1794"/>
      <c r="R226" s="1794"/>
      <c r="S226" s="1794"/>
      <c r="T226" s="1794"/>
      <c r="U226" s="1790" t="s">
        <v>198</v>
      </c>
      <c r="V226" s="1790"/>
      <c r="W226" s="1790"/>
      <c r="X226" s="1794"/>
      <c r="Y226" s="1794"/>
      <c r="Z226" s="1794"/>
      <c r="AA226" s="1794"/>
      <c r="AB226" s="1794"/>
      <c r="AC226" s="1794"/>
      <c r="AD226" s="1794"/>
      <c r="AE226" s="1794"/>
      <c r="AF226" s="1794"/>
      <c r="AG226" s="1794"/>
      <c r="AH226" s="1794"/>
      <c r="AI226" s="1794"/>
      <c r="AJ226" s="1794"/>
      <c r="AK226" s="1794"/>
      <c r="AL226" s="1794"/>
      <c r="AM226" s="1794"/>
      <c r="AN226" s="1794"/>
      <c r="AO226" s="1794"/>
      <c r="AP226" s="1794"/>
      <c r="AQ226" s="1794"/>
      <c r="AR226" s="1794"/>
      <c r="AS226" s="1794"/>
      <c r="AT226" s="1794"/>
      <c r="AU226" s="1794"/>
      <c r="AV226" s="1794"/>
      <c r="AW226" s="1794"/>
      <c r="AX226" s="1794"/>
      <c r="AY226" s="1794"/>
      <c r="AZ226" s="1794"/>
      <c r="BA226" s="1794"/>
      <c r="BB226" s="1794"/>
      <c r="BC226" s="1794"/>
      <c r="BD226" s="1794"/>
      <c r="BE226" s="1794"/>
      <c r="BF226" s="1794"/>
      <c r="BG226" s="1794"/>
      <c r="BH226" s="1794"/>
      <c r="BI226" s="1794"/>
      <c r="BJ226" s="1794"/>
      <c r="BK226" s="1794"/>
      <c r="BL226" s="1794"/>
      <c r="BM226" s="1794"/>
      <c r="BN226" s="1794"/>
    </row>
    <row r="227" spans="1:66" s="53" customFormat="1" ht="15" x14ac:dyDescent="0.25">
      <c r="A227" s="55"/>
      <c r="C227" s="132"/>
      <c r="I227" s="55"/>
      <c r="J227" s="1798"/>
      <c r="K227" s="1794"/>
      <c r="L227" s="1794"/>
      <c r="M227" s="1794"/>
      <c r="N227" s="1798"/>
      <c r="O227" s="1794"/>
      <c r="P227" s="1794"/>
      <c r="Q227" s="1794"/>
      <c r="R227" s="1794"/>
      <c r="S227" s="1794"/>
      <c r="T227" s="1794"/>
      <c r="U227" s="1790"/>
      <c r="V227" s="1790"/>
      <c r="W227" s="1790"/>
      <c r="X227" s="1794"/>
      <c r="Y227" s="1794"/>
      <c r="Z227" s="1794"/>
      <c r="AA227" s="1794"/>
      <c r="AB227" s="1794"/>
      <c r="AC227" s="1794"/>
      <c r="AD227" s="1794"/>
      <c r="AE227" s="1794"/>
      <c r="AF227" s="1794"/>
      <c r="AG227" s="1794"/>
      <c r="AH227" s="1794"/>
      <c r="AI227" s="1794"/>
      <c r="AJ227" s="1794"/>
      <c r="AK227" s="1794"/>
      <c r="AL227" s="1794"/>
      <c r="AM227" s="1794"/>
      <c r="AN227" s="1794"/>
      <c r="AO227" s="1794"/>
      <c r="AP227" s="1794"/>
      <c r="AQ227" s="1794"/>
      <c r="AR227" s="1794"/>
      <c r="AS227" s="1794"/>
      <c r="AT227" s="1794"/>
      <c r="AU227" s="1794"/>
      <c r="AV227" s="1794"/>
      <c r="AW227" s="1794"/>
      <c r="AX227" s="1794"/>
      <c r="AY227" s="1794"/>
      <c r="AZ227" s="1794"/>
      <c r="BA227" s="1794"/>
      <c r="BB227" s="1794"/>
      <c r="BC227" s="1794"/>
      <c r="BD227" s="1794"/>
      <c r="BE227" s="1794"/>
      <c r="BF227" s="1794"/>
      <c r="BG227" s="1794"/>
      <c r="BH227" s="1794"/>
      <c r="BI227" s="1794"/>
      <c r="BJ227" s="1794"/>
      <c r="BK227" s="1794"/>
      <c r="BL227" s="1794"/>
      <c r="BM227" s="1794"/>
      <c r="BN227" s="1794"/>
    </row>
    <row r="228" spans="1:66" s="53" customFormat="1" ht="15" x14ac:dyDescent="0.25">
      <c r="A228" s="55"/>
      <c r="C228" s="132"/>
      <c r="I228" s="55"/>
      <c r="J228" s="1798"/>
      <c r="K228" s="1794"/>
      <c r="L228" s="1794"/>
      <c r="M228" s="1794"/>
      <c r="N228" s="1798"/>
      <c r="O228" s="1794"/>
      <c r="P228" s="1794"/>
      <c r="Q228" s="1794"/>
      <c r="R228" s="1794"/>
      <c r="S228" s="1794"/>
      <c r="T228" s="1794"/>
      <c r="U228" s="1790"/>
      <c r="V228" s="1790"/>
      <c r="W228" s="1790"/>
      <c r="X228" s="1794"/>
      <c r="Y228" s="1794"/>
      <c r="Z228" s="1794"/>
      <c r="AA228" s="1794"/>
      <c r="AB228" s="1794"/>
      <c r="AC228" s="1794"/>
      <c r="AD228" s="1794"/>
      <c r="AE228" s="1794"/>
      <c r="AF228" s="1794"/>
      <c r="AG228" s="1794"/>
      <c r="AH228" s="1794"/>
      <c r="AI228" s="1794"/>
      <c r="AJ228" s="1794"/>
      <c r="AK228" s="1794"/>
      <c r="AL228" s="1794"/>
      <c r="AM228" s="1794"/>
      <c r="AN228" s="1794"/>
      <c r="AO228" s="1794"/>
      <c r="AP228" s="1794"/>
      <c r="AQ228" s="1794"/>
      <c r="AR228" s="1794"/>
      <c r="AS228" s="1794"/>
      <c r="AT228" s="1794"/>
      <c r="AU228" s="1794"/>
      <c r="AV228" s="1794"/>
      <c r="AW228" s="1794"/>
      <c r="AX228" s="1794"/>
      <c r="AY228" s="1794"/>
      <c r="AZ228" s="1794"/>
      <c r="BA228" s="1794"/>
      <c r="BB228" s="1794"/>
      <c r="BC228" s="1794"/>
      <c r="BD228" s="1794"/>
      <c r="BE228" s="1794"/>
      <c r="BF228" s="1794"/>
      <c r="BG228" s="1794"/>
      <c r="BH228" s="1794"/>
      <c r="BI228" s="1794"/>
      <c r="BJ228" s="1794"/>
      <c r="BK228" s="1794"/>
      <c r="BL228" s="1794"/>
      <c r="BM228" s="1794"/>
      <c r="BN228" s="1794"/>
    </row>
    <row r="229" spans="1:66" s="53" customFormat="1" ht="15" x14ac:dyDescent="0.25">
      <c r="A229" s="55"/>
      <c r="C229" s="132"/>
      <c r="I229" s="55"/>
      <c r="J229" s="1798"/>
      <c r="K229" s="1794"/>
      <c r="L229" s="1794"/>
      <c r="M229" s="1794"/>
      <c r="N229" s="1798"/>
      <c r="O229" s="1794"/>
      <c r="P229" s="1794"/>
      <c r="Q229" s="1794"/>
      <c r="R229" s="1794"/>
      <c r="S229" s="1794"/>
      <c r="T229" s="1794"/>
      <c r="U229" s="1790"/>
      <c r="V229" s="1790"/>
      <c r="W229" s="1790"/>
      <c r="X229" s="1794"/>
      <c r="Y229" s="1794"/>
      <c r="Z229" s="1794"/>
      <c r="AA229" s="1794"/>
      <c r="AB229" s="1794"/>
      <c r="AC229" s="1794"/>
      <c r="AD229" s="1794"/>
      <c r="AE229" s="1794"/>
      <c r="AF229" s="1794"/>
      <c r="AG229" s="1794"/>
      <c r="AH229" s="1794"/>
      <c r="AI229" s="1794"/>
      <c r="AJ229" s="1794"/>
      <c r="AK229" s="1794"/>
      <c r="AL229" s="1794"/>
      <c r="AM229" s="1794"/>
      <c r="AN229" s="1794"/>
      <c r="AO229" s="1794"/>
      <c r="AP229" s="1794"/>
      <c r="AQ229" s="1794"/>
      <c r="AR229" s="1794"/>
      <c r="AS229" s="1794"/>
      <c r="AT229" s="1794"/>
      <c r="AU229" s="1794"/>
      <c r="AV229" s="1794"/>
      <c r="AW229" s="1794"/>
      <c r="AX229" s="1794"/>
      <c r="AY229" s="1794"/>
      <c r="AZ229" s="1794"/>
      <c r="BA229" s="1794"/>
      <c r="BB229" s="1794"/>
      <c r="BC229" s="1794"/>
      <c r="BD229" s="1794"/>
      <c r="BE229" s="1794"/>
      <c r="BF229" s="1794"/>
      <c r="BG229" s="1794"/>
      <c r="BH229" s="1794"/>
      <c r="BI229" s="1794"/>
      <c r="BJ229" s="1794"/>
      <c r="BK229" s="1794"/>
      <c r="BL229" s="1794"/>
      <c r="BM229" s="1794"/>
      <c r="BN229" s="1794"/>
    </row>
    <row r="230" spans="1:66" s="53" customFormat="1" ht="15" x14ac:dyDescent="0.25">
      <c r="A230" s="55"/>
      <c r="C230" s="132"/>
      <c r="I230" s="55"/>
      <c r="J230" s="1798"/>
      <c r="K230" s="1794"/>
      <c r="L230" s="1794"/>
      <c r="M230" s="1794"/>
      <c r="N230" s="1798"/>
      <c r="O230" s="1794"/>
      <c r="P230" s="1794"/>
      <c r="Q230" s="1794"/>
      <c r="R230" s="1794"/>
      <c r="S230" s="1794"/>
      <c r="T230" s="1794"/>
      <c r="U230" s="1790"/>
      <c r="V230" s="1790"/>
      <c r="W230" s="1790"/>
      <c r="X230" s="1794"/>
      <c r="Y230" s="1794"/>
      <c r="Z230" s="1794"/>
      <c r="AA230" s="1794"/>
      <c r="AB230" s="1794"/>
      <c r="AC230" s="1794"/>
      <c r="AD230" s="1794"/>
      <c r="AE230" s="1794"/>
      <c r="AF230" s="1794"/>
      <c r="AG230" s="1794"/>
      <c r="AH230" s="1794"/>
      <c r="AI230" s="1794"/>
      <c r="AJ230" s="1794"/>
      <c r="AK230" s="1794"/>
      <c r="AL230" s="1794"/>
      <c r="AM230" s="1794"/>
      <c r="AN230" s="1794"/>
      <c r="AO230" s="1794"/>
      <c r="AP230" s="1794"/>
      <c r="AQ230" s="1794"/>
      <c r="AR230" s="1794"/>
      <c r="AS230" s="1794"/>
      <c r="AT230" s="1794"/>
      <c r="AU230" s="1794"/>
      <c r="AV230" s="1794"/>
      <c r="AW230" s="1794"/>
      <c r="AX230" s="1794"/>
      <c r="AY230" s="1794"/>
      <c r="AZ230" s="1794"/>
      <c r="BA230" s="1794"/>
      <c r="BB230" s="1794"/>
      <c r="BC230" s="1794"/>
      <c r="BD230" s="1794"/>
      <c r="BE230" s="1794"/>
      <c r="BF230" s="1794"/>
      <c r="BG230" s="1794"/>
      <c r="BH230" s="1794"/>
      <c r="BI230" s="1794"/>
      <c r="BJ230" s="1794"/>
      <c r="BK230" s="1794"/>
      <c r="BL230" s="1794"/>
      <c r="BM230" s="1794"/>
      <c r="BN230" s="1794"/>
    </row>
    <row r="231" spans="1:66" s="53" customFormat="1" ht="15" x14ac:dyDescent="0.25">
      <c r="A231" s="55"/>
      <c r="C231" s="132"/>
      <c r="I231" s="55"/>
      <c r="J231" s="1798"/>
      <c r="K231" s="1794"/>
      <c r="L231" s="1794"/>
      <c r="M231" s="1794"/>
      <c r="N231" s="1798"/>
      <c r="O231" s="1794"/>
      <c r="P231" s="1794"/>
      <c r="Q231" s="1794"/>
      <c r="R231" s="1794"/>
      <c r="S231" s="1794"/>
      <c r="T231" s="1794"/>
      <c r="U231" s="1790"/>
      <c r="V231" s="1790"/>
      <c r="W231" s="1790"/>
      <c r="X231" s="1794"/>
      <c r="Y231" s="1794"/>
      <c r="Z231" s="1794"/>
      <c r="AA231" s="1794"/>
      <c r="AB231" s="1794"/>
      <c r="AC231" s="1794"/>
      <c r="AD231" s="1794"/>
      <c r="AE231" s="1794"/>
      <c r="AF231" s="1794"/>
      <c r="AG231" s="1794"/>
      <c r="AH231" s="1794"/>
      <c r="AI231" s="1794"/>
      <c r="AJ231" s="1794"/>
      <c r="AK231" s="1794"/>
      <c r="AL231" s="1794"/>
      <c r="AM231" s="1794"/>
      <c r="AN231" s="1794"/>
      <c r="AO231" s="1794"/>
      <c r="AP231" s="1794"/>
      <c r="AQ231" s="1794"/>
      <c r="AR231" s="1794"/>
      <c r="AS231" s="1794"/>
      <c r="AT231" s="1794"/>
      <c r="AU231" s="1794"/>
      <c r="AV231" s="1794"/>
      <c r="AW231" s="1794"/>
      <c r="AX231" s="1794"/>
      <c r="AY231" s="1794"/>
      <c r="AZ231" s="1794"/>
      <c r="BA231" s="1794"/>
      <c r="BB231" s="1794"/>
      <c r="BC231" s="1794"/>
      <c r="BD231" s="1794"/>
      <c r="BE231" s="1794"/>
      <c r="BF231" s="1794"/>
      <c r="BG231" s="1794"/>
      <c r="BH231" s="1794"/>
      <c r="BI231" s="1794"/>
      <c r="BJ231" s="1794"/>
      <c r="BK231" s="1794"/>
      <c r="BL231" s="1794"/>
      <c r="BM231" s="1794"/>
      <c r="BN231" s="1794"/>
    </row>
    <row r="232" spans="1:66" s="53" customFormat="1" ht="15" x14ac:dyDescent="0.25">
      <c r="A232" s="55"/>
      <c r="C232" s="132"/>
      <c r="I232" s="55"/>
      <c r="J232" s="1798"/>
      <c r="K232" s="1794"/>
      <c r="L232" s="1794"/>
      <c r="M232" s="1794"/>
      <c r="N232" s="1798"/>
      <c r="O232" s="1794"/>
      <c r="P232" s="1794"/>
      <c r="Q232" s="1794"/>
      <c r="R232" s="1794"/>
      <c r="S232" s="1794"/>
      <c r="T232" s="1794"/>
      <c r="U232" s="1790"/>
      <c r="V232" s="1790"/>
      <c r="W232" s="1790"/>
      <c r="X232" s="1794"/>
      <c r="Y232" s="1794"/>
      <c r="Z232" s="1794"/>
      <c r="AA232" s="1794"/>
      <c r="AB232" s="1794"/>
      <c r="AC232" s="1794"/>
      <c r="AD232" s="1794"/>
      <c r="AE232" s="1794"/>
      <c r="AF232" s="1794"/>
      <c r="AG232" s="1794"/>
      <c r="AH232" s="1794"/>
      <c r="AI232" s="1794"/>
      <c r="AJ232" s="1794"/>
      <c r="AK232" s="1794"/>
      <c r="AL232" s="1794"/>
      <c r="AM232" s="1794"/>
      <c r="AN232" s="1794"/>
      <c r="AO232" s="1794"/>
      <c r="AP232" s="1794"/>
      <c r="AQ232" s="1794"/>
      <c r="AR232" s="1794"/>
      <c r="AS232" s="1794"/>
      <c r="AT232" s="1794"/>
      <c r="AU232" s="1794"/>
      <c r="AV232" s="1794"/>
      <c r="AW232" s="1794"/>
      <c r="AX232" s="1794"/>
      <c r="AY232" s="1794"/>
      <c r="AZ232" s="1794"/>
      <c r="BA232" s="1794"/>
      <c r="BB232" s="1794"/>
      <c r="BC232" s="1794"/>
      <c r="BD232" s="1794"/>
      <c r="BE232" s="1794"/>
      <c r="BF232" s="1794"/>
      <c r="BG232" s="1794"/>
      <c r="BH232" s="1794"/>
      <c r="BI232" s="1794"/>
      <c r="BJ232" s="1794"/>
      <c r="BK232" s="1794"/>
      <c r="BL232" s="1794"/>
      <c r="BM232" s="1794"/>
      <c r="BN232" s="1794"/>
    </row>
    <row r="233" spans="1:66" s="53" customFormat="1" ht="15" x14ac:dyDescent="0.25">
      <c r="A233" s="55"/>
      <c r="C233" s="132"/>
      <c r="I233" s="55"/>
      <c r="J233" s="1798"/>
      <c r="K233" s="1794"/>
      <c r="L233" s="1794"/>
      <c r="M233" s="1794"/>
      <c r="N233" s="1798"/>
      <c r="O233" s="1794"/>
      <c r="P233" s="1794"/>
      <c r="Q233" s="1794"/>
      <c r="R233" s="1794"/>
      <c r="S233" s="1794"/>
      <c r="T233" s="1794"/>
      <c r="U233" s="1790"/>
      <c r="V233" s="1790"/>
      <c r="W233" s="1790"/>
      <c r="X233" s="1794"/>
      <c r="Y233" s="1794"/>
      <c r="Z233" s="1794"/>
      <c r="AA233" s="1794"/>
      <c r="AB233" s="1794"/>
      <c r="AC233" s="1794"/>
      <c r="AD233" s="1794"/>
      <c r="AE233" s="1794"/>
      <c r="AF233" s="1794"/>
      <c r="AG233" s="1794"/>
      <c r="AH233" s="1794"/>
      <c r="AI233" s="1794"/>
      <c r="AJ233" s="1794"/>
      <c r="AK233" s="1794"/>
      <c r="AL233" s="1794"/>
      <c r="AM233" s="1794"/>
      <c r="AN233" s="1794"/>
      <c r="AO233" s="1794"/>
      <c r="AP233" s="1794"/>
      <c r="AQ233" s="1794"/>
      <c r="AR233" s="1794"/>
      <c r="AS233" s="1794"/>
      <c r="AT233" s="1794"/>
      <c r="AU233" s="1794"/>
      <c r="AV233" s="1794"/>
      <c r="AW233" s="1794"/>
      <c r="AX233" s="1794"/>
      <c r="AY233" s="1794"/>
      <c r="AZ233" s="1794"/>
      <c r="BA233" s="1794"/>
      <c r="BB233" s="1794"/>
      <c r="BC233" s="1794"/>
      <c r="BD233" s="1794"/>
      <c r="BE233" s="1794"/>
      <c r="BF233" s="1794"/>
      <c r="BG233" s="1794"/>
      <c r="BH233" s="1794"/>
      <c r="BI233" s="1794"/>
      <c r="BJ233" s="1794"/>
      <c r="BK233" s="1794"/>
      <c r="BL233" s="1794"/>
      <c r="BM233" s="1794"/>
      <c r="BN233" s="1794"/>
    </row>
    <row r="234" spans="1:66" s="53" customFormat="1" ht="15" x14ac:dyDescent="0.25">
      <c r="A234" s="55"/>
      <c r="C234" s="132"/>
      <c r="I234" s="55"/>
      <c r="J234" s="1798"/>
      <c r="K234" s="1794"/>
      <c r="L234" s="1794"/>
      <c r="M234" s="1794"/>
      <c r="N234" s="1798"/>
      <c r="O234" s="1794"/>
      <c r="P234" s="1794"/>
      <c r="Q234" s="1794"/>
      <c r="R234" s="1794"/>
      <c r="S234" s="1794"/>
      <c r="T234" s="1794"/>
      <c r="U234" s="1790"/>
      <c r="V234" s="1790"/>
      <c r="W234" s="1790"/>
      <c r="X234" s="1794"/>
      <c r="Y234" s="1794"/>
      <c r="Z234" s="1794"/>
      <c r="AA234" s="1794"/>
      <c r="AB234" s="1794"/>
      <c r="AC234" s="1794"/>
      <c r="AD234" s="1794"/>
      <c r="AE234" s="1794"/>
      <c r="AF234" s="1794"/>
      <c r="AG234" s="1794"/>
      <c r="AH234" s="1794"/>
      <c r="AI234" s="1794"/>
      <c r="AJ234" s="1794"/>
      <c r="AK234" s="1794"/>
      <c r="AL234" s="1794"/>
      <c r="AM234" s="1794"/>
      <c r="AN234" s="1794"/>
      <c r="AO234" s="1794"/>
      <c r="AP234" s="1794"/>
      <c r="AQ234" s="1794"/>
      <c r="AR234" s="1794"/>
      <c r="AS234" s="1794"/>
      <c r="AT234" s="1794"/>
      <c r="AU234" s="1794"/>
      <c r="AV234" s="1794"/>
      <c r="AW234" s="1794"/>
      <c r="AX234" s="1794"/>
      <c r="AY234" s="1794"/>
      <c r="AZ234" s="1794"/>
      <c r="BA234" s="1794"/>
      <c r="BB234" s="1794"/>
      <c r="BC234" s="1794"/>
      <c r="BD234" s="1794"/>
      <c r="BE234" s="1794"/>
      <c r="BF234" s="1794"/>
      <c r="BG234" s="1794"/>
      <c r="BH234" s="1794"/>
      <c r="BI234" s="1794"/>
      <c r="BJ234" s="1794"/>
      <c r="BK234" s="1794"/>
      <c r="BL234" s="1794"/>
      <c r="BM234" s="1794"/>
      <c r="BN234" s="1794"/>
    </row>
    <row r="235" spans="1:66" s="53" customFormat="1" ht="15" x14ac:dyDescent="0.25">
      <c r="A235" s="55"/>
      <c r="C235" s="132"/>
      <c r="I235" s="55"/>
      <c r="J235" s="1798"/>
      <c r="K235" s="1794"/>
      <c r="L235" s="1794"/>
      <c r="M235" s="1794"/>
      <c r="N235" s="1798"/>
      <c r="O235" s="1794"/>
      <c r="P235" s="1794"/>
      <c r="Q235" s="1794"/>
      <c r="R235" s="1794"/>
      <c r="S235" s="1794"/>
      <c r="T235" s="1794"/>
      <c r="U235" s="1790"/>
      <c r="V235" s="1790"/>
      <c r="W235" s="1790"/>
      <c r="X235" s="1794"/>
      <c r="Y235" s="1794"/>
      <c r="Z235" s="1794"/>
      <c r="AA235" s="1794"/>
      <c r="AB235" s="1794"/>
      <c r="AC235" s="1794"/>
      <c r="AD235" s="1794"/>
      <c r="AE235" s="1794"/>
      <c r="AF235" s="1794"/>
      <c r="AG235" s="1794"/>
      <c r="AH235" s="1794"/>
      <c r="AI235" s="1794"/>
      <c r="AJ235" s="1794"/>
      <c r="AK235" s="1794"/>
      <c r="AL235" s="1794"/>
      <c r="AM235" s="1794"/>
      <c r="AN235" s="1794"/>
      <c r="AO235" s="1794"/>
      <c r="AP235" s="1794"/>
      <c r="AQ235" s="1794"/>
      <c r="AR235" s="1794"/>
      <c r="AS235" s="1794"/>
      <c r="AT235" s="1794"/>
      <c r="AU235" s="1794"/>
      <c r="AV235" s="1794"/>
      <c r="AW235" s="1794"/>
      <c r="AX235" s="1794"/>
      <c r="AY235" s="1794"/>
      <c r="AZ235" s="1794"/>
      <c r="BA235" s="1794"/>
      <c r="BB235" s="1794"/>
      <c r="BC235" s="1794"/>
      <c r="BD235" s="1794"/>
      <c r="BE235" s="1794"/>
      <c r="BF235" s="1794"/>
      <c r="BG235" s="1794"/>
      <c r="BH235" s="1794"/>
      <c r="BI235" s="1794"/>
      <c r="BJ235" s="1794"/>
      <c r="BK235" s="1794"/>
      <c r="BL235" s="1794"/>
      <c r="BM235" s="1794"/>
      <c r="BN235" s="1794"/>
    </row>
    <row r="236" spans="1:66" s="53" customFormat="1" x14ac:dyDescent="0.3">
      <c r="A236" s="55"/>
      <c r="C236" s="132"/>
      <c r="I236" s="55"/>
      <c r="J236" s="1798"/>
      <c r="K236" s="1794"/>
      <c r="L236" s="1794"/>
      <c r="M236" s="1794"/>
      <c r="N236" s="1798"/>
      <c r="O236" s="1794"/>
      <c r="P236" s="1794"/>
      <c r="Q236" s="1794"/>
      <c r="R236" s="1794"/>
      <c r="S236" s="1794"/>
      <c r="T236" s="1794"/>
      <c r="U236" s="1785"/>
      <c r="V236" s="1785"/>
      <c r="W236" s="1794"/>
      <c r="X236" s="1794"/>
      <c r="Y236" s="1794"/>
      <c r="Z236" s="1794"/>
      <c r="AA236" s="1794"/>
      <c r="AB236" s="1794"/>
      <c r="AC236" s="1794"/>
      <c r="AD236" s="1794"/>
      <c r="AE236" s="1794"/>
      <c r="AF236" s="1794"/>
      <c r="AG236" s="1794"/>
      <c r="AH236" s="1794"/>
      <c r="AI236" s="1794"/>
      <c r="AJ236" s="1794"/>
      <c r="AK236" s="1794"/>
      <c r="AL236" s="1794"/>
      <c r="AM236" s="1794"/>
      <c r="AN236" s="1794"/>
      <c r="AO236" s="1794"/>
      <c r="AP236" s="1794"/>
      <c r="AQ236" s="1794"/>
      <c r="AR236" s="1794"/>
      <c r="AS236" s="1794"/>
      <c r="AT236" s="1794"/>
      <c r="AU236" s="1794"/>
      <c r="AV236" s="1794"/>
      <c r="AW236" s="1794"/>
      <c r="AX236" s="1794"/>
      <c r="AY236" s="1794"/>
      <c r="AZ236" s="1794"/>
      <c r="BA236" s="1794"/>
      <c r="BB236" s="1794"/>
      <c r="BC236" s="1794"/>
      <c r="BD236" s="1794"/>
      <c r="BE236" s="1794"/>
      <c r="BF236" s="1794"/>
      <c r="BG236" s="1794"/>
      <c r="BH236" s="1794"/>
      <c r="BI236" s="1794"/>
      <c r="BJ236" s="1794"/>
      <c r="BK236" s="1794"/>
      <c r="BL236" s="1794"/>
      <c r="BM236" s="1794"/>
      <c r="BN236" s="1794"/>
    </row>
    <row r="237" spans="1:66" s="53" customFormat="1" x14ac:dyDescent="0.3">
      <c r="A237" s="55"/>
      <c r="C237" s="132"/>
      <c r="I237" s="55"/>
      <c r="J237" s="1798"/>
      <c r="K237" s="1794"/>
      <c r="L237" s="1794"/>
      <c r="M237" s="1794"/>
      <c r="N237" s="1798"/>
      <c r="O237" s="1794"/>
      <c r="P237" s="1794"/>
      <c r="Q237" s="1794"/>
      <c r="R237" s="1794"/>
      <c r="S237" s="1794"/>
      <c r="T237" s="1794"/>
      <c r="U237" s="1785"/>
      <c r="V237" s="1785"/>
      <c r="W237" s="1794"/>
      <c r="X237" s="1794"/>
      <c r="Y237" s="1794"/>
      <c r="Z237" s="1794"/>
      <c r="AA237" s="1794"/>
      <c r="AB237" s="1794"/>
      <c r="AC237" s="1794"/>
      <c r="AD237" s="1794"/>
      <c r="AE237" s="1794"/>
      <c r="AF237" s="1794"/>
      <c r="AG237" s="1794"/>
      <c r="AH237" s="1794"/>
      <c r="AI237" s="1794"/>
      <c r="AJ237" s="1794"/>
      <c r="AK237" s="1794"/>
      <c r="AL237" s="1794"/>
      <c r="AM237" s="1794"/>
      <c r="AN237" s="1794"/>
      <c r="AO237" s="1794"/>
      <c r="AP237" s="1794"/>
      <c r="AQ237" s="1794"/>
      <c r="AR237" s="1794"/>
      <c r="AS237" s="1794"/>
      <c r="AT237" s="1794"/>
      <c r="AU237" s="1794"/>
      <c r="AV237" s="1794"/>
      <c r="AW237" s="1794"/>
      <c r="AX237" s="1794"/>
      <c r="AY237" s="1794"/>
      <c r="AZ237" s="1794"/>
      <c r="BA237" s="1794"/>
      <c r="BB237" s="1794"/>
      <c r="BC237" s="1794"/>
      <c r="BD237" s="1794"/>
      <c r="BE237" s="1794"/>
      <c r="BF237" s="1794"/>
      <c r="BG237" s="1794"/>
      <c r="BH237" s="1794"/>
      <c r="BI237" s="1794"/>
      <c r="BJ237" s="1794"/>
      <c r="BK237" s="1794"/>
      <c r="BL237" s="1794"/>
      <c r="BM237" s="1794"/>
      <c r="BN237" s="1794"/>
    </row>
  </sheetData>
  <mergeCells count="6">
    <mergeCell ref="B3:B5"/>
    <mergeCell ref="F3:H3"/>
    <mergeCell ref="F4:H4"/>
    <mergeCell ref="B99:C99"/>
    <mergeCell ref="H106:I106"/>
    <mergeCell ref="B106:C106"/>
  </mergeCells>
  <printOptions horizontalCentered="1"/>
  <pageMargins left="0.78740157480314965" right="0.59055118110236215" top="0.59055118110236215" bottom="0.59055118110236215" header="0" footer="0"/>
  <pageSetup paperSize="9" scale="51" fitToHeight="2" orientation="portrait" r:id="rId1"/>
  <headerFooter alignWithMargins="0"/>
  <rowBreaks count="1" manualBreakCount="1">
    <brk id="70" max="8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8715-A569-4D99-9C60-125E6DAD1141}">
  <sheetPr codeName="Hoja5">
    <pageSetUpPr fitToPage="1"/>
  </sheetPr>
  <dimension ref="A1:T109"/>
  <sheetViews>
    <sheetView view="pageBreakPreview" zoomScale="80" zoomScaleNormal="100" zoomScaleSheetLayoutView="80" workbookViewId="0">
      <selection activeCell="C34" sqref="C34"/>
    </sheetView>
  </sheetViews>
  <sheetFormatPr baseColWidth="10" defaultRowHeight="16.5" x14ac:dyDescent="0.3"/>
  <cols>
    <col min="1" max="1" width="2" style="37" customWidth="1"/>
    <col min="2" max="2" width="62.85546875" style="37" customWidth="1"/>
    <col min="3" max="3" width="35.42578125" style="37" customWidth="1"/>
    <col min="4" max="7" width="15.5703125" style="37" customWidth="1"/>
    <col min="8" max="8" width="2.85546875" style="1785" customWidth="1"/>
    <col min="9" max="9" width="2.7109375" style="1841" customWidth="1"/>
    <col min="10" max="10" width="11.42578125" style="1841"/>
    <col min="11" max="11" width="36.42578125" style="1841" customWidth="1"/>
    <col min="12" max="12" width="29.28515625" style="1841" bestFit="1" customWidth="1"/>
    <col min="13" max="13" width="14.5703125" style="1841" bestFit="1" customWidth="1"/>
    <col min="14" max="14" width="24.42578125" style="1841" bestFit="1" customWidth="1"/>
    <col min="15" max="15" width="14.42578125" style="1841" customWidth="1"/>
    <col min="16" max="16" width="51.140625" style="1841" bestFit="1" customWidth="1"/>
    <col min="17" max="17" width="21.42578125" style="1841" bestFit="1" customWidth="1"/>
    <col min="18" max="18" width="14.5703125" style="1785" bestFit="1" customWidth="1"/>
    <col min="19" max="19" width="24.42578125" style="1785" bestFit="1" customWidth="1"/>
    <col min="20" max="20" width="56" style="1785" bestFit="1" customWidth="1"/>
    <col min="21" max="21" width="21.42578125" style="37" bestFit="1" customWidth="1"/>
    <col min="22" max="22" width="14.5703125" style="37" bestFit="1" customWidth="1"/>
    <col min="23" max="23" width="24.42578125" style="37" bestFit="1" customWidth="1"/>
    <col min="24" max="16384" width="11.42578125" style="37"/>
  </cols>
  <sheetData>
    <row r="1" spans="1:19" x14ac:dyDescent="0.3">
      <c r="A1" s="55"/>
      <c r="B1" s="59" t="s">
        <v>1281</v>
      </c>
      <c r="C1" s="158"/>
      <c r="D1" s="55"/>
      <c r="E1" s="55"/>
      <c r="F1" s="55"/>
      <c r="G1" s="55"/>
      <c r="H1" s="1794"/>
      <c r="I1" s="1837"/>
      <c r="J1" s="1838" t="s">
        <v>1282</v>
      </c>
      <c r="K1" s="1839">
        <v>16530.989000000012</v>
      </c>
      <c r="L1" s="1838" t="s">
        <v>1283</v>
      </c>
      <c r="M1" s="1840">
        <v>63794.884445329248</v>
      </c>
    </row>
    <row r="2" spans="1:19" x14ac:dyDescent="0.3">
      <c r="A2" s="55"/>
      <c r="B2" s="158"/>
      <c r="C2" s="55"/>
      <c r="D2" s="55"/>
      <c r="E2" s="55"/>
      <c r="F2" s="55"/>
      <c r="G2" s="55"/>
      <c r="H2" s="1794"/>
      <c r="I2" s="1837"/>
      <c r="J2" s="1837"/>
      <c r="K2" s="1842" t="s">
        <v>5</v>
      </c>
      <c r="L2" s="1843" t="s">
        <v>6</v>
      </c>
    </row>
    <row r="3" spans="1:19" x14ac:dyDescent="0.3">
      <c r="A3" s="55"/>
      <c r="B3" s="159" t="s">
        <v>1284</v>
      </c>
      <c r="C3" s="55"/>
      <c r="D3" s="55"/>
      <c r="E3" s="55"/>
      <c r="F3" s="55"/>
      <c r="G3" s="55"/>
      <c r="H3" s="1794"/>
      <c r="I3" s="1837"/>
      <c r="J3" s="1837"/>
      <c r="K3" s="1842" t="s">
        <v>3</v>
      </c>
      <c r="L3" s="1843" t="s">
        <v>4</v>
      </c>
      <c r="M3" s="1843"/>
    </row>
    <row r="4" spans="1:19" ht="17.25" thickBot="1" x14ac:dyDescent="0.35">
      <c r="A4" s="55"/>
      <c r="B4" s="55"/>
      <c r="C4" s="55"/>
      <c r="D4" s="55"/>
      <c r="E4" s="55"/>
      <c r="F4" s="55"/>
      <c r="G4" s="55"/>
      <c r="H4" s="1794"/>
      <c r="I4" s="1837"/>
      <c r="J4" s="1837"/>
      <c r="K4" s="1842" t="s">
        <v>419</v>
      </c>
      <c r="L4" s="1843" t="s">
        <v>407</v>
      </c>
      <c r="M4" s="1843"/>
      <c r="N4" s="1843"/>
    </row>
    <row r="5" spans="1:19" x14ac:dyDescent="0.3">
      <c r="A5" s="55"/>
      <c r="B5" s="1458" t="s">
        <v>1285</v>
      </c>
      <c r="C5" s="1460" t="s">
        <v>1286</v>
      </c>
      <c r="D5" s="1462" t="s">
        <v>1287</v>
      </c>
      <c r="E5" s="1463"/>
      <c r="F5" s="1462" t="s">
        <v>1288</v>
      </c>
      <c r="G5" s="1464"/>
      <c r="H5" s="1794"/>
      <c r="I5" s="1837"/>
      <c r="J5" s="1837"/>
      <c r="K5" s="1842" t="s">
        <v>7</v>
      </c>
      <c r="L5" s="1842" t="s">
        <v>8</v>
      </c>
      <c r="M5" s="1843"/>
      <c r="N5" s="1843"/>
    </row>
    <row r="6" spans="1:19" ht="17.25" thickBot="1" x14ac:dyDescent="0.35">
      <c r="A6" s="55"/>
      <c r="B6" s="1459"/>
      <c r="C6" s="1461"/>
      <c r="D6" s="160" t="s">
        <v>1289</v>
      </c>
      <c r="E6" s="160" t="s">
        <v>1290</v>
      </c>
      <c r="F6" s="160" t="s">
        <v>1291</v>
      </c>
      <c r="G6" s="161" t="s">
        <v>1292</v>
      </c>
      <c r="H6" s="1794"/>
      <c r="I6" s="1837"/>
      <c r="J6" s="1837"/>
      <c r="L6" s="1844"/>
      <c r="M6" s="1844"/>
      <c r="N6" s="1844"/>
    </row>
    <row r="7" spans="1:19" ht="21" customHeight="1" x14ac:dyDescent="0.3">
      <c r="A7" s="55"/>
      <c r="B7" s="162"/>
      <c r="C7" s="163"/>
      <c r="D7" s="56"/>
      <c r="E7" s="164"/>
      <c r="F7" s="165"/>
      <c r="G7" s="166"/>
      <c r="H7" s="1794"/>
      <c r="I7" s="1837"/>
      <c r="J7" s="1837"/>
      <c r="K7" s="1845" t="s">
        <v>12</v>
      </c>
      <c r="L7" s="1845" t="s">
        <v>420</v>
      </c>
      <c r="M7" s="1845" t="s">
        <v>1293</v>
      </c>
      <c r="N7" s="1845" t="s">
        <v>1294</v>
      </c>
    </row>
    <row r="8" spans="1:19" ht="21" customHeight="1" x14ac:dyDescent="0.3">
      <c r="A8" s="55"/>
      <c r="B8" s="162" t="s">
        <v>72</v>
      </c>
      <c r="C8" s="167" t="s">
        <v>626</v>
      </c>
      <c r="D8" s="168">
        <v>798</v>
      </c>
      <c r="E8" s="169">
        <v>4.8272973867443705</v>
      </c>
      <c r="F8" s="170">
        <v>5261.7876250000018</v>
      </c>
      <c r="G8" s="171">
        <v>8.2479773586066027</v>
      </c>
      <c r="H8" s="1794"/>
      <c r="I8" s="1846"/>
      <c r="J8" s="1837"/>
      <c r="K8" s="1845" t="s">
        <v>72</v>
      </c>
      <c r="L8" s="1845" t="s">
        <v>626</v>
      </c>
      <c r="M8" s="1845">
        <v>798</v>
      </c>
      <c r="N8" s="1845">
        <v>5261.7876250000018</v>
      </c>
    </row>
    <row r="9" spans="1:19" ht="21" customHeight="1" x14ac:dyDescent="0.3">
      <c r="A9" s="55"/>
      <c r="B9" s="162" t="s">
        <v>72</v>
      </c>
      <c r="C9" s="167" t="s">
        <v>628</v>
      </c>
      <c r="D9" s="168">
        <v>210.36</v>
      </c>
      <c r="E9" s="169">
        <v>1.2725191457087042</v>
      </c>
      <c r="F9" s="170">
        <v>1681.6239489999996</v>
      </c>
      <c r="G9" s="171">
        <v>2.6359855709764828</v>
      </c>
      <c r="H9" s="1794"/>
      <c r="I9" s="1846"/>
      <c r="J9" s="1837"/>
      <c r="K9" s="1845" t="s">
        <v>72</v>
      </c>
      <c r="L9" s="1845" t="s">
        <v>628</v>
      </c>
      <c r="M9" s="1845">
        <v>210.36</v>
      </c>
      <c r="N9" s="1845">
        <v>1681.6239489999996</v>
      </c>
    </row>
    <row r="10" spans="1:19" ht="21" customHeight="1" x14ac:dyDescent="0.3">
      <c r="A10" s="55"/>
      <c r="B10" s="162"/>
      <c r="C10" s="167"/>
      <c r="D10" s="168"/>
      <c r="E10" s="169"/>
      <c r="F10" s="170"/>
      <c r="G10" s="171"/>
      <c r="H10" s="1794"/>
      <c r="I10" s="1846"/>
      <c r="J10" s="1837"/>
      <c r="K10" s="1845" t="s">
        <v>1295</v>
      </c>
      <c r="L10" s="1845"/>
      <c r="M10" s="1845">
        <v>1008.36</v>
      </c>
      <c r="N10" s="1845">
        <v>6943.4115740000016</v>
      </c>
    </row>
    <row r="11" spans="1:19" ht="21" customHeight="1" x14ac:dyDescent="0.3">
      <c r="A11" s="55"/>
      <c r="B11" s="162" t="s">
        <v>144</v>
      </c>
      <c r="C11" s="167" t="s">
        <v>801</v>
      </c>
      <c r="D11" s="168">
        <v>524.59999999999957</v>
      </c>
      <c r="E11" s="169">
        <v>3.17343384597255</v>
      </c>
      <c r="F11" s="170">
        <v>3480.8320449999997</v>
      </c>
      <c r="G11" s="171">
        <v>5.4562870914563586</v>
      </c>
      <c r="H11" s="1794"/>
      <c r="I11" s="1846"/>
      <c r="J11" s="1837"/>
      <c r="K11" s="1845" t="s">
        <v>144</v>
      </c>
      <c r="L11" s="1845" t="s">
        <v>801</v>
      </c>
      <c r="M11" s="1845">
        <v>524.59999999999957</v>
      </c>
      <c r="N11" s="1845">
        <v>3480.8320449999997</v>
      </c>
    </row>
    <row r="12" spans="1:19" ht="21" customHeight="1" x14ac:dyDescent="0.3">
      <c r="A12" s="55"/>
      <c r="B12" s="162"/>
      <c r="C12" s="167"/>
      <c r="D12" s="168"/>
      <c r="E12" s="169"/>
      <c r="F12" s="170"/>
      <c r="G12" s="171"/>
      <c r="H12" s="1794"/>
      <c r="I12" s="1846"/>
      <c r="J12" s="1837"/>
      <c r="K12" s="1845" t="s">
        <v>1296</v>
      </c>
      <c r="L12" s="1845"/>
      <c r="M12" s="1845">
        <v>524.59999999999957</v>
      </c>
      <c r="N12" s="1845">
        <v>3480.8320449999997</v>
      </c>
    </row>
    <row r="13" spans="1:19" ht="21" customHeight="1" x14ac:dyDescent="0.3">
      <c r="A13" s="55"/>
      <c r="B13" s="162" t="s">
        <v>92</v>
      </c>
      <c r="C13" s="167" t="s">
        <v>682</v>
      </c>
      <c r="D13" s="168">
        <v>467.7850000000002</v>
      </c>
      <c r="E13" s="169">
        <v>2.8297460000729533</v>
      </c>
      <c r="F13" s="170">
        <v>2064.662221</v>
      </c>
      <c r="G13" s="171">
        <v>3.2364071805308594</v>
      </c>
      <c r="H13" s="1794"/>
      <c r="I13" s="1846"/>
      <c r="J13" s="1837"/>
      <c r="K13" s="1845" t="s">
        <v>92</v>
      </c>
      <c r="L13" s="1845" t="s">
        <v>682</v>
      </c>
      <c r="M13" s="1845">
        <v>467.7850000000002</v>
      </c>
      <c r="N13" s="1845">
        <v>2064.662221</v>
      </c>
    </row>
    <row r="14" spans="1:19" ht="21" customHeight="1" x14ac:dyDescent="0.3">
      <c r="A14" s="55"/>
      <c r="B14" s="162"/>
      <c r="C14" s="167"/>
      <c r="D14" s="168"/>
      <c r="E14" s="169"/>
      <c r="F14" s="170"/>
      <c r="G14" s="171"/>
      <c r="H14" s="1794"/>
      <c r="I14" s="1846"/>
      <c r="J14" s="1837"/>
      <c r="K14" s="1845" t="s">
        <v>1297</v>
      </c>
      <c r="L14" s="1845"/>
      <c r="M14" s="1845">
        <v>467.7850000000002</v>
      </c>
      <c r="N14" s="1845">
        <v>2064.662221</v>
      </c>
    </row>
    <row r="15" spans="1:19" ht="21" customHeight="1" x14ac:dyDescent="0.3">
      <c r="A15" s="55"/>
      <c r="B15" s="162" t="s">
        <v>74</v>
      </c>
      <c r="C15" s="167" t="s">
        <v>640</v>
      </c>
      <c r="D15" s="168">
        <v>146.85999999999993</v>
      </c>
      <c r="E15" s="169">
        <v>0.88839209801663899</v>
      </c>
      <c r="F15" s="170">
        <v>697.39646300000004</v>
      </c>
      <c r="G15" s="171">
        <v>1.0931855572176055</v>
      </c>
      <c r="H15" s="1794"/>
      <c r="I15" s="1846"/>
      <c r="J15" s="1837"/>
      <c r="K15" s="1845" t="s">
        <v>74</v>
      </c>
      <c r="L15" s="1845" t="s">
        <v>640</v>
      </c>
      <c r="M15" s="1845">
        <v>146.85999999999993</v>
      </c>
      <c r="N15" s="1845">
        <v>697.39646300000004</v>
      </c>
      <c r="P15" s="1842" t="s">
        <v>5</v>
      </c>
      <c r="Q15" s="1843" t="s">
        <v>6</v>
      </c>
    </row>
    <row r="16" spans="1:19" ht="21" customHeight="1" x14ac:dyDescent="0.3">
      <c r="A16" s="55"/>
      <c r="B16" s="162"/>
      <c r="C16" s="167"/>
      <c r="D16" s="168"/>
      <c r="E16" s="169"/>
      <c r="F16" s="170"/>
      <c r="G16" s="171"/>
      <c r="H16" s="1794"/>
      <c r="I16" s="1846"/>
      <c r="J16" s="1837"/>
      <c r="K16" s="1845" t="s">
        <v>1298</v>
      </c>
      <c r="L16" s="1845"/>
      <c r="M16" s="1845">
        <v>146.85999999999993</v>
      </c>
      <c r="N16" s="1845">
        <v>697.39646300000004</v>
      </c>
      <c r="P16" s="1842" t="s">
        <v>3</v>
      </c>
      <c r="Q16" s="1843" t="s">
        <v>4</v>
      </c>
      <c r="R16" s="1835"/>
      <c r="S16" s="1835"/>
    </row>
    <row r="17" spans="1:19" ht="21" customHeight="1" x14ac:dyDescent="0.3">
      <c r="A17" s="55"/>
      <c r="B17" s="162" t="s">
        <v>1299</v>
      </c>
      <c r="C17" s="167" t="s">
        <v>670</v>
      </c>
      <c r="D17" s="168">
        <v>192.4499999999999</v>
      </c>
      <c r="E17" s="169">
        <v>1.1641771705250046</v>
      </c>
      <c r="F17" s="170">
        <v>1252.2206740000004</v>
      </c>
      <c r="G17" s="171">
        <v>1.9628857155045478</v>
      </c>
      <c r="H17" s="1794"/>
      <c r="I17" s="1846"/>
      <c r="J17" s="1837"/>
      <c r="K17" s="1845" t="s">
        <v>84</v>
      </c>
      <c r="L17" s="1845" t="s">
        <v>670</v>
      </c>
      <c r="M17" s="1845">
        <v>192.4499999999999</v>
      </c>
      <c r="N17" s="1845">
        <v>1252.2206740000004</v>
      </c>
      <c r="P17" s="1842" t="s">
        <v>419</v>
      </c>
      <c r="Q17" s="1843" t="s">
        <v>407</v>
      </c>
      <c r="R17" s="1835"/>
      <c r="S17" s="1835"/>
    </row>
    <row r="18" spans="1:19" ht="21" customHeight="1" x14ac:dyDescent="0.3">
      <c r="A18" s="55"/>
      <c r="B18" s="162"/>
      <c r="C18" s="167"/>
      <c r="D18" s="168"/>
      <c r="E18" s="169"/>
      <c r="F18" s="170"/>
      <c r="G18" s="171"/>
      <c r="H18" s="1794"/>
      <c r="I18" s="1846"/>
      <c r="J18" s="1837"/>
      <c r="K18" s="1845" t="s">
        <v>1300</v>
      </c>
      <c r="L18" s="1845"/>
      <c r="M18" s="1845">
        <v>192.4499999999999</v>
      </c>
      <c r="N18" s="1845">
        <v>1252.2206740000004</v>
      </c>
      <c r="P18" s="1842" t="s">
        <v>7</v>
      </c>
      <c r="Q18" s="1842" t="s">
        <v>8</v>
      </c>
      <c r="R18" s="1835"/>
      <c r="S18" s="1835"/>
    </row>
    <row r="19" spans="1:19" ht="21" customHeight="1" x14ac:dyDescent="0.3">
      <c r="A19" s="55"/>
      <c r="B19" s="162" t="s">
        <v>88</v>
      </c>
      <c r="C19" s="167" t="s">
        <v>676</v>
      </c>
      <c r="D19" s="168">
        <v>114</v>
      </c>
      <c r="E19" s="169">
        <v>0.68961391239205294</v>
      </c>
      <c r="F19" s="170">
        <v>764.19522699999993</v>
      </c>
      <c r="G19" s="171">
        <v>1.1978942099266559</v>
      </c>
      <c r="H19" s="1794"/>
      <c r="I19" s="1846"/>
      <c r="J19" s="1837"/>
      <c r="K19" s="1845" t="s">
        <v>88</v>
      </c>
      <c r="L19" s="1845" t="s">
        <v>676</v>
      </c>
      <c r="M19" s="1845">
        <v>114</v>
      </c>
      <c r="N19" s="1845">
        <v>764.19522699999993</v>
      </c>
      <c r="Q19" s="1844"/>
      <c r="R19" s="1836"/>
      <c r="S19" s="1836"/>
    </row>
    <row r="20" spans="1:19" ht="21" customHeight="1" x14ac:dyDescent="0.3">
      <c r="A20" s="55"/>
      <c r="B20" s="162"/>
      <c r="C20" s="167"/>
      <c r="D20" s="168"/>
      <c r="E20" s="169"/>
      <c r="F20" s="170"/>
      <c r="G20" s="171"/>
      <c r="H20" s="1794"/>
      <c r="I20" s="1846"/>
      <c r="J20" s="1837"/>
      <c r="K20" s="1845" t="s">
        <v>1301</v>
      </c>
      <c r="L20" s="1845"/>
      <c r="M20" s="1845">
        <v>114</v>
      </c>
      <c r="N20" s="1845">
        <v>764.19522699999993</v>
      </c>
      <c r="P20" s="1845" t="s">
        <v>12</v>
      </c>
      <c r="Q20" s="1845" t="s">
        <v>420</v>
      </c>
      <c r="R20" s="1790" t="s">
        <v>1293</v>
      </c>
      <c r="S20" s="1790" t="s">
        <v>1294</v>
      </c>
    </row>
    <row r="21" spans="1:19" ht="21" customHeight="1" x14ac:dyDescent="0.3">
      <c r="A21" s="55"/>
      <c r="B21" s="162" t="s">
        <v>104</v>
      </c>
      <c r="C21" s="167" t="s">
        <v>710</v>
      </c>
      <c r="D21" s="168">
        <v>258.39999999999986</v>
      </c>
      <c r="E21" s="169">
        <v>1.5631248680886525</v>
      </c>
      <c r="F21" s="170">
        <v>1297.6522789999999</v>
      </c>
      <c r="G21" s="171">
        <v>2.0341008378376455</v>
      </c>
      <c r="H21" s="1794"/>
      <c r="I21" s="1846"/>
      <c r="J21" s="1837"/>
      <c r="K21" s="1845" t="s">
        <v>158</v>
      </c>
      <c r="L21" s="1845" t="s">
        <v>710</v>
      </c>
      <c r="M21" s="1845">
        <v>258.39999999999986</v>
      </c>
      <c r="N21" s="1845">
        <v>481.80661400000002</v>
      </c>
      <c r="P21" s="1845" t="s">
        <v>104</v>
      </c>
      <c r="Q21" s="1845" t="s">
        <v>710</v>
      </c>
      <c r="R21" s="1790">
        <v>0</v>
      </c>
      <c r="S21" s="1790">
        <v>815.84566499999983</v>
      </c>
    </row>
    <row r="22" spans="1:19" ht="21" customHeight="1" x14ac:dyDescent="0.3">
      <c r="A22" s="55"/>
      <c r="B22" s="162" t="s">
        <v>104</v>
      </c>
      <c r="C22" s="167" t="s">
        <v>711</v>
      </c>
      <c r="D22" s="168">
        <v>120</v>
      </c>
      <c r="E22" s="169">
        <v>0.72590938146531891</v>
      </c>
      <c r="F22" s="170">
        <v>922.15217200000006</v>
      </c>
      <c r="G22" s="171">
        <v>1.445495481366164</v>
      </c>
      <c r="H22" s="1794"/>
      <c r="I22" s="1846"/>
      <c r="J22" s="1837"/>
      <c r="K22" s="1845" t="s">
        <v>158</v>
      </c>
      <c r="L22" s="1845" t="s">
        <v>711</v>
      </c>
      <c r="M22" s="1845">
        <v>120</v>
      </c>
      <c r="N22" s="1845">
        <v>353.97132800000003</v>
      </c>
      <c r="P22" s="1845" t="s">
        <v>104</v>
      </c>
      <c r="Q22" s="1845" t="s">
        <v>711</v>
      </c>
      <c r="R22" s="1790">
        <v>0</v>
      </c>
      <c r="S22" s="1790">
        <v>568.18084399999998</v>
      </c>
    </row>
    <row r="23" spans="1:19" ht="21" customHeight="1" x14ac:dyDescent="0.3">
      <c r="A23" s="55"/>
      <c r="B23" s="162"/>
      <c r="C23" s="167"/>
      <c r="D23" s="168"/>
      <c r="E23" s="169"/>
      <c r="F23" s="170"/>
      <c r="G23" s="171"/>
      <c r="H23" s="1794"/>
      <c r="I23" s="1846"/>
      <c r="J23" s="1837"/>
      <c r="K23" s="1845" t="s">
        <v>1302</v>
      </c>
      <c r="L23" s="1845"/>
      <c r="M23" s="1845">
        <v>378.39999999999986</v>
      </c>
      <c r="N23" s="1845">
        <v>835.77794200000005</v>
      </c>
      <c r="P23" s="1845" t="s">
        <v>1303</v>
      </c>
      <c r="Q23" s="1845"/>
      <c r="R23" s="1790">
        <v>0</v>
      </c>
      <c r="S23" s="1790">
        <v>1384.0265089999998</v>
      </c>
    </row>
    <row r="24" spans="1:19" ht="21" customHeight="1" x14ac:dyDescent="0.3">
      <c r="A24" s="55"/>
      <c r="B24" s="162" t="s">
        <v>112</v>
      </c>
      <c r="C24" s="167" t="s">
        <v>741</v>
      </c>
      <c r="D24" s="168">
        <v>136.75900000000004</v>
      </c>
      <c r="E24" s="169">
        <v>0.82728867583179655</v>
      </c>
      <c r="F24" s="170">
        <v>789.10095100000001</v>
      </c>
      <c r="G24" s="171">
        <v>1.2369345251753554</v>
      </c>
      <c r="H24" s="1794"/>
      <c r="I24" s="1846"/>
      <c r="J24" s="1837"/>
      <c r="K24" s="1845" t="s">
        <v>112</v>
      </c>
      <c r="L24" s="1845" t="s">
        <v>741</v>
      </c>
      <c r="M24" s="1845">
        <v>136.75900000000004</v>
      </c>
      <c r="N24" s="1845">
        <v>789.10095100000001</v>
      </c>
      <c r="P24" s="1845" t="s">
        <v>198</v>
      </c>
      <c r="Q24" s="1845"/>
      <c r="R24" s="1790">
        <v>0</v>
      </c>
      <c r="S24" s="1790">
        <v>1384.0265089999998</v>
      </c>
    </row>
    <row r="25" spans="1:19" ht="21" customHeight="1" x14ac:dyDescent="0.3">
      <c r="A25" s="55"/>
      <c r="B25" s="162" t="s">
        <v>112</v>
      </c>
      <c r="C25" s="167" t="s">
        <v>739</v>
      </c>
      <c r="D25" s="168">
        <v>111</v>
      </c>
      <c r="E25" s="169">
        <v>0.67146617785541995</v>
      </c>
      <c r="F25" s="170">
        <v>457.33469999999994</v>
      </c>
      <c r="G25" s="171">
        <v>0.71688302906469759</v>
      </c>
      <c r="H25" s="1794"/>
      <c r="I25" s="1846"/>
      <c r="J25" s="1837"/>
      <c r="K25" s="1845" t="s">
        <v>112</v>
      </c>
      <c r="L25" s="1845" t="s">
        <v>739</v>
      </c>
      <c r="M25" s="1845">
        <v>111</v>
      </c>
      <c r="N25" s="1845">
        <v>457.33469999999994</v>
      </c>
    </row>
    <row r="26" spans="1:19" ht="21" customHeight="1" x14ac:dyDescent="0.3">
      <c r="A26" s="55"/>
      <c r="B26" s="162"/>
      <c r="C26" s="167"/>
      <c r="D26" s="168"/>
      <c r="E26" s="169"/>
      <c r="F26" s="170"/>
      <c r="G26" s="171"/>
      <c r="H26" s="1794"/>
      <c r="I26" s="1846"/>
      <c r="J26" s="1837"/>
      <c r="K26" s="1845" t="s">
        <v>1304</v>
      </c>
      <c r="L26" s="1845"/>
      <c r="M26" s="1845">
        <v>247.75900000000004</v>
      </c>
      <c r="N26" s="1845">
        <v>1246.435651</v>
      </c>
    </row>
    <row r="27" spans="1:19" ht="21" customHeight="1" x14ac:dyDescent="0.3">
      <c r="A27" s="55"/>
      <c r="B27" s="162" t="s">
        <v>1305</v>
      </c>
      <c r="C27" s="167" t="s">
        <v>799</v>
      </c>
      <c r="D27" s="168">
        <v>100.00000000000003</v>
      </c>
      <c r="E27" s="169">
        <v>0.60492448455443271</v>
      </c>
      <c r="F27" s="170">
        <v>617.27994899999987</v>
      </c>
      <c r="G27" s="171">
        <v>0.96760101435561763</v>
      </c>
      <c r="H27" s="1794"/>
      <c r="I27" s="1846"/>
      <c r="J27" s="1837"/>
      <c r="K27" s="1845" t="s">
        <v>142</v>
      </c>
      <c r="L27" s="1845" t="s">
        <v>799</v>
      </c>
      <c r="M27" s="1845">
        <v>100.00000000000003</v>
      </c>
      <c r="N27" s="1845">
        <v>617.27994899999987</v>
      </c>
    </row>
    <row r="28" spans="1:19" ht="21" customHeight="1" x14ac:dyDescent="0.3">
      <c r="A28" s="55"/>
      <c r="B28" s="162"/>
      <c r="C28" s="167"/>
      <c r="D28" s="168"/>
      <c r="E28" s="169"/>
      <c r="F28" s="170"/>
      <c r="G28" s="171"/>
      <c r="H28" s="1794"/>
      <c r="I28" s="1846"/>
      <c r="J28" s="1837"/>
      <c r="K28" s="1845" t="s">
        <v>1306</v>
      </c>
      <c r="L28" s="1845"/>
      <c r="M28" s="1845">
        <v>100.00000000000003</v>
      </c>
      <c r="N28" s="1845">
        <v>617.27994899999987</v>
      </c>
    </row>
    <row r="29" spans="1:19" ht="21" customHeight="1" x14ac:dyDescent="0.3">
      <c r="A29" s="55"/>
      <c r="B29" s="162" t="s">
        <v>156</v>
      </c>
      <c r="C29" s="167" t="s">
        <v>814</v>
      </c>
      <c r="D29" s="168">
        <v>246.58199999999971</v>
      </c>
      <c r="E29" s="169">
        <v>1.4916348925040088</v>
      </c>
      <c r="F29" s="170">
        <v>1528.3387339999997</v>
      </c>
      <c r="G29" s="171">
        <v>2.3957073475221216</v>
      </c>
      <c r="H29" s="1794"/>
      <c r="I29" s="1846"/>
      <c r="J29" s="1837"/>
      <c r="K29" s="1845" t="s">
        <v>156</v>
      </c>
      <c r="L29" s="1845" t="s">
        <v>814</v>
      </c>
      <c r="M29" s="1845">
        <v>246.58199999999971</v>
      </c>
      <c r="N29" s="1845">
        <v>1528.3387339999997</v>
      </c>
    </row>
    <row r="30" spans="1:19" ht="21" customHeight="1" x14ac:dyDescent="0.3">
      <c r="A30" s="55"/>
      <c r="B30" s="162"/>
      <c r="C30" s="167"/>
      <c r="D30" s="168"/>
      <c r="E30" s="169"/>
      <c r="F30" s="170"/>
      <c r="G30" s="171"/>
      <c r="H30" s="1794"/>
      <c r="I30" s="1846"/>
      <c r="J30" s="1837"/>
      <c r="K30" s="1845" t="s">
        <v>1307</v>
      </c>
      <c r="L30" s="1845"/>
      <c r="M30" s="1845">
        <v>246.58199999999971</v>
      </c>
      <c r="N30" s="1845">
        <v>1528.3387339999997</v>
      </c>
    </row>
    <row r="31" spans="1:19" ht="21" customHeight="1" x14ac:dyDescent="0.3">
      <c r="A31" s="55"/>
      <c r="B31" s="162" t="s">
        <v>36</v>
      </c>
      <c r="C31" s="167" t="s">
        <v>447</v>
      </c>
      <c r="D31" s="168">
        <v>153</v>
      </c>
      <c r="E31" s="169">
        <v>0.92553446136828166</v>
      </c>
      <c r="F31" s="170">
        <v>770.18095600000004</v>
      </c>
      <c r="G31" s="171">
        <v>1.2072769826239398</v>
      </c>
      <c r="H31" s="1794"/>
      <c r="I31" s="1846"/>
      <c r="J31" s="1837"/>
      <c r="K31" s="1845" t="s">
        <v>36</v>
      </c>
      <c r="L31" s="1845" t="s">
        <v>447</v>
      </c>
      <c r="M31" s="1845">
        <v>153</v>
      </c>
      <c r="N31" s="1845">
        <v>770.18095600000004</v>
      </c>
    </row>
    <row r="32" spans="1:19" ht="21" customHeight="1" x14ac:dyDescent="0.3">
      <c r="A32" s="55"/>
      <c r="B32" s="162"/>
      <c r="C32" s="167"/>
      <c r="D32" s="168"/>
      <c r="E32" s="169"/>
      <c r="F32" s="170"/>
      <c r="G32" s="171"/>
      <c r="H32" s="1794"/>
      <c r="I32" s="1846"/>
      <c r="J32" s="1837"/>
      <c r="K32" s="1845" t="s">
        <v>1308</v>
      </c>
      <c r="L32" s="1845"/>
      <c r="M32" s="1845">
        <v>153</v>
      </c>
      <c r="N32" s="1845">
        <v>770.18095600000004</v>
      </c>
    </row>
    <row r="33" spans="1:19" ht="21" customHeight="1" x14ac:dyDescent="0.3">
      <c r="A33" s="55"/>
      <c r="B33" s="162" t="s">
        <v>44</v>
      </c>
      <c r="C33" s="167" t="s">
        <v>457</v>
      </c>
      <c r="D33" s="168">
        <v>219.99999999999991</v>
      </c>
      <c r="E33" s="169">
        <v>1.330833866019751</v>
      </c>
      <c r="F33" s="170">
        <v>1188.4124649999999</v>
      </c>
      <c r="G33" s="171">
        <v>1.8628648289479106</v>
      </c>
      <c r="H33" s="1794"/>
      <c r="I33" s="1846"/>
      <c r="J33" s="1837"/>
      <c r="K33" s="1845" t="s">
        <v>44</v>
      </c>
      <c r="L33" s="1845" t="s">
        <v>457</v>
      </c>
      <c r="M33" s="1845">
        <v>219.99999999999991</v>
      </c>
      <c r="N33" s="1845">
        <v>1188.4124649999999</v>
      </c>
    </row>
    <row r="34" spans="1:19" ht="21" customHeight="1" x14ac:dyDescent="0.3">
      <c r="A34" s="55"/>
      <c r="B34" s="162"/>
      <c r="C34" s="167"/>
      <c r="D34" s="168"/>
      <c r="E34" s="169"/>
      <c r="F34" s="170"/>
      <c r="G34" s="171"/>
      <c r="H34" s="1794"/>
      <c r="I34" s="1846"/>
      <c r="J34" s="1837"/>
      <c r="K34" s="1845" t="s">
        <v>1309</v>
      </c>
      <c r="L34" s="1845"/>
      <c r="M34" s="1845">
        <v>219.99999999999991</v>
      </c>
      <c r="N34" s="1845">
        <v>1188.4124649999999</v>
      </c>
    </row>
    <row r="35" spans="1:19" ht="21" customHeight="1" x14ac:dyDescent="0.3">
      <c r="A35" s="55"/>
      <c r="B35" s="162" t="s">
        <v>190</v>
      </c>
      <c r="C35" s="167" t="s">
        <v>877</v>
      </c>
      <c r="D35" s="168">
        <v>171.68000000000004</v>
      </c>
      <c r="E35" s="169">
        <v>1.0385343550830499</v>
      </c>
      <c r="F35" s="170">
        <v>885.00340000000006</v>
      </c>
      <c r="G35" s="171">
        <v>1.38726389693272</v>
      </c>
      <c r="H35" s="1794"/>
      <c r="I35" s="1846"/>
      <c r="J35" s="1837"/>
      <c r="K35" s="1845" t="s">
        <v>190</v>
      </c>
      <c r="L35" s="1845" t="s">
        <v>877</v>
      </c>
      <c r="M35" s="1845">
        <v>171.68000000000004</v>
      </c>
      <c r="N35" s="1845">
        <v>885.00340000000006</v>
      </c>
    </row>
    <row r="36" spans="1:19" ht="21" customHeight="1" x14ac:dyDescent="0.3">
      <c r="A36" s="55"/>
      <c r="B36" s="162" t="s">
        <v>190</v>
      </c>
      <c r="C36" s="167" t="s">
        <v>890</v>
      </c>
      <c r="D36" s="168">
        <v>113.68600000000006</v>
      </c>
      <c r="E36" s="169">
        <v>0.68771444951055238</v>
      </c>
      <c r="F36" s="170">
        <v>784.51438300000007</v>
      </c>
      <c r="G36" s="171">
        <v>1.2297449706524837</v>
      </c>
      <c r="H36" s="1794"/>
      <c r="I36" s="1846"/>
      <c r="J36" s="1837"/>
      <c r="K36" s="1845" t="s">
        <v>190</v>
      </c>
      <c r="L36" s="1845" t="s">
        <v>890</v>
      </c>
      <c r="M36" s="1845">
        <v>113.68600000000006</v>
      </c>
      <c r="N36" s="1845">
        <v>784.51438300000007</v>
      </c>
    </row>
    <row r="37" spans="1:19" ht="21" customHeight="1" thickBot="1" x14ac:dyDescent="0.35">
      <c r="A37" s="55"/>
      <c r="B37" s="172"/>
      <c r="C37" s="173"/>
      <c r="D37" s="174"/>
      <c r="E37" s="175"/>
      <c r="F37" s="176"/>
      <c r="G37" s="177"/>
      <c r="H37" s="1794"/>
      <c r="I37" s="1837"/>
      <c r="J37" s="1837"/>
      <c r="K37" s="1845" t="s">
        <v>198</v>
      </c>
      <c r="L37" s="1845"/>
      <c r="M37" s="1845">
        <v>4085.1619999999998</v>
      </c>
      <c r="N37" s="1845">
        <v>23058.661684000002</v>
      </c>
    </row>
    <row r="38" spans="1:19" x14ac:dyDescent="0.3">
      <c r="A38" s="55"/>
      <c r="B38" s="178"/>
      <c r="C38" s="55"/>
      <c r="D38" s="56"/>
      <c r="E38" s="56"/>
      <c r="F38" s="56"/>
      <c r="G38" s="179"/>
      <c r="H38" s="1794"/>
      <c r="I38" s="1837"/>
      <c r="J38" s="1837"/>
    </row>
    <row r="39" spans="1:19" x14ac:dyDescent="0.3">
      <c r="A39" s="55"/>
      <c r="B39" s="180" t="s">
        <v>1310</v>
      </c>
      <c r="C39" s="55"/>
      <c r="D39" s="181"/>
      <c r="E39" s="56"/>
      <c r="F39" s="181"/>
      <c r="G39" s="56"/>
      <c r="H39" s="1794"/>
      <c r="I39" s="1837"/>
      <c r="J39" s="1837"/>
      <c r="P39" s="1842"/>
      <c r="Q39" s="1842"/>
      <c r="R39" s="1794"/>
      <c r="S39" s="1794"/>
    </row>
    <row r="40" spans="1:19" x14ac:dyDescent="0.3">
      <c r="A40" s="55"/>
      <c r="B40" s="180" t="s">
        <v>1311</v>
      </c>
      <c r="C40" s="55"/>
      <c r="D40" s="56"/>
      <c r="E40" s="56"/>
      <c r="F40" s="56"/>
      <c r="G40" s="56"/>
      <c r="H40" s="1794"/>
      <c r="I40" s="1837"/>
      <c r="J40" s="1837"/>
      <c r="K40" s="1842" t="s">
        <v>5</v>
      </c>
      <c r="L40" s="1842" t="s">
        <v>6</v>
      </c>
      <c r="M40" s="1837"/>
      <c r="N40" s="1837"/>
      <c r="P40" s="1842"/>
      <c r="Q40" s="1842"/>
      <c r="R40" s="1787"/>
    </row>
    <row r="41" spans="1:19" x14ac:dyDescent="0.3">
      <c r="A41" s="55"/>
      <c r="B41" s="55"/>
      <c r="C41" s="55"/>
      <c r="D41" s="56"/>
      <c r="E41" s="56"/>
      <c r="F41" s="56"/>
      <c r="G41" s="56"/>
      <c r="H41" s="1794"/>
      <c r="I41" s="1837"/>
      <c r="J41" s="1837"/>
      <c r="K41" s="1842" t="s">
        <v>3</v>
      </c>
      <c r="L41" s="1842" t="s">
        <v>4</v>
      </c>
      <c r="M41" s="1842"/>
      <c r="P41" s="1842"/>
      <c r="Q41" s="1842"/>
      <c r="R41" s="1787"/>
    </row>
    <row r="42" spans="1:19" x14ac:dyDescent="0.3">
      <c r="A42" s="55"/>
      <c r="B42" s="159" t="s">
        <v>1312</v>
      </c>
      <c r="C42" s="55"/>
      <c r="D42" s="56"/>
      <c r="E42" s="56"/>
      <c r="F42" s="56"/>
      <c r="G42" s="56"/>
      <c r="H42" s="1794"/>
      <c r="I42" s="1837"/>
      <c r="J42" s="1837"/>
      <c r="K42" s="1842" t="s">
        <v>419</v>
      </c>
      <c r="L42" s="1842" t="s">
        <v>408</v>
      </c>
      <c r="M42" s="1842"/>
      <c r="P42" s="1842"/>
      <c r="Q42" s="1842"/>
      <c r="R42" s="1787"/>
    </row>
    <row r="43" spans="1:19" x14ac:dyDescent="0.3">
      <c r="A43" s="55"/>
      <c r="B43" s="55"/>
      <c r="C43" s="55"/>
      <c r="D43" s="56"/>
      <c r="E43" s="56"/>
      <c r="F43" s="56"/>
      <c r="G43" s="56"/>
      <c r="H43" s="1794"/>
      <c r="I43" s="1837"/>
      <c r="J43" s="1837"/>
      <c r="K43" s="1842" t="s">
        <v>1313</v>
      </c>
      <c r="L43" s="1842" t="s">
        <v>416</v>
      </c>
      <c r="M43" s="1842"/>
      <c r="P43" s="1842"/>
      <c r="Q43" s="1842"/>
      <c r="R43" s="1787"/>
    </row>
    <row r="44" spans="1:19" ht="17.25" thickBot="1" x14ac:dyDescent="0.35">
      <c r="A44" s="55"/>
      <c r="B44" s="182"/>
      <c r="C44" s="55"/>
      <c r="D44" s="56"/>
      <c r="E44" s="56"/>
      <c r="F44" s="56"/>
      <c r="G44" s="174"/>
      <c r="H44" s="1794"/>
      <c r="I44" s="1837"/>
      <c r="J44" s="1837"/>
      <c r="K44" s="1842" t="s">
        <v>394</v>
      </c>
      <c r="L44" s="1842" t="s">
        <v>395</v>
      </c>
      <c r="M44" s="1842"/>
      <c r="Q44" s="1844"/>
      <c r="R44" s="1836"/>
      <c r="S44" s="1794"/>
    </row>
    <row r="45" spans="1:19" x14ac:dyDescent="0.3">
      <c r="A45" s="110"/>
      <c r="B45" s="1458" t="s">
        <v>1285</v>
      </c>
      <c r="C45" s="1460" t="s">
        <v>1286</v>
      </c>
      <c r="D45" s="1465" t="s">
        <v>1287</v>
      </c>
      <c r="E45" s="1466"/>
      <c r="F45" s="1465" t="s">
        <v>1288</v>
      </c>
      <c r="G45" s="1467"/>
      <c r="H45" s="1803"/>
      <c r="I45" s="1847"/>
      <c r="J45" s="1847"/>
      <c r="L45" s="1844"/>
      <c r="M45" s="1844"/>
      <c r="N45" s="1837"/>
      <c r="P45" s="1845"/>
      <c r="Q45" s="1845"/>
      <c r="R45" s="1790"/>
      <c r="S45" s="1790"/>
    </row>
    <row r="46" spans="1:19" ht="17.25" thickBot="1" x14ac:dyDescent="0.35">
      <c r="A46" s="55"/>
      <c r="B46" s="1459"/>
      <c r="C46" s="1461"/>
      <c r="D46" s="183" t="s">
        <v>1289</v>
      </c>
      <c r="E46" s="184" t="s">
        <v>1290</v>
      </c>
      <c r="F46" s="183" t="s">
        <v>1291</v>
      </c>
      <c r="G46" s="185" t="s">
        <v>1292</v>
      </c>
      <c r="H46" s="1794"/>
      <c r="I46" s="1837"/>
      <c r="J46" s="1837"/>
      <c r="K46" s="1845" t="s">
        <v>12</v>
      </c>
      <c r="L46" s="1845" t="s">
        <v>420</v>
      </c>
      <c r="M46" s="1845" t="s">
        <v>1293</v>
      </c>
      <c r="N46" s="1845" t="s">
        <v>1294</v>
      </c>
      <c r="P46" s="1845"/>
      <c r="Q46" s="1845"/>
      <c r="R46" s="1790"/>
      <c r="S46" s="1790"/>
    </row>
    <row r="47" spans="1:19" ht="17.25" thickBot="1" x14ac:dyDescent="0.35">
      <c r="A47" s="55"/>
      <c r="B47" s="1455" t="s">
        <v>1314</v>
      </c>
      <c r="C47" s="1456"/>
      <c r="D47" s="1456"/>
      <c r="E47" s="1456"/>
      <c r="F47" s="1456"/>
      <c r="G47" s="1457"/>
      <c r="H47" s="1794"/>
      <c r="I47" s="1837"/>
      <c r="J47" s="1837"/>
      <c r="K47" s="1845" t="s">
        <v>144</v>
      </c>
      <c r="L47" s="1845" t="s">
        <v>803</v>
      </c>
      <c r="M47" s="1845">
        <v>979.00000000000034</v>
      </c>
      <c r="N47" s="1845">
        <v>5970.902164000001</v>
      </c>
      <c r="P47" s="1845"/>
      <c r="Q47" s="1845"/>
      <c r="R47" s="1790"/>
      <c r="S47" s="1790"/>
    </row>
    <row r="48" spans="1:19" x14ac:dyDescent="0.3">
      <c r="A48" s="55"/>
      <c r="B48" s="189"/>
      <c r="C48" s="190"/>
      <c r="D48" s="191"/>
      <c r="E48" s="192"/>
      <c r="F48" s="56"/>
      <c r="G48" s="166"/>
      <c r="H48" s="1794"/>
      <c r="I48" s="1837"/>
      <c r="J48" s="1837"/>
      <c r="K48" s="1845"/>
      <c r="L48" s="1845" t="s">
        <v>804</v>
      </c>
      <c r="M48" s="1845">
        <v>306.59999999999997</v>
      </c>
      <c r="N48" s="1845">
        <v>2220.1287109999998</v>
      </c>
      <c r="P48" s="1845"/>
      <c r="Q48" s="1845"/>
      <c r="R48" s="1790"/>
      <c r="S48" s="1790"/>
    </row>
    <row r="49" spans="1:19" x14ac:dyDescent="0.3">
      <c r="A49" s="55"/>
      <c r="B49" s="189" t="s">
        <v>144</v>
      </c>
      <c r="C49" s="193" t="s">
        <v>803</v>
      </c>
      <c r="D49" s="168">
        <v>979.00000000000034</v>
      </c>
      <c r="E49" s="169">
        <v>5.9222107037878953</v>
      </c>
      <c r="F49" s="170">
        <v>5970.902164000001</v>
      </c>
      <c r="G49" s="171">
        <v>9.359531278902038</v>
      </c>
      <c r="H49" s="1794"/>
      <c r="I49" s="1846"/>
      <c r="J49" s="1837"/>
      <c r="K49" s="1845" t="s">
        <v>1296</v>
      </c>
      <c r="L49" s="1845"/>
      <c r="M49" s="1845">
        <v>1285.6000000000004</v>
      </c>
      <c r="N49" s="1845">
        <v>8191.0308750000004</v>
      </c>
      <c r="P49" s="1845"/>
      <c r="Q49" s="1845"/>
      <c r="R49" s="1790"/>
      <c r="S49" s="1790"/>
    </row>
    <row r="50" spans="1:19" x14ac:dyDescent="0.3">
      <c r="B50" s="189"/>
      <c r="C50" s="193" t="s">
        <v>804</v>
      </c>
      <c r="D50" s="168">
        <v>306.59999999999997</v>
      </c>
      <c r="E50" s="169">
        <v>1.8546984696438897</v>
      </c>
      <c r="F50" s="170">
        <v>2220.1287109999998</v>
      </c>
      <c r="G50" s="171">
        <v>3.4801046044727917</v>
      </c>
      <c r="H50" s="1794"/>
      <c r="I50" s="1846"/>
      <c r="J50" s="1837"/>
      <c r="K50" s="1845" t="s">
        <v>112</v>
      </c>
      <c r="L50" s="1845" t="s">
        <v>745</v>
      </c>
      <c r="M50" s="1845">
        <v>972.20000000000039</v>
      </c>
      <c r="N50" s="1845">
        <v>5800.4875919999986</v>
      </c>
      <c r="P50" s="1845"/>
      <c r="Q50" s="1845"/>
      <c r="R50" s="1790"/>
      <c r="S50" s="1790"/>
    </row>
    <row r="51" spans="1:19" x14ac:dyDescent="0.3">
      <c r="A51" s="55"/>
      <c r="B51" s="189"/>
      <c r="C51" s="193"/>
      <c r="D51" s="195"/>
      <c r="E51" s="169"/>
      <c r="F51" s="196"/>
      <c r="G51" s="171"/>
      <c r="H51" s="1794"/>
      <c r="I51" s="1846"/>
      <c r="J51" s="1837"/>
      <c r="K51" s="1845" t="s">
        <v>1304</v>
      </c>
      <c r="L51" s="1845"/>
      <c r="M51" s="1845">
        <v>972.20000000000039</v>
      </c>
      <c r="N51" s="1845">
        <v>5800.4875919999986</v>
      </c>
      <c r="P51" s="1845"/>
      <c r="Q51" s="1845"/>
      <c r="R51" s="1790"/>
      <c r="S51" s="1790"/>
    </row>
    <row r="52" spans="1:19" x14ac:dyDescent="0.3">
      <c r="A52" s="55"/>
      <c r="B52" s="189" t="s">
        <v>112</v>
      </c>
      <c r="C52" s="193" t="s">
        <v>745</v>
      </c>
      <c r="D52" s="168">
        <v>972.20000000000039</v>
      </c>
      <c r="E52" s="169">
        <v>5.8810758388381945</v>
      </c>
      <c r="F52" s="170">
        <v>5800.4875919999986</v>
      </c>
      <c r="G52" s="171">
        <v>9.0924023805872451</v>
      </c>
      <c r="H52" s="1794"/>
      <c r="I52" s="1846"/>
      <c r="J52" s="1837"/>
      <c r="K52" s="1845" t="s">
        <v>114</v>
      </c>
      <c r="L52" s="1845" t="s">
        <v>750</v>
      </c>
      <c r="M52" s="1845">
        <v>578.80000000000018</v>
      </c>
      <c r="N52" s="1845">
        <v>3805.4219239999993</v>
      </c>
      <c r="P52" s="1845"/>
      <c r="Q52" s="1845"/>
      <c r="R52" s="1790"/>
      <c r="S52" s="1790"/>
    </row>
    <row r="53" spans="1:19" x14ac:dyDescent="0.3">
      <c r="A53" s="55"/>
      <c r="B53" s="189"/>
      <c r="C53" s="193"/>
      <c r="D53" s="168"/>
      <c r="E53" s="169"/>
      <c r="F53" s="170"/>
      <c r="G53" s="171"/>
      <c r="H53" s="1794"/>
      <c r="I53" s="1846"/>
      <c r="J53" s="1837"/>
      <c r="K53" s="1845" t="s">
        <v>1315</v>
      </c>
      <c r="L53" s="1845"/>
      <c r="M53" s="1845">
        <v>578.80000000000018</v>
      </c>
      <c r="N53" s="1845">
        <v>3805.4219239999993</v>
      </c>
      <c r="P53" s="1845"/>
      <c r="Q53" s="1845"/>
      <c r="R53" s="1790"/>
      <c r="S53" s="1790"/>
    </row>
    <row r="54" spans="1:19" x14ac:dyDescent="0.3">
      <c r="A54" s="55"/>
      <c r="B54" s="189" t="s">
        <v>114</v>
      </c>
      <c r="C54" s="193" t="s">
        <v>750</v>
      </c>
      <c r="D54" s="168">
        <v>578.80000000000018</v>
      </c>
      <c r="E54" s="169">
        <v>3.5013029166010559</v>
      </c>
      <c r="F54" s="170">
        <v>3805.4219239999993</v>
      </c>
      <c r="G54" s="171">
        <v>5.9650894536240733</v>
      </c>
      <c r="H54" s="1794"/>
      <c r="I54" s="1846"/>
      <c r="J54" s="1837"/>
      <c r="K54" s="1845" t="s">
        <v>104</v>
      </c>
      <c r="L54" s="1845" t="s">
        <v>723</v>
      </c>
      <c r="M54" s="1845">
        <v>0</v>
      </c>
      <c r="N54" s="1845">
        <v>1519.1931100000002</v>
      </c>
      <c r="P54" s="1845"/>
      <c r="Q54" s="1845"/>
      <c r="R54" s="1790"/>
      <c r="S54" s="1790"/>
    </row>
    <row r="55" spans="1:19" x14ac:dyDescent="0.3">
      <c r="A55" s="55"/>
      <c r="B55" s="189"/>
      <c r="C55" s="193"/>
      <c r="D55" s="168"/>
      <c r="E55" s="169"/>
      <c r="F55" s="170"/>
      <c r="G55" s="171"/>
      <c r="H55" s="1794"/>
      <c r="I55" s="1846"/>
      <c r="J55" s="1837"/>
      <c r="K55" s="1845" t="s">
        <v>1303</v>
      </c>
      <c r="L55" s="1845"/>
      <c r="M55" s="1845">
        <v>0</v>
      </c>
      <c r="N55" s="1845">
        <v>1519.1931100000002</v>
      </c>
      <c r="P55" s="1845"/>
      <c r="Q55" s="1845"/>
      <c r="R55" s="1790"/>
      <c r="S55" s="1790"/>
    </row>
    <row r="56" spans="1:19" x14ac:dyDescent="0.3">
      <c r="A56" s="55"/>
      <c r="B56" s="189" t="s">
        <v>158</v>
      </c>
      <c r="C56" s="193" t="s">
        <v>723</v>
      </c>
      <c r="D56" s="168">
        <v>524</v>
      </c>
      <c r="E56" s="169">
        <v>3.169804299065226</v>
      </c>
      <c r="F56" s="170">
        <v>2908.7342060000001</v>
      </c>
      <c r="G56" s="171">
        <v>4.5595101100821314</v>
      </c>
      <c r="H56" s="1794"/>
      <c r="I56" s="1846"/>
      <c r="J56" s="1837"/>
      <c r="K56" s="1845" t="s">
        <v>194</v>
      </c>
      <c r="L56" s="1845" t="s">
        <v>892</v>
      </c>
      <c r="M56" s="1845">
        <v>300</v>
      </c>
      <c r="N56" s="1845">
        <v>1323.1561620000002</v>
      </c>
      <c r="P56" s="1845"/>
      <c r="Q56" s="1845"/>
      <c r="R56" s="1790"/>
      <c r="S56" s="1790"/>
    </row>
    <row r="57" spans="1:19" x14ac:dyDescent="0.3">
      <c r="A57" s="55"/>
      <c r="B57" s="189"/>
      <c r="C57" s="193"/>
      <c r="D57" s="168"/>
      <c r="E57" s="169"/>
      <c r="F57" s="170"/>
      <c r="G57" s="171"/>
      <c r="H57" s="1794"/>
      <c r="I57" s="1846"/>
      <c r="J57" s="1837"/>
      <c r="K57" s="1845" t="s">
        <v>1316</v>
      </c>
      <c r="L57" s="1845"/>
      <c r="M57" s="1845">
        <v>300</v>
      </c>
      <c r="N57" s="1845">
        <v>1323.1561620000002</v>
      </c>
      <c r="P57" s="1845"/>
      <c r="Q57" s="1845"/>
      <c r="R57" s="1790"/>
      <c r="S57" s="1790"/>
    </row>
    <row r="58" spans="1:19" x14ac:dyDescent="0.3">
      <c r="A58" s="55"/>
      <c r="B58" s="189" t="s">
        <v>194</v>
      </c>
      <c r="C58" s="193" t="s">
        <v>892</v>
      </c>
      <c r="D58" s="168">
        <v>300</v>
      </c>
      <c r="E58" s="169">
        <v>1.8147734536632973</v>
      </c>
      <c r="F58" s="170">
        <v>1323.1561620000002</v>
      </c>
      <c r="G58" s="171">
        <v>2.0740787815579704</v>
      </c>
      <c r="H58" s="1794"/>
      <c r="I58" s="1846"/>
      <c r="J58" s="1837"/>
      <c r="K58" s="1845" t="s">
        <v>74</v>
      </c>
      <c r="L58" s="1845" t="s">
        <v>644</v>
      </c>
      <c r="M58" s="1845">
        <v>20.349999999999998</v>
      </c>
      <c r="N58" s="1845">
        <v>0.13414899999999999</v>
      </c>
      <c r="P58" s="1845"/>
      <c r="Q58" s="1845"/>
      <c r="R58" s="1790"/>
      <c r="S58" s="1790"/>
    </row>
    <row r="59" spans="1:19" x14ac:dyDescent="0.3">
      <c r="A59" s="55"/>
      <c r="B59" s="189"/>
      <c r="C59" s="193"/>
      <c r="D59" s="168"/>
      <c r="E59" s="169"/>
      <c r="F59" s="170"/>
      <c r="G59" s="171"/>
      <c r="H59" s="1794"/>
      <c r="I59" s="1846"/>
      <c r="J59" s="1837"/>
      <c r="K59" s="1845" t="s">
        <v>1298</v>
      </c>
      <c r="L59" s="1845"/>
      <c r="M59" s="1845">
        <v>20.349999999999998</v>
      </c>
      <c r="N59" s="1845">
        <v>0.13414899999999999</v>
      </c>
      <c r="P59" s="1845"/>
      <c r="Q59" s="1845"/>
      <c r="R59" s="1790"/>
    </row>
    <row r="60" spans="1:19" x14ac:dyDescent="0.3">
      <c r="A60" s="55"/>
      <c r="B60" s="189" t="s">
        <v>74</v>
      </c>
      <c r="C60" s="193" t="s">
        <v>644</v>
      </c>
      <c r="D60" s="168">
        <v>20.349999999999998</v>
      </c>
      <c r="E60" s="169">
        <v>0.12310213260682699</v>
      </c>
      <c r="F60" s="170">
        <v>0.13414899999999999</v>
      </c>
      <c r="G60" s="171">
        <v>2.1028175090584671E-4</v>
      </c>
      <c r="H60" s="1794"/>
      <c r="I60" s="1846"/>
      <c r="J60" s="1837"/>
      <c r="K60" s="1845" t="s">
        <v>158</v>
      </c>
      <c r="L60" s="1845" t="s">
        <v>723</v>
      </c>
      <c r="M60" s="1845">
        <v>524</v>
      </c>
      <c r="N60" s="1845">
        <v>1389.5410959999999</v>
      </c>
      <c r="P60" s="1845"/>
      <c r="Q60" s="1845"/>
      <c r="R60" s="1790"/>
    </row>
    <row r="61" spans="1:19" ht="17.25" thickBot="1" x14ac:dyDescent="0.35">
      <c r="A61" s="55"/>
      <c r="B61" s="189"/>
      <c r="C61" s="197"/>
      <c r="D61" s="198"/>
      <c r="E61" s="199"/>
      <c r="F61" s="200"/>
      <c r="G61" s="201"/>
      <c r="H61" s="1794"/>
      <c r="I61" s="1846"/>
      <c r="J61" s="1837"/>
      <c r="K61" s="1845" t="s">
        <v>1302</v>
      </c>
      <c r="L61" s="1845"/>
      <c r="M61" s="1845">
        <v>524</v>
      </c>
      <c r="N61" s="1845">
        <v>1389.5410959999999</v>
      </c>
      <c r="P61" s="1845"/>
      <c r="Q61" s="1845"/>
      <c r="R61" s="1790"/>
    </row>
    <row r="62" spans="1:19" ht="17.25" thickBot="1" x14ac:dyDescent="0.35">
      <c r="A62" s="55"/>
      <c r="B62" s="202" t="s">
        <v>1317</v>
      </c>
      <c r="C62" s="203"/>
      <c r="D62" s="203"/>
      <c r="E62" s="203"/>
      <c r="F62" s="203"/>
      <c r="G62" s="204"/>
      <c r="H62" s="1794"/>
      <c r="I62" s="1846"/>
      <c r="J62" s="1837"/>
      <c r="K62" s="1845" t="s">
        <v>198</v>
      </c>
      <c r="L62" s="1845"/>
      <c r="M62" s="1845">
        <v>3680.9500000000007</v>
      </c>
      <c r="N62" s="1845">
        <v>22028.964907999998</v>
      </c>
    </row>
    <row r="63" spans="1:19" x14ac:dyDescent="0.3">
      <c r="A63" s="55"/>
      <c r="B63" s="189"/>
      <c r="C63" s="190"/>
      <c r="D63" s="191"/>
      <c r="E63" s="192"/>
      <c r="F63" s="56"/>
      <c r="G63" s="166"/>
      <c r="H63" s="1794"/>
      <c r="I63" s="1846"/>
      <c r="J63" s="1837"/>
      <c r="K63" s="1848"/>
      <c r="L63" s="1848"/>
      <c r="M63" s="1843"/>
      <c r="N63" s="1843"/>
    </row>
    <row r="64" spans="1:19" x14ac:dyDescent="0.3">
      <c r="A64" s="55"/>
      <c r="B64" s="205" t="s">
        <v>178</v>
      </c>
      <c r="C64" s="206" t="s">
        <v>840</v>
      </c>
      <c r="D64" s="207">
        <v>726</v>
      </c>
      <c r="E64" s="208">
        <v>4.3917517578651797</v>
      </c>
      <c r="F64" s="170">
        <v>21.588949</v>
      </c>
      <c r="G64" s="209">
        <v>3.3841191480644864E-2</v>
      </c>
      <c r="H64" s="1794"/>
      <c r="I64" s="1849"/>
      <c r="J64" s="1837"/>
    </row>
    <row r="65" spans="1:19" x14ac:dyDescent="0.3">
      <c r="A65" s="55"/>
      <c r="B65" s="205"/>
      <c r="C65" s="206"/>
      <c r="D65" s="207"/>
      <c r="E65" s="208"/>
      <c r="F65" s="170"/>
      <c r="G65" s="209"/>
      <c r="H65" s="1794"/>
      <c r="I65" s="1849"/>
      <c r="J65" s="1837"/>
      <c r="K65" s="1842" t="s">
        <v>5</v>
      </c>
      <c r="L65" s="1842" t="s">
        <v>6</v>
      </c>
      <c r="R65" s="1794"/>
      <c r="S65" s="1794"/>
    </row>
    <row r="66" spans="1:19" x14ac:dyDescent="0.3">
      <c r="A66" s="55"/>
      <c r="B66" s="205" t="s">
        <v>112</v>
      </c>
      <c r="C66" s="206" t="s">
        <v>746</v>
      </c>
      <c r="D66" s="207">
        <v>719.01</v>
      </c>
      <c r="E66" s="208">
        <v>4.3494675363948243</v>
      </c>
      <c r="F66" s="170">
        <v>14.995400999999996</v>
      </c>
      <c r="G66" s="209">
        <v>2.3505648031780211E-2</v>
      </c>
      <c r="H66" s="1794"/>
      <c r="I66" s="1849"/>
      <c r="J66" s="1837"/>
      <c r="K66" s="1842" t="s">
        <v>3</v>
      </c>
      <c r="L66" s="1842" t="s">
        <v>4</v>
      </c>
      <c r="M66" s="1842"/>
      <c r="P66" s="1837"/>
      <c r="Q66" s="1837"/>
      <c r="R66" s="1794"/>
      <c r="S66" s="1794"/>
    </row>
    <row r="67" spans="1:19" x14ac:dyDescent="0.3">
      <c r="A67" s="55"/>
      <c r="B67" s="205"/>
      <c r="C67" s="206"/>
      <c r="D67" s="207"/>
      <c r="E67" s="208"/>
      <c r="F67" s="170"/>
      <c r="G67" s="209"/>
      <c r="H67" s="1794"/>
      <c r="I67" s="1849"/>
      <c r="J67" s="1837"/>
      <c r="K67" s="1842" t="s">
        <v>419</v>
      </c>
      <c r="L67" s="1842" t="s">
        <v>408</v>
      </c>
      <c r="M67" s="1842"/>
      <c r="N67" s="1837"/>
      <c r="P67" s="1842"/>
      <c r="Q67" s="1842"/>
    </row>
    <row r="68" spans="1:19" x14ac:dyDescent="0.3">
      <c r="A68" s="55"/>
      <c r="B68" s="205" t="s">
        <v>104</v>
      </c>
      <c r="C68" s="206" t="s">
        <v>721</v>
      </c>
      <c r="D68" s="207">
        <v>446.70000000000005</v>
      </c>
      <c r="E68" s="208">
        <v>2.7021976725046501</v>
      </c>
      <c r="F68" s="170">
        <v>423.030666</v>
      </c>
      <c r="G68" s="209">
        <v>0.66311063916500634</v>
      </c>
      <c r="H68" s="1794"/>
      <c r="I68" s="1849"/>
      <c r="J68" s="1837"/>
      <c r="K68" s="1842" t="s">
        <v>1313</v>
      </c>
      <c r="L68" s="1842" t="s">
        <v>1318</v>
      </c>
      <c r="M68" s="1842"/>
      <c r="N68" s="1842"/>
      <c r="P68" s="1842"/>
      <c r="Q68" s="1842"/>
      <c r="R68" s="1787"/>
    </row>
    <row r="69" spans="1:19" x14ac:dyDescent="0.3">
      <c r="A69" s="55"/>
      <c r="B69" s="205"/>
      <c r="C69" s="206"/>
      <c r="D69" s="207"/>
      <c r="E69" s="208"/>
      <c r="F69" s="170"/>
      <c r="G69" s="209"/>
      <c r="H69" s="1794"/>
      <c r="I69" s="1849"/>
      <c r="J69" s="1837"/>
      <c r="K69" s="1842" t="s">
        <v>394</v>
      </c>
      <c r="L69" s="1842" t="s">
        <v>395</v>
      </c>
      <c r="M69" s="1842"/>
      <c r="N69" s="1842"/>
      <c r="P69" s="1842"/>
      <c r="Q69" s="1842"/>
      <c r="R69" s="1787"/>
      <c r="S69" s="1794"/>
    </row>
    <row r="70" spans="1:19" x14ac:dyDescent="0.3">
      <c r="A70" s="55"/>
      <c r="B70" s="205" t="s">
        <v>196</v>
      </c>
      <c r="C70" s="206" t="s">
        <v>893</v>
      </c>
      <c r="D70" s="207">
        <v>202.63999999999993</v>
      </c>
      <c r="E70" s="208">
        <v>1.2258189755011015</v>
      </c>
      <c r="F70" s="170">
        <v>203.24829299999996</v>
      </c>
      <c r="G70" s="209">
        <v>0.31859653758629991</v>
      </c>
      <c r="H70" s="1794"/>
      <c r="I70" s="1849"/>
      <c r="J70" s="1837"/>
      <c r="L70" s="1844"/>
      <c r="M70" s="1844"/>
      <c r="N70" s="1842"/>
      <c r="P70" s="1842"/>
      <c r="Q70" s="1842"/>
      <c r="R70" s="1787"/>
      <c r="S70" s="1787"/>
    </row>
    <row r="71" spans="1:19" x14ac:dyDescent="0.3">
      <c r="A71" s="55"/>
      <c r="B71" s="205"/>
      <c r="C71" s="206"/>
      <c r="D71" s="207"/>
      <c r="E71" s="208"/>
      <c r="F71" s="170"/>
      <c r="G71" s="209"/>
      <c r="H71" s="1794"/>
      <c r="I71" s="1849"/>
      <c r="J71" s="1837"/>
      <c r="K71" s="1845" t="s">
        <v>12</v>
      </c>
      <c r="L71" s="1845" t="s">
        <v>420</v>
      </c>
      <c r="M71" s="1845" t="s">
        <v>1293</v>
      </c>
      <c r="N71" s="1845" t="s">
        <v>1294</v>
      </c>
      <c r="P71" s="1842"/>
      <c r="Q71" s="1842"/>
      <c r="R71" s="1787"/>
      <c r="S71" s="1787"/>
    </row>
    <row r="72" spans="1:19" x14ac:dyDescent="0.3">
      <c r="A72" s="55"/>
      <c r="B72" s="205" t="s">
        <v>188</v>
      </c>
      <c r="C72" s="206" t="s">
        <v>875</v>
      </c>
      <c r="D72" s="207">
        <v>181.30000000000007</v>
      </c>
      <c r="E72" s="208">
        <v>1.0967280904971866</v>
      </c>
      <c r="F72" s="170">
        <v>6.4514800000000001</v>
      </c>
      <c r="G72" s="209">
        <v>1.0112848476947663E-2</v>
      </c>
      <c r="H72" s="1794"/>
      <c r="I72" s="1849"/>
      <c r="J72" s="1837"/>
      <c r="K72" s="1845" t="s">
        <v>178</v>
      </c>
      <c r="L72" s="1845" t="s">
        <v>840</v>
      </c>
      <c r="M72" s="1845">
        <v>726</v>
      </c>
      <c r="N72" s="1845">
        <v>21.588949</v>
      </c>
      <c r="Q72" s="1844"/>
      <c r="R72" s="1836"/>
      <c r="S72" s="1787"/>
    </row>
    <row r="73" spans="1:19" x14ac:dyDescent="0.3">
      <c r="A73" s="55"/>
      <c r="B73" s="205"/>
      <c r="C73" s="206"/>
      <c r="D73" s="207"/>
      <c r="E73" s="208"/>
      <c r="F73" s="170"/>
      <c r="G73" s="209"/>
      <c r="H73" s="1794"/>
      <c r="I73" s="1849"/>
      <c r="J73" s="1837"/>
      <c r="K73" s="1845" t="s">
        <v>1319</v>
      </c>
      <c r="L73" s="1845"/>
      <c r="M73" s="1845">
        <v>726</v>
      </c>
      <c r="N73" s="1845">
        <v>21.588949</v>
      </c>
      <c r="P73" s="1845"/>
      <c r="Q73" s="1845"/>
      <c r="R73" s="1790"/>
      <c r="S73" s="1790"/>
    </row>
    <row r="74" spans="1:19" x14ac:dyDescent="0.3">
      <c r="A74" s="55"/>
      <c r="B74" s="205" t="s">
        <v>122</v>
      </c>
      <c r="C74" s="206" t="s">
        <v>761</v>
      </c>
      <c r="D74" s="207">
        <v>102.34000000000002</v>
      </c>
      <c r="E74" s="208">
        <v>0.61907971749300628</v>
      </c>
      <c r="F74" s="170">
        <v>383.416763</v>
      </c>
      <c r="G74" s="209">
        <v>0.60101490320682271</v>
      </c>
      <c r="H74" s="1794"/>
      <c r="I74" s="1849"/>
      <c r="J74" s="1837"/>
      <c r="K74" s="1845" t="s">
        <v>112</v>
      </c>
      <c r="L74" s="1845" t="s">
        <v>746</v>
      </c>
      <c r="M74" s="1845">
        <v>719.01</v>
      </c>
      <c r="N74" s="1845">
        <v>14.995400999999996</v>
      </c>
      <c r="P74" s="1845"/>
      <c r="Q74" s="1845"/>
      <c r="R74" s="1790"/>
      <c r="S74" s="1790"/>
    </row>
    <row r="75" spans="1:19" x14ac:dyDescent="0.3">
      <c r="A75" s="55"/>
      <c r="B75" s="205"/>
      <c r="C75" s="206"/>
      <c r="D75" s="207"/>
      <c r="E75" s="208"/>
      <c r="F75" s="170"/>
      <c r="G75" s="209"/>
      <c r="H75" s="1794"/>
      <c r="I75" s="1849"/>
      <c r="J75" s="1837"/>
      <c r="K75" s="1845" t="s">
        <v>1304</v>
      </c>
      <c r="L75" s="1845"/>
      <c r="M75" s="1845">
        <v>719.01</v>
      </c>
      <c r="N75" s="1845">
        <v>14.995400999999996</v>
      </c>
      <c r="P75" s="1845"/>
      <c r="Q75" s="1845"/>
      <c r="R75" s="1790"/>
      <c r="S75" s="1790"/>
    </row>
    <row r="76" spans="1:19" x14ac:dyDescent="0.3">
      <c r="A76" s="55"/>
      <c r="B76" s="205" t="s">
        <v>106</v>
      </c>
      <c r="C76" s="206" t="s">
        <v>727</v>
      </c>
      <c r="D76" s="207">
        <v>101.29999999999997</v>
      </c>
      <c r="E76" s="208">
        <v>0.61278850285363984</v>
      </c>
      <c r="F76" s="170">
        <v>42.446525000000001</v>
      </c>
      <c r="G76" s="209">
        <v>6.6535938373515985E-2</v>
      </c>
      <c r="H76" s="1794"/>
      <c r="I76" s="1849"/>
      <c r="J76" s="1837"/>
      <c r="K76" s="1845" t="s">
        <v>104</v>
      </c>
      <c r="L76" s="1845" t="s">
        <v>721</v>
      </c>
      <c r="M76" s="1845">
        <v>0</v>
      </c>
      <c r="N76" s="1845">
        <v>290.12721099999999</v>
      </c>
      <c r="P76" s="1845"/>
      <c r="Q76" s="1845"/>
      <c r="R76" s="1790"/>
      <c r="S76" s="1790"/>
    </row>
    <row r="77" spans="1:19" ht="17.25" thickBot="1" x14ac:dyDescent="0.35">
      <c r="A77" s="55"/>
      <c r="B77" s="210"/>
      <c r="C77" s="211"/>
      <c r="D77" s="212"/>
      <c r="E77" s="213"/>
      <c r="F77" s="214"/>
      <c r="G77" s="215"/>
      <c r="H77" s="1794"/>
      <c r="I77" s="1849"/>
      <c r="J77" s="1837"/>
      <c r="K77" s="1845" t="s">
        <v>1303</v>
      </c>
      <c r="L77" s="1845"/>
      <c r="M77" s="1845">
        <v>0</v>
      </c>
      <c r="N77" s="1845">
        <v>290.12721099999999</v>
      </c>
      <c r="P77" s="1845"/>
      <c r="Q77" s="1845"/>
      <c r="R77" s="1790"/>
      <c r="S77" s="1790"/>
    </row>
    <row r="78" spans="1:19" ht="17.25" thickBot="1" x14ac:dyDescent="0.35">
      <c r="A78" s="55"/>
      <c r="B78" s="186" t="s">
        <v>1320</v>
      </c>
      <c r="C78" s="187"/>
      <c r="D78" s="187"/>
      <c r="E78" s="187"/>
      <c r="F78" s="187"/>
      <c r="G78" s="188"/>
      <c r="H78" s="1794"/>
      <c r="I78" s="1849"/>
      <c r="J78" s="1837"/>
      <c r="K78" s="1845" t="s">
        <v>196</v>
      </c>
      <c r="L78" s="1845" t="s">
        <v>893</v>
      </c>
      <c r="M78" s="1845">
        <v>202.63999999999993</v>
      </c>
      <c r="N78" s="1845">
        <v>203.24829299999996</v>
      </c>
      <c r="P78" s="1845"/>
      <c r="Q78" s="1845"/>
      <c r="R78" s="1790"/>
      <c r="S78" s="1790"/>
    </row>
    <row r="79" spans="1:19" x14ac:dyDescent="0.3">
      <c r="A79" s="55"/>
      <c r="B79" s="162"/>
      <c r="C79" s="55"/>
      <c r="D79" s="216"/>
      <c r="E79" s="217"/>
      <c r="F79" s="218"/>
      <c r="G79" s="219"/>
      <c r="H79" s="1794"/>
      <c r="I79" s="1846"/>
      <c r="J79" s="1837"/>
      <c r="K79" s="1845" t="s">
        <v>1321</v>
      </c>
      <c r="L79" s="1845"/>
      <c r="M79" s="1845">
        <v>202.63999999999993</v>
      </c>
      <c r="N79" s="1845">
        <v>203.24829299999996</v>
      </c>
      <c r="P79" s="1845"/>
      <c r="Q79" s="1845"/>
      <c r="R79" s="1790"/>
      <c r="S79" s="1790"/>
    </row>
    <row r="80" spans="1:19" x14ac:dyDescent="0.3">
      <c r="A80" s="55"/>
      <c r="B80" s="162" t="s">
        <v>112</v>
      </c>
      <c r="C80" s="55" t="s">
        <v>1322</v>
      </c>
      <c r="D80" s="168">
        <v>568.6500000000002</v>
      </c>
      <c r="E80" s="169">
        <v>3.4399030814187812</v>
      </c>
      <c r="F80" s="170">
        <v>5.7277139999999997</v>
      </c>
      <c r="G80" s="171">
        <v>8.978328042757909E-3</v>
      </c>
      <c r="H80" s="1794"/>
      <c r="I80" s="1846"/>
      <c r="J80" s="1837"/>
      <c r="K80" s="1845" t="s">
        <v>188</v>
      </c>
      <c r="L80" s="1845" t="s">
        <v>875</v>
      </c>
      <c r="M80" s="1845">
        <v>181.30000000000007</v>
      </c>
      <c r="N80" s="1845">
        <v>6.4514800000000001</v>
      </c>
      <c r="P80" s="1845"/>
      <c r="Q80" s="1845"/>
      <c r="R80" s="1790"/>
      <c r="S80" s="1790"/>
    </row>
    <row r="81" spans="1:19" x14ac:dyDescent="0.3">
      <c r="A81" s="55"/>
      <c r="B81" s="162"/>
      <c r="C81" s="55"/>
      <c r="D81" s="168"/>
      <c r="E81" s="169"/>
      <c r="F81" s="170"/>
      <c r="G81" s="171"/>
      <c r="H81" s="1794"/>
      <c r="I81" s="1846"/>
      <c r="J81" s="1837"/>
      <c r="K81" s="1845" t="s">
        <v>1323</v>
      </c>
      <c r="L81" s="1845"/>
      <c r="M81" s="1845">
        <v>181.30000000000007</v>
      </c>
      <c r="N81" s="1845">
        <v>6.4514800000000001</v>
      </c>
      <c r="P81" s="1845"/>
      <c r="Q81" s="1845"/>
      <c r="R81" s="1790"/>
      <c r="S81" s="1790"/>
    </row>
    <row r="82" spans="1:19" x14ac:dyDescent="0.3">
      <c r="A82" s="55"/>
      <c r="B82" s="162" t="s">
        <v>170</v>
      </c>
      <c r="C82" s="55" t="s">
        <v>826</v>
      </c>
      <c r="D82" s="168">
        <v>235.63000000000008</v>
      </c>
      <c r="E82" s="169">
        <v>1.4253835629556095</v>
      </c>
      <c r="F82" s="170">
        <v>2.5233659999999993</v>
      </c>
      <c r="G82" s="171">
        <v>3.9554362735188678E-3</v>
      </c>
      <c r="H82" s="1794"/>
      <c r="I82" s="1846"/>
      <c r="J82" s="1837"/>
      <c r="K82" s="1845" t="s">
        <v>122</v>
      </c>
      <c r="L82" s="1845" t="s">
        <v>761</v>
      </c>
      <c r="M82" s="1845">
        <v>102.34000000000002</v>
      </c>
      <c r="N82" s="1845">
        <v>383.416763</v>
      </c>
      <c r="P82" s="1845"/>
      <c r="Q82" s="1845"/>
      <c r="R82" s="1790"/>
      <c r="S82" s="1790"/>
    </row>
    <row r="83" spans="1:19" x14ac:dyDescent="0.3">
      <c r="A83" s="55"/>
      <c r="B83" s="162"/>
      <c r="C83" s="55"/>
      <c r="D83" s="168"/>
      <c r="E83" s="169"/>
      <c r="F83" s="170"/>
      <c r="G83" s="171"/>
      <c r="H83" s="1794"/>
      <c r="I83" s="1837"/>
      <c r="J83" s="1837"/>
      <c r="K83" s="1845" t="s">
        <v>1324</v>
      </c>
      <c r="L83" s="1845"/>
      <c r="M83" s="1845">
        <v>102.34000000000002</v>
      </c>
      <c r="N83" s="1845">
        <v>383.416763</v>
      </c>
      <c r="P83" s="1845"/>
      <c r="Q83" s="1845"/>
      <c r="R83" s="1790"/>
      <c r="S83" s="1790"/>
    </row>
    <row r="84" spans="1:19" x14ac:dyDescent="0.3">
      <c r="A84" s="55"/>
      <c r="B84" s="162" t="s">
        <v>106</v>
      </c>
      <c r="C84" s="55" t="s">
        <v>729</v>
      </c>
      <c r="D84" s="168">
        <v>177.65000000000006</v>
      </c>
      <c r="E84" s="169">
        <v>1.0746483468109496</v>
      </c>
      <c r="F84" s="170">
        <v>15.270994999999997</v>
      </c>
      <c r="G84" s="171">
        <v>2.3937648187272585E-2</v>
      </c>
      <c r="H84" s="1794"/>
      <c r="I84" s="1837"/>
      <c r="J84" s="1837"/>
      <c r="K84" s="1845" t="s">
        <v>106</v>
      </c>
      <c r="L84" s="1845" t="s">
        <v>727</v>
      </c>
      <c r="M84" s="1845">
        <v>101.29999999999997</v>
      </c>
      <c r="N84" s="1845">
        <v>42.446525000000001</v>
      </c>
      <c r="P84" s="1845"/>
      <c r="Q84" s="1845"/>
      <c r="R84" s="1790"/>
      <c r="S84" s="1790"/>
    </row>
    <row r="85" spans="1:19" x14ac:dyDescent="0.3">
      <c r="A85" s="55"/>
      <c r="B85" s="162"/>
      <c r="C85" s="55"/>
      <c r="D85" s="168"/>
      <c r="E85" s="169"/>
      <c r="F85" s="170"/>
      <c r="G85" s="171"/>
      <c r="H85" s="1794"/>
      <c r="I85" s="1837"/>
      <c r="J85" s="1837"/>
      <c r="K85" s="1845" t="s">
        <v>1325</v>
      </c>
      <c r="L85" s="1845"/>
      <c r="M85" s="1845">
        <v>101.29999999999997</v>
      </c>
      <c r="N85" s="1845">
        <v>42.446525000000001</v>
      </c>
      <c r="P85" s="1845"/>
      <c r="Q85" s="1845"/>
      <c r="R85" s="1790"/>
      <c r="S85" s="1790"/>
    </row>
    <row r="86" spans="1:19" x14ac:dyDescent="0.3">
      <c r="A86" s="55"/>
      <c r="B86" s="162" t="s">
        <v>120</v>
      </c>
      <c r="C86" s="55" t="s">
        <v>760</v>
      </c>
      <c r="D86" s="168">
        <v>81.20000000000006</v>
      </c>
      <c r="E86" s="169">
        <v>0.4911986814581995</v>
      </c>
      <c r="F86" s="170">
        <v>401.6017950000001</v>
      </c>
      <c r="G86" s="171">
        <v>0.62952037376000525</v>
      </c>
      <c r="H86" s="1794"/>
      <c r="I86" s="1837"/>
      <c r="J86" s="1837"/>
      <c r="K86" s="1845" t="s">
        <v>158</v>
      </c>
      <c r="L86" s="1845" t="s">
        <v>721</v>
      </c>
      <c r="M86" s="1845">
        <v>446.70000000000005</v>
      </c>
      <c r="N86" s="1845">
        <v>132.90345500000001</v>
      </c>
      <c r="P86" s="1845"/>
      <c r="Q86" s="1845"/>
      <c r="R86" s="1790"/>
      <c r="S86" s="1790"/>
    </row>
    <row r="87" spans="1:19" x14ac:dyDescent="0.3">
      <c r="A87" s="55"/>
      <c r="B87" s="162"/>
      <c r="C87" s="55"/>
      <c r="D87" s="168"/>
      <c r="E87" s="169"/>
      <c r="F87" s="170"/>
      <c r="G87" s="171"/>
      <c r="H87" s="1794"/>
      <c r="I87" s="1837"/>
      <c r="J87" s="1837"/>
      <c r="K87" s="1845" t="s">
        <v>1302</v>
      </c>
      <c r="L87" s="1845"/>
      <c r="M87" s="1845">
        <v>446.70000000000005</v>
      </c>
      <c r="N87" s="1845">
        <v>132.90345500000001</v>
      </c>
      <c r="P87" s="1845"/>
      <c r="Q87" s="1845"/>
      <c r="R87" s="1790"/>
      <c r="S87" s="1790"/>
    </row>
    <row r="88" spans="1:19" x14ac:dyDescent="0.3">
      <c r="A88" s="55"/>
      <c r="B88" s="162" t="s">
        <v>140</v>
      </c>
      <c r="C88" s="55" t="s">
        <v>1326</v>
      </c>
      <c r="D88" s="168">
        <v>45.630000000000017</v>
      </c>
      <c r="E88" s="169">
        <v>0.27602704230218761</v>
      </c>
      <c r="F88" s="170">
        <v>1.4213100000000001</v>
      </c>
      <c r="G88" s="171">
        <v>2.2279372591669636E-3</v>
      </c>
      <c r="H88" s="1794"/>
      <c r="I88" s="1837"/>
      <c r="J88" s="1837"/>
      <c r="K88" s="1845" t="s">
        <v>198</v>
      </c>
      <c r="L88" s="1845"/>
      <c r="M88" s="1845">
        <v>2479.29</v>
      </c>
      <c r="N88" s="1845">
        <v>1095.1780769999998</v>
      </c>
      <c r="P88" s="1845"/>
      <c r="Q88" s="1845"/>
      <c r="R88" s="1790"/>
      <c r="S88" s="1790"/>
    </row>
    <row r="89" spans="1:19" x14ac:dyDescent="0.3">
      <c r="A89" s="55"/>
      <c r="B89" s="162"/>
      <c r="C89" s="55" t="s">
        <v>1327</v>
      </c>
      <c r="D89" s="168">
        <v>20.079999999999998</v>
      </c>
      <c r="E89" s="169">
        <v>0.12146883649853002</v>
      </c>
      <c r="F89" s="170">
        <v>1.0210599999999999</v>
      </c>
      <c r="G89" s="171">
        <v>1.6005358562488263E-3</v>
      </c>
      <c r="H89" s="1794"/>
      <c r="I89" s="1837"/>
      <c r="J89" s="1837"/>
      <c r="K89" s="1845"/>
      <c r="L89" s="1845"/>
      <c r="M89" s="1845"/>
      <c r="N89" s="1845"/>
      <c r="P89" s="1845"/>
      <c r="Q89" s="1845"/>
      <c r="R89" s="1790"/>
      <c r="S89" s="1790"/>
    </row>
    <row r="90" spans="1:19" ht="17.25" thickBot="1" x14ac:dyDescent="0.35">
      <c r="A90" s="55"/>
      <c r="B90" s="172"/>
      <c r="C90" s="182"/>
      <c r="D90" s="197"/>
      <c r="E90" s="220"/>
      <c r="F90" s="221"/>
      <c r="G90" s="222"/>
      <c r="H90" s="1794"/>
      <c r="I90" s="1837"/>
      <c r="J90" s="1837"/>
      <c r="K90" s="1837"/>
      <c r="L90" s="1837"/>
      <c r="M90" s="1837"/>
      <c r="N90" s="1837"/>
      <c r="P90" s="1845"/>
      <c r="Q90" s="1845"/>
      <c r="R90" s="1790"/>
      <c r="S90" s="1790"/>
    </row>
    <row r="91" spans="1:19" x14ac:dyDescent="0.3">
      <c r="A91" s="55"/>
      <c r="B91" s="1850" t="s">
        <v>1310</v>
      </c>
      <c r="C91" s="55"/>
      <c r="D91" s="223"/>
      <c r="E91" s="55"/>
      <c r="F91" s="224"/>
      <c r="G91" s="55"/>
      <c r="H91" s="1794"/>
      <c r="I91" s="1837"/>
      <c r="J91" s="1837"/>
      <c r="K91" s="1842" t="s">
        <v>5</v>
      </c>
      <c r="L91" s="1842" t="s">
        <v>6</v>
      </c>
    </row>
    <row r="92" spans="1:19" x14ac:dyDescent="0.3">
      <c r="A92" s="55"/>
      <c r="B92" s="1850" t="s">
        <v>1311</v>
      </c>
      <c r="C92" s="55"/>
      <c r="D92" s="55"/>
      <c r="E92" s="55"/>
      <c r="F92" s="55"/>
      <c r="G92" s="55"/>
      <c r="H92" s="1794"/>
      <c r="I92" s="1837"/>
      <c r="J92" s="1837"/>
      <c r="K92" s="1842" t="s">
        <v>3</v>
      </c>
      <c r="L92" s="1842" t="s">
        <v>4</v>
      </c>
      <c r="M92" s="1842"/>
    </row>
    <row r="93" spans="1:19" x14ac:dyDescent="0.3">
      <c r="A93" s="55"/>
      <c r="B93" s="38"/>
      <c r="C93" s="38"/>
      <c r="D93" s="38"/>
      <c r="E93" s="38"/>
      <c r="F93" s="38"/>
      <c r="G93" s="38"/>
      <c r="H93" s="1794"/>
      <c r="I93" s="1837"/>
      <c r="J93" s="1837"/>
      <c r="K93" s="1842" t="s">
        <v>419</v>
      </c>
      <c r="L93" s="1842" t="s">
        <v>408</v>
      </c>
      <c r="M93" s="1842"/>
      <c r="N93" s="1837"/>
    </row>
    <row r="94" spans="1:19" x14ac:dyDescent="0.3">
      <c r="A94" s="55"/>
      <c r="B94" s="38"/>
      <c r="C94" s="38"/>
      <c r="D94" s="38"/>
      <c r="E94" s="38"/>
      <c r="F94" s="38"/>
      <c r="G94" s="38"/>
      <c r="H94" s="1794"/>
      <c r="I94" s="1837"/>
      <c r="J94" s="1837"/>
      <c r="K94" s="1842" t="s">
        <v>1313</v>
      </c>
      <c r="L94" s="1842" t="s">
        <v>1318</v>
      </c>
      <c r="M94" s="1842"/>
      <c r="N94" s="1842"/>
    </row>
    <row r="95" spans="1:19" x14ac:dyDescent="0.3">
      <c r="A95" s="53"/>
      <c r="H95" s="1794"/>
      <c r="I95" s="1837"/>
      <c r="J95" s="1837"/>
      <c r="K95" s="1842" t="s">
        <v>394</v>
      </c>
      <c r="L95" s="1842" t="s">
        <v>395</v>
      </c>
      <c r="M95" s="1842"/>
      <c r="N95" s="1842"/>
    </row>
    <row r="96" spans="1:19" x14ac:dyDescent="0.3">
      <c r="A96" s="53"/>
      <c r="H96" s="1794"/>
      <c r="I96" s="1837"/>
      <c r="J96" s="1837"/>
      <c r="L96" s="1844"/>
      <c r="M96" s="1844"/>
      <c r="N96" s="1842"/>
    </row>
    <row r="97" spans="1:14" x14ac:dyDescent="0.3">
      <c r="A97" s="53"/>
      <c r="B97" s="53"/>
      <c r="C97" s="53"/>
      <c r="D97" s="53"/>
      <c r="E97" s="53"/>
      <c r="F97" s="53"/>
      <c r="G97" s="53"/>
      <c r="H97" s="1794"/>
      <c r="I97" s="1837"/>
      <c r="J97" s="1837"/>
      <c r="K97" s="1845" t="s">
        <v>12</v>
      </c>
      <c r="L97" s="1845" t="s">
        <v>420</v>
      </c>
      <c r="M97" s="1845" t="s">
        <v>1293</v>
      </c>
      <c r="N97" s="1845" t="s">
        <v>1294</v>
      </c>
    </row>
    <row r="98" spans="1:14" x14ac:dyDescent="0.3">
      <c r="A98" s="53"/>
      <c r="B98" s="53"/>
      <c r="C98" s="53"/>
      <c r="D98" s="53"/>
      <c r="E98" s="53"/>
      <c r="F98" s="53"/>
      <c r="G98" s="53"/>
      <c r="H98" s="1794"/>
      <c r="I98" s="1837"/>
      <c r="J98" s="1837"/>
      <c r="K98" s="1845" t="s">
        <v>112</v>
      </c>
      <c r="L98" s="1845" t="s">
        <v>748</v>
      </c>
      <c r="M98" s="1845">
        <v>568.6500000000002</v>
      </c>
      <c r="N98" s="1845">
        <v>5.7277139999999997</v>
      </c>
    </row>
    <row r="99" spans="1:14" x14ac:dyDescent="0.3">
      <c r="A99" s="53"/>
      <c r="B99" s="53"/>
      <c r="C99" s="53"/>
      <c r="D99" s="53"/>
      <c r="E99" s="53"/>
      <c r="F99" s="53"/>
      <c r="G99" s="53"/>
      <c r="H99" s="1794"/>
      <c r="I99" s="1837"/>
      <c r="J99" s="1837"/>
      <c r="K99" s="1845" t="s">
        <v>1304</v>
      </c>
      <c r="L99" s="1845"/>
      <c r="M99" s="1845">
        <v>568.6500000000002</v>
      </c>
      <c r="N99" s="1845">
        <v>5.7277139999999997</v>
      </c>
    </row>
    <row r="100" spans="1:14" x14ac:dyDescent="0.3">
      <c r="A100" s="53"/>
      <c r="B100" s="53"/>
      <c r="C100" s="53"/>
      <c r="D100" s="53"/>
      <c r="E100" s="53"/>
      <c r="F100" s="53"/>
      <c r="G100" s="53"/>
      <c r="H100" s="1794"/>
      <c r="I100" s="1837"/>
      <c r="J100" s="1837"/>
      <c r="K100" s="1845" t="s">
        <v>170</v>
      </c>
      <c r="L100" s="1845" t="s">
        <v>826</v>
      </c>
      <c r="M100" s="1845">
        <v>235.63000000000008</v>
      </c>
      <c r="N100" s="1845">
        <v>2.5233659999999993</v>
      </c>
    </row>
    <row r="101" spans="1:14" x14ac:dyDescent="0.3">
      <c r="A101" s="53"/>
      <c r="B101" s="53"/>
      <c r="C101" s="53"/>
      <c r="D101" s="53"/>
      <c r="E101" s="53"/>
      <c r="F101" s="53"/>
      <c r="G101" s="53"/>
      <c r="H101" s="1794"/>
      <c r="I101" s="1837"/>
      <c r="J101" s="1837"/>
      <c r="K101" s="1845" t="s">
        <v>1328</v>
      </c>
      <c r="L101" s="1845"/>
      <c r="M101" s="1845">
        <v>235.63000000000008</v>
      </c>
      <c r="N101" s="1845">
        <v>2.5233659999999993</v>
      </c>
    </row>
    <row r="102" spans="1:14" x14ac:dyDescent="0.3">
      <c r="A102" s="53"/>
      <c r="B102" s="53"/>
      <c r="C102" s="53"/>
      <c r="D102" s="53"/>
      <c r="E102" s="53"/>
      <c r="F102" s="53"/>
      <c r="G102" s="53"/>
      <c r="H102" s="1794"/>
      <c r="I102" s="1837"/>
      <c r="J102" s="1837"/>
      <c r="K102" s="1845" t="s">
        <v>106</v>
      </c>
      <c r="L102" s="1845" t="s">
        <v>729</v>
      </c>
      <c r="M102" s="1845">
        <v>177.65000000000006</v>
      </c>
      <c r="N102" s="1845">
        <v>15.270994999999997</v>
      </c>
    </row>
    <row r="103" spans="1:14" x14ac:dyDescent="0.3">
      <c r="A103" s="53"/>
      <c r="B103" s="53"/>
      <c r="C103" s="53"/>
      <c r="D103" s="53"/>
      <c r="E103" s="53"/>
      <c r="F103" s="53"/>
      <c r="G103" s="53"/>
      <c r="H103" s="1794"/>
      <c r="I103" s="1837"/>
      <c r="J103" s="1837"/>
      <c r="K103" s="1845" t="s">
        <v>1325</v>
      </c>
      <c r="L103" s="1845"/>
      <c r="M103" s="1845">
        <v>177.65000000000006</v>
      </c>
      <c r="N103" s="1845">
        <v>15.270994999999997</v>
      </c>
    </row>
    <row r="104" spans="1:14" x14ac:dyDescent="0.3">
      <c r="A104" s="53"/>
      <c r="B104" s="53"/>
      <c r="C104" s="53"/>
      <c r="D104" s="53"/>
      <c r="E104" s="53"/>
      <c r="F104" s="53"/>
      <c r="G104" s="53"/>
      <c r="H104" s="1794"/>
      <c r="I104" s="1837"/>
      <c r="J104" s="1837"/>
      <c r="K104" s="1845" t="s">
        <v>120</v>
      </c>
      <c r="L104" s="1845" t="s">
        <v>760</v>
      </c>
      <c r="M104" s="1845">
        <v>81.20000000000006</v>
      </c>
      <c r="N104" s="1845">
        <v>401.6017950000001</v>
      </c>
    </row>
    <row r="105" spans="1:14" x14ac:dyDescent="0.3">
      <c r="A105" s="53"/>
      <c r="B105" s="53"/>
      <c r="C105" s="53"/>
      <c r="D105" s="53"/>
      <c r="E105" s="53"/>
      <c r="F105" s="53"/>
      <c r="G105" s="53"/>
      <c r="H105" s="1794"/>
      <c r="I105" s="1837"/>
      <c r="J105" s="1837"/>
      <c r="K105" s="1845" t="s">
        <v>1329</v>
      </c>
      <c r="L105" s="1845"/>
      <c r="M105" s="1845">
        <v>81.20000000000006</v>
      </c>
      <c r="N105" s="1845">
        <v>401.6017950000001</v>
      </c>
    </row>
    <row r="106" spans="1:14" x14ac:dyDescent="0.3">
      <c r="A106" s="53"/>
      <c r="B106" s="53"/>
      <c r="C106" s="53"/>
      <c r="D106" s="53"/>
      <c r="E106" s="53"/>
      <c r="F106" s="53"/>
      <c r="G106" s="53"/>
      <c r="H106" s="1794"/>
      <c r="I106" s="1837"/>
      <c r="J106" s="1837"/>
      <c r="K106" s="1845" t="s">
        <v>140</v>
      </c>
      <c r="L106" s="1845" t="s">
        <v>795</v>
      </c>
      <c r="M106" s="1845">
        <v>45.630000000000017</v>
      </c>
      <c r="N106" s="1845">
        <v>1.4213100000000001</v>
      </c>
    </row>
    <row r="107" spans="1:14" x14ac:dyDescent="0.3">
      <c r="A107" s="53"/>
      <c r="B107" s="53"/>
      <c r="C107" s="53"/>
      <c r="D107" s="53"/>
      <c r="E107" s="53"/>
      <c r="F107" s="53"/>
      <c r="G107" s="53"/>
      <c r="H107" s="1794"/>
      <c r="I107" s="1837"/>
      <c r="J107" s="1837"/>
      <c r="K107" s="1845" t="s">
        <v>140</v>
      </c>
      <c r="L107" s="1845" t="s">
        <v>797</v>
      </c>
      <c r="M107" s="1845">
        <v>20.079999999999998</v>
      </c>
      <c r="N107" s="1845">
        <v>1.0210599999999999</v>
      </c>
    </row>
    <row r="108" spans="1:14" x14ac:dyDescent="0.3">
      <c r="A108" s="53"/>
      <c r="B108" s="53"/>
      <c r="C108" s="53"/>
      <c r="D108" s="53"/>
      <c r="E108" s="53"/>
      <c r="F108" s="53"/>
      <c r="G108" s="53"/>
      <c r="H108" s="1794"/>
      <c r="I108" s="1837"/>
      <c r="J108" s="1837"/>
      <c r="K108" s="1845" t="s">
        <v>1330</v>
      </c>
      <c r="L108" s="1845"/>
      <c r="M108" s="1845">
        <v>65.710000000000008</v>
      </c>
      <c r="N108" s="1845">
        <v>2.4423699999999999</v>
      </c>
    </row>
    <row r="109" spans="1:14" x14ac:dyDescent="0.3">
      <c r="A109" s="53"/>
      <c r="B109" s="53"/>
      <c r="C109" s="53"/>
      <c r="D109" s="53"/>
      <c r="E109" s="53"/>
      <c r="F109" s="53"/>
      <c r="G109" s="53"/>
      <c r="H109" s="1794"/>
      <c r="I109" s="1837"/>
      <c r="J109" s="1837"/>
      <c r="K109" s="1845" t="s">
        <v>198</v>
      </c>
      <c r="L109" s="1845"/>
      <c r="M109" s="1845">
        <v>1128.8400000000006</v>
      </c>
      <c r="N109" s="1845">
        <v>427.56624000000005</v>
      </c>
    </row>
  </sheetData>
  <mergeCells count="9">
    <mergeCell ref="B47:G47"/>
    <mergeCell ref="B5:B6"/>
    <mergeCell ref="C5:C6"/>
    <mergeCell ref="D5:E5"/>
    <mergeCell ref="F5:G5"/>
    <mergeCell ref="B45:B46"/>
    <mergeCell ref="C45:C46"/>
    <mergeCell ref="D45:E45"/>
    <mergeCell ref="F45:G45"/>
  </mergeCells>
  <pageMargins left="0.78740157480314965" right="0.59055118110236227" top="0.59055118110236227" bottom="0.59055118110236227" header="0" footer="0"/>
  <pageSetup paperSize="9" scale="54" fitToHeight="2" orientation="portrait" r:id="rId1"/>
  <headerFooter alignWithMargins="0"/>
  <rowBreaks count="1" manualBreakCount="1">
    <brk id="77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069B-F9B7-41A9-BE90-D3BD56677343}">
  <sheetPr codeName="Hoja6">
    <pageSetUpPr fitToPage="1"/>
  </sheetPr>
  <dimension ref="A1:T148"/>
  <sheetViews>
    <sheetView view="pageBreakPreview" zoomScale="80" zoomScaleNormal="100" zoomScaleSheetLayoutView="80" workbookViewId="0">
      <selection activeCell="B67" sqref="B67:I67"/>
    </sheetView>
  </sheetViews>
  <sheetFormatPr baseColWidth="10" defaultRowHeight="16.5" x14ac:dyDescent="0.3"/>
  <cols>
    <col min="1" max="1" width="2" style="37" customWidth="1"/>
    <col min="2" max="2" width="54" style="37" customWidth="1"/>
    <col min="3" max="3" width="32.85546875" style="37" customWidth="1"/>
    <col min="4" max="4" width="13.28515625" style="37" customWidth="1"/>
    <col min="5" max="5" width="12.7109375" style="37" customWidth="1"/>
    <col min="6" max="6" width="10.7109375" style="37" customWidth="1"/>
    <col min="7" max="7" width="11.5703125" style="37" customWidth="1"/>
    <col min="8" max="8" width="11.28515625" style="37" customWidth="1"/>
    <col min="9" max="9" width="13.28515625" style="37" customWidth="1"/>
    <col min="10" max="10" width="7.28515625" style="1785" customWidth="1"/>
    <col min="11" max="11" width="16.7109375" style="1785" customWidth="1"/>
    <col min="12" max="12" width="52.7109375" style="1785" bestFit="1" customWidth="1"/>
    <col min="13" max="13" width="32.85546875" style="1785" bestFit="1" customWidth="1"/>
    <col min="14" max="14" width="20.42578125" style="1785" bestFit="1" customWidth="1"/>
    <col min="15" max="15" width="22.7109375" style="1785" bestFit="1" customWidth="1"/>
    <col min="16" max="16" width="18.5703125" style="1785" bestFit="1" customWidth="1"/>
    <col min="17" max="17" width="14.5703125" style="1785" bestFit="1" customWidth="1"/>
    <col min="18" max="18" width="15" style="1785" customWidth="1"/>
    <col min="19" max="19" width="24.42578125" style="1785" bestFit="1" customWidth="1"/>
    <col min="20" max="20" width="11.42578125" style="1785"/>
    <col min="21" max="16384" width="11.42578125" style="37"/>
  </cols>
  <sheetData>
    <row r="1" spans="1:20" s="226" customFormat="1" x14ac:dyDescent="0.3">
      <c r="A1" s="225" t="s">
        <v>1331</v>
      </c>
      <c r="C1" s="227"/>
      <c r="D1" s="228"/>
      <c r="E1" s="229"/>
      <c r="F1" s="227"/>
      <c r="G1" s="227"/>
      <c r="H1" s="227"/>
      <c r="I1" s="227"/>
      <c r="J1" s="1851"/>
      <c r="K1" s="1810" t="s">
        <v>5</v>
      </c>
      <c r="L1" s="1810" t="s">
        <v>6</v>
      </c>
      <c r="M1" s="1852"/>
      <c r="N1" s="1853"/>
      <c r="O1" s="1785"/>
      <c r="P1" s="1785"/>
      <c r="Q1" s="1785"/>
      <c r="R1" s="1785"/>
      <c r="S1" s="1851"/>
      <c r="T1" s="1851"/>
    </row>
    <row r="2" spans="1:20" s="226" customFormat="1" ht="17.25" thickBot="1" x14ac:dyDescent="0.35">
      <c r="A2" s="227"/>
      <c r="B2" s="227"/>
      <c r="C2" s="227"/>
      <c r="D2" s="228"/>
      <c r="E2" s="229"/>
      <c r="F2" s="227"/>
      <c r="G2" s="227"/>
      <c r="H2" s="227"/>
      <c r="I2" s="227"/>
      <c r="J2" s="1851"/>
      <c r="K2" s="1810" t="s">
        <v>3</v>
      </c>
      <c r="L2" s="1810" t="s">
        <v>4</v>
      </c>
      <c r="M2" s="1852"/>
      <c r="N2" s="1853"/>
      <c r="O2" s="1785"/>
      <c r="P2" s="1785"/>
      <c r="Q2" s="1785"/>
      <c r="R2" s="1785"/>
      <c r="S2" s="1851"/>
      <c r="T2" s="1851"/>
    </row>
    <row r="3" spans="1:20" s="226" customFormat="1" ht="21" customHeight="1" x14ac:dyDescent="0.3">
      <c r="A3" s="227"/>
      <c r="B3" s="1481" t="s">
        <v>1285</v>
      </c>
      <c r="C3" s="1483" t="s">
        <v>1286</v>
      </c>
      <c r="D3" s="1485" t="s">
        <v>1332</v>
      </c>
      <c r="E3" s="1483" t="s">
        <v>1333</v>
      </c>
      <c r="F3" s="1483" t="s">
        <v>1334</v>
      </c>
      <c r="G3" s="230" t="s">
        <v>1335</v>
      </c>
      <c r="H3" s="231" t="s">
        <v>1336</v>
      </c>
      <c r="I3" s="232" t="s">
        <v>1288</v>
      </c>
      <c r="J3" s="1851"/>
      <c r="K3" s="1810" t="s">
        <v>1337</v>
      </c>
      <c r="L3" s="1810" t="s">
        <v>1337</v>
      </c>
      <c r="M3" s="1852"/>
      <c r="N3" s="1853"/>
      <c r="O3" s="1785"/>
      <c r="P3" s="1785"/>
      <c r="Q3" s="1785"/>
      <c r="R3" s="1785"/>
      <c r="S3" s="1851"/>
      <c r="T3" s="1851"/>
    </row>
    <row r="4" spans="1:20" s="226" customFormat="1" ht="21" customHeight="1" thickBot="1" x14ac:dyDescent="0.35">
      <c r="A4" s="227"/>
      <c r="B4" s="1482"/>
      <c r="C4" s="1484"/>
      <c r="D4" s="1484"/>
      <c r="E4" s="1484"/>
      <c r="F4" s="1484"/>
      <c r="G4" s="233" t="s">
        <v>1289</v>
      </c>
      <c r="H4" s="233" t="s">
        <v>1289</v>
      </c>
      <c r="I4" s="234" t="s">
        <v>1291</v>
      </c>
      <c r="J4" s="1851"/>
      <c r="K4" s="1785"/>
      <c r="L4" s="1836"/>
      <c r="M4" s="1852"/>
      <c r="N4" s="1853"/>
      <c r="O4" s="1785"/>
      <c r="P4" s="1785"/>
      <c r="Q4" s="1785"/>
      <c r="R4" s="1785"/>
      <c r="S4" s="1851"/>
      <c r="T4" s="1851"/>
    </row>
    <row r="5" spans="1:20" s="236" customFormat="1" ht="21" customHeight="1" thickBot="1" x14ac:dyDescent="0.3">
      <c r="A5" s="235"/>
      <c r="B5" s="1468" t="s">
        <v>397</v>
      </c>
      <c r="C5" s="1469"/>
      <c r="D5" s="1469"/>
      <c r="E5" s="1469"/>
      <c r="F5" s="1469"/>
      <c r="G5" s="1469"/>
      <c r="H5" s="1469"/>
      <c r="I5" s="1480"/>
      <c r="J5" s="1854"/>
      <c r="K5" s="1790" t="s">
        <v>419</v>
      </c>
      <c r="L5" s="1790" t="s">
        <v>12</v>
      </c>
      <c r="M5" s="1790" t="s">
        <v>420</v>
      </c>
      <c r="N5" s="1790" t="s">
        <v>1332</v>
      </c>
      <c r="O5" s="1790" t="s">
        <v>1338</v>
      </c>
      <c r="P5" s="1790" t="s">
        <v>1339</v>
      </c>
      <c r="Q5" s="1790" t="s">
        <v>1293</v>
      </c>
      <c r="R5" s="1790" t="s">
        <v>1340</v>
      </c>
      <c r="S5" s="1790" t="s">
        <v>1294</v>
      </c>
      <c r="T5" s="1854"/>
    </row>
    <row r="6" spans="1:20" s="236" customFormat="1" ht="21" customHeight="1" x14ac:dyDescent="0.25">
      <c r="A6" s="235"/>
      <c r="B6" s="237" t="str">
        <f>IF(L6&lt;&gt;"",L6,"")</f>
        <v>Andean Power S.A.C.</v>
      </c>
      <c r="C6" s="238" t="str">
        <f t="shared" ref="C6:E38" si="0">IF(M6&lt;&gt;"",M6,"")</f>
        <v>C.H. CARHUAC</v>
      </c>
      <c r="D6" s="239" t="str">
        <f t="shared" si="0"/>
        <v>TERCERA</v>
      </c>
      <c r="E6" s="239" t="str">
        <f t="shared" si="0"/>
        <v>COES</v>
      </c>
      <c r="F6" s="240"/>
      <c r="G6" s="241">
        <f>+Q6</f>
        <v>20</v>
      </c>
      <c r="H6" s="242">
        <f t="shared" ref="H6:I33" si="1">+R6</f>
        <v>20</v>
      </c>
      <c r="I6" s="243">
        <f t="shared" si="1"/>
        <v>126.51936399999998</v>
      </c>
      <c r="J6" s="1854"/>
      <c r="K6" s="1790" t="s">
        <v>407</v>
      </c>
      <c r="L6" s="1790" t="s">
        <v>22</v>
      </c>
      <c r="M6" s="1790" t="s">
        <v>433</v>
      </c>
      <c r="N6" s="1790" t="s">
        <v>1341</v>
      </c>
      <c r="O6" s="1790" t="s">
        <v>1342</v>
      </c>
      <c r="P6" s="1790" t="s">
        <v>1343</v>
      </c>
      <c r="Q6" s="1790">
        <v>20</v>
      </c>
      <c r="R6" s="1790">
        <v>20</v>
      </c>
      <c r="S6" s="1790">
        <v>126.51936399999998</v>
      </c>
      <c r="T6" s="1854"/>
    </row>
    <row r="7" spans="1:20" s="236" customFormat="1" ht="21" customHeight="1" x14ac:dyDescent="0.25">
      <c r="A7" s="235"/>
      <c r="B7" s="237" t="str">
        <f t="shared" ref="B7:B38" si="2">IF(L7&lt;&gt;"",L7,"")</f>
        <v>Atria Energía S.A.C.</v>
      </c>
      <c r="C7" s="238" t="str">
        <f t="shared" si="0"/>
        <v>C.H. PURMACANA</v>
      </c>
      <c r="D7" s="239" t="str">
        <f t="shared" si="0"/>
        <v>PRIMERA</v>
      </c>
      <c r="E7" s="239" t="str">
        <f t="shared" si="0"/>
        <v>COES</v>
      </c>
      <c r="F7" s="244"/>
      <c r="G7" s="241">
        <f t="shared" ref="G7:I34" si="3">+Q7</f>
        <v>1.7999999999999996</v>
      </c>
      <c r="H7" s="242">
        <f t="shared" si="1"/>
        <v>1.79</v>
      </c>
      <c r="I7" s="243">
        <f t="shared" si="1"/>
        <v>2.0826860000000003</v>
      </c>
      <c r="J7" s="1854"/>
      <c r="K7" s="1790"/>
      <c r="L7" s="1790" t="s">
        <v>26</v>
      </c>
      <c r="M7" s="1790" t="s">
        <v>437</v>
      </c>
      <c r="N7" s="1790" t="s">
        <v>1344</v>
      </c>
      <c r="O7" s="1790" t="s">
        <v>1342</v>
      </c>
      <c r="P7" s="1790" t="s">
        <v>1343</v>
      </c>
      <c r="Q7" s="1790">
        <v>1.7999999999999996</v>
      </c>
      <c r="R7" s="1790">
        <v>1.79</v>
      </c>
      <c r="S7" s="1790">
        <v>2.0826860000000003</v>
      </c>
      <c r="T7" s="1854"/>
    </row>
    <row r="8" spans="1:20" s="236" customFormat="1" ht="21" customHeight="1" x14ac:dyDescent="0.25">
      <c r="A8" s="235"/>
      <c r="B8" s="237" t="str">
        <f t="shared" si="2"/>
        <v>Eléctrica Yanapampa S.A.C.</v>
      </c>
      <c r="C8" s="238" t="str">
        <f t="shared" si="0"/>
        <v>C.H. YANAPAMPA</v>
      </c>
      <c r="D8" s="239" t="str">
        <f t="shared" si="0"/>
        <v>PRIMERA</v>
      </c>
      <c r="E8" s="239" t="str">
        <f t="shared" si="0"/>
        <v>COES</v>
      </c>
      <c r="F8" s="244"/>
      <c r="G8" s="241">
        <f t="shared" si="3"/>
        <v>4.1549999999999976</v>
      </c>
      <c r="H8" s="242">
        <f t="shared" si="1"/>
        <v>3.9100000000000019</v>
      </c>
      <c r="I8" s="243">
        <f t="shared" si="1"/>
        <v>24.716960999999994</v>
      </c>
      <c r="J8" s="1854"/>
      <c r="K8" s="1790"/>
      <c r="L8" s="1790" t="s">
        <v>52</v>
      </c>
      <c r="M8" s="1790" t="s">
        <v>466</v>
      </c>
      <c r="N8" s="1790" t="s">
        <v>1344</v>
      </c>
      <c r="O8" s="1790" t="s">
        <v>1342</v>
      </c>
      <c r="P8" s="1790" t="s">
        <v>1343</v>
      </c>
      <c r="Q8" s="1790">
        <v>4.1549999999999976</v>
      </c>
      <c r="R8" s="1790">
        <v>3.9100000000000019</v>
      </c>
      <c r="S8" s="1790">
        <v>24.716960999999994</v>
      </c>
      <c r="T8" s="1854"/>
    </row>
    <row r="9" spans="1:20" s="236" customFormat="1" ht="21" customHeight="1" x14ac:dyDescent="0.25">
      <c r="A9" s="235"/>
      <c r="B9" s="237" t="str">
        <f t="shared" si="2"/>
        <v>Electro Oriente S. A.</v>
      </c>
      <c r="C9" s="238" t="str">
        <f t="shared" si="0"/>
        <v>C.H. QUANDA</v>
      </c>
      <c r="D9" s="239" t="str">
        <f t="shared" si="0"/>
        <v>-</v>
      </c>
      <c r="E9" s="239" t="str">
        <f t="shared" si="0"/>
        <v>NO COES</v>
      </c>
      <c r="F9" s="244"/>
      <c r="G9" s="241">
        <f t="shared" si="3"/>
        <v>2.8759999999999994</v>
      </c>
      <c r="H9" s="242">
        <f t="shared" si="1"/>
        <v>2.8</v>
      </c>
      <c r="I9" s="243">
        <f t="shared" si="1"/>
        <v>8.3778120000000023</v>
      </c>
      <c r="J9" s="1854"/>
      <c r="K9" s="1790"/>
      <c r="L9" s="1790" t="s">
        <v>56</v>
      </c>
      <c r="M9" s="1790" t="s">
        <v>482</v>
      </c>
      <c r="N9" s="1790" t="s">
        <v>428</v>
      </c>
      <c r="O9" s="1790" t="s">
        <v>1345</v>
      </c>
      <c r="P9" s="1790" t="s">
        <v>1343</v>
      </c>
      <c r="Q9" s="1790">
        <v>2.8759999999999994</v>
      </c>
      <c r="R9" s="1790">
        <v>2.8</v>
      </c>
      <c r="S9" s="1790">
        <v>8.3778120000000023</v>
      </c>
      <c r="T9" s="1854"/>
    </row>
    <row r="10" spans="1:20" s="236" customFormat="1" ht="21" customHeight="1" x14ac:dyDescent="0.25">
      <c r="A10" s="235"/>
      <c r="B10" s="237" t="str">
        <f t="shared" si="2"/>
        <v>Electro Zaña S.A.C.</v>
      </c>
      <c r="C10" s="238" t="str">
        <f t="shared" si="0"/>
        <v>C.H. ZAÑA</v>
      </c>
      <c r="D10" s="245" t="str">
        <f t="shared" si="0"/>
        <v>TERCERA</v>
      </c>
      <c r="E10" s="239" t="str">
        <f t="shared" si="0"/>
        <v>NO COES</v>
      </c>
      <c r="F10" s="244"/>
      <c r="G10" s="241">
        <f t="shared" si="3"/>
        <v>13.200000000000005</v>
      </c>
      <c r="H10" s="242">
        <f t="shared" si="1"/>
        <v>13.167000000000003</v>
      </c>
      <c r="I10" s="243">
        <f t="shared" si="1"/>
        <v>78.107079999999996</v>
      </c>
      <c r="J10" s="1854"/>
      <c r="K10" s="1790"/>
      <c r="L10" s="1790" t="s">
        <v>64</v>
      </c>
      <c r="M10" s="1790" t="s">
        <v>555</v>
      </c>
      <c r="N10" s="1790" t="s">
        <v>1341</v>
      </c>
      <c r="O10" s="1790" t="s">
        <v>1345</v>
      </c>
      <c r="P10" s="1790" t="s">
        <v>1343</v>
      </c>
      <c r="Q10" s="1790">
        <v>13.200000000000005</v>
      </c>
      <c r="R10" s="1790">
        <v>13.167000000000003</v>
      </c>
      <c r="S10" s="1790">
        <v>78.107079999999996</v>
      </c>
      <c r="T10" s="1854"/>
    </row>
    <row r="11" spans="1:20" s="236" customFormat="1" ht="21" customHeight="1" x14ac:dyDescent="0.25">
      <c r="A11" s="235"/>
      <c r="B11" s="237" t="str">
        <f t="shared" si="2"/>
        <v>Empresa de Generación Eléctrica Canchayllo S.A.C.</v>
      </c>
      <c r="C11" s="238" t="str">
        <f t="shared" si="0"/>
        <v>C.H. CANCHAYLLO</v>
      </c>
      <c r="D11" s="239" t="str">
        <f t="shared" si="0"/>
        <v>SEGUNDA</v>
      </c>
      <c r="E11" s="239" t="str">
        <f t="shared" si="0"/>
        <v>COES</v>
      </c>
      <c r="F11" s="244"/>
      <c r="G11" s="241">
        <f t="shared" si="3"/>
        <v>5</v>
      </c>
      <c r="H11" s="242">
        <f t="shared" si="1"/>
        <v>5</v>
      </c>
      <c r="I11" s="243">
        <f t="shared" si="1"/>
        <v>31.368686999999998</v>
      </c>
      <c r="J11" s="1854"/>
      <c r="K11" s="1790"/>
      <c r="L11" s="1790" t="s">
        <v>80</v>
      </c>
      <c r="M11" s="1790" t="s">
        <v>656</v>
      </c>
      <c r="N11" s="1790" t="s">
        <v>1346</v>
      </c>
      <c r="O11" s="1790" t="s">
        <v>1342</v>
      </c>
      <c r="P11" s="1790" t="s">
        <v>1343</v>
      </c>
      <c r="Q11" s="1790">
        <v>5</v>
      </c>
      <c r="R11" s="1790">
        <v>5</v>
      </c>
      <c r="S11" s="1790">
        <v>31.368686999999998</v>
      </c>
      <c r="T11" s="1854"/>
    </row>
    <row r="12" spans="1:20" s="236" customFormat="1" ht="21" customHeight="1" x14ac:dyDescent="0.25">
      <c r="A12" s="235"/>
      <c r="B12" s="237" t="str">
        <f t="shared" si="2"/>
        <v>Empresa de Generación Eléctrica Junín S.A.C.</v>
      </c>
      <c r="C12" s="246" t="str">
        <f t="shared" si="0"/>
        <v>C.H. HUASAHUASI I</v>
      </c>
      <c r="D12" s="244" t="str">
        <f t="shared" si="0"/>
        <v>PRIMERA</v>
      </c>
      <c r="E12" s="244" t="str">
        <f t="shared" si="0"/>
        <v>COES</v>
      </c>
      <c r="F12" s="244"/>
      <c r="G12" s="241">
        <f t="shared" si="3"/>
        <v>9.8499999999999961</v>
      </c>
      <c r="H12" s="242">
        <f t="shared" si="1"/>
        <v>9.8499999999999961</v>
      </c>
      <c r="I12" s="243">
        <f t="shared" si="1"/>
        <v>45.039691999999995</v>
      </c>
      <c r="J12" s="1854"/>
      <c r="K12" s="1790"/>
      <c r="L12" s="1790" t="s">
        <v>82</v>
      </c>
      <c r="M12" s="1790" t="s">
        <v>658</v>
      </c>
      <c r="N12" s="1790" t="s">
        <v>1344</v>
      </c>
      <c r="O12" s="1790" t="s">
        <v>1342</v>
      </c>
      <c r="P12" s="1790" t="s">
        <v>1343</v>
      </c>
      <c r="Q12" s="1790">
        <v>9.8499999999999961</v>
      </c>
      <c r="R12" s="1790">
        <v>9.8499999999999961</v>
      </c>
      <c r="S12" s="1790">
        <v>45.039691999999995</v>
      </c>
      <c r="T12" s="1854"/>
    </row>
    <row r="13" spans="1:20" s="236" customFormat="1" ht="21" customHeight="1" x14ac:dyDescent="0.25">
      <c r="A13" s="235"/>
      <c r="B13" s="237" t="str">
        <f t="shared" si="2"/>
        <v/>
      </c>
      <c r="C13" s="246" t="str">
        <f t="shared" si="0"/>
        <v>C.H. HUASAHUASI II</v>
      </c>
      <c r="D13" s="244" t="str">
        <f t="shared" si="0"/>
        <v>PRIMERA</v>
      </c>
      <c r="E13" s="244" t="str">
        <f t="shared" si="0"/>
        <v>COES</v>
      </c>
      <c r="F13" s="244"/>
      <c r="G13" s="241">
        <f t="shared" si="3"/>
        <v>9.9640000000000004</v>
      </c>
      <c r="H13" s="242">
        <f t="shared" si="1"/>
        <v>9.9640000000000004</v>
      </c>
      <c r="I13" s="243">
        <f t="shared" si="1"/>
        <v>48.092613999999998</v>
      </c>
      <c r="J13" s="1855"/>
      <c r="K13" s="1790"/>
      <c r="L13" s="1790"/>
      <c r="M13" s="1790" t="s">
        <v>660</v>
      </c>
      <c r="N13" s="1790" t="s">
        <v>1344</v>
      </c>
      <c r="O13" s="1790" t="s">
        <v>1342</v>
      </c>
      <c r="P13" s="1790" t="s">
        <v>1343</v>
      </c>
      <c r="Q13" s="1790">
        <v>9.9640000000000004</v>
      </c>
      <c r="R13" s="1790">
        <v>9.9640000000000004</v>
      </c>
      <c r="S13" s="1790">
        <v>48.092613999999998</v>
      </c>
      <c r="T13" s="1854"/>
    </row>
    <row r="14" spans="1:20" s="236" customFormat="1" ht="21" customHeight="1" x14ac:dyDescent="0.25">
      <c r="A14" s="235"/>
      <c r="B14" s="237" t="str">
        <f t="shared" si="2"/>
        <v/>
      </c>
      <c r="C14" s="238" t="str">
        <f t="shared" si="0"/>
        <v>C.H. RUNATULLO II</v>
      </c>
      <c r="D14" s="239" t="str">
        <f t="shared" si="0"/>
        <v>TERCERA</v>
      </c>
      <c r="E14" s="239" t="str">
        <f t="shared" si="0"/>
        <v>COES</v>
      </c>
      <c r="F14" s="244"/>
      <c r="G14" s="241">
        <f t="shared" si="3"/>
        <v>19.968000000000011</v>
      </c>
      <c r="H14" s="242">
        <f t="shared" si="1"/>
        <v>19.968000000000011</v>
      </c>
      <c r="I14" s="243">
        <f t="shared" si="1"/>
        <v>96.778890000000004</v>
      </c>
      <c r="J14" s="1854"/>
      <c r="K14" s="1790"/>
      <c r="L14" s="1790"/>
      <c r="M14" s="1790" t="s">
        <v>662</v>
      </c>
      <c r="N14" s="1790" t="s">
        <v>1341</v>
      </c>
      <c r="O14" s="1790" t="s">
        <v>1342</v>
      </c>
      <c r="P14" s="1790" t="s">
        <v>1343</v>
      </c>
      <c r="Q14" s="1790">
        <v>19.968000000000011</v>
      </c>
      <c r="R14" s="1790">
        <v>19.968000000000011</v>
      </c>
      <c r="S14" s="1790">
        <v>96.778890000000004</v>
      </c>
      <c r="T14" s="1854"/>
    </row>
    <row r="15" spans="1:20" s="236" customFormat="1" ht="21" customHeight="1" x14ac:dyDescent="0.25">
      <c r="A15" s="235"/>
      <c r="B15" s="237" t="str">
        <f t="shared" si="2"/>
        <v/>
      </c>
      <c r="C15" s="238" t="str">
        <f t="shared" si="0"/>
        <v>C.H. RUNATULLO III</v>
      </c>
      <c r="D15" s="239" t="str">
        <f t="shared" si="0"/>
        <v>SEGUNDA</v>
      </c>
      <c r="E15" s="239" t="str">
        <f t="shared" si="0"/>
        <v>COES</v>
      </c>
      <c r="F15" s="244"/>
      <c r="G15" s="241">
        <f t="shared" si="3"/>
        <v>19.966000000000005</v>
      </c>
      <c r="H15" s="242">
        <f t="shared" si="1"/>
        <v>19.966000000000005</v>
      </c>
      <c r="I15" s="243">
        <f t="shared" si="1"/>
        <v>109.73272799999999</v>
      </c>
      <c r="J15" s="1854"/>
      <c r="K15" s="1790"/>
      <c r="L15" s="1790"/>
      <c r="M15" s="1790" t="s">
        <v>664</v>
      </c>
      <c r="N15" s="1790" t="s">
        <v>1346</v>
      </c>
      <c r="O15" s="1790" t="s">
        <v>1342</v>
      </c>
      <c r="P15" s="1790" t="s">
        <v>1343</v>
      </c>
      <c r="Q15" s="1790">
        <v>19.966000000000005</v>
      </c>
      <c r="R15" s="1790">
        <v>19.966000000000005</v>
      </c>
      <c r="S15" s="1790">
        <v>109.73272799999999</v>
      </c>
      <c r="T15" s="1854"/>
    </row>
    <row r="16" spans="1:20" s="236" customFormat="1" ht="21" customHeight="1" x14ac:dyDescent="0.25">
      <c r="A16" s="235"/>
      <c r="B16" s="237" t="str">
        <f t="shared" si="2"/>
        <v/>
      </c>
      <c r="C16" s="238" t="str">
        <f t="shared" si="0"/>
        <v>C.H. SANTA CRUZ I</v>
      </c>
      <c r="D16" s="239" t="str">
        <f t="shared" si="0"/>
        <v>PRIMERA</v>
      </c>
      <c r="E16" s="239" t="str">
        <f t="shared" si="0"/>
        <v>COES</v>
      </c>
      <c r="F16" s="244"/>
      <c r="G16" s="241">
        <f t="shared" si="3"/>
        <v>6.6360000000000037</v>
      </c>
      <c r="H16" s="242">
        <f t="shared" si="1"/>
        <v>6.6360000000000037</v>
      </c>
      <c r="I16" s="243">
        <f t="shared" si="1"/>
        <v>37.481771999999992</v>
      </c>
      <c r="J16" s="1854"/>
      <c r="K16" s="1790"/>
      <c r="L16" s="1790"/>
      <c r="M16" s="1790" t="s">
        <v>666</v>
      </c>
      <c r="N16" s="1790" t="s">
        <v>1344</v>
      </c>
      <c r="O16" s="1790" t="s">
        <v>1342</v>
      </c>
      <c r="P16" s="1790" t="s">
        <v>1343</v>
      </c>
      <c r="Q16" s="1790">
        <v>6.6360000000000037</v>
      </c>
      <c r="R16" s="1790">
        <v>6.6360000000000037</v>
      </c>
      <c r="S16" s="1790">
        <v>37.481771999999992</v>
      </c>
      <c r="T16" s="1854"/>
    </row>
    <row r="17" spans="1:20" s="236" customFormat="1" ht="21" customHeight="1" x14ac:dyDescent="0.25">
      <c r="A17" s="235"/>
      <c r="B17" s="237" t="str">
        <f t="shared" si="2"/>
        <v/>
      </c>
      <c r="C17" s="238" t="str">
        <f t="shared" si="0"/>
        <v>C.H. SANTA CRUZ II</v>
      </c>
      <c r="D17" s="245" t="str">
        <f t="shared" si="0"/>
        <v>PRIMERA</v>
      </c>
      <c r="E17" s="239" t="str">
        <f t="shared" si="0"/>
        <v>COES</v>
      </c>
      <c r="F17" s="244"/>
      <c r="G17" s="241">
        <f t="shared" si="3"/>
        <v>6.5019999999999971</v>
      </c>
      <c r="H17" s="242">
        <f t="shared" si="1"/>
        <v>6.5019999999999971</v>
      </c>
      <c r="I17" s="243">
        <f t="shared" si="1"/>
        <v>39.230236000000005</v>
      </c>
      <c r="J17" s="1854"/>
      <c r="K17" s="1790"/>
      <c r="L17" s="1790"/>
      <c r="M17" s="1790" t="s">
        <v>668</v>
      </c>
      <c r="N17" s="1790" t="s">
        <v>1344</v>
      </c>
      <c r="O17" s="1790" t="s">
        <v>1342</v>
      </c>
      <c r="P17" s="1790" t="s">
        <v>1343</v>
      </c>
      <c r="Q17" s="1790">
        <v>6.5019999999999971</v>
      </c>
      <c r="R17" s="1790">
        <v>6.5019999999999971</v>
      </c>
      <c r="S17" s="1790">
        <v>39.230236000000005</v>
      </c>
      <c r="T17" s="1854"/>
    </row>
    <row r="18" spans="1:20" s="236" customFormat="1" ht="21" customHeight="1" x14ac:dyDescent="0.25">
      <c r="A18" s="235"/>
      <c r="B18" s="237" t="str">
        <f t="shared" si="2"/>
        <v>Empresa de Generación Eléctrica Rio Baños S.A.C.</v>
      </c>
      <c r="C18" s="238" t="str">
        <f t="shared" si="0"/>
        <v>C.H. RUCUY</v>
      </c>
      <c r="D18" s="245" t="str">
        <f t="shared" si="0"/>
        <v>CUARTA</v>
      </c>
      <c r="E18" s="239" t="str">
        <f t="shared" si="0"/>
        <v>COES</v>
      </c>
      <c r="F18" s="244"/>
      <c r="G18" s="241">
        <f t="shared" si="3"/>
        <v>20</v>
      </c>
      <c r="H18" s="242">
        <f t="shared" si="1"/>
        <v>20</v>
      </c>
      <c r="I18" s="243">
        <f t="shared" si="1"/>
        <v>132.80745699999997</v>
      </c>
      <c r="J18" s="1854"/>
      <c r="K18" s="1790"/>
      <c r="L18" s="1790" t="s">
        <v>86</v>
      </c>
      <c r="M18" s="1790" t="s">
        <v>674</v>
      </c>
      <c r="N18" s="1790" t="s">
        <v>1347</v>
      </c>
      <c r="O18" s="1790" t="s">
        <v>1342</v>
      </c>
      <c r="P18" s="1790" t="s">
        <v>1343</v>
      </c>
      <c r="Q18" s="1790">
        <v>20</v>
      </c>
      <c r="R18" s="1790">
        <v>20</v>
      </c>
      <c r="S18" s="1790">
        <v>132.80745699999997</v>
      </c>
      <c r="T18" s="1854"/>
    </row>
    <row r="19" spans="1:20" s="236" customFormat="1" ht="21" customHeight="1" x14ac:dyDescent="0.25">
      <c r="A19" s="235"/>
      <c r="B19" s="237" t="str">
        <f t="shared" si="2"/>
        <v>Empresa de Generación Eléctrica Santa Ana S.R.L.</v>
      </c>
      <c r="C19" s="238" t="str">
        <f t="shared" si="0"/>
        <v>C.H. RENOVANDES</v>
      </c>
      <c r="D19" s="245" t="str">
        <f t="shared" si="0"/>
        <v>SEGUNDA</v>
      </c>
      <c r="E19" s="239" t="str">
        <f t="shared" si="0"/>
        <v>COES</v>
      </c>
      <c r="F19" s="244"/>
      <c r="G19" s="241">
        <f t="shared" si="3"/>
        <v>20.861999999999995</v>
      </c>
      <c r="H19" s="242">
        <f t="shared" si="1"/>
        <v>20.861999999999995</v>
      </c>
      <c r="I19" s="243">
        <f t="shared" si="1"/>
        <v>163.10162299999999</v>
      </c>
      <c r="J19" s="1854"/>
      <c r="K19" s="1790"/>
      <c r="L19" s="1790" t="s">
        <v>90</v>
      </c>
      <c r="M19" s="1790" t="s">
        <v>680</v>
      </c>
      <c r="N19" s="1790" t="s">
        <v>1346</v>
      </c>
      <c r="O19" s="1790" t="s">
        <v>1342</v>
      </c>
      <c r="P19" s="1790" t="s">
        <v>1343</v>
      </c>
      <c r="Q19" s="1790">
        <v>20.861999999999995</v>
      </c>
      <c r="R19" s="1790">
        <v>20.861999999999995</v>
      </c>
      <c r="S19" s="1790">
        <v>163.10162299999999</v>
      </c>
      <c r="T19" s="1854"/>
    </row>
    <row r="20" spans="1:20" s="236" customFormat="1" ht="21" customHeight="1" x14ac:dyDescent="0.25">
      <c r="A20" s="235"/>
      <c r="B20" s="237" t="str">
        <f t="shared" si="2"/>
        <v>Empresa Eléctrica Agua Azul S.A.</v>
      </c>
      <c r="C20" s="238" t="str">
        <f t="shared" si="0"/>
        <v>C.H. POTRERO</v>
      </c>
      <c r="D20" s="245" t="str">
        <f t="shared" si="0"/>
        <v>TERCERA</v>
      </c>
      <c r="E20" s="239" t="str">
        <f t="shared" si="0"/>
        <v>COES</v>
      </c>
      <c r="F20" s="244"/>
      <c r="G20" s="241">
        <f t="shared" si="3"/>
        <v>19.899999999999988</v>
      </c>
      <c r="H20" s="242">
        <f t="shared" si="1"/>
        <v>19.899999999999988</v>
      </c>
      <c r="I20" s="243">
        <f t="shared" si="1"/>
        <v>97.25314400000002</v>
      </c>
      <c r="J20" s="1854"/>
      <c r="K20" s="1790"/>
      <c r="L20" s="1790" t="s">
        <v>98</v>
      </c>
      <c r="M20" s="1790" t="s">
        <v>688</v>
      </c>
      <c r="N20" s="1790" t="s">
        <v>1341</v>
      </c>
      <c r="O20" s="1790" t="s">
        <v>1342</v>
      </c>
      <c r="P20" s="1790" t="s">
        <v>1343</v>
      </c>
      <c r="Q20" s="1790">
        <v>19.899999999999988</v>
      </c>
      <c r="R20" s="1790">
        <v>19.899999999999988</v>
      </c>
      <c r="S20" s="1790">
        <v>97.25314400000002</v>
      </c>
      <c r="T20" s="1854"/>
    </row>
    <row r="21" spans="1:20" s="236" customFormat="1" ht="21" customHeight="1" x14ac:dyDescent="0.25">
      <c r="A21" s="235"/>
      <c r="B21" s="237" t="str">
        <f t="shared" si="2"/>
        <v>Empresa Eléctrica Rio Doble S.A.</v>
      </c>
      <c r="C21" s="238" t="str">
        <f t="shared" si="0"/>
        <v>C.H. LAS PIZARRAS</v>
      </c>
      <c r="D21" s="245" t="str">
        <f t="shared" si="0"/>
        <v>PRIMERA</v>
      </c>
      <c r="E21" s="239" t="str">
        <f t="shared" si="0"/>
        <v>COES</v>
      </c>
      <c r="F21" s="244"/>
      <c r="G21" s="241">
        <f t="shared" si="3"/>
        <v>20</v>
      </c>
      <c r="H21" s="242">
        <f t="shared" si="1"/>
        <v>19.189999999999998</v>
      </c>
      <c r="I21" s="243">
        <f t="shared" si="1"/>
        <v>85.293914999999998</v>
      </c>
      <c r="J21" s="1854"/>
      <c r="K21" s="1790"/>
      <c r="L21" s="1790" t="s">
        <v>100</v>
      </c>
      <c r="M21" s="1790" t="s">
        <v>690</v>
      </c>
      <c r="N21" s="1790" t="s">
        <v>1344</v>
      </c>
      <c r="O21" s="1790" t="s">
        <v>1342</v>
      </c>
      <c r="P21" s="1790" t="s">
        <v>1343</v>
      </c>
      <c r="Q21" s="1790">
        <v>20</v>
      </c>
      <c r="R21" s="1790">
        <v>19.189999999999998</v>
      </c>
      <c r="S21" s="1790">
        <v>85.293914999999998</v>
      </c>
      <c r="T21" s="1854"/>
    </row>
    <row r="22" spans="1:20" s="236" customFormat="1" ht="21" customHeight="1" x14ac:dyDescent="0.25">
      <c r="A22" s="235"/>
      <c r="B22" s="237" t="str">
        <f t="shared" si="2"/>
        <v>Generación Andina S.A.C.</v>
      </c>
      <c r="C22" s="238" t="str">
        <f t="shared" si="0"/>
        <v>C.H. 8 DE AGOSTO</v>
      </c>
      <c r="D22" s="245" t="str">
        <f t="shared" si="0"/>
        <v>SEGUNDA</v>
      </c>
      <c r="E22" s="239" t="str">
        <f t="shared" si="0"/>
        <v>COES</v>
      </c>
      <c r="F22" s="244"/>
      <c r="G22" s="241">
        <f>+Q22+Q39</f>
        <v>21.28</v>
      </c>
      <c r="H22" s="242">
        <f t="shared" ref="H22:I22" si="4">+R22+R39</f>
        <v>21.28</v>
      </c>
      <c r="I22" s="243">
        <f t="shared" si="4"/>
        <v>110.60149600000001</v>
      </c>
      <c r="J22" s="1854"/>
      <c r="K22" s="1790"/>
      <c r="L22" s="1790" t="s">
        <v>116</v>
      </c>
      <c r="M22" s="1790" t="s">
        <v>752</v>
      </c>
      <c r="N22" s="1790" t="s">
        <v>1346</v>
      </c>
      <c r="O22" s="1790" t="s">
        <v>1342</v>
      </c>
      <c r="P22" s="1790" t="s">
        <v>1343</v>
      </c>
      <c r="Q22" s="1790">
        <v>21.28</v>
      </c>
      <c r="R22" s="1790">
        <v>21.28</v>
      </c>
      <c r="S22" s="1790">
        <v>108.20387000000001</v>
      </c>
      <c r="T22" s="1854"/>
    </row>
    <row r="23" spans="1:20" s="236" customFormat="1" ht="21" customHeight="1" x14ac:dyDescent="0.25">
      <c r="A23" s="235"/>
      <c r="B23" s="237" t="str">
        <f t="shared" si="2"/>
        <v/>
      </c>
      <c r="C23" s="238" t="str">
        <f t="shared" si="0"/>
        <v>C.H. EL CARMEN</v>
      </c>
      <c r="D23" s="245" t="str">
        <f t="shared" si="0"/>
        <v>SEGUNDA</v>
      </c>
      <c r="E23" s="239" t="str">
        <f t="shared" si="0"/>
        <v>COES</v>
      </c>
      <c r="F23" s="244"/>
      <c r="G23" s="241">
        <f t="shared" si="3"/>
        <v>8.3999999999999968</v>
      </c>
      <c r="H23" s="242">
        <f t="shared" si="1"/>
        <v>8.3999999999999968</v>
      </c>
      <c r="I23" s="243">
        <f t="shared" si="1"/>
        <v>43.202420999999994</v>
      </c>
      <c r="J23" s="1854"/>
      <c r="K23" s="1790"/>
      <c r="L23" s="1790"/>
      <c r="M23" s="1790" t="s">
        <v>754</v>
      </c>
      <c r="N23" s="1790" t="s">
        <v>1346</v>
      </c>
      <c r="O23" s="1790" t="s">
        <v>1342</v>
      </c>
      <c r="P23" s="1790" t="s">
        <v>1343</v>
      </c>
      <c r="Q23" s="1790">
        <v>8.3999999999999968</v>
      </c>
      <c r="R23" s="1790">
        <v>8.3999999999999968</v>
      </c>
      <c r="S23" s="1790">
        <v>43.202420999999994</v>
      </c>
      <c r="T23" s="1854"/>
    </row>
    <row r="24" spans="1:20" s="236" customFormat="1" ht="21" customHeight="1" x14ac:dyDescent="0.25">
      <c r="A24" s="235"/>
      <c r="B24" s="237" t="str">
        <f t="shared" si="2"/>
        <v>Generadora de Energía del Perú S.A.</v>
      </c>
      <c r="C24" s="238" t="str">
        <f t="shared" si="0"/>
        <v>C.H. LA JOYA</v>
      </c>
      <c r="D24" s="245" t="str">
        <f t="shared" si="0"/>
        <v>PRIMERA</v>
      </c>
      <c r="E24" s="239" t="str">
        <f t="shared" si="0"/>
        <v>COES</v>
      </c>
      <c r="F24" s="244"/>
      <c r="G24" s="241">
        <f t="shared" si="3"/>
        <v>10.400000000000004</v>
      </c>
      <c r="H24" s="242">
        <f t="shared" si="1"/>
        <v>10.200000000000001</v>
      </c>
      <c r="I24" s="243">
        <f t="shared" si="1"/>
        <v>48.995694</v>
      </c>
      <c r="J24" s="1854"/>
      <c r="K24" s="1790"/>
      <c r="L24" s="1790" t="s">
        <v>118</v>
      </c>
      <c r="M24" s="1790" t="s">
        <v>756</v>
      </c>
      <c r="N24" s="1790" t="s">
        <v>1344</v>
      </c>
      <c r="O24" s="1790" t="s">
        <v>1342</v>
      </c>
      <c r="P24" s="1790" t="s">
        <v>1343</v>
      </c>
      <c r="Q24" s="1790">
        <v>10.400000000000004</v>
      </c>
      <c r="R24" s="1790">
        <v>10.200000000000001</v>
      </c>
      <c r="S24" s="1790">
        <v>48.995694</v>
      </c>
      <c r="T24" s="1854"/>
    </row>
    <row r="25" spans="1:20" s="236" customFormat="1" ht="21" customHeight="1" x14ac:dyDescent="0.25">
      <c r="A25" s="235"/>
      <c r="B25" s="237" t="str">
        <f t="shared" si="2"/>
        <v/>
      </c>
      <c r="C25" s="238" t="str">
        <f t="shared" si="0"/>
        <v>C.H. ANGEL I</v>
      </c>
      <c r="D25" s="245" t="str">
        <f t="shared" si="0"/>
        <v>PRIMERA</v>
      </c>
      <c r="E25" s="239" t="str">
        <f t="shared" si="0"/>
        <v>COES</v>
      </c>
      <c r="F25" s="244"/>
      <c r="G25" s="241">
        <f t="shared" si="3"/>
        <v>20</v>
      </c>
      <c r="H25" s="242">
        <f t="shared" si="1"/>
        <v>20.049999999999997</v>
      </c>
      <c r="I25" s="243">
        <f t="shared" si="1"/>
        <v>99.472448999999997</v>
      </c>
      <c r="J25" s="1854"/>
      <c r="K25" s="1790"/>
      <c r="L25" s="1790"/>
      <c r="M25" s="1790" t="s">
        <v>757</v>
      </c>
      <c r="N25" s="1790" t="s">
        <v>1344</v>
      </c>
      <c r="O25" s="1790" t="s">
        <v>1342</v>
      </c>
      <c r="P25" s="1790" t="s">
        <v>1343</v>
      </c>
      <c r="Q25" s="1790">
        <v>20</v>
      </c>
      <c r="R25" s="1790">
        <v>20.049999999999997</v>
      </c>
      <c r="S25" s="1790">
        <v>99.472448999999997</v>
      </c>
      <c r="T25" s="1854"/>
    </row>
    <row r="26" spans="1:20" s="236" customFormat="1" ht="21" customHeight="1" x14ac:dyDescent="0.25">
      <c r="A26" s="235"/>
      <c r="B26" s="237" t="str">
        <f t="shared" si="2"/>
        <v/>
      </c>
      <c r="C26" s="238" t="str">
        <f t="shared" si="0"/>
        <v>C.H. ANGEL II</v>
      </c>
      <c r="D26" s="245" t="str">
        <f t="shared" si="0"/>
        <v>PRIMERA</v>
      </c>
      <c r="E26" s="239" t="str">
        <f t="shared" si="0"/>
        <v>COES</v>
      </c>
      <c r="F26" s="244"/>
      <c r="G26" s="241">
        <f t="shared" si="3"/>
        <v>20</v>
      </c>
      <c r="H26" s="242">
        <f t="shared" si="1"/>
        <v>19.989999999999998</v>
      </c>
      <c r="I26" s="243">
        <f t="shared" si="1"/>
        <v>105.623994</v>
      </c>
      <c r="J26" s="1854"/>
      <c r="K26" s="1790"/>
      <c r="L26" s="1790"/>
      <c r="M26" s="1790" t="s">
        <v>758</v>
      </c>
      <c r="N26" s="1790" t="s">
        <v>1344</v>
      </c>
      <c r="O26" s="1790" t="s">
        <v>1342</v>
      </c>
      <c r="P26" s="1790" t="s">
        <v>1343</v>
      </c>
      <c r="Q26" s="1790">
        <v>20</v>
      </c>
      <c r="R26" s="1790">
        <v>19.989999999999998</v>
      </c>
      <c r="S26" s="1790">
        <v>105.623994</v>
      </c>
      <c r="T26" s="1854"/>
    </row>
    <row r="27" spans="1:20" s="236" customFormat="1" ht="21" customHeight="1" x14ac:dyDescent="0.25">
      <c r="A27" s="235"/>
      <c r="B27" s="237" t="str">
        <f t="shared" si="2"/>
        <v/>
      </c>
      <c r="C27" s="238" t="str">
        <f t="shared" si="0"/>
        <v>C.H. ANGEL III</v>
      </c>
      <c r="D27" s="245" t="str">
        <f t="shared" si="0"/>
        <v>PRIMERA</v>
      </c>
      <c r="E27" s="239" t="str">
        <f t="shared" si="0"/>
        <v>COES</v>
      </c>
      <c r="F27" s="244"/>
      <c r="G27" s="241">
        <f t="shared" si="3"/>
        <v>20</v>
      </c>
      <c r="H27" s="242">
        <f t="shared" si="1"/>
        <v>20.079999999999998</v>
      </c>
      <c r="I27" s="243">
        <f t="shared" si="1"/>
        <v>104.57287999999997</v>
      </c>
      <c r="J27" s="1854"/>
      <c r="K27" s="1790"/>
      <c r="L27" s="1790"/>
      <c r="M27" s="1790" t="s">
        <v>759</v>
      </c>
      <c r="N27" s="1790" t="s">
        <v>1344</v>
      </c>
      <c r="O27" s="1790" t="s">
        <v>1342</v>
      </c>
      <c r="P27" s="1790" t="s">
        <v>1343</v>
      </c>
      <c r="Q27" s="1790">
        <v>20</v>
      </c>
      <c r="R27" s="1790">
        <v>20.079999999999998</v>
      </c>
      <c r="S27" s="1790">
        <v>104.57287999999997</v>
      </c>
      <c r="T27" s="1854"/>
    </row>
    <row r="28" spans="1:20" s="236" customFormat="1" ht="21" customHeight="1" x14ac:dyDescent="0.25">
      <c r="A28" s="235"/>
      <c r="B28" s="237" t="str">
        <f t="shared" si="2"/>
        <v>Hidrocañete S.A.</v>
      </c>
      <c r="C28" s="238" t="str">
        <f t="shared" si="0"/>
        <v>C.H. NUEVO IMPERIAL</v>
      </c>
      <c r="D28" s="245" t="str">
        <f t="shared" si="0"/>
        <v>PRIMERA</v>
      </c>
      <c r="E28" s="239" t="str">
        <f t="shared" si="0"/>
        <v>COES</v>
      </c>
      <c r="F28" s="244"/>
      <c r="G28" s="241">
        <f t="shared" si="3"/>
        <v>3.9700000000000011</v>
      </c>
      <c r="H28" s="242">
        <f t="shared" si="1"/>
        <v>3.9700000000000011</v>
      </c>
      <c r="I28" s="243">
        <f t="shared" si="1"/>
        <v>27.916299999999996</v>
      </c>
      <c r="J28" s="1854"/>
      <c r="K28" s="1790"/>
      <c r="L28" s="1790" t="s">
        <v>132</v>
      </c>
      <c r="M28" s="1790" t="s">
        <v>784</v>
      </c>
      <c r="N28" s="1790" t="s">
        <v>1344</v>
      </c>
      <c r="O28" s="1790" t="s">
        <v>1342</v>
      </c>
      <c r="P28" s="1790" t="s">
        <v>1343</v>
      </c>
      <c r="Q28" s="1790">
        <v>3.9700000000000011</v>
      </c>
      <c r="R28" s="1790">
        <v>3.9700000000000011</v>
      </c>
      <c r="S28" s="1790">
        <v>27.916299999999996</v>
      </c>
      <c r="T28" s="1854"/>
    </row>
    <row r="29" spans="1:20" s="236" customFormat="1" ht="21" customHeight="1" x14ac:dyDescent="0.25">
      <c r="A29" s="235"/>
      <c r="B29" s="237" t="str">
        <f t="shared" si="2"/>
        <v>Hidroeléctrica Huanchor S.A.C.</v>
      </c>
      <c r="C29" s="238" t="str">
        <f t="shared" si="0"/>
        <v>C.H. HUANCHOR</v>
      </c>
      <c r="D29" s="245" t="str">
        <f t="shared" si="0"/>
        <v>-</v>
      </c>
      <c r="E29" s="239" t="str">
        <f t="shared" si="0"/>
        <v>COES</v>
      </c>
      <c r="F29" s="244"/>
      <c r="G29" s="241">
        <f t="shared" si="3"/>
        <v>20</v>
      </c>
      <c r="H29" s="242">
        <f t="shared" si="1"/>
        <v>19.768000000000001</v>
      </c>
      <c r="I29" s="243">
        <f t="shared" si="1"/>
        <v>157.459677</v>
      </c>
      <c r="J29" s="1854"/>
      <c r="K29" s="1790"/>
      <c r="L29" s="1790" t="s">
        <v>134</v>
      </c>
      <c r="M29" s="1790" t="s">
        <v>785</v>
      </c>
      <c r="N29" s="1790" t="s">
        <v>428</v>
      </c>
      <c r="O29" s="1790" t="s">
        <v>1342</v>
      </c>
      <c r="P29" s="1790" t="s">
        <v>1343</v>
      </c>
      <c r="Q29" s="1790">
        <v>20</v>
      </c>
      <c r="R29" s="1790">
        <v>19.768000000000001</v>
      </c>
      <c r="S29" s="1790">
        <v>157.459677</v>
      </c>
      <c r="T29" s="1854"/>
    </row>
    <row r="30" spans="1:20" s="236" customFormat="1" ht="21" customHeight="1" x14ac:dyDescent="0.25">
      <c r="A30" s="235"/>
      <c r="B30" s="237" t="str">
        <f t="shared" si="2"/>
        <v>Huaura Power Group S.A.</v>
      </c>
      <c r="C30" s="238" t="str">
        <f t="shared" si="0"/>
        <v>C.H. YARUCAYA</v>
      </c>
      <c r="D30" s="245" t="str">
        <f t="shared" si="0"/>
        <v>TERCERA</v>
      </c>
      <c r="E30" s="239" t="str">
        <f t="shared" si="0"/>
        <v>COES</v>
      </c>
      <c r="F30" s="244"/>
      <c r="G30" s="241">
        <f t="shared" si="3"/>
        <v>19.200000000000006</v>
      </c>
      <c r="H30" s="242">
        <f t="shared" si="1"/>
        <v>18.429999999999996</v>
      </c>
      <c r="I30" s="243">
        <f t="shared" si="1"/>
        <v>137.503604</v>
      </c>
      <c r="J30" s="1854"/>
      <c r="K30" s="1790"/>
      <c r="L30" s="1790" t="s">
        <v>136</v>
      </c>
      <c r="M30" s="1790" t="s">
        <v>791</v>
      </c>
      <c r="N30" s="1790" t="s">
        <v>1341</v>
      </c>
      <c r="O30" s="1790" t="s">
        <v>1342</v>
      </c>
      <c r="P30" s="1790" t="s">
        <v>1343</v>
      </c>
      <c r="Q30" s="1790">
        <v>19.200000000000006</v>
      </c>
      <c r="R30" s="1790">
        <v>18.429999999999996</v>
      </c>
      <c r="S30" s="1790">
        <v>137.503604</v>
      </c>
      <c r="T30" s="1854"/>
    </row>
    <row r="31" spans="1:20" s="236" customFormat="1" ht="21" customHeight="1" x14ac:dyDescent="0.25">
      <c r="A31" s="235"/>
      <c r="B31" s="237" t="str">
        <f t="shared" si="2"/>
        <v>Maja Energía S.A.C.</v>
      </c>
      <c r="C31" s="238" t="str">
        <f t="shared" si="0"/>
        <v>C.H. RONCADOR</v>
      </c>
      <c r="D31" s="245" t="str">
        <f t="shared" si="0"/>
        <v>PRIMERA</v>
      </c>
      <c r="E31" s="239" t="str">
        <f t="shared" si="0"/>
        <v>COES</v>
      </c>
      <c r="F31" s="244"/>
      <c r="G31" s="241">
        <f t="shared" si="3"/>
        <v>3.7999999999999985</v>
      </c>
      <c r="H31" s="242">
        <f t="shared" si="1"/>
        <v>3.6840000000000002</v>
      </c>
      <c r="I31" s="243">
        <f t="shared" si="1"/>
        <v>23.799408999999994</v>
      </c>
      <c r="J31" s="1854"/>
      <c r="K31" s="1790"/>
      <c r="L31" s="1790" t="s">
        <v>150</v>
      </c>
      <c r="M31" s="1790" t="s">
        <v>807</v>
      </c>
      <c r="N31" s="1790" t="s">
        <v>1344</v>
      </c>
      <c r="O31" s="1790" t="s">
        <v>1342</v>
      </c>
      <c r="P31" s="1790" t="s">
        <v>1343</v>
      </c>
      <c r="Q31" s="1790">
        <v>3.7999999999999985</v>
      </c>
      <c r="R31" s="1790">
        <v>3.6840000000000002</v>
      </c>
      <c r="S31" s="1790">
        <v>23.799408999999994</v>
      </c>
      <c r="T31" s="1854"/>
    </row>
    <row r="32" spans="1:20" s="236" customFormat="1" ht="21" customHeight="1" x14ac:dyDescent="0.25">
      <c r="A32" s="235"/>
      <c r="B32" s="237" t="str">
        <f t="shared" si="2"/>
        <v>Orazul Energy Perú S.A.</v>
      </c>
      <c r="C32" s="238" t="str">
        <f t="shared" si="0"/>
        <v>C.H. CAÑA BRAVA</v>
      </c>
      <c r="D32" s="245" t="str">
        <f t="shared" si="0"/>
        <v>PRIMERA</v>
      </c>
      <c r="E32" s="239" t="str">
        <f t="shared" si="0"/>
        <v>COES</v>
      </c>
      <c r="F32" s="244"/>
      <c r="G32" s="241">
        <f t="shared" si="3"/>
        <v>6</v>
      </c>
      <c r="H32" s="242">
        <f t="shared" si="1"/>
        <v>5.6700000000000008</v>
      </c>
      <c r="I32" s="243">
        <f t="shared" si="1"/>
        <v>27.989161999999997</v>
      </c>
      <c r="J32" s="1854"/>
      <c r="K32" s="1790"/>
      <c r="L32" s="1790" t="s">
        <v>156</v>
      </c>
      <c r="M32" s="1790" t="s">
        <v>813</v>
      </c>
      <c r="N32" s="1790" t="s">
        <v>1344</v>
      </c>
      <c r="O32" s="1790" t="s">
        <v>1342</v>
      </c>
      <c r="P32" s="1790" t="s">
        <v>1343</v>
      </c>
      <c r="Q32" s="1790">
        <v>6</v>
      </c>
      <c r="R32" s="1790">
        <v>5.6700000000000008</v>
      </c>
      <c r="S32" s="1790">
        <v>27.989161999999997</v>
      </c>
      <c r="T32" s="1854"/>
    </row>
    <row r="33" spans="1:20" s="236" customFormat="1" ht="21" customHeight="1" x14ac:dyDescent="0.25">
      <c r="A33" s="235"/>
      <c r="B33" s="237" t="str">
        <f t="shared" si="2"/>
        <v/>
      </c>
      <c r="C33" s="238" t="str">
        <f t="shared" si="0"/>
        <v>C.H. CARHUAQUERO IV</v>
      </c>
      <c r="D33" s="245" t="str">
        <f t="shared" si="0"/>
        <v>PRIMERA</v>
      </c>
      <c r="E33" s="239" t="str">
        <f t="shared" si="0"/>
        <v>COES</v>
      </c>
      <c r="F33" s="244"/>
      <c r="G33" s="241">
        <f t="shared" si="3"/>
        <v>10</v>
      </c>
      <c r="H33" s="242">
        <f t="shared" si="1"/>
        <v>9.9829999999999988</v>
      </c>
      <c r="I33" s="243">
        <f t="shared" si="1"/>
        <v>71.382055000000008</v>
      </c>
      <c r="J33" s="1854"/>
      <c r="K33" s="1790"/>
      <c r="L33" s="1790"/>
      <c r="M33" s="1790" t="s">
        <v>816</v>
      </c>
      <c r="N33" s="1790" t="s">
        <v>1344</v>
      </c>
      <c r="O33" s="1790" t="s">
        <v>1342</v>
      </c>
      <c r="P33" s="1790" t="s">
        <v>1343</v>
      </c>
      <c r="Q33" s="1790">
        <v>10</v>
      </c>
      <c r="R33" s="1790">
        <v>9.9829999999999988</v>
      </c>
      <c r="S33" s="1790">
        <v>71.382055000000008</v>
      </c>
      <c r="T33" s="1854"/>
    </row>
    <row r="34" spans="1:20" s="236" customFormat="1" ht="21" customHeight="1" x14ac:dyDescent="0.25">
      <c r="A34" s="235"/>
      <c r="B34" s="237" t="str">
        <f t="shared" si="2"/>
        <v>Orygen Perú S.A.A.</v>
      </c>
      <c r="C34" s="238" t="str">
        <f t="shared" si="0"/>
        <v>C.H. HER 1</v>
      </c>
      <c r="D34" s="245" t="str">
        <f t="shared" si="0"/>
        <v>CUARTA</v>
      </c>
      <c r="E34" s="239" t="str">
        <f t="shared" si="0"/>
        <v>COES</v>
      </c>
      <c r="F34" s="244"/>
      <c r="G34" s="241">
        <f t="shared" si="3"/>
        <v>0.69999999999999984</v>
      </c>
      <c r="H34" s="242">
        <f t="shared" si="3"/>
        <v>0.67800000000000016</v>
      </c>
      <c r="I34" s="243">
        <f t="shared" si="3"/>
        <v>2.2676190000000003</v>
      </c>
      <c r="J34" s="1856"/>
      <c r="K34" s="1790"/>
      <c r="L34" s="1790" t="s">
        <v>158</v>
      </c>
      <c r="M34" s="1790" t="s">
        <v>715</v>
      </c>
      <c r="N34" s="1790" t="s">
        <v>1347</v>
      </c>
      <c r="O34" s="1790" t="s">
        <v>1342</v>
      </c>
      <c r="P34" s="1790" t="s">
        <v>1343</v>
      </c>
      <c r="Q34" s="1790">
        <v>0.69999999999999984</v>
      </c>
      <c r="R34" s="1790">
        <v>0.67800000000000016</v>
      </c>
      <c r="S34" s="1790">
        <v>2.2676190000000003</v>
      </c>
      <c r="T34" s="1854"/>
    </row>
    <row r="35" spans="1:20" s="236" customFormat="1" ht="21" customHeight="1" x14ac:dyDescent="0.25">
      <c r="A35" s="235"/>
      <c r="B35" s="237" t="str">
        <f t="shared" si="2"/>
        <v>Peruana de Inversiones en Energía Renovables S.A.</v>
      </c>
      <c r="C35" s="238" t="str">
        <f t="shared" si="0"/>
        <v>C.H. MANTA I</v>
      </c>
      <c r="D35" s="245" t="str">
        <f t="shared" si="0"/>
        <v>SEGUNDA</v>
      </c>
      <c r="E35" s="239" t="str">
        <f t="shared" si="0"/>
        <v>COES</v>
      </c>
      <c r="F35" s="244"/>
      <c r="G35" s="241">
        <f t="shared" ref="G35:I38" si="5">+Q35</f>
        <v>20.827999999999999</v>
      </c>
      <c r="H35" s="242">
        <f t="shared" si="5"/>
        <v>20.762999999999995</v>
      </c>
      <c r="I35" s="243">
        <f t="shared" si="5"/>
        <v>90.910986000000008</v>
      </c>
      <c r="J35" s="1854"/>
      <c r="K35" s="1790"/>
      <c r="L35" s="1790" t="s">
        <v>166</v>
      </c>
      <c r="M35" s="1790" t="s">
        <v>820</v>
      </c>
      <c r="N35" s="1790" t="s">
        <v>1346</v>
      </c>
      <c r="O35" s="1790" t="s">
        <v>1342</v>
      </c>
      <c r="P35" s="1790" t="s">
        <v>1343</v>
      </c>
      <c r="Q35" s="1790">
        <v>20.827999999999999</v>
      </c>
      <c r="R35" s="1790">
        <v>20.762999999999995</v>
      </c>
      <c r="S35" s="1790">
        <v>90.910986000000008</v>
      </c>
      <c r="T35" s="1854"/>
    </row>
    <row r="36" spans="1:20" s="236" customFormat="1" ht="21" customHeight="1" x14ac:dyDescent="0.25">
      <c r="A36" s="235"/>
      <c r="B36" s="237" t="str">
        <f t="shared" si="2"/>
        <v>Sindicato Energético S.A.</v>
      </c>
      <c r="C36" s="238" t="str">
        <f t="shared" si="0"/>
        <v>C.H. CHANCAY</v>
      </c>
      <c r="D36" s="245" t="str">
        <f t="shared" si="0"/>
        <v>PRIMERA</v>
      </c>
      <c r="E36" s="239" t="str">
        <f t="shared" si="0"/>
        <v>COES</v>
      </c>
      <c r="F36" s="244"/>
      <c r="G36" s="241">
        <f t="shared" si="5"/>
        <v>20</v>
      </c>
      <c r="H36" s="242">
        <f t="shared" si="5"/>
        <v>20</v>
      </c>
      <c r="I36" s="243">
        <f t="shared" si="5"/>
        <v>161.09749300000001</v>
      </c>
      <c r="J36" s="1854"/>
      <c r="K36" s="1790"/>
      <c r="L36" s="1790" t="s">
        <v>184</v>
      </c>
      <c r="M36" s="1790" t="s">
        <v>845</v>
      </c>
      <c r="N36" s="1790" t="s">
        <v>1344</v>
      </c>
      <c r="O36" s="1790" t="s">
        <v>1342</v>
      </c>
      <c r="P36" s="1790" t="s">
        <v>1343</v>
      </c>
      <c r="Q36" s="1790">
        <v>20</v>
      </c>
      <c r="R36" s="1790">
        <v>20</v>
      </c>
      <c r="S36" s="1790">
        <v>161.09749300000001</v>
      </c>
      <c r="T36" s="1854"/>
    </row>
    <row r="37" spans="1:20" s="236" customFormat="1" ht="21" customHeight="1" x14ac:dyDescent="0.25">
      <c r="A37" s="235"/>
      <c r="B37" s="237" t="str">
        <f t="shared" si="2"/>
        <v/>
      </c>
      <c r="C37" s="238" t="str">
        <f t="shared" si="0"/>
        <v>C.H. POECHOS I</v>
      </c>
      <c r="D37" s="245" t="str">
        <f t="shared" si="0"/>
        <v>-</v>
      </c>
      <c r="E37" s="239" t="str">
        <f t="shared" si="0"/>
        <v>NO COES</v>
      </c>
      <c r="F37" s="244"/>
      <c r="G37" s="241">
        <f t="shared" si="5"/>
        <v>16.400000000000002</v>
      </c>
      <c r="H37" s="242">
        <f t="shared" si="5"/>
        <v>15.999999999999993</v>
      </c>
      <c r="I37" s="243">
        <f t="shared" si="5"/>
        <v>58.407900000000005</v>
      </c>
      <c r="J37" s="1854"/>
      <c r="K37" s="1790"/>
      <c r="L37" s="1790"/>
      <c r="M37" s="1790" t="s">
        <v>849</v>
      </c>
      <c r="N37" s="1790" t="s">
        <v>428</v>
      </c>
      <c r="O37" s="1790" t="s">
        <v>1345</v>
      </c>
      <c r="P37" s="1790" t="s">
        <v>1343</v>
      </c>
      <c r="Q37" s="1790">
        <v>16.400000000000002</v>
      </c>
      <c r="R37" s="1790">
        <v>15.999999999999993</v>
      </c>
      <c r="S37" s="1790">
        <v>58.407900000000005</v>
      </c>
      <c r="T37" s="1854"/>
    </row>
    <row r="38" spans="1:20" s="236" customFormat="1" ht="21" customHeight="1" thickBot="1" x14ac:dyDescent="0.3">
      <c r="A38" s="235"/>
      <c r="B38" s="237" t="str">
        <f t="shared" si="2"/>
        <v/>
      </c>
      <c r="C38" s="238" t="str">
        <f t="shared" si="0"/>
        <v>C.H. POECHOS II</v>
      </c>
      <c r="D38" s="245" t="str">
        <f t="shared" si="0"/>
        <v>PRIMERA</v>
      </c>
      <c r="E38" s="239" t="str">
        <f t="shared" si="0"/>
        <v>COES</v>
      </c>
      <c r="F38" s="244"/>
      <c r="G38" s="241">
        <f t="shared" si="5"/>
        <v>10.200000000000001</v>
      </c>
      <c r="H38" s="242">
        <f t="shared" si="5"/>
        <v>10</v>
      </c>
      <c r="I38" s="243">
        <f t="shared" si="5"/>
        <v>41.524000000000001</v>
      </c>
      <c r="J38" s="1854"/>
      <c r="K38" s="1790"/>
      <c r="L38" s="1790"/>
      <c r="M38" s="1790" t="s">
        <v>851</v>
      </c>
      <c r="N38" s="1790" t="s">
        <v>1344</v>
      </c>
      <c r="O38" s="1790" t="s">
        <v>1342</v>
      </c>
      <c r="P38" s="1790" t="s">
        <v>1343</v>
      </c>
      <c r="Q38" s="1790">
        <v>10.200000000000001</v>
      </c>
      <c r="R38" s="1790">
        <v>10</v>
      </c>
      <c r="S38" s="1790">
        <v>41.524000000000001</v>
      </c>
      <c r="T38" s="1854"/>
    </row>
    <row r="39" spans="1:20" s="236" customFormat="1" ht="21" customHeight="1" thickBot="1" x14ac:dyDescent="0.3">
      <c r="A39" s="235"/>
      <c r="B39" s="1468" t="s">
        <v>1348</v>
      </c>
      <c r="C39" s="1469"/>
      <c r="D39" s="1469"/>
      <c r="E39" s="1469"/>
      <c r="F39" s="1470"/>
      <c r="G39" s="247">
        <f>SUM(G6:G35)</f>
        <v>385.25700000000001</v>
      </c>
      <c r="H39" s="248">
        <f>SUM(H6:H35)</f>
        <v>382.45100000000008</v>
      </c>
      <c r="I39" s="249">
        <f>SUM(I6:I35)</f>
        <v>2177.6824070000002</v>
      </c>
      <c r="J39" s="1854"/>
      <c r="K39" s="1790"/>
      <c r="L39" s="1790" t="s">
        <v>104</v>
      </c>
      <c r="M39" s="1790" t="s">
        <v>715</v>
      </c>
      <c r="N39" s="1790" t="s">
        <v>1347</v>
      </c>
      <c r="O39" s="1790" t="s">
        <v>1342</v>
      </c>
      <c r="P39" s="1790" t="s">
        <v>1343</v>
      </c>
      <c r="Q39" s="1790">
        <v>0</v>
      </c>
      <c r="R39" s="1790">
        <v>0</v>
      </c>
      <c r="S39" s="1790">
        <v>2.3976260000000003</v>
      </c>
      <c r="T39" s="1854"/>
    </row>
    <row r="40" spans="1:20" s="236" customFormat="1" ht="21" customHeight="1" thickBot="1" x14ac:dyDescent="0.3">
      <c r="A40" s="235"/>
      <c r="B40" s="235"/>
      <c r="C40" s="235"/>
      <c r="D40" s="228"/>
      <c r="E40" s="228"/>
      <c r="F40" s="235"/>
      <c r="G40" s="228"/>
      <c r="H40" s="228"/>
      <c r="I40" s="250"/>
      <c r="J40" s="1854"/>
      <c r="K40" s="1790" t="s">
        <v>1349</v>
      </c>
      <c r="L40" s="1790"/>
      <c r="M40" s="1790"/>
      <c r="N40" s="1790"/>
      <c r="O40" s="1790"/>
      <c r="P40" s="1790"/>
      <c r="Q40" s="1790">
        <v>431.85699999999997</v>
      </c>
      <c r="R40" s="1790">
        <v>428.45100000000008</v>
      </c>
      <c r="S40" s="1790">
        <v>2438.7118000000005</v>
      </c>
      <c r="T40" s="1854"/>
    </row>
    <row r="41" spans="1:20" s="236" customFormat="1" ht="21" customHeight="1" thickBot="1" x14ac:dyDescent="0.3">
      <c r="A41" s="235"/>
      <c r="B41" s="1477" t="s">
        <v>1350</v>
      </c>
      <c r="C41" s="1478"/>
      <c r="D41" s="1478"/>
      <c r="E41" s="1478"/>
      <c r="F41" s="1478"/>
      <c r="G41" s="1478"/>
      <c r="H41" s="1478"/>
      <c r="I41" s="1479"/>
      <c r="J41" s="1854"/>
      <c r="K41" s="1790" t="s">
        <v>408</v>
      </c>
      <c r="L41" s="1790" t="s">
        <v>14</v>
      </c>
      <c r="M41" s="1790" t="s">
        <v>422</v>
      </c>
      <c r="N41" s="1790" t="s">
        <v>1344</v>
      </c>
      <c r="O41" s="1790" t="s">
        <v>1342</v>
      </c>
      <c r="P41" s="1790" t="s">
        <v>1351</v>
      </c>
      <c r="Q41" s="1790">
        <v>23.000000000000004</v>
      </c>
      <c r="R41" s="1790">
        <v>14.733000000000002</v>
      </c>
      <c r="S41" s="1790">
        <v>116.084603</v>
      </c>
      <c r="T41" s="1854"/>
    </row>
    <row r="42" spans="1:20" s="236" customFormat="1" ht="21" customHeight="1" x14ac:dyDescent="0.25">
      <c r="A42" s="235"/>
      <c r="B42" s="251" t="str">
        <f>IF(L41&lt;&gt;"",L41,"")</f>
        <v>Agro Industrial Paramonga S.A.A.</v>
      </c>
      <c r="C42" s="252" t="str">
        <f t="shared" ref="C42:I49" si="6">IF(M41&lt;&gt;"",M41,"")</f>
        <v>C.T. PARAMONGA</v>
      </c>
      <c r="D42" s="253" t="str">
        <f t="shared" si="6"/>
        <v>PRIMERA</v>
      </c>
      <c r="E42" s="253" t="str">
        <f t="shared" si="6"/>
        <v>COES</v>
      </c>
      <c r="F42" s="253" t="str">
        <f t="shared" si="6"/>
        <v>Bagazo</v>
      </c>
      <c r="G42" s="241">
        <f t="shared" si="6"/>
        <v>23.000000000000004</v>
      </c>
      <c r="H42" s="242">
        <f t="shared" si="6"/>
        <v>14.733000000000002</v>
      </c>
      <c r="I42" s="243">
        <f t="shared" si="6"/>
        <v>116.084603</v>
      </c>
      <c r="J42" s="1854"/>
      <c r="K42" s="1790"/>
      <c r="L42" s="1790" t="s">
        <v>16</v>
      </c>
      <c r="M42" s="1790" t="s">
        <v>424</v>
      </c>
      <c r="N42" s="1790" t="s">
        <v>428</v>
      </c>
      <c r="O42" s="1790" t="s">
        <v>1342</v>
      </c>
      <c r="P42" s="1790" t="s">
        <v>1351</v>
      </c>
      <c r="Q42" s="1790">
        <v>37.5</v>
      </c>
      <c r="R42" s="1790">
        <v>20.389000000000006</v>
      </c>
      <c r="S42" s="1790">
        <v>59.476196000000002</v>
      </c>
      <c r="T42" s="1854"/>
    </row>
    <row r="43" spans="1:20" s="236" customFormat="1" ht="21" customHeight="1" x14ac:dyDescent="0.25">
      <c r="A43" s="235"/>
      <c r="B43" s="251" t="str">
        <f t="shared" ref="B43:B49" si="7">IF(L42&lt;&gt;"",L42,"")</f>
        <v>Agroaurora S.A.C.</v>
      </c>
      <c r="C43" s="254" t="str">
        <f t="shared" si="6"/>
        <v>C.T. AGROAURORA</v>
      </c>
      <c r="D43" s="255" t="str">
        <f t="shared" si="6"/>
        <v>-</v>
      </c>
      <c r="E43" s="255" t="str">
        <f t="shared" si="6"/>
        <v>COES</v>
      </c>
      <c r="F43" s="255" t="str">
        <f t="shared" si="6"/>
        <v>Bagazo</v>
      </c>
      <c r="G43" s="241">
        <f t="shared" si="6"/>
        <v>37.5</v>
      </c>
      <c r="H43" s="242">
        <f t="shared" si="6"/>
        <v>20.389000000000006</v>
      </c>
      <c r="I43" s="243">
        <f t="shared" si="6"/>
        <v>59.476196000000002</v>
      </c>
      <c r="J43" s="1854"/>
      <c r="K43" s="1790"/>
      <c r="L43" s="1790" t="s">
        <v>18</v>
      </c>
      <c r="M43" s="1790" t="s">
        <v>426</v>
      </c>
      <c r="N43" s="1790" t="s">
        <v>428</v>
      </c>
      <c r="O43" s="1790" t="s">
        <v>1342</v>
      </c>
      <c r="P43" s="1790" t="s">
        <v>1351</v>
      </c>
      <c r="Q43" s="1790">
        <v>21.709999999999997</v>
      </c>
      <c r="R43" s="1790">
        <v>8.1500000000000021</v>
      </c>
      <c r="S43" s="1790">
        <v>50.674052000000003</v>
      </c>
      <c r="T43" s="1854"/>
    </row>
    <row r="44" spans="1:20" s="236" customFormat="1" ht="21" customHeight="1" x14ac:dyDescent="0.25">
      <c r="A44" s="235"/>
      <c r="B44" s="251" t="str">
        <f t="shared" si="7"/>
        <v>Agroindustrias San Jacinto S.A.A.</v>
      </c>
      <c r="C44" s="254" t="str">
        <f t="shared" si="6"/>
        <v>C.T. SAN JACINTO</v>
      </c>
      <c r="D44" s="255" t="str">
        <f t="shared" si="6"/>
        <v>-</v>
      </c>
      <c r="E44" s="255" t="str">
        <f t="shared" si="6"/>
        <v>COES</v>
      </c>
      <c r="F44" s="255" t="str">
        <f t="shared" si="6"/>
        <v>Bagazo</v>
      </c>
      <c r="G44" s="241">
        <f t="shared" si="6"/>
        <v>21.709999999999997</v>
      </c>
      <c r="H44" s="242">
        <f t="shared" si="6"/>
        <v>8.1500000000000021</v>
      </c>
      <c r="I44" s="243">
        <f t="shared" si="6"/>
        <v>50.674052000000003</v>
      </c>
      <c r="J44" s="1854"/>
      <c r="K44" s="1790"/>
      <c r="L44" s="1790" t="s">
        <v>28</v>
      </c>
      <c r="M44" s="1790" t="s">
        <v>438</v>
      </c>
      <c r="N44" s="1790" t="s">
        <v>428</v>
      </c>
      <c r="O44" s="1790" t="s">
        <v>1342</v>
      </c>
      <c r="P44" s="1790" t="s">
        <v>1351</v>
      </c>
      <c r="Q44" s="1790">
        <v>14.000000000000005</v>
      </c>
      <c r="R44" s="1790">
        <v>14.000000000000005</v>
      </c>
      <c r="S44" s="1790">
        <v>76.136758000000015</v>
      </c>
      <c r="T44" s="1854"/>
    </row>
    <row r="45" spans="1:20" s="236" customFormat="1" ht="21" customHeight="1" x14ac:dyDescent="0.25">
      <c r="A45" s="235"/>
      <c r="B45" s="251" t="str">
        <f t="shared" si="7"/>
        <v>Bioenergía del Chira S.A.</v>
      </c>
      <c r="C45" s="254" t="str">
        <f t="shared" si="6"/>
        <v>C.T. CAÑA BRAVA</v>
      </c>
      <c r="D45" s="255" t="str">
        <f t="shared" si="6"/>
        <v>-</v>
      </c>
      <c r="E45" s="255" t="str">
        <f t="shared" si="6"/>
        <v>COES</v>
      </c>
      <c r="F45" s="255" t="str">
        <f t="shared" si="6"/>
        <v>Bagazo</v>
      </c>
      <c r="G45" s="241">
        <f t="shared" si="6"/>
        <v>14.000000000000005</v>
      </c>
      <c r="H45" s="242">
        <f t="shared" si="6"/>
        <v>14.000000000000005</v>
      </c>
      <c r="I45" s="243">
        <f t="shared" si="6"/>
        <v>76.136758000000015</v>
      </c>
      <c r="J45" s="1854"/>
      <c r="K45" s="1790"/>
      <c r="L45" s="1790" t="s">
        <v>168</v>
      </c>
      <c r="M45" s="1790" t="s">
        <v>821</v>
      </c>
      <c r="N45" s="1790" t="s">
        <v>1347</v>
      </c>
      <c r="O45" s="1790" t="s">
        <v>1342</v>
      </c>
      <c r="P45" s="1790" t="s">
        <v>1352</v>
      </c>
      <c r="Q45" s="1790">
        <v>2.4</v>
      </c>
      <c r="R45" s="1790">
        <v>1.9569999999999996</v>
      </c>
      <c r="S45" s="1790">
        <v>14.862424000000001</v>
      </c>
      <c r="T45" s="1854"/>
    </row>
    <row r="46" spans="1:20" s="236" customFormat="1" ht="21" customHeight="1" x14ac:dyDescent="0.25">
      <c r="A46" s="235"/>
      <c r="B46" s="256" t="str">
        <f t="shared" si="7"/>
        <v>Petramas S.A.C.</v>
      </c>
      <c r="C46" s="254" t="str">
        <f t="shared" si="6"/>
        <v>C.T. CALLAO</v>
      </c>
      <c r="D46" s="255" t="str">
        <f t="shared" si="6"/>
        <v>CUARTA</v>
      </c>
      <c r="E46" s="255" t="str">
        <f t="shared" si="6"/>
        <v>COES</v>
      </c>
      <c r="F46" s="255" t="str">
        <f t="shared" si="6"/>
        <v>Biogas</v>
      </c>
      <c r="G46" s="241">
        <f t="shared" si="6"/>
        <v>2.4</v>
      </c>
      <c r="H46" s="242">
        <f t="shared" si="6"/>
        <v>1.9569999999999996</v>
      </c>
      <c r="I46" s="243">
        <f t="shared" si="6"/>
        <v>14.862424000000001</v>
      </c>
      <c r="J46" s="1854"/>
      <c r="K46" s="1790"/>
      <c r="L46" s="1790"/>
      <c r="M46" s="1790" t="s">
        <v>822</v>
      </c>
      <c r="N46" s="1790" t="s">
        <v>1344</v>
      </c>
      <c r="O46" s="1790" t="s">
        <v>1342</v>
      </c>
      <c r="P46" s="1790" t="s">
        <v>1352</v>
      </c>
      <c r="Q46" s="1790">
        <v>4.8</v>
      </c>
      <c r="R46" s="1790">
        <v>4.4530000000000003</v>
      </c>
      <c r="S46" s="1790">
        <v>30.473455999999999</v>
      </c>
      <c r="T46" s="1854"/>
    </row>
    <row r="47" spans="1:20" s="236" customFormat="1" ht="21" customHeight="1" x14ac:dyDescent="0.25">
      <c r="B47" s="256" t="str">
        <f t="shared" si="7"/>
        <v/>
      </c>
      <c r="C47" s="254" t="str">
        <f t="shared" si="6"/>
        <v>C.T. HUAYCOLORO</v>
      </c>
      <c r="D47" s="255" t="str">
        <f t="shared" si="6"/>
        <v>PRIMERA</v>
      </c>
      <c r="E47" s="255" t="str">
        <f t="shared" si="6"/>
        <v>COES</v>
      </c>
      <c r="F47" s="255" t="str">
        <f t="shared" si="6"/>
        <v>Biogas</v>
      </c>
      <c r="G47" s="241">
        <f t="shared" si="6"/>
        <v>4.8</v>
      </c>
      <c r="H47" s="242">
        <f t="shared" si="6"/>
        <v>4.4530000000000003</v>
      </c>
      <c r="I47" s="243">
        <f t="shared" si="6"/>
        <v>30.473455999999999</v>
      </c>
      <c r="J47" s="1854"/>
      <c r="K47" s="1790"/>
      <c r="L47" s="1790"/>
      <c r="M47" s="1790" t="s">
        <v>823</v>
      </c>
      <c r="N47" s="1790" t="s">
        <v>1346</v>
      </c>
      <c r="O47" s="1790" t="s">
        <v>1342</v>
      </c>
      <c r="P47" s="1790" t="s">
        <v>1352</v>
      </c>
      <c r="Q47" s="1790">
        <v>3.1999999999999997</v>
      </c>
      <c r="R47" s="1790">
        <v>2.9169999999999998</v>
      </c>
      <c r="S47" s="1790">
        <v>14.362916999999998</v>
      </c>
      <c r="T47" s="1854"/>
    </row>
    <row r="48" spans="1:20" s="236" customFormat="1" ht="21" customHeight="1" x14ac:dyDescent="0.25">
      <c r="B48" s="256" t="str">
        <f t="shared" si="7"/>
        <v/>
      </c>
      <c r="C48" s="254" t="str">
        <f t="shared" si="6"/>
        <v>C.T. LA GRINGA V</v>
      </c>
      <c r="D48" s="255" t="str">
        <f t="shared" si="6"/>
        <v>SEGUNDA</v>
      </c>
      <c r="E48" s="255" t="str">
        <f t="shared" si="6"/>
        <v>COES</v>
      </c>
      <c r="F48" s="255" t="str">
        <f t="shared" si="6"/>
        <v>Biogas</v>
      </c>
      <c r="G48" s="241">
        <f t="shared" si="6"/>
        <v>3.1999999999999997</v>
      </c>
      <c r="H48" s="242">
        <f t="shared" si="6"/>
        <v>2.9169999999999998</v>
      </c>
      <c r="I48" s="243">
        <f t="shared" si="6"/>
        <v>14.362916999999998</v>
      </c>
      <c r="J48" s="1854"/>
      <c r="K48" s="1790"/>
      <c r="L48" s="1790"/>
      <c r="M48" s="1790" t="s">
        <v>824</v>
      </c>
      <c r="N48" s="1790" t="s">
        <v>1347</v>
      </c>
      <c r="O48" s="1790" t="s">
        <v>1342</v>
      </c>
      <c r="P48" s="1790" t="s">
        <v>1352</v>
      </c>
      <c r="Q48" s="1790">
        <v>2.4</v>
      </c>
      <c r="R48" s="1790">
        <v>1.9280000000000002</v>
      </c>
      <c r="S48" s="1790">
        <v>12.718795</v>
      </c>
      <c r="T48" s="1854"/>
    </row>
    <row r="49" spans="1:20" s="236" customFormat="1" ht="21" customHeight="1" thickBot="1" x14ac:dyDescent="0.3">
      <c r="A49" s="235"/>
      <c r="B49" s="256" t="str">
        <f t="shared" si="7"/>
        <v/>
      </c>
      <c r="C49" s="254" t="str">
        <f t="shared" si="6"/>
        <v>C.T. DOÑA CATALINA</v>
      </c>
      <c r="D49" s="255" t="str">
        <f t="shared" si="6"/>
        <v>CUARTA</v>
      </c>
      <c r="E49" s="255" t="str">
        <f t="shared" si="6"/>
        <v>COES</v>
      </c>
      <c r="F49" s="255" t="str">
        <f t="shared" si="6"/>
        <v>Biogas</v>
      </c>
      <c r="G49" s="241">
        <f t="shared" si="6"/>
        <v>2.4</v>
      </c>
      <c r="H49" s="242">
        <f t="shared" si="6"/>
        <v>1.9280000000000002</v>
      </c>
      <c r="I49" s="243">
        <f t="shared" si="6"/>
        <v>12.718795</v>
      </c>
      <c r="J49" s="1854"/>
      <c r="K49" s="1790" t="s">
        <v>1353</v>
      </c>
      <c r="L49" s="1790"/>
      <c r="M49" s="1790"/>
      <c r="N49" s="1790"/>
      <c r="O49" s="1790"/>
      <c r="P49" s="1790"/>
      <c r="Q49" s="1790">
        <v>109.01</v>
      </c>
      <c r="R49" s="1790">
        <v>68.527000000000015</v>
      </c>
      <c r="S49" s="1790">
        <v>374.78920099999999</v>
      </c>
      <c r="T49" s="1854"/>
    </row>
    <row r="50" spans="1:20" s="236" customFormat="1" ht="21" customHeight="1" thickBot="1" x14ac:dyDescent="0.3">
      <c r="A50" s="235"/>
      <c r="B50" s="1468" t="s">
        <v>1354</v>
      </c>
      <c r="C50" s="1469"/>
      <c r="D50" s="1469"/>
      <c r="E50" s="1469"/>
      <c r="F50" s="1470"/>
      <c r="G50" s="257">
        <f>SUM(G42:G49)</f>
        <v>109.01</v>
      </c>
      <c r="H50" s="248">
        <f>SUM(H42:H49)</f>
        <v>68.527000000000015</v>
      </c>
      <c r="I50" s="258">
        <f>SUM(I42:I49)</f>
        <v>374.78920099999999</v>
      </c>
      <c r="J50" s="1854"/>
      <c r="K50" s="1790" t="s">
        <v>409</v>
      </c>
      <c r="L50" s="1790" t="s">
        <v>20</v>
      </c>
      <c r="M50" s="1790" t="s">
        <v>429</v>
      </c>
      <c r="N50" s="1790">
        <v>0</v>
      </c>
      <c r="O50" s="1790" t="s">
        <v>1345</v>
      </c>
      <c r="P50" s="1790" t="s">
        <v>1355</v>
      </c>
      <c r="Q50" s="1790">
        <v>2.8899999999999992</v>
      </c>
      <c r="R50" s="1790">
        <v>2.8899999999999992</v>
      </c>
      <c r="S50" s="1790">
        <v>2.518078</v>
      </c>
      <c r="T50" s="1854"/>
    </row>
    <row r="51" spans="1:20" s="236" customFormat="1" ht="21" customHeight="1" thickBot="1" x14ac:dyDescent="0.3">
      <c r="A51" s="235"/>
      <c r="B51" s="259"/>
      <c r="C51" s="259"/>
      <c r="D51" s="259"/>
      <c r="E51" s="259"/>
      <c r="F51" s="259"/>
      <c r="G51" s="260"/>
      <c r="H51" s="260"/>
      <c r="I51" s="260"/>
      <c r="J51" s="1854"/>
      <c r="K51" s="1790"/>
      <c r="L51" s="1790"/>
      <c r="M51" s="1790" t="s">
        <v>431</v>
      </c>
      <c r="N51" s="1790">
        <v>0</v>
      </c>
      <c r="O51" s="1790" t="s">
        <v>1345</v>
      </c>
      <c r="P51" s="1790" t="s">
        <v>1355</v>
      </c>
      <c r="Q51" s="1790">
        <v>7.5</v>
      </c>
      <c r="R51" s="1790">
        <v>7.5</v>
      </c>
      <c r="S51" s="1790">
        <v>2.2528300000000003</v>
      </c>
      <c r="T51" s="1854"/>
    </row>
    <row r="52" spans="1:20" s="236" customFormat="1" ht="21" customHeight="1" thickBot="1" x14ac:dyDescent="0.3">
      <c r="A52" s="235"/>
      <c r="B52" s="1468" t="s">
        <v>399</v>
      </c>
      <c r="C52" s="1469"/>
      <c r="D52" s="1469"/>
      <c r="E52" s="1469"/>
      <c r="F52" s="1469"/>
      <c r="G52" s="1469"/>
      <c r="H52" s="1469"/>
      <c r="I52" s="1480"/>
      <c r="J52" s="1854"/>
      <c r="K52" s="1790"/>
      <c r="L52" s="1790"/>
      <c r="M52" s="1790" t="s">
        <v>432</v>
      </c>
      <c r="N52" s="1790">
        <v>0</v>
      </c>
      <c r="O52" s="1790" t="s">
        <v>1345</v>
      </c>
      <c r="P52" s="1790" t="s">
        <v>1355</v>
      </c>
      <c r="Q52" s="1790">
        <v>2.1</v>
      </c>
      <c r="R52" s="1790">
        <v>2.1</v>
      </c>
      <c r="S52" s="1790">
        <v>0.404223</v>
      </c>
      <c r="T52" s="1854"/>
    </row>
    <row r="53" spans="1:20" s="236" customFormat="1" ht="21" customHeight="1" x14ac:dyDescent="0.25">
      <c r="A53" s="235"/>
      <c r="B53" s="251" t="str">
        <f>IF(L50&lt;&gt;"",L50,"")</f>
        <v>Amazonas Energía Solar S.A.C.</v>
      </c>
      <c r="C53" s="252" t="str">
        <f t="shared" ref="C53:I53" si="8">IF(M50&lt;&gt;"",M50,"")</f>
        <v xml:space="preserve">C.S.F. SAN LORENZO            </v>
      </c>
      <c r="D53" s="261" t="s">
        <v>428</v>
      </c>
      <c r="E53" s="261" t="str">
        <f t="shared" si="8"/>
        <v>NO COES</v>
      </c>
      <c r="F53" s="252"/>
      <c r="G53" s="241">
        <f t="shared" si="8"/>
        <v>2.8899999999999992</v>
      </c>
      <c r="H53" s="242">
        <f t="shared" si="8"/>
        <v>2.8899999999999992</v>
      </c>
      <c r="I53" s="243">
        <f t="shared" si="8"/>
        <v>2.518078</v>
      </c>
      <c r="J53" s="1854"/>
      <c r="K53" s="1790"/>
      <c r="L53" s="1790" t="s">
        <v>42</v>
      </c>
      <c r="M53" s="1790" t="s">
        <v>455</v>
      </c>
      <c r="N53" s="1790" t="s">
        <v>1341</v>
      </c>
      <c r="O53" s="1790" t="s">
        <v>1342</v>
      </c>
      <c r="P53" s="1790" t="s">
        <v>1355</v>
      </c>
      <c r="Q53" s="1790">
        <v>1.2</v>
      </c>
      <c r="R53" s="1790">
        <v>1.2000000000000004E-2</v>
      </c>
      <c r="S53" s="1790">
        <v>2.6870750000000001</v>
      </c>
      <c r="T53" s="1854"/>
    </row>
    <row r="54" spans="1:20" s="236" customFormat="1" ht="21" customHeight="1" x14ac:dyDescent="0.25">
      <c r="A54" s="235"/>
      <c r="B54" s="251" t="str">
        <f t="shared" ref="B54:I65" si="9">IF(L51&lt;&gt;"",L51,"")</f>
        <v/>
      </c>
      <c r="C54" s="254" t="str">
        <f t="shared" si="9"/>
        <v xml:space="preserve">C.S.F. REQUENA            </v>
      </c>
      <c r="D54" s="262" t="s">
        <v>428</v>
      </c>
      <c r="E54" s="262" t="str">
        <f t="shared" si="9"/>
        <v>NO COES</v>
      </c>
      <c r="F54" s="254"/>
      <c r="G54" s="241">
        <f t="shared" si="9"/>
        <v>7.5</v>
      </c>
      <c r="H54" s="242">
        <f t="shared" si="9"/>
        <v>7.5</v>
      </c>
      <c r="I54" s="243">
        <f t="shared" si="9"/>
        <v>2.2528300000000003</v>
      </c>
      <c r="J54" s="1854"/>
      <c r="K54" s="1790"/>
      <c r="L54" s="1790" t="s">
        <v>112</v>
      </c>
      <c r="M54" s="1790" t="s">
        <v>743</v>
      </c>
      <c r="N54" s="1790" t="s">
        <v>1347</v>
      </c>
      <c r="O54" s="1790" t="s">
        <v>1342</v>
      </c>
      <c r="P54" s="1790" t="s">
        <v>1355</v>
      </c>
      <c r="Q54" s="1790">
        <v>44.54099999999999</v>
      </c>
      <c r="R54" s="1790">
        <v>44.54099999999999</v>
      </c>
      <c r="S54" s="1790">
        <v>111.35656999999999</v>
      </c>
      <c r="T54" s="1854"/>
    </row>
    <row r="55" spans="1:20" s="236" customFormat="1" ht="21" customHeight="1" x14ac:dyDescent="0.25">
      <c r="A55" s="235"/>
      <c r="B55" s="251" t="str">
        <f t="shared" si="9"/>
        <v/>
      </c>
      <c r="C55" s="254" t="str">
        <f t="shared" si="9"/>
        <v xml:space="preserve">C.S.F TAMSHIYACU     </v>
      </c>
      <c r="D55" s="262" t="s">
        <v>428</v>
      </c>
      <c r="E55" s="262" t="str">
        <f t="shared" si="9"/>
        <v>NO COES</v>
      </c>
      <c r="F55" s="254"/>
      <c r="G55" s="241">
        <f t="shared" si="9"/>
        <v>2.1</v>
      </c>
      <c r="H55" s="242">
        <f t="shared" si="9"/>
        <v>2.1</v>
      </c>
      <c r="I55" s="243">
        <f t="shared" si="9"/>
        <v>0.404223</v>
      </c>
      <c r="J55" s="1854"/>
      <c r="K55" s="1790"/>
      <c r="L55" s="1790" t="s">
        <v>124</v>
      </c>
      <c r="M55" s="1790" t="s">
        <v>762</v>
      </c>
      <c r="N55" s="1790">
        <v>0</v>
      </c>
      <c r="O55" s="1790" t="s">
        <v>1342</v>
      </c>
      <c r="P55" s="1790" t="s">
        <v>1355</v>
      </c>
      <c r="Q55" s="1790">
        <v>80</v>
      </c>
      <c r="R55" s="1790">
        <v>80</v>
      </c>
      <c r="S55" s="1790">
        <v>104.790504</v>
      </c>
      <c r="T55" s="1854"/>
    </row>
    <row r="56" spans="1:20" s="236" customFormat="1" ht="21" customHeight="1" x14ac:dyDescent="0.25">
      <c r="B56" s="251" t="str">
        <f t="shared" si="9"/>
        <v>Colca Solar S.A.C.</v>
      </c>
      <c r="C56" s="254" t="str">
        <f t="shared" si="9"/>
        <v>C.S. YARUCAYA</v>
      </c>
      <c r="D56" s="262" t="str">
        <f t="shared" si="9"/>
        <v>TERCERA</v>
      </c>
      <c r="E56" s="262" t="str">
        <f t="shared" si="9"/>
        <v>COES</v>
      </c>
      <c r="F56" s="254"/>
      <c r="G56" s="241">
        <f t="shared" si="9"/>
        <v>1.2</v>
      </c>
      <c r="H56" s="242">
        <f t="shared" si="9"/>
        <v>1.2000000000000004E-2</v>
      </c>
      <c r="I56" s="243">
        <f t="shared" si="9"/>
        <v>2.6870750000000001</v>
      </c>
      <c r="J56" s="1854"/>
      <c r="K56" s="1790"/>
      <c r="L56" s="1790" t="s">
        <v>152</v>
      </c>
      <c r="M56" s="1790" t="s">
        <v>809</v>
      </c>
      <c r="N56" s="1790" t="s">
        <v>1344</v>
      </c>
      <c r="O56" s="1790" t="s">
        <v>1342</v>
      </c>
      <c r="P56" s="1790" t="s">
        <v>1355</v>
      </c>
      <c r="Q56" s="1790">
        <v>20</v>
      </c>
      <c r="R56" s="1790">
        <v>20</v>
      </c>
      <c r="S56" s="1790">
        <v>45.821267999999996</v>
      </c>
      <c r="T56" s="1854"/>
    </row>
    <row r="57" spans="1:20" s="236" customFormat="1" ht="21" customHeight="1" x14ac:dyDescent="0.25">
      <c r="B57" s="251" t="str">
        <f t="shared" si="9"/>
        <v>ENGIE EnergÍa Perú S.A.</v>
      </c>
      <c r="C57" s="254" t="str">
        <f t="shared" si="9"/>
        <v>C.S. INTIPAMPA</v>
      </c>
      <c r="D57" s="262" t="str">
        <f t="shared" si="9"/>
        <v>CUARTA</v>
      </c>
      <c r="E57" s="262" t="str">
        <f t="shared" si="9"/>
        <v>COES</v>
      </c>
      <c r="F57" s="254"/>
      <c r="G57" s="241">
        <f t="shared" si="9"/>
        <v>44.54099999999999</v>
      </c>
      <c r="H57" s="242">
        <f t="shared" si="9"/>
        <v>44.54099999999999</v>
      </c>
      <c r="I57" s="243">
        <f t="shared" si="9"/>
        <v>111.35656999999999</v>
      </c>
      <c r="J57" s="1854"/>
      <c r="K57" s="1790"/>
      <c r="L57" s="1790" t="s">
        <v>154</v>
      </c>
      <c r="M57" s="1790" t="s">
        <v>811</v>
      </c>
      <c r="N57" s="1790" t="s">
        <v>1346</v>
      </c>
      <c r="O57" s="1790" t="s">
        <v>1342</v>
      </c>
      <c r="P57" s="1790" t="s">
        <v>1355</v>
      </c>
      <c r="Q57" s="1790">
        <v>16</v>
      </c>
      <c r="R57" s="1790">
        <v>16</v>
      </c>
      <c r="S57" s="1790">
        <v>46.940327000000011</v>
      </c>
      <c r="T57" s="1854"/>
    </row>
    <row r="58" spans="1:20" s="236" customFormat="1" ht="21" customHeight="1" x14ac:dyDescent="0.25">
      <c r="B58" s="251" t="str">
        <f t="shared" si="9"/>
        <v xml:space="preserve">GR Cortarrama S.A.C.             </v>
      </c>
      <c r="C58" s="254" t="str">
        <f t="shared" si="9"/>
        <v>C.S. MATARANI</v>
      </c>
      <c r="D58" s="262" t="s">
        <v>428</v>
      </c>
      <c r="E58" s="262" t="str">
        <f t="shared" si="9"/>
        <v>COES</v>
      </c>
      <c r="F58" s="254"/>
      <c r="G58" s="241">
        <f t="shared" si="9"/>
        <v>80</v>
      </c>
      <c r="H58" s="242">
        <f t="shared" si="9"/>
        <v>80</v>
      </c>
      <c r="I58" s="243">
        <f t="shared" si="9"/>
        <v>104.790504</v>
      </c>
      <c r="J58" s="1854"/>
      <c r="K58" s="1790"/>
      <c r="L58" s="1790" t="s">
        <v>158</v>
      </c>
      <c r="M58" s="1790" t="s">
        <v>717</v>
      </c>
      <c r="N58" s="1790" t="s">
        <v>1347</v>
      </c>
      <c r="O58" s="1790" t="s">
        <v>1342</v>
      </c>
      <c r="P58" s="1790" t="s">
        <v>1355</v>
      </c>
      <c r="Q58" s="1790">
        <v>144.4839999999999</v>
      </c>
      <c r="R58" s="1790">
        <v>144.4839999999999</v>
      </c>
      <c r="S58" s="1790">
        <v>209.54203899999999</v>
      </c>
      <c r="T58" s="1854"/>
    </row>
    <row r="59" spans="1:20" s="236" customFormat="1" ht="21" customHeight="1" x14ac:dyDescent="0.25">
      <c r="B59" s="251" t="str">
        <f t="shared" si="9"/>
        <v>Majes Arcus S.A.C.</v>
      </c>
      <c r="C59" s="254" t="str">
        <f t="shared" si="9"/>
        <v>C.S. MAJES</v>
      </c>
      <c r="D59" s="262" t="str">
        <f t="shared" si="9"/>
        <v>PRIMERA</v>
      </c>
      <c r="E59" s="262" t="str">
        <f t="shared" si="9"/>
        <v>COES</v>
      </c>
      <c r="F59" s="254"/>
      <c r="G59" s="241">
        <f t="shared" si="9"/>
        <v>20</v>
      </c>
      <c r="H59" s="242">
        <f t="shared" si="9"/>
        <v>20</v>
      </c>
      <c r="I59" s="243">
        <f t="shared" si="9"/>
        <v>45.821267999999996</v>
      </c>
      <c r="J59" s="1854"/>
      <c r="K59" s="1790"/>
      <c r="L59" s="1790"/>
      <c r="M59" s="1790" t="s">
        <v>719</v>
      </c>
      <c r="N59" s="1790">
        <v>0</v>
      </c>
      <c r="O59" s="1790" t="s">
        <v>1342</v>
      </c>
      <c r="P59" s="1790" t="s">
        <v>1355</v>
      </c>
      <c r="Q59" s="1790">
        <v>114.93100000000004</v>
      </c>
      <c r="R59" s="1790">
        <v>114.93100000000004</v>
      </c>
      <c r="S59" s="1790">
        <v>158.19397800000002</v>
      </c>
      <c r="T59" s="1854"/>
    </row>
    <row r="60" spans="1:20" s="236" customFormat="1" ht="21" customHeight="1" x14ac:dyDescent="0.25">
      <c r="B60" s="251" t="str">
        <f t="shared" si="9"/>
        <v>Moquegua FV S.A.C.</v>
      </c>
      <c r="C60" s="254" t="str">
        <f t="shared" si="9"/>
        <v>C.S. MOQUEGUA FV</v>
      </c>
      <c r="D60" s="262" t="str">
        <f t="shared" si="9"/>
        <v>SEGUNDA</v>
      </c>
      <c r="E60" s="262" t="str">
        <f t="shared" si="9"/>
        <v>COES</v>
      </c>
      <c r="F60" s="254"/>
      <c r="G60" s="241">
        <f t="shared" si="9"/>
        <v>16</v>
      </c>
      <c r="H60" s="242">
        <f t="shared" si="9"/>
        <v>16</v>
      </c>
      <c r="I60" s="243">
        <f t="shared" si="9"/>
        <v>46.940327000000011</v>
      </c>
      <c r="J60" s="1854"/>
      <c r="K60" s="1790"/>
      <c r="L60" s="1790" t="s">
        <v>160</v>
      </c>
      <c r="M60" s="1790" t="s">
        <v>817</v>
      </c>
      <c r="N60" s="1790" t="s">
        <v>1344</v>
      </c>
      <c r="O60" s="1790" t="s">
        <v>1342</v>
      </c>
      <c r="P60" s="1790" t="s">
        <v>1355</v>
      </c>
      <c r="Q60" s="1790">
        <v>20</v>
      </c>
      <c r="R60" s="1790">
        <v>20</v>
      </c>
      <c r="S60" s="1790">
        <v>57.413201999999998</v>
      </c>
      <c r="T60" s="1854"/>
    </row>
    <row r="61" spans="1:20" s="236" customFormat="1" ht="21" customHeight="1" x14ac:dyDescent="0.25">
      <c r="B61" s="251" t="str">
        <f t="shared" si="9"/>
        <v>Orygen Perú S.A.A.</v>
      </c>
      <c r="C61" s="254" t="str">
        <f t="shared" si="9"/>
        <v>C.S. RUBI</v>
      </c>
      <c r="D61" s="262" t="str">
        <f t="shared" si="9"/>
        <v>CUARTA</v>
      </c>
      <c r="E61" s="262" t="str">
        <f t="shared" si="9"/>
        <v>COES</v>
      </c>
      <c r="F61" s="254"/>
      <c r="G61" s="241">
        <f t="shared" si="9"/>
        <v>144.4839999999999</v>
      </c>
      <c r="H61" s="242">
        <f t="shared" si="9"/>
        <v>144.4839999999999</v>
      </c>
      <c r="I61" s="243">
        <f>+S58+S63</f>
        <v>455.01210099999992</v>
      </c>
      <c r="J61" s="1854"/>
      <c r="K61" s="1790"/>
      <c r="L61" s="1790" t="s">
        <v>176</v>
      </c>
      <c r="M61" s="1790" t="s">
        <v>839</v>
      </c>
      <c r="N61" s="1790" t="s">
        <v>1344</v>
      </c>
      <c r="O61" s="1790" t="s">
        <v>1342</v>
      </c>
      <c r="P61" s="1790" t="s">
        <v>1355</v>
      </c>
      <c r="Q61" s="1790">
        <v>20</v>
      </c>
      <c r="R61" s="1790">
        <v>20</v>
      </c>
      <c r="S61" s="1790">
        <v>44.849500999999997</v>
      </c>
      <c r="T61" s="1854"/>
    </row>
    <row r="62" spans="1:20" s="236" customFormat="1" ht="21" customHeight="1" x14ac:dyDescent="0.25">
      <c r="B62" s="251" t="str">
        <f t="shared" si="9"/>
        <v/>
      </c>
      <c r="C62" s="254" t="str">
        <f t="shared" si="9"/>
        <v>C.S. CLEMESI</v>
      </c>
      <c r="D62" s="262" t="s">
        <v>428</v>
      </c>
      <c r="E62" s="262" t="str">
        <f t="shared" si="9"/>
        <v>COES</v>
      </c>
      <c r="F62" s="254"/>
      <c r="G62" s="241">
        <f t="shared" si="9"/>
        <v>114.93100000000004</v>
      </c>
      <c r="H62" s="242">
        <f t="shared" si="9"/>
        <v>114.93100000000004</v>
      </c>
      <c r="I62" s="243">
        <f>+S59+S64</f>
        <v>388.86647999999991</v>
      </c>
      <c r="J62" s="1854"/>
      <c r="K62" s="1790"/>
      <c r="L62" s="1790" t="s">
        <v>192</v>
      </c>
      <c r="M62" s="1790" t="s">
        <v>891</v>
      </c>
      <c r="N62" s="1790" t="s">
        <v>1344</v>
      </c>
      <c r="O62" s="1790" t="s">
        <v>1342</v>
      </c>
      <c r="P62" s="1790" t="s">
        <v>1355</v>
      </c>
      <c r="Q62" s="1790">
        <v>20</v>
      </c>
      <c r="R62" s="1790">
        <v>20</v>
      </c>
      <c r="S62" s="1790">
        <v>52.700454999999998</v>
      </c>
      <c r="T62" s="1854"/>
    </row>
    <row r="63" spans="1:20" s="236" customFormat="1" ht="21" customHeight="1" x14ac:dyDescent="0.25">
      <c r="A63" s="235"/>
      <c r="B63" s="251" t="str">
        <f t="shared" si="9"/>
        <v>Panamericana Solar S.A.C.</v>
      </c>
      <c r="C63" s="254" t="str">
        <f t="shared" si="9"/>
        <v>C.S. PANAMERICANA SOLAR</v>
      </c>
      <c r="D63" s="262" t="str">
        <f t="shared" si="9"/>
        <v>PRIMERA</v>
      </c>
      <c r="E63" s="262" t="str">
        <f t="shared" si="9"/>
        <v>COES</v>
      </c>
      <c r="F63" s="254"/>
      <c r="G63" s="241">
        <f t="shared" si="9"/>
        <v>20</v>
      </c>
      <c r="H63" s="242">
        <f t="shared" si="9"/>
        <v>20</v>
      </c>
      <c r="I63" s="243">
        <f t="shared" si="9"/>
        <v>57.413201999999998</v>
      </c>
      <c r="J63" s="1854"/>
      <c r="K63" s="1790"/>
      <c r="L63" s="1790" t="s">
        <v>104</v>
      </c>
      <c r="M63" s="1790" t="s">
        <v>717</v>
      </c>
      <c r="N63" s="1790" t="s">
        <v>1347</v>
      </c>
      <c r="O63" s="1790" t="s">
        <v>1342</v>
      </c>
      <c r="P63" s="1790" t="s">
        <v>1355</v>
      </c>
      <c r="Q63" s="1790">
        <v>0</v>
      </c>
      <c r="R63" s="1790">
        <v>0</v>
      </c>
      <c r="S63" s="1790">
        <v>245.47006199999996</v>
      </c>
      <c r="T63" s="1854"/>
    </row>
    <row r="64" spans="1:20" s="236" customFormat="1" ht="21" customHeight="1" x14ac:dyDescent="0.25">
      <c r="A64" s="235"/>
      <c r="B64" s="251" t="str">
        <f t="shared" si="9"/>
        <v>Repartición Arcus S.A.C.</v>
      </c>
      <c r="C64" s="254" t="str">
        <f t="shared" si="9"/>
        <v>C.S. REPARTICION</v>
      </c>
      <c r="D64" s="262" t="str">
        <f t="shared" si="9"/>
        <v>PRIMERA</v>
      </c>
      <c r="E64" s="262" t="str">
        <f t="shared" si="9"/>
        <v>COES</v>
      </c>
      <c r="F64" s="254"/>
      <c r="G64" s="241">
        <f t="shared" si="9"/>
        <v>20</v>
      </c>
      <c r="H64" s="242">
        <f t="shared" si="9"/>
        <v>20</v>
      </c>
      <c r="I64" s="243">
        <f t="shared" si="9"/>
        <v>44.849500999999997</v>
      </c>
      <c r="J64" s="1854"/>
      <c r="K64" s="1790"/>
      <c r="L64" s="1790"/>
      <c r="M64" s="1790" t="s">
        <v>719</v>
      </c>
      <c r="N64" s="1790">
        <v>0</v>
      </c>
      <c r="O64" s="1790" t="s">
        <v>1342</v>
      </c>
      <c r="P64" s="1790" t="s">
        <v>1355</v>
      </c>
      <c r="Q64" s="1790">
        <v>0</v>
      </c>
      <c r="R64" s="1790">
        <v>0</v>
      </c>
      <c r="S64" s="1790">
        <v>230.67250199999992</v>
      </c>
      <c r="T64" s="1854"/>
    </row>
    <row r="65" spans="1:20" s="236" customFormat="1" ht="21" customHeight="1" thickBot="1" x14ac:dyDescent="0.3">
      <c r="A65" s="235"/>
      <c r="B65" s="251" t="str">
        <f t="shared" si="9"/>
        <v>Tacna Solar S.A.C.</v>
      </c>
      <c r="C65" s="254" t="str">
        <f t="shared" si="9"/>
        <v>C.S. TACNA SOLAR</v>
      </c>
      <c r="D65" s="262" t="str">
        <f t="shared" si="9"/>
        <v>PRIMERA</v>
      </c>
      <c r="E65" s="262" t="str">
        <f t="shared" si="9"/>
        <v>COES</v>
      </c>
      <c r="F65" s="254"/>
      <c r="G65" s="241">
        <f t="shared" si="9"/>
        <v>20</v>
      </c>
      <c r="H65" s="242">
        <f t="shared" si="9"/>
        <v>20</v>
      </c>
      <c r="I65" s="243">
        <f t="shared" si="9"/>
        <v>52.700454999999998</v>
      </c>
      <c r="J65" s="1854"/>
      <c r="K65" s="1790" t="s">
        <v>1356</v>
      </c>
      <c r="L65" s="1790"/>
      <c r="M65" s="1790"/>
      <c r="N65" s="1790"/>
      <c r="O65" s="1790"/>
      <c r="P65" s="1790"/>
      <c r="Q65" s="1790">
        <v>493.64599999999996</v>
      </c>
      <c r="R65" s="1790">
        <v>492.45799999999997</v>
      </c>
      <c r="S65" s="1790">
        <v>1315.6126139999999</v>
      </c>
      <c r="T65" s="1854"/>
    </row>
    <row r="66" spans="1:20" s="236" customFormat="1" ht="21" customHeight="1" thickBot="1" x14ac:dyDescent="0.3">
      <c r="A66" s="235"/>
      <c r="B66" s="1468" t="s">
        <v>1357</v>
      </c>
      <c r="C66" s="1469"/>
      <c r="D66" s="1469"/>
      <c r="E66" s="1469"/>
      <c r="F66" s="1470"/>
      <c r="G66" s="257">
        <f>SUM(G53:G65)</f>
        <v>493.64599999999996</v>
      </c>
      <c r="H66" s="248">
        <f>SUM(H53:H65)</f>
        <v>492.45799999999997</v>
      </c>
      <c r="I66" s="258">
        <f>SUM(I53:I65)</f>
        <v>1315.6126139999997</v>
      </c>
      <c r="J66" s="1854"/>
      <c r="K66" s="1790" t="s">
        <v>410</v>
      </c>
      <c r="L66" s="1790" t="s">
        <v>108</v>
      </c>
      <c r="M66" s="1790" t="s">
        <v>731</v>
      </c>
      <c r="N66" s="1790" t="s">
        <v>1344</v>
      </c>
      <c r="O66" s="1790" t="s">
        <v>1342</v>
      </c>
      <c r="P66" s="1790" t="s">
        <v>1358</v>
      </c>
      <c r="Q66" s="1790">
        <v>80</v>
      </c>
      <c r="R66" s="1790">
        <v>80</v>
      </c>
      <c r="S66" s="1790">
        <v>332.69444899999991</v>
      </c>
      <c r="T66" s="1854"/>
    </row>
    <row r="67" spans="1:20" s="236" customFormat="1" ht="21" customHeight="1" x14ac:dyDescent="0.25">
      <c r="A67" s="235"/>
      <c r="B67" s="2155"/>
      <c r="C67" s="2155"/>
      <c r="D67" s="2155"/>
      <c r="E67" s="2155"/>
      <c r="F67" s="2155"/>
      <c r="G67" s="2156"/>
      <c r="H67" s="2157"/>
      <c r="I67" s="2157"/>
      <c r="J67" s="1854"/>
      <c r="K67" s="1790"/>
      <c r="L67" s="1790"/>
      <c r="M67" s="1790"/>
      <c r="N67" s="1790"/>
      <c r="O67" s="1790"/>
      <c r="P67" s="1790"/>
      <c r="Q67" s="1790"/>
      <c r="R67" s="1790"/>
      <c r="S67" s="1790"/>
      <c r="T67" s="1854"/>
    </row>
    <row r="68" spans="1:20" s="226" customFormat="1" ht="21" customHeight="1" x14ac:dyDescent="0.25">
      <c r="A68" s="235"/>
      <c r="B68" s="235"/>
      <c r="C68" s="235"/>
      <c r="D68" s="228"/>
      <c r="E68" s="228"/>
      <c r="F68" s="235"/>
      <c r="G68" s="250"/>
      <c r="H68" s="263"/>
      <c r="I68" s="263"/>
      <c r="J68" s="1851"/>
      <c r="K68" s="1790"/>
      <c r="L68" s="1790"/>
      <c r="M68" s="1790" t="s">
        <v>733</v>
      </c>
      <c r="N68" s="1790" t="s">
        <v>1344</v>
      </c>
      <c r="O68" s="1790" t="s">
        <v>1342</v>
      </c>
      <c r="P68" s="1790" t="s">
        <v>1358</v>
      </c>
      <c r="Q68" s="1790">
        <v>30</v>
      </c>
      <c r="R68" s="1790">
        <v>30</v>
      </c>
      <c r="S68" s="1790">
        <v>124.98379</v>
      </c>
      <c r="T68" s="1851"/>
    </row>
    <row r="69" spans="1:20" s="226" customFormat="1" ht="21" customHeight="1" thickBot="1" x14ac:dyDescent="0.3">
      <c r="A69" s="235"/>
      <c r="B69" s="235"/>
      <c r="C69" s="235"/>
      <c r="D69" s="228"/>
      <c r="E69" s="228"/>
      <c r="F69" s="235"/>
      <c r="G69" s="250"/>
      <c r="H69" s="263"/>
      <c r="I69" s="263"/>
      <c r="J69" s="1851"/>
      <c r="K69" s="1790"/>
      <c r="L69" s="1790"/>
      <c r="M69" s="1790"/>
      <c r="N69" s="1790"/>
      <c r="O69" s="1790"/>
      <c r="P69" s="1790"/>
      <c r="Q69" s="1790"/>
      <c r="R69" s="1790"/>
      <c r="S69" s="1790"/>
      <c r="T69" s="1851"/>
    </row>
    <row r="70" spans="1:20" s="226" customFormat="1" ht="21" customHeight="1" thickBot="1" x14ac:dyDescent="0.3">
      <c r="A70" s="235"/>
      <c r="B70" s="1477" t="s">
        <v>400</v>
      </c>
      <c r="C70" s="1478"/>
      <c r="D70" s="1478"/>
      <c r="E70" s="1478"/>
      <c r="F70" s="1478"/>
      <c r="G70" s="1478"/>
      <c r="H70" s="1478"/>
      <c r="I70" s="1479"/>
      <c r="J70" s="1851"/>
      <c r="K70" s="1790"/>
      <c r="L70" s="1790" t="s">
        <v>110</v>
      </c>
      <c r="M70" s="1790" t="s">
        <v>735</v>
      </c>
      <c r="N70" s="1790">
        <v>0</v>
      </c>
      <c r="O70" s="1790" t="s">
        <v>1342</v>
      </c>
      <c r="P70" s="1790" t="s">
        <v>1358</v>
      </c>
      <c r="Q70" s="1790">
        <v>135.69999999999979</v>
      </c>
      <c r="R70" s="1790">
        <v>135.69999999999979</v>
      </c>
      <c r="S70" s="1790">
        <v>614.92665</v>
      </c>
      <c r="T70" s="1851"/>
    </row>
    <row r="71" spans="1:20" s="226" customFormat="1" ht="21" customHeight="1" x14ac:dyDescent="0.25">
      <c r="A71" s="235"/>
      <c r="B71" s="251" t="str">
        <f>IF(L66&lt;&gt;"",L66,"")</f>
        <v>Energía Eólica S.A.</v>
      </c>
      <c r="C71" s="254" t="str">
        <f t="shared" ref="C71:I71" si="10">IF(M66&lt;&gt;"",M66,"")</f>
        <v>C.E. CUPISNIQUE</v>
      </c>
      <c r="D71" s="262" t="str">
        <f t="shared" si="10"/>
        <v>PRIMERA</v>
      </c>
      <c r="E71" s="262" t="str">
        <f t="shared" si="10"/>
        <v>COES</v>
      </c>
      <c r="F71" s="252"/>
      <c r="G71" s="241">
        <f t="shared" si="10"/>
        <v>80</v>
      </c>
      <c r="H71" s="242">
        <f t="shared" si="10"/>
        <v>80</v>
      </c>
      <c r="I71" s="243">
        <f t="shared" si="10"/>
        <v>332.69444899999991</v>
      </c>
      <c r="J71" s="1851"/>
      <c r="K71" s="1790"/>
      <c r="L71" s="1790" t="s">
        <v>112</v>
      </c>
      <c r="M71" s="1790" t="s">
        <v>737</v>
      </c>
      <c r="N71" s="1790">
        <v>0</v>
      </c>
      <c r="O71" s="1790" t="s">
        <v>1342</v>
      </c>
      <c r="P71" s="1790" t="s">
        <v>1358</v>
      </c>
      <c r="Q71" s="1790">
        <v>294</v>
      </c>
      <c r="R71" s="1790">
        <v>294</v>
      </c>
      <c r="S71" s="1790">
        <v>1063.4885300000001</v>
      </c>
      <c r="T71" s="1851"/>
    </row>
    <row r="72" spans="1:20" s="226" customFormat="1" ht="21" customHeight="1" x14ac:dyDescent="0.25">
      <c r="A72" s="235"/>
      <c r="B72" s="251" t="str">
        <f>IF(L68&lt;&gt;"",L68,"")</f>
        <v/>
      </c>
      <c r="C72" s="254" t="str">
        <f>IF(M68&lt;&gt;"",M68,"")</f>
        <v>C.E. TALARA</v>
      </c>
      <c r="D72" s="262" t="str">
        <f>IF(N68&lt;&gt;"",N68,"")</f>
        <v>PRIMERA</v>
      </c>
      <c r="E72" s="262" t="str">
        <f>IF(O68&lt;&gt;"",O68,"")</f>
        <v>COES</v>
      </c>
      <c r="F72" s="254"/>
      <c r="G72" s="241">
        <f>IF(Q68&lt;&gt;"",Q68,"")</f>
        <v>30</v>
      </c>
      <c r="H72" s="242">
        <f>IF(R68&lt;&gt;"",R68,"")</f>
        <v>30</v>
      </c>
      <c r="I72" s="243">
        <f>IF(S68&lt;&gt;"",S68,"")</f>
        <v>124.98379</v>
      </c>
      <c r="J72" s="1851"/>
      <c r="K72" s="1790"/>
      <c r="L72" s="1790" t="s">
        <v>126</v>
      </c>
      <c r="M72" s="1790" t="s">
        <v>763</v>
      </c>
      <c r="N72" s="1790" t="s">
        <v>1347</v>
      </c>
      <c r="O72" s="1790" t="s">
        <v>1342</v>
      </c>
      <c r="P72" s="1790" t="s">
        <v>1358</v>
      </c>
      <c r="Q72" s="1790">
        <v>18.37</v>
      </c>
      <c r="R72" s="1790">
        <v>18.37</v>
      </c>
      <c r="S72" s="1790">
        <v>65.644132000000013</v>
      </c>
      <c r="T72" s="1851"/>
    </row>
    <row r="73" spans="1:20" ht="21" customHeight="1" x14ac:dyDescent="0.3">
      <c r="B73" s="251" t="str">
        <f t="shared" ref="B73:I80" si="11">IF(L70&lt;&gt;"",L70,"")</f>
        <v>Energía Renovable del Sur S.A.</v>
      </c>
      <c r="C73" s="254" t="str">
        <f t="shared" si="11"/>
        <v>C.E. SAN JUAN</v>
      </c>
      <c r="D73" s="262" t="s">
        <v>428</v>
      </c>
      <c r="E73" s="262" t="str">
        <f t="shared" si="11"/>
        <v>COES</v>
      </c>
      <c r="F73" s="254"/>
      <c r="G73" s="241">
        <f t="shared" si="11"/>
        <v>135.69999999999979</v>
      </c>
      <c r="H73" s="242">
        <f t="shared" si="11"/>
        <v>135.69999999999979</v>
      </c>
      <c r="I73" s="243">
        <f t="shared" si="11"/>
        <v>614.92665</v>
      </c>
      <c r="K73" s="1790"/>
      <c r="L73" s="1790" t="s">
        <v>128</v>
      </c>
      <c r="M73" s="1790" t="s">
        <v>764</v>
      </c>
      <c r="N73" s="1790" t="s">
        <v>1347</v>
      </c>
      <c r="O73" s="1790" t="s">
        <v>1342</v>
      </c>
      <c r="P73" s="1790" t="s">
        <v>1358</v>
      </c>
      <c r="Q73" s="1790">
        <v>18.37</v>
      </c>
      <c r="R73" s="1790">
        <v>18.37</v>
      </c>
      <c r="S73" s="1790">
        <v>82.394667000000013</v>
      </c>
    </row>
    <row r="74" spans="1:20" ht="21" customHeight="1" x14ac:dyDescent="0.3">
      <c r="B74" s="251" t="str">
        <f t="shared" si="11"/>
        <v>ENGIE EnergÍa Perú S.A.</v>
      </c>
      <c r="C74" s="254" t="str">
        <f t="shared" si="11"/>
        <v>C.E. PUNTA LOMITAS</v>
      </c>
      <c r="D74" s="262" t="s">
        <v>428</v>
      </c>
      <c r="E74" s="262" t="str">
        <f t="shared" si="11"/>
        <v>COES</v>
      </c>
      <c r="F74" s="254"/>
      <c r="G74" s="241">
        <f t="shared" si="11"/>
        <v>294</v>
      </c>
      <c r="H74" s="242">
        <f t="shared" si="11"/>
        <v>294</v>
      </c>
      <c r="I74" s="243">
        <f t="shared" si="11"/>
        <v>1063.4885300000001</v>
      </c>
      <c r="K74" s="1790"/>
      <c r="L74" s="1790" t="s">
        <v>158</v>
      </c>
      <c r="M74" s="1790" t="s">
        <v>702</v>
      </c>
      <c r="N74" s="1790" t="s">
        <v>1347</v>
      </c>
      <c r="O74" s="1790" t="s">
        <v>1342</v>
      </c>
      <c r="P74" s="1790" t="s">
        <v>1358</v>
      </c>
      <c r="Q74" s="1790">
        <v>132.30000000000004</v>
      </c>
      <c r="R74" s="1790">
        <v>132.30000000000004</v>
      </c>
      <c r="S74" s="1790">
        <v>250.33705099999997</v>
      </c>
    </row>
    <row r="75" spans="1:20" ht="21" customHeight="1" x14ac:dyDescent="0.3">
      <c r="B75" s="251" t="str">
        <f t="shared" si="11"/>
        <v>GR Paino S.A.C.</v>
      </c>
      <c r="C75" s="254" t="str">
        <f t="shared" si="11"/>
        <v>C.E. HUAMBOS</v>
      </c>
      <c r="D75" s="262" t="str">
        <f t="shared" si="11"/>
        <v>CUARTA</v>
      </c>
      <c r="E75" s="262" t="str">
        <f t="shared" si="11"/>
        <v>COES</v>
      </c>
      <c r="F75" s="254"/>
      <c r="G75" s="241">
        <f t="shared" si="11"/>
        <v>18.37</v>
      </c>
      <c r="H75" s="242">
        <f t="shared" si="11"/>
        <v>18.37</v>
      </c>
      <c r="I75" s="243">
        <f t="shared" si="11"/>
        <v>65.644132000000013</v>
      </c>
      <c r="K75" s="1790"/>
      <c r="L75" s="1790"/>
      <c r="M75" s="1790" t="s">
        <v>704</v>
      </c>
      <c r="N75" s="1790">
        <v>0</v>
      </c>
      <c r="O75" s="1790" t="s">
        <v>1342</v>
      </c>
      <c r="P75" s="1790" t="s">
        <v>1358</v>
      </c>
      <c r="Q75" s="1790">
        <v>177.00000000000006</v>
      </c>
      <c r="R75" s="1790">
        <v>177.00000000000006</v>
      </c>
      <c r="S75" s="1790">
        <v>247.64722500000005</v>
      </c>
    </row>
    <row r="76" spans="1:20" ht="21" customHeight="1" x14ac:dyDescent="0.3">
      <c r="B76" s="251" t="str">
        <f t="shared" si="11"/>
        <v>GR Taruca S.A.C.</v>
      </c>
      <c r="C76" s="254" t="str">
        <f t="shared" si="11"/>
        <v>C.E. DUNA</v>
      </c>
      <c r="D76" s="262" t="str">
        <f t="shared" si="11"/>
        <v>CUARTA</v>
      </c>
      <c r="E76" s="262" t="str">
        <f t="shared" si="11"/>
        <v>COES</v>
      </c>
      <c r="F76" s="254"/>
      <c r="G76" s="241">
        <f t="shared" si="11"/>
        <v>18.37</v>
      </c>
      <c r="H76" s="242">
        <f t="shared" si="11"/>
        <v>18.37</v>
      </c>
      <c r="I76" s="243">
        <f t="shared" si="11"/>
        <v>82.394667000000013</v>
      </c>
      <c r="K76" s="1790"/>
      <c r="L76" s="1790" t="s">
        <v>162</v>
      </c>
      <c r="M76" s="1790" t="s">
        <v>818</v>
      </c>
      <c r="N76" s="1790" t="s">
        <v>1344</v>
      </c>
      <c r="O76" s="1790" t="s">
        <v>1342</v>
      </c>
      <c r="P76" s="1790" t="s">
        <v>1358</v>
      </c>
      <c r="Q76" s="1790">
        <v>32.1</v>
      </c>
      <c r="R76" s="1790">
        <v>32.1</v>
      </c>
      <c r="S76" s="1790">
        <v>162.580153</v>
      </c>
    </row>
    <row r="77" spans="1:20" ht="21" customHeight="1" x14ac:dyDescent="0.3">
      <c r="A77" s="235"/>
      <c r="B77" s="251" t="str">
        <f t="shared" si="11"/>
        <v>Orygen Perú S.A.A.</v>
      </c>
      <c r="C77" s="254" t="str">
        <f t="shared" si="11"/>
        <v>C.E. WAYRA</v>
      </c>
      <c r="D77" s="262" t="str">
        <f t="shared" si="11"/>
        <v>CUARTA</v>
      </c>
      <c r="E77" s="262" t="str">
        <f t="shared" si="11"/>
        <v>COES</v>
      </c>
      <c r="F77" s="254"/>
      <c r="G77" s="241">
        <f t="shared" si="11"/>
        <v>132.30000000000004</v>
      </c>
      <c r="H77" s="242">
        <f t="shared" si="11"/>
        <v>132.30000000000004</v>
      </c>
      <c r="I77" s="243">
        <f>+S74+S78</f>
        <v>509.82907399999999</v>
      </c>
      <c r="K77" s="1790"/>
      <c r="L77" s="1790" t="s">
        <v>164</v>
      </c>
      <c r="M77" s="1790" t="s">
        <v>819</v>
      </c>
      <c r="N77" s="1790" t="s">
        <v>1346</v>
      </c>
      <c r="O77" s="1790" t="s">
        <v>1342</v>
      </c>
      <c r="P77" s="1790" t="s">
        <v>1358</v>
      </c>
      <c r="Q77" s="1790">
        <v>97.15</v>
      </c>
      <c r="R77" s="1790">
        <v>97.15</v>
      </c>
      <c r="S77" s="1790">
        <v>481.8430790000001</v>
      </c>
    </row>
    <row r="78" spans="1:20" ht="21" customHeight="1" x14ac:dyDescent="0.3">
      <c r="A78" s="235"/>
      <c r="B78" s="251" t="str">
        <f t="shared" si="11"/>
        <v/>
      </c>
      <c r="C78" s="254" t="str">
        <f t="shared" si="11"/>
        <v>C.E. WAYRA EXTENSIÓN</v>
      </c>
      <c r="D78" s="262" t="s">
        <v>428</v>
      </c>
      <c r="E78" s="262" t="str">
        <f t="shared" si="11"/>
        <v>COES</v>
      </c>
      <c r="F78" s="254"/>
      <c r="G78" s="241">
        <f t="shared" si="11"/>
        <v>177.00000000000006</v>
      </c>
      <c r="H78" s="242">
        <f t="shared" si="11"/>
        <v>177.00000000000006</v>
      </c>
      <c r="I78" s="243">
        <f>+S75+S79</f>
        <v>426.34777000000008</v>
      </c>
      <c r="K78" s="1790"/>
      <c r="L78" s="1790" t="s">
        <v>104</v>
      </c>
      <c r="M78" s="1790" t="s">
        <v>702</v>
      </c>
      <c r="N78" s="1790" t="s">
        <v>1347</v>
      </c>
      <c r="O78" s="1790" t="s">
        <v>1342</v>
      </c>
      <c r="P78" s="1790" t="s">
        <v>1358</v>
      </c>
      <c r="Q78" s="1790">
        <v>0</v>
      </c>
      <c r="R78" s="1790">
        <v>0</v>
      </c>
      <c r="S78" s="1790">
        <v>259.49202300000002</v>
      </c>
    </row>
    <row r="79" spans="1:20" ht="21" customHeight="1" x14ac:dyDescent="0.3">
      <c r="A79" s="235"/>
      <c r="B79" s="251" t="str">
        <f t="shared" si="11"/>
        <v>Parque Eolico Marcona S.A.C.</v>
      </c>
      <c r="C79" s="254" t="str">
        <f t="shared" si="11"/>
        <v>C.E. PARQUE EÓLICO MARCONA</v>
      </c>
      <c r="D79" s="262" t="str">
        <f t="shared" si="11"/>
        <v>PRIMERA</v>
      </c>
      <c r="E79" s="262" t="str">
        <f t="shared" si="11"/>
        <v>COES</v>
      </c>
      <c r="F79" s="254"/>
      <c r="G79" s="241">
        <f t="shared" si="11"/>
        <v>32.1</v>
      </c>
      <c r="H79" s="242">
        <f t="shared" si="11"/>
        <v>32.1</v>
      </c>
      <c r="I79" s="243">
        <f t="shared" si="11"/>
        <v>162.580153</v>
      </c>
      <c r="K79" s="1790"/>
      <c r="L79" s="1790"/>
      <c r="M79" s="1790" t="s">
        <v>704</v>
      </c>
      <c r="N79" s="1790">
        <v>0</v>
      </c>
      <c r="O79" s="1790" t="s">
        <v>1342</v>
      </c>
      <c r="P79" s="1790" t="s">
        <v>1358</v>
      </c>
      <c r="Q79" s="1790">
        <v>0</v>
      </c>
      <c r="R79" s="1790">
        <v>0</v>
      </c>
      <c r="S79" s="1790">
        <v>178.70054500000006</v>
      </c>
    </row>
    <row r="80" spans="1:20" ht="21" customHeight="1" thickBot="1" x14ac:dyDescent="0.35">
      <c r="B80" s="251" t="str">
        <f t="shared" si="11"/>
        <v>Parque Eolico Tres Hermanas S.A.C.</v>
      </c>
      <c r="C80" s="254" t="str">
        <f t="shared" si="11"/>
        <v>C.E. TRES HERMANAS</v>
      </c>
      <c r="D80" s="262" t="str">
        <f t="shared" si="11"/>
        <v>SEGUNDA</v>
      </c>
      <c r="E80" s="262" t="str">
        <f t="shared" si="11"/>
        <v>COES</v>
      </c>
      <c r="F80" s="254"/>
      <c r="G80" s="241">
        <f t="shared" si="11"/>
        <v>97.15</v>
      </c>
      <c r="H80" s="242">
        <f t="shared" si="11"/>
        <v>97.15</v>
      </c>
      <c r="I80" s="243">
        <f t="shared" si="11"/>
        <v>481.8430790000001</v>
      </c>
      <c r="K80" s="1790" t="s">
        <v>1359</v>
      </c>
      <c r="L80" s="1790"/>
      <c r="M80" s="1790"/>
      <c r="N80" s="1790"/>
      <c r="O80" s="1790"/>
      <c r="P80" s="1790"/>
      <c r="Q80" s="1790">
        <v>1014.99</v>
      </c>
      <c r="R80" s="1790">
        <v>1014.99</v>
      </c>
      <c r="S80" s="1790">
        <v>3864.7322939999999</v>
      </c>
    </row>
    <row r="81" spans="1:20" ht="21" customHeight="1" thickBot="1" x14ac:dyDescent="0.35">
      <c r="A81" s="235"/>
      <c r="B81" s="1468" t="s">
        <v>1360</v>
      </c>
      <c r="C81" s="1469"/>
      <c r="D81" s="1469"/>
      <c r="E81" s="1469"/>
      <c r="F81" s="1470"/>
      <c r="G81" s="247">
        <f>SUM(G71:G80)</f>
        <v>1014.99</v>
      </c>
      <c r="H81" s="257">
        <f t="shared" ref="H81:I81" si="12">SUM(H71:H80)</f>
        <v>1014.99</v>
      </c>
      <c r="I81" s="264">
        <f t="shared" si="12"/>
        <v>3864.7322940000004</v>
      </c>
      <c r="K81" s="1790" t="s">
        <v>198</v>
      </c>
      <c r="L81" s="1790"/>
      <c r="M81" s="1790"/>
      <c r="N81" s="1790"/>
      <c r="O81" s="1790"/>
      <c r="P81" s="1790"/>
      <c r="Q81" s="1790">
        <v>2049.5029999999992</v>
      </c>
      <c r="R81" s="1790">
        <v>2004.4259999999995</v>
      </c>
      <c r="S81" s="1790">
        <v>7993.8459090000006</v>
      </c>
    </row>
    <row r="82" spans="1:20" ht="21" customHeight="1" thickBot="1" x14ac:dyDescent="0.35">
      <c r="A82" s="227"/>
      <c r="B82" s="259"/>
      <c r="C82" s="259"/>
      <c r="D82" s="259"/>
      <c r="E82" s="259"/>
      <c r="F82" s="259"/>
      <c r="G82" s="260"/>
      <c r="H82" s="260"/>
      <c r="I82" s="260"/>
      <c r="K82" s="1790"/>
      <c r="L82" s="1790"/>
      <c r="M82" s="1790"/>
      <c r="N82" s="1790"/>
      <c r="O82" s="1790"/>
      <c r="P82" s="1790"/>
      <c r="Q82" s="1790"/>
      <c r="R82" s="1790"/>
    </row>
    <row r="83" spans="1:20" ht="21" customHeight="1" x14ac:dyDescent="0.3">
      <c r="A83" s="227"/>
      <c r="B83" s="1471" t="s">
        <v>1361</v>
      </c>
      <c r="C83" s="1472"/>
      <c r="D83" s="1472"/>
      <c r="E83" s="1472"/>
      <c r="F83" s="1473"/>
      <c r="G83" s="265">
        <f>SUM(G39,G50,G66,G81)</f>
        <v>2002.903</v>
      </c>
      <c r="H83" s="265">
        <f>SUM(H39,H50,H66,H81)</f>
        <v>1958.4259999999999</v>
      </c>
      <c r="I83" s="266">
        <f>SUM(I39,I50,I66,I81)</f>
        <v>7732.8165160000008</v>
      </c>
      <c r="K83" s="1790"/>
      <c r="L83" s="1790"/>
      <c r="M83" s="1790"/>
      <c r="N83" s="1790"/>
      <c r="O83" s="1790"/>
      <c r="P83" s="1790"/>
      <c r="Q83" s="1790"/>
      <c r="R83" s="1790"/>
    </row>
    <row r="84" spans="1:20" ht="21" customHeight="1" thickBot="1" x14ac:dyDescent="0.35">
      <c r="A84" s="227"/>
      <c r="B84" s="1474" t="s">
        <v>1362</v>
      </c>
      <c r="C84" s="1475"/>
      <c r="D84" s="1475"/>
      <c r="E84" s="1475"/>
      <c r="F84" s="1476"/>
      <c r="G84" s="267">
        <f>+G83/'3.3.1 (PI)'!G13</f>
        <v>0.12116050648875264</v>
      </c>
      <c r="H84" s="267">
        <f>+H83/'3.4.1 (PE)'!G14</f>
        <v>0.12533451773221485</v>
      </c>
      <c r="I84" s="268">
        <f>+I83/'3.5.1'!G13</f>
        <v>0.12121373967887421</v>
      </c>
      <c r="K84" s="1790"/>
      <c r="L84" s="1790"/>
      <c r="M84" s="1790"/>
      <c r="N84" s="1790"/>
      <c r="O84" s="1790"/>
      <c r="P84" s="1790"/>
      <c r="Q84" s="1790"/>
      <c r="R84" s="1790"/>
    </row>
    <row r="85" spans="1:20" s="133" customFormat="1" ht="24" customHeight="1" x14ac:dyDescent="0.25">
      <c r="A85" s="235"/>
      <c r="B85" s="235" t="s">
        <v>1363</v>
      </c>
      <c r="C85" s="236"/>
      <c r="D85" s="269"/>
      <c r="E85" s="269"/>
      <c r="F85" s="236"/>
      <c r="G85" s="236"/>
      <c r="H85" s="236"/>
      <c r="I85" s="236"/>
      <c r="J85" s="1802"/>
      <c r="K85" s="1816"/>
      <c r="L85" s="1816"/>
      <c r="M85" s="1816"/>
      <c r="N85" s="1816"/>
      <c r="O85" s="1816"/>
      <c r="P85" s="1816"/>
      <c r="Q85" s="1816"/>
      <c r="R85" s="1816"/>
      <c r="S85" s="1802"/>
      <c r="T85" s="1802"/>
    </row>
    <row r="86" spans="1:20" x14ac:dyDescent="0.3">
      <c r="K86" s="1790"/>
      <c r="L86" s="1790"/>
      <c r="M86" s="1790"/>
      <c r="N86" s="1790"/>
      <c r="O86" s="1790"/>
      <c r="P86" s="1790"/>
      <c r="Q86" s="1790"/>
      <c r="R86" s="1790"/>
    </row>
    <row r="87" spans="1:20" x14ac:dyDescent="0.3">
      <c r="K87" s="1790"/>
      <c r="L87" s="1790"/>
      <c r="M87" s="1790"/>
      <c r="N87" s="1790"/>
      <c r="O87" s="1790"/>
      <c r="P87" s="1790"/>
      <c r="Q87" s="1790"/>
      <c r="R87" s="1790"/>
    </row>
    <row r="88" spans="1:20" x14ac:dyDescent="0.3">
      <c r="K88" s="1790"/>
      <c r="L88" s="1790"/>
      <c r="M88" s="1790"/>
      <c r="N88" s="1790"/>
      <c r="O88" s="1790"/>
      <c r="P88" s="1790"/>
      <c r="Q88" s="1790"/>
      <c r="R88" s="1790"/>
    </row>
    <row r="89" spans="1:20" x14ac:dyDescent="0.3">
      <c r="K89" s="1790"/>
      <c r="L89" s="1790"/>
      <c r="M89" s="1790"/>
      <c r="N89" s="1790"/>
      <c r="O89" s="1790"/>
      <c r="P89" s="1790"/>
      <c r="Q89" s="1790"/>
      <c r="R89" s="1790"/>
    </row>
    <row r="90" spans="1:20" x14ac:dyDescent="0.3">
      <c r="K90" s="1790"/>
      <c r="L90" s="1790"/>
      <c r="M90" s="1790"/>
      <c r="N90" s="1790"/>
      <c r="O90" s="1790"/>
      <c r="P90" s="1790"/>
      <c r="Q90" s="1790"/>
      <c r="R90" s="1790"/>
    </row>
    <row r="91" spans="1:20" x14ac:dyDescent="0.3">
      <c r="K91" s="1790"/>
      <c r="L91" s="1790"/>
      <c r="M91" s="1790"/>
      <c r="N91" s="1790"/>
      <c r="O91" s="1790"/>
      <c r="P91" s="1790"/>
      <c r="Q91" s="1790"/>
      <c r="R91" s="1790"/>
    </row>
    <row r="92" spans="1:20" x14ac:dyDescent="0.3">
      <c r="K92" s="1790"/>
      <c r="L92" s="1790"/>
      <c r="M92" s="1790"/>
      <c r="N92" s="1790"/>
      <c r="O92" s="1790"/>
      <c r="P92" s="1790"/>
      <c r="Q92" s="1790"/>
      <c r="R92" s="1790"/>
    </row>
    <row r="93" spans="1:20" x14ac:dyDescent="0.3">
      <c r="K93" s="1790"/>
      <c r="L93" s="1790"/>
      <c r="M93" s="1790"/>
      <c r="N93" s="1790"/>
      <c r="O93" s="1790"/>
      <c r="P93" s="1790"/>
      <c r="Q93" s="1790"/>
      <c r="R93" s="1790"/>
    </row>
    <row r="94" spans="1:20" x14ac:dyDescent="0.3">
      <c r="K94" s="1790"/>
      <c r="L94" s="1790"/>
      <c r="M94" s="1790"/>
      <c r="N94" s="1790"/>
      <c r="O94" s="1790"/>
      <c r="P94" s="1790"/>
      <c r="Q94" s="1790"/>
      <c r="R94" s="1790"/>
    </row>
    <row r="95" spans="1:20" x14ac:dyDescent="0.3">
      <c r="K95" s="1790"/>
      <c r="L95" s="1790"/>
      <c r="M95" s="1790"/>
      <c r="N95" s="1790"/>
      <c r="O95" s="1790"/>
      <c r="P95" s="1790"/>
      <c r="Q95" s="1790"/>
      <c r="R95" s="1790"/>
    </row>
    <row r="96" spans="1:20" x14ac:dyDescent="0.3">
      <c r="K96" s="1790"/>
      <c r="L96" s="1790"/>
      <c r="M96" s="1790"/>
      <c r="N96" s="1790"/>
      <c r="O96" s="1790"/>
      <c r="P96" s="1790"/>
      <c r="Q96" s="1790"/>
      <c r="R96" s="1790"/>
    </row>
    <row r="97" spans="11:18" x14ac:dyDescent="0.3">
      <c r="K97" s="1790"/>
      <c r="L97" s="1790"/>
      <c r="M97" s="1790"/>
      <c r="N97" s="1790"/>
      <c r="O97" s="1790"/>
      <c r="P97" s="1790"/>
      <c r="Q97" s="1790"/>
      <c r="R97" s="1790"/>
    </row>
    <row r="98" spans="11:18" x14ac:dyDescent="0.3">
      <c r="K98" s="1790"/>
      <c r="L98" s="1790"/>
      <c r="M98" s="1790"/>
      <c r="N98" s="1790"/>
      <c r="O98" s="1790"/>
      <c r="P98" s="1790"/>
      <c r="Q98" s="1790"/>
      <c r="R98" s="1790"/>
    </row>
    <row r="99" spans="11:18" x14ac:dyDescent="0.3">
      <c r="K99" s="1790"/>
      <c r="L99" s="1790"/>
      <c r="M99" s="1790"/>
      <c r="N99" s="1790"/>
      <c r="O99" s="1790"/>
      <c r="P99" s="1790"/>
      <c r="Q99" s="1790"/>
      <c r="R99" s="1790"/>
    </row>
    <row r="100" spans="11:18" x14ac:dyDescent="0.3">
      <c r="K100" s="1790"/>
      <c r="L100" s="1790"/>
      <c r="M100" s="1790"/>
      <c r="N100" s="1790"/>
      <c r="O100" s="1790"/>
      <c r="P100" s="1790"/>
      <c r="Q100" s="1790"/>
      <c r="R100" s="1790"/>
    </row>
    <row r="101" spans="11:18" x14ac:dyDescent="0.3">
      <c r="K101" s="1790"/>
      <c r="L101" s="1790"/>
      <c r="M101" s="1790"/>
      <c r="N101" s="1790"/>
      <c r="O101" s="1790"/>
      <c r="P101" s="1790"/>
      <c r="Q101" s="1790"/>
      <c r="R101" s="1790"/>
    </row>
    <row r="102" spans="11:18" x14ac:dyDescent="0.3">
      <c r="K102" s="1790"/>
      <c r="L102" s="1790"/>
      <c r="M102" s="1790"/>
      <c r="N102" s="1790"/>
      <c r="O102" s="1790"/>
      <c r="P102" s="1790"/>
      <c r="Q102" s="1790"/>
      <c r="R102" s="1790"/>
    </row>
    <row r="103" spans="11:18" x14ac:dyDescent="0.3">
      <c r="K103" s="1790"/>
      <c r="L103" s="1790"/>
      <c r="M103" s="1790"/>
      <c r="N103" s="1790"/>
      <c r="O103" s="1790"/>
      <c r="P103" s="1790"/>
      <c r="Q103" s="1790"/>
      <c r="R103" s="1790"/>
    </row>
    <row r="104" spans="11:18" x14ac:dyDescent="0.3">
      <c r="K104" s="1790"/>
      <c r="L104" s="1790"/>
      <c r="M104" s="1790"/>
      <c r="N104" s="1790"/>
      <c r="O104" s="1790"/>
      <c r="P104" s="1790"/>
      <c r="Q104" s="1790"/>
      <c r="R104" s="1790"/>
    </row>
    <row r="105" spans="11:18" x14ac:dyDescent="0.3">
      <c r="K105" s="1790"/>
      <c r="L105" s="1790"/>
      <c r="M105" s="1790"/>
      <c r="N105" s="1790"/>
      <c r="O105" s="1790"/>
      <c r="P105" s="1790"/>
      <c r="Q105" s="1790"/>
      <c r="R105" s="1790"/>
    </row>
    <row r="106" spans="11:18" x14ac:dyDescent="0.3">
      <c r="K106" s="1790"/>
      <c r="L106" s="1790"/>
      <c r="M106" s="1790"/>
      <c r="N106" s="1790"/>
      <c r="O106" s="1790"/>
      <c r="P106" s="1790"/>
      <c r="Q106" s="1790"/>
      <c r="R106" s="1790"/>
    </row>
    <row r="107" spans="11:18" x14ac:dyDescent="0.3">
      <c r="K107" s="1790"/>
      <c r="L107" s="1790"/>
      <c r="M107" s="1790"/>
      <c r="N107" s="1790"/>
      <c r="O107" s="1790"/>
      <c r="P107" s="1790"/>
      <c r="Q107" s="1790"/>
      <c r="R107" s="1790"/>
    </row>
    <row r="108" spans="11:18" x14ac:dyDescent="0.3">
      <c r="K108" s="1790"/>
      <c r="L108" s="1790"/>
      <c r="M108" s="1790"/>
      <c r="N108" s="1790"/>
      <c r="O108" s="1790"/>
      <c r="P108" s="1790"/>
      <c r="Q108" s="1790"/>
      <c r="R108" s="1790"/>
    </row>
    <row r="109" spans="11:18" x14ac:dyDescent="0.3">
      <c r="K109" s="1790"/>
      <c r="L109" s="1790"/>
      <c r="M109" s="1790"/>
      <c r="N109" s="1790"/>
      <c r="O109" s="1790"/>
      <c r="P109" s="1790"/>
      <c r="Q109" s="1790"/>
      <c r="R109" s="1790"/>
    </row>
    <row r="110" spans="11:18" x14ac:dyDescent="0.3">
      <c r="K110" s="1790"/>
      <c r="L110" s="1790"/>
      <c r="M110" s="1790"/>
      <c r="N110" s="1790"/>
      <c r="O110" s="1790"/>
      <c r="P110" s="1790"/>
      <c r="Q110" s="1790"/>
      <c r="R110" s="1790"/>
    </row>
    <row r="111" spans="11:18" x14ac:dyDescent="0.3">
      <c r="K111" s="1790"/>
      <c r="L111" s="1790"/>
      <c r="M111" s="1790"/>
      <c r="N111" s="1790"/>
      <c r="O111" s="1790"/>
      <c r="P111" s="1790"/>
      <c r="Q111" s="1790"/>
      <c r="R111" s="1790"/>
    </row>
    <row r="112" spans="11:18" x14ac:dyDescent="0.3">
      <c r="K112" s="1790"/>
      <c r="L112" s="1790"/>
      <c r="M112" s="1790"/>
      <c r="N112" s="1790"/>
      <c r="O112" s="1790"/>
      <c r="P112" s="1790"/>
      <c r="Q112" s="1790"/>
      <c r="R112" s="1790"/>
    </row>
    <row r="113" spans="11:18" x14ac:dyDescent="0.3">
      <c r="K113" s="1790"/>
      <c r="L113" s="1790"/>
      <c r="M113" s="1790"/>
      <c r="N113" s="1790"/>
      <c r="O113" s="1790"/>
      <c r="P113" s="1790"/>
      <c r="Q113" s="1790"/>
      <c r="R113" s="1790"/>
    </row>
    <row r="114" spans="11:18" x14ac:dyDescent="0.3">
      <c r="K114" s="1790"/>
      <c r="L114" s="1790"/>
      <c r="M114" s="1790"/>
      <c r="N114" s="1790"/>
      <c r="O114" s="1790"/>
      <c r="P114" s="1790"/>
      <c r="Q114" s="1790"/>
      <c r="R114" s="1790"/>
    </row>
    <row r="115" spans="11:18" x14ac:dyDescent="0.3">
      <c r="K115" s="1790"/>
      <c r="L115" s="1790"/>
      <c r="M115" s="1790"/>
      <c r="N115" s="1790"/>
      <c r="O115" s="1790"/>
      <c r="P115" s="1790"/>
      <c r="Q115" s="1790"/>
      <c r="R115" s="1790"/>
    </row>
    <row r="116" spans="11:18" x14ac:dyDescent="0.3">
      <c r="K116" s="1790"/>
      <c r="L116" s="1790"/>
      <c r="M116" s="1790"/>
      <c r="N116" s="1790"/>
      <c r="O116" s="1790"/>
      <c r="P116" s="1790"/>
      <c r="Q116" s="1790"/>
      <c r="R116" s="1790"/>
    </row>
    <row r="117" spans="11:18" x14ac:dyDescent="0.3">
      <c r="K117" s="1790"/>
      <c r="L117" s="1790"/>
      <c r="M117" s="1790"/>
      <c r="N117" s="1790"/>
      <c r="O117" s="1790"/>
      <c r="P117" s="1790"/>
      <c r="Q117" s="1790"/>
      <c r="R117" s="1790"/>
    </row>
    <row r="118" spans="11:18" x14ac:dyDescent="0.3">
      <c r="K118" s="1790"/>
      <c r="L118" s="1790"/>
      <c r="M118" s="1790"/>
      <c r="N118" s="1790"/>
      <c r="O118" s="1790"/>
      <c r="P118" s="1790"/>
      <c r="Q118" s="1790"/>
      <c r="R118" s="1790"/>
    </row>
    <row r="119" spans="11:18" x14ac:dyDescent="0.3">
      <c r="K119" s="1790"/>
      <c r="L119" s="1790"/>
      <c r="M119" s="1790"/>
      <c r="N119" s="1790"/>
      <c r="O119" s="1790"/>
      <c r="P119" s="1790"/>
      <c r="Q119" s="1790"/>
      <c r="R119" s="1790"/>
    </row>
    <row r="120" spans="11:18" x14ac:dyDescent="0.3">
      <c r="K120" s="1790"/>
      <c r="L120" s="1790"/>
      <c r="M120" s="1790"/>
      <c r="N120" s="1790"/>
      <c r="O120" s="1790"/>
      <c r="P120" s="1790"/>
      <c r="Q120" s="1790"/>
      <c r="R120" s="1790"/>
    </row>
    <row r="121" spans="11:18" x14ac:dyDescent="0.3">
      <c r="K121" s="1790"/>
      <c r="L121" s="1790"/>
      <c r="M121" s="1790"/>
      <c r="N121" s="1790"/>
      <c r="O121" s="1790"/>
      <c r="P121" s="1790"/>
      <c r="Q121" s="1790"/>
      <c r="R121" s="1790"/>
    </row>
    <row r="122" spans="11:18" x14ac:dyDescent="0.3">
      <c r="K122" s="1790"/>
      <c r="L122" s="1790"/>
      <c r="M122" s="1790"/>
      <c r="N122" s="1790"/>
      <c r="O122" s="1790"/>
      <c r="P122" s="1790"/>
      <c r="Q122" s="1790"/>
      <c r="R122" s="1790"/>
    </row>
    <row r="123" spans="11:18" x14ac:dyDescent="0.3">
      <c r="K123" s="1790"/>
      <c r="L123" s="1790"/>
      <c r="M123" s="1790"/>
      <c r="N123" s="1790"/>
      <c r="O123" s="1790"/>
      <c r="P123" s="1790"/>
      <c r="Q123" s="1790"/>
      <c r="R123" s="1790"/>
    </row>
    <row r="124" spans="11:18" x14ac:dyDescent="0.3">
      <c r="K124" s="1790"/>
      <c r="L124" s="1790"/>
      <c r="M124" s="1790"/>
      <c r="N124" s="1790"/>
      <c r="O124" s="1790"/>
      <c r="P124" s="1790"/>
      <c r="Q124" s="1790"/>
      <c r="R124" s="1790"/>
    </row>
    <row r="125" spans="11:18" x14ac:dyDescent="0.3">
      <c r="K125" s="1790"/>
      <c r="L125" s="1790"/>
      <c r="M125" s="1790"/>
      <c r="N125" s="1790"/>
      <c r="O125" s="1790"/>
      <c r="P125" s="1790"/>
      <c r="Q125" s="1790"/>
      <c r="R125" s="1790"/>
    </row>
    <row r="126" spans="11:18" x14ac:dyDescent="0.3">
      <c r="K126" s="1790"/>
      <c r="L126" s="1790"/>
      <c r="M126" s="1790"/>
      <c r="N126" s="1790"/>
      <c r="O126" s="1790"/>
      <c r="P126" s="1790"/>
      <c r="Q126" s="1790"/>
      <c r="R126" s="1790"/>
    </row>
    <row r="127" spans="11:18" x14ac:dyDescent="0.3">
      <c r="K127" s="1790"/>
      <c r="L127" s="1790"/>
      <c r="M127" s="1790"/>
      <c r="N127" s="1790"/>
      <c r="O127" s="1790"/>
      <c r="P127" s="1790"/>
      <c r="Q127" s="1790"/>
      <c r="R127" s="1790"/>
    </row>
    <row r="128" spans="11:18" x14ac:dyDescent="0.3">
      <c r="K128" s="1790"/>
      <c r="L128" s="1790"/>
      <c r="M128" s="1790"/>
      <c r="N128" s="1790"/>
      <c r="O128" s="1790"/>
      <c r="P128" s="1790"/>
      <c r="Q128" s="1790"/>
      <c r="R128" s="1790"/>
    </row>
    <row r="129" spans="11:18" x14ac:dyDescent="0.3">
      <c r="K129" s="1790"/>
      <c r="L129" s="1790"/>
      <c r="M129" s="1790"/>
      <c r="N129" s="1790"/>
      <c r="O129" s="1790"/>
      <c r="P129" s="1790"/>
      <c r="Q129" s="1790"/>
      <c r="R129" s="1790"/>
    </row>
    <row r="130" spans="11:18" x14ac:dyDescent="0.3">
      <c r="K130" s="1790"/>
      <c r="L130" s="1790"/>
      <c r="M130" s="1790"/>
      <c r="N130" s="1790"/>
      <c r="O130" s="1790"/>
      <c r="P130" s="1790"/>
      <c r="Q130" s="1790"/>
      <c r="R130" s="1790"/>
    </row>
    <row r="131" spans="11:18" x14ac:dyDescent="0.3">
      <c r="K131" s="1790"/>
      <c r="L131" s="1790"/>
      <c r="M131" s="1790"/>
      <c r="N131" s="1790"/>
      <c r="O131" s="1790"/>
      <c r="P131" s="1790"/>
      <c r="Q131" s="1790"/>
      <c r="R131" s="1790"/>
    </row>
    <row r="132" spans="11:18" x14ac:dyDescent="0.3">
      <c r="K132" s="1790"/>
      <c r="L132" s="1790"/>
      <c r="M132" s="1790"/>
      <c r="N132" s="1790"/>
      <c r="O132" s="1790"/>
      <c r="P132" s="1790"/>
      <c r="Q132" s="1790"/>
      <c r="R132" s="1790"/>
    </row>
    <row r="133" spans="11:18" x14ac:dyDescent="0.3">
      <c r="K133" s="1790"/>
      <c r="L133" s="1790"/>
      <c r="M133" s="1790"/>
      <c r="N133" s="1790"/>
      <c r="O133" s="1790"/>
      <c r="P133" s="1790"/>
      <c r="Q133" s="1790"/>
      <c r="R133" s="1790"/>
    </row>
    <row r="134" spans="11:18" x14ac:dyDescent="0.3">
      <c r="K134" s="1790"/>
      <c r="L134" s="1790"/>
      <c r="M134" s="1790"/>
      <c r="N134" s="1790"/>
      <c r="O134" s="1790"/>
      <c r="P134" s="1790"/>
      <c r="Q134" s="1790"/>
      <c r="R134" s="1790"/>
    </row>
    <row r="135" spans="11:18" x14ac:dyDescent="0.3">
      <c r="K135" s="1790"/>
      <c r="L135" s="1790"/>
      <c r="M135" s="1790"/>
      <c r="N135" s="1790"/>
      <c r="O135" s="1790"/>
      <c r="P135" s="1790"/>
      <c r="Q135" s="1790"/>
      <c r="R135" s="1790"/>
    </row>
    <row r="136" spans="11:18" x14ac:dyDescent="0.3">
      <c r="K136" s="1790"/>
      <c r="L136" s="1790"/>
      <c r="M136" s="1790"/>
      <c r="N136" s="1790"/>
      <c r="O136" s="1790"/>
      <c r="P136" s="1790"/>
      <c r="Q136" s="1790"/>
      <c r="R136" s="1790"/>
    </row>
    <row r="137" spans="11:18" x14ac:dyDescent="0.3">
      <c r="K137" s="1790"/>
      <c r="L137" s="1790"/>
      <c r="M137" s="1790"/>
      <c r="N137" s="1790"/>
      <c r="O137" s="1790"/>
      <c r="P137" s="1790"/>
      <c r="Q137" s="1790"/>
      <c r="R137" s="1790"/>
    </row>
    <row r="138" spans="11:18" x14ac:dyDescent="0.3">
      <c r="K138" s="1790"/>
      <c r="L138" s="1790"/>
      <c r="M138" s="1790"/>
      <c r="N138" s="1790"/>
      <c r="O138" s="1790"/>
      <c r="P138" s="1790"/>
      <c r="Q138" s="1790"/>
      <c r="R138" s="1790"/>
    </row>
    <row r="139" spans="11:18" x14ac:dyDescent="0.3">
      <c r="K139" s="1790"/>
      <c r="L139" s="1790"/>
      <c r="M139" s="1790"/>
      <c r="N139" s="1790"/>
      <c r="O139" s="1790"/>
      <c r="P139" s="1790"/>
      <c r="Q139" s="1790"/>
      <c r="R139" s="1790"/>
    </row>
    <row r="140" spans="11:18" x14ac:dyDescent="0.3">
      <c r="K140" s="1790"/>
      <c r="L140" s="1790"/>
      <c r="M140" s="1790"/>
      <c r="N140" s="1790"/>
      <c r="O140" s="1790"/>
      <c r="P140" s="1790"/>
      <c r="Q140" s="1790"/>
      <c r="R140" s="1790"/>
    </row>
    <row r="141" spans="11:18" x14ac:dyDescent="0.3">
      <c r="K141" s="1790"/>
      <c r="L141" s="1790"/>
      <c r="M141" s="1790"/>
      <c r="N141" s="1790"/>
      <c r="O141" s="1790"/>
      <c r="P141" s="1790"/>
      <c r="Q141" s="1790"/>
      <c r="R141" s="1790"/>
    </row>
    <row r="142" spans="11:18" x14ac:dyDescent="0.3">
      <c r="K142" s="1790"/>
      <c r="L142" s="1790"/>
      <c r="M142" s="1790"/>
      <c r="N142" s="1790"/>
      <c r="O142" s="1790"/>
      <c r="P142" s="1790"/>
      <c r="Q142" s="1790"/>
      <c r="R142" s="1790"/>
    </row>
    <row r="143" spans="11:18" x14ac:dyDescent="0.3">
      <c r="K143" s="1790"/>
      <c r="L143" s="1790"/>
      <c r="M143" s="1790"/>
      <c r="N143" s="1790"/>
      <c r="O143" s="1790"/>
      <c r="P143" s="1790"/>
      <c r="Q143" s="1790"/>
      <c r="R143" s="1790"/>
    </row>
    <row r="144" spans="11:18" x14ac:dyDescent="0.3">
      <c r="K144" s="1790"/>
      <c r="L144" s="1790"/>
      <c r="M144" s="1790"/>
      <c r="N144" s="1790"/>
      <c r="O144" s="1790"/>
      <c r="P144" s="1790"/>
      <c r="Q144" s="1790"/>
      <c r="R144" s="1790"/>
    </row>
    <row r="145" spans="11:18" x14ac:dyDescent="0.3">
      <c r="K145" s="1790"/>
      <c r="L145" s="1790"/>
      <c r="M145" s="1790"/>
      <c r="N145" s="1790"/>
      <c r="O145" s="1790"/>
      <c r="P145" s="1790"/>
      <c r="Q145" s="1790"/>
      <c r="R145" s="1790"/>
    </row>
    <row r="146" spans="11:18" x14ac:dyDescent="0.3">
      <c r="K146" s="1790"/>
      <c r="L146" s="1790"/>
      <c r="M146" s="1790"/>
      <c r="N146" s="1790"/>
      <c r="O146" s="1790"/>
      <c r="P146" s="1790"/>
      <c r="Q146" s="1790"/>
      <c r="R146" s="1790"/>
    </row>
    <row r="147" spans="11:18" x14ac:dyDescent="0.3">
      <c r="K147" s="1790"/>
      <c r="L147" s="1790"/>
      <c r="M147" s="1790"/>
      <c r="N147" s="1790"/>
      <c r="O147" s="1790"/>
      <c r="P147" s="1790"/>
      <c r="Q147" s="1790"/>
      <c r="R147" s="1790"/>
    </row>
    <row r="148" spans="11:18" x14ac:dyDescent="0.3">
      <c r="K148" s="1790"/>
      <c r="L148" s="1790"/>
      <c r="M148" s="1790"/>
      <c r="N148" s="1790"/>
      <c r="O148" s="1790"/>
      <c r="P148" s="1790"/>
      <c r="Q148" s="1790"/>
      <c r="R148" s="1790"/>
    </row>
  </sheetData>
  <mergeCells count="15">
    <mergeCell ref="B5:I5"/>
    <mergeCell ref="B3:B4"/>
    <mergeCell ref="C3:C4"/>
    <mergeCell ref="D3:D4"/>
    <mergeCell ref="E3:E4"/>
    <mergeCell ref="F3:F4"/>
    <mergeCell ref="B81:F81"/>
    <mergeCell ref="B83:F83"/>
    <mergeCell ref="B84:F84"/>
    <mergeCell ref="B39:F39"/>
    <mergeCell ref="B41:I41"/>
    <mergeCell ref="B50:F50"/>
    <mergeCell ref="B52:I52"/>
    <mergeCell ref="B66:F66"/>
    <mergeCell ref="B70:I70"/>
  </mergeCells>
  <printOptions horizontalCentered="1"/>
  <pageMargins left="0.78740157480314965" right="0.59055118110236215" top="0.59055118110236215" bottom="0.59055118110236215" header="0" footer="0"/>
  <pageSetup paperSize="9" scale="54" fitToHeight="2" orientation="portrait" r:id="rId1"/>
  <rowBreaks count="1" manualBreakCount="1">
    <brk id="6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DA7F-A5B7-43D7-830F-1B709C98E9FC}">
  <sheetPr codeName="Hoja7">
    <pageSetUpPr fitToPage="1"/>
  </sheetPr>
  <dimension ref="A1:AL946"/>
  <sheetViews>
    <sheetView view="pageBreakPreview" zoomScale="90" zoomScaleNormal="90" zoomScaleSheetLayoutView="90" workbookViewId="0">
      <selection activeCell="E163" sqref="E163"/>
    </sheetView>
  </sheetViews>
  <sheetFormatPr baseColWidth="10" defaultRowHeight="17.25" x14ac:dyDescent="0.3"/>
  <cols>
    <col min="1" max="1" width="1.85546875" style="459" customWidth="1"/>
    <col min="2" max="2" width="3.5703125" style="459" customWidth="1"/>
    <col min="3" max="3" width="6.140625" style="459" customWidth="1"/>
    <col min="4" max="4" width="46.42578125" style="1329" customWidth="1"/>
    <col min="5" max="5" width="28.42578125" style="459" bestFit="1" customWidth="1"/>
    <col min="6" max="6" width="30" style="1330" customWidth="1"/>
    <col min="7" max="7" width="23.140625" style="1330" customWidth="1"/>
    <col min="8" max="8" width="14.42578125" style="459" bestFit="1" customWidth="1"/>
    <col min="9" max="9" width="18" style="1396" bestFit="1" customWidth="1"/>
    <col min="10" max="10" width="11.28515625" style="402" customWidth="1"/>
    <col min="11" max="11" width="8" style="1785" customWidth="1"/>
    <col min="12" max="12" width="48.5703125" style="1865" bestFit="1" customWidth="1"/>
    <col min="13" max="13" width="25.7109375" style="1865" bestFit="1" customWidth="1"/>
    <col min="14" max="14" width="25.5703125" style="1865" bestFit="1" customWidth="1"/>
    <col min="15" max="15" width="31.85546875" style="1865" bestFit="1" customWidth="1"/>
    <col min="16" max="16" width="31.85546875" style="1865" customWidth="1"/>
    <col min="17" max="17" width="9.140625" style="1857" customWidth="1"/>
    <col min="18" max="18" width="54.7109375" style="1785" bestFit="1" customWidth="1"/>
    <col min="19" max="19" width="48.140625" style="1785" bestFit="1" customWidth="1"/>
    <col min="20" max="20" width="29.7109375" style="1785" bestFit="1" customWidth="1"/>
    <col min="21" max="21" width="19.7109375" style="1858" bestFit="1" customWidth="1"/>
    <col min="22" max="23" width="18.7109375" style="1859" bestFit="1" customWidth="1"/>
    <col min="24" max="24" width="29.7109375" style="1860" bestFit="1" customWidth="1"/>
    <col min="25" max="25" width="22.5703125" style="1861" bestFit="1" customWidth="1"/>
    <col min="26" max="26" width="6.7109375" style="1861" bestFit="1" customWidth="1"/>
    <col min="27" max="27" width="12.5703125" style="1785" customWidth="1"/>
    <col min="28" max="29" width="11.42578125" style="1785"/>
    <col min="30" max="35" width="8" style="1785" customWidth="1"/>
    <col min="36" max="37" width="11.42578125" style="1785"/>
    <col min="38" max="16384" width="11.42578125" style="37"/>
  </cols>
  <sheetData>
    <row r="1" spans="1:26" ht="18.75" x14ac:dyDescent="0.3">
      <c r="A1" s="1250" t="s">
        <v>1364</v>
      </c>
      <c r="B1" s="402"/>
      <c r="C1" s="402"/>
      <c r="D1" s="1251"/>
      <c r="E1" s="402"/>
      <c r="F1" s="1252"/>
      <c r="G1" s="1252"/>
      <c r="H1" s="402"/>
      <c r="I1" s="1364"/>
      <c r="L1" s="1785" t="s">
        <v>1365</v>
      </c>
      <c r="M1" s="1785" t="s">
        <v>1729</v>
      </c>
      <c r="N1" s="1785"/>
      <c r="O1" s="1785"/>
      <c r="P1" s="1785"/>
      <c r="R1" s="1785" t="s">
        <v>5</v>
      </c>
      <c r="S1" s="1785" t="s">
        <v>1366</v>
      </c>
    </row>
    <row r="2" spans="1:26" ht="21" customHeight="1" x14ac:dyDescent="0.3">
      <c r="A2" s="1254" t="s">
        <v>1367</v>
      </c>
      <c r="B2" s="402"/>
      <c r="C2" s="402"/>
      <c r="D2" s="1251"/>
      <c r="E2" s="402"/>
      <c r="F2" s="1252"/>
      <c r="G2" s="1252"/>
      <c r="H2" s="402"/>
      <c r="I2" s="1364"/>
      <c r="L2" s="1785"/>
      <c r="M2" s="1785"/>
      <c r="N2" s="1785"/>
      <c r="O2" s="1785"/>
      <c r="P2" s="1785"/>
      <c r="R2" s="1785" t="s">
        <v>1368</v>
      </c>
      <c r="S2" s="1785" t="s">
        <v>4</v>
      </c>
    </row>
    <row r="3" spans="1:26" ht="21.75" customHeight="1" x14ac:dyDescent="0.3">
      <c r="A3" s="713"/>
      <c r="B3" s="462" t="s">
        <v>1369</v>
      </c>
      <c r="C3" s="462"/>
      <c r="D3" s="1255"/>
      <c r="E3" s="402"/>
      <c r="F3" s="1252"/>
      <c r="G3" s="1252"/>
      <c r="H3" s="402"/>
      <c r="I3" s="1364"/>
      <c r="L3" s="1790" t="s">
        <v>12</v>
      </c>
      <c r="M3" s="1790" t="s">
        <v>1370</v>
      </c>
      <c r="N3" s="1790" t="s">
        <v>1371</v>
      </c>
      <c r="O3" s="1790" t="s">
        <v>1730</v>
      </c>
      <c r="P3" s="1790" t="s">
        <v>1733</v>
      </c>
      <c r="R3" s="1785" t="s">
        <v>7</v>
      </c>
      <c r="S3" s="1785" t="s">
        <v>8</v>
      </c>
    </row>
    <row r="4" spans="1:26" ht="23.25" customHeight="1" x14ac:dyDescent="0.3">
      <c r="A4" s="402"/>
      <c r="B4" s="1256" t="s">
        <v>1372</v>
      </c>
      <c r="C4" s="461"/>
      <c r="D4" s="1255"/>
      <c r="E4" s="402"/>
      <c r="F4" s="1252"/>
      <c r="G4" s="1252"/>
      <c r="H4" s="402"/>
      <c r="I4" s="1364"/>
      <c r="L4" s="1790" t="s">
        <v>40</v>
      </c>
      <c r="M4" s="1790" t="s">
        <v>453</v>
      </c>
      <c r="N4" s="1790" t="s">
        <v>465</v>
      </c>
      <c r="O4" s="1790">
        <v>0</v>
      </c>
      <c r="P4" s="1790">
        <v>31</v>
      </c>
      <c r="U4" s="1785"/>
      <c r="V4" s="1862"/>
      <c r="W4" s="1862"/>
      <c r="X4" s="1785"/>
      <c r="Z4" s="1786"/>
    </row>
    <row r="5" spans="1:26" ht="24" customHeight="1" x14ac:dyDescent="0.3">
      <c r="A5" s="402"/>
      <c r="B5" s="460"/>
      <c r="C5" s="462" t="s">
        <v>1374</v>
      </c>
      <c r="D5" s="1251"/>
      <c r="E5" s="402"/>
      <c r="F5" s="1252"/>
      <c r="G5" s="1252"/>
      <c r="H5" s="402"/>
      <c r="I5" s="1364"/>
      <c r="L5" s="1790"/>
      <c r="M5" s="1790"/>
      <c r="N5" s="1790" t="s">
        <v>427</v>
      </c>
      <c r="O5" s="1790">
        <v>0</v>
      </c>
      <c r="P5" s="1790">
        <v>5.42</v>
      </c>
      <c r="R5" s="1790" t="s">
        <v>12</v>
      </c>
      <c r="S5" s="1790" t="s">
        <v>1370</v>
      </c>
      <c r="T5" s="1790" t="s">
        <v>1371</v>
      </c>
      <c r="U5" s="1790" t="s">
        <v>1373</v>
      </c>
      <c r="V5" s="1790" t="s">
        <v>1723</v>
      </c>
      <c r="W5" s="1790" t="s">
        <v>1449</v>
      </c>
      <c r="X5" s="1790" t="s">
        <v>1724</v>
      </c>
      <c r="Y5" s="1786" t="s">
        <v>1365</v>
      </c>
      <c r="Z5" s="1863"/>
    </row>
    <row r="6" spans="1:26" ht="12" customHeight="1" thickBot="1" x14ac:dyDescent="0.35">
      <c r="A6" s="402"/>
      <c r="B6" s="402"/>
      <c r="C6" s="402"/>
      <c r="D6" s="1255"/>
      <c r="E6" s="402"/>
      <c r="F6" s="1252"/>
      <c r="G6" s="1252"/>
      <c r="H6" s="402"/>
      <c r="I6" s="1364"/>
      <c r="L6" s="1790"/>
      <c r="M6" s="1790"/>
      <c r="N6" s="1790" t="s">
        <v>468</v>
      </c>
      <c r="O6" s="1790">
        <v>0</v>
      </c>
      <c r="P6" s="1790">
        <v>2.52</v>
      </c>
      <c r="R6" s="1790" t="s">
        <v>14</v>
      </c>
      <c r="S6" s="1790" t="s">
        <v>422</v>
      </c>
      <c r="T6" s="1790" t="s">
        <v>423</v>
      </c>
      <c r="U6" s="1790" t="s">
        <v>1376</v>
      </c>
      <c r="V6" s="1790">
        <v>23</v>
      </c>
      <c r="W6" s="1790">
        <v>23</v>
      </c>
      <c r="X6" s="1790">
        <v>116084.603</v>
      </c>
      <c r="Y6" s="1786"/>
      <c r="Z6" s="1863">
        <v>0</v>
      </c>
    </row>
    <row r="7" spans="1:26" ht="38.25" x14ac:dyDescent="0.3">
      <c r="A7" s="402"/>
      <c r="B7" s="460"/>
      <c r="C7" s="502" t="s">
        <v>9</v>
      </c>
      <c r="D7" s="1332" t="s">
        <v>10</v>
      </c>
      <c r="E7" s="464" t="s">
        <v>1286</v>
      </c>
      <c r="F7" s="1333" t="s">
        <v>1377</v>
      </c>
      <c r="G7" s="1334" t="s">
        <v>1378</v>
      </c>
      <c r="H7" s="1334" t="s">
        <v>1379</v>
      </c>
      <c r="I7" s="1335" t="s">
        <v>1380</v>
      </c>
      <c r="J7" s="460"/>
      <c r="L7" s="1790" t="s">
        <v>102</v>
      </c>
      <c r="M7" s="1790" t="s">
        <v>694</v>
      </c>
      <c r="N7" s="1790" t="s">
        <v>915</v>
      </c>
      <c r="O7" s="1790">
        <v>0</v>
      </c>
      <c r="P7" s="1790">
        <v>0.14000000000000001</v>
      </c>
      <c r="R7" s="1790" t="s">
        <v>16</v>
      </c>
      <c r="S7" s="1790" t="s">
        <v>424</v>
      </c>
      <c r="T7" s="1790" t="s">
        <v>425</v>
      </c>
      <c r="U7" s="1790" t="s">
        <v>1376</v>
      </c>
      <c r="V7" s="1790">
        <v>37.5</v>
      </c>
      <c r="W7" s="1790">
        <v>37.5</v>
      </c>
      <c r="X7" s="1790">
        <v>59476.195999999996</v>
      </c>
      <c r="Y7" s="1786"/>
      <c r="Z7" s="1863">
        <v>0</v>
      </c>
    </row>
    <row r="8" spans="1:26" ht="18" customHeight="1" x14ac:dyDescent="0.3">
      <c r="A8" s="402"/>
      <c r="B8" s="460"/>
      <c r="C8" s="1515">
        <v>1</v>
      </c>
      <c r="D8" s="1514" t="s">
        <v>20</v>
      </c>
      <c r="E8" s="1273" t="s">
        <v>429</v>
      </c>
      <c r="F8" s="1274" t="s">
        <v>430</v>
      </c>
      <c r="G8" s="1274" t="s">
        <v>1731</v>
      </c>
      <c r="H8" s="1867">
        <v>2.89</v>
      </c>
      <c r="I8" s="1868" t="s">
        <v>1408</v>
      </c>
      <c r="J8" s="460"/>
      <c r="L8" s="1790"/>
      <c r="M8" s="1790"/>
      <c r="N8" s="1790" t="s">
        <v>916</v>
      </c>
      <c r="O8" s="1790">
        <v>0</v>
      </c>
      <c r="P8" s="1790">
        <v>0.14000000000000001</v>
      </c>
      <c r="R8" s="1790" t="s">
        <v>18</v>
      </c>
      <c r="S8" s="1790" t="s">
        <v>426</v>
      </c>
      <c r="T8" s="1790" t="s">
        <v>427</v>
      </c>
      <c r="U8" s="1790" t="s">
        <v>1376</v>
      </c>
      <c r="V8" s="1790">
        <v>21.71</v>
      </c>
      <c r="W8" s="1790">
        <v>21.71</v>
      </c>
      <c r="X8" s="1790">
        <v>50674.052000000003</v>
      </c>
      <c r="Z8" s="1863">
        <v>0</v>
      </c>
    </row>
    <row r="9" spans="1:26" ht="18" customHeight="1" x14ac:dyDescent="0.3">
      <c r="A9" s="402"/>
      <c r="B9" s="460"/>
      <c r="C9" s="1515"/>
      <c r="D9" s="1514"/>
      <c r="E9" s="1869" t="s">
        <v>431</v>
      </c>
      <c r="F9" s="1870" t="s">
        <v>430</v>
      </c>
      <c r="G9" s="1870" t="s">
        <v>1731</v>
      </c>
      <c r="H9" s="1871">
        <v>7.5</v>
      </c>
      <c r="I9" s="1872" t="s">
        <v>1531</v>
      </c>
      <c r="J9" s="460"/>
      <c r="L9" s="1790"/>
      <c r="M9" s="1790" t="s">
        <v>696</v>
      </c>
      <c r="N9" s="1790" t="s">
        <v>917</v>
      </c>
      <c r="O9" s="1790">
        <v>0</v>
      </c>
      <c r="P9" s="1790">
        <v>0.5</v>
      </c>
      <c r="R9" s="1790" t="s">
        <v>20</v>
      </c>
      <c r="S9" s="1790" t="s">
        <v>429</v>
      </c>
      <c r="T9" s="1790" t="s">
        <v>430</v>
      </c>
      <c r="U9" s="1790" t="s">
        <v>1376</v>
      </c>
      <c r="V9" s="1790"/>
      <c r="W9" s="1790">
        <v>2.89</v>
      </c>
      <c r="X9" s="1790">
        <v>2518.078</v>
      </c>
      <c r="Y9" s="1786" t="s">
        <v>1726</v>
      </c>
      <c r="Z9" s="1863">
        <v>2.89</v>
      </c>
    </row>
    <row r="10" spans="1:26" ht="18" customHeight="1" x14ac:dyDescent="0.3">
      <c r="A10" s="402"/>
      <c r="B10" s="460"/>
      <c r="C10" s="1515"/>
      <c r="D10" s="1514"/>
      <c r="E10" s="1873" t="s">
        <v>432</v>
      </c>
      <c r="F10" s="1874" t="s">
        <v>430</v>
      </c>
      <c r="G10" s="1875" t="s">
        <v>1731</v>
      </c>
      <c r="H10" s="1876">
        <v>2.1</v>
      </c>
      <c r="I10" s="1877" t="s">
        <v>1531</v>
      </c>
      <c r="J10" s="460"/>
      <c r="L10" s="1790"/>
      <c r="M10" s="1790"/>
      <c r="N10" s="1790" t="s">
        <v>918</v>
      </c>
      <c r="O10" s="1790">
        <v>0</v>
      </c>
      <c r="P10" s="1790">
        <v>0.5</v>
      </c>
      <c r="R10" s="1790" t="s">
        <v>20</v>
      </c>
      <c r="S10" s="1790" t="s">
        <v>431</v>
      </c>
      <c r="T10" s="1790" t="s">
        <v>430</v>
      </c>
      <c r="U10" s="1790" t="s">
        <v>1376</v>
      </c>
      <c r="V10" s="1790"/>
      <c r="W10" s="1790">
        <v>7.5</v>
      </c>
      <c r="X10" s="1790">
        <v>2252.83</v>
      </c>
      <c r="Y10" s="1786" t="s">
        <v>1726</v>
      </c>
      <c r="Z10" s="1863">
        <v>7.5</v>
      </c>
    </row>
    <row r="11" spans="1:26" ht="18" customHeight="1" x14ac:dyDescent="0.3">
      <c r="A11" s="402"/>
      <c r="B11" s="460"/>
      <c r="C11" s="1257">
        <v>2</v>
      </c>
      <c r="D11" s="1263" t="s">
        <v>124</v>
      </c>
      <c r="E11" s="1263" t="s">
        <v>762</v>
      </c>
      <c r="F11" s="1264" t="s">
        <v>470</v>
      </c>
      <c r="G11" s="1259" t="s">
        <v>1731</v>
      </c>
      <c r="H11" s="1260">
        <v>80</v>
      </c>
      <c r="I11" s="1261" t="s">
        <v>1434</v>
      </c>
      <c r="J11" s="460"/>
      <c r="L11" s="1790"/>
      <c r="M11" s="1790" t="s">
        <v>697</v>
      </c>
      <c r="N11" s="1790" t="s">
        <v>919</v>
      </c>
      <c r="O11" s="1790">
        <v>0</v>
      </c>
      <c r="P11" s="1790">
        <v>0.25</v>
      </c>
      <c r="R11" s="1790" t="s">
        <v>20</v>
      </c>
      <c r="S11" s="1790" t="s">
        <v>432</v>
      </c>
      <c r="T11" s="1790" t="s">
        <v>430</v>
      </c>
      <c r="U11" s="1790" t="s">
        <v>1376</v>
      </c>
      <c r="V11" s="1790"/>
      <c r="W11" s="1790">
        <v>2.1</v>
      </c>
      <c r="X11" s="1790">
        <v>404.22300000000001</v>
      </c>
      <c r="Y11" s="1786" t="s">
        <v>1726</v>
      </c>
      <c r="Z11" s="1863">
        <v>2.1</v>
      </c>
    </row>
    <row r="12" spans="1:26" ht="18" customHeight="1" x14ac:dyDescent="0.3">
      <c r="A12" s="402"/>
      <c r="B12" s="460"/>
      <c r="C12" s="1265">
        <v>3</v>
      </c>
      <c r="D12" s="1258" t="s">
        <v>146</v>
      </c>
      <c r="E12" s="1258" t="s">
        <v>805</v>
      </c>
      <c r="F12" s="1259" t="s">
        <v>987</v>
      </c>
      <c r="G12" s="1264" t="s">
        <v>1731</v>
      </c>
      <c r="H12" s="1266">
        <v>0.56499999999999995</v>
      </c>
      <c r="I12" s="1261" t="s">
        <v>1408</v>
      </c>
      <c r="J12" s="460"/>
      <c r="L12" s="1790"/>
      <c r="M12" s="1790"/>
      <c r="N12" s="1790" t="s">
        <v>920</v>
      </c>
      <c r="O12" s="1790">
        <v>0</v>
      </c>
      <c r="P12" s="1790">
        <v>0.27700000000000002</v>
      </c>
      <c r="R12" s="1790" t="s">
        <v>22</v>
      </c>
      <c r="S12" s="1790" t="s">
        <v>433</v>
      </c>
      <c r="T12" s="1790" t="s">
        <v>434</v>
      </c>
      <c r="U12" s="1790" t="s">
        <v>1376</v>
      </c>
      <c r="V12" s="1790">
        <v>10</v>
      </c>
      <c r="W12" s="1790">
        <v>10</v>
      </c>
      <c r="X12" s="1790">
        <v>63689.341999999997</v>
      </c>
      <c r="Y12" s="1786"/>
      <c r="Z12" s="1863">
        <v>0</v>
      </c>
    </row>
    <row r="13" spans="1:26" ht="18" customHeight="1" x14ac:dyDescent="0.3">
      <c r="A13" s="402"/>
      <c r="B13" s="460"/>
      <c r="C13" s="1257"/>
      <c r="D13" s="1258"/>
      <c r="E13" s="1258"/>
      <c r="F13" s="1259"/>
      <c r="G13" s="1259"/>
      <c r="H13" s="1260"/>
      <c r="I13" s="1261"/>
      <c r="J13" s="460"/>
      <c r="L13" s="1790"/>
      <c r="M13" s="1790" t="s">
        <v>698</v>
      </c>
      <c r="N13" s="1790" t="s">
        <v>448</v>
      </c>
      <c r="O13" s="1790">
        <v>0</v>
      </c>
      <c r="P13" s="1790">
        <v>7.4999999999999997E-2</v>
      </c>
      <c r="R13" s="1790" t="s">
        <v>22</v>
      </c>
      <c r="S13" s="1790" t="s">
        <v>433</v>
      </c>
      <c r="T13" s="1790" t="s">
        <v>436</v>
      </c>
      <c r="U13" s="1790" t="s">
        <v>1376</v>
      </c>
      <c r="V13" s="1790">
        <v>10</v>
      </c>
      <c r="W13" s="1790">
        <v>10</v>
      </c>
      <c r="X13" s="1790">
        <v>62830.02199999999</v>
      </c>
      <c r="Y13" s="1786"/>
      <c r="Z13" s="1863">
        <v>0</v>
      </c>
    </row>
    <row r="14" spans="1:26" ht="18" customHeight="1" thickBot="1" x14ac:dyDescent="0.35">
      <c r="A14" s="402"/>
      <c r="B14" s="460"/>
      <c r="C14" s="1267" t="s">
        <v>1382</v>
      </c>
      <c r="D14" s="1268"/>
      <c r="E14" s="1268"/>
      <c r="F14" s="1268"/>
      <c r="G14" s="1269"/>
      <c r="H14" s="1270">
        <f>+SUM(H8:H13)</f>
        <v>93.054999999999993</v>
      </c>
      <c r="I14" s="1271"/>
      <c r="J14" s="460"/>
      <c r="L14" s="1790"/>
      <c r="M14" s="1790"/>
      <c r="N14" s="1790" t="s">
        <v>921</v>
      </c>
      <c r="O14" s="1790">
        <v>0</v>
      </c>
      <c r="P14" s="1790">
        <v>7.4999999999999997E-2</v>
      </c>
      <c r="R14" s="1790" t="s">
        <v>24</v>
      </c>
      <c r="S14" s="1790" t="s">
        <v>435</v>
      </c>
      <c r="T14" s="1790" t="s">
        <v>425</v>
      </c>
      <c r="U14" s="1790" t="s">
        <v>1376</v>
      </c>
      <c r="V14" s="1790">
        <v>3</v>
      </c>
      <c r="W14" s="1790">
        <v>3</v>
      </c>
      <c r="X14" s="1790">
        <v>13838.081</v>
      </c>
      <c r="Y14" s="1786"/>
      <c r="Z14" s="1863">
        <v>0</v>
      </c>
    </row>
    <row r="15" spans="1:26" x14ac:dyDescent="0.3">
      <c r="A15" s="402"/>
      <c r="B15" s="460"/>
      <c r="D15" s="530"/>
      <c r="E15" s="460"/>
      <c r="F15" s="811"/>
      <c r="G15" s="811"/>
      <c r="H15" s="460"/>
      <c r="I15" s="629"/>
      <c r="J15" s="460"/>
      <c r="L15" s="1790"/>
      <c r="M15" s="1790"/>
      <c r="N15" s="1790" t="s">
        <v>923</v>
      </c>
      <c r="O15" s="1790">
        <v>0</v>
      </c>
      <c r="P15" s="1790">
        <v>0.46300000000000002</v>
      </c>
      <c r="R15" s="1790" t="s">
        <v>28</v>
      </c>
      <c r="S15" s="1790" t="s">
        <v>438</v>
      </c>
      <c r="T15" s="1790" t="s">
        <v>440</v>
      </c>
      <c r="U15" s="1790" t="s">
        <v>1376</v>
      </c>
      <c r="V15" s="1790">
        <v>10</v>
      </c>
      <c r="W15" s="1790">
        <v>10</v>
      </c>
      <c r="X15" s="1790">
        <v>71793.857999999993</v>
      </c>
      <c r="Y15" s="1786"/>
      <c r="Z15" s="1863">
        <v>0</v>
      </c>
    </row>
    <row r="16" spans="1:26" x14ac:dyDescent="0.3">
      <c r="A16" s="402"/>
      <c r="B16" s="460"/>
      <c r="C16" s="462" t="s">
        <v>1383</v>
      </c>
      <c r="D16" s="530"/>
      <c r="E16" s="460"/>
      <c r="F16" s="811"/>
      <c r="G16" s="811"/>
      <c r="H16" s="460"/>
      <c r="I16" s="629"/>
      <c r="J16" s="460"/>
      <c r="L16" s="1790"/>
      <c r="M16" s="1790"/>
      <c r="N16" s="1790" t="s">
        <v>924</v>
      </c>
      <c r="O16" s="1790">
        <v>0</v>
      </c>
      <c r="P16" s="1790">
        <v>0.92500000000000004</v>
      </c>
      <c r="R16" s="1790" t="s">
        <v>28</v>
      </c>
      <c r="S16" s="1790" t="s">
        <v>438</v>
      </c>
      <c r="T16" s="1790" t="s">
        <v>442</v>
      </c>
      <c r="U16" s="1790" t="s">
        <v>1376</v>
      </c>
      <c r="V16" s="1790">
        <v>4</v>
      </c>
      <c r="W16" s="1790">
        <v>4</v>
      </c>
      <c r="X16" s="1790">
        <v>4342.8999999999996</v>
      </c>
      <c r="Y16" s="1786"/>
      <c r="Z16" s="1863">
        <v>0</v>
      </c>
    </row>
    <row r="17" spans="1:26" ht="11.25" customHeight="1" thickBot="1" x14ac:dyDescent="0.35">
      <c r="A17" s="402"/>
      <c r="B17" s="460"/>
      <c r="C17" s="460"/>
      <c r="D17" s="1272"/>
      <c r="E17" s="460"/>
      <c r="F17" s="811"/>
      <c r="G17" s="811"/>
      <c r="H17" s="460"/>
      <c r="I17" s="629"/>
      <c r="J17" s="460"/>
      <c r="L17" s="1790"/>
      <c r="M17" s="1790"/>
      <c r="N17" s="1790" t="s">
        <v>925</v>
      </c>
      <c r="O17" s="1790">
        <v>0</v>
      </c>
      <c r="P17" s="1790">
        <v>0.92500000000000004</v>
      </c>
      <c r="R17" s="1790" t="s">
        <v>30</v>
      </c>
      <c r="S17" s="1790" t="s">
        <v>439</v>
      </c>
      <c r="T17" s="1790" t="s">
        <v>444</v>
      </c>
      <c r="U17" s="1790" t="s">
        <v>1376</v>
      </c>
      <c r="V17" s="1790">
        <v>6.62</v>
      </c>
      <c r="W17" s="1790">
        <v>6.62</v>
      </c>
      <c r="X17" s="1790">
        <v>48827.232999999986</v>
      </c>
      <c r="Y17" s="1786"/>
      <c r="Z17" s="1863">
        <v>0</v>
      </c>
    </row>
    <row r="18" spans="1:26" ht="38.25" x14ac:dyDescent="0.3">
      <c r="A18" s="402"/>
      <c r="B18" s="460"/>
      <c r="C18" s="639" t="s">
        <v>9</v>
      </c>
      <c r="D18" s="1336" t="s">
        <v>10</v>
      </c>
      <c r="E18" s="503" t="s">
        <v>1286</v>
      </c>
      <c r="F18" s="1343" t="s">
        <v>1384</v>
      </c>
      <c r="G18" s="1915" t="s">
        <v>1378</v>
      </c>
      <c r="H18" s="1343" t="s">
        <v>1379</v>
      </c>
      <c r="I18" s="1916" t="s">
        <v>1380</v>
      </c>
      <c r="J18" s="460"/>
      <c r="L18" s="1790" t="s">
        <v>104</v>
      </c>
      <c r="M18" s="1790" t="s">
        <v>702</v>
      </c>
      <c r="N18" s="1790" t="s">
        <v>470</v>
      </c>
      <c r="O18" s="1790">
        <v>0</v>
      </c>
      <c r="P18" s="1790">
        <v>15.75</v>
      </c>
      <c r="R18" s="1790" t="s">
        <v>30</v>
      </c>
      <c r="S18" s="1790" t="s">
        <v>439</v>
      </c>
      <c r="T18" s="1790" t="s">
        <v>446</v>
      </c>
      <c r="U18" s="1790" t="s">
        <v>1376</v>
      </c>
      <c r="V18" s="1790">
        <v>6.62</v>
      </c>
      <c r="W18" s="1790">
        <v>6.62</v>
      </c>
      <c r="X18" s="1790">
        <v>31872.623999999996</v>
      </c>
      <c r="Y18" s="1786"/>
      <c r="Z18" s="1863">
        <v>0</v>
      </c>
    </row>
    <row r="19" spans="1:26" ht="17.25" customHeight="1" x14ac:dyDescent="0.3">
      <c r="A19" s="404"/>
      <c r="B19" s="404"/>
      <c r="C19" s="1346"/>
      <c r="D19" s="1914"/>
      <c r="E19" s="1914"/>
      <c r="F19" s="1264"/>
      <c r="G19" s="1264"/>
      <c r="H19" s="1339"/>
      <c r="I19" s="1340"/>
      <c r="J19" s="404"/>
      <c r="L19" s="1790"/>
      <c r="M19" s="1790"/>
      <c r="N19" s="1790" t="s">
        <v>930</v>
      </c>
      <c r="O19" s="1790">
        <v>0</v>
      </c>
      <c r="P19" s="1790">
        <v>18.899999999999999</v>
      </c>
      <c r="R19" s="1790" t="s">
        <v>32</v>
      </c>
      <c r="S19" s="1790" t="s">
        <v>441</v>
      </c>
      <c r="T19" s="1790" t="s">
        <v>1381</v>
      </c>
      <c r="U19" s="1790" t="s">
        <v>1376</v>
      </c>
      <c r="V19" s="1790">
        <v>0.77</v>
      </c>
      <c r="W19" s="1790">
        <v>0.77</v>
      </c>
      <c r="X19" s="1790">
        <v>2105.038</v>
      </c>
      <c r="Y19" s="1786"/>
      <c r="Z19" s="1863">
        <v>0</v>
      </c>
    </row>
    <row r="20" spans="1:26" ht="18" thickBot="1" x14ac:dyDescent="0.35">
      <c r="A20" s="402"/>
      <c r="B20" s="460"/>
      <c r="C20" s="1511" t="s">
        <v>1385</v>
      </c>
      <c r="D20" s="1512"/>
      <c r="E20" s="1512"/>
      <c r="F20" s="1512"/>
      <c r="G20" s="1513"/>
      <c r="H20" s="1276">
        <f>SUM(H19:H19)</f>
        <v>0</v>
      </c>
      <c r="I20" s="1439"/>
      <c r="J20" s="460"/>
      <c r="L20" s="1790"/>
      <c r="M20" s="1790"/>
      <c r="N20" s="1790" t="s">
        <v>931</v>
      </c>
      <c r="O20" s="1790">
        <v>0</v>
      </c>
      <c r="P20" s="1790">
        <v>18.899999999999999</v>
      </c>
      <c r="R20" s="1790" t="s">
        <v>32</v>
      </c>
      <c r="S20" s="1790" t="s">
        <v>441</v>
      </c>
      <c r="T20" s="1790" t="s">
        <v>452</v>
      </c>
      <c r="U20" s="1790" t="s">
        <v>1376</v>
      </c>
      <c r="V20" s="1790">
        <v>2.5</v>
      </c>
      <c r="W20" s="1790">
        <v>2.5</v>
      </c>
      <c r="X20" s="1790">
        <v>7132.4680000000008</v>
      </c>
      <c r="Y20" s="1786"/>
      <c r="Z20" s="1863">
        <v>0</v>
      </c>
    </row>
    <row r="21" spans="1:26" x14ac:dyDescent="0.3">
      <c r="A21" s="402"/>
      <c r="B21" s="460"/>
      <c r="C21" s="460"/>
      <c r="D21" s="530"/>
      <c r="E21" s="460"/>
      <c r="F21" s="811"/>
      <c r="G21" s="811"/>
      <c r="H21" s="460"/>
      <c r="I21" s="629"/>
      <c r="J21" s="460"/>
      <c r="L21" s="1790"/>
      <c r="M21" s="1790"/>
      <c r="N21" s="1790" t="s">
        <v>932</v>
      </c>
      <c r="O21" s="1790">
        <v>0</v>
      </c>
      <c r="P21" s="1790">
        <v>22.05</v>
      </c>
      <c r="R21" s="1790" t="s">
        <v>32</v>
      </c>
      <c r="S21" s="1790" t="s">
        <v>441</v>
      </c>
      <c r="T21" s="1790" t="s">
        <v>454</v>
      </c>
      <c r="U21" s="1790" t="s">
        <v>1376</v>
      </c>
      <c r="V21" s="1790">
        <v>3.15</v>
      </c>
      <c r="W21" s="1790">
        <v>3.15</v>
      </c>
      <c r="X21" s="1790">
        <v>19767.233</v>
      </c>
      <c r="Y21" s="1786"/>
      <c r="Z21" s="1863">
        <v>0</v>
      </c>
    </row>
    <row r="22" spans="1:26" x14ac:dyDescent="0.3">
      <c r="A22" s="402"/>
      <c r="B22" s="1256" t="s">
        <v>1386</v>
      </c>
      <c r="C22" s="462"/>
      <c r="D22" s="530"/>
      <c r="E22" s="460"/>
      <c r="F22" s="811"/>
      <c r="G22" s="811"/>
      <c r="H22" s="460"/>
      <c r="I22" s="629"/>
      <c r="J22" s="460"/>
      <c r="L22" s="1790"/>
      <c r="M22" s="1790"/>
      <c r="N22" s="1790" t="s">
        <v>933</v>
      </c>
      <c r="O22" s="1790">
        <v>0</v>
      </c>
      <c r="P22" s="1790">
        <v>15.75</v>
      </c>
      <c r="R22" s="1790" t="s">
        <v>34</v>
      </c>
      <c r="S22" s="1790" t="s">
        <v>443</v>
      </c>
      <c r="T22" s="1790" t="s">
        <v>456</v>
      </c>
      <c r="U22" s="1790" t="s">
        <v>1376</v>
      </c>
      <c r="V22" s="1790">
        <v>1.2</v>
      </c>
      <c r="W22" s="1790">
        <v>1.2</v>
      </c>
      <c r="X22" s="1790">
        <v>5984.3360000000011</v>
      </c>
      <c r="Y22" s="1786"/>
      <c r="Z22" s="1863">
        <v>0</v>
      </c>
    </row>
    <row r="23" spans="1:26" ht="9.75" customHeight="1" x14ac:dyDescent="0.3">
      <c r="A23" s="402"/>
      <c r="B23" s="460"/>
      <c r="C23" s="460"/>
      <c r="D23" s="530"/>
      <c r="E23" s="460"/>
      <c r="F23" s="811"/>
      <c r="G23" s="811"/>
      <c r="H23" s="460"/>
      <c r="I23" s="629"/>
      <c r="J23" s="460"/>
      <c r="L23" s="1790"/>
      <c r="M23" s="1790"/>
      <c r="N23" s="1790" t="s">
        <v>934</v>
      </c>
      <c r="O23" s="1790">
        <v>0</v>
      </c>
      <c r="P23" s="1790">
        <v>22.05</v>
      </c>
      <c r="R23" s="1790" t="s">
        <v>34</v>
      </c>
      <c r="S23" s="1790" t="s">
        <v>445</v>
      </c>
      <c r="T23" s="1790" t="s">
        <v>456</v>
      </c>
      <c r="U23" s="1790" t="s">
        <v>1376</v>
      </c>
      <c r="V23" s="1790">
        <v>1.7</v>
      </c>
      <c r="W23" s="1790">
        <v>1.7</v>
      </c>
      <c r="X23" s="1790">
        <v>10507.474</v>
      </c>
      <c r="Y23" s="1786"/>
      <c r="Z23" s="1863">
        <v>0</v>
      </c>
    </row>
    <row r="24" spans="1:26" x14ac:dyDescent="0.3">
      <c r="A24" s="402"/>
      <c r="B24" s="460"/>
      <c r="C24" s="462" t="s">
        <v>1388</v>
      </c>
      <c r="D24" s="530"/>
      <c r="E24" s="460"/>
      <c r="F24" s="811"/>
      <c r="G24" s="811"/>
      <c r="H24" s="460"/>
      <c r="I24" s="629"/>
      <c r="J24" s="460"/>
      <c r="L24" s="1790"/>
      <c r="M24" s="1790" t="s">
        <v>706</v>
      </c>
      <c r="N24" s="1790" t="s">
        <v>459</v>
      </c>
      <c r="O24" s="1790">
        <v>0</v>
      </c>
      <c r="P24" s="1790">
        <v>15.888999999999999</v>
      </c>
      <c r="R24" s="1790" t="s">
        <v>36</v>
      </c>
      <c r="S24" s="1790" t="s">
        <v>447</v>
      </c>
      <c r="T24" s="1790" t="s">
        <v>459</v>
      </c>
      <c r="U24" s="1790" t="s">
        <v>1376</v>
      </c>
      <c r="V24" s="1790">
        <v>76.5</v>
      </c>
      <c r="W24" s="1790">
        <v>76.5</v>
      </c>
      <c r="X24" s="1790">
        <v>415054.32199999999</v>
      </c>
      <c r="Y24" s="1786"/>
      <c r="Z24" s="1863">
        <v>0</v>
      </c>
    </row>
    <row r="25" spans="1:26" ht="18" thickBot="1" x14ac:dyDescent="0.35">
      <c r="A25" s="402"/>
      <c r="B25" s="460"/>
      <c r="C25" s="460"/>
      <c r="D25" s="1272"/>
      <c r="E25" s="460"/>
      <c r="F25" s="811"/>
      <c r="G25" s="811"/>
      <c r="H25" s="460"/>
      <c r="I25" s="629"/>
      <c r="J25" s="460"/>
      <c r="L25" s="1790"/>
      <c r="M25" s="1790"/>
      <c r="N25" s="1790" t="s">
        <v>461</v>
      </c>
      <c r="O25" s="1790">
        <v>0</v>
      </c>
      <c r="P25" s="1790">
        <v>15.888999999999999</v>
      </c>
      <c r="R25" s="1790" t="s">
        <v>36</v>
      </c>
      <c r="S25" s="1790" t="s">
        <v>447</v>
      </c>
      <c r="T25" s="1790" t="s">
        <v>461</v>
      </c>
      <c r="U25" s="1790" t="s">
        <v>1376</v>
      </c>
      <c r="V25" s="1790">
        <v>76.5</v>
      </c>
      <c r="W25" s="1790">
        <v>76.5</v>
      </c>
      <c r="X25" s="1790">
        <v>355126.63400000002</v>
      </c>
      <c r="Y25" s="1786"/>
      <c r="Z25" s="1863">
        <v>0</v>
      </c>
    </row>
    <row r="26" spans="1:26" ht="38.25" x14ac:dyDescent="0.3">
      <c r="A26" s="402"/>
      <c r="B26" s="460"/>
      <c r="C26" s="638" t="s">
        <v>9</v>
      </c>
      <c r="D26" s="1342" t="s">
        <v>10</v>
      </c>
      <c r="E26" s="464" t="s">
        <v>1286</v>
      </c>
      <c r="F26" s="1343" t="s">
        <v>1377</v>
      </c>
      <c r="G26" s="1343" t="s">
        <v>1378</v>
      </c>
      <c r="H26" s="1343" t="s">
        <v>1379</v>
      </c>
      <c r="I26" s="504" t="s">
        <v>1380</v>
      </c>
      <c r="J26" s="460"/>
      <c r="L26" s="1790"/>
      <c r="M26" s="1790"/>
      <c r="N26" s="1790" t="s">
        <v>926</v>
      </c>
      <c r="O26" s="1790">
        <v>0</v>
      </c>
      <c r="P26" s="1790">
        <v>15.888999999999999</v>
      </c>
      <c r="R26" s="1790" t="s">
        <v>36</v>
      </c>
      <c r="S26" s="1790" t="s">
        <v>449</v>
      </c>
      <c r="T26" s="1790" t="s">
        <v>459</v>
      </c>
      <c r="U26" s="1790" t="s">
        <v>1376</v>
      </c>
      <c r="V26" s="1790">
        <v>42.3</v>
      </c>
      <c r="W26" s="1790">
        <v>42.3</v>
      </c>
      <c r="X26" s="1790">
        <v>214731.43699999998</v>
      </c>
      <c r="Y26" s="1786"/>
      <c r="Z26" s="1863">
        <v>0</v>
      </c>
    </row>
    <row r="27" spans="1:26" x14ac:dyDescent="0.3">
      <c r="A27" s="402"/>
      <c r="B27" s="460"/>
      <c r="C27" s="1519">
        <v>1</v>
      </c>
      <c r="D27" s="1516" t="s">
        <v>54</v>
      </c>
      <c r="E27" s="1516" t="s">
        <v>473</v>
      </c>
      <c r="F27" s="1274" t="s">
        <v>425</v>
      </c>
      <c r="G27" s="1274" t="s">
        <v>413</v>
      </c>
      <c r="H27" s="1274">
        <v>3.4279999999999999</v>
      </c>
      <c r="I27" s="1275" t="s">
        <v>1533</v>
      </c>
      <c r="J27" s="460"/>
      <c r="L27" s="1790"/>
      <c r="M27" s="1790"/>
      <c r="N27" s="1790" t="s">
        <v>927</v>
      </c>
      <c r="O27" s="1790">
        <v>0</v>
      </c>
      <c r="P27" s="1790">
        <v>34.97</v>
      </c>
      <c r="R27" s="1790" t="s">
        <v>38</v>
      </c>
      <c r="S27" s="1790" t="s">
        <v>451</v>
      </c>
      <c r="T27" s="1790" t="s">
        <v>425</v>
      </c>
      <c r="U27" s="1790" t="s">
        <v>1376</v>
      </c>
      <c r="V27" s="1790">
        <v>0.6</v>
      </c>
      <c r="W27" s="1790">
        <v>0.6</v>
      </c>
      <c r="X27" s="1790">
        <v>354.58899999999994</v>
      </c>
      <c r="Y27" s="1786"/>
      <c r="Z27" s="1863">
        <v>0</v>
      </c>
    </row>
    <row r="28" spans="1:26" x14ac:dyDescent="0.3">
      <c r="A28" s="402"/>
      <c r="B28" s="460"/>
      <c r="C28" s="1520"/>
      <c r="D28" s="1517"/>
      <c r="E28" s="1517"/>
      <c r="F28" s="1338" t="s">
        <v>495</v>
      </c>
      <c r="G28" s="1338" t="s">
        <v>413</v>
      </c>
      <c r="H28" s="1338">
        <v>3.4279999999999999</v>
      </c>
      <c r="I28" s="1341" t="s">
        <v>1533</v>
      </c>
      <c r="J28" s="460"/>
      <c r="L28" s="1790"/>
      <c r="M28" s="1790" t="s">
        <v>715</v>
      </c>
      <c r="N28" s="1790" t="s">
        <v>459</v>
      </c>
      <c r="O28" s="1790">
        <v>0</v>
      </c>
      <c r="P28" s="1790">
        <v>0.35</v>
      </c>
      <c r="R28" s="1790" t="s">
        <v>40</v>
      </c>
      <c r="S28" s="1790" t="s">
        <v>453</v>
      </c>
      <c r="T28" s="1790" t="s">
        <v>465</v>
      </c>
      <c r="U28" s="1790" t="s">
        <v>1376</v>
      </c>
      <c r="V28" s="1790">
        <v>31</v>
      </c>
      <c r="W28" s="1790">
        <v>0</v>
      </c>
      <c r="X28" s="1790">
        <v>1685.777</v>
      </c>
      <c r="Y28" s="1786" t="s">
        <v>1729</v>
      </c>
      <c r="Z28" s="1863">
        <v>-31</v>
      </c>
    </row>
    <row r="29" spans="1:26" x14ac:dyDescent="0.3">
      <c r="A29" s="402"/>
      <c r="B29" s="460"/>
      <c r="C29" s="1521"/>
      <c r="D29" s="1518"/>
      <c r="E29" s="1518"/>
      <c r="F29" s="1264" t="s">
        <v>501</v>
      </c>
      <c r="G29" s="1264" t="s">
        <v>413</v>
      </c>
      <c r="H29" s="1264">
        <v>3.4279999999999999</v>
      </c>
      <c r="I29" s="1340" t="s">
        <v>1533</v>
      </c>
      <c r="J29" s="460"/>
      <c r="L29" s="1790"/>
      <c r="M29" s="1790"/>
      <c r="N29" s="1790" t="s">
        <v>461</v>
      </c>
      <c r="O29" s="1790">
        <v>0</v>
      </c>
      <c r="P29" s="1790">
        <v>0.35</v>
      </c>
      <c r="Q29" s="1864"/>
      <c r="R29" s="1790" t="s">
        <v>40</v>
      </c>
      <c r="S29" s="1790" t="s">
        <v>453</v>
      </c>
      <c r="T29" s="1790" t="s">
        <v>427</v>
      </c>
      <c r="U29" s="1790" t="s">
        <v>1376</v>
      </c>
      <c r="V29" s="1790">
        <v>5.42</v>
      </c>
      <c r="W29" s="1790">
        <v>0</v>
      </c>
      <c r="X29" s="1790">
        <v>7356.9870000000001</v>
      </c>
      <c r="Y29" s="1786" t="s">
        <v>1729</v>
      </c>
      <c r="Z29" s="1863">
        <v>-5.42</v>
      </c>
    </row>
    <row r="30" spans="1:26" x14ac:dyDescent="0.3">
      <c r="A30" s="402"/>
      <c r="B30" s="460"/>
      <c r="C30" s="1257">
        <v>2</v>
      </c>
      <c r="D30" s="1258" t="s">
        <v>130</v>
      </c>
      <c r="E30" s="1258" t="s">
        <v>783</v>
      </c>
      <c r="F30" s="1259" t="s">
        <v>978</v>
      </c>
      <c r="G30" s="1259" t="s">
        <v>413</v>
      </c>
      <c r="H30" s="1259">
        <v>17.88</v>
      </c>
      <c r="I30" s="1277" t="s">
        <v>1529</v>
      </c>
      <c r="J30" s="460"/>
      <c r="L30" s="1790"/>
      <c r="M30" s="1790" t="s">
        <v>708</v>
      </c>
      <c r="N30" s="1790" t="s">
        <v>459</v>
      </c>
      <c r="O30" s="1790">
        <v>0</v>
      </c>
      <c r="P30" s="1790">
        <v>15.7</v>
      </c>
      <c r="Q30" s="1864"/>
      <c r="R30" s="1790" t="s">
        <v>40</v>
      </c>
      <c r="S30" s="1790" t="s">
        <v>453</v>
      </c>
      <c r="T30" s="1790" t="s">
        <v>468</v>
      </c>
      <c r="U30" s="1790" t="s">
        <v>1376</v>
      </c>
      <c r="V30" s="1790">
        <v>2.52</v>
      </c>
      <c r="W30" s="1790">
        <v>0</v>
      </c>
      <c r="X30" s="1790">
        <v>1970.8600000000001</v>
      </c>
      <c r="Y30" s="1786" t="s">
        <v>1729</v>
      </c>
      <c r="Z30" s="1863">
        <v>-2.52</v>
      </c>
    </row>
    <row r="31" spans="1:26" x14ac:dyDescent="0.3">
      <c r="A31" s="402"/>
      <c r="B31" s="460"/>
      <c r="C31" s="1337"/>
      <c r="D31" s="1263"/>
      <c r="E31" s="1263"/>
      <c r="F31" s="1264"/>
      <c r="G31" s="1264"/>
      <c r="H31" s="1339"/>
      <c r="I31" s="1340"/>
      <c r="J31" s="460"/>
      <c r="L31" s="1790"/>
      <c r="M31" s="1790"/>
      <c r="N31" s="1790" t="s">
        <v>461</v>
      </c>
      <c r="O31" s="1790">
        <v>0</v>
      </c>
      <c r="P31" s="1790">
        <v>15.7</v>
      </c>
      <c r="Q31" s="1864"/>
      <c r="R31" s="1790" t="s">
        <v>42</v>
      </c>
      <c r="S31" s="1790" t="s">
        <v>455</v>
      </c>
      <c r="T31" s="1790" t="s">
        <v>470</v>
      </c>
      <c r="U31" s="1790" t="s">
        <v>1376</v>
      </c>
      <c r="V31" s="1790">
        <v>1.2</v>
      </c>
      <c r="W31" s="1790">
        <v>1.2</v>
      </c>
      <c r="X31" s="1790">
        <v>2687.0749999999998</v>
      </c>
      <c r="Y31" s="1786"/>
      <c r="Z31" s="1863">
        <v>0</v>
      </c>
    </row>
    <row r="32" spans="1:26" ht="18" thickBot="1" x14ac:dyDescent="0.35">
      <c r="A32" s="402"/>
      <c r="B32" s="460"/>
      <c r="C32" s="1508" t="s">
        <v>1385</v>
      </c>
      <c r="D32" s="1509"/>
      <c r="E32" s="1509"/>
      <c r="F32" s="1509"/>
      <c r="G32" s="1510"/>
      <c r="H32" s="1345">
        <f>+SUM(H27:H31)</f>
        <v>28.163999999999998</v>
      </c>
      <c r="I32" s="1271"/>
      <c r="J32" s="460"/>
      <c r="L32" s="1790"/>
      <c r="M32" s="1790"/>
      <c r="N32" s="1790" t="s">
        <v>931</v>
      </c>
      <c r="O32" s="1790">
        <v>0</v>
      </c>
      <c r="P32" s="1790">
        <v>14.096</v>
      </c>
      <c r="R32" s="1790" t="s">
        <v>54</v>
      </c>
      <c r="S32" s="1790" t="s">
        <v>467</v>
      </c>
      <c r="T32" s="1790" t="s">
        <v>492</v>
      </c>
      <c r="U32" s="1790" t="s">
        <v>1376</v>
      </c>
      <c r="V32" s="1790">
        <v>0.11</v>
      </c>
      <c r="W32" s="1790">
        <v>0.11</v>
      </c>
      <c r="X32" s="1790">
        <v>722.27099999999996</v>
      </c>
      <c r="Y32" s="1786"/>
      <c r="Z32" s="1863">
        <v>0</v>
      </c>
    </row>
    <row r="33" spans="1:26" x14ac:dyDescent="0.3">
      <c r="A33" s="402"/>
      <c r="B33" s="460"/>
      <c r="C33" s="460" t="s">
        <v>1390</v>
      </c>
      <c r="D33" s="530"/>
      <c r="E33" s="462"/>
      <c r="F33" s="1278"/>
      <c r="G33" s="1278"/>
      <c r="H33" s="1279"/>
      <c r="I33" s="1280"/>
      <c r="J33" s="460"/>
      <c r="L33" s="1790"/>
      <c r="M33" s="1790"/>
      <c r="N33" s="1790" t="s">
        <v>932</v>
      </c>
      <c r="O33" s="1790">
        <v>0</v>
      </c>
      <c r="P33" s="1790">
        <v>14.096</v>
      </c>
      <c r="R33" s="1790" t="s">
        <v>54</v>
      </c>
      <c r="S33" s="1790" t="s">
        <v>469</v>
      </c>
      <c r="T33" s="1790" t="s">
        <v>425</v>
      </c>
      <c r="U33" s="1790" t="s">
        <v>1376</v>
      </c>
      <c r="V33" s="1790">
        <v>9.6</v>
      </c>
      <c r="W33" s="1790">
        <v>9.6</v>
      </c>
      <c r="X33" s="1790">
        <v>53677.027999999998</v>
      </c>
      <c r="Y33" s="1786"/>
      <c r="Z33" s="1863">
        <v>0</v>
      </c>
    </row>
    <row r="34" spans="1:26" ht="15.75" customHeight="1" x14ac:dyDescent="0.3">
      <c r="A34" s="402"/>
      <c r="B34" s="460"/>
      <c r="C34" s="460"/>
      <c r="D34" s="530"/>
      <c r="E34" s="462"/>
      <c r="F34" s="1278"/>
      <c r="G34" s="1278"/>
      <c r="H34" s="1279"/>
      <c r="I34" s="1280"/>
      <c r="J34" s="460"/>
      <c r="L34" s="1790"/>
      <c r="M34" s="1790"/>
      <c r="N34" s="1790" t="s">
        <v>933</v>
      </c>
      <c r="O34" s="1790">
        <v>0</v>
      </c>
      <c r="P34" s="1790">
        <v>14.096</v>
      </c>
      <c r="R34" s="1790" t="s">
        <v>54</v>
      </c>
      <c r="S34" s="1790" t="s">
        <v>469</v>
      </c>
      <c r="T34" s="1790" t="s">
        <v>495</v>
      </c>
      <c r="U34" s="1790" t="s">
        <v>1376</v>
      </c>
      <c r="V34" s="1790">
        <v>9.6</v>
      </c>
      <c r="W34" s="1790">
        <v>9.6</v>
      </c>
      <c r="X34" s="1790">
        <v>58065.344999999987</v>
      </c>
      <c r="Y34" s="1786"/>
      <c r="Z34" s="1863">
        <v>0</v>
      </c>
    </row>
    <row r="35" spans="1:26" x14ac:dyDescent="0.3">
      <c r="A35" s="402"/>
      <c r="B35" s="460"/>
      <c r="C35" s="462" t="s">
        <v>1391</v>
      </c>
      <c r="D35" s="530"/>
      <c r="E35" s="460"/>
      <c r="F35" s="811"/>
      <c r="G35" s="811"/>
      <c r="H35" s="460"/>
      <c r="I35" s="629"/>
      <c r="J35" s="460"/>
      <c r="L35" s="1790"/>
      <c r="M35" s="1790"/>
      <c r="N35" s="1790" t="s">
        <v>934</v>
      </c>
      <c r="O35" s="1790">
        <v>0</v>
      </c>
      <c r="P35" s="1790">
        <v>14.096</v>
      </c>
      <c r="R35" s="1790" t="s">
        <v>54</v>
      </c>
      <c r="S35" s="1790" t="s">
        <v>471</v>
      </c>
      <c r="T35" s="1790" t="s">
        <v>425</v>
      </c>
      <c r="U35" s="1790" t="s">
        <v>1376</v>
      </c>
      <c r="V35" s="1790">
        <v>9.6</v>
      </c>
      <c r="W35" s="1790">
        <v>9.6</v>
      </c>
      <c r="X35" s="1790">
        <v>58763.375999999997</v>
      </c>
      <c r="Y35" s="1786"/>
      <c r="Z35" s="1863">
        <v>0</v>
      </c>
    </row>
    <row r="36" spans="1:26" ht="18" thickBot="1" x14ac:dyDescent="0.35">
      <c r="A36" s="402"/>
      <c r="B36" s="460"/>
      <c r="C36" s="460"/>
      <c r="D36" s="1272"/>
      <c r="E36" s="460"/>
      <c r="F36" s="811"/>
      <c r="G36" s="811"/>
      <c r="H36" s="460"/>
      <c r="I36" s="629"/>
      <c r="J36" s="460"/>
      <c r="L36" s="1790"/>
      <c r="M36" s="1790"/>
      <c r="N36" s="1790" t="s">
        <v>935</v>
      </c>
      <c r="O36" s="1790">
        <v>0</v>
      </c>
      <c r="P36" s="1790">
        <v>14.096</v>
      </c>
      <c r="R36" s="1790" t="s">
        <v>54</v>
      </c>
      <c r="S36" s="1790" t="s">
        <v>471</v>
      </c>
      <c r="T36" s="1790" t="s">
        <v>495</v>
      </c>
      <c r="U36" s="1790" t="s">
        <v>1376</v>
      </c>
      <c r="V36" s="1790">
        <v>9.6</v>
      </c>
      <c r="W36" s="1790">
        <v>9.6</v>
      </c>
      <c r="X36" s="1790">
        <v>58735.40600000001</v>
      </c>
      <c r="Y36" s="1786"/>
      <c r="Z36" s="1863">
        <v>0</v>
      </c>
    </row>
    <row r="37" spans="1:26" ht="38.25" x14ac:dyDescent="0.3">
      <c r="A37" s="402"/>
      <c r="B37" s="460"/>
      <c r="C37" s="502" t="s">
        <v>9</v>
      </c>
      <c r="D37" s="1336" t="s">
        <v>10</v>
      </c>
      <c r="E37" s="503" t="s">
        <v>1286</v>
      </c>
      <c r="F37" s="1343" t="s">
        <v>1377</v>
      </c>
      <c r="G37" s="1343" t="s">
        <v>1378</v>
      </c>
      <c r="H37" s="1343" t="s">
        <v>1379</v>
      </c>
      <c r="I37" s="504" t="s">
        <v>1380</v>
      </c>
      <c r="J37" s="460"/>
      <c r="L37" s="1790"/>
      <c r="M37" s="1790"/>
      <c r="N37" s="1790" t="s">
        <v>936</v>
      </c>
      <c r="O37" s="1790">
        <v>0</v>
      </c>
      <c r="P37" s="1790">
        <v>17.62</v>
      </c>
      <c r="R37" s="1790" t="s">
        <v>54</v>
      </c>
      <c r="S37" s="1790" t="s">
        <v>473</v>
      </c>
      <c r="T37" s="1790" t="s">
        <v>425</v>
      </c>
      <c r="U37" s="1790" t="s">
        <v>1376</v>
      </c>
      <c r="V37" s="1790">
        <v>0</v>
      </c>
      <c r="W37" s="1790">
        <v>3.4279999999999999</v>
      </c>
      <c r="X37" s="1790">
        <v>5555.8140000000003</v>
      </c>
      <c r="Y37" s="1786" t="s">
        <v>1725</v>
      </c>
      <c r="Z37" s="1863">
        <v>3.4279999999999999</v>
      </c>
    </row>
    <row r="38" spans="1:26" x14ac:dyDescent="0.3">
      <c r="A38" s="402"/>
      <c r="B38" s="460"/>
      <c r="C38" s="1878"/>
      <c r="D38" s="1879"/>
      <c r="E38" s="1879"/>
      <c r="F38" s="1880"/>
      <c r="G38" s="1880"/>
      <c r="H38" s="1881"/>
      <c r="I38" s="1287"/>
      <c r="J38" s="460"/>
      <c r="L38" s="1790"/>
      <c r="M38" s="1790"/>
      <c r="N38" s="1790" t="s">
        <v>939</v>
      </c>
      <c r="O38" s="1790">
        <v>0</v>
      </c>
      <c r="P38" s="1790">
        <v>170</v>
      </c>
      <c r="R38" s="1790" t="s">
        <v>56</v>
      </c>
      <c r="S38" s="1790" t="s">
        <v>475</v>
      </c>
      <c r="T38" s="1790" t="s">
        <v>509</v>
      </c>
      <c r="U38" s="1790" t="s">
        <v>1376</v>
      </c>
      <c r="V38" s="1790">
        <v>1.2529999999999999</v>
      </c>
      <c r="W38" s="1790">
        <v>1.2529999999999999</v>
      </c>
      <c r="X38" s="1790">
        <v>7100.2939999999999</v>
      </c>
      <c r="Y38" s="1786"/>
      <c r="Z38" s="1863">
        <v>0</v>
      </c>
    </row>
    <row r="39" spans="1:26" ht="18" thickBot="1" x14ac:dyDescent="0.35">
      <c r="A39" s="402"/>
      <c r="B39" s="460"/>
      <c r="C39" s="1505" t="s">
        <v>1385</v>
      </c>
      <c r="D39" s="1506"/>
      <c r="E39" s="1506"/>
      <c r="F39" s="1506"/>
      <c r="G39" s="1507"/>
      <c r="H39" s="1882">
        <f>SUM(H38:H38)</f>
        <v>0</v>
      </c>
      <c r="I39" s="1439"/>
      <c r="J39" s="460"/>
      <c r="L39" s="1790"/>
      <c r="M39" s="1790"/>
      <c r="N39" s="1790" t="s">
        <v>944</v>
      </c>
      <c r="O39" s="1790">
        <v>0</v>
      </c>
      <c r="P39" s="1790">
        <v>184</v>
      </c>
      <c r="R39" s="1790" t="s">
        <v>56</v>
      </c>
      <c r="S39" s="1790" t="s">
        <v>477</v>
      </c>
      <c r="T39" s="1790" t="s">
        <v>1381</v>
      </c>
      <c r="U39" s="1790" t="s">
        <v>1376</v>
      </c>
      <c r="V39" s="1790">
        <v>3.3</v>
      </c>
      <c r="W39" s="1790">
        <v>3.3</v>
      </c>
      <c r="X39" s="1790">
        <v>14212.261</v>
      </c>
      <c r="Y39" s="1786"/>
      <c r="Z39" s="1863">
        <v>0</v>
      </c>
    </row>
    <row r="40" spans="1:26" x14ac:dyDescent="0.3">
      <c r="A40" s="402"/>
      <c r="B40" s="460"/>
      <c r="C40" s="460"/>
      <c r="D40" s="530"/>
      <c r="E40" s="460"/>
      <c r="F40" s="811"/>
      <c r="G40" s="811"/>
      <c r="H40" s="460"/>
      <c r="I40" s="629"/>
      <c r="J40" s="460"/>
      <c r="L40" s="1790"/>
      <c r="M40" s="1790" t="s">
        <v>719</v>
      </c>
      <c r="N40" s="1790" t="s">
        <v>470</v>
      </c>
      <c r="O40" s="1790">
        <v>0</v>
      </c>
      <c r="P40" s="1790">
        <v>18.146999999999998</v>
      </c>
      <c r="R40" s="1790" t="s">
        <v>56</v>
      </c>
      <c r="S40" s="1790" t="s">
        <v>477</v>
      </c>
      <c r="T40" s="1790" t="s">
        <v>452</v>
      </c>
      <c r="U40" s="1790" t="s">
        <v>1376</v>
      </c>
      <c r="V40" s="1790">
        <v>3.3</v>
      </c>
      <c r="W40" s="1790">
        <v>3.3</v>
      </c>
      <c r="X40" s="1790">
        <v>14601.392000000002</v>
      </c>
      <c r="Y40" s="1786"/>
      <c r="Z40" s="1863">
        <v>0</v>
      </c>
    </row>
    <row r="41" spans="1:26" x14ac:dyDescent="0.3">
      <c r="A41" s="402"/>
      <c r="B41" s="462" t="s">
        <v>1392</v>
      </c>
      <c r="C41" s="462" t="s">
        <v>1393</v>
      </c>
      <c r="D41" s="530"/>
      <c r="E41" s="460"/>
      <c r="F41" s="811"/>
      <c r="G41" s="811"/>
      <c r="H41" s="460"/>
      <c r="I41" s="629"/>
      <c r="J41" s="460"/>
      <c r="L41" s="1790"/>
      <c r="M41" s="1790"/>
      <c r="N41" s="1790" t="s">
        <v>929</v>
      </c>
      <c r="O41" s="1790">
        <v>0</v>
      </c>
      <c r="P41" s="1790">
        <v>18.146999999999998</v>
      </c>
      <c r="R41" s="1790" t="s">
        <v>56</v>
      </c>
      <c r="S41" s="1790" t="s">
        <v>477</v>
      </c>
      <c r="T41" s="1790" t="s">
        <v>454</v>
      </c>
      <c r="U41" s="1790" t="s">
        <v>1376</v>
      </c>
      <c r="V41" s="1790">
        <v>2.5</v>
      </c>
      <c r="W41" s="1790">
        <v>2.5</v>
      </c>
      <c r="X41" s="1790">
        <v>7380.348</v>
      </c>
      <c r="Y41" s="1786"/>
      <c r="Z41" s="1863">
        <v>0</v>
      </c>
    </row>
    <row r="42" spans="1:26" ht="9" customHeight="1" x14ac:dyDescent="0.3">
      <c r="A42" s="402"/>
      <c r="B42" s="460"/>
      <c r="C42" s="460"/>
      <c r="D42" s="530"/>
      <c r="E42" s="460"/>
      <c r="F42" s="811"/>
      <c r="G42" s="811"/>
      <c r="H42" s="460"/>
      <c r="I42" s="629"/>
      <c r="J42" s="460"/>
      <c r="L42" s="1790"/>
      <c r="M42" s="1790"/>
      <c r="N42" s="1790" t="s">
        <v>930</v>
      </c>
      <c r="O42" s="1790">
        <v>0</v>
      </c>
      <c r="P42" s="1790">
        <v>18.146999999999998</v>
      </c>
      <c r="R42" s="1790" t="s">
        <v>56</v>
      </c>
      <c r="S42" s="1790" t="s">
        <v>478</v>
      </c>
      <c r="T42" s="1790" t="s">
        <v>503</v>
      </c>
      <c r="U42" s="1790" t="s">
        <v>1376</v>
      </c>
      <c r="V42" s="1790">
        <v>2.8370000000000002</v>
      </c>
      <c r="W42" s="1790">
        <v>2.8370000000000002</v>
      </c>
      <c r="X42" s="1790">
        <v>12494.958000000001</v>
      </c>
      <c r="Y42" s="1786"/>
      <c r="Z42" s="1863">
        <v>0</v>
      </c>
    </row>
    <row r="43" spans="1:26" x14ac:dyDescent="0.3">
      <c r="A43" s="402"/>
      <c r="B43" s="460"/>
      <c r="C43" s="462" t="s">
        <v>1394</v>
      </c>
      <c r="D43" s="530"/>
      <c r="E43" s="460"/>
      <c r="F43" s="811"/>
      <c r="G43" s="811"/>
      <c r="H43" s="460"/>
      <c r="I43" s="629"/>
      <c r="J43" s="460"/>
      <c r="L43" s="1790"/>
      <c r="M43" s="1790"/>
      <c r="N43" s="1790" t="s">
        <v>931</v>
      </c>
      <c r="O43" s="1790">
        <v>0</v>
      </c>
      <c r="P43" s="1790">
        <v>18.146999999999998</v>
      </c>
      <c r="R43" s="1790" t="s">
        <v>56</v>
      </c>
      <c r="S43" s="1790" t="s">
        <v>478</v>
      </c>
      <c r="T43" s="1790" t="s">
        <v>505</v>
      </c>
      <c r="U43" s="1790" t="s">
        <v>1376</v>
      </c>
      <c r="V43" s="1790">
        <v>2.8370000000000002</v>
      </c>
      <c r="W43" s="1790">
        <v>2.8370000000000002</v>
      </c>
      <c r="X43" s="1790">
        <v>12765.174000000003</v>
      </c>
      <c r="Y43" s="1786"/>
      <c r="Z43" s="1863">
        <v>0</v>
      </c>
    </row>
    <row r="44" spans="1:26" ht="18" thickBot="1" x14ac:dyDescent="0.35">
      <c r="A44" s="402"/>
      <c r="B44" s="460"/>
      <c r="C44" s="460"/>
      <c r="D44" s="1272"/>
      <c r="E44" s="460"/>
      <c r="F44" s="811"/>
      <c r="G44" s="811"/>
      <c r="H44" s="460"/>
      <c r="I44" s="629"/>
      <c r="J44" s="460"/>
      <c r="L44" s="1790"/>
      <c r="M44" s="1790"/>
      <c r="N44" s="1790" t="s">
        <v>932</v>
      </c>
      <c r="O44" s="1790">
        <v>0</v>
      </c>
      <c r="P44" s="1790">
        <v>18.146999999999998</v>
      </c>
      <c r="R44" s="1790" t="s">
        <v>56</v>
      </c>
      <c r="S44" s="1790" t="s">
        <v>479</v>
      </c>
      <c r="T44" s="1790" t="s">
        <v>503</v>
      </c>
      <c r="U44" s="1790" t="s">
        <v>1376</v>
      </c>
      <c r="V44" s="1790">
        <v>1.59</v>
      </c>
      <c r="W44" s="1790">
        <v>1.59</v>
      </c>
      <c r="X44" s="1790">
        <v>8174.5680000000011</v>
      </c>
      <c r="Y44" s="1786"/>
      <c r="Z44" s="1863">
        <v>0</v>
      </c>
    </row>
    <row r="45" spans="1:26" ht="38.25" x14ac:dyDescent="0.3">
      <c r="A45" s="402"/>
      <c r="B45" s="460"/>
      <c r="C45" s="502" t="s">
        <v>9</v>
      </c>
      <c r="D45" s="1336" t="s">
        <v>10</v>
      </c>
      <c r="E45" s="503" t="s">
        <v>1395</v>
      </c>
      <c r="F45" s="1343" t="s">
        <v>1377</v>
      </c>
      <c r="G45" s="1343" t="s">
        <v>1378</v>
      </c>
      <c r="H45" s="1343" t="s">
        <v>1379</v>
      </c>
      <c r="I45" s="504" t="s">
        <v>1380</v>
      </c>
      <c r="J45" s="460"/>
      <c r="L45" s="1790"/>
      <c r="M45" s="1790"/>
      <c r="N45" s="1790" t="s">
        <v>933</v>
      </c>
      <c r="O45" s="1790">
        <v>0</v>
      </c>
      <c r="P45" s="1790">
        <v>12.098000000000001</v>
      </c>
      <c r="R45" s="1790" t="s">
        <v>56</v>
      </c>
      <c r="S45" s="1790" t="s">
        <v>479</v>
      </c>
      <c r="T45" s="1790" t="s">
        <v>505</v>
      </c>
      <c r="U45" s="1790" t="s">
        <v>1376</v>
      </c>
      <c r="V45" s="1790">
        <v>1.59</v>
      </c>
      <c r="W45" s="1790">
        <v>1.59</v>
      </c>
      <c r="X45" s="1790">
        <v>10329.800999999999</v>
      </c>
      <c r="Y45" s="1786"/>
      <c r="Z45" s="1863">
        <v>0</v>
      </c>
    </row>
    <row r="46" spans="1:26" x14ac:dyDescent="0.3">
      <c r="A46" s="402"/>
      <c r="B46" s="460"/>
      <c r="C46" s="1495">
        <v>1</v>
      </c>
      <c r="D46" s="1494" t="s">
        <v>56</v>
      </c>
      <c r="E46" s="1498" t="s">
        <v>493</v>
      </c>
      <c r="F46" s="1347" t="s">
        <v>552</v>
      </c>
      <c r="G46" s="1350" t="s">
        <v>413</v>
      </c>
      <c r="H46" s="1286">
        <v>0.61</v>
      </c>
      <c r="I46" s="1287"/>
      <c r="J46" s="460"/>
      <c r="L46" s="1790"/>
      <c r="M46" s="1790"/>
      <c r="N46" s="1790" t="s">
        <v>934</v>
      </c>
      <c r="O46" s="1790">
        <v>0</v>
      </c>
      <c r="P46" s="1790">
        <v>12.098000000000001</v>
      </c>
      <c r="R46" s="1790" t="s">
        <v>56</v>
      </c>
      <c r="S46" s="1790" t="s">
        <v>487</v>
      </c>
      <c r="T46" s="1790" t="s">
        <v>518</v>
      </c>
      <c r="U46" s="1790" t="s">
        <v>1376</v>
      </c>
      <c r="V46" s="1790">
        <v>0.16</v>
      </c>
      <c r="W46" s="1790">
        <v>0.16</v>
      </c>
      <c r="X46" s="1790">
        <v>0</v>
      </c>
      <c r="Y46" s="1786"/>
      <c r="Z46" s="1863">
        <v>0</v>
      </c>
    </row>
    <row r="47" spans="1:26" x14ac:dyDescent="0.3">
      <c r="A47" s="402"/>
      <c r="B47" s="460"/>
      <c r="C47" s="1496"/>
      <c r="D47" s="1494"/>
      <c r="E47" s="1499"/>
      <c r="F47" s="1347" t="s">
        <v>554</v>
      </c>
      <c r="G47" s="1350" t="s">
        <v>413</v>
      </c>
      <c r="H47" s="1286">
        <v>0.61</v>
      </c>
      <c r="I47" s="1287"/>
      <c r="J47" s="460"/>
      <c r="L47" s="1790"/>
      <c r="M47" s="1790" t="s">
        <v>704</v>
      </c>
      <c r="N47" s="1790" t="s">
        <v>470</v>
      </c>
      <c r="O47" s="1790">
        <v>0</v>
      </c>
      <c r="P47" s="1790">
        <v>11.8</v>
      </c>
      <c r="R47" s="1790" t="s">
        <v>56</v>
      </c>
      <c r="S47" s="1790" t="s">
        <v>480</v>
      </c>
      <c r="T47" s="1790" t="s">
        <v>518</v>
      </c>
      <c r="U47" s="1790" t="s">
        <v>1376</v>
      </c>
      <c r="V47" s="1790">
        <v>0.2</v>
      </c>
      <c r="W47" s="1790">
        <v>0.2</v>
      </c>
      <c r="X47" s="1790">
        <v>0</v>
      </c>
      <c r="Y47" s="1786"/>
      <c r="Z47" s="1863">
        <v>0</v>
      </c>
    </row>
    <row r="48" spans="1:26" x14ac:dyDescent="0.3">
      <c r="A48" s="402"/>
      <c r="B48" s="460"/>
      <c r="C48" s="1496"/>
      <c r="D48" s="1494"/>
      <c r="E48" s="1498" t="s">
        <v>494</v>
      </c>
      <c r="F48" s="1347" t="s">
        <v>1397</v>
      </c>
      <c r="G48" s="1350" t="s">
        <v>413</v>
      </c>
      <c r="H48" s="1286">
        <v>0.89</v>
      </c>
      <c r="I48" s="1287"/>
      <c r="J48" s="460"/>
      <c r="L48" s="1790"/>
      <c r="M48" s="1790"/>
      <c r="N48" s="1790" t="s">
        <v>928</v>
      </c>
      <c r="O48" s="1790">
        <v>0</v>
      </c>
      <c r="P48" s="1790">
        <v>17.7</v>
      </c>
      <c r="R48" s="1790" t="s">
        <v>56</v>
      </c>
      <c r="S48" s="1790" t="s">
        <v>480</v>
      </c>
      <c r="T48" s="1790" t="s">
        <v>520</v>
      </c>
      <c r="U48" s="1790" t="s">
        <v>1376</v>
      </c>
      <c r="V48" s="1790">
        <v>0.2</v>
      </c>
      <c r="W48" s="1790">
        <v>0.2</v>
      </c>
      <c r="X48" s="1790">
        <v>1648.5730000000001</v>
      </c>
      <c r="Y48" s="1786"/>
      <c r="Z48" s="1863">
        <v>0</v>
      </c>
    </row>
    <row r="49" spans="1:26" x14ac:dyDescent="0.3">
      <c r="A49" s="402"/>
      <c r="B49" s="460"/>
      <c r="C49" s="1496"/>
      <c r="D49" s="1494"/>
      <c r="E49" s="1499"/>
      <c r="F49" s="1347" t="s">
        <v>568</v>
      </c>
      <c r="G49" s="1350" t="s">
        <v>413</v>
      </c>
      <c r="H49" s="1286">
        <v>1</v>
      </c>
      <c r="I49" s="1287"/>
      <c r="J49" s="460"/>
      <c r="L49" s="1790"/>
      <c r="M49" s="1790"/>
      <c r="N49" s="1790" t="s">
        <v>929</v>
      </c>
      <c r="O49" s="1790">
        <v>0</v>
      </c>
      <c r="P49" s="1790">
        <v>17.7</v>
      </c>
      <c r="R49" s="1790" t="s">
        <v>56</v>
      </c>
      <c r="S49" s="1790" t="s">
        <v>482</v>
      </c>
      <c r="T49" s="1790" t="s">
        <v>503</v>
      </c>
      <c r="U49" s="1790" t="s">
        <v>1376</v>
      </c>
      <c r="V49" s="1790">
        <v>1.4379999999999999</v>
      </c>
      <c r="W49" s="1790">
        <v>1.4379999999999999</v>
      </c>
      <c r="X49" s="1790">
        <v>8256.44</v>
      </c>
      <c r="Y49" s="1786"/>
      <c r="Z49" s="1863">
        <v>0</v>
      </c>
    </row>
    <row r="50" spans="1:26" x14ac:dyDescent="0.3">
      <c r="A50" s="402"/>
      <c r="B50" s="460"/>
      <c r="C50" s="1496"/>
      <c r="D50" s="1494"/>
      <c r="E50" s="1347" t="s">
        <v>496</v>
      </c>
      <c r="F50" s="1347" t="s">
        <v>578</v>
      </c>
      <c r="G50" s="1350" t="s">
        <v>413</v>
      </c>
      <c r="H50" s="1286">
        <v>0.45</v>
      </c>
      <c r="I50" s="1287"/>
      <c r="J50" s="460"/>
      <c r="L50" s="1790"/>
      <c r="M50" s="1790"/>
      <c r="N50" s="1790" t="s">
        <v>930</v>
      </c>
      <c r="O50" s="1790">
        <v>0</v>
      </c>
      <c r="P50" s="1790">
        <v>11.8</v>
      </c>
      <c r="R50" s="1790" t="s">
        <v>56</v>
      </c>
      <c r="S50" s="1790" t="s">
        <v>482</v>
      </c>
      <c r="T50" s="1790" t="s">
        <v>505</v>
      </c>
      <c r="U50" s="1790" t="s">
        <v>1376</v>
      </c>
      <c r="V50" s="1790">
        <v>1.4379999999999999</v>
      </c>
      <c r="W50" s="1790">
        <v>1.4379999999999999</v>
      </c>
      <c r="X50" s="1790">
        <v>121.372</v>
      </c>
      <c r="Y50" s="1786"/>
      <c r="Z50" s="1863">
        <v>0</v>
      </c>
    </row>
    <row r="51" spans="1:26" x14ac:dyDescent="0.3">
      <c r="A51" s="402"/>
      <c r="B51" s="460"/>
      <c r="C51" s="1496"/>
      <c r="D51" s="1494"/>
      <c r="E51" s="1347" t="s">
        <v>498</v>
      </c>
      <c r="F51" s="1347" t="s">
        <v>591</v>
      </c>
      <c r="G51" s="1350" t="s">
        <v>413</v>
      </c>
      <c r="H51" s="1286">
        <v>0.45</v>
      </c>
      <c r="I51" s="1287"/>
      <c r="J51" s="460"/>
      <c r="L51" s="1790"/>
      <c r="M51" s="1790"/>
      <c r="N51" s="1790" t="s">
        <v>931</v>
      </c>
      <c r="O51" s="1790">
        <v>0</v>
      </c>
      <c r="P51" s="1790">
        <v>17.7</v>
      </c>
      <c r="R51" s="1790" t="s">
        <v>56</v>
      </c>
      <c r="S51" s="1790" t="s">
        <v>484</v>
      </c>
      <c r="T51" s="1790" t="s">
        <v>425</v>
      </c>
      <c r="U51" s="1790" t="s">
        <v>1389</v>
      </c>
      <c r="V51" s="1790">
        <v>0.4</v>
      </c>
      <c r="W51" s="1790">
        <v>0.4</v>
      </c>
      <c r="X51" s="1790">
        <v>0</v>
      </c>
      <c r="Y51" s="1786"/>
      <c r="Z51" s="1863">
        <v>0</v>
      </c>
    </row>
    <row r="52" spans="1:26" x14ac:dyDescent="0.3">
      <c r="A52" s="402"/>
      <c r="B52" s="460"/>
      <c r="C52" s="1496"/>
      <c r="D52" s="1494"/>
      <c r="E52" s="1347" t="s">
        <v>504</v>
      </c>
      <c r="F52" s="1347" t="s">
        <v>629</v>
      </c>
      <c r="G52" s="1350" t="s">
        <v>413</v>
      </c>
      <c r="H52" s="1286">
        <v>0.5</v>
      </c>
      <c r="I52" s="1287"/>
      <c r="J52" s="460"/>
      <c r="L52" s="1790"/>
      <c r="M52" s="1790"/>
      <c r="N52" s="1790" t="s">
        <v>932</v>
      </c>
      <c r="O52" s="1790">
        <v>0</v>
      </c>
      <c r="P52" s="1790">
        <v>17.7</v>
      </c>
      <c r="R52" s="1790" t="s">
        <v>56</v>
      </c>
      <c r="S52" s="1790" t="s">
        <v>484</v>
      </c>
      <c r="T52" s="1790" t="s">
        <v>495</v>
      </c>
      <c r="U52" s="1790" t="s">
        <v>1376</v>
      </c>
      <c r="V52" s="1790">
        <v>0.4</v>
      </c>
      <c r="W52" s="1790">
        <v>0.4</v>
      </c>
      <c r="X52" s="1790">
        <v>386.97800000000001</v>
      </c>
      <c r="Y52" s="1786"/>
      <c r="Z52" s="1863">
        <v>0</v>
      </c>
    </row>
    <row r="53" spans="1:26" x14ac:dyDescent="0.3">
      <c r="A53" s="402"/>
      <c r="B53" s="460"/>
      <c r="C53" s="1496"/>
      <c r="D53" s="1494"/>
      <c r="E53" s="1498" t="s">
        <v>506</v>
      </c>
      <c r="F53" s="1347" t="s">
        <v>641</v>
      </c>
      <c r="G53" s="1350" t="s">
        <v>413</v>
      </c>
      <c r="H53" s="1286">
        <v>0.60399999999999998</v>
      </c>
      <c r="I53" s="1287"/>
      <c r="J53" s="460"/>
      <c r="L53" s="1790"/>
      <c r="M53" s="1790"/>
      <c r="N53" s="1790" t="s">
        <v>933</v>
      </c>
      <c r="O53" s="1790">
        <v>0</v>
      </c>
      <c r="P53" s="1790">
        <v>17.7</v>
      </c>
      <c r="R53" s="1790" t="s">
        <v>56</v>
      </c>
      <c r="S53" s="1790" t="s">
        <v>486</v>
      </c>
      <c r="T53" s="1790" t="s">
        <v>1381</v>
      </c>
      <c r="U53" s="1790" t="s">
        <v>1376</v>
      </c>
      <c r="V53" s="1790">
        <v>0.06</v>
      </c>
      <c r="W53" s="1790">
        <v>0.06</v>
      </c>
      <c r="X53" s="1790">
        <v>0</v>
      </c>
      <c r="Y53" s="1786"/>
      <c r="Z53" s="1863">
        <v>0</v>
      </c>
    </row>
    <row r="54" spans="1:26" x14ac:dyDescent="0.3">
      <c r="A54" s="402"/>
      <c r="B54" s="460"/>
      <c r="C54" s="1496"/>
      <c r="D54" s="1494"/>
      <c r="E54" s="1499"/>
      <c r="F54" s="1347" t="s">
        <v>643</v>
      </c>
      <c r="G54" s="1350" t="s">
        <v>413</v>
      </c>
      <c r="H54" s="1286">
        <v>0.57999999999999996</v>
      </c>
      <c r="I54" s="1287"/>
      <c r="J54" s="460"/>
      <c r="L54" s="1790"/>
      <c r="M54" s="1790"/>
      <c r="N54" s="1790" t="s">
        <v>934</v>
      </c>
      <c r="O54" s="1790">
        <v>0</v>
      </c>
      <c r="P54" s="1790">
        <v>11.8</v>
      </c>
      <c r="R54" s="1790" t="s">
        <v>56</v>
      </c>
      <c r="S54" s="1790" t="s">
        <v>486</v>
      </c>
      <c r="T54" s="1790" t="s">
        <v>452</v>
      </c>
      <c r="U54" s="1790" t="s">
        <v>1376</v>
      </c>
      <c r="V54" s="1790">
        <v>0.06</v>
      </c>
      <c r="W54" s="1790">
        <v>0.06</v>
      </c>
      <c r="X54" s="1790">
        <v>0</v>
      </c>
      <c r="Y54" s="1786"/>
      <c r="Z54" s="1863">
        <v>0</v>
      </c>
    </row>
    <row r="55" spans="1:26" x14ac:dyDescent="0.3">
      <c r="A55" s="402"/>
      <c r="B55" s="460"/>
      <c r="C55" s="1496"/>
      <c r="D55" s="1494"/>
      <c r="E55" s="1347" t="s">
        <v>511</v>
      </c>
      <c r="F55" s="1347" t="s">
        <v>669</v>
      </c>
      <c r="G55" s="1350" t="s">
        <v>413</v>
      </c>
      <c r="H55" s="1286">
        <v>0.56000000000000005</v>
      </c>
      <c r="I55" s="1287"/>
      <c r="J55" s="460"/>
      <c r="L55" s="1790"/>
      <c r="M55" s="1790"/>
      <c r="N55" s="1790" t="s">
        <v>935</v>
      </c>
      <c r="O55" s="1790">
        <v>0</v>
      </c>
      <c r="P55" s="1790">
        <v>17.7</v>
      </c>
      <c r="R55" s="1790" t="s">
        <v>56</v>
      </c>
      <c r="S55" s="1790" t="s">
        <v>489</v>
      </c>
      <c r="T55" s="1790" t="s">
        <v>528</v>
      </c>
      <c r="U55" s="1790" t="s">
        <v>1376</v>
      </c>
      <c r="V55" s="1790">
        <v>0.5</v>
      </c>
      <c r="W55" s="1790">
        <v>0.5</v>
      </c>
      <c r="X55" s="1790">
        <v>105.095</v>
      </c>
      <c r="Y55" s="1786"/>
      <c r="Z55" s="1863">
        <v>0</v>
      </c>
    </row>
    <row r="56" spans="1:26" x14ac:dyDescent="0.3">
      <c r="A56" s="402"/>
      <c r="B56" s="460"/>
      <c r="C56" s="1496"/>
      <c r="D56" s="1494"/>
      <c r="E56" s="1347" t="s">
        <v>514</v>
      </c>
      <c r="F56" s="1347" t="s">
        <v>695</v>
      </c>
      <c r="G56" s="1350" t="s">
        <v>413</v>
      </c>
      <c r="H56" s="1286">
        <v>1.5</v>
      </c>
      <c r="I56" s="1287"/>
      <c r="J56" s="460"/>
      <c r="L56" s="1790"/>
      <c r="M56" s="1790"/>
      <c r="N56" s="1790" t="s">
        <v>936</v>
      </c>
      <c r="O56" s="1790">
        <v>0</v>
      </c>
      <c r="P56" s="1790">
        <v>17.7</v>
      </c>
      <c r="R56" s="1790" t="s">
        <v>56</v>
      </c>
      <c r="S56" s="1790" t="s">
        <v>489</v>
      </c>
      <c r="T56" s="1790" t="s">
        <v>530</v>
      </c>
      <c r="U56" s="1790" t="s">
        <v>1376</v>
      </c>
      <c r="V56" s="1790">
        <v>0.5</v>
      </c>
      <c r="W56" s="1790">
        <v>0.5</v>
      </c>
      <c r="X56" s="1790">
        <v>47.162999999999997</v>
      </c>
      <c r="Y56" s="1786"/>
      <c r="Z56" s="1863">
        <v>0</v>
      </c>
    </row>
    <row r="57" spans="1:26" x14ac:dyDescent="0.3">
      <c r="A57" s="402"/>
      <c r="B57" s="460"/>
      <c r="C57" s="1497"/>
      <c r="D57" s="1494"/>
      <c r="E57" s="1347" t="s">
        <v>522</v>
      </c>
      <c r="F57" s="1347" t="s">
        <v>738</v>
      </c>
      <c r="G57" s="1350" t="s">
        <v>413</v>
      </c>
      <c r="H57" s="1286">
        <v>0.27500000000000002</v>
      </c>
      <c r="I57" s="1287"/>
      <c r="J57" s="460"/>
      <c r="L57" s="1790"/>
      <c r="M57" s="1790"/>
      <c r="N57" s="1790" t="s">
        <v>945</v>
      </c>
      <c r="O57" s="1790">
        <v>0</v>
      </c>
      <c r="P57" s="1790">
        <v>17.7</v>
      </c>
      <c r="R57" s="1790" t="s">
        <v>56</v>
      </c>
      <c r="S57" s="1790" t="s">
        <v>489</v>
      </c>
      <c r="T57" s="1790" t="s">
        <v>534</v>
      </c>
      <c r="U57" s="1790" t="s">
        <v>1376</v>
      </c>
      <c r="V57" s="1790">
        <v>2</v>
      </c>
      <c r="W57" s="1790">
        <v>2</v>
      </c>
      <c r="X57" s="1790">
        <v>695.04</v>
      </c>
      <c r="Y57" s="1786"/>
      <c r="Z57" s="1863">
        <v>0</v>
      </c>
    </row>
    <row r="58" spans="1:26" x14ac:dyDescent="0.3">
      <c r="A58" s="402"/>
      <c r="B58" s="460"/>
      <c r="C58" s="1351">
        <v>2</v>
      </c>
      <c r="D58" s="1347" t="s">
        <v>68</v>
      </c>
      <c r="E58" s="1347" t="s">
        <v>602</v>
      </c>
      <c r="F58" s="1347" t="s">
        <v>868</v>
      </c>
      <c r="G58" s="1350" t="s">
        <v>413</v>
      </c>
      <c r="H58" s="1286">
        <v>1</v>
      </c>
      <c r="I58" s="1287"/>
      <c r="J58" s="460"/>
      <c r="L58" s="1790" t="s">
        <v>158</v>
      </c>
      <c r="M58" s="1790" t="s">
        <v>702</v>
      </c>
      <c r="N58" s="1790" t="s">
        <v>470</v>
      </c>
      <c r="O58" s="1790">
        <v>15.75</v>
      </c>
      <c r="P58" s="1790"/>
      <c r="R58" s="1790" t="s">
        <v>56</v>
      </c>
      <c r="S58" s="1790" t="s">
        <v>489</v>
      </c>
      <c r="T58" s="1790" t="s">
        <v>1375</v>
      </c>
      <c r="U58" s="1790" t="s">
        <v>1376</v>
      </c>
      <c r="V58" s="1790">
        <v>0.45</v>
      </c>
      <c r="W58" s="1790">
        <v>0.45</v>
      </c>
      <c r="X58" s="1790">
        <v>5.226</v>
      </c>
      <c r="Y58" s="1786"/>
      <c r="Z58" s="1863">
        <v>0</v>
      </c>
    </row>
    <row r="59" spans="1:26" x14ac:dyDescent="0.3">
      <c r="A59" s="402"/>
      <c r="B59" s="460"/>
      <c r="C59" s="1351">
        <v>3</v>
      </c>
      <c r="D59" s="1347" t="s">
        <v>130</v>
      </c>
      <c r="E59" s="1347" t="s">
        <v>782</v>
      </c>
      <c r="F59" s="1347" t="s">
        <v>894</v>
      </c>
      <c r="G59" s="1350" t="s">
        <v>413</v>
      </c>
      <c r="H59" s="1286">
        <v>0.5</v>
      </c>
      <c r="I59" s="1287"/>
      <c r="J59" s="460"/>
      <c r="L59" s="1790"/>
      <c r="M59" s="1790"/>
      <c r="N59" s="1790" t="s">
        <v>929</v>
      </c>
      <c r="O59" s="1790">
        <v>18.899999999999999</v>
      </c>
      <c r="P59" s="1790"/>
      <c r="R59" s="1790" t="s">
        <v>56</v>
      </c>
      <c r="S59" s="1790" t="s">
        <v>491</v>
      </c>
      <c r="T59" s="1790" t="s">
        <v>536</v>
      </c>
      <c r="U59" s="1790" t="s">
        <v>1376</v>
      </c>
      <c r="V59" s="1790">
        <v>2.5</v>
      </c>
      <c r="W59" s="1790">
        <v>2.5</v>
      </c>
      <c r="X59" s="1790">
        <v>0</v>
      </c>
      <c r="Y59" s="1786"/>
      <c r="Z59" s="1863">
        <v>0</v>
      </c>
    </row>
    <row r="60" spans="1:26" x14ac:dyDescent="0.3">
      <c r="A60" s="402"/>
      <c r="B60" s="460"/>
      <c r="C60" s="1349"/>
      <c r="D60" s="1884"/>
      <c r="E60" s="1885"/>
      <c r="F60" s="1885"/>
      <c r="G60" s="1886"/>
      <c r="H60" s="1286"/>
      <c r="I60" s="1287"/>
      <c r="J60" s="460"/>
      <c r="L60" s="1790"/>
      <c r="M60" s="1790"/>
      <c r="N60" s="1790" t="s">
        <v>930</v>
      </c>
      <c r="O60" s="1790">
        <v>18.899999999999999</v>
      </c>
      <c r="P60" s="1790"/>
      <c r="R60" s="1790" t="s">
        <v>56</v>
      </c>
      <c r="S60" s="1790" t="s">
        <v>493</v>
      </c>
      <c r="T60" s="1790" t="s">
        <v>538</v>
      </c>
      <c r="U60" s="1790" t="s">
        <v>1376</v>
      </c>
      <c r="V60" s="1790">
        <v>0.5</v>
      </c>
      <c r="W60" s="1790">
        <v>0</v>
      </c>
      <c r="X60" s="1790">
        <v>0</v>
      </c>
      <c r="Y60" s="1786" t="s">
        <v>1727</v>
      </c>
      <c r="Z60" s="1863">
        <v>-0.5</v>
      </c>
    </row>
    <row r="61" spans="1:26" ht="18" thickBot="1" x14ac:dyDescent="0.35">
      <c r="A61" s="402"/>
      <c r="B61" s="460"/>
      <c r="C61" s="1500" t="s">
        <v>1385</v>
      </c>
      <c r="D61" s="1501"/>
      <c r="E61" s="1501"/>
      <c r="F61" s="1501"/>
      <c r="G61" s="1502"/>
      <c r="H61" s="1289">
        <f>SUM(H46:H60)</f>
        <v>9.5289999999999999</v>
      </c>
      <c r="I61" s="1917"/>
      <c r="J61" s="460"/>
      <c r="L61" s="1790"/>
      <c r="M61" s="1790"/>
      <c r="N61" s="1790" t="s">
        <v>931</v>
      </c>
      <c r="O61" s="1790">
        <v>18.899999999999999</v>
      </c>
      <c r="P61" s="1790"/>
      <c r="R61" s="1790" t="s">
        <v>56</v>
      </c>
      <c r="S61" s="1790" t="s">
        <v>493</v>
      </c>
      <c r="T61" s="1790" t="s">
        <v>540</v>
      </c>
      <c r="U61" s="1790" t="s">
        <v>1376</v>
      </c>
      <c r="V61" s="1790">
        <v>0.5</v>
      </c>
      <c r="W61" s="1790">
        <v>0</v>
      </c>
      <c r="X61" s="1790">
        <v>0</v>
      </c>
      <c r="Y61" s="1786" t="s">
        <v>1727</v>
      </c>
      <c r="Z61" s="1863">
        <v>-0.5</v>
      </c>
    </row>
    <row r="62" spans="1:26" x14ac:dyDescent="0.3">
      <c r="A62" s="402"/>
      <c r="B62" s="460"/>
      <c r="C62" s="460"/>
      <c r="D62" s="1272"/>
      <c r="E62" s="462"/>
      <c r="F62" s="1290"/>
      <c r="G62" s="1290"/>
      <c r="H62" s="1291"/>
      <c r="I62" s="1918"/>
      <c r="J62" s="1292"/>
      <c r="L62" s="1790"/>
      <c r="M62" s="1790"/>
      <c r="N62" s="1790" t="s">
        <v>933</v>
      </c>
      <c r="O62" s="1790">
        <v>15.75</v>
      </c>
      <c r="P62" s="1790"/>
      <c r="R62" s="1790" t="s">
        <v>56</v>
      </c>
      <c r="S62" s="1790" t="s">
        <v>493</v>
      </c>
      <c r="T62" s="1790" t="s">
        <v>548</v>
      </c>
      <c r="U62" s="1790" t="s">
        <v>1376</v>
      </c>
      <c r="V62" s="1790">
        <v>0.68100000000000005</v>
      </c>
      <c r="W62" s="1790">
        <v>0.68100000000000005</v>
      </c>
      <c r="X62" s="1790">
        <v>2136.8130000000001</v>
      </c>
      <c r="Y62" s="1786"/>
      <c r="Z62" s="1863">
        <v>0</v>
      </c>
    </row>
    <row r="63" spans="1:26" x14ac:dyDescent="0.3">
      <c r="A63" s="402"/>
      <c r="B63" s="460"/>
      <c r="C63" s="462" t="s">
        <v>1396</v>
      </c>
      <c r="D63" s="530"/>
      <c r="E63" s="460"/>
      <c r="F63" s="811"/>
      <c r="G63" s="811"/>
      <c r="H63" s="460"/>
      <c r="I63" s="629"/>
      <c r="J63" s="1292"/>
      <c r="L63" s="1790"/>
      <c r="M63" s="1790"/>
      <c r="N63" s="1790" t="s">
        <v>934</v>
      </c>
      <c r="O63" s="1790">
        <v>22.05</v>
      </c>
      <c r="P63" s="1790"/>
      <c r="R63" s="1790" t="s">
        <v>56</v>
      </c>
      <c r="S63" s="1790" t="s">
        <v>493</v>
      </c>
      <c r="T63" s="1790" t="s">
        <v>550</v>
      </c>
      <c r="U63" s="1790" t="s">
        <v>1376</v>
      </c>
      <c r="V63" s="1790">
        <v>0.68100000000000005</v>
      </c>
      <c r="W63" s="1790">
        <v>0.68100000000000005</v>
      </c>
      <c r="X63" s="1790">
        <v>159.726</v>
      </c>
      <c r="Y63" s="1786"/>
      <c r="Z63" s="1863">
        <v>0</v>
      </c>
    </row>
    <row r="64" spans="1:26" ht="18" thickBot="1" x14ac:dyDescent="0.35">
      <c r="A64" s="402"/>
      <c r="B64" s="460"/>
      <c r="C64" s="460"/>
      <c r="D64" s="530"/>
      <c r="E64" s="460"/>
      <c r="F64" s="811"/>
      <c r="G64" s="811"/>
      <c r="H64" s="460"/>
      <c r="I64" s="629"/>
      <c r="J64" s="460"/>
      <c r="L64" s="1790"/>
      <c r="M64" s="1790" t="s">
        <v>706</v>
      </c>
      <c r="N64" s="1790" t="s">
        <v>459</v>
      </c>
      <c r="O64" s="1790">
        <v>15.888999999999999</v>
      </c>
      <c r="P64" s="1790"/>
      <c r="R64" s="1790" t="s">
        <v>56</v>
      </c>
      <c r="S64" s="1790" t="s">
        <v>493</v>
      </c>
      <c r="T64" s="1790" t="s">
        <v>552</v>
      </c>
      <c r="U64" s="1790" t="s">
        <v>1376</v>
      </c>
      <c r="V64" s="1790"/>
      <c r="W64" s="1790">
        <v>0.61</v>
      </c>
      <c r="X64" s="1790">
        <v>232.98699999999999</v>
      </c>
      <c r="Y64" s="1786" t="s">
        <v>1728</v>
      </c>
      <c r="Z64" s="1863">
        <v>0.61</v>
      </c>
    </row>
    <row r="65" spans="1:26" ht="38.25" x14ac:dyDescent="0.3">
      <c r="A65" s="402"/>
      <c r="B65" s="460"/>
      <c r="C65" s="638" t="s">
        <v>9</v>
      </c>
      <c r="D65" s="1352" t="s">
        <v>10</v>
      </c>
      <c r="E65" s="1353" t="s">
        <v>1286</v>
      </c>
      <c r="F65" s="1333" t="s">
        <v>1377</v>
      </c>
      <c r="G65" s="1333" t="s">
        <v>1378</v>
      </c>
      <c r="H65" s="1333" t="s">
        <v>1379</v>
      </c>
      <c r="I65" s="1335" t="s">
        <v>1380</v>
      </c>
      <c r="J65" s="460"/>
      <c r="L65" s="1790"/>
      <c r="M65" s="1790"/>
      <c r="N65" s="1790" t="s">
        <v>461</v>
      </c>
      <c r="O65" s="1790">
        <v>15.888999999999999</v>
      </c>
      <c r="P65" s="1790"/>
      <c r="R65" s="1790" t="s">
        <v>56</v>
      </c>
      <c r="S65" s="1790" t="s">
        <v>493</v>
      </c>
      <c r="T65" s="1790" t="s">
        <v>554</v>
      </c>
      <c r="U65" s="1790" t="s">
        <v>1376</v>
      </c>
      <c r="V65" s="1790"/>
      <c r="W65" s="1790">
        <v>0.61</v>
      </c>
      <c r="X65" s="1790">
        <v>530.92200000000003</v>
      </c>
      <c r="Y65" s="1786" t="s">
        <v>1728</v>
      </c>
      <c r="Z65" s="1863">
        <v>0.61</v>
      </c>
    </row>
    <row r="66" spans="1:26" x14ac:dyDescent="0.3">
      <c r="A66" s="402"/>
      <c r="B66" s="460"/>
      <c r="C66" s="1495">
        <v>1</v>
      </c>
      <c r="D66" s="1498" t="s">
        <v>56</v>
      </c>
      <c r="E66" s="1492" t="s">
        <v>493</v>
      </c>
      <c r="F66" s="1887" t="s">
        <v>538</v>
      </c>
      <c r="G66" s="1887" t="s">
        <v>413</v>
      </c>
      <c r="H66" s="1888">
        <v>0.5</v>
      </c>
      <c r="I66" s="1293"/>
      <c r="J66" s="460"/>
      <c r="L66" s="1790"/>
      <c r="M66" s="1790"/>
      <c r="N66" s="1790" t="s">
        <v>926</v>
      </c>
      <c r="O66" s="1790">
        <v>15.888999999999999</v>
      </c>
      <c r="P66" s="1790"/>
      <c r="R66" s="1790" t="s">
        <v>56</v>
      </c>
      <c r="S66" s="1790" t="s">
        <v>493</v>
      </c>
      <c r="T66" s="1790" t="s">
        <v>544</v>
      </c>
      <c r="U66" s="1790" t="s">
        <v>1376</v>
      </c>
      <c r="V66" s="1790">
        <v>0.49</v>
      </c>
      <c r="W66" s="1790">
        <v>0</v>
      </c>
      <c r="X66" s="1790">
        <v>407.101</v>
      </c>
      <c r="Y66" s="1786" t="s">
        <v>1727</v>
      </c>
      <c r="Z66" s="1863">
        <v>-0.49</v>
      </c>
    </row>
    <row r="67" spans="1:26" x14ac:dyDescent="0.3">
      <c r="A67" s="402"/>
      <c r="B67" s="460"/>
      <c r="C67" s="1496"/>
      <c r="D67" s="1503"/>
      <c r="E67" s="1504"/>
      <c r="F67" s="1889" t="s">
        <v>540</v>
      </c>
      <c r="G67" s="1889" t="s">
        <v>413</v>
      </c>
      <c r="H67" s="1890">
        <v>0.5</v>
      </c>
      <c r="I67" s="1891"/>
      <c r="J67" s="460"/>
      <c r="L67" s="1790"/>
      <c r="M67" s="1790"/>
      <c r="N67" s="1790" t="s">
        <v>927</v>
      </c>
      <c r="O67" s="1790">
        <v>34.97</v>
      </c>
      <c r="P67" s="1790"/>
      <c r="R67" s="1790" t="s">
        <v>56</v>
      </c>
      <c r="S67" s="1790" t="s">
        <v>493</v>
      </c>
      <c r="T67" s="1790" t="s">
        <v>546</v>
      </c>
      <c r="U67" s="1790" t="s">
        <v>1376</v>
      </c>
      <c r="V67" s="1790">
        <v>0.56000000000000005</v>
      </c>
      <c r="W67" s="1790">
        <v>0.56000000000000005</v>
      </c>
      <c r="X67" s="1790">
        <v>3008.5569999999998</v>
      </c>
      <c r="Y67" s="1786"/>
      <c r="Z67" s="1863">
        <v>0</v>
      </c>
    </row>
    <row r="68" spans="1:26" x14ac:dyDescent="0.3">
      <c r="A68" s="402"/>
      <c r="B68" s="460"/>
      <c r="C68" s="1496"/>
      <c r="D68" s="1503"/>
      <c r="E68" s="1493"/>
      <c r="F68" s="1892" t="s">
        <v>544</v>
      </c>
      <c r="G68" s="1892" t="s">
        <v>413</v>
      </c>
      <c r="H68" s="1893">
        <v>0.49</v>
      </c>
      <c r="I68" s="1294"/>
      <c r="J68" s="460"/>
      <c r="L68" s="1790"/>
      <c r="M68" s="1790" t="s">
        <v>715</v>
      </c>
      <c r="N68" s="1790" t="s">
        <v>459</v>
      </c>
      <c r="O68" s="1790">
        <v>0.35</v>
      </c>
      <c r="P68" s="1790"/>
      <c r="R68" s="1790" t="s">
        <v>56</v>
      </c>
      <c r="S68" s="1790" t="s">
        <v>494</v>
      </c>
      <c r="T68" s="1790" t="s">
        <v>556</v>
      </c>
      <c r="U68" s="1790" t="s">
        <v>1376</v>
      </c>
      <c r="V68" s="1790">
        <v>0.5</v>
      </c>
      <c r="W68" s="1790">
        <v>0.5</v>
      </c>
      <c r="X68" s="1790">
        <v>349.84</v>
      </c>
      <c r="Y68" s="1786"/>
      <c r="Z68" s="1863">
        <v>0</v>
      </c>
    </row>
    <row r="69" spans="1:26" x14ac:dyDescent="0.3">
      <c r="A69" s="402"/>
      <c r="B69" s="460"/>
      <c r="C69" s="1496"/>
      <c r="D69" s="1503"/>
      <c r="E69" s="1284" t="s">
        <v>494</v>
      </c>
      <c r="F69" s="1894" t="s">
        <v>560</v>
      </c>
      <c r="G69" s="1894" t="s">
        <v>413</v>
      </c>
      <c r="H69" s="1895">
        <v>0.45500000000000002</v>
      </c>
      <c r="I69" s="1883"/>
      <c r="J69" s="460"/>
      <c r="L69" s="1790"/>
      <c r="M69" s="1790"/>
      <c r="N69" s="1790" t="s">
        <v>461</v>
      </c>
      <c r="O69" s="1790">
        <v>0.35</v>
      </c>
      <c r="P69" s="1790"/>
      <c r="R69" s="1790" t="s">
        <v>56</v>
      </c>
      <c r="S69" s="1790" t="s">
        <v>494</v>
      </c>
      <c r="T69" s="1790" t="s">
        <v>558</v>
      </c>
      <c r="U69" s="1790" t="s">
        <v>1376</v>
      </c>
      <c r="V69" s="1790">
        <v>0.5</v>
      </c>
      <c r="W69" s="1790">
        <v>0.5</v>
      </c>
      <c r="X69" s="1790">
        <v>458.32599999999996</v>
      </c>
      <c r="Y69" s="1786"/>
      <c r="Z69" s="1863">
        <v>0</v>
      </c>
    </row>
    <row r="70" spans="1:26" x14ac:dyDescent="0.3">
      <c r="A70" s="402"/>
      <c r="B70" s="460"/>
      <c r="C70" s="1496"/>
      <c r="D70" s="1503"/>
      <c r="E70" s="1492" t="s">
        <v>496</v>
      </c>
      <c r="F70" s="1887" t="s">
        <v>570</v>
      </c>
      <c r="G70" s="1887" t="s">
        <v>413</v>
      </c>
      <c r="H70" s="1888">
        <v>0.27500000000000002</v>
      </c>
      <c r="I70" s="1293"/>
      <c r="J70" s="460"/>
      <c r="L70" s="1790"/>
      <c r="M70" s="1790" t="s">
        <v>708</v>
      </c>
      <c r="N70" s="1790" t="s">
        <v>459</v>
      </c>
      <c r="O70" s="1790">
        <v>15.7</v>
      </c>
      <c r="P70" s="1790"/>
      <c r="R70" s="1790" t="s">
        <v>56</v>
      </c>
      <c r="S70" s="1790" t="s">
        <v>494</v>
      </c>
      <c r="T70" s="1790" t="s">
        <v>560</v>
      </c>
      <c r="U70" s="1790" t="s">
        <v>1376</v>
      </c>
      <c r="V70" s="1790">
        <v>0.45500000000000002</v>
      </c>
      <c r="W70" s="1790">
        <v>0</v>
      </c>
      <c r="X70" s="1790">
        <v>0</v>
      </c>
      <c r="Y70" s="1786" t="s">
        <v>1727</v>
      </c>
      <c r="Z70" s="1863">
        <v>-0.45500000000000002</v>
      </c>
    </row>
    <row r="71" spans="1:26" x14ac:dyDescent="0.3">
      <c r="A71" s="402"/>
      <c r="B71" s="460"/>
      <c r="C71" s="1496"/>
      <c r="D71" s="1503"/>
      <c r="E71" s="1493"/>
      <c r="F71" s="1892" t="s">
        <v>572</v>
      </c>
      <c r="G71" s="1892" t="s">
        <v>413</v>
      </c>
      <c r="H71" s="1893">
        <v>0.22500000000000001</v>
      </c>
      <c r="I71" s="1294"/>
      <c r="J71" s="460"/>
      <c r="L71" s="1790"/>
      <c r="M71" s="1790"/>
      <c r="N71" s="1790" t="s">
        <v>461</v>
      </c>
      <c r="O71" s="1790">
        <v>15.7</v>
      </c>
      <c r="P71" s="1790"/>
      <c r="R71" s="1790" t="s">
        <v>56</v>
      </c>
      <c r="S71" s="1790" t="s">
        <v>494</v>
      </c>
      <c r="T71" s="1790" t="s">
        <v>1397</v>
      </c>
      <c r="U71" s="1790" t="s">
        <v>1376</v>
      </c>
      <c r="V71" s="1790"/>
      <c r="W71" s="1790">
        <v>0.89</v>
      </c>
      <c r="X71" s="1790">
        <v>1287.2539999999999</v>
      </c>
      <c r="Y71" s="1786" t="s">
        <v>1728</v>
      </c>
      <c r="Z71" s="1863">
        <v>0.89</v>
      </c>
    </row>
    <row r="72" spans="1:26" x14ac:dyDescent="0.3">
      <c r="A72" s="402"/>
      <c r="B72" s="460"/>
      <c r="C72" s="1496"/>
      <c r="D72" s="1503"/>
      <c r="E72" s="1348" t="s">
        <v>498</v>
      </c>
      <c r="F72" s="1285" t="s">
        <v>587</v>
      </c>
      <c r="G72" s="1285" t="s">
        <v>413</v>
      </c>
      <c r="H72" s="1286">
        <v>0.54</v>
      </c>
      <c r="I72" s="1295"/>
      <c r="J72" s="460"/>
      <c r="L72" s="1790"/>
      <c r="M72" s="1790" t="s">
        <v>710</v>
      </c>
      <c r="N72" s="1790" t="s">
        <v>459</v>
      </c>
      <c r="O72" s="1790">
        <v>64.599999999999994</v>
      </c>
      <c r="P72" s="1790"/>
      <c r="R72" s="1790" t="s">
        <v>56</v>
      </c>
      <c r="S72" s="1790" t="s">
        <v>494</v>
      </c>
      <c r="T72" s="1790" t="s">
        <v>564</v>
      </c>
      <c r="U72" s="1790" t="s">
        <v>1376</v>
      </c>
      <c r="V72" s="1790">
        <v>2</v>
      </c>
      <c r="W72" s="1790">
        <v>2</v>
      </c>
      <c r="X72" s="1790">
        <v>1700.1160000000002</v>
      </c>
      <c r="Y72" s="1786"/>
      <c r="Z72" s="1863">
        <v>0</v>
      </c>
    </row>
    <row r="73" spans="1:26" x14ac:dyDescent="0.3">
      <c r="A73" s="402"/>
      <c r="B73" s="460"/>
      <c r="C73" s="1496"/>
      <c r="D73" s="1503"/>
      <c r="E73" s="1492" t="s">
        <v>506</v>
      </c>
      <c r="F73" s="1887" t="s">
        <v>633</v>
      </c>
      <c r="G73" s="1887" t="s">
        <v>413</v>
      </c>
      <c r="H73" s="1888">
        <v>1.2250000000000001</v>
      </c>
      <c r="I73" s="1293"/>
      <c r="J73" s="460"/>
      <c r="L73" s="1790"/>
      <c r="M73" s="1790"/>
      <c r="N73" s="1790" t="s">
        <v>461</v>
      </c>
      <c r="O73" s="1790">
        <v>64.599999999999994</v>
      </c>
      <c r="P73" s="1790"/>
      <c r="R73" s="1790" t="s">
        <v>56</v>
      </c>
      <c r="S73" s="1790" t="s">
        <v>494</v>
      </c>
      <c r="T73" s="1790" t="s">
        <v>566</v>
      </c>
      <c r="U73" s="1790" t="s">
        <v>1376</v>
      </c>
      <c r="V73" s="1790">
        <v>2</v>
      </c>
      <c r="W73" s="1790">
        <v>2</v>
      </c>
      <c r="X73" s="1790">
        <v>1434.2050000000002</v>
      </c>
      <c r="Y73" s="1786"/>
      <c r="Z73" s="1863">
        <v>0</v>
      </c>
    </row>
    <row r="74" spans="1:26" x14ac:dyDescent="0.3">
      <c r="A74" s="402"/>
      <c r="B74" s="460"/>
      <c r="C74" s="1496"/>
      <c r="D74" s="1503"/>
      <c r="E74" s="1493"/>
      <c r="F74" s="1892" t="s">
        <v>637</v>
      </c>
      <c r="G74" s="1892" t="s">
        <v>413</v>
      </c>
      <c r="H74" s="1893">
        <v>1</v>
      </c>
      <c r="I74" s="1294"/>
      <c r="J74" s="460"/>
      <c r="L74" s="1790"/>
      <c r="M74" s="1790"/>
      <c r="N74" s="1790" t="s">
        <v>926</v>
      </c>
      <c r="O74" s="1790">
        <v>64.599999999999994</v>
      </c>
      <c r="P74" s="1790"/>
      <c r="R74" s="1790" t="s">
        <v>56</v>
      </c>
      <c r="S74" s="1790" t="s">
        <v>494</v>
      </c>
      <c r="T74" s="1790" t="s">
        <v>568</v>
      </c>
      <c r="U74" s="1790" t="s">
        <v>1376</v>
      </c>
      <c r="V74" s="1790"/>
      <c r="W74" s="1790">
        <v>1</v>
      </c>
      <c r="X74" s="1790">
        <v>3236.1480000000001</v>
      </c>
      <c r="Y74" s="1786" t="s">
        <v>1728</v>
      </c>
      <c r="Z74" s="1863">
        <v>1</v>
      </c>
    </row>
    <row r="75" spans="1:26" x14ac:dyDescent="0.3">
      <c r="A75" s="402"/>
      <c r="B75" s="460"/>
      <c r="C75" s="1496"/>
      <c r="D75" s="1503"/>
      <c r="E75" s="1348" t="s">
        <v>514</v>
      </c>
      <c r="F75" s="1285" t="s">
        <v>693</v>
      </c>
      <c r="G75" s="1285" t="s">
        <v>413</v>
      </c>
      <c r="H75" s="1286">
        <v>4.4000000000000004</v>
      </c>
      <c r="I75" s="1294"/>
      <c r="J75" s="460"/>
      <c r="L75" s="1790"/>
      <c r="M75" s="1790"/>
      <c r="N75" s="1790" t="s">
        <v>461</v>
      </c>
      <c r="O75" s="1790">
        <v>60</v>
      </c>
      <c r="P75" s="1790"/>
      <c r="R75" s="1790" t="s">
        <v>56</v>
      </c>
      <c r="S75" s="1790" t="s">
        <v>496</v>
      </c>
      <c r="T75" s="1790" t="s">
        <v>574</v>
      </c>
      <c r="U75" s="1790" t="s">
        <v>1376</v>
      </c>
      <c r="V75" s="1790">
        <v>0.36399999999999999</v>
      </c>
      <c r="W75" s="1790">
        <v>0.36399999999999999</v>
      </c>
      <c r="X75" s="1790">
        <v>33.027000000000001</v>
      </c>
      <c r="Y75" s="1786"/>
      <c r="Z75" s="1863">
        <v>0</v>
      </c>
    </row>
    <row r="76" spans="1:26" x14ac:dyDescent="0.3">
      <c r="A76" s="402"/>
      <c r="B76" s="460"/>
      <c r="C76" s="1496"/>
      <c r="D76" s="1503"/>
      <c r="E76" s="1492" t="s">
        <v>522</v>
      </c>
      <c r="F76" s="1887" t="s">
        <v>734</v>
      </c>
      <c r="G76" s="1887" t="s">
        <v>413</v>
      </c>
      <c r="H76" s="1888">
        <v>0.13200000000000001</v>
      </c>
      <c r="I76" s="1293"/>
      <c r="J76" s="460"/>
      <c r="L76" s="1790"/>
      <c r="M76" s="1790" t="s">
        <v>713</v>
      </c>
      <c r="N76" s="1790" t="s">
        <v>459</v>
      </c>
      <c r="O76" s="1790">
        <v>25.417000000000002</v>
      </c>
      <c r="P76" s="1790"/>
      <c r="R76" s="1790" t="s">
        <v>56</v>
      </c>
      <c r="S76" s="1790" t="s">
        <v>496</v>
      </c>
      <c r="T76" s="1790" t="s">
        <v>576</v>
      </c>
      <c r="U76" s="1790" t="s">
        <v>1376</v>
      </c>
      <c r="V76" s="1790">
        <v>0.35</v>
      </c>
      <c r="W76" s="1790">
        <v>0.35</v>
      </c>
      <c r="X76" s="1790">
        <v>901.678</v>
      </c>
      <c r="Y76" s="1786"/>
      <c r="Z76" s="1863">
        <v>0</v>
      </c>
    </row>
    <row r="77" spans="1:26" x14ac:dyDescent="0.3">
      <c r="A77" s="402"/>
      <c r="B77" s="460"/>
      <c r="C77" s="1497"/>
      <c r="D77" s="1499"/>
      <c r="E77" s="1493"/>
      <c r="F77" s="1892" t="s">
        <v>736</v>
      </c>
      <c r="G77" s="1892" t="s">
        <v>413</v>
      </c>
      <c r="H77" s="1893">
        <v>0.25</v>
      </c>
      <c r="I77" s="1294"/>
      <c r="J77" s="460"/>
      <c r="L77" s="1790"/>
      <c r="M77" s="1790"/>
      <c r="N77" s="1790" t="s">
        <v>461</v>
      </c>
      <c r="O77" s="1790">
        <v>25.417000000000002</v>
      </c>
      <c r="P77" s="1790"/>
      <c r="R77" s="1790" t="s">
        <v>56</v>
      </c>
      <c r="S77" s="1790" t="s">
        <v>496</v>
      </c>
      <c r="T77" s="1790" t="s">
        <v>578</v>
      </c>
      <c r="U77" s="1790" t="s">
        <v>1376</v>
      </c>
      <c r="V77" s="1790"/>
      <c r="W77" s="1790">
        <v>0.45</v>
      </c>
      <c r="X77" s="1790">
        <v>313.55700000000002</v>
      </c>
      <c r="Y77" s="1786" t="s">
        <v>1728</v>
      </c>
      <c r="Z77" s="1863">
        <v>0.45</v>
      </c>
    </row>
    <row r="78" spans="1:26" x14ac:dyDescent="0.3">
      <c r="A78" s="402"/>
      <c r="B78" s="460"/>
      <c r="C78" s="1349">
        <v>2</v>
      </c>
      <c r="D78" s="1288" t="s">
        <v>68</v>
      </c>
      <c r="E78" s="1284" t="s">
        <v>602</v>
      </c>
      <c r="F78" s="1285" t="s">
        <v>860</v>
      </c>
      <c r="G78" s="1285" t="s">
        <v>413</v>
      </c>
      <c r="H78" s="1286">
        <v>0.32</v>
      </c>
      <c r="I78" s="1294"/>
      <c r="J78" s="460"/>
      <c r="L78" s="1790"/>
      <c r="M78" s="1790"/>
      <c r="N78" s="1790" t="s">
        <v>926</v>
      </c>
      <c r="O78" s="1790">
        <v>24.58</v>
      </c>
      <c r="P78" s="1790"/>
      <c r="R78" s="1790" t="s">
        <v>56</v>
      </c>
      <c r="S78" s="1790" t="s">
        <v>497</v>
      </c>
      <c r="T78" s="1790" t="s">
        <v>581</v>
      </c>
      <c r="U78" s="1790" t="s">
        <v>1376</v>
      </c>
      <c r="V78" s="1790">
        <v>0.04</v>
      </c>
      <c r="W78" s="1790">
        <v>0.04</v>
      </c>
      <c r="X78" s="1790">
        <v>21.626999999999999</v>
      </c>
      <c r="Y78" s="1786"/>
      <c r="Z78" s="1863">
        <v>0</v>
      </c>
    </row>
    <row r="79" spans="1:26" x14ac:dyDescent="0.3">
      <c r="A79" s="402"/>
      <c r="B79" s="460"/>
      <c r="C79" s="1349"/>
      <c r="D79" s="1288"/>
      <c r="E79" s="1284"/>
      <c r="F79" s="1285"/>
      <c r="G79" s="1285"/>
      <c r="H79" s="1286"/>
      <c r="I79" s="1295"/>
      <c r="J79" s="460"/>
      <c r="L79" s="1790"/>
      <c r="M79" s="1790"/>
      <c r="N79" s="1790"/>
      <c r="O79" s="1790"/>
      <c r="P79" s="1790"/>
      <c r="R79" s="1790"/>
      <c r="S79" s="1790"/>
      <c r="T79" s="1790"/>
      <c r="U79" s="1790"/>
      <c r="V79" s="1790"/>
      <c r="W79" s="1790"/>
      <c r="X79" s="1790"/>
      <c r="Y79" s="1786"/>
      <c r="Z79" s="1863"/>
    </row>
    <row r="80" spans="1:26" ht="18" thickBot="1" x14ac:dyDescent="0.35">
      <c r="A80" s="605"/>
      <c r="B80" s="460"/>
      <c r="C80" s="1436" t="s">
        <v>1385</v>
      </c>
      <c r="D80" s="1437"/>
      <c r="E80" s="1437"/>
      <c r="F80" s="1437"/>
      <c r="G80" s="1438"/>
      <c r="H80" s="1289">
        <f>SUM(H66:H78)</f>
        <v>10.312000000000001</v>
      </c>
      <c r="I80" s="1296"/>
      <c r="J80" s="460"/>
      <c r="L80" s="1790"/>
      <c r="M80" s="1790" t="s">
        <v>717</v>
      </c>
      <c r="N80" s="1790" t="s">
        <v>470</v>
      </c>
      <c r="O80" s="1790">
        <v>14.096</v>
      </c>
      <c r="P80" s="1790"/>
      <c r="R80" s="1790" t="s">
        <v>56</v>
      </c>
      <c r="S80" s="1790" t="s">
        <v>498</v>
      </c>
      <c r="T80" s="1790" t="s">
        <v>583</v>
      </c>
      <c r="U80" s="1790" t="s">
        <v>1376</v>
      </c>
      <c r="V80" s="1790">
        <v>0.36399999999999999</v>
      </c>
      <c r="W80" s="1790">
        <v>0.36399999999999999</v>
      </c>
      <c r="X80" s="1790">
        <v>562.70600000000002</v>
      </c>
      <c r="Y80" s="1786"/>
      <c r="Z80" s="1863">
        <v>0</v>
      </c>
    </row>
    <row r="81" spans="1:26" x14ac:dyDescent="0.3">
      <c r="A81" s="605"/>
      <c r="B81" s="402"/>
      <c r="C81" s="402"/>
      <c r="D81" s="1251"/>
      <c r="E81" s="402"/>
      <c r="F81" s="1252"/>
      <c r="G81" s="1252"/>
      <c r="H81" s="402"/>
      <c r="I81" s="1919"/>
      <c r="J81" s="460"/>
      <c r="L81" s="1790"/>
      <c r="M81" s="1790"/>
      <c r="N81" s="1790" t="s">
        <v>928</v>
      </c>
      <c r="O81" s="1790">
        <v>14.096</v>
      </c>
      <c r="P81" s="1790"/>
      <c r="Q81" s="1865"/>
      <c r="R81" s="1790" t="s">
        <v>56</v>
      </c>
      <c r="S81" s="1790" t="s">
        <v>498</v>
      </c>
      <c r="T81" s="1790" t="s">
        <v>593</v>
      </c>
      <c r="U81" s="1790" t="s">
        <v>1376</v>
      </c>
      <c r="V81" s="1790">
        <v>0.6</v>
      </c>
      <c r="W81" s="1790">
        <v>0.6</v>
      </c>
      <c r="X81" s="1790">
        <v>266.72499999999997</v>
      </c>
      <c r="Y81" s="1786"/>
      <c r="Z81" s="1863">
        <v>0</v>
      </c>
    </row>
    <row r="82" spans="1:26" x14ac:dyDescent="0.3">
      <c r="A82" s="605"/>
      <c r="B82" s="462" t="s">
        <v>1398</v>
      </c>
      <c r="C82" s="460"/>
      <c r="D82" s="530"/>
      <c r="E82" s="460"/>
      <c r="F82" s="811"/>
      <c r="G82" s="811"/>
      <c r="H82" s="460"/>
      <c r="I82" s="629"/>
      <c r="J82" s="460"/>
      <c r="L82" s="1790"/>
      <c r="M82" s="1790"/>
      <c r="N82" s="1790" t="s">
        <v>929</v>
      </c>
      <c r="O82" s="1790">
        <v>14.096</v>
      </c>
      <c r="P82" s="1790"/>
      <c r="Q82" s="1865"/>
      <c r="R82" s="1790" t="s">
        <v>56</v>
      </c>
      <c r="S82" s="1790" t="s">
        <v>498</v>
      </c>
      <c r="T82" s="1790" t="s">
        <v>589</v>
      </c>
      <c r="U82" s="1790" t="s">
        <v>1376</v>
      </c>
      <c r="V82" s="1790">
        <v>0.6</v>
      </c>
      <c r="W82" s="1790">
        <v>0.6</v>
      </c>
      <c r="X82" s="1790">
        <v>773.20400000000006</v>
      </c>
      <c r="Y82" s="1786"/>
      <c r="Z82" s="1863">
        <v>0</v>
      </c>
    </row>
    <row r="83" spans="1:26" x14ac:dyDescent="0.3">
      <c r="A83" s="605"/>
      <c r="B83" s="460"/>
      <c r="C83" s="462" t="s">
        <v>1399</v>
      </c>
      <c r="D83" s="530"/>
      <c r="E83" s="460"/>
      <c r="F83" s="811"/>
      <c r="G83" s="811"/>
      <c r="H83" s="460"/>
      <c r="I83" s="629"/>
      <c r="J83" s="460"/>
      <c r="L83" s="1790"/>
      <c r="M83" s="1790"/>
      <c r="N83" s="1790" t="s">
        <v>930</v>
      </c>
      <c r="O83" s="1790">
        <v>14.096</v>
      </c>
      <c r="P83" s="1790"/>
      <c r="Q83" s="1865"/>
      <c r="R83" s="1790" t="s">
        <v>56</v>
      </c>
      <c r="S83" s="1790" t="s">
        <v>498</v>
      </c>
      <c r="T83" s="1790" t="s">
        <v>587</v>
      </c>
      <c r="U83" s="1790" t="s">
        <v>1376</v>
      </c>
      <c r="V83" s="1790">
        <v>0.54</v>
      </c>
      <c r="W83" s="1790">
        <v>0</v>
      </c>
      <c r="X83" s="1790">
        <v>250.44400000000002</v>
      </c>
      <c r="Y83" s="1786" t="s">
        <v>1727</v>
      </c>
      <c r="Z83" s="1863">
        <v>-0.54</v>
      </c>
    </row>
    <row r="84" spans="1:26" ht="18" thickBot="1" x14ac:dyDescent="0.35">
      <c r="A84" s="605"/>
      <c r="B84" s="462" t="s">
        <v>1400</v>
      </c>
      <c r="C84" s="462"/>
      <c r="D84" s="530"/>
      <c r="E84" s="460"/>
      <c r="F84" s="811"/>
      <c r="G84" s="811"/>
      <c r="H84" s="460"/>
      <c r="I84" s="629"/>
      <c r="J84" s="460"/>
      <c r="L84" s="1790"/>
      <c r="M84" s="1790"/>
      <c r="N84" s="1790" t="s">
        <v>931</v>
      </c>
      <c r="O84" s="1790">
        <v>14.096</v>
      </c>
      <c r="P84" s="1790"/>
      <c r="Q84" s="1865"/>
      <c r="R84" s="1790" t="s">
        <v>56</v>
      </c>
      <c r="S84" s="1790" t="s">
        <v>498</v>
      </c>
      <c r="T84" s="1790" t="s">
        <v>585</v>
      </c>
      <c r="U84" s="1790" t="s">
        <v>1376</v>
      </c>
      <c r="V84" s="1790">
        <v>0.6</v>
      </c>
      <c r="W84" s="1790">
        <v>0.6</v>
      </c>
      <c r="X84" s="1790">
        <v>822.6819999999999</v>
      </c>
      <c r="Y84" s="1786"/>
      <c r="Z84" s="1863">
        <v>0</v>
      </c>
    </row>
    <row r="85" spans="1:26" ht="38.25" x14ac:dyDescent="0.3">
      <c r="A85" s="605"/>
      <c r="B85" s="462"/>
      <c r="C85" s="502" t="s">
        <v>9</v>
      </c>
      <c r="D85" s="1343" t="s">
        <v>1401</v>
      </c>
      <c r="E85" s="503" t="s">
        <v>1402</v>
      </c>
      <c r="F85" s="503" t="s">
        <v>1286</v>
      </c>
      <c r="G85" s="1896" t="s">
        <v>1384</v>
      </c>
      <c r="H85" s="1343" t="s">
        <v>1379</v>
      </c>
      <c r="I85" s="504" t="s">
        <v>1380</v>
      </c>
      <c r="J85" s="460"/>
      <c r="L85" s="1790"/>
      <c r="M85" s="1790"/>
      <c r="N85" s="1790" t="s">
        <v>932</v>
      </c>
      <c r="O85" s="1790">
        <v>14.096</v>
      </c>
      <c r="P85" s="1790"/>
      <c r="Q85" s="1865"/>
      <c r="R85" s="1790" t="s">
        <v>56</v>
      </c>
      <c r="S85" s="1790" t="s">
        <v>498</v>
      </c>
      <c r="T85" s="1790" t="s">
        <v>591</v>
      </c>
      <c r="U85" s="1790" t="s">
        <v>1376</v>
      </c>
      <c r="V85" s="1790"/>
      <c r="W85" s="1790">
        <v>0.45</v>
      </c>
      <c r="X85" s="1790">
        <v>313.91800000000001</v>
      </c>
      <c r="Y85" s="1786" t="s">
        <v>1728</v>
      </c>
      <c r="Z85" s="1863">
        <v>0.45</v>
      </c>
    </row>
    <row r="86" spans="1:26" x14ac:dyDescent="0.3">
      <c r="A86" s="605"/>
      <c r="B86" s="460"/>
      <c r="C86" s="1519">
        <v>1</v>
      </c>
      <c r="D86" s="1490" t="s">
        <v>104</v>
      </c>
      <c r="E86" s="1490" t="s">
        <v>158</v>
      </c>
      <c r="F86" s="1897" t="s">
        <v>702</v>
      </c>
      <c r="G86" s="1259" t="s">
        <v>470</v>
      </c>
      <c r="H86" s="1363">
        <v>15.75</v>
      </c>
      <c r="I86" s="1902" t="s">
        <v>1531</v>
      </c>
      <c r="J86" s="460"/>
      <c r="L86" s="1790"/>
      <c r="M86" s="1790"/>
      <c r="N86" s="1790" t="s">
        <v>933</v>
      </c>
      <c r="O86" s="1790">
        <v>14.096</v>
      </c>
      <c r="P86" s="1790"/>
      <c r="Q86" s="1865"/>
      <c r="R86" s="1790" t="s">
        <v>56</v>
      </c>
      <c r="S86" s="1790" t="s">
        <v>499</v>
      </c>
      <c r="T86" s="1790" t="s">
        <v>595</v>
      </c>
      <c r="U86" s="1790" t="s">
        <v>1376</v>
      </c>
      <c r="V86" s="1790">
        <v>0.72499999999999998</v>
      </c>
      <c r="W86" s="1790">
        <v>0.72499999999999998</v>
      </c>
      <c r="X86" s="1790">
        <v>0</v>
      </c>
      <c r="Y86" s="1786"/>
      <c r="Z86" s="1863">
        <v>0</v>
      </c>
    </row>
    <row r="87" spans="1:26" x14ac:dyDescent="0.3">
      <c r="A87" s="605"/>
      <c r="B87" s="460"/>
      <c r="C87" s="1520"/>
      <c r="D87" s="1903"/>
      <c r="E87" s="1903"/>
      <c r="F87" s="1904"/>
      <c r="G87" s="1259" t="s">
        <v>929</v>
      </c>
      <c r="H87" s="1363">
        <v>18.899999999999999</v>
      </c>
      <c r="I87" s="1905" t="s">
        <v>1531</v>
      </c>
      <c r="J87" s="460"/>
      <c r="L87" s="1790"/>
      <c r="M87" s="1790"/>
      <c r="N87" s="1790" t="s">
        <v>934</v>
      </c>
      <c r="O87" s="1790">
        <v>14.096</v>
      </c>
      <c r="P87" s="1790"/>
      <c r="Q87" s="1865"/>
      <c r="R87" s="1790" t="s">
        <v>56</v>
      </c>
      <c r="S87" s="1790" t="s">
        <v>500</v>
      </c>
      <c r="T87" s="1790" t="s">
        <v>597</v>
      </c>
      <c r="U87" s="1790" t="s">
        <v>1389</v>
      </c>
      <c r="V87" s="1790">
        <v>7.5179999999999998</v>
      </c>
      <c r="W87" s="1790">
        <v>7.5179999999999998</v>
      </c>
      <c r="X87" s="1790">
        <v>0</v>
      </c>
      <c r="Y87" s="1786"/>
      <c r="Z87" s="1863">
        <v>0</v>
      </c>
    </row>
    <row r="88" spans="1:26" x14ac:dyDescent="0.3">
      <c r="A88" s="605"/>
      <c r="B88" s="460"/>
      <c r="C88" s="1520"/>
      <c r="D88" s="1903"/>
      <c r="E88" s="1903"/>
      <c r="F88" s="1904"/>
      <c r="G88" s="1259" t="s">
        <v>930</v>
      </c>
      <c r="H88" s="1363">
        <v>18.899999999999999</v>
      </c>
      <c r="I88" s="1905" t="s">
        <v>1531</v>
      </c>
      <c r="J88" s="460"/>
      <c r="L88" s="1790"/>
      <c r="M88" s="1790"/>
      <c r="N88" s="1790" t="s">
        <v>935</v>
      </c>
      <c r="O88" s="1790">
        <v>14.096</v>
      </c>
      <c r="P88" s="1790"/>
      <c r="Q88" s="1865"/>
      <c r="R88" s="1790" t="s">
        <v>56</v>
      </c>
      <c r="S88" s="1790" t="s">
        <v>500</v>
      </c>
      <c r="T88" s="1790" t="s">
        <v>599</v>
      </c>
      <c r="U88" s="1790" t="s">
        <v>1389</v>
      </c>
      <c r="V88" s="1790">
        <v>7.5179999999999998</v>
      </c>
      <c r="W88" s="1790">
        <v>7.5179999999999998</v>
      </c>
      <c r="X88" s="1790">
        <v>0</v>
      </c>
      <c r="Y88" s="1786"/>
      <c r="Z88" s="1863">
        <v>0</v>
      </c>
    </row>
    <row r="89" spans="1:26" x14ac:dyDescent="0.3">
      <c r="A89" s="605"/>
      <c r="B89" s="460"/>
      <c r="C89" s="1520"/>
      <c r="D89" s="1903"/>
      <c r="E89" s="1903"/>
      <c r="F89" s="1904"/>
      <c r="G89" s="1259" t="s">
        <v>931</v>
      </c>
      <c r="H89" s="1363">
        <v>18.899999999999999</v>
      </c>
      <c r="I89" s="1905" t="s">
        <v>1531</v>
      </c>
      <c r="J89" s="460"/>
      <c r="L89" s="1790"/>
      <c r="M89" s="1790"/>
      <c r="N89" s="1790" t="s">
        <v>936</v>
      </c>
      <c r="O89" s="1790">
        <v>17.62</v>
      </c>
      <c r="P89" s="1790"/>
      <c r="Q89" s="1865"/>
      <c r="R89" s="1790" t="s">
        <v>56</v>
      </c>
      <c r="S89" s="1790" t="s">
        <v>500</v>
      </c>
      <c r="T89" s="1790" t="s">
        <v>601</v>
      </c>
      <c r="U89" s="1790" t="s">
        <v>1376</v>
      </c>
      <c r="V89" s="1790">
        <v>7.4</v>
      </c>
      <c r="W89" s="1790">
        <v>7.4</v>
      </c>
      <c r="X89" s="1790">
        <v>9.2420000000000009</v>
      </c>
      <c r="Y89" s="1786"/>
      <c r="Z89" s="1863">
        <v>0</v>
      </c>
    </row>
    <row r="90" spans="1:26" x14ac:dyDescent="0.3">
      <c r="A90" s="38"/>
      <c r="B90" s="38"/>
      <c r="C90" s="1520"/>
      <c r="D90" s="1903"/>
      <c r="E90" s="1903"/>
      <c r="F90" s="1904"/>
      <c r="G90" s="1259" t="s">
        <v>932</v>
      </c>
      <c r="H90" s="1363">
        <v>22.05</v>
      </c>
      <c r="I90" s="1920" t="s">
        <v>1531</v>
      </c>
      <c r="J90" s="460"/>
      <c r="L90" s="1790"/>
      <c r="M90" s="1790" t="s">
        <v>721</v>
      </c>
      <c r="N90" s="1790" t="s">
        <v>937</v>
      </c>
      <c r="O90" s="1790">
        <v>0</v>
      </c>
      <c r="P90" s="1790"/>
      <c r="Q90" s="1865"/>
      <c r="R90" s="1790" t="s">
        <v>56</v>
      </c>
      <c r="S90" s="1790" t="s">
        <v>500</v>
      </c>
      <c r="T90" s="1790" t="s">
        <v>603</v>
      </c>
      <c r="U90" s="1790" t="s">
        <v>1376</v>
      </c>
      <c r="V90" s="1790">
        <v>6.4</v>
      </c>
      <c r="W90" s="1790">
        <v>6.4</v>
      </c>
      <c r="X90" s="1790">
        <v>35.308999999999997</v>
      </c>
      <c r="Y90" s="1786"/>
      <c r="Z90" s="1863">
        <v>0</v>
      </c>
    </row>
    <row r="91" spans="1:26" x14ac:dyDescent="0.3">
      <c r="A91" s="38"/>
      <c r="B91" s="38"/>
      <c r="C91" s="1520"/>
      <c r="D91" s="1903"/>
      <c r="E91" s="1903"/>
      <c r="F91" s="1904"/>
      <c r="G91" s="1259" t="s">
        <v>933</v>
      </c>
      <c r="H91" s="1363">
        <v>15.75</v>
      </c>
      <c r="I91" s="1920" t="s">
        <v>1531</v>
      </c>
      <c r="L91" s="1790"/>
      <c r="M91" s="1790"/>
      <c r="N91" s="1790" t="s">
        <v>938</v>
      </c>
      <c r="O91" s="1790">
        <v>0</v>
      </c>
      <c r="P91" s="1790"/>
      <c r="Q91" s="1865"/>
      <c r="R91" s="1790" t="s">
        <v>56</v>
      </c>
      <c r="S91" s="1790" t="s">
        <v>500</v>
      </c>
      <c r="T91" s="1790" t="s">
        <v>605</v>
      </c>
      <c r="U91" s="1790" t="s">
        <v>1376</v>
      </c>
      <c r="V91" s="1790">
        <v>6.4</v>
      </c>
      <c r="W91" s="1790">
        <v>6.4</v>
      </c>
      <c r="X91" s="1790">
        <v>0</v>
      </c>
      <c r="Y91" s="1786"/>
      <c r="Z91" s="1863">
        <v>0</v>
      </c>
    </row>
    <row r="92" spans="1:26" x14ac:dyDescent="0.3">
      <c r="A92" s="38"/>
      <c r="B92" s="38"/>
      <c r="C92" s="1520"/>
      <c r="D92" s="1903"/>
      <c r="E92" s="1903"/>
      <c r="F92" s="1898"/>
      <c r="G92" s="1259" t="s">
        <v>934</v>
      </c>
      <c r="H92" s="1363">
        <v>22.05</v>
      </c>
      <c r="I92" s="1920" t="s">
        <v>1531</v>
      </c>
      <c r="J92" s="1297"/>
      <c r="L92" s="1790"/>
      <c r="M92" s="1790"/>
      <c r="N92" s="1790" t="s">
        <v>939</v>
      </c>
      <c r="O92" s="1790">
        <v>0</v>
      </c>
      <c r="P92" s="1790"/>
      <c r="Q92" s="1865"/>
      <c r="R92" s="1790" t="s">
        <v>56</v>
      </c>
      <c r="S92" s="1790" t="s">
        <v>500</v>
      </c>
      <c r="T92" s="1790" t="s">
        <v>607</v>
      </c>
      <c r="U92" s="1790" t="s">
        <v>1376</v>
      </c>
      <c r="V92" s="1790">
        <v>6.4</v>
      </c>
      <c r="W92" s="1790">
        <v>6.4</v>
      </c>
      <c r="X92" s="1790">
        <v>0</v>
      </c>
      <c r="Y92" s="1786"/>
      <c r="Z92" s="1863">
        <v>0</v>
      </c>
    </row>
    <row r="93" spans="1:26" x14ac:dyDescent="0.3">
      <c r="A93" s="38"/>
      <c r="B93" s="38"/>
      <c r="C93" s="1520"/>
      <c r="D93" s="1903"/>
      <c r="E93" s="1903"/>
      <c r="F93" s="1486" t="s">
        <v>706</v>
      </c>
      <c r="G93" s="1259" t="s">
        <v>459</v>
      </c>
      <c r="H93" s="1363">
        <v>15.888999999999999</v>
      </c>
      <c r="I93" s="1920" t="s">
        <v>1531</v>
      </c>
      <c r="J93" s="460"/>
      <c r="L93" s="1790"/>
      <c r="M93" s="1790"/>
      <c r="N93" s="1790" t="s">
        <v>940</v>
      </c>
      <c r="O93" s="1790">
        <v>59.6</v>
      </c>
      <c r="P93" s="1790"/>
      <c r="R93" s="1790" t="s">
        <v>56</v>
      </c>
      <c r="S93" s="1790" t="s">
        <v>500</v>
      </c>
      <c r="T93" s="1790" t="s">
        <v>609</v>
      </c>
      <c r="U93" s="1790" t="s">
        <v>1376</v>
      </c>
      <c r="V93" s="1790">
        <v>6.4</v>
      </c>
      <c r="W93" s="1790">
        <v>6.4</v>
      </c>
      <c r="X93" s="1790">
        <v>177.93100000000001</v>
      </c>
      <c r="Y93" s="1786"/>
      <c r="Z93" s="1863">
        <v>0</v>
      </c>
    </row>
    <row r="94" spans="1:26" x14ac:dyDescent="0.3">
      <c r="A94" s="38"/>
      <c r="B94" s="38"/>
      <c r="C94" s="1520"/>
      <c r="D94" s="1903"/>
      <c r="E94" s="1903"/>
      <c r="F94" s="1906"/>
      <c r="G94" s="1259" t="s">
        <v>461</v>
      </c>
      <c r="H94" s="1363">
        <v>15.888999999999999</v>
      </c>
      <c r="I94" s="1920" t="s">
        <v>1531</v>
      </c>
      <c r="J94" s="460"/>
      <c r="L94" s="1790"/>
      <c r="M94" s="1790"/>
      <c r="N94" s="1790" t="s">
        <v>941</v>
      </c>
      <c r="O94" s="1790">
        <v>59.6</v>
      </c>
      <c r="P94" s="1790"/>
      <c r="R94" s="1790" t="s">
        <v>56</v>
      </c>
      <c r="S94" s="1790" t="s">
        <v>500</v>
      </c>
      <c r="T94" s="1790" t="s">
        <v>611</v>
      </c>
      <c r="U94" s="1790" t="s">
        <v>1376</v>
      </c>
      <c r="V94" s="1790">
        <v>8.1</v>
      </c>
      <c r="W94" s="1790">
        <v>8.1</v>
      </c>
      <c r="X94" s="1790">
        <v>2822.7839999999997</v>
      </c>
      <c r="Y94" s="1786"/>
      <c r="Z94" s="1863">
        <v>0</v>
      </c>
    </row>
    <row r="95" spans="1:26" x14ac:dyDescent="0.3">
      <c r="A95" s="38"/>
      <c r="B95" s="38"/>
      <c r="C95" s="1520"/>
      <c r="D95" s="1903"/>
      <c r="E95" s="1903"/>
      <c r="F95" s="1906"/>
      <c r="G95" s="1259" t="s">
        <v>926</v>
      </c>
      <c r="H95" s="1363">
        <v>15.888999999999999</v>
      </c>
      <c r="I95" s="1920" t="s">
        <v>1531</v>
      </c>
      <c r="J95" s="460"/>
      <c r="L95" s="1790"/>
      <c r="M95" s="1790"/>
      <c r="N95" s="1790" t="s">
        <v>942</v>
      </c>
      <c r="O95" s="1790">
        <v>127.5</v>
      </c>
      <c r="P95" s="1790"/>
      <c r="Q95" s="1866"/>
      <c r="R95" s="1790" t="s">
        <v>56</v>
      </c>
      <c r="S95" s="1790" t="s">
        <v>500</v>
      </c>
      <c r="T95" s="1790" t="s">
        <v>613</v>
      </c>
      <c r="U95" s="1790" t="s">
        <v>1376</v>
      </c>
      <c r="V95" s="1790">
        <v>8.1</v>
      </c>
      <c r="W95" s="1790">
        <v>8.1</v>
      </c>
      <c r="X95" s="1790">
        <v>8633.3760000000002</v>
      </c>
      <c r="Y95" s="1786"/>
      <c r="Z95" s="1863">
        <v>0</v>
      </c>
    </row>
    <row r="96" spans="1:26" x14ac:dyDescent="0.3">
      <c r="A96" s="38"/>
      <c r="B96" s="38"/>
      <c r="C96" s="1520"/>
      <c r="D96" s="1903"/>
      <c r="E96" s="1903"/>
      <c r="F96" s="1487"/>
      <c r="G96" s="1259" t="s">
        <v>927</v>
      </c>
      <c r="H96" s="1363">
        <v>34.97</v>
      </c>
      <c r="I96" s="1920" t="s">
        <v>1531</v>
      </c>
      <c r="J96" s="460"/>
      <c r="L96" s="1790"/>
      <c r="M96" s="1790"/>
      <c r="N96" s="1790" t="s">
        <v>943</v>
      </c>
      <c r="O96" s="1790">
        <v>200</v>
      </c>
      <c r="P96" s="1790"/>
      <c r="Q96" s="1865"/>
      <c r="R96" s="1790" t="s">
        <v>56</v>
      </c>
      <c r="S96" s="1790" t="s">
        <v>500</v>
      </c>
      <c r="T96" s="1790" t="s">
        <v>615</v>
      </c>
      <c r="U96" s="1790" t="s">
        <v>1376</v>
      </c>
      <c r="V96" s="1790">
        <v>8.1</v>
      </c>
      <c r="W96" s="1790">
        <v>8.1</v>
      </c>
      <c r="X96" s="1790">
        <v>6454.5169999999998</v>
      </c>
      <c r="Y96" s="1786"/>
      <c r="Z96" s="1863">
        <v>0</v>
      </c>
    </row>
    <row r="97" spans="1:26" x14ac:dyDescent="0.3">
      <c r="A97" s="38"/>
      <c r="B97" s="38"/>
      <c r="C97" s="1520"/>
      <c r="D97" s="1903"/>
      <c r="E97" s="1903"/>
      <c r="F97" s="1486" t="s">
        <v>715</v>
      </c>
      <c r="G97" s="1259" t="s">
        <v>459</v>
      </c>
      <c r="H97" s="1363">
        <v>0.35</v>
      </c>
      <c r="I97" s="1920" t="s">
        <v>1531</v>
      </c>
      <c r="J97" s="460"/>
      <c r="L97" s="1790"/>
      <c r="M97" s="1790" t="s">
        <v>723</v>
      </c>
      <c r="N97" s="1790" t="s">
        <v>938</v>
      </c>
      <c r="O97" s="1790">
        <v>170</v>
      </c>
      <c r="P97" s="1790"/>
      <c r="Q97" s="1865"/>
      <c r="R97" s="1790" t="s">
        <v>56</v>
      </c>
      <c r="S97" s="1790" t="s">
        <v>516</v>
      </c>
      <c r="T97" s="1790" t="s">
        <v>699</v>
      </c>
      <c r="U97" s="1790" t="s">
        <v>1376</v>
      </c>
      <c r="V97" s="1790">
        <v>0.43</v>
      </c>
      <c r="W97" s="1790">
        <v>0.43</v>
      </c>
      <c r="X97" s="1790">
        <v>714.87900000000002</v>
      </c>
      <c r="Y97" s="1786"/>
      <c r="Z97" s="1863">
        <v>0</v>
      </c>
    </row>
    <row r="98" spans="1:26" x14ac:dyDescent="0.3">
      <c r="A98" s="38"/>
      <c r="B98" s="38"/>
      <c r="C98" s="1520"/>
      <c r="D98" s="1903"/>
      <c r="E98" s="1903"/>
      <c r="F98" s="1487"/>
      <c r="G98" s="1259" t="s">
        <v>461</v>
      </c>
      <c r="H98" s="1363">
        <v>0.35</v>
      </c>
      <c r="I98" s="1920" t="s">
        <v>1531</v>
      </c>
      <c r="J98" s="460"/>
      <c r="L98" s="1790"/>
      <c r="M98" s="1790"/>
      <c r="N98" s="1790" t="s">
        <v>939</v>
      </c>
      <c r="O98" s="1790">
        <v>170</v>
      </c>
      <c r="P98" s="1790"/>
      <c r="Q98" s="1865"/>
      <c r="R98" s="1790" t="s">
        <v>56</v>
      </c>
      <c r="S98" s="1790" t="s">
        <v>516</v>
      </c>
      <c r="T98" s="1790" t="s">
        <v>701</v>
      </c>
      <c r="U98" s="1790" t="s">
        <v>1376</v>
      </c>
      <c r="V98" s="1790">
        <v>0.36499999999999999</v>
      </c>
      <c r="W98" s="1790">
        <v>0.36499999999999999</v>
      </c>
      <c r="X98" s="1790">
        <v>179.99700000000001</v>
      </c>
      <c r="Y98" s="1786"/>
      <c r="Z98" s="1863">
        <v>0</v>
      </c>
    </row>
    <row r="99" spans="1:26" x14ac:dyDescent="0.3">
      <c r="A99" s="38"/>
      <c r="B99" s="38"/>
      <c r="C99" s="1520"/>
      <c r="D99" s="1903"/>
      <c r="E99" s="1903"/>
      <c r="F99" s="1486" t="s">
        <v>708</v>
      </c>
      <c r="G99" s="1259" t="s">
        <v>459</v>
      </c>
      <c r="H99" s="1363">
        <v>15.7</v>
      </c>
      <c r="I99" s="1920" t="s">
        <v>1531</v>
      </c>
      <c r="J99" s="460"/>
      <c r="L99" s="1790"/>
      <c r="M99" s="1790"/>
      <c r="N99" s="1790" t="s">
        <v>944</v>
      </c>
      <c r="O99" s="1790">
        <v>184</v>
      </c>
      <c r="P99" s="1790"/>
      <c r="Q99" s="1865"/>
      <c r="R99" s="1790" t="s">
        <v>56</v>
      </c>
      <c r="S99" s="1790" t="s">
        <v>502</v>
      </c>
      <c r="T99" s="1790" t="s">
        <v>617</v>
      </c>
      <c r="U99" s="1790" t="s">
        <v>1376</v>
      </c>
      <c r="V99" s="1790">
        <v>0.32400000000000001</v>
      </c>
      <c r="W99" s="1790">
        <v>0.32400000000000001</v>
      </c>
      <c r="X99" s="1790">
        <v>117.72500000000002</v>
      </c>
      <c r="Y99" s="1786"/>
      <c r="Z99" s="1863">
        <v>0</v>
      </c>
    </row>
    <row r="100" spans="1:26" x14ac:dyDescent="0.3">
      <c r="A100" s="38"/>
      <c r="B100" s="38"/>
      <c r="C100" s="1520"/>
      <c r="D100" s="1903"/>
      <c r="E100" s="1903"/>
      <c r="F100" s="1487"/>
      <c r="G100" s="1259" t="s">
        <v>461</v>
      </c>
      <c r="H100" s="1363">
        <v>15.7</v>
      </c>
      <c r="I100" s="1920" t="s">
        <v>1531</v>
      </c>
      <c r="J100" s="460"/>
      <c r="L100" s="1790"/>
      <c r="M100" s="1790" t="s">
        <v>719</v>
      </c>
      <c r="N100" s="1790" t="s">
        <v>470</v>
      </c>
      <c r="O100" s="1790">
        <v>18.146999999999998</v>
      </c>
      <c r="P100" s="1790"/>
      <c r="Q100" s="1865"/>
      <c r="R100" s="1790" t="s">
        <v>56</v>
      </c>
      <c r="S100" s="1790" t="s">
        <v>502</v>
      </c>
      <c r="T100" s="1790" t="s">
        <v>619</v>
      </c>
      <c r="U100" s="1790" t="s">
        <v>1376</v>
      </c>
      <c r="V100" s="1790">
        <v>0.32400000000000001</v>
      </c>
      <c r="W100" s="1790">
        <v>0.32400000000000001</v>
      </c>
      <c r="X100" s="1790">
        <v>161.43</v>
      </c>
      <c r="Y100" s="1786"/>
      <c r="Z100" s="1863">
        <v>0</v>
      </c>
    </row>
    <row r="101" spans="1:26" x14ac:dyDescent="0.3">
      <c r="A101" s="38"/>
      <c r="B101" s="38"/>
      <c r="C101" s="1520"/>
      <c r="D101" s="1903"/>
      <c r="E101" s="1903"/>
      <c r="F101" s="1486" t="s">
        <v>710</v>
      </c>
      <c r="G101" s="1259" t="s">
        <v>459</v>
      </c>
      <c r="H101" s="1363">
        <v>64.599999999999994</v>
      </c>
      <c r="I101" s="1920" t="s">
        <v>1531</v>
      </c>
      <c r="J101" s="460"/>
      <c r="L101" s="1790"/>
      <c r="M101" s="1790"/>
      <c r="N101" s="1790" t="s">
        <v>929</v>
      </c>
      <c r="O101" s="1790">
        <v>18.146999999999998</v>
      </c>
      <c r="P101" s="1790"/>
      <c r="Q101" s="1865"/>
      <c r="R101" s="1790" t="s">
        <v>56</v>
      </c>
      <c r="S101" s="1790" t="s">
        <v>502</v>
      </c>
      <c r="T101" s="1790" t="s">
        <v>621</v>
      </c>
      <c r="U101" s="1790" t="s">
        <v>1376</v>
      </c>
      <c r="V101" s="1790">
        <v>0.32400000000000001</v>
      </c>
      <c r="W101" s="1790">
        <v>0.32400000000000001</v>
      </c>
      <c r="X101" s="1790">
        <v>77.662000000000006</v>
      </c>
      <c r="Y101" s="1786"/>
      <c r="Z101" s="1863">
        <v>0</v>
      </c>
    </row>
    <row r="102" spans="1:26" x14ac:dyDescent="0.3">
      <c r="A102" s="38"/>
      <c r="B102" s="38"/>
      <c r="C102" s="1520"/>
      <c r="D102" s="1903"/>
      <c r="E102" s="1903"/>
      <c r="F102" s="1906"/>
      <c r="G102" s="1259" t="s">
        <v>461</v>
      </c>
      <c r="H102" s="1363">
        <v>64.599999999999994</v>
      </c>
      <c r="I102" s="1920" t="s">
        <v>1531</v>
      </c>
      <c r="J102" s="460"/>
      <c r="L102" s="1790"/>
      <c r="M102" s="1790"/>
      <c r="N102" s="1790" t="s">
        <v>930</v>
      </c>
      <c r="O102" s="1790">
        <v>18.146999999999998</v>
      </c>
      <c r="P102" s="1790"/>
      <c r="Q102" s="1865"/>
      <c r="R102" s="1790" t="s">
        <v>56</v>
      </c>
      <c r="S102" s="1790" t="s">
        <v>515</v>
      </c>
      <c r="T102" s="1790" t="s">
        <v>1381</v>
      </c>
      <c r="U102" s="1790" t="s">
        <v>1376</v>
      </c>
      <c r="V102" s="1790">
        <v>1.1000000000000001</v>
      </c>
      <c r="W102" s="1790">
        <v>1.1000000000000001</v>
      </c>
      <c r="X102" s="1790">
        <v>741.59000000000015</v>
      </c>
      <c r="Y102" s="1786"/>
      <c r="Z102" s="1863">
        <v>0</v>
      </c>
    </row>
    <row r="103" spans="1:26" x14ac:dyDescent="0.3">
      <c r="A103" s="38"/>
      <c r="B103" s="38"/>
      <c r="C103" s="1520"/>
      <c r="D103" s="1903"/>
      <c r="E103" s="1903"/>
      <c r="F103" s="1906"/>
      <c r="G103" s="1259" t="s">
        <v>926</v>
      </c>
      <c r="H103" s="1363">
        <v>64.599999999999994</v>
      </c>
      <c r="I103" s="1920" t="s">
        <v>1531</v>
      </c>
      <c r="J103" s="460"/>
      <c r="L103" s="1790"/>
      <c r="M103" s="1790"/>
      <c r="N103" s="1790" t="s">
        <v>931</v>
      </c>
      <c r="O103" s="1790">
        <v>18.146999999999998</v>
      </c>
      <c r="P103" s="1790"/>
      <c r="Q103" s="1865"/>
      <c r="R103" s="1790" t="s">
        <v>56</v>
      </c>
      <c r="S103" s="1790" t="s">
        <v>504</v>
      </c>
      <c r="T103" s="1790" t="s">
        <v>623</v>
      </c>
      <c r="U103" s="1790" t="s">
        <v>1376</v>
      </c>
      <c r="V103" s="1790">
        <v>0.5</v>
      </c>
      <c r="W103" s="1790">
        <v>0.5</v>
      </c>
      <c r="X103" s="1790">
        <v>0</v>
      </c>
      <c r="Y103" s="1786"/>
      <c r="Z103" s="1863">
        <v>0</v>
      </c>
    </row>
    <row r="104" spans="1:26" x14ac:dyDescent="0.3">
      <c r="A104" s="38"/>
      <c r="B104" s="38"/>
      <c r="C104" s="1520"/>
      <c r="D104" s="1903"/>
      <c r="E104" s="1903"/>
      <c r="F104" s="1487"/>
      <c r="G104" s="1259" t="s">
        <v>927</v>
      </c>
      <c r="H104" s="1363">
        <v>64.599999999999994</v>
      </c>
      <c r="I104" s="1920" t="s">
        <v>1531</v>
      </c>
      <c r="J104" s="460"/>
      <c r="L104" s="1790"/>
      <c r="M104" s="1790"/>
      <c r="N104" s="1790" t="s">
        <v>932</v>
      </c>
      <c r="O104" s="1790">
        <v>18.146999999999998</v>
      </c>
      <c r="P104" s="1790"/>
      <c r="Q104" s="1865"/>
      <c r="R104" s="1790" t="s">
        <v>56</v>
      </c>
      <c r="S104" s="1790" t="s">
        <v>504</v>
      </c>
      <c r="T104" s="1790" t="s">
        <v>625</v>
      </c>
      <c r="U104" s="1790" t="s">
        <v>1376</v>
      </c>
      <c r="V104" s="1790">
        <v>0.5</v>
      </c>
      <c r="W104" s="1790">
        <v>0.5</v>
      </c>
      <c r="X104" s="1790">
        <v>739.34999999999991</v>
      </c>
      <c r="Y104" s="1786"/>
      <c r="Z104" s="1863">
        <v>0</v>
      </c>
    </row>
    <row r="105" spans="1:26" x14ac:dyDescent="0.3">
      <c r="A105" s="38"/>
      <c r="B105" s="38"/>
      <c r="C105" s="1520"/>
      <c r="D105" s="1903"/>
      <c r="E105" s="1903"/>
      <c r="F105" s="1486" t="s">
        <v>711</v>
      </c>
      <c r="G105" s="1259" t="s">
        <v>459</v>
      </c>
      <c r="H105" s="1363">
        <v>60</v>
      </c>
      <c r="I105" s="1920" t="s">
        <v>1531</v>
      </c>
      <c r="J105" s="460"/>
      <c r="L105" s="1790"/>
      <c r="M105" s="1790"/>
      <c r="N105" s="1790" t="s">
        <v>933</v>
      </c>
      <c r="O105" s="1790">
        <v>12.098000000000001</v>
      </c>
      <c r="P105" s="1790"/>
      <c r="Q105" s="1865"/>
      <c r="R105" s="1790" t="s">
        <v>56</v>
      </c>
      <c r="S105" s="1790" t="s">
        <v>504</v>
      </c>
      <c r="T105" s="1790" t="s">
        <v>627</v>
      </c>
      <c r="U105" s="1790" t="s">
        <v>1376</v>
      </c>
      <c r="V105" s="1790">
        <v>0.5</v>
      </c>
      <c r="W105" s="1790">
        <v>0.5</v>
      </c>
      <c r="X105" s="1790">
        <v>15.968</v>
      </c>
      <c r="Y105" s="1786"/>
      <c r="Z105" s="1863">
        <v>0</v>
      </c>
    </row>
    <row r="106" spans="1:26" x14ac:dyDescent="0.3">
      <c r="A106" s="38"/>
      <c r="B106" s="38"/>
      <c r="C106" s="1520"/>
      <c r="D106" s="1903"/>
      <c r="E106" s="1903"/>
      <c r="F106" s="1487"/>
      <c r="G106" s="1259" t="s">
        <v>461</v>
      </c>
      <c r="H106" s="1363">
        <v>60</v>
      </c>
      <c r="I106" s="1920" t="s">
        <v>1531</v>
      </c>
      <c r="J106" s="460"/>
      <c r="L106" s="1790"/>
      <c r="M106" s="1790"/>
      <c r="N106" s="1790" t="s">
        <v>934</v>
      </c>
      <c r="O106" s="1790">
        <v>12.098000000000001</v>
      </c>
      <c r="P106" s="1790"/>
      <c r="R106" s="1790" t="s">
        <v>56</v>
      </c>
      <c r="S106" s="1790" t="s">
        <v>504</v>
      </c>
      <c r="T106" s="1790" t="s">
        <v>629</v>
      </c>
      <c r="U106" s="1790" t="s">
        <v>1376</v>
      </c>
      <c r="V106" s="1790"/>
      <c r="W106" s="1790">
        <v>0.5</v>
      </c>
      <c r="X106" s="1790">
        <v>1079.075</v>
      </c>
      <c r="Y106" s="1786" t="s">
        <v>1728</v>
      </c>
      <c r="Z106" s="1863">
        <v>0.5</v>
      </c>
    </row>
    <row r="107" spans="1:26" x14ac:dyDescent="0.3">
      <c r="A107" s="38"/>
      <c r="B107" s="38"/>
      <c r="C107" s="1520"/>
      <c r="D107" s="1903"/>
      <c r="E107" s="1903"/>
      <c r="F107" s="1486" t="s">
        <v>713</v>
      </c>
      <c r="G107" s="1259" t="s">
        <v>459</v>
      </c>
      <c r="H107" s="1363">
        <v>25.417000000000002</v>
      </c>
      <c r="I107" s="1920" t="s">
        <v>1531</v>
      </c>
      <c r="J107" s="460"/>
      <c r="L107" s="1790"/>
      <c r="M107" s="1790" t="s">
        <v>704</v>
      </c>
      <c r="N107" s="1790" t="s">
        <v>470</v>
      </c>
      <c r="O107" s="1790">
        <v>11.8</v>
      </c>
      <c r="P107" s="1790"/>
      <c r="R107" s="1790" t="s">
        <v>56</v>
      </c>
      <c r="S107" s="1790" t="s">
        <v>517</v>
      </c>
      <c r="T107" s="1790" t="s">
        <v>703</v>
      </c>
      <c r="U107" s="1790" t="s">
        <v>1376</v>
      </c>
      <c r="V107" s="1790">
        <v>0.22</v>
      </c>
      <c r="W107" s="1790">
        <v>0.22</v>
      </c>
      <c r="X107" s="1790">
        <v>0</v>
      </c>
      <c r="Y107" s="1786"/>
      <c r="Z107" s="1863">
        <v>0</v>
      </c>
    </row>
    <row r="108" spans="1:26" x14ac:dyDescent="0.3">
      <c r="A108" s="38"/>
      <c r="B108" s="38"/>
      <c r="C108" s="1520"/>
      <c r="D108" s="1903"/>
      <c r="E108" s="1903"/>
      <c r="F108" s="1906"/>
      <c r="G108" s="1259" t="s">
        <v>461</v>
      </c>
      <c r="H108" s="1363">
        <v>25.417000000000002</v>
      </c>
      <c r="I108" s="1920" t="s">
        <v>1531</v>
      </c>
      <c r="J108" s="460"/>
      <c r="L108" s="1790"/>
      <c r="M108" s="1790"/>
      <c r="N108" s="1790" t="s">
        <v>928</v>
      </c>
      <c r="O108" s="1790">
        <v>17.7</v>
      </c>
      <c r="P108" s="1790"/>
      <c r="R108" s="1790" t="s">
        <v>56</v>
      </c>
      <c r="S108" s="1790" t="s">
        <v>517</v>
      </c>
      <c r="T108" s="1790" t="s">
        <v>705</v>
      </c>
      <c r="U108" s="1790" t="s">
        <v>1376</v>
      </c>
      <c r="V108" s="1790">
        <v>0.48</v>
      </c>
      <c r="W108" s="1790">
        <v>0.48</v>
      </c>
      <c r="X108" s="1790">
        <v>0</v>
      </c>
      <c r="Y108" s="1786"/>
      <c r="Z108" s="1863">
        <v>0</v>
      </c>
    </row>
    <row r="109" spans="1:26" x14ac:dyDescent="0.3">
      <c r="A109" s="38"/>
      <c r="B109" s="38"/>
      <c r="C109" s="1520"/>
      <c r="D109" s="1903"/>
      <c r="E109" s="1903"/>
      <c r="F109" s="1487"/>
      <c r="G109" s="1259" t="s">
        <v>926</v>
      </c>
      <c r="H109" s="1363">
        <v>24.58</v>
      </c>
      <c r="I109" s="1920" t="s">
        <v>1531</v>
      </c>
      <c r="J109" s="460"/>
      <c r="L109" s="1790"/>
      <c r="M109" s="1790"/>
      <c r="N109" s="1790" t="s">
        <v>929</v>
      </c>
      <c r="O109" s="1790">
        <v>17.7</v>
      </c>
      <c r="P109" s="1790"/>
      <c r="R109" s="1790" t="s">
        <v>56</v>
      </c>
      <c r="S109" s="1790" t="s">
        <v>517</v>
      </c>
      <c r="T109" s="1790" t="s">
        <v>709</v>
      </c>
      <c r="U109" s="1790" t="s">
        <v>1376</v>
      </c>
      <c r="V109" s="1790">
        <v>0.45500000000000002</v>
      </c>
      <c r="W109" s="1790">
        <v>0.45500000000000002</v>
      </c>
      <c r="X109" s="1790">
        <v>1033.6349999999998</v>
      </c>
      <c r="Y109" s="1786"/>
      <c r="Z109" s="1863">
        <v>0</v>
      </c>
    </row>
    <row r="110" spans="1:26" x14ac:dyDescent="0.3">
      <c r="A110" s="38"/>
      <c r="B110" s="38"/>
      <c r="C110" s="1520"/>
      <c r="D110" s="1903"/>
      <c r="E110" s="1903"/>
      <c r="F110" s="1486" t="s">
        <v>717</v>
      </c>
      <c r="G110" s="1259" t="s">
        <v>470</v>
      </c>
      <c r="H110" s="1363">
        <v>14.096</v>
      </c>
      <c r="I110" s="1920" t="s">
        <v>1531</v>
      </c>
      <c r="J110" s="460"/>
      <c r="L110" s="1790"/>
      <c r="M110" s="1790"/>
      <c r="N110" s="1790" t="s">
        <v>930</v>
      </c>
      <c r="O110" s="1790">
        <v>11.8</v>
      </c>
      <c r="P110" s="1790"/>
      <c r="R110" s="1790" t="s">
        <v>56</v>
      </c>
      <c r="S110" s="1790" t="s">
        <v>517</v>
      </c>
      <c r="T110" s="1790" t="s">
        <v>707</v>
      </c>
      <c r="U110" s="1790" t="s">
        <v>1376</v>
      </c>
      <c r="V110" s="1790">
        <v>0.48</v>
      </c>
      <c r="W110" s="1790">
        <v>0.48</v>
      </c>
      <c r="X110" s="1790">
        <v>507.54399999999998</v>
      </c>
      <c r="Y110" s="1786"/>
      <c r="Z110" s="1863">
        <v>0</v>
      </c>
    </row>
    <row r="111" spans="1:26" x14ac:dyDescent="0.3">
      <c r="A111" s="38"/>
      <c r="B111" s="38"/>
      <c r="C111" s="1520"/>
      <c r="D111" s="1903"/>
      <c r="E111" s="1903"/>
      <c r="F111" s="1906"/>
      <c r="G111" s="1259" t="s">
        <v>928</v>
      </c>
      <c r="H111" s="1363">
        <v>14.096</v>
      </c>
      <c r="I111" s="1920" t="s">
        <v>1531</v>
      </c>
      <c r="J111" s="460"/>
      <c r="L111" s="1790"/>
      <c r="M111" s="1790"/>
      <c r="N111" s="1790" t="s">
        <v>931</v>
      </c>
      <c r="O111" s="1790">
        <v>17.7</v>
      </c>
      <c r="P111" s="1790"/>
      <c r="R111" s="1790" t="s">
        <v>56</v>
      </c>
      <c r="S111" s="1790" t="s">
        <v>506</v>
      </c>
      <c r="T111" s="1790" t="s">
        <v>631</v>
      </c>
      <c r="U111" s="1790" t="s">
        <v>1376</v>
      </c>
      <c r="V111" s="1790">
        <v>0.5</v>
      </c>
      <c r="W111" s="1790">
        <v>0.5</v>
      </c>
      <c r="X111" s="1790">
        <v>481.21500000000003</v>
      </c>
      <c r="Y111" s="1786"/>
      <c r="Z111" s="1863">
        <v>0</v>
      </c>
    </row>
    <row r="112" spans="1:26" x14ac:dyDescent="0.3">
      <c r="A112" s="38"/>
      <c r="B112" s="38"/>
      <c r="C112" s="1520"/>
      <c r="D112" s="1903"/>
      <c r="E112" s="1903"/>
      <c r="F112" s="1906"/>
      <c r="G112" s="1259" t="s">
        <v>929</v>
      </c>
      <c r="H112" s="1363">
        <v>14.096</v>
      </c>
      <c r="I112" s="1920" t="s">
        <v>1531</v>
      </c>
      <c r="J112" s="460"/>
      <c r="L112" s="1790"/>
      <c r="M112" s="1790"/>
      <c r="N112" s="1790" t="s">
        <v>932</v>
      </c>
      <c r="O112" s="1790">
        <v>17.7</v>
      </c>
      <c r="P112" s="1790"/>
      <c r="R112" s="1790" t="s">
        <v>56</v>
      </c>
      <c r="S112" s="1790" t="s">
        <v>506</v>
      </c>
      <c r="T112" s="1790" t="s">
        <v>635</v>
      </c>
      <c r="U112" s="1790" t="s">
        <v>1376</v>
      </c>
      <c r="V112" s="1790">
        <v>1.2250000000000001</v>
      </c>
      <c r="W112" s="1790">
        <v>1.2250000000000001</v>
      </c>
      <c r="X112" s="1790">
        <v>240.9</v>
      </c>
      <c r="Y112" s="1786"/>
      <c r="Z112" s="1863">
        <v>0</v>
      </c>
    </row>
    <row r="113" spans="1:26" x14ac:dyDescent="0.3">
      <c r="A113" s="38"/>
      <c r="B113" s="38"/>
      <c r="C113" s="1520"/>
      <c r="D113" s="1903"/>
      <c r="E113" s="1903"/>
      <c r="F113" s="1906"/>
      <c r="G113" s="1259" t="s">
        <v>930</v>
      </c>
      <c r="H113" s="1363">
        <v>14.096</v>
      </c>
      <c r="I113" s="1920" t="s">
        <v>1531</v>
      </c>
      <c r="J113" s="460"/>
      <c r="L113" s="1790"/>
      <c r="M113" s="1790"/>
      <c r="N113" s="1790" t="s">
        <v>933</v>
      </c>
      <c r="O113" s="1790">
        <v>17.7</v>
      </c>
      <c r="P113" s="1790"/>
      <c r="R113" s="1790" t="s">
        <v>56</v>
      </c>
      <c r="S113" s="1790" t="s">
        <v>506</v>
      </c>
      <c r="T113" s="1790" t="s">
        <v>633</v>
      </c>
      <c r="U113" s="1790" t="s">
        <v>1376</v>
      </c>
      <c r="V113" s="1790">
        <v>1.2250000000000001</v>
      </c>
      <c r="W113" s="1790">
        <v>0</v>
      </c>
      <c r="X113" s="1790">
        <v>0</v>
      </c>
      <c r="Y113" s="1786" t="s">
        <v>1727</v>
      </c>
      <c r="Z113" s="1863">
        <v>-1.2250000000000001</v>
      </c>
    </row>
    <row r="114" spans="1:26" x14ac:dyDescent="0.3">
      <c r="A114" s="38"/>
      <c r="B114" s="38"/>
      <c r="C114" s="1520"/>
      <c r="D114" s="1903"/>
      <c r="E114" s="1903"/>
      <c r="F114" s="1906"/>
      <c r="G114" s="1259" t="s">
        <v>931</v>
      </c>
      <c r="H114" s="1363">
        <v>14.096</v>
      </c>
      <c r="I114" s="1920" t="s">
        <v>1531</v>
      </c>
      <c r="J114" s="460"/>
      <c r="L114" s="1790"/>
      <c r="M114" s="1790"/>
      <c r="N114" s="1790" t="s">
        <v>934</v>
      </c>
      <c r="O114" s="1790">
        <v>11.8</v>
      </c>
      <c r="P114" s="1790"/>
      <c r="R114" s="1790" t="s">
        <v>56</v>
      </c>
      <c r="S114" s="1790" t="s">
        <v>506</v>
      </c>
      <c r="T114" s="1790" t="s">
        <v>639</v>
      </c>
      <c r="U114" s="1790" t="s">
        <v>1376</v>
      </c>
      <c r="V114" s="1790">
        <v>2</v>
      </c>
      <c r="W114" s="1790">
        <v>2</v>
      </c>
      <c r="X114" s="1790">
        <v>6383.7929999999988</v>
      </c>
      <c r="Y114" s="1786"/>
      <c r="Z114" s="1863">
        <v>0</v>
      </c>
    </row>
    <row r="115" spans="1:26" x14ac:dyDescent="0.3">
      <c r="A115" s="38"/>
      <c r="B115" s="38"/>
      <c r="C115" s="1520"/>
      <c r="D115" s="1903"/>
      <c r="E115" s="1903"/>
      <c r="F115" s="1906"/>
      <c r="G115" s="1259" t="s">
        <v>932</v>
      </c>
      <c r="H115" s="1363">
        <v>14.096</v>
      </c>
      <c r="I115" s="1920" t="s">
        <v>1531</v>
      </c>
      <c r="J115" s="460"/>
      <c r="L115" s="1790"/>
      <c r="M115" s="1790"/>
      <c r="N115" s="1790" t="s">
        <v>935</v>
      </c>
      <c r="O115" s="1790">
        <v>17.7</v>
      </c>
      <c r="P115" s="1790"/>
      <c r="R115" s="1790" t="s">
        <v>56</v>
      </c>
      <c r="S115" s="1790" t="s">
        <v>506</v>
      </c>
      <c r="T115" s="1790" t="s">
        <v>637</v>
      </c>
      <c r="U115" s="1790" t="s">
        <v>1376</v>
      </c>
      <c r="V115" s="1790">
        <v>1</v>
      </c>
      <c r="W115" s="1790">
        <v>0</v>
      </c>
      <c r="X115" s="1790">
        <v>1246.7860000000001</v>
      </c>
      <c r="Y115" s="1786" t="s">
        <v>1727</v>
      </c>
      <c r="Z115" s="1863">
        <v>-1</v>
      </c>
    </row>
    <row r="116" spans="1:26" x14ac:dyDescent="0.3">
      <c r="A116" s="38"/>
      <c r="B116" s="38"/>
      <c r="C116" s="1520"/>
      <c r="D116" s="1903"/>
      <c r="E116" s="1903"/>
      <c r="F116" s="1906"/>
      <c r="G116" s="1259" t="s">
        <v>933</v>
      </c>
      <c r="H116" s="1363">
        <v>14.096</v>
      </c>
      <c r="I116" s="1920" t="s">
        <v>1531</v>
      </c>
      <c r="J116" s="460"/>
      <c r="L116" s="1790"/>
      <c r="M116" s="1790"/>
      <c r="N116" s="1790" t="s">
        <v>936</v>
      </c>
      <c r="O116" s="1790">
        <v>17.7</v>
      </c>
      <c r="P116" s="1790"/>
      <c r="R116" s="1790" t="s">
        <v>56</v>
      </c>
      <c r="S116" s="1790" t="s">
        <v>506</v>
      </c>
      <c r="T116" s="1790" t="s">
        <v>641</v>
      </c>
      <c r="U116" s="1790" t="s">
        <v>1376</v>
      </c>
      <c r="V116" s="1790"/>
      <c r="W116" s="1790">
        <v>0.60399999999999998</v>
      </c>
      <c r="X116" s="1790">
        <v>1272.1380000000001</v>
      </c>
      <c r="Y116" s="1786" t="s">
        <v>1728</v>
      </c>
      <c r="Z116" s="1863">
        <v>0.60399999999999998</v>
      </c>
    </row>
    <row r="117" spans="1:26" x14ac:dyDescent="0.3">
      <c r="A117" s="38"/>
      <c r="B117" s="38"/>
      <c r="C117" s="1520"/>
      <c r="D117" s="1903"/>
      <c r="E117" s="1903"/>
      <c r="F117" s="1906"/>
      <c r="G117" s="1259" t="s">
        <v>934</v>
      </c>
      <c r="H117" s="1363">
        <v>14.096</v>
      </c>
      <c r="I117" s="1920" t="s">
        <v>1531</v>
      </c>
      <c r="J117" s="460"/>
      <c r="L117" s="1790"/>
      <c r="M117" s="1790"/>
      <c r="N117" s="1790" t="s">
        <v>945</v>
      </c>
      <c r="O117" s="1790">
        <v>17.7</v>
      </c>
      <c r="P117" s="1790"/>
      <c r="R117" s="1790" t="s">
        <v>56</v>
      </c>
      <c r="S117" s="1790" t="s">
        <v>506</v>
      </c>
      <c r="T117" s="1790" t="s">
        <v>643</v>
      </c>
      <c r="U117" s="1790" t="s">
        <v>1376</v>
      </c>
      <c r="V117" s="1790"/>
      <c r="W117" s="1790">
        <v>0.57999999999999996</v>
      </c>
      <c r="X117" s="1790">
        <v>293.93700000000001</v>
      </c>
      <c r="Y117" s="1786" t="s">
        <v>1728</v>
      </c>
      <c r="Z117" s="1863">
        <v>0.57999999999999996</v>
      </c>
    </row>
    <row r="118" spans="1:26" x14ac:dyDescent="0.3">
      <c r="A118" s="38"/>
      <c r="B118" s="38"/>
      <c r="C118" s="1520"/>
      <c r="D118" s="1903"/>
      <c r="E118" s="1903"/>
      <c r="F118" s="1906"/>
      <c r="G118" s="1259" t="s">
        <v>935</v>
      </c>
      <c r="H118" s="1363">
        <v>14.096</v>
      </c>
      <c r="I118" s="1920" t="s">
        <v>1531</v>
      </c>
      <c r="J118" s="460"/>
      <c r="L118" s="1790" t="s">
        <v>172</v>
      </c>
      <c r="M118" s="1790" t="s">
        <v>694</v>
      </c>
      <c r="N118" s="1790" t="s">
        <v>915</v>
      </c>
      <c r="O118" s="1790">
        <v>0.14000000000000001</v>
      </c>
      <c r="P118" s="1790"/>
      <c r="R118" s="1790" t="s">
        <v>56</v>
      </c>
      <c r="S118" s="1790" t="s">
        <v>508</v>
      </c>
      <c r="T118" s="1790" t="s">
        <v>645</v>
      </c>
      <c r="U118" s="1790" t="s">
        <v>1376</v>
      </c>
      <c r="V118" s="1790">
        <v>0.5</v>
      </c>
      <c r="W118" s="1790">
        <v>0.5</v>
      </c>
      <c r="X118" s="1790">
        <v>0</v>
      </c>
      <c r="Y118" s="1786"/>
      <c r="Z118" s="1863">
        <v>0</v>
      </c>
    </row>
    <row r="119" spans="1:26" x14ac:dyDescent="0.3">
      <c r="A119" s="38"/>
      <c r="B119" s="38"/>
      <c r="C119" s="1520"/>
      <c r="D119" s="1903"/>
      <c r="E119" s="1903"/>
      <c r="F119" s="1487"/>
      <c r="G119" s="1259" t="s">
        <v>936</v>
      </c>
      <c r="H119" s="1363">
        <v>17.62</v>
      </c>
      <c r="I119" s="1920" t="s">
        <v>1531</v>
      </c>
      <c r="J119" s="460"/>
      <c r="L119" s="1790"/>
      <c r="M119" s="1790"/>
      <c r="N119" s="1790" t="s">
        <v>916</v>
      </c>
      <c r="O119" s="1790">
        <v>0.14000000000000001</v>
      </c>
      <c r="P119" s="1790"/>
      <c r="R119" s="1790" t="s">
        <v>56</v>
      </c>
      <c r="S119" s="1790" t="s">
        <v>508</v>
      </c>
      <c r="T119" s="1790" t="s">
        <v>647</v>
      </c>
      <c r="U119" s="1790" t="s">
        <v>1376</v>
      </c>
      <c r="V119" s="1790">
        <v>0.46800000000000003</v>
      </c>
      <c r="W119" s="1790">
        <v>0.46800000000000003</v>
      </c>
      <c r="X119" s="1790">
        <v>0</v>
      </c>
      <c r="Y119" s="1786"/>
      <c r="Z119" s="1863">
        <v>0</v>
      </c>
    </row>
    <row r="120" spans="1:26" x14ac:dyDescent="0.3">
      <c r="A120" s="38"/>
      <c r="B120" s="38"/>
      <c r="C120" s="1520"/>
      <c r="D120" s="1903"/>
      <c r="E120" s="1903"/>
      <c r="F120" s="1486" t="s">
        <v>721</v>
      </c>
      <c r="G120" s="1259" t="s">
        <v>940</v>
      </c>
      <c r="H120" s="1363">
        <v>59.6</v>
      </c>
      <c r="I120" s="1920" t="s">
        <v>1531</v>
      </c>
      <c r="J120" s="460"/>
      <c r="L120" s="1790"/>
      <c r="M120" s="1790" t="s">
        <v>696</v>
      </c>
      <c r="N120" s="1790" t="s">
        <v>999</v>
      </c>
      <c r="O120" s="1790">
        <v>0.5</v>
      </c>
      <c r="P120" s="1790">
        <v>0.5</v>
      </c>
      <c r="R120" s="1790" t="s">
        <v>56</v>
      </c>
      <c r="S120" s="1790" t="s">
        <v>508</v>
      </c>
      <c r="T120" s="1790" t="s">
        <v>649</v>
      </c>
      <c r="U120" s="1790" t="s">
        <v>1376</v>
      </c>
      <c r="V120" s="1790">
        <v>0.35099999999999998</v>
      </c>
      <c r="W120" s="1790">
        <v>0.35099999999999998</v>
      </c>
      <c r="X120" s="1790">
        <v>902.86700000000008</v>
      </c>
      <c r="Y120" s="1786"/>
      <c r="Z120" s="1863">
        <v>0</v>
      </c>
    </row>
    <row r="121" spans="1:26" x14ac:dyDescent="0.3">
      <c r="A121" s="38"/>
      <c r="B121" s="38"/>
      <c r="C121" s="1520"/>
      <c r="D121" s="1903"/>
      <c r="E121" s="1903"/>
      <c r="F121" s="1906"/>
      <c r="G121" s="1259" t="s">
        <v>941</v>
      </c>
      <c r="H121" s="1363">
        <v>59.6</v>
      </c>
      <c r="I121" s="1920" t="s">
        <v>1531</v>
      </c>
      <c r="J121" s="460"/>
      <c r="L121" s="1790"/>
      <c r="M121" s="1790"/>
      <c r="N121" s="1790" t="s">
        <v>1000</v>
      </c>
      <c r="O121" s="1790">
        <v>0.5</v>
      </c>
      <c r="P121" s="1790">
        <v>0.5</v>
      </c>
      <c r="R121" s="1790" t="s">
        <v>56</v>
      </c>
      <c r="S121" s="1790" t="s">
        <v>508</v>
      </c>
      <c r="T121" s="1790" t="s">
        <v>651</v>
      </c>
      <c r="U121" s="1790" t="s">
        <v>1376</v>
      </c>
      <c r="V121" s="1790">
        <v>0.48</v>
      </c>
      <c r="W121" s="1790">
        <v>0.48</v>
      </c>
      <c r="X121" s="1790">
        <v>562.62100000000009</v>
      </c>
      <c r="Y121" s="1786"/>
      <c r="Z121" s="1863">
        <v>0</v>
      </c>
    </row>
    <row r="122" spans="1:26" x14ac:dyDescent="0.3">
      <c r="A122" s="38"/>
      <c r="B122" s="38"/>
      <c r="C122" s="1520"/>
      <c r="D122" s="1903"/>
      <c r="E122" s="1903"/>
      <c r="F122" s="1906"/>
      <c r="G122" s="1259" t="s">
        <v>942</v>
      </c>
      <c r="H122" s="1363">
        <v>127.5</v>
      </c>
      <c r="I122" s="1920" t="s">
        <v>1531</v>
      </c>
      <c r="J122" s="460"/>
      <c r="L122" s="1790"/>
      <c r="M122" s="1790" t="s">
        <v>697</v>
      </c>
      <c r="N122" s="1790" t="s">
        <v>1001</v>
      </c>
      <c r="O122" s="1790">
        <v>0.25</v>
      </c>
      <c r="P122" s="1790"/>
      <c r="R122" s="1790" t="s">
        <v>56</v>
      </c>
      <c r="S122" s="1790" t="s">
        <v>510</v>
      </c>
      <c r="T122" s="1790" t="s">
        <v>653</v>
      </c>
      <c r="U122" s="1790" t="s">
        <v>1376</v>
      </c>
      <c r="V122" s="1790">
        <v>3.1E-2</v>
      </c>
      <c r="W122" s="1790">
        <v>3.1E-2</v>
      </c>
      <c r="X122" s="1790">
        <v>18.582000000000001</v>
      </c>
      <c r="Y122" s="1786"/>
      <c r="Z122" s="1863">
        <v>0</v>
      </c>
    </row>
    <row r="123" spans="1:26" x14ac:dyDescent="0.3">
      <c r="A123" s="38"/>
      <c r="B123" s="38"/>
      <c r="C123" s="1520"/>
      <c r="D123" s="1903"/>
      <c r="E123" s="1903"/>
      <c r="F123" s="1487"/>
      <c r="G123" s="1259" t="s">
        <v>943</v>
      </c>
      <c r="H123" s="1363">
        <v>200</v>
      </c>
      <c r="I123" s="1920" t="s">
        <v>1531</v>
      </c>
      <c r="J123" s="460"/>
      <c r="L123" s="1790"/>
      <c r="M123" s="1790"/>
      <c r="N123" s="1790" t="s">
        <v>1002</v>
      </c>
      <c r="O123" s="1790">
        <v>0.27700000000000002</v>
      </c>
      <c r="P123" s="1790"/>
      <c r="R123" s="1790" t="s">
        <v>56</v>
      </c>
      <c r="S123" s="1790" t="s">
        <v>510</v>
      </c>
      <c r="T123" s="1790" t="s">
        <v>655</v>
      </c>
      <c r="U123" s="1790" t="s">
        <v>1376</v>
      </c>
      <c r="V123" s="1790">
        <v>3.1E-2</v>
      </c>
      <c r="W123" s="1790">
        <v>3.1E-2</v>
      </c>
      <c r="X123" s="1790">
        <v>0</v>
      </c>
      <c r="Y123" s="1786"/>
      <c r="Z123" s="1863">
        <v>0</v>
      </c>
    </row>
    <row r="124" spans="1:26" x14ac:dyDescent="0.3">
      <c r="A124" s="38"/>
      <c r="B124" s="38"/>
      <c r="C124" s="1520"/>
      <c r="D124" s="1903"/>
      <c r="E124" s="1903"/>
      <c r="F124" s="1486" t="s">
        <v>723</v>
      </c>
      <c r="G124" s="1259" t="s">
        <v>938</v>
      </c>
      <c r="H124" s="1363">
        <v>170</v>
      </c>
      <c r="I124" s="1920" t="s">
        <v>1531</v>
      </c>
      <c r="J124" s="460"/>
      <c r="L124" s="1790"/>
      <c r="M124" s="1790" t="s">
        <v>698</v>
      </c>
      <c r="N124" s="1790" t="s">
        <v>448</v>
      </c>
      <c r="O124" s="1790">
        <v>7.4999999999999997E-2</v>
      </c>
      <c r="P124" s="1790"/>
      <c r="R124" s="1790" t="s">
        <v>56</v>
      </c>
      <c r="S124" s="1790" t="s">
        <v>511</v>
      </c>
      <c r="T124" s="1790" t="s">
        <v>657</v>
      </c>
      <c r="U124" s="1790" t="s">
        <v>1376</v>
      </c>
      <c r="V124" s="1790">
        <v>2</v>
      </c>
      <c r="W124" s="1790">
        <v>2</v>
      </c>
      <c r="X124" s="1790">
        <v>715.73500000000001</v>
      </c>
      <c r="Y124" s="1786"/>
      <c r="Z124" s="1863">
        <v>0</v>
      </c>
    </row>
    <row r="125" spans="1:26" x14ac:dyDescent="0.3">
      <c r="A125" s="38"/>
      <c r="B125" s="38"/>
      <c r="C125" s="1520"/>
      <c r="D125" s="1903"/>
      <c r="E125" s="1903"/>
      <c r="F125" s="1906"/>
      <c r="G125" s="1259" t="s">
        <v>939</v>
      </c>
      <c r="H125" s="1363">
        <v>170</v>
      </c>
      <c r="I125" s="1920" t="s">
        <v>1531</v>
      </c>
      <c r="J125" s="460"/>
      <c r="L125" s="1790"/>
      <c r="M125" s="1790"/>
      <c r="N125" s="1790" t="s">
        <v>921</v>
      </c>
      <c r="O125" s="1790">
        <v>7.4999999999999997E-2</v>
      </c>
      <c r="P125" s="1790"/>
      <c r="R125" s="1790" t="s">
        <v>56</v>
      </c>
      <c r="S125" s="1790" t="s">
        <v>511</v>
      </c>
      <c r="T125" s="1790" t="s">
        <v>659</v>
      </c>
      <c r="U125" s="1790" t="s">
        <v>1376</v>
      </c>
      <c r="V125" s="1790">
        <v>0.5</v>
      </c>
      <c r="W125" s="1790">
        <v>0.5</v>
      </c>
      <c r="X125" s="1790">
        <v>0</v>
      </c>
      <c r="Y125" s="1786"/>
      <c r="Z125" s="1863">
        <v>0</v>
      </c>
    </row>
    <row r="126" spans="1:26" x14ac:dyDescent="0.3">
      <c r="A126" s="38"/>
      <c r="B126" s="38"/>
      <c r="C126" s="1520"/>
      <c r="D126" s="1903"/>
      <c r="E126" s="1903"/>
      <c r="F126" s="1487"/>
      <c r="G126" s="1259" t="s">
        <v>944</v>
      </c>
      <c r="H126" s="1363">
        <v>184</v>
      </c>
      <c r="I126" s="1920" t="s">
        <v>1531</v>
      </c>
      <c r="J126" s="460"/>
      <c r="L126" s="1790"/>
      <c r="M126" s="1790" t="s">
        <v>700</v>
      </c>
      <c r="N126" s="1790" t="s">
        <v>922</v>
      </c>
      <c r="O126" s="1790">
        <v>0.17</v>
      </c>
      <c r="P126" s="1790"/>
      <c r="R126" s="1790" t="s">
        <v>56</v>
      </c>
      <c r="S126" s="1790" t="s">
        <v>511</v>
      </c>
      <c r="T126" s="1790" t="s">
        <v>661</v>
      </c>
      <c r="U126" s="1790" t="s">
        <v>1376</v>
      </c>
      <c r="V126" s="1790">
        <v>0.5</v>
      </c>
      <c r="W126" s="1790">
        <v>0.5</v>
      </c>
      <c r="X126" s="1790">
        <v>307.26599999999996</v>
      </c>
      <c r="Y126" s="1786"/>
      <c r="Z126" s="1863">
        <v>0</v>
      </c>
    </row>
    <row r="127" spans="1:26" x14ac:dyDescent="0.3">
      <c r="A127" s="38"/>
      <c r="B127" s="38"/>
      <c r="C127" s="1520"/>
      <c r="D127" s="1903"/>
      <c r="E127" s="1903"/>
      <c r="F127" s="1486" t="s">
        <v>719</v>
      </c>
      <c r="G127" s="1259" t="s">
        <v>470</v>
      </c>
      <c r="H127" s="1363">
        <v>18.146999999999998</v>
      </c>
      <c r="I127" s="1920" t="s">
        <v>1531</v>
      </c>
      <c r="J127" s="460"/>
      <c r="L127" s="1790"/>
      <c r="M127" s="1790"/>
      <c r="N127" s="1790" t="s">
        <v>923</v>
      </c>
      <c r="O127" s="1790">
        <v>0.46300000000000002</v>
      </c>
      <c r="P127" s="1790"/>
      <c r="R127" s="1790" t="s">
        <v>56</v>
      </c>
      <c r="S127" s="1790" t="s">
        <v>511</v>
      </c>
      <c r="T127" s="1790" t="s">
        <v>663</v>
      </c>
      <c r="U127" s="1790" t="s">
        <v>1376</v>
      </c>
      <c r="V127" s="1790">
        <v>0.6</v>
      </c>
      <c r="W127" s="1790">
        <v>0.6</v>
      </c>
      <c r="X127" s="1790">
        <v>405.82500000000005</v>
      </c>
      <c r="Y127" s="1786"/>
      <c r="Z127" s="1863">
        <v>0</v>
      </c>
    </row>
    <row r="128" spans="1:26" x14ac:dyDescent="0.3">
      <c r="A128" s="38"/>
      <c r="B128" s="38"/>
      <c r="C128" s="1520"/>
      <c r="D128" s="1903"/>
      <c r="E128" s="1903"/>
      <c r="F128" s="1906"/>
      <c r="G128" s="1259" t="s">
        <v>929</v>
      </c>
      <c r="H128" s="1363">
        <v>18.146999999999998</v>
      </c>
      <c r="I128" s="1920" t="s">
        <v>1531</v>
      </c>
      <c r="J128" s="460"/>
      <c r="L128" s="1790"/>
      <c r="M128" s="1790"/>
      <c r="N128" s="1790" t="s">
        <v>924</v>
      </c>
      <c r="O128" s="1790">
        <v>0.92500000000000004</v>
      </c>
      <c r="P128" s="1790"/>
      <c r="R128" s="1790" t="s">
        <v>56</v>
      </c>
      <c r="S128" s="1790" t="s">
        <v>511</v>
      </c>
      <c r="T128" s="1790" t="s">
        <v>665</v>
      </c>
      <c r="U128" s="1790" t="s">
        <v>1376</v>
      </c>
      <c r="V128" s="1790">
        <v>1.2250000000000001</v>
      </c>
      <c r="W128" s="1790">
        <v>0</v>
      </c>
      <c r="X128" s="1790">
        <v>782.995</v>
      </c>
      <c r="Y128" s="1786" t="s">
        <v>1727</v>
      </c>
      <c r="Z128" s="1863">
        <v>-1.2250000000000001</v>
      </c>
    </row>
    <row r="129" spans="1:26" x14ac:dyDescent="0.3">
      <c r="A129" s="38"/>
      <c r="B129" s="38"/>
      <c r="C129" s="1520"/>
      <c r="D129" s="1903"/>
      <c r="E129" s="1903"/>
      <c r="F129" s="1906"/>
      <c r="G129" s="1259" t="s">
        <v>930</v>
      </c>
      <c r="H129" s="1363">
        <v>18.146999999999998</v>
      </c>
      <c r="I129" s="1920" t="s">
        <v>1531</v>
      </c>
      <c r="J129" s="460"/>
      <c r="L129" s="1790"/>
      <c r="M129" s="1790"/>
      <c r="N129" s="1790" t="s">
        <v>925</v>
      </c>
      <c r="O129" s="1790">
        <v>0.92500000000000004</v>
      </c>
      <c r="P129" s="1790"/>
      <c r="R129" s="1790" t="s">
        <v>56</v>
      </c>
      <c r="S129" s="1790" t="s">
        <v>511</v>
      </c>
      <c r="T129" s="1790" t="s">
        <v>667</v>
      </c>
      <c r="U129" s="1790" t="s">
        <v>1376</v>
      </c>
      <c r="V129" s="1790">
        <v>2</v>
      </c>
      <c r="W129" s="1790">
        <v>2</v>
      </c>
      <c r="X129" s="1790">
        <v>3577.0719999999992</v>
      </c>
      <c r="Y129" s="1786"/>
      <c r="Z129" s="1863">
        <v>0</v>
      </c>
    </row>
    <row r="130" spans="1:26" x14ac:dyDescent="0.3">
      <c r="A130" s="38"/>
      <c r="B130" s="38"/>
      <c r="C130" s="1520"/>
      <c r="D130" s="1903"/>
      <c r="E130" s="1903"/>
      <c r="F130" s="1906"/>
      <c r="G130" s="1259" t="s">
        <v>931</v>
      </c>
      <c r="H130" s="1363">
        <v>18.146999999999998</v>
      </c>
      <c r="I130" s="1920" t="s">
        <v>1531</v>
      </c>
      <c r="J130" s="460"/>
      <c r="L130" s="1790" t="s">
        <v>180</v>
      </c>
      <c r="M130" s="1790" t="s">
        <v>453</v>
      </c>
      <c r="N130" s="1790" t="s">
        <v>465</v>
      </c>
      <c r="O130" s="1790">
        <v>31</v>
      </c>
      <c r="P130" s="1790">
        <v>0</v>
      </c>
      <c r="R130" s="1790" t="s">
        <v>56</v>
      </c>
      <c r="S130" s="1790" t="s">
        <v>511</v>
      </c>
      <c r="T130" s="1790" t="s">
        <v>669</v>
      </c>
      <c r="U130" s="1790" t="s">
        <v>1389</v>
      </c>
      <c r="V130" s="1790"/>
      <c r="W130" s="1790">
        <v>0.56000000000000005</v>
      </c>
      <c r="X130" s="1790">
        <v>400.08500000000004</v>
      </c>
      <c r="Y130" s="1786" t="s">
        <v>1728</v>
      </c>
      <c r="Z130" s="1863">
        <v>0.56000000000000005</v>
      </c>
    </row>
    <row r="131" spans="1:26" x14ac:dyDescent="0.3">
      <c r="A131" s="38"/>
      <c r="B131" s="38"/>
      <c r="C131" s="1520"/>
      <c r="D131" s="1903"/>
      <c r="E131" s="1903"/>
      <c r="F131" s="1906"/>
      <c r="G131" s="1259" t="s">
        <v>932</v>
      </c>
      <c r="H131" s="1363">
        <v>18.146999999999998</v>
      </c>
      <c r="I131" s="1920" t="s">
        <v>1531</v>
      </c>
      <c r="J131" s="460"/>
      <c r="L131" s="1790"/>
      <c r="M131" s="1790"/>
      <c r="N131" s="1790" t="s">
        <v>427</v>
      </c>
      <c r="O131" s="1790">
        <v>5.42</v>
      </c>
      <c r="P131" s="1790">
        <v>0</v>
      </c>
      <c r="R131" s="1790" t="s">
        <v>56</v>
      </c>
      <c r="S131" s="1790" t="s">
        <v>511</v>
      </c>
      <c r="T131" s="1790" t="s">
        <v>671</v>
      </c>
      <c r="U131" s="1790" t="s">
        <v>1376</v>
      </c>
      <c r="V131" s="1790"/>
      <c r="W131" s="1790">
        <v>0</v>
      </c>
      <c r="X131" s="1790">
        <v>433.524</v>
      </c>
      <c r="Y131" s="1786"/>
      <c r="Z131" s="1863">
        <v>0</v>
      </c>
    </row>
    <row r="132" spans="1:26" x14ac:dyDescent="0.3">
      <c r="A132" s="38"/>
      <c r="B132" s="38"/>
      <c r="C132" s="1520"/>
      <c r="D132" s="1903"/>
      <c r="E132" s="1903"/>
      <c r="F132" s="1906"/>
      <c r="G132" s="1259" t="s">
        <v>933</v>
      </c>
      <c r="H132" s="1363">
        <v>12.098000000000001</v>
      </c>
      <c r="I132" s="1920" t="s">
        <v>1531</v>
      </c>
      <c r="J132" s="460"/>
      <c r="L132" s="1790"/>
      <c r="M132" s="1790"/>
      <c r="N132" s="1790" t="s">
        <v>468</v>
      </c>
      <c r="O132" s="1790">
        <v>2.52</v>
      </c>
      <c r="P132" s="1790">
        <v>0</v>
      </c>
      <c r="R132" s="1790" t="s">
        <v>56</v>
      </c>
      <c r="S132" s="1790" t="s">
        <v>519</v>
      </c>
      <c r="T132" s="1790" t="s">
        <v>581</v>
      </c>
      <c r="U132" s="1790" t="s">
        <v>1376</v>
      </c>
      <c r="V132" s="1790">
        <v>0.13</v>
      </c>
      <c r="W132" s="1790">
        <v>0.13</v>
      </c>
      <c r="X132" s="1790">
        <v>0.442</v>
      </c>
      <c r="Y132" s="1786"/>
      <c r="Z132" s="1863">
        <v>0</v>
      </c>
    </row>
    <row r="133" spans="1:26" x14ac:dyDescent="0.3">
      <c r="A133" s="38"/>
      <c r="B133" s="38"/>
      <c r="C133" s="1520"/>
      <c r="D133" s="1903"/>
      <c r="E133" s="1903"/>
      <c r="F133" s="1487"/>
      <c r="G133" s="1259" t="s">
        <v>934</v>
      </c>
      <c r="H133" s="1363">
        <v>12.098000000000001</v>
      </c>
      <c r="I133" s="1920" t="s">
        <v>1531</v>
      </c>
      <c r="L133" s="1790" t="s">
        <v>198</v>
      </c>
      <c r="M133" s="1790"/>
      <c r="N133" s="1790"/>
      <c r="O133" s="1790">
        <v>2151.3459999999995</v>
      </c>
      <c r="P133" s="1790">
        <v>2152.3459999999991</v>
      </c>
      <c r="R133" s="1790" t="s">
        <v>56</v>
      </c>
      <c r="S133" s="1790" t="s">
        <v>519</v>
      </c>
      <c r="T133" s="1790" t="s">
        <v>712</v>
      </c>
      <c r="U133" s="1790" t="s">
        <v>1376</v>
      </c>
      <c r="V133" s="1790">
        <v>0.27300000000000002</v>
      </c>
      <c r="W133" s="1790">
        <v>0.27300000000000002</v>
      </c>
      <c r="X133" s="1790">
        <v>15.068</v>
      </c>
      <c r="Y133" s="1786"/>
      <c r="Z133" s="1863">
        <v>0</v>
      </c>
    </row>
    <row r="134" spans="1:26" x14ac:dyDescent="0.3">
      <c r="A134" s="38"/>
      <c r="B134" s="38"/>
      <c r="C134" s="1520"/>
      <c r="D134" s="1903"/>
      <c r="E134" s="1903"/>
      <c r="F134" s="1486" t="s">
        <v>704</v>
      </c>
      <c r="G134" s="1259" t="s">
        <v>470</v>
      </c>
      <c r="H134" s="1363">
        <v>11.8</v>
      </c>
      <c r="I134" s="1920" t="s">
        <v>1531</v>
      </c>
      <c r="L134" s="1785"/>
      <c r="M134" s="1785"/>
      <c r="N134" s="1785"/>
      <c r="O134" s="1785"/>
      <c r="P134" s="1785"/>
      <c r="R134" s="1790" t="s">
        <v>56</v>
      </c>
      <c r="S134" s="1790" t="s">
        <v>519</v>
      </c>
      <c r="T134" s="1790" t="s">
        <v>714</v>
      </c>
      <c r="U134" s="1790" t="s">
        <v>1376</v>
      </c>
      <c r="V134" s="1790">
        <v>0.6</v>
      </c>
      <c r="W134" s="1790">
        <v>0.6</v>
      </c>
      <c r="X134" s="1790">
        <v>853.29000000000008</v>
      </c>
      <c r="Y134" s="1786"/>
      <c r="Z134" s="1863">
        <v>0</v>
      </c>
    </row>
    <row r="135" spans="1:26" x14ac:dyDescent="0.3">
      <c r="A135" s="38"/>
      <c r="B135" s="38"/>
      <c r="C135" s="1520"/>
      <c r="D135" s="1903"/>
      <c r="E135" s="1903"/>
      <c r="F135" s="1906"/>
      <c r="G135" s="1259" t="s">
        <v>928</v>
      </c>
      <c r="H135" s="1363">
        <v>17.7</v>
      </c>
      <c r="I135" s="1920" t="s">
        <v>1531</v>
      </c>
      <c r="L135" s="1785"/>
      <c r="M135" s="1785"/>
      <c r="N135" s="1785"/>
      <c r="O135" s="1785"/>
      <c r="P135" s="1785"/>
      <c r="R135" s="1790" t="s">
        <v>56</v>
      </c>
      <c r="S135" s="1790" t="s">
        <v>521</v>
      </c>
      <c r="T135" s="1790" t="s">
        <v>716</v>
      </c>
      <c r="U135" s="1790" t="s">
        <v>1376</v>
      </c>
      <c r="V135" s="1790">
        <v>1.83</v>
      </c>
      <c r="W135" s="1790">
        <v>1.825</v>
      </c>
      <c r="X135" s="1790">
        <v>1053.5070000000001</v>
      </c>
      <c r="Y135" s="1786"/>
      <c r="Z135" s="1863">
        <v>-5.0000000000001155E-3</v>
      </c>
    </row>
    <row r="136" spans="1:26" x14ac:dyDescent="0.3">
      <c r="A136" s="38"/>
      <c r="B136" s="38"/>
      <c r="C136" s="1520"/>
      <c r="D136" s="1903"/>
      <c r="E136" s="1903"/>
      <c r="F136" s="1906"/>
      <c r="G136" s="1259" t="s">
        <v>929</v>
      </c>
      <c r="H136" s="1363">
        <v>17.7</v>
      </c>
      <c r="I136" s="1920" t="s">
        <v>1531</v>
      </c>
      <c r="L136" s="1785"/>
      <c r="M136" s="1785"/>
      <c r="N136" s="1785"/>
      <c r="O136" s="1785"/>
      <c r="P136" s="1785"/>
      <c r="R136" s="1790" t="s">
        <v>56</v>
      </c>
      <c r="S136" s="1790" t="s">
        <v>521</v>
      </c>
      <c r="T136" s="1790" t="s">
        <v>718</v>
      </c>
      <c r="U136" s="1790" t="s">
        <v>1376</v>
      </c>
      <c r="V136" s="1790">
        <v>0.91</v>
      </c>
      <c r="W136" s="1790">
        <v>0.91</v>
      </c>
      <c r="X136" s="1790">
        <v>249.66499999999996</v>
      </c>
      <c r="Y136" s="1786"/>
      <c r="Z136" s="1863">
        <v>0</v>
      </c>
    </row>
    <row r="137" spans="1:26" x14ac:dyDescent="0.3">
      <c r="A137" s="38"/>
      <c r="B137" s="38"/>
      <c r="C137" s="1520"/>
      <c r="D137" s="1903"/>
      <c r="E137" s="1903"/>
      <c r="F137" s="1906"/>
      <c r="G137" s="1259" t="s">
        <v>930</v>
      </c>
      <c r="H137" s="1363">
        <v>11.8</v>
      </c>
      <c r="I137" s="1920" t="s">
        <v>1531</v>
      </c>
      <c r="L137" s="1785"/>
      <c r="M137" s="1785"/>
      <c r="N137" s="1785"/>
      <c r="O137" s="1785"/>
      <c r="P137" s="1785"/>
      <c r="R137" s="1790" t="s">
        <v>56</v>
      </c>
      <c r="S137" s="1790" t="s">
        <v>521</v>
      </c>
      <c r="T137" s="1790" t="s">
        <v>720</v>
      </c>
      <c r="U137" s="1790" t="s">
        <v>1376</v>
      </c>
      <c r="V137" s="1790">
        <v>1.35</v>
      </c>
      <c r="W137" s="1790">
        <v>1.35</v>
      </c>
      <c r="X137" s="1790">
        <v>611.39700000000005</v>
      </c>
      <c r="Y137" s="1786"/>
      <c r="Z137" s="1863">
        <v>0</v>
      </c>
    </row>
    <row r="138" spans="1:26" x14ac:dyDescent="0.3">
      <c r="A138" s="38"/>
      <c r="B138" s="38"/>
      <c r="C138" s="1520"/>
      <c r="D138" s="1903"/>
      <c r="E138" s="1903"/>
      <c r="F138" s="1906"/>
      <c r="G138" s="1259" t="s">
        <v>931</v>
      </c>
      <c r="H138" s="1363">
        <v>17.7</v>
      </c>
      <c r="I138" s="1920" t="s">
        <v>1531</v>
      </c>
      <c r="L138" s="1785"/>
      <c r="M138" s="1785"/>
      <c r="N138" s="1785"/>
      <c r="O138" s="1785"/>
      <c r="P138" s="1785"/>
      <c r="R138" s="1790" t="s">
        <v>56</v>
      </c>
      <c r="S138" s="1790" t="s">
        <v>521</v>
      </c>
      <c r="T138" s="1790" t="s">
        <v>722</v>
      </c>
      <c r="U138" s="1790" t="s">
        <v>1376</v>
      </c>
      <c r="V138" s="1790">
        <v>0.7</v>
      </c>
      <c r="W138" s="1790">
        <v>0.7</v>
      </c>
      <c r="X138" s="1790">
        <v>36.491</v>
      </c>
      <c r="Y138" s="1786"/>
      <c r="Z138" s="1863">
        <v>0</v>
      </c>
    </row>
    <row r="139" spans="1:26" x14ac:dyDescent="0.3">
      <c r="A139" s="38"/>
      <c r="B139" s="38"/>
      <c r="C139" s="1520"/>
      <c r="D139" s="1903"/>
      <c r="E139" s="1903"/>
      <c r="F139" s="1906"/>
      <c r="G139" s="1259" t="s">
        <v>932</v>
      </c>
      <c r="H139" s="1363">
        <v>17.7</v>
      </c>
      <c r="I139" s="1920" t="s">
        <v>1531</v>
      </c>
      <c r="L139" s="1785"/>
      <c r="M139" s="1785"/>
      <c r="N139" s="1785"/>
      <c r="O139" s="1785"/>
      <c r="P139" s="1785"/>
      <c r="R139" s="1790" t="s">
        <v>56</v>
      </c>
      <c r="S139" s="1790" t="s">
        <v>521</v>
      </c>
      <c r="T139" s="1790" t="s">
        <v>724</v>
      </c>
      <c r="U139" s="1790" t="s">
        <v>1376</v>
      </c>
      <c r="V139" s="1790">
        <v>0.7</v>
      </c>
      <c r="W139" s="1790">
        <v>0.7</v>
      </c>
      <c r="X139" s="1790">
        <v>42.053999999999995</v>
      </c>
      <c r="Y139" s="1786"/>
      <c r="Z139" s="1863">
        <v>0</v>
      </c>
    </row>
    <row r="140" spans="1:26" x14ac:dyDescent="0.3">
      <c r="A140" s="38"/>
      <c r="B140" s="38"/>
      <c r="C140" s="1520"/>
      <c r="D140" s="1903"/>
      <c r="E140" s="1903"/>
      <c r="F140" s="1906"/>
      <c r="G140" s="1259" t="s">
        <v>933</v>
      </c>
      <c r="H140" s="1363">
        <v>17.7</v>
      </c>
      <c r="I140" s="1920" t="s">
        <v>1531</v>
      </c>
      <c r="L140" s="1785"/>
      <c r="M140" s="1785"/>
      <c r="N140" s="1785"/>
      <c r="O140" s="1785"/>
      <c r="P140" s="1785"/>
      <c r="R140" s="1790" t="s">
        <v>56</v>
      </c>
      <c r="S140" s="1790" t="s">
        <v>521</v>
      </c>
      <c r="T140" s="1790" t="s">
        <v>726</v>
      </c>
      <c r="U140" s="1790" t="s">
        <v>1376</v>
      </c>
      <c r="V140" s="1790"/>
      <c r="W140" s="1790">
        <v>0</v>
      </c>
      <c r="X140" s="1790">
        <v>60.192999999999998</v>
      </c>
      <c r="Y140" s="1786"/>
      <c r="Z140" s="1863">
        <v>0</v>
      </c>
    </row>
    <row r="141" spans="1:26" x14ac:dyDescent="0.3">
      <c r="A141" s="38"/>
      <c r="B141" s="38"/>
      <c r="C141" s="1520"/>
      <c r="D141" s="1903"/>
      <c r="E141" s="1903"/>
      <c r="F141" s="1906"/>
      <c r="G141" s="1259" t="s">
        <v>934</v>
      </c>
      <c r="H141" s="1363">
        <v>11.8</v>
      </c>
      <c r="I141" s="1920" t="s">
        <v>1531</v>
      </c>
      <c r="L141" s="1785"/>
      <c r="M141" s="1785"/>
      <c r="N141" s="1785"/>
      <c r="O141" s="1785"/>
      <c r="P141" s="1785"/>
      <c r="R141" s="1790" t="s">
        <v>56</v>
      </c>
      <c r="S141" s="1790" t="s">
        <v>521</v>
      </c>
      <c r="T141" s="1790" t="s">
        <v>728</v>
      </c>
      <c r="U141" s="1790" t="s">
        <v>1376</v>
      </c>
      <c r="V141" s="1790"/>
      <c r="W141" s="1790">
        <v>0</v>
      </c>
      <c r="X141" s="1790">
        <v>26.007000000000001</v>
      </c>
      <c r="Y141" s="1786"/>
      <c r="Z141" s="1863">
        <v>0</v>
      </c>
    </row>
    <row r="142" spans="1:26" x14ac:dyDescent="0.3">
      <c r="A142" s="38"/>
      <c r="B142" s="38"/>
      <c r="C142" s="1520"/>
      <c r="D142" s="1903"/>
      <c r="E142" s="1903"/>
      <c r="F142" s="1906"/>
      <c r="G142" s="1259" t="s">
        <v>935</v>
      </c>
      <c r="H142" s="1363">
        <v>17.7</v>
      </c>
      <c r="I142" s="1920" t="s">
        <v>1531</v>
      </c>
      <c r="L142" s="1785"/>
      <c r="M142" s="1785"/>
      <c r="N142" s="1785"/>
      <c r="O142" s="1785"/>
      <c r="P142" s="1785"/>
      <c r="R142" s="1790" t="s">
        <v>56</v>
      </c>
      <c r="S142" s="1790" t="s">
        <v>512</v>
      </c>
      <c r="T142" s="1790" t="s">
        <v>673</v>
      </c>
      <c r="U142" s="1790" t="s">
        <v>1376</v>
      </c>
      <c r="V142" s="1790">
        <v>0.18</v>
      </c>
      <c r="W142" s="1790">
        <v>0</v>
      </c>
      <c r="X142" s="1790">
        <v>0</v>
      </c>
      <c r="Y142" s="1786" t="s">
        <v>1727</v>
      </c>
      <c r="Z142" s="1863">
        <v>-0.18</v>
      </c>
    </row>
    <row r="143" spans="1:26" x14ac:dyDescent="0.3">
      <c r="A143" s="38"/>
      <c r="B143" s="38"/>
      <c r="C143" s="1520"/>
      <c r="D143" s="1903"/>
      <c r="E143" s="1903"/>
      <c r="F143" s="1906"/>
      <c r="G143" s="1259" t="s">
        <v>936</v>
      </c>
      <c r="H143" s="1363">
        <v>17.7</v>
      </c>
      <c r="I143" s="1920" t="s">
        <v>1531</v>
      </c>
      <c r="L143" s="1785"/>
      <c r="M143" s="1785"/>
      <c r="N143" s="1785"/>
      <c r="O143" s="1785"/>
      <c r="P143" s="1785"/>
      <c r="R143" s="1790" t="s">
        <v>56</v>
      </c>
      <c r="S143" s="1790" t="s">
        <v>512</v>
      </c>
      <c r="T143" s="1790" t="s">
        <v>675</v>
      </c>
      <c r="U143" s="1790" t="s">
        <v>1376</v>
      </c>
      <c r="V143" s="1790">
        <v>0.20799999999999999</v>
      </c>
      <c r="W143" s="1790">
        <v>0.20799999999999999</v>
      </c>
      <c r="X143" s="1790">
        <v>15.915000000000001</v>
      </c>
      <c r="Y143" s="1786"/>
      <c r="Z143" s="1863">
        <v>0</v>
      </c>
    </row>
    <row r="144" spans="1:26" x14ac:dyDescent="0.3">
      <c r="A144" s="38"/>
      <c r="B144" s="38"/>
      <c r="C144" s="1521"/>
      <c r="D144" s="1491"/>
      <c r="E144" s="1491"/>
      <c r="F144" s="1487"/>
      <c r="G144" s="1259" t="s">
        <v>945</v>
      </c>
      <c r="H144" s="1363">
        <v>17.7</v>
      </c>
      <c r="I144" s="1920" t="s">
        <v>1531</v>
      </c>
      <c r="L144" s="1785"/>
      <c r="M144" s="1785"/>
      <c r="N144" s="1785"/>
      <c r="O144" s="1785"/>
      <c r="P144" s="1785"/>
      <c r="R144" s="1790" t="s">
        <v>56</v>
      </c>
      <c r="S144" s="1790" t="s">
        <v>512</v>
      </c>
      <c r="T144" s="1790" t="s">
        <v>677</v>
      </c>
      <c r="U144" s="1790" t="s">
        <v>1376</v>
      </c>
      <c r="V144" s="1790">
        <v>0.20799999999999999</v>
      </c>
      <c r="W144" s="1790">
        <v>0.20799999999999999</v>
      </c>
      <c r="X144" s="1790">
        <v>8.4609999999999985</v>
      </c>
      <c r="Y144" s="1786"/>
      <c r="Z144" s="1863">
        <v>0</v>
      </c>
    </row>
    <row r="145" spans="1:26" x14ac:dyDescent="0.3">
      <c r="A145" s="38"/>
      <c r="B145" s="38"/>
      <c r="C145" s="1528">
        <v>2</v>
      </c>
      <c r="D145" s="1486" t="s">
        <v>102</v>
      </c>
      <c r="E145" s="1488" t="s">
        <v>172</v>
      </c>
      <c r="F145" s="1486" t="s">
        <v>694</v>
      </c>
      <c r="G145" s="1259" t="s">
        <v>915</v>
      </c>
      <c r="H145" s="1363">
        <v>0.14000000000000001</v>
      </c>
      <c r="I145" s="1920" t="s">
        <v>1531</v>
      </c>
      <c r="L145" s="1785"/>
      <c r="M145" s="1785"/>
      <c r="N145" s="1785"/>
      <c r="O145" s="1785"/>
      <c r="P145" s="1785"/>
      <c r="R145" s="1790" t="s">
        <v>56</v>
      </c>
      <c r="S145" s="1790" t="s">
        <v>512</v>
      </c>
      <c r="T145" s="1790" t="s">
        <v>679</v>
      </c>
      <c r="U145" s="1790" t="s">
        <v>1376</v>
      </c>
      <c r="V145" s="1790">
        <v>0.45</v>
      </c>
      <c r="W145" s="1790">
        <v>0.45</v>
      </c>
      <c r="X145" s="1790">
        <v>434.39100000000002</v>
      </c>
      <c r="Y145" s="1786"/>
      <c r="Z145" s="1863">
        <v>0</v>
      </c>
    </row>
    <row r="146" spans="1:26" x14ac:dyDescent="0.3">
      <c r="A146" s="38"/>
      <c r="B146" s="38"/>
      <c r="C146" s="1530"/>
      <c r="D146" s="1906"/>
      <c r="E146" s="1907"/>
      <c r="F146" s="1487"/>
      <c r="G146" s="1259" t="s">
        <v>916</v>
      </c>
      <c r="H146" s="1363">
        <v>0.14000000000000001</v>
      </c>
      <c r="I146" s="1920" t="s">
        <v>1531</v>
      </c>
      <c r="L146" s="1785"/>
      <c r="M146" s="1785"/>
      <c r="N146" s="1785"/>
      <c r="O146" s="1785"/>
      <c r="P146" s="1785"/>
      <c r="R146" s="1790" t="s">
        <v>56</v>
      </c>
      <c r="S146" s="1790" t="s">
        <v>512</v>
      </c>
      <c r="T146" s="1790" t="s">
        <v>681</v>
      </c>
      <c r="U146" s="1790" t="s">
        <v>1376</v>
      </c>
      <c r="V146" s="1790">
        <v>0.35199999999999998</v>
      </c>
      <c r="W146" s="1790">
        <v>0.35199999999999998</v>
      </c>
      <c r="X146" s="1790">
        <v>999.9860000000001</v>
      </c>
      <c r="Y146" s="1786"/>
      <c r="Z146" s="1863">
        <v>0</v>
      </c>
    </row>
    <row r="147" spans="1:26" x14ac:dyDescent="0.3">
      <c r="A147" s="38"/>
      <c r="B147" s="38"/>
      <c r="C147" s="1530"/>
      <c r="D147" s="1906"/>
      <c r="E147" s="1907"/>
      <c r="F147" s="1486" t="s">
        <v>696</v>
      </c>
      <c r="G147" s="1259" t="s">
        <v>999</v>
      </c>
      <c r="H147" s="1363">
        <v>0.5</v>
      </c>
      <c r="I147" s="1920" t="s">
        <v>1531</v>
      </c>
      <c r="L147" s="1785"/>
      <c r="M147" s="1785"/>
      <c r="N147" s="1785"/>
      <c r="O147" s="1785"/>
      <c r="P147" s="1785"/>
      <c r="R147" s="1790" t="s">
        <v>56</v>
      </c>
      <c r="S147" s="1790" t="s">
        <v>513</v>
      </c>
      <c r="T147" s="1790" t="s">
        <v>603</v>
      </c>
      <c r="U147" s="1790" t="s">
        <v>1376</v>
      </c>
      <c r="V147" s="1790">
        <v>6.24</v>
      </c>
      <c r="W147" s="1790">
        <v>6.24</v>
      </c>
      <c r="X147" s="1790">
        <v>0</v>
      </c>
      <c r="Y147" s="1786"/>
      <c r="Z147" s="1863">
        <v>0</v>
      </c>
    </row>
    <row r="148" spans="1:26" x14ac:dyDescent="0.3">
      <c r="A148" s="38"/>
      <c r="B148" s="38"/>
      <c r="C148" s="1530"/>
      <c r="D148" s="1906"/>
      <c r="E148" s="1907"/>
      <c r="F148" s="1487"/>
      <c r="G148" s="1259" t="s">
        <v>1000</v>
      </c>
      <c r="H148" s="1363">
        <v>0.5</v>
      </c>
      <c r="I148" s="1920" t="s">
        <v>1531</v>
      </c>
      <c r="L148" s="1785"/>
      <c r="M148" s="1785"/>
      <c r="N148" s="1785"/>
      <c r="O148" s="1785"/>
      <c r="P148" s="1785"/>
      <c r="R148" s="1790" t="s">
        <v>56</v>
      </c>
      <c r="S148" s="1790" t="s">
        <v>513</v>
      </c>
      <c r="T148" s="1790" t="s">
        <v>605</v>
      </c>
      <c r="U148" s="1790" t="s">
        <v>1376</v>
      </c>
      <c r="V148" s="1790">
        <v>6.24</v>
      </c>
      <c r="W148" s="1790">
        <v>6.24</v>
      </c>
      <c r="X148" s="1790">
        <v>0</v>
      </c>
      <c r="Y148" s="1786"/>
      <c r="Z148" s="1863">
        <v>0</v>
      </c>
    </row>
    <row r="149" spans="1:26" x14ac:dyDescent="0.3">
      <c r="A149" s="38"/>
      <c r="B149" s="38"/>
      <c r="C149" s="1530"/>
      <c r="D149" s="1906"/>
      <c r="E149" s="1907"/>
      <c r="F149" s="1486" t="s">
        <v>697</v>
      </c>
      <c r="G149" s="1259" t="s">
        <v>1001</v>
      </c>
      <c r="H149" s="1363">
        <v>0.25</v>
      </c>
      <c r="I149" s="1920" t="s">
        <v>1531</v>
      </c>
      <c r="L149" s="1785"/>
      <c r="M149" s="1785"/>
      <c r="N149" s="1785"/>
      <c r="O149" s="1785"/>
      <c r="P149" s="1785"/>
      <c r="R149" s="1790" t="s">
        <v>56</v>
      </c>
      <c r="S149" s="1790" t="s">
        <v>513</v>
      </c>
      <c r="T149" s="1790" t="s">
        <v>685</v>
      </c>
      <c r="U149" s="1790" t="s">
        <v>1376</v>
      </c>
      <c r="V149" s="1790">
        <v>0.52</v>
      </c>
      <c r="W149" s="1790">
        <v>0.52</v>
      </c>
      <c r="X149" s="1790">
        <v>0</v>
      </c>
      <c r="Y149" s="1786"/>
      <c r="Z149" s="1863">
        <v>0</v>
      </c>
    </row>
    <row r="150" spans="1:26" x14ac:dyDescent="0.3">
      <c r="A150" s="38"/>
      <c r="B150" s="38"/>
      <c r="C150" s="1530"/>
      <c r="D150" s="1906"/>
      <c r="E150" s="1907"/>
      <c r="F150" s="1487"/>
      <c r="G150" s="1259" t="s">
        <v>1002</v>
      </c>
      <c r="H150" s="1363">
        <v>0.27700000000000002</v>
      </c>
      <c r="I150" s="1920" t="s">
        <v>1531</v>
      </c>
      <c r="L150" s="1785"/>
      <c r="M150" s="1785"/>
      <c r="N150" s="1785"/>
      <c r="O150" s="1785"/>
      <c r="P150" s="1785"/>
      <c r="R150" s="1790" t="s">
        <v>56</v>
      </c>
      <c r="S150" s="1790" t="s">
        <v>514</v>
      </c>
      <c r="T150" s="1790" t="s">
        <v>687</v>
      </c>
      <c r="U150" s="1790" t="s">
        <v>1376</v>
      </c>
      <c r="V150" s="1790">
        <v>1</v>
      </c>
      <c r="W150" s="1790">
        <v>1</v>
      </c>
      <c r="X150" s="1790">
        <v>0</v>
      </c>
      <c r="Y150" s="1786"/>
      <c r="Z150" s="1863">
        <v>0</v>
      </c>
    </row>
    <row r="151" spans="1:26" x14ac:dyDescent="0.3">
      <c r="A151" s="38"/>
      <c r="B151" s="38"/>
      <c r="C151" s="1530"/>
      <c r="D151" s="1906"/>
      <c r="E151" s="1907"/>
      <c r="F151" s="1486" t="s">
        <v>698</v>
      </c>
      <c r="G151" s="1259" t="s">
        <v>448</v>
      </c>
      <c r="H151" s="1363">
        <v>7.4999999999999997E-2</v>
      </c>
      <c r="I151" s="1920" t="s">
        <v>1531</v>
      </c>
      <c r="L151" s="1785"/>
      <c r="M151" s="1785"/>
      <c r="N151" s="1785"/>
      <c r="O151" s="1785"/>
      <c r="P151" s="1785"/>
      <c r="R151" s="1790" t="s">
        <v>56</v>
      </c>
      <c r="S151" s="1790" t="s">
        <v>514</v>
      </c>
      <c r="T151" s="1790" t="s">
        <v>689</v>
      </c>
      <c r="U151" s="1790" t="s">
        <v>1376</v>
      </c>
      <c r="V151" s="1790">
        <v>0.5</v>
      </c>
      <c r="W151" s="1790">
        <v>0.5</v>
      </c>
      <c r="X151" s="1790">
        <v>36.423999999999999</v>
      </c>
      <c r="Y151" s="1786"/>
      <c r="Z151" s="1863">
        <v>0</v>
      </c>
    </row>
    <row r="152" spans="1:26" x14ac:dyDescent="0.3">
      <c r="A152" s="38"/>
      <c r="B152" s="38"/>
      <c r="C152" s="1530"/>
      <c r="D152" s="1906"/>
      <c r="E152" s="1907"/>
      <c r="F152" s="1487"/>
      <c r="G152" s="1259" t="s">
        <v>921</v>
      </c>
      <c r="H152" s="1363">
        <v>7.4999999999999997E-2</v>
      </c>
      <c r="I152" s="1920" t="s">
        <v>1531</v>
      </c>
      <c r="L152" s="1785"/>
      <c r="M152" s="1785"/>
      <c r="N152" s="1785"/>
      <c r="O152" s="1785"/>
      <c r="P152" s="1785"/>
      <c r="R152" s="1790" t="s">
        <v>56</v>
      </c>
      <c r="S152" s="1790" t="s">
        <v>514</v>
      </c>
      <c r="T152" s="1790" t="s">
        <v>691</v>
      </c>
      <c r="U152" s="1790" t="s">
        <v>1376</v>
      </c>
      <c r="V152" s="1790">
        <v>0.5</v>
      </c>
      <c r="W152" s="1790">
        <v>0.5</v>
      </c>
      <c r="X152" s="1790">
        <v>0</v>
      </c>
      <c r="Y152" s="1786"/>
      <c r="Z152" s="1863">
        <v>0</v>
      </c>
    </row>
    <row r="153" spans="1:26" x14ac:dyDescent="0.3">
      <c r="A153" s="38"/>
      <c r="B153" s="38"/>
      <c r="C153" s="1530"/>
      <c r="D153" s="1906"/>
      <c r="E153" s="1907"/>
      <c r="F153" s="1486" t="s">
        <v>700</v>
      </c>
      <c r="G153" s="1259" t="s">
        <v>922</v>
      </c>
      <c r="H153" s="1363">
        <v>0.17</v>
      </c>
      <c r="I153" s="1920" t="s">
        <v>1531</v>
      </c>
      <c r="L153" s="1785"/>
      <c r="M153" s="1785"/>
      <c r="N153" s="1785"/>
      <c r="O153" s="1785"/>
      <c r="P153" s="1785"/>
      <c r="R153" s="1790" t="s">
        <v>56</v>
      </c>
      <c r="S153" s="1790" t="s">
        <v>514</v>
      </c>
      <c r="T153" s="1790" t="s">
        <v>695</v>
      </c>
      <c r="U153" s="1790">
        <v>0</v>
      </c>
      <c r="V153" s="1790"/>
      <c r="W153" s="1790">
        <v>1.5</v>
      </c>
      <c r="X153" s="1790">
        <v>159.989</v>
      </c>
      <c r="Y153" s="1786" t="s">
        <v>1728</v>
      </c>
      <c r="Z153" s="1863">
        <v>1.5</v>
      </c>
    </row>
    <row r="154" spans="1:26" x14ac:dyDescent="0.3">
      <c r="A154" s="38"/>
      <c r="B154" s="38"/>
      <c r="C154" s="1530"/>
      <c r="D154" s="1906"/>
      <c r="E154" s="1907"/>
      <c r="F154" s="1906"/>
      <c r="G154" s="1259" t="s">
        <v>923</v>
      </c>
      <c r="H154" s="1363">
        <v>0.46300000000000002</v>
      </c>
      <c r="I154" s="1920" t="s">
        <v>1531</v>
      </c>
      <c r="L154" s="1785"/>
      <c r="M154" s="1785"/>
      <c r="N154" s="1785"/>
      <c r="O154" s="1785"/>
      <c r="P154" s="1785"/>
      <c r="R154" s="1790" t="s">
        <v>56</v>
      </c>
      <c r="S154" s="1790" t="s">
        <v>514</v>
      </c>
      <c r="T154" s="1790" t="s">
        <v>693</v>
      </c>
      <c r="U154" s="1790" t="s">
        <v>1376</v>
      </c>
      <c r="V154" s="1790">
        <v>4.4000000000000004</v>
      </c>
      <c r="W154" s="1790">
        <v>0</v>
      </c>
      <c r="X154" s="1790">
        <v>1.5129999999999999</v>
      </c>
      <c r="Y154" s="1786" t="s">
        <v>1727</v>
      </c>
      <c r="Z154" s="1863">
        <v>-4.4000000000000004</v>
      </c>
    </row>
    <row r="155" spans="1:26" x14ac:dyDescent="0.3">
      <c r="A155" s="38"/>
      <c r="B155" s="38"/>
      <c r="C155" s="1530"/>
      <c r="D155" s="1906"/>
      <c r="E155" s="1907"/>
      <c r="F155" s="1906"/>
      <c r="G155" s="1259" t="s">
        <v>924</v>
      </c>
      <c r="H155" s="1363">
        <v>0.92500000000000004</v>
      </c>
      <c r="I155" s="1920" t="s">
        <v>1531</v>
      </c>
      <c r="L155" s="1785"/>
      <c r="M155" s="1785"/>
      <c r="N155" s="1785"/>
      <c r="O155" s="1785"/>
      <c r="P155" s="1785"/>
      <c r="R155" s="1790" t="s">
        <v>56</v>
      </c>
      <c r="S155" s="1790" t="s">
        <v>522</v>
      </c>
      <c r="T155" s="1790" t="s">
        <v>730</v>
      </c>
      <c r="U155" s="1790" t="s">
        <v>1376</v>
      </c>
      <c r="V155" s="1790">
        <v>0.13600000000000001</v>
      </c>
      <c r="W155" s="1790">
        <v>0.13600000000000001</v>
      </c>
      <c r="X155" s="1790">
        <v>49.510999999999996</v>
      </c>
      <c r="Y155" s="1786"/>
      <c r="Z155" s="1863">
        <v>0</v>
      </c>
    </row>
    <row r="156" spans="1:26" x14ac:dyDescent="0.3">
      <c r="A156" s="38"/>
      <c r="B156" s="38"/>
      <c r="C156" s="1529"/>
      <c r="D156" s="1487"/>
      <c r="E156" s="1489"/>
      <c r="F156" s="1487"/>
      <c r="G156" s="1259" t="s">
        <v>925</v>
      </c>
      <c r="H156" s="1363">
        <v>0.92500000000000004</v>
      </c>
      <c r="I156" s="1920" t="s">
        <v>1531</v>
      </c>
      <c r="L156" s="1785"/>
      <c r="M156" s="1785"/>
      <c r="N156" s="1785"/>
      <c r="O156" s="1785"/>
      <c r="P156" s="1785"/>
      <c r="R156" s="1790" t="s">
        <v>56</v>
      </c>
      <c r="S156" s="1790" t="s">
        <v>522</v>
      </c>
      <c r="T156" s="1790" t="s">
        <v>734</v>
      </c>
      <c r="U156" s="1790" t="s">
        <v>1376</v>
      </c>
      <c r="V156" s="1790">
        <v>0.13200000000000001</v>
      </c>
      <c r="W156" s="1790">
        <v>0</v>
      </c>
      <c r="X156" s="1790">
        <v>0</v>
      </c>
      <c r="Y156" s="1786" t="s">
        <v>1727</v>
      </c>
      <c r="Z156" s="1863">
        <v>-0.13200000000000001</v>
      </c>
    </row>
    <row r="157" spans="1:26" x14ac:dyDescent="0.3">
      <c r="A157" s="38"/>
      <c r="B157" s="38"/>
      <c r="C157" s="1528">
        <v>3</v>
      </c>
      <c r="D157" s="1486" t="s">
        <v>40</v>
      </c>
      <c r="E157" s="1486" t="s">
        <v>180</v>
      </c>
      <c r="F157" s="1486" t="s">
        <v>453</v>
      </c>
      <c r="G157" s="1259" t="s">
        <v>465</v>
      </c>
      <c r="H157" s="1363">
        <v>31</v>
      </c>
      <c r="I157" s="1920" t="s">
        <v>1531</v>
      </c>
      <c r="L157" s="1785"/>
      <c r="M157" s="1785"/>
      <c r="N157" s="1785"/>
      <c r="O157" s="1785"/>
      <c r="P157" s="1785"/>
      <c r="R157" s="1790" t="s">
        <v>56</v>
      </c>
      <c r="S157" s="1790" t="s">
        <v>522</v>
      </c>
      <c r="T157" s="1790" t="s">
        <v>732</v>
      </c>
      <c r="U157" s="1790" t="s">
        <v>1376</v>
      </c>
      <c r="V157" s="1790">
        <v>0.13600000000000001</v>
      </c>
      <c r="W157" s="1790">
        <v>0.13600000000000001</v>
      </c>
      <c r="X157" s="1790">
        <v>30.948999999999998</v>
      </c>
      <c r="Y157" s="1786"/>
      <c r="Z157" s="1863">
        <v>0</v>
      </c>
    </row>
    <row r="158" spans="1:26" x14ac:dyDescent="0.3">
      <c r="A158" s="38"/>
      <c r="B158" s="38"/>
      <c r="C158" s="1530"/>
      <c r="D158" s="1906"/>
      <c r="E158" s="1906"/>
      <c r="F158" s="1906"/>
      <c r="G158" s="1259" t="s">
        <v>427</v>
      </c>
      <c r="H158" s="1363">
        <v>5.42</v>
      </c>
      <c r="I158" s="1920" t="s">
        <v>1531</v>
      </c>
      <c r="L158" s="1785"/>
      <c r="M158" s="1785"/>
      <c r="N158" s="1785"/>
      <c r="O158" s="1785"/>
      <c r="P158" s="1785"/>
      <c r="R158" s="1790" t="s">
        <v>56</v>
      </c>
      <c r="S158" s="1790" t="s">
        <v>522</v>
      </c>
      <c r="T158" s="1790" t="s">
        <v>736</v>
      </c>
      <c r="U158" s="1790" t="s">
        <v>1376</v>
      </c>
      <c r="V158" s="1790">
        <v>0.25</v>
      </c>
      <c r="W158" s="1790">
        <v>0</v>
      </c>
      <c r="X158" s="1790">
        <v>0.53600000000000003</v>
      </c>
      <c r="Y158" s="1786" t="s">
        <v>1727</v>
      </c>
      <c r="Z158" s="1863">
        <v>-0.25</v>
      </c>
    </row>
    <row r="159" spans="1:26" x14ac:dyDescent="0.3">
      <c r="A159" s="38"/>
      <c r="B159" s="38"/>
      <c r="C159" s="1529"/>
      <c r="D159" s="1487"/>
      <c r="E159" s="1487"/>
      <c r="F159" s="1487"/>
      <c r="G159" s="1259" t="s">
        <v>468</v>
      </c>
      <c r="H159" s="1363">
        <v>2.52</v>
      </c>
      <c r="I159" s="1920" t="s">
        <v>1531</v>
      </c>
      <c r="L159" s="1785"/>
      <c r="M159" s="1785"/>
      <c r="N159" s="1785"/>
      <c r="O159" s="1785"/>
      <c r="P159" s="1785"/>
      <c r="R159" s="1790" t="s">
        <v>56</v>
      </c>
      <c r="S159" s="1790" t="s">
        <v>522</v>
      </c>
      <c r="T159" s="1790" t="s">
        <v>738</v>
      </c>
      <c r="U159" s="1790" t="s">
        <v>1376</v>
      </c>
      <c r="V159" s="1790"/>
      <c r="W159" s="1790">
        <v>0.27500000000000002</v>
      </c>
      <c r="X159" s="1790">
        <v>554.44299999999998</v>
      </c>
      <c r="Y159" s="1786" t="s">
        <v>1728</v>
      </c>
      <c r="Z159" s="1863">
        <v>0.27500000000000002</v>
      </c>
    </row>
    <row r="160" spans="1:26" x14ac:dyDescent="0.3">
      <c r="A160" s="38"/>
      <c r="B160" s="38"/>
      <c r="C160" s="1908"/>
      <c r="D160" s="1899"/>
      <c r="E160" s="1899"/>
      <c r="F160" s="1899"/>
      <c r="G160" s="1900"/>
      <c r="H160" s="1901"/>
      <c r="I160" s="1920"/>
      <c r="L160" s="1785"/>
      <c r="M160" s="1785"/>
      <c r="N160" s="1785"/>
      <c r="O160" s="1785"/>
      <c r="P160" s="1785"/>
      <c r="R160" s="1790"/>
      <c r="S160" s="1790"/>
      <c r="T160" s="1790"/>
      <c r="U160" s="1790"/>
      <c r="V160" s="1790"/>
      <c r="W160" s="1790"/>
      <c r="X160" s="1790"/>
      <c r="Y160" s="1786"/>
      <c r="Z160" s="1863"/>
    </row>
    <row r="161" spans="1:26" ht="18" thickBot="1" x14ac:dyDescent="0.35">
      <c r="A161" s="605"/>
      <c r="B161" s="460"/>
      <c r="C161" s="1434" t="s">
        <v>1385</v>
      </c>
      <c r="D161" s="1435"/>
      <c r="E161" s="1435"/>
      <c r="F161" s="1435"/>
      <c r="G161" s="1344"/>
      <c r="H161" s="1361">
        <f>SUM(H86:H159)</f>
        <v>2151.3459999999995</v>
      </c>
      <c r="I161" s="1362"/>
      <c r="L161" s="1785"/>
      <c r="M161" s="1785"/>
      <c r="N161" s="1785"/>
      <c r="O161" s="1785"/>
      <c r="P161" s="1785"/>
      <c r="R161" s="1790" t="s">
        <v>56</v>
      </c>
      <c r="S161" s="1790" t="s">
        <v>488</v>
      </c>
      <c r="T161" s="1790" t="s">
        <v>1381</v>
      </c>
      <c r="U161" s="1790" t="s">
        <v>1389</v>
      </c>
      <c r="V161" s="1790">
        <v>8.2000000000000003E-2</v>
      </c>
      <c r="W161" s="1790">
        <v>8.2000000000000003E-2</v>
      </c>
      <c r="X161" s="1790">
        <v>0</v>
      </c>
      <c r="Y161" s="1786"/>
      <c r="Z161" s="1863">
        <v>0</v>
      </c>
    </row>
    <row r="162" spans="1:26" x14ac:dyDescent="0.3">
      <c r="A162" s="402"/>
      <c r="B162" s="460"/>
      <c r="C162" s="496"/>
      <c r="D162" s="1298"/>
      <c r="E162" s="1299"/>
      <c r="F162" s="541"/>
      <c r="G162" s="811"/>
      <c r="H162" s="1300"/>
      <c r="I162" s="1301"/>
      <c r="L162" s="1785"/>
      <c r="M162" s="1785"/>
      <c r="N162" s="1785"/>
      <c r="O162" s="1785"/>
      <c r="P162" s="1785"/>
      <c r="R162" s="1790" t="s">
        <v>56</v>
      </c>
      <c r="S162" s="1790" t="s">
        <v>523</v>
      </c>
      <c r="T162" s="1790" t="s">
        <v>740</v>
      </c>
      <c r="U162" s="1790" t="s">
        <v>1376</v>
      </c>
      <c r="V162" s="1790">
        <v>0.5</v>
      </c>
      <c r="W162" s="1790">
        <v>0.5</v>
      </c>
      <c r="X162" s="1790">
        <v>1065.164</v>
      </c>
      <c r="Y162" s="1786"/>
      <c r="Z162" s="1863">
        <v>0</v>
      </c>
    </row>
    <row r="163" spans="1:26" x14ac:dyDescent="0.3">
      <c r="A163" s="402"/>
      <c r="B163" s="462" t="s">
        <v>1403</v>
      </c>
      <c r="C163" s="462" t="s">
        <v>1404</v>
      </c>
      <c r="D163" s="530"/>
      <c r="E163" s="460"/>
      <c r="F163" s="811"/>
      <c r="G163" s="811"/>
      <c r="H163" s="616"/>
      <c r="I163" s="1301"/>
      <c r="L163" s="1785"/>
      <c r="M163" s="1785"/>
      <c r="N163" s="1785"/>
      <c r="O163" s="1785"/>
      <c r="P163" s="1785"/>
      <c r="R163" s="1790" t="s">
        <v>56</v>
      </c>
      <c r="S163" s="1790" t="s">
        <v>523</v>
      </c>
      <c r="T163" s="1790" t="s">
        <v>742</v>
      </c>
      <c r="U163" s="1790" t="s">
        <v>1376</v>
      </c>
      <c r="V163" s="1790">
        <v>0.5</v>
      </c>
      <c r="W163" s="1790">
        <v>0.5</v>
      </c>
      <c r="X163" s="1790">
        <v>1057.06</v>
      </c>
      <c r="Y163" s="1786"/>
      <c r="Z163" s="1863">
        <v>0</v>
      </c>
    </row>
    <row r="164" spans="1:26" ht="18" thickBot="1" x14ac:dyDescent="0.35">
      <c r="A164" s="402"/>
      <c r="B164" s="460"/>
      <c r="C164" s="460"/>
      <c r="D164" s="1272"/>
      <c r="E164" s="460"/>
      <c r="F164" s="811"/>
      <c r="G164" s="811"/>
      <c r="H164" s="460"/>
      <c r="I164" s="629"/>
      <c r="L164" s="1785"/>
      <c r="M164" s="1785"/>
      <c r="N164" s="1785"/>
      <c r="O164" s="1785"/>
      <c r="P164" s="1785"/>
      <c r="R164" s="1790" t="s">
        <v>56</v>
      </c>
      <c r="S164" s="1790" t="s">
        <v>523</v>
      </c>
      <c r="T164" s="1790" t="s">
        <v>744</v>
      </c>
      <c r="U164" s="1790" t="s">
        <v>1376</v>
      </c>
      <c r="V164" s="1790">
        <v>0.45</v>
      </c>
      <c r="W164" s="1790">
        <v>0.45</v>
      </c>
      <c r="X164" s="1790">
        <v>645.09999999999991</v>
      </c>
      <c r="Y164" s="1786"/>
      <c r="Z164" s="1863">
        <v>0</v>
      </c>
    </row>
    <row r="165" spans="1:26" ht="38.25" x14ac:dyDescent="0.3">
      <c r="A165" s="402"/>
      <c r="C165" s="502" t="s">
        <v>9</v>
      </c>
      <c r="D165" s="1360" t="s">
        <v>10</v>
      </c>
      <c r="E165" s="503" t="s">
        <v>1405</v>
      </c>
      <c r="F165" s="503" t="s">
        <v>1406</v>
      </c>
      <c r="G165" s="503" t="s">
        <v>1407</v>
      </c>
      <c r="H165" s="1343" t="s">
        <v>1379</v>
      </c>
      <c r="I165" s="504" t="s">
        <v>1380</v>
      </c>
      <c r="L165" s="1785"/>
      <c r="M165" s="1785"/>
      <c r="N165" s="1785"/>
      <c r="O165" s="1785"/>
      <c r="P165" s="1785"/>
      <c r="R165" s="1790" t="s">
        <v>58</v>
      </c>
      <c r="S165" s="1790" t="s">
        <v>524</v>
      </c>
      <c r="T165" s="1790" t="s">
        <v>747</v>
      </c>
      <c r="U165" s="1790" t="s">
        <v>1376</v>
      </c>
      <c r="V165" s="1790">
        <v>1.5</v>
      </c>
      <c r="W165" s="1790">
        <v>1.5</v>
      </c>
      <c r="X165" s="1790">
        <v>4945.152</v>
      </c>
      <c r="Y165" s="1786"/>
      <c r="Z165" s="1863">
        <v>0</v>
      </c>
    </row>
    <row r="166" spans="1:26" x14ac:dyDescent="0.3">
      <c r="A166" s="402"/>
      <c r="B166" s="460"/>
      <c r="C166" s="1912"/>
      <c r="D166" s="1909"/>
      <c r="E166" s="1910"/>
      <c r="F166" s="1910"/>
      <c r="G166" s="1262"/>
      <c r="H166" s="1911"/>
      <c r="I166" s="1913"/>
      <c r="L166" s="1785"/>
      <c r="M166" s="1785"/>
      <c r="N166" s="1785"/>
      <c r="O166" s="1785"/>
      <c r="P166" s="1785"/>
      <c r="R166" s="1790" t="s">
        <v>60</v>
      </c>
      <c r="S166" s="1790" t="s">
        <v>527</v>
      </c>
      <c r="T166" s="1790" t="s">
        <v>1381</v>
      </c>
      <c r="U166" s="1790" t="s">
        <v>1376</v>
      </c>
      <c r="V166" s="1790">
        <v>0.96599999999999997</v>
      </c>
      <c r="W166" s="1790">
        <v>0.96599999999999997</v>
      </c>
      <c r="X166" s="1790">
        <v>5812.44</v>
      </c>
      <c r="Y166" s="1786"/>
      <c r="Z166" s="1863">
        <v>0</v>
      </c>
    </row>
    <row r="167" spans="1:26" x14ac:dyDescent="0.3">
      <c r="A167" s="402"/>
      <c r="B167" s="460"/>
      <c r="C167" s="1912"/>
      <c r="D167" s="1909"/>
      <c r="E167" s="1910"/>
      <c r="F167" s="1910"/>
      <c r="G167" s="1262"/>
      <c r="H167" s="1911"/>
      <c r="I167" s="1913"/>
      <c r="L167" s="1785"/>
      <c r="M167" s="1785"/>
      <c r="N167" s="1785"/>
      <c r="O167" s="1785"/>
      <c r="P167" s="1785"/>
      <c r="R167" s="1790" t="s">
        <v>60</v>
      </c>
      <c r="S167" s="1790" t="s">
        <v>527</v>
      </c>
      <c r="T167" s="1790" t="s">
        <v>452</v>
      </c>
      <c r="U167" s="1790" t="s">
        <v>1376</v>
      </c>
      <c r="V167" s="1790">
        <v>0.96599999999999997</v>
      </c>
      <c r="W167" s="1790">
        <v>0.96599999999999997</v>
      </c>
      <c r="X167" s="1790">
        <v>5962.3700000000008</v>
      </c>
      <c r="Y167" s="1786"/>
      <c r="Z167" s="1863">
        <v>0</v>
      </c>
    </row>
    <row r="168" spans="1:26" ht="18" thickBot="1" x14ac:dyDescent="0.35">
      <c r="A168" s="402"/>
      <c r="B168" s="460"/>
      <c r="C168" s="1281" t="s">
        <v>1385</v>
      </c>
      <c r="D168" s="1282"/>
      <c r="E168" s="1282"/>
      <c r="F168" s="1282"/>
      <c r="G168" s="1283"/>
      <c r="H168" s="1302">
        <f>SUM(H166:H167)</f>
        <v>0</v>
      </c>
      <c r="I168" s="1303"/>
      <c r="L168" s="1785"/>
      <c r="M168" s="1785"/>
      <c r="N168" s="1785"/>
      <c r="O168" s="1785"/>
      <c r="P168" s="1785"/>
      <c r="R168" s="1790" t="s">
        <v>60</v>
      </c>
      <c r="S168" s="1790" t="s">
        <v>529</v>
      </c>
      <c r="T168" s="1790" t="s">
        <v>1381</v>
      </c>
      <c r="U168" s="1790" t="s">
        <v>1376</v>
      </c>
      <c r="V168" s="1790">
        <v>0.5</v>
      </c>
      <c r="W168" s="1790">
        <v>0.5</v>
      </c>
      <c r="X168" s="1790">
        <v>3109.7049999999999</v>
      </c>
      <c r="Y168" s="1786"/>
      <c r="Z168" s="1863">
        <v>0</v>
      </c>
    </row>
    <row r="169" spans="1:26" x14ac:dyDescent="0.3">
      <c r="A169" s="402"/>
      <c r="B169" s="460"/>
      <c r="C169" s="460"/>
      <c r="D169" s="530"/>
      <c r="E169" s="460"/>
      <c r="F169" s="811"/>
      <c r="G169" s="811"/>
      <c r="H169" s="460"/>
      <c r="I169" s="629"/>
      <c r="L169" s="1785"/>
      <c r="M169" s="1785"/>
      <c r="N169" s="1785"/>
      <c r="O169" s="1785"/>
      <c r="P169" s="1785"/>
      <c r="R169" s="1790" t="s">
        <v>60</v>
      </c>
      <c r="S169" s="1790" t="s">
        <v>529</v>
      </c>
      <c r="T169" s="1790" t="s">
        <v>452</v>
      </c>
      <c r="U169" s="1790" t="s">
        <v>1376</v>
      </c>
      <c r="V169" s="1790">
        <v>0.5</v>
      </c>
      <c r="W169" s="1790">
        <v>0.5</v>
      </c>
      <c r="X169" s="1790">
        <v>2856.1019999999999</v>
      </c>
      <c r="Y169" s="1786"/>
      <c r="Z169" s="1863">
        <v>0</v>
      </c>
    </row>
    <row r="170" spans="1:26" x14ac:dyDescent="0.3">
      <c r="A170" s="402"/>
      <c r="B170" s="462" t="s">
        <v>1409</v>
      </c>
      <c r="C170" s="462" t="s">
        <v>1410</v>
      </c>
      <c r="D170" s="530"/>
      <c r="E170" s="460"/>
      <c r="F170" s="811"/>
      <c r="G170" s="811"/>
      <c r="H170" s="460"/>
      <c r="I170" s="629"/>
      <c r="L170" s="1785"/>
      <c r="M170" s="1785"/>
      <c r="N170" s="1785"/>
      <c r="O170" s="1785"/>
      <c r="P170" s="1785"/>
      <c r="R170" s="1790" t="s">
        <v>60</v>
      </c>
      <c r="S170" s="1790" t="s">
        <v>529</v>
      </c>
      <c r="T170" s="1790" t="s">
        <v>454</v>
      </c>
      <c r="U170" s="1790" t="s">
        <v>1376</v>
      </c>
      <c r="V170" s="1790">
        <v>0.5</v>
      </c>
      <c r="W170" s="1790">
        <v>0.5</v>
      </c>
      <c r="X170" s="1790">
        <v>1810.5890000000002</v>
      </c>
      <c r="Y170" s="1786"/>
      <c r="Z170" s="1863">
        <v>0</v>
      </c>
    </row>
    <row r="171" spans="1:26" ht="18" thickBot="1" x14ac:dyDescent="0.35">
      <c r="A171" s="402"/>
      <c r="B171" s="460"/>
      <c r="C171" s="460"/>
      <c r="D171" s="1272"/>
      <c r="E171" s="460"/>
      <c r="F171" s="811"/>
      <c r="G171" s="811"/>
      <c r="H171" s="460"/>
      <c r="I171" s="629"/>
      <c r="L171" s="1785"/>
      <c r="M171" s="1785"/>
      <c r="N171" s="1785"/>
      <c r="O171" s="1785"/>
      <c r="P171" s="1785"/>
      <c r="R171" s="1790" t="s">
        <v>60</v>
      </c>
      <c r="S171" s="1790" t="s">
        <v>531</v>
      </c>
      <c r="T171" s="1790" t="s">
        <v>1381</v>
      </c>
      <c r="U171" s="1790" t="s">
        <v>1376</v>
      </c>
      <c r="V171" s="1790">
        <v>0.312</v>
      </c>
      <c r="W171" s="1790">
        <v>0.312</v>
      </c>
      <c r="X171" s="1790">
        <v>2249.3939999999998</v>
      </c>
      <c r="Y171" s="1786"/>
      <c r="Z171" s="1863">
        <v>0</v>
      </c>
    </row>
    <row r="172" spans="1:26" ht="25.5" x14ac:dyDescent="0.3">
      <c r="A172" s="402"/>
      <c r="C172" s="638" t="s">
        <v>9</v>
      </c>
      <c r="D172" s="1359" t="s">
        <v>1411</v>
      </c>
      <c r="E172" s="464" t="s">
        <v>1286</v>
      </c>
      <c r="F172" s="503" t="s">
        <v>1407</v>
      </c>
      <c r="G172" s="464" t="s">
        <v>1412</v>
      </c>
      <c r="H172" s="464" t="s">
        <v>1286</v>
      </c>
      <c r="I172" s="1333" t="s">
        <v>1379</v>
      </c>
      <c r="L172" s="1785"/>
      <c r="M172" s="1785"/>
      <c r="N172" s="1785"/>
      <c r="O172" s="1785"/>
      <c r="P172" s="1785"/>
      <c r="R172" s="1790" t="s">
        <v>60</v>
      </c>
      <c r="S172" s="1790" t="s">
        <v>531</v>
      </c>
      <c r="T172" s="1790" t="s">
        <v>452</v>
      </c>
      <c r="U172" s="1790" t="s">
        <v>1376</v>
      </c>
      <c r="V172" s="1790">
        <v>0.312</v>
      </c>
      <c r="W172" s="1790">
        <v>0.312</v>
      </c>
      <c r="X172" s="1790">
        <v>2234.4830000000002</v>
      </c>
      <c r="Y172" s="1786"/>
      <c r="Z172" s="1863">
        <v>0</v>
      </c>
    </row>
    <row r="173" spans="1:26" x14ac:dyDescent="0.3">
      <c r="A173" s="402"/>
      <c r="B173" s="460"/>
      <c r="C173" s="1304"/>
      <c r="D173" s="1305"/>
      <c r="E173" s="1306"/>
      <c r="F173" s="1307"/>
      <c r="G173" s="1308"/>
      <c r="H173" s="1309"/>
      <c r="I173" s="1921"/>
      <c r="L173" s="1785"/>
      <c r="M173" s="1785"/>
      <c r="N173" s="1785"/>
      <c r="O173" s="1785"/>
      <c r="P173" s="1785"/>
      <c r="R173" s="1790" t="s">
        <v>60</v>
      </c>
      <c r="S173" s="1790" t="s">
        <v>531</v>
      </c>
      <c r="T173" s="1790" t="s">
        <v>454</v>
      </c>
      <c r="U173" s="1790" t="s">
        <v>1376</v>
      </c>
      <c r="V173" s="1790">
        <v>0.41599999999999998</v>
      </c>
      <c r="W173" s="1790">
        <v>0.41599999999999998</v>
      </c>
      <c r="X173" s="1790">
        <v>3545.587</v>
      </c>
      <c r="Y173" s="1786"/>
      <c r="Z173" s="1863">
        <v>0</v>
      </c>
    </row>
    <row r="174" spans="1:26" ht="18" thickBot="1" x14ac:dyDescent="0.35">
      <c r="A174" s="402"/>
      <c r="B174" s="460"/>
      <c r="C174" s="1310" t="s">
        <v>1385</v>
      </c>
      <c r="D174" s="1311"/>
      <c r="E174" s="1311"/>
      <c r="F174" s="1311"/>
      <c r="G174" s="1311"/>
      <c r="H174" s="1312"/>
      <c r="I174" s="1922">
        <f>SUM(I173:I173)</f>
        <v>0</v>
      </c>
      <c r="L174" s="1785"/>
      <c r="M174" s="1785"/>
      <c r="N174" s="1785"/>
      <c r="O174" s="1785"/>
      <c r="P174" s="1785"/>
      <c r="R174" s="1790" t="s">
        <v>60</v>
      </c>
      <c r="S174" s="1790" t="s">
        <v>533</v>
      </c>
      <c r="T174" s="1790" t="s">
        <v>1381</v>
      </c>
      <c r="U174" s="1790" t="s">
        <v>1376</v>
      </c>
      <c r="V174" s="1790">
        <v>0.16</v>
      </c>
      <c r="W174" s="1790">
        <v>0.16</v>
      </c>
      <c r="X174" s="1790">
        <v>832.84</v>
      </c>
      <c r="Y174" s="1786"/>
      <c r="Z174" s="1863">
        <v>0</v>
      </c>
    </row>
    <row r="175" spans="1:26" ht="27" x14ac:dyDescent="0.3">
      <c r="A175" s="402"/>
      <c r="B175" s="460"/>
      <c r="C175" s="1299" t="s">
        <v>1413</v>
      </c>
      <c r="D175" s="1298" t="s">
        <v>1414</v>
      </c>
      <c r="E175" s="1299"/>
      <c r="F175" s="811"/>
      <c r="G175" s="811"/>
      <c r="H175" s="1299"/>
      <c r="I175" s="811"/>
      <c r="L175" s="1785"/>
      <c r="M175" s="1785"/>
      <c r="N175" s="1785"/>
      <c r="O175" s="1785"/>
      <c r="P175" s="1785"/>
      <c r="R175" s="1790" t="s">
        <v>60</v>
      </c>
      <c r="S175" s="1790" t="s">
        <v>533</v>
      </c>
      <c r="T175" s="1790" t="s">
        <v>452</v>
      </c>
      <c r="U175" s="1790" t="s">
        <v>1376</v>
      </c>
      <c r="V175" s="1790">
        <v>0.42</v>
      </c>
      <c r="W175" s="1790">
        <v>0.42</v>
      </c>
      <c r="X175" s="1790">
        <v>3010.2829999999999</v>
      </c>
      <c r="Y175" s="1786"/>
      <c r="Z175" s="1863">
        <v>0</v>
      </c>
    </row>
    <row r="176" spans="1:26" x14ac:dyDescent="0.3">
      <c r="A176" s="402"/>
      <c r="B176" s="460"/>
      <c r="C176" s="460"/>
      <c r="D176" s="530"/>
      <c r="E176" s="460"/>
      <c r="F176" s="811"/>
      <c r="G176" s="811"/>
      <c r="H176" s="460"/>
      <c r="I176" s="629"/>
      <c r="L176" s="1785"/>
      <c r="M176" s="1785"/>
      <c r="N176" s="1785"/>
      <c r="O176" s="1785"/>
      <c r="P176" s="1785"/>
      <c r="R176" s="1790" t="s">
        <v>60</v>
      </c>
      <c r="S176" s="1790" t="s">
        <v>535</v>
      </c>
      <c r="T176" s="1790" t="s">
        <v>767</v>
      </c>
      <c r="U176" s="1790" t="s">
        <v>1376</v>
      </c>
      <c r="V176" s="1790">
        <v>1.6</v>
      </c>
      <c r="W176" s="1790">
        <v>1.6</v>
      </c>
      <c r="X176" s="1790">
        <v>3300.5889999999995</v>
      </c>
      <c r="Y176" s="1786"/>
      <c r="Z176" s="1863">
        <v>0</v>
      </c>
    </row>
    <row r="177" spans="1:26" ht="18" thickBot="1" x14ac:dyDescent="0.35">
      <c r="A177" s="402"/>
      <c r="B177" s="462" t="s">
        <v>1415</v>
      </c>
      <c r="C177" s="460"/>
      <c r="D177" s="530"/>
      <c r="E177" s="462"/>
      <c r="F177" s="811"/>
      <c r="G177" s="811"/>
      <c r="H177" s="629"/>
      <c r="I177" s="629"/>
      <c r="L177" s="1785"/>
      <c r="M177" s="1785"/>
      <c r="N177" s="1785"/>
      <c r="O177" s="1785"/>
      <c r="P177" s="1785"/>
      <c r="R177" s="1790" t="s">
        <v>60</v>
      </c>
      <c r="S177" s="1790" t="s">
        <v>535</v>
      </c>
      <c r="T177" s="1790" t="s">
        <v>1387</v>
      </c>
      <c r="U177" s="1790" t="s">
        <v>1376</v>
      </c>
      <c r="V177" s="1790">
        <v>1.6</v>
      </c>
      <c r="W177" s="1790">
        <v>1.6</v>
      </c>
      <c r="X177" s="1790">
        <v>7577.0250000000005</v>
      </c>
      <c r="Y177" s="1786"/>
      <c r="Z177" s="1863">
        <v>0</v>
      </c>
    </row>
    <row r="178" spans="1:26" ht="26.25" thickBot="1" x14ac:dyDescent="0.35">
      <c r="A178" s="402"/>
      <c r="B178" s="462"/>
      <c r="C178" s="1354" t="s">
        <v>9</v>
      </c>
      <c r="D178" s="1355" t="s">
        <v>10</v>
      </c>
      <c r="E178" s="1356" t="s">
        <v>1286</v>
      </c>
      <c r="F178" s="1357" t="s">
        <v>1416</v>
      </c>
      <c r="G178" s="1357" t="s">
        <v>1417</v>
      </c>
      <c r="H178" s="1358" t="s">
        <v>1380</v>
      </c>
      <c r="I178" s="629"/>
      <c r="L178" s="1785"/>
      <c r="M178" s="1785"/>
      <c r="N178" s="1785"/>
      <c r="O178" s="1785"/>
      <c r="P178" s="1785"/>
      <c r="R178" s="1790" t="s">
        <v>60</v>
      </c>
      <c r="S178" s="1790" t="s">
        <v>537</v>
      </c>
      <c r="T178" s="1790" t="s">
        <v>1381</v>
      </c>
      <c r="U178" s="1790" t="s">
        <v>1376</v>
      </c>
      <c r="V178" s="1790">
        <v>0.59199999999999997</v>
      </c>
      <c r="W178" s="1790">
        <v>0.59199999999999997</v>
      </c>
      <c r="X178" s="1790">
        <v>4494.7249999999995</v>
      </c>
      <c r="Y178" s="1786"/>
      <c r="Z178" s="1863">
        <v>0</v>
      </c>
    </row>
    <row r="179" spans="1:26" x14ac:dyDescent="0.3">
      <c r="A179" s="402"/>
      <c r="B179" s="460"/>
      <c r="C179" s="1257"/>
      <c r="D179" s="1258"/>
      <c r="E179" s="1313"/>
      <c r="F179" s="1259"/>
      <c r="G179" s="1314"/>
      <c r="H179" s="1261"/>
      <c r="I179" s="629"/>
      <c r="L179" s="1785"/>
      <c r="M179" s="1785"/>
      <c r="N179" s="1785"/>
      <c r="O179" s="1785"/>
      <c r="P179" s="1785"/>
      <c r="R179" s="1790" t="s">
        <v>60</v>
      </c>
      <c r="S179" s="1790" t="s">
        <v>537</v>
      </c>
      <c r="T179" s="1790" t="s">
        <v>452</v>
      </c>
      <c r="U179" s="1790" t="s">
        <v>1376</v>
      </c>
      <c r="V179" s="1790">
        <v>0.59199999999999997</v>
      </c>
      <c r="W179" s="1790">
        <v>0.59199999999999997</v>
      </c>
      <c r="X179" s="1790">
        <v>4445.5870000000004</v>
      </c>
      <c r="Y179" s="1786"/>
      <c r="Z179" s="1863">
        <v>0</v>
      </c>
    </row>
    <row r="180" spans="1:26" ht="18" thickBot="1" x14ac:dyDescent="0.35">
      <c r="A180" s="402"/>
      <c r="B180" s="460"/>
      <c r="C180" s="1315" t="s">
        <v>1385</v>
      </c>
      <c r="D180" s="1316"/>
      <c r="E180" s="1316"/>
      <c r="F180" s="1317"/>
      <c r="G180" s="1318">
        <f>+SUM(G179:G179)</f>
        <v>0</v>
      </c>
      <c r="H180" s="1319"/>
      <c r="I180" s="629"/>
      <c r="L180" s="1785"/>
      <c r="M180" s="1785"/>
      <c r="N180" s="1785"/>
      <c r="O180" s="1785"/>
      <c r="P180" s="1785"/>
      <c r="R180" s="1790" t="s">
        <v>60</v>
      </c>
      <c r="S180" s="1790" t="s">
        <v>537</v>
      </c>
      <c r="T180" s="1790" t="s">
        <v>454</v>
      </c>
      <c r="U180" s="1790" t="s">
        <v>1376</v>
      </c>
      <c r="V180" s="1790">
        <v>0.42</v>
      </c>
      <c r="W180" s="1790">
        <v>0.42</v>
      </c>
      <c r="X180" s="1790">
        <v>2743.6270000000004</v>
      </c>
      <c r="Y180" s="1786"/>
      <c r="Z180" s="1863">
        <v>0</v>
      </c>
    </row>
    <row r="181" spans="1:26" x14ac:dyDescent="0.3">
      <c r="A181" s="402"/>
      <c r="B181" s="460"/>
      <c r="C181" s="460"/>
      <c r="D181" s="1320"/>
      <c r="E181" s="541"/>
      <c r="F181" s="1278"/>
      <c r="G181" s="1278"/>
      <c r="H181" s="1321"/>
      <c r="I181" s="1322"/>
      <c r="L181" s="1785"/>
      <c r="M181" s="1785"/>
      <c r="N181" s="1785"/>
      <c r="O181" s="1785"/>
      <c r="P181" s="1785"/>
      <c r="R181" s="1790" t="s">
        <v>60</v>
      </c>
      <c r="S181" s="1790" t="s">
        <v>539</v>
      </c>
      <c r="T181" s="1790" t="s">
        <v>773</v>
      </c>
      <c r="U181" s="1790" t="s">
        <v>1376</v>
      </c>
      <c r="V181" s="1790">
        <v>0.2</v>
      </c>
      <c r="W181" s="1790">
        <v>0.2</v>
      </c>
      <c r="X181" s="1790">
        <v>1526.9380000000001</v>
      </c>
      <c r="Y181" s="1786"/>
      <c r="Z181" s="1863">
        <v>0</v>
      </c>
    </row>
    <row r="182" spans="1:26" x14ac:dyDescent="0.3">
      <c r="A182" s="402"/>
      <c r="B182" s="460"/>
      <c r="C182" s="1323" t="s">
        <v>1732</v>
      </c>
      <c r="D182" s="1251"/>
      <c r="E182" s="402"/>
      <c r="F182" s="811"/>
      <c r="G182" s="811"/>
      <c r="H182" s="811"/>
      <c r="I182" s="811"/>
      <c r="L182" s="1785"/>
      <c r="M182" s="1785"/>
      <c r="N182" s="1785"/>
      <c r="O182" s="1785"/>
      <c r="P182" s="1785"/>
      <c r="R182" s="1790" t="s">
        <v>60</v>
      </c>
      <c r="S182" s="1790" t="s">
        <v>539</v>
      </c>
      <c r="T182" s="1790" t="s">
        <v>775</v>
      </c>
      <c r="U182" s="1790" t="s">
        <v>1376</v>
      </c>
      <c r="V182" s="1790">
        <v>0.2</v>
      </c>
      <c r="W182" s="1790">
        <v>0.2</v>
      </c>
      <c r="X182" s="1790">
        <v>1502.922</v>
      </c>
      <c r="Y182" s="1786"/>
      <c r="Z182" s="1863">
        <v>0</v>
      </c>
    </row>
    <row r="183" spans="1:26" x14ac:dyDescent="0.3">
      <c r="A183" s="402"/>
      <c r="B183" s="460"/>
      <c r="C183" s="1324" t="s">
        <v>1418</v>
      </c>
      <c r="D183" s="541" t="s">
        <v>1419</v>
      </c>
      <c r="E183" s="1323"/>
      <c r="F183" s="811"/>
      <c r="G183" s="811"/>
      <c r="H183" s="811"/>
      <c r="I183" s="811"/>
      <c r="L183" s="1785"/>
      <c r="M183" s="1785"/>
      <c r="N183" s="1785"/>
      <c r="O183" s="1785"/>
      <c r="P183" s="1785"/>
      <c r="R183" s="1790" t="s">
        <v>60</v>
      </c>
      <c r="S183" s="1790" t="s">
        <v>541</v>
      </c>
      <c r="T183" s="1790" t="s">
        <v>777</v>
      </c>
      <c r="U183" s="1790" t="s">
        <v>1376</v>
      </c>
      <c r="V183" s="1790">
        <v>2.8250000000000002</v>
      </c>
      <c r="W183" s="1790">
        <v>0.5</v>
      </c>
      <c r="X183" s="1790">
        <v>6.152000000000001</v>
      </c>
      <c r="Y183" s="1786"/>
      <c r="Z183" s="1863">
        <v>-2.3250000000000002</v>
      </c>
    </row>
    <row r="184" spans="1:26" x14ac:dyDescent="0.3">
      <c r="A184" s="402"/>
      <c r="B184" s="460"/>
      <c r="C184" s="1324" t="s">
        <v>1420</v>
      </c>
      <c r="D184" s="541" t="s">
        <v>1421</v>
      </c>
      <c r="E184" s="1323"/>
      <c r="F184" s="811"/>
      <c r="G184" s="1325"/>
      <c r="H184" s="1325"/>
      <c r="I184" s="1325"/>
      <c r="L184" s="1785"/>
      <c r="M184" s="1785"/>
      <c r="N184" s="1785"/>
      <c r="O184" s="1785"/>
      <c r="P184" s="1785"/>
      <c r="R184" s="1790" t="s">
        <v>60</v>
      </c>
      <c r="S184" s="1790" t="s">
        <v>543</v>
      </c>
      <c r="T184" s="1790" t="s">
        <v>779</v>
      </c>
      <c r="U184" s="1790" t="s">
        <v>1376</v>
      </c>
      <c r="V184" s="1790">
        <v>0.8</v>
      </c>
      <c r="W184" s="1790">
        <v>0.8</v>
      </c>
      <c r="X184" s="1790">
        <v>0</v>
      </c>
      <c r="Y184" s="1786"/>
      <c r="Z184" s="1863">
        <v>0</v>
      </c>
    </row>
    <row r="185" spans="1:26" x14ac:dyDescent="0.3">
      <c r="A185" s="402"/>
      <c r="B185" s="460"/>
      <c r="C185" s="1324" t="s">
        <v>1422</v>
      </c>
      <c r="D185" s="541" t="s">
        <v>1423</v>
      </c>
      <c r="E185" s="1323"/>
      <c r="F185" s="811"/>
      <c r="G185" s="435"/>
      <c r="H185" s="1326"/>
      <c r="I185" s="435"/>
      <c r="L185" s="1785"/>
      <c r="M185" s="1785"/>
      <c r="N185" s="1785"/>
      <c r="O185" s="1785"/>
      <c r="P185" s="1785"/>
      <c r="R185" s="1790" t="s">
        <v>60</v>
      </c>
      <c r="S185" s="1790" t="s">
        <v>545</v>
      </c>
      <c r="T185" s="1790" t="s">
        <v>781</v>
      </c>
      <c r="U185" s="1790" t="s">
        <v>1376</v>
      </c>
      <c r="V185" s="1790">
        <v>4.4000000000000004</v>
      </c>
      <c r="W185" s="1790">
        <v>4.4000000000000004</v>
      </c>
      <c r="X185" s="1790">
        <v>0</v>
      </c>
      <c r="Y185" s="1786"/>
      <c r="Z185" s="1863">
        <v>0</v>
      </c>
    </row>
    <row r="186" spans="1:26" x14ac:dyDescent="0.3">
      <c r="A186" s="402"/>
      <c r="B186" s="460"/>
      <c r="C186" s="1324" t="s">
        <v>1424</v>
      </c>
      <c r="D186" s="541" t="s">
        <v>1425</v>
      </c>
      <c r="E186" s="1323"/>
      <c r="F186" s="811"/>
      <c r="G186" s="1278"/>
      <c r="H186" s="1327"/>
      <c r="I186" s="811"/>
      <c r="L186" s="1785"/>
      <c r="M186" s="1785"/>
      <c r="N186" s="1785"/>
      <c r="O186" s="1785"/>
      <c r="P186" s="1785"/>
      <c r="R186" s="1790" t="s">
        <v>62</v>
      </c>
      <c r="S186" s="1790" t="s">
        <v>547</v>
      </c>
      <c r="T186" s="1790" t="s">
        <v>1381</v>
      </c>
      <c r="U186" s="1790" t="s">
        <v>1376</v>
      </c>
      <c r="V186" s="1790">
        <v>0.24</v>
      </c>
      <c r="W186" s="1790">
        <v>0.24</v>
      </c>
      <c r="X186" s="1790">
        <v>1097.752</v>
      </c>
      <c r="Y186" s="1786"/>
      <c r="Z186" s="1863">
        <v>0</v>
      </c>
    </row>
    <row r="187" spans="1:26" x14ac:dyDescent="0.3">
      <c r="A187" s="402"/>
      <c r="B187" s="460"/>
      <c r="C187" s="1328" t="s">
        <v>1426</v>
      </c>
      <c r="D187" s="460" t="s">
        <v>1427</v>
      </c>
      <c r="E187" s="1323"/>
      <c r="F187" s="811"/>
      <c r="G187" s="811"/>
      <c r="H187" s="811"/>
      <c r="I187" s="811"/>
      <c r="L187" s="1785"/>
      <c r="M187" s="1785"/>
      <c r="N187" s="1785"/>
      <c r="O187" s="1785"/>
      <c r="P187" s="1785"/>
      <c r="R187" s="1790" t="s">
        <v>62</v>
      </c>
      <c r="S187" s="1790" t="s">
        <v>547</v>
      </c>
      <c r="T187" s="1790" t="s">
        <v>452</v>
      </c>
      <c r="U187" s="1790" t="s">
        <v>1376</v>
      </c>
      <c r="V187" s="1790">
        <v>0.13</v>
      </c>
      <c r="W187" s="1790">
        <v>0.13</v>
      </c>
      <c r="X187" s="1790">
        <v>77.711999999999989</v>
      </c>
      <c r="Y187" s="1786"/>
      <c r="Z187" s="1863">
        <v>0</v>
      </c>
    </row>
    <row r="188" spans="1:26" x14ac:dyDescent="0.3">
      <c r="A188" s="402"/>
      <c r="B188" s="460"/>
      <c r="C188" s="1328" t="s">
        <v>1428</v>
      </c>
      <c r="D188" s="460" t="s">
        <v>1429</v>
      </c>
      <c r="E188" s="460"/>
      <c r="F188" s="811"/>
      <c r="G188" s="811"/>
      <c r="H188" s="629"/>
      <c r="I188" s="629"/>
      <c r="L188" s="1785"/>
      <c r="M188" s="1785"/>
      <c r="N188" s="1785"/>
      <c r="O188" s="1785"/>
      <c r="P188" s="1785"/>
      <c r="R188" s="1790" t="s">
        <v>62</v>
      </c>
      <c r="S188" s="1790" t="s">
        <v>547</v>
      </c>
      <c r="T188" s="1790" t="s">
        <v>454</v>
      </c>
      <c r="U188" s="1790" t="s">
        <v>1376</v>
      </c>
      <c r="V188" s="1790">
        <v>0.5</v>
      </c>
      <c r="W188" s="1790">
        <v>0.5</v>
      </c>
      <c r="X188" s="1790">
        <v>3870.2149999999997</v>
      </c>
      <c r="Y188" s="1786"/>
      <c r="Z188" s="1863">
        <v>0</v>
      </c>
    </row>
    <row r="189" spans="1:26" x14ac:dyDescent="0.3">
      <c r="A189" s="402"/>
      <c r="B189" s="402"/>
      <c r="C189" s="402"/>
      <c r="D189" s="1251"/>
      <c r="E189" s="402"/>
      <c r="F189" s="1252"/>
      <c r="G189" s="1252"/>
      <c r="H189" s="402"/>
      <c r="I189" s="1364"/>
      <c r="L189" s="1785"/>
      <c r="M189" s="1785"/>
      <c r="N189" s="1785"/>
      <c r="O189" s="1785"/>
      <c r="P189" s="1785"/>
      <c r="R189" s="1790" t="s">
        <v>62</v>
      </c>
      <c r="S189" s="1790" t="s">
        <v>551</v>
      </c>
      <c r="T189" s="1790" t="s">
        <v>786</v>
      </c>
      <c r="U189" s="1790" t="s">
        <v>1376</v>
      </c>
      <c r="V189" s="1790">
        <v>0.32</v>
      </c>
      <c r="W189" s="1790">
        <v>0.32</v>
      </c>
      <c r="X189" s="1790">
        <v>0</v>
      </c>
      <c r="Y189" s="1786"/>
      <c r="Z189" s="1863">
        <v>0</v>
      </c>
    </row>
    <row r="190" spans="1:26" x14ac:dyDescent="0.3">
      <c r="A190" s="402"/>
      <c r="B190" s="402"/>
      <c r="C190" s="402"/>
      <c r="D190" s="1251"/>
      <c r="E190" s="402"/>
      <c r="F190" s="1252"/>
      <c r="G190" s="1252"/>
      <c r="H190" s="402"/>
      <c r="I190" s="1364"/>
      <c r="L190" s="1785"/>
      <c r="M190" s="1785"/>
      <c r="N190" s="1785"/>
      <c r="O190" s="1785"/>
      <c r="P190" s="1785"/>
      <c r="R190" s="1790" t="s">
        <v>62</v>
      </c>
      <c r="S190" s="1790" t="s">
        <v>551</v>
      </c>
      <c r="T190" s="1790" t="s">
        <v>794</v>
      </c>
      <c r="U190" s="1790" t="s">
        <v>1376</v>
      </c>
      <c r="V190" s="1790">
        <v>1</v>
      </c>
      <c r="W190" s="1790">
        <v>1</v>
      </c>
      <c r="X190" s="1790">
        <v>1066.8420000000001</v>
      </c>
      <c r="Y190" s="1786"/>
      <c r="Z190" s="1863">
        <v>0</v>
      </c>
    </row>
    <row r="191" spans="1:26" x14ac:dyDescent="0.3">
      <c r="L191" s="1785"/>
      <c r="M191" s="1785"/>
      <c r="N191" s="1785"/>
      <c r="O191" s="1785"/>
      <c r="P191" s="1785"/>
      <c r="R191" s="1790" t="s">
        <v>62</v>
      </c>
      <c r="S191" s="1790" t="s">
        <v>551</v>
      </c>
      <c r="T191" s="1790" t="s">
        <v>796</v>
      </c>
      <c r="U191" s="1790" t="s">
        <v>1376</v>
      </c>
      <c r="V191" s="1790">
        <v>0.3</v>
      </c>
      <c r="W191" s="1790">
        <v>0.3</v>
      </c>
      <c r="X191" s="1790">
        <v>194.83600000000004</v>
      </c>
      <c r="Y191" s="1786"/>
      <c r="Z191" s="1863">
        <v>0</v>
      </c>
    </row>
    <row r="192" spans="1:26" x14ac:dyDescent="0.3">
      <c r="I192" s="58"/>
      <c r="L192" s="1785"/>
      <c r="M192" s="1785"/>
      <c r="N192" s="1785"/>
      <c r="O192" s="1785"/>
      <c r="P192" s="1785"/>
      <c r="R192" s="1790" t="s">
        <v>62</v>
      </c>
      <c r="S192" s="1790" t="s">
        <v>553</v>
      </c>
      <c r="T192" s="1790" t="s">
        <v>798</v>
      </c>
      <c r="U192" s="1790" t="s">
        <v>1376</v>
      </c>
      <c r="V192" s="1790">
        <v>0.316</v>
      </c>
      <c r="W192" s="1790">
        <v>0.316</v>
      </c>
      <c r="X192" s="1790">
        <v>312.09800000000001</v>
      </c>
      <c r="Y192" s="1786"/>
      <c r="Z192" s="1863">
        <v>0</v>
      </c>
    </row>
    <row r="193" spans="1:26" x14ac:dyDescent="0.3">
      <c r="I193" s="58"/>
      <c r="L193" s="1785"/>
      <c r="M193" s="1785"/>
      <c r="N193" s="1785"/>
      <c r="O193" s="1785"/>
      <c r="P193" s="1785"/>
      <c r="R193" s="1790" t="s">
        <v>62</v>
      </c>
      <c r="S193" s="1790" t="s">
        <v>553</v>
      </c>
      <c r="T193" s="1790" t="s">
        <v>800</v>
      </c>
      <c r="U193" s="1790" t="s">
        <v>1376</v>
      </c>
      <c r="V193" s="1790">
        <v>0.2</v>
      </c>
      <c r="W193" s="1790">
        <v>0.2</v>
      </c>
      <c r="X193" s="1790">
        <v>9.8470000000000013</v>
      </c>
      <c r="Y193" s="1786"/>
      <c r="Z193" s="1863">
        <v>0</v>
      </c>
    </row>
    <row r="194" spans="1:26" x14ac:dyDescent="0.3">
      <c r="I194" s="58"/>
      <c r="L194" s="1785"/>
      <c r="M194" s="1785"/>
      <c r="N194" s="1785"/>
      <c r="O194" s="1785"/>
      <c r="P194" s="1785"/>
      <c r="R194" s="1790" t="s">
        <v>62</v>
      </c>
      <c r="S194" s="1790" t="s">
        <v>549</v>
      </c>
      <c r="T194" s="1790" t="s">
        <v>802</v>
      </c>
      <c r="U194" s="1790" t="s">
        <v>1376</v>
      </c>
      <c r="V194" s="1790">
        <v>0.01</v>
      </c>
      <c r="W194" s="1790">
        <v>0.01</v>
      </c>
      <c r="X194" s="1790">
        <v>74.027999999999977</v>
      </c>
      <c r="Y194" s="1786"/>
      <c r="Z194" s="1863">
        <v>0</v>
      </c>
    </row>
    <row r="195" spans="1:26" x14ac:dyDescent="0.3">
      <c r="L195" s="1785"/>
      <c r="M195" s="1785"/>
      <c r="N195" s="1785"/>
      <c r="O195" s="1785"/>
      <c r="P195" s="1785"/>
      <c r="R195" s="1790" t="s">
        <v>64</v>
      </c>
      <c r="S195" s="1790" t="s">
        <v>555</v>
      </c>
      <c r="T195" s="1790" t="s">
        <v>425</v>
      </c>
      <c r="U195" s="1790" t="s">
        <v>1376</v>
      </c>
      <c r="V195" s="1790">
        <v>6.6</v>
      </c>
      <c r="W195" s="1790">
        <v>6.6</v>
      </c>
      <c r="X195" s="1790">
        <v>39429.417000000001</v>
      </c>
      <c r="Y195" s="1786"/>
      <c r="Z195" s="1863">
        <v>0</v>
      </c>
    </row>
    <row r="196" spans="1:26" x14ac:dyDescent="0.3">
      <c r="L196" s="1785"/>
      <c r="M196" s="1785"/>
      <c r="N196" s="1785"/>
      <c r="O196" s="1785"/>
      <c r="P196" s="1785"/>
      <c r="R196" s="1790" t="s">
        <v>64</v>
      </c>
      <c r="S196" s="1790" t="s">
        <v>555</v>
      </c>
      <c r="T196" s="1790" t="s">
        <v>495</v>
      </c>
      <c r="U196" s="1790" t="s">
        <v>1376</v>
      </c>
      <c r="V196" s="1790">
        <v>6.6</v>
      </c>
      <c r="W196" s="1790">
        <v>6.6</v>
      </c>
      <c r="X196" s="1790">
        <v>38677.663</v>
      </c>
      <c r="Y196" s="1786"/>
      <c r="Z196" s="1863">
        <v>0</v>
      </c>
    </row>
    <row r="197" spans="1:26" x14ac:dyDescent="0.3">
      <c r="L197" s="1785"/>
      <c r="M197" s="1785"/>
      <c r="N197" s="1785"/>
      <c r="O197" s="1785"/>
      <c r="P197" s="1785"/>
      <c r="R197" s="1790" t="s">
        <v>66</v>
      </c>
      <c r="S197" s="1790" t="s">
        <v>557</v>
      </c>
      <c r="T197" s="1790" t="s">
        <v>456</v>
      </c>
      <c r="U197" s="1790" t="s">
        <v>1376</v>
      </c>
      <c r="V197" s="1790">
        <v>0.22</v>
      </c>
      <c r="W197" s="1790">
        <v>0.22</v>
      </c>
      <c r="X197" s="1790">
        <v>859.27600000000007</v>
      </c>
      <c r="Y197" s="1786"/>
      <c r="Z197" s="1863">
        <v>0</v>
      </c>
    </row>
    <row r="198" spans="1:26" x14ac:dyDescent="0.3">
      <c r="L198" s="1785"/>
      <c r="M198" s="1785"/>
      <c r="N198" s="1785"/>
      <c r="O198" s="1785"/>
      <c r="P198" s="1785"/>
      <c r="R198" s="1790" t="s">
        <v>66</v>
      </c>
      <c r="S198" s="1790" t="s">
        <v>559</v>
      </c>
      <c r="T198" s="1790" t="s">
        <v>456</v>
      </c>
      <c r="U198" s="1790" t="s">
        <v>1376</v>
      </c>
      <c r="V198" s="1790">
        <v>1.6</v>
      </c>
      <c r="W198" s="1790">
        <v>1.6</v>
      </c>
      <c r="X198" s="1790">
        <v>13162.373</v>
      </c>
      <c r="Y198" s="1786"/>
      <c r="Z198" s="1863">
        <v>0</v>
      </c>
    </row>
    <row r="199" spans="1:26" x14ac:dyDescent="0.3">
      <c r="L199" s="1785"/>
      <c r="M199" s="1785"/>
      <c r="N199" s="1785"/>
      <c r="O199" s="1785"/>
      <c r="P199" s="1785"/>
      <c r="R199" s="1790" t="s">
        <v>66</v>
      </c>
      <c r="S199" s="1790" t="s">
        <v>559</v>
      </c>
      <c r="T199" s="1790" t="s">
        <v>808</v>
      </c>
      <c r="U199" s="1790" t="s">
        <v>1376</v>
      </c>
      <c r="V199" s="1790">
        <v>1.6</v>
      </c>
      <c r="W199" s="1790">
        <v>1.6</v>
      </c>
      <c r="X199" s="1790">
        <v>13116.169</v>
      </c>
      <c r="Y199" s="1786"/>
      <c r="Z199" s="1863">
        <v>0</v>
      </c>
    </row>
    <row r="200" spans="1:26" x14ac:dyDescent="0.3">
      <c r="L200" s="1785"/>
      <c r="M200" s="1785"/>
      <c r="N200" s="1785"/>
      <c r="O200" s="1785"/>
      <c r="P200" s="1785"/>
      <c r="R200" s="1790" t="s">
        <v>66</v>
      </c>
      <c r="S200" s="1790" t="s">
        <v>559</v>
      </c>
      <c r="T200" s="1790" t="s">
        <v>810</v>
      </c>
      <c r="U200" s="1790" t="s">
        <v>1376</v>
      </c>
      <c r="V200" s="1790">
        <v>2</v>
      </c>
      <c r="W200" s="1790">
        <v>2</v>
      </c>
      <c r="X200" s="1790">
        <v>13053.114000000001</v>
      </c>
      <c r="Y200" s="1786"/>
      <c r="Z200" s="1863">
        <v>0</v>
      </c>
    </row>
    <row r="201" spans="1:26" x14ac:dyDescent="0.3">
      <c r="L201" s="1785"/>
      <c r="M201" s="1785"/>
      <c r="N201" s="1785"/>
      <c r="O201" s="1785"/>
      <c r="P201" s="1785"/>
      <c r="R201" s="1790" t="s">
        <v>66</v>
      </c>
      <c r="S201" s="1790" t="s">
        <v>559</v>
      </c>
      <c r="T201" s="1790" t="s">
        <v>812</v>
      </c>
      <c r="U201" s="1790" t="s">
        <v>1376</v>
      </c>
      <c r="V201" s="1790">
        <v>2</v>
      </c>
      <c r="W201" s="1790">
        <v>2</v>
      </c>
      <c r="X201" s="1790">
        <v>2403.4039999999995</v>
      </c>
      <c r="Y201" s="1786"/>
      <c r="Z201" s="1863">
        <v>0</v>
      </c>
    </row>
    <row r="202" spans="1:26" x14ac:dyDescent="0.3">
      <c r="L202" s="1785"/>
      <c r="M202" s="1785"/>
      <c r="N202" s="1785"/>
      <c r="O202" s="1785"/>
      <c r="P202" s="1785"/>
      <c r="R202" s="1790" t="s">
        <v>66</v>
      </c>
      <c r="S202" s="1790" t="s">
        <v>561</v>
      </c>
      <c r="T202" s="1790" t="s">
        <v>456</v>
      </c>
      <c r="U202" s="1790" t="s">
        <v>1376</v>
      </c>
      <c r="V202" s="1790">
        <v>0.25</v>
      </c>
      <c r="W202" s="1790">
        <v>0.25</v>
      </c>
      <c r="X202" s="1790">
        <v>1041.1659999999999</v>
      </c>
      <c r="Y202" s="1786"/>
      <c r="Z202" s="1863">
        <v>0</v>
      </c>
    </row>
    <row r="203" spans="1:26" x14ac:dyDescent="0.3">
      <c r="L203" s="1785"/>
      <c r="M203" s="1785"/>
      <c r="N203" s="1785"/>
      <c r="O203" s="1785"/>
      <c r="P203" s="1785"/>
      <c r="R203" s="1790" t="s">
        <v>66</v>
      </c>
      <c r="S203" s="1790" t="s">
        <v>563</v>
      </c>
      <c r="T203" s="1790" t="s">
        <v>456</v>
      </c>
      <c r="U203" s="1790" t="s">
        <v>1376</v>
      </c>
      <c r="V203" s="1790">
        <v>0.32</v>
      </c>
      <c r="W203" s="1790">
        <v>0.32</v>
      </c>
      <c r="X203" s="1790">
        <v>1473.0890000000002</v>
      </c>
      <c r="Y203" s="1786"/>
      <c r="Z203" s="1863">
        <v>0</v>
      </c>
    </row>
    <row r="204" spans="1:26" x14ac:dyDescent="0.3">
      <c r="L204" s="1785"/>
      <c r="M204" s="1785"/>
      <c r="N204" s="1785"/>
      <c r="O204" s="1785"/>
      <c r="P204" s="1785"/>
      <c r="R204" s="1790" t="s">
        <v>66</v>
      </c>
      <c r="S204" s="1790" t="s">
        <v>563</v>
      </c>
      <c r="T204" s="1790" t="s">
        <v>808</v>
      </c>
      <c r="U204" s="1790" t="s">
        <v>1376</v>
      </c>
      <c r="V204" s="1790">
        <v>0.28000000000000003</v>
      </c>
      <c r="W204" s="1790">
        <v>0.28000000000000003</v>
      </c>
      <c r="X204" s="1790">
        <v>0</v>
      </c>
      <c r="Y204" s="1786"/>
      <c r="Z204" s="1863">
        <v>0</v>
      </c>
    </row>
    <row r="205" spans="1:26" x14ac:dyDescent="0.3">
      <c r="L205" s="1785"/>
      <c r="M205" s="1785"/>
      <c r="N205" s="1785"/>
      <c r="O205" s="1785"/>
      <c r="P205" s="1785"/>
      <c r="R205" s="1790" t="s">
        <v>66</v>
      </c>
      <c r="S205" s="1790" t="s">
        <v>565</v>
      </c>
      <c r="T205" s="1790" t="s">
        <v>456</v>
      </c>
      <c r="U205" s="1790" t="s">
        <v>1376</v>
      </c>
      <c r="V205" s="1790">
        <v>0.35</v>
      </c>
      <c r="W205" s="1790">
        <v>0.35</v>
      </c>
      <c r="X205" s="1790">
        <v>59.56</v>
      </c>
      <c r="Y205" s="1786"/>
      <c r="Z205" s="1863">
        <v>0</v>
      </c>
    </row>
    <row r="206" spans="1:26" x14ac:dyDescent="0.3">
      <c r="L206" s="1785"/>
      <c r="M206" s="1785"/>
      <c r="N206" s="1785"/>
      <c r="O206" s="1785"/>
      <c r="P206" s="1785"/>
      <c r="R206" s="1790" t="s">
        <v>66</v>
      </c>
      <c r="S206" s="1790" t="s">
        <v>565</v>
      </c>
      <c r="T206" s="1790" t="s">
        <v>808</v>
      </c>
      <c r="U206" s="1790" t="s">
        <v>1376</v>
      </c>
      <c r="V206" s="1790">
        <v>0.35</v>
      </c>
      <c r="W206" s="1790">
        <v>0.35</v>
      </c>
      <c r="X206" s="1790">
        <v>473.60599999999999</v>
      </c>
      <c r="Y206" s="1786"/>
      <c r="Z206" s="1863">
        <v>0</v>
      </c>
    </row>
    <row r="207" spans="1:26" x14ac:dyDescent="0.3">
      <c r="A207" s="37"/>
      <c r="B207" s="37"/>
      <c r="C207" s="37"/>
      <c r="D207" s="37"/>
      <c r="E207" s="37"/>
      <c r="F207" s="37"/>
      <c r="G207" s="37"/>
      <c r="H207" s="37"/>
      <c r="L207" s="1785"/>
      <c r="M207" s="1785"/>
      <c r="N207" s="1785"/>
      <c r="O207" s="1785"/>
      <c r="P207" s="1785"/>
      <c r="R207" s="1790" t="s">
        <v>66</v>
      </c>
      <c r="S207" s="1790" t="s">
        <v>567</v>
      </c>
      <c r="T207" s="1790" t="s">
        <v>456</v>
      </c>
      <c r="U207" s="1790" t="s">
        <v>1376</v>
      </c>
      <c r="V207" s="1790">
        <v>1.46</v>
      </c>
      <c r="W207" s="1790">
        <v>1.46</v>
      </c>
      <c r="X207" s="1790">
        <v>4998.0139999999992</v>
      </c>
      <c r="Y207" s="1786"/>
      <c r="Z207" s="1863">
        <v>0</v>
      </c>
    </row>
    <row r="208" spans="1:26" x14ac:dyDescent="0.3">
      <c r="A208" s="37"/>
      <c r="B208" s="37"/>
      <c r="C208" s="37"/>
      <c r="D208" s="37"/>
      <c r="E208" s="37"/>
      <c r="F208" s="37"/>
      <c r="G208" s="37"/>
      <c r="H208" s="37"/>
      <c r="L208" s="1785"/>
      <c r="M208" s="1785"/>
      <c r="N208" s="1785"/>
      <c r="O208" s="1785"/>
      <c r="P208" s="1785"/>
      <c r="R208" s="1790" t="s">
        <v>66</v>
      </c>
      <c r="S208" s="1790" t="s">
        <v>569</v>
      </c>
      <c r="T208" s="1790" t="s">
        <v>456</v>
      </c>
      <c r="U208" s="1790" t="s">
        <v>1376</v>
      </c>
      <c r="V208" s="1790">
        <v>0.91200000000000003</v>
      </c>
      <c r="W208" s="1790">
        <v>0.85</v>
      </c>
      <c r="X208" s="1790">
        <v>1798.5160000000001</v>
      </c>
      <c r="Y208" s="1786"/>
      <c r="Z208" s="1863">
        <v>-6.2000000000000055E-2</v>
      </c>
    </row>
    <row r="209" spans="1:26" x14ac:dyDescent="0.3">
      <c r="A209" s="37"/>
      <c r="B209" s="37"/>
      <c r="C209" s="37"/>
      <c r="D209" s="37"/>
      <c r="E209" s="37"/>
      <c r="F209" s="37"/>
      <c r="G209" s="37"/>
      <c r="H209" s="37"/>
      <c r="L209" s="1785"/>
      <c r="M209" s="1785"/>
      <c r="N209" s="1785"/>
      <c r="O209" s="1785"/>
      <c r="P209" s="1785"/>
      <c r="R209" s="1790" t="s">
        <v>66</v>
      </c>
      <c r="S209" s="1790" t="s">
        <v>569</v>
      </c>
      <c r="T209" s="1790" t="s">
        <v>808</v>
      </c>
      <c r="U209" s="1790" t="s">
        <v>1376</v>
      </c>
      <c r="V209" s="1790">
        <v>0.91200000000000003</v>
      </c>
      <c r="W209" s="1790">
        <v>0.85</v>
      </c>
      <c r="X209" s="1790">
        <v>2422.0629999999996</v>
      </c>
      <c r="Y209" s="1786"/>
      <c r="Z209" s="1863">
        <v>-6.2000000000000055E-2</v>
      </c>
    </row>
    <row r="210" spans="1:26" x14ac:dyDescent="0.3">
      <c r="A210" s="37"/>
      <c r="B210" s="37"/>
      <c r="C210" s="37"/>
      <c r="D210" s="37"/>
      <c r="E210" s="37"/>
      <c r="F210" s="37"/>
      <c r="G210" s="37"/>
      <c r="H210" s="37"/>
      <c r="I210" s="58"/>
      <c r="L210" s="1785"/>
      <c r="M210" s="1785"/>
      <c r="N210" s="1785"/>
      <c r="O210" s="1785"/>
      <c r="P210" s="1785"/>
      <c r="R210" s="1790" t="s">
        <v>66</v>
      </c>
      <c r="S210" s="1790" t="s">
        <v>571</v>
      </c>
      <c r="T210" s="1790" t="s">
        <v>456</v>
      </c>
      <c r="U210" s="1790" t="s">
        <v>1376</v>
      </c>
      <c r="V210" s="1790">
        <v>0.45</v>
      </c>
      <c r="W210" s="1790">
        <v>0.45</v>
      </c>
      <c r="X210" s="1790">
        <v>3260.8529999999996</v>
      </c>
      <c r="Y210" s="1786"/>
      <c r="Z210" s="1863">
        <v>0</v>
      </c>
    </row>
    <row r="211" spans="1:26" x14ac:dyDescent="0.3">
      <c r="A211" s="37"/>
      <c r="B211" s="37"/>
      <c r="C211" s="37"/>
      <c r="D211" s="37"/>
      <c r="E211" s="37"/>
      <c r="F211" s="37"/>
      <c r="G211" s="37"/>
      <c r="H211" s="37"/>
      <c r="I211" s="58"/>
      <c r="L211" s="1785"/>
      <c r="M211" s="1785"/>
      <c r="N211" s="1785"/>
      <c r="O211" s="1785"/>
      <c r="P211" s="1785"/>
      <c r="R211" s="1790" t="s">
        <v>66</v>
      </c>
      <c r="S211" s="1790" t="s">
        <v>571</v>
      </c>
      <c r="T211" s="1790" t="s">
        <v>808</v>
      </c>
      <c r="U211" s="1790" t="s">
        <v>1376</v>
      </c>
      <c r="V211" s="1790">
        <v>0.45</v>
      </c>
      <c r="W211" s="1790">
        <v>0.45</v>
      </c>
      <c r="X211" s="1790">
        <v>2629.9809999999998</v>
      </c>
      <c r="Y211" s="1786"/>
      <c r="Z211" s="1863">
        <v>0</v>
      </c>
    </row>
    <row r="212" spans="1:26" x14ac:dyDescent="0.3">
      <c r="A212" s="37"/>
      <c r="B212" s="37"/>
      <c r="C212" s="37"/>
      <c r="D212" s="37"/>
      <c r="E212" s="37"/>
      <c r="F212" s="37"/>
      <c r="G212" s="37"/>
      <c r="H212" s="37"/>
      <c r="I212" s="58"/>
      <c r="L212" s="1785"/>
      <c r="M212" s="1785"/>
      <c r="N212" s="1785"/>
      <c r="O212" s="1785"/>
      <c r="P212" s="1785"/>
      <c r="R212" s="1790" t="s">
        <v>66</v>
      </c>
      <c r="S212" s="1790" t="s">
        <v>573</v>
      </c>
      <c r="T212" s="1790" t="s">
        <v>456</v>
      </c>
      <c r="U212" s="1790" t="s">
        <v>1376</v>
      </c>
      <c r="V212" s="1790">
        <v>0.11</v>
      </c>
      <c r="W212" s="1790">
        <v>0.11</v>
      </c>
      <c r="X212" s="1790">
        <v>430.86799999999999</v>
      </c>
      <c r="Y212" s="1786"/>
      <c r="Z212" s="1863">
        <v>0</v>
      </c>
    </row>
    <row r="213" spans="1:26" x14ac:dyDescent="0.3">
      <c r="A213" s="37"/>
      <c r="B213" s="37"/>
      <c r="C213" s="37"/>
      <c r="D213" s="37"/>
      <c r="E213" s="37"/>
      <c r="F213" s="37"/>
      <c r="G213" s="37"/>
      <c r="H213" s="37"/>
      <c r="I213" s="58"/>
      <c r="L213" s="1785"/>
      <c r="M213" s="1785"/>
      <c r="N213" s="1785"/>
      <c r="O213" s="1785"/>
      <c r="P213" s="1785"/>
      <c r="R213" s="1790" t="s">
        <v>66</v>
      </c>
      <c r="S213" s="1790" t="s">
        <v>573</v>
      </c>
      <c r="T213" s="1790" t="s">
        <v>808</v>
      </c>
      <c r="U213" s="1790" t="s">
        <v>1376</v>
      </c>
      <c r="V213" s="1790">
        <v>0.11</v>
      </c>
      <c r="W213" s="1790">
        <v>0.11</v>
      </c>
      <c r="X213" s="1790">
        <v>427.90600000000006</v>
      </c>
      <c r="Y213" s="1786"/>
      <c r="Z213" s="1863">
        <v>0</v>
      </c>
    </row>
    <row r="214" spans="1:26" x14ac:dyDescent="0.3">
      <c r="A214" s="37"/>
      <c r="B214" s="37"/>
      <c r="C214" s="37"/>
      <c r="D214" s="37"/>
      <c r="E214" s="37"/>
      <c r="F214" s="37"/>
      <c r="G214" s="37"/>
      <c r="H214" s="37"/>
      <c r="I214" s="58"/>
      <c r="L214" s="1785"/>
      <c r="M214" s="1785"/>
      <c r="N214" s="1785"/>
      <c r="O214" s="1785"/>
      <c r="P214" s="1785"/>
      <c r="R214" s="1790" t="s">
        <v>66</v>
      </c>
      <c r="S214" s="1790" t="s">
        <v>575</v>
      </c>
      <c r="T214" s="1790" t="s">
        <v>456</v>
      </c>
      <c r="U214" s="1790" t="s">
        <v>1376</v>
      </c>
      <c r="V214" s="1790">
        <v>0.63</v>
      </c>
      <c r="W214" s="1790">
        <v>0.63</v>
      </c>
      <c r="X214" s="1790">
        <v>1375.615</v>
      </c>
      <c r="Y214" s="1786"/>
      <c r="Z214" s="1863">
        <v>0</v>
      </c>
    </row>
    <row r="215" spans="1:26" x14ac:dyDescent="0.3">
      <c r="A215" s="37"/>
      <c r="B215" s="37"/>
      <c r="C215" s="37"/>
      <c r="D215" s="37"/>
      <c r="E215" s="37"/>
      <c r="F215" s="37"/>
      <c r="G215" s="37"/>
      <c r="H215" s="37"/>
      <c r="I215" s="58"/>
      <c r="L215" s="1785"/>
      <c r="M215" s="1785"/>
      <c r="N215" s="1785"/>
      <c r="O215" s="1785"/>
      <c r="P215" s="1785"/>
      <c r="R215" s="1790" t="s">
        <v>66</v>
      </c>
      <c r="S215" s="1790" t="s">
        <v>575</v>
      </c>
      <c r="T215" s="1790" t="s">
        <v>808</v>
      </c>
      <c r="U215" s="1790" t="s">
        <v>1376</v>
      </c>
      <c r="V215" s="1790">
        <v>0.63</v>
      </c>
      <c r="W215" s="1790">
        <v>0.63</v>
      </c>
      <c r="X215" s="1790">
        <v>2327.942</v>
      </c>
      <c r="Y215" s="1786"/>
      <c r="Z215" s="1863">
        <v>0</v>
      </c>
    </row>
    <row r="216" spans="1:26" x14ac:dyDescent="0.3">
      <c r="A216" s="37"/>
      <c r="B216" s="37"/>
      <c r="C216" s="37"/>
      <c r="D216" s="37"/>
      <c r="E216" s="37"/>
      <c r="F216" s="37"/>
      <c r="G216" s="37"/>
      <c r="H216" s="37"/>
      <c r="I216" s="58"/>
      <c r="L216" s="1785"/>
      <c r="M216" s="1785"/>
      <c r="N216" s="1785"/>
      <c r="O216" s="1785"/>
      <c r="P216" s="1785"/>
      <c r="R216" s="1790" t="s">
        <v>66</v>
      </c>
      <c r="S216" s="1790" t="s">
        <v>577</v>
      </c>
      <c r="T216" s="1790" t="s">
        <v>456</v>
      </c>
      <c r="U216" s="1790" t="s">
        <v>1376</v>
      </c>
      <c r="V216" s="1790">
        <v>0.52</v>
      </c>
      <c r="W216" s="1790">
        <v>0.52</v>
      </c>
      <c r="X216" s="1790">
        <v>2124.614</v>
      </c>
      <c r="Y216" s="1786"/>
      <c r="Z216" s="1863">
        <v>0</v>
      </c>
    </row>
    <row r="217" spans="1:26" x14ac:dyDescent="0.3">
      <c r="I217" s="58"/>
      <c r="L217" s="1785"/>
      <c r="M217" s="1785"/>
      <c r="N217" s="1785"/>
      <c r="O217" s="1785"/>
      <c r="P217" s="1785"/>
      <c r="R217" s="1790" t="s">
        <v>66</v>
      </c>
      <c r="S217" s="1790" t="s">
        <v>577</v>
      </c>
      <c r="T217" s="1790" t="s">
        <v>808</v>
      </c>
      <c r="U217" s="1790" t="s">
        <v>1376</v>
      </c>
      <c r="V217" s="1790">
        <v>0.52</v>
      </c>
      <c r="W217" s="1790">
        <v>0.52</v>
      </c>
      <c r="X217" s="1790">
        <v>2487.7490000000003</v>
      </c>
      <c r="Y217" s="1786"/>
      <c r="Z217" s="1863">
        <v>0</v>
      </c>
    </row>
    <row r="218" spans="1:26" x14ac:dyDescent="0.3">
      <c r="I218" s="58"/>
      <c r="L218" s="1785"/>
      <c r="M218" s="1785"/>
      <c r="N218" s="1785"/>
      <c r="O218" s="1785"/>
      <c r="P218" s="1785"/>
      <c r="R218" s="1790" t="s">
        <v>66</v>
      </c>
      <c r="S218" s="1790" t="s">
        <v>580</v>
      </c>
      <c r="T218" s="1790" t="s">
        <v>456</v>
      </c>
      <c r="U218" s="1790" t="s">
        <v>1376</v>
      </c>
      <c r="V218" s="1790">
        <v>0.09</v>
      </c>
      <c r="W218" s="1790">
        <v>0.09</v>
      </c>
      <c r="X218" s="1790">
        <v>637.5100000000001</v>
      </c>
      <c r="Y218" s="1786"/>
      <c r="Z218" s="1863">
        <v>0</v>
      </c>
    </row>
    <row r="219" spans="1:26" x14ac:dyDescent="0.3">
      <c r="I219" s="58"/>
      <c r="L219" s="1785"/>
      <c r="M219" s="1785"/>
      <c r="N219" s="1785"/>
      <c r="O219" s="1785"/>
      <c r="P219" s="1785"/>
      <c r="R219" s="1790" t="s">
        <v>66</v>
      </c>
      <c r="S219" s="1790" t="s">
        <v>580</v>
      </c>
      <c r="T219" s="1790" t="s">
        <v>808</v>
      </c>
      <c r="U219" s="1790" t="s">
        <v>1376</v>
      </c>
      <c r="V219" s="1790">
        <v>0.09</v>
      </c>
      <c r="W219" s="1790">
        <v>0.09</v>
      </c>
      <c r="X219" s="1790">
        <v>640.83199999999999</v>
      </c>
      <c r="Y219" s="1786"/>
      <c r="Z219" s="1863">
        <v>0</v>
      </c>
    </row>
    <row r="220" spans="1:26" x14ac:dyDescent="0.3">
      <c r="A220" s="37"/>
      <c r="B220" s="37"/>
      <c r="C220" s="37"/>
      <c r="D220" s="37"/>
      <c r="E220" s="37"/>
      <c r="F220" s="37"/>
      <c r="G220" s="37"/>
      <c r="H220" s="37"/>
      <c r="L220" s="1785"/>
      <c r="M220" s="1785"/>
      <c r="N220" s="1785"/>
      <c r="O220" s="1785"/>
      <c r="P220" s="1785"/>
      <c r="R220" s="1790" t="s">
        <v>66</v>
      </c>
      <c r="S220" s="1790" t="s">
        <v>580</v>
      </c>
      <c r="T220" s="1790" t="s">
        <v>810</v>
      </c>
      <c r="U220" s="1790" t="s">
        <v>1376</v>
      </c>
      <c r="V220" s="1790">
        <v>0.1</v>
      </c>
      <c r="W220" s="1790">
        <v>0.1</v>
      </c>
      <c r="X220" s="1790">
        <v>291.58</v>
      </c>
      <c r="Y220" s="1786"/>
      <c r="Z220" s="1863">
        <v>0</v>
      </c>
    </row>
    <row r="221" spans="1:26" x14ac:dyDescent="0.3">
      <c r="A221" s="37"/>
      <c r="B221" s="37"/>
      <c r="C221" s="37"/>
      <c r="D221" s="37"/>
      <c r="E221" s="37"/>
      <c r="F221" s="37"/>
      <c r="G221" s="37"/>
      <c r="H221" s="37"/>
      <c r="L221" s="1785"/>
      <c r="M221" s="1785"/>
      <c r="N221" s="1785"/>
      <c r="O221" s="1785"/>
      <c r="P221" s="1785"/>
      <c r="R221" s="1790" t="s">
        <v>66</v>
      </c>
      <c r="S221" s="1790" t="s">
        <v>582</v>
      </c>
      <c r="T221" s="1790" t="s">
        <v>456</v>
      </c>
      <c r="U221" s="1790" t="s">
        <v>1376</v>
      </c>
      <c r="V221" s="1790">
        <v>0.76800000000000002</v>
      </c>
      <c r="W221" s="1790">
        <v>0.76800000000000002</v>
      </c>
      <c r="X221" s="1790">
        <v>798.6</v>
      </c>
      <c r="Y221" s="1786"/>
      <c r="Z221" s="1863">
        <v>0</v>
      </c>
    </row>
    <row r="222" spans="1:26" x14ac:dyDescent="0.3">
      <c r="A222" s="37"/>
      <c r="B222" s="37"/>
      <c r="C222" s="37"/>
      <c r="D222" s="37"/>
      <c r="E222" s="37"/>
      <c r="F222" s="37"/>
      <c r="G222" s="37"/>
      <c r="H222" s="37"/>
      <c r="L222" s="1785"/>
      <c r="M222" s="1785"/>
      <c r="N222" s="1785"/>
      <c r="O222" s="1785"/>
      <c r="P222" s="1785"/>
      <c r="R222" s="1790" t="s">
        <v>66</v>
      </c>
      <c r="S222" s="1790" t="s">
        <v>582</v>
      </c>
      <c r="T222" s="1790" t="s">
        <v>808</v>
      </c>
      <c r="U222" s="1790" t="s">
        <v>1376</v>
      </c>
      <c r="V222" s="1790">
        <v>0.76800000000000002</v>
      </c>
      <c r="W222" s="1790">
        <v>0.76800000000000002</v>
      </c>
      <c r="X222" s="1790">
        <v>1948.912</v>
      </c>
      <c r="Y222" s="1786"/>
      <c r="Z222" s="1863">
        <v>0</v>
      </c>
    </row>
    <row r="223" spans="1:26" x14ac:dyDescent="0.3">
      <c r="L223" s="1785"/>
      <c r="M223" s="1785"/>
      <c r="N223" s="1785"/>
      <c r="O223" s="1785"/>
      <c r="P223" s="1785"/>
      <c r="R223" s="1790" t="s">
        <v>66</v>
      </c>
      <c r="S223" s="1790" t="s">
        <v>584</v>
      </c>
      <c r="T223" s="1790" t="s">
        <v>456</v>
      </c>
      <c r="U223" s="1790" t="s">
        <v>1376</v>
      </c>
      <c r="V223" s="1790">
        <v>1.92</v>
      </c>
      <c r="W223" s="1790">
        <v>1.92</v>
      </c>
      <c r="X223" s="1790">
        <v>9068.3019999999997</v>
      </c>
      <c r="Y223" s="1786"/>
      <c r="Z223" s="1863">
        <v>0</v>
      </c>
    </row>
    <row r="224" spans="1:26" x14ac:dyDescent="0.3">
      <c r="L224" s="1785"/>
      <c r="M224" s="1785"/>
      <c r="N224" s="1785"/>
      <c r="O224" s="1785"/>
      <c r="P224" s="1785"/>
      <c r="R224" s="1790" t="s">
        <v>66</v>
      </c>
      <c r="S224" s="1790" t="s">
        <v>584</v>
      </c>
      <c r="T224" s="1790" t="s">
        <v>808</v>
      </c>
      <c r="U224" s="1790" t="s">
        <v>1376</v>
      </c>
      <c r="V224" s="1790">
        <v>1.92</v>
      </c>
      <c r="W224" s="1790">
        <v>1.92</v>
      </c>
      <c r="X224" s="1790">
        <v>3926.1490000000003</v>
      </c>
      <c r="Y224" s="1786"/>
      <c r="Z224" s="1863">
        <v>0</v>
      </c>
    </row>
    <row r="225" spans="12:26" x14ac:dyDescent="0.3">
      <c r="L225" s="1785"/>
      <c r="M225" s="1785"/>
      <c r="N225" s="1785"/>
      <c r="O225" s="1785"/>
      <c r="P225" s="1785"/>
      <c r="R225" s="1790" t="s">
        <v>66</v>
      </c>
      <c r="S225" s="1790" t="s">
        <v>586</v>
      </c>
      <c r="T225" s="1790" t="s">
        <v>825</v>
      </c>
      <c r="U225" s="1790" t="s">
        <v>1376</v>
      </c>
      <c r="V225" s="1790">
        <v>0.5</v>
      </c>
      <c r="W225" s="1790">
        <v>0.5</v>
      </c>
      <c r="X225" s="1790">
        <v>0</v>
      </c>
      <c r="Y225" s="1786"/>
      <c r="Z225" s="1863">
        <v>0</v>
      </c>
    </row>
    <row r="226" spans="12:26" x14ac:dyDescent="0.3">
      <c r="L226" s="1785"/>
      <c r="M226" s="1785"/>
      <c r="N226" s="1785"/>
      <c r="O226" s="1785"/>
      <c r="P226" s="1785"/>
      <c r="R226" s="1790" t="s">
        <v>66</v>
      </c>
      <c r="S226" s="1790" t="s">
        <v>588</v>
      </c>
      <c r="T226" s="1790" t="s">
        <v>827</v>
      </c>
      <c r="U226" s="1790" t="s">
        <v>1376</v>
      </c>
      <c r="V226" s="1790">
        <v>0.5</v>
      </c>
      <c r="W226" s="1790">
        <v>0.5</v>
      </c>
      <c r="X226" s="1790">
        <v>106.78399999999999</v>
      </c>
      <c r="Y226" s="1786"/>
      <c r="Z226" s="1863">
        <v>0</v>
      </c>
    </row>
    <row r="227" spans="12:26" x14ac:dyDescent="0.3">
      <c r="L227" s="1785"/>
      <c r="M227" s="1785"/>
      <c r="N227" s="1785"/>
      <c r="O227" s="1785"/>
      <c r="P227" s="1785"/>
      <c r="R227" s="1790" t="s">
        <v>66</v>
      </c>
      <c r="S227" s="1790" t="s">
        <v>588</v>
      </c>
      <c r="T227" s="1790" t="s">
        <v>794</v>
      </c>
      <c r="U227" s="1790" t="s">
        <v>1376</v>
      </c>
      <c r="V227" s="1790">
        <v>0.1</v>
      </c>
      <c r="W227" s="1790">
        <v>0.1</v>
      </c>
      <c r="X227" s="1790">
        <v>53.412999999999997</v>
      </c>
      <c r="Y227" s="1786"/>
      <c r="Z227" s="1863">
        <v>0</v>
      </c>
    </row>
    <row r="228" spans="12:26" x14ac:dyDescent="0.3">
      <c r="L228" s="1785"/>
      <c r="M228" s="1785"/>
      <c r="N228" s="1785"/>
      <c r="O228" s="1785"/>
      <c r="P228" s="1785"/>
      <c r="R228" s="1790" t="s">
        <v>66</v>
      </c>
      <c r="S228" s="1790" t="s">
        <v>588</v>
      </c>
      <c r="T228" s="1790" t="s">
        <v>828</v>
      </c>
      <c r="U228" s="1790" t="s">
        <v>1376</v>
      </c>
      <c r="V228" s="1790">
        <v>0.5</v>
      </c>
      <c r="W228" s="1790">
        <v>0.5</v>
      </c>
      <c r="X228" s="1790">
        <v>36.36</v>
      </c>
      <c r="Y228" s="1786"/>
      <c r="Z228" s="1863">
        <v>0</v>
      </c>
    </row>
    <row r="229" spans="12:26" x14ac:dyDescent="0.3">
      <c r="L229" s="1785"/>
      <c r="M229" s="1785"/>
      <c r="N229" s="1785"/>
      <c r="O229" s="1785"/>
      <c r="P229" s="1785"/>
      <c r="R229" s="1790" t="s">
        <v>66</v>
      </c>
      <c r="S229" s="1790" t="s">
        <v>588</v>
      </c>
      <c r="T229" s="1790" t="s">
        <v>829</v>
      </c>
      <c r="U229" s="1790" t="s">
        <v>1376</v>
      </c>
      <c r="V229" s="1790">
        <v>0.5</v>
      </c>
      <c r="W229" s="1790">
        <v>0.5</v>
      </c>
      <c r="X229" s="1790">
        <v>75.290999999999997</v>
      </c>
      <c r="Y229" s="1786"/>
      <c r="Z229" s="1863">
        <v>0</v>
      </c>
    </row>
    <row r="230" spans="12:26" x14ac:dyDescent="0.3">
      <c r="L230" s="1785"/>
      <c r="M230" s="1785"/>
      <c r="N230" s="1785"/>
      <c r="O230" s="1785"/>
      <c r="P230" s="1785"/>
      <c r="R230" s="1790" t="s">
        <v>66</v>
      </c>
      <c r="S230" s="1790" t="s">
        <v>590</v>
      </c>
      <c r="T230" s="1790" t="s">
        <v>830</v>
      </c>
      <c r="U230" s="1790" t="s">
        <v>1376</v>
      </c>
      <c r="V230" s="1790">
        <v>0.75</v>
      </c>
      <c r="W230" s="1790">
        <v>0.75</v>
      </c>
      <c r="X230" s="1790">
        <v>12.614000000000001</v>
      </c>
      <c r="Y230" s="1786"/>
      <c r="Z230" s="1863">
        <v>0</v>
      </c>
    </row>
    <row r="231" spans="12:26" x14ac:dyDescent="0.3">
      <c r="L231" s="1785"/>
      <c r="M231" s="1785"/>
      <c r="N231" s="1785"/>
      <c r="O231" s="1785"/>
      <c r="P231" s="1785"/>
      <c r="R231" s="1790" t="s">
        <v>66</v>
      </c>
      <c r="S231" s="1790" t="s">
        <v>590</v>
      </c>
      <c r="T231" s="1790" t="s">
        <v>831</v>
      </c>
      <c r="U231" s="1790" t="s">
        <v>1376</v>
      </c>
      <c r="V231" s="1790">
        <v>0.5</v>
      </c>
      <c r="W231" s="1790">
        <v>0.5</v>
      </c>
      <c r="X231" s="1790">
        <v>0</v>
      </c>
      <c r="Y231" s="1786"/>
      <c r="Z231" s="1863">
        <v>0</v>
      </c>
    </row>
    <row r="232" spans="12:26" x14ac:dyDescent="0.3">
      <c r="L232" s="1785"/>
      <c r="M232" s="1785"/>
      <c r="N232" s="1785"/>
      <c r="O232" s="1785"/>
      <c r="P232" s="1785"/>
      <c r="R232" s="1790" t="s">
        <v>66</v>
      </c>
      <c r="S232" s="1790" t="s">
        <v>590</v>
      </c>
      <c r="T232" s="1790" t="s">
        <v>833</v>
      </c>
      <c r="U232" s="1790" t="s">
        <v>1376</v>
      </c>
      <c r="V232" s="1790">
        <v>0.75</v>
      </c>
      <c r="W232" s="1790">
        <v>0.75</v>
      </c>
      <c r="X232" s="1790">
        <v>11.908999999999999</v>
      </c>
      <c r="Y232" s="1786"/>
      <c r="Z232" s="1863">
        <v>0</v>
      </c>
    </row>
    <row r="233" spans="12:26" x14ac:dyDescent="0.3">
      <c r="L233" s="1785"/>
      <c r="M233" s="1785"/>
      <c r="N233" s="1785"/>
      <c r="O233" s="1785"/>
      <c r="P233" s="1785"/>
      <c r="R233" s="1790" t="s">
        <v>68</v>
      </c>
      <c r="S233" s="1790" t="s">
        <v>592</v>
      </c>
      <c r="T233" s="1790" t="s">
        <v>835</v>
      </c>
      <c r="U233" s="1790" t="s">
        <v>1376</v>
      </c>
      <c r="V233" s="1790">
        <v>0.08</v>
      </c>
      <c r="W233" s="1790">
        <v>0.08</v>
      </c>
      <c r="X233" s="1790">
        <v>0</v>
      </c>
      <c r="Y233" s="1786"/>
      <c r="Z233" s="1863">
        <v>0</v>
      </c>
    </row>
    <row r="234" spans="12:26" x14ac:dyDescent="0.3">
      <c r="L234" s="1785"/>
      <c r="M234" s="1785"/>
      <c r="N234" s="1785"/>
      <c r="O234" s="1785"/>
      <c r="P234" s="1785"/>
      <c r="R234" s="1790" t="s">
        <v>68</v>
      </c>
      <c r="S234" s="1790" t="s">
        <v>592</v>
      </c>
      <c r="T234" s="1790" t="s">
        <v>837</v>
      </c>
      <c r="U234" s="1790" t="s">
        <v>1376</v>
      </c>
      <c r="V234" s="1790">
        <v>0.08</v>
      </c>
      <c r="W234" s="1790">
        <v>0.08</v>
      </c>
      <c r="X234" s="1790">
        <v>0</v>
      </c>
      <c r="Y234" s="1786"/>
      <c r="Z234" s="1863">
        <v>0</v>
      </c>
    </row>
    <row r="235" spans="12:26" x14ac:dyDescent="0.3">
      <c r="L235" s="1785"/>
      <c r="M235" s="1785"/>
      <c r="N235" s="1785"/>
      <c r="O235" s="1785"/>
      <c r="P235" s="1785"/>
      <c r="R235" s="1790" t="s">
        <v>68</v>
      </c>
      <c r="S235" s="1790" t="s">
        <v>594</v>
      </c>
      <c r="T235" s="1790" t="s">
        <v>835</v>
      </c>
      <c r="U235" s="1790" t="s">
        <v>1376</v>
      </c>
      <c r="V235" s="1790">
        <v>7.0000000000000007E-2</v>
      </c>
      <c r="W235" s="1790">
        <v>7.0000000000000007E-2</v>
      </c>
      <c r="X235" s="1790">
        <v>0</v>
      </c>
      <c r="Y235" s="1786"/>
      <c r="Z235" s="1863">
        <v>0</v>
      </c>
    </row>
    <row r="236" spans="12:26" x14ac:dyDescent="0.3">
      <c r="L236" s="1785"/>
      <c r="M236" s="1785"/>
      <c r="N236" s="1785"/>
      <c r="O236" s="1785"/>
      <c r="P236" s="1785"/>
      <c r="R236" s="1790" t="s">
        <v>68</v>
      </c>
      <c r="S236" s="1790" t="s">
        <v>594</v>
      </c>
      <c r="T236" s="1790" t="s">
        <v>837</v>
      </c>
      <c r="U236" s="1790" t="s">
        <v>1376</v>
      </c>
      <c r="V236" s="1790">
        <v>7.0000000000000007E-2</v>
      </c>
      <c r="W236" s="1790">
        <v>7.0000000000000007E-2</v>
      </c>
      <c r="X236" s="1790">
        <v>0</v>
      </c>
      <c r="Y236" s="1786"/>
      <c r="Z236" s="1863">
        <v>0</v>
      </c>
    </row>
    <row r="237" spans="12:26" x14ac:dyDescent="0.3">
      <c r="L237" s="1785"/>
      <c r="M237" s="1785"/>
      <c r="N237" s="1785"/>
      <c r="O237" s="1785"/>
      <c r="P237" s="1785"/>
      <c r="R237" s="1790" t="s">
        <v>68</v>
      </c>
      <c r="S237" s="1790" t="s">
        <v>596</v>
      </c>
      <c r="T237" s="1790" t="s">
        <v>841</v>
      </c>
      <c r="U237" s="1790" t="s">
        <v>1376</v>
      </c>
      <c r="V237" s="1790">
        <v>0.83</v>
      </c>
      <c r="W237" s="1790">
        <v>0.83</v>
      </c>
      <c r="X237" s="1790">
        <v>3447.6469999999999</v>
      </c>
      <c r="Y237" s="1786"/>
      <c r="Z237" s="1863">
        <v>0</v>
      </c>
    </row>
    <row r="238" spans="12:26" x14ac:dyDescent="0.3">
      <c r="L238" s="1785"/>
      <c r="M238" s="1785"/>
      <c r="N238" s="1785"/>
      <c r="O238" s="1785"/>
      <c r="P238" s="1785"/>
      <c r="R238" s="1790" t="s">
        <v>68</v>
      </c>
      <c r="S238" s="1790" t="s">
        <v>596</v>
      </c>
      <c r="T238" s="1790" t="s">
        <v>842</v>
      </c>
      <c r="U238" s="1790" t="s">
        <v>1376</v>
      </c>
      <c r="V238" s="1790">
        <v>0.83</v>
      </c>
      <c r="W238" s="1790">
        <v>0.83</v>
      </c>
      <c r="X238" s="1790">
        <v>3421.2939999999999</v>
      </c>
      <c r="Y238" s="1786"/>
      <c r="Z238" s="1863">
        <v>0</v>
      </c>
    </row>
    <row r="239" spans="12:26" x14ac:dyDescent="0.3">
      <c r="L239" s="1785"/>
      <c r="M239" s="1785"/>
      <c r="N239" s="1785"/>
      <c r="O239" s="1785"/>
      <c r="P239" s="1785"/>
      <c r="R239" s="1790" t="s">
        <v>68</v>
      </c>
      <c r="S239" s="1790" t="s">
        <v>598</v>
      </c>
      <c r="T239" s="1790" t="s">
        <v>844</v>
      </c>
      <c r="U239" s="1790" t="s">
        <v>1376</v>
      </c>
      <c r="V239" s="1790">
        <v>0.26</v>
      </c>
      <c r="W239" s="1790">
        <v>0.26</v>
      </c>
      <c r="X239" s="1790">
        <v>634.1</v>
      </c>
      <c r="Y239" s="1786"/>
      <c r="Z239" s="1863">
        <v>0</v>
      </c>
    </row>
    <row r="240" spans="12:26" x14ac:dyDescent="0.3">
      <c r="L240" s="1785"/>
      <c r="M240" s="1785"/>
      <c r="N240" s="1785"/>
      <c r="O240" s="1785"/>
      <c r="P240" s="1785"/>
      <c r="R240" s="1790" t="s">
        <v>68</v>
      </c>
      <c r="S240" s="1790" t="s">
        <v>598</v>
      </c>
      <c r="T240" s="1790" t="s">
        <v>846</v>
      </c>
      <c r="U240" s="1790" t="s">
        <v>1376</v>
      </c>
      <c r="V240" s="1790">
        <v>0.246</v>
      </c>
      <c r="W240" s="1790">
        <v>0.246</v>
      </c>
      <c r="X240" s="1790">
        <v>1061.8300000000002</v>
      </c>
      <c r="Y240" s="1786"/>
      <c r="Z240" s="1863">
        <v>0</v>
      </c>
    </row>
    <row r="241" spans="12:26" x14ac:dyDescent="0.3">
      <c r="L241" s="1785"/>
      <c r="M241" s="1785"/>
      <c r="N241" s="1785"/>
      <c r="O241" s="1785"/>
      <c r="P241" s="1785"/>
      <c r="R241" s="1790" t="s">
        <v>68</v>
      </c>
      <c r="S241" s="1790" t="s">
        <v>600</v>
      </c>
      <c r="T241" s="1790" t="s">
        <v>848</v>
      </c>
      <c r="U241" s="1790" t="s">
        <v>1376</v>
      </c>
      <c r="V241" s="1790">
        <v>0.5</v>
      </c>
      <c r="W241" s="1790">
        <v>0.5</v>
      </c>
      <c r="X241" s="1790">
        <v>88.88</v>
      </c>
      <c r="Y241" s="1786"/>
      <c r="Z241" s="1863">
        <v>0</v>
      </c>
    </row>
    <row r="242" spans="12:26" x14ac:dyDescent="0.3">
      <c r="L242" s="1785"/>
      <c r="M242" s="1785"/>
      <c r="N242" s="1785"/>
      <c r="O242" s="1785"/>
      <c r="P242" s="1785"/>
      <c r="R242" s="1790" t="s">
        <v>68</v>
      </c>
      <c r="S242" s="1790" t="s">
        <v>600</v>
      </c>
      <c r="T242" s="1790" t="s">
        <v>850</v>
      </c>
      <c r="U242" s="1790" t="s">
        <v>1376</v>
      </c>
      <c r="V242" s="1790">
        <v>0.5</v>
      </c>
      <c r="W242" s="1790">
        <v>0.5</v>
      </c>
      <c r="X242" s="1790">
        <v>0</v>
      </c>
      <c r="Y242" s="1786"/>
      <c r="Z242" s="1863">
        <v>0</v>
      </c>
    </row>
    <row r="243" spans="12:26" x14ac:dyDescent="0.3">
      <c r="L243" s="1785"/>
      <c r="M243" s="1785"/>
      <c r="N243" s="1785"/>
      <c r="O243" s="1785"/>
      <c r="P243" s="1785"/>
      <c r="R243" s="1790" t="s">
        <v>68</v>
      </c>
      <c r="S243" s="1790" t="s">
        <v>600</v>
      </c>
      <c r="T243" s="1790" t="s">
        <v>852</v>
      </c>
      <c r="U243" s="1790" t="s">
        <v>1376</v>
      </c>
      <c r="V243" s="1790">
        <v>0.5</v>
      </c>
      <c r="W243" s="1790">
        <v>0.5</v>
      </c>
      <c r="X243" s="1790">
        <v>155.36000000000001</v>
      </c>
      <c r="Y243" s="1786"/>
      <c r="Z243" s="1863">
        <v>0</v>
      </c>
    </row>
    <row r="244" spans="12:26" x14ac:dyDescent="0.3">
      <c r="L244" s="1785"/>
      <c r="M244" s="1785"/>
      <c r="N244" s="1785"/>
      <c r="O244" s="1785"/>
      <c r="P244" s="1785"/>
      <c r="R244" s="1790" t="s">
        <v>68</v>
      </c>
      <c r="S244" s="1790" t="s">
        <v>600</v>
      </c>
      <c r="T244" s="1790" t="s">
        <v>854</v>
      </c>
      <c r="U244" s="1790" t="s">
        <v>1376</v>
      </c>
      <c r="V244" s="1790">
        <v>0.9</v>
      </c>
      <c r="W244" s="1790">
        <v>0.9</v>
      </c>
      <c r="X244" s="1790">
        <v>0</v>
      </c>
      <c r="Y244" s="1786"/>
      <c r="Z244" s="1863">
        <v>0</v>
      </c>
    </row>
    <row r="245" spans="12:26" x14ac:dyDescent="0.3">
      <c r="L245" s="1785"/>
      <c r="M245" s="1785"/>
      <c r="N245" s="1785"/>
      <c r="O245" s="1785"/>
      <c r="P245" s="1785"/>
      <c r="R245" s="1790" t="s">
        <v>68</v>
      </c>
      <c r="S245" s="1790" t="s">
        <v>600</v>
      </c>
      <c r="T245" s="1790" t="s">
        <v>856</v>
      </c>
      <c r="U245" s="1790" t="s">
        <v>1376</v>
      </c>
      <c r="V245" s="1790">
        <v>1</v>
      </c>
      <c r="W245" s="1790">
        <v>1</v>
      </c>
      <c r="X245" s="1790">
        <v>118.99800000000002</v>
      </c>
      <c r="Y245" s="1786"/>
      <c r="Z245" s="1863">
        <v>0</v>
      </c>
    </row>
    <row r="246" spans="12:26" x14ac:dyDescent="0.3">
      <c r="L246" s="1785"/>
      <c r="M246" s="1785"/>
      <c r="N246" s="1785"/>
      <c r="O246" s="1785"/>
      <c r="P246" s="1785"/>
      <c r="R246" s="1790" t="s">
        <v>68</v>
      </c>
      <c r="S246" s="1790" t="s">
        <v>600</v>
      </c>
      <c r="T246" s="1790" t="s">
        <v>858</v>
      </c>
      <c r="U246" s="1790" t="s">
        <v>1376</v>
      </c>
      <c r="V246" s="1790">
        <v>1</v>
      </c>
      <c r="W246" s="1790">
        <v>1</v>
      </c>
      <c r="X246" s="1790">
        <v>0</v>
      </c>
      <c r="Y246" s="1786"/>
      <c r="Z246" s="1863">
        <v>0</v>
      </c>
    </row>
    <row r="247" spans="12:26" x14ac:dyDescent="0.3">
      <c r="L247" s="1785"/>
      <c r="M247" s="1785"/>
      <c r="N247" s="1785"/>
      <c r="O247" s="1785"/>
      <c r="P247" s="1785"/>
      <c r="R247" s="1790" t="s">
        <v>68</v>
      </c>
      <c r="S247" s="1790" t="s">
        <v>602</v>
      </c>
      <c r="T247" s="1790" t="s">
        <v>860</v>
      </c>
      <c r="U247" s="1790" t="s">
        <v>1376</v>
      </c>
      <c r="V247" s="1790">
        <v>0.32</v>
      </c>
      <c r="W247" s="1790">
        <v>0</v>
      </c>
      <c r="X247" s="1790">
        <v>0</v>
      </c>
      <c r="Y247" s="1786" t="s">
        <v>1727</v>
      </c>
      <c r="Z247" s="1863">
        <v>-0.32</v>
      </c>
    </row>
    <row r="248" spans="12:26" x14ac:dyDescent="0.3">
      <c r="L248" s="1785"/>
      <c r="M248" s="1785"/>
      <c r="N248" s="1785"/>
      <c r="O248" s="1785"/>
      <c r="P248" s="1785"/>
      <c r="R248" s="1790" t="s">
        <v>68</v>
      </c>
      <c r="S248" s="1790" t="s">
        <v>602</v>
      </c>
      <c r="T248" s="1790" t="s">
        <v>862</v>
      </c>
      <c r="U248" s="1790" t="s">
        <v>1376</v>
      </c>
      <c r="V248" s="1790">
        <v>1</v>
      </c>
      <c r="W248" s="1790">
        <v>0.48</v>
      </c>
      <c r="X248" s="1790">
        <v>0</v>
      </c>
      <c r="Y248" s="1786"/>
      <c r="Z248" s="1863">
        <v>-0.52</v>
      </c>
    </row>
    <row r="249" spans="12:26" x14ac:dyDescent="0.3">
      <c r="L249" s="1785"/>
      <c r="M249" s="1785"/>
      <c r="N249" s="1785"/>
      <c r="O249" s="1785"/>
      <c r="P249" s="1785"/>
      <c r="R249" s="1790" t="s">
        <v>68</v>
      </c>
      <c r="S249" s="1790" t="s">
        <v>602</v>
      </c>
      <c r="T249" s="1790" t="s">
        <v>864</v>
      </c>
      <c r="U249" s="1790" t="s">
        <v>1376</v>
      </c>
      <c r="V249" s="1790">
        <v>0.5</v>
      </c>
      <c r="W249" s="1790">
        <v>0.48</v>
      </c>
      <c r="X249" s="1790">
        <v>0</v>
      </c>
      <c r="Y249" s="1786"/>
      <c r="Z249" s="1863">
        <v>-2.0000000000000018E-2</v>
      </c>
    </row>
    <row r="250" spans="12:26" x14ac:dyDescent="0.3">
      <c r="L250" s="1785"/>
      <c r="M250" s="1785"/>
      <c r="N250" s="1785"/>
      <c r="O250" s="1785"/>
      <c r="P250" s="1785"/>
      <c r="R250" s="1790" t="s">
        <v>68</v>
      </c>
      <c r="S250" s="1790" t="s">
        <v>602</v>
      </c>
      <c r="T250" s="1790" t="s">
        <v>866</v>
      </c>
      <c r="U250" s="1790" t="s">
        <v>1376</v>
      </c>
      <c r="V250" s="1790">
        <v>1</v>
      </c>
      <c r="W250" s="1790">
        <v>1</v>
      </c>
      <c r="X250" s="1790">
        <v>0</v>
      </c>
      <c r="Y250" s="1786"/>
      <c r="Z250" s="1863">
        <v>0</v>
      </c>
    </row>
    <row r="251" spans="12:26" x14ac:dyDescent="0.3">
      <c r="L251" s="1785"/>
      <c r="M251" s="1785"/>
      <c r="N251" s="1785"/>
      <c r="O251" s="1785"/>
      <c r="P251" s="1785"/>
      <c r="R251" s="1790" t="s">
        <v>68</v>
      </c>
      <c r="S251" s="1790" t="s">
        <v>602</v>
      </c>
      <c r="T251" s="1790" t="s">
        <v>868</v>
      </c>
      <c r="U251" s="1790">
        <v>0</v>
      </c>
      <c r="V251" s="1790"/>
      <c r="W251" s="1790">
        <v>1</v>
      </c>
      <c r="X251" s="1790">
        <v>0</v>
      </c>
      <c r="Y251" s="1786" t="s">
        <v>1728</v>
      </c>
      <c r="Z251" s="1863">
        <v>1</v>
      </c>
    </row>
    <row r="252" spans="12:26" x14ac:dyDescent="0.3">
      <c r="L252" s="1785"/>
      <c r="M252" s="1785"/>
      <c r="N252" s="1785"/>
      <c r="O252" s="1785"/>
      <c r="P252" s="1785"/>
      <c r="R252" s="1790" t="s">
        <v>68</v>
      </c>
      <c r="S252" s="1790" t="s">
        <v>604</v>
      </c>
      <c r="T252" s="1790" t="s">
        <v>870</v>
      </c>
      <c r="U252" s="1790" t="s">
        <v>1376</v>
      </c>
      <c r="V252" s="1790">
        <v>0.48</v>
      </c>
      <c r="W252" s="1790">
        <v>0.48</v>
      </c>
      <c r="X252" s="1790">
        <v>5.25</v>
      </c>
      <c r="Y252" s="1786"/>
      <c r="Z252" s="1863">
        <v>0</v>
      </c>
    </row>
    <row r="253" spans="12:26" x14ac:dyDescent="0.3">
      <c r="L253" s="1785"/>
      <c r="M253" s="1785"/>
      <c r="N253" s="1785"/>
      <c r="O253" s="1785"/>
      <c r="P253" s="1785"/>
      <c r="R253" s="1790" t="s">
        <v>68</v>
      </c>
      <c r="S253" s="1790" t="s">
        <v>604</v>
      </c>
      <c r="T253" s="1790" t="s">
        <v>872</v>
      </c>
      <c r="U253" s="1790" t="s">
        <v>1376</v>
      </c>
      <c r="V253" s="1790">
        <v>31</v>
      </c>
      <c r="W253" s="1790">
        <v>31</v>
      </c>
      <c r="X253" s="1790">
        <v>124549.21700000002</v>
      </c>
      <c r="Y253" s="1786"/>
      <c r="Z253" s="1863">
        <v>0</v>
      </c>
    </row>
    <row r="254" spans="12:26" x14ac:dyDescent="0.3">
      <c r="L254" s="1785"/>
      <c r="M254" s="1785"/>
      <c r="N254" s="1785"/>
      <c r="O254" s="1785"/>
      <c r="P254" s="1785"/>
      <c r="R254" s="1790" t="s">
        <v>68</v>
      </c>
      <c r="S254" s="1790" t="s">
        <v>606</v>
      </c>
      <c r="T254" s="1790" t="s">
        <v>425</v>
      </c>
      <c r="U254" s="1790" t="s">
        <v>1376</v>
      </c>
      <c r="V254" s="1790">
        <v>9.3409999999999993</v>
      </c>
      <c r="W254" s="1790">
        <v>9.3409999999999993</v>
      </c>
      <c r="X254" s="1790">
        <v>76489.955000000002</v>
      </c>
      <c r="Y254" s="1786"/>
      <c r="Z254" s="1863">
        <v>0</v>
      </c>
    </row>
    <row r="255" spans="12:26" x14ac:dyDescent="0.3">
      <c r="L255" s="1785"/>
      <c r="M255" s="1785"/>
      <c r="N255" s="1785"/>
      <c r="O255" s="1785"/>
      <c r="P255" s="1785"/>
      <c r="R255" s="1790" t="s">
        <v>68</v>
      </c>
      <c r="S255" s="1790" t="s">
        <v>606</v>
      </c>
      <c r="T255" s="1790" t="s">
        <v>495</v>
      </c>
      <c r="U255" s="1790" t="s">
        <v>1376</v>
      </c>
      <c r="V255" s="1790">
        <v>9.3409999999999993</v>
      </c>
      <c r="W255" s="1790">
        <v>9.3409999999999993</v>
      </c>
      <c r="X255" s="1790">
        <v>78446.328999999998</v>
      </c>
      <c r="Y255" s="1786"/>
      <c r="Z255" s="1863">
        <v>0</v>
      </c>
    </row>
    <row r="256" spans="12:26" x14ac:dyDescent="0.3">
      <c r="L256" s="1785"/>
      <c r="M256" s="1785"/>
      <c r="N256" s="1785"/>
      <c r="O256" s="1785"/>
      <c r="P256" s="1785"/>
      <c r="R256" s="1790" t="s">
        <v>70</v>
      </c>
      <c r="S256" s="1790" t="s">
        <v>608</v>
      </c>
      <c r="T256" s="1790" t="s">
        <v>503</v>
      </c>
      <c r="U256" s="1790" t="s">
        <v>1376</v>
      </c>
      <c r="V256" s="1790">
        <v>0.5</v>
      </c>
      <c r="W256" s="1790">
        <v>0.5</v>
      </c>
      <c r="X256" s="1790">
        <v>3408.8629999999998</v>
      </c>
      <c r="Y256" s="1786"/>
      <c r="Z256" s="1863">
        <v>0</v>
      </c>
    </row>
    <row r="257" spans="12:26" x14ac:dyDescent="0.3">
      <c r="L257" s="1785"/>
      <c r="M257" s="1785"/>
      <c r="N257" s="1785"/>
      <c r="O257" s="1785"/>
      <c r="P257" s="1785"/>
      <c r="R257" s="1790" t="s">
        <v>70</v>
      </c>
      <c r="S257" s="1790" t="s">
        <v>608</v>
      </c>
      <c r="T257" s="1790" t="s">
        <v>505</v>
      </c>
      <c r="U257" s="1790" t="s">
        <v>1376</v>
      </c>
      <c r="V257" s="1790">
        <v>0.5</v>
      </c>
      <c r="W257" s="1790">
        <v>0.5</v>
      </c>
      <c r="X257" s="1790">
        <v>2915.8030000000003</v>
      </c>
      <c r="Y257" s="1786"/>
      <c r="Z257" s="1863">
        <v>0</v>
      </c>
    </row>
    <row r="258" spans="12:26" x14ac:dyDescent="0.3">
      <c r="L258" s="1785"/>
      <c r="M258" s="1785"/>
      <c r="N258" s="1785"/>
      <c r="O258" s="1785"/>
      <c r="P258" s="1785"/>
      <c r="R258" s="1790" t="s">
        <v>70</v>
      </c>
      <c r="S258" s="1790" t="s">
        <v>610</v>
      </c>
      <c r="T258" s="1790" t="s">
        <v>503</v>
      </c>
      <c r="U258" s="1790" t="s">
        <v>1376</v>
      </c>
      <c r="V258" s="1790">
        <v>1</v>
      </c>
      <c r="W258" s="1790">
        <v>1</v>
      </c>
      <c r="X258" s="1790">
        <v>412.07299999999998</v>
      </c>
      <c r="Y258" s="1786"/>
      <c r="Z258" s="1863">
        <v>0</v>
      </c>
    </row>
    <row r="259" spans="12:26" x14ac:dyDescent="0.3">
      <c r="L259" s="1785"/>
      <c r="M259" s="1785"/>
      <c r="N259" s="1785"/>
      <c r="O259" s="1785"/>
      <c r="P259" s="1785"/>
      <c r="R259" s="1790" t="s">
        <v>70</v>
      </c>
      <c r="S259" s="1790" t="s">
        <v>610</v>
      </c>
      <c r="T259" s="1790" t="s">
        <v>505</v>
      </c>
      <c r="U259" s="1790" t="s">
        <v>1376</v>
      </c>
      <c r="V259" s="1790">
        <v>1</v>
      </c>
      <c r="W259" s="1790">
        <v>1</v>
      </c>
      <c r="X259" s="1790">
        <v>0</v>
      </c>
      <c r="Y259" s="1786"/>
      <c r="Z259" s="1863">
        <v>0</v>
      </c>
    </row>
    <row r="260" spans="12:26" x14ac:dyDescent="0.3">
      <c r="L260" s="1785"/>
      <c r="M260" s="1785"/>
      <c r="N260" s="1785"/>
      <c r="O260" s="1785"/>
      <c r="P260" s="1785"/>
      <c r="R260" s="1790" t="s">
        <v>70</v>
      </c>
      <c r="S260" s="1790" t="s">
        <v>612</v>
      </c>
      <c r="T260" s="1790" t="s">
        <v>503</v>
      </c>
      <c r="U260" s="1790" t="s">
        <v>1376</v>
      </c>
      <c r="V260" s="1790">
        <v>0.4</v>
      </c>
      <c r="W260" s="1790">
        <v>0.4</v>
      </c>
      <c r="X260" s="1790">
        <v>2493.9030000000002</v>
      </c>
      <c r="Y260" s="1786"/>
      <c r="Z260" s="1863">
        <v>0</v>
      </c>
    </row>
    <row r="261" spans="12:26" x14ac:dyDescent="0.3">
      <c r="L261" s="1785"/>
      <c r="M261" s="1785"/>
      <c r="N261" s="1785"/>
      <c r="O261" s="1785"/>
      <c r="P261" s="1785"/>
      <c r="R261" s="1790" t="s">
        <v>70</v>
      </c>
      <c r="S261" s="1790" t="s">
        <v>612</v>
      </c>
      <c r="T261" s="1790" t="s">
        <v>505</v>
      </c>
      <c r="U261" s="1790" t="s">
        <v>1376</v>
      </c>
      <c r="V261" s="1790">
        <v>0.4</v>
      </c>
      <c r="W261" s="1790">
        <v>0.4</v>
      </c>
      <c r="X261" s="1790">
        <v>1374.8339999999998</v>
      </c>
      <c r="Y261" s="1786"/>
      <c r="Z261" s="1863">
        <v>0</v>
      </c>
    </row>
    <row r="262" spans="12:26" x14ac:dyDescent="0.3">
      <c r="L262" s="1785"/>
      <c r="M262" s="1785"/>
      <c r="N262" s="1785"/>
      <c r="O262" s="1785"/>
      <c r="P262" s="1785"/>
      <c r="R262" s="1790" t="s">
        <v>70</v>
      </c>
      <c r="S262" s="1790" t="s">
        <v>612</v>
      </c>
      <c r="T262" s="1790" t="s">
        <v>507</v>
      </c>
      <c r="U262" s="1790" t="s">
        <v>1376</v>
      </c>
      <c r="V262" s="1790">
        <v>0.5</v>
      </c>
      <c r="W262" s="1790">
        <v>0.5</v>
      </c>
      <c r="X262" s="1790">
        <v>2829.0430000000001</v>
      </c>
      <c r="Y262" s="1786"/>
      <c r="Z262" s="1863">
        <v>0</v>
      </c>
    </row>
    <row r="263" spans="12:26" x14ac:dyDescent="0.3">
      <c r="L263" s="1785"/>
      <c r="M263" s="1785"/>
      <c r="N263" s="1785"/>
      <c r="O263" s="1785"/>
      <c r="P263" s="1785"/>
      <c r="R263" s="1790" t="s">
        <v>70</v>
      </c>
      <c r="S263" s="1790" t="s">
        <v>614</v>
      </c>
      <c r="T263" s="1790" t="s">
        <v>503</v>
      </c>
      <c r="U263" s="1790" t="s">
        <v>1376</v>
      </c>
      <c r="V263" s="1790">
        <v>0.34</v>
      </c>
      <c r="W263" s="1790">
        <v>0.34</v>
      </c>
      <c r="X263" s="1790">
        <v>1942.8449999999998</v>
      </c>
      <c r="Y263" s="1786"/>
      <c r="Z263" s="1863">
        <v>0</v>
      </c>
    </row>
    <row r="264" spans="12:26" x14ac:dyDescent="0.3">
      <c r="L264" s="1785"/>
      <c r="M264" s="1785"/>
      <c r="N264" s="1785"/>
      <c r="O264" s="1785"/>
      <c r="P264" s="1785"/>
      <c r="R264" s="1790" t="s">
        <v>70</v>
      </c>
      <c r="S264" s="1790" t="s">
        <v>614</v>
      </c>
      <c r="T264" s="1790" t="s">
        <v>505</v>
      </c>
      <c r="U264" s="1790" t="s">
        <v>1389</v>
      </c>
      <c r="V264" s="1790">
        <v>0.4</v>
      </c>
      <c r="W264" s="1790">
        <v>0.4</v>
      </c>
      <c r="X264" s="1790">
        <v>0</v>
      </c>
      <c r="Y264" s="1786"/>
      <c r="Z264" s="1863">
        <v>0</v>
      </c>
    </row>
    <row r="265" spans="12:26" x14ac:dyDescent="0.3">
      <c r="L265" s="1785"/>
      <c r="M265" s="1785"/>
      <c r="N265" s="1785"/>
      <c r="O265" s="1785"/>
      <c r="P265" s="1785"/>
      <c r="R265" s="1790" t="s">
        <v>70</v>
      </c>
      <c r="S265" s="1790" t="s">
        <v>616</v>
      </c>
      <c r="T265" s="1790" t="s">
        <v>885</v>
      </c>
      <c r="U265" s="1790" t="s">
        <v>1376</v>
      </c>
      <c r="V265" s="1790">
        <v>0.5</v>
      </c>
      <c r="W265" s="1790">
        <v>0.5</v>
      </c>
      <c r="X265" s="1790">
        <v>0</v>
      </c>
      <c r="Y265" s="1786"/>
      <c r="Z265" s="1863">
        <v>0</v>
      </c>
    </row>
    <row r="266" spans="12:26" x14ac:dyDescent="0.3">
      <c r="L266" s="1785"/>
      <c r="M266" s="1785"/>
      <c r="N266" s="1785"/>
      <c r="O266" s="1785"/>
      <c r="P266" s="1785"/>
      <c r="R266" s="1790" t="s">
        <v>70</v>
      </c>
      <c r="S266" s="1790" t="s">
        <v>618</v>
      </c>
      <c r="T266" s="1790" t="s">
        <v>887</v>
      </c>
      <c r="U266" s="1790" t="s">
        <v>1389</v>
      </c>
      <c r="V266" s="1790">
        <v>0.5</v>
      </c>
      <c r="W266" s="1790">
        <v>0.5</v>
      </c>
      <c r="X266" s="1790">
        <v>0</v>
      </c>
      <c r="Y266" s="1786"/>
      <c r="Z266" s="1863">
        <v>0</v>
      </c>
    </row>
    <row r="267" spans="12:26" x14ac:dyDescent="0.3">
      <c r="L267" s="1785"/>
      <c r="M267" s="1785"/>
      <c r="N267" s="1785"/>
      <c r="O267" s="1785"/>
      <c r="P267" s="1785"/>
      <c r="R267" s="1790" t="s">
        <v>70</v>
      </c>
      <c r="S267" s="1790" t="s">
        <v>618</v>
      </c>
      <c r="T267" s="1790" t="s">
        <v>889</v>
      </c>
      <c r="U267" s="1790" t="s">
        <v>1376</v>
      </c>
      <c r="V267" s="1790">
        <v>0.75</v>
      </c>
      <c r="W267" s="1790">
        <v>0.75</v>
      </c>
      <c r="X267" s="1790">
        <v>0</v>
      </c>
      <c r="Y267" s="1786"/>
      <c r="Z267" s="1863">
        <v>0</v>
      </c>
    </row>
    <row r="268" spans="12:26" x14ac:dyDescent="0.3">
      <c r="L268" s="1785"/>
      <c r="M268" s="1785"/>
      <c r="N268" s="1785"/>
      <c r="O268" s="1785"/>
      <c r="P268" s="1785"/>
      <c r="R268" s="1790" t="s">
        <v>70</v>
      </c>
      <c r="S268" s="1790" t="s">
        <v>620</v>
      </c>
      <c r="T268" s="1790" t="s">
        <v>885</v>
      </c>
      <c r="U268" s="1790" t="s">
        <v>1376</v>
      </c>
      <c r="V268" s="1790">
        <v>0.5</v>
      </c>
      <c r="W268" s="1790">
        <v>0.5</v>
      </c>
      <c r="X268" s="1790">
        <v>0</v>
      </c>
      <c r="Y268" s="1786"/>
      <c r="Z268" s="1863">
        <v>0</v>
      </c>
    </row>
    <row r="269" spans="12:26" x14ac:dyDescent="0.3">
      <c r="L269" s="1785"/>
      <c r="M269" s="1785"/>
      <c r="N269" s="1785"/>
      <c r="O269" s="1785"/>
      <c r="P269" s="1785"/>
      <c r="R269" s="1790" t="s">
        <v>70</v>
      </c>
      <c r="S269" s="1790" t="s">
        <v>622</v>
      </c>
      <c r="T269" s="1790" t="s">
        <v>1375</v>
      </c>
      <c r="U269" s="1790" t="s">
        <v>1376</v>
      </c>
      <c r="V269" s="1790">
        <v>0.7</v>
      </c>
      <c r="W269" s="1790">
        <v>0.7</v>
      </c>
      <c r="X269" s="1790">
        <v>8.2620000000000005</v>
      </c>
      <c r="Y269" s="1786"/>
      <c r="Z269" s="1863">
        <v>0</v>
      </c>
    </row>
    <row r="270" spans="12:26" x14ac:dyDescent="0.3">
      <c r="L270" s="1785"/>
      <c r="M270" s="1785"/>
      <c r="N270" s="1785"/>
      <c r="O270" s="1785"/>
      <c r="P270" s="1785"/>
      <c r="R270" s="1790" t="s">
        <v>70</v>
      </c>
      <c r="S270" s="1790" t="s">
        <v>624</v>
      </c>
      <c r="T270" s="1790" t="s">
        <v>1375</v>
      </c>
      <c r="U270" s="1790" t="s">
        <v>1376</v>
      </c>
      <c r="V270" s="1790">
        <v>0.5</v>
      </c>
      <c r="W270" s="1790">
        <v>0.7</v>
      </c>
      <c r="X270" s="1790">
        <v>18.063000000000002</v>
      </c>
      <c r="Y270" s="1786"/>
      <c r="Z270" s="1863">
        <v>0.19999999999999996</v>
      </c>
    </row>
    <row r="271" spans="12:26" x14ac:dyDescent="0.3">
      <c r="L271" s="1785"/>
      <c r="M271" s="1785"/>
      <c r="N271" s="1785"/>
      <c r="O271" s="1785"/>
      <c r="P271" s="1785"/>
      <c r="R271" s="1790" t="s">
        <v>72</v>
      </c>
      <c r="S271" s="1790" t="s">
        <v>626</v>
      </c>
      <c r="T271" s="1790" t="s">
        <v>1381</v>
      </c>
      <c r="U271" s="1790" t="s">
        <v>1376</v>
      </c>
      <c r="V271" s="1790">
        <v>114</v>
      </c>
      <c r="W271" s="1790">
        <v>114</v>
      </c>
      <c r="X271" s="1790">
        <v>713696.25199999998</v>
      </c>
      <c r="Y271" s="1786"/>
      <c r="Z271" s="1863">
        <v>0</v>
      </c>
    </row>
    <row r="272" spans="12:26" x14ac:dyDescent="0.3">
      <c r="L272" s="1785"/>
      <c r="M272" s="1785"/>
      <c r="N272" s="1785"/>
      <c r="O272" s="1785"/>
      <c r="P272" s="1785"/>
      <c r="R272" s="1790" t="s">
        <v>72</v>
      </c>
      <c r="S272" s="1790" t="s">
        <v>626</v>
      </c>
      <c r="T272" s="1790" t="s">
        <v>452</v>
      </c>
      <c r="U272" s="1790" t="s">
        <v>1376</v>
      </c>
      <c r="V272" s="1790">
        <v>114</v>
      </c>
      <c r="W272" s="1790">
        <v>114</v>
      </c>
      <c r="X272" s="1790">
        <v>766274.56000000006</v>
      </c>
      <c r="Y272" s="1786"/>
      <c r="Z272" s="1863">
        <v>0</v>
      </c>
    </row>
    <row r="273" spans="1:26" x14ac:dyDescent="0.3">
      <c r="L273" s="1785"/>
      <c r="M273" s="1785"/>
      <c r="N273" s="1785"/>
      <c r="O273" s="1785"/>
      <c r="P273" s="1785"/>
      <c r="R273" s="1790" t="s">
        <v>72</v>
      </c>
      <c r="S273" s="1790" t="s">
        <v>626</v>
      </c>
      <c r="T273" s="1790" t="s">
        <v>454</v>
      </c>
      <c r="U273" s="1790" t="s">
        <v>1376</v>
      </c>
      <c r="V273" s="1790">
        <v>114</v>
      </c>
      <c r="W273" s="1790">
        <v>114</v>
      </c>
      <c r="X273" s="1790">
        <v>792495.14699999988</v>
      </c>
      <c r="Y273" s="1786"/>
      <c r="Z273" s="1863">
        <v>0</v>
      </c>
    </row>
    <row r="274" spans="1:26" x14ac:dyDescent="0.3">
      <c r="L274" s="1785"/>
      <c r="M274" s="1785"/>
      <c r="N274" s="1785"/>
      <c r="O274" s="1785"/>
      <c r="P274" s="1785"/>
      <c r="R274" s="1790" t="s">
        <v>72</v>
      </c>
      <c r="S274" s="1790" t="s">
        <v>626</v>
      </c>
      <c r="T274" s="1790" t="s">
        <v>894</v>
      </c>
      <c r="U274" s="1790" t="s">
        <v>1376</v>
      </c>
      <c r="V274" s="1790">
        <v>114</v>
      </c>
      <c r="W274" s="1790">
        <v>114</v>
      </c>
      <c r="X274" s="1790">
        <v>804783.8899999999</v>
      </c>
      <c r="Y274" s="1786"/>
      <c r="Z274" s="1863">
        <v>0</v>
      </c>
    </row>
    <row r="275" spans="1:26" x14ac:dyDescent="0.3">
      <c r="L275" s="1785"/>
      <c r="M275" s="1785"/>
      <c r="N275" s="1785"/>
      <c r="O275" s="1785"/>
      <c r="P275" s="1785"/>
      <c r="R275" s="1790" t="s">
        <v>72</v>
      </c>
      <c r="S275" s="1790" t="s">
        <v>626</v>
      </c>
      <c r="T275" s="1790" t="s">
        <v>895</v>
      </c>
      <c r="U275" s="1790" t="s">
        <v>1376</v>
      </c>
      <c r="V275" s="1790">
        <v>114</v>
      </c>
      <c r="W275" s="1790">
        <v>114</v>
      </c>
      <c r="X275" s="1790">
        <v>726436.11699999997</v>
      </c>
      <c r="Y275" s="1786"/>
      <c r="Z275" s="1863">
        <v>0</v>
      </c>
    </row>
    <row r="276" spans="1:26" x14ac:dyDescent="0.3">
      <c r="L276" s="1785"/>
      <c r="M276" s="1785"/>
      <c r="N276" s="1785"/>
      <c r="O276" s="1785"/>
      <c r="P276" s="1785"/>
      <c r="R276" s="1790" t="s">
        <v>72</v>
      </c>
      <c r="S276" s="1790" t="s">
        <v>626</v>
      </c>
      <c r="T276" s="1790" t="s">
        <v>896</v>
      </c>
      <c r="U276" s="1790" t="s">
        <v>1376</v>
      </c>
      <c r="V276" s="1790">
        <v>114</v>
      </c>
      <c r="W276" s="1790">
        <v>114</v>
      </c>
      <c r="X276" s="1790">
        <v>726053.78300000005</v>
      </c>
      <c r="Y276" s="1786"/>
      <c r="Z276" s="1863">
        <v>0</v>
      </c>
    </row>
    <row r="277" spans="1:26" x14ac:dyDescent="0.3">
      <c r="L277" s="1785"/>
      <c r="M277" s="1785"/>
      <c r="N277" s="1785"/>
      <c r="O277" s="1785"/>
      <c r="P277" s="1785"/>
      <c r="R277" s="1790" t="s">
        <v>72</v>
      </c>
      <c r="S277" s="1790" t="s">
        <v>626</v>
      </c>
      <c r="T277" s="1790" t="s">
        <v>897</v>
      </c>
      <c r="U277" s="1790" t="s">
        <v>1376</v>
      </c>
      <c r="V277" s="1790">
        <v>114</v>
      </c>
      <c r="W277" s="1790">
        <v>114</v>
      </c>
      <c r="X277" s="1790">
        <v>732047.87599999993</v>
      </c>
      <c r="Y277" s="1786"/>
      <c r="Z277" s="1863">
        <v>0</v>
      </c>
    </row>
    <row r="278" spans="1:26" x14ac:dyDescent="0.3">
      <c r="L278" s="1785"/>
      <c r="M278" s="1785"/>
      <c r="N278" s="1785"/>
      <c r="O278" s="1785"/>
      <c r="P278" s="1785"/>
      <c r="R278" s="1790" t="s">
        <v>72</v>
      </c>
      <c r="S278" s="1790" t="s">
        <v>628</v>
      </c>
      <c r="T278" s="1790" t="s">
        <v>1381</v>
      </c>
      <c r="U278" s="1790" t="s">
        <v>1376</v>
      </c>
      <c r="V278" s="1790">
        <v>70.12</v>
      </c>
      <c r="W278" s="1790">
        <v>70.12</v>
      </c>
      <c r="X278" s="1790">
        <v>555423.76399999997</v>
      </c>
      <c r="Y278" s="1786"/>
      <c r="Z278" s="1863">
        <v>0</v>
      </c>
    </row>
    <row r="279" spans="1:26" x14ac:dyDescent="0.3">
      <c r="A279" s="37"/>
      <c r="B279" s="37"/>
      <c r="C279" s="37"/>
      <c r="D279" s="37"/>
      <c r="E279" s="37"/>
      <c r="F279" s="37"/>
      <c r="G279" s="37"/>
      <c r="H279" s="37"/>
      <c r="I279" s="58"/>
      <c r="L279" s="1785"/>
      <c r="M279" s="1785"/>
      <c r="N279" s="1785"/>
      <c r="O279" s="1785"/>
      <c r="P279" s="1785"/>
      <c r="R279" s="1790" t="s">
        <v>72</v>
      </c>
      <c r="S279" s="1790" t="s">
        <v>628</v>
      </c>
      <c r="T279" s="1790" t="s">
        <v>452</v>
      </c>
      <c r="U279" s="1790" t="s">
        <v>1376</v>
      </c>
      <c r="V279" s="1790">
        <v>70.12</v>
      </c>
      <c r="W279" s="1790">
        <v>70.12</v>
      </c>
      <c r="X279" s="1790">
        <v>536785.38199999998</v>
      </c>
      <c r="Y279" s="1786"/>
      <c r="Z279" s="1863">
        <v>0</v>
      </c>
    </row>
    <row r="280" spans="1:26" x14ac:dyDescent="0.3">
      <c r="A280" s="37"/>
      <c r="B280" s="37"/>
      <c r="C280" s="37"/>
      <c r="D280" s="37"/>
      <c r="E280" s="37"/>
      <c r="F280" s="37"/>
      <c r="G280" s="37"/>
      <c r="H280" s="37"/>
      <c r="I280" s="58"/>
      <c r="L280" s="1785"/>
      <c r="M280" s="1785"/>
      <c r="N280" s="1785"/>
      <c r="O280" s="1785"/>
      <c r="P280" s="1785"/>
      <c r="R280" s="1790" t="s">
        <v>72</v>
      </c>
      <c r="S280" s="1790" t="s">
        <v>628</v>
      </c>
      <c r="T280" s="1790" t="s">
        <v>454</v>
      </c>
      <c r="U280" s="1790" t="s">
        <v>1376</v>
      </c>
      <c r="V280" s="1790">
        <v>70.12</v>
      </c>
      <c r="W280" s="1790">
        <v>70.12</v>
      </c>
      <c r="X280" s="1790">
        <v>589414.80300000007</v>
      </c>
      <c r="Y280" s="1786"/>
      <c r="Z280" s="1863">
        <v>0</v>
      </c>
    </row>
    <row r="281" spans="1:26" x14ac:dyDescent="0.3">
      <c r="A281" s="37"/>
      <c r="B281" s="37"/>
      <c r="C281" s="37"/>
      <c r="D281" s="37"/>
      <c r="E281" s="37"/>
      <c r="F281" s="37"/>
      <c r="G281" s="37"/>
      <c r="H281" s="37"/>
      <c r="I281" s="58"/>
      <c r="L281" s="1785"/>
      <c r="M281" s="1785"/>
      <c r="N281" s="1785"/>
      <c r="O281" s="1785"/>
      <c r="P281" s="1785"/>
      <c r="R281" s="1790" t="s">
        <v>72</v>
      </c>
      <c r="S281" s="1790" t="s">
        <v>630</v>
      </c>
      <c r="T281" s="1790" t="s">
        <v>898</v>
      </c>
      <c r="U281" s="1790" t="s">
        <v>1376</v>
      </c>
      <c r="V281" s="1790">
        <v>9.34</v>
      </c>
      <c r="W281" s="1790">
        <v>9.34</v>
      </c>
      <c r="X281" s="1790">
        <v>1252.175</v>
      </c>
      <c r="Y281" s="1786"/>
      <c r="Z281" s="1863">
        <v>0</v>
      </c>
    </row>
    <row r="282" spans="1:26" x14ac:dyDescent="0.3">
      <c r="A282" s="37"/>
      <c r="B282" s="37"/>
      <c r="C282" s="37"/>
      <c r="D282" s="37"/>
      <c r="E282" s="37"/>
      <c r="F282" s="37"/>
      <c r="G282" s="37"/>
      <c r="H282" s="37"/>
      <c r="I282" s="58"/>
      <c r="L282" s="1785"/>
      <c r="M282" s="1785"/>
      <c r="N282" s="1785"/>
      <c r="O282" s="1785"/>
      <c r="P282" s="1785"/>
      <c r="R282" s="1790" t="s">
        <v>72</v>
      </c>
      <c r="S282" s="1790" t="s">
        <v>630</v>
      </c>
      <c r="T282" s="1790" t="s">
        <v>899</v>
      </c>
      <c r="U282" s="1790" t="s">
        <v>1376</v>
      </c>
      <c r="V282" s="1790">
        <v>9.34</v>
      </c>
      <c r="W282" s="1790">
        <v>9.34</v>
      </c>
      <c r="X282" s="1790">
        <v>1216.2470000000001</v>
      </c>
      <c r="Y282" s="1786"/>
      <c r="Z282" s="1863">
        <v>0</v>
      </c>
    </row>
    <row r="283" spans="1:26" x14ac:dyDescent="0.3">
      <c r="A283" s="37"/>
      <c r="B283" s="37"/>
      <c r="C283" s="37"/>
      <c r="D283" s="37"/>
      <c r="E283" s="37"/>
      <c r="F283" s="37"/>
      <c r="G283" s="37"/>
      <c r="H283" s="37"/>
      <c r="I283" s="58"/>
      <c r="L283" s="1785"/>
      <c r="M283" s="1785"/>
      <c r="N283" s="1785"/>
      <c r="O283" s="1785"/>
      <c r="P283" s="1785"/>
      <c r="R283" s="1790" t="s">
        <v>74</v>
      </c>
      <c r="S283" s="1790" t="s">
        <v>632</v>
      </c>
      <c r="T283" s="1790" t="s">
        <v>456</v>
      </c>
      <c r="U283" s="1790" t="s">
        <v>1376</v>
      </c>
      <c r="V283" s="1790">
        <v>0.88</v>
      </c>
      <c r="W283" s="1790">
        <v>0.88</v>
      </c>
      <c r="X283" s="1790">
        <v>6192.5590000000002</v>
      </c>
      <c r="Y283" s="1786"/>
      <c r="Z283" s="1863">
        <v>0</v>
      </c>
    </row>
    <row r="284" spans="1:26" x14ac:dyDescent="0.3">
      <c r="A284" s="37"/>
      <c r="B284" s="37"/>
      <c r="C284" s="37"/>
      <c r="D284" s="37"/>
      <c r="E284" s="37"/>
      <c r="F284" s="37"/>
      <c r="G284" s="37"/>
      <c r="H284" s="37"/>
      <c r="I284" s="58"/>
      <c r="L284" s="1785"/>
      <c r="M284" s="1785"/>
      <c r="N284" s="1785"/>
      <c r="O284" s="1785"/>
      <c r="P284" s="1785"/>
      <c r="R284" s="1790" t="s">
        <v>74</v>
      </c>
      <c r="S284" s="1790" t="s">
        <v>632</v>
      </c>
      <c r="T284" s="1790" t="s">
        <v>808</v>
      </c>
      <c r="U284" s="1790" t="s">
        <v>1376</v>
      </c>
      <c r="V284" s="1790">
        <v>0.88</v>
      </c>
      <c r="W284" s="1790">
        <v>0.88</v>
      </c>
      <c r="X284" s="1790">
        <v>6202.6259999999984</v>
      </c>
      <c r="Y284" s="1786"/>
      <c r="Z284" s="1863">
        <v>0</v>
      </c>
    </row>
    <row r="285" spans="1:26" x14ac:dyDescent="0.3">
      <c r="A285" s="37"/>
      <c r="B285" s="37"/>
      <c r="C285" s="37"/>
      <c r="D285" s="37"/>
      <c r="E285" s="37"/>
      <c r="F285" s="37"/>
      <c r="G285" s="37"/>
      <c r="H285" s="37"/>
      <c r="I285" s="58"/>
      <c r="L285" s="1785"/>
      <c r="M285" s="1785"/>
      <c r="N285" s="1785"/>
      <c r="O285" s="1785"/>
      <c r="P285" s="1785"/>
      <c r="R285" s="1790" t="s">
        <v>74</v>
      </c>
      <c r="S285" s="1790" t="s">
        <v>634</v>
      </c>
      <c r="T285" s="1790" t="s">
        <v>456</v>
      </c>
      <c r="U285" s="1790" t="s">
        <v>1376</v>
      </c>
      <c r="V285" s="1790">
        <v>0.26</v>
      </c>
      <c r="W285" s="1790">
        <v>0.26</v>
      </c>
      <c r="X285" s="1790">
        <v>1540.3300000000002</v>
      </c>
      <c r="Y285" s="1786"/>
      <c r="Z285" s="1863">
        <v>0</v>
      </c>
    </row>
    <row r="286" spans="1:26" x14ac:dyDescent="0.3">
      <c r="A286" s="37"/>
      <c r="B286" s="37"/>
      <c r="C286" s="37"/>
      <c r="D286" s="37"/>
      <c r="E286" s="37"/>
      <c r="F286" s="37"/>
      <c r="G286" s="37"/>
      <c r="H286" s="37"/>
      <c r="I286" s="58"/>
      <c r="L286" s="1785"/>
      <c r="M286" s="1785"/>
      <c r="N286" s="1785"/>
      <c r="O286" s="1785"/>
      <c r="P286" s="1785"/>
      <c r="R286" s="1790" t="s">
        <v>74</v>
      </c>
      <c r="S286" s="1790" t="s">
        <v>634</v>
      </c>
      <c r="T286" s="1790" t="s">
        <v>808</v>
      </c>
      <c r="U286" s="1790" t="s">
        <v>1376</v>
      </c>
      <c r="V286" s="1790">
        <v>0.26</v>
      </c>
      <c r="W286" s="1790">
        <v>0.26</v>
      </c>
      <c r="X286" s="1790">
        <v>1391.578</v>
      </c>
      <c r="Y286" s="1786"/>
      <c r="Z286" s="1863">
        <v>0</v>
      </c>
    </row>
    <row r="287" spans="1:26" x14ac:dyDescent="0.3">
      <c r="A287" s="37"/>
      <c r="B287" s="37"/>
      <c r="C287" s="37"/>
      <c r="D287" s="37"/>
      <c r="E287" s="37"/>
      <c r="F287" s="37"/>
      <c r="G287" s="37"/>
      <c r="H287" s="37"/>
      <c r="I287" s="58"/>
      <c r="L287" s="1785"/>
      <c r="M287" s="1785"/>
      <c r="N287" s="1785"/>
      <c r="O287" s="1785"/>
      <c r="P287" s="1785"/>
      <c r="R287" s="1790" t="s">
        <v>74</v>
      </c>
      <c r="S287" s="1790" t="s">
        <v>634</v>
      </c>
      <c r="T287" s="1790" t="s">
        <v>810</v>
      </c>
      <c r="U287" s="1790" t="s">
        <v>1376</v>
      </c>
      <c r="V287" s="1790">
        <v>0.26</v>
      </c>
      <c r="W287" s="1790">
        <v>0.26</v>
      </c>
      <c r="X287" s="1790">
        <v>1550.9810000000002</v>
      </c>
      <c r="Y287" s="1786"/>
      <c r="Z287" s="1863">
        <v>0</v>
      </c>
    </row>
    <row r="288" spans="1:26" x14ac:dyDescent="0.3">
      <c r="A288" s="37"/>
      <c r="B288" s="37"/>
      <c r="C288" s="37"/>
      <c r="D288" s="37"/>
      <c r="E288" s="37"/>
      <c r="F288" s="37"/>
      <c r="G288" s="37"/>
      <c r="H288" s="37"/>
      <c r="I288" s="58"/>
      <c r="L288" s="1785"/>
      <c r="M288" s="1785"/>
      <c r="N288" s="1785"/>
      <c r="O288" s="1785"/>
      <c r="P288" s="1785"/>
      <c r="R288" s="1790" t="s">
        <v>74</v>
      </c>
      <c r="S288" s="1790" t="s">
        <v>636</v>
      </c>
      <c r="T288" s="1790" t="s">
        <v>456</v>
      </c>
      <c r="U288" s="1790" t="s">
        <v>1376</v>
      </c>
      <c r="V288" s="1790">
        <v>2.33</v>
      </c>
      <c r="W288" s="1790">
        <v>2.33</v>
      </c>
      <c r="X288" s="1790">
        <v>18548.906999999999</v>
      </c>
      <c r="Y288" s="1786"/>
      <c r="Z288" s="1863">
        <v>0</v>
      </c>
    </row>
    <row r="289" spans="1:26" x14ac:dyDescent="0.3">
      <c r="A289" s="37"/>
      <c r="B289" s="37"/>
      <c r="C289" s="37"/>
      <c r="D289" s="37"/>
      <c r="E289" s="37"/>
      <c r="F289" s="37"/>
      <c r="G289" s="37"/>
      <c r="H289" s="37"/>
      <c r="I289" s="58"/>
      <c r="L289" s="1785"/>
      <c r="M289" s="1785"/>
      <c r="N289" s="1785"/>
      <c r="O289" s="1785"/>
      <c r="P289" s="1785"/>
      <c r="R289" s="1790" t="s">
        <v>74</v>
      </c>
      <c r="S289" s="1790" t="s">
        <v>636</v>
      </c>
      <c r="T289" s="1790" t="s">
        <v>808</v>
      </c>
      <c r="U289" s="1790" t="s">
        <v>1376</v>
      </c>
      <c r="V289" s="1790">
        <v>2.33</v>
      </c>
      <c r="W289" s="1790">
        <v>2.33</v>
      </c>
      <c r="X289" s="1790">
        <v>17860.794000000002</v>
      </c>
      <c r="Y289" s="1786"/>
      <c r="Z289" s="1863">
        <v>0</v>
      </c>
    </row>
    <row r="290" spans="1:26" x14ac:dyDescent="0.3">
      <c r="A290" s="37"/>
      <c r="B290" s="37"/>
      <c r="C290" s="37"/>
      <c r="D290" s="37"/>
      <c r="E290" s="37"/>
      <c r="F290" s="37"/>
      <c r="G290" s="37"/>
      <c r="H290" s="37"/>
      <c r="I290" s="58"/>
      <c r="L290" s="1785"/>
      <c r="M290" s="1785"/>
      <c r="N290" s="1785"/>
      <c r="O290" s="1785"/>
      <c r="P290" s="1785"/>
      <c r="R290" s="1790" t="s">
        <v>74</v>
      </c>
      <c r="S290" s="1790" t="s">
        <v>638</v>
      </c>
      <c r="T290" s="1790" t="s">
        <v>456</v>
      </c>
      <c r="U290" s="1790" t="s">
        <v>1376</v>
      </c>
      <c r="V290" s="1790">
        <v>5.2</v>
      </c>
      <c r="W290" s="1790">
        <v>5.2</v>
      </c>
      <c r="X290" s="1790">
        <v>29370.996999999999</v>
      </c>
      <c r="Y290" s="1786"/>
      <c r="Z290" s="1863">
        <v>0</v>
      </c>
    </row>
    <row r="291" spans="1:26" x14ac:dyDescent="0.3">
      <c r="A291" s="37"/>
      <c r="B291" s="37"/>
      <c r="C291" s="37"/>
      <c r="D291" s="37"/>
      <c r="E291" s="37"/>
      <c r="F291" s="37"/>
      <c r="G291" s="37"/>
      <c r="H291" s="37"/>
      <c r="I291" s="58"/>
      <c r="L291" s="1785"/>
      <c r="M291" s="1785"/>
      <c r="N291" s="1785"/>
      <c r="O291" s="1785"/>
      <c r="P291" s="1785"/>
      <c r="R291" s="1790" t="s">
        <v>74</v>
      </c>
      <c r="S291" s="1790" t="s">
        <v>638</v>
      </c>
      <c r="T291" s="1790" t="s">
        <v>808</v>
      </c>
      <c r="U291" s="1790" t="s">
        <v>1376</v>
      </c>
      <c r="V291" s="1790">
        <v>5.2</v>
      </c>
      <c r="W291" s="1790">
        <v>5.2</v>
      </c>
      <c r="X291" s="1790">
        <v>33083.458000000006</v>
      </c>
      <c r="Y291" s="1786"/>
      <c r="Z291" s="1863">
        <v>0</v>
      </c>
    </row>
    <row r="292" spans="1:26" x14ac:dyDescent="0.3">
      <c r="A292" s="37"/>
      <c r="B292" s="37"/>
      <c r="C292" s="37"/>
      <c r="D292" s="37"/>
      <c r="E292" s="37"/>
      <c r="F292" s="37"/>
      <c r="G292" s="37"/>
      <c r="H292" s="37"/>
      <c r="I292" s="58"/>
      <c r="L292" s="1785"/>
      <c r="M292" s="1785"/>
      <c r="N292" s="1785"/>
      <c r="O292" s="1785"/>
      <c r="P292" s="1785"/>
      <c r="R292" s="1790" t="s">
        <v>74</v>
      </c>
      <c r="S292" s="1790" t="s">
        <v>638</v>
      </c>
      <c r="T292" s="1790" t="s">
        <v>810</v>
      </c>
      <c r="U292" s="1790" t="s">
        <v>1376</v>
      </c>
      <c r="V292" s="1790">
        <v>5.2</v>
      </c>
      <c r="W292" s="1790">
        <v>5.2</v>
      </c>
      <c r="X292" s="1790">
        <v>32227.512000000002</v>
      </c>
      <c r="Y292" s="1786"/>
      <c r="Z292" s="1863">
        <v>0</v>
      </c>
    </row>
    <row r="293" spans="1:26" x14ac:dyDescent="0.3">
      <c r="A293" s="37"/>
      <c r="B293" s="37"/>
      <c r="C293" s="37"/>
      <c r="D293" s="37"/>
      <c r="E293" s="37"/>
      <c r="F293" s="37"/>
      <c r="G293" s="37"/>
      <c r="H293" s="37"/>
      <c r="I293" s="58"/>
      <c r="L293" s="1785"/>
      <c r="M293" s="1785"/>
      <c r="N293" s="1785"/>
      <c r="O293" s="1785"/>
      <c r="P293" s="1785"/>
      <c r="R293" s="1790" t="s">
        <v>74</v>
      </c>
      <c r="S293" s="1790" t="s">
        <v>640</v>
      </c>
      <c r="T293" s="1790" t="s">
        <v>456</v>
      </c>
      <c r="U293" s="1790" t="s">
        <v>1376</v>
      </c>
      <c r="V293" s="1790">
        <v>49.2</v>
      </c>
      <c r="W293" s="1790">
        <v>49.2</v>
      </c>
      <c r="X293" s="1790">
        <v>251311.13600000006</v>
      </c>
      <c r="Y293" s="1786"/>
      <c r="Z293" s="1863">
        <v>0</v>
      </c>
    </row>
    <row r="294" spans="1:26" x14ac:dyDescent="0.3">
      <c r="A294" s="37"/>
      <c r="B294" s="37"/>
      <c r="C294" s="37"/>
      <c r="D294" s="37"/>
      <c r="E294" s="37"/>
      <c r="F294" s="37"/>
      <c r="G294" s="37"/>
      <c r="H294" s="37"/>
      <c r="I294" s="58"/>
      <c r="L294" s="1785"/>
      <c r="M294" s="1785"/>
      <c r="N294" s="1785"/>
      <c r="O294" s="1785"/>
      <c r="P294" s="1785"/>
      <c r="R294" s="1790" t="s">
        <v>74</v>
      </c>
      <c r="S294" s="1790" t="s">
        <v>640</v>
      </c>
      <c r="T294" s="1790" t="s">
        <v>808</v>
      </c>
      <c r="U294" s="1790" t="s">
        <v>1376</v>
      </c>
      <c r="V294" s="1790">
        <v>49</v>
      </c>
      <c r="W294" s="1790">
        <v>49</v>
      </c>
      <c r="X294" s="1790">
        <v>215237.26900000006</v>
      </c>
      <c r="Y294" s="1786"/>
      <c r="Z294" s="1863">
        <v>0</v>
      </c>
    </row>
    <row r="295" spans="1:26" x14ac:dyDescent="0.3">
      <c r="A295" s="37"/>
      <c r="B295" s="37"/>
      <c r="C295" s="37"/>
      <c r="D295" s="37"/>
      <c r="E295" s="37"/>
      <c r="F295" s="37"/>
      <c r="G295" s="37"/>
      <c r="H295" s="37"/>
      <c r="I295" s="58"/>
      <c r="L295" s="1785"/>
      <c r="M295" s="1785"/>
      <c r="N295" s="1785"/>
      <c r="O295" s="1785"/>
      <c r="P295" s="1785"/>
      <c r="R295" s="1790" t="s">
        <v>74</v>
      </c>
      <c r="S295" s="1790" t="s">
        <v>640</v>
      </c>
      <c r="T295" s="1790" t="s">
        <v>810</v>
      </c>
      <c r="U295" s="1790" t="s">
        <v>1376</v>
      </c>
      <c r="V295" s="1790">
        <v>48.66</v>
      </c>
      <c r="W295" s="1790">
        <v>48.66</v>
      </c>
      <c r="X295" s="1790">
        <v>230848.05799999999</v>
      </c>
      <c r="Y295" s="1786"/>
      <c r="Z295" s="1863">
        <v>0</v>
      </c>
    </row>
    <row r="296" spans="1:26" x14ac:dyDescent="0.3">
      <c r="A296" s="37"/>
      <c r="B296" s="37"/>
      <c r="C296" s="37"/>
      <c r="D296" s="37"/>
      <c r="E296" s="37"/>
      <c r="F296" s="37"/>
      <c r="G296" s="37"/>
      <c r="H296" s="37"/>
      <c r="I296" s="58"/>
      <c r="L296" s="1785"/>
      <c r="M296" s="1785"/>
      <c r="N296" s="1785"/>
      <c r="O296" s="1785"/>
      <c r="P296" s="1785"/>
      <c r="R296" s="1790" t="s">
        <v>74</v>
      </c>
      <c r="S296" s="1790" t="s">
        <v>642</v>
      </c>
      <c r="T296" s="1790" t="s">
        <v>456</v>
      </c>
      <c r="U296" s="1790" t="s">
        <v>1376</v>
      </c>
      <c r="V296" s="1790">
        <v>8.9600000000000009</v>
      </c>
      <c r="W296" s="1790">
        <v>8.9600000000000009</v>
      </c>
      <c r="X296" s="1790">
        <v>39336.597000000002</v>
      </c>
      <c r="Y296" s="1786"/>
      <c r="Z296" s="1863">
        <v>0</v>
      </c>
    </row>
    <row r="297" spans="1:26" x14ac:dyDescent="0.3">
      <c r="A297" s="37"/>
      <c r="B297" s="37"/>
      <c r="C297" s="37"/>
      <c r="D297" s="37"/>
      <c r="E297" s="37"/>
      <c r="F297" s="37"/>
      <c r="G297" s="37"/>
      <c r="H297" s="37"/>
      <c r="I297" s="58"/>
      <c r="L297" s="1785"/>
      <c r="M297" s="1785"/>
      <c r="N297" s="1785"/>
      <c r="O297" s="1785"/>
      <c r="P297" s="1785"/>
      <c r="R297" s="1790" t="s">
        <v>74</v>
      </c>
      <c r="S297" s="1790" t="s">
        <v>644</v>
      </c>
      <c r="T297" s="1790" t="s">
        <v>812</v>
      </c>
      <c r="U297" s="1790" t="s">
        <v>1376</v>
      </c>
      <c r="V297" s="1790">
        <v>20.350000000000001</v>
      </c>
      <c r="W297" s="1790">
        <v>20.350000000000001</v>
      </c>
      <c r="X297" s="1790">
        <v>134.14900000000003</v>
      </c>
      <c r="Y297" s="1786"/>
      <c r="Z297" s="1863">
        <v>0</v>
      </c>
    </row>
    <row r="298" spans="1:26" x14ac:dyDescent="0.3">
      <c r="A298" s="37"/>
      <c r="B298" s="37"/>
      <c r="C298" s="37"/>
      <c r="D298" s="37"/>
      <c r="E298" s="37"/>
      <c r="F298" s="37"/>
      <c r="G298" s="37"/>
      <c r="H298" s="37"/>
      <c r="I298" s="58"/>
      <c r="L298" s="1785"/>
      <c r="M298" s="1785"/>
      <c r="N298" s="1785"/>
      <c r="O298" s="1785"/>
      <c r="P298" s="1785"/>
      <c r="R298" s="1790" t="s">
        <v>74</v>
      </c>
      <c r="S298" s="1790" t="s">
        <v>644</v>
      </c>
      <c r="T298" s="1790" t="s">
        <v>900</v>
      </c>
      <c r="U298" s="1790" t="s">
        <v>1376</v>
      </c>
      <c r="V298" s="1790">
        <v>5.23</v>
      </c>
      <c r="W298" s="1790">
        <v>5.23</v>
      </c>
      <c r="X298" s="1790">
        <v>96.802000000000007</v>
      </c>
      <c r="Y298" s="1786"/>
      <c r="Z298" s="1863">
        <v>0</v>
      </c>
    </row>
    <row r="299" spans="1:26" x14ac:dyDescent="0.3">
      <c r="A299" s="37"/>
      <c r="B299" s="37"/>
      <c r="C299" s="37"/>
      <c r="D299" s="37"/>
      <c r="E299" s="37"/>
      <c r="F299" s="37"/>
      <c r="G299" s="37"/>
      <c r="H299" s="37"/>
      <c r="I299" s="58"/>
      <c r="L299" s="1785"/>
      <c r="M299" s="1785"/>
      <c r="N299" s="1785"/>
      <c r="O299" s="1785"/>
      <c r="P299" s="1785"/>
      <c r="R299" s="1790" t="s">
        <v>74</v>
      </c>
      <c r="S299" s="1790" t="s">
        <v>644</v>
      </c>
      <c r="T299" s="1790" t="s">
        <v>901</v>
      </c>
      <c r="U299" s="1790" t="s">
        <v>1376</v>
      </c>
      <c r="V299" s="1790">
        <v>5.23</v>
      </c>
      <c r="W299" s="1790">
        <v>5.23</v>
      </c>
      <c r="X299" s="1790">
        <v>67.691000000000003</v>
      </c>
      <c r="Y299" s="1786"/>
      <c r="Z299" s="1863">
        <v>0</v>
      </c>
    </row>
    <row r="300" spans="1:26" x14ac:dyDescent="0.3">
      <c r="A300" s="37"/>
      <c r="B300" s="37"/>
      <c r="C300" s="37"/>
      <c r="D300" s="37"/>
      <c r="E300" s="37"/>
      <c r="F300" s="37"/>
      <c r="G300" s="37"/>
      <c r="H300" s="37"/>
      <c r="I300" s="58"/>
      <c r="L300" s="1785"/>
      <c r="M300" s="1785"/>
      <c r="N300" s="1785"/>
      <c r="O300" s="1785"/>
      <c r="P300" s="1785"/>
      <c r="R300" s="1790" t="s">
        <v>74</v>
      </c>
      <c r="S300" s="1790" t="s">
        <v>646</v>
      </c>
      <c r="T300" s="1790" t="s">
        <v>1381</v>
      </c>
      <c r="U300" s="1790" t="s">
        <v>1376</v>
      </c>
      <c r="V300" s="1790">
        <v>10.57</v>
      </c>
      <c r="W300" s="1790">
        <v>10.57</v>
      </c>
      <c r="X300" s="1790">
        <v>113.715</v>
      </c>
      <c r="Y300" s="1786"/>
      <c r="Z300" s="1863">
        <v>0</v>
      </c>
    </row>
    <row r="301" spans="1:26" x14ac:dyDescent="0.3">
      <c r="A301" s="37"/>
      <c r="B301" s="37"/>
      <c r="C301" s="37"/>
      <c r="D301" s="37"/>
      <c r="E301" s="37"/>
      <c r="F301" s="37"/>
      <c r="G301" s="37"/>
      <c r="H301" s="37"/>
      <c r="I301" s="58"/>
      <c r="L301" s="1785"/>
      <c r="M301" s="1785"/>
      <c r="N301" s="1785"/>
      <c r="O301" s="1785"/>
      <c r="P301" s="1785"/>
      <c r="R301" s="1790" t="s">
        <v>74</v>
      </c>
      <c r="S301" s="1790" t="s">
        <v>646</v>
      </c>
      <c r="T301" s="1790" t="s">
        <v>452</v>
      </c>
      <c r="U301" s="1790" t="s">
        <v>1376</v>
      </c>
      <c r="V301" s="1790">
        <v>10.57</v>
      </c>
      <c r="W301" s="1790">
        <v>10.57</v>
      </c>
      <c r="X301" s="1790">
        <v>128.16999999999999</v>
      </c>
      <c r="Y301" s="1786"/>
      <c r="Z301" s="1863">
        <v>0</v>
      </c>
    </row>
    <row r="302" spans="1:26" x14ac:dyDescent="0.3">
      <c r="A302" s="37"/>
      <c r="B302" s="37"/>
      <c r="C302" s="37"/>
      <c r="D302" s="37"/>
      <c r="E302" s="37"/>
      <c r="F302" s="37"/>
      <c r="G302" s="37"/>
      <c r="H302" s="37"/>
      <c r="I302" s="58"/>
      <c r="L302" s="1785"/>
      <c r="M302" s="1785"/>
      <c r="N302" s="1785"/>
      <c r="O302" s="1785"/>
      <c r="P302" s="1785"/>
      <c r="R302" s="1790" t="s">
        <v>74</v>
      </c>
      <c r="S302" s="1790" t="s">
        <v>646</v>
      </c>
      <c r="T302" s="1790" t="s">
        <v>454</v>
      </c>
      <c r="U302" s="1790" t="s">
        <v>1376</v>
      </c>
      <c r="V302" s="1790">
        <v>10.57</v>
      </c>
      <c r="W302" s="1790">
        <v>10.57</v>
      </c>
      <c r="X302" s="1790">
        <v>106.839</v>
      </c>
      <c r="Y302" s="1786"/>
      <c r="Z302" s="1863">
        <v>0</v>
      </c>
    </row>
    <row r="303" spans="1:26" x14ac:dyDescent="0.3">
      <c r="A303" s="37"/>
      <c r="B303" s="37"/>
      <c r="C303" s="37"/>
      <c r="D303" s="37"/>
      <c r="E303" s="37"/>
      <c r="F303" s="37"/>
      <c r="G303" s="37"/>
      <c r="H303" s="37"/>
      <c r="I303" s="58"/>
      <c r="L303" s="1785"/>
      <c r="M303" s="1785"/>
      <c r="N303" s="1785"/>
      <c r="O303" s="1785"/>
      <c r="P303" s="1785"/>
      <c r="R303" s="1790" t="s">
        <v>76</v>
      </c>
      <c r="S303" s="1790" t="s">
        <v>648</v>
      </c>
      <c r="T303" s="1790" t="s">
        <v>1381</v>
      </c>
      <c r="U303" s="1790" t="s">
        <v>1376</v>
      </c>
      <c r="V303" s="1790">
        <v>11.9</v>
      </c>
      <c r="W303" s="1790">
        <v>11.9</v>
      </c>
      <c r="X303" s="1790">
        <v>26671.918999999998</v>
      </c>
      <c r="Y303" s="1786"/>
      <c r="Z303" s="1863">
        <v>0</v>
      </c>
    </row>
    <row r="304" spans="1:26" x14ac:dyDescent="0.3">
      <c r="A304" s="37"/>
      <c r="B304" s="37"/>
      <c r="C304" s="37"/>
      <c r="D304" s="37"/>
      <c r="E304" s="37"/>
      <c r="F304" s="37"/>
      <c r="G304" s="37"/>
      <c r="H304" s="37"/>
      <c r="I304" s="58"/>
      <c r="L304" s="1785"/>
      <c r="M304" s="1785"/>
      <c r="N304" s="1785"/>
      <c r="O304" s="1785"/>
      <c r="P304" s="1785"/>
      <c r="R304" s="1790" t="s">
        <v>76</v>
      </c>
      <c r="S304" s="1790" t="s">
        <v>648</v>
      </c>
      <c r="T304" s="1790" t="s">
        <v>452</v>
      </c>
      <c r="U304" s="1790" t="s">
        <v>1376</v>
      </c>
      <c r="V304" s="1790">
        <v>11.9</v>
      </c>
      <c r="W304" s="1790">
        <v>11.9</v>
      </c>
      <c r="X304" s="1790">
        <v>34280.584000000003</v>
      </c>
      <c r="Y304" s="1786"/>
      <c r="Z304" s="1863">
        <v>0</v>
      </c>
    </row>
    <row r="305" spans="1:26" x14ac:dyDescent="0.3">
      <c r="A305" s="37"/>
      <c r="B305" s="37"/>
      <c r="C305" s="37"/>
      <c r="D305" s="37"/>
      <c r="E305" s="37"/>
      <c r="F305" s="37"/>
      <c r="G305" s="37"/>
      <c r="H305" s="37"/>
      <c r="I305" s="58"/>
      <c r="L305" s="1785"/>
      <c r="M305" s="1785"/>
      <c r="N305" s="1785"/>
      <c r="O305" s="1785"/>
      <c r="P305" s="1785"/>
      <c r="R305" s="1790" t="s">
        <v>76</v>
      </c>
      <c r="S305" s="1790" t="s">
        <v>650</v>
      </c>
      <c r="T305" s="1790" t="s">
        <v>454</v>
      </c>
      <c r="U305" s="1790" t="s">
        <v>1376</v>
      </c>
      <c r="V305" s="1790">
        <v>11.9</v>
      </c>
      <c r="W305" s="1790">
        <v>11.9</v>
      </c>
      <c r="X305" s="1790">
        <v>0</v>
      </c>
      <c r="Y305" s="1786"/>
      <c r="Z305" s="1863">
        <v>0</v>
      </c>
    </row>
    <row r="306" spans="1:26" x14ac:dyDescent="0.3">
      <c r="L306" s="1785"/>
      <c r="M306" s="1785"/>
      <c r="N306" s="1785"/>
      <c r="O306" s="1785"/>
      <c r="P306" s="1785"/>
      <c r="R306" s="1790" t="s">
        <v>76</v>
      </c>
      <c r="S306" s="1790" t="s">
        <v>652</v>
      </c>
      <c r="T306" s="1790" t="s">
        <v>1381</v>
      </c>
      <c r="U306" s="1790" t="s">
        <v>1376</v>
      </c>
      <c r="V306" s="1790">
        <v>5.7320000000000002</v>
      </c>
      <c r="W306" s="1790">
        <v>5.7320000000000002</v>
      </c>
      <c r="X306" s="1790">
        <v>16969.006999999998</v>
      </c>
      <c r="Y306" s="1786"/>
      <c r="Z306" s="1863">
        <v>0</v>
      </c>
    </row>
    <row r="307" spans="1:26" x14ac:dyDescent="0.3">
      <c r="L307" s="1785"/>
      <c r="M307" s="1785"/>
      <c r="N307" s="1785"/>
      <c r="O307" s="1785"/>
      <c r="P307" s="1785"/>
      <c r="R307" s="1790" t="s">
        <v>76</v>
      </c>
      <c r="S307" s="1790" t="s">
        <v>652</v>
      </c>
      <c r="T307" s="1790" t="s">
        <v>452</v>
      </c>
      <c r="U307" s="1790" t="s">
        <v>1376</v>
      </c>
      <c r="V307" s="1790">
        <v>5.7320000000000002</v>
      </c>
      <c r="W307" s="1790">
        <v>5.7320000000000002</v>
      </c>
      <c r="X307" s="1790">
        <v>16057.77</v>
      </c>
      <c r="Y307" s="1786"/>
      <c r="Z307" s="1863">
        <v>0</v>
      </c>
    </row>
    <row r="308" spans="1:26" x14ac:dyDescent="0.3">
      <c r="L308" s="1785"/>
      <c r="M308" s="1785"/>
      <c r="N308" s="1785"/>
      <c r="O308" s="1785"/>
      <c r="P308" s="1785"/>
      <c r="R308" s="1790" t="s">
        <v>76</v>
      </c>
      <c r="S308" s="1790" t="s">
        <v>652</v>
      </c>
      <c r="T308" s="1790" t="s">
        <v>454</v>
      </c>
      <c r="U308" s="1790" t="s">
        <v>1376</v>
      </c>
      <c r="V308" s="1790">
        <v>5.7320000000000002</v>
      </c>
      <c r="W308" s="1790">
        <v>5.7320000000000002</v>
      </c>
      <c r="X308" s="1790">
        <v>16839.157999999999</v>
      </c>
      <c r="Y308" s="1786"/>
      <c r="Z308" s="1863">
        <v>0</v>
      </c>
    </row>
    <row r="309" spans="1:26" x14ac:dyDescent="0.3">
      <c r="L309" s="1785"/>
      <c r="M309" s="1785"/>
      <c r="N309" s="1785"/>
      <c r="O309" s="1785"/>
      <c r="P309" s="1785"/>
      <c r="R309" s="1790" t="s">
        <v>76</v>
      </c>
      <c r="S309" s="1790" t="s">
        <v>652</v>
      </c>
      <c r="T309" s="1790" t="s">
        <v>894</v>
      </c>
      <c r="U309" s="1790" t="s">
        <v>1376</v>
      </c>
      <c r="V309" s="1790">
        <v>5.7320000000000002</v>
      </c>
      <c r="W309" s="1790">
        <v>5.7320000000000002</v>
      </c>
      <c r="X309" s="1790">
        <v>13844.069000000001</v>
      </c>
      <c r="Y309" s="1786"/>
      <c r="Z309" s="1863">
        <v>0</v>
      </c>
    </row>
    <row r="310" spans="1:26" x14ac:dyDescent="0.3">
      <c r="L310" s="1785"/>
      <c r="M310" s="1785"/>
      <c r="N310" s="1785"/>
      <c r="O310" s="1785"/>
      <c r="P310" s="1785"/>
      <c r="R310" s="1790" t="s">
        <v>78</v>
      </c>
      <c r="S310" s="1790" t="s">
        <v>654</v>
      </c>
      <c r="T310" s="1790" t="s">
        <v>1381</v>
      </c>
      <c r="U310" s="1790" t="s">
        <v>1376</v>
      </c>
      <c r="V310" s="1790">
        <v>0.3</v>
      </c>
      <c r="W310" s="1790">
        <v>0.3</v>
      </c>
      <c r="X310" s="1790">
        <v>1773.1469999999999</v>
      </c>
      <c r="Y310" s="1786"/>
      <c r="Z310" s="1863">
        <v>0</v>
      </c>
    </row>
    <row r="311" spans="1:26" x14ac:dyDescent="0.3">
      <c r="L311" s="1785"/>
      <c r="M311" s="1785"/>
      <c r="N311" s="1785"/>
      <c r="O311" s="1785"/>
      <c r="P311" s="1785"/>
      <c r="R311" s="1790" t="s">
        <v>78</v>
      </c>
      <c r="S311" s="1790" t="s">
        <v>654</v>
      </c>
      <c r="T311" s="1790" t="s">
        <v>452</v>
      </c>
      <c r="U311" s="1790" t="s">
        <v>1376</v>
      </c>
      <c r="V311" s="1790">
        <v>0.3</v>
      </c>
      <c r="W311" s="1790">
        <v>0.3</v>
      </c>
      <c r="X311" s="1790">
        <v>1586.6510000000001</v>
      </c>
      <c r="Y311" s="1786"/>
      <c r="Z311" s="1863">
        <v>0</v>
      </c>
    </row>
    <row r="312" spans="1:26" x14ac:dyDescent="0.3">
      <c r="L312" s="1785"/>
      <c r="M312" s="1785"/>
      <c r="N312" s="1785"/>
      <c r="O312" s="1785"/>
      <c r="P312" s="1785"/>
      <c r="R312" s="1790" t="s">
        <v>80</v>
      </c>
      <c r="S312" s="1790" t="s">
        <v>656</v>
      </c>
      <c r="T312" s="1790" t="s">
        <v>425</v>
      </c>
      <c r="U312" s="1790" t="s">
        <v>1376</v>
      </c>
      <c r="V312" s="1790">
        <v>5</v>
      </c>
      <c r="W312" s="1790">
        <v>5</v>
      </c>
      <c r="X312" s="1790">
        <v>31368.687000000002</v>
      </c>
      <c r="Y312" s="1786"/>
      <c r="Z312" s="1863">
        <v>0</v>
      </c>
    </row>
    <row r="313" spans="1:26" x14ac:dyDescent="0.3">
      <c r="L313" s="1785"/>
      <c r="M313" s="1785"/>
      <c r="N313" s="1785"/>
      <c r="O313" s="1785"/>
      <c r="P313" s="1785"/>
      <c r="R313" s="1790" t="s">
        <v>82</v>
      </c>
      <c r="S313" s="1790" t="s">
        <v>658</v>
      </c>
      <c r="T313" s="1790" t="s">
        <v>1381</v>
      </c>
      <c r="U313" s="1790" t="s">
        <v>1376</v>
      </c>
      <c r="V313" s="1790">
        <v>4.9249999999999998</v>
      </c>
      <c r="W313" s="1790">
        <v>4.9249999999999998</v>
      </c>
      <c r="X313" s="1790">
        <v>22519.846000000001</v>
      </c>
      <c r="Y313" s="1786"/>
      <c r="Z313" s="1863">
        <v>0</v>
      </c>
    </row>
    <row r="314" spans="1:26" x14ac:dyDescent="0.3">
      <c r="L314" s="1785"/>
      <c r="M314" s="1785"/>
      <c r="N314" s="1785"/>
      <c r="O314" s="1785"/>
      <c r="P314" s="1785"/>
      <c r="R314" s="1790" t="s">
        <v>82</v>
      </c>
      <c r="S314" s="1790" t="s">
        <v>658</v>
      </c>
      <c r="T314" s="1790" t="s">
        <v>452</v>
      </c>
      <c r="U314" s="1790" t="s">
        <v>1376</v>
      </c>
      <c r="V314" s="1790">
        <v>4.9249999999999998</v>
      </c>
      <c r="W314" s="1790">
        <v>4.9249999999999998</v>
      </c>
      <c r="X314" s="1790">
        <v>22519.846000000001</v>
      </c>
      <c r="Y314" s="1786"/>
      <c r="Z314" s="1863">
        <v>0</v>
      </c>
    </row>
    <row r="315" spans="1:26" x14ac:dyDescent="0.3">
      <c r="L315" s="1785"/>
      <c r="M315" s="1785"/>
      <c r="N315" s="1785"/>
      <c r="O315" s="1785"/>
      <c r="P315" s="1785"/>
      <c r="R315" s="1790" t="s">
        <v>82</v>
      </c>
      <c r="S315" s="1790" t="s">
        <v>660</v>
      </c>
      <c r="T315" s="1790" t="s">
        <v>1381</v>
      </c>
      <c r="U315" s="1790" t="s">
        <v>1376</v>
      </c>
      <c r="V315" s="1790">
        <v>4.9820000000000002</v>
      </c>
      <c r="W315" s="1790">
        <v>4.9820000000000002</v>
      </c>
      <c r="X315" s="1790">
        <v>24046.307000000001</v>
      </c>
      <c r="Y315" s="1786"/>
      <c r="Z315" s="1863">
        <v>0</v>
      </c>
    </row>
    <row r="316" spans="1:26" x14ac:dyDescent="0.3">
      <c r="L316" s="1785"/>
      <c r="M316" s="1785"/>
      <c r="N316" s="1785"/>
      <c r="O316" s="1785"/>
      <c r="P316" s="1785"/>
      <c r="R316" s="1790" t="s">
        <v>82</v>
      </c>
      <c r="S316" s="1790" t="s">
        <v>660</v>
      </c>
      <c r="T316" s="1790" t="s">
        <v>452</v>
      </c>
      <c r="U316" s="1790" t="s">
        <v>1376</v>
      </c>
      <c r="V316" s="1790">
        <v>4.9820000000000002</v>
      </c>
      <c r="W316" s="1790">
        <v>4.9820000000000002</v>
      </c>
      <c r="X316" s="1790">
        <v>24046.307000000001</v>
      </c>
      <c r="Y316" s="1786"/>
      <c r="Z316" s="1863">
        <v>0</v>
      </c>
    </row>
    <row r="317" spans="1:26" x14ac:dyDescent="0.3">
      <c r="L317" s="1785"/>
      <c r="M317" s="1785"/>
      <c r="N317" s="1785"/>
      <c r="O317" s="1785"/>
      <c r="P317" s="1785"/>
      <c r="R317" s="1790" t="s">
        <v>82</v>
      </c>
      <c r="S317" s="1790" t="s">
        <v>662</v>
      </c>
      <c r="T317" s="1790" t="s">
        <v>1381</v>
      </c>
      <c r="U317" s="1790" t="s">
        <v>1376</v>
      </c>
      <c r="V317" s="1790">
        <v>9.984</v>
      </c>
      <c r="W317" s="1790">
        <v>9.984</v>
      </c>
      <c r="X317" s="1790">
        <v>48389.445</v>
      </c>
      <c r="Y317" s="1786"/>
      <c r="Z317" s="1863">
        <v>0</v>
      </c>
    </row>
    <row r="318" spans="1:26" x14ac:dyDescent="0.3">
      <c r="L318" s="1785"/>
      <c r="M318" s="1785"/>
      <c r="N318" s="1785"/>
      <c r="O318" s="1785"/>
      <c r="P318" s="1785"/>
      <c r="R318" s="1790" t="s">
        <v>82</v>
      </c>
      <c r="S318" s="1790" t="s">
        <v>662</v>
      </c>
      <c r="T318" s="1790" t="s">
        <v>452</v>
      </c>
      <c r="U318" s="1790" t="s">
        <v>1376</v>
      </c>
      <c r="V318" s="1790">
        <v>9.984</v>
      </c>
      <c r="W318" s="1790">
        <v>9.984</v>
      </c>
      <c r="X318" s="1790">
        <v>48389.445</v>
      </c>
      <c r="Y318" s="1786"/>
      <c r="Z318" s="1863">
        <v>0</v>
      </c>
    </row>
    <row r="319" spans="1:26" x14ac:dyDescent="0.3">
      <c r="L319" s="1785"/>
      <c r="M319" s="1785"/>
      <c r="N319" s="1785"/>
      <c r="O319" s="1785"/>
      <c r="P319" s="1785"/>
      <c r="R319" s="1790" t="s">
        <v>82</v>
      </c>
      <c r="S319" s="1790" t="s">
        <v>664</v>
      </c>
      <c r="T319" s="1790" t="s">
        <v>1381</v>
      </c>
      <c r="U319" s="1790" t="s">
        <v>1376</v>
      </c>
      <c r="V319" s="1790">
        <v>9.9830000000000005</v>
      </c>
      <c r="W319" s="1790">
        <v>9.9830000000000005</v>
      </c>
      <c r="X319" s="1790">
        <v>54866.364000000001</v>
      </c>
      <c r="Y319" s="1786"/>
      <c r="Z319" s="1863">
        <v>0</v>
      </c>
    </row>
    <row r="320" spans="1:26" x14ac:dyDescent="0.3">
      <c r="L320" s="1785"/>
      <c r="M320" s="1785"/>
      <c r="N320" s="1785"/>
      <c r="O320" s="1785"/>
      <c r="P320" s="1785"/>
      <c r="R320" s="1790" t="s">
        <v>82</v>
      </c>
      <c r="S320" s="1790" t="s">
        <v>664</v>
      </c>
      <c r="T320" s="1790" t="s">
        <v>452</v>
      </c>
      <c r="U320" s="1790" t="s">
        <v>1376</v>
      </c>
      <c r="V320" s="1790">
        <v>9.9830000000000005</v>
      </c>
      <c r="W320" s="1790">
        <v>9.9830000000000005</v>
      </c>
      <c r="X320" s="1790">
        <v>54866.364000000001</v>
      </c>
      <c r="Y320" s="1786"/>
      <c r="Z320" s="1863">
        <v>0</v>
      </c>
    </row>
    <row r="321" spans="12:26" x14ac:dyDescent="0.3">
      <c r="L321" s="1785"/>
      <c r="M321" s="1785"/>
      <c r="N321" s="1785"/>
      <c r="O321" s="1785"/>
      <c r="P321" s="1785"/>
      <c r="R321" s="1790" t="s">
        <v>82</v>
      </c>
      <c r="S321" s="1790" t="s">
        <v>666</v>
      </c>
      <c r="T321" s="1790" t="s">
        <v>1381</v>
      </c>
      <c r="U321" s="1790" t="s">
        <v>1376</v>
      </c>
      <c r="V321" s="1790">
        <v>3.3180000000000001</v>
      </c>
      <c r="W321" s="1790">
        <v>3.3180000000000001</v>
      </c>
      <c r="X321" s="1790">
        <v>18740.886000000002</v>
      </c>
      <c r="Y321" s="1786"/>
      <c r="Z321" s="1863">
        <v>0</v>
      </c>
    </row>
    <row r="322" spans="12:26" x14ac:dyDescent="0.3">
      <c r="L322" s="1785"/>
      <c r="M322" s="1785"/>
      <c r="N322" s="1785"/>
      <c r="O322" s="1785"/>
      <c r="P322" s="1785"/>
      <c r="R322" s="1790" t="s">
        <v>82</v>
      </c>
      <c r="S322" s="1790" t="s">
        <v>666</v>
      </c>
      <c r="T322" s="1790" t="s">
        <v>452</v>
      </c>
      <c r="U322" s="1790" t="s">
        <v>1376</v>
      </c>
      <c r="V322" s="1790">
        <v>3.3180000000000001</v>
      </c>
      <c r="W322" s="1790">
        <v>3.3180000000000001</v>
      </c>
      <c r="X322" s="1790">
        <v>18740.886000000002</v>
      </c>
      <c r="Y322" s="1786"/>
      <c r="Z322" s="1863">
        <v>0</v>
      </c>
    </row>
    <row r="323" spans="12:26" x14ac:dyDescent="0.3">
      <c r="L323" s="1785"/>
      <c r="M323" s="1785"/>
      <c r="N323" s="1785"/>
      <c r="O323" s="1785"/>
      <c r="P323" s="1785"/>
      <c r="R323" s="1790" t="s">
        <v>82</v>
      </c>
      <c r="S323" s="1790" t="s">
        <v>668</v>
      </c>
      <c r="T323" s="1790" t="s">
        <v>1381</v>
      </c>
      <c r="U323" s="1790" t="s">
        <v>1376</v>
      </c>
      <c r="V323" s="1790">
        <v>3.2509999999999999</v>
      </c>
      <c r="W323" s="1790">
        <v>3.2509999999999999</v>
      </c>
      <c r="X323" s="1790">
        <v>19615.118000000002</v>
      </c>
      <c r="Y323" s="1786"/>
      <c r="Z323" s="1863">
        <v>0</v>
      </c>
    </row>
    <row r="324" spans="12:26" x14ac:dyDescent="0.3">
      <c r="L324" s="1785"/>
      <c r="M324" s="1785"/>
      <c r="N324" s="1785"/>
      <c r="O324" s="1785"/>
      <c r="P324" s="1785"/>
      <c r="R324" s="1790" t="s">
        <v>82</v>
      </c>
      <c r="S324" s="1790" t="s">
        <v>668</v>
      </c>
      <c r="T324" s="1790" t="s">
        <v>452</v>
      </c>
      <c r="U324" s="1790" t="s">
        <v>1376</v>
      </c>
      <c r="V324" s="1790">
        <v>3.2509999999999999</v>
      </c>
      <c r="W324" s="1790">
        <v>3.2509999999999999</v>
      </c>
      <c r="X324" s="1790">
        <v>19615.118000000002</v>
      </c>
      <c r="Y324" s="1786"/>
      <c r="Z324" s="1863">
        <v>0</v>
      </c>
    </row>
    <row r="325" spans="12:26" x14ac:dyDescent="0.3">
      <c r="L325" s="1785"/>
      <c r="M325" s="1785"/>
      <c r="N325" s="1785"/>
      <c r="O325" s="1785"/>
      <c r="P325" s="1785"/>
      <c r="R325" s="1790" t="s">
        <v>84</v>
      </c>
      <c r="S325" s="1790" t="s">
        <v>670</v>
      </c>
      <c r="T325" s="1790" t="s">
        <v>902</v>
      </c>
      <c r="U325" s="1790" t="s">
        <v>1376</v>
      </c>
      <c r="V325" s="1790">
        <v>102</v>
      </c>
      <c r="W325" s="1790">
        <v>102</v>
      </c>
      <c r="X325" s="1790">
        <v>812215.24700000009</v>
      </c>
      <c r="Y325" s="1786"/>
      <c r="Z325" s="1863">
        <v>0</v>
      </c>
    </row>
    <row r="326" spans="12:26" x14ac:dyDescent="0.3">
      <c r="L326" s="1785"/>
      <c r="M326" s="1785"/>
      <c r="N326" s="1785"/>
      <c r="O326" s="1785"/>
      <c r="P326" s="1785"/>
      <c r="R326" s="1790" t="s">
        <v>84</v>
      </c>
      <c r="S326" s="1790" t="s">
        <v>670</v>
      </c>
      <c r="T326" s="1790" t="s">
        <v>903</v>
      </c>
      <c r="U326" s="1790" t="s">
        <v>1376</v>
      </c>
      <c r="V326" s="1790">
        <v>30.15</v>
      </c>
      <c r="W326" s="1790">
        <v>30.15</v>
      </c>
      <c r="X326" s="1790">
        <v>140188.45500000002</v>
      </c>
      <c r="Y326" s="1786"/>
      <c r="Z326" s="1863">
        <v>0</v>
      </c>
    </row>
    <row r="327" spans="12:26" x14ac:dyDescent="0.3">
      <c r="L327" s="1785"/>
      <c r="M327" s="1785"/>
      <c r="N327" s="1785"/>
      <c r="O327" s="1785"/>
      <c r="P327" s="1785"/>
      <c r="R327" s="1790" t="s">
        <v>84</v>
      </c>
      <c r="S327" s="1790" t="s">
        <v>670</v>
      </c>
      <c r="T327" s="1790" t="s">
        <v>904</v>
      </c>
      <c r="U327" s="1790" t="s">
        <v>1376</v>
      </c>
      <c r="V327" s="1790">
        <v>30.15</v>
      </c>
      <c r="W327" s="1790">
        <v>30.15</v>
      </c>
      <c r="X327" s="1790">
        <v>148713.63500000001</v>
      </c>
      <c r="Y327" s="1786"/>
      <c r="Z327" s="1863">
        <v>0</v>
      </c>
    </row>
    <row r="328" spans="12:26" x14ac:dyDescent="0.3">
      <c r="L328" s="1785"/>
      <c r="M328" s="1785"/>
      <c r="N328" s="1785"/>
      <c r="O328" s="1785"/>
      <c r="P328" s="1785"/>
      <c r="R328" s="1790" t="s">
        <v>84</v>
      </c>
      <c r="S328" s="1790" t="s">
        <v>670</v>
      </c>
      <c r="T328" s="1790" t="s">
        <v>905</v>
      </c>
      <c r="U328" s="1790" t="s">
        <v>1376</v>
      </c>
      <c r="V328" s="1790">
        <v>30.15</v>
      </c>
      <c r="W328" s="1790">
        <v>30.15</v>
      </c>
      <c r="X328" s="1790">
        <v>151103.33699999997</v>
      </c>
      <c r="Y328" s="1786"/>
      <c r="Z328" s="1863">
        <v>0</v>
      </c>
    </row>
    <row r="329" spans="12:26" x14ac:dyDescent="0.3">
      <c r="L329" s="1785"/>
      <c r="M329" s="1785"/>
      <c r="N329" s="1785"/>
      <c r="O329" s="1785"/>
      <c r="P329" s="1785"/>
      <c r="R329" s="1790" t="s">
        <v>84</v>
      </c>
      <c r="S329" s="1790" t="s">
        <v>672</v>
      </c>
      <c r="T329" s="1790" t="s">
        <v>906</v>
      </c>
      <c r="U329" s="1790" t="s">
        <v>1376</v>
      </c>
      <c r="V329" s="1790">
        <v>2.5</v>
      </c>
      <c r="W329" s="1790">
        <v>2.5</v>
      </c>
      <c r="X329" s="1790">
        <v>0</v>
      </c>
      <c r="Y329" s="1786"/>
      <c r="Z329" s="1863">
        <v>0</v>
      </c>
    </row>
    <row r="330" spans="12:26" x14ac:dyDescent="0.3">
      <c r="L330" s="1785"/>
      <c r="M330" s="1785"/>
      <c r="N330" s="1785"/>
      <c r="O330" s="1785"/>
      <c r="P330" s="1785"/>
      <c r="R330" s="1790" t="s">
        <v>84</v>
      </c>
      <c r="S330" s="1790" t="s">
        <v>672</v>
      </c>
      <c r="T330" s="1790" t="s">
        <v>907</v>
      </c>
      <c r="U330" s="1790" t="s">
        <v>1376</v>
      </c>
      <c r="V330" s="1790">
        <v>2.5</v>
      </c>
      <c r="W330" s="1790">
        <v>2.5</v>
      </c>
      <c r="X330" s="1790">
        <v>0</v>
      </c>
      <c r="Y330" s="1786"/>
      <c r="Z330" s="1863">
        <v>0</v>
      </c>
    </row>
    <row r="331" spans="12:26" x14ac:dyDescent="0.3">
      <c r="L331" s="1785"/>
      <c r="M331" s="1785"/>
      <c r="N331" s="1785"/>
      <c r="O331" s="1785"/>
      <c r="P331" s="1785"/>
      <c r="R331" s="1790" t="s">
        <v>84</v>
      </c>
      <c r="S331" s="1790" t="s">
        <v>672</v>
      </c>
      <c r="T331" s="1790" t="s">
        <v>908</v>
      </c>
      <c r="U331" s="1790" t="s">
        <v>1376</v>
      </c>
      <c r="V331" s="1790">
        <v>2.5</v>
      </c>
      <c r="W331" s="1790">
        <v>2.5</v>
      </c>
      <c r="X331" s="1790">
        <v>0</v>
      </c>
      <c r="Y331" s="1786"/>
      <c r="Z331" s="1863">
        <v>0</v>
      </c>
    </row>
    <row r="332" spans="12:26" x14ac:dyDescent="0.3">
      <c r="L332" s="1785"/>
      <c r="M332" s="1785"/>
      <c r="N332" s="1785"/>
      <c r="O332" s="1785"/>
      <c r="P332" s="1785"/>
      <c r="R332" s="1790" t="s">
        <v>84</v>
      </c>
      <c r="S332" s="1790" t="s">
        <v>672</v>
      </c>
      <c r="T332" s="1790" t="s">
        <v>909</v>
      </c>
      <c r="U332" s="1790" t="s">
        <v>1376</v>
      </c>
      <c r="V332" s="1790">
        <v>2.5</v>
      </c>
      <c r="W332" s="1790">
        <v>2.5</v>
      </c>
      <c r="X332" s="1790">
        <v>0</v>
      </c>
      <c r="Y332" s="1786"/>
      <c r="Z332" s="1863">
        <v>0</v>
      </c>
    </row>
    <row r="333" spans="12:26" x14ac:dyDescent="0.3">
      <c r="L333" s="1785"/>
      <c r="M333" s="1785"/>
      <c r="N333" s="1785"/>
      <c r="O333" s="1785"/>
      <c r="P333" s="1785"/>
      <c r="R333" s="1790" t="s">
        <v>84</v>
      </c>
      <c r="S333" s="1790" t="s">
        <v>672</v>
      </c>
      <c r="T333" s="1790" t="s">
        <v>910</v>
      </c>
      <c r="U333" s="1790" t="s">
        <v>1376</v>
      </c>
      <c r="V333" s="1790">
        <v>2.5</v>
      </c>
      <c r="W333" s="1790">
        <v>2.5</v>
      </c>
      <c r="X333" s="1790">
        <v>0</v>
      </c>
      <c r="Y333" s="1786"/>
      <c r="Z333" s="1863">
        <v>0</v>
      </c>
    </row>
    <row r="334" spans="12:26" x14ac:dyDescent="0.3">
      <c r="L334" s="1785"/>
      <c r="M334" s="1785"/>
      <c r="N334" s="1785"/>
      <c r="O334" s="1785"/>
      <c r="P334" s="1785"/>
      <c r="R334" s="1790" t="s">
        <v>84</v>
      </c>
      <c r="S334" s="1790" t="s">
        <v>672</v>
      </c>
      <c r="T334" s="1790" t="s">
        <v>900</v>
      </c>
      <c r="U334" s="1790" t="s">
        <v>1376</v>
      </c>
      <c r="V334" s="1790">
        <v>1</v>
      </c>
      <c r="W334" s="1790">
        <v>1</v>
      </c>
      <c r="X334" s="1790">
        <v>0</v>
      </c>
      <c r="Y334" s="1786"/>
      <c r="Z334" s="1863">
        <v>0</v>
      </c>
    </row>
    <row r="335" spans="12:26" x14ac:dyDescent="0.3">
      <c r="L335" s="1785"/>
      <c r="M335" s="1785"/>
      <c r="N335" s="1785"/>
      <c r="O335" s="1785"/>
      <c r="P335" s="1785"/>
      <c r="R335" s="1790" t="s">
        <v>84</v>
      </c>
      <c r="S335" s="1790" t="s">
        <v>672</v>
      </c>
      <c r="T335" s="1790" t="s">
        <v>901</v>
      </c>
      <c r="U335" s="1790" t="s">
        <v>1376</v>
      </c>
      <c r="V335" s="1790">
        <v>2.12</v>
      </c>
      <c r="W335" s="1790">
        <v>2.12</v>
      </c>
      <c r="X335" s="1790">
        <v>0</v>
      </c>
      <c r="Y335" s="1786"/>
      <c r="Z335" s="1863">
        <v>0</v>
      </c>
    </row>
    <row r="336" spans="12:26" x14ac:dyDescent="0.3">
      <c r="L336" s="1785"/>
      <c r="M336" s="1785"/>
      <c r="N336" s="1785"/>
      <c r="O336" s="1785"/>
      <c r="P336" s="1785"/>
      <c r="R336" s="1790" t="s">
        <v>86</v>
      </c>
      <c r="S336" s="1790" t="s">
        <v>674</v>
      </c>
      <c r="T336" s="1790" t="s">
        <v>1381</v>
      </c>
      <c r="U336" s="1790" t="s">
        <v>1376</v>
      </c>
      <c r="V336" s="1790">
        <v>10</v>
      </c>
      <c r="W336" s="1790">
        <v>10</v>
      </c>
      <c r="X336" s="1790">
        <v>52509.617999999988</v>
      </c>
      <c r="Y336" s="1786"/>
      <c r="Z336" s="1863">
        <v>0</v>
      </c>
    </row>
    <row r="337" spans="12:26" x14ac:dyDescent="0.3">
      <c r="L337" s="1785"/>
      <c r="M337" s="1785"/>
      <c r="N337" s="1785"/>
      <c r="O337" s="1785"/>
      <c r="P337" s="1785"/>
      <c r="R337" s="1790" t="s">
        <v>86</v>
      </c>
      <c r="S337" s="1790" t="s">
        <v>674</v>
      </c>
      <c r="T337" s="1790" t="s">
        <v>452</v>
      </c>
      <c r="U337" s="1790" t="s">
        <v>1376</v>
      </c>
      <c r="V337" s="1790">
        <v>10</v>
      </c>
      <c r="W337" s="1790">
        <v>10</v>
      </c>
      <c r="X337" s="1790">
        <v>80297.838999999993</v>
      </c>
      <c r="Y337" s="1786"/>
      <c r="Z337" s="1863">
        <v>0</v>
      </c>
    </row>
    <row r="338" spans="12:26" x14ac:dyDescent="0.3">
      <c r="L338" s="1785"/>
      <c r="M338" s="1785"/>
      <c r="N338" s="1785"/>
      <c r="O338" s="1785"/>
      <c r="P338" s="1785"/>
      <c r="R338" s="1790" t="s">
        <v>88</v>
      </c>
      <c r="S338" s="1790" t="s">
        <v>676</v>
      </c>
      <c r="T338" s="1790" t="s">
        <v>1381</v>
      </c>
      <c r="U338" s="1790" t="s">
        <v>1376</v>
      </c>
      <c r="V338" s="1790">
        <v>57</v>
      </c>
      <c r="W338" s="1790">
        <v>57</v>
      </c>
      <c r="X338" s="1790">
        <v>378467.38600000006</v>
      </c>
      <c r="Y338" s="1786"/>
      <c r="Z338" s="1863">
        <v>0</v>
      </c>
    </row>
    <row r="339" spans="12:26" x14ac:dyDescent="0.3">
      <c r="L339" s="1785"/>
      <c r="M339" s="1785"/>
      <c r="N339" s="1785"/>
      <c r="O339" s="1785"/>
      <c r="P339" s="1785"/>
      <c r="R339" s="1790" t="s">
        <v>88</v>
      </c>
      <c r="S339" s="1790" t="s">
        <v>676</v>
      </c>
      <c r="T339" s="1790" t="s">
        <v>452</v>
      </c>
      <c r="U339" s="1790" t="s">
        <v>1376</v>
      </c>
      <c r="V339" s="1790">
        <v>57</v>
      </c>
      <c r="W339" s="1790">
        <v>57</v>
      </c>
      <c r="X339" s="1790">
        <v>385727.84099999996</v>
      </c>
      <c r="Y339" s="1786"/>
      <c r="Z339" s="1863">
        <v>0</v>
      </c>
    </row>
    <row r="340" spans="12:26" x14ac:dyDescent="0.3">
      <c r="L340" s="1785"/>
      <c r="M340" s="1785"/>
      <c r="N340" s="1785"/>
      <c r="O340" s="1785"/>
      <c r="P340" s="1785"/>
      <c r="R340" s="1790" t="s">
        <v>88</v>
      </c>
      <c r="S340" s="1790" t="s">
        <v>678</v>
      </c>
      <c r="T340" s="1790" t="s">
        <v>1381</v>
      </c>
      <c r="U340" s="1790" t="s">
        <v>1376</v>
      </c>
      <c r="V340" s="1790">
        <v>2.2999999999999998</v>
      </c>
      <c r="W340" s="1790">
        <v>2.2999999999999998</v>
      </c>
      <c r="X340" s="1790">
        <v>0</v>
      </c>
      <c r="Y340" s="1786"/>
      <c r="Z340" s="1863">
        <v>0</v>
      </c>
    </row>
    <row r="341" spans="12:26" x14ac:dyDescent="0.3">
      <c r="L341" s="1785"/>
      <c r="M341" s="1785"/>
      <c r="N341" s="1785"/>
      <c r="O341" s="1785"/>
      <c r="P341" s="1785"/>
      <c r="R341" s="1790" t="s">
        <v>90</v>
      </c>
      <c r="S341" s="1790" t="s">
        <v>680</v>
      </c>
      <c r="T341" s="1790" t="s">
        <v>911</v>
      </c>
      <c r="U341" s="1790" t="s">
        <v>1376</v>
      </c>
      <c r="V341" s="1790">
        <v>20.861999999999998</v>
      </c>
      <c r="W341" s="1790">
        <v>20.861999999999998</v>
      </c>
      <c r="X341" s="1790">
        <v>163101.62300000002</v>
      </c>
      <c r="Y341" s="1786"/>
      <c r="Z341" s="1863">
        <v>0</v>
      </c>
    </row>
    <row r="342" spans="12:26" x14ac:dyDescent="0.3">
      <c r="L342" s="1785"/>
      <c r="M342" s="1785"/>
      <c r="N342" s="1785"/>
      <c r="O342" s="1785"/>
      <c r="P342" s="1785"/>
      <c r="R342" s="1790" t="s">
        <v>92</v>
      </c>
      <c r="S342" s="1790" t="s">
        <v>682</v>
      </c>
      <c r="T342" s="1790" t="s">
        <v>425</v>
      </c>
      <c r="U342" s="1790" t="s">
        <v>1376</v>
      </c>
      <c r="V342" s="1790">
        <v>230.7</v>
      </c>
      <c r="W342" s="1790">
        <v>230.7</v>
      </c>
      <c r="X342" s="1790">
        <v>1037231.1580000001</v>
      </c>
      <c r="Y342" s="1786"/>
      <c r="Z342" s="1863">
        <v>0</v>
      </c>
    </row>
    <row r="343" spans="12:26" x14ac:dyDescent="0.3">
      <c r="L343" s="1785"/>
      <c r="M343" s="1785"/>
      <c r="N343" s="1785"/>
      <c r="O343" s="1785"/>
      <c r="P343" s="1785"/>
      <c r="R343" s="1790" t="s">
        <v>92</v>
      </c>
      <c r="S343" s="1790" t="s">
        <v>682</v>
      </c>
      <c r="T343" s="1790" t="s">
        <v>495</v>
      </c>
      <c r="U343" s="1790" t="s">
        <v>1376</v>
      </c>
      <c r="V343" s="1790">
        <v>230.7</v>
      </c>
      <c r="W343" s="1790">
        <v>230.7</v>
      </c>
      <c r="X343" s="1790">
        <v>973647.45599999989</v>
      </c>
      <c r="Y343" s="1786"/>
      <c r="Z343" s="1863">
        <v>0</v>
      </c>
    </row>
    <row r="344" spans="12:26" x14ac:dyDescent="0.3">
      <c r="L344" s="1785"/>
      <c r="M344" s="1785"/>
      <c r="N344" s="1785"/>
      <c r="O344" s="1785"/>
      <c r="P344" s="1785"/>
      <c r="R344" s="1790" t="s">
        <v>92</v>
      </c>
      <c r="S344" s="1790" t="s">
        <v>682</v>
      </c>
      <c r="T344" s="1790" t="s">
        <v>501</v>
      </c>
      <c r="U344" s="1790" t="s">
        <v>1376</v>
      </c>
      <c r="V344" s="1790">
        <v>6.3849999999999998</v>
      </c>
      <c r="W344" s="1790">
        <v>6.3849999999999998</v>
      </c>
      <c r="X344" s="1790">
        <v>53783.607000000004</v>
      </c>
      <c r="Y344" s="1786"/>
      <c r="Z344" s="1863">
        <v>0</v>
      </c>
    </row>
    <row r="345" spans="12:26" x14ac:dyDescent="0.3">
      <c r="L345" s="1785"/>
      <c r="M345" s="1785"/>
      <c r="N345" s="1785"/>
      <c r="O345" s="1785"/>
      <c r="P345" s="1785"/>
      <c r="R345" s="1790" t="s">
        <v>94</v>
      </c>
      <c r="S345" s="1790" t="s">
        <v>683</v>
      </c>
      <c r="T345" s="1790" t="s">
        <v>912</v>
      </c>
      <c r="U345" s="1790" t="s">
        <v>1376</v>
      </c>
      <c r="V345" s="1790">
        <v>49.18</v>
      </c>
      <c r="W345" s="1790">
        <v>49.18</v>
      </c>
      <c r="X345" s="1790">
        <v>248796.05979874998</v>
      </c>
      <c r="Y345" s="1786"/>
      <c r="Z345" s="1863">
        <v>0</v>
      </c>
    </row>
    <row r="346" spans="12:26" x14ac:dyDescent="0.3">
      <c r="L346" s="1785"/>
      <c r="M346" s="1785"/>
      <c r="N346" s="1785"/>
      <c r="O346" s="1785"/>
      <c r="P346" s="1785"/>
      <c r="R346" s="1790" t="s">
        <v>94</v>
      </c>
      <c r="S346" s="1790" t="s">
        <v>683</v>
      </c>
      <c r="T346" s="1790" t="s">
        <v>913</v>
      </c>
      <c r="U346" s="1790" t="s">
        <v>1376</v>
      </c>
      <c r="V346" s="1790">
        <v>47.58</v>
      </c>
      <c r="W346" s="1790">
        <v>47.58</v>
      </c>
      <c r="X346" s="1790">
        <v>213873.79079875001</v>
      </c>
      <c r="Y346" s="1786"/>
      <c r="Z346" s="1863">
        <v>0</v>
      </c>
    </row>
    <row r="347" spans="12:26" x14ac:dyDescent="0.3">
      <c r="L347" s="1785"/>
      <c r="M347" s="1785"/>
      <c r="N347" s="1785"/>
      <c r="O347" s="1785"/>
      <c r="P347" s="1785"/>
      <c r="R347" s="1790" t="s">
        <v>96</v>
      </c>
      <c r="S347" s="1790" t="s">
        <v>684</v>
      </c>
      <c r="T347" s="1790" t="s">
        <v>425</v>
      </c>
      <c r="U347" s="1790" t="s">
        <v>1376</v>
      </c>
      <c r="V347" s="1790">
        <v>0.73399999999999999</v>
      </c>
      <c r="W347" s="1790">
        <v>0.73399999999999999</v>
      </c>
      <c r="X347" s="1790">
        <v>2587.4799999999996</v>
      </c>
      <c r="Y347" s="1786"/>
      <c r="Z347" s="1863">
        <v>0</v>
      </c>
    </row>
    <row r="348" spans="12:26" x14ac:dyDescent="0.3">
      <c r="L348" s="1785"/>
      <c r="M348" s="1785"/>
      <c r="N348" s="1785"/>
      <c r="O348" s="1785"/>
      <c r="P348" s="1785"/>
      <c r="R348" s="1790" t="s">
        <v>96</v>
      </c>
      <c r="S348" s="1790" t="s">
        <v>686</v>
      </c>
      <c r="T348" s="1790" t="s">
        <v>425</v>
      </c>
      <c r="U348" s="1790" t="s">
        <v>1376</v>
      </c>
      <c r="V348" s="1790">
        <v>0.85</v>
      </c>
      <c r="W348" s="1790">
        <v>0.85</v>
      </c>
      <c r="X348" s="1790">
        <v>796.572</v>
      </c>
      <c r="Y348" s="1786"/>
      <c r="Z348" s="1863">
        <v>0</v>
      </c>
    </row>
    <row r="349" spans="12:26" x14ac:dyDescent="0.3">
      <c r="L349" s="1785"/>
      <c r="M349" s="1785"/>
      <c r="N349" s="1785"/>
      <c r="O349" s="1785"/>
      <c r="P349" s="1785"/>
      <c r="R349" s="1790" t="s">
        <v>96</v>
      </c>
      <c r="S349" s="1790" t="s">
        <v>686</v>
      </c>
      <c r="T349" s="1790" t="s">
        <v>495</v>
      </c>
      <c r="U349" s="1790" t="s">
        <v>1376</v>
      </c>
      <c r="V349" s="1790">
        <v>0.32</v>
      </c>
      <c r="W349" s="1790">
        <v>0.32</v>
      </c>
      <c r="X349" s="1790">
        <v>1120.922</v>
      </c>
      <c r="Y349" s="1786"/>
      <c r="Z349" s="1863">
        <v>0</v>
      </c>
    </row>
    <row r="350" spans="12:26" x14ac:dyDescent="0.3">
      <c r="L350" s="1785"/>
      <c r="M350" s="1785"/>
      <c r="N350" s="1785"/>
      <c r="O350" s="1785"/>
      <c r="P350" s="1785"/>
      <c r="R350" s="1790" t="s">
        <v>98</v>
      </c>
      <c r="S350" s="1790" t="s">
        <v>688</v>
      </c>
      <c r="T350" s="1790" t="s">
        <v>425</v>
      </c>
      <c r="U350" s="1790" t="s">
        <v>1376</v>
      </c>
      <c r="V350" s="1790">
        <v>9.9499999999999993</v>
      </c>
      <c r="W350" s="1790">
        <v>9.9499999999999993</v>
      </c>
      <c r="X350" s="1790">
        <v>46217.630999999994</v>
      </c>
      <c r="Y350" s="1786"/>
      <c r="Z350" s="1863">
        <v>0</v>
      </c>
    </row>
    <row r="351" spans="12:26" x14ac:dyDescent="0.3">
      <c r="L351" s="1785"/>
      <c r="M351" s="1785"/>
      <c r="N351" s="1785"/>
      <c r="O351" s="1785"/>
      <c r="P351" s="1785"/>
      <c r="R351" s="1790" t="s">
        <v>98</v>
      </c>
      <c r="S351" s="1790" t="s">
        <v>688</v>
      </c>
      <c r="T351" s="1790" t="s">
        <v>495</v>
      </c>
      <c r="U351" s="1790" t="s">
        <v>1376</v>
      </c>
      <c r="V351" s="1790">
        <v>9.9499999999999993</v>
      </c>
      <c r="W351" s="1790">
        <v>9.9499999999999993</v>
      </c>
      <c r="X351" s="1790">
        <v>51035.512999999999</v>
      </c>
      <c r="Y351" s="1786"/>
      <c r="Z351" s="1863">
        <v>0</v>
      </c>
    </row>
    <row r="352" spans="12:26" x14ac:dyDescent="0.3">
      <c r="L352" s="1785"/>
      <c r="M352" s="1785"/>
      <c r="N352" s="1785"/>
      <c r="O352" s="1785"/>
      <c r="P352" s="1785"/>
      <c r="R352" s="1790" t="s">
        <v>100</v>
      </c>
      <c r="S352" s="1790" t="s">
        <v>690</v>
      </c>
      <c r="T352" s="1790" t="s">
        <v>425</v>
      </c>
      <c r="U352" s="1790" t="s">
        <v>1376</v>
      </c>
      <c r="V352" s="1790">
        <v>10</v>
      </c>
      <c r="W352" s="1790">
        <v>10</v>
      </c>
      <c r="X352" s="1790">
        <v>40333.391000000003</v>
      </c>
      <c r="Y352" s="1786"/>
      <c r="Z352" s="1863">
        <v>0</v>
      </c>
    </row>
    <row r="353" spans="12:26" x14ac:dyDescent="0.3">
      <c r="L353" s="1785"/>
      <c r="M353" s="1785"/>
      <c r="N353" s="1785"/>
      <c r="O353" s="1785"/>
      <c r="P353" s="1785"/>
      <c r="R353" s="1790" t="s">
        <v>100</v>
      </c>
      <c r="S353" s="1790" t="s">
        <v>690</v>
      </c>
      <c r="T353" s="1790" t="s">
        <v>495</v>
      </c>
      <c r="U353" s="1790" t="s">
        <v>1376</v>
      </c>
      <c r="V353" s="1790">
        <v>10</v>
      </c>
      <c r="W353" s="1790">
        <v>10</v>
      </c>
      <c r="X353" s="1790">
        <v>44960.524000000005</v>
      </c>
      <c r="Y353" s="1786"/>
      <c r="Z353" s="1863">
        <v>0</v>
      </c>
    </row>
    <row r="354" spans="12:26" x14ac:dyDescent="0.3">
      <c r="L354" s="1785"/>
      <c r="M354" s="1785"/>
      <c r="N354" s="1785"/>
      <c r="O354" s="1785"/>
      <c r="P354" s="1785"/>
      <c r="R354" s="1790" t="s">
        <v>100</v>
      </c>
      <c r="S354" s="1790" t="s">
        <v>692</v>
      </c>
      <c r="T354" s="1790" t="s">
        <v>914</v>
      </c>
      <c r="U354" s="1790" t="s">
        <v>1376</v>
      </c>
      <c r="V354" s="1790">
        <v>0.31</v>
      </c>
      <c r="W354" s="1790">
        <v>0.31</v>
      </c>
      <c r="X354" s="1790">
        <v>0</v>
      </c>
      <c r="Y354" s="1786"/>
      <c r="Z354" s="1863">
        <v>0</v>
      </c>
    </row>
    <row r="355" spans="12:26" x14ac:dyDescent="0.3">
      <c r="L355" s="1785"/>
      <c r="M355" s="1785"/>
      <c r="N355" s="1785"/>
      <c r="O355" s="1785"/>
      <c r="P355" s="1785"/>
      <c r="R355" s="1790" t="s">
        <v>102</v>
      </c>
      <c r="S355" s="1790" t="s">
        <v>694</v>
      </c>
      <c r="T355" s="1790" t="s">
        <v>915</v>
      </c>
      <c r="U355" s="1790" t="s">
        <v>1376</v>
      </c>
      <c r="V355" s="1790">
        <v>0.14000000000000001</v>
      </c>
      <c r="W355" s="1790">
        <v>0</v>
      </c>
      <c r="X355" s="1790">
        <v>295.923</v>
      </c>
      <c r="Y355" s="1786" t="s">
        <v>1729</v>
      </c>
      <c r="Z355" s="1863">
        <v>-0.14000000000000001</v>
      </c>
    </row>
    <row r="356" spans="12:26" x14ac:dyDescent="0.3">
      <c r="L356" s="1785"/>
      <c r="M356" s="1785"/>
      <c r="N356" s="1785"/>
      <c r="O356" s="1785"/>
      <c r="P356" s="1785"/>
      <c r="R356" s="1790" t="s">
        <v>102</v>
      </c>
      <c r="S356" s="1790" t="s">
        <v>694</v>
      </c>
      <c r="T356" s="1790" t="s">
        <v>916</v>
      </c>
      <c r="U356" s="1790" t="s">
        <v>1376</v>
      </c>
      <c r="V356" s="1790">
        <v>0.14000000000000001</v>
      </c>
      <c r="W356" s="1790">
        <v>0</v>
      </c>
      <c r="X356" s="1790">
        <v>474.99099999999999</v>
      </c>
      <c r="Y356" s="1786" t="s">
        <v>1729</v>
      </c>
      <c r="Z356" s="1863">
        <v>-0.14000000000000001</v>
      </c>
    </row>
    <row r="357" spans="12:26" x14ac:dyDescent="0.3">
      <c r="L357" s="1785"/>
      <c r="M357" s="1785"/>
      <c r="N357" s="1785"/>
      <c r="O357" s="1785"/>
      <c r="P357" s="1785"/>
      <c r="R357" s="1790" t="s">
        <v>102</v>
      </c>
      <c r="S357" s="1790" t="s">
        <v>696</v>
      </c>
      <c r="T357" s="1790" t="s">
        <v>917</v>
      </c>
      <c r="U357" s="1790" t="s">
        <v>1376</v>
      </c>
      <c r="V357" s="1790">
        <v>0.5</v>
      </c>
      <c r="W357" s="1790">
        <v>0</v>
      </c>
      <c r="X357" s="1790">
        <v>342.8900000000001</v>
      </c>
      <c r="Y357" s="1786" t="s">
        <v>1729</v>
      </c>
      <c r="Z357" s="1863">
        <v>-0.5</v>
      </c>
    </row>
    <row r="358" spans="12:26" x14ac:dyDescent="0.3">
      <c r="L358" s="1785"/>
      <c r="M358" s="1785"/>
      <c r="N358" s="1785"/>
      <c r="O358" s="1785"/>
      <c r="P358" s="1785"/>
      <c r="R358" s="1790" t="s">
        <v>102</v>
      </c>
      <c r="S358" s="1790" t="s">
        <v>696</v>
      </c>
      <c r="T358" s="1790" t="s">
        <v>918</v>
      </c>
      <c r="U358" s="1790" t="s">
        <v>1376</v>
      </c>
      <c r="V358" s="1790">
        <v>0.5</v>
      </c>
      <c r="W358" s="1790">
        <v>0</v>
      </c>
      <c r="X358" s="1790">
        <v>828.346</v>
      </c>
      <c r="Y358" s="1786" t="s">
        <v>1729</v>
      </c>
      <c r="Z358" s="1863">
        <v>-0.5</v>
      </c>
    </row>
    <row r="359" spans="12:26" x14ac:dyDescent="0.3">
      <c r="L359" s="1785"/>
      <c r="M359" s="1785"/>
      <c r="N359" s="1785"/>
      <c r="O359" s="1785"/>
      <c r="P359" s="1785"/>
      <c r="R359" s="1790" t="s">
        <v>102</v>
      </c>
      <c r="S359" s="1790" t="s">
        <v>697</v>
      </c>
      <c r="T359" s="1790" t="s">
        <v>919</v>
      </c>
      <c r="U359" s="1790" t="s">
        <v>1376</v>
      </c>
      <c r="V359" s="1790">
        <v>0.25</v>
      </c>
      <c r="W359" s="1790">
        <v>0</v>
      </c>
      <c r="X359" s="1790">
        <v>711.1049999999999</v>
      </c>
      <c r="Y359" s="1786" t="s">
        <v>1729</v>
      </c>
      <c r="Z359" s="1863">
        <v>-0.25</v>
      </c>
    </row>
    <row r="360" spans="12:26" x14ac:dyDescent="0.3">
      <c r="L360" s="1785"/>
      <c r="M360" s="1785"/>
      <c r="N360" s="1785"/>
      <c r="O360" s="1785"/>
      <c r="P360" s="1785"/>
      <c r="R360" s="1790" t="s">
        <v>102</v>
      </c>
      <c r="S360" s="1790" t="s">
        <v>697</v>
      </c>
      <c r="T360" s="1790" t="s">
        <v>920</v>
      </c>
      <c r="U360" s="1790" t="s">
        <v>1376</v>
      </c>
      <c r="V360" s="1790">
        <v>0.27700000000000002</v>
      </c>
      <c r="W360" s="1790">
        <v>0</v>
      </c>
      <c r="X360" s="1790">
        <v>184.54699999999997</v>
      </c>
      <c r="Y360" s="1786" t="s">
        <v>1729</v>
      </c>
      <c r="Z360" s="1863">
        <v>-0.27700000000000002</v>
      </c>
    </row>
    <row r="361" spans="12:26" x14ac:dyDescent="0.3">
      <c r="L361" s="1785"/>
      <c r="M361" s="1785"/>
      <c r="N361" s="1785"/>
      <c r="O361" s="1785"/>
      <c r="P361" s="1785"/>
      <c r="R361" s="1790" t="s">
        <v>102</v>
      </c>
      <c r="S361" s="1790" t="s">
        <v>698</v>
      </c>
      <c r="T361" s="1790" t="s">
        <v>448</v>
      </c>
      <c r="U361" s="1790" t="s">
        <v>1376</v>
      </c>
      <c r="V361" s="1790">
        <v>7.4999999999999997E-2</v>
      </c>
      <c r="W361" s="1790">
        <v>0</v>
      </c>
      <c r="X361" s="1790">
        <v>47.8</v>
      </c>
      <c r="Y361" s="1786" t="s">
        <v>1729</v>
      </c>
      <c r="Z361" s="1863">
        <v>-7.4999999999999997E-2</v>
      </c>
    </row>
    <row r="362" spans="12:26" x14ac:dyDescent="0.3">
      <c r="L362" s="1785"/>
      <c r="M362" s="1785"/>
      <c r="N362" s="1785"/>
      <c r="O362" s="1785"/>
      <c r="P362" s="1785"/>
      <c r="R362" s="1790" t="s">
        <v>102</v>
      </c>
      <c r="S362" s="1790" t="s">
        <v>698</v>
      </c>
      <c r="T362" s="1790" t="s">
        <v>921</v>
      </c>
      <c r="U362" s="1790" t="s">
        <v>1376</v>
      </c>
      <c r="V362" s="1790">
        <v>7.4999999999999997E-2</v>
      </c>
      <c r="W362" s="1790">
        <v>0</v>
      </c>
      <c r="X362" s="1790">
        <v>40.790999999999997</v>
      </c>
      <c r="Y362" s="1786" t="s">
        <v>1729</v>
      </c>
      <c r="Z362" s="1863">
        <v>-7.4999999999999997E-2</v>
      </c>
    </row>
    <row r="363" spans="12:26" x14ac:dyDescent="0.3">
      <c r="L363" s="1785"/>
      <c r="M363" s="1785"/>
      <c r="N363" s="1785"/>
      <c r="O363" s="1785"/>
      <c r="P363" s="1785"/>
      <c r="R363" s="1790" t="s">
        <v>102</v>
      </c>
      <c r="S363" s="1790" t="s">
        <v>700</v>
      </c>
      <c r="T363" s="1790" t="s">
        <v>922</v>
      </c>
      <c r="U363" s="1790" t="s">
        <v>1376</v>
      </c>
      <c r="V363" s="1790">
        <v>0.17</v>
      </c>
      <c r="W363" s="1790">
        <v>0</v>
      </c>
      <c r="X363" s="1790">
        <v>178.75900000000001</v>
      </c>
      <c r="Y363" s="1786" t="s">
        <v>1729</v>
      </c>
      <c r="Z363" s="1863">
        <v>-0.17</v>
      </c>
    </row>
    <row r="364" spans="12:26" x14ac:dyDescent="0.3">
      <c r="L364" s="1785"/>
      <c r="M364" s="1785"/>
      <c r="N364" s="1785"/>
      <c r="O364" s="1785"/>
      <c r="P364" s="1785"/>
      <c r="R364" s="1790" t="s">
        <v>102</v>
      </c>
      <c r="S364" s="1790" t="s">
        <v>700</v>
      </c>
      <c r="T364" s="1790" t="s">
        <v>923</v>
      </c>
      <c r="U364" s="1790" t="s">
        <v>1376</v>
      </c>
      <c r="V364" s="1790">
        <v>0.46300000000000002</v>
      </c>
      <c r="W364" s="1790">
        <v>0</v>
      </c>
      <c r="X364" s="1790">
        <v>30.182999999999996</v>
      </c>
      <c r="Y364" s="1786" t="s">
        <v>1729</v>
      </c>
      <c r="Z364" s="1863">
        <v>-0.46300000000000002</v>
      </c>
    </row>
    <row r="365" spans="12:26" x14ac:dyDescent="0.3">
      <c r="L365" s="1785"/>
      <c r="M365" s="1785"/>
      <c r="N365" s="1785"/>
      <c r="O365" s="1785"/>
      <c r="P365" s="1785"/>
      <c r="R365" s="1790" t="s">
        <v>102</v>
      </c>
      <c r="S365" s="1790" t="s">
        <v>700</v>
      </c>
      <c r="T365" s="1790" t="s">
        <v>924</v>
      </c>
      <c r="U365" s="1790" t="s">
        <v>1376</v>
      </c>
      <c r="V365" s="1790">
        <v>0.92500000000000004</v>
      </c>
      <c r="W365" s="1790">
        <v>0</v>
      </c>
      <c r="X365" s="1790">
        <v>637.46100000000001</v>
      </c>
      <c r="Y365" s="1786" t="s">
        <v>1729</v>
      </c>
      <c r="Z365" s="1863">
        <v>-0.92500000000000004</v>
      </c>
    </row>
    <row r="366" spans="12:26" x14ac:dyDescent="0.3">
      <c r="L366" s="1785"/>
      <c r="M366" s="1785"/>
      <c r="N366" s="1785"/>
      <c r="O366" s="1785"/>
      <c r="P366" s="1785"/>
      <c r="R366" s="1790" t="s">
        <v>102</v>
      </c>
      <c r="S366" s="1790" t="s">
        <v>700</v>
      </c>
      <c r="T366" s="1790" t="s">
        <v>925</v>
      </c>
      <c r="U366" s="1790" t="s">
        <v>1376</v>
      </c>
      <c r="V366" s="1790">
        <v>0.92500000000000004</v>
      </c>
      <c r="W366" s="1790">
        <v>0</v>
      </c>
      <c r="X366" s="1790">
        <v>11.111000000000001</v>
      </c>
      <c r="Y366" s="1786" t="s">
        <v>1729</v>
      </c>
      <c r="Z366" s="1863">
        <v>-0.92500000000000004</v>
      </c>
    </row>
    <row r="367" spans="12:26" x14ac:dyDescent="0.3">
      <c r="L367" s="1785"/>
      <c r="M367" s="1785"/>
      <c r="N367" s="1785"/>
      <c r="O367" s="1785"/>
      <c r="P367" s="1785"/>
      <c r="R367" s="1790" t="s">
        <v>104</v>
      </c>
      <c r="S367" s="1790" t="s">
        <v>702</v>
      </c>
      <c r="T367" s="1790" t="s">
        <v>470</v>
      </c>
      <c r="U367" s="1790" t="s">
        <v>1376</v>
      </c>
      <c r="V367" s="1790">
        <v>15.75</v>
      </c>
      <c r="W367" s="1790">
        <v>0</v>
      </c>
      <c r="X367" s="1790">
        <v>35001.184999999998</v>
      </c>
      <c r="Y367" s="1786" t="s">
        <v>1729</v>
      </c>
      <c r="Z367" s="1863">
        <v>-15.75</v>
      </c>
    </row>
    <row r="368" spans="12:26" x14ac:dyDescent="0.3">
      <c r="L368" s="1785"/>
      <c r="M368" s="1785"/>
      <c r="N368" s="1785"/>
      <c r="O368" s="1785"/>
      <c r="P368" s="1785"/>
      <c r="R368" s="1790" t="s">
        <v>104</v>
      </c>
      <c r="S368" s="1790" t="s">
        <v>702</v>
      </c>
      <c r="T368" s="1790" t="s">
        <v>929</v>
      </c>
      <c r="U368" s="1790" t="s">
        <v>1376</v>
      </c>
      <c r="V368" s="1790">
        <v>18.899999999999999</v>
      </c>
      <c r="W368" s="1790">
        <v>0</v>
      </c>
      <c r="X368" s="1790">
        <v>36528.861000000004</v>
      </c>
      <c r="Y368" s="1786" t="s">
        <v>1729</v>
      </c>
      <c r="Z368" s="1863">
        <v>-18.899999999999999</v>
      </c>
    </row>
    <row r="369" spans="12:26" x14ac:dyDescent="0.3">
      <c r="L369" s="1785"/>
      <c r="M369" s="1785"/>
      <c r="N369" s="1785"/>
      <c r="O369" s="1785"/>
      <c r="P369" s="1785"/>
      <c r="R369" s="1790" t="s">
        <v>104</v>
      </c>
      <c r="S369" s="1790" t="s">
        <v>702</v>
      </c>
      <c r="T369" s="1790" t="s">
        <v>930</v>
      </c>
      <c r="U369" s="1790" t="s">
        <v>1376</v>
      </c>
      <c r="V369" s="1790">
        <v>18.899999999999999</v>
      </c>
      <c r="W369" s="1790">
        <v>0</v>
      </c>
      <c r="X369" s="1790">
        <v>37616.980000000003</v>
      </c>
      <c r="Y369" s="1786" t="s">
        <v>1729</v>
      </c>
      <c r="Z369" s="1863">
        <v>-18.899999999999999</v>
      </c>
    </row>
    <row r="370" spans="12:26" x14ac:dyDescent="0.3">
      <c r="L370" s="1785"/>
      <c r="M370" s="1785"/>
      <c r="N370" s="1785"/>
      <c r="O370" s="1785"/>
      <c r="P370" s="1785"/>
      <c r="R370" s="1790" t="s">
        <v>104</v>
      </c>
      <c r="S370" s="1790" t="s">
        <v>702</v>
      </c>
      <c r="T370" s="1790" t="s">
        <v>931</v>
      </c>
      <c r="U370" s="1790" t="s">
        <v>1376</v>
      </c>
      <c r="V370" s="1790">
        <v>18.899999999999999</v>
      </c>
      <c r="W370" s="1790">
        <v>0</v>
      </c>
      <c r="X370" s="1790">
        <v>36518.724000000002</v>
      </c>
      <c r="Y370" s="1786" t="s">
        <v>1729</v>
      </c>
      <c r="Z370" s="1863">
        <v>-18.899999999999999</v>
      </c>
    </row>
    <row r="371" spans="12:26" x14ac:dyDescent="0.3">
      <c r="L371" s="1785"/>
      <c r="M371" s="1785"/>
      <c r="N371" s="1785"/>
      <c r="O371" s="1785"/>
      <c r="P371" s="1785"/>
      <c r="R371" s="1790" t="s">
        <v>104</v>
      </c>
      <c r="S371" s="1790" t="s">
        <v>702</v>
      </c>
      <c r="T371" s="1790" t="s">
        <v>932</v>
      </c>
      <c r="U371" s="1790" t="s">
        <v>1376</v>
      </c>
      <c r="V371" s="1790">
        <v>22.05</v>
      </c>
      <c r="W371" s="1790">
        <v>0</v>
      </c>
      <c r="X371" s="1790">
        <v>42227.444000000003</v>
      </c>
      <c r="Y371" s="1786" t="s">
        <v>1729</v>
      </c>
      <c r="Z371" s="1863">
        <v>-22.05</v>
      </c>
    </row>
    <row r="372" spans="12:26" x14ac:dyDescent="0.3">
      <c r="L372" s="1785"/>
      <c r="M372" s="1785"/>
      <c r="N372" s="1785"/>
      <c r="O372" s="1785"/>
      <c r="P372" s="1785"/>
      <c r="R372" s="1790" t="s">
        <v>104</v>
      </c>
      <c r="S372" s="1790" t="s">
        <v>702</v>
      </c>
      <c r="T372" s="1790" t="s">
        <v>933</v>
      </c>
      <c r="U372" s="1790" t="s">
        <v>1376</v>
      </c>
      <c r="V372" s="1790">
        <v>15.75</v>
      </c>
      <c r="W372" s="1790">
        <v>0</v>
      </c>
      <c r="X372" s="1790">
        <v>29438.06</v>
      </c>
      <c r="Y372" s="1786" t="s">
        <v>1729</v>
      </c>
      <c r="Z372" s="1863">
        <v>-15.75</v>
      </c>
    </row>
    <row r="373" spans="12:26" x14ac:dyDescent="0.3">
      <c r="L373" s="1785"/>
      <c r="M373" s="1785"/>
      <c r="N373" s="1785"/>
      <c r="O373" s="1785"/>
      <c r="P373" s="1785"/>
      <c r="R373" s="1790" t="s">
        <v>104</v>
      </c>
      <c r="S373" s="1790" t="s">
        <v>702</v>
      </c>
      <c r="T373" s="1790" t="s">
        <v>934</v>
      </c>
      <c r="U373" s="1790" t="s">
        <v>1376</v>
      </c>
      <c r="V373" s="1790">
        <v>22.05</v>
      </c>
      <c r="W373" s="1790">
        <v>0</v>
      </c>
      <c r="X373" s="1790">
        <v>42160.769</v>
      </c>
      <c r="Y373" s="1786" t="s">
        <v>1729</v>
      </c>
      <c r="Z373" s="1863">
        <v>-22.05</v>
      </c>
    </row>
    <row r="374" spans="12:26" x14ac:dyDescent="0.3">
      <c r="L374" s="1785"/>
      <c r="M374" s="1785"/>
      <c r="N374" s="1785"/>
      <c r="O374" s="1785"/>
      <c r="P374" s="1785"/>
      <c r="R374" s="1790" t="s">
        <v>104</v>
      </c>
      <c r="S374" s="1790" t="s">
        <v>706</v>
      </c>
      <c r="T374" s="1790" t="s">
        <v>459</v>
      </c>
      <c r="U374" s="1790" t="s">
        <v>1376</v>
      </c>
      <c r="V374" s="1790">
        <v>15.888999999999999</v>
      </c>
      <c r="W374" s="1790">
        <v>0</v>
      </c>
      <c r="X374" s="1790">
        <v>72355.176000000007</v>
      </c>
      <c r="Y374" s="1786" t="s">
        <v>1729</v>
      </c>
      <c r="Z374" s="1863">
        <v>-15.888999999999999</v>
      </c>
    </row>
    <row r="375" spans="12:26" x14ac:dyDescent="0.3">
      <c r="L375" s="1785"/>
      <c r="M375" s="1785"/>
      <c r="N375" s="1785"/>
      <c r="O375" s="1785"/>
      <c r="P375" s="1785"/>
      <c r="R375" s="1790" t="s">
        <v>104</v>
      </c>
      <c r="S375" s="1790" t="s">
        <v>706</v>
      </c>
      <c r="T375" s="1790" t="s">
        <v>461</v>
      </c>
      <c r="U375" s="1790" t="s">
        <v>1376</v>
      </c>
      <c r="V375" s="1790">
        <v>15.888999999999999</v>
      </c>
      <c r="W375" s="1790">
        <v>0</v>
      </c>
      <c r="X375" s="1790">
        <v>72544.65400000001</v>
      </c>
      <c r="Y375" s="1786" t="s">
        <v>1729</v>
      </c>
      <c r="Z375" s="1863">
        <v>-15.888999999999999</v>
      </c>
    </row>
    <row r="376" spans="12:26" x14ac:dyDescent="0.3">
      <c r="L376" s="1785"/>
      <c r="M376" s="1785"/>
      <c r="N376" s="1785"/>
      <c r="O376" s="1785"/>
      <c r="P376" s="1785"/>
      <c r="R376" s="1790" t="s">
        <v>104</v>
      </c>
      <c r="S376" s="1790" t="s">
        <v>706</v>
      </c>
      <c r="T376" s="1790" t="s">
        <v>926</v>
      </c>
      <c r="U376" s="1790" t="s">
        <v>1376</v>
      </c>
      <c r="V376" s="1790">
        <v>15.888999999999999</v>
      </c>
      <c r="W376" s="1790">
        <v>0</v>
      </c>
      <c r="X376" s="1790">
        <v>73178.724999999991</v>
      </c>
      <c r="Y376" s="1786" t="s">
        <v>1729</v>
      </c>
      <c r="Z376" s="1863">
        <v>-15.888999999999999</v>
      </c>
    </row>
    <row r="377" spans="12:26" x14ac:dyDescent="0.3">
      <c r="L377" s="1785"/>
      <c r="M377" s="1785"/>
      <c r="N377" s="1785"/>
      <c r="O377" s="1785"/>
      <c r="P377" s="1785"/>
      <c r="R377" s="1790" t="s">
        <v>104</v>
      </c>
      <c r="S377" s="1790" t="s">
        <v>706</v>
      </c>
      <c r="T377" s="1790" t="s">
        <v>927</v>
      </c>
      <c r="U377" s="1790" t="s">
        <v>1376</v>
      </c>
      <c r="V377" s="1790">
        <v>34.97</v>
      </c>
      <c r="W377" s="1790">
        <v>0</v>
      </c>
      <c r="X377" s="1790">
        <v>114503.167</v>
      </c>
      <c r="Y377" s="1786" t="s">
        <v>1729</v>
      </c>
      <c r="Z377" s="1863">
        <v>-34.97</v>
      </c>
    </row>
    <row r="378" spans="12:26" x14ac:dyDescent="0.3">
      <c r="L378" s="1785"/>
      <c r="M378" s="1785"/>
      <c r="N378" s="1785"/>
      <c r="O378" s="1785"/>
      <c r="P378" s="1785"/>
      <c r="R378" s="1790" t="s">
        <v>104</v>
      </c>
      <c r="S378" s="1790" t="s">
        <v>715</v>
      </c>
      <c r="T378" s="1790" t="s">
        <v>459</v>
      </c>
      <c r="U378" s="1790" t="s">
        <v>1376</v>
      </c>
      <c r="V378" s="1790">
        <v>0.35</v>
      </c>
      <c r="W378" s="1790">
        <v>0</v>
      </c>
      <c r="X378" s="1790">
        <v>1203.6420000000001</v>
      </c>
      <c r="Y378" s="1786" t="s">
        <v>1729</v>
      </c>
      <c r="Z378" s="1863">
        <v>-0.35</v>
      </c>
    </row>
    <row r="379" spans="12:26" x14ac:dyDescent="0.3">
      <c r="L379" s="1785"/>
      <c r="M379" s="1785"/>
      <c r="N379" s="1785"/>
      <c r="O379" s="1785"/>
      <c r="P379" s="1785"/>
      <c r="R379" s="1790" t="s">
        <v>104</v>
      </c>
      <c r="S379" s="1790" t="s">
        <v>715</v>
      </c>
      <c r="T379" s="1790" t="s">
        <v>461</v>
      </c>
      <c r="U379" s="1790" t="s">
        <v>1376</v>
      </c>
      <c r="V379" s="1790">
        <v>0.35</v>
      </c>
      <c r="W379" s="1790">
        <v>0</v>
      </c>
      <c r="X379" s="1790">
        <v>1193.9839999999999</v>
      </c>
      <c r="Y379" s="1786" t="s">
        <v>1729</v>
      </c>
      <c r="Z379" s="1863">
        <v>-0.35</v>
      </c>
    </row>
    <row r="380" spans="12:26" x14ac:dyDescent="0.3">
      <c r="L380" s="1785"/>
      <c r="M380" s="1785"/>
      <c r="N380" s="1785"/>
      <c r="O380" s="1785"/>
      <c r="P380" s="1785"/>
      <c r="R380" s="1790" t="s">
        <v>104</v>
      </c>
      <c r="S380" s="1790" t="s">
        <v>708</v>
      </c>
      <c r="T380" s="1790" t="s">
        <v>459</v>
      </c>
      <c r="U380" s="1790" t="s">
        <v>1376</v>
      </c>
      <c r="V380" s="1790">
        <v>15.7</v>
      </c>
      <c r="W380" s="1790">
        <v>0</v>
      </c>
      <c r="X380" s="1790">
        <v>58891.926000000007</v>
      </c>
      <c r="Y380" s="1786" t="s">
        <v>1729</v>
      </c>
      <c r="Z380" s="1863">
        <v>-15.7</v>
      </c>
    </row>
    <row r="381" spans="12:26" x14ac:dyDescent="0.3">
      <c r="L381" s="1785"/>
      <c r="M381" s="1785"/>
      <c r="N381" s="1785"/>
      <c r="O381" s="1785"/>
      <c r="P381" s="1785"/>
      <c r="R381" s="1790" t="s">
        <v>104</v>
      </c>
      <c r="S381" s="1790" t="s">
        <v>708</v>
      </c>
      <c r="T381" s="1790" t="s">
        <v>461</v>
      </c>
      <c r="U381" s="1790" t="s">
        <v>1376</v>
      </c>
      <c r="V381" s="1790">
        <v>15.7</v>
      </c>
      <c r="W381" s="1790">
        <v>0</v>
      </c>
      <c r="X381" s="1790">
        <v>57624.267</v>
      </c>
      <c r="Y381" s="1786" t="s">
        <v>1729</v>
      </c>
      <c r="Z381" s="1863">
        <v>-15.7</v>
      </c>
    </row>
    <row r="382" spans="12:26" x14ac:dyDescent="0.3">
      <c r="L382" s="1785"/>
      <c r="M382" s="1785"/>
      <c r="N382" s="1785"/>
      <c r="O382" s="1785"/>
      <c r="P382" s="1785"/>
      <c r="R382" s="1790" t="s">
        <v>104</v>
      </c>
      <c r="S382" s="1790" t="s">
        <v>710</v>
      </c>
      <c r="T382" s="1790" t="s">
        <v>459</v>
      </c>
      <c r="U382" s="1790" t="s">
        <v>1376</v>
      </c>
      <c r="V382" s="1790">
        <v>64.599999999999994</v>
      </c>
      <c r="W382" s="1790">
        <v>0</v>
      </c>
      <c r="X382" s="1790">
        <v>205335.79699999999</v>
      </c>
      <c r="Y382" s="1786" t="s">
        <v>1729</v>
      </c>
      <c r="Z382" s="1863">
        <v>-64.599999999999994</v>
      </c>
    </row>
    <row r="383" spans="12:26" x14ac:dyDescent="0.3">
      <c r="L383" s="1785"/>
      <c r="M383" s="1785"/>
      <c r="N383" s="1785"/>
      <c r="O383" s="1785"/>
      <c r="P383" s="1785"/>
      <c r="R383" s="1790" t="s">
        <v>104</v>
      </c>
      <c r="S383" s="1790" t="s">
        <v>710</v>
      </c>
      <c r="T383" s="1790" t="s">
        <v>461</v>
      </c>
      <c r="U383" s="1790" t="s">
        <v>1376</v>
      </c>
      <c r="V383" s="1790">
        <v>64.599999999999994</v>
      </c>
      <c r="W383" s="1790">
        <v>0</v>
      </c>
      <c r="X383" s="1790">
        <v>188384.07200000001</v>
      </c>
      <c r="Y383" s="1786" t="s">
        <v>1729</v>
      </c>
      <c r="Z383" s="1863">
        <v>-64.599999999999994</v>
      </c>
    </row>
    <row r="384" spans="12:26" x14ac:dyDescent="0.3">
      <c r="L384" s="1785"/>
      <c r="M384" s="1785"/>
      <c r="N384" s="1785"/>
      <c r="O384" s="1785"/>
      <c r="P384" s="1785"/>
      <c r="R384" s="1790" t="s">
        <v>104</v>
      </c>
      <c r="S384" s="1790" t="s">
        <v>710</v>
      </c>
      <c r="T384" s="1790" t="s">
        <v>926</v>
      </c>
      <c r="U384" s="1790" t="s">
        <v>1376</v>
      </c>
      <c r="V384" s="1790">
        <v>64.599999999999994</v>
      </c>
      <c r="W384" s="1790">
        <v>0</v>
      </c>
      <c r="X384" s="1790">
        <v>224605.83900000001</v>
      </c>
      <c r="Y384" s="1786" t="s">
        <v>1729</v>
      </c>
      <c r="Z384" s="1863">
        <v>-64.599999999999994</v>
      </c>
    </row>
    <row r="385" spans="12:26" x14ac:dyDescent="0.3">
      <c r="L385" s="1785"/>
      <c r="M385" s="1785"/>
      <c r="N385" s="1785"/>
      <c r="O385" s="1785"/>
      <c r="P385" s="1785"/>
      <c r="R385" s="1790" t="s">
        <v>104</v>
      </c>
      <c r="S385" s="1790" t="s">
        <v>710</v>
      </c>
      <c r="T385" s="1790" t="s">
        <v>927</v>
      </c>
      <c r="U385" s="1790" t="s">
        <v>1376</v>
      </c>
      <c r="V385" s="1790">
        <v>64.599999999999994</v>
      </c>
      <c r="W385" s="1790">
        <v>0</v>
      </c>
      <c r="X385" s="1790">
        <v>197519.95699999999</v>
      </c>
      <c r="Y385" s="1786" t="s">
        <v>1729</v>
      </c>
      <c r="Z385" s="1863">
        <v>-64.599999999999994</v>
      </c>
    </row>
    <row r="386" spans="12:26" x14ac:dyDescent="0.3">
      <c r="L386" s="1785"/>
      <c r="M386" s="1785"/>
      <c r="N386" s="1785"/>
      <c r="O386" s="1785"/>
      <c r="P386" s="1785"/>
      <c r="R386" s="1790" t="s">
        <v>104</v>
      </c>
      <c r="S386" s="1790" t="s">
        <v>711</v>
      </c>
      <c r="T386" s="1790" t="s">
        <v>459</v>
      </c>
      <c r="U386" s="1790" t="s">
        <v>1376</v>
      </c>
      <c r="V386" s="1790">
        <v>60</v>
      </c>
      <c r="W386" s="1790">
        <v>0</v>
      </c>
      <c r="X386" s="1790">
        <v>282862.00599999999</v>
      </c>
      <c r="Y386" s="1786" t="s">
        <v>1729</v>
      </c>
      <c r="Z386" s="1863">
        <v>-60</v>
      </c>
    </row>
    <row r="387" spans="12:26" x14ac:dyDescent="0.3">
      <c r="L387" s="1785"/>
      <c r="M387" s="1785"/>
      <c r="N387" s="1785"/>
      <c r="O387" s="1785"/>
      <c r="P387" s="1785"/>
      <c r="R387" s="1790" t="s">
        <v>104</v>
      </c>
      <c r="S387" s="1790" t="s">
        <v>711</v>
      </c>
      <c r="T387" s="1790" t="s">
        <v>461</v>
      </c>
      <c r="U387" s="1790" t="s">
        <v>1376</v>
      </c>
      <c r="V387" s="1790">
        <v>60</v>
      </c>
      <c r="W387" s="1790">
        <v>0</v>
      </c>
      <c r="X387" s="1790">
        <v>285318.83799999999</v>
      </c>
      <c r="Y387" s="1786" t="s">
        <v>1729</v>
      </c>
      <c r="Z387" s="1863">
        <v>-60</v>
      </c>
    </row>
    <row r="388" spans="12:26" x14ac:dyDescent="0.3">
      <c r="L388" s="1785"/>
      <c r="M388" s="1785"/>
      <c r="N388" s="1785"/>
      <c r="O388" s="1785"/>
      <c r="P388" s="1785"/>
      <c r="R388" s="1790" t="s">
        <v>104</v>
      </c>
      <c r="S388" s="1790" t="s">
        <v>713</v>
      </c>
      <c r="T388" s="1790" t="s">
        <v>459</v>
      </c>
      <c r="U388" s="1790" t="s">
        <v>1376</v>
      </c>
      <c r="V388" s="1790">
        <v>25.417000000000002</v>
      </c>
      <c r="W388" s="1790">
        <v>0</v>
      </c>
      <c r="X388" s="1790">
        <v>107683.41300000002</v>
      </c>
      <c r="Y388" s="1786" t="s">
        <v>1729</v>
      </c>
      <c r="Z388" s="1863">
        <v>-25.417000000000002</v>
      </c>
    </row>
    <row r="389" spans="12:26" x14ac:dyDescent="0.3">
      <c r="L389" s="1785"/>
      <c r="M389" s="1785"/>
      <c r="N389" s="1785"/>
      <c r="O389" s="1785"/>
      <c r="P389" s="1785"/>
      <c r="R389" s="1790" t="s">
        <v>104</v>
      </c>
      <c r="S389" s="1790" t="s">
        <v>713</v>
      </c>
      <c r="T389" s="1790" t="s">
        <v>461</v>
      </c>
      <c r="U389" s="1790" t="s">
        <v>1376</v>
      </c>
      <c r="V389" s="1790">
        <v>25.417000000000002</v>
      </c>
      <c r="W389" s="1790">
        <v>0</v>
      </c>
      <c r="X389" s="1790">
        <v>107844.40100000001</v>
      </c>
      <c r="Y389" s="1786" t="s">
        <v>1729</v>
      </c>
      <c r="Z389" s="1863">
        <v>-25.417000000000002</v>
      </c>
    </row>
    <row r="390" spans="12:26" x14ac:dyDescent="0.3">
      <c r="L390" s="1785"/>
      <c r="M390" s="1785"/>
      <c r="N390" s="1785"/>
      <c r="O390" s="1785"/>
      <c r="P390" s="1785"/>
      <c r="R390" s="1790" t="s">
        <v>104</v>
      </c>
      <c r="S390" s="1790" t="s">
        <v>713</v>
      </c>
      <c r="T390" s="1790" t="s">
        <v>926</v>
      </c>
      <c r="U390" s="1790" t="s">
        <v>1376</v>
      </c>
      <c r="V390" s="1790">
        <v>24.58</v>
      </c>
      <c r="W390" s="1790">
        <v>0</v>
      </c>
      <c r="X390" s="1790">
        <v>102724.27800000001</v>
      </c>
      <c r="Y390" s="1786" t="s">
        <v>1729</v>
      </c>
      <c r="Z390" s="1863">
        <v>-24.58</v>
      </c>
    </row>
    <row r="391" spans="12:26" x14ac:dyDescent="0.3">
      <c r="L391" s="1785"/>
      <c r="M391" s="1785"/>
      <c r="N391" s="1785"/>
      <c r="O391" s="1785"/>
      <c r="P391" s="1785"/>
      <c r="R391" s="1790" t="s">
        <v>104</v>
      </c>
      <c r="S391" s="1790" t="s">
        <v>717</v>
      </c>
      <c r="T391" s="1790" t="s">
        <v>470</v>
      </c>
      <c r="U391" s="1790" t="s">
        <v>1376</v>
      </c>
      <c r="V391" s="1790">
        <v>14.096</v>
      </c>
      <c r="W391" s="1790">
        <v>0</v>
      </c>
      <c r="X391" s="1790">
        <v>23867.200000000001</v>
      </c>
      <c r="Y391" s="1786" t="s">
        <v>1729</v>
      </c>
      <c r="Z391" s="1863">
        <v>-14.096</v>
      </c>
    </row>
    <row r="392" spans="12:26" x14ac:dyDescent="0.3">
      <c r="L392" s="1785"/>
      <c r="M392" s="1785"/>
      <c r="N392" s="1785"/>
      <c r="O392" s="1785"/>
      <c r="P392" s="1785"/>
      <c r="R392" s="1790" t="s">
        <v>104</v>
      </c>
      <c r="S392" s="1790" t="s">
        <v>717</v>
      </c>
      <c r="T392" s="1790" t="s">
        <v>928</v>
      </c>
      <c r="U392" s="1790" t="s">
        <v>1376</v>
      </c>
      <c r="V392" s="1790">
        <v>14.096</v>
      </c>
      <c r="W392" s="1790">
        <v>0</v>
      </c>
      <c r="X392" s="1790">
        <v>24093.624000000003</v>
      </c>
      <c r="Y392" s="1786" t="s">
        <v>1729</v>
      </c>
      <c r="Z392" s="1863">
        <v>-14.096</v>
      </c>
    </row>
    <row r="393" spans="12:26" x14ac:dyDescent="0.3">
      <c r="L393" s="1785"/>
      <c r="M393" s="1785"/>
      <c r="N393" s="1785"/>
      <c r="O393" s="1785"/>
      <c r="P393" s="1785"/>
      <c r="R393" s="1790" t="s">
        <v>104</v>
      </c>
      <c r="S393" s="1790" t="s">
        <v>717</v>
      </c>
      <c r="T393" s="1790" t="s">
        <v>929</v>
      </c>
      <c r="U393" s="1790" t="s">
        <v>1376</v>
      </c>
      <c r="V393" s="1790">
        <v>14.096</v>
      </c>
      <c r="W393" s="1790">
        <v>0</v>
      </c>
      <c r="X393" s="1790">
        <v>23934.423999999999</v>
      </c>
      <c r="Y393" s="1786" t="s">
        <v>1729</v>
      </c>
      <c r="Z393" s="1863">
        <v>-14.096</v>
      </c>
    </row>
    <row r="394" spans="12:26" x14ac:dyDescent="0.3">
      <c r="L394" s="1785"/>
      <c r="M394" s="1785"/>
      <c r="N394" s="1785"/>
      <c r="O394" s="1785"/>
      <c r="P394" s="1785"/>
      <c r="R394" s="1790" t="s">
        <v>104</v>
      </c>
      <c r="S394" s="1790" t="s">
        <v>717</v>
      </c>
      <c r="T394" s="1790" t="s">
        <v>930</v>
      </c>
      <c r="U394" s="1790" t="s">
        <v>1376</v>
      </c>
      <c r="V394" s="1790">
        <v>14.096</v>
      </c>
      <c r="W394" s="1790">
        <v>0</v>
      </c>
      <c r="X394" s="1790">
        <v>24057.384000000002</v>
      </c>
      <c r="Y394" s="1786" t="s">
        <v>1729</v>
      </c>
      <c r="Z394" s="1863">
        <v>-14.096</v>
      </c>
    </row>
    <row r="395" spans="12:26" x14ac:dyDescent="0.3">
      <c r="L395" s="1785"/>
      <c r="M395" s="1785"/>
      <c r="N395" s="1785"/>
      <c r="O395" s="1785"/>
      <c r="P395" s="1785"/>
      <c r="R395" s="1790" t="s">
        <v>104</v>
      </c>
      <c r="S395" s="1790" t="s">
        <v>717</v>
      </c>
      <c r="T395" s="1790" t="s">
        <v>931</v>
      </c>
      <c r="U395" s="1790" t="s">
        <v>1376</v>
      </c>
      <c r="V395" s="1790">
        <v>14.096</v>
      </c>
      <c r="W395" s="1790">
        <v>0</v>
      </c>
      <c r="X395" s="1790">
        <v>24149.465</v>
      </c>
      <c r="Y395" s="1786" t="s">
        <v>1729</v>
      </c>
      <c r="Z395" s="1863">
        <v>-14.096</v>
      </c>
    </row>
    <row r="396" spans="12:26" x14ac:dyDescent="0.3">
      <c r="L396" s="1785"/>
      <c r="M396" s="1785"/>
      <c r="N396" s="1785"/>
      <c r="O396" s="1785"/>
      <c r="P396" s="1785"/>
      <c r="R396" s="1790" t="s">
        <v>104</v>
      </c>
      <c r="S396" s="1790" t="s">
        <v>717</v>
      </c>
      <c r="T396" s="1790" t="s">
        <v>932</v>
      </c>
      <c r="U396" s="1790" t="s">
        <v>1376</v>
      </c>
      <c r="V396" s="1790">
        <v>14.096</v>
      </c>
      <c r="W396" s="1790">
        <v>0</v>
      </c>
      <c r="X396" s="1790">
        <v>23936.015999999996</v>
      </c>
      <c r="Y396" s="1786" t="s">
        <v>1729</v>
      </c>
      <c r="Z396" s="1863">
        <v>-14.096</v>
      </c>
    </row>
    <row r="397" spans="12:26" x14ac:dyDescent="0.3">
      <c r="L397" s="1785"/>
      <c r="M397" s="1785"/>
      <c r="N397" s="1785"/>
      <c r="O397" s="1785"/>
      <c r="P397" s="1785"/>
      <c r="R397" s="1790" t="s">
        <v>104</v>
      </c>
      <c r="S397" s="1790" t="s">
        <v>717</v>
      </c>
      <c r="T397" s="1790" t="s">
        <v>933</v>
      </c>
      <c r="U397" s="1790" t="s">
        <v>1376</v>
      </c>
      <c r="V397" s="1790">
        <v>14.096</v>
      </c>
      <c r="W397" s="1790">
        <v>0</v>
      </c>
      <c r="X397" s="1790">
        <v>24085.744999999999</v>
      </c>
      <c r="Y397" s="1786" t="s">
        <v>1729</v>
      </c>
      <c r="Z397" s="1863">
        <v>-14.096</v>
      </c>
    </row>
    <row r="398" spans="12:26" x14ac:dyDescent="0.3">
      <c r="L398" s="1785"/>
      <c r="M398" s="1785"/>
      <c r="N398" s="1785"/>
      <c r="O398" s="1785"/>
      <c r="P398" s="1785"/>
      <c r="R398" s="1790" t="s">
        <v>104</v>
      </c>
      <c r="S398" s="1790" t="s">
        <v>717</v>
      </c>
      <c r="T398" s="1790" t="s">
        <v>934</v>
      </c>
      <c r="U398" s="1790" t="s">
        <v>1376</v>
      </c>
      <c r="V398" s="1790">
        <v>14.096</v>
      </c>
      <c r="W398" s="1790">
        <v>0</v>
      </c>
      <c r="X398" s="1790">
        <v>23796.739000000001</v>
      </c>
      <c r="Y398" s="1786" t="s">
        <v>1729</v>
      </c>
      <c r="Z398" s="1863">
        <v>-14.096</v>
      </c>
    </row>
    <row r="399" spans="12:26" x14ac:dyDescent="0.3">
      <c r="L399" s="1785"/>
      <c r="M399" s="1785"/>
      <c r="N399" s="1785"/>
      <c r="O399" s="1785"/>
      <c r="P399" s="1785"/>
      <c r="R399" s="1790" t="s">
        <v>104</v>
      </c>
      <c r="S399" s="1790" t="s">
        <v>717</v>
      </c>
      <c r="T399" s="1790" t="s">
        <v>935</v>
      </c>
      <c r="U399" s="1790" t="s">
        <v>1376</v>
      </c>
      <c r="V399" s="1790">
        <v>14.096</v>
      </c>
      <c r="W399" s="1790">
        <v>0</v>
      </c>
      <c r="X399" s="1790">
        <v>23847.461000000003</v>
      </c>
      <c r="Y399" s="1786" t="s">
        <v>1729</v>
      </c>
      <c r="Z399" s="1863">
        <v>-14.096</v>
      </c>
    </row>
    <row r="400" spans="12:26" x14ac:dyDescent="0.3">
      <c r="L400" s="1785"/>
      <c r="M400" s="1785"/>
      <c r="N400" s="1785"/>
      <c r="O400" s="1785"/>
      <c r="P400" s="1785"/>
      <c r="R400" s="1790" t="s">
        <v>104</v>
      </c>
      <c r="S400" s="1790" t="s">
        <v>717</v>
      </c>
      <c r="T400" s="1790" t="s">
        <v>936</v>
      </c>
      <c r="U400" s="1790" t="s">
        <v>1376</v>
      </c>
      <c r="V400" s="1790">
        <v>17.62</v>
      </c>
      <c r="W400" s="1790">
        <v>0</v>
      </c>
      <c r="X400" s="1790">
        <v>29702.003999999997</v>
      </c>
      <c r="Y400" s="1786" t="s">
        <v>1729</v>
      </c>
      <c r="Z400" s="1863">
        <v>-17.62</v>
      </c>
    </row>
    <row r="401" spans="12:26" x14ac:dyDescent="0.3">
      <c r="L401" s="1785"/>
      <c r="M401" s="1785"/>
      <c r="N401" s="1785"/>
      <c r="O401" s="1785"/>
      <c r="P401" s="1785"/>
      <c r="R401" s="1790" t="s">
        <v>104</v>
      </c>
      <c r="S401" s="1790" t="s">
        <v>721</v>
      </c>
      <c r="T401" s="1790" t="s">
        <v>937</v>
      </c>
      <c r="U401" s="1790" t="s">
        <v>1389</v>
      </c>
      <c r="V401" s="1790">
        <v>0</v>
      </c>
      <c r="W401" s="1790">
        <v>0</v>
      </c>
      <c r="X401" s="1790">
        <v>0</v>
      </c>
      <c r="Y401" s="1786"/>
      <c r="Z401" s="1863">
        <v>0</v>
      </c>
    </row>
    <row r="402" spans="12:26" x14ac:dyDescent="0.3">
      <c r="L402" s="1785"/>
      <c r="M402" s="1785"/>
      <c r="N402" s="1785"/>
      <c r="O402" s="1785"/>
      <c r="P402" s="1785"/>
      <c r="R402" s="1790" t="s">
        <v>104</v>
      </c>
      <c r="S402" s="1790" t="s">
        <v>721</v>
      </c>
      <c r="T402" s="1790" t="s">
        <v>938</v>
      </c>
      <c r="U402" s="1790" t="s">
        <v>1389</v>
      </c>
      <c r="V402" s="1790">
        <v>0</v>
      </c>
      <c r="W402" s="1790">
        <v>0</v>
      </c>
      <c r="X402" s="1790">
        <v>0</v>
      </c>
      <c r="Y402" s="1786"/>
      <c r="Z402" s="1863">
        <v>0</v>
      </c>
    </row>
    <row r="403" spans="12:26" x14ac:dyDescent="0.3">
      <c r="L403" s="1785"/>
      <c r="M403" s="1785"/>
      <c r="N403" s="1785"/>
      <c r="O403" s="1785"/>
      <c r="P403" s="1785"/>
      <c r="R403" s="1790" t="s">
        <v>104</v>
      </c>
      <c r="S403" s="1790" t="s">
        <v>721</v>
      </c>
      <c r="T403" s="1790" t="s">
        <v>939</v>
      </c>
      <c r="U403" s="1790" t="s">
        <v>1389</v>
      </c>
      <c r="V403" s="1790">
        <v>0</v>
      </c>
      <c r="W403" s="1790">
        <v>0</v>
      </c>
      <c r="X403" s="1790">
        <v>0</v>
      </c>
      <c r="Y403" s="1786"/>
      <c r="Z403" s="1863">
        <v>0</v>
      </c>
    </row>
    <row r="404" spans="12:26" x14ac:dyDescent="0.3">
      <c r="L404" s="1785"/>
      <c r="M404" s="1785"/>
      <c r="N404" s="1785"/>
      <c r="O404" s="1785"/>
      <c r="P404" s="1785"/>
      <c r="R404" s="1790" t="s">
        <v>104</v>
      </c>
      <c r="S404" s="1790" t="s">
        <v>721</v>
      </c>
      <c r="T404" s="1790" t="s">
        <v>940</v>
      </c>
      <c r="U404" s="1790" t="s">
        <v>1376</v>
      </c>
      <c r="V404" s="1790">
        <v>59.6</v>
      </c>
      <c r="W404" s="1790">
        <v>0</v>
      </c>
      <c r="X404" s="1790">
        <v>14651.057000000001</v>
      </c>
      <c r="Y404" s="1786" t="s">
        <v>1729</v>
      </c>
      <c r="Z404" s="1863">
        <v>-59.6</v>
      </c>
    </row>
    <row r="405" spans="12:26" x14ac:dyDescent="0.3">
      <c r="L405" s="1785"/>
      <c r="M405" s="1785"/>
      <c r="N405" s="1785"/>
      <c r="O405" s="1785"/>
      <c r="P405" s="1785"/>
      <c r="R405" s="1790" t="s">
        <v>104</v>
      </c>
      <c r="S405" s="1790" t="s">
        <v>721</v>
      </c>
      <c r="T405" s="1790" t="s">
        <v>941</v>
      </c>
      <c r="U405" s="1790" t="s">
        <v>1376</v>
      </c>
      <c r="V405" s="1790">
        <v>59.6</v>
      </c>
      <c r="W405" s="1790">
        <v>0</v>
      </c>
      <c r="X405" s="1790">
        <v>14071.821</v>
      </c>
      <c r="Y405" s="1786" t="s">
        <v>1729</v>
      </c>
      <c r="Z405" s="1863">
        <v>-59.6</v>
      </c>
    </row>
    <row r="406" spans="12:26" x14ac:dyDescent="0.3">
      <c r="L406" s="1785"/>
      <c r="M406" s="1785"/>
      <c r="N406" s="1785"/>
      <c r="O406" s="1785"/>
      <c r="P406" s="1785"/>
      <c r="R406" s="1790" t="s">
        <v>104</v>
      </c>
      <c r="S406" s="1790" t="s">
        <v>721</v>
      </c>
      <c r="T406" s="1790" t="s">
        <v>942</v>
      </c>
      <c r="U406" s="1790" t="s">
        <v>1376</v>
      </c>
      <c r="V406" s="1790">
        <v>127.5</v>
      </c>
      <c r="W406" s="1790">
        <v>0</v>
      </c>
      <c r="X406" s="1790">
        <v>56982.054000000004</v>
      </c>
      <c r="Y406" s="1786" t="s">
        <v>1729</v>
      </c>
      <c r="Z406" s="1863">
        <v>-127.5</v>
      </c>
    </row>
    <row r="407" spans="12:26" x14ac:dyDescent="0.3">
      <c r="L407" s="1785"/>
      <c r="M407" s="1785"/>
      <c r="N407" s="1785"/>
      <c r="O407" s="1785"/>
      <c r="P407" s="1785"/>
      <c r="R407" s="1790" t="s">
        <v>104</v>
      </c>
      <c r="S407" s="1790" t="s">
        <v>721</v>
      </c>
      <c r="T407" s="1790" t="s">
        <v>943</v>
      </c>
      <c r="U407" s="1790" t="s">
        <v>1376</v>
      </c>
      <c r="V407" s="1790">
        <v>200</v>
      </c>
      <c r="W407" s="1790">
        <v>0</v>
      </c>
      <c r="X407" s="1790">
        <v>204422.27899999998</v>
      </c>
      <c r="Y407" s="1786" t="s">
        <v>1729</v>
      </c>
      <c r="Z407" s="1863">
        <v>-200</v>
      </c>
    </row>
    <row r="408" spans="12:26" x14ac:dyDescent="0.3">
      <c r="L408" s="1785"/>
      <c r="M408" s="1785"/>
      <c r="N408" s="1785"/>
      <c r="O408" s="1785"/>
      <c r="P408" s="1785"/>
      <c r="R408" s="1790" t="s">
        <v>104</v>
      </c>
      <c r="S408" s="1790" t="s">
        <v>723</v>
      </c>
      <c r="T408" s="1790" t="s">
        <v>938</v>
      </c>
      <c r="U408" s="1790" t="s">
        <v>1376</v>
      </c>
      <c r="V408" s="1790">
        <v>170</v>
      </c>
      <c r="W408" s="1790">
        <v>0</v>
      </c>
      <c r="X408" s="1790">
        <v>552998.255</v>
      </c>
      <c r="Y408" s="1786" t="s">
        <v>1729</v>
      </c>
      <c r="Z408" s="1863">
        <v>-170</v>
      </c>
    </row>
    <row r="409" spans="12:26" x14ac:dyDescent="0.3">
      <c r="L409" s="1785"/>
      <c r="M409" s="1785"/>
      <c r="N409" s="1785"/>
      <c r="O409" s="1785"/>
      <c r="P409" s="1785"/>
      <c r="R409" s="1790" t="s">
        <v>104</v>
      </c>
      <c r="S409" s="1790" t="s">
        <v>723</v>
      </c>
      <c r="T409" s="1790" t="s">
        <v>939</v>
      </c>
      <c r="U409" s="1790" t="s">
        <v>1376</v>
      </c>
      <c r="V409" s="1790">
        <v>170</v>
      </c>
      <c r="W409" s="1790">
        <v>0</v>
      </c>
      <c r="X409" s="1790">
        <v>469793.99799999996</v>
      </c>
      <c r="Y409" s="1786" t="s">
        <v>1729</v>
      </c>
      <c r="Z409" s="1863">
        <v>-170</v>
      </c>
    </row>
    <row r="410" spans="12:26" x14ac:dyDescent="0.3">
      <c r="L410" s="1785"/>
      <c r="M410" s="1785"/>
      <c r="N410" s="1785"/>
      <c r="O410" s="1785"/>
      <c r="P410" s="1785"/>
      <c r="R410" s="1790" t="s">
        <v>104</v>
      </c>
      <c r="S410" s="1790" t="s">
        <v>723</v>
      </c>
      <c r="T410" s="1790" t="s">
        <v>944</v>
      </c>
      <c r="U410" s="1790" t="s">
        <v>1376</v>
      </c>
      <c r="V410" s="1790">
        <v>184</v>
      </c>
      <c r="W410" s="1790">
        <v>0</v>
      </c>
      <c r="X410" s="1790">
        <v>496400.85699999996</v>
      </c>
      <c r="Y410" s="1786" t="s">
        <v>1729</v>
      </c>
      <c r="Z410" s="1863">
        <v>-184</v>
      </c>
    </row>
    <row r="411" spans="12:26" x14ac:dyDescent="0.3">
      <c r="L411" s="1785"/>
      <c r="M411" s="1785"/>
      <c r="N411" s="1785"/>
      <c r="O411" s="1785"/>
      <c r="P411" s="1785"/>
      <c r="R411" s="1790" t="s">
        <v>104</v>
      </c>
      <c r="S411" s="1790" t="s">
        <v>719</v>
      </c>
      <c r="T411" s="1790" t="s">
        <v>470</v>
      </c>
      <c r="U411" s="1790" t="s">
        <v>1376</v>
      </c>
      <c r="V411" s="1790">
        <v>18.146999999999998</v>
      </c>
      <c r="W411" s="1790">
        <v>0</v>
      </c>
      <c r="X411" s="1790">
        <v>31044.975999999999</v>
      </c>
      <c r="Y411" s="1786" t="s">
        <v>1729</v>
      </c>
      <c r="Z411" s="1863">
        <v>-18.146999999999998</v>
      </c>
    </row>
    <row r="412" spans="12:26" x14ac:dyDescent="0.3">
      <c r="L412" s="1785"/>
      <c r="M412" s="1785"/>
      <c r="N412" s="1785"/>
      <c r="O412" s="1785"/>
      <c r="P412" s="1785"/>
      <c r="R412" s="1790" t="s">
        <v>104</v>
      </c>
      <c r="S412" s="1790" t="s">
        <v>719</v>
      </c>
      <c r="T412" s="1790" t="s">
        <v>929</v>
      </c>
      <c r="U412" s="1790" t="s">
        <v>1376</v>
      </c>
      <c r="V412" s="1790">
        <v>18.146999999999998</v>
      </c>
      <c r="W412" s="1790">
        <v>0</v>
      </c>
      <c r="X412" s="1790">
        <v>34287.699000000001</v>
      </c>
      <c r="Y412" s="1786" t="s">
        <v>1729</v>
      </c>
      <c r="Z412" s="1863">
        <v>-18.146999999999998</v>
      </c>
    </row>
    <row r="413" spans="12:26" x14ac:dyDescent="0.3">
      <c r="L413" s="1785"/>
      <c r="M413" s="1785"/>
      <c r="N413" s="1785"/>
      <c r="O413" s="1785"/>
      <c r="P413" s="1785"/>
      <c r="R413" s="1790" t="s">
        <v>104</v>
      </c>
      <c r="S413" s="1790" t="s">
        <v>719</v>
      </c>
      <c r="T413" s="1790" t="s">
        <v>930</v>
      </c>
      <c r="U413" s="1790" t="s">
        <v>1376</v>
      </c>
      <c r="V413" s="1790">
        <v>18.146999999999998</v>
      </c>
      <c r="W413" s="1790">
        <v>0</v>
      </c>
      <c r="X413" s="1790">
        <v>33571.991000000002</v>
      </c>
      <c r="Y413" s="1786" t="s">
        <v>1729</v>
      </c>
      <c r="Z413" s="1863">
        <v>-18.146999999999998</v>
      </c>
    </row>
    <row r="414" spans="12:26" x14ac:dyDescent="0.3">
      <c r="L414" s="1785"/>
      <c r="M414" s="1785"/>
      <c r="N414" s="1785"/>
      <c r="O414" s="1785"/>
      <c r="P414" s="1785"/>
      <c r="R414" s="1790" t="s">
        <v>104</v>
      </c>
      <c r="S414" s="1790" t="s">
        <v>719</v>
      </c>
      <c r="T414" s="1790" t="s">
        <v>931</v>
      </c>
      <c r="U414" s="1790" t="s">
        <v>1376</v>
      </c>
      <c r="V414" s="1790">
        <v>18.146999999999998</v>
      </c>
      <c r="W414" s="1790">
        <v>0</v>
      </c>
      <c r="X414" s="1790">
        <v>35058.228999999999</v>
      </c>
      <c r="Y414" s="1786" t="s">
        <v>1729</v>
      </c>
      <c r="Z414" s="1863">
        <v>-18.146999999999998</v>
      </c>
    </row>
    <row r="415" spans="12:26" x14ac:dyDescent="0.3">
      <c r="L415" s="1785"/>
      <c r="M415" s="1785"/>
      <c r="N415" s="1785"/>
      <c r="O415" s="1785"/>
      <c r="P415" s="1785"/>
      <c r="R415" s="1790" t="s">
        <v>104</v>
      </c>
      <c r="S415" s="1790" t="s">
        <v>719</v>
      </c>
      <c r="T415" s="1790" t="s">
        <v>932</v>
      </c>
      <c r="U415" s="1790" t="s">
        <v>1376</v>
      </c>
      <c r="V415" s="1790">
        <v>18.146999999999998</v>
      </c>
      <c r="W415" s="1790">
        <v>0</v>
      </c>
      <c r="X415" s="1790">
        <v>38554.504000000001</v>
      </c>
      <c r="Y415" s="1786" t="s">
        <v>1729</v>
      </c>
      <c r="Z415" s="1863">
        <v>-18.146999999999998</v>
      </c>
    </row>
    <row r="416" spans="12:26" x14ac:dyDescent="0.3">
      <c r="L416" s="1785"/>
      <c r="M416" s="1785"/>
      <c r="N416" s="1785"/>
      <c r="O416" s="1785"/>
      <c r="P416" s="1785"/>
      <c r="R416" s="1790" t="s">
        <v>104</v>
      </c>
      <c r="S416" s="1790" t="s">
        <v>719</v>
      </c>
      <c r="T416" s="1790" t="s">
        <v>933</v>
      </c>
      <c r="U416" s="1790" t="s">
        <v>1376</v>
      </c>
      <c r="V416" s="1790">
        <v>12.098000000000001</v>
      </c>
      <c r="W416" s="1790">
        <v>0</v>
      </c>
      <c r="X416" s="1790">
        <v>24667.095999999998</v>
      </c>
      <c r="Y416" s="1786" t="s">
        <v>1729</v>
      </c>
      <c r="Z416" s="1863">
        <v>-12.098000000000001</v>
      </c>
    </row>
    <row r="417" spans="12:26" x14ac:dyDescent="0.3">
      <c r="L417" s="1785"/>
      <c r="M417" s="1785"/>
      <c r="N417" s="1785"/>
      <c r="O417" s="1785"/>
      <c r="P417" s="1785"/>
      <c r="R417" s="1790" t="s">
        <v>104</v>
      </c>
      <c r="S417" s="1790" t="s">
        <v>719</v>
      </c>
      <c r="T417" s="1790" t="s">
        <v>934</v>
      </c>
      <c r="U417" s="1790" t="s">
        <v>1376</v>
      </c>
      <c r="V417" s="1790">
        <v>12.098000000000001</v>
      </c>
      <c r="W417" s="1790">
        <v>0</v>
      </c>
      <c r="X417" s="1790">
        <v>33488.006999999998</v>
      </c>
      <c r="Y417" s="1786" t="s">
        <v>1729</v>
      </c>
      <c r="Z417" s="1863">
        <v>-12.098000000000001</v>
      </c>
    </row>
    <row r="418" spans="12:26" x14ac:dyDescent="0.3">
      <c r="L418" s="1785"/>
      <c r="M418" s="1785"/>
      <c r="N418" s="1785"/>
      <c r="O418" s="1785"/>
      <c r="P418" s="1785"/>
      <c r="R418" s="1790" t="s">
        <v>104</v>
      </c>
      <c r="S418" s="1790" t="s">
        <v>704</v>
      </c>
      <c r="T418" s="1790" t="s">
        <v>470</v>
      </c>
      <c r="U418" s="1790" t="s">
        <v>1376</v>
      </c>
      <c r="V418" s="1790">
        <v>11.8</v>
      </c>
      <c r="W418" s="1790">
        <v>0</v>
      </c>
      <c r="X418" s="1790">
        <v>8173.3200000000006</v>
      </c>
      <c r="Y418" s="1786" t="s">
        <v>1729</v>
      </c>
      <c r="Z418" s="1863">
        <v>-11.8</v>
      </c>
    </row>
    <row r="419" spans="12:26" x14ac:dyDescent="0.3">
      <c r="L419" s="1785"/>
      <c r="M419" s="1785"/>
      <c r="N419" s="1785"/>
      <c r="O419" s="1785"/>
      <c r="P419" s="1785"/>
      <c r="R419" s="1790" t="s">
        <v>104</v>
      </c>
      <c r="S419" s="1790" t="s">
        <v>704</v>
      </c>
      <c r="T419" s="1790" t="s">
        <v>928</v>
      </c>
      <c r="U419" s="1790" t="s">
        <v>1376</v>
      </c>
      <c r="V419" s="1790">
        <v>17.7</v>
      </c>
      <c r="W419" s="1790">
        <v>0</v>
      </c>
      <c r="X419" s="1790">
        <v>18266.453000000001</v>
      </c>
      <c r="Y419" s="1786" t="s">
        <v>1729</v>
      </c>
      <c r="Z419" s="1863">
        <v>-17.7</v>
      </c>
    </row>
    <row r="420" spans="12:26" x14ac:dyDescent="0.3">
      <c r="L420" s="1785"/>
      <c r="M420" s="1785"/>
      <c r="N420" s="1785"/>
      <c r="O420" s="1785"/>
      <c r="P420" s="1785"/>
      <c r="R420" s="1790" t="s">
        <v>104</v>
      </c>
      <c r="S420" s="1790" t="s">
        <v>704</v>
      </c>
      <c r="T420" s="1790" t="s">
        <v>929</v>
      </c>
      <c r="U420" s="1790" t="s">
        <v>1376</v>
      </c>
      <c r="V420" s="1790">
        <v>17.7</v>
      </c>
      <c r="W420" s="1790">
        <v>0</v>
      </c>
      <c r="X420" s="1790">
        <v>16824.912</v>
      </c>
      <c r="Y420" s="1786" t="s">
        <v>1729</v>
      </c>
      <c r="Z420" s="1863">
        <v>-17.7</v>
      </c>
    </row>
    <row r="421" spans="12:26" x14ac:dyDescent="0.3">
      <c r="L421" s="1785"/>
      <c r="M421" s="1785"/>
      <c r="N421" s="1785"/>
      <c r="O421" s="1785"/>
      <c r="P421" s="1785"/>
      <c r="R421" s="1790" t="s">
        <v>104</v>
      </c>
      <c r="S421" s="1790" t="s">
        <v>704</v>
      </c>
      <c r="T421" s="1790" t="s">
        <v>930</v>
      </c>
      <c r="U421" s="1790" t="s">
        <v>1376</v>
      </c>
      <c r="V421" s="1790">
        <v>11.8</v>
      </c>
      <c r="W421" s="1790">
        <v>0</v>
      </c>
      <c r="X421" s="1790">
        <v>15335.82</v>
      </c>
      <c r="Y421" s="1786" t="s">
        <v>1729</v>
      </c>
      <c r="Z421" s="1863">
        <v>-11.8</v>
      </c>
    </row>
    <row r="422" spans="12:26" x14ac:dyDescent="0.3">
      <c r="L422" s="1785"/>
      <c r="M422" s="1785"/>
      <c r="N422" s="1785"/>
      <c r="O422" s="1785"/>
      <c r="P422" s="1785"/>
      <c r="R422" s="1790" t="s">
        <v>104</v>
      </c>
      <c r="S422" s="1790" t="s">
        <v>704</v>
      </c>
      <c r="T422" s="1790" t="s">
        <v>931</v>
      </c>
      <c r="U422" s="1790" t="s">
        <v>1376</v>
      </c>
      <c r="V422" s="1790">
        <v>17.7</v>
      </c>
      <c r="W422" s="1790">
        <v>0</v>
      </c>
      <c r="X422" s="1790">
        <v>18026.401000000002</v>
      </c>
      <c r="Y422" s="1786" t="s">
        <v>1729</v>
      </c>
      <c r="Z422" s="1863">
        <v>-17.7</v>
      </c>
    </row>
    <row r="423" spans="12:26" x14ac:dyDescent="0.3">
      <c r="L423" s="1785"/>
      <c r="M423" s="1785"/>
      <c r="N423" s="1785"/>
      <c r="O423" s="1785"/>
      <c r="P423" s="1785"/>
      <c r="R423" s="1790" t="s">
        <v>104</v>
      </c>
      <c r="S423" s="1790" t="s">
        <v>704</v>
      </c>
      <c r="T423" s="1790" t="s">
        <v>932</v>
      </c>
      <c r="U423" s="1790" t="s">
        <v>1376</v>
      </c>
      <c r="V423" s="1790">
        <v>17.7</v>
      </c>
      <c r="W423" s="1790">
        <v>0</v>
      </c>
      <c r="X423" s="1790">
        <v>22628.876</v>
      </c>
      <c r="Y423" s="1786" t="s">
        <v>1729</v>
      </c>
      <c r="Z423" s="1863">
        <v>-17.7</v>
      </c>
    </row>
    <row r="424" spans="12:26" x14ac:dyDescent="0.3">
      <c r="L424" s="1785"/>
      <c r="M424" s="1785"/>
      <c r="N424" s="1785"/>
      <c r="O424" s="1785"/>
      <c r="P424" s="1785"/>
      <c r="R424" s="1790" t="s">
        <v>104</v>
      </c>
      <c r="S424" s="1790" t="s">
        <v>704</v>
      </c>
      <c r="T424" s="1790" t="s">
        <v>933</v>
      </c>
      <c r="U424" s="1790" t="s">
        <v>1376</v>
      </c>
      <c r="V424" s="1790">
        <v>17.7</v>
      </c>
      <c r="W424" s="1790">
        <v>0</v>
      </c>
      <c r="X424" s="1790">
        <v>10488.170000000002</v>
      </c>
      <c r="Y424" s="1786" t="s">
        <v>1729</v>
      </c>
      <c r="Z424" s="1863">
        <v>-17.7</v>
      </c>
    </row>
    <row r="425" spans="12:26" x14ac:dyDescent="0.3">
      <c r="L425" s="1785"/>
      <c r="M425" s="1785"/>
      <c r="N425" s="1785"/>
      <c r="O425" s="1785"/>
      <c r="P425" s="1785"/>
      <c r="R425" s="1790" t="s">
        <v>104</v>
      </c>
      <c r="S425" s="1790" t="s">
        <v>704</v>
      </c>
      <c r="T425" s="1790" t="s">
        <v>934</v>
      </c>
      <c r="U425" s="1790" t="s">
        <v>1376</v>
      </c>
      <c r="V425" s="1790">
        <v>11.8</v>
      </c>
      <c r="W425" s="1790">
        <v>0</v>
      </c>
      <c r="X425" s="1790">
        <v>17679.900999999998</v>
      </c>
      <c r="Y425" s="1786" t="s">
        <v>1729</v>
      </c>
      <c r="Z425" s="1863">
        <v>-11.8</v>
      </c>
    </row>
    <row r="426" spans="12:26" x14ac:dyDescent="0.3">
      <c r="L426" s="1785"/>
      <c r="M426" s="1785"/>
      <c r="N426" s="1785"/>
      <c r="O426" s="1785"/>
      <c r="P426" s="1785"/>
      <c r="R426" s="1790" t="s">
        <v>104</v>
      </c>
      <c r="S426" s="1790" t="s">
        <v>704</v>
      </c>
      <c r="T426" s="1790" t="s">
        <v>935</v>
      </c>
      <c r="U426" s="1790" t="s">
        <v>1376</v>
      </c>
      <c r="V426" s="1790">
        <v>17.7</v>
      </c>
      <c r="W426" s="1790">
        <v>0</v>
      </c>
      <c r="X426" s="1790">
        <v>18247.210999999999</v>
      </c>
      <c r="Y426" s="1786" t="s">
        <v>1729</v>
      </c>
      <c r="Z426" s="1863">
        <v>-17.7</v>
      </c>
    </row>
    <row r="427" spans="12:26" x14ac:dyDescent="0.3">
      <c r="L427" s="1785"/>
      <c r="M427" s="1785"/>
      <c r="N427" s="1785"/>
      <c r="O427" s="1785"/>
      <c r="P427" s="1785"/>
      <c r="R427" s="1790" t="s">
        <v>104</v>
      </c>
      <c r="S427" s="1790" t="s">
        <v>704</v>
      </c>
      <c r="T427" s="1790" t="s">
        <v>936</v>
      </c>
      <c r="U427" s="1790" t="s">
        <v>1376</v>
      </c>
      <c r="V427" s="1790">
        <v>17.7</v>
      </c>
      <c r="W427" s="1790">
        <v>0</v>
      </c>
      <c r="X427" s="1790">
        <v>17625.373</v>
      </c>
      <c r="Y427" s="1786" t="s">
        <v>1729</v>
      </c>
      <c r="Z427" s="1863">
        <v>-17.7</v>
      </c>
    </row>
    <row r="428" spans="12:26" x14ac:dyDescent="0.3">
      <c r="L428" s="1785"/>
      <c r="M428" s="1785"/>
      <c r="N428" s="1785"/>
      <c r="O428" s="1785"/>
      <c r="P428" s="1785"/>
      <c r="R428" s="1790" t="s">
        <v>104</v>
      </c>
      <c r="S428" s="1790" t="s">
        <v>704</v>
      </c>
      <c r="T428" s="1790" t="s">
        <v>945</v>
      </c>
      <c r="U428" s="1790" t="s">
        <v>1376</v>
      </c>
      <c r="V428" s="1790">
        <v>17.7</v>
      </c>
      <c r="W428" s="1790">
        <v>0</v>
      </c>
      <c r="X428" s="1790">
        <v>15404.108</v>
      </c>
      <c r="Y428" s="1786" t="s">
        <v>1729</v>
      </c>
      <c r="Z428" s="1863">
        <v>-17.7</v>
      </c>
    </row>
    <row r="429" spans="12:26" x14ac:dyDescent="0.3">
      <c r="L429" s="1785"/>
      <c r="M429" s="1785"/>
      <c r="N429" s="1785"/>
      <c r="O429" s="1785"/>
      <c r="P429" s="1785"/>
      <c r="R429" s="1790" t="s">
        <v>106</v>
      </c>
      <c r="S429" s="1790" t="s">
        <v>725</v>
      </c>
      <c r="T429" s="1790" t="s">
        <v>946</v>
      </c>
      <c r="U429" s="1790" t="s">
        <v>1376</v>
      </c>
      <c r="V429" s="1790">
        <v>51.39</v>
      </c>
      <c r="W429" s="1790">
        <v>51.39</v>
      </c>
      <c r="X429" s="1790">
        <v>329765.31099999999</v>
      </c>
      <c r="Y429" s="1786"/>
      <c r="Z429" s="1863">
        <v>0</v>
      </c>
    </row>
    <row r="430" spans="12:26" x14ac:dyDescent="0.3">
      <c r="L430" s="1785"/>
      <c r="M430" s="1785"/>
      <c r="N430" s="1785"/>
      <c r="O430" s="1785"/>
      <c r="P430" s="1785"/>
      <c r="R430" s="1790" t="s">
        <v>106</v>
      </c>
      <c r="S430" s="1790" t="s">
        <v>727</v>
      </c>
      <c r="T430" s="1790" t="s">
        <v>947</v>
      </c>
      <c r="U430" s="1790" t="s">
        <v>1376</v>
      </c>
      <c r="V430" s="1790">
        <v>101.3</v>
      </c>
      <c r="W430" s="1790">
        <v>101.3</v>
      </c>
      <c r="X430" s="1790">
        <v>42446.525000000001</v>
      </c>
      <c r="Y430" s="1786"/>
      <c r="Z430" s="1863">
        <v>0</v>
      </c>
    </row>
    <row r="431" spans="12:26" x14ac:dyDescent="0.3">
      <c r="L431" s="1785"/>
      <c r="M431" s="1785"/>
      <c r="N431" s="1785"/>
      <c r="O431" s="1785"/>
      <c r="P431" s="1785"/>
      <c r="R431" s="1790" t="s">
        <v>106</v>
      </c>
      <c r="S431" s="1790" t="s">
        <v>729</v>
      </c>
      <c r="T431" s="1790" t="s">
        <v>948</v>
      </c>
      <c r="U431" s="1790" t="s">
        <v>1376</v>
      </c>
      <c r="V431" s="1790">
        <v>177.65</v>
      </c>
      <c r="W431" s="1790">
        <v>177.65</v>
      </c>
      <c r="X431" s="1790">
        <v>15270.995000000001</v>
      </c>
      <c r="Y431" s="1786"/>
      <c r="Z431" s="1863">
        <v>0</v>
      </c>
    </row>
    <row r="432" spans="12:26" x14ac:dyDescent="0.3">
      <c r="L432" s="1785"/>
      <c r="M432" s="1785"/>
      <c r="N432" s="1785"/>
      <c r="O432" s="1785"/>
      <c r="P432" s="1785"/>
      <c r="R432" s="1790" t="s">
        <v>108</v>
      </c>
      <c r="S432" s="1790" t="s">
        <v>731</v>
      </c>
      <c r="T432" s="1790" t="s">
        <v>425</v>
      </c>
      <c r="U432" s="1790" t="s">
        <v>1376</v>
      </c>
      <c r="V432" s="1790">
        <v>80</v>
      </c>
      <c r="W432" s="1790">
        <v>80</v>
      </c>
      <c r="X432" s="1790">
        <v>332694.44900000002</v>
      </c>
      <c r="Y432" s="1786"/>
      <c r="Z432" s="1863">
        <v>0</v>
      </c>
    </row>
    <row r="433" spans="12:26" x14ac:dyDescent="0.3">
      <c r="L433" s="1785"/>
      <c r="M433" s="1785"/>
      <c r="N433" s="1785"/>
      <c r="O433" s="1785"/>
      <c r="P433" s="1785"/>
      <c r="R433" s="1790" t="s">
        <v>108</v>
      </c>
      <c r="S433" s="1790" t="s">
        <v>733</v>
      </c>
      <c r="T433" s="1790" t="s">
        <v>425</v>
      </c>
      <c r="U433" s="1790" t="s">
        <v>1376</v>
      </c>
      <c r="V433" s="1790">
        <v>30</v>
      </c>
      <c r="W433" s="1790">
        <v>30</v>
      </c>
      <c r="X433" s="1790">
        <v>124983.79000000001</v>
      </c>
      <c r="Y433" s="1786"/>
      <c r="Z433" s="1863">
        <v>0</v>
      </c>
    </row>
    <row r="434" spans="12:26" x14ac:dyDescent="0.3">
      <c r="L434" s="1785"/>
      <c r="M434" s="1785"/>
      <c r="N434" s="1785"/>
      <c r="O434" s="1785"/>
      <c r="P434" s="1785"/>
      <c r="R434" s="1790" t="s">
        <v>110</v>
      </c>
      <c r="S434" s="1790" t="s">
        <v>735</v>
      </c>
      <c r="T434" s="1790" t="s">
        <v>470</v>
      </c>
      <c r="U434" s="1790" t="s">
        <v>1376</v>
      </c>
      <c r="V434" s="1790">
        <v>17.7</v>
      </c>
      <c r="W434" s="1790">
        <v>17.7</v>
      </c>
      <c r="X434" s="1790">
        <v>80031.159999999989</v>
      </c>
      <c r="Y434" s="1786"/>
      <c r="Z434" s="1863">
        <v>0</v>
      </c>
    </row>
    <row r="435" spans="12:26" x14ac:dyDescent="0.3">
      <c r="L435" s="1785"/>
      <c r="M435" s="1785"/>
      <c r="N435" s="1785"/>
      <c r="O435" s="1785"/>
      <c r="P435" s="1785"/>
      <c r="R435" s="1790" t="s">
        <v>110</v>
      </c>
      <c r="S435" s="1790" t="s">
        <v>735</v>
      </c>
      <c r="T435" s="1790" t="s">
        <v>929</v>
      </c>
      <c r="U435" s="1790" t="s">
        <v>1376</v>
      </c>
      <c r="V435" s="1790">
        <v>17.7</v>
      </c>
      <c r="W435" s="1790">
        <v>17.7</v>
      </c>
      <c r="X435" s="1790">
        <v>73124.03</v>
      </c>
      <c r="Y435" s="1786"/>
      <c r="Z435" s="1863">
        <v>0</v>
      </c>
    </row>
    <row r="436" spans="12:26" x14ac:dyDescent="0.3">
      <c r="L436" s="1785"/>
      <c r="M436" s="1785"/>
      <c r="N436" s="1785"/>
      <c r="O436" s="1785"/>
      <c r="P436" s="1785"/>
      <c r="R436" s="1790" t="s">
        <v>110</v>
      </c>
      <c r="S436" s="1790" t="s">
        <v>735</v>
      </c>
      <c r="T436" s="1790" t="s">
        <v>930</v>
      </c>
      <c r="U436" s="1790" t="s">
        <v>1376</v>
      </c>
      <c r="V436" s="1790">
        <v>17.7</v>
      </c>
      <c r="W436" s="1790">
        <v>17.7</v>
      </c>
      <c r="X436" s="1790">
        <v>77982.8</v>
      </c>
      <c r="Y436" s="1786"/>
      <c r="Z436" s="1863">
        <v>0</v>
      </c>
    </row>
    <row r="437" spans="12:26" x14ac:dyDescent="0.3">
      <c r="L437" s="1785"/>
      <c r="M437" s="1785"/>
      <c r="N437" s="1785"/>
      <c r="O437" s="1785"/>
      <c r="P437" s="1785"/>
      <c r="R437" s="1790" t="s">
        <v>110</v>
      </c>
      <c r="S437" s="1790" t="s">
        <v>735</v>
      </c>
      <c r="T437" s="1790" t="s">
        <v>931</v>
      </c>
      <c r="U437" s="1790" t="s">
        <v>1376</v>
      </c>
      <c r="V437" s="1790">
        <v>17.7</v>
      </c>
      <c r="W437" s="1790">
        <v>17.7</v>
      </c>
      <c r="X437" s="1790">
        <v>82196.45</v>
      </c>
      <c r="Y437" s="1786"/>
      <c r="Z437" s="1863">
        <v>0</v>
      </c>
    </row>
    <row r="438" spans="12:26" x14ac:dyDescent="0.3">
      <c r="L438" s="1785"/>
      <c r="M438" s="1785"/>
      <c r="N438" s="1785"/>
      <c r="O438" s="1785"/>
      <c r="P438" s="1785"/>
      <c r="R438" s="1790" t="s">
        <v>110</v>
      </c>
      <c r="S438" s="1790" t="s">
        <v>735</v>
      </c>
      <c r="T438" s="1790" t="s">
        <v>932</v>
      </c>
      <c r="U438" s="1790" t="s">
        <v>1376</v>
      </c>
      <c r="V438" s="1790">
        <v>17.7</v>
      </c>
      <c r="W438" s="1790">
        <v>17.7</v>
      </c>
      <c r="X438" s="1790">
        <v>101136.76</v>
      </c>
      <c r="Y438" s="1786"/>
      <c r="Z438" s="1863">
        <v>0</v>
      </c>
    </row>
    <row r="439" spans="12:26" x14ac:dyDescent="0.3">
      <c r="L439" s="1785"/>
      <c r="M439" s="1785"/>
      <c r="N439" s="1785"/>
      <c r="O439" s="1785"/>
      <c r="P439" s="1785"/>
      <c r="R439" s="1790" t="s">
        <v>110</v>
      </c>
      <c r="S439" s="1790" t="s">
        <v>735</v>
      </c>
      <c r="T439" s="1790" t="s">
        <v>933</v>
      </c>
      <c r="U439" s="1790" t="s">
        <v>1376</v>
      </c>
      <c r="V439" s="1790">
        <v>17.7</v>
      </c>
      <c r="W439" s="1790">
        <v>17.7</v>
      </c>
      <c r="X439" s="1790">
        <v>83813.300000000017</v>
      </c>
      <c r="Y439" s="1786"/>
      <c r="Z439" s="1863">
        <v>0</v>
      </c>
    </row>
    <row r="440" spans="12:26" x14ac:dyDescent="0.3">
      <c r="L440" s="1785"/>
      <c r="M440" s="1785"/>
      <c r="N440" s="1785"/>
      <c r="O440" s="1785"/>
      <c r="P440" s="1785"/>
      <c r="R440" s="1790" t="s">
        <v>110</v>
      </c>
      <c r="S440" s="1790" t="s">
        <v>735</v>
      </c>
      <c r="T440" s="1790" t="s">
        <v>934</v>
      </c>
      <c r="U440" s="1790" t="s">
        <v>1376</v>
      </c>
      <c r="V440" s="1790">
        <v>17.7</v>
      </c>
      <c r="W440" s="1790">
        <v>17.7</v>
      </c>
      <c r="X440" s="1790">
        <v>61994.59</v>
      </c>
      <c r="Y440" s="1786"/>
      <c r="Z440" s="1863">
        <v>0</v>
      </c>
    </row>
    <row r="441" spans="12:26" x14ac:dyDescent="0.3">
      <c r="L441" s="1785"/>
      <c r="M441" s="1785"/>
      <c r="N441" s="1785"/>
      <c r="O441" s="1785"/>
      <c r="P441" s="1785"/>
      <c r="R441" s="1790" t="s">
        <v>110</v>
      </c>
      <c r="S441" s="1790" t="s">
        <v>735</v>
      </c>
      <c r="T441" s="1790" t="s">
        <v>935</v>
      </c>
      <c r="U441" s="1790" t="s">
        <v>1376</v>
      </c>
      <c r="V441" s="1790">
        <v>11.8</v>
      </c>
      <c r="W441" s="1790">
        <v>11.8</v>
      </c>
      <c r="X441" s="1790">
        <v>54647.56</v>
      </c>
      <c r="Y441" s="1786"/>
      <c r="Z441" s="1863">
        <v>0</v>
      </c>
    </row>
    <row r="442" spans="12:26" x14ac:dyDescent="0.3">
      <c r="L442" s="1785"/>
      <c r="M442" s="1785"/>
      <c r="N442" s="1785"/>
      <c r="O442" s="1785"/>
      <c r="P442" s="1785"/>
      <c r="R442" s="1790" t="s">
        <v>112</v>
      </c>
      <c r="S442" s="1790" t="s">
        <v>739</v>
      </c>
      <c r="T442" s="1790" t="s">
        <v>425</v>
      </c>
      <c r="U442" s="1790" t="s">
        <v>1376</v>
      </c>
      <c r="V442" s="1790">
        <v>55.5</v>
      </c>
      <c r="W442" s="1790">
        <v>55.5</v>
      </c>
      <c r="X442" s="1790">
        <v>204755.88599999997</v>
      </c>
      <c r="Y442" s="1786"/>
      <c r="Z442" s="1863">
        <v>0</v>
      </c>
    </row>
    <row r="443" spans="12:26" x14ac:dyDescent="0.3">
      <c r="L443" s="1785"/>
      <c r="M443" s="1785"/>
      <c r="N443" s="1785"/>
      <c r="O443" s="1785"/>
      <c r="P443" s="1785"/>
      <c r="R443" s="1790" t="s">
        <v>112</v>
      </c>
      <c r="S443" s="1790" t="s">
        <v>739</v>
      </c>
      <c r="T443" s="1790" t="s">
        <v>495</v>
      </c>
      <c r="U443" s="1790" t="s">
        <v>1376</v>
      </c>
      <c r="V443" s="1790">
        <v>55.5</v>
      </c>
      <c r="W443" s="1790">
        <v>55.5</v>
      </c>
      <c r="X443" s="1790">
        <v>252578.81400000001</v>
      </c>
      <c r="Y443" s="1786"/>
      <c r="Z443" s="1863">
        <v>0</v>
      </c>
    </row>
    <row r="444" spans="12:26" x14ac:dyDescent="0.3">
      <c r="L444" s="1785"/>
      <c r="M444" s="1785"/>
      <c r="N444" s="1785"/>
      <c r="O444" s="1785"/>
      <c r="P444" s="1785"/>
      <c r="R444" s="1790" t="s">
        <v>112</v>
      </c>
      <c r="S444" s="1790" t="s">
        <v>741</v>
      </c>
      <c r="T444" s="1790" t="s">
        <v>425</v>
      </c>
      <c r="U444" s="1790" t="s">
        <v>1376</v>
      </c>
      <c r="V444" s="1790">
        <v>45.503999999999998</v>
      </c>
      <c r="W444" s="1790">
        <v>45.503999999999998</v>
      </c>
      <c r="X444" s="1790">
        <v>229827.122</v>
      </c>
      <c r="Y444" s="1786"/>
      <c r="Z444" s="1863">
        <v>0</v>
      </c>
    </row>
    <row r="445" spans="12:26" x14ac:dyDescent="0.3">
      <c r="L445" s="1785"/>
      <c r="M445" s="1785"/>
      <c r="N445" s="1785"/>
      <c r="O445" s="1785"/>
      <c r="P445" s="1785"/>
      <c r="R445" s="1790" t="s">
        <v>112</v>
      </c>
      <c r="S445" s="1790" t="s">
        <v>741</v>
      </c>
      <c r="T445" s="1790" t="s">
        <v>495</v>
      </c>
      <c r="U445" s="1790" t="s">
        <v>1376</v>
      </c>
      <c r="V445" s="1790">
        <v>45.869</v>
      </c>
      <c r="W445" s="1790">
        <v>45.869</v>
      </c>
      <c r="X445" s="1790">
        <v>252492.29600000003</v>
      </c>
      <c r="Y445" s="1786"/>
      <c r="Z445" s="1863">
        <v>0</v>
      </c>
    </row>
    <row r="446" spans="12:26" x14ac:dyDescent="0.3">
      <c r="L446" s="1785"/>
      <c r="M446" s="1785"/>
      <c r="N446" s="1785"/>
      <c r="O446" s="1785"/>
      <c r="P446" s="1785"/>
      <c r="R446" s="1790" t="s">
        <v>112</v>
      </c>
      <c r="S446" s="1790" t="s">
        <v>741</v>
      </c>
      <c r="T446" s="1790" t="s">
        <v>501</v>
      </c>
      <c r="U446" s="1790" t="s">
        <v>1376</v>
      </c>
      <c r="V446" s="1790">
        <v>45.386000000000003</v>
      </c>
      <c r="W446" s="1790">
        <v>45.386000000000003</v>
      </c>
      <c r="X446" s="1790">
        <v>306781.53300000005</v>
      </c>
      <c r="Y446" s="1786"/>
      <c r="Z446" s="1863">
        <v>0</v>
      </c>
    </row>
    <row r="447" spans="12:26" x14ac:dyDescent="0.3">
      <c r="L447" s="1785"/>
      <c r="M447" s="1785"/>
      <c r="N447" s="1785"/>
      <c r="O447" s="1785"/>
      <c r="P447" s="1785"/>
      <c r="R447" s="1790" t="s">
        <v>112</v>
      </c>
      <c r="S447" s="1790" t="s">
        <v>743</v>
      </c>
      <c r="T447" s="1790" t="s">
        <v>958</v>
      </c>
      <c r="U447" s="1790" t="s">
        <v>1376</v>
      </c>
      <c r="V447" s="1790">
        <v>14.821999999999999</v>
      </c>
      <c r="W447" s="1790">
        <v>14.821999999999999</v>
      </c>
      <c r="X447" s="1790">
        <v>37263.754000000008</v>
      </c>
      <c r="Y447" s="1786"/>
      <c r="Z447" s="1863">
        <v>0</v>
      </c>
    </row>
    <row r="448" spans="12:26" x14ac:dyDescent="0.3">
      <c r="L448" s="1785"/>
      <c r="M448" s="1785"/>
      <c r="N448" s="1785"/>
      <c r="O448" s="1785"/>
      <c r="P448" s="1785"/>
      <c r="R448" s="1790" t="s">
        <v>112</v>
      </c>
      <c r="S448" s="1790" t="s">
        <v>743</v>
      </c>
      <c r="T448" s="1790" t="s">
        <v>959</v>
      </c>
      <c r="U448" s="1790" t="s">
        <v>1376</v>
      </c>
      <c r="V448" s="1790">
        <v>14.86</v>
      </c>
      <c r="W448" s="1790">
        <v>14.86</v>
      </c>
      <c r="X448" s="1790">
        <v>36946.815000000002</v>
      </c>
      <c r="Y448" s="1786"/>
      <c r="Z448" s="1863">
        <v>0</v>
      </c>
    </row>
    <row r="449" spans="12:26" x14ac:dyDescent="0.3">
      <c r="L449" s="1785"/>
      <c r="M449" s="1785"/>
      <c r="N449" s="1785"/>
      <c r="O449" s="1785"/>
      <c r="P449" s="1785"/>
      <c r="R449" s="1790" t="s">
        <v>112</v>
      </c>
      <c r="S449" s="1790" t="s">
        <v>743</v>
      </c>
      <c r="T449" s="1790" t="s">
        <v>960</v>
      </c>
      <c r="U449" s="1790" t="s">
        <v>1376</v>
      </c>
      <c r="V449" s="1790">
        <v>14.859</v>
      </c>
      <c r="W449" s="1790">
        <v>14.859</v>
      </c>
      <c r="X449" s="1790">
        <v>37146.001000000004</v>
      </c>
      <c r="Y449" s="1786"/>
      <c r="Z449" s="1863">
        <v>0</v>
      </c>
    </row>
    <row r="450" spans="12:26" x14ac:dyDescent="0.3">
      <c r="L450" s="1785"/>
      <c r="M450" s="1785"/>
      <c r="N450" s="1785"/>
      <c r="O450" s="1785"/>
      <c r="P450" s="1785"/>
      <c r="R450" s="1790" t="s">
        <v>112</v>
      </c>
      <c r="S450" s="1790" t="s">
        <v>745</v>
      </c>
      <c r="T450" s="1790" t="s">
        <v>949</v>
      </c>
      <c r="U450" s="1790" t="s">
        <v>1376</v>
      </c>
      <c r="V450" s="1790">
        <v>180.9</v>
      </c>
      <c r="W450" s="1790">
        <v>180.9</v>
      </c>
      <c r="X450" s="1790">
        <v>1228399.8500000001</v>
      </c>
      <c r="Y450" s="1786"/>
      <c r="Z450" s="1863">
        <v>0</v>
      </c>
    </row>
    <row r="451" spans="12:26" x14ac:dyDescent="0.3">
      <c r="L451" s="1785"/>
      <c r="M451" s="1785"/>
      <c r="N451" s="1785"/>
      <c r="O451" s="1785"/>
      <c r="P451" s="1785"/>
      <c r="R451" s="1790" t="s">
        <v>112</v>
      </c>
      <c r="S451" s="1790" t="s">
        <v>745</v>
      </c>
      <c r="T451" s="1790" t="s">
        <v>950</v>
      </c>
      <c r="U451" s="1790" t="s">
        <v>1376</v>
      </c>
      <c r="V451" s="1790">
        <v>180.9</v>
      </c>
      <c r="W451" s="1790">
        <v>180.9</v>
      </c>
      <c r="X451" s="1790">
        <v>1199556.2070000002</v>
      </c>
      <c r="Y451" s="1786"/>
      <c r="Z451" s="1863">
        <v>0</v>
      </c>
    </row>
    <row r="452" spans="12:26" x14ac:dyDescent="0.3">
      <c r="L452" s="1785"/>
      <c r="M452" s="1785"/>
      <c r="N452" s="1785"/>
      <c r="O452" s="1785"/>
      <c r="P452" s="1785"/>
      <c r="R452" s="1790" t="s">
        <v>112</v>
      </c>
      <c r="S452" s="1790" t="s">
        <v>745</v>
      </c>
      <c r="T452" s="1790" t="s">
        <v>951</v>
      </c>
      <c r="U452" s="1790" t="s">
        <v>1376</v>
      </c>
      <c r="V452" s="1790">
        <v>199.8</v>
      </c>
      <c r="W452" s="1790">
        <v>199.8</v>
      </c>
      <c r="X452" s="1790">
        <v>1203214.267</v>
      </c>
      <c r="Y452" s="1786"/>
      <c r="Z452" s="1863">
        <v>0</v>
      </c>
    </row>
    <row r="453" spans="12:26" x14ac:dyDescent="0.3">
      <c r="L453" s="1785"/>
      <c r="M453" s="1785"/>
      <c r="N453" s="1785"/>
      <c r="O453" s="1785"/>
      <c r="P453" s="1785"/>
      <c r="R453" s="1790" t="s">
        <v>112</v>
      </c>
      <c r="S453" s="1790" t="s">
        <v>745</v>
      </c>
      <c r="T453" s="1790" t="s">
        <v>952</v>
      </c>
      <c r="U453" s="1790" t="s">
        <v>1376</v>
      </c>
      <c r="V453" s="1790">
        <v>73.599999999999994</v>
      </c>
      <c r="W453" s="1790">
        <v>73.599999999999994</v>
      </c>
      <c r="X453" s="1790">
        <v>281245.69299999997</v>
      </c>
      <c r="Y453" s="1786"/>
      <c r="Z453" s="1863">
        <v>0</v>
      </c>
    </row>
    <row r="454" spans="12:26" x14ac:dyDescent="0.3">
      <c r="L454" s="1785"/>
      <c r="M454" s="1785"/>
      <c r="N454" s="1785"/>
      <c r="O454" s="1785"/>
      <c r="P454" s="1785"/>
      <c r="R454" s="1790" t="s">
        <v>112</v>
      </c>
      <c r="S454" s="1790" t="s">
        <v>745</v>
      </c>
      <c r="T454" s="1790" t="s">
        <v>953</v>
      </c>
      <c r="U454" s="1790" t="s">
        <v>1376</v>
      </c>
      <c r="V454" s="1790">
        <v>292</v>
      </c>
      <c r="W454" s="1790">
        <v>292</v>
      </c>
      <c r="X454" s="1790">
        <v>1761173.155</v>
      </c>
      <c r="Y454" s="1786"/>
      <c r="Z454" s="1863">
        <v>0</v>
      </c>
    </row>
    <row r="455" spans="12:26" x14ac:dyDescent="0.3">
      <c r="L455" s="1785"/>
      <c r="M455" s="1785"/>
      <c r="N455" s="1785"/>
      <c r="O455" s="1785"/>
      <c r="P455" s="1785"/>
      <c r="R455" s="1790" t="s">
        <v>112</v>
      </c>
      <c r="S455" s="1790" t="s">
        <v>745</v>
      </c>
      <c r="T455" s="1790" t="s">
        <v>954</v>
      </c>
      <c r="U455" s="1790" t="s">
        <v>1376</v>
      </c>
      <c r="V455" s="1790">
        <v>45</v>
      </c>
      <c r="W455" s="1790">
        <v>45</v>
      </c>
      <c r="X455" s="1790">
        <v>126898.42000000001</v>
      </c>
      <c r="Y455" s="1786"/>
      <c r="Z455" s="1863">
        <v>0</v>
      </c>
    </row>
    <row r="456" spans="12:26" x14ac:dyDescent="0.3">
      <c r="L456" s="1785"/>
      <c r="M456" s="1785"/>
      <c r="N456" s="1785"/>
      <c r="O456" s="1785"/>
      <c r="P456" s="1785"/>
      <c r="R456" s="1790" t="s">
        <v>112</v>
      </c>
      <c r="S456" s="1790" t="s">
        <v>746</v>
      </c>
      <c r="T456" s="1790" t="s">
        <v>955</v>
      </c>
      <c r="U456" s="1790" t="s">
        <v>1376</v>
      </c>
      <c r="V456" s="1790">
        <v>239.67</v>
      </c>
      <c r="W456" s="1790">
        <v>239.67</v>
      </c>
      <c r="X456" s="1790">
        <v>8355.3649999999998</v>
      </c>
      <c r="Y456" s="1786"/>
      <c r="Z456" s="1863">
        <v>0</v>
      </c>
    </row>
    <row r="457" spans="12:26" x14ac:dyDescent="0.3">
      <c r="L457" s="1785"/>
      <c r="M457" s="1785"/>
      <c r="N457" s="1785"/>
      <c r="O457" s="1785"/>
      <c r="P457" s="1785"/>
      <c r="R457" s="1790" t="s">
        <v>112</v>
      </c>
      <c r="S457" s="1790" t="s">
        <v>746</v>
      </c>
      <c r="T457" s="1790" t="s">
        <v>956</v>
      </c>
      <c r="U457" s="1790" t="s">
        <v>1376</v>
      </c>
      <c r="V457" s="1790">
        <v>239.67</v>
      </c>
      <c r="W457" s="1790">
        <v>239.67</v>
      </c>
      <c r="X457" s="1790">
        <v>4570.4170000000004</v>
      </c>
      <c r="Y457" s="1786"/>
      <c r="Z457" s="1863">
        <v>0</v>
      </c>
    </row>
    <row r="458" spans="12:26" x14ac:dyDescent="0.3">
      <c r="L458" s="1785"/>
      <c r="M458" s="1785"/>
      <c r="N458" s="1785"/>
      <c r="O458" s="1785"/>
      <c r="P458" s="1785"/>
      <c r="R458" s="1790" t="s">
        <v>112</v>
      </c>
      <c r="S458" s="1790" t="s">
        <v>746</v>
      </c>
      <c r="T458" s="1790" t="s">
        <v>957</v>
      </c>
      <c r="U458" s="1790" t="s">
        <v>1376</v>
      </c>
      <c r="V458" s="1790">
        <v>239.67</v>
      </c>
      <c r="W458" s="1790">
        <v>239.67</v>
      </c>
      <c r="X458" s="1790">
        <v>2069.6189999999997</v>
      </c>
      <c r="Y458" s="1786"/>
      <c r="Z458" s="1863">
        <v>0</v>
      </c>
    </row>
    <row r="459" spans="12:26" x14ac:dyDescent="0.3">
      <c r="L459" s="1785"/>
      <c r="M459" s="1785"/>
      <c r="N459" s="1785"/>
      <c r="O459" s="1785"/>
      <c r="P459" s="1785"/>
      <c r="R459" s="1790" t="s">
        <v>112</v>
      </c>
      <c r="S459" s="1790" t="s">
        <v>748</v>
      </c>
      <c r="T459" s="1790" t="s">
        <v>961</v>
      </c>
      <c r="U459" s="1790" t="s">
        <v>1376</v>
      </c>
      <c r="V459" s="1790">
        <v>189.55</v>
      </c>
      <c r="W459" s="1790">
        <v>189.55</v>
      </c>
      <c r="X459" s="1790">
        <v>969.56500000000005</v>
      </c>
      <c r="Y459" s="1786"/>
      <c r="Z459" s="1863">
        <v>0</v>
      </c>
    </row>
    <row r="460" spans="12:26" x14ac:dyDescent="0.3">
      <c r="L460" s="1785"/>
      <c r="M460" s="1785"/>
      <c r="N460" s="1785"/>
      <c r="O460" s="1785"/>
      <c r="P460" s="1785"/>
      <c r="R460" s="1790" t="s">
        <v>112</v>
      </c>
      <c r="S460" s="1790" t="s">
        <v>748</v>
      </c>
      <c r="T460" s="1790" t="s">
        <v>962</v>
      </c>
      <c r="U460" s="1790" t="s">
        <v>1376</v>
      </c>
      <c r="V460" s="1790">
        <v>189.55</v>
      </c>
      <c r="W460" s="1790">
        <v>189.55</v>
      </c>
      <c r="X460" s="1790">
        <v>1454.309</v>
      </c>
      <c r="Y460" s="1786"/>
      <c r="Z460" s="1863">
        <v>0</v>
      </c>
    </row>
    <row r="461" spans="12:26" x14ac:dyDescent="0.3">
      <c r="L461" s="1785"/>
      <c r="M461" s="1785"/>
      <c r="N461" s="1785"/>
      <c r="O461" s="1785"/>
      <c r="P461" s="1785"/>
      <c r="R461" s="1790" t="s">
        <v>112</v>
      </c>
      <c r="S461" s="1790" t="s">
        <v>748</v>
      </c>
      <c r="T461" s="1790" t="s">
        <v>963</v>
      </c>
      <c r="U461" s="1790" t="s">
        <v>1376</v>
      </c>
      <c r="V461" s="1790">
        <v>189.55</v>
      </c>
      <c r="W461" s="1790">
        <v>189.55</v>
      </c>
      <c r="X461" s="1790">
        <v>3303.8399999999997</v>
      </c>
      <c r="Y461" s="1786"/>
      <c r="Z461" s="1863">
        <v>0</v>
      </c>
    </row>
    <row r="462" spans="12:26" x14ac:dyDescent="0.3">
      <c r="L462" s="1785"/>
      <c r="M462" s="1785"/>
      <c r="N462" s="1785"/>
      <c r="O462" s="1785"/>
      <c r="P462" s="1785"/>
      <c r="R462" s="1790" t="s">
        <v>112</v>
      </c>
      <c r="S462" s="1790" t="s">
        <v>737</v>
      </c>
      <c r="T462" s="1790" t="s">
        <v>964</v>
      </c>
      <c r="U462" s="1790" t="s">
        <v>1376</v>
      </c>
      <c r="V462" s="1790">
        <v>130</v>
      </c>
      <c r="W462" s="1790">
        <v>130</v>
      </c>
      <c r="X462" s="1790">
        <v>435778.60700000002</v>
      </c>
      <c r="Y462" s="1786"/>
      <c r="Z462" s="1863">
        <v>0</v>
      </c>
    </row>
    <row r="463" spans="12:26" x14ac:dyDescent="0.3">
      <c r="L463" s="1785"/>
      <c r="M463" s="1785"/>
      <c r="N463" s="1785"/>
      <c r="O463" s="1785"/>
      <c r="P463" s="1785"/>
      <c r="R463" s="1790" t="s">
        <v>112</v>
      </c>
      <c r="S463" s="1790" t="s">
        <v>737</v>
      </c>
      <c r="T463" s="1790" t="s">
        <v>965</v>
      </c>
      <c r="U463" s="1790" t="s">
        <v>1376</v>
      </c>
      <c r="V463" s="1790">
        <v>130</v>
      </c>
      <c r="W463" s="1790">
        <v>130</v>
      </c>
      <c r="X463" s="1790">
        <v>525313.32700000005</v>
      </c>
      <c r="Y463" s="1786"/>
      <c r="Z463" s="1863">
        <v>0</v>
      </c>
    </row>
    <row r="464" spans="12:26" x14ac:dyDescent="0.3">
      <c r="L464" s="1785"/>
      <c r="M464" s="1785"/>
      <c r="N464" s="1785"/>
      <c r="O464" s="1785"/>
      <c r="P464" s="1785"/>
      <c r="R464" s="1790" t="s">
        <v>112</v>
      </c>
      <c r="S464" s="1790" t="s">
        <v>737</v>
      </c>
      <c r="T464" s="1790" t="s">
        <v>966</v>
      </c>
      <c r="U464" s="1790" t="s">
        <v>1376</v>
      </c>
      <c r="V464" s="1790">
        <v>17</v>
      </c>
      <c r="W464" s="1790">
        <v>17</v>
      </c>
      <c r="X464" s="1790">
        <v>57033.706000000006</v>
      </c>
      <c r="Y464" s="1786"/>
      <c r="Z464" s="1863">
        <v>0</v>
      </c>
    </row>
    <row r="465" spans="12:26" x14ac:dyDescent="0.3">
      <c r="L465" s="1785"/>
      <c r="M465" s="1785"/>
      <c r="N465" s="1785"/>
      <c r="O465" s="1785"/>
      <c r="P465" s="1785"/>
      <c r="R465" s="1790" t="s">
        <v>112</v>
      </c>
      <c r="S465" s="1790" t="s">
        <v>737</v>
      </c>
      <c r="T465" s="1790" t="s">
        <v>967</v>
      </c>
      <c r="U465" s="1790" t="s">
        <v>1376</v>
      </c>
      <c r="V465" s="1790">
        <v>17</v>
      </c>
      <c r="W465" s="1790">
        <v>17</v>
      </c>
      <c r="X465" s="1790">
        <v>45362.89</v>
      </c>
      <c r="Y465" s="1786"/>
      <c r="Z465" s="1863">
        <v>0</v>
      </c>
    </row>
    <row r="466" spans="12:26" x14ac:dyDescent="0.3">
      <c r="L466" s="1785"/>
      <c r="M466" s="1785"/>
      <c r="N466" s="1785"/>
      <c r="O466" s="1785"/>
      <c r="P466" s="1785"/>
      <c r="R466" s="1790" t="s">
        <v>114</v>
      </c>
      <c r="S466" s="1790" t="s">
        <v>750</v>
      </c>
      <c r="T466" s="1790" t="s">
        <v>949</v>
      </c>
      <c r="U466" s="1790" t="s">
        <v>1376</v>
      </c>
      <c r="V466" s="1790">
        <v>193.4</v>
      </c>
      <c r="W466" s="1790">
        <v>193.4</v>
      </c>
      <c r="X466" s="1790">
        <v>1236780.8960000002</v>
      </c>
      <c r="Y466" s="1786"/>
      <c r="Z466" s="1863">
        <v>0</v>
      </c>
    </row>
    <row r="467" spans="12:26" x14ac:dyDescent="0.3">
      <c r="L467" s="1785"/>
      <c r="M467" s="1785"/>
      <c r="N467" s="1785"/>
      <c r="O467" s="1785"/>
      <c r="P467" s="1785"/>
      <c r="R467" s="1790" t="s">
        <v>114</v>
      </c>
      <c r="S467" s="1790" t="s">
        <v>750</v>
      </c>
      <c r="T467" s="1790" t="s">
        <v>950</v>
      </c>
      <c r="U467" s="1790" t="s">
        <v>1376</v>
      </c>
      <c r="V467" s="1790">
        <v>193.4</v>
      </c>
      <c r="W467" s="1790">
        <v>193.4</v>
      </c>
      <c r="X467" s="1790">
        <v>1259546.216</v>
      </c>
      <c r="Y467" s="1786"/>
      <c r="Z467" s="1863">
        <v>0</v>
      </c>
    </row>
    <row r="468" spans="12:26" x14ac:dyDescent="0.3">
      <c r="L468" s="1785"/>
      <c r="M468" s="1785"/>
      <c r="N468" s="1785"/>
      <c r="O468" s="1785"/>
      <c r="P468" s="1785"/>
      <c r="R468" s="1790" t="s">
        <v>114</v>
      </c>
      <c r="S468" s="1790" t="s">
        <v>750</v>
      </c>
      <c r="T468" s="1790" t="s">
        <v>968</v>
      </c>
      <c r="U468" s="1790" t="s">
        <v>1376</v>
      </c>
      <c r="V468" s="1790">
        <v>192</v>
      </c>
      <c r="W468" s="1790">
        <v>192</v>
      </c>
      <c r="X468" s="1790">
        <v>1309094.8119999999</v>
      </c>
      <c r="Y468" s="1786"/>
      <c r="Z468" s="1863">
        <v>0</v>
      </c>
    </row>
    <row r="469" spans="12:26" x14ac:dyDescent="0.3">
      <c r="L469" s="1785"/>
      <c r="M469" s="1785"/>
      <c r="N469" s="1785"/>
      <c r="O469" s="1785"/>
      <c r="P469" s="1785"/>
      <c r="R469" s="1790" t="s">
        <v>116</v>
      </c>
      <c r="S469" s="1790" t="s">
        <v>752</v>
      </c>
      <c r="T469" s="1790" t="s">
        <v>456</v>
      </c>
      <c r="U469" s="1790" t="s">
        <v>1376</v>
      </c>
      <c r="V469" s="1790">
        <v>9.5</v>
      </c>
      <c r="W469" s="1790">
        <v>10.62</v>
      </c>
      <c r="X469" s="1790">
        <v>51707.008000000002</v>
      </c>
      <c r="Y469" s="1786"/>
      <c r="Z469" s="1863">
        <v>1.1199999999999992</v>
      </c>
    </row>
    <row r="470" spans="12:26" x14ac:dyDescent="0.3">
      <c r="L470" s="1785"/>
      <c r="M470" s="1785"/>
      <c r="N470" s="1785"/>
      <c r="O470" s="1785"/>
      <c r="P470" s="1785"/>
      <c r="R470" s="1790" t="s">
        <v>116</v>
      </c>
      <c r="S470" s="1790" t="s">
        <v>752</v>
      </c>
      <c r="T470" s="1790" t="s">
        <v>808</v>
      </c>
      <c r="U470" s="1790" t="s">
        <v>1376</v>
      </c>
      <c r="V470" s="1790">
        <v>9.5</v>
      </c>
      <c r="W470" s="1790">
        <v>10.66</v>
      </c>
      <c r="X470" s="1790">
        <v>56496.862000000001</v>
      </c>
      <c r="Y470" s="1786"/>
      <c r="Z470" s="1863">
        <v>1.1600000000000001</v>
      </c>
    </row>
    <row r="471" spans="12:26" x14ac:dyDescent="0.3">
      <c r="L471" s="1785"/>
      <c r="M471" s="1785"/>
      <c r="N471" s="1785"/>
      <c r="O471" s="1785"/>
      <c r="P471" s="1785"/>
      <c r="R471" s="1790" t="s">
        <v>116</v>
      </c>
      <c r="S471" s="1790" t="s">
        <v>754</v>
      </c>
      <c r="T471" s="1790" t="s">
        <v>456</v>
      </c>
      <c r="U471" s="1790" t="s">
        <v>1376</v>
      </c>
      <c r="V471" s="1790">
        <v>4.2</v>
      </c>
      <c r="W471" s="1790">
        <v>4.2</v>
      </c>
      <c r="X471" s="1790">
        <v>23190.750999999997</v>
      </c>
      <c r="Y471" s="1786"/>
      <c r="Z471" s="1863">
        <v>0</v>
      </c>
    </row>
    <row r="472" spans="12:26" x14ac:dyDescent="0.3">
      <c r="L472" s="1785"/>
      <c r="M472" s="1785"/>
      <c r="N472" s="1785"/>
      <c r="O472" s="1785"/>
      <c r="P472" s="1785"/>
      <c r="R472" s="1790" t="s">
        <v>116</v>
      </c>
      <c r="S472" s="1790" t="s">
        <v>754</v>
      </c>
      <c r="T472" s="1790" t="s">
        <v>808</v>
      </c>
      <c r="U472" s="1790" t="s">
        <v>1376</v>
      </c>
      <c r="V472" s="1790">
        <v>4.2</v>
      </c>
      <c r="W472" s="1790">
        <v>4.2</v>
      </c>
      <c r="X472" s="1790">
        <v>20011.670000000002</v>
      </c>
      <c r="Y472" s="1786"/>
      <c r="Z472" s="1863">
        <v>0</v>
      </c>
    </row>
    <row r="473" spans="12:26" x14ac:dyDescent="0.3">
      <c r="L473" s="1785"/>
      <c r="M473" s="1785"/>
      <c r="N473" s="1785"/>
      <c r="O473" s="1785"/>
      <c r="P473" s="1785"/>
      <c r="R473" s="1790" t="s">
        <v>118</v>
      </c>
      <c r="S473" s="1790" t="s">
        <v>757</v>
      </c>
      <c r="T473" s="1790" t="s">
        <v>425</v>
      </c>
      <c r="U473" s="1790" t="s">
        <v>1376</v>
      </c>
      <c r="V473" s="1790">
        <v>10.41</v>
      </c>
      <c r="W473" s="1790">
        <v>10</v>
      </c>
      <c r="X473" s="1790">
        <v>43930.913</v>
      </c>
      <c r="Y473" s="1786"/>
      <c r="Z473" s="1863">
        <v>-0.41000000000000014</v>
      </c>
    </row>
    <row r="474" spans="12:26" x14ac:dyDescent="0.3">
      <c r="L474" s="1785"/>
      <c r="M474" s="1785"/>
      <c r="N474" s="1785"/>
      <c r="O474" s="1785"/>
      <c r="P474" s="1785"/>
      <c r="R474" s="1790" t="s">
        <v>118</v>
      </c>
      <c r="S474" s="1790" t="s">
        <v>757</v>
      </c>
      <c r="T474" s="1790" t="s">
        <v>495</v>
      </c>
      <c r="U474" s="1790" t="s">
        <v>1376</v>
      </c>
      <c r="V474" s="1790">
        <v>10.41</v>
      </c>
      <c r="W474" s="1790">
        <v>10</v>
      </c>
      <c r="X474" s="1790">
        <v>55541.535999999986</v>
      </c>
      <c r="Y474" s="1786"/>
      <c r="Z474" s="1863">
        <v>-0.41000000000000014</v>
      </c>
    </row>
    <row r="475" spans="12:26" x14ac:dyDescent="0.3">
      <c r="L475" s="1785"/>
      <c r="M475" s="1785"/>
      <c r="N475" s="1785"/>
      <c r="O475" s="1785"/>
      <c r="P475" s="1785"/>
      <c r="R475" s="1790" t="s">
        <v>118</v>
      </c>
      <c r="S475" s="1790" t="s">
        <v>758</v>
      </c>
      <c r="T475" s="1790" t="s">
        <v>425</v>
      </c>
      <c r="U475" s="1790" t="s">
        <v>1376</v>
      </c>
      <c r="V475" s="1790">
        <v>10.41</v>
      </c>
      <c r="W475" s="1790">
        <v>10</v>
      </c>
      <c r="X475" s="1790">
        <v>54289.224000000002</v>
      </c>
      <c r="Y475" s="1786"/>
      <c r="Z475" s="1863">
        <v>-0.41000000000000014</v>
      </c>
    </row>
    <row r="476" spans="12:26" x14ac:dyDescent="0.3">
      <c r="L476" s="1785"/>
      <c r="M476" s="1785"/>
      <c r="N476" s="1785"/>
      <c r="O476" s="1785"/>
      <c r="P476" s="1785"/>
      <c r="R476" s="1790" t="s">
        <v>118</v>
      </c>
      <c r="S476" s="1790" t="s">
        <v>758</v>
      </c>
      <c r="T476" s="1790" t="s">
        <v>495</v>
      </c>
      <c r="U476" s="1790" t="s">
        <v>1376</v>
      </c>
      <c r="V476" s="1790">
        <v>10.41</v>
      </c>
      <c r="W476" s="1790">
        <v>10</v>
      </c>
      <c r="X476" s="1790">
        <v>51334.77</v>
      </c>
      <c r="Y476" s="1786"/>
      <c r="Z476" s="1863">
        <v>-0.41000000000000014</v>
      </c>
    </row>
    <row r="477" spans="12:26" x14ac:dyDescent="0.3">
      <c r="L477" s="1785"/>
      <c r="M477" s="1785"/>
      <c r="N477" s="1785"/>
      <c r="O477" s="1785"/>
      <c r="P477" s="1785"/>
      <c r="R477" s="1790" t="s">
        <v>118</v>
      </c>
      <c r="S477" s="1790" t="s">
        <v>759</v>
      </c>
      <c r="T477" s="1790" t="s">
        <v>425</v>
      </c>
      <c r="U477" s="1790" t="s">
        <v>1376</v>
      </c>
      <c r="V477" s="1790">
        <v>10.41</v>
      </c>
      <c r="W477" s="1790">
        <v>10</v>
      </c>
      <c r="X477" s="1790">
        <v>54687.469999999994</v>
      </c>
      <c r="Y477" s="1786"/>
      <c r="Z477" s="1863">
        <v>-0.41000000000000014</v>
      </c>
    </row>
    <row r="478" spans="12:26" x14ac:dyDescent="0.3">
      <c r="L478" s="1785"/>
      <c r="M478" s="1785"/>
      <c r="N478" s="1785"/>
      <c r="O478" s="1785"/>
      <c r="P478" s="1785"/>
      <c r="R478" s="1790" t="s">
        <v>118</v>
      </c>
      <c r="S478" s="1790" t="s">
        <v>759</v>
      </c>
      <c r="T478" s="1790" t="s">
        <v>495</v>
      </c>
      <c r="U478" s="1790" t="s">
        <v>1376</v>
      </c>
      <c r="V478" s="1790">
        <v>10.41</v>
      </c>
      <c r="W478" s="1790">
        <v>10</v>
      </c>
      <c r="X478" s="1790">
        <v>49885.409999999996</v>
      </c>
      <c r="Y478" s="1786"/>
      <c r="Z478" s="1863">
        <v>-0.41000000000000014</v>
      </c>
    </row>
    <row r="479" spans="12:26" x14ac:dyDescent="0.3">
      <c r="L479" s="1785"/>
      <c r="M479" s="1785"/>
      <c r="N479" s="1785"/>
      <c r="O479" s="1785"/>
      <c r="P479" s="1785"/>
      <c r="R479" s="1790" t="s">
        <v>118</v>
      </c>
      <c r="S479" s="1790" t="s">
        <v>756</v>
      </c>
      <c r="T479" s="1790" t="s">
        <v>425</v>
      </c>
      <c r="U479" s="1790" t="s">
        <v>1376</v>
      </c>
      <c r="V479" s="1790">
        <v>5.2</v>
      </c>
      <c r="W479" s="1790">
        <v>5.2</v>
      </c>
      <c r="X479" s="1790">
        <v>25481.888999999999</v>
      </c>
      <c r="Y479" s="1786"/>
      <c r="Z479" s="1863">
        <v>0</v>
      </c>
    </row>
    <row r="480" spans="12:26" x14ac:dyDescent="0.3">
      <c r="L480" s="1785"/>
      <c r="M480" s="1785"/>
      <c r="N480" s="1785"/>
      <c r="O480" s="1785"/>
      <c r="P480" s="1785"/>
      <c r="R480" s="1790" t="s">
        <v>118</v>
      </c>
      <c r="S480" s="1790" t="s">
        <v>756</v>
      </c>
      <c r="T480" s="1790" t="s">
        <v>495</v>
      </c>
      <c r="U480" s="1790" t="s">
        <v>1376</v>
      </c>
      <c r="V480" s="1790">
        <v>5.2</v>
      </c>
      <c r="W480" s="1790">
        <v>5.2</v>
      </c>
      <c r="X480" s="1790">
        <v>23513.805</v>
      </c>
      <c r="Y480" s="1786"/>
      <c r="Z480" s="1863">
        <v>0</v>
      </c>
    </row>
    <row r="481" spans="12:26" x14ac:dyDescent="0.3">
      <c r="L481" s="1785"/>
      <c r="M481" s="1785"/>
      <c r="N481" s="1785"/>
      <c r="O481" s="1785"/>
      <c r="P481" s="1785"/>
      <c r="R481" s="1790" t="s">
        <v>120</v>
      </c>
      <c r="S481" s="1790" t="s">
        <v>760</v>
      </c>
      <c r="T481" s="1790" t="s">
        <v>456</v>
      </c>
      <c r="U481" s="1790" t="s">
        <v>1376</v>
      </c>
      <c r="V481" s="1790">
        <v>11.6</v>
      </c>
      <c r="W481" s="1790">
        <v>11.6</v>
      </c>
      <c r="X481" s="1790">
        <v>57821.416999999994</v>
      </c>
      <c r="Y481" s="1786"/>
      <c r="Z481" s="1863">
        <v>0</v>
      </c>
    </row>
    <row r="482" spans="12:26" x14ac:dyDescent="0.3">
      <c r="L482" s="1785"/>
      <c r="M482" s="1785"/>
      <c r="N482" s="1785"/>
      <c r="O482" s="1785"/>
      <c r="P482" s="1785"/>
      <c r="R482" s="1790" t="s">
        <v>120</v>
      </c>
      <c r="S482" s="1790" t="s">
        <v>760</v>
      </c>
      <c r="T482" s="1790" t="s">
        <v>808</v>
      </c>
      <c r="U482" s="1790" t="s">
        <v>1376</v>
      </c>
      <c r="V482" s="1790">
        <v>11.6</v>
      </c>
      <c r="W482" s="1790">
        <v>11.6</v>
      </c>
      <c r="X482" s="1790">
        <v>59322.284000000007</v>
      </c>
      <c r="Y482" s="1786"/>
      <c r="Z482" s="1863">
        <v>0</v>
      </c>
    </row>
    <row r="483" spans="12:26" x14ac:dyDescent="0.3">
      <c r="L483" s="1785"/>
      <c r="M483" s="1785"/>
      <c r="N483" s="1785"/>
      <c r="O483" s="1785"/>
      <c r="P483" s="1785"/>
      <c r="R483" s="1790" t="s">
        <v>120</v>
      </c>
      <c r="S483" s="1790" t="s">
        <v>760</v>
      </c>
      <c r="T483" s="1790" t="s">
        <v>810</v>
      </c>
      <c r="U483" s="1790" t="s">
        <v>1376</v>
      </c>
      <c r="V483" s="1790">
        <v>11.6</v>
      </c>
      <c r="W483" s="1790">
        <v>11.6</v>
      </c>
      <c r="X483" s="1790">
        <v>49767.504000000001</v>
      </c>
      <c r="Y483" s="1786"/>
      <c r="Z483" s="1863">
        <v>0</v>
      </c>
    </row>
    <row r="484" spans="12:26" x14ac:dyDescent="0.3">
      <c r="L484" s="1785"/>
      <c r="M484" s="1785"/>
      <c r="N484" s="1785"/>
      <c r="O484" s="1785"/>
      <c r="P484" s="1785"/>
      <c r="R484" s="1790" t="s">
        <v>120</v>
      </c>
      <c r="S484" s="1790" t="s">
        <v>760</v>
      </c>
      <c r="T484" s="1790" t="s">
        <v>812</v>
      </c>
      <c r="U484" s="1790" t="s">
        <v>1376</v>
      </c>
      <c r="V484" s="1790">
        <v>11.6</v>
      </c>
      <c r="W484" s="1790">
        <v>11.6</v>
      </c>
      <c r="X484" s="1790">
        <v>55003.773999999998</v>
      </c>
      <c r="Y484" s="1786"/>
      <c r="Z484" s="1863">
        <v>0</v>
      </c>
    </row>
    <row r="485" spans="12:26" x14ac:dyDescent="0.3">
      <c r="L485" s="1785"/>
      <c r="M485" s="1785"/>
      <c r="N485" s="1785"/>
      <c r="O485" s="1785"/>
      <c r="P485" s="1785"/>
      <c r="R485" s="1790" t="s">
        <v>120</v>
      </c>
      <c r="S485" s="1790" t="s">
        <v>760</v>
      </c>
      <c r="T485" s="1790" t="s">
        <v>969</v>
      </c>
      <c r="U485" s="1790" t="s">
        <v>1376</v>
      </c>
      <c r="V485" s="1790">
        <v>11.6</v>
      </c>
      <c r="W485" s="1790">
        <v>11.6</v>
      </c>
      <c r="X485" s="1790">
        <v>54199.337999999996</v>
      </c>
      <c r="Y485" s="1786"/>
      <c r="Z485" s="1863">
        <v>0</v>
      </c>
    </row>
    <row r="486" spans="12:26" x14ac:dyDescent="0.3">
      <c r="L486" s="1785"/>
      <c r="M486" s="1785"/>
      <c r="N486" s="1785"/>
      <c r="O486" s="1785"/>
      <c r="P486" s="1785"/>
      <c r="R486" s="1790" t="s">
        <v>120</v>
      </c>
      <c r="S486" s="1790" t="s">
        <v>760</v>
      </c>
      <c r="T486" s="1790" t="s">
        <v>970</v>
      </c>
      <c r="U486" s="1790" t="s">
        <v>1376</v>
      </c>
      <c r="V486" s="1790">
        <v>11.6</v>
      </c>
      <c r="W486" s="1790">
        <v>11.6</v>
      </c>
      <c r="X486" s="1790">
        <v>66065.584000000003</v>
      </c>
      <c r="Y486" s="1786"/>
      <c r="Z486" s="1863">
        <v>0</v>
      </c>
    </row>
    <row r="487" spans="12:26" x14ac:dyDescent="0.3">
      <c r="L487" s="1785"/>
      <c r="M487" s="1785"/>
      <c r="N487" s="1785"/>
      <c r="O487" s="1785"/>
      <c r="P487" s="1785"/>
      <c r="R487" s="1790" t="s">
        <v>120</v>
      </c>
      <c r="S487" s="1790" t="s">
        <v>760</v>
      </c>
      <c r="T487" s="1790" t="s">
        <v>971</v>
      </c>
      <c r="U487" s="1790" t="s">
        <v>1376</v>
      </c>
      <c r="V487" s="1790">
        <v>11.6</v>
      </c>
      <c r="W487" s="1790">
        <v>11.6</v>
      </c>
      <c r="X487" s="1790">
        <v>59421.893999999993</v>
      </c>
      <c r="Y487" s="1786"/>
      <c r="Z487" s="1863">
        <v>0</v>
      </c>
    </row>
    <row r="488" spans="12:26" x14ac:dyDescent="0.3">
      <c r="L488" s="1785"/>
      <c r="M488" s="1785"/>
      <c r="N488" s="1785"/>
      <c r="O488" s="1785"/>
      <c r="P488" s="1785"/>
      <c r="R488" s="1790" t="s">
        <v>122</v>
      </c>
      <c r="S488" s="1790" t="s">
        <v>761</v>
      </c>
      <c r="T488" s="1790" t="s">
        <v>427</v>
      </c>
      <c r="U488" s="1790" t="s">
        <v>1376</v>
      </c>
      <c r="V488" s="1790">
        <v>51.17</v>
      </c>
      <c r="W488" s="1790">
        <v>51.17</v>
      </c>
      <c r="X488" s="1790">
        <v>245735.321</v>
      </c>
      <c r="Y488" s="1786"/>
      <c r="Z488" s="1863">
        <v>0</v>
      </c>
    </row>
    <row r="489" spans="12:26" x14ac:dyDescent="0.3">
      <c r="L489" s="1785"/>
      <c r="M489" s="1785"/>
      <c r="N489" s="1785"/>
      <c r="O489" s="1785"/>
      <c r="P489" s="1785"/>
      <c r="R489" s="1790" t="s">
        <v>122</v>
      </c>
      <c r="S489" s="1790" t="s">
        <v>761</v>
      </c>
      <c r="T489" s="1790" t="s">
        <v>468</v>
      </c>
      <c r="U489" s="1790" t="s">
        <v>1376</v>
      </c>
      <c r="V489" s="1790">
        <v>51.17</v>
      </c>
      <c r="W489" s="1790">
        <v>51.17</v>
      </c>
      <c r="X489" s="1790">
        <v>137681.44200000001</v>
      </c>
      <c r="Y489" s="1786"/>
      <c r="Z489" s="1863">
        <v>0</v>
      </c>
    </row>
    <row r="490" spans="12:26" x14ac:dyDescent="0.3">
      <c r="L490" s="1785"/>
      <c r="M490" s="1785"/>
      <c r="N490" s="1785"/>
      <c r="O490" s="1785"/>
      <c r="P490" s="1785"/>
      <c r="R490" s="1790" t="s">
        <v>124</v>
      </c>
      <c r="S490" s="1790" t="s">
        <v>762</v>
      </c>
      <c r="T490" s="1790" t="s">
        <v>470</v>
      </c>
      <c r="U490" s="1790" t="s">
        <v>1376</v>
      </c>
      <c r="V490" s="1790"/>
      <c r="W490" s="1790">
        <v>80</v>
      </c>
      <c r="X490" s="1790">
        <v>104790.504</v>
      </c>
      <c r="Y490" s="1786" t="s">
        <v>1726</v>
      </c>
      <c r="Z490" s="1863">
        <v>80</v>
      </c>
    </row>
    <row r="491" spans="12:26" x14ac:dyDescent="0.3">
      <c r="L491" s="1785"/>
      <c r="M491" s="1785"/>
      <c r="N491" s="1785"/>
      <c r="O491" s="1785"/>
      <c r="P491" s="1785"/>
      <c r="R491" s="1790" t="s">
        <v>126</v>
      </c>
      <c r="S491" s="1790" t="s">
        <v>763</v>
      </c>
      <c r="T491" s="1790" t="s">
        <v>470</v>
      </c>
      <c r="U491" s="1790" t="s">
        <v>1376</v>
      </c>
      <c r="V491" s="1790">
        <v>18.37</v>
      </c>
      <c r="W491" s="1790">
        <v>18.37</v>
      </c>
      <c r="X491" s="1790">
        <v>65644.132000000012</v>
      </c>
      <c r="Y491" s="1786"/>
      <c r="Z491" s="1863">
        <v>0</v>
      </c>
    </row>
    <row r="492" spans="12:26" x14ac:dyDescent="0.3">
      <c r="L492" s="1785"/>
      <c r="M492" s="1785"/>
      <c r="N492" s="1785"/>
      <c r="O492" s="1785"/>
      <c r="P492" s="1785"/>
      <c r="R492" s="1790" t="s">
        <v>128</v>
      </c>
      <c r="S492" s="1790" t="s">
        <v>764</v>
      </c>
      <c r="T492" s="1790" t="s">
        <v>470</v>
      </c>
      <c r="U492" s="1790" t="s">
        <v>1376</v>
      </c>
      <c r="V492" s="1790">
        <v>18.37</v>
      </c>
      <c r="W492" s="1790">
        <v>18.37</v>
      </c>
      <c r="X492" s="1790">
        <v>82394.667000000001</v>
      </c>
      <c r="Y492" s="1786"/>
      <c r="Z492" s="1863">
        <v>0</v>
      </c>
    </row>
    <row r="493" spans="12:26" x14ac:dyDescent="0.3">
      <c r="L493" s="1785"/>
      <c r="M493" s="1785"/>
      <c r="N493" s="1785"/>
      <c r="O493" s="1785"/>
      <c r="P493" s="1785"/>
      <c r="R493" s="1790" t="s">
        <v>130</v>
      </c>
      <c r="S493" s="1790" t="s">
        <v>765</v>
      </c>
      <c r="T493" s="1790" t="s">
        <v>456</v>
      </c>
      <c r="U493" s="1790" t="s">
        <v>1376</v>
      </c>
      <c r="V493" s="1790">
        <v>7.0000000000000007E-2</v>
      </c>
      <c r="W493" s="1790">
        <v>7.0000000000000007E-2</v>
      </c>
      <c r="X493" s="1790">
        <v>880.06699999999989</v>
      </c>
      <c r="Y493" s="1786"/>
      <c r="Z493" s="1863">
        <v>0</v>
      </c>
    </row>
    <row r="494" spans="12:26" x14ac:dyDescent="0.3">
      <c r="L494" s="1785"/>
      <c r="M494" s="1785"/>
      <c r="N494" s="1785"/>
      <c r="O494" s="1785"/>
      <c r="P494" s="1785"/>
      <c r="R494" s="1790" t="s">
        <v>130</v>
      </c>
      <c r="S494" s="1790" t="s">
        <v>766</v>
      </c>
      <c r="T494" s="1790" t="s">
        <v>1381</v>
      </c>
      <c r="U494" s="1790" t="s">
        <v>1376</v>
      </c>
      <c r="V494" s="1790">
        <v>0.55000000000000004</v>
      </c>
      <c r="W494" s="1790">
        <v>0.55000000000000004</v>
      </c>
      <c r="X494" s="1790">
        <v>3219.8280000000004</v>
      </c>
      <c r="Y494" s="1786"/>
      <c r="Z494" s="1863">
        <v>0</v>
      </c>
    </row>
    <row r="495" spans="12:26" x14ac:dyDescent="0.3">
      <c r="L495" s="1785"/>
      <c r="M495" s="1785"/>
      <c r="N495" s="1785"/>
      <c r="O495" s="1785"/>
      <c r="P495" s="1785"/>
      <c r="R495" s="1790" t="s">
        <v>130</v>
      </c>
      <c r="S495" s="1790" t="s">
        <v>766</v>
      </c>
      <c r="T495" s="1790" t="s">
        <v>452</v>
      </c>
      <c r="U495" s="1790" t="s">
        <v>1376</v>
      </c>
      <c r="V495" s="1790">
        <v>0.55000000000000004</v>
      </c>
      <c r="W495" s="1790">
        <v>0.55000000000000004</v>
      </c>
      <c r="X495" s="1790">
        <v>3075.7890000000002</v>
      </c>
      <c r="Y495" s="1786"/>
      <c r="Z495" s="1863">
        <v>0</v>
      </c>
    </row>
    <row r="496" spans="12:26" x14ac:dyDescent="0.3">
      <c r="L496" s="1785"/>
      <c r="M496" s="1785"/>
      <c r="N496" s="1785"/>
      <c r="O496" s="1785"/>
      <c r="P496" s="1785"/>
      <c r="R496" s="1790" t="s">
        <v>130</v>
      </c>
      <c r="S496" s="1790" t="s">
        <v>766</v>
      </c>
      <c r="T496" s="1790" t="s">
        <v>454</v>
      </c>
      <c r="U496" s="1790" t="s">
        <v>1376</v>
      </c>
      <c r="V496" s="1790">
        <v>0.55000000000000004</v>
      </c>
      <c r="W496" s="1790">
        <v>0.55000000000000004</v>
      </c>
      <c r="X496" s="1790">
        <v>2636.415</v>
      </c>
      <c r="Y496" s="1786"/>
      <c r="Z496" s="1863">
        <v>0</v>
      </c>
    </row>
    <row r="497" spans="12:26" x14ac:dyDescent="0.3">
      <c r="L497" s="1785"/>
      <c r="M497" s="1785"/>
      <c r="N497" s="1785"/>
      <c r="O497" s="1785"/>
      <c r="P497" s="1785"/>
      <c r="R497" s="1790" t="s">
        <v>130</v>
      </c>
      <c r="S497" s="1790" t="s">
        <v>768</v>
      </c>
      <c r="T497" s="1790" t="s">
        <v>972</v>
      </c>
      <c r="U497" s="1790" t="s">
        <v>1376</v>
      </c>
      <c r="V497" s="1790">
        <v>0.31</v>
      </c>
      <c r="W497" s="1790">
        <v>0.31</v>
      </c>
      <c r="X497" s="1790">
        <v>896.2030000000002</v>
      </c>
      <c r="Y497" s="1786"/>
      <c r="Z497" s="1863">
        <v>0</v>
      </c>
    </row>
    <row r="498" spans="12:26" x14ac:dyDescent="0.3">
      <c r="L498" s="1785"/>
      <c r="M498" s="1785"/>
      <c r="N498" s="1785"/>
      <c r="O498" s="1785"/>
      <c r="P498" s="1785"/>
      <c r="R498" s="1790" t="s">
        <v>130</v>
      </c>
      <c r="S498" s="1790" t="s">
        <v>769</v>
      </c>
      <c r="T498" s="1790" t="s">
        <v>973</v>
      </c>
      <c r="U498" s="1790" t="s">
        <v>1376</v>
      </c>
      <c r="V498" s="1790">
        <v>0.2</v>
      </c>
      <c r="W498" s="1790">
        <v>0.2</v>
      </c>
      <c r="X498" s="1790">
        <v>0</v>
      </c>
      <c r="Y498" s="1786"/>
      <c r="Z498" s="1863">
        <v>0</v>
      </c>
    </row>
    <row r="499" spans="12:26" x14ac:dyDescent="0.3">
      <c r="L499" s="1785"/>
      <c r="M499" s="1785"/>
      <c r="N499" s="1785"/>
      <c r="O499" s="1785"/>
      <c r="P499" s="1785"/>
      <c r="R499" s="1790" t="s">
        <v>130</v>
      </c>
      <c r="S499" s="1790" t="s">
        <v>769</v>
      </c>
      <c r="T499" s="1790" t="s">
        <v>900</v>
      </c>
      <c r="U499" s="1790" t="s">
        <v>1376</v>
      </c>
      <c r="V499" s="1790">
        <v>0.81</v>
      </c>
      <c r="W499" s="1790">
        <v>0.81</v>
      </c>
      <c r="X499" s="1790">
        <v>966.01</v>
      </c>
      <c r="Y499" s="1786"/>
      <c r="Z499" s="1863">
        <v>0</v>
      </c>
    </row>
    <row r="500" spans="12:26" x14ac:dyDescent="0.3">
      <c r="L500" s="1785"/>
      <c r="M500" s="1785"/>
      <c r="N500" s="1785"/>
      <c r="O500" s="1785"/>
      <c r="P500" s="1785"/>
      <c r="R500" s="1790" t="s">
        <v>130</v>
      </c>
      <c r="S500" s="1790" t="s">
        <v>770</v>
      </c>
      <c r="T500" s="1790" t="s">
        <v>1381</v>
      </c>
      <c r="U500" s="1790" t="s">
        <v>1376</v>
      </c>
      <c r="V500" s="1790">
        <v>0.26</v>
      </c>
      <c r="W500" s="1790">
        <v>0.26</v>
      </c>
      <c r="X500" s="1790">
        <v>1891.2460000000001</v>
      </c>
      <c r="Y500" s="1786"/>
      <c r="Z500" s="1863">
        <v>0</v>
      </c>
    </row>
    <row r="501" spans="12:26" x14ac:dyDescent="0.3">
      <c r="L501" s="1785"/>
      <c r="M501" s="1785"/>
      <c r="N501" s="1785"/>
      <c r="O501" s="1785"/>
      <c r="P501" s="1785"/>
      <c r="R501" s="1790" t="s">
        <v>130</v>
      </c>
      <c r="S501" s="1790" t="s">
        <v>771</v>
      </c>
      <c r="T501" s="1790" t="s">
        <v>1381</v>
      </c>
      <c r="U501" s="1790" t="s">
        <v>1376</v>
      </c>
      <c r="V501" s="1790">
        <v>1.54</v>
      </c>
      <c r="W501" s="1790">
        <v>1.54</v>
      </c>
      <c r="X501" s="1790">
        <v>3933.1800000000003</v>
      </c>
      <c r="Y501" s="1786"/>
      <c r="Z501" s="1863">
        <v>0</v>
      </c>
    </row>
    <row r="502" spans="12:26" x14ac:dyDescent="0.3">
      <c r="L502" s="1785"/>
      <c r="M502" s="1785"/>
      <c r="N502" s="1785"/>
      <c r="O502" s="1785"/>
      <c r="P502" s="1785"/>
      <c r="R502" s="1790" t="s">
        <v>130</v>
      </c>
      <c r="S502" s="1790" t="s">
        <v>771</v>
      </c>
      <c r="T502" s="1790" t="s">
        <v>452</v>
      </c>
      <c r="U502" s="1790" t="s">
        <v>1376</v>
      </c>
      <c r="V502" s="1790">
        <v>1.5</v>
      </c>
      <c r="W502" s="1790">
        <v>1.5</v>
      </c>
      <c r="X502" s="1790">
        <v>7674.16</v>
      </c>
      <c r="Y502" s="1786"/>
      <c r="Z502" s="1863">
        <v>0</v>
      </c>
    </row>
    <row r="503" spans="12:26" x14ac:dyDescent="0.3">
      <c r="L503" s="1785"/>
      <c r="M503" s="1785"/>
      <c r="N503" s="1785"/>
      <c r="O503" s="1785"/>
      <c r="P503" s="1785"/>
      <c r="R503" s="1790" t="s">
        <v>130</v>
      </c>
      <c r="S503" s="1790" t="s">
        <v>772</v>
      </c>
      <c r="T503" s="1790" t="s">
        <v>1381</v>
      </c>
      <c r="U503" s="1790" t="s">
        <v>1376</v>
      </c>
      <c r="V503" s="1790">
        <v>0.33</v>
      </c>
      <c r="W503" s="1790">
        <v>0.33</v>
      </c>
      <c r="X503" s="1790">
        <v>2090.73</v>
      </c>
      <c r="Y503" s="1786"/>
      <c r="Z503" s="1863">
        <v>0</v>
      </c>
    </row>
    <row r="504" spans="12:26" x14ac:dyDescent="0.3">
      <c r="L504" s="1785"/>
      <c r="M504" s="1785"/>
      <c r="N504" s="1785"/>
      <c r="O504" s="1785"/>
      <c r="P504" s="1785"/>
      <c r="R504" s="1790" t="s">
        <v>130</v>
      </c>
      <c r="S504" s="1790" t="s">
        <v>774</v>
      </c>
      <c r="T504" s="1790" t="s">
        <v>974</v>
      </c>
      <c r="U504" s="1790" t="s">
        <v>1376</v>
      </c>
      <c r="V504" s="1790">
        <v>0.74</v>
      </c>
      <c r="W504" s="1790">
        <v>0.74</v>
      </c>
      <c r="X504" s="1790">
        <v>4120.8119999999999</v>
      </c>
      <c r="Y504" s="1786"/>
      <c r="Z504" s="1863">
        <v>0</v>
      </c>
    </row>
    <row r="505" spans="12:26" x14ac:dyDescent="0.3">
      <c r="L505" s="1785"/>
      <c r="M505" s="1785"/>
      <c r="N505" s="1785"/>
      <c r="O505" s="1785"/>
      <c r="P505" s="1785"/>
      <c r="R505" s="1790" t="s">
        <v>130</v>
      </c>
      <c r="S505" s="1790" t="s">
        <v>774</v>
      </c>
      <c r="T505" s="1790" t="s">
        <v>975</v>
      </c>
      <c r="U505" s="1790" t="s">
        <v>1376</v>
      </c>
      <c r="V505" s="1790">
        <v>0.55000000000000004</v>
      </c>
      <c r="W505" s="1790">
        <v>0.55000000000000004</v>
      </c>
      <c r="X505" s="1790">
        <v>2613.9660000000003</v>
      </c>
      <c r="Y505" s="1786"/>
      <c r="Z505" s="1863">
        <v>0</v>
      </c>
    </row>
    <row r="506" spans="12:26" x14ac:dyDescent="0.3">
      <c r="L506" s="1785"/>
      <c r="M506" s="1785"/>
      <c r="N506" s="1785"/>
      <c r="O506" s="1785"/>
      <c r="P506" s="1785"/>
      <c r="R506" s="1790" t="s">
        <v>130</v>
      </c>
      <c r="S506" s="1790" t="s">
        <v>776</v>
      </c>
      <c r="T506" s="1790" t="s">
        <v>972</v>
      </c>
      <c r="U506" s="1790" t="s">
        <v>1376</v>
      </c>
      <c r="V506" s="1790">
        <v>0.28999999999999998</v>
      </c>
      <c r="W506" s="1790">
        <v>0.28999999999999998</v>
      </c>
      <c r="X506" s="1790">
        <v>868.95600000000013</v>
      </c>
      <c r="Y506" s="1786"/>
      <c r="Z506" s="1863">
        <v>0</v>
      </c>
    </row>
    <row r="507" spans="12:26" x14ac:dyDescent="0.3">
      <c r="L507" s="1785"/>
      <c r="M507" s="1785"/>
      <c r="N507" s="1785"/>
      <c r="O507" s="1785"/>
      <c r="P507" s="1785"/>
      <c r="R507" s="1790" t="s">
        <v>130</v>
      </c>
      <c r="S507" s="1790" t="s">
        <v>778</v>
      </c>
      <c r="T507" s="1790" t="s">
        <v>976</v>
      </c>
      <c r="U507" s="1790" t="s">
        <v>1376</v>
      </c>
      <c r="V507" s="1790">
        <v>0.55000000000000004</v>
      </c>
      <c r="W507" s="1790">
        <v>0.55000000000000004</v>
      </c>
      <c r="X507" s="1790">
        <v>490.65600000000001</v>
      </c>
      <c r="Y507" s="1786"/>
      <c r="Z507" s="1863">
        <v>0</v>
      </c>
    </row>
    <row r="508" spans="12:26" x14ac:dyDescent="0.3">
      <c r="L508" s="1785"/>
      <c r="M508" s="1785"/>
      <c r="N508" s="1785"/>
      <c r="O508" s="1785"/>
      <c r="P508" s="1785"/>
      <c r="R508" s="1790" t="s">
        <v>130</v>
      </c>
      <c r="S508" s="1790" t="s">
        <v>778</v>
      </c>
      <c r="T508" s="1790" t="s">
        <v>977</v>
      </c>
      <c r="U508" s="1790" t="s">
        <v>1376</v>
      </c>
      <c r="V508" s="1790">
        <v>0.55000000000000004</v>
      </c>
      <c r="W508" s="1790">
        <v>0.55000000000000004</v>
      </c>
      <c r="X508" s="1790">
        <v>1121.6860000000001</v>
      </c>
      <c r="Y508" s="1786"/>
      <c r="Z508" s="1863">
        <v>0</v>
      </c>
    </row>
    <row r="509" spans="12:26" x14ac:dyDescent="0.3">
      <c r="L509" s="1785"/>
      <c r="M509" s="1785"/>
      <c r="N509" s="1785"/>
      <c r="O509" s="1785"/>
      <c r="P509" s="1785"/>
      <c r="R509" s="1790" t="s">
        <v>130</v>
      </c>
      <c r="S509" s="1790" t="s">
        <v>780</v>
      </c>
      <c r="T509" s="1790" t="s">
        <v>454</v>
      </c>
      <c r="U509" s="1790" t="s">
        <v>1376</v>
      </c>
      <c r="V509" s="1790">
        <v>0.2</v>
      </c>
      <c r="W509" s="1790">
        <v>0.2</v>
      </c>
      <c r="X509" s="1790">
        <v>507.12000000000006</v>
      </c>
      <c r="Y509" s="1786"/>
      <c r="Z509" s="1863">
        <v>0</v>
      </c>
    </row>
    <row r="510" spans="12:26" x14ac:dyDescent="0.3">
      <c r="L510" s="1785"/>
      <c r="M510" s="1785"/>
      <c r="N510" s="1785"/>
      <c r="O510" s="1785"/>
      <c r="P510" s="1785"/>
      <c r="R510" s="1790" t="s">
        <v>130</v>
      </c>
      <c r="S510" s="1790" t="s">
        <v>782</v>
      </c>
      <c r="T510" s="1790" t="s">
        <v>1381</v>
      </c>
      <c r="U510" s="1790" t="s">
        <v>1376</v>
      </c>
      <c r="V510" s="1790">
        <v>0.7</v>
      </c>
      <c r="W510" s="1790">
        <v>0.65</v>
      </c>
      <c r="X510" s="1790">
        <v>66.168999999999997</v>
      </c>
      <c r="Y510" s="1786"/>
      <c r="Z510" s="1863">
        <v>-4.9999999999999933E-2</v>
      </c>
    </row>
    <row r="511" spans="12:26" x14ac:dyDescent="0.3">
      <c r="L511" s="1785"/>
      <c r="M511" s="1785"/>
      <c r="N511" s="1785"/>
      <c r="O511" s="1785"/>
      <c r="P511" s="1785"/>
      <c r="R511" s="1790" t="s">
        <v>130</v>
      </c>
      <c r="S511" s="1790" t="s">
        <v>782</v>
      </c>
      <c r="T511" s="1790" t="s">
        <v>452</v>
      </c>
      <c r="U511" s="1790" t="s">
        <v>1376</v>
      </c>
      <c r="V511" s="1790">
        <v>0.7</v>
      </c>
      <c r="W511" s="1790">
        <v>0.5</v>
      </c>
      <c r="X511" s="1790">
        <v>75.626000000000005</v>
      </c>
      <c r="Y511" s="1786"/>
      <c r="Z511" s="1863">
        <v>-0.19999999999999996</v>
      </c>
    </row>
    <row r="512" spans="12:26" x14ac:dyDescent="0.3">
      <c r="L512" s="1785"/>
      <c r="M512" s="1785"/>
      <c r="N512" s="1785"/>
      <c r="O512" s="1785"/>
      <c r="P512" s="1785"/>
      <c r="R512" s="1790" t="s">
        <v>130</v>
      </c>
      <c r="S512" s="1790" t="s">
        <v>782</v>
      </c>
      <c r="T512" s="1790" t="s">
        <v>454</v>
      </c>
      <c r="U512" s="1790" t="s">
        <v>1376</v>
      </c>
      <c r="V512" s="1790">
        <v>0.315</v>
      </c>
      <c r="W512" s="1790">
        <v>0.35</v>
      </c>
      <c r="X512" s="1790">
        <v>429.94099999999992</v>
      </c>
      <c r="Y512" s="1786"/>
      <c r="Z512" s="1863">
        <v>3.4999999999999976E-2</v>
      </c>
    </row>
    <row r="513" spans="12:26" x14ac:dyDescent="0.3">
      <c r="L513" s="1785"/>
      <c r="M513" s="1785"/>
      <c r="N513" s="1785"/>
      <c r="O513" s="1785"/>
      <c r="P513" s="1785"/>
      <c r="R513" s="1790" t="s">
        <v>130</v>
      </c>
      <c r="S513" s="1790" t="s">
        <v>782</v>
      </c>
      <c r="T513" s="1790" t="s">
        <v>894</v>
      </c>
      <c r="U513" s="1790" t="s">
        <v>1376</v>
      </c>
      <c r="V513" s="1790"/>
      <c r="W513" s="1790">
        <v>0.5</v>
      </c>
      <c r="X513" s="1790">
        <v>859.79600000000005</v>
      </c>
      <c r="Y513" s="1786" t="s">
        <v>1728</v>
      </c>
      <c r="Z513" s="1863">
        <v>0.5</v>
      </c>
    </row>
    <row r="514" spans="12:26" x14ac:dyDescent="0.3">
      <c r="L514" s="1785"/>
      <c r="M514" s="1785"/>
      <c r="N514" s="1785"/>
      <c r="O514" s="1785"/>
      <c r="P514" s="1785"/>
      <c r="R514" s="1790" t="s">
        <v>130</v>
      </c>
      <c r="S514" s="1790" t="s">
        <v>783</v>
      </c>
      <c r="T514" s="1790" t="s">
        <v>978</v>
      </c>
      <c r="U514" s="1790" t="s">
        <v>1376</v>
      </c>
      <c r="V514" s="1790"/>
      <c r="W514" s="1790">
        <v>17.88</v>
      </c>
      <c r="X514" s="1790">
        <v>21471.857</v>
      </c>
      <c r="Y514" s="1786" t="s">
        <v>1725</v>
      </c>
      <c r="Z514" s="1863">
        <v>17.88</v>
      </c>
    </row>
    <row r="515" spans="12:26" x14ac:dyDescent="0.3">
      <c r="L515" s="1785"/>
      <c r="M515" s="1785"/>
      <c r="N515" s="1785"/>
      <c r="O515" s="1785"/>
      <c r="P515" s="1785"/>
      <c r="R515" s="1790" t="s">
        <v>132</v>
      </c>
      <c r="S515" s="1790" t="s">
        <v>784</v>
      </c>
      <c r="T515" s="1790" t="s">
        <v>456</v>
      </c>
      <c r="U515" s="1790" t="s">
        <v>1376</v>
      </c>
      <c r="V515" s="1790">
        <v>3.97</v>
      </c>
      <c r="W515" s="1790">
        <v>3.97</v>
      </c>
      <c r="X515" s="1790">
        <v>27916.300000000003</v>
      </c>
      <c r="Y515" s="1786"/>
      <c r="Z515" s="1863">
        <v>0</v>
      </c>
    </row>
    <row r="516" spans="12:26" x14ac:dyDescent="0.3">
      <c r="L516" s="1785"/>
      <c r="M516" s="1785"/>
      <c r="N516" s="1785"/>
      <c r="O516" s="1785"/>
      <c r="P516" s="1785"/>
      <c r="R516" s="1790" t="s">
        <v>134</v>
      </c>
      <c r="S516" s="1790" t="s">
        <v>785</v>
      </c>
      <c r="T516" s="1790" t="s">
        <v>1381</v>
      </c>
      <c r="U516" s="1790" t="s">
        <v>1376</v>
      </c>
      <c r="V516" s="1790">
        <v>10</v>
      </c>
      <c r="W516" s="1790">
        <v>10</v>
      </c>
      <c r="X516" s="1790">
        <v>77191.585999999996</v>
      </c>
      <c r="Y516" s="1786"/>
      <c r="Z516" s="1863">
        <v>0</v>
      </c>
    </row>
    <row r="517" spans="12:26" x14ac:dyDescent="0.3">
      <c r="L517" s="1785"/>
      <c r="M517" s="1785"/>
      <c r="N517" s="1785"/>
      <c r="O517" s="1785"/>
      <c r="P517" s="1785"/>
      <c r="R517" s="1790" t="s">
        <v>134</v>
      </c>
      <c r="S517" s="1790" t="s">
        <v>785</v>
      </c>
      <c r="T517" s="1790" t="s">
        <v>452</v>
      </c>
      <c r="U517" s="1790" t="s">
        <v>1376</v>
      </c>
      <c r="V517" s="1790">
        <v>10</v>
      </c>
      <c r="W517" s="1790">
        <v>10</v>
      </c>
      <c r="X517" s="1790">
        <v>80268.091000000015</v>
      </c>
      <c r="Y517" s="1786"/>
      <c r="Z517" s="1863">
        <v>0</v>
      </c>
    </row>
    <row r="518" spans="12:26" x14ac:dyDescent="0.3">
      <c r="L518" s="1785"/>
      <c r="M518" s="1785"/>
      <c r="N518" s="1785"/>
      <c r="O518" s="1785"/>
      <c r="P518" s="1785"/>
      <c r="R518" s="1790" t="s">
        <v>134</v>
      </c>
      <c r="S518" s="1790" t="s">
        <v>787</v>
      </c>
      <c r="T518" s="1790" t="s">
        <v>456</v>
      </c>
      <c r="U518" s="1790" t="s">
        <v>1376</v>
      </c>
      <c r="V518" s="1790">
        <v>0.46</v>
      </c>
      <c r="W518" s="1790">
        <v>0.46</v>
      </c>
      <c r="X518" s="1790">
        <v>0</v>
      </c>
      <c r="Y518" s="1786"/>
      <c r="Z518" s="1863">
        <v>0</v>
      </c>
    </row>
    <row r="519" spans="12:26" x14ac:dyDescent="0.3">
      <c r="L519" s="1785"/>
      <c r="M519" s="1785"/>
      <c r="N519" s="1785"/>
      <c r="O519" s="1785"/>
      <c r="P519" s="1785"/>
      <c r="R519" s="1790" t="s">
        <v>134</v>
      </c>
      <c r="S519" s="1790" t="s">
        <v>789</v>
      </c>
      <c r="T519" s="1790" t="s">
        <v>808</v>
      </c>
      <c r="U519" s="1790" t="s">
        <v>1376</v>
      </c>
      <c r="V519" s="1790">
        <v>0.84</v>
      </c>
      <c r="W519" s="1790">
        <v>0.84</v>
      </c>
      <c r="X519" s="1790">
        <v>0</v>
      </c>
      <c r="Y519" s="1786"/>
      <c r="Z519" s="1863">
        <v>0</v>
      </c>
    </row>
    <row r="520" spans="12:26" x14ac:dyDescent="0.3">
      <c r="L520" s="1785"/>
      <c r="M520" s="1785"/>
      <c r="N520" s="1785"/>
      <c r="O520" s="1785"/>
      <c r="P520" s="1785"/>
      <c r="R520" s="1790" t="s">
        <v>136</v>
      </c>
      <c r="S520" s="1790" t="s">
        <v>791</v>
      </c>
      <c r="T520" s="1790" t="s">
        <v>979</v>
      </c>
      <c r="U520" s="1790" t="s">
        <v>1376</v>
      </c>
      <c r="V520" s="1790">
        <v>9.6</v>
      </c>
      <c r="W520" s="1790">
        <v>9.6</v>
      </c>
      <c r="X520" s="1790">
        <v>67195.173999999999</v>
      </c>
      <c r="Y520" s="1786"/>
      <c r="Z520" s="1863">
        <v>0</v>
      </c>
    </row>
    <row r="521" spans="12:26" x14ac:dyDescent="0.3">
      <c r="L521" s="1785"/>
      <c r="M521" s="1785"/>
      <c r="N521" s="1785"/>
      <c r="O521" s="1785"/>
      <c r="P521" s="1785"/>
      <c r="R521" s="1790" t="s">
        <v>136</v>
      </c>
      <c r="S521" s="1790" t="s">
        <v>791</v>
      </c>
      <c r="T521" s="1790" t="s">
        <v>980</v>
      </c>
      <c r="U521" s="1790" t="s">
        <v>1376</v>
      </c>
      <c r="V521" s="1790">
        <v>9.6</v>
      </c>
      <c r="W521" s="1790">
        <v>9.6</v>
      </c>
      <c r="X521" s="1790">
        <v>70308.429999999993</v>
      </c>
      <c r="Y521" s="1786"/>
      <c r="Z521" s="1863">
        <v>0</v>
      </c>
    </row>
    <row r="522" spans="12:26" x14ac:dyDescent="0.3">
      <c r="L522" s="1785"/>
      <c r="M522" s="1785"/>
      <c r="N522" s="1785"/>
      <c r="O522" s="1785"/>
      <c r="P522" s="1785"/>
      <c r="R522" s="1790" t="s">
        <v>138</v>
      </c>
      <c r="S522" s="1790" t="s">
        <v>793</v>
      </c>
      <c r="T522" s="1790" t="s">
        <v>425</v>
      </c>
      <c r="U522" s="1790" t="s">
        <v>1376</v>
      </c>
      <c r="V522" s="1790">
        <v>1</v>
      </c>
      <c r="W522" s="1790">
        <v>1</v>
      </c>
      <c r="X522" s="1790">
        <v>0</v>
      </c>
      <c r="Y522" s="1786"/>
      <c r="Z522" s="1863">
        <v>0</v>
      </c>
    </row>
    <row r="523" spans="12:26" x14ac:dyDescent="0.3">
      <c r="L523" s="1785"/>
      <c r="M523" s="1785"/>
      <c r="N523" s="1785"/>
      <c r="O523" s="1785"/>
      <c r="P523" s="1785"/>
      <c r="R523" s="1790" t="s">
        <v>140</v>
      </c>
      <c r="S523" s="1790" t="s">
        <v>795</v>
      </c>
      <c r="T523" s="1790" t="s">
        <v>981</v>
      </c>
      <c r="U523" s="1790" t="s">
        <v>1376</v>
      </c>
      <c r="V523" s="1790">
        <v>45.63</v>
      </c>
      <c r="W523" s="1790">
        <v>45.63</v>
      </c>
      <c r="X523" s="1790">
        <v>1421.31</v>
      </c>
      <c r="Y523" s="1786"/>
      <c r="Z523" s="1863">
        <v>0</v>
      </c>
    </row>
    <row r="524" spans="12:26" x14ac:dyDescent="0.3">
      <c r="L524" s="1785"/>
      <c r="M524" s="1785"/>
      <c r="N524" s="1785"/>
      <c r="O524" s="1785"/>
      <c r="P524" s="1785"/>
      <c r="R524" s="1790" t="s">
        <v>140</v>
      </c>
      <c r="S524" s="1790" t="s">
        <v>797</v>
      </c>
      <c r="T524" s="1790" t="s">
        <v>982</v>
      </c>
      <c r="U524" s="1790" t="s">
        <v>1376</v>
      </c>
      <c r="V524" s="1790">
        <v>20.079999999999998</v>
      </c>
      <c r="W524" s="1790">
        <v>20.079999999999998</v>
      </c>
      <c r="X524" s="1790">
        <v>1021.06</v>
      </c>
      <c r="Y524" s="1786"/>
      <c r="Z524" s="1863">
        <v>0</v>
      </c>
    </row>
    <row r="525" spans="12:26" x14ac:dyDescent="0.3">
      <c r="L525" s="1785"/>
      <c r="M525" s="1785"/>
      <c r="N525" s="1785"/>
      <c r="O525" s="1785"/>
      <c r="P525" s="1785"/>
      <c r="R525" s="1790" t="s">
        <v>142</v>
      </c>
      <c r="S525" s="1790" t="s">
        <v>799</v>
      </c>
      <c r="T525" s="1790" t="s">
        <v>983</v>
      </c>
      <c r="U525" s="1790" t="s">
        <v>1376</v>
      </c>
      <c r="V525" s="1790">
        <v>50</v>
      </c>
      <c r="W525" s="1790">
        <v>50</v>
      </c>
      <c r="X525" s="1790">
        <v>291541.92200000002</v>
      </c>
      <c r="Y525" s="1786"/>
      <c r="Z525" s="1863">
        <v>0</v>
      </c>
    </row>
    <row r="526" spans="12:26" x14ac:dyDescent="0.3">
      <c r="L526" s="1785"/>
      <c r="M526" s="1785"/>
      <c r="N526" s="1785"/>
      <c r="O526" s="1785"/>
      <c r="P526" s="1785"/>
      <c r="R526" s="1790" t="s">
        <v>142</v>
      </c>
      <c r="S526" s="1790" t="s">
        <v>799</v>
      </c>
      <c r="T526" s="1790" t="s">
        <v>984</v>
      </c>
      <c r="U526" s="1790" t="s">
        <v>1376</v>
      </c>
      <c r="V526" s="1790">
        <v>50</v>
      </c>
      <c r="W526" s="1790">
        <v>50</v>
      </c>
      <c r="X526" s="1790">
        <v>325738.027</v>
      </c>
      <c r="Y526" s="1786"/>
      <c r="Z526" s="1863">
        <v>0</v>
      </c>
    </row>
    <row r="527" spans="12:26" x14ac:dyDescent="0.3">
      <c r="L527" s="1785"/>
      <c r="M527" s="1785"/>
      <c r="N527" s="1785"/>
      <c r="O527" s="1785"/>
      <c r="P527" s="1785"/>
      <c r="R527" s="1790" t="s">
        <v>144</v>
      </c>
      <c r="S527" s="1790" t="s">
        <v>801</v>
      </c>
      <c r="T527" s="1790" t="s">
        <v>456</v>
      </c>
      <c r="U527" s="1790" t="s">
        <v>1376</v>
      </c>
      <c r="V527" s="1790">
        <v>171.28</v>
      </c>
      <c r="W527" s="1790">
        <v>171.28</v>
      </c>
      <c r="X527" s="1790">
        <v>1145320.1839999999</v>
      </c>
      <c r="Y527" s="1786"/>
      <c r="Z527" s="1863">
        <v>0</v>
      </c>
    </row>
    <row r="528" spans="12:26" x14ac:dyDescent="0.3">
      <c r="L528" s="1785"/>
      <c r="M528" s="1785"/>
      <c r="N528" s="1785"/>
      <c r="O528" s="1785"/>
      <c r="P528" s="1785"/>
      <c r="R528" s="1790" t="s">
        <v>144</v>
      </c>
      <c r="S528" s="1790" t="s">
        <v>801</v>
      </c>
      <c r="T528" s="1790" t="s">
        <v>808</v>
      </c>
      <c r="U528" s="1790" t="s">
        <v>1376</v>
      </c>
      <c r="V528" s="1790">
        <v>171.28</v>
      </c>
      <c r="W528" s="1790">
        <v>171.28</v>
      </c>
      <c r="X528" s="1790">
        <v>1249739.335</v>
      </c>
      <c r="Y528" s="1786"/>
      <c r="Z528" s="1863">
        <v>0</v>
      </c>
    </row>
    <row r="529" spans="12:26" x14ac:dyDescent="0.3">
      <c r="L529" s="1785"/>
      <c r="M529" s="1785"/>
      <c r="N529" s="1785"/>
      <c r="O529" s="1785"/>
      <c r="P529" s="1785"/>
      <c r="R529" s="1790" t="s">
        <v>144</v>
      </c>
      <c r="S529" s="1790" t="s">
        <v>801</v>
      </c>
      <c r="T529" s="1790" t="s">
        <v>810</v>
      </c>
      <c r="U529" s="1790" t="s">
        <v>1376</v>
      </c>
      <c r="V529" s="1790">
        <v>171.28</v>
      </c>
      <c r="W529" s="1790">
        <v>171.28</v>
      </c>
      <c r="X529" s="1790">
        <v>1034465.9299999999</v>
      </c>
      <c r="Y529" s="1786"/>
      <c r="Z529" s="1863">
        <v>0</v>
      </c>
    </row>
    <row r="530" spans="12:26" x14ac:dyDescent="0.3">
      <c r="L530" s="1785"/>
      <c r="M530" s="1785"/>
      <c r="N530" s="1785"/>
      <c r="O530" s="1785"/>
      <c r="P530" s="1785"/>
      <c r="R530" s="1790" t="s">
        <v>144</v>
      </c>
      <c r="S530" s="1790" t="s">
        <v>801</v>
      </c>
      <c r="T530" s="1790" t="s">
        <v>812</v>
      </c>
      <c r="U530" s="1790" t="s">
        <v>1376</v>
      </c>
      <c r="V530" s="1790">
        <v>10.427</v>
      </c>
      <c r="W530" s="1790">
        <v>10.76</v>
      </c>
      <c r="X530" s="1790">
        <v>51306.596000000005</v>
      </c>
      <c r="Y530" s="1786"/>
      <c r="Z530" s="1863">
        <v>0.33300000000000018</v>
      </c>
    </row>
    <row r="531" spans="12:26" x14ac:dyDescent="0.3">
      <c r="L531" s="1785"/>
      <c r="M531" s="1785"/>
      <c r="N531" s="1785"/>
      <c r="O531" s="1785"/>
      <c r="P531" s="1785"/>
      <c r="R531" s="1790" t="s">
        <v>144</v>
      </c>
      <c r="S531" s="1790" t="s">
        <v>803</v>
      </c>
      <c r="T531" s="1790" t="s">
        <v>465</v>
      </c>
      <c r="U531" s="1790" t="s">
        <v>1376</v>
      </c>
      <c r="V531" s="1790">
        <v>187.07300000000001</v>
      </c>
      <c r="W531" s="1790">
        <v>187.07300000000001</v>
      </c>
      <c r="X531" s="1790">
        <v>1180851.0789999999</v>
      </c>
      <c r="Y531" s="1786"/>
      <c r="Z531" s="1863">
        <v>0</v>
      </c>
    </row>
    <row r="532" spans="12:26" x14ac:dyDescent="0.3">
      <c r="L532" s="1785"/>
      <c r="M532" s="1785"/>
      <c r="N532" s="1785"/>
      <c r="O532" s="1785"/>
      <c r="P532" s="1785"/>
      <c r="R532" s="1790" t="s">
        <v>144</v>
      </c>
      <c r="S532" s="1790" t="s">
        <v>803</v>
      </c>
      <c r="T532" s="1790" t="s">
        <v>985</v>
      </c>
      <c r="U532" s="1790" t="s">
        <v>1376</v>
      </c>
      <c r="V532" s="1790">
        <v>191.429</v>
      </c>
      <c r="W532" s="1790">
        <v>191.429</v>
      </c>
      <c r="X532" s="1790">
        <v>1330589.3399999999</v>
      </c>
      <c r="Y532" s="1786"/>
      <c r="Z532" s="1863">
        <v>0</v>
      </c>
    </row>
    <row r="533" spans="12:26" x14ac:dyDescent="0.3">
      <c r="L533" s="1785"/>
      <c r="M533" s="1785"/>
      <c r="N533" s="1785"/>
      <c r="O533" s="1785"/>
      <c r="P533" s="1785"/>
      <c r="R533" s="1790" t="s">
        <v>144</v>
      </c>
      <c r="S533" s="1790" t="s">
        <v>803</v>
      </c>
      <c r="T533" s="1790" t="s">
        <v>986</v>
      </c>
      <c r="U533" s="1790" t="s">
        <v>1376</v>
      </c>
      <c r="V533" s="1790">
        <v>193.74799999999999</v>
      </c>
      <c r="W533" s="1790">
        <v>193.74799999999999</v>
      </c>
      <c r="X533" s="1790">
        <v>1440363.5989999999</v>
      </c>
      <c r="Y533" s="1786"/>
      <c r="Z533" s="1863">
        <v>0</v>
      </c>
    </row>
    <row r="534" spans="12:26" x14ac:dyDescent="0.3">
      <c r="L534" s="1785"/>
      <c r="M534" s="1785"/>
      <c r="N534" s="1785"/>
      <c r="O534" s="1785"/>
      <c r="P534" s="1785"/>
      <c r="R534" s="1790" t="s">
        <v>144</v>
      </c>
      <c r="S534" s="1790" t="s">
        <v>803</v>
      </c>
      <c r="T534" s="1790" t="s">
        <v>415</v>
      </c>
      <c r="U534" s="1790" t="s">
        <v>1376</v>
      </c>
      <c r="V534" s="1790">
        <v>406.75</v>
      </c>
      <c r="W534" s="1790">
        <v>406.75</v>
      </c>
      <c r="X534" s="1790">
        <v>2019098.1459999999</v>
      </c>
      <c r="Y534" s="1786"/>
      <c r="Z534" s="1863">
        <v>0</v>
      </c>
    </row>
    <row r="535" spans="12:26" x14ac:dyDescent="0.3">
      <c r="L535" s="1785"/>
      <c r="M535" s="1785"/>
      <c r="N535" s="1785"/>
      <c r="O535" s="1785"/>
      <c r="P535" s="1785"/>
      <c r="R535" s="1790" t="s">
        <v>144</v>
      </c>
      <c r="S535" s="1790" t="s">
        <v>804</v>
      </c>
      <c r="T535" s="1790" t="s">
        <v>940</v>
      </c>
      <c r="U535" s="1790" t="s">
        <v>1376</v>
      </c>
      <c r="V535" s="1790">
        <v>195.428</v>
      </c>
      <c r="W535" s="1790">
        <v>195.428</v>
      </c>
      <c r="X535" s="1790">
        <v>1480194.5899999999</v>
      </c>
      <c r="Y535" s="1786"/>
      <c r="Z535" s="1863">
        <v>0</v>
      </c>
    </row>
    <row r="536" spans="12:26" x14ac:dyDescent="0.3">
      <c r="L536" s="1785"/>
      <c r="M536" s="1785"/>
      <c r="N536" s="1785"/>
      <c r="O536" s="1785"/>
      <c r="P536" s="1785"/>
      <c r="R536" s="1790" t="s">
        <v>144</v>
      </c>
      <c r="S536" s="1790" t="s">
        <v>804</v>
      </c>
      <c r="T536" s="1790" t="s">
        <v>415</v>
      </c>
      <c r="U536" s="1790" t="s">
        <v>1376</v>
      </c>
      <c r="V536" s="1790">
        <v>111.172</v>
      </c>
      <c r="W536" s="1790">
        <v>111.172</v>
      </c>
      <c r="X536" s="1790">
        <v>739934.12099999993</v>
      </c>
      <c r="Y536" s="1786"/>
      <c r="Z536" s="1863">
        <v>0</v>
      </c>
    </row>
    <row r="537" spans="12:26" x14ac:dyDescent="0.3">
      <c r="L537" s="1785"/>
      <c r="M537" s="1785"/>
      <c r="N537" s="1785"/>
      <c r="O537" s="1785"/>
      <c r="P537" s="1785"/>
      <c r="R537" s="1790" t="s">
        <v>146</v>
      </c>
      <c r="S537" s="1790" t="s">
        <v>805</v>
      </c>
      <c r="T537" s="1790" t="s">
        <v>987</v>
      </c>
      <c r="U537" s="1790" t="s">
        <v>1376</v>
      </c>
      <c r="V537" s="1790"/>
      <c r="W537" s="1790">
        <v>0.56499999999999995</v>
      </c>
      <c r="X537" s="1790">
        <v>692.17399999999998</v>
      </c>
      <c r="Y537" s="1786" t="s">
        <v>1726</v>
      </c>
      <c r="Z537" s="1863">
        <v>0.56499999999999995</v>
      </c>
    </row>
    <row r="538" spans="12:26" x14ac:dyDescent="0.3">
      <c r="L538" s="1785"/>
      <c r="M538" s="1785"/>
      <c r="N538" s="1785"/>
      <c r="O538" s="1785"/>
      <c r="P538" s="1785"/>
      <c r="R538" s="1790" t="s">
        <v>148</v>
      </c>
      <c r="S538" s="1790" t="s">
        <v>806</v>
      </c>
      <c r="T538" s="1790" t="s">
        <v>988</v>
      </c>
      <c r="U538" s="1790" t="s">
        <v>1376</v>
      </c>
      <c r="V538" s="1790">
        <v>31.23</v>
      </c>
      <c r="W538" s="1790">
        <v>31.23</v>
      </c>
      <c r="X538" s="1790">
        <v>125637.03199999999</v>
      </c>
      <c r="Y538" s="1786"/>
      <c r="Z538" s="1863">
        <v>0</v>
      </c>
    </row>
    <row r="539" spans="12:26" x14ac:dyDescent="0.3">
      <c r="L539" s="1785"/>
      <c r="M539" s="1785"/>
      <c r="N539" s="1785"/>
      <c r="O539" s="1785"/>
      <c r="P539" s="1785"/>
      <c r="R539" s="1790" t="s">
        <v>148</v>
      </c>
      <c r="S539" s="1790" t="s">
        <v>806</v>
      </c>
      <c r="T539" s="1790" t="s">
        <v>989</v>
      </c>
      <c r="U539" s="1790" t="s">
        <v>1376</v>
      </c>
      <c r="V539" s="1790">
        <v>31.25</v>
      </c>
      <c r="W539" s="1790">
        <v>31.25</v>
      </c>
      <c r="X539" s="1790">
        <v>131121.76700000002</v>
      </c>
      <c r="Y539" s="1786"/>
      <c r="Z539" s="1863">
        <v>0</v>
      </c>
    </row>
    <row r="540" spans="12:26" x14ac:dyDescent="0.3">
      <c r="L540" s="1785"/>
      <c r="M540" s="1785"/>
      <c r="N540" s="1785"/>
      <c r="O540" s="1785"/>
      <c r="P540" s="1785"/>
      <c r="R540" s="1790" t="s">
        <v>148</v>
      </c>
      <c r="S540" s="1790" t="s">
        <v>806</v>
      </c>
      <c r="T540" s="1790" t="s">
        <v>990</v>
      </c>
      <c r="U540" s="1790" t="s">
        <v>1376</v>
      </c>
      <c r="V540" s="1790">
        <v>31.25</v>
      </c>
      <c r="W540" s="1790">
        <v>31.25</v>
      </c>
      <c r="X540" s="1790">
        <v>127861.371</v>
      </c>
      <c r="Y540" s="1786"/>
      <c r="Z540" s="1863">
        <v>0</v>
      </c>
    </row>
    <row r="541" spans="12:26" x14ac:dyDescent="0.3">
      <c r="L541" s="1785"/>
      <c r="M541" s="1785"/>
      <c r="N541" s="1785"/>
      <c r="O541" s="1785"/>
      <c r="P541" s="1785"/>
      <c r="R541" s="1790" t="s">
        <v>150</v>
      </c>
      <c r="S541" s="1790" t="s">
        <v>807</v>
      </c>
      <c r="T541" s="1790" t="s">
        <v>1381</v>
      </c>
      <c r="U541" s="1790" t="s">
        <v>1376</v>
      </c>
      <c r="V541" s="1790">
        <v>1.9</v>
      </c>
      <c r="W541" s="1790">
        <v>1.9</v>
      </c>
      <c r="X541" s="1790">
        <v>11389.133000000002</v>
      </c>
      <c r="Y541" s="1786"/>
      <c r="Z541" s="1863">
        <v>0</v>
      </c>
    </row>
    <row r="542" spans="12:26" x14ac:dyDescent="0.3">
      <c r="L542" s="1785"/>
      <c r="M542" s="1785"/>
      <c r="N542" s="1785"/>
      <c r="O542" s="1785"/>
      <c r="P542" s="1785"/>
      <c r="R542" s="1790" t="s">
        <v>150</v>
      </c>
      <c r="S542" s="1790" t="s">
        <v>807</v>
      </c>
      <c r="T542" s="1790" t="s">
        <v>452</v>
      </c>
      <c r="U542" s="1790" t="s">
        <v>1376</v>
      </c>
      <c r="V542" s="1790">
        <v>1.9</v>
      </c>
      <c r="W542" s="1790">
        <v>1.9</v>
      </c>
      <c r="X542" s="1790">
        <v>12410.275999999998</v>
      </c>
      <c r="Y542" s="1786"/>
      <c r="Z542" s="1863">
        <v>0</v>
      </c>
    </row>
    <row r="543" spans="12:26" x14ac:dyDescent="0.3">
      <c r="L543" s="1785"/>
      <c r="M543" s="1785"/>
      <c r="N543" s="1785"/>
      <c r="O543" s="1785"/>
      <c r="P543" s="1785"/>
      <c r="R543" s="1790" t="s">
        <v>152</v>
      </c>
      <c r="S543" s="1790" t="s">
        <v>809</v>
      </c>
      <c r="T543" s="1790" t="s">
        <v>991</v>
      </c>
      <c r="U543" s="1790" t="s">
        <v>1376</v>
      </c>
      <c r="V543" s="1790">
        <v>20</v>
      </c>
      <c r="W543" s="1790">
        <v>20</v>
      </c>
      <c r="X543" s="1790">
        <v>45821.268000000004</v>
      </c>
      <c r="Y543" s="1786"/>
      <c r="Z543" s="1863">
        <v>0</v>
      </c>
    </row>
    <row r="544" spans="12:26" x14ac:dyDescent="0.3">
      <c r="L544" s="1785"/>
      <c r="M544" s="1785"/>
      <c r="N544" s="1785"/>
      <c r="O544" s="1785"/>
      <c r="P544" s="1785"/>
      <c r="R544" s="1790" t="s">
        <v>154</v>
      </c>
      <c r="S544" s="1790" t="s">
        <v>811</v>
      </c>
      <c r="T544" s="1790" t="s">
        <v>425</v>
      </c>
      <c r="U544" s="1790" t="s">
        <v>1376</v>
      </c>
      <c r="V544" s="1790">
        <v>16</v>
      </c>
      <c r="W544" s="1790">
        <v>16</v>
      </c>
      <c r="X544" s="1790">
        <v>46940.327000000005</v>
      </c>
      <c r="Y544" s="1786"/>
      <c r="Z544" s="1863">
        <v>0</v>
      </c>
    </row>
    <row r="545" spans="12:26" x14ac:dyDescent="0.3">
      <c r="L545" s="1785"/>
      <c r="M545" s="1785"/>
      <c r="N545" s="1785"/>
      <c r="O545" s="1785"/>
      <c r="P545" s="1785"/>
      <c r="R545" s="1790" t="s">
        <v>156</v>
      </c>
      <c r="S545" s="1790" t="s">
        <v>813</v>
      </c>
      <c r="T545" s="1790" t="s">
        <v>1381</v>
      </c>
      <c r="U545" s="1790" t="s">
        <v>1376</v>
      </c>
      <c r="V545" s="1790">
        <v>6</v>
      </c>
      <c r="W545" s="1790">
        <v>6</v>
      </c>
      <c r="X545" s="1790">
        <v>27989.162</v>
      </c>
      <c r="Y545" s="1786"/>
      <c r="Z545" s="1863">
        <v>0</v>
      </c>
    </row>
    <row r="546" spans="12:26" x14ac:dyDescent="0.3">
      <c r="L546" s="1785"/>
      <c r="M546" s="1785"/>
      <c r="N546" s="1785"/>
      <c r="O546" s="1785"/>
      <c r="P546" s="1785"/>
      <c r="R546" s="1790" t="s">
        <v>156</v>
      </c>
      <c r="S546" s="1790" t="s">
        <v>814</v>
      </c>
      <c r="T546" s="1790" t="s">
        <v>1381</v>
      </c>
      <c r="U546" s="1790" t="s">
        <v>1376</v>
      </c>
      <c r="V546" s="1790">
        <v>41.097000000000001</v>
      </c>
      <c r="W546" s="1790">
        <v>41.097000000000001</v>
      </c>
      <c r="X546" s="1790">
        <v>282599.61300000001</v>
      </c>
      <c r="Y546" s="1786"/>
      <c r="Z546" s="1863">
        <v>0</v>
      </c>
    </row>
    <row r="547" spans="12:26" x14ac:dyDescent="0.3">
      <c r="L547" s="1785"/>
      <c r="M547" s="1785"/>
      <c r="N547" s="1785"/>
      <c r="O547" s="1785"/>
      <c r="P547" s="1785"/>
      <c r="R547" s="1790" t="s">
        <v>156</v>
      </c>
      <c r="S547" s="1790" t="s">
        <v>814</v>
      </c>
      <c r="T547" s="1790" t="s">
        <v>452</v>
      </c>
      <c r="U547" s="1790" t="s">
        <v>1376</v>
      </c>
      <c r="V547" s="1790">
        <v>41.097000000000001</v>
      </c>
      <c r="W547" s="1790">
        <v>41.097000000000001</v>
      </c>
      <c r="X547" s="1790">
        <v>246840.81400000004</v>
      </c>
      <c r="Y547" s="1786"/>
      <c r="Z547" s="1863">
        <v>0</v>
      </c>
    </row>
    <row r="548" spans="12:26" x14ac:dyDescent="0.3">
      <c r="L548" s="1785"/>
      <c r="M548" s="1785"/>
      <c r="N548" s="1785"/>
      <c r="O548" s="1785"/>
      <c r="P548" s="1785"/>
      <c r="R548" s="1790" t="s">
        <v>156</v>
      </c>
      <c r="S548" s="1790" t="s">
        <v>814</v>
      </c>
      <c r="T548" s="1790" t="s">
        <v>454</v>
      </c>
      <c r="U548" s="1790" t="s">
        <v>1376</v>
      </c>
      <c r="V548" s="1790">
        <v>41.097000000000001</v>
      </c>
      <c r="W548" s="1790">
        <v>41.097000000000001</v>
      </c>
      <c r="X548" s="1790">
        <v>253041.91999999998</v>
      </c>
      <c r="Y548" s="1786"/>
      <c r="Z548" s="1863">
        <v>0</v>
      </c>
    </row>
    <row r="549" spans="12:26" x14ac:dyDescent="0.3">
      <c r="L549" s="1785"/>
      <c r="M549" s="1785"/>
      <c r="N549" s="1785"/>
      <c r="O549" s="1785"/>
      <c r="P549" s="1785"/>
      <c r="R549" s="1790" t="s">
        <v>156</v>
      </c>
      <c r="S549" s="1790" t="s">
        <v>814</v>
      </c>
      <c r="T549" s="1790" t="s">
        <v>894</v>
      </c>
      <c r="U549" s="1790" t="s">
        <v>1376</v>
      </c>
      <c r="V549" s="1790">
        <v>41.097000000000001</v>
      </c>
      <c r="W549" s="1790">
        <v>41.097000000000001</v>
      </c>
      <c r="X549" s="1790">
        <v>264231.772</v>
      </c>
      <c r="Y549" s="1786"/>
      <c r="Z549" s="1863">
        <v>0</v>
      </c>
    </row>
    <row r="550" spans="12:26" x14ac:dyDescent="0.3">
      <c r="L550" s="1785"/>
      <c r="M550" s="1785"/>
      <c r="N550" s="1785"/>
      <c r="O550" s="1785"/>
      <c r="P550" s="1785"/>
      <c r="R550" s="1790" t="s">
        <v>156</v>
      </c>
      <c r="S550" s="1790" t="s">
        <v>814</v>
      </c>
      <c r="T550" s="1790" t="s">
        <v>895</v>
      </c>
      <c r="U550" s="1790" t="s">
        <v>1376</v>
      </c>
      <c r="V550" s="1790">
        <v>41.097000000000001</v>
      </c>
      <c r="W550" s="1790">
        <v>41.097000000000001</v>
      </c>
      <c r="X550" s="1790">
        <v>238399.12700000001</v>
      </c>
      <c r="Y550" s="1786"/>
      <c r="Z550" s="1863">
        <v>0</v>
      </c>
    </row>
    <row r="551" spans="12:26" x14ac:dyDescent="0.3">
      <c r="L551" s="1785"/>
      <c r="M551" s="1785"/>
      <c r="N551" s="1785"/>
      <c r="O551" s="1785"/>
      <c r="P551" s="1785"/>
      <c r="R551" s="1790" t="s">
        <v>156</v>
      </c>
      <c r="S551" s="1790" t="s">
        <v>814</v>
      </c>
      <c r="T551" s="1790" t="s">
        <v>896</v>
      </c>
      <c r="U551" s="1790" t="s">
        <v>1376</v>
      </c>
      <c r="V551" s="1790">
        <v>41.097000000000001</v>
      </c>
      <c r="W551" s="1790">
        <v>41.097000000000001</v>
      </c>
      <c r="X551" s="1790">
        <v>243225.48800000001</v>
      </c>
      <c r="Y551" s="1786"/>
      <c r="Z551" s="1863">
        <v>0</v>
      </c>
    </row>
    <row r="552" spans="12:26" x14ac:dyDescent="0.3">
      <c r="L552" s="1785"/>
      <c r="M552" s="1785"/>
      <c r="N552" s="1785"/>
      <c r="O552" s="1785"/>
      <c r="P552" s="1785"/>
      <c r="R552" s="1790" t="s">
        <v>156</v>
      </c>
      <c r="S552" s="1790" t="s">
        <v>815</v>
      </c>
      <c r="T552" s="1790" t="s">
        <v>1381</v>
      </c>
      <c r="U552" s="1790" t="s">
        <v>1376</v>
      </c>
      <c r="V552" s="1790">
        <v>32.619999999999997</v>
      </c>
      <c r="W552" s="1790">
        <v>32.619999999999997</v>
      </c>
      <c r="X552" s="1790">
        <v>150828.11699999997</v>
      </c>
      <c r="Y552" s="1786"/>
      <c r="Z552" s="1863">
        <v>0</v>
      </c>
    </row>
    <row r="553" spans="12:26" x14ac:dyDescent="0.3">
      <c r="L553" s="1785"/>
      <c r="M553" s="1785"/>
      <c r="N553" s="1785"/>
      <c r="O553" s="1785"/>
      <c r="P553" s="1785"/>
      <c r="R553" s="1790" t="s">
        <v>156</v>
      </c>
      <c r="S553" s="1790" t="s">
        <v>815</v>
      </c>
      <c r="T553" s="1790" t="s">
        <v>452</v>
      </c>
      <c r="U553" s="1790" t="s">
        <v>1376</v>
      </c>
      <c r="V553" s="1790">
        <v>31.51</v>
      </c>
      <c r="W553" s="1790">
        <v>31.51</v>
      </c>
      <c r="X553" s="1790">
        <v>149254.80600000001</v>
      </c>
      <c r="Y553" s="1786"/>
      <c r="Z553" s="1863">
        <v>0</v>
      </c>
    </row>
    <row r="554" spans="12:26" x14ac:dyDescent="0.3">
      <c r="L554" s="1785"/>
      <c r="M554" s="1785"/>
      <c r="N554" s="1785"/>
      <c r="O554" s="1785"/>
      <c r="P554" s="1785"/>
      <c r="R554" s="1790" t="s">
        <v>156</v>
      </c>
      <c r="S554" s="1790" t="s">
        <v>815</v>
      </c>
      <c r="T554" s="1790" t="s">
        <v>454</v>
      </c>
      <c r="U554" s="1790" t="s">
        <v>1376</v>
      </c>
      <c r="V554" s="1790">
        <v>30.98</v>
      </c>
      <c r="W554" s="1790">
        <v>30.98</v>
      </c>
      <c r="X554" s="1790">
        <v>150337.93599999999</v>
      </c>
      <c r="Y554" s="1786"/>
      <c r="Z554" s="1863">
        <v>0</v>
      </c>
    </row>
    <row r="555" spans="12:26" x14ac:dyDescent="0.3">
      <c r="L555" s="1785"/>
      <c r="M555" s="1785"/>
      <c r="N555" s="1785"/>
      <c r="O555" s="1785"/>
      <c r="P555" s="1785"/>
      <c r="R555" s="1790" t="s">
        <v>156</v>
      </c>
      <c r="S555" s="1790" t="s">
        <v>816</v>
      </c>
      <c r="T555" s="1790" t="s">
        <v>894</v>
      </c>
      <c r="U555" s="1790" t="s">
        <v>1376</v>
      </c>
      <c r="V555" s="1790">
        <v>10</v>
      </c>
      <c r="W555" s="1790">
        <v>10</v>
      </c>
      <c r="X555" s="1790">
        <v>71382.055000000008</v>
      </c>
      <c r="Y555" s="1786"/>
      <c r="Z555" s="1863">
        <v>0</v>
      </c>
    </row>
    <row r="556" spans="12:26" x14ac:dyDescent="0.3">
      <c r="L556" s="1785"/>
      <c r="M556" s="1785"/>
      <c r="N556" s="1785"/>
      <c r="O556" s="1785"/>
      <c r="P556" s="1785"/>
      <c r="R556" s="1790" t="s">
        <v>158</v>
      </c>
      <c r="S556" s="1790" t="s">
        <v>702</v>
      </c>
      <c r="T556" s="1790" t="s">
        <v>470</v>
      </c>
      <c r="U556" s="1790" t="s">
        <v>1376</v>
      </c>
      <c r="V556" s="1790"/>
      <c r="W556" s="1790">
        <v>15.75</v>
      </c>
      <c r="X556" s="1790">
        <v>31220.531000000003</v>
      </c>
      <c r="Y556" s="1786" t="s">
        <v>1729</v>
      </c>
      <c r="Z556" s="1863">
        <v>15.75</v>
      </c>
    </row>
    <row r="557" spans="12:26" x14ac:dyDescent="0.3">
      <c r="L557" s="1785"/>
      <c r="M557" s="1785"/>
      <c r="N557" s="1785"/>
      <c r="O557" s="1785"/>
      <c r="P557" s="1785"/>
      <c r="R557" s="1790" t="s">
        <v>158</v>
      </c>
      <c r="S557" s="1790" t="s">
        <v>702</v>
      </c>
      <c r="T557" s="1790" t="s">
        <v>929</v>
      </c>
      <c r="U557" s="1790" t="s">
        <v>1376</v>
      </c>
      <c r="V557" s="1790"/>
      <c r="W557" s="1790">
        <v>18.899999999999999</v>
      </c>
      <c r="X557" s="1790">
        <v>33821.286999999997</v>
      </c>
      <c r="Y557" s="1786" t="s">
        <v>1729</v>
      </c>
      <c r="Z557" s="1863">
        <v>18.899999999999999</v>
      </c>
    </row>
    <row r="558" spans="12:26" x14ac:dyDescent="0.3">
      <c r="L558" s="1785"/>
      <c r="M558" s="1785"/>
      <c r="N558" s="1785"/>
      <c r="O558" s="1785"/>
      <c r="P558" s="1785"/>
      <c r="R558" s="1790" t="s">
        <v>158</v>
      </c>
      <c r="S558" s="1790" t="s">
        <v>702</v>
      </c>
      <c r="T558" s="1790" t="s">
        <v>930</v>
      </c>
      <c r="U558" s="1790" t="s">
        <v>1376</v>
      </c>
      <c r="V558" s="1790"/>
      <c r="W558" s="1790">
        <v>18.899999999999999</v>
      </c>
      <c r="X558" s="1790">
        <v>35793.687999999995</v>
      </c>
      <c r="Y558" s="1786" t="s">
        <v>1729</v>
      </c>
      <c r="Z558" s="1863">
        <v>18.899999999999999</v>
      </c>
    </row>
    <row r="559" spans="12:26" x14ac:dyDescent="0.3">
      <c r="L559" s="1785"/>
      <c r="M559" s="1785"/>
      <c r="N559" s="1785"/>
      <c r="O559" s="1785"/>
      <c r="P559" s="1785"/>
      <c r="R559" s="1790" t="s">
        <v>158</v>
      </c>
      <c r="S559" s="1790" t="s">
        <v>702</v>
      </c>
      <c r="T559" s="1790" t="s">
        <v>931</v>
      </c>
      <c r="U559" s="1790" t="s">
        <v>1376</v>
      </c>
      <c r="V559" s="1790"/>
      <c r="W559" s="1790">
        <v>18.899999999999999</v>
      </c>
      <c r="X559" s="1790">
        <v>31637.827000000001</v>
      </c>
      <c r="Y559" s="1786" t="s">
        <v>1729</v>
      </c>
      <c r="Z559" s="1863">
        <v>18.899999999999999</v>
      </c>
    </row>
    <row r="560" spans="12:26" x14ac:dyDescent="0.3">
      <c r="L560" s="1785"/>
      <c r="M560" s="1785"/>
      <c r="N560" s="1785"/>
      <c r="O560" s="1785"/>
      <c r="P560" s="1785"/>
      <c r="R560" s="1790" t="s">
        <v>158</v>
      </c>
      <c r="S560" s="1790" t="s">
        <v>702</v>
      </c>
      <c r="T560" s="1790" t="s">
        <v>932</v>
      </c>
      <c r="U560" s="1790" t="s">
        <v>1376</v>
      </c>
      <c r="V560" s="1790"/>
      <c r="W560" s="1790">
        <v>22.05</v>
      </c>
      <c r="X560" s="1790">
        <v>40684.468999999997</v>
      </c>
      <c r="Y560" s="1786" t="s">
        <v>1729</v>
      </c>
      <c r="Z560" s="1863">
        <v>22.05</v>
      </c>
    </row>
    <row r="561" spans="12:26" x14ac:dyDescent="0.3">
      <c r="L561" s="1785"/>
      <c r="M561" s="1785"/>
      <c r="N561" s="1785"/>
      <c r="O561" s="1785"/>
      <c r="P561" s="1785"/>
      <c r="R561" s="1790" t="s">
        <v>158</v>
      </c>
      <c r="S561" s="1790" t="s">
        <v>702</v>
      </c>
      <c r="T561" s="1790" t="s">
        <v>933</v>
      </c>
      <c r="U561" s="1790" t="s">
        <v>1376</v>
      </c>
      <c r="V561" s="1790"/>
      <c r="W561" s="1790">
        <v>15.75</v>
      </c>
      <c r="X561" s="1790">
        <v>29890.153000000006</v>
      </c>
      <c r="Y561" s="1786" t="s">
        <v>1729</v>
      </c>
      <c r="Z561" s="1863">
        <v>15.75</v>
      </c>
    </row>
    <row r="562" spans="12:26" x14ac:dyDescent="0.3">
      <c r="L562" s="1785"/>
      <c r="M562" s="1785"/>
      <c r="N562" s="1785"/>
      <c r="O562" s="1785"/>
      <c r="P562" s="1785"/>
      <c r="R562" s="1790" t="s">
        <v>158</v>
      </c>
      <c r="S562" s="1790" t="s">
        <v>702</v>
      </c>
      <c r="T562" s="1790" t="s">
        <v>934</v>
      </c>
      <c r="U562" s="1790" t="s">
        <v>1376</v>
      </c>
      <c r="V562" s="1790"/>
      <c r="W562" s="1790">
        <v>22.05</v>
      </c>
      <c r="X562" s="1790">
        <v>47289.096000000005</v>
      </c>
      <c r="Y562" s="1786" t="s">
        <v>1729</v>
      </c>
      <c r="Z562" s="1863">
        <v>22.05</v>
      </c>
    </row>
    <row r="563" spans="12:26" x14ac:dyDescent="0.3">
      <c r="L563" s="1785"/>
      <c r="M563" s="1785"/>
      <c r="N563" s="1785"/>
      <c r="O563" s="1785"/>
      <c r="P563" s="1785"/>
      <c r="R563" s="1790" t="s">
        <v>158</v>
      </c>
      <c r="S563" s="1790" t="s">
        <v>706</v>
      </c>
      <c r="T563" s="1790" t="s">
        <v>459</v>
      </c>
      <c r="U563" s="1790" t="s">
        <v>1376</v>
      </c>
      <c r="V563" s="1790"/>
      <c r="W563" s="1790">
        <v>15.888999999999999</v>
      </c>
      <c r="X563" s="1790">
        <v>50853.718999999997</v>
      </c>
      <c r="Y563" s="1786" t="s">
        <v>1729</v>
      </c>
      <c r="Z563" s="1863">
        <v>15.888999999999999</v>
      </c>
    </row>
    <row r="564" spans="12:26" x14ac:dyDescent="0.3">
      <c r="L564" s="1785"/>
      <c r="M564" s="1785"/>
      <c r="N564" s="1785"/>
      <c r="O564" s="1785"/>
      <c r="P564" s="1785"/>
      <c r="R564" s="1790" t="s">
        <v>158</v>
      </c>
      <c r="S564" s="1790" t="s">
        <v>706</v>
      </c>
      <c r="T564" s="1790" t="s">
        <v>461</v>
      </c>
      <c r="U564" s="1790" t="s">
        <v>1376</v>
      </c>
      <c r="V564" s="1790"/>
      <c r="W564" s="1790">
        <v>15.888999999999999</v>
      </c>
      <c r="X564" s="1790">
        <v>51349.898999999998</v>
      </c>
      <c r="Y564" s="1786" t="s">
        <v>1729</v>
      </c>
      <c r="Z564" s="1863">
        <v>15.888999999999999</v>
      </c>
    </row>
    <row r="565" spans="12:26" x14ac:dyDescent="0.3">
      <c r="L565" s="1785"/>
      <c r="M565" s="1785"/>
      <c r="N565" s="1785"/>
      <c r="O565" s="1785"/>
      <c r="P565" s="1785"/>
      <c r="R565" s="1790" t="s">
        <v>158</v>
      </c>
      <c r="S565" s="1790" t="s">
        <v>706</v>
      </c>
      <c r="T565" s="1790" t="s">
        <v>926</v>
      </c>
      <c r="U565" s="1790" t="s">
        <v>1376</v>
      </c>
      <c r="V565" s="1790"/>
      <c r="W565" s="1790">
        <v>15.888999999999999</v>
      </c>
      <c r="X565" s="1790">
        <v>51065.256999999998</v>
      </c>
      <c r="Y565" s="1786" t="s">
        <v>1729</v>
      </c>
      <c r="Z565" s="1863">
        <v>15.888999999999999</v>
      </c>
    </row>
    <row r="566" spans="12:26" x14ac:dyDescent="0.3">
      <c r="L566" s="1785"/>
      <c r="M566" s="1785"/>
      <c r="N566" s="1785"/>
      <c r="O566" s="1785"/>
      <c r="P566" s="1785"/>
      <c r="R566" s="1790" t="s">
        <v>158</v>
      </c>
      <c r="S566" s="1790" t="s">
        <v>706</v>
      </c>
      <c r="T566" s="1790" t="s">
        <v>927</v>
      </c>
      <c r="U566" s="1790" t="s">
        <v>1376</v>
      </c>
      <c r="V566" s="1790"/>
      <c r="W566" s="1790">
        <v>34.97</v>
      </c>
      <c r="X566" s="1790">
        <v>109837.93099999998</v>
      </c>
      <c r="Y566" s="1786" t="s">
        <v>1729</v>
      </c>
      <c r="Z566" s="1863">
        <v>34.97</v>
      </c>
    </row>
    <row r="567" spans="12:26" x14ac:dyDescent="0.3">
      <c r="L567" s="1785"/>
      <c r="M567" s="1785"/>
      <c r="N567" s="1785"/>
      <c r="O567" s="1785"/>
      <c r="P567" s="1785"/>
      <c r="R567" s="1790" t="s">
        <v>158</v>
      </c>
      <c r="S567" s="1790" t="s">
        <v>715</v>
      </c>
      <c r="T567" s="1790" t="s">
        <v>459</v>
      </c>
      <c r="U567" s="1790" t="s">
        <v>1376</v>
      </c>
      <c r="V567" s="1790"/>
      <c r="W567" s="1790">
        <v>0.35</v>
      </c>
      <c r="X567" s="1790">
        <v>1130.491</v>
      </c>
      <c r="Y567" s="1786" t="s">
        <v>1729</v>
      </c>
      <c r="Z567" s="1863">
        <v>0.35</v>
      </c>
    </row>
    <row r="568" spans="12:26" x14ac:dyDescent="0.3">
      <c r="L568" s="1785"/>
      <c r="M568" s="1785"/>
      <c r="N568" s="1785"/>
      <c r="O568" s="1785"/>
      <c r="P568" s="1785"/>
      <c r="R568" s="1790" t="s">
        <v>158</v>
      </c>
      <c r="S568" s="1790" t="s">
        <v>715</v>
      </c>
      <c r="T568" s="1790" t="s">
        <v>461</v>
      </c>
      <c r="U568" s="1790" t="s">
        <v>1376</v>
      </c>
      <c r="V568" s="1790"/>
      <c r="W568" s="1790">
        <v>0.35</v>
      </c>
      <c r="X568" s="1790">
        <v>1137.1280000000002</v>
      </c>
      <c r="Y568" s="1786" t="s">
        <v>1729</v>
      </c>
      <c r="Z568" s="1863">
        <v>0.35</v>
      </c>
    </row>
    <row r="569" spans="12:26" x14ac:dyDescent="0.3">
      <c r="L569" s="1785"/>
      <c r="M569" s="1785"/>
      <c r="N569" s="1785"/>
      <c r="O569" s="1785"/>
      <c r="P569" s="1785"/>
      <c r="R569" s="1790" t="s">
        <v>158</v>
      </c>
      <c r="S569" s="1790" t="s">
        <v>708</v>
      </c>
      <c r="T569" s="1790" t="s">
        <v>459</v>
      </c>
      <c r="U569" s="1790" t="s">
        <v>1376</v>
      </c>
      <c r="V569" s="1790"/>
      <c r="W569" s="1790">
        <v>15.7</v>
      </c>
      <c r="X569" s="1790">
        <v>52511.745000000003</v>
      </c>
      <c r="Y569" s="1786" t="s">
        <v>1729</v>
      </c>
      <c r="Z569" s="1863">
        <v>15.7</v>
      </c>
    </row>
    <row r="570" spans="12:26" x14ac:dyDescent="0.3">
      <c r="L570" s="1785"/>
      <c r="M570" s="1785"/>
      <c r="N570" s="1785"/>
      <c r="O570" s="1785"/>
      <c r="P570" s="1785"/>
      <c r="R570" s="1790" t="s">
        <v>158</v>
      </c>
      <c r="S570" s="1790" t="s">
        <v>708</v>
      </c>
      <c r="T570" s="1790" t="s">
        <v>461</v>
      </c>
      <c r="U570" s="1790" t="s">
        <v>1376</v>
      </c>
      <c r="V570" s="1790"/>
      <c r="W570" s="1790">
        <v>15.7</v>
      </c>
      <c r="X570" s="1790">
        <v>51565.002999999997</v>
      </c>
      <c r="Y570" s="1786" t="s">
        <v>1729</v>
      </c>
      <c r="Z570" s="1863">
        <v>15.7</v>
      </c>
    </row>
    <row r="571" spans="12:26" x14ac:dyDescent="0.3">
      <c r="L571" s="1785"/>
      <c r="M571" s="1785"/>
      <c r="N571" s="1785"/>
      <c r="O571" s="1785"/>
      <c r="P571" s="1785"/>
      <c r="R571" s="1790" t="s">
        <v>158</v>
      </c>
      <c r="S571" s="1790" t="s">
        <v>710</v>
      </c>
      <c r="T571" s="1790" t="s">
        <v>459</v>
      </c>
      <c r="U571" s="1790" t="s">
        <v>1376</v>
      </c>
      <c r="V571" s="1790"/>
      <c r="W571" s="1790">
        <v>64.599999999999994</v>
      </c>
      <c r="X571" s="1790">
        <v>117979.93600000002</v>
      </c>
      <c r="Y571" s="1786" t="s">
        <v>1729</v>
      </c>
      <c r="Z571" s="1863">
        <v>64.599999999999994</v>
      </c>
    </row>
    <row r="572" spans="12:26" x14ac:dyDescent="0.3">
      <c r="L572" s="1785"/>
      <c r="M572" s="1785"/>
      <c r="N572" s="1785"/>
      <c r="O572" s="1785"/>
      <c r="P572" s="1785"/>
      <c r="R572" s="1790" t="s">
        <v>158</v>
      </c>
      <c r="S572" s="1790" t="s">
        <v>710</v>
      </c>
      <c r="T572" s="1790" t="s">
        <v>461</v>
      </c>
      <c r="U572" s="1790" t="s">
        <v>1376</v>
      </c>
      <c r="V572" s="1790"/>
      <c r="W572" s="1790">
        <v>64.599999999999994</v>
      </c>
      <c r="X572" s="1790">
        <v>109831.496</v>
      </c>
      <c r="Y572" s="1786" t="s">
        <v>1729</v>
      </c>
      <c r="Z572" s="1863">
        <v>64.599999999999994</v>
      </c>
    </row>
    <row r="573" spans="12:26" x14ac:dyDescent="0.3">
      <c r="L573" s="1785"/>
      <c r="M573" s="1785"/>
      <c r="N573" s="1785"/>
      <c r="O573" s="1785"/>
      <c r="P573" s="1785"/>
      <c r="R573" s="1790" t="s">
        <v>158</v>
      </c>
      <c r="S573" s="1790" t="s">
        <v>710</v>
      </c>
      <c r="T573" s="1790" t="s">
        <v>926</v>
      </c>
      <c r="U573" s="1790" t="s">
        <v>1376</v>
      </c>
      <c r="V573" s="1790"/>
      <c r="W573" s="1790">
        <v>64.599999999999994</v>
      </c>
      <c r="X573" s="1790">
        <v>139609.03899999999</v>
      </c>
      <c r="Y573" s="1786" t="s">
        <v>1729</v>
      </c>
      <c r="Z573" s="1863">
        <v>64.599999999999994</v>
      </c>
    </row>
    <row r="574" spans="12:26" x14ac:dyDescent="0.3">
      <c r="L574" s="1785"/>
      <c r="M574" s="1785"/>
      <c r="N574" s="1785"/>
      <c r="O574" s="1785"/>
      <c r="P574" s="1785"/>
      <c r="R574" s="1790" t="s">
        <v>158</v>
      </c>
      <c r="S574" s="1790" t="s">
        <v>710</v>
      </c>
      <c r="T574" s="1790" t="s">
        <v>927</v>
      </c>
      <c r="U574" s="1790" t="s">
        <v>1376</v>
      </c>
      <c r="V574" s="1790"/>
      <c r="W574" s="1790">
        <v>64.599999999999994</v>
      </c>
      <c r="X574" s="1790">
        <v>114386.143</v>
      </c>
      <c r="Y574" s="1786" t="s">
        <v>1729</v>
      </c>
      <c r="Z574" s="1863">
        <v>64.599999999999994</v>
      </c>
    </row>
    <row r="575" spans="12:26" x14ac:dyDescent="0.3">
      <c r="L575" s="1785"/>
      <c r="M575" s="1785"/>
      <c r="N575" s="1785"/>
      <c r="O575" s="1785"/>
      <c r="P575" s="1785"/>
      <c r="R575" s="1790" t="s">
        <v>158</v>
      </c>
      <c r="S575" s="1790" t="s">
        <v>711</v>
      </c>
      <c r="T575" s="1790" t="s">
        <v>459</v>
      </c>
      <c r="U575" s="1790" t="s">
        <v>1376</v>
      </c>
      <c r="V575" s="1790"/>
      <c r="W575" s="1790">
        <v>60</v>
      </c>
      <c r="X575" s="1790">
        <v>176446.50499999998</v>
      </c>
      <c r="Y575" s="1786" t="s">
        <v>1729</v>
      </c>
      <c r="Z575" s="1863">
        <v>60</v>
      </c>
    </row>
    <row r="576" spans="12:26" x14ac:dyDescent="0.3">
      <c r="L576" s="1785"/>
      <c r="M576" s="1785"/>
      <c r="N576" s="1785"/>
      <c r="O576" s="1785"/>
      <c r="P576" s="1785"/>
      <c r="R576" s="1790" t="s">
        <v>158</v>
      </c>
      <c r="S576" s="1790" t="s">
        <v>711</v>
      </c>
      <c r="T576" s="1790" t="s">
        <v>461</v>
      </c>
      <c r="U576" s="1790" t="s">
        <v>1376</v>
      </c>
      <c r="V576" s="1790"/>
      <c r="W576" s="1790">
        <v>60</v>
      </c>
      <c r="X576" s="1790">
        <v>177524.823</v>
      </c>
      <c r="Y576" s="1786" t="s">
        <v>1729</v>
      </c>
      <c r="Z576" s="1863">
        <v>60</v>
      </c>
    </row>
    <row r="577" spans="12:26" x14ac:dyDescent="0.3">
      <c r="L577" s="1785"/>
      <c r="M577" s="1785"/>
      <c r="N577" s="1785"/>
      <c r="O577" s="1785"/>
      <c r="P577" s="1785"/>
      <c r="R577" s="1790" t="s">
        <v>158</v>
      </c>
      <c r="S577" s="1790" t="s">
        <v>713</v>
      </c>
      <c r="T577" s="1790" t="s">
        <v>459</v>
      </c>
      <c r="U577" s="1790" t="s">
        <v>1376</v>
      </c>
      <c r="V577" s="1790"/>
      <c r="W577" s="1790">
        <v>25.417000000000002</v>
      </c>
      <c r="X577" s="1790">
        <v>79536.34599999999</v>
      </c>
      <c r="Y577" s="1786" t="s">
        <v>1729</v>
      </c>
      <c r="Z577" s="1863">
        <v>25.417000000000002</v>
      </c>
    </row>
    <row r="578" spans="12:26" x14ac:dyDescent="0.3">
      <c r="L578" s="1785"/>
      <c r="M578" s="1785"/>
      <c r="N578" s="1785"/>
      <c r="O578" s="1785"/>
      <c r="P578" s="1785"/>
      <c r="R578" s="1790" t="s">
        <v>158</v>
      </c>
      <c r="S578" s="1790" t="s">
        <v>713</v>
      </c>
      <c r="T578" s="1790" t="s">
        <v>461</v>
      </c>
      <c r="U578" s="1790" t="s">
        <v>1376</v>
      </c>
      <c r="V578" s="1790"/>
      <c r="W578" s="1790">
        <v>25.417000000000002</v>
      </c>
      <c r="X578" s="1790">
        <v>77819.565000000002</v>
      </c>
      <c r="Y578" s="1786" t="s">
        <v>1729</v>
      </c>
      <c r="Z578" s="1863">
        <v>25.417000000000002</v>
      </c>
    </row>
    <row r="579" spans="12:26" x14ac:dyDescent="0.3">
      <c r="L579" s="1785"/>
      <c r="M579" s="1785"/>
      <c r="N579" s="1785"/>
      <c r="O579" s="1785"/>
      <c r="P579" s="1785"/>
      <c r="R579" s="1790" t="s">
        <v>158</v>
      </c>
      <c r="S579" s="1790" t="s">
        <v>713</v>
      </c>
      <c r="T579" s="1790" t="s">
        <v>926</v>
      </c>
      <c r="U579" s="1790" t="s">
        <v>1376</v>
      </c>
      <c r="V579" s="1790"/>
      <c r="W579" s="1790">
        <v>24.58</v>
      </c>
      <c r="X579" s="1790">
        <v>74352.671000000002</v>
      </c>
      <c r="Y579" s="1786" t="s">
        <v>1729</v>
      </c>
      <c r="Z579" s="1863">
        <v>24.58</v>
      </c>
    </row>
    <row r="580" spans="12:26" x14ac:dyDescent="0.3">
      <c r="L580" s="1785"/>
      <c r="M580" s="1785"/>
      <c r="N580" s="1785"/>
      <c r="O580" s="1785"/>
      <c r="P580" s="1785"/>
      <c r="R580" s="1790" t="s">
        <v>158</v>
      </c>
      <c r="S580" s="1790" t="s">
        <v>717</v>
      </c>
      <c r="T580" s="1790" t="s">
        <v>470</v>
      </c>
      <c r="U580" s="1790" t="s">
        <v>1376</v>
      </c>
      <c r="V580" s="1790"/>
      <c r="W580" s="1790">
        <v>14.096</v>
      </c>
      <c r="X580" s="1790">
        <v>20516.654999999999</v>
      </c>
      <c r="Y580" s="1786" t="s">
        <v>1729</v>
      </c>
      <c r="Z580" s="1863">
        <v>14.096</v>
      </c>
    </row>
    <row r="581" spans="12:26" x14ac:dyDescent="0.3">
      <c r="L581" s="1785"/>
      <c r="M581" s="1785"/>
      <c r="N581" s="1785"/>
      <c r="O581" s="1785"/>
      <c r="P581" s="1785"/>
      <c r="R581" s="1790" t="s">
        <v>158</v>
      </c>
      <c r="S581" s="1790" t="s">
        <v>717</v>
      </c>
      <c r="T581" s="1790" t="s">
        <v>928</v>
      </c>
      <c r="U581" s="1790" t="s">
        <v>1376</v>
      </c>
      <c r="V581" s="1790"/>
      <c r="W581" s="1790">
        <v>14.096</v>
      </c>
      <c r="X581" s="1790">
        <v>20455.243999999999</v>
      </c>
      <c r="Y581" s="1786" t="s">
        <v>1729</v>
      </c>
      <c r="Z581" s="1863">
        <v>14.096</v>
      </c>
    </row>
    <row r="582" spans="12:26" x14ac:dyDescent="0.3">
      <c r="L582" s="1785"/>
      <c r="M582" s="1785"/>
      <c r="N582" s="1785"/>
      <c r="O582" s="1785"/>
      <c r="P582" s="1785"/>
      <c r="R582" s="1790" t="s">
        <v>158</v>
      </c>
      <c r="S582" s="1790" t="s">
        <v>717</v>
      </c>
      <c r="T582" s="1790" t="s">
        <v>929</v>
      </c>
      <c r="U582" s="1790" t="s">
        <v>1376</v>
      </c>
      <c r="V582" s="1790"/>
      <c r="W582" s="1790">
        <v>14.096</v>
      </c>
      <c r="X582" s="1790">
        <v>20379.484</v>
      </c>
      <c r="Y582" s="1786" t="s">
        <v>1729</v>
      </c>
      <c r="Z582" s="1863">
        <v>14.096</v>
      </c>
    </row>
    <row r="583" spans="12:26" x14ac:dyDescent="0.3">
      <c r="L583" s="1785"/>
      <c r="M583" s="1785"/>
      <c r="N583" s="1785"/>
      <c r="O583" s="1785"/>
      <c r="P583" s="1785"/>
      <c r="R583" s="1790" t="s">
        <v>158</v>
      </c>
      <c r="S583" s="1790" t="s">
        <v>717</v>
      </c>
      <c r="T583" s="1790" t="s">
        <v>930</v>
      </c>
      <c r="U583" s="1790" t="s">
        <v>1376</v>
      </c>
      <c r="V583" s="1790"/>
      <c r="W583" s="1790">
        <v>14.096</v>
      </c>
      <c r="X583" s="1790">
        <v>20540.363000000001</v>
      </c>
      <c r="Y583" s="1786" t="s">
        <v>1729</v>
      </c>
      <c r="Z583" s="1863">
        <v>14.096</v>
      </c>
    </row>
    <row r="584" spans="12:26" x14ac:dyDescent="0.3">
      <c r="L584" s="1785"/>
      <c r="M584" s="1785"/>
      <c r="N584" s="1785"/>
      <c r="O584" s="1785"/>
      <c r="P584" s="1785"/>
      <c r="R584" s="1790" t="s">
        <v>158</v>
      </c>
      <c r="S584" s="1790" t="s">
        <v>717</v>
      </c>
      <c r="T584" s="1790" t="s">
        <v>931</v>
      </c>
      <c r="U584" s="1790" t="s">
        <v>1376</v>
      </c>
      <c r="V584" s="1790"/>
      <c r="W584" s="1790">
        <v>14.096</v>
      </c>
      <c r="X584" s="1790">
        <v>20215.100999999999</v>
      </c>
      <c r="Y584" s="1786" t="s">
        <v>1729</v>
      </c>
      <c r="Z584" s="1863">
        <v>14.096</v>
      </c>
    </row>
    <row r="585" spans="12:26" x14ac:dyDescent="0.3">
      <c r="L585" s="1785"/>
      <c r="M585" s="1785"/>
      <c r="N585" s="1785"/>
      <c r="O585" s="1785"/>
      <c r="P585" s="1785"/>
      <c r="R585" s="1790" t="s">
        <v>158</v>
      </c>
      <c r="S585" s="1790" t="s">
        <v>717</v>
      </c>
      <c r="T585" s="1790" t="s">
        <v>932</v>
      </c>
      <c r="U585" s="1790" t="s">
        <v>1376</v>
      </c>
      <c r="V585" s="1790"/>
      <c r="W585" s="1790">
        <v>14.096</v>
      </c>
      <c r="X585" s="1790">
        <v>20596.734</v>
      </c>
      <c r="Y585" s="1786" t="s">
        <v>1729</v>
      </c>
      <c r="Z585" s="1863">
        <v>14.096</v>
      </c>
    </row>
    <row r="586" spans="12:26" x14ac:dyDescent="0.3">
      <c r="L586" s="1785"/>
      <c r="M586" s="1785"/>
      <c r="N586" s="1785"/>
      <c r="O586" s="1785"/>
      <c r="P586" s="1785"/>
      <c r="R586" s="1790" t="s">
        <v>158</v>
      </c>
      <c r="S586" s="1790" t="s">
        <v>717</v>
      </c>
      <c r="T586" s="1790" t="s">
        <v>933</v>
      </c>
      <c r="U586" s="1790" t="s">
        <v>1376</v>
      </c>
      <c r="V586" s="1790"/>
      <c r="W586" s="1790">
        <v>14.096</v>
      </c>
      <c r="X586" s="1790">
        <v>20385.777000000002</v>
      </c>
      <c r="Y586" s="1786" t="s">
        <v>1729</v>
      </c>
      <c r="Z586" s="1863">
        <v>14.096</v>
      </c>
    </row>
    <row r="587" spans="12:26" x14ac:dyDescent="0.3">
      <c r="L587" s="1785"/>
      <c r="M587" s="1785"/>
      <c r="N587" s="1785"/>
      <c r="O587" s="1785"/>
      <c r="P587" s="1785"/>
      <c r="R587" s="1790" t="s">
        <v>158</v>
      </c>
      <c r="S587" s="1790" t="s">
        <v>717</v>
      </c>
      <c r="T587" s="1790" t="s">
        <v>934</v>
      </c>
      <c r="U587" s="1790" t="s">
        <v>1376</v>
      </c>
      <c r="V587" s="1790"/>
      <c r="W587" s="1790">
        <v>14.096</v>
      </c>
      <c r="X587" s="1790">
        <v>20496.382999999998</v>
      </c>
      <c r="Y587" s="1786" t="s">
        <v>1729</v>
      </c>
      <c r="Z587" s="1863">
        <v>14.096</v>
      </c>
    </row>
    <row r="588" spans="12:26" x14ac:dyDescent="0.3">
      <c r="L588" s="1785"/>
      <c r="M588" s="1785"/>
      <c r="N588" s="1785"/>
      <c r="O588" s="1785"/>
      <c r="P588" s="1785"/>
      <c r="R588" s="1790" t="s">
        <v>158</v>
      </c>
      <c r="S588" s="1790" t="s">
        <v>717</v>
      </c>
      <c r="T588" s="1790" t="s">
        <v>935</v>
      </c>
      <c r="U588" s="1790" t="s">
        <v>1376</v>
      </c>
      <c r="V588" s="1790"/>
      <c r="W588" s="1790">
        <v>14.096</v>
      </c>
      <c r="X588" s="1790">
        <v>20408.352000000003</v>
      </c>
      <c r="Y588" s="1786" t="s">
        <v>1729</v>
      </c>
      <c r="Z588" s="1863">
        <v>14.096</v>
      </c>
    </row>
    <row r="589" spans="12:26" x14ac:dyDescent="0.3">
      <c r="L589" s="1785"/>
      <c r="M589" s="1785"/>
      <c r="N589" s="1785"/>
      <c r="O589" s="1785"/>
      <c r="P589" s="1785"/>
      <c r="R589" s="1790" t="s">
        <v>158</v>
      </c>
      <c r="S589" s="1790" t="s">
        <v>717</v>
      </c>
      <c r="T589" s="1790" t="s">
        <v>936</v>
      </c>
      <c r="U589" s="1790" t="s">
        <v>1376</v>
      </c>
      <c r="V589" s="1790"/>
      <c r="W589" s="1790">
        <v>17.62</v>
      </c>
      <c r="X589" s="1790">
        <v>25547.946</v>
      </c>
      <c r="Y589" s="1786" t="s">
        <v>1729</v>
      </c>
      <c r="Z589" s="1863">
        <v>17.62</v>
      </c>
    </row>
    <row r="590" spans="12:26" x14ac:dyDescent="0.3">
      <c r="L590" s="1785"/>
      <c r="M590" s="1785"/>
      <c r="N590" s="1785"/>
      <c r="O590" s="1785"/>
      <c r="P590" s="1785"/>
      <c r="R590" s="1790" t="s">
        <v>158</v>
      </c>
      <c r="S590" s="1790" t="s">
        <v>721</v>
      </c>
      <c r="T590" s="1790" t="s">
        <v>937</v>
      </c>
      <c r="U590" s="1790" t="s">
        <v>1389</v>
      </c>
      <c r="V590" s="1790"/>
      <c r="W590" s="1790">
        <v>0</v>
      </c>
      <c r="X590" s="1790">
        <v>0</v>
      </c>
      <c r="Y590" s="1786" t="s">
        <v>1729</v>
      </c>
      <c r="Z590" s="1863">
        <v>0</v>
      </c>
    </row>
    <row r="591" spans="12:26" x14ac:dyDescent="0.3">
      <c r="L591" s="1785"/>
      <c r="M591" s="1785"/>
      <c r="N591" s="1785"/>
      <c r="O591" s="1785"/>
      <c r="P591" s="1785"/>
      <c r="R591" s="1790" t="s">
        <v>158</v>
      </c>
      <c r="S591" s="1790" t="s">
        <v>721</v>
      </c>
      <c r="T591" s="1790" t="s">
        <v>938</v>
      </c>
      <c r="U591" s="1790" t="s">
        <v>1389</v>
      </c>
      <c r="V591" s="1790"/>
      <c r="W591" s="1790">
        <v>0</v>
      </c>
      <c r="X591" s="1790">
        <v>0</v>
      </c>
      <c r="Y591" s="1786" t="s">
        <v>1729</v>
      </c>
      <c r="Z591" s="1863">
        <v>0</v>
      </c>
    </row>
    <row r="592" spans="12:26" x14ac:dyDescent="0.3">
      <c r="L592" s="1785"/>
      <c r="M592" s="1785"/>
      <c r="N592" s="1785"/>
      <c r="O592" s="1785"/>
      <c r="P592" s="1785"/>
      <c r="R592" s="1790" t="s">
        <v>158</v>
      </c>
      <c r="S592" s="1790" t="s">
        <v>721</v>
      </c>
      <c r="T592" s="1790" t="s">
        <v>939</v>
      </c>
      <c r="U592" s="1790" t="s">
        <v>1389</v>
      </c>
      <c r="V592" s="1790"/>
      <c r="W592" s="1790">
        <v>0</v>
      </c>
      <c r="X592" s="1790">
        <v>0</v>
      </c>
      <c r="Y592" s="1786" t="s">
        <v>1729</v>
      </c>
      <c r="Z592" s="1863">
        <v>0</v>
      </c>
    </row>
    <row r="593" spans="12:26" x14ac:dyDescent="0.3">
      <c r="L593" s="1785"/>
      <c r="M593" s="1785"/>
      <c r="N593" s="1785"/>
      <c r="O593" s="1785"/>
      <c r="P593" s="1785"/>
      <c r="R593" s="1790" t="s">
        <v>158</v>
      </c>
      <c r="S593" s="1790" t="s">
        <v>721</v>
      </c>
      <c r="T593" s="1790" t="s">
        <v>940</v>
      </c>
      <c r="U593" s="1790" t="s">
        <v>1376</v>
      </c>
      <c r="V593" s="1790"/>
      <c r="W593" s="1790">
        <v>59.6</v>
      </c>
      <c r="X593" s="1790">
        <v>4382.3</v>
      </c>
      <c r="Y593" s="1786" t="s">
        <v>1729</v>
      </c>
      <c r="Z593" s="1863">
        <v>59.6</v>
      </c>
    </row>
    <row r="594" spans="12:26" x14ac:dyDescent="0.3">
      <c r="L594" s="1785"/>
      <c r="M594" s="1785"/>
      <c r="N594" s="1785"/>
      <c r="O594" s="1785"/>
      <c r="P594" s="1785"/>
      <c r="R594" s="1790" t="s">
        <v>158</v>
      </c>
      <c r="S594" s="1790" t="s">
        <v>721</v>
      </c>
      <c r="T594" s="1790" t="s">
        <v>941</v>
      </c>
      <c r="U594" s="1790" t="s">
        <v>1376</v>
      </c>
      <c r="V594" s="1790"/>
      <c r="W594" s="1790">
        <v>59.6</v>
      </c>
      <c r="X594" s="1790">
        <v>5204.0810000000001</v>
      </c>
      <c r="Y594" s="1786" t="s">
        <v>1729</v>
      </c>
      <c r="Z594" s="1863">
        <v>59.6</v>
      </c>
    </row>
    <row r="595" spans="12:26" x14ac:dyDescent="0.3">
      <c r="L595" s="1785"/>
      <c r="M595" s="1785"/>
      <c r="N595" s="1785"/>
      <c r="O595" s="1785"/>
      <c r="P595" s="1785"/>
      <c r="R595" s="1790" t="s">
        <v>158</v>
      </c>
      <c r="S595" s="1790" t="s">
        <v>721</v>
      </c>
      <c r="T595" s="1790" t="s">
        <v>942</v>
      </c>
      <c r="U595" s="1790" t="s">
        <v>1376</v>
      </c>
      <c r="V595" s="1790"/>
      <c r="W595" s="1790">
        <v>127.5</v>
      </c>
      <c r="X595" s="1790">
        <v>19263.733</v>
      </c>
      <c r="Y595" s="1786" t="s">
        <v>1729</v>
      </c>
      <c r="Z595" s="1863">
        <v>127.5</v>
      </c>
    </row>
    <row r="596" spans="12:26" x14ac:dyDescent="0.3">
      <c r="L596" s="1785"/>
      <c r="M596" s="1785"/>
      <c r="N596" s="1785"/>
      <c r="O596" s="1785"/>
      <c r="P596" s="1785"/>
      <c r="R596" s="1790" t="s">
        <v>158</v>
      </c>
      <c r="S596" s="1790" t="s">
        <v>721</v>
      </c>
      <c r="T596" s="1790" t="s">
        <v>943</v>
      </c>
      <c r="U596" s="1790" t="s">
        <v>1376</v>
      </c>
      <c r="V596" s="1790"/>
      <c r="W596" s="1790">
        <v>200</v>
      </c>
      <c r="X596" s="1790">
        <v>104053.34099999999</v>
      </c>
      <c r="Y596" s="1786" t="s">
        <v>1729</v>
      </c>
      <c r="Z596" s="1863">
        <v>200</v>
      </c>
    </row>
    <row r="597" spans="12:26" x14ac:dyDescent="0.3">
      <c r="L597" s="1785"/>
      <c r="M597" s="1785"/>
      <c r="N597" s="1785"/>
      <c r="O597" s="1785"/>
      <c r="P597" s="1785"/>
      <c r="R597" s="1790" t="s">
        <v>158</v>
      </c>
      <c r="S597" s="1790" t="s">
        <v>723</v>
      </c>
      <c r="T597" s="1790" t="s">
        <v>938</v>
      </c>
      <c r="U597" s="1790" t="s">
        <v>1376</v>
      </c>
      <c r="V597" s="1790"/>
      <c r="W597" s="1790">
        <v>170</v>
      </c>
      <c r="X597" s="1790">
        <v>449611.89900000003</v>
      </c>
      <c r="Y597" s="1786" t="s">
        <v>1729</v>
      </c>
      <c r="Z597" s="1863">
        <v>170</v>
      </c>
    </row>
    <row r="598" spans="12:26" x14ac:dyDescent="0.3">
      <c r="L598" s="1785"/>
      <c r="M598" s="1785"/>
      <c r="N598" s="1785"/>
      <c r="O598" s="1785"/>
      <c r="P598" s="1785"/>
      <c r="R598" s="1790" t="s">
        <v>158</v>
      </c>
      <c r="S598" s="1790" t="s">
        <v>723</v>
      </c>
      <c r="T598" s="1790" t="s">
        <v>939</v>
      </c>
      <c r="U598" s="1790" t="s">
        <v>1376</v>
      </c>
      <c r="V598" s="1790"/>
      <c r="W598" s="1790">
        <v>170</v>
      </c>
      <c r="X598" s="1790">
        <v>466881.73499999993</v>
      </c>
      <c r="Y598" s="1786" t="s">
        <v>1729</v>
      </c>
      <c r="Z598" s="1863">
        <v>170</v>
      </c>
    </row>
    <row r="599" spans="12:26" x14ac:dyDescent="0.3">
      <c r="L599" s="1785"/>
      <c r="M599" s="1785"/>
      <c r="N599" s="1785"/>
      <c r="O599" s="1785"/>
      <c r="P599" s="1785"/>
      <c r="R599" s="1790" t="s">
        <v>158</v>
      </c>
      <c r="S599" s="1790" t="s">
        <v>723</v>
      </c>
      <c r="T599" s="1790" t="s">
        <v>944</v>
      </c>
      <c r="U599" s="1790" t="s">
        <v>1376</v>
      </c>
      <c r="V599" s="1790"/>
      <c r="W599" s="1790">
        <v>184</v>
      </c>
      <c r="X599" s="1790">
        <v>473047.46200000006</v>
      </c>
      <c r="Y599" s="1786" t="s">
        <v>1729</v>
      </c>
      <c r="Z599" s="1863">
        <v>184</v>
      </c>
    </row>
    <row r="600" spans="12:26" x14ac:dyDescent="0.3">
      <c r="L600" s="1785"/>
      <c r="M600" s="1785"/>
      <c r="N600" s="1785"/>
      <c r="O600" s="1785"/>
      <c r="P600" s="1785"/>
      <c r="R600" s="1790" t="s">
        <v>158</v>
      </c>
      <c r="S600" s="1790" t="s">
        <v>719</v>
      </c>
      <c r="T600" s="1790" t="s">
        <v>470</v>
      </c>
      <c r="U600" s="1790" t="s">
        <v>1376</v>
      </c>
      <c r="V600" s="1790"/>
      <c r="W600" s="1790">
        <v>18.146999999999998</v>
      </c>
      <c r="X600" s="1790">
        <v>24875.543999999998</v>
      </c>
      <c r="Y600" s="1786" t="s">
        <v>1729</v>
      </c>
      <c r="Z600" s="1863">
        <v>18.146999999999998</v>
      </c>
    </row>
    <row r="601" spans="12:26" x14ac:dyDescent="0.3">
      <c r="L601" s="1785"/>
      <c r="M601" s="1785"/>
      <c r="N601" s="1785"/>
      <c r="O601" s="1785"/>
      <c r="P601" s="1785"/>
      <c r="R601" s="1790" t="s">
        <v>158</v>
      </c>
      <c r="S601" s="1790" t="s">
        <v>719</v>
      </c>
      <c r="T601" s="1790" t="s">
        <v>929</v>
      </c>
      <c r="U601" s="1790" t="s">
        <v>1376</v>
      </c>
      <c r="V601" s="1790"/>
      <c r="W601" s="1790">
        <v>18.146999999999998</v>
      </c>
      <c r="X601" s="1790">
        <v>25002.77</v>
      </c>
      <c r="Y601" s="1786" t="s">
        <v>1729</v>
      </c>
      <c r="Z601" s="1863">
        <v>18.146999999999998</v>
      </c>
    </row>
    <row r="602" spans="12:26" x14ac:dyDescent="0.3">
      <c r="L602" s="1785"/>
      <c r="M602" s="1785"/>
      <c r="N602" s="1785"/>
      <c r="O602" s="1785"/>
      <c r="P602" s="1785"/>
      <c r="R602" s="1790" t="s">
        <v>158</v>
      </c>
      <c r="S602" s="1790" t="s">
        <v>719</v>
      </c>
      <c r="T602" s="1790" t="s">
        <v>930</v>
      </c>
      <c r="U602" s="1790" t="s">
        <v>1376</v>
      </c>
      <c r="V602" s="1790"/>
      <c r="W602" s="1790">
        <v>18.146999999999998</v>
      </c>
      <c r="X602" s="1790">
        <v>25129.128000000001</v>
      </c>
      <c r="Y602" s="1786" t="s">
        <v>1729</v>
      </c>
      <c r="Z602" s="1863">
        <v>18.146999999999998</v>
      </c>
    </row>
    <row r="603" spans="12:26" x14ac:dyDescent="0.3">
      <c r="L603" s="1785"/>
      <c r="M603" s="1785"/>
      <c r="N603" s="1785"/>
      <c r="O603" s="1785"/>
      <c r="P603" s="1785"/>
      <c r="R603" s="1790" t="s">
        <v>158</v>
      </c>
      <c r="S603" s="1790" t="s">
        <v>719</v>
      </c>
      <c r="T603" s="1790" t="s">
        <v>931</v>
      </c>
      <c r="U603" s="1790" t="s">
        <v>1376</v>
      </c>
      <c r="V603" s="1790"/>
      <c r="W603" s="1790">
        <v>18.146999999999998</v>
      </c>
      <c r="X603" s="1790">
        <v>24574.449000000001</v>
      </c>
      <c r="Y603" s="1786" t="s">
        <v>1729</v>
      </c>
      <c r="Z603" s="1863">
        <v>18.146999999999998</v>
      </c>
    </row>
    <row r="604" spans="12:26" x14ac:dyDescent="0.3">
      <c r="L604" s="1785"/>
      <c r="M604" s="1785"/>
      <c r="N604" s="1785"/>
      <c r="O604" s="1785"/>
      <c r="P604" s="1785"/>
      <c r="R604" s="1790" t="s">
        <v>158</v>
      </c>
      <c r="S604" s="1790" t="s">
        <v>719</v>
      </c>
      <c r="T604" s="1790" t="s">
        <v>932</v>
      </c>
      <c r="U604" s="1790" t="s">
        <v>1376</v>
      </c>
      <c r="V604" s="1790"/>
      <c r="W604" s="1790">
        <v>18.146999999999998</v>
      </c>
      <c r="X604" s="1790">
        <v>24941</v>
      </c>
      <c r="Y604" s="1786" t="s">
        <v>1729</v>
      </c>
      <c r="Z604" s="1863">
        <v>18.146999999999998</v>
      </c>
    </row>
    <row r="605" spans="12:26" x14ac:dyDescent="0.3">
      <c r="L605" s="1785"/>
      <c r="M605" s="1785"/>
      <c r="N605" s="1785"/>
      <c r="O605" s="1785"/>
      <c r="P605" s="1785"/>
      <c r="R605" s="1790" t="s">
        <v>158</v>
      </c>
      <c r="S605" s="1790" t="s">
        <v>719</v>
      </c>
      <c r="T605" s="1790" t="s">
        <v>933</v>
      </c>
      <c r="U605" s="1790" t="s">
        <v>1376</v>
      </c>
      <c r="V605" s="1790"/>
      <c r="W605" s="1790">
        <v>12.098000000000001</v>
      </c>
      <c r="X605" s="1790">
        <v>16812.154999999999</v>
      </c>
      <c r="Y605" s="1786" t="s">
        <v>1729</v>
      </c>
      <c r="Z605" s="1863">
        <v>12.098000000000001</v>
      </c>
    </row>
    <row r="606" spans="12:26" x14ac:dyDescent="0.3">
      <c r="L606" s="1785"/>
      <c r="M606" s="1785"/>
      <c r="N606" s="1785"/>
      <c r="O606" s="1785"/>
      <c r="P606" s="1785"/>
      <c r="R606" s="1790" t="s">
        <v>158</v>
      </c>
      <c r="S606" s="1790" t="s">
        <v>719</v>
      </c>
      <c r="T606" s="1790" t="s">
        <v>934</v>
      </c>
      <c r="U606" s="1790" t="s">
        <v>1376</v>
      </c>
      <c r="V606" s="1790"/>
      <c r="W606" s="1790">
        <v>12.098000000000001</v>
      </c>
      <c r="X606" s="1790">
        <v>16858.932000000001</v>
      </c>
      <c r="Y606" s="1786" t="s">
        <v>1729</v>
      </c>
      <c r="Z606" s="1863">
        <v>12.098000000000001</v>
      </c>
    </row>
    <row r="607" spans="12:26" x14ac:dyDescent="0.3">
      <c r="L607" s="1785"/>
      <c r="M607" s="1785"/>
      <c r="N607" s="1785"/>
      <c r="O607" s="1785"/>
      <c r="P607" s="1785"/>
      <c r="R607" s="1790" t="s">
        <v>158</v>
      </c>
      <c r="S607" s="1790" t="s">
        <v>704</v>
      </c>
      <c r="T607" s="1790" t="s">
        <v>470</v>
      </c>
      <c r="U607" s="1790" t="s">
        <v>1376</v>
      </c>
      <c r="V607" s="1790"/>
      <c r="W607" s="1790">
        <v>11.8</v>
      </c>
      <c r="X607" s="1790">
        <v>12407.788</v>
      </c>
      <c r="Y607" s="1786" t="s">
        <v>1729</v>
      </c>
      <c r="Z607" s="1863">
        <v>11.8</v>
      </c>
    </row>
    <row r="608" spans="12:26" x14ac:dyDescent="0.3">
      <c r="L608" s="1785"/>
      <c r="M608" s="1785"/>
      <c r="N608" s="1785"/>
      <c r="O608" s="1785"/>
      <c r="P608" s="1785"/>
      <c r="R608" s="1790" t="s">
        <v>158</v>
      </c>
      <c r="S608" s="1790" t="s">
        <v>704</v>
      </c>
      <c r="T608" s="1790" t="s">
        <v>928</v>
      </c>
      <c r="U608" s="1790" t="s">
        <v>1376</v>
      </c>
      <c r="V608" s="1790"/>
      <c r="W608" s="1790">
        <v>17.7</v>
      </c>
      <c r="X608" s="1790">
        <v>31073.286999999997</v>
      </c>
      <c r="Y608" s="1786" t="s">
        <v>1729</v>
      </c>
      <c r="Z608" s="1863">
        <v>17.7</v>
      </c>
    </row>
    <row r="609" spans="12:26" x14ac:dyDescent="0.3">
      <c r="L609" s="1785"/>
      <c r="M609" s="1785"/>
      <c r="N609" s="1785"/>
      <c r="O609" s="1785"/>
      <c r="P609" s="1785"/>
      <c r="R609" s="1790" t="s">
        <v>158</v>
      </c>
      <c r="S609" s="1790" t="s">
        <v>704</v>
      </c>
      <c r="T609" s="1790" t="s">
        <v>929</v>
      </c>
      <c r="U609" s="1790" t="s">
        <v>1376</v>
      </c>
      <c r="V609" s="1790"/>
      <c r="W609" s="1790">
        <v>17.7</v>
      </c>
      <c r="X609" s="1790">
        <v>20575.037</v>
      </c>
      <c r="Y609" s="1786" t="s">
        <v>1729</v>
      </c>
      <c r="Z609" s="1863">
        <v>17.7</v>
      </c>
    </row>
    <row r="610" spans="12:26" x14ac:dyDescent="0.3">
      <c r="L610" s="1785"/>
      <c r="M610" s="1785"/>
      <c r="N610" s="1785"/>
      <c r="O610" s="1785"/>
      <c r="P610" s="1785"/>
      <c r="R610" s="1790" t="s">
        <v>158</v>
      </c>
      <c r="S610" s="1790" t="s">
        <v>704</v>
      </c>
      <c r="T610" s="1790" t="s">
        <v>930</v>
      </c>
      <c r="U610" s="1790" t="s">
        <v>1376</v>
      </c>
      <c r="V610" s="1790"/>
      <c r="W610" s="1790">
        <v>11.8</v>
      </c>
      <c r="X610" s="1790">
        <v>15225.671000000002</v>
      </c>
      <c r="Y610" s="1786" t="s">
        <v>1729</v>
      </c>
      <c r="Z610" s="1863">
        <v>11.8</v>
      </c>
    </row>
    <row r="611" spans="12:26" x14ac:dyDescent="0.3">
      <c r="L611" s="1785"/>
      <c r="M611" s="1785"/>
      <c r="N611" s="1785"/>
      <c r="O611" s="1785"/>
      <c r="P611" s="1785"/>
      <c r="R611" s="1790" t="s">
        <v>158</v>
      </c>
      <c r="S611" s="1790" t="s">
        <v>704</v>
      </c>
      <c r="T611" s="1790" t="s">
        <v>931</v>
      </c>
      <c r="U611" s="1790" t="s">
        <v>1376</v>
      </c>
      <c r="V611" s="1790"/>
      <c r="W611" s="1790">
        <v>17.7</v>
      </c>
      <c r="X611" s="1790">
        <v>18430.856</v>
      </c>
      <c r="Y611" s="1786" t="s">
        <v>1729</v>
      </c>
      <c r="Z611" s="1863">
        <v>17.7</v>
      </c>
    </row>
    <row r="612" spans="12:26" x14ac:dyDescent="0.3">
      <c r="L612" s="1785"/>
      <c r="M612" s="1785"/>
      <c r="N612" s="1785"/>
      <c r="O612" s="1785"/>
      <c r="P612" s="1785"/>
      <c r="R612" s="1790" t="s">
        <v>158</v>
      </c>
      <c r="S612" s="1790" t="s">
        <v>704</v>
      </c>
      <c r="T612" s="1790" t="s">
        <v>932</v>
      </c>
      <c r="U612" s="1790" t="s">
        <v>1376</v>
      </c>
      <c r="V612" s="1790"/>
      <c r="W612" s="1790">
        <v>17.7</v>
      </c>
      <c r="X612" s="1790">
        <v>25499.095999999998</v>
      </c>
      <c r="Y612" s="1786" t="s">
        <v>1729</v>
      </c>
      <c r="Z612" s="1863">
        <v>17.7</v>
      </c>
    </row>
    <row r="613" spans="12:26" x14ac:dyDescent="0.3">
      <c r="L613" s="1785"/>
      <c r="M613" s="1785"/>
      <c r="N613" s="1785"/>
      <c r="O613" s="1785"/>
      <c r="P613" s="1785"/>
      <c r="R613" s="1790" t="s">
        <v>158</v>
      </c>
      <c r="S613" s="1790" t="s">
        <v>704</v>
      </c>
      <c r="T613" s="1790" t="s">
        <v>933</v>
      </c>
      <c r="U613" s="1790" t="s">
        <v>1376</v>
      </c>
      <c r="V613" s="1790"/>
      <c r="W613" s="1790">
        <v>17.7</v>
      </c>
      <c r="X613" s="1790">
        <v>23293.572999999997</v>
      </c>
      <c r="Y613" s="1786" t="s">
        <v>1729</v>
      </c>
      <c r="Z613" s="1863">
        <v>17.7</v>
      </c>
    </row>
    <row r="614" spans="12:26" x14ac:dyDescent="0.3">
      <c r="L614" s="1785"/>
      <c r="M614" s="1785"/>
      <c r="N614" s="1785"/>
      <c r="O614" s="1785"/>
      <c r="P614" s="1785"/>
      <c r="R614" s="1790" t="s">
        <v>158</v>
      </c>
      <c r="S614" s="1790" t="s">
        <v>704</v>
      </c>
      <c r="T614" s="1790" t="s">
        <v>934</v>
      </c>
      <c r="U614" s="1790" t="s">
        <v>1376</v>
      </c>
      <c r="V614" s="1790"/>
      <c r="W614" s="1790">
        <v>11.8</v>
      </c>
      <c r="X614" s="1790">
        <v>18499.523000000001</v>
      </c>
      <c r="Y614" s="1786" t="s">
        <v>1729</v>
      </c>
      <c r="Z614" s="1863">
        <v>11.8</v>
      </c>
    </row>
    <row r="615" spans="12:26" x14ac:dyDescent="0.3">
      <c r="L615" s="1785"/>
      <c r="M615" s="1785"/>
      <c r="N615" s="1785"/>
      <c r="O615" s="1785"/>
      <c r="P615" s="1785"/>
      <c r="R615" s="1790" t="s">
        <v>158</v>
      </c>
      <c r="S615" s="1790" t="s">
        <v>704</v>
      </c>
      <c r="T615" s="1790" t="s">
        <v>935</v>
      </c>
      <c r="U615" s="1790" t="s">
        <v>1376</v>
      </c>
      <c r="V615" s="1790"/>
      <c r="W615" s="1790">
        <v>17.7</v>
      </c>
      <c r="X615" s="1790">
        <v>24650.531000000003</v>
      </c>
      <c r="Y615" s="1786" t="s">
        <v>1729</v>
      </c>
      <c r="Z615" s="1863">
        <v>17.7</v>
      </c>
    </row>
    <row r="616" spans="12:26" x14ac:dyDescent="0.3">
      <c r="L616" s="1785"/>
      <c r="M616" s="1785"/>
      <c r="N616" s="1785"/>
      <c r="O616" s="1785"/>
      <c r="P616" s="1785"/>
      <c r="R616" s="1790" t="s">
        <v>158</v>
      </c>
      <c r="S616" s="1790" t="s">
        <v>704</v>
      </c>
      <c r="T616" s="1790" t="s">
        <v>936</v>
      </c>
      <c r="U616" s="1790" t="s">
        <v>1376</v>
      </c>
      <c r="V616" s="1790"/>
      <c r="W616" s="1790">
        <v>17.7</v>
      </c>
      <c r="X616" s="1790">
        <v>27355.241999999998</v>
      </c>
      <c r="Y616" s="1786" t="s">
        <v>1729</v>
      </c>
      <c r="Z616" s="1863">
        <v>17.7</v>
      </c>
    </row>
    <row r="617" spans="12:26" x14ac:dyDescent="0.3">
      <c r="L617" s="1785"/>
      <c r="M617" s="1785"/>
      <c r="N617" s="1785"/>
      <c r="O617" s="1785"/>
      <c r="P617" s="1785"/>
      <c r="R617" s="1790" t="s">
        <v>158</v>
      </c>
      <c r="S617" s="1790" t="s">
        <v>704</v>
      </c>
      <c r="T617" s="1790" t="s">
        <v>945</v>
      </c>
      <c r="U617" s="1790" t="s">
        <v>1376</v>
      </c>
      <c r="V617" s="1790"/>
      <c r="W617" s="1790">
        <v>17.7</v>
      </c>
      <c r="X617" s="1790">
        <v>30636.620999999999</v>
      </c>
      <c r="Y617" s="1786" t="s">
        <v>1729</v>
      </c>
      <c r="Z617" s="1863">
        <v>17.7</v>
      </c>
    </row>
    <row r="618" spans="12:26" x14ac:dyDescent="0.3">
      <c r="L618" s="1785"/>
      <c r="M618" s="1785"/>
      <c r="N618" s="1785"/>
      <c r="O618" s="1785"/>
      <c r="P618" s="1785"/>
      <c r="R618" s="1790" t="s">
        <v>160</v>
      </c>
      <c r="S618" s="1790" t="s">
        <v>817</v>
      </c>
      <c r="T618" s="1790" t="s">
        <v>425</v>
      </c>
      <c r="U618" s="1790" t="s">
        <v>1376</v>
      </c>
      <c r="V618" s="1790">
        <v>20</v>
      </c>
      <c r="W618" s="1790">
        <v>20</v>
      </c>
      <c r="X618" s="1790">
        <v>57413.201999999997</v>
      </c>
      <c r="Y618" s="1786"/>
      <c r="Z618" s="1863">
        <v>0</v>
      </c>
    </row>
    <row r="619" spans="12:26" x14ac:dyDescent="0.3">
      <c r="L619" s="1785"/>
      <c r="M619" s="1785"/>
      <c r="N619" s="1785"/>
      <c r="O619" s="1785"/>
      <c r="P619" s="1785"/>
      <c r="R619" s="1790" t="s">
        <v>162</v>
      </c>
      <c r="S619" s="1790" t="s">
        <v>818</v>
      </c>
      <c r="T619" s="1790" t="s">
        <v>992</v>
      </c>
      <c r="U619" s="1790" t="s">
        <v>1376</v>
      </c>
      <c r="V619" s="1790">
        <v>32.099999999999994</v>
      </c>
      <c r="W619" s="1790">
        <v>32.099999999999994</v>
      </c>
      <c r="X619" s="1790">
        <v>162580.15299999999</v>
      </c>
      <c r="Y619" s="1786"/>
      <c r="Z619" s="1863">
        <v>0</v>
      </c>
    </row>
    <row r="620" spans="12:26" x14ac:dyDescent="0.3">
      <c r="L620" s="1785"/>
      <c r="M620" s="1785"/>
      <c r="N620" s="1785"/>
      <c r="O620" s="1785"/>
      <c r="P620" s="1785"/>
      <c r="R620" s="1790" t="s">
        <v>164</v>
      </c>
      <c r="S620" s="1790" t="s">
        <v>819</v>
      </c>
      <c r="T620" s="1790" t="s">
        <v>470</v>
      </c>
      <c r="U620" s="1790" t="s">
        <v>1376</v>
      </c>
      <c r="V620" s="1790">
        <v>14.05</v>
      </c>
      <c r="W620" s="1790">
        <v>14.05</v>
      </c>
      <c r="X620" s="1790">
        <v>69172.777000000002</v>
      </c>
      <c r="Y620" s="1786"/>
      <c r="Z620" s="1863">
        <v>0</v>
      </c>
    </row>
    <row r="621" spans="12:26" x14ac:dyDescent="0.3">
      <c r="L621" s="1785"/>
      <c r="M621" s="1785"/>
      <c r="N621" s="1785"/>
      <c r="O621" s="1785"/>
      <c r="P621" s="1785"/>
      <c r="R621" s="1790" t="s">
        <v>164</v>
      </c>
      <c r="S621" s="1790" t="s">
        <v>819</v>
      </c>
      <c r="T621" s="1790" t="s">
        <v>929</v>
      </c>
      <c r="U621" s="1790" t="s">
        <v>1376</v>
      </c>
      <c r="V621" s="1790">
        <v>15.75</v>
      </c>
      <c r="W621" s="1790">
        <v>15.75</v>
      </c>
      <c r="X621" s="1790">
        <v>78437.828999999983</v>
      </c>
      <c r="Y621" s="1786"/>
      <c r="Z621" s="1863">
        <v>0</v>
      </c>
    </row>
    <row r="622" spans="12:26" x14ac:dyDescent="0.3">
      <c r="L622" s="1785"/>
      <c r="M622" s="1785"/>
      <c r="N622" s="1785"/>
      <c r="O622" s="1785"/>
      <c r="P622" s="1785"/>
      <c r="R622" s="1790" t="s">
        <v>164</v>
      </c>
      <c r="S622" s="1790" t="s">
        <v>819</v>
      </c>
      <c r="T622" s="1790" t="s">
        <v>930</v>
      </c>
      <c r="U622" s="1790" t="s">
        <v>1376</v>
      </c>
      <c r="V622" s="1790">
        <v>14.05</v>
      </c>
      <c r="W622" s="1790">
        <v>14.05</v>
      </c>
      <c r="X622" s="1790">
        <v>62747.017</v>
      </c>
      <c r="Y622" s="1786"/>
      <c r="Z622" s="1863">
        <v>0</v>
      </c>
    </row>
    <row r="623" spans="12:26" x14ac:dyDescent="0.3">
      <c r="L623" s="1785"/>
      <c r="M623" s="1785"/>
      <c r="N623" s="1785"/>
      <c r="O623" s="1785"/>
      <c r="P623" s="1785"/>
      <c r="R623" s="1790" t="s">
        <v>164</v>
      </c>
      <c r="S623" s="1790" t="s">
        <v>819</v>
      </c>
      <c r="T623" s="1790" t="s">
        <v>931</v>
      </c>
      <c r="U623" s="1790" t="s">
        <v>1376</v>
      </c>
      <c r="V623" s="1790">
        <v>12.35</v>
      </c>
      <c r="W623" s="1790">
        <v>12.35</v>
      </c>
      <c r="X623" s="1790">
        <v>65826.362000000008</v>
      </c>
      <c r="Y623" s="1786"/>
      <c r="Z623" s="1863">
        <v>0</v>
      </c>
    </row>
    <row r="624" spans="12:26" x14ac:dyDescent="0.3">
      <c r="L624" s="1785"/>
      <c r="M624" s="1785"/>
      <c r="N624" s="1785"/>
      <c r="O624" s="1785"/>
      <c r="P624" s="1785"/>
      <c r="R624" s="1790" t="s">
        <v>164</v>
      </c>
      <c r="S624" s="1790" t="s">
        <v>819</v>
      </c>
      <c r="T624" s="1790" t="s">
        <v>932</v>
      </c>
      <c r="U624" s="1790" t="s">
        <v>1376</v>
      </c>
      <c r="V624" s="1790">
        <v>15.75</v>
      </c>
      <c r="W624" s="1790">
        <v>15.75</v>
      </c>
      <c r="X624" s="1790">
        <v>79201.428000000014</v>
      </c>
      <c r="Y624" s="1786"/>
      <c r="Z624" s="1863">
        <v>0</v>
      </c>
    </row>
    <row r="625" spans="12:26" x14ac:dyDescent="0.3">
      <c r="L625" s="1785"/>
      <c r="M625" s="1785"/>
      <c r="N625" s="1785"/>
      <c r="O625" s="1785"/>
      <c r="P625" s="1785"/>
      <c r="R625" s="1790" t="s">
        <v>164</v>
      </c>
      <c r="S625" s="1790" t="s">
        <v>819</v>
      </c>
      <c r="T625" s="1790" t="s">
        <v>933</v>
      </c>
      <c r="U625" s="1790" t="s">
        <v>1376</v>
      </c>
      <c r="V625" s="1790">
        <v>15.75</v>
      </c>
      <c r="W625" s="1790">
        <v>15.75</v>
      </c>
      <c r="X625" s="1790">
        <v>84302.893000000011</v>
      </c>
      <c r="Y625" s="1786"/>
      <c r="Z625" s="1863">
        <v>0</v>
      </c>
    </row>
    <row r="626" spans="12:26" x14ac:dyDescent="0.3">
      <c r="L626" s="1785"/>
      <c r="M626" s="1785"/>
      <c r="N626" s="1785"/>
      <c r="O626" s="1785"/>
      <c r="P626" s="1785"/>
      <c r="R626" s="1790" t="s">
        <v>164</v>
      </c>
      <c r="S626" s="1790" t="s">
        <v>819</v>
      </c>
      <c r="T626" s="1790" t="s">
        <v>934</v>
      </c>
      <c r="U626" s="1790" t="s">
        <v>1376</v>
      </c>
      <c r="V626" s="1790">
        <v>9.4499999999999993</v>
      </c>
      <c r="W626" s="1790">
        <v>9.4499999999999993</v>
      </c>
      <c r="X626" s="1790">
        <v>42154.772999999994</v>
      </c>
      <c r="Y626" s="1786"/>
      <c r="Z626" s="1863">
        <v>0</v>
      </c>
    </row>
    <row r="627" spans="12:26" x14ac:dyDescent="0.3">
      <c r="L627" s="1785"/>
      <c r="M627" s="1785"/>
      <c r="N627" s="1785"/>
      <c r="O627" s="1785"/>
      <c r="P627" s="1785"/>
      <c r="R627" s="1790" t="s">
        <v>166</v>
      </c>
      <c r="S627" s="1790" t="s">
        <v>820</v>
      </c>
      <c r="T627" s="1790" t="s">
        <v>425</v>
      </c>
      <c r="U627" s="1790" t="s">
        <v>1376</v>
      </c>
      <c r="V627" s="1790">
        <v>10.414</v>
      </c>
      <c r="W627" s="1790">
        <v>10.414</v>
      </c>
      <c r="X627" s="1790">
        <v>39385.478999999992</v>
      </c>
      <c r="Y627" s="1786"/>
      <c r="Z627" s="1863">
        <v>0</v>
      </c>
    </row>
    <row r="628" spans="12:26" x14ac:dyDescent="0.3">
      <c r="L628" s="1785"/>
      <c r="M628" s="1785"/>
      <c r="N628" s="1785"/>
      <c r="O628" s="1785"/>
      <c r="P628" s="1785"/>
      <c r="R628" s="1790" t="s">
        <v>166</v>
      </c>
      <c r="S628" s="1790" t="s">
        <v>820</v>
      </c>
      <c r="T628" s="1790" t="s">
        <v>495</v>
      </c>
      <c r="U628" s="1790" t="s">
        <v>1376</v>
      </c>
      <c r="V628" s="1790">
        <v>10.414</v>
      </c>
      <c r="W628" s="1790">
        <v>10.414</v>
      </c>
      <c r="X628" s="1790">
        <v>51525.506999999998</v>
      </c>
      <c r="Y628" s="1786"/>
      <c r="Z628" s="1863">
        <v>0</v>
      </c>
    </row>
    <row r="629" spans="12:26" x14ac:dyDescent="0.3">
      <c r="L629" s="1785"/>
      <c r="M629" s="1785"/>
      <c r="N629" s="1785"/>
      <c r="O629" s="1785"/>
      <c r="P629" s="1785"/>
      <c r="R629" s="1790" t="s">
        <v>168</v>
      </c>
      <c r="S629" s="1790" t="s">
        <v>821</v>
      </c>
      <c r="T629" s="1790" t="s">
        <v>993</v>
      </c>
      <c r="U629" s="1790" t="s">
        <v>1376</v>
      </c>
      <c r="V629" s="1790">
        <v>2.4</v>
      </c>
      <c r="W629" s="1790">
        <v>2.4</v>
      </c>
      <c r="X629" s="1790">
        <v>14862.423999999999</v>
      </c>
      <c r="Y629" s="1786"/>
      <c r="Z629" s="1863">
        <v>0</v>
      </c>
    </row>
    <row r="630" spans="12:26" x14ac:dyDescent="0.3">
      <c r="L630" s="1785"/>
      <c r="M630" s="1785"/>
      <c r="N630" s="1785"/>
      <c r="O630" s="1785"/>
      <c r="P630" s="1785"/>
      <c r="R630" s="1790" t="s">
        <v>168</v>
      </c>
      <c r="S630" s="1790" t="s">
        <v>822</v>
      </c>
      <c r="T630" s="1790" t="s">
        <v>994</v>
      </c>
      <c r="U630" s="1790" t="s">
        <v>1376</v>
      </c>
      <c r="V630" s="1790">
        <v>4.8</v>
      </c>
      <c r="W630" s="1790">
        <v>4.8</v>
      </c>
      <c r="X630" s="1790">
        <v>30473.456000000006</v>
      </c>
      <c r="Y630" s="1786"/>
      <c r="Z630" s="1863">
        <v>0</v>
      </c>
    </row>
    <row r="631" spans="12:26" x14ac:dyDescent="0.3">
      <c r="L631" s="1785"/>
      <c r="M631" s="1785"/>
      <c r="N631" s="1785"/>
      <c r="O631" s="1785"/>
      <c r="P631" s="1785"/>
      <c r="R631" s="1790" t="s">
        <v>168</v>
      </c>
      <c r="S631" s="1790" t="s">
        <v>823</v>
      </c>
      <c r="T631" s="1790" t="s">
        <v>993</v>
      </c>
      <c r="U631" s="1790" t="s">
        <v>1376</v>
      </c>
      <c r="V631" s="1790">
        <v>3.2</v>
      </c>
      <c r="W631" s="1790">
        <v>3.2</v>
      </c>
      <c r="X631" s="1790">
        <v>14362.916999999998</v>
      </c>
      <c r="Y631" s="1786"/>
      <c r="Z631" s="1863">
        <v>0</v>
      </c>
    </row>
    <row r="632" spans="12:26" x14ac:dyDescent="0.3">
      <c r="L632" s="1785"/>
      <c r="M632" s="1785"/>
      <c r="N632" s="1785"/>
      <c r="O632" s="1785"/>
      <c r="P632" s="1785"/>
      <c r="R632" s="1790" t="s">
        <v>168</v>
      </c>
      <c r="S632" s="1790" t="s">
        <v>824</v>
      </c>
      <c r="T632" s="1790" t="s">
        <v>995</v>
      </c>
      <c r="U632" s="1790" t="s">
        <v>1376</v>
      </c>
      <c r="V632" s="1790">
        <v>2.4</v>
      </c>
      <c r="W632" s="1790">
        <v>2.4</v>
      </c>
      <c r="X632" s="1790">
        <v>12718.795000000004</v>
      </c>
      <c r="Y632" s="1786"/>
      <c r="Z632" s="1863">
        <v>0</v>
      </c>
    </row>
    <row r="633" spans="12:26" x14ac:dyDescent="0.3">
      <c r="L633" s="1785"/>
      <c r="M633" s="1785"/>
      <c r="N633" s="1785"/>
      <c r="O633" s="1785"/>
      <c r="P633" s="1785"/>
      <c r="R633" s="1790" t="s">
        <v>170</v>
      </c>
      <c r="S633" s="1790" t="s">
        <v>826</v>
      </c>
      <c r="T633" s="1790" t="s">
        <v>996</v>
      </c>
      <c r="U633" s="1790" t="s">
        <v>1376</v>
      </c>
      <c r="V633" s="1790">
        <v>225</v>
      </c>
      <c r="W633" s="1790">
        <v>225</v>
      </c>
      <c r="X633" s="1790">
        <v>2258.6790000000001</v>
      </c>
      <c r="Y633" s="1786"/>
      <c r="Z633" s="1863">
        <v>0</v>
      </c>
    </row>
    <row r="634" spans="12:26" x14ac:dyDescent="0.3">
      <c r="L634" s="1785"/>
      <c r="M634" s="1785"/>
      <c r="N634" s="1785"/>
      <c r="O634" s="1785"/>
      <c r="P634" s="1785"/>
      <c r="R634" s="1790" t="s">
        <v>170</v>
      </c>
      <c r="S634" s="1790" t="s">
        <v>826</v>
      </c>
      <c r="T634" s="1790" t="s">
        <v>997</v>
      </c>
      <c r="U634" s="1790" t="s">
        <v>1376</v>
      </c>
      <c r="V634" s="1790">
        <v>8.44</v>
      </c>
      <c r="W634" s="1790">
        <v>8.44</v>
      </c>
      <c r="X634" s="1790">
        <v>86.286000000000001</v>
      </c>
      <c r="Y634" s="1786"/>
      <c r="Z634" s="1863">
        <v>0</v>
      </c>
    </row>
    <row r="635" spans="12:26" x14ac:dyDescent="0.3">
      <c r="L635" s="1785"/>
      <c r="M635" s="1785"/>
      <c r="N635" s="1785"/>
      <c r="O635" s="1785"/>
      <c r="P635" s="1785"/>
      <c r="R635" s="1790" t="s">
        <v>170</v>
      </c>
      <c r="S635" s="1790" t="s">
        <v>826</v>
      </c>
      <c r="T635" s="1790" t="s">
        <v>998</v>
      </c>
      <c r="U635" s="1790" t="s">
        <v>1376</v>
      </c>
      <c r="V635" s="1790">
        <v>2.19</v>
      </c>
      <c r="W635" s="1790">
        <v>2.19</v>
      </c>
      <c r="X635" s="1790">
        <v>178.40099999999998</v>
      </c>
      <c r="Y635" s="1786"/>
      <c r="Z635" s="1863">
        <v>0</v>
      </c>
    </row>
    <row r="636" spans="12:26" x14ac:dyDescent="0.3">
      <c r="L636" s="1785"/>
      <c r="M636" s="1785"/>
      <c r="N636" s="1785"/>
      <c r="O636" s="1785"/>
      <c r="P636" s="1785"/>
      <c r="R636" s="1790" t="s">
        <v>172</v>
      </c>
      <c r="S636" s="1790" t="s">
        <v>694</v>
      </c>
      <c r="T636" s="1790" t="s">
        <v>915</v>
      </c>
      <c r="U636" s="1790" t="s">
        <v>1376</v>
      </c>
      <c r="V636" s="1790"/>
      <c r="W636" s="1790">
        <v>0.14000000000000001</v>
      </c>
      <c r="X636" s="1790">
        <v>191.67400000000001</v>
      </c>
      <c r="Y636" s="1786" t="s">
        <v>1729</v>
      </c>
      <c r="Z636" s="1863">
        <v>0.14000000000000001</v>
      </c>
    </row>
    <row r="637" spans="12:26" x14ac:dyDescent="0.3">
      <c r="L637" s="1785"/>
      <c r="M637" s="1785"/>
      <c r="N637" s="1785"/>
      <c r="O637" s="1785"/>
      <c r="P637" s="1785"/>
      <c r="R637" s="1790" t="s">
        <v>172</v>
      </c>
      <c r="S637" s="1790" t="s">
        <v>694</v>
      </c>
      <c r="T637" s="1790" t="s">
        <v>916</v>
      </c>
      <c r="U637" s="1790" t="s">
        <v>1376</v>
      </c>
      <c r="V637" s="1790"/>
      <c r="W637" s="1790">
        <v>0.14000000000000001</v>
      </c>
      <c r="X637" s="1790">
        <v>303.15999999999997</v>
      </c>
      <c r="Y637" s="1786" t="s">
        <v>1729</v>
      </c>
      <c r="Z637" s="1863">
        <v>0.14000000000000001</v>
      </c>
    </row>
    <row r="638" spans="12:26" x14ac:dyDescent="0.3">
      <c r="L638" s="1785"/>
      <c r="M638" s="1785"/>
      <c r="N638" s="1785"/>
      <c r="O638" s="1785"/>
      <c r="P638" s="1785"/>
      <c r="R638" s="1790" t="s">
        <v>172</v>
      </c>
      <c r="S638" s="1790" t="s">
        <v>696</v>
      </c>
      <c r="T638" s="1790" t="s">
        <v>999</v>
      </c>
      <c r="U638" s="1790" t="s">
        <v>1376</v>
      </c>
      <c r="V638" s="1790">
        <v>0.5</v>
      </c>
      <c r="W638" s="1790">
        <v>0.5</v>
      </c>
      <c r="X638" s="1790">
        <v>0</v>
      </c>
      <c r="Y638" s="1786" t="s">
        <v>1729</v>
      </c>
      <c r="Z638" s="1863">
        <v>0</v>
      </c>
    </row>
    <row r="639" spans="12:26" x14ac:dyDescent="0.3">
      <c r="L639" s="1785"/>
      <c r="M639" s="1785"/>
      <c r="N639" s="1785"/>
      <c r="O639" s="1785"/>
      <c r="P639" s="1785"/>
      <c r="R639" s="1790" t="s">
        <v>172</v>
      </c>
      <c r="S639" s="1790" t="s">
        <v>696</v>
      </c>
      <c r="T639" s="1790" t="s">
        <v>1000</v>
      </c>
      <c r="U639" s="1790" t="s">
        <v>1376</v>
      </c>
      <c r="V639" s="1790">
        <v>0.5</v>
      </c>
      <c r="W639" s="1790">
        <v>0.5</v>
      </c>
      <c r="X639" s="1790">
        <v>867.49</v>
      </c>
      <c r="Y639" s="1786" t="s">
        <v>1729</v>
      </c>
      <c r="Z639" s="1863">
        <v>0</v>
      </c>
    </row>
    <row r="640" spans="12:26" x14ac:dyDescent="0.3">
      <c r="L640" s="1785"/>
      <c r="M640" s="1785"/>
      <c r="N640" s="1785"/>
      <c r="O640" s="1785"/>
      <c r="P640" s="1785"/>
      <c r="R640" s="1790" t="s">
        <v>172</v>
      </c>
      <c r="S640" s="1790" t="s">
        <v>697</v>
      </c>
      <c r="T640" s="1790" t="s">
        <v>1001</v>
      </c>
      <c r="U640" s="1790" t="s">
        <v>1376</v>
      </c>
      <c r="V640" s="1790"/>
      <c r="W640" s="1790">
        <v>0.25</v>
      </c>
      <c r="X640" s="1790">
        <v>467.79400000000004</v>
      </c>
      <c r="Y640" s="1786" t="s">
        <v>1729</v>
      </c>
      <c r="Z640" s="1863">
        <v>0.25</v>
      </c>
    </row>
    <row r="641" spans="12:26" x14ac:dyDescent="0.3">
      <c r="L641" s="1785"/>
      <c r="M641" s="1785"/>
      <c r="N641" s="1785"/>
      <c r="O641" s="1785"/>
      <c r="P641" s="1785"/>
      <c r="R641" s="1790" t="s">
        <v>172</v>
      </c>
      <c r="S641" s="1790" t="s">
        <v>697</v>
      </c>
      <c r="T641" s="1790" t="s">
        <v>1002</v>
      </c>
      <c r="U641" s="1790" t="s">
        <v>1376</v>
      </c>
      <c r="V641" s="1790"/>
      <c r="W641" s="1790">
        <v>0.27700000000000002</v>
      </c>
      <c r="X641" s="1790">
        <v>133.738</v>
      </c>
      <c r="Y641" s="1786" t="s">
        <v>1729</v>
      </c>
      <c r="Z641" s="1863">
        <v>0.27700000000000002</v>
      </c>
    </row>
    <row r="642" spans="12:26" x14ac:dyDescent="0.3">
      <c r="L642" s="1785"/>
      <c r="M642" s="1785"/>
      <c r="N642" s="1785"/>
      <c r="O642" s="1785"/>
      <c r="P642" s="1785"/>
      <c r="R642" s="1790" t="s">
        <v>172</v>
      </c>
      <c r="S642" s="1790" t="s">
        <v>698</v>
      </c>
      <c r="T642" s="1790" t="s">
        <v>448</v>
      </c>
      <c r="U642" s="1790" t="s">
        <v>1376</v>
      </c>
      <c r="V642" s="1790"/>
      <c r="W642" s="1790">
        <v>7.4999999999999997E-2</v>
      </c>
      <c r="X642" s="1790">
        <v>111.142</v>
      </c>
      <c r="Y642" s="1786" t="s">
        <v>1729</v>
      </c>
      <c r="Z642" s="1863">
        <v>7.4999999999999997E-2</v>
      </c>
    </row>
    <row r="643" spans="12:26" x14ac:dyDescent="0.3">
      <c r="L643" s="1785"/>
      <c r="M643" s="1785"/>
      <c r="N643" s="1785"/>
      <c r="O643" s="1785"/>
      <c r="P643" s="1785"/>
      <c r="R643" s="1790" t="s">
        <v>172</v>
      </c>
      <c r="S643" s="1790" t="s">
        <v>698</v>
      </c>
      <c r="T643" s="1790" t="s">
        <v>921</v>
      </c>
      <c r="U643" s="1790" t="s">
        <v>1376</v>
      </c>
      <c r="V643" s="1790"/>
      <c r="W643" s="1790">
        <v>7.4999999999999997E-2</v>
      </c>
      <c r="X643" s="1790">
        <v>99.05</v>
      </c>
      <c r="Y643" s="1786" t="s">
        <v>1729</v>
      </c>
      <c r="Z643" s="1863">
        <v>7.4999999999999997E-2</v>
      </c>
    </row>
    <row r="644" spans="12:26" x14ac:dyDescent="0.3">
      <c r="L644" s="1785"/>
      <c r="M644" s="1785"/>
      <c r="N644" s="1785"/>
      <c r="O644" s="1785"/>
      <c r="P644" s="1785"/>
      <c r="R644" s="1790" t="s">
        <v>172</v>
      </c>
      <c r="S644" s="1790" t="s">
        <v>700</v>
      </c>
      <c r="T644" s="1790" t="s">
        <v>922</v>
      </c>
      <c r="U644" s="1790" t="s">
        <v>1376</v>
      </c>
      <c r="V644" s="1790"/>
      <c r="W644" s="1790">
        <v>0.17</v>
      </c>
      <c r="X644" s="1790">
        <v>6.3759999999999994</v>
      </c>
      <c r="Y644" s="1786" t="s">
        <v>1729</v>
      </c>
      <c r="Z644" s="1863">
        <v>0.17</v>
      </c>
    </row>
    <row r="645" spans="12:26" x14ac:dyDescent="0.3">
      <c r="L645" s="1785"/>
      <c r="M645" s="1785"/>
      <c r="N645" s="1785"/>
      <c r="O645" s="1785"/>
      <c r="P645" s="1785"/>
      <c r="R645" s="1790" t="s">
        <v>172</v>
      </c>
      <c r="S645" s="1790" t="s">
        <v>700</v>
      </c>
      <c r="T645" s="1790" t="s">
        <v>923</v>
      </c>
      <c r="U645" s="1790" t="s">
        <v>1376</v>
      </c>
      <c r="V645" s="1790"/>
      <c r="W645" s="1790">
        <v>0.46300000000000002</v>
      </c>
      <c r="X645" s="1790">
        <v>34.795000000000002</v>
      </c>
      <c r="Y645" s="1786" t="s">
        <v>1729</v>
      </c>
      <c r="Z645" s="1863">
        <v>0.46300000000000002</v>
      </c>
    </row>
    <row r="646" spans="12:26" x14ac:dyDescent="0.3">
      <c r="L646" s="1785"/>
      <c r="M646" s="1785"/>
      <c r="N646" s="1785"/>
      <c r="O646" s="1785"/>
      <c r="P646" s="1785"/>
      <c r="R646" s="1790" t="s">
        <v>172</v>
      </c>
      <c r="S646" s="1790" t="s">
        <v>700</v>
      </c>
      <c r="T646" s="1790" t="s">
        <v>924</v>
      </c>
      <c r="U646" s="1790" t="s">
        <v>1376</v>
      </c>
      <c r="V646" s="1790"/>
      <c r="W646" s="1790">
        <v>0.92500000000000004</v>
      </c>
      <c r="X646" s="1790">
        <v>616.21</v>
      </c>
      <c r="Y646" s="1786" t="s">
        <v>1729</v>
      </c>
      <c r="Z646" s="1863">
        <v>0.92500000000000004</v>
      </c>
    </row>
    <row r="647" spans="12:26" x14ac:dyDescent="0.3">
      <c r="L647" s="1785"/>
      <c r="M647" s="1785"/>
      <c r="N647" s="1785"/>
      <c r="O647" s="1785"/>
      <c r="P647" s="1785"/>
      <c r="R647" s="1790" t="s">
        <v>172</v>
      </c>
      <c r="S647" s="1790" t="s">
        <v>700</v>
      </c>
      <c r="T647" s="1790" t="s">
        <v>925</v>
      </c>
      <c r="U647" s="1790" t="s">
        <v>1376</v>
      </c>
      <c r="V647" s="1790"/>
      <c r="W647" s="1790">
        <v>0.92500000000000004</v>
      </c>
      <c r="X647" s="1790">
        <v>1.2470000000000001</v>
      </c>
      <c r="Y647" s="1786" t="s">
        <v>1729</v>
      </c>
      <c r="Z647" s="1863">
        <v>0.92500000000000004</v>
      </c>
    </row>
    <row r="648" spans="12:26" x14ac:dyDescent="0.3">
      <c r="L648" s="1785"/>
      <c r="M648" s="1785"/>
      <c r="N648" s="1785"/>
      <c r="O648" s="1785"/>
      <c r="P648" s="1785"/>
      <c r="R648" s="1790" t="s">
        <v>174</v>
      </c>
      <c r="S648" s="1790" t="s">
        <v>832</v>
      </c>
      <c r="T648" s="1790" t="s">
        <v>1003</v>
      </c>
      <c r="U648" s="1790" t="s">
        <v>1376</v>
      </c>
      <c r="V648" s="1790">
        <v>0.32</v>
      </c>
      <c r="W648" s="1790">
        <v>0.32</v>
      </c>
      <c r="X648" s="1790">
        <v>1111.4082000000001</v>
      </c>
      <c r="Y648" s="1786"/>
      <c r="Z648" s="1863">
        <v>0</v>
      </c>
    </row>
    <row r="649" spans="12:26" x14ac:dyDescent="0.3">
      <c r="L649" s="1785"/>
      <c r="M649" s="1785"/>
      <c r="N649" s="1785"/>
      <c r="O649" s="1785"/>
      <c r="P649" s="1785"/>
      <c r="R649" s="1790" t="s">
        <v>174</v>
      </c>
      <c r="S649" s="1790" t="s">
        <v>834</v>
      </c>
      <c r="T649" s="1790" t="s">
        <v>1004</v>
      </c>
      <c r="U649" s="1790" t="s">
        <v>1389</v>
      </c>
      <c r="V649" s="1790">
        <v>0.16</v>
      </c>
      <c r="W649" s="1790">
        <v>0.16</v>
      </c>
      <c r="X649" s="1790">
        <v>0</v>
      </c>
      <c r="Y649" s="1786"/>
      <c r="Z649" s="1863">
        <v>0</v>
      </c>
    </row>
    <row r="650" spans="12:26" x14ac:dyDescent="0.3">
      <c r="L650" s="1785"/>
      <c r="M650" s="1785"/>
      <c r="N650" s="1785"/>
      <c r="O650" s="1785"/>
      <c r="P650" s="1785"/>
      <c r="R650" s="1790" t="s">
        <v>174</v>
      </c>
      <c r="S650" s="1790" t="s">
        <v>834</v>
      </c>
      <c r="T650" s="1790" t="s">
        <v>1005</v>
      </c>
      <c r="U650" s="1790" t="s">
        <v>1389</v>
      </c>
      <c r="V650" s="1790">
        <v>0.16</v>
      </c>
      <c r="W650" s="1790">
        <v>0.16</v>
      </c>
      <c r="X650" s="1790">
        <v>0</v>
      </c>
      <c r="Y650" s="1786"/>
      <c r="Z650" s="1863">
        <v>0</v>
      </c>
    </row>
    <row r="651" spans="12:26" x14ac:dyDescent="0.3">
      <c r="L651" s="1785"/>
      <c r="M651" s="1785"/>
      <c r="N651" s="1785"/>
      <c r="O651" s="1785"/>
      <c r="P651" s="1785"/>
      <c r="R651" s="1790" t="s">
        <v>174</v>
      </c>
      <c r="S651" s="1790" t="s">
        <v>836</v>
      </c>
      <c r="T651" s="1790" t="s">
        <v>1006</v>
      </c>
      <c r="U651" s="1790" t="s">
        <v>1376</v>
      </c>
      <c r="V651" s="1790">
        <v>2.56</v>
      </c>
      <c r="W651" s="1790">
        <v>2.56</v>
      </c>
      <c r="X651" s="1790">
        <v>7503.4197999999997</v>
      </c>
      <c r="Y651" s="1786"/>
      <c r="Z651" s="1863">
        <v>0</v>
      </c>
    </row>
    <row r="652" spans="12:26" x14ac:dyDescent="0.3">
      <c r="L652" s="1785"/>
      <c r="M652" s="1785"/>
      <c r="N652" s="1785"/>
      <c r="O652" s="1785"/>
      <c r="P652" s="1785"/>
      <c r="R652" s="1790" t="s">
        <v>174</v>
      </c>
      <c r="S652" s="1790" t="s">
        <v>836</v>
      </c>
      <c r="T652" s="1790" t="s">
        <v>1007</v>
      </c>
      <c r="U652" s="1790" t="s">
        <v>1389</v>
      </c>
      <c r="V652" s="1790">
        <v>2.56</v>
      </c>
      <c r="W652" s="1790">
        <v>2.56</v>
      </c>
      <c r="X652" s="1790">
        <v>0</v>
      </c>
      <c r="Y652" s="1786"/>
      <c r="Z652" s="1863">
        <v>0</v>
      </c>
    </row>
    <row r="653" spans="12:26" x14ac:dyDescent="0.3">
      <c r="L653" s="1785"/>
      <c r="M653" s="1785"/>
      <c r="N653" s="1785"/>
      <c r="O653" s="1785"/>
      <c r="P653" s="1785"/>
      <c r="R653" s="1790" t="s">
        <v>174</v>
      </c>
      <c r="S653" s="1790" t="s">
        <v>836</v>
      </c>
      <c r="T653" s="1790" t="s">
        <v>1008</v>
      </c>
      <c r="U653" s="1790" t="s">
        <v>1376</v>
      </c>
      <c r="V653" s="1790">
        <v>2.56</v>
      </c>
      <c r="W653" s="1790">
        <v>2.56</v>
      </c>
      <c r="X653" s="1790">
        <v>0</v>
      </c>
      <c r="Y653" s="1786"/>
      <c r="Z653" s="1863">
        <v>0</v>
      </c>
    </row>
    <row r="654" spans="12:26" x14ac:dyDescent="0.3">
      <c r="L654" s="1785"/>
      <c r="M654" s="1785"/>
      <c r="N654" s="1785"/>
      <c r="O654" s="1785"/>
      <c r="P654" s="1785"/>
      <c r="R654" s="1790" t="s">
        <v>174</v>
      </c>
      <c r="S654" s="1790" t="s">
        <v>838</v>
      </c>
      <c r="T654" s="1790" t="s">
        <v>1009</v>
      </c>
      <c r="U654" s="1790" t="s">
        <v>1376</v>
      </c>
      <c r="V654" s="1790">
        <v>0.15</v>
      </c>
      <c r="W654" s="1790">
        <v>0.15</v>
      </c>
      <c r="X654" s="1790">
        <v>0</v>
      </c>
      <c r="Y654" s="1786"/>
      <c r="Z654" s="1863">
        <v>0</v>
      </c>
    </row>
    <row r="655" spans="12:26" x14ac:dyDescent="0.3">
      <c r="L655" s="1785"/>
      <c r="M655" s="1785"/>
      <c r="N655" s="1785"/>
      <c r="O655" s="1785"/>
      <c r="P655" s="1785"/>
      <c r="R655" s="1790" t="s">
        <v>176</v>
      </c>
      <c r="S655" s="1790" t="s">
        <v>839</v>
      </c>
      <c r="T655" s="1790" t="s">
        <v>1010</v>
      </c>
      <c r="U655" s="1790" t="s">
        <v>1376</v>
      </c>
      <c r="V655" s="1790">
        <v>20</v>
      </c>
      <c r="W655" s="1790">
        <v>20</v>
      </c>
      <c r="X655" s="1790">
        <v>44849.501000000011</v>
      </c>
      <c r="Y655" s="1786"/>
      <c r="Z655" s="1863">
        <v>0</v>
      </c>
    </row>
    <row r="656" spans="12:26" x14ac:dyDescent="0.3">
      <c r="L656" s="1785"/>
      <c r="M656" s="1785"/>
      <c r="N656" s="1785"/>
      <c r="O656" s="1785"/>
      <c r="P656" s="1785"/>
      <c r="R656" s="1790" t="s">
        <v>178</v>
      </c>
      <c r="S656" s="1790" t="s">
        <v>840</v>
      </c>
      <c r="T656" s="1790" t="s">
        <v>465</v>
      </c>
      <c r="U656" s="1790" t="s">
        <v>1376</v>
      </c>
      <c r="V656" s="1790">
        <v>181.5</v>
      </c>
      <c r="W656" s="1790">
        <v>181.5</v>
      </c>
      <c r="X656" s="1790">
        <v>9454.0560000000005</v>
      </c>
      <c r="Y656" s="1786"/>
      <c r="Z656" s="1863">
        <v>0</v>
      </c>
    </row>
    <row r="657" spans="12:26" x14ac:dyDescent="0.3">
      <c r="L657" s="1785"/>
      <c r="M657" s="1785"/>
      <c r="N657" s="1785"/>
      <c r="O657" s="1785"/>
      <c r="P657" s="1785"/>
      <c r="R657" s="1790" t="s">
        <v>178</v>
      </c>
      <c r="S657" s="1790" t="s">
        <v>840</v>
      </c>
      <c r="T657" s="1790" t="s">
        <v>985</v>
      </c>
      <c r="U657" s="1790" t="s">
        <v>1376</v>
      </c>
      <c r="V657" s="1790">
        <v>181.5</v>
      </c>
      <c r="W657" s="1790">
        <v>181.5</v>
      </c>
      <c r="X657" s="1790">
        <v>1568.7140000000002</v>
      </c>
      <c r="Y657" s="1786"/>
      <c r="Z657" s="1863">
        <v>0</v>
      </c>
    </row>
    <row r="658" spans="12:26" x14ac:dyDescent="0.3">
      <c r="L658" s="1785"/>
      <c r="M658" s="1785"/>
      <c r="N658" s="1785"/>
      <c r="O658" s="1785"/>
      <c r="P658" s="1785"/>
      <c r="R658" s="1790" t="s">
        <v>178</v>
      </c>
      <c r="S658" s="1790" t="s">
        <v>840</v>
      </c>
      <c r="T658" s="1790" t="s">
        <v>986</v>
      </c>
      <c r="U658" s="1790" t="s">
        <v>1376</v>
      </c>
      <c r="V658" s="1790">
        <v>181.5</v>
      </c>
      <c r="W658" s="1790">
        <v>181.5</v>
      </c>
      <c r="X658" s="1790">
        <v>9146.9120000000003</v>
      </c>
      <c r="Y658" s="1786"/>
      <c r="Z658" s="1863">
        <v>0</v>
      </c>
    </row>
    <row r="659" spans="12:26" x14ac:dyDescent="0.3">
      <c r="L659" s="1785"/>
      <c r="M659" s="1785"/>
      <c r="N659" s="1785"/>
      <c r="O659" s="1785"/>
      <c r="P659" s="1785"/>
      <c r="R659" s="1790" t="s">
        <v>178</v>
      </c>
      <c r="S659" s="1790" t="s">
        <v>840</v>
      </c>
      <c r="T659" s="1790" t="s">
        <v>1011</v>
      </c>
      <c r="U659" s="1790" t="s">
        <v>1376</v>
      </c>
      <c r="V659" s="1790">
        <v>181.5</v>
      </c>
      <c r="W659" s="1790">
        <v>181.5</v>
      </c>
      <c r="X659" s="1790">
        <v>1419.2670000000001</v>
      </c>
      <c r="Y659" s="1786"/>
      <c r="Z659" s="1863">
        <v>0</v>
      </c>
    </row>
    <row r="660" spans="12:26" x14ac:dyDescent="0.3">
      <c r="L660" s="1785"/>
      <c r="M660" s="1785"/>
      <c r="N660" s="1785"/>
      <c r="O660" s="1785"/>
      <c r="P660" s="1785"/>
      <c r="R660" s="1790" t="s">
        <v>180</v>
      </c>
      <c r="S660" s="1790" t="s">
        <v>453</v>
      </c>
      <c r="T660" s="1790" t="s">
        <v>465</v>
      </c>
      <c r="U660" s="1790" t="s">
        <v>1376</v>
      </c>
      <c r="V660" s="1790">
        <v>0</v>
      </c>
      <c r="W660" s="1790">
        <v>31</v>
      </c>
      <c r="X660" s="1790">
        <v>126810.33700000001</v>
      </c>
      <c r="Y660" s="1786" t="s">
        <v>1729</v>
      </c>
      <c r="Z660" s="1863">
        <v>31</v>
      </c>
    </row>
    <row r="661" spans="12:26" x14ac:dyDescent="0.3">
      <c r="L661" s="1785"/>
      <c r="M661" s="1785"/>
      <c r="N661" s="1785"/>
      <c r="O661" s="1785"/>
      <c r="P661" s="1785"/>
      <c r="R661" s="1790" t="s">
        <v>180</v>
      </c>
      <c r="S661" s="1790" t="s">
        <v>453</v>
      </c>
      <c r="T661" s="1790" t="s">
        <v>427</v>
      </c>
      <c r="U661" s="1790" t="s">
        <v>1376</v>
      </c>
      <c r="V661" s="1790">
        <v>0</v>
      </c>
      <c r="W661" s="1790">
        <v>5.42</v>
      </c>
      <c r="X661" s="1790">
        <v>14344.28</v>
      </c>
      <c r="Y661" s="1786" t="s">
        <v>1729</v>
      </c>
      <c r="Z661" s="1863">
        <v>5.42</v>
      </c>
    </row>
    <row r="662" spans="12:26" x14ac:dyDescent="0.3">
      <c r="L662" s="1785"/>
      <c r="M662" s="1785"/>
      <c r="N662" s="1785"/>
      <c r="O662" s="1785"/>
      <c r="P662" s="1785"/>
      <c r="R662" s="1790" t="s">
        <v>180</v>
      </c>
      <c r="S662" s="1790" t="s">
        <v>453</v>
      </c>
      <c r="T662" s="1790" t="s">
        <v>468</v>
      </c>
      <c r="U662" s="1790" t="s">
        <v>1376</v>
      </c>
      <c r="V662" s="1790">
        <v>0</v>
      </c>
      <c r="W662" s="1790">
        <v>2.52</v>
      </c>
      <c r="X662" s="1790">
        <v>92.825999999999993</v>
      </c>
      <c r="Y662" s="1786" t="s">
        <v>1729</v>
      </c>
      <c r="Z662" s="1863">
        <v>2.52</v>
      </c>
    </row>
    <row r="663" spans="12:26" x14ac:dyDescent="0.3">
      <c r="L663" s="1785"/>
      <c r="M663" s="1785"/>
      <c r="N663" s="1785"/>
      <c r="O663" s="1785"/>
      <c r="P663" s="1785"/>
      <c r="R663" s="1790" t="s">
        <v>182</v>
      </c>
      <c r="S663" s="1790" t="s">
        <v>843</v>
      </c>
      <c r="T663" s="1790" t="s">
        <v>1012</v>
      </c>
      <c r="U663" s="1790" t="s">
        <v>1376</v>
      </c>
      <c r="V663" s="1790">
        <v>1.25</v>
      </c>
      <c r="W663" s="1790">
        <v>1.25</v>
      </c>
      <c r="X663" s="1790">
        <v>30.077000000000005</v>
      </c>
      <c r="Y663" s="1786"/>
      <c r="Z663" s="1863">
        <v>0</v>
      </c>
    </row>
    <row r="664" spans="12:26" x14ac:dyDescent="0.3">
      <c r="L664" s="1785"/>
      <c r="M664" s="1785"/>
      <c r="N664" s="1785"/>
      <c r="O664" s="1785"/>
      <c r="P664" s="1785"/>
      <c r="R664" s="1790" t="s">
        <v>182</v>
      </c>
      <c r="S664" s="1790" t="s">
        <v>843</v>
      </c>
      <c r="T664" s="1790" t="s">
        <v>1013</v>
      </c>
      <c r="U664" s="1790" t="s">
        <v>1376</v>
      </c>
      <c r="V664" s="1790">
        <v>20.18</v>
      </c>
      <c r="W664" s="1790">
        <v>20.18</v>
      </c>
      <c r="X664" s="1790">
        <v>1874.5129999999999</v>
      </c>
      <c r="Y664" s="1786"/>
      <c r="Z664" s="1863">
        <v>0</v>
      </c>
    </row>
    <row r="665" spans="12:26" x14ac:dyDescent="0.3">
      <c r="L665" s="1785"/>
      <c r="M665" s="1785"/>
      <c r="N665" s="1785"/>
      <c r="O665" s="1785"/>
      <c r="P665" s="1785"/>
      <c r="R665" s="1790" t="s">
        <v>182</v>
      </c>
      <c r="S665" s="1790" t="s">
        <v>843</v>
      </c>
      <c r="T665" s="1790" t="s">
        <v>1014</v>
      </c>
      <c r="U665" s="1790" t="s">
        <v>1376</v>
      </c>
      <c r="V665" s="1790">
        <v>20.18</v>
      </c>
      <c r="W665" s="1790">
        <v>20.18</v>
      </c>
      <c r="X665" s="1790">
        <v>217.31200000000001</v>
      </c>
      <c r="Y665" s="1786"/>
      <c r="Z665" s="1863">
        <v>0</v>
      </c>
    </row>
    <row r="666" spans="12:26" x14ac:dyDescent="0.3">
      <c r="L666" s="1785"/>
      <c r="M666" s="1785"/>
      <c r="N666" s="1785"/>
      <c r="O666" s="1785"/>
      <c r="P666" s="1785"/>
      <c r="R666" s="1790" t="s">
        <v>182</v>
      </c>
      <c r="S666" s="1790" t="s">
        <v>843</v>
      </c>
      <c r="T666" s="1790" t="s">
        <v>1015</v>
      </c>
      <c r="U666" s="1790" t="s">
        <v>1376</v>
      </c>
      <c r="V666" s="1790">
        <v>27.478000000000002</v>
      </c>
      <c r="W666" s="1790">
        <v>27.478000000000002</v>
      </c>
      <c r="X666" s="1790">
        <v>630.4670000000001</v>
      </c>
      <c r="Y666" s="1786"/>
      <c r="Z666" s="1863">
        <v>0</v>
      </c>
    </row>
    <row r="667" spans="12:26" x14ac:dyDescent="0.3">
      <c r="L667" s="1785"/>
      <c r="M667" s="1785"/>
      <c r="N667" s="1785"/>
      <c r="O667" s="1785"/>
      <c r="P667" s="1785"/>
      <c r="R667" s="1790" t="s">
        <v>184</v>
      </c>
      <c r="S667" s="1790" t="s">
        <v>845</v>
      </c>
      <c r="T667" s="1790" t="s">
        <v>456</v>
      </c>
      <c r="U667" s="1790" t="s">
        <v>1376</v>
      </c>
      <c r="V667" s="1790">
        <v>10</v>
      </c>
      <c r="W667" s="1790">
        <v>10</v>
      </c>
      <c r="X667" s="1790">
        <v>80240.087000000014</v>
      </c>
      <c r="Y667" s="1786"/>
      <c r="Z667" s="1863">
        <v>0</v>
      </c>
    </row>
    <row r="668" spans="12:26" x14ac:dyDescent="0.3">
      <c r="L668" s="1785"/>
      <c r="M668" s="1785"/>
      <c r="N668" s="1785"/>
      <c r="O668" s="1785"/>
      <c r="P668" s="1785"/>
      <c r="R668" s="1790" t="s">
        <v>184</v>
      </c>
      <c r="S668" s="1790" t="s">
        <v>845</v>
      </c>
      <c r="T668" s="1790" t="s">
        <v>808</v>
      </c>
      <c r="U668" s="1790" t="s">
        <v>1376</v>
      </c>
      <c r="V668" s="1790">
        <v>10</v>
      </c>
      <c r="W668" s="1790">
        <v>10</v>
      </c>
      <c r="X668" s="1790">
        <v>80857.406000000003</v>
      </c>
      <c r="Y668" s="1786"/>
      <c r="Z668" s="1863">
        <v>0</v>
      </c>
    </row>
    <row r="669" spans="12:26" x14ac:dyDescent="0.3">
      <c r="L669" s="1785"/>
      <c r="M669" s="1785"/>
      <c r="N669" s="1785"/>
      <c r="O669" s="1785"/>
      <c r="P669" s="1785"/>
      <c r="R669" s="1790" t="s">
        <v>184</v>
      </c>
      <c r="S669" s="1790" t="s">
        <v>847</v>
      </c>
      <c r="T669" s="1790" t="s">
        <v>456</v>
      </c>
      <c r="U669" s="1790" t="s">
        <v>1376</v>
      </c>
      <c r="V669" s="1790">
        <v>6.3</v>
      </c>
      <c r="W669" s="1790">
        <v>6.3</v>
      </c>
      <c r="X669" s="1790">
        <v>19459</v>
      </c>
      <c r="Y669" s="1786"/>
      <c r="Z669" s="1863">
        <v>0</v>
      </c>
    </row>
    <row r="670" spans="12:26" x14ac:dyDescent="0.3">
      <c r="L670" s="1785"/>
      <c r="M670" s="1785"/>
      <c r="N670" s="1785"/>
      <c r="O670" s="1785"/>
      <c r="P670" s="1785"/>
      <c r="R670" s="1790" t="s">
        <v>184</v>
      </c>
      <c r="S670" s="1790" t="s">
        <v>847</v>
      </c>
      <c r="T670" s="1790" t="s">
        <v>808</v>
      </c>
      <c r="U670" s="1790" t="s">
        <v>1376</v>
      </c>
      <c r="V670" s="1790">
        <v>6.3</v>
      </c>
      <c r="W670" s="1790">
        <v>6.3</v>
      </c>
      <c r="X670" s="1790">
        <v>17552</v>
      </c>
      <c r="Y670" s="1786"/>
      <c r="Z670" s="1863">
        <v>0</v>
      </c>
    </row>
    <row r="671" spans="12:26" x14ac:dyDescent="0.3">
      <c r="L671" s="1785"/>
      <c r="M671" s="1785"/>
      <c r="N671" s="1785"/>
      <c r="O671" s="1785"/>
      <c r="P671" s="1785"/>
      <c r="R671" s="1790" t="s">
        <v>184</v>
      </c>
      <c r="S671" s="1790" t="s">
        <v>849</v>
      </c>
      <c r="T671" s="1790" t="s">
        <v>456</v>
      </c>
      <c r="U671" s="1790" t="s">
        <v>1376</v>
      </c>
      <c r="V671" s="1790">
        <v>8.1999999999999993</v>
      </c>
      <c r="W671" s="1790">
        <v>8.1999999999999993</v>
      </c>
      <c r="X671" s="1790">
        <v>29235.209999999995</v>
      </c>
      <c r="Y671" s="1786"/>
      <c r="Z671" s="1863">
        <v>0</v>
      </c>
    </row>
    <row r="672" spans="12:26" x14ac:dyDescent="0.3">
      <c r="L672" s="1785"/>
      <c r="M672" s="1785"/>
      <c r="N672" s="1785"/>
      <c r="O672" s="1785"/>
      <c r="P672" s="1785"/>
      <c r="R672" s="1790" t="s">
        <v>184</v>
      </c>
      <c r="S672" s="1790" t="s">
        <v>849</v>
      </c>
      <c r="T672" s="1790" t="s">
        <v>808</v>
      </c>
      <c r="U672" s="1790" t="s">
        <v>1376</v>
      </c>
      <c r="V672" s="1790">
        <v>8.1999999999999993</v>
      </c>
      <c r="W672" s="1790">
        <v>8.1999999999999993</v>
      </c>
      <c r="X672" s="1790">
        <v>29172.69</v>
      </c>
      <c r="Y672" s="1786"/>
      <c r="Z672" s="1863">
        <v>0</v>
      </c>
    </row>
    <row r="673" spans="12:26" x14ac:dyDescent="0.3">
      <c r="L673" s="1785"/>
      <c r="M673" s="1785"/>
      <c r="N673" s="1785"/>
      <c r="O673" s="1785"/>
      <c r="P673" s="1785"/>
      <c r="R673" s="1790" t="s">
        <v>184</v>
      </c>
      <c r="S673" s="1790" t="s">
        <v>851</v>
      </c>
      <c r="T673" s="1790" t="s">
        <v>456</v>
      </c>
      <c r="U673" s="1790" t="s">
        <v>1376</v>
      </c>
      <c r="V673" s="1790">
        <v>5.0999999999999996</v>
      </c>
      <c r="W673" s="1790">
        <v>5.0999999999999996</v>
      </c>
      <c r="X673" s="1790">
        <v>21370</v>
      </c>
      <c r="Y673" s="1786"/>
      <c r="Z673" s="1863">
        <v>0</v>
      </c>
    </row>
    <row r="674" spans="12:26" x14ac:dyDescent="0.3">
      <c r="L674" s="1785"/>
      <c r="M674" s="1785"/>
      <c r="N674" s="1785"/>
      <c r="O674" s="1785"/>
      <c r="P674" s="1785"/>
      <c r="R674" s="1790" t="s">
        <v>184</v>
      </c>
      <c r="S674" s="1790" t="s">
        <v>851</v>
      </c>
      <c r="T674" s="1790" t="s">
        <v>808</v>
      </c>
      <c r="U674" s="1790" t="s">
        <v>1376</v>
      </c>
      <c r="V674" s="1790">
        <v>5.0999999999999996</v>
      </c>
      <c r="W674" s="1790">
        <v>5.0999999999999996</v>
      </c>
      <c r="X674" s="1790">
        <v>20154</v>
      </c>
      <c r="Y674" s="1786"/>
      <c r="Z674" s="1863">
        <v>0</v>
      </c>
    </row>
    <row r="675" spans="12:26" x14ac:dyDescent="0.3">
      <c r="L675" s="1785"/>
      <c r="M675" s="1785"/>
      <c r="N675" s="1785"/>
      <c r="O675" s="1785"/>
      <c r="P675" s="1785"/>
      <c r="R675" s="1790" t="s">
        <v>186</v>
      </c>
      <c r="S675" s="1790" t="s">
        <v>853</v>
      </c>
      <c r="T675" s="1790" t="s">
        <v>1016</v>
      </c>
      <c r="U675" s="1790" t="s">
        <v>1389</v>
      </c>
      <c r="V675" s="1790">
        <v>9.5000000000000001E-2</v>
      </c>
      <c r="W675" s="1790">
        <v>9.5000000000000001E-2</v>
      </c>
      <c r="X675" s="1790">
        <v>0</v>
      </c>
      <c r="Y675" s="1786"/>
      <c r="Z675" s="1863">
        <v>0</v>
      </c>
    </row>
    <row r="676" spans="12:26" x14ac:dyDescent="0.3">
      <c r="L676" s="1785"/>
      <c r="M676" s="1785"/>
      <c r="N676" s="1785"/>
      <c r="O676" s="1785"/>
      <c r="P676" s="1785"/>
      <c r="R676" s="1790" t="s">
        <v>186</v>
      </c>
      <c r="S676" s="1790" t="s">
        <v>853</v>
      </c>
      <c r="T676" s="1790" t="s">
        <v>1017</v>
      </c>
      <c r="U676" s="1790" t="s">
        <v>1389</v>
      </c>
      <c r="V676" s="1790">
        <v>0.09</v>
      </c>
      <c r="W676" s="1790">
        <v>0.09</v>
      </c>
      <c r="X676" s="1790">
        <v>0</v>
      </c>
      <c r="Y676" s="1786"/>
      <c r="Z676" s="1863">
        <v>0</v>
      </c>
    </row>
    <row r="677" spans="12:26" x14ac:dyDescent="0.3">
      <c r="L677" s="1785"/>
      <c r="M677" s="1785"/>
      <c r="N677" s="1785"/>
      <c r="O677" s="1785"/>
      <c r="P677" s="1785"/>
      <c r="R677" s="1790" t="s">
        <v>186</v>
      </c>
      <c r="S677" s="1790" t="s">
        <v>855</v>
      </c>
      <c r="T677" s="1790" t="s">
        <v>1018</v>
      </c>
      <c r="U677" s="1790" t="s">
        <v>1389</v>
      </c>
      <c r="V677" s="1790">
        <v>0.33600000000000002</v>
      </c>
      <c r="W677" s="1790">
        <v>0.33600000000000002</v>
      </c>
      <c r="X677" s="1790">
        <v>0</v>
      </c>
      <c r="Y677" s="1786"/>
      <c r="Z677" s="1863">
        <v>0</v>
      </c>
    </row>
    <row r="678" spans="12:26" x14ac:dyDescent="0.3">
      <c r="L678" s="1785"/>
      <c r="M678" s="1785"/>
      <c r="N678" s="1785"/>
      <c r="O678" s="1785"/>
      <c r="P678" s="1785"/>
      <c r="R678" s="1790" t="s">
        <v>186</v>
      </c>
      <c r="S678" s="1790" t="s">
        <v>855</v>
      </c>
      <c r="T678" s="1790" t="s">
        <v>1019</v>
      </c>
      <c r="U678" s="1790" t="s">
        <v>1389</v>
      </c>
      <c r="V678" s="1790">
        <v>0.33600000000000002</v>
      </c>
      <c r="W678" s="1790">
        <v>0.33600000000000002</v>
      </c>
      <c r="X678" s="1790">
        <v>0</v>
      </c>
      <c r="Y678" s="1786"/>
      <c r="Z678" s="1863">
        <v>0</v>
      </c>
    </row>
    <row r="679" spans="12:26" x14ac:dyDescent="0.3">
      <c r="L679" s="1785"/>
      <c r="M679" s="1785"/>
      <c r="N679" s="1785"/>
      <c r="O679" s="1785"/>
      <c r="P679" s="1785"/>
      <c r="R679" s="1790" t="s">
        <v>186</v>
      </c>
      <c r="S679" s="1790" t="s">
        <v>857</v>
      </c>
      <c r="T679" s="1790" t="s">
        <v>1020</v>
      </c>
      <c r="U679" s="1790" t="s">
        <v>1389</v>
      </c>
      <c r="V679" s="1790">
        <v>0.1</v>
      </c>
      <c r="W679" s="1790">
        <v>0.1</v>
      </c>
      <c r="X679" s="1790">
        <v>0</v>
      </c>
      <c r="Y679" s="1786"/>
      <c r="Z679" s="1863">
        <v>0</v>
      </c>
    </row>
    <row r="680" spans="12:26" x14ac:dyDescent="0.3">
      <c r="L680" s="1785"/>
      <c r="M680" s="1785"/>
      <c r="N680" s="1785"/>
      <c r="O680" s="1785"/>
      <c r="P680" s="1785"/>
      <c r="R680" s="1790" t="s">
        <v>186</v>
      </c>
      <c r="S680" s="1790" t="s">
        <v>857</v>
      </c>
      <c r="T680" s="1790" t="s">
        <v>1021</v>
      </c>
      <c r="U680" s="1790" t="s">
        <v>1389</v>
      </c>
      <c r="V680" s="1790">
        <v>0.1</v>
      </c>
      <c r="W680" s="1790">
        <v>0.1</v>
      </c>
      <c r="X680" s="1790">
        <v>0</v>
      </c>
      <c r="Y680" s="1786"/>
      <c r="Z680" s="1863">
        <v>0</v>
      </c>
    </row>
    <row r="681" spans="12:26" x14ac:dyDescent="0.3">
      <c r="L681" s="1785"/>
      <c r="M681" s="1785"/>
      <c r="N681" s="1785"/>
      <c r="O681" s="1785"/>
      <c r="P681" s="1785"/>
      <c r="R681" s="1790" t="s">
        <v>186</v>
      </c>
      <c r="S681" s="1790" t="s">
        <v>859</v>
      </c>
      <c r="T681" s="1790" t="s">
        <v>1022</v>
      </c>
      <c r="U681" s="1790" t="s">
        <v>1389</v>
      </c>
      <c r="V681" s="1790">
        <v>6.4000000000000001E-2</v>
      </c>
      <c r="W681" s="1790">
        <v>6.4000000000000001E-2</v>
      </c>
      <c r="X681" s="1790">
        <v>0</v>
      </c>
      <c r="Y681" s="1786"/>
      <c r="Z681" s="1863">
        <v>0</v>
      </c>
    </row>
    <row r="682" spans="12:26" x14ac:dyDescent="0.3">
      <c r="L682" s="1785"/>
      <c r="M682" s="1785"/>
      <c r="N682" s="1785"/>
      <c r="O682" s="1785"/>
      <c r="P682" s="1785"/>
      <c r="R682" s="1790" t="s">
        <v>186</v>
      </c>
      <c r="S682" s="1790" t="s">
        <v>859</v>
      </c>
      <c r="T682" s="1790" t="s">
        <v>844</v>
      </c>
      <c r="U682" s="1790" t="s">
        <v>1389</v>
      </c>
      <c r="V682" s="1790">
        <v>0.1</v>
      </c>
      <c r="W682" s="1790">
        <v>0.1</v>
      </c>
      <c r="X682" s="1790">
        <v>0</v>
      </c>
      <c r="Y682" s="1786"/>
      <c r="Z682" s="1863">
        <v>0</v>
      </c>
    </row>
    <row r="683" spans="12:26" x14ac:dyDescent="0.3">
      <c r="L683" s="1785"/>
      <c r="M683" s="1785"/>
      <c r="N683" s="1785"/>
      <c r="O683" s="1785"/>
      <c r="P683" s="1785"/>
      <c r="R683" s="1790" t="s">
        <v>186</v>
      </c>
      <c r="S683" s="1790" t="s">
        <v>861</v>
      </c>
      <c r="T683" s="1790" t="s">
        <v>1023</v>
      </c>
      <c r="U683" s="1790" t="s">
        <v>1389</v>
      </c>
      <c r="V683" s="1790">
        <v>0.5</v>
      </c>
      <c r="W683" s="1790">
        <v>0.5</v>
      </c>
      <c r="X683" s="1790">
        <v>0</v>
      </c>
      <c r="Y683" s="1786"/>
      <c r="Z683" s="1863">
        <v>0</v>
      </c>
    </row>
    <row r="684" spans="12:26" x14ac:dyDescent="0.3">
      <c r="L684" s="1785"/>
      <c r="M684" s="1785"/>
      <c r="N684" s="1785"/>
      <c r="O684" s="1785"/>
      <c r="P684" s="1785"/>
      <c r="R684" s="1790" t="s">
        <v>186</v>
      </c>
      <c r="S684" s="1790" t="s">
        <v>861</v>
      </c>
      <c r="T684" s="1790" t="s">
        <v>1024</v>
      </c>
      <c r="U684" s="1790" t="s">
        <v>1389</v>
      </c>
      <c r="V684" s="1790">
        <v>0.53500000000000003</v>
      </c>
      <c r="W684" s="1790">
        <v>0.53500000000000003</v>
      </c>
      <c r="X684" s="1790">
        <v>0</v>
      </c>
      <c r="Y684" s="1786"/>
      <c r="Z684" s="1863">
        <v>0</v>
      </c>
    </row>
    <row r="685" spans="12:26" x14ac:dyDescent="0.3">
      <c r="L685" s="1785"/>
      <c r="M685" s="1785"/>
      <c r="N685" s="1785"/>
      <c r="O685" s="1785"/>
      <c r="P685" s="1785"/>
      <c r="R685" s="1790" t="s">
        <v>186</v>
      </c>
      <c r="S685" s="1790" t="s">
        <v>863</v>
      </c>
      <c r="T685" s="1790" t="s">
        <v>1025</v>
      </c>
      <c r="U685" s="1790" t="s">
        <v>1389</v>
      </c>
      <c r="V685" s="1790">
        <v>0.6</v>
      </c>
      <c r="W685" s="1790">
        <v>0.6</v>
      </c>
      <c r="X685" s="1790">
        <v>0</v>
      </c>
      <c r="Y685" s="1786"/>
      <c r="Z685" s="1863">
        <v>0</v>
      </c>
    </row>
    <row r="686" spans="12:26" x14ac:dyDescent="0.3">
      <c r="L686" s="1785"/>
      <c r="M686" s="1785"/>
      <c r="N686" s="1785"/>
      <c r="O686" s="1785"/>
      <c r="P686" s="1785"/>
      <c r="R686" s="1790" t="s">
        <v>186</v>
      </c>
      <c r="S686" s="1790" t="s">
        <v>865</v>
      </c>
      <c r="T686" s="1790" t="s">
        <v>860</v>
      </c>
      <c r="U686" s="1790" t="s">
        <v>1376</v>
      </c>
      <c r="V686" s="1790">
        <v>0.5</v>
      </c>
      <c r="W686" s="1790">
        <v>0.5</v>
      </c>
      <c r="X686" s="1790">
        <v>130.14500000000001</v>
      </c>
      <c r="Y686" s="1786"/>
      <c r="Z686" s="1863">
        <v>0</v>
      </c>
    </row>
    <row r="687" spans="12:26" x14ac:dyDescent="0.3">
      <c r="L687" s="1785"/>
      <c r="M687" s="1785"/>
      <c r="N687" s="1785"/>
      <c r="O687" s="1785"/>
      <c r="P687" s="1785"/>
      <c r="R687" s="1790" t="s">
        <v>186</v>
      </c>
      <c r="S687" s="1790" t="s">
        <v>865</v>
      </c>
      <c r="T687" s="1790" t="s">
        <v>1026</v>
      </c>
      <c r="U687" s="1790" t="s">
        <v>1376</v>
      </c>
      <c r="V687" s="1790">
        <v>0.46</v>
      </c>
      <c r="W687" s="1790">
        <v>0.46</v>
      </c>
      <c r="X687" s="1790">
        <v>1040.123</v>
      </c>
      <c r="Y687" s="1786"/>
      <c r="Z687" s="1863">
        <v>0</v>
      </c>
    </row>
    <row r="688" spans="12:26" x14ac:dyDescent="0.3">
      <c r="L688" s="1785"/>
      <c r="M688" s="1785"/>
      <c r="N688" s="1785"/>
      <c r="O688" s="1785"/>
      <c r="P688" s="1785"/>
      <c r="R688" s="1790" t="s">
        <v>186</v>
      </c>
      <c r="S688" s="1790" t="s">
        <v>865</v>
      </c>
      <c r="T688" s="1790" t="s">
        <v>1027</v>
      </c>
      <c r="U688" s="1790" t="s">
        <v>1376</v>
      </c>
      <c r="V688" s="1790">
        <v>0.46</v>
      </c>
      <c r="W688" s="1790">
        <v>0.46</v>
      </c>
      <c r="X688" s="1790">
        <v>800.44800000000009</v>
      </c>
      <c r="Y688" s="1786"/>
      <c r="Z688" s="1863">
        <v>0</v>
      </c>
    </row>
    <row r="689" spans="12:26" x14ac:dyDescent="0.3">
      <c r="L689" s="1785"/>
      <c r="M689" s="1785"/>
      <c r="N689" s="1785"/>
      <c r="O689" s="1785"/>
      <c r="P689" s="1785"/>
      <c r="R689" s="1790" t="s">
        <v>186</v>
      </c>
      <c r="S689" s="1790" t="s">
        <v>865</v>
      </c>
      <c r="T689" s="1790" t="s">
        <v>1028</v>
      </c>
      <c r="U689" s="1790" t="s">
        <v>1376</v>
      </c>
      <c r="V689" s="1790">
        <v>0.55000000000000004</v>
      </c>
      <c r="W689" s="1790">
        <v>0.55000000000000004</v>
      </c>
      <c r="X689" s="1790">
        <v>833.21900000000005</v>
      </c>
      <c r="Y689" s="1786"/>
      <c r="Z689" s="1863">
        <v>0</v>
      </c>
    </row>
    <row r="690" spans="12:26" x14ac:dyDescent="0.3">
      <c r="L690" s="1785"/>
      <c r="M690" s="1785"/>
      <c r="N690" s="1785"/>
      <c r="O690" s="1785"/>
      <c r="P690" s="1785"/>
      <c r="R690" s="1790" t="s">
        <v>186</v>
      </c>
      <c r="S690" s="1790" t="s">
        <v>865</v>
      </c>
      <c r="T690" s="1790" t="s">
        <v>1029</v>
      </c>
      <c r="U690" s="1790" t="s">
        <v>1389</v>
      </c>
      <c r="V690" s="1790">
        <v>0</v>
      </c>
      <c r="W690" s="1790">
        <v>0</v>
      </c>
      <c r="X690" s="1790">
        <v>0</v>
      </c>
      <c r="Y690" s="1786"/>
      <c r="Z690" s="1863">
        <v>0</v>
      </c>
    </row>
    <row r="691" spans="12:26" x14ac:dyDescent="0.3">
      <c r="L691" s="1785"/>
      <c r="M691" s="1785"/>
      <c r="N691" s="1785"/>
      <c r="O691" s="1785"/>
      <c r="P691" s="1785"/>
      <c r="R691" s="1790" t="s">
        <v>186</v>
      </c>
      <c r="S691" s="1790" t="s">
        <v>865</v>
      </c>
      <c r="T691" s="1790" t="s">
        <v>1030</v>
      </c>
      <c r="U691" s="1790" t="s">
        <v>1389</v>
      </c>
      <c r="V691" s="1790">
        <v>0.21</v>
      </c>
      <c r="W691" s="1790">
        <v>0.21</v>
      </c>
      <c r="X691" s="1790">
        <v>0</v>
      </c>
      <c r="Y691" s="1786"/>
      <c r="Z691" s="1863">
        <v>0</v>
      </c>
    </row>
    <row r="692" spans="12:26" x14ac:dyDescent="0.3">
      <c r="L692" s="1785"/>
      <c r="M692" s="1785"/>
      <c r="N692" s="1785"/>
      <c r="O692" s="1785"/>
      <c r="P692" s="1785"/>
      <c r="R692" s="1790" t="s">
        <v>186</v>
      </c>
      <c r="S692" s="1790" t="s">
        <v>865</v>
      </c>
      <c r="T692" s="1790" t="s">
        <v>1031</v>
      </c>
      <c r="U692" s="1790" t="s">
        <v>1376</v>
      </c>
      <c r="V692" s="1790">
        <v>0.74</v>
      </c>
      <c r="W692" s="1790">
        <v>0.74</v>
      </c>
      <c r="X692" s="1790">
        <v>487.62100000000009</v>
      </c>
      <c r="Y692" s="1786"/>
      <c r="Z692" s="1863">
        <v>0</v>
      </c>
    </row>
    <row r="693" spans="12:26" x14ac:dyDescent="0.3">
      <c r="L693" s="1785"/>
      <c r="M693" s="1785"/>
      <c r="N693" s="1785"/>
      <c r="O693" s="1785"/>
      <c r="P693" s="1785"/>
      <c r="R693" s="1790" t="s">
        <v>186</v>
      </c>
      <c r="S693" s="1790" t="s">
        <v>867</v>
      </c>
      <c r="T693" s="1790" t="s">
        <v>1032</v>
      </c>
      <c r="U693" s="1790" t="s">
        <v>1389</v>
      </c>
      <c r="V693" s="1790">
        <v>0.34200000000000003</v>
      </c>
      <c r="W693" s="1790">
        <v>0.34200000000000003</v>
      </c>
      <c r="X693" s="1790">
        <v>0</v>
      </c>
      <c r="Y693" s="1786"/>
      <c r="Z693" s="1863">
        <v>0</v>
      </c>
    </row>
    <row r="694" spans="12:26" x14ac:dyDescent="0.3">
      <c r="L694" s="1785"/>
      <c r="M694" s="1785"/>
      <c r="N694" s="1785"/>
      <c r="O694" s="1785"/>
      <c r="P694" s="1785"/>
      <c r="R694" s="1790" t="s">
        <v>186</v>
      </c>
      <c r="S694" s="1790" t="s">
        <v>867</v>
      </c>
      <c r="T694" s="1790" t="s">
        <v>1033</v>
      </c>
      <c r="U694" s="1790" t="s">
        <v>1376</v>
      </c>
      <c r="V694" s="1790">
        <v>0.55000000000000004</v>
      </c>
      <c r="W694" s="1790">
        <v>0.55000000000000004</v>
      </c>
      <c r="X694" s="1790">
        <v>27.960999999999999</v>
      </c>
      <c r="Y694" s="1786"/>
      <c r="Z694" s="1863">
        <v>0</v>
      </c>
    </row>
    <row r="695" spans="12:26" x14ac:dyDescent="0.3">
      <c r="L695" s="1785"/>
      <c r="M695" s="1785"/>
      <c r="N695" s="1785"/>
      <c r="O695" s="1785"/>
      <c r="P695" s="1785"/>
      <c r="R695" s="1790" t="s">
        <v>186</v>
      </c>
      <c r="S695" s="1790" t="s">
        <v>869</v>
      </c>
      <c r="T695" s="1790" t="s">
        <v>1034</v>
      </c>
      <c r="U695" s="1790" t="s">
        <v>1376</v>
      </c>
      <c r="V695" s="1790">
        <v>0.2</v>
      </c>
      <c r="W695" s="1790">
        <v>0.2</v>
      </c>
      <c r="X695" s="1790">
        <v>11.048</v>
      </c>
      <c r="Y695" s="1786"/>
      <c r="Z695" s="1863">
        <v>0</v>
      </c>
    </row>
    <row r="696" spans="12:26" x14ac:dyDescent="0.3">
      <c r="L696" s="1785"/>
      <c r="M696" s="1785"/>
      <c r="N696" s="1785"/>
      <c r="O696" s="1785"/>
      <c r="P696" s="1785"/>
      <c r="R696" s="1790" t="s">
        <v>186</v>
      </c>
      <c r="S696" s="1790" t="s">
        <v>869</v>
      </c>
      <c r="T696" s="1790" t="s">
        <v>1035</v>
      </c>
      <c r="U696" s="1790" t="s">
        <v>1376</v>
      </c>
      <c r="V696" s="1790">
        <v>0.1</v>
      </c>
      <c r="W696" s="1790">
        <v>0.1</v>
      </c>
      <c r="X696" s="1790">
        <v>5.4290000000000003</v>
      </c>
      <c r="Y696" s="1786"/>
      <c r="Z696" s="1863">
        <v>0</v>
      </c>
    </row>
    <row r="697" spans="12:26" x14ac:dyDescent="0.3">
      <c r="L697" s="1785"/>
      <c r="M697" s="1785"/>
      <c r="N697" s="1785"/>
      <c r="O697" s="1785"/>
      <c r="P697" s="1785"/>
      <c r="R697" s="1790" t="s">
        <v>186</v>
      </c>
      <c r="S697" s="1790" t="s">
        <v>869</v>
      </c>
      <c r="T697" s="1790" t="s">
        <v>860</v>
      </c>
      <c r="U697" s="1790" t="s">
        <v>1376</v>
      </c>
      <c r="V697" s="1790">
        <v>0.45</v>
      </c>
      <c r="W697" s="1790">
        <v>0.45</v>
      </c>
      <c r="X697" s="1790">
        <v>0</v>
      </c>
      <c r="Y697" s="1786"/>
      <c r="Z697" s="1863">
        <v>0</v>
      </c>
    </row>
    <row r="698" spans="12:26" x14ac:dyDescent="0.3">
      <c r="L698" s="1785"/>
      <c r="M698" s="1785"/>
      <c r="N698" s="1785"/>
      <c r="O698" s="1785"/>
      <c r="P698" s="1785"/>
      <c r="R698" s="1790" t="s">
        <v>186</v>
      </c>
      <c r="S698" s="1790" t="s">
        <v>869</v>
      </c>
      <c r="T698" s="1790" t="s">
        <v>848</v>
      </c>
      <c r="U698" s="1790" t="s">
        <v>1376</v>
      </c>
      <c r="V698" s="1790">
        <v>0.45</v>
      </c>
      <c r="W698" s="1790">
        <v>0.45</v>
      </c>
      <c r="X698" s="1790">
        <v>4.2060000000000004</v>
      </c>
      <c r="Y698" s="1786"/>
      <c r="Z698" s="1863">
        <v>0</v>
      </c>
    </row>
    <row r="699" spans="12:26" x14ac:dyDescent="0.3">
      <c r="L699" s="1785"/>
      <c r="M699" s="1785"/>
      <c r="N699" s="1785"/>
      <c r="O699" s="1785"/>
      <c r="P699" s="1785"/>
      <c r="R699" s="1790" t="s">
        <v>186</v>
      </c>
      <c r="S699" s="1790" t="s">
        <v>869</v>
      </c>
      <c r="T699" s="1790" t="s">
        <v>850</v>
      </c>
      <c r="U699" s="1790" t="s">
        <v>1376</v>
      </c>
      <c r="V699" s="1790">
        <v>0.45</v>
      </c>
      <c r="W699" s="1790">
        <v>0.45</v>
      </c>
      <c r="X699" s="1790">
        <v>4.194</v>
      </c>
      <c r="Y699" s="1786"/>
      <c r="Z699" s="1863">
        <v>0</v>
      </c>
    </row>
    <row r="700" spans="12:26" x14ac:dyDescent="0.3">
      <c r="L700" s="1785"/>
      <c r="M700" s="1785"/>
      <c r="N700" s="1785"/>
      <c r="O700" s="1785"/>
      <c r="P700" s="1785"/>
      <c r="R700" s="1790" t="s">
        <v>186</v>
      </c>
      <c r="S700" s="1790" t="s">
        <v>869</v>
      </c>
      <c r="T700" s="1790" t="s">
        <v>1033</v>
      </c>
      <c r="U700" s="1790" t="s">
        <v>1376</v>
      </c>
      <c r="V700" s="1790">
        <v>0.45</v>
      </c>
      <c r="W700" s="1790">
        <v>0.45</v>
      </c>
      <c r="X700" s="1790">
        <v>0</v>
      </c>
      <c r="Y700" s="1786"/>
      <c r="Z700" s="1863">
        <v>0</v>
      </c>
    </row>
    <row r="701" spans="12:26" x14ac:dyDescent="0.3">
      <c r="L701" s="1785"/>
      <c r="M701" s="1785"/>
      <c r="N701" s="1785"/>
      <c r="O701" s="1785"/>
      <c r="P701" s="1785"/>
      <c r="R701" s="1790" t="s">
        <v>186</v>
      </c>
      <c r="S701" s="1790" t="s">
        <v>871</v>
      </c>
      <c r="T701" s="1790" t="s">
        <v>860</v>
      </c>
      <c r="U701" s="1790" t="s">
        <v>1389</v>
      </c>
      <c r="V701" s="1790">
        <v>0.5</v>
      </c>
      <c r="W701" s="1790">
        <v>0.5</v>
      </c>
      <c r="X701" s="1790">
        <v>0</v>
      </c>
      <c r="Y701" s="1786"/>
      <c r="Z701" s="1863">
        <v>0</v>
      </c>
    </row>
    <row r="702" spans="12:26" x14ac:dyDescent="0.3">
      <c r="L702" s="1785"/>
      <c r="M702" s="1785"/>
      <c r="N702" s="1785"/>
      <c r="O702" s="1785"/>
      <c r="P702" s="1785"/>
      <c r="R702" s="1790" t="s">
        <v>186</v>
      </c>
      <c r="S702" s="1790" t="s">
        <v>871</v>
      </c>
      <c r="T702" s="1790" t="s">
        <v>1026</v>
      </c>
      <c r="U702" s="1790" t="s">
        <v>1389</v>
      </c>
      <c r="V702" s="1790">
        <v>0.2</v>
      </c>
      <c r="W702" s="1790">
        <v>0.2</v>
      </c>
      <c r="X702" s="1790">
        <v>0</v>
      </c>
      <c r="Y702" s="1786"/>
      <c r="Z702" s="1863">
        <v>0</v>
      </c>
    </row>
    <row r="703" spans="12:26" x14ac:dyDescent="0.3">
      <c r="L703" s="1785"/>
      <c r="M703" s="1785"/>
      <c r="N703" s="1785"/>
      <c r="O703" s="1785"/>
      <c r="P703" s="1785"/>
      <c r="R703" s="1790" t="s">
        <v>186</v>
      </c>
      <c r="S703" s="1790" t="s">
        <v>871</v>
      </c>
      <c r="T703" s="1790" t="s">
        <v>1028</v>
      </c>
      <c r="U703" s="1790" t="s">
        <v>1389</v>
      </c>
      <c r="V703" s="1790">
        <v>0.6</v>
      </c>
      <c r="W703" s="1790">
        <v>0.6</v>
      </c>
      <c r="X703" s="1790">
        <v>0</v>
      </c>
      <c r="Y703" s="1786"/>
      <c r="Z703" s="1863">
        <v>0</v>
      </c>
    </row>
    <row r="704" spans="12:26" x14ac:dyDescent="0.3">
      <c r="L704" s="1785"/>
      <c r="M704" s="1785"/>
      <c r="N704" s="1785"/>
      <c r="O704" s="1785"/>
      <c r="P704" s="1785"/>
      <c r="R704" s="1790" t="s">
        <v>186</v>
      </c>
      <c r="S704" s="1790" t="s">
        <v>871</v>
      </c>
      <c r="T704" s="1790" t="s">
        <v>1036</v>
      </c>
      <c r="U704" s="1790" t="s">
        <v>1389</v>
      </c>
      <c r="V704" s="1790">
        <v>0.2</v>
      </c>
      <c r="W704" s="1790">
        <v>0.2</v>
      </c>
      <c r="X704" s="1790">
        <v>0</v>
      </c>
      <c r="Y704" s="1786"/>
      <c r="Z704" s="1863">
        <v>0</v>
      </c>
    </row>
    <row r="705" spans="12:26" x14ac:dyDescent="0.3">
      <c r="L705" s="1785"/>
      <c r="M705" s="1785"/>
      <c r="N705" s="1785"/>
      <c r="O705" s="1785"/>
      <c r="P705" s="1785"/>
      <c r="R705" s="1790" t="s">
        <v>186</v>
      </c>
      <c r="S705" s="1790" t="s">
        <v>871</v>
      </c>
      <c r="T705" s="1790" t="s">
        <v>1037</v>
      </c>
      <c r="U705" s="1790" t="s">
        <v>1389</v>
      </c>
      <c r="V705" s="1790">
        <v>0.2</v>
      </c>
      <c r="W705" s="1790">
        <v>0.2</v>
      </c>
      <c r="X705" s="1790">
        <v>0</v>
      </c>
      <c r="Y705" s="1786"/>
      <c r="Z705" s="1863">
        <v>0</v>
      </c>
    </row>
    <row r="706" spans="12:26" x14ac:dyDescent="0.3">
      <c r="L706" s="1785"/>
      <c r="M706" s="1785"/>
      <c r="N706" s="1785"/>
      <c r="O706" s="1785"/>
      <c r="P706" s="1785"/>
      <c r="R706" s="1790" t="s">
        <v>186</v>
      </c>
      <c r="S706" s="1790" t="s">
        <v>873</v>
      </c>
      <c r="T706" s="1790" t="s">
        <v>1038</v>
      </c>
      <c r="U706" s="1790" t="s">
        <v>1376</v>
      </c>
      <c r="V706" s="1790">
        <v>0.74</v>
      </c>
      <c r="W706" s="1790">
        <v>0.74</v>
      </c>
      <c r="X706" s="1790">
        <v>0</v>
      </c>
      <c r="Y706" s="1786"/>
      <c r="Z706" s="1863">
        <v>0</v>
      </c>
    </row>
    <row r="707" spans="12:26" x14ac:dyDescent="0.3">
      <c r="L707" s="1785"/>
      <c r="M707" s="1785"/>
      <c r="N707" s="1785"/>
      <c r="O707" s="1785"/>
      <c r="P707" s="1785"/>
      <c r="R707" s="1790" t="s">
        <v>188</v>
      </c>
      <c r="S707" s="1790" t="s">
        <v>874</v>
      </c>
      <c r="T707" s="1790" t="s">
        <v>894</v>
      </c>
      <c r="U707" s="1790" t="s">
        <v>1376</v>
      </c>
      <c r="V707" s="1790">
        <v>0.68</v>
      </c>
      <c r="W707" s="1790">
        <v>0.68</v>
      </c>
      <c r="X707" s="1790">
        <v>0</v>
      </c>
      <c r="Y707" s="1786"/>
      <c r="Z707" s="1863">
        <v>0</v>
      </c>
    </row>
    <row r="708" spans="12:26" x14ac:dyDescent="0.3">
      <c r="L708" s="1785"/>
      <c r="M708" s="1785"/>
      <c r="N708" s="1785"/>
      <c r="O708" s="1785"/>
      <c r="P708" s="1785"/>
      <c r="R708" s="1790" t="s">
        <v>188</v>
      </c>
      <c r="S708" s="1790" t="s">
        <v>874</v>
      </c>
      <c r="T708" s="1790" t="s">
        <v>895</v>
      </c>
      <c r="U708" s="1790" t="s">
        <v>1376</v>
      </c>
      <c r="V708" s="1790">
        <v>1.825</v>
      </c>
      <c r="W708" s="1790">
        <v>1.825</v>
      </c>
      <c r="X708" s="1790">
        <v>0</v>
      </c>
      <c r="Y708" s="1786"/>
      <c r="Z708" s="1863">
        <v>0</v>
      </c>
    </row>
    <row r="709" spans="12:26" x14ac:dyDescent="0.3">
      <c r="L709" s="1785"/>
      <c r="M709" s="1785"/>
      <c r="N709" s="1785"/>
      <c r="O709" s="1785"/>
      <c r="P709" s="1785"/>
      <c r="R709" s="1790" t="s">
        <v>188</v>
      </c>
      <c r="S709" s="1790" t="s">
        <v>874</v>
      </c>
      <c r="T709" s="1790" t="s">
        <v>465</v>
      </c>
      <c r="U709" s="1790" t="s">
        <v>1376</v>
      </c>
      <c r="V709" s="1790">
        <v>19.399999999999999</v>
      </c>
      <c r="W709" s="1790">
        <v>19.399999999999999</v>
      </c>
      <c r="X709" s="1790">
        <v>0</v>
      </c>
      <c r="Y709" s="1786"/>
      <c r="Z709" s="1863">
        <v>0</v>
      </c>
    </row>
    <row r="710" spans="12:26" x14ac:dyDescent="0.3">
      <c r="L710" s="1785"/>
      <c r="M710" s="1785"/>
      <c r="N710" s="1785"/>
      <c r="O710" s="1785"/>
      <c r="P710" s="1785"/>
      <c r="R710" s="1790" t="s">
        <v>188</v>
      </c>
      <c r="S710" s="1790" t="s">
        <v>874</v>
      </c>
      <c r="T710" s="1790" t="s">
        <v>1042</v>
      </c>
      <c r="U710" s="1790" t="s">
        <v>1376</v>
      </c>
      <c r="V710" s="1790">
        <v>2</v>
      </c>
      <c r="W710" s="1790">
        <v>2</v>
      </c>
      <c r="X710" s="1790">
        <v>0</v>
      </c>
      <c r="Y710" s="1786"/>
      <c r="Z710" s="1863">
        <v>0</v>
      </c>
    </row>
    <row r="711" spans="12:26" x14ac:dyDescent="0.3">
      <c r="L711" s="1785"/>
      <c r="M711" s="1785"/>
      <c r="N711" s="1785"/>
      <c r="O711" s="1785"/>
      <c r="P711" s="1785"/>
      <c r="R711" s="1790" t="s">
        <v>188</v>
      </c>
      <c r="S711" s="1790" t="s">
        <v>874</v>
      </c>
      <c r="T711" s="1790" t="s">
        <v>1039</v>
      </c>
      <c r="U711" s="1790" t="s">
        <v>1376</v>
      </c>
      <c r="V711" s="1790">
        <v>2</v>
      </c>
      <c r="W711" s="1790">
        <v>2</v>
      </c>
      <c r="X711" s="1790">
        <v>0</v>
      </c>
      <c r="Y711" s="1786"/>
      <c r="Z711" s="1863">
        <v>0</v>
      </c>
    </row>
    <row r="712" spans="12:26" x14ac:dyDescent="0.3">
      <c r="L712" s="1785"/>
      <c r="M712" s="1785"/>
      <c r="N712" s="1785"/>
      <c r="O712" s="1785"/>
      <c r="P712" s="1785"/>
      <c r="R712" s="1790" t="s">
        <v>188</v>
      </c>
      <c r="S712" s="1790" t="s">
        <v>874</v>
      </c>
      <c r="T712" s="1790" t="s">
        <v>1040</v>
      </c>
      <c r="U712" s="1790" t="s">
        <v>1376</v>
      </c>
      <c r="V712" s="1790">
        <v>2</v>
      </c>
      <c r="W712" s="1790">
        <v>2</v>
      </c>
      <c r="X712" s="1790">
        <v>0</v>
      </c>
      <c r="Y712" s="1786"/>
      <c r="Z712" s="1863">
        <v>0</v>
      </c>
    </row>
    <row r="713" spans="12:26" x14ac:dyDescent="0.3">
      <c r="L713" s="1785"/>
      <c r="M713" s="1785"/>
      <c r="N713" s="1785"/>
      <c r="O713" s="1785"/>
      <c r="P713" s="1785"/>
      <c r="R713" s="1790" t="s">
        <v>188</v>
      </c>
      <c r="S713" s="1790" t="s">
        <v>874</v>
      </c>
      <c r="T713" s="1790" t="s">
        <v>1041</v>
      </c>
      <c r="U713" s="1790" t="s">
        <v>1376</v>
      </c>
      <c r="V713" s="1790">
        <v>2</v>
      </c>
      <c r="W713" s="1790">
        <v>2</v>
      </c>
      <c r="X713" s="1790">
        <v>0</v>
      </c>
      <c r="Y713" s="1786"/>
      <c r="Z713" s="1863">
        <v>0</v>
      </c>
    </row>
    <row r="714" spans="12:26" x14ac:dyDescent="0.3">
      <c r="L714" s="1785"/>
      <c r="M714" s="1785"/>
      <c r="N714" s="1785"/>
      <c r="O714" s="1785"/>
      <c r="P714" s="1785"/>
      <c r="R714" s="1790" t="s">
        <v>188</v>
      </c>
      <c r="S714" s="1790" t="s">
        <v>874</v>
      </c>
      <c r="T714" s="1790" t="s">
        <v>1043</v>
      </c>
      <c r="U714" s="1790" t="s">
        <v>1376</v>
      </c>
      <c r="V714" s="1790">
        <v>2</v>
      </c>
      <c r="W714" s="1790">
        <v>2</v>
      </c>
      <c r="X714" s="1790">
        <v>0</v>
      </c>
      <c r="Y714" s="1786"/>
      <c r="Z714" s="1863">
        <v>0</v>
      </c>
    </row>
    <row r="715" spans="12:26" x14ac:dyDescent="0.3">
      <c r="L715" s="1785"/>
      <c r="M715" s="1785"/>
      <c r="N715" s="1785"/>
      <c r="O715" s="1785"/>
      <c r="P715" s="1785"/>
      <c r="R715" s="1790" t="s">
        <v>188</v>
      </c>
      <c r="S715" s="1790" t="s">
        <v>875</v>
      </c>
      <c r="T715" s="1790" t="s">
        <v>1044</v>
      </c>
      <c r="U715" s="1790" t="s">
        <v>1376</v>
      </c>
      <c r="V715" s="1790">
        <v>181.3</v>
      </c>
      <c r="W715" s="1790">
        <v>181.3</v>
      </c>
      <c r="X715" s="1790">
        <v>6451.4800000000005</v>
      </c>
      <c r="Y715" s="1786"/>
      <c r="Z715" s="1863">
        <v>0</v>
      </c>
    </row>
    <row r="716" spans="12:26" x14ac:dyDescent="0.3">
      <c r="L716" s="1785"/>
      <c r="M716" s="1785"/>
      <c r="N716" s="1785"/>
      <c r="O716" s="1785"/>
      <c r="P716" s="1785"/>
      <c r="R716" s="1790" t="s">
        <v>190</v>
      </c>
      <c r="S716" s="1790" t="s">
        <v>876</v>
      </c>
      <c r="T716" s="1790" t="s">
        <v>1381</v>
      </c>
      <c r="U716" s="1790" t="s">
        <v>1376</v>
      </c>
      <c r="V716" s="1790">
        <v>19.8</v>
      </c>
      <c r="W716" s="1790">
        <v>19.8</v>
      </c>
      <c r="X716" s="1790">
        <v>136524.25</v>
      </c>
      <c r="Y716" s="1786"/>
      <c r="Z716" s="1863">
        <v>0</v>
      </c>
    </row>
    <row r="717" spans="12:26" x14ac:dyDescent="0.3">
      <c r="L717" s="1785"/>
      <c r="M717" s="1785"/>
      <c r="N717" s="1785"/>
      <c r="O717" s="1785"/>
      <c r="P717" s="1785"/>
      <c r="R717" s="1790" t="s">
        <v>190</v>
      </c>
      <c r="S717" s="1790" t="s">
        <v>876</v>
      </c>
      <c r="T717" s="1790" t="s">
        <v>452</v>
      </c>
      <c r="U717" s="1790" t="s">
        <v>1376</v>
      </c>
      <c r="V717" s="1790">
        <v>19.8</v>
      </c>
      <c r="W717" s="1790">
        <v>19.8</v>
      </c>
      <c r="X717" s="1790">
        <v>135873.55100000001</v>
      </c>
      <c r="Y717" s="1786"/>
      <c r="Z717" s="1863">
        <v>0</v>
      </c>
    </row>
    <row r="718" spans="12:26" x14ac:dyDescent="0.3">
      <c r="L718" s="1785"/>
      <c r="M718" s="1785"/>
      <c r="N718" s="1785"/>
      <c r="O718" s="1785"/>
      <c r="P718" s="1785"/>
      <c r="R718" s="1790" t="s">
        <v>190</v>
      </c>
      <c r="S718" s="1790" t="s">
        <v>877</v>
      </c>
      <c r="T718" s="1790" t="s">
        <v>425</v>
      </c>
      <c r="U718" s="1790" t="s">
        <v>1376</v>
      </c>
      <c r="V718" s="1790">
        <v>86.24</v>
      </c>
      <c r="W718" s="1790">
        <v>86.24</v>
      </c>
      <c r="X718" s="1790">
        <v>457763.12699999992</v>
      </c>
      <c r="Y718" s="1786"/>
      <c r="Z718" s="1863">
        <v>0</v>
      </c>
    </row>
    <row r="719" spans="12:26" x14ac:dyDescent="0.3">
      <c r="L719" s="1785"/>
      <c r="M719" s="1785"/>
      <c r="N719" s="1785"/>
      <c r="O719" s="1785"/>
      <c r="P719" s="1785"/>
      <c r="R719" s="1790" t="s">
        <v>190</v>
      </c>
      <c r="S719" s="1790" t="s">
        <v>877</v>
      </c>
      <c r="T719" s="1790" t="s">
        <v>495</v>
      </c>
      <c r="U719" s="1790" t="s">
        <v>1376</v>
      </c>
      <c r="V719" s="1790">
        <v>85.44</v>
      </c>
      <c r="W719" s="1790">
        <v>85.44</v>
      </c>
      <c r="X719" s="1790">
        <v>427240.27299999993</v>
      </c>
      <c r="Y719" s="1786"/>
      <c r="Z719" s="1863">
        <v>0</v>
      </c>
    </row>
    <row r="720" spans="12:26" x14ac:dyDescent="0.3">
      <c r="L720" s="1785"/>
      <c r="M720" s="1785"/>
      <c r="N720" s="1785"/>
      <c r="O720" s="1785"/>
      <c r="P720" s="1785"/>
      <c r="R720" s="1790" t="s">
        <v>190</v>
      </c>
      <c r="S720" s="1790" t="s">
        <v>878</v>
      </c>
      <c r="T720" s="1790" t="s">
        <v>1381</v>
      </c>
      <c r="U720" s="1790" t="s">
        <v>1376</v>
      </c>
      <c r="V720" s="1790">
        <v>17</v>
      </c>
      <c r="W720" s="1790">
        <v>17</v>
      </c>
      <c r="X720" s="1790">
        <v>62245.693000000007</v>
      </c>
      <c r="Z720" s="1863">
        <v>0</v>
      </c>
    </row>
    <row r="721" spans="1:38" x14ac:dyDescent="0.3">
      <c r="L721" s="1785"/>
      <c r="M721" s="1785"/>
      <c r="N721" s="1785"/>
      <c r="O721" s="1785"/>
      <c r="P721" s="1785"/>
      <c r="R721" s="1790" t="s">
        <v>190</v>
      </c>
      <c r="S721" s="1790" t="s">
        <v>878</v>
      </c>
      <c r="T721" s="1790" t="s">
        <v>452</v>
      </c>
      <c r="U721" s="1790" t="s">
        <v>1376</v>
      </c>
      <c r="V721" s="1790">
        <v>17</v>
      </c>
      <c r="W721" s="1790">
        <v>17</v>
      </c>
      <c r="X721" s="1790">
        <v>72931.035999999993</v>
      </c>
      <c r="Z721" s="1863">
        <v>0</v>
      </c>
    </row>
    <row r="722" spans="1:38" x14ac:dyDescent="0.3">
      <c r="L722" s="1785"/>
      <c r="M722" s="1785"/>
      <c r="N722" s="1785"/>
      <c r="O722" s="1785"/>
      <c r="P722" s="1785"/>
      <c r="R722" s="1790" t="s">
        <v>190</v>
      </c>
      <c r="S722" s="1790" t="s">
        <v>879</v>
      </c>
      <c r="T722" s="1790" t="s">
        <v>767</v>
      </c>
      <c r="U722" s="1790" t="s">
        <v>1376</v>
      </c>
      <c r="V722" s="1790">
        <v>0.28799999999999998</v>
      </c>
      <c r="W722" s="1790">
        <v>0.28799999999999998</v>
      </c>
      <c r="X722" s="1790">
        <v>801.56900000000007</v>
      </c>
      <c r="Z722" s="1863">
        <v>0</v>
      </c>
    </row>
    <row r="723" spans="1:38" x14ac:dyDescent="0.3">
      <c r="L723" s="1785"/>
      <c r="M723" s="1785"/>
      <c r="N723" s="1785"/>
      <c r="O723" s="1785"/>
      <c r="P723" s="1785"/>
      <c r="R723" s="1790" t="s">
        <v>190</v>
      </c>
      <c r="S723" s="1790" t="s">
        <v>880</v>
      </c>
      <c r="T723" s="1790" t="s">
        <v>425</v>
      </c>
      <c r="U723" s="1790" t="s">
        <v>1376</v>
      </c>
      <c r="V723" s="1790">
        <v>13.6</v>
      </c>
      <c r="W723" s="1790">
        <v>13.6</v>
      </c>
      <c r="X723" s="1790">
        <v>68968.396000000008</v>
      </c>
      <c r="Z723" s="1863">
        <v>0</v>
      </c>
    </row>
    <row r="724" spans="1:38" x14ac:dyDescent="0.3">
      <c r="L724" s="1785"/>
      <c r="M724" s="1785"/>
      <c r="N724" s="1785"/>
      <c r="O724" s="1785"/>
      <c r="P724" s="1785"/>
      <c r="R724" s="1790" t="s">
        <v>190</v>
      </c>
      <c r="S724" s="1790" t="s">
        <v>880</v>
      </c>
      <c r="T724" s="1790" t="s">
        <v>495</v>
      </c>
      <c r="U724" s="1790" t="s">
        <v>1376</v>
      </c>
      <c r="V724" s="1790">
        <v>13.6</v>
      </c>
      <c r="W724" s="1790">
        <v>13.6</v>
      </c>
      <c r="X724" s="1790">
        <v>67377.210000000006</v>
      </c>
      <c r="Z724" s="1863">
        <v>0</v>
      </c>
    </row>
    <row r="725" spans="1:38" s="1253" customFormat="1" x14ac:dyDescent="0.3">
      <c r="A725" s="459"/>
      <c r="B725" s="459"/>
      <c r="C725" s="459"/>
      <c r="D725" s="1329"/>
      <c r="E725" s="459"/>
      <c r="F725" s="1330"/>
      <c r="G725" s="1330"/>
      <c r="H725" s="459"/>
      <c r="I725" s="1396"/>
      <c r="J725" s="402"/>
      <c r="K725" s="1785"/>
      <c r="L725" s="1785"/>
      <c r="M725" s="1785"/>
      <c r="N725" s="1785"/>
      <c r="O725" s="1785"/>
      <c r="P725" s="1785"/>
      <c r="Q725" s="1857"/>
      <c r="R725" s="1790" t="s">
        <v>190</v>
      </c>
      <c r="S725" s="1790" t="s">
        <v>880</v>
      </c>
      <c r="T725" s="1790" t="s">
        <v>501</v>
      </c>
      <c r="U725" s="1790" t="s">
        <v>1376</v>
      </c>
      <c r="V725" s="1790">
        <v>13.6</v>
      </c>
      <c r="W725" s="1790">
        <v>13.6</v>
      </c>
      <c r="X725" s="1790">
        <v>46434.224000000002</v>
      </c>
      <c r="Y725" s="1861"/>
      <c r="Z725" s="1863">
        <v>0</v>
      </c>
      <c r="AA725" s="1785"/>
      <c r="AB725" s="1785"/>
      <c r="AC725" s="1785"/>
      <c r="AD725" s="1785"/>
      <c r="AE725" s="1785"/>
      <c r="AF725" s="1785"/>
      <c r="AG725" s="1785"/>
      <c r="AH725" s="1785"/>
      <c r="AI725" s="1785"/>
      <c r="AJ725" s="1785"/>
      <c r="AK725" s="1785"/>
      <c r="AL725" s="37"/>
    </row>
    <row r="726" spans="1:38" s="1253" customFormat="1" x14ac:dyDescent="0.3">
      <c r="A726" s="459"/>
      <c r="B726" s="459"/>
      <c r="C726" s="459"/>
      <c r="D726" s="1329"/>
      <c r="E726" s="459"/>
      <c r="F726" s="1330"/>
      <c r="G726" s="1330"/>
      <c r="H726" s="459"/>
      <c r="I726" s="1396"/>
      <c r="J726" s="402"/>
      <c r="K726" s="1785"/>
      <c r="L726" s="1785"/>
      <c r="M726" s="1785"/>
      <c r="N726" s="1785"/>
      <c r="O726" s="1785"/>
      <c r="P726" s="1785"/>
      <c r="Q726" s="1857"/>
      <c r="R726" s="1790" t="s">
        <v>190</v>
      </c>
      <c r="S726" s="1790" t="s">
        <v>880</v>
      </c>
      <c r="T726" s="1790" t="s">
        <v>1045</v>
      </c>
      <c r="U726" s="1790" t="s">
        <v>1376</v>
      </c>
      <c r="V726" s="1790">
        <v>13.6</v>
      </c>
      <c r="W726" s="1790">
        <v>13.6</v>
      </c>
      <c r="X726" s="1790">
        <v>61105.678000000014</v>
      </c>
      <c r="Y726" s="1861"/>
      <c r="Z726" s="1863">
        <v>0</v>
      </c>
      <c r="AA726" s="1785"/>
      <c r="AB726" s="1785"/>
      <c r="AC726" s="1785"/>
      <c r="AD726" s="1785"/>
      <c r="AE726" s="1785"/>
      <c r="AF726" s="1785"/>
      <c r="AG726" s="1785"/>
      <c r="AH726" s="1785"/>
      <c r="AI726" s="1785"/>
      <c r="AJ726" s="1785"/>
      <c r="AK726" s="1785"/>
      <c r="AL726" s="37"/>
    </row>
    <row r="727" spans="1:38" s="1253" customFormat="1" x14ac:dyDescent="0.3">
      <c r="A727" s="459"/>
      <c r="B727" s="459"/>
      <c r="C727" s="459"/>
      <c r="D727" s="1329"/>
      <c r="E727" s="459"/>
      <c r="F727" s="1330"/>
      <c r="G727" s="1330"/>
      <c r="H727" s="459"/>
      <c r="I727" s="1396"/>
      <c r="J727" s="402"/>
      <c r="K727" s="1785"/>
      <c r="L727" s="1785"/>
      <c r="M727" s="1785"/>
      <c r="N727" s="1785"/>
      <c r="O727" s="1785"/>
      <c r="P727" s="1785"/>
      <c r="Q727" s="1857"/>
      <c r="R727" s="1790" t="s">
        <v>190</v>
      </c>
      <c r="S727" s="1790" t="s">
        <v>881</v>
      </c>
      <c r="T727" s="1790" t="s">
        <v>767</v>
      </c>
      <c r="U727" s="1790" t="s">
        <v>1376</v>
      </c>
      <c r="V727" s="1790">
        <v>3.68</v>
      </c>
      <c r="W727" s="1790">
        <v>3.68</v>
      </c>
      <c r="X727" s="1790">
        <v>24115.086000000003</v>
      </c>
      <c r="Y727" s="1861"/>
      <c r="Z727" s="1863">
        <v>0</v>
      </c>
      <c r="AA727" s="1785"/>
      <c r="AB727" s="1785"/>
      <c r="AC727" s="1785"/>
      <c r="AD727" s="1785"/>
      <c r="AE727" s="1785"/>
      <c r="AF727" s="1785"/>
      <c r="AG727" s="1785"/>
      <c r="AH727" s="1785"/>
      <c r="AI727" s="1785"/>
      <c r="AJ727" s="1785"/>
      <c r="AK727" s="1785"/>
      <c r="AL727" s="37"/>
    </row>
    <row r="728" spans="1:38" s="1253" customFormat="1" x14ac:dyDescent="0.3">
      <c r="A728" s="459"/>
      <c r="B728" s="459"/>
      <c r="C728" s="459"/>
      <c r="D728" s="1329"/>
      <c r="E728" s="459"/>
      <c r="F728" s="1330"/>
      <c r="G728" s="1330"/>
      <c r="H728" s="459"/>
      <c r="I728" s="1396"/>
      <c r="J728" s="402"/>
      <c r="K728" s="1785"/>
      <c r="L728" s="1785"/>
      <c r="M728" s="1785"/>
      <c r="N728" s="1785"/>
      <c r="O728" s="1785"/>
      <c r="P728" s="1785"/>
      <c r="Q728" s="1857"/>
      <c r="R728" s="1790" t="s">
        <v>190</v>
      </c>
      <c r="S728" s="1790" t="s">
        <v>882</v>
      </c>
      <c r="T728" s="1790" t="s">
        <v>425</v>
      </c>
      <c r="U728" s="1790" t="s">
        <v>1376</v>
      </c>
      <c r="V728" s="1790">
        <v>3</v>
      </c>
      <c r="W728" s="1790">
        <v>3</v>
      </c>
      <c r="X728" s="1790">
        <v>17035.041000000001</v>
      </c>
      <c r="Y728" s="1861"/>
      <c r="Z728" s="1863">
        <v>0</v>
      </c>
      <c r="AA728" s="1785"/>
      <c r="AB728" s="1785"/>
      <c r="AC728" s="1785"/>
      <c r="AD728" s="1785"/>
      <c r="AE728" s="1785"/>
      <c r="AF728" s="1785"/>
      <c r="AG728" s="1785"/>
      <c r="AH728" s="1785"/>
      <c r="AI728" s="1785"/>
      <c r="AJ728" s="1785"/>
      <c r="AK728" s="1785"/>
      <c r="AL728" s="37"/>
    </row>
    <row r="729" spans="1:38" s="1253" customFormat="1" x14ac:dyDescent="0.3">
      <c r="A729" s="459"/>
      <c r="B729" s="459"/>
      <c r="C729" s="459"/>
      <c r="D729" s="1329"/>
      <c r="E729" s="459"/>
      <c r="F729" s="1330"/>
      <c r="G729" s="1330"/>
      <c r="H729" s="459"/>
      <c r="I729" s="1396"/>
      <c r="J729" s="402"/>
      <c r="K729" s="1785"/>
      <c r="L729" s="1785"/>
      <c r="M729" s="1785"/>
      <c r="N729" s="1785"/>
      <c r="O729" s="1785"/>
      <c r="P729" s="1785"/>
      <c r="Q729" s="1857"/>
      <c r="R729" s="1790" t="s">
        <v>190</v>
      </c>
      <c r="S729" s="1790" t="s">
        <v>882</v>
      </c>
      <c r="T729" s="1790" t="s">
        <v>495</v>
      </c>
      <c r="U729" s="1790" t="s">
        <v>1376</v>
      </c>
      <c r="V729" s="1790">
        <v>3</v>
      </c>
      <c r="W729" s="1790">
        <v>3</v>
      </c>
      <c r="X729" s="1790">
        <v>19006.096999999998</v>
      </c>
      <c r="Y729" s="1861"/>
      <c r="Z729" s="1863">
        <v>0</v>
      </c>
      <c r="AA729" s="1785"/>
      <c r="AB729" s="1785"/>
      <c r="AC729" s="1785"/>
      <c r="AD729" s="1785"/>
      <c r="AE729" s="1785"/>
      <c r="AF729" s="1785"/>
      <c r="AG729" s="1785"/>
      <c r="AH729" s="1785"/>
      <c r="AI729" s="1785"/>
      <c r="AJ729" s="1785"/>
      <c r="AK729" s="1785"/>
      <c r="AL729" s="37"/>
    </row>
    <row r="730" spans="1:38" s="1253" customFormat="1" x14ac:dyDescent="0.3">
      <c r="A730" s="459"/>
      <c r="B730" s="459"/>
      <c r="C730" s="459"/>
      <c r="D730" s="1329"/>
      <c r="E730" s="459"/>
      <c r="F730" s="1330"/>
      <c r="G730" s="1330"/>
      <c r="H730" s="459"/>
      <c r="I730" s="1396"/>
      <c r="J730" s="402"/>
      <c r="K730" s="1785"/>
      <c r="L730" s="1785"/>
      <c r="M730" s="1785"/>
      <c r="N730" s="1785"/>
      <c r="O730" s="1785"/>
      <c r="P730" s="1785"/>
      <c r="Q730" s="1857"/>
      <c r="R730" s="1790" t="s">
        <v>190</v>
      </c>
      <c r="S730" s="1790" t="s">
        <v>882</v>
      </c>
      <c r="T730" s="1790" t="s">
        <v>501</v>
      </c>
      <c r="U730" s="1790" t="s">
        <v>1376</v>
      </c>
      <c r="V730" s="1790">
        <v>3</v>
      </c>
      <c r="W730" s="1790">
        <v>3</v>
      </c>
      <c r="X730" s="1790">
        <v>17575.454999999998</v>
      </c>
      <c r="Y730" s="1861"/>
      <c r="Z730" s="1863">
        <v>0</v>
      </c>
      <c r="AA730" s="1785"/>
      <c r="AB730" s="1785"/>
      <c r="AC730" s="1785"/>
      <c r="AD730" s="1785"/>
      <c r="AE730" s="1785"/>
      <c r="AF730" s="1785"/>
      <c r="AG730" s="1785"/>
      <c r="AH730" s="1785"/>
      <c r="AI730" s="1785"/>
      <c r="AJ730" s="1785"/>
      <c r="AK730" s="1785"/>
      <c r="AL730" s="37"/>
    </row>
    <row r="731" spans="1:38" s="1253" customFormat="1" x14ac:dyDescent="0.3">
      <c r="A731" s="459"/>
      <c r="B731" s="459"/>
      <c r="C731" s="459"/>
      <c r="D731" s="1329"/>
      <c r="E731" s="459"/>
      <c r="F731" s="1330"/>
      <c r="G731" s="1330"/>
      <c r="H731" s="459"/>
      <c r="I731" s="1396"/>
      <c r="J731" s="402"/>
      <c r="K731" s="1785"/>
      <c r="L731" s="1785"/>
      <c r="M731" s="1785"/>
      <c r="N731" s="1785"/>
      <c r="O731" s="1785"/>
      <c r="P731" s="1785"/>
      <c r="Q731" s="1857"/>
      <c r="R731" s="1790" t="s">
        <v>190</v>
      </c>
      <c r="S731" s="1790" t="s">
        <v>883</v>
      </c>
      <c r="T731" s="1790" t="s">
        <v>425</v>
      </c>
      <c r="U731" s="1790" t="s">
        <v>1376</v>
      </c>
      <c r="V731" s="1790">
        <v>3</v>
      </c>
      <c r="W731" s="1790">
        <v>3</v>
      </c>
      <c r="X731" s="1790">
        <v>7641.8869999999997</v>
      </c>
      <c r="Y731" s="1861"/>
      <c r="Z731" s="1863">
        <v>0</v>
      </c>
      <c r="AA731" s="1785"/>
      <c r="AB731" s="1785"/>
      <c r="AC731" s="1785"/>
      <c r="AD731" s="1785"/>
      <c r="AE731" s="1785"/>
      <c r="AF731" s="1785"/>
      <c r="AG731" s="1785"/>
      <c r="AH731" s="1785"/>
      <c r="AI731" s="1785"/>
      <c r="AJ731" s="1785"/>
      <c r="AK731" s="1785"/>
      <c r="AL731" s="37"/>
    </row>
    <row r="732" spans="1:38" s="1253" customFormat="1" x14ac:dyDescent="0.3">
      <c r="A732" s="459"/>
      <c r="B732" s="459"/>
      <c r="C732" s="459"/>
      <c r="D732" s="1329"/>
      <c r="E732" s="459"/>
      <c r="F732" s="1330"/>
      <c r="G732" s="1330"/>
      <c r="H732" s="459"/>
      <c r="I732" s="1396"/>
      <c r="J732" s="402"/>
      <c r="K732" s="1785"/>
      <c r="L732" s="1785"/>
      <c r="M732" s="1785"/>
      <c r="N732" s="1785"/>
      <c r="O732" s="1785"/>
      <c r="P732" s="1785"/>
      <c r="Q732" s="1857"/>
      <c r="R732" s="1790" t="s">
        <v>190</v>
      </c>
      <c r="S732" s="1790" t="s">
        <v>883</v>
      </c>
      <c r="T732" s="1790" t="s">
        <v>495</v>
      </c>
      <c r="U732" s="1790" t="s">
        <v>1376</v>
      </c>
      <c r="V732" s="1790">
        <v>3</v>
      </c>
      <c r="W732" s="1790">
        <v>3</v>
      </c>
      <c r="X732" s="1790">
        <v>15465.25</v>
      </c>
      <c r="Y732" s="1861"/>
      <c r="Z732" s="1863">
        <v>0</v>
      </c>
      <c r="AA732" s="1785"/>
      <c r="AB732" s="1785"/>
      <c r="AC732" s="1785"/>
      <c r="AD732" s="1785"/>
      <c r="AE732" s="1785"/>
      <c r="AF732" s="1785"/>
      <c r="AG732" s="1785"/>
      <c r="AH732" s="1785"/>
      <c r="AI732" s="1785"/>
      <c r="AJ732" s="1785"/>
      <c r="AK732" s="1785"/>
      <c r="AL732" s="37"/>
    </row>
    <row r="733" spans="1:38" s="1253" customFormat="1" x14ac:dyDescent="0.3">
      <c r="A733" s="459"/>
      <c r="B733" s="459"/>
      <c r="C733" s="459"/>
      <c r="D733" s="1329"/>
      <c r="E733" s="459"/>
      <c r="F733" s="1330"/>
      <c r="G733" s="1330"/>
      <c r="H733" s="459"/>
      <c r="I733" s="1396"/>
      <c r="J733" s="402"/>
      <c r="K733" s="1785"/>
      <c r="L733" s="1785"/>
      <c r="M733" s="1785"/>
      <c r="N733" s="1785"/>
      <c r="O733" s="1785"/>
      <c r="P733" s="1785"/>
      <c r="Q733" s="1857"/>
      <c r="R733" s="1790" t="s">
        <v>190</v>
      </c>
      <c r="S733" s="1790" t="s">
        <v>883</v>
      </c>
      <c r="T733" s="1790" t="s">
        <v>501</v>
      </c>
      <c r="U733" s="1790" t="s">
        <v>1376</v>
      </c>
      <c r="V733" s="1790">
        <v>3</v>
      </c>
      <c r="W733" s="1790">
        <v>3</v>
      </c>
      <c r="X733" s="1790">
        <v>14683.743</v>
      </c>
      <c r="Y733" s="1861"/>
      <c r="Z733" s="1863">
        <v>0</v>
      </c>
      <c r="AA733" s="1785"/>
      <c r="AB733" s="1785"/>
      <c r="AC733" s="1785"/>
      <c r="AD733" s="1785"/>
      <c r="AE733" s="1785"/>
      <c r="AF733" s="1785"/>
      <c r="AG733" s="1785"/>
      <c r="AH733" s="1785"/>
      <c r="AI733" s="1785"/>
      <c r="AJ733" s="1785"/>
      <c r="AK733" s="1785"/>
      <c r="AL733" s="37"/>
    </row>
    <row r="734" spans="1:38" s="1253" customFormat="1" x14ac:dyDescent="0.3">
      <c r="A734" s="459"/>
      <c r="B734" s="459"/>
      <c r="C734" s="459"/>
      <c r="D734" s="1329"/>
      <c r="E734" s="459"/>
      <c r="F734" s="1330"/>
      <c r="G734" s="1330"/>
      <c r="H734" s="459"/>
      <c r="I734" s="1396"/>
      <c r="J734" s="402"/>
      <c r="K734" s="1785"/>
      <c r="L734" s="1785"/>
      <c r="M734" s="1785"/>
      <c r="N734" s="1785"/>
      <c r="O734" s="1785"/>
      <c r="P734" s="1785"/>
      <c r="Q734" s="1857"/>
      <c r="R734" s="1790" t="s">
        <v>190</v>
      </c>
      <c r="S734" s="1790" t="s">
        <v>884</v>
      </c>
      <c r="T734" s="1790" t="s">
        <v>1046</v>
      </c>
      <c r="U734" s="1790" t="s">
        <v>1376</v>
      </c>
      <c r="V734" s="1790">
        <v>0.44</v>
      </c>
      <c r="W734" s="1790">
        <v>0.44</v>
      </c>
      <c r="X734" s="1790">
        <v>1966.5840000000003</v>
      </c>
      <c r="Y734" s="1861"/>
      <c r="Z734" s="1863">
        <v>0</v>
      </c>
      <c r="AA734" s="1785"/>
      <c r="AB734" s="1785"/>
      <c r="AC734" s="1785"/>
      <c r="AD734" s="1785"/>
      <c r="AE734" s="1785"/>
      <c r="AF734" s="1785"/>
      <c r="AG734" s="1785"/>
      <c r="AH734" s="1785"/>
      <c r="AI734" s="1785"/>
      <c r="AJ734" s="1785"/>
      <c r="AK734" s="1785"/>
      <c r="AL734" s="37"/>
    </row>
    <row r="735" spans="1:38" s="1253" customFormat="1" x14ac:dyDescent="0.3">
      <c r="A735" s="459"/>
      <c r="B735" s="459"/>
      <c r="C735" s="459"/>
      <c r="D735" s="1329"/>
      <c r="E735" s="459"/>
      <c r="F735" s="1330"/>
      <c r="G735" s="1330"/>
      <c r="H735" s="459"/>
      <c r="I735" s="1396"/>
      <c r="J735" s="402"/>
      <c r="K735" s="1785"/>
      <c r="L735" s="1785"/>
      <c r="M735" s="1785"/>
      <c r="N735" s="1785"/>
      <c r="O735" s="1785"/>
      <c r="P735" s="1785"/>
      <c r="Q735" s="1857"/>
      <c r="R735" s="1790" t="s">
        <v>190</v>
      </c>
      <c r="S735" s="1790" t="s">
        <v>884</v>
      </c>
      <c r="T735" s="1790" t="s">
        <v>1047</v>
      </c>
      <c r="U735" s="1790" t="s">
        <v>1376</v>
      </c>
      <c r="V735" s="1790">
        <v>0.35499999999999998</v>
      </c>
      <c r="W735" s="1790">
        <v>0.35499999999999998</v>
      </c>
      <c r="X735" s="1790">
        <v>1045.6179999999999</v>
      </c>
      <c r="Y735" s="1861"/>
      <c r="Z735" s="1863">
        <v>0</v>
      </c>
      <c r="AA735" s="1785"/>
      <c r="AB735" s="1785"/>
      <c r="AC735" s="1785"/>
      <c r="AD735" s="1785"/>
      <c r="AE735" s="1785"/>
      <c r="AF735" s="1785"/>
      <c r="AG735" s="1785"/>
      <c r="AH735" s="1785"/>
      <c r="AI735" s="1785"/>
      <c r="AJ735" s="1785"/>
      <c r="AK735" s="1785"/>
      <c r="AL735" s="37"/>
    </row>
    <row r="736" spans="1:38" s="1253" customFormat="1" x14ac:dyDescent="0.3">
      <c r="A736" s="459"/>
      <c r="B736" s="459"/>
      <c r="C736" s="459"/>
      <c r="D736" s="1329"/>
      <c r="E736" s="459"/>
      <c r="F736" s="1330"/>
      <c r="G736" s="1330"/>
      <c r="H736" s="459"/>
      <c r="I736" s="1396"/>
      <c r="J736" s="402"/>
      <c r="K736" s="1785"/>
      <c r="L736" s="1785"/>
      <c r="M736" s="1785"/>
      <c r="N736" s="1785"/>
      <c r="O736" s="1785"/>
      <c r="P736" s="1785"/>
      <c r="Q736" s="1857"/>
      <c r="R736" s="1790" t="s">
        <v>190</v>
      </c>
      <c r="S736" s="1790" t="s">
        <v>884</v>
      </c>
      <c r="T736" s="1790" t="s">
        <v>1048</v>
      </c>
      <c r="U736" s="1790" t="s">
        <v>1376</v>
      </c>
      <c r="V736" s="1790">
        <v>0.872</v>
      </c>
      <c r="W736" s="1790">
        <v>0.872</v>
      </c>
      <c r="X736" s="1790">
        <v>3208.8599999999997</v>
      </c>
      <c r="Y736" s="1861"/>
      <c r="Z736" s="1863">
        <v>0</v>
      </c>
      <c r="AA736" s="1785"/>
      <c r="AB736" s="1785"/>
      <c r="AC736" s="1785"/>
      <c r="AD736" s="1785"/>
      <c r="AE736" s="1785"/>
      <c r="AF736" s="1785"/>
      <c r="AG736" s="1785"/>
      <c r="AH736" s="1785"/>
      <c r="AI736" s="1785"/>
      <c r="AJ736" s="1785"/>
      <c r="AK736" s="1785"/>
      <c r="AL736" s="37"/>
    </row>
    <row r="737" spans="1:38" s="1253" customFormat="1" x14ac:dyDescent="0.3">
      <c r="A737" s="459"/>
      <c r="B737" s="459"/>
      <c r="C737" s="459"/>
      <c r="D737" s="1329"/>
      <c r="E737" s="459"/>
      <c r="F737" s="1330"/>
      <c r="G737" s="1330"/>
      <c r="H737" s="459"/>
      <c r="I737" s="1396"/>
      <c r="J737" s="402"/>
      <c r="K737" s="1785"/>
      <c r="L737" s="1785"/>
      <c r="M737" s="1785"/>
      <c r="N737" s="1785"/>
      <c r="O737" s="1785"/>
      <c r="P737" s="1785"/>
      <c r="Q737" s="1857"/>
      <c r="R737" s="1790" t="s">
        <v>190</v>
      </c>
      <c r="S737" s="1790" t="s">
        <v>884</v>
      </c>
      <c r="T737" s="1790" t="s">
        <v>1049</v>
      </c>
      <c r="U737" s="1790" t="s">
        <v>1376</v>
      </c>
      <c r="V737" s="1790">
        <v>0.4</v>
      </c>
      <c r="W737" s="1790">
        <v>0.4</v>
      </c>
      <c r="X737" s="1790">
        <v>1937.451</v>
      </c>
      <c r="Y737" s="1861"/>
      <c r="Z737" s="1863">
        <v>0</v>
      </c>
      <c r="AA737" s="1785"/>
      <c r="AB737" s="1785"/>
      <c r="AC737" s="1785"/>
      <c r="AD737" s="1785"/>
      <c r="AE737" s="1785"/>
      <c r="AF737" s="1785"/>
      <c r="AG737" s="1785"/>
      <c r="AH737" s="1785"/>
      <c r="AI737" s="1785"/>
      <c r="AJ737" s="1785"/>
      <c r="AK737" s="1785"/>
      <c r="AL737" s="37"/>
    </row>
    <row r="738" spans="1:38" s="1253" customFormat="1" x14ac:dyDescent="0.3">
      <c r="A738" s="459"/>
      <c r="B738" s="459"/>
      <c r="C738" s="459"/>
      <c r="D738" s="1329"/>
      <c r="E738" s="459"/>
      <c r="F738" s="1330"/>
      <c r="G738" s="1330"/>
      <c r="H738" s="459"/>
      <c r="I738" s="1396"/>
      <c r="J738" s="402"/>
      <c r="K738" s="1785"/>
      <c r="L738" s="1785"/>
      <c r="M738" s="1785"/>
      <c r="N738" s="1785"/>
      <c r="O738" s="1785"/>
      <c r="P738" s="1785"/>
      <c r="Q738" s="1857"/>
      <c r="R738" s="1790" t="s">
        <v>190</v>
      </c>
      <c r="S738" s="1790" t="s">
        <v>884</v>
      </c>
      <c r="T738" s="1790" t="s">
        <v>1050</v>
      </c>
      <c r="U738" s="1790" t="s">
        <v>1376</v>
      </c>
      <c r="V738" s="1790">
        <v>1.5</v>
      </c>
      <c r="W738" s="1790">
        <v>1.5</v>
      </c>
      <c r="X738" s="1790">
        <v>6502.713999999999</v>
      </c>
      <c r="Y738" s="1861"/>
      <c r="Z738" s="1863">
        <v>0</v>
      </c>
      <c r="AA738" s="1785"/>
      <c r="AB738" s="1785"/>
      <c r="AC738" s="1785"/>
      <c r="AD738" s="1785"/>
      <c r="AE738" s="1785"/>
      <c r="AF738" s="1785"/>
      <c r="AG738" s="1785"/>
      <c r="AH738" s="1785"/>
      <c r="AI738" s="1785"/>
      <c r="AJ738" s="1785"/>
      <c r="AK738" s="1785"/>
      <c r="AL738" s="37"/>
    </row>
    <row r="739" spans="1:38" s="1253" customFormat="1" x14ac:dyDescent="0.3">
      <c r="A739" s="459"/>
      <c r="B739" s="459"/>
      <c r="C739" s="459"/>
      <c r="D739" s="1329"/>
      <c r="E739" s="459"/>
      <c r="F739" s="1330"/>
      <c r="G739" s="1330"/>
      <c r="H739" s="459"/>
      <c r="I739" s="1396"/>
      <c r="J739" s="402"/>
      <c r="K739" s="1785"/>
      <c r="L739" s="1785"/>
      <c r="M739" s="1785"/>
      <c r="N739" s="1785"/>
      <c r="O739" s="1785"/>
      <c r="P739" s="1785"/>
      <c r="Q739" s="1857"/>
      <c r="R739" s="1790" t="s">
        <v>190</v>
      </c>
      <c r="S739" s="1790" t="s">
        <v>884</v>
      </c>
      <c r="T739" s="1790" t="s">
        <v>1051</v>
      </c>
      <c r="U739" s="1790" t="s">
        <v>1376</v>
      </c>
      <c r="V739" s="1790">
        <v>1.5</v>
      </c>
      <c r="W739" s="1790">
        <v>1.5</v>
      </c>
      <c r="X739" s="1790">
        <v>8319.5369999999984</v>
      </c>
      <c r="Y739" s="1861"/>
      <c r="Z739" s="1863">
        <v>0</v>
      </c>
      <c r="AA739" s="1785"/>
      <c r="AB739" s="1785"/>
      <c r="AC739" s="1785"/>
      <c r="AD739" s="1785"/>
      <c r="AE739" s="1785"/>
      <c r="AF739" s="1785"/>
      <c r="AG739" s="1785"/>
      <c r="AH739" s="1785"/>
      <c r="AI739" s="1785"/>
      <c r="AJ739" s="1785"/>
      <c r="AK739" s="1785"/>
      <c r="AL739" s="37"/>
    </row>
    <row r="740" spans="1:38" s="1253" customFormat="1" x14ac:dyDescent="0.3">
      <c r="A740" s="459"/>
      <c r="B740" s="459"/>
      <c r="C740" s="459"/>
      <c r="D740" s="1329"/>
      <c r="E740" s="459"/>
      <c r="F740" s="1330"/>
      <c r="G740" s="1330"/>
      <c r="H740" s="459"/>
      <c r="I740" s="1396"/>
      <c r="J740" s="402"/>
      <c r="K740" s="1785"/>
      <c r="L740" s="1785"/>
      <c r="M740" s="1785"/>
      <c r="N740" s="1785"/>
      <c r="O740" s="1785"/>
      <c r="P740" s="1785"/>
      <c r="Q740" s="1857"/>
      <c r="R740" s="1790" t="s">
        <v>190</v>
      </c>
      <c r="S740" s="1790" t="s">
        <v>886</v>
      </c>
      <c r="T740" s="1790" t="s">
        <v>1023</v>
      </c>
      <c r="U740" s="1790" t="s">
        <v>1376</v>
      </c>
      <c r="V740" s="1790">
        <v>0.624</v>
      </c>
      <c r="W740" s="1790">
        <v>0.624</v>
      </c>
      <c r="X740" s="1790">
        <v>31.564</v>
      </c>
      <c r="Y740" s="1861"/>
      <c r="Z740" s="1863">
        <v>0</v>
      </c>
      <c r="AA740" s="1785"/>
      <c r="AB740" s="1785"/>
      <c r="AC740" s="1785"/>
      <c r="AD740" s="1785"/>
      <c r="AE740" s="1785"/>
      <c r="AF740" s="1785"/>
      <c r="AG740" s="1785"/>
      <c r="AH740" s="1785"/>
      <c r="AI740" s="1785"/>
      <c r="AJ740" s="1785"/>
      <c r="AK740" s="1785"/>
      <c r="AL740" s="37"/>
    </row>
    <row r="741" spans="1:38" s="1253" customFormat="1" x14ac:dyDescent="0.3">
      <c r="A741" s="459"/>
      <c r="B741" s="459"/>
      <c r="C741" s="459"/>
      <c r="D741" s="1329"/>
      <c r="E741" s="459"/>
      <c r="F741" s="1330"/>
      <c r="G741" s="1330"/>
      <c r="H741" s="459"/>
      <c r="I741" s="1396"/>
      <c r="J741" s="402"/>
      <c r="K741" s="1785"/>
      <c r="L741" s="1785"/>
      <c r="M741" s="1785"/>
      <c r="N741" s="1785"/>
      <c r="O741" s="1785"/>
      <c r="P741" s="1785"/>
      <c r="Q741" s="1857"/>
      <c r="R741" s="1790" t="s">
        <v>190</v>
      </c>
      <c r="S741" s="1790" t="s">
        <v>888</v>
      </c>
      <c r="T741" s="1790" t="s">
        <v>1023</v>
      </c>
      <c r="U741" s="1790" t="s">
        <v>1376</v>
      </c>
      <c r="V741" s="1790">
        <v>0.52400000000000002</v>
      </c>
      <c r="W741" s="1790">
        <v>0.52400000000000002</v>
      </c>
      <c r="X741" s="1790">
        <v>0</v>
      </c>
      <c r="Y741" s="1861"/>
      <c r="Z741" s="1863">
        <v>0</v>
      </c>
      <c r="AA741" s="1785"/>
      <c r="AB741" s="1785"/>
      <c r="AC741" s="1785"/>
      <c r="AD741" s="1785"/>
      <c r="AE741" s="1785"/>
      <c r="AF741" s="1785"/>
      <c r="AG741" s="1785"/>
      <c r="AH741" s="1785"/>
      <c r="AI741" s="1785"/>
      <c r="AJ741" s="1785"/>
      <c r="AK741" s="1785"/>
      <c r="AL741" s="37"/>
    </row>
    <row r="742" spans="1:38" s="1253" customFormat="1" x14ac:dyDescent="0.3">
      <c r="A742" s="459"/>
      <c r="B742" s="459"/>
      <c r="C742" s="459"/>
      <c r="D742" s="1329"/>
      <c r="E742" s="459"/>
      <c r="F742" s="1330"/>
      <c r="G742" s="1330"/>
      <c r="H742" s="459"/>
      <c r="I742" s="1396"/>
      <c r="J742" s="402"/>
      <c r="K742" s="1785"/>
      <c r="L742" s="1785"/>
      <c r="M742" s="1785"/>
      <c r="N742" s="1785"/>
      <c r="O742" s="1785"/>
      <c r="P742" s="1785"/>
      <c r="Q742" s="1857"/>
      <c r="R742" s="1790" t="s">
        <v>190</v>
      </c>
      <c r="S742" s="1790" t="s">
        <v>890</v>
      </c>
      <c r="T742" s="1790" t="s">
        <v>425</v>
      </c>
      <c r="U742" s="1790" t="s">
        <v>1376</v>
      </c>
      <c r="V742" s="1790">
        <v>22.065000000000001</v>
      </c>
      <c r="W742" s="1790">
        <v>22.065000000000001</v>
      </c>
      <c r="X742" s="1790">
        <v>158872.35400000002</v>
      </c>
      <c r="Y742" s="1861"/>
      <c r="Z742" s="1863">
        <v>0</v>
      </c>
      <c r="AA742" s="1785"/>
      <c r="AB742" s="1785"/>
      <c r="AC742" s="1785"/>
      <c r="AD742" s="1785"/>
      <c r="AE742" s="1785"/>
      <c r="AF742" s="1785"/>
      <c r="AG742" s="1785"/>
      <c r="AH742" s="1785"/>
      <c r="AI742" s="1785"/>
      <c r="AJ742" s="1785"/>
      <c r="AK742" s="1785"/>
      <c r="AL742" s="37"/>
    </row>
    <row r="743" spans="1:38" s="1253" customFormat="1" x14ac:dyDescent="0.3">
      <c r="A743" s="459"/>
      <c r="B743" s="459"/>
      <c r="C743" s="459"/>
      <c r="D743" s="1329"/>
      <c r="E743" s="459"/>
      <c r="F743" s="1330"/>
      <c r="G743" s="1330"/>
      <c r="H743" s="459"/>
      <c r="I743" s="1396"/>
      <c r="J743" s="402"/>
      <c r="K743" s="1785"/>
      <c r="L743" s="1785"/>
      <c r="M743" s="1785"/>
      <c r="N743" s="1785"/>
      <c r="O743" s="1785"/>
      <c r="P743" s="1785"/>
      <c r="Q743" s="1857"/>
      <c r="R743" s="1790" t="s">
        <v>190</v>
      </c>
      <c r="S743" s="1790" t="s">
        <v>890</v>
      </c>
      <c r="T743" s="1790" t="s">
        <v>495</v>
      </c>
      <c r="U743" s="1790" t="s">
        <v>1376</v>
      </c>
      <c r="V743" s="1790">
        <v>23.23</v>
      </c>
      <c r="W743" s="1790">
        <v>23.23</v>
      </c>
      <c r="X743" s="1790">
        <v>157848.204</v>
      </c>
      <c r="Y743" s="1861"/>
      <c r="Z743" s="1863">
        <v>0</v>
      </c>
      <c r="AA743" s="1785"/>
      <c r="AB743" s="1785"/>
      <c r="AC743" s="1785"/>
      <c r="AD743" s="1785"/>
      <c r="AE743" s="1785"/>
      <c r="AF743" s="1785"/>
      <c r="AG743" s="1785"/>
      <c r="AH743" s="1785"/>
      <c r="AI743" s="1785"/>
      <c r="AJ743" s="1785"/>
      <c r="AK743" s="1785"/>
      <c r="AL743" s="37"/>
    </row>
    <row r="744" spans="1:38" s="1253" customFormat="1" x14ac:dyDescent="0.3">
      <c r="A744" s="459"/>
      <c r="B744" s="459"/>
      <c r="C744" s="459"/>
      <c r="D744" s="1329"/>
      <c r="E744" s="459"/>
      <c r="F744" s="1330"/>
      <c r="G744" s="1330"/>
      <c r="H744" s="459"/>
      <c r="I744" s="1396"/>
      <c r="J744" s="402"/>
      <c r="K744" s="1785"/>
      <c r="L744" s="1785"/>
      <c r="M744" s="1785"/>
      <c r="N744" s="1785"/>
      <c r="O744" s="1785"/>
      <c r="P744" s="1785"/>
      <c r="Q744" s="1857"/>
      <c r="R744" s="1790" t="s">
        <v>190</v>
      </c>
      <c r="S744" s="1790" t="s">
        <v>890</v>
      </c>
      <c r="T744" s="1790" t="s">
        <v>501</v>
      </c>
      <c r="U744" s="1790" t="s">
        <v>1376</v>
      </c>
      <c r="V744" s="1790">
        <v>23.155000000000001</v>
      </c>
      <c r="W744" s="1790">
        <v>23.155000000000001</v>
      </c>
      <c r="X744" s="1790">
        <v>155289.06200000001</v>
      </c>
      <c r="Y744" s="1861"/>
      <c r="Z744" s="1863">
        <v>0</v>
      </c>
      <c r="AA744" s="1785"/>
      <c r="AB744" s="1785"/>
      <c r="AC744" s="1785"/>
      <c r="AD744" s="1785"/>
      <c r="AE744" s="1785"/>
      <c r="AF744" s="1785"/>
      <c r="AG744" s="1785"/>
      <c r="AH744" s="1785"/>
      <c r="AI744" s="1785"/>
      <c r="AJ744" s="1785"/>
      <c r="AK744" s="1785"/>
      <c r="AL744" s="37"/>
    </row>
    <row r="745" spans="1:38" s="1253" customFormat="1" x14ac:dyDescent="0.3">
      <c r="A745" s="459"/>
      <c r="B745" s="459"/>
      <c r="C745" s="459"/>
      <c r="D745" s="1329"/>
      <c r="E745" s="459"/>
      <c r="F745" s="1330"/>
      <c r="G745" s="1330"/>
      <c r="H745" s="459"/>
      <c r="I745" s="1396"/>
      <c r="J745" s="402"/>
      <c r="K745" s="1785"/>
      <c r="L745" s="1785"/>
      <c r="M745" s="1785"/>
      <c r="N745" s="1785"/>
      <c r="O745" s="1785"/>
      <c r="P745" s="1785"/>
      <c r="Q745" s="1857"/>
      <c r="R745" s="1790" t="s">
        <v>190</v>
      </c>
      <c r="S745" s="1790" t="s">
        <v>890</v>
      </c>
      <c r="T745" s="1790" t="s">
        <v>1045</v>
      </c>
      <c r="U745" s="1790" t="s">
        <v>1376</v>
      </c>
      <c r="V745" s="1790">
        <v>22.66</v>
      </c>
      <c r="W745" s="1790">
        <v>22.66</v>
      </c>
      <c r="X745" s="1790">
        <v>155692.95500000002</v>
      </c>
      <c r="Y745" s="1861"/>
      <c r="Z745" s="1863">
        <v>0</v>
      </c>
      <c r="AA745" s="1785"/>
      <c r="AB745" s="1785"/>
      <c r="AC745" s="1785"/>
      <c r="AD745" s="1785"/>
      <c r="AE745" s="1785"/>
      <c r="AF745" s="1785"/>
      <c r="AG745" s="1785"/>
      <c r="AH745" s="1785"/>
      <c r="AI745" s="1785"/>
      <c r="AJ745" s="1785"/>
      <c r="AK745" s="1785"/>
      <c r="AL745" s="37"/>
    </row>
    <row r="746" spans="1:38" s="1253" customFormat="1" x14ac:dyDescent="0.3">
      <c r="A746" s="459"/>
      <c r="B746" s="459"/>
      <c r="C746" s="459"/>
      <c r="D746" s="1329"/>
      <c r="E746" s="459"/>
      <c r="F746" s="1330"/>
      <c r="G746" s="1330"/>
      <c r="H746" s="459"/>
      <c r="I746" s="1396"/>
      <c r="J746" s="402"/>
      <c r="K746" s="1785"/>
      <c r="L746" s="1785"/>
      <c r="M746" s="1785"/>
      <c r="N746" s="1785"/>
      <c r="O746" s="1785"/>
      <c r="P746" s="1785"/>
      <c r="Q746" s="1857"/>
      <c r="R746" s="1790" t="s">
        <v>190</v>
      </c>
      <c r="S746" s="1790" t="s">
        <v>890</v>
      </c>
      <c r="T746" s="1790" t="s">
        <v>1052</v>
      </c>
      <c r="U746" s="1790" t="s">
        <v>1376</v>
      </c>
      <c r="V746" s="1790">
        <v>22.576000000000001</v>
      </c>
      <c r="W746" s="1790">
        <v>22.576000000000001</v>
      </c>
      <c r="X746" s="1790">
        <v>156811.80799999999</v>
      </c>
      <c r="Y746" s="1861"/>
      <c r="Z746" s="1863">
        <v>0</v>
      </c>
      <c r="AA746" s="1785"/>
      <c r="AB746" s="1785"/>
      <c r="AC746" s="1785"/>
      <c r="AD746" s="1785"/>
      <c r="AE746" s="1785"/>
      <c r="AF746" s="1785"/>
      <c r="AG746" s="1785"/>
      <c r="AH746" s="1785"/>
      <c r="AI746" s="1785"/>
      <c r="AJ746" s="1785"/>
      <c r="AK746" s="1785"/>
      <c r="AL746" s="37"/>
    </row>
    <row r="747" spans="1:38" s="1253" customFormat="1" x14ac:dyDescent="0.3">
      <c r="A747" s="459"/>
      <c r="B747" s="459"/>
      <c r="C747" s="459"/>
      <c r="D747" s="1329"/>
      <c r="E747" s="459"/>
      <c r="F747" s="1330"/>
      <c r="G747" s="1330"/>
      <c r="H747" s="459"/>
      <c r="I747" s="1396"/>
      <c r="J747" s="402"/>
      <c r="K747" s="1785"/>
      <c r="L747" s="1785"/>
      <c r="M747" s="1785"/>
      <c r="N747" s="1785"/>
      <c r="O747" s="1785"/>
      <c r="P747" s="1785"/>
      <c r="Q747" s="1857"/>
      <c r="R747" s="1790" t="s">
        <v>192</v>
      </c>
      <c r="S747" s="1790" t="s">
        <v>891</v>
      </c>
      <c r="T747" s="1790" t="s">
        <v>425</v>
      </c>
      <c r="U747" s="1790" t="s">
        <v>1376</v>
      </c>
      <c r="V747" s="1790">
        <v>20</v>
      </c>
      <c r="W747" s="1790">
        <v>20</v>
      </c>
      <c r="X747" s="1790">
        <v>52700.454999999994</v>
      </c>
      <c r="Y747" s="1861"/>
      <c r="Z747" s="1863">
        <v>0</v>
      </c>
      <c r="AA747" s="1785"/>
      <c r="AB747" s="1785"/>
      <c r="AC747" s="1785"/>
      <c r="AD747" s="1785"/>
      <c r="AE747" s="1785"/>
      <c r="AF747" s="1785"/>
      <c r="AG747" s="1785"/>
      <c r="AH747" s="1785"/>
      <c r="AI747" s="1785"/>
      <c r="AJ747" s="1785"/>
      <c r="AK747" s="1785"/>
      <c r="AL747" s="37"/>
    </row>
    <row r="748" spans="1:38" s="1253" customFormat="1" x14ac:dyDescent="0.3">
      <c r="A748" s="459"/>
      <c r="B748" s="459"/>
      <c r="C748" s="459"/>
      <c r="D748" s="1329"/>
      <c r="E748" s="459"/>
      <c r="F748" s="1330"/>
      <c r="G748" s="1330"/>
      <c r="H748" s="459"/>
      <c r="I748" s="1396"/>
      <c r="J748" s="402"/>
      <c r="K748" s="1785"/>
      <c r="L748" s="1785"/>
      <c r="M748" s="1785"/>
      <c r="N748" s="1785"/>
      <c r="O748" s="1785"/>
      <c r="P748" s="1785"/>
      <c r="Q748" s="1857"/>
      <c r="R748" s="1790" t="s">
        <v>194</v>
      </c>
      <c r="S748" s="1790" t="s">
        <v>892</v>
      </c>
      <c r="T748" s="1790" t="s">
        <v>425</v>
      </c>
      <c r="U748" s="1790" t="s">
        <v>1376</v>
      </c>
      <c r="V748" s="1790">
        <v>300</v>
      </c>
      <c r="W748" s="1790">
        <v>300</v>
      </c>
      <c r="X748" s="1790">
        <v>1323156.1620000002</v>
      </c>
      <c r="Y748" s="1861"/>
      <c r="Z748" s="1863">
        <v>0</v>
      </c>
      <c r="AA748" s="1785"/>
      <c r="AB748" s="1785"/>
      <c r="AC748" s="1785"/>
      <c r="AD748" s="1785"/>
      <c r="AE748" s="1785"/>
      <c r="AF748" s="1785"/>
      <c r="AG748" s="1785"/>
      <c r="AH748" s="1785"/>
      <c r="AI748" s="1785"/>
      <c r="AJ748" s="1785"/>
      <c r="AK748" s="1785"/>
      <c r="AL748" s="37"/>
    </row>
    <row r="749" spans="1:38" s="1253" customFormat="1" x14ac:dyDescent="0.3">
      <c r="A749" s="459"/>
      <c r="B749" s="459"/>
      <c r="C749" s="459"/>
      <c r="D749" s="1329"/>
      <c r="E749" s="459"/>
      <c r="F749" s="1330"/>
      <c r="G749" s="1330"/>
      <c r="H749" s="459"/>
      <c r="I749" s="1396"/>
      <c r="J749" s="402"/>
      <c r="K749" s="1785"/>
      <c r="L749" s="1785"/>
      <c r="M749" s="1785"/>
      <c r="N749" s="1785"/>
      <c r="O749" s="1785"/>
      <c r="P749" s="1785"/>
      <c r="Q749" s="1857"/>
      <c r="R749" s="1790" t="s">
        <v>196</v>
      </c>
      <c r="S749" s="1790" t="s">
        <v>893</v>
      </c>
      <c r="T749" s="1790" t="s">
        <v>465</v>
      </c>
      <c r="U749" s="1790" t="s">
        <v>1376</v>
      </c>
      <c r="V749" s="1790">
        <v>101.32</v>
      </c>
      <c r="W749" s="1790">
        <v>101.32</v>
      </c>
      <c r="X749" s="1790">
        <v>138652.72099999999</v>
      </c>
      <c r="Y749" s="1861"/>
      <c r="Z749" s="1863">
        <v>0</v>
      </c>
      <c r="AA749" s="1785"/>
      <c r="AB749" s="1785"/>
      <c r="AC749" s="1785"/>
      <c r="AD749" s="1785"/>
      <c r="AE749" s="1785"/>
      <c r="AF749" s="1785"/>
      <c r="AG749" s="1785"/>
      <c r="AH749" s="1785"/>
      <c r="AI749" s="1785"/>
      <c r="AJ749" s="1785"/>
      <c r="AK749" s="1785"/>
      <c r="AL749" s="37"/>
    </row>
    <row r="750" spans="1:38" s="1253" customFormat="1" x14ac:dyDescent="0.3">
      <c r="A750" s="459"/>
      <c r="B750" s="459"/>
      <c r="C750" s="459"/>
      <c r="D750" s="1329"/>
      <c r="E750" s="459"/>
      <c r="F750" s="1330"/>
      <c r="G750" s="1330"/>
      <c r="H750" s="459"/>
      <c r="I750" s="1396"/>
      <c r="J750" s="402"/>
      <c r="K750" s="1785"/>
      <c r="L750" s="1865"/>
      <c r="M750" s="1865"/>
      <c r="N750" s="1865"/>
      <c r="O750" s="1865"/>
      <c r="P750" s="1865"/>
      <c r="Q750" s="1857"/>
      <c r="R750" s="1790" t="s">
        <v>196</v>
      </c>
      <c r="S750" s="1790" t="s">
        <v>893</v>
      </c>
      <c r="T750" s="1790" t="s">
        <v>985</v>
      </c>
      <c r="U750" s="1790" t="s">
        <v>1376</v>
      </c>
      <c r="V750" s="1790">
        <v>101.32</v>
      </c>
      <c r="W750" s="1790">
        <v>101.32</v>
      </c>
      <c r="X750" s="1790">
        <v>64595.572000000007</v>
      </c>
      <c r="Y750" s="1861"/>
      <c r="Z750" s="1863">
        <v>0</v>
      </c>
      <c r="AA750" s="1785"/>
      <c r="AB750" s="1785"/>
      <c r="AC750" s="1785"/>
      <c r="AD750" s="1785"/>
      <c r="AE750" s="1785"/>
      <c r="AF750" s="1785"/>
      <c r="AG750" s="1785"/>
      <c r="AH750" s="1785"/>
      <c r="AI750" s="1785"/>
      <c r="AJ750" s="1785"/>
      <c r="AK750" s="1785"/>
      <c r="AL750" s="37"/>
    </row>
    <row r="751" spans="1:38" s="1253" customFormat="1" x14ac:dyDescent="0.3">
      <c r="A751" s="459"/>
      <c r="B751" s="459"/>
      <c r="C751" s="459"/>
      <c r="D751" s="1329"/>
      <c r="E751" s="459"/>
      <c r="F751" s="1330"/>
      <c r="G751" s="1330"/>
      <c r="H751" s="459"/>
      <c r="I751" s="1396"/>
      <c r="J751" s="402"/>
      <c r="K751" s="1785"/>
      <c r="L751" s="1865"/>
      <c r="M751" s="1865"/>
      <c r="N751" s="1865"/>
      <c r="O751" s="1865"/>
      <c r="P751" s="1865"/>
      <c r="Q751" s="1857"/>
      <c r="R751" s="1790" t="s">
        <v>198</v>
      </c>
      <c r="S751" s="1790"/>
      <c r="T751" s="1790"/>
      <c r="U751" s="1790"/>
      <c r="V751" s="1790">
        <v>14803.279</v>
      </c>
      <c r="W751" s="1790">
        <v>14918.454000000007</v>
      </c>
      <c r="X751" s="1790">
        <v>61710232.405597486</v>
      </c>
      <c r="Y751" s="1861"/>
      <c r="Z751" s="1863">
        <v>115.17500000000655</v>
      </c>
      <c r="AA751" s="1785"/>
      <c r="AB751" s="1785"/>
      <c r="AC751" s="1785"/>
      <c r="AD751" s="1785"/>
      <c r="AE751" s="1785"/>
      <c r="AF751" s="1785"/>
      <c r="AG751" s="1785"/>
      <c r="AH751" s="1785"/>
      <c r="AI751" s="1785"/>
      <c r="AJ751" s="1785"/>
      <c r="AK751" s="1785"/>
      <c r="AL751" s="37"/>
    </row>
    <row r="752" spans="1:38" s="1253" customFormat="1" x14ac:dyDescent="0.3">
      <c r="A752" s="459"/>
      <c r="B752" s="459"/>
      <c r="C752" s="459"/>
      <c r="D752" s="1329"/>
      <c r="E752" s="459"/>
      <c r="F752" s="1330"/>
      <c r="G752" s="1330"/>
      <c r="H752" s="459"/>
      <c r="I752" s="1396"/>
      <c r="J752" s="402"/>
      <c r="K752" s="1785"/>
      <c r="L752" s="1865"/>
      <c r="M752" s="1865"/>
      <c r="N752" s="1865"/>
      <c r="O752" s="1865"/>
      <c r="P752" s="1865"/>
      <c r="Q752" s="1857"/>
      <c r="R752" s="1785"/>
      <c r="S752" s="1785"/>
      <c r="T752" s="1785"/>
      <c r="U752" s="1785"/>
      <c r="V752" s="1862"/>
      <c r="W752" s="1862"/>
      <c r="X752" s="1785"/>
      <c r="Y752" s="1861"/>
      <c r="Z752" s="1863"/>
      <c r="AA752" s="1785"/>
      <c r="AB752" s="1785"/>
      <c r="AC752" s="1785"/>
      <c r="AD752" s="1785"/>
      <c r="AE752" s="1785"/>
      <c r="AF752" s="1785"/>
      <c r="AG752" s="1785"/>
      <c r="AH752" s="1785"/>
      <c r="AI752" s="1785"/>
      <c r="AJ752" s="1785"/>
      <c r="AK752" s="1785"/>
      <c r="AL752" s="37"/>
    </row>
    <row r="753" spans="1:38" s="1253" customFormat="1" x14ac:dyDescent="0.3">
      <c r="A753" s="459"/>
      <c r="B753" s="459"/>
      <c r="C753" s="459"/>
      <c r="D753" s="1329"/>
      <c r="E753" s="459"/>
      <c r="F753" s="1330"/>
      <c r="G753" s="1330"/>
      <c r="H753" s="459"/>
      <c r="I753" s="1396"/>
      <c r="J753" s="402"/>
      <c r="K753" s="1785"/>
      <c r="L753" s="1865"/>
      <c r="M753" s="1865"/>
      <c r="N753" s="1865"/>
      <c r="O753" s="1865"/>
      <c r="P753" s="1865"/>
      <c r="Q753" s="1857"/>
      <c r="R753" s="1785"/>
      <c r="S753" s="1785"/>
      <c r="T753" s="1785"/>
      <c r="U753" s="1785"/>
      <c r="V753" s="1862"/>
      <c r="W753" s="1862"/>
      <c r="X753" s="1785"/>
      <c r="Y753" s="1861"/>
      <c r="Z753" s="1861"/>
      <c r="AA753" s="1785"/>
      <c r="AB753" s="1785"/>
      <c r="AC753" s="1785"/>
      <c r="AD753" s="1785"/>
      <c r="AE753" s="1785"/>
      <c r="AF753" s="1785"/>
      <c r="AG753" s="1785"/>
      <c r="AH753" s="1785"/>
      <c r="AI753" s="1785"/>
      <c r="AJ753" s="1785"/>
      <c r="AK753" s="1785"/>
      <c r="AL753" s="37"/>
    </row>
    <row r="754" spans="1:38" s="1253" customFormat="1" x14ac:dyDescent="0.3">
      <c r="A754" s="459"/>
      <c r="B754" s="459"/>
      <c r="C754" s="459"/>
      <c r="D754" s="1329"/>
      <c r="E754" s="459"/>
      <c r="F754" s="1330"/>
      <c r="G754" s="1330"/>
      <c r="H754" s="459"/>
      <c r="I754" s="1396"/>
      <c r="J754" s="402"/>
      <c r="K754" s="1785"/>
      <c r="L754" s="1865"/>
      <c r="M754" s="1865"/>
      <c r="N754" s="1865"/>
      <c r="O754" s="1865"/>
      <c r="P754" s="1865"/>
      <c r="Q754" s="1857"/>
      <c r="R754" s="1785"/>
      <c r="S754" s="1785"/>
      <c r="T754" s="1785"/>
      <c r="U754" s="1785"/>
      <c r="V754" s="1862"/>
      <c r="W754" s="1862"/>
      <c r="X754" s="1785"/>
      <c r="Y754" s="1861"/>
      <c r="Z754" s="1861"/>
      <c r="AA754" s="1785"/>
      <c r="AB754" s="1785"/>
      <c r="AC754" s="1785"/>
      <c r="AD754" s="1785"/>
      <c r="AE754" s="1785"/>
      <c r="AF754" s="1785"/>
      <c r="AG754" s="1785"/>
      <c r="AH754" s="1785"/>
      <c r="AI754" s="1785"/>
      <c r="AJ754" s="1785"/>
      <c r="AK754" s="1785"/>
      <c r="AL754" s="37"/>
    </row>
    <row r="755" spans="1:38" s="1253" customFormat="1" x14ac:dyDescent="0.3">
      <c r="A755" s="459"/>
      <c r="B755" s="459"/>
      <c r="C755" s="459"/>
      <c r="D755" s="1329"/>
      <c r="E755" s="459"/>
      <c r="F755" s="1330"/>
      <c r="G755" s="1330"/>
      <c r="H755" s="459"/>
      <c r="I755" s="1396"/>
      <c r="J755" s="402"/>
      <c r="K755" s="1785"/>
      <c r="L755" s="1865"/>
      <c r="M755" s="1865"/>
      <c r="N755" s="1865"/>
      <c r="O755" s="1865"/>
      <c r="P755" s="1865"/>
      <c r="Q755" s="1857"/>
      <c r="R755" s="1785"/>
      <c r="S755" s="1785"/>
      <c r="T755" s="1785"/>
      <c r="U755" s="1785"/>
      <c r="V755" s="1862"/>
      <c r="W755" s="1862"/>
      <c r="X755" s="1785"/>
      <c r="Y755" s="1861"/>
      <c r="Z755" s="1861"/>
      <c r="AA755" s="1785"/>
      <c r="AB755" s="1785"/>
      <c r="AC755" s="1785"/>
      <c r="AD755" s="1785"/>
      <c r="AE755" s="1785"/>
      <c r="AF755" s="1785"/>
      <c r="AG755" s="1785"/>
      <c r="AH755" s="1785"/>
      <c r="AI755" s="1785"/>
      <c r="AJ755" s="1785"/>
      <c r="AK755" s="1785"/>
      <c r="AL755" s="37"/>
    </row>
    <row r="756" spans="1:38" s="1253" customFormat="1" x14ac:dyDescent="0.3">
      <c r="A756" s="459"/>
      <c r="B756" s="459"/>
      <c r="C756" s="459"/>
      <c r="D756" s="1329"/>
      <c r="E756" s="459"/>
      <c r="F756" s="1330"/>
      <c r="G756" s="1330"/>
      <c r="H756" s="459"/>
      <c r="I756" s="1396"/>
      <c r="J756" s="402"/>
      <c r="K756" s="1785"/>
      <c r="L756" s="1865"/>
      <c r="M756" s="1865"/>
      <c r="N756" s="1865"/>
      <c r="O756" s="1865"/>
      <c r="P756" s="1865"/>
      <c r="Q756" s="1857"/>
      <c r="R756" s="1785"/>
      <c r="S756" s="1785"/>
      <c r="T756" s="1785"/>
      <c r="U756" s="1785"/>
      <c r="V756" s="1862"/>
      <c r="W756" s="1862"/>
      <c r="X756" s="1785"/>
      <c r="Y756" s="1861"/>
      <c r="Z756" s="1861"/>
      <c r="AA756" s="1785"/>
      <c r="AB756" s="1785"/>
      <c r="AC756" s="1785"/>
      <c r="AD756" s="1785"/>
      <c r="AE756" s="1785"/>
      <c r="AF756" s="1785"/>
      <c r="AG756" s="1785"/>
      <c r="AH756" s="1785"/>
      <c r="AI756" s="1785"/>
      <c r="AJ756" s="1785"/>
      <c r="AK756" s="1785"/>
      <c r="AL756" s="37"/>
    </row>
    <row r="757" spans="1:38" s="1253" customFormat="1" x14ac:dyDescent="0.3">
      <c r="A757" s="459"/>
      <c r="B757" s="459"/>
      <c r="C757" s="459"/>
      <c r="D757" s="1329"/>
      <c r="E757" s="459"/>
      <c r="F757" s="1330"/>
      <c r="G757" s="1330"/>
      <c r="H757" s="459"/>
      <c r="I757" s="1396"/>
      <c r="J757" s="402"/>
      <c r="K757" s="1785"/>
      <c r="L757" s="1865"/>
      <c r="M757" s="1865"/>
      <c r="N757" s="1865"/>
      <c r="O757" s="1865"/>
      <c r="P757" s="1865"/>
      <c r="Q757" s="1857"/>
      <c r="R757" s="1785"/>
      <c r="S757" s="1785"/>
      <c r="T757" s="1785"/>
      <c r="U757" s="1785"/>
      <c r="V757" s="1862"/>
      <c r="W757" s="1862"/>
      <c r="X757" s="1785"/>
      <c r="Y757" s="1861"/>
      <c r="Z757" s="1861"/>
      <c r="AA757" s="1785"/>
      <c r="AB757" s="1785"/>
      <c r="AC757" s="1785"/>
      <c r="AD757" s="1785"/>
      <c r="AE757" s="1785"/>
      <c r="AF757" s="1785"/>
      <c r="AG757" s="1785"/>
      <c r="AH757" s="1785"/>
      <c r="AI757" s="1785"/>
      <c r="AJ757" s="1785"/>
      <c r="AK757" s="1785"/>
      <c r="AL757" s="37"/>
    </row>
    <row r="758" spans="1:38" s="1253" customFormat="1" x14ac:dyDescent="0.3">
      <c r="A758" s="459"/>
      <c r="B758" s="459"/>
      <c r="C758" s="459"/>
      <c r="D758" s="1329"/>
      <c r="E758" s="459"/>
      <c r="F758" s="1330"/>
      <c r="G758" s="1330"/>
      <c r="H758" s="459"/>
      <c r="I758" s="1396"/>
      <c r="J758" s="402"/>
      <c r="K758" s="1785"/>
      <c r="L758" s="1865"/>
      <c r="M758" s="1865"/>
      <c r="N758" s="1865"/>
      <c r="O758" s="1865"/>
      <c r="P758" s="1865"/>
      <c r="Q758" s="1857"/>
      <c r="R758" s="1785"/>
      <c r="S758" s="1785"/>
      <c r="T758" s="1785"/>
      <c r="U758" s="1785"/>
      <c r="V758" s="1862"/>
      <c r="W758" s="1862"/>
      <c r="X758" s="1785"/>
      <c r="Y758" s="1861"/>
      <c r="Z758" s="1861"/>
      <c r="AA758" s="1785"/>
      <c r="AB758" s="1785"/>
      <c r="AC758" s="1785"/>
      <c r="AD758" s="1785"/>
      <c r="AE758" s="1785"/>
      <c r="AF758" s="1785"/>
      <c r="AG758" s="1785"/>
      <c r="AH758" s="1785"/>
      <c r="AI758" s="1785"/>
      <c r="AJ758" s="1785"/>
      <c r="AK758" s="1785"/>
      <c r="AL758" s="37"/>
    </row>
    <row r="759" spans="1:38" s="1253" customFormat="1" x14ac:dyDescent="0.3">
      <c r="A759" s="459"/>
      <c r="B759" s="459"/>
      <c r="C759" s="459"/>
      <c r="D759" s="1329"/>
      <c r="E759" s="459"/>
      <c r="F759" s="1330"/>
      <c r="G759" s="1330"/>
      <c r="H759" s="459"/>
      <c r="I759" s="1396"/>
      <c r="J759" s="402"/>
      <c r="K759" s="1785"/>
      <c r="L759" s="1865"/>
      <c r="M759" s="1865"/>
      <c r="N759" s="1865"/>
      <c r="O759" s="1865"/>
      <c r="P759" s="1865"/>
      <c r="Q759" s="1857"/>
      <c r="R759" s="1785"/>
      <c r="S759" s="1785"/>
      <c r="T759" s="1785"/>
      <c r="U759" s="1785"/>
      <c r="V759" s="1862"/>
      <c r="W759" s="1862"/>
      <c r="X759" s="1785"/>
      <c r="Y759" s="1861"/>
      <c r="Z759" s="1861"/>
      <c r="AA759" s="1785"/>
      <c r="AB759" s="1785"/>
      <c r="AC759" s="1785"/>
      <c r="AD759" s="1785"/>
      <c r="AE759" s="1785"/>
      <c r="AF759" s="1785"/>
      <c r="AG759" s="1785"/>
      <c r="AH759" s="1785"/>
      <c r="AI759" s="1785"/>
      <c r="AJ759" s="1785"/>
      <c r="AK759" s="1785"/>
      <c r="AL759" s="37"/>
    </row>
    <row r="760" spans="1:38" s="1253" customFormat="1" x14ac:dyDescent="0.3">
      <c r="A760" s="459"/>
      <c r="B760" s="459"/>
      <c r="C760" s="459"/>
      <c r="D760" s="1329"/>
      <c r="E760" s="459"/>
      <c r="F760" s="1330"/>
      <c r="G760" s="1330"/>
      <c r="H760" s="459"/>
      <c r="I760" s="1396"/>
      <c r="J760" s="402"/>
      <c r="K760" s="1785"/>
      <c r="L760" s="1865"/>
      <c r="M760" s="1865"/>
      <c r="N760" s="1865"/>
      <c r="O760" s="1865"/>
      <c r="P760" s="1865"/>
      <c r="Q760" s="1857"/>
      <c r="R760" s="1785"/>
      <c r="S760" s="1785"/>
      <c r="T760" s="1785"/>
      <c r="U760" s="1785"/>
      <c r="V760" s="1862"/>
      <c r="W760" s="1862"/>
      <c r="X760" s="1785"/>
      <c r="Y760" s="1861"/>
      <c r="Z760" s="1861"/>
      <c r="AA760" s="1785"/>
      <c r="AB760" s="1785"/>
      <c r="AC760" s="1785"/>
      <c r="AD760" s="1785"/>
      <c r="AE760" s="1785"/>
      <c r="AF760" s="1785"/>
      <c r="AG760" s="1785"/>
      <c r="AH760" s="1785"/>
      <c r="AI760" s="1785"/>
      <c r="AJ760" s="1785"/>
      <c r="AK760" s="1785"/>
      <c r="AL760" s="37"/>
    </row>
    <row r="761" spans="1:38" s="1253" customFormat="1" x14ac:dyDescent="0.3">
      <c r="A761" s="459"/>
      <c r="B761" s="459"/>
      <c r="C761" s="459"/>
      <c r="D761" s="1329"/>
      <c r="E761" s="459"/>
      <c r="F761" s="1330"/>
      <c r="G761" s="1330"/>
      <c r="H761" s="459"/>
      <c r="I761" s="1396"/>
      <c r="J761" s="402"/>
      <c r="K761" s="1785"/>
      <c r="L761" s="1865"/>
      <c r="M761" s="1865"/>
      <c r="N761" s="1865"/>
      <c r="O761" s="1865"/>
      <c r="P761" s="1865"/>
      <c r="Q761" s="1857"/>
      <c r="R761" s="1785"/>
      <c r="S761" s="1785"/>
      <c r="T761" s="1785"/>
      <c r="U761" s="1785"/>
      <c r="V761" s="1862"/>
      <c r="W761" s="1862"/>
      <c r="X761" s="1785"/>
      <c r="Y761" s="1861"/>
      <c r="Z761" s="1861"/>
      <c r="AA761" s="1785"/>
      <c r="AB761" s="1785"/>
      <c r="AC761" s="1785"/>
      <c r="AD761" s="1785"/>
      <c r="AE761" s="1785"/>
      <c r="AF761" s="1785"/>
      <c r="AG761" s="1785"/>
      <c r="AH761" s="1785"/>
      <c r="AI761" s="1785"/>
      <c r="AJ761" s="1785"/>
      <c r="AK761" s="1785"/>
      <c r="AL761" s="37"/>
    </row>
    <row r="762" spans="1:38" s="1253" customFormat="1" x14ac:dyDescent="0.3">
      <c r="A762" s="459"/>
      <c r="B762" s="459"/>
      <c r="C762" s="459"/>
      <c r="D762" s="1329"/>
      <c r="E762" s="459"/>
      <c r="F762" s="1330"/>
      <c r="G762" s="1330"/>
      <c r="H762" s="459"/>
      <c r="I762" s="1396"/>
      <c r="J762" s="402"/>
      <c r="K762" s="1785"/>
      <c r="L762" s="1865"/>
      <c r="M762" s="1865"/>
      <c r="N762" s="1865"/>
      <c r="O762" s="1865"/>
      <c r="P762" s="1865"/>
      <c r="Q762" s="1857"/>
      <c r="R762" s="1785"/>
      <c r="S762" s="1785"/>
      <c r="T762" s="1785"/>
      <c r="U762" s="1785"/>
      <c r="V762" s="1862"/>
      <c r="W762" s="1862"/>
      <c r="X762" s="1785"/>
      <c r="Y762" s="1861"/>
      <c r="Z762" s="1861"/>
      <c r="AA762" s="1785"/>
      <c r="AB762" s="1785"/>
      <c r="AC762" s="1785"/>
      <c r="AD762" s="1785"/>
      <c r="AE762" s="1785"/>
      <c r="AF762" s="1785"/>
      <c r="AG762" s="1785"/>
      <c r="AH762" s="1785"/>
      <c r="AI762" s="1785"/>
      <c r="AJ762" s="1785"/>
      <c r="AK762" s="1785"/>
      <c r="AL762" s="37"/>
    </row>
    <row r="763" spans="1:38" s="1253" customFormat="1" x14ac:dyDescent="0.3">
      <c r="A763" s="459"/>
      <c r="B763" s="459"/>
      <c r="C763" s="459"/>
      <c r="D763" s="1329"/>
      <c r="E763" s="459"/>
      <c r="F763" s="1330"/>
      <c r="G763" s="1330"/>
      <c r="H763" s="459"/>
      <c r="I763" s="1396"/>
      <c r="J763" s="402"/>
      <c r="K763" s="1785"/>
      <c r="L763" s="1865"/>
      <c r="M763" s="1865"/>
      <c r="N763" s="1865"/>
      <c r="O763" s="1865"/>
      <c r="P763" s="1865"/>
      <c r="Q763" s="1857"/>
      <c r="R763" s="1785"/>
      <c r="S763" s="1785"/>
      <c r="T763" s="1785"/>
      <c r="U763" s="1785"/>
      <c r="V763" s="1862"/>
      <c r="W763" s="1862"/>
      <c r="X763" s="1785"/>
      <c r="Y763" s="1861"/>
      <c r="Z763" s="1861"/>
      <c r="AA763" s="1785"/>
      <c r="AB763" s="1785"/>
      <c r="AC763" s="1785"/>
      <c r="AD763" s="1785"/>
      <c r="AE763" s="1785"/>
      <c r="AF763" s="1785"/>
      <c r="AG763" s="1785"/>
      <c r="AH763" s="1785"/>
      <c r="AI763" s="1785"/>
      <c r="AJ763" s="1785"/>
      <c r="AK763" s="1785"/>
      <c r="AL763" s="37"/>
    </row>
    <row r="764" spans="1:38" s="1253" customFormat="1" x14ac:dyDescent="0.3">
      <c r="A764" s="459"/>
      <c r="B764" s="459"/>
      <c r="C764" s="459"/>
      <c r="D764" s="1329"/>
      <c r="E764" s="459"/>
      <c r="F764" s="1330"/>
      <c r="G764" s="1330"/>
      <c r="H764" s="459"/>
      <c r="I764" s="1396"/>
      <c r="J764" s="402"/>
      <c r="K764" s="1785"/>
      <c r="L764" s="1865"/>
      <c r="M764" s="1865"/>
      <c r="N764" s="1865"/>
      <c r="O764" s="1865"/>
      <c r="P764" s="1865"/>
      <c r="Q764" s="1857"/>
      <c r="R764" s="1785"/>
      <c r="S764" s="1785"/>
      <c r="T764" s="1785"/>
      <c r="U764" s="1785"/>
      <c r="V764" s="1862"/>
      <c r="W764" s="1862"/>
      <c r="X764" s="1785"/>
      <c r="Y764" s="1861"/>
      <c r="Z764" s="1861"/>
      <c r="AA764" s="1785"/>
      <c r="AB764" s="1785"/>
      <c r="AC764" s="1785"/>
      <c r="AD764" s="1785"/>
      <c r="AE764" s="1785"/>
      <c r="AF764" s="1785"/>
      <c r="AG764" s="1785"/>
      <c r="AH764" s="1785"/>
      <c r="AI764" s="1785"/>
      <c r="AJ764" s="1785"/>
      <c r="AK764" s="1785"/>
      <c r="AL764" s="37"/>
    </row>
    <row r="765" spans="1:38" s="1253" customFormat="1" x14ac:dyDescent="0.3">
      <c r="A765" s="459"/>
      <c r="B765" s="459"/>
      <c r="C765" s="459"/>
      <c r="D765" s="1329"/>
      <c r="E765" s="459"/>
      <c r="F765" s="1330"/>
      <c r="G765" s="1330"/>
      <c r="H765" s="459"/>
      <c r="I765" s="1396"/>
      <c r="J765" s="402"/>
      <c r="K765" s="1785"/>
      <c r="L765" s="1865"/>
      <c r="M765" s="1865"/>
      <c r="N765" s="1865"/>
      <c r="O765" s="1865"/>
      <c r="P765" s="1865"/>
      <c r="Q765" s="1857"/>
      <c r="R765" s="1785"/>
      <c r="S765" s="1785"/>
      <c r="T765" s="1785"/>
      <c r="U765" s="1785"/>
      <c r="V765" s="1862"/>
      <c r="W765" s="1862"/>
      <c r="X765" s="1785"/>
      <c r="Y765" s="1861"/>
      <c r="Z765" s="1861"/>
      <c r="AA765" s="1785"/>
      <c r="AB765" s="1785"/>
      <c r="AC765" s="1785"/>
      <c r="AD765" s="1785"/>
      <c r="AE765" s="1785"/>
      <c r="AF765" s="1785"/>
      <c r="AG765" s="1785"/>
      <c r="AH765" s="1785"/>
      <c r="AI765" s="1785"/>
      <c r="AJ765" s="1785"/>
      <c r="AK765" s="1785"/>
      <c r="AL765" s="37"/>
    </row>
    <row r="766" spans="1:38" s="1253" customFormat="1" x14ac:dyDescent="0.3">
      <c r="A766" s="459"/>
      <c r="B766" s="459"/>
      <c r="C766" s="459"/>
      <c r="D766" s="1329"/>
      <c r="E766" s="459"/>
      <c r="F766" s="1330"/>
      <c r="G766" s="1330"/>
      <c r="H766" s="459"/>
      <c r="I766" s="1396"/>
      <c r="J766" s="402"/>
      <c r="K766" s="1785"/>
      <c r="L766" s="1865"/>
      <c r="M766" s="1865"/>
      <c r="N766" s="1865"/>
      <c r="O766" s="1865"/>
      <c r="P766" s="1865"/>
      <c r="Q766" s="1857"/>
      <c r="R766" s="1785"/>
      <c r="S766" s="1785"/>
      <c r="T766" s="1785"/>
      <c r="U766" s="1785"/>
      <c r="V766" s="1862"/>
      <c r="W766" s="1862"/>
      <c r="X766" s="1785"/>
      <c r="Y766" s="1861"/>
      <c r="Z766" s="1861"/>
      <c r="AA766" s="1785"/>
      <c r="AB766" s="1785"/>
      <c r="AC766" s="1785"/>
      <c r="AD766" s="1785"/>
      <c r="AE766" s="1785"/>
      <c r="AF766" s="1785"/>
      <c r="AG766" s="1785"/>
      <c r="AH766" s="1785"/>
      <c r="AI766" s="1785"/>
      <c r="AJ766" s="1785"/>
      <c r="AK766" s="1785"/>
      <c r="AL766" s="37"/>
    </row>
    <row r="767" spans="1:38" s="1253" customFormat="1" x14ac:dyDescent="0.3">
      <c r="A767" s="459"/>
      <c r="B767" s="459"/>
      <c r="C767" s="459"/>
      <c r="D767" s="1329"/>
      <c r="E767" s="459"/>
      <c r="F767" s="1330"/>
      <c r="G767" s="1330"/>
      <c r="H767" s="459"/>
      <c r="I767" s="1396"/>
      <c r="J767" s="402"/>
      <c r="K767" s="1785"/>
      <c r="L767" s="1865"/>
      <c r="M767" s="1865"/>
      <c r="N767" s="1865"/>
      <c r="O767" s="1865"/>
      <c r="P767" s="1865"/>
      <c r="Q767" s="1857"/>
      <c r="R767" s="1785"/>
      <c r="S767" s="1785"/>
      <c r="T767" s="1785"/>
      <c r="U767" s="1785"/>
      <c r="V767" s="1862"/>
      <c r="W767" s="1862"/>
      <c r="X767" s="1785"/>
      <c r="Y767" s="1861"/>
      <c r="Z767" s="1861"/>
      <c r="AA767" s="1785"/>
      <c r="AB767" s="1785"/>
      <c r="AC767" s="1785"/>
      <c r="AD767" s="1785"/>
      <c r="AE767" s="1785"/>
      <c r="AF767" s="1785"/>
      <c r="AG767" s="1785"/>
      <c r="AH767" s="1785"/>
      <c r="AI767" s="1785"/>
      <c r="AJ767" s="1785"/>
      <c r="AK767" s="1785"/>
      <c r="AL767" s="37"/>
    </row>
    <row r="768" spans="1:38" s="1253" customFormat="1" x14ac:dyDescent="0.3">
      <c r="A768" s="459"/>
      <c r="B768" s="459"/>
      <c r="C768" s="459"/>
      <c r="D768" s="1329"/>
      <c r="E768" s="459"/>
      <c r="F768" s="1330"/>
      <c r="G768" s="1330"/>
      <c r="H768" s="459"/>
      <c r="I768" s="1396"/>
      <c r="J768" s="402"/>
      <c r="K768" s="1785"/>
      <c r="L768" s="1865"/>
      <c r="M768" s="1865"/>
      <c r="N768" s="1865"/>
      <c r="O768" s="1865"/>
      <c r="P768" s="1865"/>
      <c r="Q768" s="1857"/>
      <c r="R768" s="1785"/>
      <c r="S768" s="1785"/>
      <c r="T768" s="1785"/>
      <c r="U768" s="1785"/>
      <c r="V768" s="1862"/>
      <c r="W768" s="1862"/>
      <c r="X768" s="1785"/>
      <c r="Y768" s="1861"/>
      <c r="Z768" s="1861"/>
      <c r="AA768" s="1785"/>
      <c r="AB768" s="1785"/>
      <c r="AC768" s="1785"/>
      <c r="AD768" s="1785"/>
      <c r="AE768" s="1785"/>
      <c r="AF768" s="1785"/>
      <c r="AG768" s="1785"/>
      <c r="AH768" s="1785"/>
      <c r="AI768" s="1785"/>
      <c r="AJ768" s="1785"/>
      <c r="AK768" s="1785"/>
      <c r="AL768" s="37"/>
    </row>
    <row r="769" spans="1:38" s="1253" customFormat="1" x14ac:dyDescent="0.3">
      <c r="A769" s="459"/>
      <c r="B769" s="459"/>
      <c r="C769" s="459"/>
      <c r="D769" s="1329"/>
      <c r="E769" s="459"/>
      <c r="F769" s="1330"/>
      <c r="G769" s="1330"/>
      <c r="H769" s="459"/>
      <c r="I769" s="1396"/>
      <c r="J769" s="402"/>
      <c r="K769" s="1785"/>
      <c r="L769" s="1865"/>
      <c r="M769" s="1865"/>
      <c r="N769" s="1865"/>
      <c r="O769" s="1865"/>
      <c r="P769" s="1865"/>
      <c r="Q769" s="1857"/>
      <c r="R769" s="1785"/>
      <c r="S769" s="1785"/>
      <c r="T769" s="1785"/>
      <c r="U769" s="1785"/>
      <c r="V769" s="1862"/>
      <c r="W769" s="1862"/>
      <c r="X769" s="1785"/>
      <c r="Y769" s="1861"/>
      <c r="Z769" s="1861"/>
      <c r="AA769" s="1785"/>
      <c r="AB769" s="1785"/>
      <c r="AC769" s="1785"/>
      <c r="AD769" s="1785"/>
      <c r="AE769" s="1785"/>
      <c r="AF769" s="1785"/>
      <c r="AG769" s="1785"/>
      <c r="AH769" s="1785"/>
      <c r="AI769" s="1785"/>
      <c r="AJ769" s="1785"/>
      <c r="AK769" s="1785"/>
      <c r="AL769" s="37"/>
    </row>
    <row r="770" spans="1:38" s="1253" customFormat="1" x14ac:dyDescent="0.3">
      <c r="A770" s="459"/>
      <c r="B770" s="459"/>
      <c r="C770" s="459"/>
      <c r="D770" s="1329"/>
      <c r="E770" s="459"/>
      <c r="F770" s="1330"/>
      <c r="G770" s="1330"/>
      <c r="H770" s="459"/>
      <c r="I770" s="1396"/>
      <c r="J770" s="402"/>
      <c r="K770" s="1785"/>
      <c r="L770" s="1865"/>
      <c r="M770" s="1865"/>
      <c r="N770" s="1865"/>
      <c r="O770" s="1865"/>
      <c r="P770" s="1865"/>
      <c r="Q770" s="1857"/>
      <c r="R770" s="1785"/>
      <c r="S770" s="1785"/>
      <c r="T770" s="1785"/>
      <c r="U770" s="1785"/>
      <c r="V770" s="1862"/>
      <c r="W770" s="1862"/>
      <c r="X770" s="1785"/>
      <c r="Y770" s="1861"/>
      <c r="Z770" s="1861"/>
      <c r="AA770" s="1785"/>
      <c r="AB770" s="1785"/>
      <c r="AC770" s="1785"/>
      <c r="AD770" s="1785"/>
      <c r="AE770" s="1785"/>
      <c r="AF770" s="1785"/>
      <c r="AG770" s="1785"/>
      <c r="AH770" s="1785"/>
      <c r="AI770" s="1785"/>
      <c r="AJ770" s="1785"/>
      <c r="AK770" s="1785"/>
      <c r="AL770" s="37"/>
    </row>
    <row r="771" spans="1:38" s="1253" customFormat="1" x14ac:dyDescent="0.3">
      <c r="A771" s="459"/>
      <c r="B771" s="459"/>
      <c r="C771" s="459"/>
      <c r="D771" s="1329"/>
      <c r="E771" s="459"/>
      <c r="F771" s="1330"/>
      <c r="G771" s="1330"/>
      <c r="H771" s="459"/>
      <c r="I771" s="1396"/>
      <c r="J771" s="402"/>
      <c r="K771" s="1785"/>
      <c r="L771" s="1865"/>
      <c r="M771" s="1865"/>
      <c r="N771" s="1865"/>
      <c r="O771" s="1865"/>
      <c r="P771" s="1865"/>
      <c r="Q771" s="1857"/>
      <c r="R771" s="1785"/>
      <c r="S771" s="1785"/>
      <c r="T771" s="1785"/>
      <c r="U771" s="1785"/>
      <c r="V771" s="1862"/>
      <c r="W771" s="1862"/>
      <c r="X771" s="1785"/>
      <c r="Y771" s="1861"/>
      <c r="Z771" s="1861"/>
      <c r="AA771" s="1785"/>
      <c r="AB771" s="1785"/>
      <c r="AC771" s="1785"/>
      <c r="AD771" s="1785"/>
      <c r="AE771" s="1785"/>
      <c r="AF771" s="1785"/>
      <c r="AG771" s="1785"/>
      <c r="AH771" s="1785"/>
      <c r="AI771" s="1785"/>
      <c r="AJ771" s="1785"/>
      <c r="AK771" s="1785"/>
      <c r="AL771" s="37"/>
    </row>
    <row r="772" spans="1:38" s="1253" customFormat="1" x14ac:dyDescent="0.3">
      <c r="A772" s="459"/>
      <c r="B772" s="459"/>
      <c r="C772" s="459"/>
      <c r="D772" s="1329"/>
      <c r="E772" s="459"/>
      <c r="F772" s="1330"/>
      <c r="G772" s="1330"/>
      <c r="H772" s="459"/>
      <c r="I772" s="1396"/>
      <c r="J772" s="402"/>
      <c r="K772" s="1785"/>
      <c r="L772" s="1865"/>
      <c r="M772" s="1865"/>
      <c r="N772" s="1865"/>
      <c r="O772" s="1865"/>
      <c r="P772" s="1865"/>
      <c r="Q772" s="1857"/>
      <c r="R772" s="1785"/>
      <c r="S772" s="1785"/>
      <c r="T772" s="1785"/>
      <c r="U772" s="1785"/>
      <c r="V772" s="1862"/>
      <c r="W772" s="1862"/>
      <c r="X772" s="1785"/>
      <c r="Y772" s="1861"/>
      <c r="Z772" s="1861"/>
      <c r="AA772" s="1785"/>
      <c r="AB772" s="1785"/>
      <c r="AC772" s="1785"/>
      <c r="AD772" s="1785"/>
      <c r="AE772" s="1785"/>
      <c r="AF772" s="1785"/>
      <c r="AG772" s="1785"/>
      <c r="AH772" s="1785"/>
      <c r="AI772" s="1785"/>
      <c r="AJ772" s="1785"/>
      <c r="AK772" s="1785"/>
      <c r="AL772" s="37"/>
    </row>
    <row r="773" spans="1:38" s="1253" customFormat="1" x14ac:dyDescent="0.3">
      <c r="A773" s="459"/>
      <c r="B773" s="459"/>
      <c r="C773" s="459"/>
      <c r="D773" s="1329"/>
      <c r="E773" s="459"/>
      <c r="F773" s="1330"/>
      <c r="G773" s="1330"/>
      <c r="H773" s="459"/>
      <c r="I773" s="1396"/>
      <c r="J773" s="402"/>
      <c r="K773" s="1785"/>
      <c r="L773" s="1865"/>
      <c r="M773" s="1865"/>
      <c r="N773" s="1865"/>
      <c r="O773" s="1865"/>
      <c r="P773" s="1865"/>
      <c r="Q773" s="1857"/>
      <c r="R773" s="1785"/>
      <c r="S773" s="1785"/>
      <c r="T773" s="1785"/>
      <c r="U773" s="1785"/>
      <c r="V773" s="1862"/>
      <c r="W773" s="1862"/>
      <c r="X773" s="1785"/>
      <c r="Y773" s="1861"/>
      <c r="Z773" s="1861"/>
      <c r="AA773" s="1785"/>
      <c r="AB773" s="1785"/>
      <c r="AC773" s="1785"/>
      <c r="AD773" s="1785"/>
      <c r="AE773" s="1785"/>
      <c r="AF773" s="1785"/>
      <c r="AG773" s="1785"/>
      <c r="AH773" s="1785"/>
      <c r="AI773" s="1785"/>
      <c r="AJ773" s="1785"/>
      <c r="AK773" s="1785"/>
      <c r="AL773" s="37"/>
    </row>
    <row r="774" spans="1:38" s="1253" customFormat="1" x14ac:dyDescent="0.3">
      <c r="A774" s="459"/>
      <c r="B774" s="459"/>
      <c r="C774" s="459"/>
      <c r="D774" s="1329"/>
      <c r="E774" s="459"/>
      <c r="F774" s="1330"/>
      <c r="G774" s="1330"/>
      <c r="H774" s="459"/>
      <c r="I774" s="1396"/>
      <c r="J774" s="402"/>
      <c r="K774" s="1785"/>
      <c r="L774" s="1865"/>
      <c r="M774" s="1865"/>
      <c r="N774" s="1865"/>
      <c r="O774" s="1865"/>
      <c r="P774" s="1865"/>
      <c r="Q774" s="1857"/>
      <c r="R774" s="1785"/>
      <c r="S774" s="1785"/>
      <c r="T774" s="1785"/>
      <c r="U774" s="1785"/>
      <c r="V774" s="1862"/>
      <c r="W774" s="1862"/>
      <c r="X774" s="1785"/>
      <c r="Y774" s="1861"/>
      <c r="Z774" s="1861"/>
      <c r="AA774" s="1785"/>
      <c r="AB774" s="1785"/>
      <c r="AC774" s="1785"/>
      <c r="AD774" s="1785"/>
      <c r="AE774" s="1785"/>
      <c r="AF774" s="1785"/>
      <c r="AG774" s="1785"/>
      <c r="AH774" s="1785"/>
      <c r="AI774" s="1785"/>
      <c r="AJ774" s="1785"/>
      <c r="AK774" s="1785"/>
      <c r="AL774" s="37"/>
    </row>
    <row r="775" spans="1:38" s="1253" customFormat="1" x14ac:dyDescent="0.3">
      <c r="A775" s="459"/>
      <c r="B775" s="459"/>
      <c r="C775" s="459"/>
      <c r="D775" s="1329"/>
      <c r="E775" s="459"/>
      <c r="F775" s="1330"/>
      <c r="G775" s="1330"/>
      <c r="H775" s="459"/>
      <c r="I775" s="1396"/>
      <c r="J775" s="402"/>
      <c r="K775" s="1785"/>
      <c r="L775" s="1865"/>
      <c r="M775" s="1865"/>
      <c r="N775" s="1865"/>
      <c r="O775" s="1865"/>
      <c r="P775" s="1865"/>
      <c r="Q775" s="1857"/>
      <c r="R775" s="1785"/>
      <c r="S775" s="1785"/>
      <c r="T775" s="1785"/>
      <c r="U775" s="1785"/>
      <c r="V775" s="1862"/>
      <c r="W775" s="1862"/>
      <c r="X775" s="1785"/>
      <c r="Y775" s="1861"/>
      <c r="Z775" s="1861"/>
      <c r="AA775" s="1785"/>
      <c r="AB775" s="1785"/>
      <c r="AC775" s="1785"/>
      <c r="AD775" s="1785"/>
      <c r="AE775" s="1785"/>
      <c r="AF775" s="1785"/>
      <c r="AG775" s="1785"/>
      <c r="AH775" s="1785"/>
      <c r="AI775" s="1785"/>
      <c r="AJ775" s="1785"/>
      <c r="AK775" s="1785"/>
      <c r="AL775" s="37"/>
    </row>
    <row r="776" spans="1:38" s="1253" customFormat="1" x14ac:dyDescent="0.3">
      <c r="A776" s="459"/>
      <c r="B776" s="459"/>
      <c r="C776" s="459"/>
      <c r="D776" s="1329"/>
      <c r="E776" s="459"/>
      <c r="F776" s="1330"/>
      <c r="G776" s="1330"/>
      <c r="H776" s="459"/>
      <c r="I776" s="1396"/>
      <c r="J776" s="402"/>
      <c r="K776" s="1785"/>
      <c r="L776" s="1865"/>
      <c r="M776" s="1865"/>
      <c r="N776" s="1865"/>
      <c r="O776" s="1865"/>
      <c r="P776" s="1865"/>
      <c r="Q776" s="1857"/>
      <c r="R776" s="1785"/>
      <c r="S776" s="1785"/>
      <c r="T776" s="1785"/>
      <c r="U776" s="1785"/>
      <c r="V776" s="1862"/>
      <c r="W776" s="1862"/>
      <c r="X776" s="1785"/>
      <c r="Y776" s="1861"/>
      <c r="Z776" s="1861"/>
      <c r="AA776" s="1785"/>
      <c r="AB776" s="1785"/>
      <c r="AC776" s="1785"/>
      <c r="AD776" s="1785"/>
      <c r="AE776" s="1785"/>
      <c r="AF776" s="1785"/>
      <c r="AG776" s="1785"/>
      <c r="AH776" s="1785"/>
      <c r="AI776" s="1785"/>
      <c r="AJ776" s="1785"/>
      <c r="AK776" s="1785"/>
      <c r="AL776" s="37"/>
    </row>
    <row r="777" spans="1:38" s="1253" customFormat="1" x14ac:dyDescent="0.3">
      <c r="A777" s="459"/>
      <c r="B777" s="459"/>
      <c r="C777" s="459"/>
      <c r="D777" s="1329"/>
      <c r="E777" s="459"/>
      <c r="F777" s="1330"/>
      <c r="G777" s="1330"/>
      <c r="H777" s="459"/>
      <c r="I777" s="1396"/>
      <c r="J777" s="402"/>
      <c r="K777" s="1785"/>
      <c r="L777" s="1865"/>
      <c r="M777" s="1865"/>
      <c r="N777" s="1865"/>
      <c r="O777" s="1865"/>
      <c r="P777" s="1865"/>
      <c r="Q777" s="1857"/>
      <c r="R777" s="1785"/>
      <c r="S777" s="1785"/>
      <c r="T777" s="1785"/>
      <c r="U777" s="1785"/>
      <c r="V777" s="1862"/>
      <c r="W777" s="1862"/>
      <c r="X777" s="1785"/>
      <c r="Y777" s="1861"/>
      <c r="Z777" s="1861"/>
      <c r="AA777" s="1785"/>
      <c r="AB777" s="1785"/>
      <c r="AC777" s="1785"/>
      <c r="AD777" s="1785"/>
      <c r="AE777" s="1785"/>
      <c r="AF777" s="1785"/>
      <c r="AG777" s="1785"/>
      <c r="AH777" s="1785"/>
      <c r="AI777" s="1785"/>
      <c r="AJ777" s="1785"/>
      <c r="AK777" s="1785"/>
      <c r="AL777" s="37"/>
    </row>
    <row r="778" spans="1:38" s="1253" customFormat="1" x14ac:dyDescent="0.3">
      <c r="A778" s="459"/>
      <c r="B778" s="459"/>
      <c r="C778" s="459"/>
      <c r="D778" s="1329"/>
      <c r="E778" s="459"/>
      <c r="F778" s="1330"/>
      <c r="G778" s="1330"/>
      <c r="H778" s="459"/>
      <c r="I778" s="1396"/>
      <c r="J778" s="402"/>
      <c r="K778" s="1785"/>
      <c r="L778" s="1865"/>
      <c r="M778" s="1865"/>
      <c r="N778" s="1865"/>
      <c r="O778" s="1865"/>
      <c r="P778" s="1865"/>
      <c r="Q778" s="1857"/>
      <c r="R778" s="1785"/>
      <c r="S778" s="1785"/>
      <c r="T778" s="1785"/>
      <c r="U778" s="1785"/>
      <c r="V778" s="1862"/>
      <c r="W778" s="1862"/>
      <c r="X778" s="1785"/>
      <c r="Y778" s="1861"/>
      <c r="Z778" s="1861"/>
      <c r="AA778" s="1785"/>
      <c r="AB778" s="1785"/>
      <c r="AC778" s="1785"/>
      <c r="AD778" s="1785"/>
      <c r="AE778" s="1785"/>
      <c r="AF778" s="1785"/>
      <c r="AG778" s="1785"/>
      <c r="AH778" s="1785"/>
      <c r="AI778" s="1785"/>
      <c r="AJ778" s="1785"/>
      <c r="AK778" s="1785"/>
      <c r="AL778" s="37"/>
    </row>
    <row r="779" spans="1:38" s="1253" customFormat="1" x14ac:dyDescent="0.3">
      <c r="A779" s="459"/>
      <c r="B779" s="459"/>
      <c r="C779" s="459"/>
      <c r="D779" s="1329"/>
      <c r="E779" s="459"/>
      <c r="F779" s="1330"/>
      <c r="G779" s="1330"/>
      <c r="H779" s="459"/>
      <c r="I779" s="1396"/>
      <c r="J779" s="402"/>
      <c r="K779" s="1785"/>
      <c r="L779" s="1865"/>
      <c r="M779" s="1865"/>
      <c r="N779" s="1865"/>
      <c r="O779" s="1865"/>
      <c r="P779" s="1865"/>
      <c r="Q779" s="1857"/>
      <c r="R779" s="1785"/>
      <c r="S779" s="1785"/>
      <c r="T779" s="1785"/>
      <c r="U779" s="1785"/>
      <c r="V779" s="1862"/>
      <c r="W779" s="1862"/>
      <c r="X779" s="1785"/>
      <c r="Y779" s="1861"/>
      <c r="Z779" s="1861"/>
      <c r="AA779" s="1785"/>
      <c r="AB779" s="1785"/>
      <c r="AC779" s="1785"/>
      <c r="AD779" s="1785"/>
      <c r="AE779" s="1785"/>
      <c r="AF779" s="1785"/>
      <c r="AG779" s="1785"/>
      <c r="AH779" s="1785"/>
      <c r="AI779" s="1785"/>
      <c r="AJ779" s="1785"/>
      <c r="AK779" s="1785"/>
      <c r="AL779" s="37"/>
    </row>
    <row r="780" spans="1:38" s="1253" customFormat="1" x14ac:dyDescent="0.3">
      <c r="A780" s="459"/>
      <c r="B780" s="459"/>
      <c r="C780" s="459"/>
      <c r="D780" s="1329"/>
      <c r="E780" s="459"/>
      <c r="F780" s="1330"/>
      <c r="G780" s="1330"/>
      <c r="H780" s="459"/>
      <c r="I780" s="1396"/>
      <c r="J780" s="402"/>
      <c r="K780" s="1785"/>
      <c r="L780" s="1865"/>
      <c r="M780" s="1865"/>
      <c r="N780" s="1865"/>
      <c r="O780" s="1865"/>
      <c r="P780" s="1865"/>
      <c r="Q780" s="1857"/>
      <c r="R780" s="1785"/>
      <c r="S780" s="1785"/>
      <c r="T780" s="1785"/>
      <c r="U780" s="1785"/>
      <c r="V780" s="1862"/>
      <c r="W780" s="1862"/>
      <c r="X780" s="1785"/>
      <c r="Y780" s="1861"/>
      <c r="Z780" s="1861"/>
      <c r="AA780" s="1785"/>
      <c r="AB780" s="1785"/>
      <c r="AC780" s="1785"/>
      <c r="AD780" s="1785"/>
      <c r="AE780" s="1785"/>
      <c r="AF780" s="1785"/>
      <c r="AG780" s="1785"/>
      <c r="AH780" s="1785"/>
      <c r="AI780" s="1785"/>
      <c r="AJ780" s="1785"/>
      <c r="AK780" s="1785"/>
      <c r="AL780" s="37"/>
    </row>
    <row r="781" spans="1:38" s="1253" customFormat="1" x14ac:dyDescent="0.3">
      <c r="A781" s="459"/>
      <c r="B781" s="459"/>
      <c r="C781" s="459"/>
      <c r="D781" s="1329"/>
      <c r="E781" s="459"/>
      <c r="F781" s="1330"/>
      <c r="G781" s="1330"/>
      <c r="H781" s="459"/>
      <c r="I781" s="1396"/>
      <c r="J781" s="402"/>
      <c r="K781" s="1785"/>
      <c r="L781" s="1865"/>
      <c r="M781" s="1865"/>
      <c r="N781" s="1865"/>
      <c r="O781" s="1865"/>
      <c r="P781" s="1865"/>
      <c r="Q781" s="1857"/>
      <c r="R781" s="1785"/>
      <c r="S781" s="1785"/>
      <c r="T781" s="1785"/>
      <c r="U781" s="1785"/>
      <c r="V781" s="1862"/>
      <c r="W781" s="1862"/>
      <c r="X781" s="1785"/>
      <c r="Y781" s="1861"/>
      <c r="Z781" s="1861"/>
      <c r="AA781" s="1785"/>
      <c r="AB781" s="1785"/>
      <c r="AC781" s="1785"/>
      <c r="AD781" s="1785"/>
      <c r="AE781" s="1785"/>
      <c r="AF781" s="1785"/>
      <c r="AG781" s="1785"/>
      <c r="AH781" s="1785"/>
      <c r="AI781" s="1785"/>
      <c r="AJ781" s="1785"/>
      <c r="AK781" s="1785"/>
      <c r="AL781" s="37"/>
    </row>
    <row r="782" spans="1:38" s="1253" customFormat="1" x14ac:dyDescent="0.3">
      <c r="A782" s="459"/>
      <c r="B782" s="459"/>
      <c r="C782" s="459"/>
      <c r="D782" s="1329"/>
      <c r="E782" s="459"/>
      <c r="F782" s="1330"/>
      <c r="G782" s="1330"/>
      <c r="H782" s="459"/>
      <c r="I782" s="1396"/>
      <c r="J782" s="402"/>
      <c r="K782" s="1785"/>
      <c r="L782" s="1865"/>
      <c r="M782" s="1865"/>
      <c r="N782" s="1865"/>
      <c r="O782" s="1865"/>
      <c r="P782" s="1865"/>
      <c r="Q782" s="1857"/>
      <c r="R782" s="1785"/>
      <c r="S782" s="1785"/>
      <c r="T782" s="1785"/>
      <c r="U782" s="1785"/>
      <c r="V782" s="1862"/>
      <c r="W782" s="1862"/>
      <c r="X782" s="1785"/>
      <c r="Y782" s="1861"/>
      <c r="Z782" s="1861"/>
      <c r="AA782" s="1785"/>
      <c r="AB782" s="1785"/>
      <c r="AC782" s="1785"/>
      <c r="AD782" s="1785"/>
      <c r="AE782" s="1785"/>
      <c r="AF782" s="1785"/>
      <c r="AG782" s="1785"/>
      <c r="AH782" s="1785"/>
      <c r="AI782" s="1785"/>
      <c r="AJ782" s="1785"/>
      <c r="AK782" s="1785"/>
      <c r="AL782" s="37"/>
    </row>
    <row r="783" spans="1:38" s="1253" customFormat="1" x14ac:dyDescent="0.3">
      <c r="A783" s="459"/>
      <c r="B783" s="459"/>
      <c r="C783" s="459"/>
      <c r="D783" s="1329"/>
      <c r="E783" s="459"/>
      <c r="F783" s="1330"/>
      <c r="G783" s="1330"/>
      <c r="H783" s="459"/>
      <c r="I783" s="1396"/>
      <c r="J783" s="402"/>
      <c r="K783" s="1785"/>
      <c r="L783" s="1865"/>
      <c r="M783" s="1865"/>
      <c r="N783" s="1865"/>
      <c r="O783" s="1865"/>
      <c r="P783" s="1865"/>
      <c r="Q783" s="1857"/>
      <c r="R783" s="1785"/>
      <c r="S783" s="1785"/>
      <c r="T783" s="1785"/>
      <c r="U783" s="1785"/>
      <c r="V783" s="1862"/>
      <c r="W783" s="1862"/>
      <c r="X783" s="1785"/>
      <c r="Y783" s="1861"/>
      <c r="Z783" s="1861"/>
      <c r="AA783" s="1785"/>
      <c r="AB783" s="1785"/>
      <c r="AC783" s="1785"/>
      <c r="AD783" s="1785"/>
      <c r="AE783" s="1785"/>
      <c r="AF783" s="1785"/>
      <c r="AG783" s="1785"/>
      <c r="AH783" s="1785"/>
      <c r="AI783" s="1785"/>
      <c r="AJ783" s="1785"/>
      <c r="AK783" s="1785"/>
      <c r="AL783" s="37"/>
    </row>
    <row r="784" spans="1:38" s="1253" customFormat="1" x14ac:dyDescent="0.3">
      <c r="A784" s="459"/>
      <c r="B784" s="459"/>
      <c r="C784" s="459"/>
      <c r="D784" s="1329"/>
      <c r="E784" s="459"/>
      <c r="F784" s="1330"/>
      <c r="G784" s="1330"/>
      <c r="H784" s="459"/>
      <c r="I784" s="1396"/>
      <c r="J784" s="402"/>
      <c r="K784" s="1785"/>
      <c r="L784" s="1865"/>
      <c r="M784" s="1865"/>
      <c r="N784" s="1865"/>
      <c r="O784" s="1865"/>
      <c r="P784" s="1865"/>
      <c r="Q784" s="1857"/>
      <c r="R784" s="1785"/>
      <c r="S784" s="1785"/>
      <c r="T784" s="1785"/>
      <c r="U784" s="1785"/>
      <c r="V784" s="1862"/>
      <c r="W784" s="1862"/>
      <c r="X784" s="1785"/>
      <c r="Y784" s="1861"/>
      <c r="Z784" s="1861"/>
      <c r="AA784" s="1785"/>
      <c r="AB784" s="1785"/>
      <c r="AC784" s="1785"/>
      <c r="AD784" s="1785"/>
      <c r="AE784" s="1785"/>
      <c r="AF784" s="1785"/>
      <c r="AG784" s="1785"/>
      <c r="AH784" s="1785"/>
      <c r="AI784" s="1785"/>
      <c r="AJ784" s="1785"/>
      <c r="AK784" s="1785"/>
      <c r="AL784" s="37"/>
    </row>
    <row r="785" spans="1:38" s="1253" customFormat="1" x14ac:dyDescent="0.3">
      <c r="A785" s="459"/>
      <c r="B785" s="459"/>
      <c r="C785" s="459"/>
      <c r="D785" s="1329"/>
      <c r="E785" s="459"/>
      <c r="F785" s="1330"/>
      <c r="G785" s="1330"/>
      <c r="H785" s="459"/>
      <c r="I785" s="1396"/>
      <c r="J785" s="402"/>
      <c r="K785" s="1785"/>
      <c r="L785" s="1865"/>
      <c r="M785" s="1865"/>
      <c r="N785" s="1865"/>
      <c r="O785" s="1865"/>
      <c r="P785" s="1865"/>
      <c r="Q785" s="1857"/>
      <c r="R785" s="1785"/>
      <c r="S785" s="1785"/>
      <c r="T785" s="1785"/>
      <c r="U785" s="1785"/>
      <c r="V785" s="1862"/>
      <c r="W785" s="1862"/>
      <c r="X785" s="1785"/>
      <c r="Y785" s="1861"/>
      <c r="Z785" s="1861"/>
      <c r="AA785" s="1785"/>
      <c r="AB785" s="1785"/>
      <c r="AC785" s="1785"/>
      <c r="AD785" s="1785"/>
      <c r="AE785" s="1785"/>
      <c r="AF785" s="1785"/>
      <c r="AG785" s="1785"/>
      <c r="AH785" s="1785"/>
      <c r="AI785" s="1785"/>
      <c r="AJ785" s="1785"/>
      <c r="AK785" s="1785"/>
      <c r="AL785" s="37"/>
    </row>
    <row r="786" spans="1:38" s="1253" customFormat="1" x14ac:dyDescent="0.3">
      <c r="A786" s="459"/>
      <c r="B786" s="459"/>
      <c r="C786" s="459"/>
      <c r="D786" s="1329"/>
      <c r="E786" s="459"/>
      <c r="F786" s="1330"/>
      <c r="G786" s="1330"/>
      <c r="H786" s="459"/>
      <c r="I786" s="1396"/>
      <c r="J786" s="402"/>
      <c r="K786" s="1785"/>
      <c r="L786" s="1865"/>
      <c r="M786" s="1865"/>
      <c r="N786" s="1865"/>
      <c r="O786" s="1865"/>
      <c r="P786" s="1865"/>
      <c r="Q786" s="1857"/>
      <c r="R786" s="1785"/>
      <c r="S786" s="1785"/>
      <c r="T786" s="1785"/>
      <c r="U786" s="1785"/>
      <c r="V786" s="1862"/>
      <c r="W786" s="1862"/>
      <c r="X786" s="1785"/>
      <c r="Y786" s="1861"/>
      <c r="Z786" s="1861"/>
      <c r="AA786" s="1785"/>
      <c r="AB786" s="1785"/>
      <c r="AC786" s="1785"/>
      <c r="AD786" s="1785"/>
      <c r="AE786" s="1785"/>
      <c r="AF786" s="1785"/>
      <c r="AG786" s="1785"/>
      <c r="AH786" s="1785"/>
      <c r="AI786" s="1785"/>
      <c r="AJ786" s="1785"/>
      <c r="AK786" s="1785"/>
      <c r="AL786" s="37"/>
    </row>
    <row r="787" spans="1:38" s="1253" customFormat="1" x14ac:dyDescent="0.3">
      <c r="A787" s="459"/>
      <c r="B787" s="459"/>
      <c r="C787" s="459"/>
      <c r="D787" s="1329"/>
      <c r="E787" s="459"/>
      <c r="F787" s="1330"/>
      <c r="G787" s="1330"/>
      <c r="H787" s="459"/>
      <c r="I787" s="1396"/>
      <c r="J787" s="402"/>
      <c r="K787" s="1785"/>
      <c r="L787" s="1865"/>
      <c r="M787" s="1865"/>
      <c r="N787" s="1865"/>
      <c r="O787" s="1865"/>
      <c r="P787" s="1865"/>
      <c r="Q787" s="1857"/>
      <c r="R787" s="1785"/>
      <c r="S787" s="1785"/>
      <c r="T787" s="1785"/>
      <c r="U787" s="1785"/>
      <c r="V787" s="1862"/>
      <c r="W787" s="1862"/>
      <c r="X787" s="1785"/>
      <c r="Y787" s="1861"/>
      <c r="Z787" s="1861"/>
      <c r="AA787" s="1785"/>
      <c r="AB787" s="1785"/>
      <c r="AC787" s="1785"/>
      <c r="AD787" s="1785"/>
      <c r="AE787" s="1785"/>
      <c r="AF787" s="1785"/>
      <c r="AG787" s="1785"/>
      <c r="AH787" s="1785"/>
      <c r="AI787" s="1785"/>
      <c r="AJ787" s="1785"/>
      <c r="AK787" s="1785"/>
      <c r="AL787" s="37"/>
    </row>
    <row r="788" spans="1:38" s="1253" customFormat="1" x14ac:dyDescent="0.3">
      <c r="A788" s="459"/>
      <c r="B788" s="459"/>
      <c r="C788" s="459"/>
      <c r="D788" s="1329"/>
      <c r="E788" s="459"/>
      <c r="F788" s="1330"/>
      <c r="G788" s="1330"/>
      <c r="H788" s="459"/>
      <c r="I788" s="1396"/>
      <c r="J788" s="402"/>
      <c r="K788" s="1785"/>
      <c r="L788" s="1865"/>
      <c r="M788" s="1865"/>
      <c r="N788" s="1865"/>
      <c r="O788" s="1865"/>
      <c r="P788" s="1865"/>
      <c r="Q788" s="1857"/>
      <c r="R788" s="1785"/>
      <c r="S788" s="1785"/>
      <c r="T788" s="1785"/>
      <c r="U788" s="1785"/>
      <c r="V788" s="1862"/>
      <c r="W788" s="1862"/>
      <c r="X788" s="1785"/>
      <c r="Y788" s="1861"/>
      <c r="Z788" s="1861"/>
      <c r="AA788" s="1785"/>
      <c r="AB788" s="1785"/>
      <c r="AC788" s="1785"/>
      <c r="AD788" s="1785"/>
      <c r="AE788" s="1785"/>
      <c r="AF788" s="1785"/>
      <c r="AG788" s="1785"/>
      <c r="AH788" s="1785"/>
      <c r="AI788" s="1785"/>
      <c r="AJ788" s="1785"/>
      <c r="AK788" s="1785"/>
      <c r="AL788" s="37"/>
    </row>
    <row r="789" spans="1:38" s="1253" customFormat="1" x14ac:dyDescent="0.3">
      <c r="A789" s="459"/>
      <c r="B789" s="459"/>
      <c r="C789" s="459"/>
      <c r="D789" s="1329"/>
      <c r="E789" s="459"/>
      <c r="F789" s="1330"/>
      <c r="G789" s="1330"/>
      <c r="H789" s="459"/>
      <c r="I789" s="1396"/>
      <c r="J789" s="402"/>
      <c r="K789" s="1785"/>
      <c r="L789" s="1865"/>
      <c r="M789" s="1865"/>
      <c r="N789" s="1865"/>
      <c r="O789" s="1865"/>
      <c r="P789" s="1865"/>
      <c r="Q789" s="1857"/>
      <c r="R789" s="1785"/>
      <c r="S789" s="1785"/>
      <c r="T789" s="1785"/>
      <c r="U789" s="1785"/>
      <c r="V789" s="1862"/>
      <c r="W789" s="1862"/>
      <c r="X789" s="1785"/>
      <c r="Y789" s="1861"/>
      <c r="Z789" s="1861"/>
      <c r="AA789" s="1785"/>
      <c r="AB789" s="1785"/>
      <c r="AC789" s="1785"/>
      <c r="AD789" s="1785"/>
      <c r="AE789" s="1785"/>
      <c r="AF789" s="1785"/>
      <c r="AG789" s="1785"/>
      <c r="AH789" s="1785"/>
      <c r="AI789" s="1785"/>
      <c r="AJ789" s="1785"/>
      <c r="AK789" s="1785"/>
      <c r="AL789" s="37"/>
    </row>
    <row r="790" spans="1:38" s="1253" customFormat="1" x14ac:dyDescent="0.3">
      <c r="A790" s="459"/>
      <c r="B790" s="459"/>
      <c r="C790" s="459"/>
      <c r="D790" s="1329"/>
      <c r="E790" s="459"/>
      <c r="F790" s="1330"/>
      <c r="G790" s="1330"/>
      <c r="H790" s="459"/>
      <c r="I790" s="1396"/>
      <c r="J790" s="402"/>
      <c r="K790" s="1785"/>
      <c r="L790" s="1865"/>
      <c r="M790" s="1865"/>
      <c r="N790" s="1865"/>
      <c r="O790" s="1865"/>
      <c r="P790" s="1865"/>
      <c r="Q790" s="1857"/>
      <c r="R790" s="1785"/>
      <c r="S790" s="1785"/>
      <c r="T790" s="1785"/>
      <c r="U790" s="1785"/>
      <c r="V790" s="1862"/>
      <c r="W790" s="1862"/>
      <c r="X790" s="1785"/>
      <c r="Y790" s="1861"/>
      <c r="Z790" s="1861"/>
      <c r="AA790" s="1785"/>
      <c r="AB790" s="1785"/>
      <c r="AC790" s="1785"/>
      <c r="AD790" s="1785"/>
      <c r="AE790" s="1785"/>
      <c r="AF790" s="1785"/>
      <c r="AG790" s="1785"/>
      <c r="AH790" s="1785"/>
      <c r="AI790" s="1785"/>
      <c r="AJ790" s="1785"/>
      <c r="AK790" s="1785"/>
      <c r="AL790" s="37"/>
    </row>
    <row r="791" spans="1:38" s="1253" customFormat="1" x14ac:dyDescent="0.3">
      <c r="A791" s="459"/>
      <c r="B791" s="459"/>
      <c r="C791" s="459"/>
      <c r="D791" s="1329"/>
      <c r="E791" s="459"/>
      <c r="F791" s="1330"/>
      <c r="G791" s="1330"/>
      <c r="H791" s="459"/>
      <c r="I791" s="1396"/>
      <c r="J791" s="402"/>
      <c r="K791" s="1785"/>
      <c r="L791" s="1865"/>
      <c r="M791" s="1865"/>
      <c r="N791" s="1865"/>
      <c r="O791" s="1865"/>
      <c r="P791" s="1865"/>
      <c r="Q791" s="1857"/>
      <c r="R791" s="1785"/>
      <c r="S791" s="1785"/>
      <c r="T791" s="1785"/>
      <c r="U791" s="1785"/>
      <c r="V791" s="1862"/>
      <c r="W791" s="1862"/>
      <c r="X791" s="1785"/>
      <c r="Y791" s="1861"/>
      <c r="Z791" s="1861"/>
      <c r="AA791" s="1785"/>
      <c r="AB791" s="1785"/>
      <c r="AC791" s="1785"/>
      <c r="AD791" s="1785"/>
      <c r="AE791" s="1785"/>
      <c r="AF791" s="1785"/>
      <c r="AG791" s="1785"/>
      <c r="AH791" s="1785"/>
      <c r="AI791" s="1785"/>
      <c r="AJ791" s="1785"/>
      <c r="AK791" s="1785"/>
      <c r="AL791" s="37"/>
    </row>
    <row r="792" spans="1:38" s="1253" customFormat="1" x14ac:dyDescent="0.3">
      <c r="A792" s="459"/>
      <c r="B792" s="459"/>
      <c r="C792" s="459"/>
      <c r="D792" s="1329"/>
      <c r="E792" s="459"/>
      <c r="F792" s="1330"/>
      <c r="G792" s="1330"/>
      <c r="H792" s="459"/>
      <c r="I792" s="1396"/>
      <c r="J792" s="402"/>
      <c r="K792" s="1785"/>
      <c r="L792" s="1865"/>
      <c r="M792" s="1865"/>
      <c r="N792" s="1865"/>
      <c r="O792" s="1865"/>
      <c r="P792" s="1865"/>
      <c r="Q792" s="1857"/>
      <c r="R792" s="1785"/>
      <c r="S792" s="1785"/>
      <c r="T792" s="1785"/>
      <c r="U792" s="1785"/>
      <c r="V792" s="1862"/>
      <c r="W792" s="1862"/>
      <c r="X792" s="1785"/>
      <c r="Y792" s="1861"/>
      <c r="Z792" s="1861"/>
      <c r="AA792" s="1785"/>
      <c r="AB792" s="1785"/>
      <c r="AC792" s="1785"/>
      <c r="AD792" s="1785"/>
      <c r="AE792" s="1785"/>
      <c r="AF792" s="1785"/>
      <c r="AG792" s="1785"/>
      <c r="AH792" s="1785"/>
      <c r="AI792" s="1785"/>
      <c r="AJ792" s="1785"/>
      <c r="AK792" s="1785"/>
      <c r="AL792" s="37"/>
    </row>
    <row r="793" spans="1:38" s="1253" customFormat="1" x14ac:dyDescent="0.3">
      <c r="A793" s="459"/>
      <c r="B793" s="459"/>
      <c r="C793" s="459"/>
      <c r="D793" s="1329"/>
      <c r="E793" s="459"/>
      <c r="F793" s="1330"/>
      <c r="G793" s="1330"/>
      <c r="H793" s="459"/>
      <c r="I793" s="1396"/>
      <c r="J793" s="402"/>
      <c r="K793" s="1785"/>
      <c r="L793" s="1865"/>
      <c r="M793" s="1865"/>
      <c r="N793" s="1865"/>
      <c r="O793" s="1865"/>
      <c r="P793" s="1865"/>
      <c r="Q793" s="1857"/>
      <c r="R793" s="1785"/>
      <c r="S793" s="1785"/>
      <c r="T793" s="1785"/>
      <c r="U793" s="1785"/>
      <c r="V793" s="1862"/>
      <c r="W793" s="1862"/>
      <c r="X793" s="1785"/>
      <c r="Y793" s="1861"/>
      <c r="Z793" s="1861"/>
      <c r="AA793" s="1785"/>
      <c r="AB793" s="1785"/>
      <c r="AC793" s="1785"/>
      <c r="AD793" s="1785"/>
      <c r="AE793" s="1785"/>
      <c r="AF793" s="1785"/>
      <c r="AG793" s="1785"/>
      <c r="AH793" s="1785"/>
      <c r="AI793" s="1785"/>
      <c r="AJ793" s="1785"/>
      <c r="AK793" s="1785"/>
      <c r="AL793" s="37"/>
    </row>
    <row r="794" spans="1:38" s="1253" customFormat="1" x14ac:dyDescent="0.3">
      <c r="A794" s="459"/>
      <c r="B794" s="459"/>
      <c r="C794" s="459"/>
      <c r="D794" s="1329"/>
      <c r="E794" s="459"/>
      <c r="F794" s="1330"/>
      <c r="G794" s="1330"/>
      <c r="H794" s="459"/>
      <c r="I794" s="1396"/>
      <c r="J794" s="402"/>
      <c r="K794" s="1785"/>
      <c r="L794" s="1865"/>
      <c r="M794" s="1865"/>
      <c r="N794" s="1865"/>
      <c r="O794" s="1865"/>
      <c r="P794" s="1865"/>
      <c r="Q794" s="1857"/>
      <c r="R794" s="1785"/>
      <c r="S794" s="1785"/>
      <c r="T794" s="1785"/>
      <c r="U794" s="1785"/>
      <c r="V794" s="1862"/>
      <c r="W794" s="1862"/>
      <c r="X794" s="1785"/>
      <c r="Y794" s="1861"/>
      <c r="Z794" s="1861"/>
      <c r="AA794" s="1785"/>
      <c r="AB794" s="1785"/>
      <c r="AC794" s="1785"/>
      <c r="AD794" s="1785"/>
      <c r="AE794" s="1785"/>
      <c r="AF794" s="1785"/>
      <c r="AG794" s="1785"/>
      <c r="AH794" s="1785"/>
      <c r="AI794" s="1785"/>
      <c r="AJ794" s="1785"/>
      <c r="AK794" s="1785"/>
      <c r="AL794" s="37"/>
    </row>
    <row r="795" spans="1:38" s="1253" customFormat="1" x14ac:dyDescent="0.3">
      <c r="A795" s="459"/>
      <c r="B795" s="459"/>
      <c r="C795" s="459"/>
      <c r="D795" s="1329"/>
      <c r="E795" s="459"/>
      <c r="F795" s="1330"/>
      <c r="G795" s="1330"/>
      <c r="H795" s="459"/>
      <c r="I795" s="1396"/>
      <c r="J795" s="402"/>
      <c r="K795" s="1785"/>
      <c r="L795" s="1865"/>
      <c r="M795" s="1865"/>
      <c r="N795" s="1865"/>
      <c r="O795" s="1865"/>
      <c r="P795" s="1865"/>
      <c r="Q795" s="1857"/>
      <c r="R795" s="1785"/>
      <c r="S795" s="1785"/>
      <c r="T795" s="1785"/>
      <c r="U795" s="1785"/>
      <c r="V795" s="1862"/>
      <c r="W795" s="1862"/>
      <c r="X795" s="1785"/>
      <c r="Y795" s="1861"/>
      <c r="Z795" s="1861"/>
      <c r="AA795" s="1785"/>
      <c r="AB795" s="1785"/>
      <c r="AC795" s="1785"/>
      <c r="AD795" s="1785"/>
      <c r="AE795" s="1785"/>
      <c r="AF795" s="1785"/>
      <c r="AG795" s="1785"/>
      <c r="AH795" s="1785"/>
      <c r="AI795" s="1785"/>
      <c r="AJ795" s="1785"/>
      <c r="AK795" s="1785"/>
      <c r="AL795" s="37"/>
    </row>
    <row r="796" spans="1:38" s="1253" customFormat="1" x14ac:dyDescent="0.3">
      <c r="A796" s="459"/>
      <c r="B796" s="459"/>
      <c r="C796" s="459"/>
      <c r="D796" s="1329"/>
      <c r="E796" s="459"/>
      <c r="F796" s="1330"/>
      <c r="G796" s="1330"/>
      <c r="H796" s="459"/>
      <c r="I796" s="1396"/>
      <c r="J796" s="402"/>
      <c r="K796" s="1785"/>
      <c r="L796" s="1865"/>
      <c r="M796" s="1865"/>
      <c r="N796" s="1865"/>
      <c r="O796" s="1865"/>
      <c r="P796" s="1865"/>
      <c r="Q796" s="1857"/>
      <c r="R796" s="1785"/>
      <c r="S796" s="1785"/>
      <c r="T796" s="1785"/>
      <c r="U796" s="1785"/>
      <c r="V796" s="1862"/>
      <c r="W796" s="1862"/>
      <c r="X796" s="1785"/>
      <c r="Y796" s="1861"/>
      <c r="Z796" s="1861"/>
      <c r="AA796" s="1785"/>
      <c r="AB796" s="1785"/>
      <c r="AC796" s="1785"/>
      <c r="AD796" s="1785"/>
      <c r="AE796" s="1785"/>
      <c r="AF796" s="1785"/>
      <c r="AG796" s="1785"/>
      <c r="AH796" s="1785"/>
      <c r="AI796" s="1785"/>
      <c r="AJ796" s="1785"/>
      <c r="AK796" s="1785"/>
      <c r="AL796" s="37"/>
    </row>
    <row r="797" spans="1:38" s="1253" customFormat="1" x14ac:dyDescent="0.3">
      <c r="A797" s="459"/>
      <c r="B797" s="459"/>
      <c r="C797" s="459"/>
      <c r="D797" s="1329"/>
      <c r="E797" s="459"/>
      <c r="F797" s="1330"/>
      <c r="G797" s="1330"/>
      <c r="H797" s="459"/>
      <c r="I797" s="1396"/>
      <c r="J797" s="402"/>
      <c r="K797" s="1785"/>
      <c r="L797" s="1865"/>
      <c r="M797" s="1865"/>
      <c r="N797" s="1865"/>
      <c r="O797" s="1865"/>
      <c r="P797" s="1865"/>
      <c r="Q797" s="1857"/>
      <c r="R797" s="1785"/>
      <c r="S797" s="1785"/>
      <c r="T797" s="1785"/>
      <c r="U797" s="1785"/>
      <c r="V797" s="1862"/>
      <c r="W797" s="1862"/>
      <c r="X797" s="1785"/>
      <c r="Y797" s="1861"/>
      <c r="Z797" s="1861"/>
      <c r="AA797" s="1785"/>
      <c r="AB797" s="1785"/>
      <c r="AC797" s="1785"/>
      <c r="AD797" s="1785"/>
      <c r="AE797" s="1785"/>
      <c r="AF797" s="1785"/>
      <c r="AG797" s="1785"/>
      <c r="AH797" s="1785"/>
      <c r="AI797" s="1785"/>
      <c r="AJ797" s="1785"/>
      <c r="AK797" s="1785"/>
      <c r="AL797" s="37"/>
    </row>
    <row r="798" spans="1:38" s="1253" customFormat="1" x14ac:dyDescent="0.3">
      <c r="A798" s="459"/>
      <c r="B798" s="459"/>
      <c r="C798" s="459"/>
      <c r="D798" s="1329"/>
      <c r="E798" s="459"/>
      <c r="F798" s="1330"/>
      <c r="G798" s="1330"/>
      <c r="H798" s="459"/>
      <c r="I798" s="1396"/>
      <c r="J798" s="402"/>
      <c r="K798" s="1785"/>
      <c r="L798" s="1865"/>
      <c r="M798" s="1865"/>
      <c r="N798" s="1865"/>
      <c r="O798" s="1865"/>
      <c r="P798" s="1865"/>
      <c r="Q798" s="1857"/>
      <c r="R798" s="1785"/>
      <c r="S798" s="1785"/>
      <c r="T798" s="1785"/>
      <c r="U798" s="1785"/>
      <c r="V798" s="1862"/>
      <c r="W798" s="1862"/>
      <c r="X798" s="1785"/>
      <c r="Y798" s="1861"/>
      <c r="Z798" s="1861"/>
      <c r="AA798" s="1785"/>
      <c r="AB798" s="1785"/>
      <c r="AC798" s="1785"/>
      <c r="AD798" s="1785"/>
      <c r="AE798" s="1785"/>
      <c r="AF798" s="1785"/>
      <c r="AG798" s="1785"/>
      <c r="AH798" s="1785"/>
      <c r="AI798" s="1785"/>
      <c r="AJ798" s="1785"/>
      <c r="AK798" s="1785"/>
      <c r="AL798" s="37"/>
    </row>
    <row r="799" spans="1:38" s="1253" customFormat="1" x14ac:dyDescent="0.3">
      <c r="A799" s="459"/>
      <c r="B799" s="459"/>
      <c r="C799" s="459"/>
      <c r="D799" s="1329"/>
      <c r="E799" s="459"/>
      <c r="F799" s="1330"/>
      <c r="G799" s="1330"/>
      <c r="H799" s="459"/>
      <c r="I799" s="1396"/>
      <c r="J799" s="402"/>
      <c r="K799" s="1785"/>
      <c r="L799" s="1865"/>
      <c r="M799" s="1865"/>
      <c r="N799" s="1865"/>
      <c r="O799" s="1865"/>
      <c r="P799" s="1865"/>
      <c r="Q799" s="1857"/>
      <c r="R799" s="1785"/>
      <c r="S799" s="1785"/>
      <c r="T799" s="1785"/>
      <c r="U799" s="1785"/>
      <c r="V799" s="1862"/>
      <c r="W799" s="1862"/>
      <c r="X799" s="1785"/>
      <c r="Y799" s="1861"/>
      <c r="Z799" s="1861"/>
      <c r="AA799" s="1785"/>
      <c r="AB799" s="1785"/>
      <c r="AC799" s="1785"/>
      <c r="AD799" s="1785"/>
      <c r="AE799" s="1785"/>
      <c r="AF799" s="1785"/>
      <c r="AG799" s="1785"/>
      <c r="AH799" s="1785"/>
      <c r="AI799" s="1785"/>
      <c r="AJ799" s="1785"/>
      <c r="AK799" s="1785"/>
      <c r="AL799" s="37"/>
    </row>
    <row r="800" spans="1:38" s="1253" customFormat="1" x14ac:dyDescent="0.3">
      <c r="A800" s="459"/>
      <c r="B800" s="459"/>
      <c r="C800" s="459"/>
      <c r="D800" s="1329"/>
      <c r="E800" s="459"/>
      <c r="F800" s="1330"/>
      <c r="G800" s="1330"/>
      <c r="H800" s="459"/>
      <c r="I800" s="1396"/>
      <c r="J800" s="402"/>
      <c r="K800" s="1785"/>
      <c r="L800" s="1865"/>
      <c r="M800" s="1865"/>
      <c r="N800" s="1865"/>
      <c r="O800" s="1865"/>
      <c r="P800" s="1865"/>
      <c r="Q800" s="1857"/>
      <c r="R800" s="1785"/>
      <c r="S800" s="1785"/>
      <c r="T800" s="1785"/>
      <c r="U800" s="1785"/>
      <c r="V800" s="1862"/>
      <c r="W800" s="1862"/>
      <c r="X800" s="1785"/>
      <c r="Y800" s="1861"/>
      <c r="Z800" s="1861"/>
      <c r="AA800" s="1785"/>
      <c r="AB800" s="1785"/>
      <c r="AC800" s="1785"/>
      <c r="AD800" s="1785"/>
      <c r="AE800" s="1785"/>
      <c r="AF800" s="1785"/>
      <c r="AG800" s="1785"/>
      <c r="AH800" s="1785"/>
      <c r="AI800" s="1785"/>
      <c r="AJ800" s="1785"/>
      <c r="AK800" s="1785"/>
      <c r="AL800" s="37"/>
    </row>
    <row r="801" spans="1:38" s="1253" customFormat="1" x14ac:dyDescent="0.3">
      <c r="A801" s="459"/>
      <c r="B801" s="459"/>
      <c r="C801" s="459"/>
      <c r="D801" s="1329"/>
      <c r="E801" s="459"/>
      <c r="F801" s="1330"/>
      <c r="G801" s="1330"/>
      <c r="H801" s="459"/>
      <c r="I801" s="1396"/>
      <c r="J801" s="402"/>
      <c r="K801" s="1785"/>
      <c r="L801" s="1865"/>
      <c r="M801" s="1865"/>
      <c r="N801" s="1865"/>
      <c r="O801" s="1865"/>
      <c r="P801" s="1865"/>
      <c r="Q801" s="1857"/>
      <c r="R801" s="1785"/>
      <c r="S801" s="1785"/>
      <c r="T801" s="1785"/>
      <c r="U801" s="1785"/>
      <c r="V801" s="1862"/>
      <c r="W801" s="1862"/>
      <c r="X801" s="1785"/>
      <c r="Y801" s="1861"/>
      <c r="Z801" s="1861"/>
      <c r="AA801" s="1785"/>
      <c r="AB801" s="1785"/>
      <c r="AC801" s="1785"/>
      <c r="AD801" s="1785"/>
      <c r="AE801" s="1785"/>
      <c r="AF801" s="1785"/>
      <c r="AG801" s="1785"/>
      <c r="AH801" s="1785"/>
      <c r="AI801" s="1785"/>
      <c r="AJ801" s="1785"/>
      <c r="AK801" s="1785"/>
      <c r="AL801" s="37"/>
    </row>
    <row r="802" spans="1:38" s="1253" customFormat="1" x14ac:dyDescent="0.3">
      <c r="A802" s="459"/>
      <c r="B802" s="459"/>
      <c r="C802" s="459"/>
      <c r="D802" s="1329"/>
      <c r="E802" s="459"/>
      <c r="F802" s="1330"/>
      <c r="G802" s="1330"/>
      <c r="H802" s="459"/>
      <c r="I802" s="1396"/>
      <c r="J802" s="402"/>
      <c r="K802" s="1785"/>
      <c r="L802" s="1865"/>
      <c r="M802" s="1865"/>
      <c r="N802" s="1865"/>
      <c r="O802" s="1865"/>
      <c r="P802" s="1865"/>
      <c r="Q802" s="1857"/>
      <c r="R802" s="1785"/>
      <c r="S802" s="1785"/>
      <c r="T802" s="1785"/>
      <c r="U802" s="1785"/>
      <c r="V802" s="1862"/>
      <c r="W802" s="1862"/>
      <c r="X802" s="1785"/>
      <c r="Y802" s="1861"/>
      <c r="Z802" s="1861"/>
      <c r="AA802" s="1785"/>
      <c r="AB802" s="1785"/>
      <c r="AC802" s="1785"/>
      <c r="AD802" s="1785"/>
      <c r="AE802" s="1785"/>
      <c r="AF802" s="1785"/>
      <c r="AG802" s="1785"/>
      <c r="AH802" s="1785"/>
      <c r="AI802" s="1785"/>
      <c r="AJ802" s="1785"/>
      <c r="AK802" s="1785"/>
      <c r="AL802" s="37"/>
    </row>
    <row r="803" spans="1:38" s="1253" customFormat="1" x14ac:dyDescent="0.3">
      <c r="A803" s="459"/>
      <c r="B803" s="459"/>
      <c r="C803" s="459"/>
      <c r="D803" s="1329"/>
      <c r="E803" s="459"/>
      <c r="F803" s="1330"/>
      <c r="G803" s="1330"/>
      <c r="H803" s="459"/>
      <c r="I803" s="1396"/>
      <c r="J803" s="402"/>
      <c r="K803" s="1785"/>
      <c r="L803" s="1865"/>
      <c r="M803" s="1865"/>
      <c r="N803" s="1865"/>
      <c r="O803" s="1865"/>
      <c r="P803" s="1865"/>
      <c r="Q803" s="1857"/>
      <c r="R803" s="1785"/>
      <c r="S803" s="1785"/>
      <c r="T803" s="1785"/>
      <c r="U803" s="1785"/>
      <c r="V803" s="1862"/>
      <c r="W803" s="1862"/>
      <c r="X803" s="1785"/>
      <c r="Y803" s="1861"/>
      <c r="Z803" s="1861"/>
      <c r="AA803" s="1785"/>
      <c r="AB803" s="1785"/>
      <c r="AC803" s="1785"/>
      <c r="AD803" s="1785"/>
      <c r="AE803" s="1785"/>
      <c r="AF803" s="1785"/>
      <c r="AG803" s="1785"/>
      <c r="AH803" s="1785"/>
      <c r="AI803" s="1785"/>
      <c r="AJ803" s="1785"/>
      <c r="AK803" s="1785"/>
      <c r="AL803" s="37"/>
    </row>
    <row r="804" spans="1:38" s="1253" customFormat="1" x14ac:dyDescent="0.3">
      <c r="A804" s="459"/>
      <c r="B804" s="459"/>
      <c r="C804" s="459"/>
      <c r="D804" s="1329"/>
      <c r="E804" s="459"/>
      <c r="F804" s="1330"/>
      <c r="G804" s="1330"/>
      <c r="H804" s="459"/>
      <c r="I804" s="1396"/>
      <c r="J804" s="402"/>
      <c r="K804" s="1785"/>
      <c r="L804" s="1865"/>
      <c r="M804" s="1865"/>
      <c r="N804" s="1865"/>
      <c r="O804" s="1865"/>
      <c r="P804" s="1865"/>
      <c r="Q804" s="1857"/>
      <c r="R804" s="1785"/>
      <c r="S804" s="1785"/>
      <c r="T804" s="1785"/>
      <c r="U804" s="1785"/>
      <c r="V804" s="1862"/>
      <c r="W804" s="1862"/>
      <c r="X804" s="1785"/>
      <c r="Y804" s="1861"/>
      <c r="Z804" s="1861"/>
      <c r="AA804" s="1785"/>
      <c r="AB804" s="1785"/>
      <c r="AC804" s="1785"/>
      <c r="AD804" s="1785"/>
      <c r="AE804" s="1785"/>
      <c r="AF804" s="1785"/>
      <c r="AG804" s="1785"/>
      <c r="AH804" s="1785"/>
      <c r="AI804" s="1785"/>
      <c r="AJ804" s="1785"/>
      <c r="AK804" s="1785"/>
      <c r="AL804" s="37"/>
    </row>
    <row r="805" spans="1:38" s="1253" customFormat="1" x14ac:dyDescent="0.3">
      <c r="A805" s="459"/>
      <c r="B805" s="459"/>
      <c r="C805" s="459"/>
      <c r="D805" s="1329"/>
      <c r="E805" s="459"/>
      <c r="F805" s="1330"/>
      <c r="G805" s="1330"/>
      <c r="H805" s="459"/>
      <c r="I805" s="1396"/>
      <c r="J805" s="402"/>
      <c r="K805" s="1785"/>
      <c r="L805" s="1865"/>
      <c r="M805" s="1865"/>
      <c r="N805" s="1865"/>
      <c r="O805" s="1865"/>
      <c r="P805" s="1865"/>
      <c r="Q805" s="1857"/>
      <c r="R805" s="1785"/>
      <c r="S805" s="1785"/>
      <c r="T805" s="1785"/>
      <c r="U805" s="1785"/>
      <c r="V805" s="1862"/>
      <c r="W805" s="1862"/>
      <c r="X805" s="1785"/>
      <c r="Y805" s="1861"/>
      <c r="Z805" s="1861"/>
      <c r="AA805" s="1785"/>
      <c r="AB805" s="1785"/>
      <c r="AC805" s="1785"/>
      <c r="AD805" s="1785"/>
      <c r="AE805" s="1785"/>
      <c r="AF805" s="1785"/>
      <c r="AG805" s="1785"/>
      <c r="AH805" s="1785"/>
      <c r="AI805" s="1785"/>
      <c r="AJ805" s="1785"/>
      <c r="AK805" s="1785"/>
      <c r="AL805" s="37"/>
    </row>
    <row r="806" spans="1:38" s="1253" customFormat="1" x14ac:dyDescent="0.3">
      <c r="A806" s="459"/>
      <c r="B806" s="459"/>
      <c r="C806" s="459"/>
      <c r="D806" s="1329"/>
      <c r="E806" s="459"/>
      <c r="F806" s="1330"/>
      <c r="G806" s="1330"/>
      <c r="H806" s="459"/>
      <c r="I806" s="1396"/>
      <c r="J806" s="402"/>
      <c r="K806" s="1785"/>
      <c r="L806" s="1865"/>
      <c r="M806" s="1865"/>
      <c r="N806" s="1865"/>
      <c r="O806" s="1865"/>
      <c r="P806" s="1865"/>
      <c r="Q806" s="1857"/>
      <c r="R806" s="1785"/>
      <c r="S806" s="1785"/>
      <c r="T806" s="1785"/>
      <c r="U806" s="1785"/>
      <c r="V806" s="1862"/>
      <c r="W806" s="1862"/>
      <c r="X806" s="1785"/>
      <c r="Y806" s="1861"/>
      <c r="Z806" s="1861"/>
      <c r="AA806" s="1785"/>
      <c r="AB806" s="1785"/>
      <c r="AC806" s="1785"/>
      <c r="AD806" s="1785"/>
      <c r="AE806" s="1785"/>
      <c r="AF806" s="1785"/>
      <c r="AG806" s="1785"/>
      <c r="AH806" s="1785"/>
      <c r="AI806" s="1785"/>
      <c r="AJ806" s="1785"/>
      <c r="AK806" s="1785"/>
      <c r="AL806" s="37"/>
    </row>
    <row r="807" spans="1:38" s="1253" customFormat="1" x14ac:dyDescent="0.3">
      <c r="A807" s="459"/>
      <c r="B807" s="459"/>
      <c r="C807" s="459"/>
      <c r="D807" s="1329"/>
      <c r="E807" s="459"/>
      <c r="F807" s="1330"/>
      <c r="G807" s="1330"/>
      <c r="H807" s="459"/>
      <c r="I807" s="1396"/>
      <c r="J807" s="402"/>
      <c r="K807" s="1785"/>
      <c r="L807" s="1865"/>
      <c r="M807" s="1865"/>
      <c r="N807" s="1865"/>
      <c r="O807" s="1865"/>
      <c r="P807" s="1865"/>
      <c r="Q807" s="1857"/>
      <c r="R807" s="1785"/>
      <c r="S807" s="1785"/>
      <c r="T807" s="1785"/>
      <c r="U807" s="1785"/>
      <c r="V807" s="1862"/>
      <c r="W807" s="1862"/>
      <c r="X807" s="1785"/>
      <c r="Y807" s="1861"/>
      <c r="Z807" s="1861"/>
      <c r="AA807" s="1785"/>
      <c r="AB807" s="1785"/>
      <c r="AC807" s="1785"/>
      <c r="AD807" s="1785"/>
      <c r="AE807" s="1785"/>
      <c r="AF807" s="1785"/>
      <c r="AG807" s="1785"/>
      <c r="AH807" s="1785"/>
      <c r="AI807" s="1785"/>
      <c r="AJ807" s="1785"/>
      <c r="AK807" s="1785"/>
      <c r="AL807" s="37"/>
    </row>
    <row r="808" spans="1:38" s="1253" customFormat="1" x14ac:dyDescent="0.3">
      <c r="A808" s="459"/>
      <c r="B808" s="459"/>
      <c r="C808" s="459"/>
      <c r="D808" s="1329"/>
      <c r="E808" s="459"/>
      <c r="F808" s="1330"/>
      <c r="G808" s="1330"/>
      <c r="H808" s="459"/>
      <c r="I808" s="1396"/>
      <c r="J808" s="402"/>
      <c r="K808" s="1785"/>
      <c r="L808" s="1865"/>
      <c r="M808" s="1865"/>
      <c r="N808" s="1865"/>
      <c r="O808" s="1865"/>
      <c r="P808" s="1865"/>
      <c r="Q808" s="1857"/>
      <c r="R808" s="1785"/>
      <c r="S808" s="1785"/>
      <c r="T808" s="1785"/>
      <c r="U808" s="1785"/>
      <c r="V808" s="1862"/>
      <c r="W808" s="1862"/>
      <c r="X808" s="1785"/>
      <c r="Y808" s="1861"/>
      <c r="Z808" s="1861"/>
      <c r="AA808" s="1785"/>
      <c r="AB808" s="1785"/>
      <c r="AC808" s="1785"/>
      <c r="AD808" s="1785"/>
      <c r="AE808" s="1785"/>
      <c r="AF808" s="1785"/>
      <c r="AG808" s="1785"/>
      <c r="AH808" s="1785"/>
      <c r="AI808" s="1785"/>
      <c r="AJ808" s="1785"/>
      <c r="AK808" s="1785"/>
      <c r="AL808" s="37"/>
    </row>
    <row r="809" spans="1:38" s="1253" customFormat="1" x14ac:dyDescent="0.3">
      <c r="A809" s="459"/>
      <c r="B809" s="459"/>
      <c r="C809" s="459"/>
      <c r="D809" s="1329"/>
      <c r="E809" s="459"/>
      <c r="F809" s="1330"/>
      <c r="G809" s="1330"/>
      <c r="H809" s="459"/>
      <c r="I809" s="1396"/>
      <c r="J809" s="402"/>
      <c r="K809" s="1785"/>
      <c r="L809" s="1865"/>
      <c r="M809" s="1865"/>
      <c r="N809" s="1865"/>
      <c r="O809" s="1865"/>
      <c r="P809" s="1865"/>
      <c r="Q809" s="1857"/>
      <c r="R809" s="1785"/>
      <c r="S809" s="1785"/>
      <c r="T809" s="1785"/>
      <c r="U809" s="1785"/>
      <c r="V809" s="1862"/>
      <c r="W809" s="1862"/>
      <c r="X809" s="1785"/>
      <c r="Y809" s="1861"/>
      <c r="Z809" s="1861"/>
      <c r="AA809" s="1785"/>
      <c r="AB809" s="1785"/>
      <c r="AC809" s="1785"/>
      <c r="AD809" s="1785"/>
      <c r="AE809" s="1785"/>
      <c r="AF809" s="1785"/>
      <c r="AG809" s="1785"/>
      <c r="AH809" s="1785"/>
      <c r="AI809" s="1785"/>
      <c r="AJ809" s="1785"/>
      <c r="AK809" s="1785"/>
      <c r="AL809" s="37"/>
    </row>
    <row r="810" spans="1:38" s="1253" customFormat="1" x14ac:dyDescent="0.3">
      <c r="A810" s="459"/>
      <c r="B810" s="459"/>
      <c r="C810" s="459"/>
      <c r="D810" s="1329"/>
      <c r="E810" s="459"/>
      <c r="F810" s="1330"/>
      <c r="G810" s="1330"/>
      <c r="H810" s="459"/>
      <c r="I810" s="1396"/>
      <c r="J810" s="402"/>
      <c r="K810" s="1785"/>
      <c r="L810" s="1865"/>
      <c r="M810" s="1865"/>
      <c r="N810" s="1865"/>
      <c r="O810" s="1865"/>
      <c r="P810" s="1865"/>
      <c r="Q810" s="1857"/>
      <c r="R810" s="1785"/>
      <c r="S810" s="1785"/>
      <c r="T810" s="1785"/>
      <c r="U810" s="1785"/>
      <c r="V810" s="1862"/>
      <c r="W810" s="1862"/>
      <c r="X810" s="1785"/>
      <c r="Y810" s="1861"/>
      <c r="Z810" s="1861"/>
      <c r="AA810" s="1785"/>
      <c r="AB810" s="1785"/>
      <c r="AC810" s="1785"/>
      <c r="AD810" s="1785"/>
      <c r="AE810" s="1785"/>
      <c r="AF810" s="1785"/>
      <c r="AG810" s="1785"/>
      <c r="AH810" s="1785"/>
      <c r="AI810" s="1785"/>
      <c r="AJ810" s="1785"/>
      <c r="AK810" s="1785"/>
      <c r="AL810" s="37"/>
    </row>
    <row r="811" spans="1:38" s="1253" customFormat="1" x14ac:dyDescent="0.3">
      <c r="A811" s="459"/>
      <c r="B811" s="459"/>
      <c r="C811" s="459"/>
      <c r="D811" s="1329"/>
      <c r="E811" s="459"/>
      <c r="F811" s="1330"/>
      <c r="G811" s="1330"/>
      <c r="H811" s="459"/>
      <c r="I811" s="1396"/>
      <c r="J811" s="402"/>
      <c r="K811" s="1785"/>
      <c r="L811" s="1865"/>
      <c r="M811" s="1865"/>
      <c r="N811" s="1865"/>
      <c r="O811" s="1865"/>
      <c r="P811" s="1865"/>
      <c r="Q811" s="1857"/>
      <c r="R811" s="1785"/>
      <c r="S811" s="1785"/>
      <c r="T811" s="1785"/>
      <c r="U811" s="1785"/>
      <c r="V811" s="1862"/>
      <c r="W811" s="1862"/>
      <c r="X811" s="1785"/>
      <c r="Y811" s="1861"/>
      <c r="Z811" s="1861"/>
      <c r="AA811" s="1785"/>
      <c r="AB811" s="1785"/>
      <c r="AC811" s="1785"/>
      <c r="AD811" s="1785"/>
      <c r="AE811" s="1785"/>
      <c r="AF811" s="1785"/>
      <c r="AG811" s="1785"/>
      <c r="AH811" s="1785"/>
      <c r="AI811" s="1785"/>
      <c r="AJ811" s="1785"/>
      <c r="AK811" s="1785"/>
      <c r="AL811" s="37"/>
    </row>
    <row r="812" spans="1:38" s="1253" customFormat="1" x14ac:dyDescent="0.3">
      <c r="A812" s="459"/>
      <c r="B812" s="459"/>
      <c r="C812" s="459"/>
      <c r="D812" s="1329"/>
      <c r="E812" s="459"/>
      <c r="F812" s="1330"/>
      <c r="G812" s="1330"/>
      <c r="H812" s="459"/>
      <c r="I812" s="1396"/>
      <c r="J812" s="402"/>
      <c r="K812" s="1785"/>
      <c r="L812" s="1865"/>
      <c r="M812" s="1865"/>
      <c r="N812" s="1865"/>
      <c r="O812" s="1865"/>
      <c r="P812" s="1865"/>
      <c r="Q812" s="1857"/>
      <c r="R812" s="1785"/>
      <c r="S812" s="1785"/>
      <c r="T812" s="1785"/>
      <c r="U812" s="1785"/>
      <c r="V812" s="1862"/>
      <c r="W812" s="1862"/>
      <c r="X812" s="1785"/>
      <c r="Y812" s="1861"/>
      <c r="Z812" s="1861"/>
      <c r="AA812" s="1785"/>
      <c r="AB812" s="1785"/>
      <c r="AC812" s="1785"/>
      <c r="AD812" s="1785"/>
      <c r="AE812" s="1785"/>
      <c r="AF812" s="1785"/>
      <c r="AG812" s="1785"/>
      <c r="AH812" s="1785"/>
      <c r="AI812" s="1785"/>
      <c r="AJ812" s="1785"/>
      <c r="AK812" s="1785"/>
      <c r="AL812" s="37"/>
    </row>
    <row r="813" spans="1:38" s="1253" customFormat="1" x14ac:dyDescent="0.3">
      <c r="A813" s="459"/>
      <c r="B813" s="459"/>
      <c r="C813" s="459"/>
      <c r="D813" s="1329"/>
      <c r="E813" s="459"/>
      <c r="F813" s="1330"/>
      <c r="G813" s="1330"/>
      <c r="H813" s="459"/>
      <c r="I813" s="1396"/>
      <c r="J813" s="402"/>
      <c r="K813" s="1785"/>
      <c r="L813" s="1865"/>
      <c r="M813" s="1865"/>
      <c r="N813" s="1865"/>
      <c r="O813" s="1865"/>
      <c r="P813" s="1865"/>
      <c r="Q813" s="1857"/>
      <c r="R813" s="1785"/>
      <c r="S813" s="1785"/>
      <c r="T813" s="1785"/>
      <c r="U813" s="1785"/>
      <c r="V813" s="1862"/>
      <c r="W813" s="1862"/>
      <c r="X813" s="1785"/>
      <c r="Y813" s="1861"/>
      <c r="Z813" s="1861"/>
      <c r="AA813" s="1785"/>
      <c r="AB813" s="1785"/>
      <c r="AC813" s="1785"/>
      <c r="AD813" s="1785"/>
      <c r="AE813" s="1785"/>
      <c r="AF813" s="1785"/>
      <c r="AG813" s="1785"/>
      <c r="AH813" s="1785"/>
      <c r="AI813" s="1785"/>
      <c r="AJ813" s="1785"/>
      <c r="AK813" s="1785"/>
      <c r="AL813" s="37"/>
    </row>
    <row r="814" spans="1:38" s="1253" customFormat="1" x14ac:dyDescent="0.3">
      <c r="A814" s="459"/>
      <c r="B814" s="459"/>
      <c r="C814" s="459"/>
      <c r="D814" s="1329"/>
      <c r="E814" s="459"/>
      <c r="F814" s="1330"/>
      <c r="G814" s="1330"/>
      <c r="H814" s="459"/>
      <c r="I814" s="1396"/>
      <c r="J814" s="402"/>
      <c r="K814" s="1785"/>
      <c r="L814" s="1865"/>
      <c r="M814" s="1865"/>
      <c r="N814" s="1865"/>
      <c r="O814" s="1865"/>
      <c r="P814" s="1865"/>
      <c r="Q814" s="1857"/>
      <c r="R814" s="1785"/>
      <c r="S814" s="1785"/>
      <c r="T814" s="1785"/>
      <c r="U814" s="1785"/>
      <c r="V814" s="1862"/>
      <c r="W814" s="1862"/>
      <c r="X814" s="1785"/>
      <c r="Y814" s="1861"/>
      <c r="Z814" s="1861"/>
      <c r="AA814" s="1785"/>
      <c r="AB814" s="1785"/>
      <c r="AC814" s="1785"/>
      <c r="AD814" s="1785"/>
      <c r="AE814" s="1785"/>
      <c r="AF814" s="1785"/>
      <c r="AG814" s="1785"/>
      <c r="AH814" s="1785"/>
      <c r="AI814" s="1785"/>
      <c r="AJ814" s="1785"/>
      <c r="AK814" s="1785"/>
      <c r="AL814" s="37"/>
    </row>
    <row r="815" spans="1:38" s="1253" customFormat="1" x14ac:dyDescent="0.3">
      <c r="A815" s="459"/>
      <c r="B815" s="459"/>
      <c r="C815" s="459"/>
      <c r="D815" s="1329"/>
      <c r="E815" s="459"/>
      <c r="F815" s="1330"/>
      <c r="G815" s="1330"/>
      <c r="H815" s="459"/>
      <c r="I815" s="1396"/>
      <c r="J815" s="402"/>
      <c r="K815" s="1785"/>
      <c r="L815" s="1865"/>
      <c r="M815" s="1865"/>
      <c r="N815" s="1865"/>
      <c r="O815" s="1865"/>
      <c r="P815" s="1865"/>
      <c r="Q815" s="1857"/>
      <c r="R815" s="1785"/>
      <c r="S815" s="1785"/>
      <c r="T815" s="1785"/>
      <c r="U815" s="1785"/>
      <c r="V815" s="1862"/>
      <c r="W815" s="1862"/>
      <c r="X815" s="1785"/>
      <c r="Y815" s="1861"/>
      <c r="Z815" s="1861"/>
      <c r="AA815" s="1785"/>
      <c r="AB815" s="1785"/>
      <c r="AC815" s="1785"/>
      <c r="AD815" s="1785"/>
      <c r="AE815" s="1785"/>
      <c r="AF815" s="1785"/>
      <c r="AG815" s="1785"/>
      <c r="AH815" s="1785"/>
      <c r="AI815" s="1785"/>
      <c r="AJ815" s="1785"/>
      <c r="AK815" s="1785"/>
      <c r="AL815" s="37"/>
    </row>
    <row r="816" spans="1:38" s="1253" customFormat="1" x14ac:dyDescent="0.3">
      <c r="A816" s="459"/>
      <c r="B816" s="459"/>
      <c r="C816" s="459"/>
      <c r="D816" s="1329"/>
      <c r="E816" s="459"/>
      <c r="F816" s="1330"/>
      <c r="G816" s="1330"/>
      <c r="H816" s="459"/>
      <c r="I816" s="1396"/>
      <c r="J816" s="402"/>
      <c r="K816" s="1785"/>
      <c r="L816" s="1865"/>
      <c r="M816" s="1865"/>
      <c r="N816" s="1865"/>
      <c r="O816" s="1865"/>
      <c r="P816" s="1865"/>
      <c r="Q816" s="1857"/>
      <c r="R816" s="1785"/>
      <c r="S816" s="1785"/>
      <c r="T816" s="1785"/>
      <c r="U816" s="1785"/>
      <c r="V816" s="1862"/>
      <c r="W816" s="1862"/>
      <c r="X816" s="1785"/>
      <c r="Y816" s="1861"/>
      <c r="Z816" s="1861"/>
      <c r="AA816" s="1785"/>
      <c r="AB816" s="1785"/>
      <c r="AC816" s="1785"/>
      <c r="AD816" s="1785"/>
      <c r="AE816" s="1785"/>
      <c r="AF816" s="1785"/>
      <c r="AG816" s="1785"/>
      <c r="AH816" s="1785"/>
      <c r="AI816" s="1785"/>
      <c r="AJ816" s="1785"/>
      <c r="AK816" s="1785"/>
      <c r="AL816" s="37"/>
    </row>
    <row r="817" spans="1:38" s="1253" customFormat="1" x14ac:dyDescent="0.3">
      <c r="A817" s="459"/>
      <c r="B817" s="459"/>
      <c r="C817" s="459"/>
      <c r="D817" s="1329"/>
      <c r="E817" s="459"/>
      <c r="F817" s="1330"/>
      <c r="G817" s="1330"/>
      <c r="H817" s="459"/>
      <c r="I817" s="1396"/>
      <c r="J817" s="402"/>
      <c r="K817" s="1785"/>
      <c r="L817" s="1865"/>
      <c r="M817" s="1865"/>
      <c r="N817" s="1865"/>
      <c r="O817" s="1865"/>
      <c r="P817" s="1865"/>
      <c r="Q817" s="1857"/>
      <c r="R817" s="1785"/>
      <c r="S817" s="1785"/>
      <c r="T817" s="1785"/>
      <c r="U817" s="1785"/>
      <c r="V817" s="1862"/>
      <c r="W817" s="1862"/>
      <c r="X817" s="1785"/>
      <c r="Y817" s="1861"/>
      <c r="Z817" s="1861"/>
      <c r="AA817" s="1785"/>
      <c r="AB817" s="1785"/>
      <c r="AC817" s="1785"/>
      <c r="AD817" s="1785"/>
      <c r="AE817" s="1785"/>
      <c r="AF817" s="1785"/>
      <c r="AG817" s="1785"/>
      <c r="AH817" s="1785"/>
      <c r="AI817" s="1785"/>
      <c r="AJ817" s="1785"/>
      <c r="AK817" s="1785"/>
      <c r="AL817" s="37"/>
    </row>
    <row r="818" spans="1:38" s="1253" customFormat="1" x14ac:dyDescent="0.3">
      <c r="A818" s="459"/>
      <c r="B818" s="459"/>
      <c r="C818" s="459"/>
      <c r="D818" s="1329"/>
      <c r="E818" s="459"/>
      <c r="F818" s="1330"/>
      <c r="G818" s="1330"/>
      <c r="H818" s="459"/>
      <c r="I818" s="1396"/>
      <c r="J818" s="402"/>
      <c r="K818" s="1785"/>
      <c r="L818" s="1865"/>
      <c r="M818" s="1865"/>
      <c r="N818" s="1865"/>
      <c r="O818" s="1865"/>
      <c r="P818" s="1865"/>
      <c r="Q818" s="1857"/>
      <c r="R818" s="1785"/>
      <c r="S818" s="1785"/>
      <c r="T818" s="1785"/>
      <c r="U818" s="1785"/>
      <c r="V818" s="1862"/>
      <c r="W818" s="1862"/>
      <c r="X818" s="1785"/>
      <c r="Y818" s="1861"/>
      <c r="Z818" s="1861"/>
      <c r="AA818" s="1785"/>
      <c r="AB818" s="1785"/>
      <c r="AC818" s="1785"/>
      <c r="AD818" s="1785"/>
      <c r="AE818" s="1785"/>
      <c r="AF818" s="1785"/>
      <c r="AG818" s="1785"/>
      <c r="AH818" s="1785"/>
      <c r="AI818" s="1785"/>
      <c r="AJ818" s="1785"/>
      <c r="AK818" s="1785"/>
      <c r="AL818" s="37"/>
    </row>
    <row r="819" spans="1:38" s="1253" customFormat="1" x14ac:dyDescent="0.3">
      <c r="A819" s="459"/>
      <c r="B819" s="459"/>
      <c r="C819" s="459"/>
      <c r="D819" s="1329"/>
      <c r="E819" s="459"/>
      <c r="F819" s="1330"/>
      <c r="G819" s="1330"/>
      <c r="H819" s="459"/>
      <c r="I819" s="1396"/>
      <c r="J819" s="402"/>
      <c r="K819" s="1785"/>
      <c r="L819" s="1865"/>
      <c r="M819" s="1865"/>
      <c r="N819" s="1865"/>
      <c r="O819" s="1865"/>
      <c r="P819" s="1865"/>
      <c r="Q819" s="1857"/>
      <c r="R819" s="1785"/>
      <c r="S819" s="1785"/>
      <c r="T819" s="1785"/>
      <c r="U819" s="1785"/>
      <c r="V819" s="1862"/>
      <c r="W819" s="1862"/>
      <c r="X819" s="1785"/>
      <c r="Y819" s="1861"/>
      <c r="Z819" s="1861"/>
      <c r="AA819" s="1785"/>
      <c r="AB819" s="1785"/>
      <c r="AC819" s="1785"/>
      <c r="AD819" s="1785"/>
      <c r="AE819" s="1785"/>
      <c r="AF819" s="1785"/>
      <c r="AG819" s="1785"/>
      <c r="AH819" s="1785"/>
      <c r="AI819" s="1785"/>
      <c r="AJ819" s="1785"/>
      <c r="AK819" s="1785"/>
      <c r="AL819" s="37"/>
    </row>
    <row r="820" spans="1:38" s="1253" customFormat="1" x14ac:dyDescent="0.3">
      <c r="A820" s="459"/>
      <c r="B820" s="459"/>
      <c r="C820" s="459"/>
      <c r="D820" s="1329"/>
      <c r="E820" s="459"/>
      <c r="F820" s="1330"/>
      <c r="G820" s="1330"/>
      <c r="H820" s="459"/>
      <c r="I820" s="1396"/>
      <c r="J820" s="402"/>
      <c r="K820" s="1785"/>
      <c r="L820" s="1865"/>
      <c r="M820" s="1865"/>
      <c r="N820" s="1865"/>
      <c r="O820" s="1865"/>
      <c r="P820" s="1865"/>
      <c r="Q820" s="1857"/>
      <c r="R820" s="1785"/>
      <c r="S820" s="1785"/>
      <c r="T820" s="1785"/>
      <c r="U820" s="1785"/>
      <c r="V820" s="1862"/>
      <c r="W820" s="1862"/>
      <c r="X820" s="1785"/>
      <c r="Y820" s="1861"/>
      <c r="Z820" s="1861"/>
      <c r="AA820" s="1785"/>
      <c r="AB820" s="1785"/>
      <c r="AC820" s="1785"/>
      <c r="AD820" s="1785"/>
      <c r="AE820" s="1785"/>
      <c r="AF820" s="1785"/>
      <c r="AG820" s="1785"/>
      <c r="AH820" s="1785"/>
      <c r="AI820" s="1785"/>
      <c r="AJ820" s="1785"/>
      <c r="AK820" s="1785"/>
      <c r="AL820" s="37"/>
    </row>
    <row r="821" spans="1:38" s="1253" customFormat="1" x14ac:dyDescent="0.3">
      <c r="A821" s="459"/>
      <c r="B821" s="459"/>
      <c r="C821" s="459"/>
      <c r="D821" s="1329"/>
      <c r="E821" s="459"/>
      <c r="F821" s="1330"/>
      <c r="G821" s="1330"/>
      <c r="H821" s="459"/>
      <c r="I821" s="1396"/>
      <c r="J821" s="402"/>
      <c r="K821" s="1785"/>
      <c r="L821" s="1865"/>
      <c r="M821" s="1865"/>
      <c r="N821" s="1865"/>
      <c r="O821" s="1865"/>
      <c r="P821" s="1865"/>
      <c r="Q821" s="1857"/>
      <c r="R821" s="1785"/>
      <c r="S821" s="1785"/>
      <c r="T821" s="1785"/>
      <c r="U821" s="1785"/>
      <c r="V821" s="1862"/>
      <c r="W821" s="1862"/>
      <c r="X821" s="1785"/>
      <c r="Y821" s="1861"/>
      <c r="Z821" s="1861"/>
      <c r="AA821" s="1785"/>
      <c r="AB821" s="1785"/>
      <c r="AC821" s="1785"/>
      <c r="AD821" s="1785"/>
      <c r="AE821" s="1785"/>
      <c r="AF821" s="1785"/>
      <c r="AG821" s="1785"/>
      <c r="AH821" s="1785"/>
      <c r="AI821" s="1785"/>
      <c r="AJ821" s="1785"/>
      <c r="AK821" s="1785"/>
      <c r="AL821" s="37"/>
    </row>
    <row r="822" spans="1:38" s="1253" customFormat="1" x14ac:dyDescent="0.3">
      <c r="A822" s="459"/>
      <c r="B822" s="459"/>
      <c r="C822" s="459"/>
      <c r="D822" s="1329"/>
      <c r="E822" s="459"/>
      <c r="F822" s="1330"/>
      <c r="G822" s="1330"/>
      <c r="H822" s="459"/>
      <c r="I822" s="1396"/>
      <c r="J822" s="402"/>
      <c r="K822" s="1785"/>
      <c r="L822" s="1865"/>
      <c r="M822" s="1865"/>
      <c r="N822" s="1865"/>
      <c r="O822" s="1865"/>
      <c r="P822" s="1865"/>
      <c r="Q822" s="1857"/>
      <c r="R822" s="1785"/>
      <c r="S822" s="1785"/>
      <c r="T822" s="1785"/>
      <c r="U822" s="1785"/>
      <c r="V822" s="1862"/>
      <c r="W822" s="1862"/>
      <c r="X822" s="1785"/>
      <c r="Y822" s="1861"/>
      <c r="Z822" s="1861"/>
      <c r="AA822" s="1785"/>
      <c r="AB822" s="1785"/>
      <c r="AC822" s="1785"/>
      <c r="AD822" s="1785"/>
      <c r="AE822" s="1785"/>
      <c r="AF822" s="1785"/>
      <c r="AG822" s="1785"/>
      <c r="AH822" s="1785"/>
      <c r="AI822" s="1785"/>
      <c r="AJ822" s="1785"/>
      <c r="AK822" s="1785"/>
      <c r="AL822" s="37"/>
    </row>
    <row r="823" spans="1:38" s="1253" customFormat="1" x14ac:dyDescent="0.3">
      <c r="A823" s="459"/>
      <c r="B823" s="459"/>
      <c r="C823" s="459"/>
      <c r="D823" s="1329"/>
      <c r="E823" s="459"/>
      <c r="F823" s="1330"/>
      <c r="G823" s="1330"/>
      <c r="H823" s="459"/>
      <c r="I823" s="1396"/>
      <c r="J823" s="402"/>
      <c r="K823" s="1785"/>
      <c r="L823" s="1865"/>
      <c r="M823" s="1865"/>
      <c r="N823" s="1865"/>
      <c r="O823" s="1865"/>
      <c r="P823" s="1865"/>
      <c r="Q823" s="1857"/>
      <c r="R823" s="1785"/>
      <c r="S823" s="1785"/>
      <c r="T823" s="1785"/>
      <c r="U823" s="1785"/>
      <c r="V823" s="1862"/>
      <c r="W823" s="1862"/>
      <c r="X823" s="1785"/>
      <c r="Y823" s="1861"/>
      <c r="Z823" s="1861"/>
      <c r="AA823" s="1785"/>
      <c r="AB823" s="1785"/>
      <c r="AC823" s="1785"/>
      <c r="AD823" s="1785"/>
      <c r="AE823" s="1785"/>
      <c r="AF823" s="1785"/>
      <c r="AG823" s="1785"/>
      <c r="AH823" s="1785"/>
      <c r="AI823" s="1785"/>
      <c r="AJ823" s="1785"/>
      <c r="AK823" s="1785"/>
      <c r="AL823" s="37"/>
    </row>
    <row r="824" spans="1:38" s="1253" customFormat="1" x14ac:dyDescent="0.3">
      <c r="A824" s="459"/>
      <c r="B824" s="459"/>
      <c r="C824" s="459"/>
      <c r="D824" s="1329"/>
      <c r="E824" s="459"/>
      <c r="F824" s="1330"/>
      <c r="G824" s="1330"/>
      <c r="H824" s="459"/>
      <c r="I824" s="1396"/>
      <c r="J824" s="402"/>
      <c r="K824" s="1785"/>
      <c r="L824" s="1865"/>
      <c r="M824" s="1865"/>
      <c r="N824" s="1865"/>
      <c r="O824" s="1865"/>
      <c r="P824" s="1865"/>
      <c r="Q824" s="1857"/>
      <c r="R824" s="1785"/>
      <c r="S824" s="1785"/>
      <c r="T824" s="1785"/>
      <c r="U824" s="1785"/>
      <c r="V824" s="1862"/>
      <c r="W824" s="1862"/>
      <c r="X824" s="1785"/>
      <c r="Y824" s="1861"/>
      <c r="Z824" s="1861"/>
      <c r="AA824" s="1785"/>
      <c r="AB824" s="1785"/>
      <c r="AC824" s="1785"/>
      <c r="AD824" s="1785"/>
      <c r="AE824" s="1785"/>
      <c r="AF824" s="1785"/>
      <c r="AG824" s="1785"/>
      <c r="AH824" s="1785"/>
      <c r="AI824" s="1785"/>
      <c r="AJ824" s="1785"/>
      <c r="AK824" s="1785"/>
      <c r="AL824" s="37"/>
    </row>
    <row r="825" spans="1:38" s="1253" customFormat="1" x14ac:dyDescent="0.3">
      <c r="A825" s="459"/>
      <c r="B825" s="459"/>
      <c r="C825" s="459"/>
      <c r="D825" s="1329"/>
      <c r="E825" s="459"/>
      <c r="F825" s="1330"/>
      <c r="G825" s="1330"/>
      <c r="H825" s="459"/>
      <c r="I825" s="1396"/>
      <c r="J825" s="402"/>
      <c r="K825" s="1785"/>
      <c r="L825" s="1865"/>
      <c r="M825" s="1865"/>
      <c r="N825" s="1865"/>
      <c r="O825" s="1865"/>
      <c r="P825" s="1865"/>
      <c r="Q825" s="1857"/>
      <c r="R825" s="1785"/>
      <c r="S825" s="1785"/>
      <c r="T825" s="1785"/>
      <c r="U825" s="1785"/>
      <c r="V825" s="1862"/>
      <c r="W825" s="1862"/>
      <c r="X825" s="1785"/>
      <c r="Y825" s="1861"/>
      <c r="Z825" s="1861"/>
      <c r="AA825" s="1785"/>
      <c r="AB825" s="1785"/>
      <c r="AC825" s="1785"/>
      <c r="AD825" s="1785"/>
      <c r="AE825" s="1785"/>
      <c r="AF825" s="1785"/>
      <c r="AG825" s="1785"/>
      <c r="AH825" s="1785"/>
      <c r="AI825" s="1785"/>
      <c r="AJ825" s="1785"/>
      <c r="AK825" s="1785"/>
      <c r="AL825" s="37"/>
    </row>
    <row r="826" spans="1:38" s="1253" customFormat="1" x14ac:dyDescent="0.3">
      <c r="A826" s="459"/>
      <c r="B826" s="459"/>
      <c r="C826" s="459"/>
      <c r="D826" s="1329"/>
      <c r="E826" s="459"/>
      <c r="F826" s="1330"/>
      <c r="G826" s="1330"/>
      <c r="H826" s="459"/>
      <c r="I826" s="1396"/>
      <c r="J826" s="402"/>
      <c r="K826" s="1785"/>
      <c r="L826" s="1865"/>
      <c r="M826" s="1865"/>
      <c r="N826" s="1865"/>
      <c r="O826" s="1865"/>
      <c r="P826" s="1865"/>
      <c r="Q826" s="1857"/>
      <c r="R826" s="1785"/>
      <c r="S826" s="1785"/>
      <c r="T826" s="1785"/>
      <c r="U826" s="1785"/>
      <c r="V826" s="1862"/>
      <c r="W826" s="1862"/>
      <c r="X826" s="1785"/>
      <c r="Y826" s="1861"/>
      <c r="Z826" s="1861"/>
      <c r="AA826" s="1785"/>
      <c r="AB826" s="1785"/>
      <c r="AC826" s="1785"/>
      <c r="AD826" s="1785"/>
      <c r="AE826" s="1785"/>
      <c r="AF826" s="1785"/>
      <c r="AG826" s="1785"/>
      <c r="AH826" s="1785"/>
      <c r="AI826" s="1785"/>
      <c r="AJ826" s="1785"/>
      <c r="AK826" s="1785"/>
      <c r="AL826" s="37"/>
    </row>
    <row r="827" spans="1:38" s="1253" customFormat="1" x14ac:dyDescent="0.3">
      <c r="A827" s="459"/>
      <c r="B827" s="459"/>
      <c r="C827" s="459"/>
      <c r="D827" s="1329"/>
      <c r="E827" s="459"/>
      <c r="F827" s="1330"/>
      <c r="G827" s="1330"/>
      <c r="H827" s="459"/>
      <c r="I827" s="1396"/>
      <c r="J827" s="402"/>
      <c r="K827" s="1785"/>
      <c r="L827" s="1865"/>
      <c r="M827" s="1865"/>
      <c r="N827" s="1865"/>
      <c r="O827" s="1865"/>
      <c r="P827" s="1865"/>
      <c r="Q827" s="1857"/>
      <c r="R827" s="1785"/>
      <c r="S827" s="1785"/>
      <c r="T827" s="1785"/>
      <c r="U827" s="1785"/>
      <c r="V827" s="1862"/>
      <c r="W827" s="1862"/>
      <c r="X827" s="1785"/>
      <c r="Y827" s="1861"/>
      <c r="Z827" s="1861"/>
      <c r="AA827" s="1785"/>
      <c r="AB827" s="1785"/>
      <c r="AC827" s="1785"/>
      <c r="AD827" s="1785"/>
      <c r="AE827" s="1785"/>
      <c r="AF827" s="1785"/>
      <c r="AG827" s="1785"/>
      <c r="AH827" s="1785"/>
      <c r="AI827" s="1785"/>
      <c r="AJ827" s="1785"/>
      <c r="AK827" s="1785"/>
      <c r="AL827" s="37"/>
    </row>
    <row r="828" spans="1:38" s="1253" customFormat="1" x14ac:dyDescent="0.3">
      <c r="A828" s="459"/>
      <c r="B828" s="459"/>
      <c r="C828" s="459"/>
      <c r="D828" s="1329"/>
      <c r="E828" s="459"/>
      <c r="F828" s="1330"/>
      <c r="G828" s="1330"/>
      <c r="H828" s="459"/>
      <c r="I828" s="1396"/>
      <c r="J828" s="402"/>
      <c r="K828" s="1785"/>
      <c r="L828" s="1865"/>
      <c r="M828" s="1865"/>
      <c r="N828" s="1865"/>
      <c r="O828" s="1865"/>
      <c r="P828" s="1865"/>
      <c r="Q828" s="1857"/>
      <c r="R828" s="1785"/>
      <c r="S828" s="1785"/>
      <c r="T828" s="1785"/>
      <c r="U828" s="1785"/>
      <c r="V828" s="1862"/>
      <c r="W828" s="1862"/>
      <c r="X828" s="1785"/>
      <c r="Y828" s="1861"/>
      <c r="Z828" s="1861"/>
      <c r="AA828" s="1785"/>
      <c r="AB828" s="1785"/>
      <c r="AC828" s="1785"/>
      <c r="AD828" s="1785"/>
      <c r="AE828" s="1785"/>
      <c r="AF828" s="1785"/>
      <c r="AG828" s="1785"/>
      <c r="AH828" s="1785"/>
      <c r="AI828" s="1785"/>
      <c r="AJ828" s="1785"/>
      <c r="AK828" s="1785"/>
      <c r="AL828" s="37"/>
    </row>
    <row r="829" spans="1:38" s="1253" customFormat="1" x14ac:dyDescent="0.3">
      <c r="A829" s="459"/>
      <c r="B829" s="459"/>
      <c r="C829" s="459"/>
      <c r="D829" s="1329"/>
      <c r="E829" s="459"/>
      <c r="F829" s="1330"/>
      <c r="G829" s="1330"/>
      <c r="H829" s="459"/>
      <c r="I829" s="1396"/>
      <c r="J829" s="402"/>
      <c r="K829" s="1785"/>
      <c r="L829" s="1865"/>
      <c r="M829" s="1865"/>
      <c r="N829" s="1865"/>
      <c r="O829" s="1865"/>
      <c r="P829" s="1865"/>
      <c r="Q829" s="1857"/>
      <c r="R829" s="1785"/>
      <c r="S829" s="1785"/>
      <c r="T829" s="1785"/>
      <c r="U829" s="1785"/>
      <c r="V829" s="1862"/>
      <c r="W829" s="1862"/>
      <c r="X829" s="1785"/>
      <c r="Y829" s="1861"/>
      <c r="Z829" s="1861"/>
      <c r="AA829" s="1785"/>
      <c r="AB829" s="1785"/>
      <c r="AC829" s="1785"/>
      <c r="AD829" s="1785"/>
      <c r="AE829" s="1785"/>
      <c r="AF829" s="1785"/>
      <c r="AG829" s="1785"/>
      <c r="AH829" s="1785"/>
      <c r="AI829" s="1785"/>
      <c r="AJ829" s="1785"/>
      <c r="AK829" s="1785"/>
      <c r="AL829" s="37"/>
    </row>
    <row r="830" spans="1:38" s="1253" customFormat="1" x14ac:dyDescent="0.3">
      <c r="A830" s="459"/>
      <c r="B830" s="459"/>
      <c r="C830" s="459"/>
      <c r="D830" s="1329"/>
      <c r="E830" s="459"/>
      <c r="F830" s="1330"/>
      <c r="G830" s="1330"/>
      <c r="H830" s="459"/>
      <c r="I830" s="1396"/>
      <c r="J830" s="402"/>
      <c r="K830" s="1785"/>
      <c r="L830" s="1865"/>
      <c r="M830" s="1865"/>
      <c r="N830" s="1865"/>
      <c r="O830" s="1865"/>
      <c r="P830" s="1865"/>
      <c r="Q830" s="1857"/>
      <c r="R830" s="1785"/>
      <c r="S830" s="1785"/>
      <c r="T830" s="1785"/>
      <c r="U830" s="1785"/>
      <c r="V830" s="1862"/>
      <c r="W830" s="1862"/>
      <c r="X830" s="1785"/>
      <c r="Y830" s="1861"/>
      <c r="Z830" s="1861"/>
      <c r="AA830" s="1785"/>
      <c r="AB830" s="1785"/>
      <c r="AC830" s="1785"/>
      <c r="AD830" s="1785"/>
      <c r="AE830" s="1785"/>
      <c r="AF830" s="1785"/>
      <c r="AG830" s="1785"/>
      <c r="AH830" s="1785"/>
      <c r="AI830" s="1785"/>
      <c r="AJ830" s="1785"/>
      <c r="AK830" s="1785"/>
      <c r="AL830" s="37"/>
    </row>
    <row r="831" spans="1:38" s="1253" customFormat="1" x14ac:dyDescent="0.3">
      <c r="A831" s="459"/>
      <c r="B831" s="459"/>
      <c r="C831" s="459"/>
      <c r="D831" s="1329"/>
      <c r="E831" s="459"/>
      <c r="F831" s="1330"/>
      <c r="G831" s="1330"/>
      <c r="H831" s="459"/>
      <c r="I831" s="1396"/>
      <c r="J831" s="402"/>
      <c r="K831" s="1785"/>
      <c r="L831" s="1865"/>
      <c r="M831" s="1865"/>
      <c r="N831" s="1865"/>
      <c r="O831" s="1865"/>
      <c r="P831" s="1865"/>
      <c r="Q831" s="1857"/>
      <c r="R831" s="1785"/>
      <c r="S831" s="1785"/>
      <c r="T831" s="1785"/>
      <c r="U831" s="1785"/>
      <c r="V831" s="1862"/>
      <c r="W831" s="1862"/>
      <c r="X831" s="1785"/>
      <c r="Y831" s="1861"/>
      <c r="Z831" s="1861"/>
      <c r="AA831" s="1785"/>
      <c r="AB831" s="1785"/>
      <c r="AC831" s="1785"/>
      <c r="AD831" s="1785"/>
      <c r="AE831" s="1785"/>
      <c r="AF831" s="1785"/>
      <c r="AG831" s="1785"/>
      <c r="AH831" s="1785"/>
      <c r="AI831" s="1785"/>
      <c r="AJ831" s="1785"/>
      <c r="AK831" s="1785"/>
      <c r="AL831" s="37"/>
    </row>
    <row r="832" spans="1:38" s="1253" customFormat="1" x14ac:dyDescent="0.3">
      <c r="A832" s="459"/>
      <c r="B832" s="459"/>
      <c r="C832" s="459"/>
      <c r="D832" s="1329"/>
      <c r="E832" s="459"/>
      <c r="F832" s="1330"/>
      <c r="G832" s="1330"/>
      <c r="H832" s="459"/>
      <c r="I832" s="1396"/>
      <c r="J832" s="402"/>
      <c r="K832" s="1785"/>
      <c r="L832" s="1865"/>
      <c r="M832" s="1865"/>
      <c r="N832" s="1865"/>
      <c r="O832" s="1865"/>
      <c r="P832" s="1865"/>
      <c r="Q832" s="1857"/>
      <c r="R832" s="1785"/>
      <c r="S832" s="1785"/>
      <c r="T832" s="1785"/>
      <c r="U832" s="1785"/>
      <c r="V832" s="1862"/>
      <c r="W832" s="1862"/>
      <c r="X832" s="1785"/>
      <c r="Y832" s="1861"/>
      <c r="Z832" s="1861"/>
      <c r="AA832" s="1785"/>
      <c r="AB832" s="1785"/>
      <c r="AC832" s="1785"/>
      <c r="AD832" s="1785"/>
      <c r="AE832" s="1785"/>
      <c r="AF832" s="1785"/>
      <c r="AG832" s="1785"/>
      <c r="AH832" s="1785"/>
      <c r="AI832" s="1785"/>
      <c r="AJ832" s="1785"/>
      <c r="AK832" s="1785"/>
      <c r="AL832" s="37"/>
    </row>
    <row r="833" spans="1:38" s="1253" customFormat="1" x14ac:dyDescent="0.3">
      <c r="A833" s="459"/>
      <c r="B833" s="459"/>
      <c r="C833" s="459"/>
      <c r="D833" s="1329"/>
      <c r="E833" s="459"/>
      <c r="F833" s="1330"/>
      <c r="G833" s="1330"/>
      <c r="H833" s="459"/>
      <c r="I833" s="1396"/>
      <c r="J833" s="402"/>
      <c r="K833" s="1785"/>
      <c r="L833" s="1865"/>
      <c r="M833" s="1865"/>
      <c r="N833" s="1865"/>
      <c r="O833" s="1865"/>
      <c r="P833" s="1865"/>
      <c r="Q833" s="1857"/>
      <c r="R833" s="1785"/>
      <c r="S833" s="1785"/>
      <c r="T833" s="1785"/>
      <c r="U833" s="1785"/>
      <c r="V833" s="1862"/>
      <c r="W833" s="1862"/>
      <c r="X833" s="1785"/>
      <c r="Y833" s="1861"/>
      <c r="Z833" s="1861"/>
      <c r="AA833" s="1785"/>
      <c r="AB833" s="1785"/>
      <c r="AC833" s="1785"/>
      <c r="AD833" s="1785"/>
      <c r="AE833" s="1785"/>
      <c r="AF833" s="1785"/>
      <c r="AG833" s="1785"/>
      <c r="AH833" s="1785"/>
      <c r="AI833" s="1785"/>
      <c r="AJ833" s="1785"/>
      <c r="AK833" s="1785"/>
      <c r="AL833" s="37"/>
    </row>
    <row r="834" spans="1:38" s="1253" customFormat="1" x14ac:dyDescent="0.3">
      <c r="A834" s="459"/>
      <c r="B834" s="459"/>
      <c r="C834" s="459"/>
      <c r="D834" s="1329"/>
      <c r="E834" s="459"/>
      <c r="F834" s="1330"/>
      <c r="G834" s="1330"/>
      <c r="H834" s="459"/>
      <c r="I834" s="1396"/>
      <c r="J834" s="402"/>
      <c r="K834" s="1785"/>
      <c r="L834" s="1865"/>
      <c r="M834" s="1865"/>
      <c r="N834" s="1865"/>
      <c r="O834" s="1865"/>
      <c r="P834" s="1865"/>
      <c r="Q834" s="1857"/>
      <c r="R834" s="1785"/>
      <c r="S834" s="1785"/>
      <c r="T834" s="1785"/>
      <c r="U834" s="1785"/>
      <c r="V834" s="1862"/>
      <c r="W834" s="1862"/>
      <c r="X834" s="1785"/>
      <c r="Y834" s="1861"/>
      <c r="Z834" s="1861"/>
      <c r="AA834" s="1785"/>
      <c r="AB834" s="1785"/>
      <c r="AC834" s="1785"/>
      <c r="AD834" s="1785"/>
      <c r="AE834" s="1785"/>
      <c r="AF834" s="1785"/>
      <c r="AG834" s="1785"/>
      <c r="AH834" s="1785"/>
      <c r="AI834" s="1785"/>
      <c r="AJ834" s="1785"/>
      <c r="AK834" s="1785"/>
      <c r="AL834" s="37"/>
    </row>
    <row r="835" spans="1:38" s="1253" customFormat="1" x14ac:dyDescent="0.3">
      <c r="A835" s="459"/>
      <c r="B835" s="459"/>
      <c r="C835" s="459"/>
      <c r="D835" s="1329"/>
      <c r="E835" s="459"/>
      <c r="F835" s="1330"/>
      <c r="G835" s="1330"/>
      <c r="H835" s="459"/>
      <c r="I835" s="1396"/>
      <c r="J835" s="402"/>
      <c r="K835" s="1785"/>
      <c r="L835" s="1865"/>
      <c r="M835" s="1865"/>
      <c r="N835" s="1865"/>
      <c r="O835" s="1865"/>
      <c r="P835" s="1865"/>
      <c r="Q835" s="1857"/>
      <c r="R835" s="1785"/>
      <c r="S835" s="1785"/>
      <c r="T835" s="1785"/>
      <c r="U835" s="1785"/>
      <c r="V835" s="1862"/>
      <c r="W835" s="1862"/>
      <c r="X835" s="1785"/>
      <c r="Y835" s="1861"/>
      <c r="Z835" s="1861"/>
      <c r="AA835" s="1785"/>
      <c r="AB835" s="1785"/>
      <c r="AC835" s="1785"/>
      <c r="AD835" s="1785"/>
      <c r="AE835" s="1785"/>
      <c r="AF835" s="1785"/>
      <c r="AG835" s="1785"/>
      <c r="AH835" s="1785"/>
      <c r="AI835" s="1785"/>
      <c r="AJ835" s="1785"/>
      <c r="AK835" s="1785"/>
      <c r="AL835" s="37"/>
    </row>
    <row r="836" spans="1:38" s="1253" customFormat="1" x14ac:dyDescent="0.3">
      <c r="A836" s="459"/>
      <c r="B836" s="459"/>
      <c r="C836" s="459"/>
      <c r="D836" s="1329"/>
      <c r="E836" s="459"/>
      <c r="F836" s="1330"/>
      <c r="G836" s="1330"/>
      <c r="H836" s="459"/>
      <c r="I836" s="1396"/>
      <c r="J836" s="402"/>
      <c r="K836" s="1785"/>
      <c r="L836" s="1865"/>
      <c r="M836" s="1865"/>
      <c r="N836" s="1865"/>
      <c r="O836" s="1865"/>
      <c r="P836" s="1865"/>
      <c r="Q836" s="1857"/>
      <c r="R836" s="1785"/>
      <c r="S836" s="1785"/>
      <c r="T836" s="1785"/>
      <c r="U836" s="1785"/>
      <c r="V836" s="1862"/>
      <c r="W836" s="1862"/>
      <c r="X836" s="1785"/>
      <c r="Y836" s="1861"/>
      <c r="Z836" s="1861"/>
      <c r="AA836" s="1785"/>
      <c r="AB836" s="1785"/>
      <c r="AC836" s="1785"/>
      <c r="AD836" s="1785"/>
      <c r="AE836" s="1785"/>
      <c r="AF836" s="1785"/>
      <c r="AG836" s="1785"/>
      <c r="AH836" s="1785"/>
      <c r="AI836" s="1785"/>
      <c r="AJ836" s="1785"/>
      <c r="AK836" s="1785"/>
      <c r="AL836" s="37"/>
    </row>
    <row r="837" spans="1:38" s="1253" customFormat="1" x14ac:dyDescent="0.3">
      <c r="A837" s="459"/>
      <c r="B837" s="459"/>
      <c r="C837" s="459"/>
      <c r="D837" s="1329"/>
      <c r="E837" s="459"/>
      <c r="F837" s="1330"/>
      <c r="G837" s="1330"/>
      <c r="H837" s="459"/>
      <c r="I837" s="1396"/>
      <c r="J837" s="402"/>
      <c r="K837" s="1785"/>
      <c r="L837" s="1865"/>
      <c r="M837" s="1865"/>
      <c r="N837" s="1865"/>
      <c r="O837" s="1865"/>
      <c r="P837" s="1865"/>
      <c r="Q837" s="1857"/>
      <c r="R837" s="1785"/>
      <c r="S837" s="1785"/>
      <c r="T837" s="1785"/>
      <c r="U837" s="1785"/>
      <c r="V837" s="1862"/>
      <c r="W837" s="1862"/>
      <c r="X837" s="1785"/>
      <c r="Y837" s="1861"/>
      <c r="Z837" s="1861"/>
      <c r="AA837" s="1785"/>
      <c r="AB837" s="1785"/>
      <c r="AC837" s="1785"/>
      <c r="AD837" s="1785"/>
      <c r="AE837" s="1785"/>
      <c r="AF837" s="1785"/>
      <c r="AG837" s="1785"/>
      <c r="AH837" s="1785"/>
      <c r="AI837" s="1785"/>
      <c r="AJ837" s="1785"/>
      <c r="AK837" s="1785"/>
      <c r="AL837" s="37"/>
    </row>
    <row r="838" spans="1:38" s="1253" customFormat="1" x14ac:dyDescent="0.3">
      <c r="A838" s="459"/>
      <c r="B838" s="459"/>
      <c r="C838" s="459"/>
      <c r="D838" s="1329"/>
      <c r="E838" s="459"/>
      <c r="F838" s="1330"/>
      <c r="G838" s="1330"/>
      <c r="H838" s="459"/>
      <c r="I838" s="1396"/>
      <c r="J838" s="402"/>
      <c r="K838" s="1785"/>
      <c r="L838" s="1865"/>
      <c r="M838" s="1865"/>
      <c r="N838" s="1865"/>
      <c r="O838" s="1865"/>
      <c r="P838" s="1865"/>
      <c r="Q838" s="1857"/>
      <c r="R838" s="1785"/>
      <c r="S838" s="1785"/>
      <c r="T838" s="1785"/>
      <c r="U838" s="1785"/>
      <c r="V838" s="1862"/>
      <c r="W838" s="1862"/>
      <c r="X838" s="1785"/>
      <c r="Y838" s="1861"/>
      <c r="Z838" s="1861"/>
      <c r="AA838" s="1785"/>
      <c r="AB838" s="1785"/>
      <c r="AC838" s="1785"/>
      <c r="AD838" s="1785"/>
      <c r="AE838" s="1785"/>
      <c r="AF838" s="1785"/>
      <c r="AG838" s="1785"/>
      <c r="AH838" s="1785"/>
      <c r="AI838" s="1785"/>
      <c r="AJ838" s="1785"/>
      <c r="AK838" s="1785"/>
      <c r="AL838" s="37"/>
    </row>
    <row r="839" spans="1:38" s="1253" customFormat="1" x14ac:dyDescent="0.3">
      <c r="A839" s="459"/>
      <c r="B839" s="459"/>
      <c r="C839" s="459"/>
      <c r="D839" s="1329"/>
      <c r="E839" s="459"/>
      <c r="F839" s="1330"/>
      <c r="G839" s="1330"/>
      <c r="H839" s="459"/>
      <c r="I839" s="1396"/>
      <c r="J839" s="402"/>
      <c r="K839" s="1785"/>
      <c r="L839" s="1865"/>
      <c r="M839" s="1865"/>
      <c r="N839" s="1865"/>
      <c r="O839" s="1865"/>
      <c r="P839" s="1865"/>
      <c r="Q839" s="1857"/>
      <c r="R839" s="1785"/>
      <c r="S839" s="1785"/>
      <c r="T839" s="1785"/>
      <c r="U839" s="1785"/>
      <c r="V839" s="1862"/>
      <c r="W839" s="1862"/>
      <c r="X839" s="1785"/>
      <c r="Y839" s="1861"/>
      <c r="Z839" s="1861"/>
      <c r="AA839" s="1785"/>
      <c r="AB839" s="1785"/>
      <c r="AC839" s="1785"/>
      <c r="AD839" s="1785"/>
      <c r="AE839" s="1785"/>
      <c r="AF839" s="1785"/>
      <c r="AG839" s="1785"/>
      <c r="AH839" s="1785"/>
      <c r="AI839" s="1785"/>
      <c r="AJ839" s="1785"/>
      <c r="AK839" s="1785"/>
      <c r="AL839" s="37"/>
    </row>
    <row r="840" spans="1:38" s="1253" customFormat="1" x14ac:dyDescent="0.3">
      <c r="A840" s="459"/>
      <c r="B840" s="459"/>
      <c r="C840" s="459"/>
      <c r="D840" s="1329"/>
      <c r="E840" s="459"/>
      <c r="F840" s="1330"/>
      <c r="G840" s="1330"/>
      <c r="H840" s="459"/>
      <c r="I840" s="1396"/>
      <c r="J840" s="402"/>
      <c r="K840" s="1785"/>
      <c r="L840" s="1865"/>
      <c r="M840" s="1865"/>
      <c r="N840" s="1865"/>
      <c r="O840" s="1865"/>
      <c r="P840" s="1865"/>
      <c r="Q840" s="1857"/>
      <c r="R840" s="1785"/>
      <c r="S840" s="1785"/>
      <c r="T840" s="1785"/>
      <c r="U840" s="1785"/>
      <c r="V840" s="1862"/>
      <c r="W840" s="1862"/>
      <c r="X840" s="1785"/>
      <c r="Y840" s="1861"/>
      <c r="Z840" s="1861"/>
      <c r="AA840" s="1785"/>
      <c r="AB840" s="1785"/>
      <c r="AC840" s="1785"/>
      <c r="AD840" s="1785"/>
      <c r="AE840" s="1785"/>
      <c r="AF840" s="1785"/>
      <c r="AG840" s="1785"/>
      <c r="AH840" s="1785"/>
      <c r="AI840" s="1785"/>
      <c r="AJ840" s="1785"/>
      <c r="AK840" s="1785"/>
      <c r="AL840" s="37"/>
    </row>
    <row r="841" spans="1:38" s="1253" customFormat="1" x14ac:dyDescent="0.3">
      <c r="A841" s="459"/>
      <c r="B841" s="459"/>
      <c r="C841" s="459"/>
      <c r="D841" s="1329"/>
      <c r="E841" s="459"/>
      <c r="F841" s="1330"/>
      <c r="G841" s="1330"/>
      <c r="H841" s="459"/>
      <c r="I841" s="1396"/>
      <c r="J841" s="402"/>
      <c r="K841" s="1785"/>
      <c r="L841" s="1865"/>
      <c r="M841" s="1865"/>
      <c r="N841" s="1865"/>
      <c r="O841" s="1865"/>
      <c r="P841" s="1865"/>
      <c r="Q841" s="1857"/>
      <c r="R841" s="1785"/>
      <c r="S841" s="1785"/>
      <c r="T841" s="1785"/>
      <c r="U841" s="1785"/>
      <c r="V841" s="1862"/>
      <c r="W841" s="1862"/>
      <c r="X841" s="1785"/>
      <c r="Y841" s="1861"/>
      <c r="Z841" s="1861"/>
      <c r="AA841" s="1785"/>
      <c r="AB841" s="1785"/>
      <c r="AC841" s="1785"/>
      <c r="AD841" s="1785"/>
      <c r="AE841" s="1785"/>
      <c r="AF841" s="1785"/>
      <c r="AG841" s="1785"/>
      <c r="AH841" s="1785"/>
      <c r="AI841" s="1785"/>
      <c r="AJ841" s="1785"/>
      <c r="AK841" s="1785"/>
      <c r="AL841" s="37"/>
    </row>
    <row r="842" spans="1:38" s="1253" customFormat="1" x14ac:dyDescent="0.3">
      <c r="A842" s="459"/>
      <c r="B842" s="459"/>
      <c r="C842" s="459"/>
      <c r="D842" s="1329"/>
      <c r="E842" s="459"/>
      <c r="F842" s="1330"/>
      <c r="G842" s="1330"/>
      <c r="H842" s="459"/>
      <c r="I842" s="1396"/>
      <c r="J842" s="402"/>
      <c r="K842" s="1785"/>
      <c r="L842" s="1865"/>
      <c r="M842" s="1865"/>
      <c r="N842" s="1865"/>
      <c r="O842" s="1865"/>
      <c r="P842" s="1865"/>
      <c r="Q842" s="1857"/>
      <c r="R842" s="1785"/>
      <c r="S842" s="1785"/>
      <c r="T842" s="1785"/>
      <c r="U842" s="1785"/>
      <c r="V842" s="1862"/>
      <c r="W842" s="1862"/>
      <c r="X842" s="1785"/>
      <c r="Y842" s="1861"/>
      <c r="Z842" s="1861"/>
      <c r="AA842" s="1785"/>
      <c r="AB842" s="1785"/>
      <c r="AC842" s="1785"/>
      <c r="AD842" s="1785"/>
      <c r="AE842" s="1785"/>
      <c r="AF842" s="1785"/>
      <c r="AG842" s="1785"/>
      <c r="AH842" s="1785"/>
      <c r="AI842" s="1785"/>
      <c r="AJ842" s="1785"/>
      <c r="AK842" s="1785"/>
      <c r="AL842" s="37"/>
    </row>
    <row r="843" spans="1:38" s="1253" customFormat="1" x14ac:dyDescent="0.3">
      <c r="A843" s="459"/>
      <c r="B843" s="459"/>
      <c r="C843" s="459"/>
      <c r="D843" s="1329"/>
      <c r="E843" s="459"/>
      <c r="F843" s="1330"/>
      <c r="G843" s="1330"/>
      <c r="H843" s="459"/>
      <c r="I843" s="1396"/>
      <c r="J843" s="402"/>
      <c r="K843" s="1785"/>
      <c r="L843" s="1865"/>
      <c r="M843" s="1865"/>
      <c r="N843" s="1865"/>
      <c r="O843" s="1865"/>
      <c r="P843" s="1865"/>
      <c r="Q843" s="1857"/>
      <c r="R843" s="1785"/>
      <c r="S843" s="1785"/>
      <c r="T843" s="1785"/>
      <c r="U843" s="1785"/>
      <c r="V843" s="1862"/>
      <c r="W843" s="1862"/>
      <c r="X843" s="1785"/>
      <c r="Y843" s="1861"/>
      <c r="Z843" s="1861"/>
      <c r="AA843" s="1785"/>
      <c r="AB843" s="1785"/>
      <c r="AC843" s="1785"/>
      <c r="AD843" s="1785"/>
      <c r="AE843" s="1785"/>
      <c r="AF843" s="1785"/>
      <c r="AG843" s="1785"/>
      <c r="AH843" s="1785"/>
      <c r="AI843" s="1785"/>
      <c r="AJ843" s="1785"/>
      <c r="AK843" s="1785"/>
      <c r="AL843" s="37"/>
    </row>
    <row r="844" spans="1:38" s="1253" customFormat="1" x14ac:dyDescent="0.3">
      <c r="A844" s="459"/>
      <c r="B844" s="459"/>
      <c r="C844" s="459"/>
      <c r="D844" s="1329"/>
      <c r="E844" s="459"/>
      <c r="F844" s="1330"/>
      <c r="G844" s="1330"/>
      <c r="H844" s="459"/>
      <c r="I844" s="1396"/>
      <c r="J844" s="402"/>
      <c r="K844" s="1785"/>
      <c r="L844" s="1865"/>
      <c r="M844" s="1865"/>
      <c r="N844" s="1865"/>
      <c r="O844" s="1865"/>
      <c r="P844" s="1865"/>
      <c r="Q844" s="1857"/>
      <c r="R844" s="1785"/>
      <c r="S844" s="1785"/>
      <c r="T844" s="1785"/>
      <c r="U844" s="1785"/>
      <c r="V844" s="1862"/>
      <c r="W844" s="1862"/>
      <c r="X844" s="1785"/>
      <c r="Y844" s="1861"/>
      <c r="Z844" s="1861"/>
      <c r="AA844" s="1785"/>
      <c r="AB844" s="1785"/>
      <c r="AC844" s="1785"/>
      <c r="AD844" s="1785"/>
      <c r="AE844" s="1785"/>
      <c r="AF844" s="1785"/>
      <c r="AG844" s="1785"/>
      <c r="AH844" s="1785"/>
      <c r="AI844" s="1785"/>
      <c r="AJ844" s="1785"/>
      <c r="AK844" s="1785"/>
      <c r="AL844" s="37"/>
    </row>
    <row r="845" spans="1:38" s="1253" customFormat="1" x14ac:dyDescent="0.3">
      <c r="A845" s="459"/>
      <c r="B845" s="459"/>
      <c r="C845" s="459"/>
      <c r="D845" s="1329"/>
      <c r="E845" s="459"/>
      <c r="F845" s="1330"/>
      <c r="G845" s="1330"/>
      <c r="H845" s="459"/>
      <c r="I845" s="1396"/>
      <c r="J845" s="402"/>
      <c r="K845" s="1785"/>
      <c r="L845" s="1865"/>
      <c r="M845" s="1865"/>
      <c r="N845" s="1865"/>
      <c r="O845" s="1865"/>
      <c r="P845" s="1865"/>
      <c r="Q845" s="1857"/>
      <c r="R845" s="1785"/>
      <c r="S845" s="1785"/>
      <c r="T845" s="1785"/>
      <c r="U845" s="1785"/>
      <c r="V845" s="1862"/>
      <c r="W845" s="1862"/>
      <c r="X845" s="1785"/>
      <c r="Y845" s="1861"/>
      <c r="Z845" s="1861"/>
      <c r="AA845" s="1785"/>
      <c r="AB845" s="1785"/>
      <c r="AC845" s="1785"/>
      <c r="AD845" s="1785"/>
      <c r="AE845" s="1785"/>
      <c r="AF845" s="1785"/>
      <c r="AG845" s="1785"/>
      <c r="AH845" s="1785"/>
      <c r="AI845" s="1785"/>
      <c r="AJ845" s="1785"/>
      <c r="AK845" s="1785"/>
      <c r="AL845" s="37"/>
    </row>
    <row r="846" spans="1:38" s="1253" customFormat="1" x14ac:dyDescent="0.3">
      <c r="A846" s="459"/>
      <c r="B846" s="459"/>
      <c r="C846" s="459"/>
      <c r="D846" s="1329"/>
      <c r="E846" s="459"/>
      <c r="F846" s="1330"/>
      <c r="G846" s="1330"/>
      <c r="H846" s="459"/>
      <c r="I846" s="1396"/>
      <c r="J846" s="402"/>
      <c r="K846" s="1785"/>
      <c r="L846" s="1865"/>
      <c r="M846" s="1865"/>
      <c r="N846" s="1865"/>
      <c r="O846" s="1865"/>
      <c r="P846" s="1865"/>
      <c r="Q846" s="1857"/>
      <c r="R846" s="1785"/>
      <c r="S846" s="1785"/>
      <c r="T846" s="1785"/>
      <c r="U846" s="1785"/>
      <c r="V846" s="1862"/>
      <c r="W846" s="1862"/>
      <c r="X846" s="1785"/>
      <c r="Y846" s="1861"/>
      <c r="Z846" s="1861"/>
      <c r="AA846" s="1785"/>
      <c r="AB846" s="1785"/>
      <c r="AC846" s="1785"/>
      <c r="AD846" s="1785"/>
      <c r="AE846" s="1785"/>
      <c r="AF846" s="1785"/>
      <c r="AG846" s="1785"/>
      <c r="AH846" s="1785"/>
      <c r="AI846" s="1785"/>
      <c r="AJ846" s="1785"/>
      <c r="AK846" s="1785"/>
      <c r="AL846" s="37"/>
    </row>
    <row r="847" spans="1:38" s="1253" customFormat="1" x14ac:dyDescent="0.3">
      <c r="A847" s="459"/>
      <c r="B847" s="459"/>
      <c r="C847" s="459"/>
      <c r="D847" s="1329"/>
      <c r="E847" s="459"/>
      <c r="F847" s="1330"/>
      <c r="G847" s="1330"/>
      <c r="H847" s="459"/>
      <c r="I847" s="1396"/>
      <c r="J847" s="402"/>
      <c r="K847" s="1785"/>
      <c r="L847" s="1865"/>
      <c r="M847" s="1865"/>
      <c r="N847" s="1865"/>
      <c r="O847" s="1865"/>
      <c r="P847" s="1865"/>
      <c r="Q847" s="1857"/>
      <c r="R847" s="1785"/>
      <c r="S847" s="1785"/>
      <c r="T847" s="1785"/>
      <c r="U847" s="1785"/>
      <c r="V847" s="1862"/>
      <c r="W847" s="1862"/>
      <c r="X847" s="1785"/>
      <c r="Y847" s="1861"/>
      <c r="Z847" s="1861"/>
      <c r="AA847" s="1785"/>
      <c r="AB847" s="1785"/>
      <c r="AC847" s="1785"/>
      <c r="AD847" s="1785"/>
      <c r="AE847" s="1785"/>
      <c r="AF847" s="1785"/>
      <c r="AG847" s="1785"/>
      <c r="AH847" s="1785"/>
      <c r="AI847" s="1785"/>
      <c r="AJ847" s="1785"/>
      <c r="AK847" s="1785"/>
      <c r="AL847" s="37"/>
    </row>
    <row r="848" spans="1:38" s="1253" customFormat="1" x14ac:dyDescent="0.3">
      <c r="A848" s="459"/>
      <c r="B848" s="459"/>
      <c r="C848" s="459"/>
      <c r="D848" s="1329"/>
      <c r="E848" s="459"/>
      <c r="F848" s="1330"/>
      <c r="G848" s="1330"/>
      <c r="H848" s="459"/>
      <c r="I848" s="1396"/>
      <c r="J848" s="402"/>
      <c r="K848" s="1785"/>
      <c r="L848" s="1865"/>
      <c r="M848" s="1865"/>
      <c r="N848" s="1865"/>
      <c r="O848" s="1865"/>
      <c r="P848" s="1865"/>
      <c r="Q848" s="1857"/>
      <c r="R848" s="1785"/>
      <c r="S848" s="1785"/>
      <c r="T848" s="1785"/>
      <c r="U848" s="1785"/>
      <c r="V848" s="1862"/>
      <c r="W848" s="1862"/>
      <c r="X848" s="1785"/>
      <c r="Y848" s="1861"/>
      <c r="Z848" s="1861"/>
      <c r="AA848" s="1785"/>
      <c r="AB848" s="1785"/>
      <c r="AC848" s="1785"/>
      <c r="AD848" s="1785"/>
      <c r="AE848" s="1785"/>
      <c r="AF848" s="1785"/>
      <c r="AG848" s="1785"/>
      <c r="AH848" s="1785"/>
      <c r="AI848" s="1785"/>
      <c r="AJ848" s="1785"/>
      <c r="AK848" s="1785"/>
      <c r="AL848" s="37"/>
    </row>
    <row r="849" spans="1:38" s="1253" customFormat="1" x14ac:dyDescent="0.3">
      <c r="A849" s="459"/>
      <c r="B849" s="459"/>
      <c r="C849" s="459"/>
      <c r="D849" s="1329"/>
      <c r="E849" s="459"/>
      <c r="F849" s="1330"/>
      <c r="G849" s="1330"/>
      <c r="H849" s="459"/>
      <c r="I849" s="1396"/>
      <c r="J849" s="402"/>
      <c r="K849" s="1785"/>
      <c r="L849" s="1865"/>
      <c r="M849" s="1865"/>
      <c r="N849" s="1865"/>
      <c r="O849" s="1865"/>
      <c r="P849" s="1865"/>
      <c r="Q849" s="1857"/>
      <c r="R849" s="1785"/>
      <c r="S849" s="1785"/>
      <c r="T849" s="1785"/>
      <c r="U849" s="1785"/>
      <c r="V849" s="1862"/>
      <c r="W849" s="1862"/>
      <c r="X849" s="1785"/>
      <c r="Y849" s="1861"/>
      <c r="Z849" s="1861"/>
      <c r="AA849" s="1785"/>
      <c r="AB849" s="1785"/>
      <c r="AC849" s="1785"/>
      <c r="AD849" s="1785"/>
      <c r="AE849" s="1785"/>
      <c r="AF849" s="1785"/>
      <c r="AG849" s="1785"/>
      <c r="AH849" s="1785"/>
      <c r="AI849" s="1785"/>
      <c r="AJ849" s="1785"/>
      <c r="AK849" s="1785"/>
      <c r="AL849" s="37"/>
    </row>
    <row r="850" spans="1:38" s="1253" customFormat="1" x14ac:dyDescent="0.3">
      <c r="A850" s="459"/>
      <c r="B850" s="459"/>
      <c r="C850" s="459"/>
      <c r="D850" s="1329"/>
      <c r="E850" s="459"/>
      <c r="F850" s="1330"/>
      <c r="G850" s="1330"/>
      <c r="H850" s="459"/>
      <c r="I850" s="1396"/>
      <c r="J850" s="402"/>
      <c r="K850" s="1785"/>
      <c r="L850" s="1865"/>
      <c r="M850" s="1865"/>
      <c r="N850" s="1865"/>
      <c r="O850" s="1865"/>
      <c r="P850" s="1865"/>
      <c r="Q850" s="1857"/>
      <c r="R850" s="1785"/>
      <c r="S850" s="1785"/>
      <c r="T850" s="1785"/>
      <c r="U850" s="1785"/>
      <c r="V850" s="1862"/>
      <c r="W850" s="1862"/>
      <c r="X850" s="1785"/>
      <c r="Y850" s="1861"/>
      <c r="Z850" s="1861"/>
      <c r="AA850" s="1785"/>
      <c r="AB850" s="1785"/>
      <c r="AC850" s="1785"/>
      <c r="AD850" s="1785"/>
      <c r="AE850" s="1785"/>
      <c r="AF850" s="1785"/>
      <c r="AG850" s="1785"/>
      <c r="AH850" s="1785"/>
      <c r="AI850" s="1785"/>
      <c r="AJ850" s="1785"/>
      <c r="AK850" s="1785"/>
      <c r="AL850" s="37"/>
    </row>
    <row r="851" spans="1:38" s="1253" customFormat="1" x14ac:dyDescent="0.3">
      <c r="A851" s="459"/>
      <c r="B851" s="459"/>
      <c r="C851" s="459"/>
      <c r="D851" s="1329"/>
      <c r="E851" s="459"/>
      <c r="F851" s="1330"/>
      <c r="G851" s="1330"/>
      <c r="H851" s="459"/>
      <c r="I851" s="1396"/>
      <c r="J851" s="402"/>
      <c r="K851" s="1785"/>
      <c r="L851" s="1865"/>
      <c r="M851" s="1865"/>
      <c r="N851" s="1865"/>
      <c r="O851" s="1865"/>
      <c r="P851" s="1865"/>
      <c r="Q851" s="1857"/>
      <c r="R851" s="1785"/>
      <c r="S851" s="1785"/>
      <c r="T851" s="1785"/>
      <c r="U851" s="1785"/>
      <c r="V851" s="1862"/>
      <c r="W851" s="1862"/>
      <c r="X851" s="1785"/>
      <c r="Y851" s="1861"/>
      <c r="Z851" s="1861"/>
      <c r="AA851" s="1785"/>
      <c r="AB851" s="1785"/>
      <c r="AC851" s="1785"/>
      <c r="AD851" s="1785"/>
      <c r="AE851" s="1785"/>
      <c r="AF851" s="1785"/>
      <c r="AG851" s="1785"/>
      <c r="AH851" s="1785"/>
      <c r="AI851" s="1785"/>
      <c r="AJ851" s="1785"/>
      <c r="AK851" s="1785"/>
      <c r="AL851" s="37"/>
    </row>
    <row r="852" spans="1:38" s="1253" customFormat="1" x14ac:dyDescent="0.3">
      <c r="A852" s="459"/>
      <c r="B852" s="459"/>
      <c r="C852" s="459"/>
      <c r="D852" s="1329"/>
      <c r="E852" s="459"/>
      <c r="F852" s="1330"/>
      <c r="G852" s="1330"/>
      <c r="H852" s="459"/>
      <c r="I852" s="1396"/>
      <c r="J852" s="402"/>
      <c r="K852" s="1785"/>
      <c r="L852" s="1865"/>
      <c r="M852" s="1865"/>
      <c r="N852" s="1865"/>
      <c r="O852" s="1865"/>
      <c r="P852" s="1865"/>
      <c r="Q852" s="1857"/>
      <c r="R852" s="1785"/>
      <c r="S852" s="1785"/>
      <c r="T852" s="1785"/>
      <c r="U852" s="1785"/>
      <c r="V852" s="1862"/>
      <c r="W852" s="1862"/>
      <c r="X852" s="1785"/>
      <c r="Y852" s="1861"/>
      <c r="Z852" s="1861"/>
      <c r="AA852" s="1785"/>
      <c r="AB852" s="1785"/>
      <c r="AC852" s="1785"/>
      <c r="AD852" s="1785"/>
      <c r="AE852" s="1785"/>
      <c r="AF852" s="1785"/>
      <c r="AG852" s="1785"/>
      <c r="AH852" s="1785"/>
      <c r="AI852" s="1785"/>
      <c r="AJ852" s="1785"/>
      <c r="AK852" s="1785"/>
      <c r="AL852" s="37"/>
    </row>
    <row r="853" spans="1:38" s="1253" customFormat="1" x14ac:dyDescent="0.3">
      <c r="A853" s="459"/>
      <c r="B853" s="459"/>
      <c r="C853" s="459"/>
      <c r="D853" s="1329"/>
      <c r="E853" s="459"/>
      <c r="F853" s="1330"/>
      <c r="G853" s="1330"/>
      <c r="H853" s="459"/>
      <c r="I853" s="1396"/>
      <c r="J853" s="402"/>
      <c r="K853" s="1785"/>
      <c r="L853" s="1865"/>
      <c r="M853" s="1865"/>
      <c r="N853" s="1865"/>
      <c r="O853" s="1865"/>
      <c r="P853" s="1865"/>
      <c r="Q853" s="1857"/>
      <c r="R853" s="1785"/>
      <c r="S853" s="1785"/>
      <c r="T853" s="1785"/>
      <c r="U853" s="1785"/>
      <c r="V853" s="1862"/>
      <c r="W853" s="1862"/>
      <c r="X853" s="1785"/>
      <c r="Y853" s="1861"/>
      <c r="Z853" s="1861"/>
      <c r="AA853" s="1785"/>
      <c r="AB853" s="1785"/>
      <c r="AC853" s="1785"/>
      <c r="AD853" s="1785"/>
      <c r="AE853" s="1785"/>
      <c r="AF853" s="1785"/>
      <c r="AG853" s="1785"/>
      <c r="AH853" s="1785"/>
      <c r="AI853" s="1785"/>
      <c r="AJ853" s="1785"/>
      <c r="AK853" s="1785"/>
      <c r="AL853" s="37"/>
    </row>
    <row r="854" spans="1:38" s="1253" customFormat="1" x14ac:dyDescent="0.3">
      <c r="A854" s="459"/>
      <c r="B854" s="459"/>
      <c r="C854" s="459"/>
      <c r="D854" s="1329"/>
      <c r="E854" s="459"/>
      <c r="F854" s="1330"/>
      <c r="G854" s="1330"/>
      <c r="H854" s="459"/>
      <c r="I854" s="1396"/>
      <c r="J854" s="402"/>
      <c r="K854" s="1785"/>
      <c r="L854" s="1865"/>
      <c r="M854" s="1865"/>
      <c r="N854" s="1865"/>
      <c r="O854" s="1865"/>
      <c r="P854" s="1865"/>
      <c r="Q854" s="1857"/>
      <c r="R854" s="1785"/>
      <c r="S854" s="1785"/>
      <c r="T854" s="1785"/>
      <c r="U854" s="1785"/>
      <c r="V854" s="1862"/>
      <c r="W854" s="1862"/>
      <c r="X854" s="1785"/>
      <c r="Y854" s="1861"/>
      <c r="Z854" s="1861"/>
      <c r="AA854" s="1785"/>
      <c r="AB854" s="1785"/>
      <c r="AC854" s="1785"/>
      <c r="AD854" s="1785"/>
      <c r="AE854" s="1785"/>
      <c r="AF854" s="1785"/>
      <c r="AG854" s="1785"/>
      <c r="AH854" s="1785"/>
      <c r="AI854" s="1785"/>
      <c r="AJ854" s="1785"/>
      <c r="AK854" s="1785"/>
      <c r="AL854" s="37"/>
    </row>
    <row r="855" spans="1:38" s="1253" customFormat="1" x14ac:dyDescent="0.3">
      <c r="A855" s="459"/>
      <c r="B855" s="459"/>
      <c r="C855" s="459"/>
      <c r="D855" s="1329"/>
      <c r="E855" s="459"/>
      <c r="F855" s="1330"/>
      <c r="G855" s="1330"/>
      <c r="H855" s="459"/>
      <c r="I855" s="1396"/>
      <c r="J855" s="402"/>
      <c r="K855" s="1785"/>
      <c r="L855" s="1865"/>
      <c r="M855" s="1865"/>
      <c r="N855" s="1865"/>
      <c r="O855" s="1865"/>
      <c r="P855" s="1865"/>
      <c r="Q855" s="1857"/>
      <c r="R855" s="1785"/>
      <c r="S855" s="1785"/>
      <c r="T855" s="1785"/>
      <c r="U855" s="1785"/>
      <c r="V855" s="1862"/>
      <c r="W855" s="1862"/>
      <c r="X855" s="1785"/>
      <c r="Y855" s="1861"/>
      <c r="Z855" s="1861"/>
      <c r="AA855" s="1785"/>
      <c r="AB855" s="1785"/>
      <c r="AC855" s="1785"/>
      <c r="AD855" s="1785"/>
      <c r="AE855" s="1785"/>
      <c r="AF855" s="1785"/>
      <c r="AG855" s="1785"/>
      <c r="AH855" s="1785"/>
      <c r="AI855" s="1785"/>
      <c r="AJ855" s="1785"/>
      <c r="AK855" s="1785"/>
      <c r="AL855" s="37"/>
    </row>
    <row r="856" spans="1:38" s="1253" customFormat="1" x14ac:dyDescent="0.3">
      <c r="A856" s="459"/>
      <c r="B856" s="459"/>
      <c r="C856" s="459"/>
      <c r="D856" s="1329"/>
      <c r="E856" s="459"/>
      <c r="F856" s="1330"/>
      <c r="G856" s="1330"/>
      <c r="H856" s="459"/>
      <c r="I856" s="1396"/>
      <c r="J856" s="402"/>
      <c r="K856" s="1785"/>
      <c r="L856" s="1865"/>
      <c r="M856" s="1865"/>
      <c r="N856" s="1865"/>
      <c r="O856" s="1865"/>
      <c r="P856" s="1865"/>
      <c r="Q856" s="1857"/>
      <c r="R856" s="1785"/>
      <c r="S856" s="1785"/>
      <c r="T856" s="1785"/>
      <c r="U856" s="1785"/>
      <c r="V856" s="1862"/>
      <c r="W856" s="1862"/>
      <c r="X856" s="1785"/>
      <c r="Y856" s="1861"/>
      <c r="Z856" s="1861"/>
      <c r="AA856" s="1785"/>
      <c r="AB856" s="1785"/>
      <c r="AC856" s="1785"/>
      <c r="AD856" s="1785"/>
      <c r="AE856" s="1785"/>
      <c r="AF856" s="1785"/>
      <c r="AG856" s="1785"/>
      <c r="AH856" s="1785"/>
      <c r="AI856" s="1785"/>
      <c r="AJ856" s="1785"/>
      <c r="AK856" s="1785"/>
      <c r="AL856" s="37"/>
    </row>
    <row r="857" spans="1:38" s="1253" customFormat="1" x14ac:dyDescent="0.3">
      <c r="A857" s="459"/>
      <c r="B857" s="459"/>
      <c r="C857" s="459"/>
      <c r="D857" s="1329"/>
      <c r="E857" s="459"/>
      <c r="F857" s="1330"/>
      <c r="G857" s="1330"/>
      <c r="H857" s="459"/>
      <c r="I857" s="1396"/>
      <c r="J857" s="402"/>
      <c r="K857" s="1785"/>
      <c r="L857" s="1865"/>
      <c r="M857" s="1865"/>
      <c r="N857" s="1865"/>
      <c r="O857" s="1865"/>
      <c r="P857" s="1865"/>
      <c r="Q857" s="1857"/>
      <c r="R857" s="1785"/>
      <c r="S857" s="1785"/>
      <c r="T857" s="1785"/>
      <c r="U857" s="1785"/>
      <c r="V857" s="1862"/>
      <c r="W857" s="1862"/>
      <c r="X857" s="1785"/>
      <c r="Y857" s="1861"/>
      <c r="Z857" s="1861"/>
      <c r="AA857" s="1785"/>
      <c r="AB857" s="1785"/>
      <c r="AC857" s="1785"/>
      <c r="AD857" s="1785"/>
      <c r="AE857" s="1785"/>
      <c r="AF857" s="1785"/>
      <c r="AG857" s="1785"/>
      <c r="AH857" s="1785"/>
      <c r="AI857" s="1785"/>
      <c r="AJ857" s="1785"/>
      <c r="AK857" s="1785"/>
      <c r="AL857" s="37"/>
    </row>
    <row r="858" spans="1:38" s="1253" customFormat="1" x14ac:dyDescent="0.3">
      <c r="A858" s="459"/>
      <c r="B858" s="459"/>
      <c r="C858" s="459"/>
      <c r="D858" s="1329"/>
      <c r="E858" s="459"/>
      <c r="F858" s="1330"/>
      <c r="G858" s="1330"/>
      <c r="H858" s="459"/>
      <c r="I858" s="1396"/>
      <c r="J858" s="402"/>
      <c r="K858" s="1785"/>
      <c r="L858" s="1865"/>
      <c r="M858" s="1865"/>
      <c r="N858" s="1865"/>
      <c r="O858" s="1865"/>
      <c r="P858" s="1865"/>
      <c r="Q858" s="1857"/>
      <c r="R858" s="1785"/>
      <c r="S858" s="1785"/>
      <c r="T858" s="1785"/>
      <c r="U858" s="1785"/>
      <c r="V858" s="1862"/>
      <c r="W858" s="1862"/>
      <c r="X858" s="1785"/>
      <c r="Y858" s="1861"/>
      <c r="Z858" s="1861"/>
      <c r="AA858" s="1785"/>
      <c r="AB858" s="1785"/>
      <c r="AC858" s="1785"/>
      <c r="AD858" s="1785"/>
      <c r="AE858" s="1785"/>
      <c r="AF858" s="1785"/>
      <c r="AG858" s="1785"/>
      <c r="AH858" s="1785"/>
      <c r="AI858" s="1785"/>
      <c r="AJ858" s="1785"/>
      <c r="AK858" s="1785"/>
      <c r="AL858" s="37"/>
    </row>
    <row r="859" spans="1:38" s="1253" customFormat="1" x14ac:dyDescent="0.3">
      <c r="A859" s="459"/>
      <c r="B859" s="459"/>
      <c r="C859" s="459"/>
      <c r="D859" s="1329"/>
      <c r="E859" s="459"/>
      <c r="F859" s="1330"/>
      <c r="G859" s="1330"/>
      <c r="H859" s="459"/>
      <c r="I859" s="1396"/>
      <c r="J859" s="402"/>
      <c r="K859" s="1785"/>
      <c r="L859" s="1865"/>
      <c r="M859" s="1865"/>
      <c r="N859" s="1865"/>
      <c r="O859" s="1865"/>
      <c r="P859" s="1865"/>
      <c r="Q859" s="1857"/>
      <c r="R859" s="1785"/>
      <c r="S859" s="1785"/>
      <c r="T859" s="1785"/>
      <c r="U859" s="1785"/>
      <c r="V859" s="1862"/>
      <c r="W859" s="1862"/>
      <c r="X859" s="1785"/>
      <c r="Y859" s="1861"/>
      <c r="Z859" s="1861"/>
      <c r="AA859" s="1785"/>
      <c r="AB859" s="1785"/>
      <c r="AC859" s="1785"/>
      <c r="AD859" s="1785"/>
      <c r="AE859" s="1785"/>
      <c r="AF859" s="1785"/>
      <c r="AG859" s="1785"/>
      <c r="AH859" s="1785"/>
      <c r="AI859" s="1785"/>
      <c r="AJ859" s="1785"/>
      <c r="AK859" s="1785"/>
      <c r="AL859" s="37"/>
    </row>
    <row r="860" spans="1:38" s="1253" customFormat="1" x14ac:dyDescent="0.3">
      <c r="A860" s="459"/>
      <c r="B860" s="459"/>
      <c r="C860" s="459"/>
      <c r="D860" s="1329"/>
      <c r="E860" s="459"/>
      <c r="F860" s="1330"/>
      <c r="G860" s="1330"/>
      <c r="H860" s="459"/>
      <c r="I860" s="1396"/>
      <c r="J860" s="402"/>
      <c r="K860" s="1785"/>
      <c r="L860" s="1865"/>
      <c r="M860" s="1865"/>
      <c r="N860" s="1865"/>
      <c r="O860" s="1865"/>
      <c r="P860" s="1865"/>
      <c r="Q860" s="1857"/>
      <c r="R860" s="1785"/>
      <c r="S860" s="1785"/>
      <c r="T860" s="1785"/>
      <c r="U860" s="1785"/>
      <c r="V860" s="1862"/>
      <c r="W860" s="1862"/>
      <c r="X860" s="1785"/>
      <c r="Y860" s="1861"/>
      <c r="Z860" s="1861"/>
      <c r="AA860" s="1785"/>
      <c r="AB860" s="1785"/>
      <c r="AC860" s="1785"/>
      <c r="AD860" s="1785"/>
      <c r="AE860" s="1785"/>
      <c r="AF860" s="1785"/>
      <c r="AG860" s="1785"/>
      <c r="AH860" s="1785"/>
      <c r="AI860" s="1785"/>
      <c r="AJ860" s="1785"/>
      <c r="AK860" s="1785"/>
      <c r="AL860" s="37"/>
    </row>
    <row r="861" spans="1:38" s="1253" customFormat="1" x14ac:dyDescent="0.3">
      <c r="A861" s="459"/>
      <c r="B861" s="459"/>
      <c r="C861" s="459"/>
      <c r="D861" s="1329"/>
      <c r="E861" s="459"/>
      <c r="F861" s="1330"/>
      <c r="G861" s="1330"/>
      <c r="H861" s="459"/>
      <c r="I861" s="1396"/>
      <c r="J861" s="402"/>
      <c r="K861" s="1785"/>
      <c r="L861" s="1865"/>
      <c r="M861" s="1865"/>
      <c r="N861" s="1865"/>
      <c r="O861" s="1865"/>
      <c r="P861" s="1865"/>
      <c r="Q861" s="1857"/>
      <c r="R861" s="1785"/>
      <c r="S861" s="1785"/>
      <c r="T861" s="1785"/>
      <c r="U861" s="1785"/>
      <c r="V861" s="1862"/>
      <c r="W861" s="1862"/>
      <c r="X861" s="1785"/>
      <c r="Y861" s="1861"/>
      <c r="Z861" s="1861"/>
      <c r="AA861" s="1785"/>
      <c r="AB861" s="1785"/>
      <c r="AC861" s="1785"/>
      <c r="AD861" s="1785"/>
      <c r="AE861" s="1785"/>
      <c r="AF861" s="1785"/>
      <c r="AG861" s="1785"/>
      <c r="AH861" s="1785"/>
      <c r="AI861" s="1785"/>
      <c r="AJ861" s="1785"/>
      <c r="AK861" s="1785"/>
      <c r="AL861" s="37"/>
    </row>
    <row r="862" spans="1:38" s="1253" customFormat="1" x14ac:dyDescent="0.3">
      <c r="A862" s="459"/>
      <c r="B862" s="459"/>
      <c r="C862" s="459"/>
      <c r="D862" s="1329"/>
      <c r="E862" s="459"/>
      <c r="F862" s="1330"/>
      <c r="G862" s="1330"/>
      <c r="H862" s="459"/>
      <c r="I862" s="1396"/>
      <c r="J862" s="402"/>
      <c r="K862" s="1785"/>
      <c r="L862" s="1865"/>
      <c r="M862" s="1865"/>
      <c r="N862" s="1865"/>
      <c r="O862" s="1865"/>
      <c r="P862" s="1865"/>
      <c r="Q862" s="1857"/>
      <c r="R862" s="1785"/>
      <c r="S862" s="1785"/>
      <c r="T862" s="1785"/>
      <c r="U862" s="1785"/>
      <c r="V862" s="1862"/>
      <c r="W862" s="1862"/>
      <c r="X862" s="1785"/>
      <c r="Y862" s="1861"/>
      <c r="Z862" s="1861"/>
      <c r="AA862" s="1785"/>
      <c r="AB862" s="1785"/>
      <c r="AC862" s="1785"/>
      <c r="AD862" s="1785"/>
      <c r="AE862" s="1785"/>
      <c r="AF862" s="1785"/>
      <c r="AG862" s="1785"/>
      <c r="AH862" s="1785"/>
      <c r="AI862" s="1785"/>
      <c r="AJ862" s="1785"/>
      <c r="AK862" s="1785"/>
      <c r="AL862" s="37"/>
    </row>
    <row r="863" spans="1:38" s="1253" customFormat="1" x14ac:dyDescent="0.3">
      <c r="A863" s="459"/>
      <c r="B863" s="459"/>
      <c r="C863" s="459"/>
      <c r="D863" s="1329"/>
      <c r="E863" s="459"/>
      <c r="F863" s="1330"/>
      <c r="G863" s="1330"/>
      <c r="H863" s="459"/>
      <c r="I863" s="1396"/>
      <c r="J863" s="402"/>
      <c r="K863" s="1785"/>
      <c r="L863" s="1865"/>
      <c r="M863" s="1865"/>
      <c r="N863" s="1865"/>
      <c r="O863" s="1865"/>
      <c r="P863" s="1865"/>
      <c r="Q863" s="1857"/>
      <c r="R863" s="1785"/>
      <c r="S863" s="1785"/>
      <c r="T863" s="1785"/>
      <c r="U863" s="1785"/>
      <c r="V863" s="1862"/>
      <c r="W863" s="1862"/>
      <c r="X863" s="1785"/>
      <c r="Y863" s="1861"/>
      <c r="Z863" s="1861"/>
      <c r="AA863" s="1785"/>
      <c r="AB863" s="1785"/>
      <c r="AC863" s="1785"/>
      <c r="AD863" s="1785"/>
      <c r="AE863" s="1785"/>
      <c r="AF863" s="1785"/>
      <c r="AG863" s="1785"/>
      <c r="AH863" s="1785"/>
      <c r="AI863" s="1785"/>
      <c r="AJ863" s="1785"/>
      <c r="AK863" s="1785"/>
      <c r="AL863" s="37"/>
    </row>
    <row r="864" spans="1:38" s="1253" customFormat="1" x14ac:dyDescent="0.3">
      <c r="A864" s="459"/>
      <c r="B864" s="459"/>
      <c r="C864" s="459"/>
      <c r="D864" s="1329"/>
      <c r="E864" s="459"/>
      <c r="F864" s="1330"/>
      <c r="G864" s="1330"/>
      <c r="H864" s="459"/>
      <c r="I864" s="1396"/>
      <c r="J864" s="402"/>
      <c r="K864" s="1785"/>
      <c r="L864" s="1865"/>
      <c r="M864" s="1865"/>
      <c r="N864" s="1865"/>
      <c r="O864" s="1865"/>
      <c r="P864" s="1865"/>
      <c r="Q864" s="1857"/>
      <c r="R864" s="1785"/>
      <c r="S864" s="1785"/>
      <c r="T864" s="1785"/>
      <c r="U864" s="1785"/>
      <c r="V864" s="1862"/>
      <c r="W864" s="1862"/>
      <c r="X864" s="1785"/>
      <c r="Y864" s="1861"/>
      <c r="Z864" s="1861"/>
      <c r="AA864" s="1785"/>
      <c r="AB864" s="1785"/>
      <c r="AC864" s="1785"/>
      <c r="AD864" s="1785"/>
      <c r="AE864" s="1785"/>
      <c r="AF864" s="1785"/>
      <c r="AG864" s="1785"/>
      <c r="AH864" s="1785"/>
      <c r="AI864" s="1785"/>
      <c r="AJ864" s="1785"/>
      <c r="AK864" s="1785"/>
      <c r="AL864" s="37"/>
    </row>
    <row r="865" spans="1:38" s="1253" customFormat="1" x14ac:dyDescent="0.3">
      <c r="A865" s="459"/>
      <c r="B865" s="459"/>
      <c r="C865" s="459"/>
      <c r="D865" s="1329"/>
      <c r="E865" s="459"/>
      <c r="F865" s="1330"/>
      <c r="G865" s="1330"/>
      <c r="H865" s="459"/>
      <c r="I865" s="1396"/>
      <c r="J865" s="402"/>
      <c r="K865" s="1785"/>
      <c r="L865" s="1865"/>
      <c r="M865" s="1865"/>
      <c r="N865" s="1865"/>
      <c r="O865" s="1865"/>
      <c r="P865" s="1865"/>
      <c r="Q865" s="1857"/>
      <c r="R865" s="1785"/>
      <c r="S865" s="1785"/>
      <c r="T865" s="1785"/>
      <c r="U865" s="1785"/>
      <c r="V865" s="1862"/>
      <c r="W865" s="1862"/>
      <c r="X865" s="1785"/>
      <c r="Y865" s="1861"/>
      <c r="Z865" s="1861"/>
      <c r="AA865" s="1785"/>
      <c r="AB865" s="1785"/>
      <c r="AC865" s="1785"/>
      <c r="AD865" s="1785"/>
      <c r="AE865" s="1785"/>
      <c r="AF865" s="1785"/>
      <c r="AG865" s="1785"/>
      <c r="AH865" s="1785"/>
      <c r="AI865" s="1785"/>
      <c r="AJ865" s="1785"/>
      <c r="AK865" s="1785"/>
      <c r="AL865" s="37"/>
    </row>
    <row r="866" spans="1:38" s="1253" customFormat="1" x14ac:dyDescent="0.3">
      <c r="A866" s="459"/>
      <c r="B866" s="459"/>
      <c r="C866" s="459"/>
      <c r="D866" s="1329"/>
      <c r="E866" s="459"/>
      <c r="F866" s="1330"/>
      <c r="G866" s="1330"/>
      <c r="H866" s="459"/>
      <c r="I866" s="1396"/>
      <c r="J866" s="402"/>
      <c r="K866" s="1785"/>
      <c r="L866" s="1865"/>
      <c r="M866" s="1865"/>
      <c r="N866" s="1865"/>
      <c r="O866" s="1865"/>
      <c r="P866" s="1865"/>
      <c r="Q866" s="1857"/>
      <c r="R866" s="1785"/>
      <c r="S866" s="1785"/>
      <c r="T866" s="1785"/>
      <c r="U866" s="1785"/>
      <c r="V866" s="1862"/>
      <c r="W866" s="1862"/>
      <c r="X866" s="1785"/>
      <c r="Y866" s="1861"/>
      <c r="Z866" s="1861"/>
      <c r="AA866" s="1785"/>
      <c r="AB866" s="1785"/>
      <c r="AC866" s="1785"/>
      <c r="AD866" s="1785"/>
      <c r="AE866" s="1785"/>
      <c r="AF866" s="1785"/>
      <c r="AG866" s="1785"/>
      <c r="AH866" s="1785"/>
      <c r="AI866" s="1785"/>
      <c r="AJ866" s="1785"/>
      <c r="AK866" s="1785"/>
      <c r="AL866" s="37"/>
    </row>
    <row r="867" spans="1:38" s="1253" customFormat="1" x14ac:dyDescent="0.3">
      <c r="A867" s="459"/>
      <c r="B867" s="459"/>
      <c r="C867" s="459"/>
      <c r="D867" s="1329"/>
      <c r="E867" s="459"/>
      <c r="F867" s="1330"/>
      <c r="G867" s="1330"/>
      <c r="H867" s="459"/>
      <c r="I867" s="1396"/>
      <c r="J867" s="402"/>
      <c r="K867" s="1785"/>
      <c r="L867" s="1865"/>
      <c r="M867" s="1865"/>
      <c r="N867" s="1865"/>
      <c r="O867" s="1865"/>
      <c r="P867" s="1865"/>
      <c r="Q867" s="1857"/>
      <c r="R867" s="1785"/>
      <c r="S867" s="1785"/>
      <c r="T867" s="1785"/>
      <c r="U867" s="1785"/>
      <c r="V867" s="1862"/>
      <c r="W867" s="1862"/>
      <c r="X867" s="1785"/>
      <c r="Y867" s="1861"/>
      <c r="Z867" s="1861"/>
      <c r="AA867" s="1785"/>
      <c r="AB867" s="1785"/>
      <c r="AC867" s="1785"/>
      <c r="AD867" s="1785"/>
      <c r="AE867" s="1785"/>
      <c r="AF867" s="1785"/>
      <c r="AG867" s="1785"/>
      <c r="AH867" s="1785"/>
      <c r="AI867" s="1785"/>
      <c r="AJ867" s="1785"/>
      <c r="AK867" s="1785"/>
      <c r="AL867" s="37"/>
    </row>
    <row r="868" spans="1:38" s="1253" customFormat="1" x14ac:dyDescent="0.3">
      <c r="A868" s="459"/>
      <c r="B868" s="459"/>
      <c r="C868" s="459"/>
      <c r="D868" s="1329"/>
      <c r="E868" s="459"/>
      <c r="F868" s="1330"/>
      <c r="G868" s="1330"/>
      <c r="H868" s="459"/>
      <c r="I868" s="1396"/>
      <c r="J868" s="402"/>
      <c r="K868" s="1785"/>
      <c r="L868" s="1865"/>
      <c r="M868" s="1865"/>
      <c r="N868" s="1865"/>
      <c r="O868" s="1865"/>
      <c r="P868" s="1865"/>
      <c r="Q868" s="1857"/>
      <c r="R868" s="1785"/>
      <c r="S868" s="1785"/>
      <c r="T868" s="1785"/>
      <c r="U868" s="1785"/>
      <c r="V868" s="1862"/>
      <c r="W868" s="1862"/>
      <c r="X868" s="1785"/>
      <c r="Y868" s="1861"/>
      <c r="Z868" s="1861"/>
      <c r="AA868" s="1785"/>
      <c r="AB868" s="1785"/>
      <c r="AC868" s="1785"/>
      <c r="AD868" s="1785"/>
      <c r="AE868" s="1785"/>
      <c r="AF868" s="1785"/>
      <c r="AG868" s="1785"/>
      <c r="AH868" s="1785"/>
      <c r="AI868" s="1785"/>
      <c r="AJ868" s="1785"/>
      <c r="AK868" s="1785"/>
      <c r="AL868" s="37"/>
    </row>
    <row r="869" spans="1:38" s="1253" customFormat="1" x14ac:dyDescent="0.3">
      <c r="A869" s="459"/>
      <c r="B869" s="459"/>
      <c r="C869" s="459"/>
      <c r="D869" s="1329"/>
      <c r="E869" s="459"/>
      <c r="F869" s="1330"/>
      <c r="G869" s="1330"/>
      <c r="H869" s="459"/>
      <c r="I869" s="1396"/>
      <c r="J869" s="402"/>
      <c r="K869" s="1785"/>
      <c r="L869" s="1865"/>
      <c r="M869" s="1865"/>
      <c r="N869" s="1865"/>
      <c r="O869" s="1865"/>
      <c r="P869" s="1865"/>
      <c r="Q869" s="1857"/>
      <c r="R869" s="1785"/>
      <c r="S869" s="1785"/>
      <c r="T869" s="1785"/>
      <c r="U869" s="1785"/>
      <c r="V869" s="1862"/>
      <c r="W869" s="1862"/>
      <c r="X869" s="1785"/>
      <c r="Y869" s="1861"/>
      <c r="Z869" s="1861"/>
      <c r="AA869" s="1785"/>
      <c r="AB869" s="1785"/>
      <c r="AC869" s="1785"/>
      <c r="AD869" s="1785"/>
      <c r="AE869" s="1785"/>
      <c r="AF869" s="1785"/>
      <c r="AG869" s="1785"/>
      <c r="AH869" s="1785"/>
      <c r="AI869" s="1785"/>
      <c r="AJ869" s="1785"/>
      <c r="AK869" s="1785"/>
      <c r="AL869" s="37"/>
    </row>
    <row r="870" spans="1:38" s="1253" customFormat="1" x14ac:dyDescent="0.3">
      <c r="A870" s="459"/>
      <c r="B870" s="459"/>
      <c r="C870" s="459"/>
      <c r="D870" s="1329"/>
      <c r="E870" s="459"/>
      <c r="F870" s="1330"/>
      <c r="G870" s="1330"/>
      <c r="H870" s="459"/>
      <c r="I870" s="1396"/>
      <c r="J870" s="402"/>
      <c r="K870" s="1785"/>
      <c r="L870" s="1865"/>
      <c r="M870" s="1865"/>
      <c r="N870" s="1865"/>
      <c r="O870" s="1865"/>
      <c r="P870" s="1865"/>
      <c r="Q870" s="1857"/>
      <c r="R870" s="1785"/>
      <c r="S870" s="1785"/>
      <c r="T870" s="1785"/>
      <c r="U870" s="1785"/>
      <c r="V870" s="1862"/>
      <c r="W870" s="1862"/>
      <c r="X870" s="1785"/>
      <c r="Y870" s="1861"/>
      <c r="Z870" s="1861"/>
      <c r="AA870" s="1785"/>
      <c r="AB870" s="1785"/>
      <c r="AC870" s="1785"/>
      <c r="AD870" s="1785"/>
      <c r="AE870" s="1785"/>
      <c r="AF870" s="1785"/>
      <c r="AG870" s="1785"/>
      <c r="AH870" s="1785"/>
      <c r="AI870" s="1785"/>
      <c r="AJ870" s="1785"/>
      <c r="AK870" s="1785"/>
      <c r="AL870" s="37"/>
    </row>
    <row r="871" spans="1:38" s="1253" customFormat="1" x14ac:dyDescent="0.3">
      <c r="A871" s="459"/>
      <c r="B871" s="459"/>
      <c r="C871" s="459"/>
      <c r="D871" s="1329"/>
      <c r="E871" s="459"/>
      <c r="F871" s="1330"/>
      <c r="G871" s="1330"/>
      <c r="H871" s="459"/>
      <c r="I871" s="1396"/>
      <c r="J871" s="402"/>
      <c r="K871" s="1785"/>
      <c r="L871" s="1865"/>
      <c r="M871" s="1865"/>
      <c r="N871" s="1865"/>
      <c r="O871" s="1865"/>
      <c r="P871" s="1865"/>
      <c r="Q871" s="1857"/>
      <c r="R871" s="1785"/>
      <c r="S871" s="1785"/>
      <c r="T871" s="1785"/>
      <c r="U871" s="1785"/>
      <c r="V871" s="1862"/>
      <c r="W871" s="1862"/>
      <c r="X871" s="1785"/>
      <c r="Y871" s="1861"/>
      <c r="Z871" s="1861"/>
      <c r="AA871" s="1785"/>
      <c r="AB871" s="1785"/>
      <c r="AC871" s="1785"/>
      <c r="AD871" s="1785"/>
      <c r="AE871" s="1785"/>
      <c r="AF871" s="1785"/>
      <c r="AG871" s="1785"/>
      <c r="AH871" s="1785"/>
      <c r="AI871" s="1785"/>
      <c r="AJ871" s="1785"/>
      <c r="AK871" s="1785"/>
      <c r="AL871" s="37"/>
    </row>
    <row r="872" spans="1:38" s="1253" customFormat="1" x14ac:dyDescent="0.3">
      <c r="A872" s="459"/>
      <c r="B872" s="459"/>
      <c r="C872" s="459"/>
      <c r="D872" s="1329"/>
      <c r="E872" s="459"/>
      <c r="F872" s="1330"/>
      <c r="G872" s="1330"/>
      <c r="H872" s="459"/>
      <c r="I872" s="1396"/>
      <c r="J872" s="402"/>
      <c r="K872" s="1785"/>
      <c r="L872" s="1865"/>
      <c r="M872" s="1865"/>
      <c r="N872" s="1865"/>
      <c r="O872" s="1865"/>
      <c r="P872" s="1865"/>
      <c r="Q872" s="1857"/>
      <c r="R872" s="1785"/>
      <c r="S872" s="1785"/>
      <c r="T872" s="1785"/>
      <c r="U872" s="1785"/>
      <c r="V872" s="1862"/>
      <c r="W872" s="1862"/>
      <c r="X872" s="1785"/>
      <c r="Y872" s="1861"/>
      <c r="Z872" s="1861"/>
      <c r="AA872" s="1785"/>
      <c r="AB872" s="1785"/>
      <c r="AC872" s="1785"/>
      <c r="AD872" s="1785"/>
      <c r="AE872" s="1785"/>
      <c r="AF872" s="1785"/>
      <c r="AG872" s="1785"/>
      <c r="AH872" s="1785"/>
      <c r="AI872" s="1785"/>
      <c r="AJ872" s="1785"/>
      <c r="AK872" s="1785"/>
      <c r="AL872" s="37"/>
    </row>
    <row r="873" spans="1:38" s="1253" customFormat="1" x14ac:dyDescent="0.3">
      <c r="A873" s="459"/>
      <c r="B873" s="459"/>
      <c r="C873" s="459"/>
      <c r="D873" s="1329"/>
      <c r="E873" s="459"/>
      <c r="F873" s="1330"/>
      <c r="G873" s="1330"/>
      <c r="H873" s="459"/>
      <c r="I873" s="1396"/>
      <c r="J873" s="402"/>
      <c r="K873" s="1785"/>
      <c r="L873" s="1865"/>
      <c r="M873" s="1865"/>
      <c r="N873" s="1865"/>
      <c r="O873" s="1865"/>
      <c r="P873" s="1865"/>
      <c r="Q873" s="1857"/>
      <c r="R873" s="1785"/>
      <c r="S873" s="1785"/>
      <c r="T873" s="1785"/>
      <c r="U873" s="1785"/>
      <c r="V873" s="1862"/>
      <c r="W873" s="1862"/>
      <c r="X873" s="1785"/>
      <c r="Y873" s="1861"/>
      <c r="Z873" s="1861"/>
      <c r="AA873" s="1785"/>
      <c r="AB873" s="1785"/>
      <c r="AC873" s="1785"/>
      <c r="AD873" s="1785"/>
      <c r="AE873" s="1785"/>
      <c r="AF873" s="1785"/>
      <c r="AG873" s="1785"/>
      <c r="AH873" s="1785"/>
      <c r="AI873" s="1785"/>
      <c r="AJ873" s="1785"/>
      <c r="AK873" s="1785"/>
      <c r="AL873" s="37"/>
    </row>
    <row r="874" spans="1:38" s="1253" customFormat="1" x14ac:dyDescent="0.3">
      <c r="A874" s="459"/>
      <c r="B874" s="459"/>
      <c r="C874" s="459"/>
      <c r="D874" s="1329"/>
      <c r="E874" s="459"/>
      <c r="F874" s="1330"/>
      <c r="G874" s="1330"/>
      <c r="H874" s="459"/>
      <c r="I874" s="1396"/>
      <c r="J874" s="402"/>
      <c r="K874" s="1785"/>
      <c r="L874" s="1865"/>
      <c r="M874" s="1865"/>
      <c r="N874" s="1865"/>
      <c r="O874" s="1865"/>
      <c r="P874" s="1865"/>
      <c r="Q874" s="1857"/>
      <c r="R874" s="1785"/>
      <c r="S874" s="1785"/>
      <c r="T874" s="1785"/>
      <c r="U874" s="1785"/>
      <c r="V874" s="1862"/>
      <c r="W874" s="1862"/>
      <c r="X874" s="1785"/>
      <c r="Y874" s="1861"/>
      <c r="Z874" s="1861"/>
      <c r="AA874" s="1785"/>
      <c r="AB874" s="1785"/>
      <c r="AC874" s="1785"/>
      <c r="AD874" s="1785"/>
      <c r="AE874" s="1785"/>
      <c r="AF874" s="1785"/>
      <c r="AG874" s="1785"/>
      <c r="AH874" s="1785"/>
      <c r="AI874" s="1785"/>
      <c r="AJ874" s="1785"/>
      <c r="AK874" s="1785"/>
      <c r="AL874" s="37"/>
    </row>
    <row r="875" spans="1:38" s="1253" customFormat="1" x14ac:dyDescent="0.3">
      <c r="A875" s="459"/>
      <c r="B875" s="459"/>
      <c r="C875" s="459"/>
      <c r="D875" s="1329"/>
      <c r="E875" s="459"/>
      <c r="F875" s="1330"/>
      <c r="G875" s="1330"/>
      <c r="H875" s="459"/>
      <c r="I875" s="1396"/>
      <c r="J875" s="402"/>
      <c r="K875" s="1785"/>
      <c r="L875" s="1865"/>
      <c r="M875" s="1865"/>
      <c r="N875" s="1865"/>
      <c r="O875" s="1865"/>
      <c r="P875" s="1865"/>
      <c r="Q875" s="1857"/>
      <c r="R875" s="1785"/>
      <c r="S875" s="1785"/>
      <c r="T875" s="1785"/>
      <c r="U875" s="1785"/>
      <c r="V875" s="1862"/>
      <c r="W875" s="1862"/>
      <c r="X875" s="1785"/>
      <c r="Y875" s="1861"/>
      <c r="Z875" s="1861"/>
      <c r="AA875" s="1785"/>
      <c r="AB875" s="1785"/>
      <c r="AC875" s="1785"/>
      <c r="AD875" s="1785"/>
      <c r="AE875" s="1785"/>
      <c r="AF875" s="1785"/>
      <c r="AG875" s="1785"/>
      <c r="AH875" s="1785"/>
      <c r="AI875" s="1785"/>
      <c r="AJ875" s="1785"/>
      <c r="AK875" s="1785"/>
      <c r="AL875" s="37"/>
    </row>
    <row r="876" spans="1:38" s="1253" customFormat="1" x14ac:dyDescent="0.3">
      <c r="A876" s="459"/>
      <c r="B876" s="459"/>
      <c r="C876" s="459"/>
      <c r="D876" s="1329"/>
      <c r="E876" s="459"/>
      <c r="F876" s="1330"/>
      <c r="G876" s="1330"/>
      <c r="H876" s="459"/>
      <c r="I876" s="1396"/>
      <c r="J876" s="402"/>
      <c r="K876" s="1785"/>
      <c r="L876" s="1865"/>
      <c r="M876" s="1865"/>
      <c r="N876" s="1865"/>
      <c r="O876" s="1865"/>
      <c r="P876" s="1865"/>
      <c r="Q876" s="1857"/>
      <c r="R876" s="1785"/>
      <c r="S876" s="1785"/>
      <c r="T876" s="1785"/>
      <c r="U876" s="1785"/>
      <c r="V876" s="1862"/>
      <c r="W876" s="1862"/>
      <c r="X876" s="1785"/>
      <c r="Y876" s="1861"/>
      <c r="Z876" s="1861"/>
      <c r="AA876" s="1785"/>
      <c r="AB876" s="1785"/>
      <c r="AC876" s="1785"/>
      <c r="AD876" s="1785"/>
      <c r="AE876" s="1785"/>
      <c r="AF876" s="1785"/>
      <c r="AG876" s="1785"/>
      <c r="AH876" s="1785"/>
      <c r="AI876" s="1785"/>
      <c r="AJ876" s="1785"/>
      <c r="AK876" s="1785"/>
      <c r="AL876" s="37"/>
    </row>
    <row r="877" spans="1:38" s="1253" customFormat="1" x14ac:dyDescent="0.3">
      <c r="A877" s="459"/>
      <c r="B877" s="459"/>
      <c r="C877" s="459"/>
      <c r="D877" s="1329"/>
      <c r="E877" s="459"/>
      <c r="F877" s="1330"/>
      <c r="G877" s="1330"/>
      <c r="H877" s="459"/>
      <c r="I877" s="1396"/>
      <c r="J877" s="402"/>
      <c r="K877" s="1785"/>
      <c r="L877" s="1865"/>
      <c r="M877" s="1865"/>
      <c r="N877" s="1865"/>
      <c r="O877" s="1865"/>
      <c r="P877" s="1865"/>
      <c r="Q877" s="1857"/>
      <c r="R877" s="1785"/>
      <c r="S877" s="1785"/>
      <c r="T877" s="1785"/>
      <c r="U877" s="1785"/>
      <c r="V877" s="1862"/>
      <c r="W877" s="1862"/>
      <c r="X877" s="1785"/>
      <c r="Y877" s="1861"/>
      <c r="Z877" s="1861"/>
      <c r="AA877" s="1785"/>
      <c r="AB877" s="1785"/>
      <c r="AC877" s="1785"/>
      <c r="AD877" s="1785"/>
      <c r="AE877" s="1785"/>
      <c r="AF877" s="1785"/>
      <c r="AG877" s="1785"/>
      <c r="AH877" s="1785"/>
      <c r="AI877" s="1785"/>
      <c r="AJ877" s="1785"/>
      <c r="AK877" s="1785"/>
      <c r="AL877" s="37"/>
    </row>
    <row r="878" spans="1:38" s="1253" customFormat="1" x14ac:dyDescent="0.3">
      <c r="A878" s="459"/>
      <c r="B878" s="459"/>
      <c r="C878" s="459"/>
      <c r="D878" s="1329"/>
      <c r="E878" s="459"/>
      <c r="F878" s="1330"/>
      <c r="G878" s="1330"/>
      <c r="H878" s="459"/>
      <c r="I878" s="1396"/>
      <c r="J878" s="402"/>
      <c r="K878" s="1785"/>
      <c r="L878" s="1865"/>
      <c r="M878" s="1865"/>
      <c r="N878" s="1865"/>
      <c r="O878" s="1865"/>
      <c r="P878" s="1865"/>
      <c r="Q878" s="1857"/>
      <c r="R878" s="1785"/>
      <c r="S878" s="1785"/>
      <c r="T878" s="1785"/>
      <c r="U878" s="1785"/>
      <c r="V878" s="1862"/>
      <c r="W878" s="1862"/>
      <c r="X878" s="1785"/>
      <c r="Y878" s="1861"/>
      <c r="Z878" s="1861"/>
      <c r="AA878" s="1785"/>
      <c r="AB878" s="1785"/>
      <c r="AC878" s="1785"/>
      <c r="AD878" s="1785"/>
      <c r="AE878" s="1785"/>
      <c r="AF878" s="1785"/>
      <c r="AG878" s="1785"/>
      <c r="AH878" s="1785"/>
      <c r="AI878" s="1785"/>
      <c r="AJ878" s="1785"/>
      <c r="AK878" s="1785"/>
      <c r="AL878" s="37"/>
    </row>
    <row r="879" spans="1:38" s="1253" customFormat="1" x14ac:dyDescent="0.3">
      <c r="A879" s="459"/>
      <c r="B879" s="459"/>
      <c r="C879" s="459"/>
      <c r="D879" s="1329"/>
      <c r="E879" s="459"/>
      <c r="F879" s="1330"/>
      <c r="G879" s="1330"/>
      <c r="H879" s="459"/>
      <c r="I879" s="1396"/>
      <c r="J879" s="402"/>
      <c r="K879" s="1785"/>
      <c r="L879" s="1865"/>
      <c r="M879" s="1865"/>
      <c r="N879" s="1865"/>
      <c r="O879" s="1865"/>
      <c r="P879" s="1865"/>
      <c r="Q879" s="1857"/>
      <c r="R879" s="1785"/>
      <c r="S879" s="1785"/>
      <c r="T879" s="1785"/>
      <c r="U879" s="1785"/>
      <c r="V879" s="1862"/>
      <c r="W879" s="1862"/>
      <c r="X879" s="1785"/>
      <c r="Y879" s="1861"/>
      <c r="Z879" s="1861"/>
      <c r="AA879" s="1785"/>
      <c r="AB879" s="1785"/>
      <c r="AC879" s="1785"/>
      <c r="AD879" s="1785"/>
      <c r="AE879" s="1785"/>
      <c r="AF879" s="1785"/>
      <c r="AG879" s="1785"/>
      <c r="AH879" s="1785"/>
      <c r="AI879" s="1785"/>
      <c r="AJ879" s="1785"/>
      <c r="AK879" s="1785"/>
      <c r="AL879" s="37"/>
    </row>
    <row r="880" spans="1:38" s="1253" customFormat="1" x14ac:dyDescent="0.3">
      <c r="A880" s="459"/>
      <c r="B880" s="459"/>
      <c r="C880" s="459"/>
      <c r="D880" s="1329"/>
      <c r="E880" s="459"/>
      <c r="F880" s="1330"/>
      <c r="G880" s="1330"/>
      <c r="H880" s="459"/>
      <c r="I880" s="1396"/>
      <c r="J880" s="402"/>
      <c r="K880" s="1785"/>
      <c r="L880" s="1865"/>
      <c r="M880" s="1865"/>
      <c r="N880" s="1865"/>
      <c r="O880" s="1865"/>
      <c r="P880" s="1865"/>
      <c r="Q880" s="1857"/>
      <c r="R880" s="1785"/>
      <c r="S880" s="1785"/>
      <c r="T880" s="1785"/>
      <c r="U880" s="1785"/>
      <c r="V880" s="1862"/>
      <c r="W880" s="1862"/>
      <c r="X880" s="1785"/>
      <c r="Y880" s="1861"/>
      <c r="Z880" s="1861"/>
      <c r="AA880" s="1785"/>
      <c r="AB880" s="1785"/>
      <c r="AC880" s="1785"/>
      <c r="AD880" s="1785"/>
      <c r="AE880" s="1785"/>
      <c r="AF880" s="1785"/>
      <c r="AG880" s="1785"/>
      <c r="AH880" s="1785"/>
      <c r="AI880" s="1785"/>
      <c r="AJ880" s="1785"/>
      <c r="AK880" s="1785"/>
      <c r="AL880" s="37"/>
    </row>
    <row r="881" spans="1:38" s="1253" customFormat="1" x14ac:dyDescent="0.3">
      <c r="A881" s="459"/>
      <c r="B881" s="459"/>
      <c r="C881" s="459"/>
      <c r="D881" s="1329"/>
      <c r="E881" s="459"/>
      <c r="F881" s="1330"/>
      <c r="G881" s="1330"/>
      <c r="H881" s="459"/>
      <c r="I881" s="1396"/>
      <c r="J881" s="402"/>
      <c r="K881" s="1785"/>
      <c r="L881" s="1865"/>
      <c r="M881" s="1865"/>
      <c r="N881" s="1865"/>
      <c r="O881" s="1865"/>
      <c r="P881" s="1865"/>
      <c r="Q881" s="1857"/>
      <c r="R881" s="1785"/>
      <c r="S881" s="1785"/>
      <c r="T881" s="1785"/>
      <c r="U881" s="1785"/>
      <c r="V881" s="1862"/>
      <c r="W881" s="1862"/>
      <c r="X881" s="1785"/>
      <c r="Y881" s="1861"/>
      <c r="Z881" s="1861"/>
      <c r="AA881" s="1785"/>
      <c r="AB881" s="1785"/>
      <c r="AC881" s="1785"/>
      <c r="AD881" s="1785"/>
      <c r="AE881" s="1785"/>
      <c r="AF881" s="1785"/>
      <c r="AG881" s="1785"/>
      <c r="AH881" s="1785"/>
      <c r="AI881" s="1785"/>
      <c r="AJ881" s="1785"/>
      <c r="AK881" s="1785"/>
      <c r="AL881" s="37"/>
    </row>
    <row r="882" spans="1:38" s="1253" customFormat="1" x14ac:dyDescent="0.3">
      <c r="A882" s="459"/>
      <c r="B882" s="459"/>
      <c r="C882" s="459"/>
      <c r="D882" s="1329"/>
      <c r="E882" s="459"/>
      <c r="F882" s="1330"/>
      <c r="G882" s="1330"/>
      <c r="H882" s="459"/>
      <c r="I882" s="1396"/>
      <c r="J882" s="402"/>
      <c r="K882" s="1785"/>
      <c r="L882" s="1865"/>
      <c r="M882" s="1865"/>
      <c r="N882" s="1865"/>
      <c r="O882" s="1865"/>
      <c r="P882" s="1865"/>
      <c r="Q882" s="1857"/>
      <c r="R882" s="1785"/>
      <c r="S882" s="1785"/>
      <c r="T882" s="1785"/>
      <c r="U882" s="1785"/>
      <c r="V882" s="1862"/>
      <c r="W882" s="1862"/>
      <c r="X882" s="1785"/>
      <c r="Y882" s="1861"/>
      <c r="Z882" s="1861"/>
      <c r="AA882" s="1785"/>
      <c r="AB882" s="1785"/>
      <c r="AC882" s="1785"/>
      <c r="AD882" s="1785"/>
      <c r="AE882" s="1785"/>
      <c r="AF882" s="1785"/>
      <c r="AG882" s="1785"/>
      <c r="AH882" s="1785"/>
      <c r="AI882" s="1785"/>
      <c r="AJ882" s="1785"/>
      <c r="AK882" s="1785"/>
      <c r="AL882" s="37"/>
    </row>
    <row r="883" spans="1:38" s="1253" customFormat="1" x14ac:dyDescent="0.3">
      <c r="A883" s="459"/>
      <c r="B883" s="459"/>
      <c r="C883" s="459"/>
      <c r="D883" s="1329"/>
      <c r="E883" s="459"/>
      <c r="F883" s="1330"/>
      <c r="G883" s="1330"/>
      <c r="H883" s="459"/>
      <c r="I883" s="1396"/>
      <c r="J883" s="402"/>
      <c r="K883" s="1785"/>
      <c r="L883" s="1865"/>
      <c r="M883" s="1865"/>
      <c r="N883" s="1865"/>
      <c r="O883" s="1865"/>
      <c r="P883" s="1865"/>
      <c r="Q883" s="1857"/>
      <c r="R883" s="1785"/>
      <c r="S883" s="1785"/>
      <c r="T883" s="1785"/>
      <c r="U883" s="1785"/>
      <c r="V883" s="1862"/>
      <c r="W883" s="1862"/>
      <c r="X883" s="1785"/>
      <c r="Y883" s="1861"/>
      <c r="Z883" s="1861"/>
      <c r="AA883" s="1785"/>
      <c r="AB883" s="1785"/>
      <c r="AC883" s="1785"/>
      <c r="AD883" s="1785"/>
      <c r="AE883" s="1785"/>
      <c r="AF883" s="1785"/>
      <c r="AG883" s="1785"/>
      <c r="AH883" s="1785"/>
      <c r="AI883" s="1785"/>
      <c r="AJ883" s="1785"/>
      <c r="AK883" s="1785"/>
      <c r="AL883" s="37"/>
    </row>
    <row r="884" spans="1:38" s="1253" customFormat="1" x14ac:dyDescent="0.3">
      <c r="A884" s="459"/>
      <c r="B884" s="459"/>
      <c r="C884" s="459"/>
      <c r="D884" s="1329"/>
      <c r="E884" s="459"/>
      <c r="F884" s="1330"/>
      <c r="G884" s="1330"/>
      <c r="H884" s="459"/>
      <c r="I884" s="1396"/>
      <c r="J884" s="402"/>
      <c r="K884" s="1785"/>
      <c r="L884" s="1865"/>
      <c r="M884" s="1865"/>
      <c r="N884" s="1865"/>
      <c r="O884" s="1865"/>
      <c r="P884" s="1865"/>
      <c r="Q884" s="1857"/>
      <c r="R884" s="1785"/>
      <c r="S884" s="1785"/>
      <c r="T884" s="1785"/>
      <c r="U884" s="1785"/>
      <c r="V884" s="1862"/>
      <c r="W884" s="1862"/>
      <c r="X884" s="1785"/>
      <c r="Y884" s="1861"/>
      <c r="Z884" s="1861"/>
      <c r="AA884" s="1785"/>
      <c r="AB884" s="1785"/>
      <c r="AC884" s="1785"/>
      <c r="AD884" s="1785"/>
      <c r="AE884" s="1785"/>
      <c r="AF884" s="1785"/>
      <c r="AG884" s="1785"/>
      <c r="AH884" s="1785"/>
      <c r="AI884" s="1785"/>
      <c r="AJ884" s="1785"/>
      <c r="AK884" s="1785"/>
      <c r="AL884" s="37"/>
    </row>
    <row r="885" spans="1:38" s="1253" customFormat="1" x14ac:dyDescent="0.3">
      <c r="A885" s="459"/>
      <c r="B885" s="459"/>
      <c r="C885" s="459"/>
      <c r="D885" s="1329"/>
      <c r="E885" s="459"/>
      <c r="F885" s="1330"/>
      <c r="G885" s="1330"/>
      <c r="H885" s="459"/>
      <c r="I885" s="1396"/>
      <c r="J885" s="402"/>
      <c r="K885" s="1785"/>
      <c r="L885" s="1865"/>
      <c r="M885" s="1865"/>
      <c r="N885" s="1865"/>
      <c r="O885" s="1865"/>
      <c r="P885" s="1865"/>
      <c r="Q885" s="1857"/>
      <c r="R885" s="1785"/>
      <c r="S885" s="1785"/>
      <c r="T885" s="1785"/>
      <c r="U885" s="1785"/>
      <c r="V885" s="1862"/>
      <c r="W885" s="1862"/>
      <c r="X885" s="1785"/>
      <c r="Y885" s="1861"/>
      <c r="Z885" s="1861"/>
      <c r="AA885" s="1785"/>
      <c r="AB885" s="1785"/>
      <c r="AC885" s="1785"/>
      <c r="AD885" s="1785"/>
      <c r="AE885" s="1785"/>
      <c r="AF885" s="1785"/>
      <c r="AG885" s="1785"/>
      <c r="AH885" s="1785"/>
      <c r="AI885" s="1785"/>
      <c r="AJ885" s="1785"/>
      <c r="AK885" s="1785"/>
      <c r="AL885" s="37"/>
    </row>
    <row r="886" spans="1:38" s="1253" customFormat="1" x14ac:dyDescent="0.3">
      <c r="A886" s="459"/>
      <c r="B886" s="459"/>
      <c r="C886" s="459"/>
      <c r="D886" s="1329"/>
      <c r="E886" s="459"/>
      <c r="F886" s="1330"/>
      <c r="G886" s="1330"/>
      <c r="H886" s="459"/>
      <c r="I886" s="1396"/>
      <c r="J886" s="402"/>
      <c r="K886" s="1785"/>
      <c r="L886" s="1865"/>
      <c r="M886" s="1865"/>
      <c r="N886" s="1865"/>
      <c r="O886" s="1865"/>
      <c r="P886" s="1865"/>
      <c r="Q886" s="1857"/>
      <c r="R886" s="1785"/>
      <c r="S886" s="1785"/>
      <c r="T886" s="1785"/>
      <c r="U886" s="1785"/>
      <c r="V886" s="1862"/>
      <c r="W886" s="1862"/>
      <c r="X886" s="1785"/>
      <c r="Y886" s="1861"/>
      <c r="Z886" s="1861"/>
      <c r="AA886" s="1785"/>
      <c r="AB886" s="1785"/>
      <c r="AC886" s="1785"/>
      <c r="AD886" s="1785"/>
      <c r="AE886" s="1785"/>
      <c r="AF886" s="1785"/>
      <c r="AG886" s="1785"/>
      <c r="AH886" s="1785"/>
      <c r="AI886" s="1785"/>
      <c r="AJ886" s="1785"/>
      <c r="AK886" s="1785"/>
      <c r="AL886" s="37"/>
    </row>
    <row r="887" spans="1:38" s="1253" customFormat="1" x14ac:dyDescent="0.3">
      <c r="A887" s="459"/>
      <c r="B887" s="459"/>
      <c r="C887" s="459"/>
      <c r="D887" s="1329"/>
      <c r="E887" s="459"/>
      <c r="F887" s="1330"/>
      <c r="G887" s="1330"/>
      <c r="H887" s="459"/>
      <c r="I887" s="1396"/>
      <c r="J887" s="402"/>
      <c r="K887" s="1785"/>
      <c r="L887" s="1865"/>
      <c r="M887" s="1865"/>
      <c r="N887" s="1865"/>
      <c r="O887" s="1865"/>
      <c r="P887" s="1865"/>
      <c r="Q887" s="1857"/>
      <c r="R887" s="1785"/>
      <c r="S887" s="1785"/>
      <c r="T887" s="1785"/>
      <c r="U887" s="1785"/>
      <c r="V887" s="1862"/>
      <c r="W887" s="1862"/>
      <c r="X887" s="1785"/>
      <c r="Y887" s="1861"/>
      <c r="Z887" s="1861"/>
      <c r="AA887" s="1785"/>
      <c r="AB887" s="1785"/>
      <c r="AC887" s="1785"/>
      <c r="AD887" s="1785"/>
      <c r="AE887" s="1785"/>
      <c r="AF887" s="1785"/>
      <c r="AG887" s="1785"/>
      <c r="AH887" s="1785"/>
      <c r="AI887" s="1785"/>
      <c r="AJ887" s="1785"/>
      <c r="AK887" s="1785"/>
      <c r="AL887" s="37"/>
    </row>
    <row r="888" spans="1:38" s="1253" customFormat="1" x14ac:dyDescent="0.3">
      <c r="A888" s="459"/>
      <c r="B888" s="459"/>
      <c r="C888" s="459"/>
      <c r="D888" s="1329"/>
      <c r="E888" s="459"/>
      <c r="F888" s="1330"/>
      <c r="G888" s="1330"/>
      <c r="H888" s="459"/>
      <c r="I888" s="1396"/>
      <c r="J888" s="402"/>
      <c r="K888" s="1785"/>
      <c r="L888" s="1865"/>
      <c r="M888" s="1865"/>
      <c r="N888" s="1865"/>
      <c r="O888" s="1865"/>
      <c r="P888" s="1865"/>
      <c r="Q888" s="1857"/>
      <c r="R888" s="1785"/>
      <c r="S888" s="1785"/>
      <c r="T888" s="1785"/>
      <c r="U888" s="1785"/>
      <c r="V888" s="1862"/>
      <c r="W888" s="1862"/>
      <c r="X888" s="1785"/>
      <c r="Y888" s="1861"/>
      <c r="Z888" s="1861"/>
      <c r="AA888" s="1785"/>
      <c r="AB888" s="1785"/>
      <c r="AC888" s="1785"/>
      <c r="AD888" s="1785"/>
      <c r="AE888" s="1785"/>
      <c r="AF888" s="1785"/>
      <c r="AG888" s="1785"/>
      <c r="AH888" s="1785"/>
      <c r="AI888" s="1785"/>
      <c r="AJ888" s="1785"/>
      <c r="AK888" s="1785"/>
      <c r="AL888" s="37"/>
    </row>
    <row r="889" spans="1:38" s="1253" customFormat="1" x14ac:dyDescent="0.3">
      <c r="A889" s="459"/>
      <c r="B889" s="459"/>
      <c r="C889" s="459"/>
      <c r="D889" s="1329"/>
      <c r="E889" s="459"/>
      <c r="F889" s="1330"/>
      <c r="G889" s="1330"/>
      <c r="H889" s="459"/>
      <c r="I889" s="1396"/>
      <c r="J889" s="402"/>
      <c r="K889" s="1785"/>
      <c r="L889" s="1865"/>
      <c r="M889" s="1865"/>
      <c r="N889" s="1865"/>
      <c r="O889" s="1865"/>
      <c r="P889" s="1865"/>
      <c r="Q889" s="1857"/>
      <c r="R889" s="1785"/>
      <c r="S889" s="1785"/>
      <c r="T889" s="1785"/>
      <c r="U889" s="1785"/>
      <c r="V889" s="1862"/>
      <c r="W889" s="1862"/>
      <c r="X889" s="1785"/>
      <c r="Y889" s="1861"/>
      <c r="Z889" s="1861"/>
      <c r="AA889" s="1785"/>
      <c r="AB889" s="1785"/>
      <c r="AC889" s="1785"/>
      <c r="AD889" s="1785"/>
      <c r="AE889" s="1785"/>
      <c r="AF889" s="1785"/>
      <c r="AG889" s="1785"/>
      <c r="AH889" s="1785"/>
      <c r="AI889" s="1785"/>
      <c r="AJ889" s="1785"/>
      <c r="AK889" s="1785"/>
      <c r="AL889" s="37"/>
    </row>
    <row r="890" spans="1:38" s="1253" customFormat="1" x14ac:dyDescent="0.3">
      <c r="A890" s="459"/>
      <c r="B890" s="459"/>
      <c r="C890" s="459"/>
      <c r="D890" s="1329"/>
      <c r="E890" s="459"/>
      <c r="F890" s="1330"/>
      <c r="G890" s="1330"/>
      <c r="H890" s="459"/>
      <c r="I890" s="1396"/>
      <c r="J890" s="402"/>
      <c r="K890" s="1785"/>
      <c r="L890" s="1865"/>
      <c r="M890" s="1865"/>
      <c r="N890" s="1865"/>
      <c r="O890" s="1865"/>
      <c r="P890" s="1865"/>
      <c r="Q890" s="1857"/>
      <c r="R890" s="1785"/>
      <c r="S890" s="1785"/>
      <c r="T890" s="1785"/>
      <c r="U890" s="1785"/>
      <c r="V890" s="1862"/>
      <c r="W890" s="1862"/>
      <c r="X890" s="1785"/>
      <c r="Y890" s="1861"/>
      <c r="Z890" s="1861"/>
      <c r="AA890" s="1785"/>
      <c r="AB890" s="1785"/>
      <c r="AC890" s="1785"/>
      <c r="AD890" s="1785"/>
      <c r="AE890" s="1785"/>
      <c r="AF890" s="1785"/>
      <c r="AG890" s="1785"/>
      <c r="AH890" s="1785"/>
      <c r="AI890" s="1785"/>
      <c r="AJ890" s="1785"/>
      <c r="AK890" s="1785"/>
      <c r="AL890" s="37"/>
    </row>
    <row r="891" spans="1:38" s="1253" customFormat="1" x14ac:dyDescent="0.3">
      <c r="A891" s="459"/>
      <c r="B891" s="459"/>
      <c r="C891" s="459"/>
      <c r="D891" s="1329"/>
      <c r="E891" s="459"/>
      <c r="F891" s="1330"/>
      <c r="G891" s="1330"/>
      <c r="H891" s="459"/>
      <c r="I891" s="1396"/>
      <c r="J891" s="402"/>
      <c r="K891" s="1785"/>
      <c r="L891" s="1865"/>
      <c r="M891" s="1865"/>
      <c r="N891" s="1865"/>
      <c r="O891" s="1865"/>
      <c r="P891" s="1865"/>
      <c r="Q891" s="1857"/>
      <c r="R891" s="1785"/>
      <c r="S891" s="1785"/>
      <c r="T891" s="1785"/>
      <c r="U891" s="1785"/>
      <c r="V891" s="1862"/>
      <c r="W891" s="1862"/>
      <c r="X891" s="1785"/>
      <c r="Y891" s="1861"/>
      <c r="Z891" s="1861"/>
      <c r="AA891" s="1785"/>
      <c r="AB891" s="1785"/>
      <c r="AC891" s="1785"/>
      <c r="AD891" s="1785"/>
      <c r="AE891" s="1785"/>
      <c r="AF891" s="1785"/>
      <c r="AG891" s="1785"/>
      <c r="AH891" s="1785"/>
      <c r="AI891" s="1785"/>
      <c r="AJ891" s="1785"/>
      <c r="AK891" s="1785"/>
      <c r="AL891" s="37"/>
    </row>
    <row r="892" spans="1:38" s="1253" customFormat="1" x14ac:dyDescent="0.3">
      <c r="A892" s="459"/>
      <c r="B892" s="459"/>
      <c r="C892" s="459"/>
      <c r="D892" s="1329"/>
      <c r="E892" s="459"/>
      <c r="F892" s="1330"/>
      <c r="G892" s="1330"/>
      <c r="H892" s="459"/>
      <c r="I892" s="1396"/>
      <c r="J892" s="402"/>
      <c r="K892" s="1785"/>
      <c r="L892" s="1865"/>
      <c r="M892" s="1865"/>
      <c r="N892" s="1865"/>
      <c r="O892" s="1865"/>
      <c r="P892" s="1865"/>
      <c r="Q892" s="1857"/>
      <c r="R892" s="1785"/>
      <c r="S892" s="1785"/>
      <c r="T892" s="1785"/>
      <c r="U892" s="1785"/>
      <c r="V892" s="1862"/>
      <c r="W892" s="1862"/>
      <c r="X892" s="1785"/>
      <c r="Y892" s="1861"/>
      <c r="Z892" s="1861"/>
      <c r="AA892" s="1785"/>
      <c r="AB892" s="1785"/>
      <c r="AC892" s="1785"/>
      <c r="AD892" s="1785"/>
      <c r="AE892" s="1785"/>
      <c r="AF892" s="1785"/>
      <c r="AG892" s="1785"/>
      <c r="AH892" s="1785"/>
      <c r="AI892" s="1785"/>
      <c r="AJ892" s="1785"/>
      <c r="AK892" s="1785"/>
      <c r="AL892" s="37"/>
    </row>
    <row r="893" spans="1:38" s="1253" customFormat="1" x14ac:dyDescent="0.3">
      <c r="A893" s="459"/>
      <c r="B893" s="459"/>
      <c r="C893" s="459"/>
      <c r="D893" s="1329"/>
      <c r="E893" s="459"/>
      <c r="F893" s="1330"/>
      <c r="G893" s="1330"/>
      <c r="H893" s="459"/>
      <c r="I893" s="1396"/>
      <c r="J893" s="402"/>
      <c r="K893" s="1785"/>
      <c r="L893" s="1865"/>
      <c r="M893" s="1865"/>
      <c r="N893" s="1865"/>
      <c r="O893" s="1865"/>
      <c r="P893" s="1865"/>
      <c r="Q893" s="1857"/>
      <c r="R893" s="1785"/>
      <c r="S893" s="1785"/>
      <c r="T893" s="1785"/>
      <c r="U893" s="1785"/>
      <c r="V893" s="1862"/>
      <c r="W893" s="1862"/>
      <c r="X893" s="1785"/>
      <c r="Y893" s="1861"/>
      <c r="Z893" s="1861"/>
      <c r="AA893" s="1785"/>
      <c r="AB893" s="1785"/>
      <c r="AC893" s="1785"/>
      <c r="AD893" s="1785"/>
      <c r="AE893" s="1785"/>
      <c r="AF893" s="1785"/>
      <c r="AG893" s="1785"/>
      <c r="AH893" s="1785"/>
      <c r="AI893" s="1785"/>
      <c r="AJ893" s="1785"/>
      <c r="AK893" s="1785"/>
      <c r="AL893" s="37"/>
    </row>
    <row r="894" spans="1:38" s="1253" customFormat="1" x14ac:dyDescent="0.3">
      <c r="A894" s="459"/>
      <c r="B894" s="459"/>
      <c r="C894" s="459"/>
      <c r="D894" s="1329"/>
      <c r="E894" s="459"/>
      <c r="F894" s="1330"/>
      <c r="G894" s="1330"/>
      <c r="H894" s="459"/>
      <c r="I894" s="1396"/>
      <c r="J894" s="402"/>
      <c r="K894" s="1785"/>
      <c r="L894" s="1865"/>
      <c r="M894" s="1865"/>
      <c r="N894" s="1865"/>
      <c r="O894" s="1865"/>
      <c r="P894" s="1865"/>
      <c r="Q894" s="1857"/>
      <c r="R894" s="1785"/>
      <c r="S894" s="1785"/>
      <c r="T894" s="1785"/>
      <c r="U894" s="1785"/>
      <c r="V894" s="1862"/>
      <c r="W894" s="1862"/>
      <c r="X894" s="1785"/>
      <c r="Y894" s="1861"/>
      <c r="Z894" s="1861"/>
      <c r="AA894" s="1785"/>
      <c r="AB894" s="1785"/>
      <c r="AC894" s="1785"/>
      <c r="AD894" s="1785"/>
      <c r="AE894" s="1785"/>
      <c r="AF894" s="1785"/>
      <c r="AG894" s="1785"/>
      <c r="AH894" s="1785"/>
      <c r="AI894" s="1785"/>
      <c r="AJ894" s="1785"/>
      <c r="AK894" s="1785"/>
      <c r="AL894" s="37"/>
    </row>
    <row r="895" spans="1:38" s="1253" customFormat="1" x14ac:dyDescent="0.3">
      <c r="A895" s="459"/>
      <c r="B895" s="459"/>
      <c r="C895" s="459"/>
      <c r="D895" s="1329"/>
      <c r="E895" s="459"/>
      <c r="F895" s="1330"/>
      <c r="G895" s="1330"/>
      <c r="H895" s="459"/>
      <c r="I895" s="1396"/>
      <c r="J895" s="402"/>
      <c r="K895" s="1785"/>
      <c r="L895" s="1865"/>
      <c r="M895" s="1865"/>
      <c r="N895" s="1865"/>
      <c r="O895" s="1865"/>
      <c r="P895" s="1865"/>
      <c r="Q895" s="1857"/>
      <c r="R895" s="1785"/>
      <c r="S895" s="1785"/>
      <c r="T895" s="1785"/>
      <c r="U895" s="1785"/>
      <c r="V895" s="1862"/>
      <c r="W895" s="1862"/>
      <c r="X895" s="1785"/>
      <c r="Y895" s="1861"/>
      <c r="Z895" s="1861"/>
      <c r="AA895" s="1785"/>
      <c r="AB895" s="1785"/>
      <c r="AC895" s="1785"/>
      <c r="AD895" s="1785"/>
      <c r="AE895" s="1785"/>
      <c r="AF895" s="1785"/>
      <c r="AG895" s="1785"/>
      <c r="AH895" s="1785"/>
      <c r="AI895" s="1785"/>
      <c r="AJ895" s="1785"/>
      <c r="AK895" s="1785"/>
      <c r="AL895" s="37"/>
    </row>
    <row r="896" spans="1:38" s="1253" customFormat="1" x14ac:dyDescent="0.3">
      <c r="A896" s="459"/>
      <c r="B896" s="459"/>
      <c r="C896" s="459"/>
      <c r="D896" s="1329"/>
      <c r="E896" s="459"/>
      <c r="F896" s="1330"/>
      <c r="G896" s="1330"/>
      <c r="H896" s="459"/>
      <c r="I896" s="1396"/>
      <c r="J896" s="402"/>
      <c r="K896" s="1785"/>
      <c r="L896" s="1865"/>
      <c r="M896" s="1865"/>
      <c r="N896" s="1865"/>
      <c r="O896" s="1865"/>
      <c r="P896" s="1865"/>
      <c r="Q896" s="1857"/>
      <c r="R896" s="1785"/>
      <c r="S896" s="1785"/>
      <c r="T896" s="1785"/>
      <c r="U896" s="1785"/>
      <c r="V896" s="1862"/>
      <c r="W896" s="1862"/>
      <c r="X896" s="1785"/>
      <c r="Y896" s="1861"/>
      <c r="Z896" s="1861"/>
      <c r="AA896" s="1785"/>
      <c r="AB896" s="1785"/>
      <c r="AC896" s="1785"/>
      <c r="AD896" s="1785"/>
      <c r="AE896" s="1785"/>
      <c r="AF896" s="1785"/>
      <c r="AG896" s="1785"/>
      <c r="AH896" s="1785"/>
      <c r="AI896" s="1785"/>
      <c r="AJ896" s="1785"/>
      <c r="AK896" s="1785"/>
      <c r="AL896" s="37"/>
    </row>
    <row r="897" spans="1:38" s="1253" customFormat="1" x14ac:dyDescent="0.3">
      <c r="A897" s="459"/>
      <c r="B897" s="459"/>
      <c r="C897" s="459"/>
      <c r="D897" s="1329"/>
      <c r="E897" s="459"/>
      <c r="F897" s="1330"/>
      <c r="G897" s="1330"/>
      <c r="H897" s="459"/>
      <c r="I897" s="1396"/>
      <c r="J897" s="402"/>
      <c r="K897" s="1785"/>
      <c r="L897" s="1865"/>
      <c r="M897" s="1865"/>
      <c r="N897" s="1865"/>
      <c r="O897" s="1865"/>
      <c r="P897" s="1865"/>
      <c r="Q897" s="1857"/>
      <c r="R897" s="1785"/>
      <c r="S897" s="1785"/>
      <c r="T897" s="1785"/>
      <c r="U897" s="1785"/>
      <c r="V897" s="1862"/>
      <c r="W897" s="1862"/>
      <c r="X897" s="1785"/>
      <c r="Y897" s="1861"/>
      <c r="Z897" s="1861"/>
      <c r="AA897" s="1785"/>
      <c r="AB897" s="1785"/>
      <c r="AC897" s="1785"/>
      <c r="AD897" s="1785"/>
      <c r="AE897" s="1785"/>
      <c r="AF897" s="1785"/>
      <c r="AG897" s="1785"/>
      <c r="AH897" s="1785"/>
      <c r="AI897" s="1785"/>
      <c r="AJ897" s="1785"/>
      <c r="AK897" s="1785"/>
      <c r="AL897" s="37"/>
    </row>
    <row r="898" spans="1:38" s="1253" customFormat="1" x14ac:dyDescent="0.3">
      <c r="A898" s="459"/>
      <c r="B898" s="459"/>
      <c r="C898" s="459"/>
      <c r="D898" s="1329"/>
      <c r="E898" s="459"/>
      <c r="F898" s="1330"/>
      <c r="G898" s="1330"/>
      <c r="H898" s="459"/>
      <c r="I898" s="1396"/>
      <c r="J898" s="402"/>
      <c r="K898" s="1785"/>
      <c r="L898" s="1865"/>
      <c r="M898" s="1865"/>
      <c r="N898" s="1865"/>
      <c r="O898" s="1865"/>
      <c r="P898" s="1865"/>
      <c r="Q898" s="1857"/>
      <c r="R898" s="1785"/>
      <c r="S898" s="1785"/>
      <c r="T898" s="1785"/>
      <c r="U898" s="1785"/>
      <c r="V898" s="1862"/>
      <c r="W898" s="1862"/>
      <c r="X898" s="1785"/>
      <c r="Y898" s="1861"/>
      <c r="Z898" s="1861"/>
      <c r="AA898" s="1785"/>
      <c r="AB898" s="1785"/>
      <c r="AC898" s="1785"/>
      <c r="AD898" s="1785"/>
      <c r="AE898" s="1785"/>
      <c r="AF898" s="1785"/>
      <c r="AG898" s="1785"/>
      <c r="AH898" s="1785"/>
      <c r="AI898" s="1785"/>
      <c r="AJ898" s="1785"/>
      <c r="AK898" s="1785"/>
      <c r="AL898" s="37"/>
    </row>
    <row r="899" spans="1:38" s="1253" customFormat="1" x14ac:dyDescent="0.3">
      <c r="A899" s="459"/>
      <c r="B899" s="459"/>
      <c r="C899" s="459"/>
      <c r="D899" s="1329"/>
      <c r="E899" s="459"/>
      <c r="F899" s="1330"/>
      <c r="G899" s="1330"/>
      <c r="H899" s="459"/>
      <c r="I899" s="1396"/>
      <c r="J899" s="402"/>
      <c r="K899" s="1785"/>
      <c r="L899" s="1865"/>
      <c r="M899" s="1865"/>
      <c r="N899" s="1865"/>
      <c r="O899" s="1865"/>
      <c r="P899" s="1865"/>
      <c r="Q899" s="1857"/>
      <c r="R899" s="1785"/>
      <c r="S899" s="1785"/>
      <c r="T899" s="1785"/>
      <c r="U899" s="1785"/>
      <c r="V899" s="1862"/>
      <c r="W899" s="1862"/>
      <c r="X899" s="1785"/>
      <c r="Y899" s="1861"/>
      <c r="Z899" s="1861"/>
      <c r="AA899" s="1785"/>
      <c r="AB899" s="1785"/>
      <c r="AC899" s="1785"/>
      <c r="AD899" s="1785"/>
      <c r="AE899" s="1785"/>
      <c r="AF899" s="1785"/>
      <c r="AG899" s="1785"/>
      <c r="AH899" s="1785"/>
      <c r="AI899" s="1785"/>
      <c r="AJ899" s="1785"/>
      <c r="AK899" s="1785"/>
      <c r="AL899" s="37"/>
    </row>
    <row r="900" spans="1:38" s="1253" customFormat="1" x14ac:dyDescent="0.3">
      <c r="A900" s="459"/>
      <c r="B900" s="459"/>
      <c r="C900" s="459"/>
      <c r="D900" s="1329"/>
      <c r="E900" s="459"/>
      <c r="F900" s="1330"/>
      <c r="G900" s="1330"/>
      <c r="H900" s="459"/>
      <c r="I900" s="1396"/>
      <c r="J900" s="402"/>
      <c r="K900" s="1785"/>
      <c r="L900" s="1865"/>
      <c r="M900" s="1865"/>
      <c r="N900" s="1865"/>
      <c r="O900" s="1865"/>
      <c r="P900" s="1865"/>
      <c r="Q900" s="1857"/>
      <c r="R900" s="1785"/>
      <c r="S900" s="1785"/>
      <c r="T900" s="1785"/>
      <c r="U900" s="1785"/>
      <c r="V900" s="1862"/>
      <c r="W900" s="1862"/>
      <c r="X900" s="1785"/>
      <c r="Y900" s="1861"/>
      <c r="Z900" s="1861"/>
      <c r="AA900" s="1785"/>
      <c r="AB900" s="1785"/>
      <c r="AC900" s="1785"/>
      <c r="AD900" s="1785"/>
      <c r="AE900" s="1785"/>
      <c r="AF900" s="1785"/>
      <c r="AG900" s="1785"/>
      <c r="AH900" s="1785"/>
      <c r="AI900" s="1785"/>
      <c r="AJ900" s="1785"/>
      <c r="AK900" s="1785"/>
      <c r="AL900" s="37"/>
    </row>
    <row r="901" spans="1:38" s="1253" customFormat="1" x14ac:dyDescent="0.3">
      <c r="A901" s="459"/>
      <c r="B901" s="459"/>
      <c r="C901" s="459"/>
      <c r="D901" s="1329"/>
      <c r="E901" s="459"/>
      <c r="F901" s="1330"/>
      <c r="G901" s="1330"/>
      <c r="H901" s="459"/>
      <c r="I901" s="1396"/>
      <c r="J901" s="402"/>
      <c r="K901" s="1785"/>
      <c r="L901" s="1865"/>
      <c r="M901" s="1865"/>
      <c r="N901" s="1865"/>
      <c r="O901" s="1865"/>
      <c r="P901" s="1865"/>
      <c r="Q901" s="1857"/>
      <c r="R901" s="1785"/>
      <c r="S901" s="1785"/>
      <c r="T901" s="1785"/>
      <c r="U901" s="1785"/>
      <c r="V901" s="1862"/>
      <c r="W901" s="1862"/>
      <c r="X901" s="1785"/>
      <c r="Y901" s="1861"/>
      <c r="Z901" s="1861"/>
      <c r="AA901" s="1785"/>
      <c r="AB901" s="1785"/>
      <c r="AC901" s="1785"/>
      <c r="AD901" s="1785"/>
      <c r="AE901" s="1785"/>
      <c r="AF901" s="1785"/>
      <c r="AG901" s="1785"/>
      <c r="AH901" s="1785"/>
      <c r="AI901" s="1785"/>
      <c r="AJ901" s="1785"/>
      <c r="AK901" s="1785"/>
      <c r="AL901" s="37"/>
    </row>
    <row r="902" spans="1:38" s="1253" customFormat="1" x14ac:dyDescent="0.3">
      <c r="A902" s="459"/>
      <c r="B902" s="459"/>
      <c r="C902" s="459"/>
      <c r="D902" s="1329"/>
      <c r="E902" s="459"/>
      <c r="F902" s="1330"/>
      <c r="G902" s="1330"/>
      <c r="H902" s="459"/>
      <c r="I902" s="1396"/>
      <c r="J902" s="402"/>
      <c r="K902" s="1785"/>
      <c r="L902" s="1865"/>
      <c r="M902" s="1865"/>
      <c r="N902" s="1865"/>
      <c r="O902" s="1865"/>
      <c r="P902" s="1865"/>
      <c r="Q902" s="1857"/>
      <c r="R902" s="1785"/>
      <c r="S902" s="1785"/>
      <c r="T902" s="1785"/>
      <c r="U902" s="1785"/>
      <c r="V902" s="1862"/>
      <c r="W902" s="1862"/>
      <c r="X902" s="1785"/>
      <c r="Y902" s="1861"/>
      <c r="Z902" s="1861"/>
      <c r="AA902" s="1785"/>
      <c r="AB902" s="1785"/>
      <c r="AC902" s="1785"/>
      <c r="AD902" s="1785"/>
      <c r="AE902" s="1785"/>
      <c r="AF902" s="1785"/>
      <c r="AG902" s="1785"/>
      <c r="AH902" s="1785"/>
      <c r="AI902" s="1785"/>
      <c r="AJ902" s="1785"/>
      <c r="AK902" s="1785"/>
      <c r="AL902" s="37"/>
    </row>
    <row r="903" spans="1:38" s="1253" customFormat="1" x14ac:dyDescent="0.3">
      <c r="A903" s="459"/>
      <c r="B903" s="459"/>
      <c r="C903" s="459"/>
      <c r="D903" s="1329"/>
      <c r="E903" s="459"/>
      <c r="F903" s="1330"/>
      <c r="G903" s="1330"/>
      <c r="H903" s="459"/>
      <c r="I903" s="1396"/>
      <c r="J903" s="402"/>
      <c r="K903" s="1785"/>
      <c r="L903" s="1865"/>
      <c r="M903" s="1865"/>
      <c r="N903" s="1865"/>
      <c r="O903" s="1865"/>
      <c r="P903" s="1865"/>
      <c r="Q903" s="1857"/>
      <c r="R903" s="1785"/>
      <c r="S903" s="1785"/>
      <c r="T903" s="1785"/>
      <c r="U903" s="1785"/>
      <c r="V903" s="1862"/>
      <c r="W903" s="1862"/>
      <c r="X903" s="1785"/>
      <c r="Y903" s="1861"/>
      <c r="Z903" s="1861"/>
      <c r="AA903" s="1785"/>
      <c r="AB903" s="1785"/>
      <c r="AC903" s="1785"/>
      <c r="AD903" s="1785"/>
      <c r="AE903" s="1785"/>
      <c r="AF903" s="1785"/>
      <c r="AG903" s="1785"/>
      <c r="AH903" s="1785"/>
      <c r="AI903" s="1785"/>
      <c r="AJ903" s="1785"/>
      <c r="AK903" s="1785"/>
      <c r="AL903" s="37"/>
    </row>
    <row r="904" spans="1:38" s="1253" customFormat="1" x14ac:dyDescent="0.3">
      <c r="A904" s="459"/>
      <c r="B904" s="459"/>
      <c r="C904" s="459"/>
      <c r="D904" s="1329"/>
      <c r="E904" s="459"/>
      <c r="F904" s="1330"/>
      <c r="G904" s="1330"/>
      <c r="H904" s="459"/>
      <c r="I904" s="1396"/>
      <c r="J904" s="402"/>
      <c r="K904" s="1785"/>
      <c r="L904" s="1865"/>
      <c r="M904" s="1865"/>
      <c r="N904" s="1865"/>
      <c r="O904" s="1865"/>
      <c r="P904" s="1865"/>
      <c r="Q904" s="1857"/>
      <c r="R904" s="1785"/>
      <c r="S904" s="1785"/>
      <c r="T904" s="1785"/>
      <c r="U904" s="1785"/>
      <c r="V904" s="1862"/>
      <c r="W904" s="1862"/>
      <c r="X904" s="1785"/>
      <c r="Y904" s="1861"/>
      <c r="Z904" s="1861"/>
      <c r="AA904" s="1785"/>
      <c r="AB904" s="1785"/>
      <c r="AC904" s="1785"/>
      <c r="AD904" s="1785"/>
      <c r="AE904" s="1785"/>
      <c r="AF904" s="1785"/>
      <c r="AG904" s="1785"/>
      <c r="AH904" s="1785"/>
      <c r="AI904" s="1785"/>
      <c r="AJ904" s="1785"/>
      <c r="AK904" s="1785"/>
      <c r="AL904" s="37"/>
    </row>
    <row r="905" spans="1:38" s="1253" customFormat="1" x14ac:dyDescent="0.3">
      <c r="A905" s="459"/>
      <c r="B905" s="459"/>
      <c r="C905" s="459"/>
      <c r="D905" s="1329"/>
      <c r="E905" s="459"/>
      <c r="F905" s="1330"/>
      <c r="G905" s="1330"/>
      <c r="H905" s="459"/>
      <c r="I905" s="1396"/>
      <c r="J905" s="402"/>
      <c r="K905" s="1785"/>
      <c r="L905" s="1865"/>
      <c r="M905" s="1865"/>
      <c r="N905" s="1865"/>
      <c r="O905" s="1865"/>
      <c r="P905" s="1865"/>
      <c r="Q905" s="1857"/>
      <c r="R905" s="1785"/>
      <c r="S905" s="1785"/>
      <c r="T905" s="1785"/>
      <c r="U905" s="1785"/>
      <c r="V905" s="1862"/>
      <c r="W905" s="1862"/>
      <c r="X905" s="1785"/>
      <c r="Y905" s="1861"/>
      <c r="Z905" s="1861"/>
      <c r="AA905" s="1785"/>
      <c r="AB905" s="1785"/>
      <c r="AC905" s="1785"/>
      <c r="AD905" s="1785"/>
      <c r="AE905" s="1785"/>
      <c r="AF905" s="1785"/>
      <c r="AG905" s="1785"/>
      <c r="AH905" s="1785"/>
      <c r="AI905" s="1785"/>
      <c r="AJ905" s="1785"/>
      <c r="AK905" s="1785"/>
      <c r="AL905" s="37"/>
    </row>
    <row r="906" spans="1:38" s="1253" customFormat="1" x14ac:dyDescent="0.3">
      <c r="A906" s="459"/>
      <c r="B906" s="459"/>
      <c r="C906" s="459"/>
      <c r="D906" s="1329"/>
      <c r="E906" s="459"/>
      <c r="F906" s="1330"/>
      <c r="G906" s="1330"/>
      <c r="H906" s="459"/>
      <c r="I906" s="1396"/>
      <c r="J906" s="402"/>
      <c r="K906" s="1785"/>
      <c r="L906" s="1865"/>
      <c r="M906" s="1865"/>
      <c r="N906" s="1865"/>
      <c r="O906" s="1865"/>
      <c r="P906" s="1865"/>
      <c r="Q906" s="1857"/>
      <c r="R906" s="1785"/>
      <c r="S906" s="1785"/>
      <c r="T906" s="1785"/>
      <c r="U906" s="1785"/>
      <c r="V906" s="1862"/>
      <c r="W906" s="1862"/>
      <c r="X906" s="1785"/>
      <c r="Y906" s="1861"/>
      <c r="Z906" s="1861"/>
      <c r="AA906" s="1785"/>
      <c r="AB906" s="1785"/>
      <c r="AC906" s="1785"/>
      <c r="AD906" s="1785"/>
      <c r="AE906" s="1785"/>
      <c r="AF906" s="1785"/>
      <c r="AG906" s="1785"/>
      <c r="AH906" s="1785"/>
      <c r="AI906" s="1785"/>
      <c r="AJ906" s="1785"/>
      <c r="AK906" s="1785"/>
      <c r="AL906" s="37"/>
    </row>
    <row r="907" spans="1:38" s="1253" customFormat="1" x14ac:dyDescent="0.3">
      <c r="A907" s="459"/>
      <c r="B907" s="459"/>
      <c r="C907" s="459"/>
      <c r="D907" s="1329"/>
      <c r="E907" s="459"/>
      <c r="F907" s="1330"/>
      <c r="G907" s="1330"/>
      <c r="H907" s="459"/>
      <c r="I907" s="1396"/>
      <c r="J907" s="402"/>
      <c r="K907" s="1785"/>
      <c r="L907" s="1865"/>
      <c r="M907" s="1865"/>
      <c r="N907" s="1865"/>
      <c r="O907" s="1865"/>
      <c r="P907" s="1865"/>
      <c r="Q907" s="1857"/>
      <c r="R907" s="1785"/>
      <c r="S907" s="1785"/>
      <c r="T907" s="1785"/>
      <c r="U907" s="1785"/>
      <c r="V907" s="1862"/>
      <c r="W907" s="1862"/>
      <c r="X907" s="1785"/>
      <c r="Y907" s="1861"/>
      <c r="Z907" s="1861"/>
      <c r="AA907" s="1785"/>
      <c r="AB907" s="1785"/>
      <c r="AC907" s="1785"/>
      <c r="AD907" s="1785"/>
      <c r="AE907" s="1785"/>
      <c r="AF907" s="1785"/>
      <c r="AG907" s="1785"/>
      <c r="AH907" s="1785"/>
      <c r="AI907" s="1785"/>
      <c r="AJ907" s="1785"/>
      <c r="AK907" s="1785"/>
      <c r="AL907" s="37"/>
    </row>
    <row r="908" spans="1:38" s="1253" customFormat="1" x14ac:dyDescent="0.3">
      <c r="A908" s="459"/>
      <c r="B908" s="459"/>
      <c r="C908" s="459"/>
      <c r="D908" s="1329"/>
      <c r="E908" s="459"/>
      <c r="F908" s="1330"/>
      <c r="G908" s="1330"/>
      <c r="H908" s="459"/>
      <c r="I908" s="1396"/>
      <c r="J908" s="402"/>
      <c r="K908" s="1785"/>
      <c r="L908" s="1865"/>
      <c r="M908" s="1865"/>
      <c r="N908" s="1865"/>
      <c r="O908" s="1865"/>
      <c r="P908" s="1865"/>
      <c r="Q908" s="1857"/>
      <c r="R908" s="1785"/>
      <c r="S908" s="1785"/>
      <c r="T908" s="1785"/>
      <c r="U908" s="1785"/>
      <c r="V908" s="1862"/>
      <c r="W908" s="1862"/>
      <c r="X908" s="1785"/>
      <c r="Y908" s="1861"/>
      <c r="Z908" s="1861"/>
      <c r="AA908" s="1785"/>
      <c r="AB908" s="1785"/>
      <c r="AC908" s="1785"/>
      <c r="AD908" s="1785"/>
      <c r="AE908" s="1785"/>
      <c r="AF908" s="1785"/>
      <c r="AG908" s="1785"/>
      <c r="AH908" s="1785"/>
      <c r="AI908" s="1785"/>
      <c r="AJ908" s="1785"/>
      <c r="AK908" s="1785"/>
      <c r="AL908" s="37"/>
    </row>
    <row r="909" spans="1:38" s="1253" customFormat="1" x14ac:dyDescent="0.3">
      <c r="A909" s="459"/>
      <c r="B909" s="459"/>
      <c r="C909" s="459"/>
      <c r="D909" s="1329"/>
      <c r="E909" s="459"/>
      <c r="F909" s="1330"/>
      <c r="G909" s="1330"/>
      <c r="H909" s="459"/>
      <c r="I909" s="1396"/>
      <c r="J909" s="402"/>
      <c r="K909" s="1785"/>
      <c r="L909" s="1865"/>
      <c r="M909" s="1865"/>
      <c r="N909" s="1865"/>
      <c r="O909" s="1865"/>
      <c r="P909" s="1865"/>
      <c r="Q909" s="1857"/>
      <c r="R909" s="1785"/>
      <c r="S909" s="1785"/>
      <c r="T909" s="1785"/>
      <c r="U909" s="1785"/>
      <c r="V909" s="1862"/>
      <c r="W909" s="1862"/>
      <c r="X909" s="1785"/>
      <c r="Y909" s="1861"/>
      <c r="Z909" s="1861"/>
      <c r="AA909" s="1785"/>
      <c r="AB909" s="1785"/>
      <c r="AC909" s="1785"/>
      <c r="AD909" s="1785"/>
      <c r="AE909" s="1785"/>
      <c r="AF909" s="1785"/>
      <c r="AG909" s="1785"/>
      <c r="AH909" s="1785"/>
      <c r="AI909" s="1785"/>
      <c r="AJ909" s="1785"/>
      <c r="AK909" s="1785"/>
      <c r="AL909" s="37"/>
    </row>
    <row r="910" spans="1:38" s="1253" customFormat="1" x14ac:dyDescent="0.3">
      <c r="A910" s="459"/>
      <c r="B910" s="459"/>
      <c r="C910" s="459"/>
      <c r="D910" s="1329"/>
      <c r="E910" s="459"/>
      <c r="F910" s="1330"/>
      <c r="G910" s="1330"/>
      <c r="H910" s="459"/>
      <c r="I910" s="1396"/>
      <c r="J910" s="402"/>
      <c r="K910" s="1785"/>
      <c r="L910" s="1865"/>
      <c r="M910" s="1865"/>
      <c r="N910" s="1865"/>
      <c r="O910" s="1865"/>
      <c r="P910" s="1865"/>
      <c r="Q910" s="1857"/>
      <c r="R910" s="1785"/>
      <c r="S910" s="1785"/>
      <c r="T910" s="1785"/>
      <c r="U910" s="1785"/>
      <c r="V910" s="1862"/>
      <c r="W910" s="1862"/>
      <c r="X910" s="1785"/>
      <c r="Y910" s="1861"/>
      <c r="Z910" s="1861"/>
      <c r="AA910" s="1785"/>
      <c r="AB910" s="1785"/>
      <c r="AC910" s="1785"/>
      <c r="AD910" s="1785"/>
      <c r="AE910" s="1785"/>
      <c r="AF910" s="1785"/>
      <c r="AG910" s="1785"/>
      <c r="AH910" s="1785"/>
      <c r="AI910" s="1785"/>
      <c r="AJ910" s="1785"/>
      <c r="AK910" s="1785"/>
      <c r="AL910" s="37"/>
    </row>
    <row r="911" spans="1:38" s="1253" customFormat="1" x14ac:dyDescent="0.3">
      <c r="A911" s="459"/>
      <c r="B911" s="459"/>
      <c r="C911" s="459"/>
      <c r="D911" s="1329"/>
      <c r="E911" s="459"/>
      <c r="F911" s="1330"/>
      <c r="G911" s="1330"/>
      <c r="H911" s="459"/>
      <c r="I911" s="1396"/>
      <c r="J911" s="402"/>
      <c r="K911" s="1785"/>
      <c r="L911" s="1865"/>
      <c r="M911" s="1865"/>
      <c r="N911" s="1865"/>
      <c r="O911" s="1865"/>
      <c r="P911" s="1865"/>
      <c r="Q911" s="1857"/>
      <c r="R911" s="1785"/>
      <c r="S911" s="1785"/>
      <c r="T911" s="1785"/>
      <c r="U911" s="1785"/>
      <c r="V911" s="1862"/>
      <c r="W911" s="1862"/>
      <c r="X911" s="1785"/>
      <c r="Y911" s="1861"/>
      <c r="Z911" s="1861"/>
      <c r="AA911" s="1785"/>
      <c r="AB911" s="1785"/>
      <c r="AC911" s="1785"/>
      <c r="AD911" s="1785"/>
      <c r="AE911" s="1785"/>
      <c r="AF911" s="1785"/>
      <c r="AG911" s="1785"/>
      <c r="AH911" s="1785"/>
      <c r="AI911" s="1785"/>
      <c r="AJ911" s="1785"/>
      <c r="AK911" s="1785"/>
      <c r="AL911" s="37"/>
    </row>
    <row r="912" spans="1:38" s="1253" customFormat="1" x14ac:dyDescent="0.3">
      <c r="A912" s="459"/>
      <c r="B912" s="459"/>
      <c r="C912" s="459"/>
      <c r="D912" s="1329"/>
      <c r="E912" s="459"/>
      <c r="F912" s="1330"/>
      <c r="G912" s="1330"/>
      <c r="H912" s="459"/>
      <c r="I912" s="1396"/>
      <c r="J912" s="402"/>
      <c r="K912" s="1785"/>
      <c r="L912" s="1865"/>
      <c r="M912" s="1865"/>
      <c r="N912" s="1865"/>
      <c r="O912" s="1865"/>
      <c r="P912" s="1865"/>
      <c r="Q912" s="1857"/>
      <c r="R912" s="1785"/>
      <c r="S912" s="1785"/>
      <c r="T912" s="1785"/>
      <c r="U912" s="1785"/>
      <c r="V912" s="1862"/>
      <c r="W912" s="1862"/>
      <c r="X912" s="1785"/>
      <c r="Y912" s="1861"/>
      <c r="Z912" s="1861"/>
      <c r="AA912" s="1785"/>
      <c r="AB912" s="1785"/>
      <c r="AC912" s="1785"/>
      <c r="AD912" s="1785"/>
      <c r="AE912" s="1785"/>
      <c r="AF912" s="1785"/>
      <c r="AG912" s="1785"/>
      <c r="AH912" s="1785"/>
      <c r="AI912" s="1785"/>
      <c r="AJ912" s="1785"/>
      <c r="AK912" s="1785"/>
      <c r="AL912" s="37"/>
    </row>
    <row r="913" spans="1:38" s="1253" customFormat="1" x14ac:dyDescent="0.3">
      <c r="A913" s="459"/>
      <c r="B913" s="459"/>
      <c r="C913" s="459"/>
      <c r="D913" s="1329"/>
      <c r="E913" s="459"/>
      <c r="F913" s="1330"/>
      <c r="G913" s="1330"/>
      <c r="H913" s="459"/>
      <c r="I913" s="1396"/>
      <c r="J913" s="402"/>
      <c r="K913" s="1785"/>
      <c r="L913" s="1865"/>
      <c r="M913" s="1865"/>
      <c r="N913" s="1865"/>
      <c r="O913" s="1865"/>
      <c r="P913" s="1865"/>
      <c r="Q913" s="1857"/>
      <c r="R913" s="1785"/>
      <c r="S913" s="1785"/>
      <c r="T913" s="1785"/>
      <c r="U913" s="1785"/>
      <c r="V913" s="1862"/>
      <c r="W913" s="1862"/>
      <c r="X913" s="1785"/>
      <c r="Y913" s="1861"/>
      <c r="Z913" s="1861"/>
      <c r="AA913" s="1785"/>
      <c r="AB913" s="1785"/>
      <c r="AC913" s="1785"/>
      <c r="AD913" s="1785"/>
      <c r="AE913" s="1785"/>
      <c r="AF913" s="1785"/>
      <c r="AG913" s="1785"/>
      <c r="AH913" s="1785"/>
      <c r="AI913" s="1785"/>
      <c r="AJ913" s="1785"/>
      <c r="AK913" s="1785"/>
      <c r="AL913" s="37"/>
    </row>
    <row r="914" spans="1:38" s="1253" customFormat="1" x14ac:dyDescent="0.3">
      <c r="A914" s="459"/>
      <c r="B914" s="459"/>
      <c r="C914" s="459"/>
      <c r="D914" s="1329"/>
      <c r="E914" s="459"/>
      <c r="F914" s="1330"/>
      <c r="G914" s="1330"/>
      <c r="H914" s="459"/>
      <c r="I914" s="1396"/>
      <c r="J914" s="402"/>
      <c r="K914" s="1785"/>
      <c r="L914" s="1865"/>
      <c r="M914" s="1865"/>
      <c r="N914" s="1865"/>
      <c r="O914" s="1865"/>
      <c r="P914" s="1865"/>
      <c r="Q914" s="1857"/>
      <c r="R914" s="1785"/>
      <c r="S914" s="1785"/>
      <c r="T914" s="1785"/>
      <c r="U914" s="1785"/>
      <c r="V914" s="1862"/>
      <c r="W914" s="1862"/>
      <c r="X914" s="1785"/>
      <c r="Y914" s="1861"/>
      <c r="Z914" s="1861"/>
      <c r="AA914" s="1785"/>
      <c r="AB914" s="1785"/>
      <c r="AC914" s="1785"/>
      <c r="AD914" s="1785"/>
      <c r="AE914" s="1785"/>
      <c r="AF914" s="1785"/>
      <c r="AG914" s="1785"/>
      <c r="AH914" s="1785"/>
      <c r="AI914" s="1785"/>
      <c r="AJ914" s="1785"/>
      <c r="AK914" s="1785"/>
      <c r="AL914" s="37"/>
    </row>
    <row r="915" spans="1:38" s="1253" customFormat="1" x14ac:dyDescent="0.3">
      <c r="A915" s="459"/>
      <c r="B915" s="459"/>
      <c r="C915" s="459"/>
      <c r="D915" s="1329"/>
      <c r="E915" s="459"/>
      <c r="F915" s="1330"/>
      <c r="G915" s="1330"/>
      <c r="H915" s="459"/>
      <c r="I915" s="1396"/>
      <c r="J915" s="402"/>
      <c r="K915" s="1785"/>
      <c r="L915" s="1865"/>
      <c r="M915" s="1865"/>
      <c r="N915" s="1865"/>
      <c r="O915" s="1865"/>
      <c r="P915" s="1865"/>
      <c r="Q915" s="1857"/>
      <c r="R915" s="1785"/>
      <c r="S915" s="1785"/>
      <c r="T915" s="1785"/>
      <c r="U915" s="1785"/>
      <c r="V915" s="1862"/>
      <c r="W915" s="1862"/>
      <c r="X915" s="1785"/>
      <c r="Y915" s="1861"/>
      <c r="Z915" s="1861"/>
      <c r="AA915" s="1785"/>
      <c r="AB915" s="1785"/>
      <c r="AC915" s="1785"/>
      <c r="AD915" s="1785"/>
      <c r="AE915" s="1785"/>
      <c r="AF915" s="1785"/>
      <c r="AG915" s="1785"/>
      <c r="AH915" s="1785"/>
      <c r="AI915" s="1785"/>
      <c r="AJ915" s="1785"/>
      <c r="AK915" s="1785"/>
      <c r="AL915" s="37"/>
    </row>
    <row r="916" spans="1:38" s="1253" customFormat="1" x14ac:dyDescent="0.3">
      <c r="A916" s="459"/>
      <c r="B916" s="459"/>
      <c r="C916" s="459"/>
      <c r="D916" s="1329"/>
      <c r="E916" s="459"/>
      <c r="F916" s="1330"/>
      <c r="G916" s="1330"/>
      <c r="H916" s="459"/>
      <c r="I916" s="1396"/>
      <c r="J916" s="402"/>
      <c r="K916" s="1785"/>
      <c r="L916" s="1865"/>
      <c r="M916" s="1865"/>
      <c r="N916" s="1865"/>
      <c r="O916" s="1865"/>
      <c r="P916" s="1865"/>
      <c r="Q916" s="1857"/>
      <c r="R916" s="1785"/>
      <c r="S916" s="1785"/>
      <c r="T916" s="1785"/>
      <c r="U916" s="1785"/>
      <c r="V916" s="1862"/>
      <c r="W916" s="1862"/>
      <c r="X916" s="1785"/>
      <c r="Y916" s="1861"/>
      <c r="Z916" s="1861"/>
      <c r="AA916" s="1785"/>
      <c r="AB916" s="1785"/>
      <c r="AC916" s="1785"/>
      <c r="AD916" s="1785"/>
      <c r="AE916" s="1785"/>
      <c r="AF916" s="1785"/>
      <c r="AG916" s="1785"/>
      <c r="AH916" s="1785"/>
      <c r="AI916" s="1785"/>
      <c r="AJ916" s="1785"/>
      <c r="AK916" s="1785"/>
      <c r="AL916" s="37"/>
    </row>
    <row r="917" spans="1:38" s="1253" customFormat="1" x14ac:dyDescent="0.3">
      <c r="A917" s="459"/>
      <c r="B917" s="459"/>
      <c r="C917" s="459"/>
      <c r="D917" s="1329"/>
      <c r="E917" s="459"/>
      <c r="F917" s="1330"/>
      <c r="G917" s="1330"/>
      <c r="H917" s="459"/>
      <c r="I917" s="1396"/>
      <c r="J917" s="402"/>
      <c r="K917" s="1785"/>
      <c r="L917" s="1865"/>
      <c r="M917" s="1865"/>
      <c r="N917" s="1865"/>
      <c r="O917" s="1865"/>
      <c r="P917" s="1865"/>
      <c r="Q917" s="1857"/>
      <c r="R917" s="1785"/>
      <c r="S917" s="1785"/>
      <c r="T917" s="1785"/>
      <c r="U917" s="1785"/>
      <c r="V917" s="1862"/>
      <c r="W917" s="1862"/>
      <c r="X917" s="1785"/>
      <c r="Y917" s="1861"/>
      <c r="Z917" s="1861"/>
      <c r="AA917" s="1785"/>
      <c r="AB917" s="1785"/>
      <c r="AC917" s="1785"/>
      <c r="AD917" s="1785"/>
      <c r="AE917" s="1785"/>
      <c r="AF917" s="1785"/>
      <c r="AG917" s="1785"/>
      <c r="AH917" s="1785"/>
      <c r="AI917" s="1785"/>
      <c r="AJ917" s="1785"/>
      <c r="AK917" s="1785"/>
      <c r="AL917" s="37"/>
    </row>
    <row r="918" spans="1:38" s="1253" customFormat="1" x14ac:dyDescent="0.3">
      <c r="A918" s="459"/>
      <c r="B918" s="459"/>
      <c r="C918" s="459"/>
      <c r="D918" s="1329"/>
      <c r="E918" s="459"/>
      <c r="F918" s="1330"/>
      <c r="G918" s="1330"/>
      <c r="H918" s="459"/>
      <c r="I918" s="1396"/>
      <c r="J918" s="402"/>
      <c r="K918" s="1785"/>
      <c r="L918" s="1865"/>
      <c r="M918" s="1865"/>
      <c r="N918" s="1865"/>
      <c r="O918" s="1865"/>
      <c r="P918" s="1865"/>
      <c r="Q918" s="1857"/>
      <c r="R918" s="1785"/>
      <c r="S918" s="1785"/>
      <c r="T918" s="1785"/>
      <c r="U918" s="1785"/>
      <c r="V918" s="1862"/>
      <c r="W918" s="1862"/>
      <c r="X918" s="1785"/>
      <c r="Y918" s="1861"/>
      <c r="Z918" s="1861"/>
      <c r="AA918" s="1785"/>
      <c r="AB918" s="1785"/>
      <c r="AC918" s="1785"/>
      <c r="AD918" s="1785"/>
      <c r="AE918" s="1785"/>
      <c r="AF918" s="1785"/>
      <c r="AG918" s="1785"/>
      <c r="AH918" s="1785"/>
      <c r="AI918" s="1785"/>
      <c r="AJ918" s="1785"/>
      <c r="AK918" s="1785"/>
      <c r="AL918" s="37"/>
    </row>
    <row r="919" spans="1:38" s="1253" customFormat="1" x14ac:dyDescent="0.3">
      <c r="A919" s="459"/>
      <c r="B919" s="459"/>
      <c r="C919" s="459"/>
      <c r="D919" s="1329"/>
      <c r="E919" s="459"/>
      <c r="F919" s="1330"/>
      <c r="G919" s="1330"/>
      <c r="H919" s="459"/>
      <c r="I919" s="1396"/>
      <c r="J919" s="402"/>
      <c r="K919" s="1785"/>
      <c r="L919" s="1865"/>
      <c r="M919" s="1865"/>
      <c r="N919" s="1865"/>
      <c r="O919" s="1865"/>
      <c r="P919" s="1865"/>
      <c r="Q919" s="1857"/>
      <c r="R919" s="1785"/>
      <c r="S919" s="1785"/>
      <c r="T919" s="1785"/>
      <c r="U919" s="1785"/>
      <c r="V919" s="1862"/>
      <c r="W919" s="1862"/>
      <c r="X919" s="1785"/>
      <c r="Y919" s="1861"/>
      <c r="Z919" s="1861"/>
      <c r="AA919" s="1785"/>
      <c r="AB919" s="1785"/>
      <c r="AC919" s="1785"/>
      <c r="AD919" s="1785"/>
      <c r="AE919" s="1785"/>
      <c r="AF919" s="1785"/>
      <c r="AG919" s="1785"/>
      <c r="AH919" s="1785"/>
      <c r="AI919" s="1785"/>
      <c r="AJ919" s="1785"/>
      <c r="AK919" s="1785"/>
      <c r="AL919" s="37"/>
    </row>
    <row r="920" spans="1:38" s="1253" customFormat="1" x14ac:dyDescent="0.3">
      <c r="A920" s="459"/>
      <c r="B920" s="459"/>
      <c r="C920" s="459"/>
      <c r="D920" s="1329"/>
      <c r="E920" s="459"/>
      <c r="F920" s="1330"/>
      <c r="G920" s="1330"/>
      <c r="H920" s="459"/>
      <c r="I920" s="1396"/>
      <c r="J920" s="402"/>
      <c r="K920" s="1785"/>
      <c r="L920" s="1865"/>
      <c r="M920" s="1865"/>
      <c r="N920" s="1865"/>
      <c r="O920" s="1865"/>
      <c r="P920" s="1865"/>
      <c r="Q920" s="1857"/>
      <c r="R920" s="1785"/>
      <c r="S920" s="1785"/>
      <c r="T920" s="1785"/>
      <c r="U920" s="1785"/>
      <c r="V920" s="1862"/>
      <c r="W920" s="1862"/>
      <c r="X920" s="1785"/>
      <c r="Y920" s="1861"/>
      <c r="Z920" s="1861"/>
      <c r="AA920" s="1785"/>
      <c r="AB920" s="1785"/>
      <c r="AC920" s="1785"/>
      <c r="AD920" s="1785"/>
      <c r="AE920" s="1785"/>
      <c r="AF920" s="1785"/>
      <c r="AG920" s="1785"/>
      <c r="AH920" s="1785"/>
      <c r="AI920" s="1785"/>
      <c r="AJ920" s="1785"/>
      <c r="AK920" s="1785"/>
      <c r="AL920" s="37"/>
    </row>
    <row r="921" spans="1:38" s="1253" customFormat="1" x14ac:dyDescent="0.3">
      <c r="A921" s="459"/>
      <c r="B921" s="459"/>
      <c r="C921" s="459"/>
      <c r="D921" s="1329"/>
      <c r="E921" s="459"/>
      <c r="F921" s="1330"/>
      <c r="G921" s="1330"/>
      <c r="H921" s="459"/>
      <c r="I921" s="1396"/>
      <c r="J921" s="402"/>
      <c r="K921" s="1785"/>
      <c r="L921" s="1865"/>
      <c r="M921" s="1865"/>
      <c r="N921" s="1865"/>
      <c r="O921" s="1865"/>
      <c r="P921" s="1865"/>
      <c r="Q921" s="1857"/>
      <c r="R921" s="1785"/>
      <c r="S921" s="1785"/>
      <c r="T921" s="1785"/>
      <c r="U921" s="1785"/>
      <c r="V921" s="1862"/>
      <c r="W921" s="1862"/>
      <c r="X921" s="1785"/>
      <c r="Y921" s="1861"/>
      <c r="Z921" s="1861"/>
      <c r="AA921" s="1785"/>
      <c r="AB921" s="1785"/>
      <c r="AC921" s="1785"/>
      <c r="AD921" s="1785"/>
      <c r="AE921" s="1785"/>
      <c r="AF921" s="1785"/>
      <c r="AG921" s="1785"/>
      <c r="AH921" s="1785"/>
      <c r="AI921" s="1785"/>
      <c r="AJ921" s="1785"/>
      <c r="AK921" s="1785"/>
      <c r="AL921" s="37"/>
    </row>
    <row r="922" spans="1:38" s="1253" customFormat="1" x14ac:dyDescent="0.3">
      <c r="A922" s="459"/>
      <c r="B922" s="459"/>
      <c r="C922" s="459"/>
      <c r="D922" s="1329"/>
      <c r="E922" s="459"/>
      <c r="F922" s="1330"/>
      <c r="G922" s="1330"/>
      <c r="H922" s="459"/>
      <c r="I922" s="1396"/>
      <c r="J922" s="402"/>
      <c r="K922" s="1785"/>
      <c r="L922" s="1865"/>
      <c r="M922" s="1865"/>
      <c r="N922" s="1865"/>
      <c r="O922" s="1865"/>
      <c r="P922" s="1865"/>
      <c r="Q922" s="1857"/>
      <c r="R922" s="1785"/>
      <c r="S922" s="1785"/>
      <c r="T922" s="1785"/>
      <c r="U922" s="1785"/>
      <c r="V922" s="1862"/>
      <c r="W922" s="1862"/>
      <c r="X922" s="1785"/>
      <c r="Y922" s="1861"/>
      <c r="Z922" s="1861"/>
      <c r="AA922" s="1785"/>
      <c r="AB922" s="1785"/>
      <c r="AC922" s="1785"/>
      <c r="AD922" s="1785"/>
      <c r="AE922" s="1785"/>
      <c r="AF922" s="1785"/>
      <c r="AG922" s="1785"/>
      <c r="AH922" s="1785"/>
      <c r="AI922" s="1785"/>
      <c r="AJ922" s="1785"/>
      <c r="AK922" s="1785"/>
      <c r="AL922" s="37"/>
    </row>
    <row r="923" spans="1:38" s="1253" customFormat="1" x14ac:dyDescent="0.3">
      <c r="A923" s="459"/>
      <c r="B923" s="459"/>
      <c r="C923" s="459"/>
      <c r="D923" s="1329"/>
      <c r="E923" s="459"/>
      <c r="F923" s="1330"/>
      <c r="G923" s="1330"/>
      <c r="H923" s="459"/>
      <c r="I923" s="1396"/>
      <c r="J923" s="402"/>
      <c r="K923" s="1785"/>
      <c r="L923" s="1865"/>
      <c r="M923" s="1865"/>
      <c r="N923" s="1865"/>
      <c r="O923" s="1865"/>
      <c r="P923" s="1865"/>
      <c r="Q923" s="1857"/>
      <c r="R923" s="1785"/>
      <c r="S923" s="1785"/>
      <c r="T923" s="1785"/>
      <c r="U923" s="1785"/>
      <c r="V923" s="1862"/>
      <c r="W923" s="1862"/>
      <c r="X923" s="1785"/>
      <c r="Y923" s="1861"/>
      <c r="Z923" s="1861"/>
      <c r="AA923" s="1785"/>
      <c r="AB923" s="1785"/>
      <c r="AC923" s="1785"/>
      <c r="AD923" s="1785"/>
      <c r="AE923" s="1785"/>
      <c r="AF923" s="1785"/>
      <c r="AG923" s="1785"/>
      <c r="AH923" s="1785"/>
      <c r="AI923" s="1785"/>
      <c r="AJ923" s="1785"/>
      <c r="AK923" s="1785"/>
      <c r="AL923" s="37"/>
    </row>
    <row r="924" spans="1:38" s="1253" customFormat="1" x14ac:dyDescent="0.3">
      <c r="A924" s="459"/>
      <c r="B924" s="459"/>
      <c r="C924" s="459"/>
      <c r="D924" s="1329"/>
      <c r="E924" s="459"/>
      <c r="F924" s="1330"/>
      <c r="G924" s="1330"/>
      <c r="H924" s="459"/>
      <c r="I924" s="1396"/>
      <c r="J924" s="402"/>
      <c r="K924" s="1785"/>
      <c r="L924" s="1865"/>
      <c r="M924" s="1865"/>
      <c r="N924" s="1865"/>
      <c r="O924" s="1865"/>
      <c r="P924" s="1865"/>
      <c r="Q924" s="1857"/>
      <c r="R924" s="1785"/>
      <c r="S924" s="1785"/>
      <c r="T924" s="1785"/>
      <c r="U924" s="1785"/>
      <c r="V924" s="1862"/>
      <c r="W924" s="1862"/>
      <c r="X924" s="1785"/>
      <c r="Y924" s="1861"/>
      <c r="Z924" s="1861"/>
      <c r="AA924" s="1785"/>
      <c r="AB924" s="1785"/>
      <c r="AC924" s="1785"/>
      <c r="AD924" s="1785"/>
      <c r="AE924" s="1785"/>
      <c r="AF924" s="1785"/>
      <c r="AG924" s="1785"/>
      <c r="AH924" s="1785"/>
      <c r="AI924" s="1785"/>
      <c r="AJ924" s="1785"/>
      <c r="AK924" s="1785"/>
      <c r="AL924" s="37"/>
    </row>
    <row r="925" spans="1:38" s="1253" customFormat="1" x14ac:dyDescent="0.3">
      <c r="A925" s="459"/>
      <c r="B925" s="459"/>
      <c r="C925" s="459"/>
      <c r="D925" s="1329"/>
      <c r="E925" s="459"/>
      <c r="F925" s="1330"/>
      <c r="G925" s="1330"/>
      <c r="H925" s="459"/>
      <c r="I925" s="1396"/>
      <c r="J925" s="402"/>
      <c r="K925" s="1785"/>
      <c r="L925" s="1865"/>
      <c r="M925" s="1865"/>
      <c r="N925" s="1865"/>
      <c r="O925" s="1865"/>
      <c r="P925" s="1865"/>
      <c r="Q925" s="1857"/>
      <c r="R925" s="1785"/>
      <c r="S925" s="1785"/>
      <c r="T925" s="1785"/>
      <c r="U925" s="1785"/>
      <c r="V925" s="1862"/>
      <c r="W925" s="1862"/>
      <c r="X925" s="1785"/>
      <c r="Y925" s="1861"/>
      <c r="Z925" s="1861"/>
      <c r="AA925" s="1785"/>
      <c r="AB925" s="1785"/>
      <c r="AC925" s="1785"/>
      <c r="AD925" s="1785"/>
      <c r="AE925" s="1785"/>
      <c r="AF925" s="1785"/>
      <c r="AG925" s="1785"/>
      <c r="AH925" s="1785"/>
      <c r="AI925" s="1785"/>
      <c r="AJ925" s="1785"/>
      <c r="AK925" s="1785"/>
      <c r="AL925" s="37"/>
    </row>
    <row r="926" spans="1:38" s="1253" customFormat="1" x14ac:dyDescent="0.3">
      <c r="A926" s="459"/>
      <c r="B926" s="459"/>
      <c r="C926" s="459"/>
      <c r="D926" s="1329"/>
      <c r="E926" s="459"/>
      <c r="F926" s="1330"/>
      <c r="G926" s="1330"/>
      <c r="H926" s="459"/>
      <c r="I926" s="1396"/>
      <c r="J926" s="402"/>
      <c r="K926" s="1785"/>
      <c r="L926" s="1865"/>
      <c r="M926" s="1865"/>
      <c r="N926" s="1865"/>
      <c r="O926" s="1865"/>
      <c r="P926" s="1865"/>
      <c r="Q926" s="1857"/>
      <c r="R926" s="1785"/>
      <c r="S926" s="1785"/>
      <c r="T926" s="1785"/>
      <c r="U926" s="1785"/>
      <c r="V926" s="1862"/>
      <c r="W926" s="1862"/>
      <c r="X926" s="1785"/>
      <c r="Y926" s="1861"/>
      <c r="Z926" s="1861"/>
      <c r="AA926" s="1785"/>
      <c r="AB926" s="1785"/>
      <c r="AC926" s="1785"/>
      <c r="AD926" s="1785"/>
      <c r="AE926" s="1785"/>
      <c r="AF926" s="1785"/>
      <c r="AG926" s="1785"/>
      <c r="AH926" s="1785"/>
      <c r="AI926" s="1785"/>
      <c r="AJ926" s="1785"/>
      <c r="AK926" s="1785"/>
      <c r="AL926" s="37"/>
    </row>
    <row r="927" spans="1:38" s="1253" customFormat="1" x14ac:dyDescent="0.3">
      <c r="A927" s="459"/>
      <c r="B927" s="459"/>
      <c r="C927" s="459"/>
      <c r="D927" s="1329"/>
      <c r="E927" s="459"/>
      <c r="F927" s="1330"/>
      <c r="G927" s="1330"/>
      <c r="H927" s="459"/>
      <c r="I927" s="1396"/>
      <c r="J927" s="402"/>
      <c r="K927" s="1785"/>
      <c r="L927" s="1865"/>
      <c r="M927" s="1865"/>
      <c r="N927" s="1865"/>
      <c r="O927" s="1865"/>
      <c r="P927" s="1865"/>
      <c r="Q927" s="1857"/>
      <c r="R927" s="1785"/>
      <c r="S927" s="1785"/>
      <c r="T927" s="1785"/>
      <c r="U927" s="1785"/>
      <c r="V927" s="1862"/>
      <c r="W927" s="1862"/>
      <c r="X927" s="1785"/>
      <c r="Y927" s="1861"/>
      <c r="Z927" s="1861"/>
      <c r="AA927" s="1785"/>
      <c r="AB927" s="1785"/>
      <c r="AC927" s="1785"/>
      <c r="AD927" s="1785"/>
      <c r="AE927" s="1785"/>
      <c r="AF927" s="1785"/>
      <c r="AG927" s="1785"/>
      <c r="AH927" s="1785"/>
      <c r="AI927" s="1785"/>
      <c r="AJ927" s="1785"/>
      <c r="AK927" s="1785"/>
      <c r="AL927" s="37"/>
    </row>
    <row r="928" spans="1:38" s="1253" customFormat="1" x14ac:dyDescent="0.3">
      <c r="A928" s="459"/>
      <c r="B928" s="459"/>
      <c r="C928" s="459"/>
      <c r="D928" s="1329"/>
      <c r="E928" s="459"/>
      <c r="F928" s="1330"/>
      <c r="G928" s="1330"/>
      <c r="H928" s="459"/>
      <c r="I928" s="1396"/>
      <c r="J928" s="402"/>
      <c r="K928" s="1785"/>
      <c r="L928" s="1865"/>
      <c r="M928" s="1865"/>
      <c r="N928" s="1865"/>
      <c r="O928" s="1865"/>
      <c r="P928" s="1865"/>
      <c r="Q928" s="1857"/>
      <c r="R928" s="1785"/>
      <c r="S928" s="1785"/>
      <c r="T928" s="1785"/>
      <c r="U928" s="1785"/>
      <c r="V928" s="1862"/>
      <c r="W928" s="1862"/>
      <c r="X928" s="1785"/>
      <c r="Y928" s="1861"/>
      <c r="Z928" s="1861"/>
      <c r="AA928" s="1785"/>
      <c r="AB928" s="1785"/>
      <c r="AC928" s="1785"/>
      <c r="AD928" s="1785"/>
      <c r="AE928" s="1785"/>
      <c r="AF928" s="1785"/>
      <c r="AG928" s="1785"/>
      <c r="AH928" s="1785"/>
      <c r="AI928" s="1785"/>
      <c r="AJ928" s="1785"/>
      <c r="AK928" s="1785"/>
      <c r="AL928" s="37"/>
    </row>
    <row r="929" spans="1:38" s="1253" customFormat="1" x14ac:dyDescent="0.3">
      <c r="A929" s="459"/>
      <c r="B929" s="459"/>
      <c r="C929" s="459"/>
      <c r="D929" s="1329"/>
      <c r="E929" s="459"/>
      <c r="F929" s="1330"/>
      <c r="G929" s="1330"/>
      <c r="H929" s="459"/>
      <c r="I929" s="1396"/>
      <c r="J929" s="402"/>
      <c r="K929" s="1785"/>
      <c r="L929" s="1865"/>
      <c r="M929" s="1865"/>
      <c r="N929" s="1865"/>
      <c r="O929" s="1865"/>
      <c r="P929" s="1865"/>
      <c r="Q929" s="1857"/>
      <c r="R929" s="1785"/>
      <c r="S929" s="1785"/>
      <c r="T929" s="1785"/>
      <c r="U929" s="1785"/>
      <c r="V929" s="1862"/>
      <c r="W929" s="1862"/>
      <c r="X929" s="1785"/>
      <c r="Y929" s="1861"/>
      <c r="Z929" s="1861"/>
      <c r="AA929" s="1785"/>
      <c r="AB929" s="1785"/>
      <c r="AC929" s="1785"/>
      <c r="AD929" s="1785"/>
      <c r="AE929" s="1785"/>
      <c r="AF929" s="1785"/>
      <c r="AG929" s="1785"/>
      <c r="AH929" s="1785"/>
      <c r="AI929" s="1785"/>
      <c r="AJ929" s="1785"/>
      <c r="AK929" s="1785"/>
      <c r="AL929" s="37"/>
    </row>
    <row r="930" spans="1:38" s="1253" customFormat="1" x14ac:dyDescent="0.3">
      <c r="A930" s="459"/>
      <c r="B930" s="459"/>
      <c r="C930" s="459"/>
      <c r="D930" s="1329"/>
      <c r="E930" s="459"/>
      <c r="F930" s="1330"/>
      <c r="G930" s="1330"/>
      <c r="H930" s="459"/>
      <c r="I930" s="1396"/>
      <c r="J930" s="402"/>
      <c r="K930" s="1785"/>
      <c r="L930" s="1865"/>
      <c r="M930" s="1865"/>
      <c r="N930" s="1865"/>
      <c r="O930" s="1865"/>
      <c r="P930" s="1865"/>
      <c r="Q930" s="1857"/>
      <c r="R930" s="1785"/>
      <c r="S930" s="1785"/>
      <c r="T930" s="1785"/>
      <c r="U930" s="1785"/>
      <c r="V930" s="1862"/>
      <c r="W930" s="1862"/>
      <c r="X930" s="1785"/>
      <c r="Y930" s="1861"/>
      <c r="Z930" s="1861"/>
      <c r="AA930" s="1785"/>
      <c r="AB930" s="1785"/>
      <c r="AC930" s="1785"/>
      <c r="AD930" s="1785"/>
      <c r="AE930" s="1785"/>
      <c r="AF930" s="1785"/>
      <c r="AG930" s="1785"/>
      <c r="AH930" s="1785"/>
      <c r="AI930" s="1785"/>
      <c r="AJ930" s="1785"/>
      <c r="AK930" s="1785"/>
      <c r="AL930" s="37"/>
    </row>
    <row r="931" spans="1:38" s="1253" customFormat="1" x14ac:dyDescent="0.3">
      <c r="A931" s="459"/>
      <c r="B931" s="459"/>
      <c r="C931" s="459"/>
      <c r="D931" s="1329"/>
      <c r="E931" s="459"/>
      <c r="F931" s="1330"/>
      <c r="G931" s="1330"/>
      <c r="H931" s="459"/>
      <c r="I931" s="1396"/>
      <c r="J931" s="402"/>
      <c r="K931" s="1785"/>
      <c r="L931" s="1865"/>
      <c r="M931" s="1865"/>
      <c r="N931" s="1865"/>
      <c r="O931" s="1865"/>
      <c r="P931" s="1865"/>
      <c r="Q931" s="1857"/>
      <c r="R931" s="1785"/>
      <c r="S931" s="1785"/>
      <c r="T931" s="1785"/>
      <c r="U931" s="1785"/>
      <c r="V931" s="1862"/>
      <c r="W931" s="1862"/>
      <c r="X931" s="1785"/>
      <c r="Y931" s="1861"/>
      <c r="Z931" s="1861"/>
      <c r="AA931" s="1785"/>
      <c r="AB931" s="1785"/>
      <c r="AC931" s="1785"/>
      <c r="AD931" s="1785"/>
      <c r="AE931" s="1785"/>
      <c r="AF931" s="1785"/>
      <c r="AG931" s="1785"/>
      <c r="AH931" s="1785"/>
      <c r="AI931" s="1785"/>
      <c r="AJ931" s="1785"/>
      <c r="AK931" s="1785"/>
      <c r="AL931" s="37"/>
    </row>
    <row r="932" spans="1:38" s="1253" customFormat="1" x14ac:dyDescent="0.3">
      <c r="A932" s="459"/>
      <c r="B932" s="459"/>
      <c r="C932" s="459"/>
      <c r="D932" s="1329"/>
      <c r="E932" s="459"/>
      <c r="F932" s="1330"/>
      <c r="G932" s="1330"/>
      <c r="H932" s="459"/>
      <c r="I932" s="1396"/>
      <c r="J932" s="402"/>
      <c r="K932" s="1785"/>
      <c r="L932" s="1865"/>
      <c r="M932" s="1865"/>
      <c r="N932" s="1865"/>
      <c r="O932" s="1865"/>
      <c r="P932" s="1865"/>
      <c r="Q932" s="1857"/>
      <c r="R932" s="1785"/>
      <c r="S932" s="1785"/>
      <c r="T932" s="1785"/>
      <c r="U932" s="1785"/>
      <c r="V932" s="1862"/>
      <c r="W932" s="1862"/>
      <c r="X932" s="1785"/>
      <c r="Y932" s="1861"/>
      <c r="Z932" s="1861"/>
      <c r="AA932" s="1785"/>
      <c r="AB932" s="1785"/>
      <c r="AC932" s="1785"/>
      <c r="AD932" s="1785"/>
      <c r="AE932" s="1785"/>
      <c r="AF932" s="1785"/>
      <c r="AG932" s="1785"/>
      <c r="AH932" s="1785"/>
      <c r="AI932" s="1785"/>
      <c r="AJ932" s="1785"/>
      <c r="AK932" s="1785"/>
      <c r="AL932" s="37"/>
    </row>
    <row r="933" spans="1:38" s="1253" customFormat="1" x14ac:dyDescent="0.3">
      <c r="A933" s="459"/>
      <c r="B933" s="459"/>
      <c r="C933" s="459"/>
      <c r="D933" s="1329"/>
      <c r="E933" s="459"/>
      <c r="F933" s="1330"/>
      <c r="G933" s="1330"/>
      <c r="H933" s="459"/>
      <c r="I933" s="1396"/>
      <c r="J933" s="402"/>
      <c r="K933" s="1785"/>
      <c r="L933" s="1865"/>
      <c r="M933" s="1865"/>
      <c r="N933" s="1865"/>
      <c r="O933" s="1865"/>
      <c r="P933" s="1865"/>
      <c r="Q933" s="1857"/>
      <c r="R933" s="1785"/>
      <c r="S933" s="1785"/>
      <c r="T933" s="1785"/>
      <c r="U933" s="1785"/>
      <c r="V933" s="1862"/>
      <c r="W933" s="1862"/>
      <c r="X933" s="1785"/>
      <c r="Y933" s="1861"/>
      <c r="Z933" s="1861"/>
      <c r="AA933" s="1785"/>
      <c r="AB933" s="1785"/>
      <c r="AC933" s="1785"/>
      <c r="AD933" s="1785"/>
      <c r="AE933" s="1785"/>
      <c r="AF933" s="1785"/>
      <c r="AG933" s="1785"/>
      <c r="AH933" s="1785"/>
      <c r="AI933" s="1785"/>
      <c r="AJ933" s="1785"/>
      <c r="AK933" s="1785"/>
      <c r="AL933" s="37"/>
    </row>
    <row r="934" spans="1:38" s="1253" customFormat="1" x14ac:dyDescent="0.3">
      <c r="A934" s="459"/>
      <c r="B934" s="459"/>
      <c r="C934" s="459"/>
      <c r="D934" s="1329"/>
      <c r="E934" s="459"/>
      <c r="F934" s="1330"/>
      <c r="G934" s="1330"/>
      <c r="H934" s="459"/>
      <c r="I934" s="1396"/>
      <c r="J934" s="402"/>
      <c r="K934" s="1785"/>
      <c r="L934" s="1865"/>
      <c r="M934" s="1865"/>
      <c r="N934" s="1865"/>
      <c r="O934" s="1865"/>
      <c r="P934" s="1865"/>
      <c r="Q934" s="1857"/>
      <c r="R934" s="1785"/>
      <c r="S934" s="1785"/>
      <c r="T934" s="1785"/>
      <c r="U934" s="1785"/>
      <c r="V934" s="1862"/>
      <c r="W934" s="1862"/>
      <c r="X934" s="1785"/>
      <c r="Y934" s="1861"/>
      <c r="Z934" s="1861"/>
      <c r="AA934" s="1785"/>
      <c r="AB934" s="1785"/>
      <c r="AC934" s="1785"/>
      <c r="AD934" s="1785"/>
      <c r="AE934" s="1785"/>
      <c r="AF934" s="1785"/>
      <c r="AG934" s="1785"/>
      <c r="AH934" s="1785"/>
      <c r="AI934" s="1785"/>
      <c r="AJ934" s="1785"/>
      <c r="AK934" s="1785"/>
      <c r="AL934" s="37"/>
    </row>
    <row r="935" spans="1:38" s="1253" customFormat="1" x14ac:dyDescent="0.3">
      <c r="A935" s="459"/>
      <c r="B935" s="459"/>
      <c r="C935" s="459"/>
      <c r="D935" s="1329"/>
      <c r="E935" s="459"/>
      <c r="F935" s="1330"/>
      <c r="G935" s="1330"/>
      <c r="H935" s="459"/>
      <c r="I935" s="1396"/>
      <c r="J935" s="402"/>
      <c r="K935" s="1785"/>
      <c r="L935" s="1865"/>
      <c r="M935" s="1865"/>
      <c r="N935" s="1865"/>
      <c r="O935" s="1865"/>
      <c r="P935" s="1865"/>
      <c r="Q935" s="1857"/>
      <c r="R935" s="1785"/>
      <c r="S935" s="1785"/>
      <c r="T935" s="1785"/>
      <c r="U935" s="1785"/>
      <c r="V935" s="1862"/>
      <c r="W935" s="1862"/>
      <c r="X935" s="1785"/>
      <c r="Y935" s="1861"/>
      <c r="Z935" s="1861"/>
      <c r="AA935" s="1785"/>
      <c r="AB935" s="1785"/>
      <c r="AC935" s="1785"/>
      <c r="AD935" s="1785"/>
      <c r="AE935" s="1785"/>
      <c r="AF935" s="1785"/>
      <c r="AG935" s="1785"/>
      <c r="AH935" s="1785"/>
      <c r="AI935" s="1785"/>
      <c r="AJ935" s="1785"/>
      <c r="AK935" s="1785"/>
      <c r="AL935" s="37"/>
    </row>
    <row r="936" spans="1:38" s="1253" customFormat="1" x14ac:dyDescent="0.3">
      <c r="A936" s="459"/>
      <c r="B936" s="459"/>
      <c r="C936" s="459"/>
      <c r="D936" s="1329"/>
      <c r="E936" s="459"/>
      <c r="F936" s="1330"/>
      <c r="G936" s="1330"/>
      <c r="H936" s="459"/>
      <c r="I936" s="1396"/>
      <c r="J936" s="402"/>
      <c r="K936" s="1785"/>
      <c r="L936" s="1865"/>
      <c r="M936" s="1865"/>
      <c r="N936" s="1865"/>
      <c r="O936" s="1865"/>
      <c r="P936" s="1865"/>
      <c r="Q936" s="1857"/>
      <c r="R936" s="1785"/>
      <c r="S936" s="1785"/>
      <c r="T936" s="1785"/>
      <c r="U936" s="1785"/>
      <c r="V936" s="1862"/>
      <c r="W936" s="1862"/>
      <c r="X936" s="1785"/>
      <c r="Y936" s="1861"/>
      <c r="Z936" s="1861"/>
      <c r="AA936" s="1785"/>
      <c r="AB936" s="1785"/>
      <c r="AC936" s="1785"/>
      <c r="AD936" s="1785"/>
      <c r="AE936" s="1785"/>
      <c r="AF936" s="1785"/>
      <c r="AG936" s="1785"/>
      <c r="AH936" s="1785"/>
      <c r="AI936" s="1785"/>
      <c r="AJ936" s="1785"/>
      <c r="AK936" s="1785"/>
      <c r="AL936" s="37"/>
    </row>
    <row r="937" spans="1:38" s="1253" customFormat="1" x14ac:dyDescent="0.3">
      <c r="A937" s="459"/>
      <c r="B937" s="459"/>
      <c r="C937" s="459"/>
      <c r="D937" s="1329"/>
      <c r="E937" s="459"/>
      <c r="F937" s="1330"/>
      <c r="G937" s="1330"/>
      <c r="H937" s="459"/>
      <c r="I937" s="1396"/>
      <c r="J937" s="402"/>
      <c r="K937" s="1785"/>
      <c r="L937" s="1865"/>
      <c r="M937" s="1865"/>
      <c r="N937" s="1865"/>
      <c r="O937" s="1865"/>
      <c r="P937" s="1865"/>
      <c r="Q937" s="1857"/>
      <c r="R937" s="1785"/>
      <c r="S937" s="1785"/>
      <c r="T937" s="1785"/>
      <c r="U937" s="1785"/>
      <c r="V937" s="1862"/>
      <c r="W937" s="1862"/>
      <c r="X937" s="1785"/>
      <c r="Y937" s="1861"/>
      <c r="Z937" s="1861"/>
      <c r="AA937" s="1785"/>
      <c r="AB937" s="1785"/>
      <c r="AC937" s="1785"/>
      <c r="AD937" s="1785"/>
      <c r="AE937" s="1785"/>
      <c r="AF937" s="1785"/>
      <c r="AG937" s="1785"/>
      <c r="AH937" s="1785"/>
      <c r="AI937" s="1785"/>
      <c r="AJ937" s="1785"/>
      <c r="AK937" s="1785"/>
      <c r="AL937" s="37"/>
    </row>
    <row r="938" spans="1:38" s="1253" customFormat="1" x14ac:dyDescent="0.3">
      <c r="A938" s="459"/>
      <c r="B938" s="459"/>
      <c r="C938" s="459"/>
      <c r="D938" s="1329"/>
      <c r="E938" s="459"/>
      <c r="F938" s="1330"/>
      <c r="G938" s="1330"/>
      <c r="H938" s="459"/>
      <c r="I938" s="1396"/>
      <c r="J938" s="402"/>
      <c r="K938" s="1785"/>
      <c r="L938" s="1865"/>
      <c r="M938" s="1865"/>
      <c r="N938" s="1865"/>
      <c r="O938" s="1865"/>
      <c r="P938" s="1865"/>
      <c r="Q938" s="1857"/>
      <c r="R938" s="1785"/>
      <c r="S938" s="1785"/>
      <c r="T938" s="1785"/>
      <c r="U938" s="1785"/>
      <c r="V938" s="1862"/>
      <c r="W938" s="1862"/>
      <c r="X938" s="1785"/>
      <c r="Y938" s="1861"/>
      <c r="Z938" s="1861"/>
      <c r="AA938" s="1785"/>
      <c r="AB938" s="1785"/>
      <c r="AC938" s="1785"/>
      <c r="AD938" s="1785"/>
      <c r="AE938" s="1785"/>
      <c r="AF938" s="1785"/>
      <c r="AG938" s="1785"/>
      <c r="AH938" s="1785"/>
      <c r="AI938" s="1785"/>
      <c r="AJ938" s="1785"/>
      <c r="AK938" s="1785"/>
      <c r="AL938" s="37"/>
    </row>
    <row r="939" spans="1:38" s="1253" customFormat="1" x14ac:dyDescent="0.3">
      <c r="A939" s="459"/>
      <c r="B939" s="459"/>
      <c r="C939" s="459"/>
      <c r="D939" s="1329"/>
      <c r="E939" s="459"/>
      <c r="F939" s="1330"/>
      <c r="G939" s="1330"/>
      <c r="H939" s="459"/>
      <c r="I939" s="1396"/>
      <c r="J939" s="402"/>
      <c r="K939" s="1785"/>
      <c r="L939" s="1865"/>
      <c r="M939" s="1865"/>
      <c r="N939" s="1865"/>
      <c r="O939" s="1865"/>
      <c r="P939" s="1865"/>
      <c r="Q939" s="1857"/>
      <c r="R939" s="1785"/>
      <c r="S939" s="1785"/>
      <c r="T939" s="1785"/>
      <c r="U939" s="1785"/>
      <c r="V939" s="1862"/>
      <c r="W939" s="1862"/>
      <c r="X939" s="1785"/>
      <c r="Y939" s="1861"/>
      <c r="Z939" s="1861"/>
      <c r="AA939" s="1785"/>
      <c r="AB939" s="1785"/>
      <c r="AC939" s="1785"/>
      <c r="AD939" s="1785"/>
      <c r="AE939" s="1785"/>
      <c r="AF939" s="1785"/>
      <c r="AG939" s="1785"/>
      <c r="AH939" s="1785"/>
      <c r="AI939" s="1785"/>
      <c r="AJ939" s="1785"/>
      <c r="AK939" s="1785"/>
      <c r="AL939" s="37"/>
    </row>
    <row r="940" spans="1:38" s="1253" customFormat="1" x14ac:dyDescent="0.3">
      <c r="A940" s="459"/>
      <c r="B940" s="459"/>
      <c r="C940" s="459"/>
      <c r="D940" s="1329"/>
      <c r="E940" s="459"/>
      <c r="F940" s="1330"/>
      <c r="G940" s="1330"/>
      <c r="H940" s="459"/>
      <c r="I940" s="1396"/>
      <c r="J940" s="402"/>
      <c r="K940" s="1785"/>
      <c r="L940" s="1865"/>
      <c r="M940" s="1865"/>
      <c r="N940" s="1865"/>
      <c r="O940" s="1865"/>
      <c r="P940" s="1865"/>
      <c r="Q940" s="1857"/>
      <c r="R940" s="1785"/>
      <c r="S940" s="1785"/>
      <c r="T940" s="1785"/>
      <c r="U940" s="1785"/>
      <c r="V940" s="1862"/>
      <c r="W940" s="1862"/>
      <c r="X940" s="1785"/>
      <c r="Y940" s="1861"/>
      <c r="Z940" s="1861"/>
      <c r="AA940" s="1785"/>
      <c r="AB940" s="1785"/>
      <c r="AC940" s="1785"/>
      <c r="AD940" s="1785"/>
      <c r="AE940" s="1785"/>
      <c r="AF940" s="1785"/>
      <c r="AG940" s="1785"/>
      <c r="AH940" s="1785"/>
      <c r="AI940" s="1785"/>
      <c r="AJ940" s="1785"/>
      <c r="AK940" s="1785"/>
      <c r="AL940" s="37"/>
    </row>
    <row r="941" spans="1:38" s="1253" customFormat="1" x14ac:dyDescent="0.3">
      <c r="A941" s="459"/>
      <c r="B941" s="459"/>
      <c r="C941" s="459"/>
      <c r="D941" s="1329"/>
      <c r="E941" s="459"/>
      <c r="F941" s="1330"/>
      <c r="G941" s="1330"/>
      <c r="H941" s="459"/>
      <c r="I941" s="1396"/>
      <c r="J941" s="402"/>
      <c r="K941" s="1785"/>
      <c r="L941" s="1865"/>
      <c r="M941" s="1865"/>
      <c r="N941" s="1865"/>
      <c r="O941" s="1865"/>
      <c r="P941" s="1865"/>
      <c r="Q941" s="1857"/>
      <c r="R941" s="1785"/>
      <c r="S941" s="1785"/>
      <c r="T941" s="1785"/>
      <c r="U941" s="1785"/>
      <c r="V941" s="1862"/>
      <c r="W941" s="1862"/>
      <c r="X941" s="1785"/>
      <c r="Y941" s="1861"/>
      <c r="Z941" s="1861"/>
      <c r="AA941" s="1785"/>
      <c r="AB941" s="1785"/>
      <c r="AC941" s="1785"/>
      <c r="AD941" s="1785"/>
      <c r="AE941" s="1785"/>
      <c r="AF941" s="1785"/>
      <c r="AG941" s="1785"/>
      <c r="AH941" s="1785"/>
      <c r="AI941" s="1785"/>
      <c r="AJ941" s="1785"/>
      <c r="AK941" s="1785"/>
      <c r="AL941" s="37"/>
    </row>
    <row r="942" spans="1:38" s="1253" customFormat="1" x14ac:dyDescent="0.3">
      <c r="A942" s="459"/>
      <c r="B942" s="459"/>
      <c r="C942" s="459"/>
      <c r="D942" s="1329"/>
      <c r="E942" s="459"/>
      <c r="F942" s="1330"/>
      <c r="G942" s="1330"/>
      <c r="H942" s="459"/>
      <c r="I942" s="1396"/>
      <c r="J942" s="402"/>
      <c r="K942" s="1785"/>
      <c r="L942" s="1865"/>
      <c r="M942" s="1865"/>
      <c r="N942" s="1865"/>
      <c r="O942" s="1865"/>
      <c r="P942" s="1865"/>
      <c r="Q942" s="1857"/>
      <c r="R942" s="1785"/>
      <c r="S942" s="1785"/>
      <c r="T942" s="1785"/>
      <c r="U942" s="1785"/>
      <c r="V942" s="1862"/>
      <c r="W942" s="1862"/>
      <c r="X942" s="1785"/>
      <c r="Y942" s="1861"/>
      <c r="Z942" s="1861"/>
      <c r="AA942" s="1785"/>
      <c r="AB942" s="1785"/>
      <c r="AC942" s="1785"/>
      <c r="AD942" s="1785"/>
      <c r="AE942" s="1785"/>
      <c r="AF942" s="1785"/>
      <c r="AG942" s="1785"/>
      <c r="AH942" s="1785"/>
      <c r="AI942" s="1785"/>
      <c r="AJ942" s="1785"/>
      <c r="AK942" s="1785"/>
      <c r="AL942" s="37"/>
    </row>
    <row r="943" spans="1:38" s="1253" customFormat="1" x14ac:dyDescent="0.3">
      <c r="A943" s="459"/>
      <c r="B943" s="459"/>
      <c r="C943" s="459"/>
      <c r="D943" s="1329"/>
      <c r="E943" s="459"/>
      <c r="F943" s="1330"/>
      <c r="G943" s="1330"/>
      <c r="H943" s="459"/>
      <c r="I943" s="1396"/>
      <c r="J943" s="402"/>
      <c r="K943" s="1785"/>
      <c r="L943" s="1865"/>
      <c r="M943" s="1865"/>
      <c r="N943" s="1865"/>
      <c r="O943" s="1865"/>
      <c r="P943" s="1865"/>
      <c r="Q943" s="1857"/>
      <c r="R943" s="1785"/>
      <c r="S943" s="1785"/>
      <c r="T943" s="1785"/>
      <c r="U943" s="1785"/>
      <c r="V943" s="1862"/>
      <c r="W943" s="1862"/>
      <c r="X943" s="1785"/>
      <c r="Y943" s="1861"/>
      <c r="Z943" s="1861"/>
      <c r="AA943" s="1785"/>
      <c r="AB943" s="1785"/>
      <c r="AC943" s="1785"/>
      <c r="AD943" s="1785"/>
      <c r="AE943" s="1785"/>
      <c r="AF943" s="1785"/>
      <c r="AG943" s="1785"/>
      <c r="AH943" s="1785"/>
      <c r="AI943" s="1785"/>
      <c r="AJ943" s="1785"/>
      <c r="AK943" s="1785"/>
      <c r="AL943" s="37"/>
    </row>
    <row r="944" spans="1:38" s="1253" customFormat="1" x14ac:dyDescent="0.3">
      <c r="A944" s="459"/>
      <c r="B944" s="459"/>
      <c r="C944" s="459"/>
      <c r="D944" s="1329"/>
      <c r="E944" s="459"/>
      <c r="F944" s="1330"/>
      <c r="G944" s="1330"/>
      <c r="H944" s="459"/>
      <c r="I944" s="1396"/>
      <c r="J944" s="402"/>
      <c r="K944" s="1785"/>
      <c r="L944" s="1865"/>
      <c r="M944" s="1865"/>
      <c r="N944" s="1865"/>
      <c r="O944" s="1865"/>
      <c r="P944" s="1865"/>
      <c r="Q944" s="1857"/>
      <c r="R944" s="1785"/>
      <c r="S944" s="1785"/>
      <c r="T944" s="1785"/>
      <c r="U944" s="1785"/>
      <c r="V944" s="1862"/>
      <c r="W944" s="1862"/>
      <c r="X944" s="1785"/>
      <c r="Y944" s="1861"/>
      <c r="Z944" s="1861"/>
      <c r="AA944" s="1785"/>
      <c r="AB944" s="1785"/>
      <c r="AC944" s="1785"/>
      <c r="AD944" s="1785"/>
      <c r="AE944" s="1785"/>
      <c r="AF944" s="1785"/>
      <c r="AG944" s="1785"/>
      <c r="AH944" s="1785"/>
      <c r="AI944" s="1785"/>
      <c r="AJ944" s="1785"/>
      <c r="AK944" s="1785"/>
      <c r="AL944" s="37"/>
    </row>
    <row r="945" spans="1:38" s="1253" customFormat="1" x14ac:dyDescent="0.3">
      <c r="A945" s="459"/>
      <c r="B945" s="459"/>
      <c r="C945" s="459"/>
      <c r="D945" s="1329"/>
      <c r="E945" s="459"/>
      <c r="F945" s="1330"/>
      <c r="G945" s="1330"/>
      <c r="H945" s="459"/>
      <c r="I945" s="1396"/>
      <c r="J945" s="402"/>
      <c r="K945" s="1785"/>
      <c r="L945" s="1865"/>
      <c r="M945" s="1865"/>
      <c r="N945" s="1865"/>
      <c r="O945" s="1865"/>
      <c r="P945" s="1865"/>
      <c r="Q945" s="1857"/>
      <c r="R945" s="1785"/>
      <c r="S945" s="1785"/>
      <c r="T945" s="1785"/>
      <c r="U945" s="1785"/>
      <c r="V945" s="1862"/>
      <c r="W945" s="1862"/>
      <c r="X945" s="1785"/>
      <c r="Y945" s="1861"/>
      <c r="Z945" s="1861"/>
      <c r="AA945" s="1785"/>
      <c r="AB945" s="1785"/>
      <c r="AC945" s="1785"/>
      <c r="AD945" s="1785"/>
      <c r="AE945" s="1785"/>
      <c r="AF945" s="1785"/>
      <c r="AG945" s="1785"/>
      <c r="AH945" s="1785"/>
      <c r="AI945" s="1785"/>
      <c r="AJ945" s="1785"/>
      <c r="AK945" s="1785"/>
      <c r="AL945" s="37"/>
    </row>
    <row r="946" spans="1:38" x14ac:dyDescent="0.3">
      <c r="U946" s="1785"/>
      <c r="V946" s="1862"/>
      <c r="W946" s="1862"/>
      <c r="X946" s="1785"/>
    </row>
  </sheetData>
  <mergeCells count="47">
    <mergeCell ref="C39:G39"/>
    <mergeCell ref="E53:E54"/>
    <mergeCell ref="C32:G32"/>
    <mergeCell ref="C20:G20"/>
    <mergeCell ref="D8:D10"/>
    <mergeCell ref="C8:C10"/>
    <mergeCell ref="D27:D29"/>
    <mergeCell ref="E27:E29"/>
    <mergeCell ref="C27:C29"/>
    <mergeCell ref="E70:E71"/>
    <mergeCell ref="E73:E74"/>
    <mergeCell ref="E76:E77"/>
    <mergeCell ref="D46:D57"/>
    <mergeCell ref="C46:C57"/>
    <mergeCell ref="E46:E47"/>
    <mergeCell ref="E48:E49"/>
    <mergeCell ref="C61:G61"/>
    <mergeCell ref="C66:C77"/>
    <mergeCell ref="D66:D77"/>
    <mergeCell ref="E66:E68"/>
    <mergeCell ref="F86:F92"/>
    <mergeCell ref="D145:D156"/>
    <mergeCell ref="C145:C156"/>
    <mergeCell ref="D157:D159"/>
    <mergeCell ref="C157:C159"/>
    <mergeCell ref="E157:E159"/>
    <mergeCell ref="F157:F159"/>
    <mergeCell ref="E145:E156"/>
    <mergeCell ref="F145:F146"/>
    <mergeCell ref="F147:F148"/>
    <mergeCell ref="C86:C144"/>
    <mergeCell ref="D86:D144"/>
    <mergeCell ref="E86:E144"/>
    <mergeCell ref="F149:F150"/>
    <mergeCell ref="F151:F152"/>
    <mergeCell ref="F153:F156"/>
    <mergeCell ref="F134:F144"/>
    <mergeCell ref="F127:F133"/>
    <mergeCell ref="F97:F98"/>
    <mergeCell ref="F93:F96"/>
    <mergeCell ref="F120:F123"/>
    <mergeCell ref="F110:F119"/>
    <mergeCell ref="F107:F109"/>
    <mergeCell ref="F101:F104"/>
    <mergeCell ref="F105:F106"/>
    <mergeCell ref="F99:F100"/>
    <mergeCell ref="F124:F126"/>
  </mergeCells>
  <conditionalFormatting sqref="Z1:Z1048576">
    <cfRule type="cellIs" dxfId="52" priority="1" operator="lessThan">
      <formula>-0.1</formula>
    </cfRule>
    <cfRule type="cellIs" dxfId="51" priority="2" stopIfTrue="1" operator="greaterThan">
      <formula>0.1</formula>
    </cfRule>
  </conditionalFormatting>
  <printOptions horizontalCentered="1"/>
  <pageMargins left="0.78740157480314965" right="0.59055118110236215" top="0.59055118110236215" bottom="0.59055118110236215" header="0" footer="0"/>
  <pageSetup paperSize="9" scale="51" fitToHeight="3" orientation="portrait" r:id="rId1"/>
  <headerFooter alignWithMargins="0"/>
  <rowBreaks count="2" manualBreakCount="2">
    <brk id="79" max="8" man="1"/>
    <brk id="161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39DA-4DAB-459B-9F7D-6124BDDCF20C}">
  <sheetPr codeName="Hoja8">
    <pageSetUpPr fitToPage="1"/>
  </sheetPr>
  <dimension ref="A1:AC769"/>
  <sheetViews>
    <sheetView view="pageBreakPreview" zoomScale="80" zoomScaleNormal="75" zoomScaleSheetLayoutView="80" workbookViewId="0">
      <selection activeCell="E21" sqref="E21"/>
    </sheetView>
  </sheetViews>
  <sheetFormatPr baseColWidth="10" defaultRowHeight="17.25" x14ac:dyDescent="0.3"/>
  <cols>
    <col min="1" max="1" width="2.5703125" style="37" customWidth="1"/>
    <col min="2" max="2" width="2.42578125" style="37" customWidth="1"/>
    <col min="3" max="3" width="2.7109375" style="37" customWidth="1"/>
    <col min="4" max="4" width="6.28515625" style="37" customWidth="1"/>
    <col min="5" max="5" width="49.7109375" style="37" customWidth="1"/>
    <col min="6" max="6" width="41.7109375" style="37" customWidth="1"/>
    <col min="7" max="7" width="32.140625" style="37" bestFit="1" customWidth="1"/>
    <col min="8" max="8" width="18.140625" style="37" customWidth="1"/>
    <col min="9" max="9" width="18" style="37" customWidth="1"/>
    <col min="10" max="10" width="18" style="1785" customWidth="1"/>
    <col min="11" max="11" width="2.140625" style="1785" customWidth="1"/>
    <col min="12" max="12" width="48.5703125" style="1785" bestFit="1" customWidth="1"/>
    <col min="13" max="13" width="25.7109375" style="1785" bestFit="1" customWidth="1"/>
    <col min="14" max="14" width="15.5703125" style="1785" bestFit="1" customWidth="1"/>
    <col min="15" max="16" width="31.85546875" style="1785" bestFit="1" customWidth="1"/>
    <col min="17" max="18" width="9.140625" style="1785" customWidth="1"/>
    <col min="19" max="19" width="53.28515625" style="1785" bestFit="1" customWidth="1"/>
    <col min="20" max="20" width="33" style="1785" bestFit="1" customWidth="1"/>
    <col min="21" max="21" width="13.28515625" style="1785" bestFit="1" customWidth="1"/>
    <col min="22" max="22" width="19.7109375" style="1785" customWidth="1"/>
    <col min="23" max="24" width="18.7109375" style="1785" bestFit="1" customWidth="1"/>
    <col min="25" max="25" width="28.7109375" style="1785" bestFit="1" customWidth="1"/>
    <col min="26" max="26" width="27.28515625" style="1785" bestFit="1" customWidth="1"/>
    <col min="27" max="27" width="6.7109375" style="1861" bestFit="1" customWidth="1"/>
    <col min="28" max="28" width="12.5703125" style="1785" customWidth="1"/>
    <col min="29" max="29" width="11.42578125" style="1785"/>
    <col min="30" max="30" width="11.42578125" style="37"/>
    <col min="31" max="47" width="9.5703125" style="37" customWidth="1"/>
    <col min="48" max="16384" width="11.42578125" style="37"/>
  </cols>
  <sheetData>
    <row r="1" spans="1:28" ht="20.100000000000001" customHeight="1" x14ac:dyDescent="0.3">
      <c r="A1" s="1250" t="s">
        <v>1430</v>
      </c>
      <c r="B1" s="402"/>
      <c r="C1" s="402"/>
      <c r="D1" s="402"/>
      <c r="E1" s="402"/>
      <c r="F1" s="402"/>
      <c r="G1" s="402"/>
      <c r="H1" s="1364"/>
      <c r="I1" s="402"/>
      <c r="J1" s="1865"/>
      <c r="K1" s="1865"/>
      <c r="L1" s="1785" t="s">
        <v>1365</v>
      </c>
      <c r="M1" s="1785" t="s">
        <v>1735</v>
      </c>
      <c r="O1" s="1865"/>
      <c r="P1" s="1865"/>
      <c r="Q1" s="1857"/>
      <c r="R1" s="1857"/>
      <c r="S1" s="1785" t="s">
        <v>5</v>
      </c>
      <c r="T1" s="1785" t="s">
        <v>1431</v>
      </c>
      <c r="V1" s="1858"/>
      <c r="W1" s="1860"/>
      <c r="X1" s="1860"/>
      <c r="Y1" s="1860"/>
      <c r="Z1" s="1860"/>
      <c r="AB1" s="1860"/>
    </row>
    <row r="2" spans="1:28" ht="26.25" customHeight="1" x14ac:dyDescent="0.3">
      <c r="A2" s="402"/>
      <c r="B2" s="605" t="s">
        <v>1369</v>
      </c>
      <c r="C2" s="605"/>
      <c r="D2" s="605"/>
      <c r="E2" s="402"/>
      <c r="F2" s="402"/>
      <c r="G2" s="402"/>
      <c r="H2" s="1364"/>
      <c r="I2" s="402"/>
      <c r="J2" s="1865"/>
      <c r="K2" s="1865"/>
      <c r="O2" s="1865"/>
      <c r="P2" s="1865"/>
      <c r="Q2" s="1857"/>
      <c r="R2" s="1857"/>
      <c r="S2" s="1785" t="s">
        <v>1368</v>
      </c>
      <c r="T2" s="1785" t="s">
        <v>4</v>
      </c>
      <c r="V2" s="1858"/>
      <c r="W2" s="1860"/>
      <c r="X2" s="1860"/>
      <c r="Y2" s="1860"/>
      <c r="Z2" s="1860"/>
      <c r="AB2" s="1860"/>
    </row>
    <row r="3" spans="1:28" ht="26.25" customHeight="1" x14ac:dyDescent="0.3">
      <c r="A3" s="402"/>
      <c r="B3" s="402"/>
      <c r="C3" s="605" t="s">
        <v>1372</v>
      </c>
      <c r="D3" s="605"/>
      <c r="E3" s="402"/>
      <c r="F3" s="402"/>
      <c r="G3" s="402"/>
      <c r="H3" s="1364"/>
      <c r="I3" s="402"/>
      <c r="J3" s="1865"/>
      <c r="K3" s="1865"/>
      <c r="L3" s="1790" t="s">
        <v>12</v>
      </c>
      <c r="M3" s="1790" t="s">
        <v>1370</v>
      </c>
      <c r="N3" s="1790" t="s">
        <v>1371</v>
      </c>
      <c r="O3" s="1790" t="s">
        <v>1730</v>
      </c>
      <c r="P3" s="1790" t="s">
        <v>1733</v>
      </c>
      <c r="Q3" s="1857"/>
      <c r="R3" s="1857"/>
      <c r="S3" s="1785" t="s">
        <v>7</v>
      </c>
      <c r="T3" s="1785" t="s">
        <v>8</v>
      </c>
      <c r="V3" s="1858"/>
      <c r="W3" s="1860"/>
      <c r="X3" s="1860"/>
      <c r="Y3" s="1860"/>
      <c r="Z3" s="1860"/>
      <c r="AB3" s="1860"/>
    </row>
    <row r="4" spans="1:28" ht="26.25" customHeight="1" x14ac:dyDescent="0.3">
      <c r="A4" s="402"/>
      <c r="B4" s="402"/>
      <c r="C4" s="402"/>
      <c r="D4" s="605" t="s">
        <v>1374</v>
      </c>
      <c r="E4" s="402"/>
      <c r="F4" s="402"/>
      <c r="G4" s="402"/>
      <c r="H4" s="1364"/>
      <c r="I4" s="402"/>
      <c r="J4" s="1865"/>
      <c r="K4" s="1865"/>
      <c r="L4" s="1790" t="s">
        <v>240</v>
      </c>
      <c r="M4" s="1790" t="s">
        <v>1095</v>
      </c>
      <c r="N4" s="1790">
        <v>0</v>
      </c>
      <c r="O4" s="1790">
        <v>2.57</v>
      </c>
      <c r="P4" s="1790"/>
      <c r="Q4" s="1857"/>
      <c r="R4" s="1857"/>
      <c r="AA4" s="1786"/>
    </row>
    <row r="5" spans="1:28" ht="20.100000000000001" customHeight="1" thickBot="1" x14ac:dyDescent="0.35">
      <c r="A5" s="402"/>
      <c r="B5" s="402"/>
      <c r="C5" s="402"/>
      <c r="D5" s="402"/>
      <c r="E5" s="605"/>
      <c r="F5" s="402"/>
      <c r="G5" s="402"/>
      <c r="H5" s="1364"/>
      <c r="I5" s="402"/>
      <c r="J5" s="1865"/>
      <c r="K5" s="1865"/>
      <c r="L5" s="1790"/>
      <c r="M5" s="1790" t="s">
        <v>1096</v>
      </c>
      <c r="N5" s="1790">
        <v>0</v>
      </c>
      <c r="O5" s="1790">
        <v>1.0900000000000001</v>
      </c>
      <c r="P5" s="1790"/>
      <c r="Q5" s="1857"/>
      <c r="R5" s="1857"/>
      <c r="S5" s="1790" t="s">
        <v>12</v>
      </c>
      <c r="T5" s="1790" t="s">
        <v>1370</v>
      </c>
      <c r="U5" s="1790" t="s">
        <v>1371</v>
      </c>
      <c r="V5" s="1790" t="s">
        <v>1373</v>
      </c>
      <c r="W5" s="1790" t="s">
        <v>1723</v>
      </c>
      <c r="X5" s="1790" t="s">
        <v>1449</v>
      </c>
      <c r="Y5" s="1790" t="s">
        <v>1504</v>
      </c>
      <c r="Z5" s="1932" t="s">
        <v>1365</v>
      </c>
      <c r="AA5" s="1863"/>
    </row>
    <row r="6" spans="1:28" ht="39.950000000000003" customHeight="1" x14ac:dyDescent="0.3">
      <c r="A6" s="402"/>
      <c r="B6" s="402"/>
      <c r="C6" s="402"/>
      <c r="D6" s="1402" t="s">
        <v>9</v>
      </c>
      <c r="E6" s="1403" t="s">
        <v>10</v>
      </c>
      <c r="F6" s="1404" t="s">
        <v>1286</v>
      </c>
      <c r="G6" s="1405" t="s">
        <v>1416</v>
      </c>
      <c r="H6" s="1405" t="s">
        <v>1417</v>
      </c>
      <c r="I6" s="1406" t="s">
        <v>1380</v>
      </c>
      <c r="J6" s="1865"/>
      <c r="K6" s="1865"/>
      <c r="L6" s="1790" t="s">
        <v>276</v>
      </c>
      <c r="M6" s="1790" t="s">
        <v>1140</v>
      </c>
      <c r="N6" s="1790">
        <v>0</v>
      </c>
      <c r="O6" s="1790">
        <v>2.35</v>
      </c>
      <c r="P6" s="1790"/>
      <c r="Q6" s="1857"/>
      <c r="R6" s="1857"/>
      <c r="S6" s="1790" t="s">
        <v>204</v>
      </c>
      <c r="T6" s="1790" t="s">
        <v>1060</v>
      </c>
      <c r="U6" s="1790">
        <v>0</v>
      </c>
      <c r="V6" s="1790" t="s">
        <v>1376</v>
      </c>
      <c r="W6" s="1790">
        <v>1.25</v>
      </c>
      <c r="X6" s="1790">
        <v>1.25</v>
      </c>
      <c r="Y6" s="1790">
        <v>4.0000000000000003E-5</v>
      </c>
      <c r="AA6" s="1863">
        <v>0</v>
      </c>
    </row>
    <row r="7" spans="1:28" ht="21" customHeight="1" x14ac:dyDescent="0.3">
      <c r="A7" s="402"/>
      <c r="B7" s="402"/>
      <c r="C7" s="402"/>
      <c r="D7" s="1365">
        <v>1</v>
      </c>
      <c r="E7" s="1366" t="s">
        <v>206</v>
      </c>
      <c r="F7" s="1366" t="s">
        <v>1066</v>
      </c>
      <c r="G7" s="1367" t="s">
        <v>413</v>
      </c>
      <c r="H7" s="1368">
        <v>29.8</v>
      </c>
      <c r="I7" s="1369" t="s">
        <v>1408</v>
      </c>
      <c r="J7" s="1865"/>
      <c r="K7" s="1865"/>
      <c r="L7" s="1790"/>
      <c r="M7" s="1790" t="s">
        <v>1141</v>
      </c>
      <c r="N7" s="1790">
        <v>0</v>
      </c>
      <c r="O7" s="1790">
        <v>4.01</v>
      </c>
      <c r="P7" s="1790"/>
      <c r="Q7" s="1857"/>
      <c r="R7" s="1857"/>
      <c r="S7" s="1790" t="s">
        <v>204</v>
      </c>
      <c r="T7" s="1790" t="s">
        <v>1061</v>
      </c>
      <c r="U7" s="1790">
        <v>0</v>
      </c>
      <c r="V7" s="1790" t="s">
        <v>1376</v>
      </c>
      <c r="W7" s="1790">
        <v>1.25</v>
      </c>
      <c r="X7" s="1790">
        <v>1.25</v>
      </c>
      <c r="Y7" s="1790">
        <v>1.175E-3</v>
      </c>
      <c r="AA7" s="1863">
        <v>0</v>
      </c>
    </row>
    <row r="8" spans="1:28" ht="21" customHeight="1" x14ac:dyDescent="0.3">
      <c r="A8" s="38"/>
      <c r="B8" s="38"/>
      <c r="C8" s="38"/>
      <c r="D8" s="1528">
        <v>2</v>
      </c>
      <c r="E8" s="1525" t="s">
        <v>224</v>
      </c>
      <c r="F8" s="1366" t="s">
        <v>1085</v>
      </c>
      <c r="G8" s="1367" t="s">
        <v>413</v>
      </c>
      <c r="H8" s="1368">
        <v>1.429</v>
      </c>
      <c r="I8" s="1369" t="s">
        <v>1408</v>
      </c>
      <c r="J8" s="1865"/>
      <c r="K8" s="1865"/>
      <c r="L8" s="1790" t="s">
        <v>376</v>
      </c>
      <c r="M8" s="1790" t="s">
        <v>821</v>
      </c>
      <c r="N8" s="1790">
        <v>0</v>
      </c>
      <c r="O8" s="1790">
        <v>1.135</v>
      </c>
      <c r="P8" s="1790"/>
      <c r="Q8" s="1857"/>
      <c r="R8" s="1857"/>
      <c r="S8" s="1790" t="s">
        <v>204</v>
      </c>
      <c r="T8" s="1790" t="s">
        <v>1062</v>
      </c>
      <c r="U8" s="1790">
        <v>0</v>
      </c>
      <c r="V8" s="1790" t="s">
        <v>1376</v>
      </c>
      <c r="W8" s="1790">
        <v>3</v>
      </c>
      <c r="X8" s="1790">
        <v>3</v>
      </c>
      <c r="Y8" s="1790">
        <v>3.0200000000000001E-3</v>
      </c>
      <c r="AA8" s="1863">
        <v>0</v>
      </c>
    </row>
    <row r="9" spans="1:28" ht="21" customHeight="1" x14ac:dyDescent="0.3">
      <c r="A9" s="38"/>
      <c r="B9" s="38"/>
      <c r="C9" s="38"/>
      <c r="D9" s="1529"/>
      <c r="E9" s="1526"/>
      <c r="F9" s="1366" t="s">
        <v>1084</v>
      </c>
      <c r="G9" s="1367" t="s">
        <v>413</v>
      </c>
      <c r="H9" s="1368">
        <v>1.429</v>
      </c>
      <c r="I9" s="1369" t="s">
        <v>1408</v>
      </c>
      <c r="J9" s="1857"/>
      <c r="K9" s="1865"/>
      <c r="L9" s="1790"/>
      <c r="M9" s="1790" t="s">
        <v>1209</v>
      </c>
      <c r="N9" s="1790">
        <v>0</v>
      </c>
      <c r="O9" s="1790">
        <v>6.79</v>
      </c>
      <c r="P9" s="1790"/>
      <c r="Q9" s="1857"/>
      <c r="R9" s="1857"/>
      <c r="S9" s="1790" t="s">
        <v>204</v>
      </c>
      <c r="T9" s="1790" t="s">
        <v>1063</v>
      </c>
      <c r="U9" s="1790">
        <v>0</v>
      </c>
      <c r="V9" s="1790" t="s">
        <v>1376</v>
      </c>
      <c r="W9" s="1790">
        <v>3</v>
      </c>
      <c r="X9" s="1790">
        <v>3</v>
      </c>
      <c r="Y9" s="1790">
        <v>0</v>
      </c>
      <c r="AA9" s="1863">
        <v>0</v>
      </c>
    </row>
    <row r="10" spans="1:28" ht="21" customHeight="1" x14ac:dyDescent="0.3">
      <c r="A10" s="38"/>
      <c r="B10" s="38"/>
      <c r="C10" s="38"/>
      <c r="D10" s="1407">
        <v>3</v>
      </c>
      <c r="E10" s="1366" t="s">
        <v>284</v>
      </c>
      <c r="F10" s="1366" t="s">
        <v>1148</v>
      </c>
      <c r="G10" s="1367" t="s">
        <v>413</v>
      </c>
      <c r="H10" s="1368">
        <v>13.343999999999999</v>
      </c>
      <c r="I10" s="1369" t="s">
        <v>1408</v>
      </c>
      <c r="J10" s="1865"/>
      <c r="K10" s="1865"/>
      <c r="L10" s="1790"/>
      <c r="M10" s="1790" t="s">
        <v>1258</v>
      </c>
      <c r="N10" s="1790">
        <v>0</v>
      </c>
      <c r="O10" s="1790">
        <v>5.1100000000000003</v>
      </c>
      <c r="P10" s="1790"/>
      <c r="Q10" s="1857"/>
      <c r="R10" s="1857"/>
      <c r="S10" s="1790" t="s">
        <v>204</v>
      </c>
      <c r="T10" s="1790" t="s">
        <v>1064</v>
      </c>
      <c r="U10" s="1790">
        <v>0</v>
      </c>
      <c r="V10" s="1790" t="s">
        <v>1376</v>
      </c>
      <c r="W10" s="1790">
        <v>10</v>
      </c>
      <c r="X10" s="1790">
        <v>10</v>
      </c>
      <c r="Y10" s="1790">
        <v>35.97784</v>
      </c>
      <c r="AA10" s="1863">
        <v>0</v>
      </c>
    </row>
    <row r="11" spans="1:28" ht="21" customHeight="1" x14ac:dyDescent="0.3">
      <c r="A11" s="38"/>
      <c r="B11" s="38"/>
      <c r="C11" s="38"/>
      <c r="D11" s="1528">
        <v>4</v>
      </c>
      <c r="E11" s="1525" t="s">
        <v>334</v>
      </c>
      <c r="F11" s="1366" t="s">
        <v>1205</v>
      </c>
      <c r="G11" s="1367" t="s">
        <v>413</v>
      </c>
      <c r="H11" s="1368">
        <v>8.5500000000000007</v>
      </c>
      <c r="I11" s="1369" t="s">
        <v>1529</v>
      </c>
      <c r="J11" s="1865"/>
      <c r="K11" s="1865"/>
      <c r="L11" s="1790"/>
      <c r="M11" s="1790" t="s">
        <v>1259</v>
      </c>
      <c r="N11" s="1790">
        <v>0</v>
      </c>
      <c r="O11" s="1790">
        <v>2.625</v>
      </c>
      <c r="P11" s="1790"/>
      <c r="Q11" s="1857"/>
      <c r="R11" s="1857"/>
      <c r="S11" s="1790" t="s">
        <v>204</v>
      </c>
      <c r="T11" s="1790" t="s">
        <v>1065</v>
      </c>
      <c r="U11" s="1790">
        <v>0</v>
      </c>
      <c r="V11" s="1790" t="s">
        <v>1376</v>
      </c>
      <c r="W11" s="1790">
        <v>0.8</v>
      </c>
      <c r="X11" s="1790">
        <v>0.8</v>
      </c>
      <c r="Y11" s="1790">
        <v>0.38432499999999997</v>
      </c>
      <c r="AA11" s="1863">
        <v>0</v>
      </c>
    </row>
    <row r="12" spans="1:28" ht="21" customHeight="1" x14ac:dyDescent="0.3">
      <c r="A12" s="38"/>
      <c r="B12" s="38"/>
      <c r="C12" s="38"/>
      <c r="D12" s="1529"/>
      <c r="E12" s="1526"/>
      <c r="F12" s="1366" t="s">
        <v>1206</v>
      </c>
      <c r="G12" s="1367" t="s">
        <v>413</v>
      </c>
      <c r="H12" s="1368">
        <v>1</v>
      </c>
      <c r="I12" s="1369" t="s">
        <v>1529</v>
      </c>
      <c r="J12" s="1865"/>
      <c r="K12" s="1865"/>
      <c r="L12" s="1790"/>
      <c r="M12" s="1790" t="s">
        <v>1211</v>
      </c>
      <c r="N12" s="1790">
        <v>0</v>
      </c>
      <c r="O12" s="1790">
        <v>2.3250000000000002</v>
      </c>
      <c r="P12" s="1790"/>
      <c r="Q12" s="1857"/>
      <c r="R12" s="1857"/>
      <c r="S12" s="1790" t="s">
        <v>208</v>
      </c>
      <c r="T12" s="1790" t="s">
        <v>1067</v>
      </c>
      <c r="U12" s="1790">
        <v>0</v>
      </c>
      <c r="V12" s="1790" t="s">
        <v>1376</v>
      </c>
      <c r="W12" s="1790">
        <v>1</v>
      </c>
      <c r="X12" s="1790">
        <v>1</v>
      </c>
      <c r="Y12" s="1790">
        <v>1.653942</v>
      </c>
      <c r="AA12" s="1863">
        <v>0</v>
      </c>
    </row>
    <row r="13" spans="1:28" ht="21" customHeight="1" x14ac:dyDescent="0.3">
      <c r="A13" s="38"/>
      <c r="B13" s="38"/>
      <c r="C13" s="38"/>
      <c r="D13" s="1407">
        <v>5</v>
      </c>
      <c r="E13" s="1366" t="s">
        <v>354</v>
      </c>
      <c r="F13" s="1366" t="s">
        <v>1238</v>
      </c>
      <c r="G13" s="1367" t="s">
        <v>413</v>
      </c>
      <c r="H13" s="1368">
        <v>11.65</v>
      </c>
      <c r="I13" s="1369" t="s">
        <v>1408</v>
      </c>
      <c r="J13" s="1857"/>
      <c r="K13" s="1865"/>
      <c r="L13" s="1790"/>
      <c r="M13" s="1790" t="s">
        <v>1256</v>
      </c>
      <c r="N13" s="1790">
        <v>0</v>
      </c>
      <c r="O13" s="1790">
        <v>5.7050000000000001</v>
      </c>
      <c r="P13" s="1790"/>
      <c r="Q13" s="1857"/>
      <c r="R13" s="1857"/>
      <c r="S13" s="1790" t="s">
        <v>214</v>
      </c>
      <c r="T13" s="1790" t="s">
        <v>1070</v>
      </c>
      <c r="U13" s="1790">
        <v>0</v>
      </c>
      <c r="V13" s="1790" t="s">
        <v>1376</v>
      </c>
      <c r="W13" s="1790">
        <v>1.06</v>
      </c>
      <c r="X13" s="1790">
        <v>1.06</v>
      </c>
      <c r="Y13" s="1790">
        <v>0</v>
      </c>
      <c r="AA13" s="1863">
        <v>0</v>
      </c>
    </row>
    <row r="14" spans="1:28" ht="20.100000000000001" customHeight="1" x14ac:dyDescent="0.3">
      <c r="A14" s="402"/>
      <c r="B14" s="402"/>
      <c r="C14" s="402"/>
      <c r="D14" s="1365"/>
      <c r="E14" s="1366"/>
      <c r="F14" s="1366"/>
      <c r="G14" s="1367"/>
      <c r="H14" s="1368"/>
      <c r="I14" s="1369"/>
      <c r="J14" s="1857"/>
      <c r="K14" s="1865"/>
      <c r="L14" s="1790"/>
      <c r="M14" s="1790" t="s">
        <v>1260</v>
      </c>
      <c r="N14" s="1790">
        <v>0</v>
      </c>
      <c r="O14" s="1790">
        <v>3.38</v>
      </c>
      <c r="P14" s="1790"/>
      <c r="Q14" s="1857"/>
      <c r="R14" s="1857"/>
      <c r="S14" s="1790" t="s">
        <v>214</v>
      </c>
      <c r="T14" s="1790" t="s">
        <v>1072</v>
      </c>
      <c r="U14" s="1790">
        <v>0</v>
      </c>
      <c r="V14" s="1790" t="s">
        <v>1389</v>
      </c>
      <c r="W14" s="1790">
        <v>3</v>
      </c>
      <c r="X14" s="1790">
        <v>3</v>
      </c>
      <c r="Y14" s="1790">
        <v>0</v>
      </c>
      <c r="AA14" s="1863">
        <v>0</v>
      </c>
    </row>
    <row r="15" spans="1:28" ht="20.100000000000001" customHeight="1" thickBot="1" x14ac:dyDescent="0.35">
      <c r="A15" s="402"/>
      <c r="B15" s="402"/>
      <c r="C15" s="402"/>
      <c r="D15" s="1522" t="s">
        <v>1385</v>
      </c>
      <c r="E15" s="1523"/>
      <c r="F15" s="1523"/>
      <c r="G15" s="1524"/>
      <c r="H15" s="1370">
        <f>+SUM(H7:H14)</f>
        <v>67.202000000000012</v>
      </c>
      <c r="I15" s="1371"/>
      <c r="J15" s="1857"/>
      <c r="K15" s="1865"/>
      <c r="L15" s="1790" t="s">
        <v>198</v>
      </c>
      <c r="M15" s="1790"/>
      <c r="N15" s="1790"/>
      <c r="O15" s="1790">
        <v>40.39</v>
      </c>
      <c r="P15" s="1790"/>
      <c r="Q15" s="1857"/>
      <c r="R15" s="1857"/>
      <c r="S15" s="1790" t="s">
        <v>214</v>
      </c>
      <c r="T15" s="1790" t="s">
        <v>1073</v>
      </c>
      <c r="U15" s="1790">
        <v>0</v>
      </c>
      <c r="V15" s="1790" t="s">
        <v>1376</v>
      </c>
      <c r="W15" s="1790">
        <v>1.89</v>
      </c>
      <c r="X15" s="1790">
        <v>1.89</v>
      </c>
      <c r="Y15" s="1790">
        <v>0</v>
      </c>
      <c r="AA15" s="1863">
        <v>0</v>
      </c>
    </row>
    <row r="16" spans="1:28" ht="20.100000000000001" customHeight="1" x14ac:dyDescent="0.3">
      <c r="A16" s="402"/>
      <c r="B16" s="402"/>
      <c r="C16" s="402"/>
      <c r="D16" s="404"/>
      <c r="E16" s="404"/>
      <c r="F16" s="404"/>
      <c r="G16" s="404"/>
      <c r="H16" s="1252"/>
      <c r="I16" s="404"/>
      <c r="J16" s="1865"/>
      <c r="K16" s="1865"/>
      <c r="L16" s="1790"/>
      <c r="M16" s="1790"/>
      <c r="N16" s="1790"/>
      <c r="Q16" s="1857"/>
      <c r="R16" s="1857"/>
      <c r="S16" s="1790" t="s">
        <v>214</v>
      </c>
      <c r="T16" s="1790" t="s">
        <v>1074</v>
      </c>
      <c r="U16" s="1790">
        <v>0</v>
      </c>
      <c r="V16" s="1790" t="s">
        <v>1376</v>
      </c>
      <c r="W16" s="1790">
        <v>0.8</v>
      </c>
      <c r="X16" s="1790">
        <v>0.8</v>
      </c>
      <c r="Y16" s="1790">
        <v>0</v>
      </c>
      <c r="AA16" s="1863">
        <v>0</v>
      </c>
    </row>
    <row r="17" spans="1:29" ht="20.100000000000001" customHeight="1" x14ac:dyDescent="0.3">
      <c r="A17" s="402"/>
      <c r="B17" s="402"/>
      <c r="C17" s="402"/>
      <c r="D17" s="1372" t="s">
        <v>1432</v>
      </c>
      <c r="E17" s="404"/>
      <c r="F17" s="404"/>
      <c r="G17" s="404"/>
      <c r="H17" s="1252"/>
      <c r="I17" s="404"/>
      <c r="J17" s="1865"/>
      <c r="K17" s="1865"/>
      <c r="L17" s="1790"/>
      <c r="M17" s="1790"/>
      <c r="N17" s="1790"/>
      <c r="Q17" s="1857"/>
      <c r="R17" s="1857"/>
      <c r="S17" s="1790" t="s">
        <v>214</v>
      </c>
      <c r="T17" s="1790" t="s">
        <v>1075</v>
      </c>
      <c r="U17" s="1790">
        <v>0</v>
      </c>
      <c r="V17" s="1790" t="s">
        <v>1376</v>
      </c>
      <c r="W17" s="1790">
        <v>2.4</v>
      </c>
      <c r="X17" s="1790">
        <v>2.4</v>
      </c>
      <c r="Y17" s="1790">
        <v>2.1516469999999996</v>
      </c>
      <c r="AA17" s="1863">
        <v>0</v>
      </c>
    </row>
    <row r="18" spans="1:29" ht="20.100000000000001" customHeight="1" thickBot="1" x14ac:dyDescent="0.35">
      <c r="A18" s="402"/>
      <c r="B18" s="402"/>
      <c r="C18" s="402"/>
      <c r="D18" s="404"/>
      <c r="E18" s="1372"/>
      <c r="F18" s="404"/>
      <c r="G18" s="404"/>
      <c r="H18" s="1252"/>
      <c r="I18" s="404"/>
      <c r="J18" s="1865"/>
      <c r="K18" s="1865"/>
      <c r="L18" s="1790"/>
      <c r="M18" s="1790"/>
      <c r="N18" s="1790"/>
      <c r="Q18" s="1857"/>
      <c r="R18" s="1857"/>
      <c r="S18" s="1790" t="s">
        <v>216</v>
      </c>
      <c r="T18" s="1790" t="s">
        <v>1076</v>
      </c>
      <c r="U18" s="1790">
        <v>0</v>
      </c>
      <c r="V18" s="1790" t="s">
        <v>1376</v>
      </c>
      <c r="W18" s="1790">
        <v>3.36</v>
      </c>
      <c r="X18" s="1790">
        <v>3.36</v>
      </c>
      <c r="Y18" s="1790">
        <v>0.32306700000000005</v>
      </c>
      <c r="AA18" s="1863">
        <v>0</v>
      </c>
    </row>
    <row r="19" spans="1:29" ht="37.5" customHeight="1" x14ac:dyDescent="0.3">
      <c r="A19" s="402"/>
      <c r="B19" s="402"/>
      <c r="C19" s="402"/>
      <c r="D19" s="1402" t="s">
        <v>9</v>
      </c>
      <c r="E19" s="1408" t="s">
        <v>10</v>
      </c>
      <c r="F19" s="1404" t="s">
        <v>1286</v>
      </c>
      <c r="G19" s="1405" t="s">
        <v>1416</v>
      </c>
      <c r="H19" s="1405" t="s">
        <v>1417</v>
      </c>
      <c r="I19" s="1406" t="s">
        <v>1380</v>
      </c>
      <c r="J19" s="1865"/>
      <c r="K19" s="1865"/>
      <c r="L19" s="1790"/>
      <c r="M19" s="1790"/>
      <c r="N19" s="1790"/>
      <c r="Q19" s="1857"/>
      <c r="R19" s="1857"/>
      <c r="S19" s="1790" t="s">
        <v>216</v>
      </c>
      <c r="T19" s="1790" t="s">
        <v>1077</v>
      </c>
      <c r="U19" s="1790">
        <v>0</v>
      </c>
      <c r="V19" s="1790" t="s">
        <v>1376</v>
      </c>
      <c r="W19" s="1790">
        <v>3.36</v>
      </c>
      <c r="X19" s="1790">
        <v>3.36</v>
      </c>
      <c r="Y19" s="1790">
        <v>2.7701000000000003E-2</v>
      </c>
      <c r="AA19" s="1863">
        <v>0</v>
      </c>
    </row>
    <row r="20" spans="1:29" s="133" customFormat="1" ht="20.100000000000001" customHeight="1" x14ac:dyDescent="0.25">
      <c r="A20" s="404"/>
      <c r="B20" s="404"/>
      <c r="C20" s="404"/>
      <c r="D20" s="1373">
        <v>1</v>
      </c>
      <c r="E20" s="1374" t="s">
        <v>252</v>
      </c>
      <c r="F20" s="1411" t="s">
        <v>1107</v>
      </c>
      <c r="G20" s="1375" t="s">
        <v>413</v>
      </c>
      <c r="H20" s="1375">
        <v>8.5500000000000007</v>
      </c>
      <c r="I20" s="1376" t="s">
        <v>1529</v>
      </c>
      <c r="J20" s="1923"/>
      <c r="K20" s="1923"/>
      <c r="L20" s="1816"/>
      <c r="M20" s="1816"/>
      <c r="N20" s="1816"/>
      <c r="O20" s="1802"/>
      <c r="P20" s="1802"/>
      <c r="Q20" s="1864"/>
      <c r="R20" s="1864"/>
      <c r="S20" s="1790" t="s">
        <v>218</v>
      </c>
      <c r="T20" s="1790" t="s">
        <v>1079</v>
      </c>
      <c r="U20" s="1790">
        <v>0</v>
      </c>
      <c r="V20" s="1790" t="s">
        <v>1376</v>
      </c>
      <c r="W20" s="1790">
        <v>5</v>
      </c>
      <c r="X20" s="1790">
        <v>5</v>
      </c>
      <c r="Y20" s="1790">
        <v>0</v>
      </c>
      <c r="Z20" s="1802"/>
      <c r="AA20" s="1933">
        <v>0</v>
      </c>
      <c r="AB20" s="1802"/>
      <c r="AC20" s="1802"/>
    </row>
    <row r="21" spans="1:29" ht="20.100000000000001" customHeight="1" x14ac:dyDescent="0.3">
      <c r="A21" s="402"/>
      <c r="B21" s="402"/>
      <c r="C21" s="402"/>
      <c r="D21" s="1937"/>
      <c r="E21" s="1938"/>
      <c r="F21" s="1939"/>
      <c r="G21" s="1940"/>
      <c r="H21" s="1940"/>
      <c r="I21" s="1941"/>
      <c r="J21" s="1865"/>
      <c r="K21" s="1865"/>
      <c r="L21" s="1790"/>
      <c r="M21" s="1790"/>
      <c r="N21" s="1790"/>
      <c r="Q21" s="1857"/>
      <c r="R21" s="1857"/>
      <c r="S21" s="1790" t="s">
        <v>218</v>
      </c>
      <c r="T21" s="1790" t="s">
        <v>1078</v>
      </c>
      <c r="U21" s="1790">
        <v>0</v>
      </c>
      <c r="V21" s="1790" t="s">
        <v>1376</v>
      </c>
      <c r="W21" s="1790">
        <v>1.64</v>
      </c>
      <c r="X21" s="1790">
        <v>1.64</v>
      </c>
      <c r="Y21" s="1790">
        <v>2.1769059999999998</v>
      </c>
      <c r="AA21" s="1863">
        <v>0</v>
      </c>
    </row>
    <row r="22" spans="1:29" ht="24.75" customHeight="1" thickBot="1" x14ac:dyDescent="0.35">
      <c r="A22" s="402"/>
      <c r="B22" s="402"/>
      <c r="C22" s="402"/>
      <c r="D22" s="1522" t="s">
        <v>1385</v>
      </c>
      <c r="E22" s="1523"/>
      <c r="F22" s="1523"/>
      <c r="G22" s="1524"/>
      <c r="H22" s="1409">
        <f>SUM(H20:H20)</f>
        <v>8.5500000000000007</v>
      </c>
      <c r="I22" s="1410"/>
      <c r="J22" s="1865"/>
      <c r="K22" s="1865"/>
      <c r="L22" s="1790"/>
      <c r="M22" s="1790"/>
      <c r="N22" s="1790"/>
      <c r="Q22" s="1857"/>
      <c r="R22" s="1857"/>
      <c r="S22" s="1790" t="s">
        <v>218</v>
      </c>
      <c r="T22" s="1790" t="s">
        <v>1080</v>
      </c>
      <c r="U22" s="1790">
        <v>0</v>
      </c>
      <c r="V22" s="1790" t="s">
        <v>1376</v>
      </c>
      <c r="W22" s="1790">
        <v>4.08</v>
      </c>
      <c r="X22" s="1790">
        <v>4.08</v>
      </c>
      <c r="Y22" s="1790">
        <v>0</v>
      </c>
      <c r="AA22" s="1863">
        <v>0</v>
      </c>
    </row>
    <row r="23" spans="1:29" ht="20.100000000000001" customHeight="1" x14ac:dyDescent="0.3">
      <c r="A23" s="402"/>
      <c r="B23" s="402"/>
      <c r="C23" s="402"/>
      <c r="D23" s="541" t="s">
        <v>1433</v>
      </c>
      <c r="E23" s="404"/>
      <c r="F23" s="404"/>
      <c r="G23" s="404"/>
      <c r="H23" s="1252"/>
      <c r="I23" s="404"/>
      <c r="J23" s="1865"/>
      <c r="K23" s="1865"/>
      <c r="L23" s="1790"/>
      <c r="M23" s="1790"/>
      <c r="N23" s="1790"/>
      <c r="Q23" s="1857"/>
      <c r="R23" s="1857"/>
      <c r="S23" s="1790" t="s">
        <v>218</v>
      </c>
      <c r="T23" s="1790" t="s">
        <v>1081</v>
      </c>
      <c r="U23" s="1790">
        <v>0</v>
      </c>
      <c r="V23" s="1790" t="s">
        <v>1376</v>
      </c>
      <c r="W23" s="1790">
        <v>9.6</v>
      </c>
      <c r="X23" s="1790">
        <v>9.6</v>
      </c>
      <c r="Y23" s="1790">
        <v>0</v>
      </c>
      <c r="AA23" s="1863">
        <v>0</v>
      </c>
    </row>
    <row r="24" spans="1:29" ht="20.100000000000001" customHeight="1" x14ac:dyDescent="0.3">
      <c r="A24" s="402"/>
      <c r="B24" s="402"/>
      <c r="C24" s="402"/>
      <c r="D24" s="404"/>
      <c r="E24" s="404"/>
      <c r="F24" s="404"/>
      <c r="G24" s="404"/>
      <c r="H24" s="1252"/>
      <c r="I24" s="404"/>
      <c r="J24" s="1865"/>
      <c r="K24" s="1865"/>
      <c r="L24" s="1790"/>
      <c r="M24" s="1790"/>
      <c r="N24" s="1790"/>
      <c r="Q24" s="1857"/>
      <c r="R24" s="1857"/>
      <c r="S24" s="1790" t="s">
        <v>222</v>
      </c>
      <c r="T24" s="1790" t="s">
        <v>1083</v>
      </c>
      <c r="U24" s="1790">
        <v>0</v>
      </c>
      <c r="V24" s="1790" t="s">
        <v>1376</v>
      </c>
      <c r="W24" s="1790">
        <v>4</v>
      </c>
      <c r="X24" s="1790">
        <v>4</v>
      </c>
      <c r="Y24" s="1790">
        <v>0</v>
      </c>
      <c r="AA24" s="1863">
        <v>0</v>
      </c>
    </row>
    <row r="25" spans="1:29" ht="20.100000000000001" customHeight="1" x14ac:dyDescent="0.3">
      <c r="A25" s="402"/>
      <c r="B25" s="402"/>
      <c r="C25" s="1372" t="s">
        <v>1386</v>
      </c>
      <c r="D25" s="1331"/>
      <c r="E25" s="404"/>
      <c r="F25" s="404"/>
      <c r="G25" s="404"/>
      <c r="H25" s="1252"/>
      <c r="I25" s="404"/>
      <c r="J25" s="1924"/>
      <c r="K25" s="1865"/>
      <c r="L25" s="1790"/>
      <c r="M25" s="1790"/>
      <c r="N25" s="1790"/>
      <c r="Q25" s="1857"/>
      <c r="R25" s="1857"/>
      <c r="S25" s="1790" t="s">
        <v>226</v>
      </c>
      <c r="T25" s="1790" t="s">
        <v>1086</v>
      </c>
      <c r="U25" s="1790">
        <v>0</v>
      </c>
      <c r="V25" s="1790" t="s">
        <v>1376</v>
      </c>
      <c r="W25" s="1790">
        <v>1.85</v>
      </c>
      <c r="X25" s="1790">
        <v>1.85</v>
      </c>
      <c r="Y25" s="1790">
        <v>0</v>
      </c>
      <c r="AA25" s="1863">
        <v>0</v>
      </c>
    </row>
    <row r="26" spans="1:29" ht="20.100000000000001" customHeight="1" x14ac:dyDescent="0.3">
      <c r="A26" s="402"/>
      <c r="B26" s="402"/>
      <c r="C26" s="402"/>
      <c r="D26" s="404"/>
      <c r="E26" s="404"/>
      <c r="F26" s="404"/>
      <c r="G26" s="404"/>
      <c r="H26" s="1252"/>
      <c r="I26" s="404"/>
      <c r="J26" s="1865"/>
      <c r="K26" s="1865"/>
      <c r="L26" s="1790"/>
      <c r="M26" s="1790"/>
      <c r="N26" s="1790"/>
      <c r="Q26" s="1857"/>
      <c r="R26" s="1857"/>
      <c r="S26" s="1790" t="s">
        <v>226</v>
      </c>
      <c r="T26" s="1790" t="s">
        <v>1087</v>
      </c>
      <c r="U26" s="1790">
        <v>0</v>
      </c>
      <c r="V26" s="1790" t="s">
        <v>1376</v>
      </c>
      <c r="W26" s="1790">
        <v>5.1429999999999998</v>
      </c>
      <c r="X26" s="1790">
        <v>5.1429999999999998</v>
      </c>
      <c r="Y26" s="1790">
        <v>6.6109999999999997E-3</v>
      </c>
      <c r="AA26" s="1863">
        <v>0</v>
      </c>
    </row>
    <row r="27" spans="1:29" ht="20.100000000000001" customHeight="1" x14ac:dyDescent="0.3">
      <c r="A27" s="402"/>
      <c r="B27" s="402"/>
      <c r="C27" s="402"/>
      <c r="D27" s="1372" t="s">
        <v>1388</v>
      </c>
      <c r="E27" s="404"/>
      <c r="F27" s="404"/>
      <c r="G27" s="404"/>
      <c r="H27" s="1252"/>
      <c r="I27" s="404"/>
      <c r="J27" s="1865"/>
      <c r="K27" s="1865"/>
      <c r="L27" s="1790"/>
      <c r="M27" s="1790"/>
      <c r="N27" s="1790"/>
      <c r="Q27" s="1857"/>
      <c r="R27" s="1857"/>
      <c r="S27" s="1790" t="s">
        <v>228</v>
      </c>
      <c r="T27" s="1790" t="s">
        <v>1088</v>
      </c>
      <c r="U27" s="1790">
        <v>0</v>
      </c>
      <c r="V27" s="1790" t="s">
        <v>1376</v>
      </c>
      <c r="W27" s="1790">
        <v>3.03</v>
      </c>
      <c r="X27" s="1790">
        <v>3.03</v>
      </c>
      <c r="Y27" s="1790">
        <v>2.5169999999999997E-3</v>
      </c>
      <c r="AA27" s="1863">
        <v>0</v>
      </c>
    </row>
    <row r="28" spans="1:29" ht="18" thickBot="1" x14ac:dyDescent="0.35">
      <c r="A28" s="402"/>
      <c r="B28" s="402"/>
      <c r="C28" s="402"/>
      <c r="D28" s="404"/>
      <c r="E28" s="1372"/>
      <c r="F28" s="404"/>
      <c r="G28" s="404"/>
      <c r="H28" s="1252"/>
      <c r="I28" s="404"/>
      <c r="J28" s="1865"/>
      <c r="K28" s="1865"/>
      <c r="L28" s="1790"/>
      <c r="M28" s="1790"/>
      <c r="N28" s="1790"/>
      <c r="Q28" s="1857"/>
      <c r="R28" s="1857"/>
      <c r="S28" s="1790" t="s">
        <v>228</v>
      </c>
      <c r="T28" s="1790" t="s">
        <v>1089</v>
      </c>
      <c r="U28" s="1790">
        <v>0</v>
      </c>
      <c r="V28" s="1790" t="s">
        <v>1376</v>
      </c>
      <c r="W28" s="1790">
        <v>4.05</v>
      </c>
      <c r="X28" s="1790">
        <v>4.05</v>
      </c>
      <c r="Y28" s="1790">
        <v>4.9083000000000002E-2</v>
      </c>
      <c r="AA28" s="1863">
        <v>0</v>
      </c>
    </row>
    <row r="29" spans="1:29" ht="37.5" customHeight="1" x14ac:dyDescent="0.3">
      <c r="A29" s="402"/>
      <c r="B29" s="402"/>
      <c r="C29" s="402"/>
      <c r="D29" s="1402" t="s">
        <v>9</v>
      </c>
      <c r="E29" s="1408" t="s">
        <v>10</v>
      </c>
      <c r="F29" s="1404" t="s">
        <v>1286</v>
      </c>
      <c r="G29" s="1405" t="s">
        <v>1416</v>
      </c>
      <c r="H29" s="1405" t="s">
        <v>1417</v>
      </c>
      <c r="I29" s="1406" t="s">
        <v>1380</v>
      </c>
      <c r="J29" s="1865"/>
      <c r="K29" s="1865"/>
      <c r="L29" s="1790"/>
      <c r="M29" s="1790"/>
      <c r="N29" s="1790"/>
      <c r="Q29" s="1857"/>
      <c r="R29" s="1857"/>
      <c r="S29" s="1790" t="s">
        <v>232</v>
      </c>
      <c r="T29" s="1790" t="s">
        <v>1091</v>
      </c>
      <c r="U29" s="1790">
        <v>0</v>
      </c>
      <c r="V29" s="1790" t="s">
        <v>1376</v>
      </c>
      <c r="W29" s="1790">
        <v>9.8000000000000007</v>
      </c>
      <c r="X29" s="1790">
        <v>9.8000000000000007</v>
      </c>
      <c r="Y29" s="1790">
        <v>73.287952000000004</v>
      </c>
      <c r="AA29" s="1863">
        <v>0</v>
      </c>
    </row>
    <row r="30" spans="1:29" ht="19.5" customHeight="1" x14ac:dyDescent="0.3">
      <c r="A30" s="402"/>
      <c r="B30" s="402"/>
      <c r="C30" s="402"/>
      <c r="D30" s="1377"/>
      <c r="E30" s="1378"/>
      <c r="F30" s="1366"/>
      <c r="G30" s="1367"/>
      <c r="H30" s="1379"/>
      <c r="I30" s="1380"/>
      <c r="J30" s="1865"/>
      <c r="K30" s="1865"/>
      <c r="L30" s="1790"/>
      <c r="M30" s="1790"/>
      <c r="N30" s="1790"/>
      <c r="Q30" s="1864"/>
      <c r="R30" s="1864"/>
      <c r="S30" s="1790" t="s">
        <v>234</v>
      </c>
      <c r="T30" s="1790" t="s">
        <v>1092</v>
      </c>
      <c r="U30" s="1790">
        <v>0</v>
      </c>
      <c r="V30" s="1790" t="s">
        <v>1376</v>
      </c>
      <c r="W30" s="1790">
        <v>37</v>
      </c>
      <c r="X30" s="1790">
        <v>37</v>
      </c>
      <c r="Y30" s="1790">
        <v>87.659288999999987</v>
      </c>
      <c r="AA30" s="1863">
        <v>0</v>
      </c>
    </row>
    <row r="31" spans="1:29" ht="20.100000000000001" customHeight="1" thickBot="1" x14ac:dyDescent="0.35">
      <c r="A31" s="402"/>
      <c r="B31" s="402"/>
      <c r="C31" s="402"/>
      <c r="D31" s="1934" t="s">
        <v>1385</v>
      </c>
      <c r="E31" s="1935"/>
      <c r="F31" s="1935"/>
      <c r="G31" s="1936"/>
      <c r="H31" s="1381">
        <f>+SUM(H30:H30)</f>
        <v>0</v>
      </c>
      <c r="I31" s="1382"/>
      <c r="J31" s="1865"/>
      <c r="K31" s="1865"/>
      <c r="L31" s="1790"/>
      <c r="M31" s="1790"/>
      <c r="N31" s="1790"/>
      <c r="Q31" s="1864"/>
      <c r="R31" s="1864"/>
      <c r="S31" s="1790" t="s">
        <v>236</v>
      </c>
      <c r="T31" s="1790" t="s">
        <v>1093</v>
      </c>
      <c r="U31" s="1790">
        <v>0</v>
      </c>
      <c r="V31" s="1790" t="s">
        <v>1376</v>
      </c>
      <c r="W31" s="1790">
        <v>6.6</v>
      </c>
      <c r="X31" s="1790">
        <v>6.6</v>
      </c>
      <c r="Y31" s="1790">
        <v>0</v>
      </c>
      <c r="AA31" s="1863">
        <v>0</v>
      </c>
    </row>
    <row r="32" spans="1:29" ht="20.100000000000001" customHeight="1" x14ac:dyDescent="0.3">
      <c r="A32" s="402"/>
      <c r="B32" s="402"/>
      <c r="C32" s="402"/>
      <c r="D32" s="404"/>
      <c r="E32" s="404"/>
      <c r="F32" s="1372"/>
      <c r="G32" s="1372"/>
      <c r="H32" s="1383"/>
      <c r="I32" s="1384"/>
      <c r="J32" s="1865"/>
      <c r="K32" s="1865"/>
      <c r="L32" s="1790"/>
      <c r="M32" s="1790"/>
      <c r="N32" s="1790"/>
      <c r="Q32" s="1864"/>
      <c r="R32" s="1864"/>
      <c r="S32" s="1790" t="s">
        <v>238</v>
      </c>
      <c r="T32" s="1790" t="s">
        <v>1094</v>
      </c>
      <c r="U32" s="1790">
        <v>0</v>
      </c>
      <c r="V32" s="1790" t="s">
        <v>1389</v>
      </c>
      <c r="W32" s="1790">
        <v>2</v>
      </c>
      <c r="X32" s="1790">
        <v>2</v>
      </c>
      <c r="Y32" s="1790">
        <v>0</v>
      </c>
      <c r="AA32" s="1863">
        <v>0</v>
      </c>
    </row>
    <row r="33" spans="1:27" ht="20.100000000000001" customHeight="1" x14ac:dyDescent="0.3">
      <c r="A33" s="402"/>
      <c r="B33" s="402"/>
      <c r="C33" s="402"/>
      <c r="D33" s="1372" t="s">
        <v>1391</v>
      </c>
      <c r="E33" s="404"/>
      <c r="F33" s="404"/>
      <c r="G33" s="404"/>
      <c r="H33" s="1252"/>
      <c r="I33" s="404"/>
      <c r="J33" s="1865"/>
      <c r="K33" s="1865"/>
      <c r="L33" s="1790"/>
      <c r="M33" s="1790"/>
      <c r="N33" s="1790"/>
      <c r="Q33" s="1857"/>
      <c r="R33" s="1857"/>
      <c r="S33" s="1790" t="s">
        <v>240</v>
      </c>
      <c r="T33" s="1790" t="s">
        <v>1095</v>
      </c>
      <c r="U33" s="1790">
        <v>0</v>
      </c>
      <c r="V33" s="1790" t="s">
        <v>1376</v>
      </c>
      <c r="W33" s="1790"/>
      <c r="X33" s="1790">
        <v>2.57</v>
      </c>
      <c r="Y33" s="1790">
        <v>3.0359999999999998E-2</v>
      </c>
      <c r="Z33" s="1785" t="s">
        <v>1735</v>
      </c>
      <c r="AA33" s="1863">
        <v>2.57</v>
      </c>
    </row>
    <row r="34" spans="1:27" ht="20.100000000000001" customHeight="1" thickBot="1" x14ac:dyDescent="0.35">
      <c r="A34" s="402"/>
      <c r="B34" s="402"/>
      <c r="C34" s="402"/>
      <c r="D34" s="404"/>
      <c r="E34" s="1372"/>
      <c r="F34" s="404"/>
      <c r="G34" s="404"/>
      <c r="H34" s="1252"/>
      <c r="I34" s="404"/>
      <c r="J34" s="1865"/>
      <c r="K34" s="1865"/>
      <c r="L34" s="1790"/>
      <c r="M34" s="1790"/>
      <c r="N34" s="1790"/>
      <c r="Q34" s="1857"/>
      <c r="R34" s="1857"/>
      <c r="S34" s="1790" t="s">
        <v>240</v>
      </c>
      <c r="T34" s="1790" t="s">
        <v>1096</v>
      </c>
      <c r="U34" s="1790">
        <v>0</v>
      </c>
      <c r="V34" s="1790" t="s">
        <v>1376</v>
      </c>
      <c r="W34" s="1790"/>
      <c r="X34" s="1790">
        <v>1.0900000000000001</v>
      </c>
      <c r="Y34" s="1790">
        <v>4.28E-3</v>
      </c>
      <c r="Z34" s="1785" t="s">
        <v>1735</v>
      </c>
      <c r="AA34" s="1863">
        <v>1.0900000000000001</v>
      </c>
    </row>
    <row r="35" spans="1:27" ht="37.5" customHeight="1" x14ac:dyDescent="0.3">
      <c r="A35" s="402"/>
      <c r="B35" s="402"/>
      <c r="C35" s="402"/>
      <c r="D35" s="1402" t="s">
        <v>9</v>
      </c>
      <c r="E35" s="1408" t="s">
        <v>10</v>
      </c>
      <c r="F35" s="1404" t="s">
        <v>1286</v>
      </c>
      <c r="G35" s="1405" t="s">
        <v>1416</v>
      </c>
      <c r="H35" s="1405" t="s">
        <v>1417</v>
      </c>
      <c r="I35" s="1406" t="s">
        <v>1380</v>
      </c>
      <c r="J35" s="1865"/>
      <c r="K35" s="1865"/>
      <c r="L35" s="1790"/>
      <c r="M35" s="1790"/>
      <c r="N35" s="1790"/>
      <c r="Q35" s="1857"/>
      <c r="R35" s="1857"/>
      <c r="S35" s="1790" t="s">
        <v>242</v>
      </c>
      <c r="T35" s="1790" t="s">
        <v>1097</v>
      </c>
      <c r="U35" s="1790">
        <v>0</v>
      </c>
      <c r="V35" s="1790" t="s">
        <v>1376</v>
      </c>
      <c r="W35" s="1790">
        <v>2.6</v>
      </c>
      <c r="X35" s="1790">
        <v>2.6</v>
      </c>
      <c r="Y35" s="1790">
        <v>0</v>
      </c>
      <c r="AA35" s="1863">
        <v>0</v>
      </c>
    </row>
    <row r="36" spans="1:27" ht="20.100000000000001" customHeight="1" thickBot="1" x14ac:dyDescent="0.35">
      <c r="A36" s="402"/>
      <c r="B36" s="402"/>
      <c r="C36" s="402"/>
      <c r="D36" s="1414"/>
      <c r="E36" s="1398"/>
      <c r="F36" s="1415"/>
      <c r="G36" s="1416"/>
      <c r="H36" s="1417"/>
      <c r="I36" s="1418"/>
      <c r="J36" s="1865"/>
      <c r="K36" s="1865"/>
      <c r="L36" s="1790"/>
      <c r="M36" s="1790"/>
      <c r="N36" s="1790"/>
      <c r="Q36" s="1857"/>
      <c r="R36" s="1857"/>
      <c r="S36" s="1790" t="s">
        <v>246</v>
      </c>
      <c r="T36" s="1790" t="s">
        <v>1099</v>
      </c>
      <c r="U36" s="1790">
        <v>0</v>
      </c>
      <c r="V36" s="1790" t="s">
        <v>1376</v>
      </c>
      <c r="W36" s="1790">
        <v>1.72</v>
      </c>
      <c r="X36" s="1790">
        <v>1.72</v>
      </c>
      <c r="Y36" s="1790">
        <v>5.4321269999999995</v>
      </c>
      <c r="AA36" s="1863">
        <v>0</v>
      </c>
    </row>
    <row r="37" spans="1:27" ht="24.75" customHeight="1" thickBot="1" x14ac:dyDescent="0.35">
      <c r="A37" s="402"/>
      <c r="B37" s="402"/>
      <c r="C37" s="402"/>
      <c r="D37" s="1522" t="s">
        <v>1385</v>
      </c>
      <c r="E37" s="1523"/>
      <c r="F37" s="1523"/>
      <c r="G37" s="1524"/>
      <c r="H37" s="1409" t="e">
        <f>SUM(#REF!)</f>
        <v>#REF!</v>
      </c>
      <c r="I37" s="1410"/>
      <c r="J37" s="1865"/>
      <c r="K37" s="1865"/>
      <c r="L37" s="1790"/>
      <c r="M37" s="1790"/>
      <c r="N37" s="1790"/>
      <c r="Q37" s="1857"/>
      <c r="R37" s="1857"/>
      <c r="S37" s="1790" t="s">
        <v>246</v>
      </c>
      <c r="T37" s="1790" t="s">
        <v>1100</v>
      </c>
      <c r="U37" s="1790">
        <v>0</v>
      </c>
      <c r="V37" s="1790" t="s">
        <v>1376</v>
      </c>
      <c r="W37" s="1790">
        <v>6.915</v>
      </c>
      <c r="X37" s="1790">
        <v>6.915</v>
      </c>
      <c r="Y37" s="1790">
        <v>3.340236</v>
      </c>
      <c r="AA37" s="1863">
        <v>0</v>
      </c>
    </row>
    <row r="38" spans="1:27" ht="20.100000000000001" customHeight="1" x14ac:dyDescent="0.3">
      <c r="A38" s="402"/>
      <c r="B38" s="402"/>
      <c r="C38" s="402"/>
      <c r="D38" s="404"/>
      <c r="E38" s="404"/>
      <c r="F38" s="404"/>
      <c r="G38" s="404"/>
      <c r="H38" s="1252"/>
      <c r="I38" s="404"/>
      <c r="J38" s="1865"/>
      <c r="K38" s="1865"/>
      <c r="L38" s="1790"/>
      <c r="M38" s="1790"/>
      <c r="N38" s="1790"/>
      <c r="Q38" s="1857"/>
      <c r="R38" s="1857"/>
      <c r="S38" s="1790" t="s">
        <v>246</v>
      </c>
      <c r="T38" s="1790" t="s">
        <v>1101</v>
      </c>
      <c r="U38" s="1790">
        <v>0</v>
      </c>
      <c r="V38" s="1790" t="s">
        <v>1376</v>
      </c>
      <c r="W38" s="1790">
        <v>1.45</v>
      </c>
      <c r="X38" s="1790">
        <v>4.37</v>
      </c>
      <c r="Y38" s="1790">
        <v>27.101330000000001</v>
      </c>
      <c r="AA38" s="1863">
        <v>2.92</v>
      </c>
    </row>
    <row r="39" spans="1:27" ht="20.100000000000001" customHeight="1" x14ac:dyDescent="0.3">
      <c r="A39" s="402"/>
      <c r="B39" s="402"/>
      <c r="C39" s="605" t="s">
        <v>1436</v>
      </c>
      <c r="D39" s="1372"/>
      <c r="E39" s="404"/>
      <c r="F39" s="404"/>
      <c r="G39" s="404"/>
      <c r="H39" s="1252"/>
      <c r="I39" s="404"/>
      <c r="J39" s="1925"/>
      <c r="K39" s="1926"/>
      <c r="L39" s="1790"/>
      <c r="M39" s="1790"/>
      <c r="N39" s="1790"/>
      <c r="Q39" s="1857"/>
      <c r="R39" s="1857"/>
      <c r="S39" s="1790" t="s">
        <v>248</v>
      </c>
      <c r="T39" s="1790" t="s">
        <v>1102</v>
      </c>
      <c r="U39" s="1790">
        <v>0</v>
      </c>
      <c r="V39" s="1790" t="s">
        <v>1376</v>
      </c>
      <c r="W39" s="1790">
        <v>4.1399999999999997</v>
      </c>
      <c r="X39" s="1790">
        <v>4.1399999999999997</v>
      </c>
      <c r="Y39" s="1790">
        <v>25.069584999999996</v>
      </c>
      <c r="AA39" s="1863">
        <v>0</v>
      </c>
    </row>
    <row r="40" spans="1:27" ht="20.100000000000001" customHeight="1" x14ac:dyDescent="0.3">
      <c r="A40" s="402"/>
      <c r="B40" s="402"/>
      <c r="C40" s="402"/>
      <c r="D40" s="404"/>
      <c r="E40" s="404"/>
      <c r="F40" s="404"/>
      <c r="G40" s="404"/>
      <c r="H40" s="1252"/>
      <c r="I40" s="404"/>
      <c r="J40" s="1865"/>
      <c r="K40" s="1865"/>
      <c r="L40" s="1790"/>
      <c r="M40" s="1790"/>
      <c r="N40" s="1790"/>
      <c r="Q40" s="1857"/>
      <c r="R40" s="1857"/>
      <c r="S40" s="1790" t="s">
        <v>250</v>
      </c>
      <c r="T40" s="1790" t="s">
        <v>1103</v>
      </c>
      <c r="U40" s="1790">
        <v>0</v>
      </c>
      <c r="V40" s="1790" t="s">
        <v>1376</v>
      </c>
      <c r="W40" s="1790">
        <v>4.3</v>
      </c>
      <c r="X40" s="1790">
        <v>4.3</v>
      </c>
      <c r="Y40" s="1790">
        <v>27.112509999999997</v>
      </c>
      <c r="AA40" s="1863">
        <v>0</v>
      </c>
    </row>
    <row r="41" spans="1:27" ht="20.100000000000001" customHeight="1" x14ac:dyDescent="0.3">
      <c r="A41" s="402"/>
      <c r="B41" s="402"/>
      <c r="C41" s="402"/>
      <c r="D41" s="1372" t="s">
        <v>1394</v>
      </c>
      <c r="E41" s="404"/>
      <c r="F41" s="404"/>
      <c r="G41" s="404"/>
      <c r="H41" s="1252"/>
      <c r="I41" s="404"/>
      <c r="J41" s="1865"/>
      <c r="K41" s="1865"/>
      <c r="L41" s="1790"/>
      <c r="M41" s="1790"/>
      <c r="N41" s="1790"/>
      <c r="Q41" s="1857"/>
      <c r="R41" s="1857"/>
      <c r="S41" s="1790" t="s">
        <v>250</v>
      </c>
      <c r="T41" s="1790" t="s">
        <v>1104</v>
      </c>
      <c r="U41" s="1790">
        <v>0</v>
      </c>
      <c r="V41" s="1790" t="s">
        <v>1376</v>
      </c>
      <c r="W41" s="1790">
        <v>1</v>
      </c>
      <c r="X41" s="1790">
        <v>1</v>
      </c>
      <c r="Y41" s="1790">
        <v>3.9551399999999997</v>
      </c>
      <c r="AA41" s="1863">
        <v>0</v>
      </c>
    </row>
    <row r="42" spans="1:27" ht="39.950000000000003" customHeight="1" thickBot="1" x14ac:dyDescent="0.35">
      <c r="A42" s="402"/>
      <c r="B42" s="402"/>
      <c r="C42" s="402"/>
      <c r="D42" s="404"/>
      <c r="E42" s="1372"/>
      <c r="F42" s="404"/>
      <c r="G42" s="404"/>
      <c r="H42" s="1252"/>
      <c r="I42" s="404"/>
      <c r="J42" s="1865"/>
      <c r="K42" s="1865"/>
      <c r="L42" s="1790"/>
      <c r="M42" s="1790"/>
      <c r="N42" s="1790"/>
      <c r="Q42" s="1857"/>
      <c r="R42" s="1857"/>
      <c r="S42" s="1790" t="s">
        <v>250</v>
      </c>
      <c r="T42" s="1790" t="s">
        <v>551</v>
      </c>
      <c r="U42" s="1790">
        <v>0</v>
      </c>
      <c r="V42" s="1790" t="s">
        <v>1376</v>
      </c>
      <c r="W42" s="1790">
        <v>0.54500000000000004</v>
      </c>
      <c r="X42" s="1790">
        <v>0.54500000000000004</v>
      </c>
      <c r="Y42" s="1790">
        <v>0.17115199999999997</v>
      </c>
      <c r="AA42" s="1863">
        <v>0</v>
      </c>
    </row>
    <row r="43" spans="1:27" ht="37.5" customHeight="1" x14ac:dyDescent="0.3">
      <c r="A43" s="402"/>
      <c r="B43" s="402"/>
      <c r="C43" s="402"/>
      <c r="D43" s="1402" t="s">
        <v>9</v>
      </c>
      <c r="E43" s="1408" t="s">
        <v>10</v>
      </c>
      <c r="F43" s="1404" t="s">
        <v>1395</v>
      </c>
      <c r="G43" s="1405" t="s">
        <v>1416</v>
      </c>
      <c r="H43" s="1405" t="s">
        <v>1417</v>
      </c>
      <c r="I43" s="1406" t="s">
        <v>1380</v>
      </c>
      <c r="J43" s="1865"/>
      <c r="K43" s="1865"/>
      <c r="L43" s="1790"/>
      <c r="M43" s="1790"/>
      <c r="N43" s="1790"/>
      <c r="Q43" s="1857"/>
      <c r="R43" s="1857"/>
      <c r="S43" s="1790" t="s">
        <v>250</v>
      </c>
      <c r="T43" s="1790" t="s">
        <v>1105</v>
      </c>
      <c r="U43" s="1790">
        <v>0</v>
      </c>
      <c r="V43" s="1790" t="s">
        <v>1376</v>
      </c>
      <c r="W43" s="1790">
        <v>2.19</v>
      </c>
      <c r="X43" s="1790">
        <v>2.19</v>
      </c>
      <c r="Y43" s="1790">
        <v>0</v>
      </c>
      <c r="AA43" s="1863">
        <v>0</v>
      </c>
    </row>
    <row r="44" spans="1:27" ht="20.100000000000001" customHeight="1" thickBot="1" x14ac:dyDescent="0.35">
      <c r="A44" s="402"/>
      <c r="B44" s="402"/>
      <c r="C44" s="402"/>
      <c r="D44" s="1397"/>
      <c r="E44" s="1412"/>
      <c r="F44" s="1412"/>
      <c r="G44" s="1413"/>
      <c r="H44" s="1419"/>
      <c r="I44" s="1420"/>
      <c r="J44" s="1865"/>
      <c r="K44" s="1865"/>
      <c r="L44" s="1790"/>
      <c r="M44" s="1790"/>
      <c r="N44" s="1790"/>
      <c r="Q44" s="1857"/>
      <c r="R44" s="1857"/>
      <c r="S44" s="1790" t="s">
        <v>250</v>
      </c>
      <c r="T44" s="1790" t="s">
        <v>1106</v>
      </c>
      <c r="U44" s="1790">
        <v>0</v>
      </c>
      <c r="V44" s="1790" t="s">
        <v>1376</v>
      </c>
      <c r="W44" s="1790">
        <v>4.5650000000000004</v>
      </c>
      <c r="X44" s="1790">
        <v>4.5650000000000004</v>
      </c>
      <c r="Y44" s="1790">
        <v>1.1034999999999997</v>
      </c>
      <c r="AA44" s="1863">
        <v>0</v>
      </c>
    </row>
    <row r="45" spans="1:27" ht="24.75" customHeight="1" thickBot="1" x14ac:dyDescent="0.35">
      <c r="A45" s="402"/>
      <c r="B45" s="402"/>
      <c r="C45" s="402"/>
      <c r="D45" s="1522" t="s">
        <v>1385</v>
      </c>
      <c r="E45" s="1523"/>
      <c r="F45" s="1523"/>
      <c r="G45" s="1524"/>
      <c r="H45" s="1409">
        <f>SUM(H44:H44)</f>
        <v>0</v>
      </c>
      <c r="I45" s="1410"/>
      <c r="J45" s="1865"/>
      <c r="K45" s="1865"/>
      <c r="L45" s="1790"/>
      <c r="M45" s="1790"/>
      <c r="N45" s="1790"/>
      <c r="Q45" s="1857"/>
      <c r="R45" s="1857"/>
      <c r="S45" s="1790" t="s">
        <v>252</v>
      </c>
      <c r="T45" s="1790" t="s">
        <v>1107</v>
      </c>
      <c r="U45" s="1790">
        <v>0</v>
      </c>
      <c r="V45" s="1790" t="s">
        <v>1376</v>
      </c>
      <c r="W45" s="1790">
        <v>8.5500000000000007</v>
      </c>
      <c r="X45" s="1790">
        <v>0</v>
      </c>
      <c r="Y45" s="1790">
        <v>11.846757999999999</v>
      </c>
      <c r="Z45" s="1785" t="s">
        <v>1736</v>
      </c>
      <c r="AA45" s="1863">
        <v>-8.5500000000000007</v>
      </c>
    </row>
    <row r="46" spans="1:27" ht="20.100000000000001" customHeight="1" x14ac:dyDescent="0.3">
      <c r="A46" s="402"/>
      <c r="B46" s="402"/>
      <c r="C46" s="402"/>
      <c r="D46" s="404"/>
      <c r="E46" s="1372"/>
      <c r="F46" s="1372"/>
      <c r="G46" s="1372"/>
      <c r="H46" s="1385"/>
      <c r="I46" s="1386"/>
      <c r="J46" s="1927"/>
      <c r="K46" s="1928"/>
      <c r="L46" s="1790"/>
      <c r="M46" s="1790"/>
      <c r="N46" s="1790"/>
      <c r="Q46" s="1857"/>
      <c r="R46" s="1857"/>
      <c r="S46" s="1790" t="s">
        <v>254</v>
      </c>
      <c r="T46" s="1790" t="s">
        <v>1108</v>
      </c>
      <c r="U46" s="1790">
        <v>0</v>
      </c>
      <c r="V46" s="1790" t="s">
        <v>1376</v>
      </c>
      <c r="W46" s="1790">
        <v>17.96</v>
      </c>
      <c r="X46" s="1790">
        <v>17.96</v>
      </c>
      <c r="Y46" s="1790">
        <v>8.5434999999999997E-2</v>
      </c>
      <c r="AA46" s="1863">
        <v>0</v>
      </c>
    </row>
    <row r="47" spans="1:27" ht="20.100000000000001" customHeight="1" x14ac:dyDescent="0.3">
      <c r="A47" s="402"/>
      <c r="B47" s="402"/>
      <c r="C47" s="402"/>
      <c r="D47" s="1372" t="s">
        <v>1396</v>
      </c>
      <c r="E47" s="404"/>
      <c r="F47" s="404"/>
      <c r="G47" s="404"/>
      <c r="H47" s="1252"/>
      <c r="I47" s="404"/>
      <c r="J47" s="1865"/>
      <c r="K47" s="1929"/>
      <c r="L47" s="1790"/>
      <c r="M47" s="1790"/>
      <c r="N47" s="1790"/>
      <c r="Q47" s="1857"/>
      <c r="R47" s="1857"/>
      <c r="S47" s="1790" t="s">
        <v>256</v>
      </c>
      <c r="T47" s="1790" t="s">
        <v>1109</v>
      </c>
      <c r="U47" s="1790">
        <v>0</v>
      </c>
      <c r="V47" s="1790" t="s">
        <v>1376</v>
      </c>
      <c r="W47" s="1790">
        <v>9.6</v>
      </c>
      <c r="X47" s="1790">
        <v>9.6</v>
      </c>
      <c r="Y47" s="1790">
        <v>0</v>
      </c>
      <c r="AA47" s="1863">
        <v>0</v>
      </c>
    </row>
    <row r="48" spans="1:27" ht="20.100000000000001" customHeight="1" thickBot="1" x14ac:dyDescent="0.35">
      <c r="A48" s="402"/>
      <c r="B48" s="402"/>
      <c r="C48" s="402"/>
      <c r="D48" s="404"/>
      <c r="E48" s="404"/>
      <c r="F48" s="404"/>
      <c r="G48" s="404"/>
      <c r="H48" s="1252"/>
      <c r="I48" s="404"/>
      <c r="J48" s="1865"/>
      <c r="K48" s="1865"/>
      <c r="L48" s="1790"/>
      <c r="M48" s="1790"/>
      <c r="N48" s="1790"/>
      <c r="Q48" s="1857"/>
      <c r="R48" s="1857"/>
      <c r="S48" s="1790" t="s">
        <v>256</v>
      </c>
      <c r="T48" s="1790" t="s">
        <v>1110</v>
      </c>
      <c r="U48" s="1790">
        <v>0</v>
      </c>
      <c r="V48" s="1790" t="s">
        <v>1376</v>
      </c>
      <c r="W48" s="1790">
        <v>2.544</v>
      </c>
      <c r="X48" s="1790">
        <v>2.544</v>
      </c>
      <c r="Y48" s="1790">
        <v>0</v>
      </c>
      <c r="AA48" s="1863">
        <v>0</v>
      </c>
    </row>
    <row r="49" spans="1:27" ht="37.5" customHeight="1" x14ac:dyDescent="0.3">
      <c r="A49" s="402"/>
      <c r="B49" s="402"/>
      <c r="C49" s="402"/>
      <c r="D49" s="1402" t="s">
        <v>9</v>
      </c>
      <c r="E49" s="1408" t="s">
        <v>10</v>
      </c>
      <c r="F49" s="1404" t="s">
        <v>1286</v>
      </c>
      <c r="G49" s="1405" t="s">
        <v>1416</v>
      </c>
      <c r="H49" s="1405" t="s">
        <v>1417</v>
      </c>
      <c r="I49" s="1406" t="s">
        <v>1380</v>
      </c>
      <c r="J49" s="1865"/>
      <c r="K49" s="1865"/>
      <c r="L49" s="1790"/>
      <c r="M49" s="1790"/>
      <c r="N49" s="1790"/>
      <c r="Q49" s="1857"/>
      <c r="R49" s="1857"/>
      <c r="S49" s="1790" t="s">
        <v>256</v>
      </c>
      <c r="T49" s="1790" t="s">
        <v>1111</v>
      </c>
      <c r="U49" s="1790">
        <v>0</v>
      </c>
      <c r="V49" s="1790" t="s">
        <v>1376</v>
      </c>
      <c r="W49" s="1790">
        <v>1.2</v>
      </c>
      <c r="X49" s="1790">
        <v>1.2</v>
      </c>
      <c r="Y49" s="1790">
        <v>1.0617000000000001E-2</v>
      </c>
      <c r="AA49" s="1863">
        <v>0</v>
      </c>
    </row>
    <row r="50" spans="1:27" ht="20.100000000000001" customHeight="1" thickBot="1" x14ac:dyDescent="0.35">
      <c r="A50" s="402"/>
      <c r="B50" s="402"/>
      <c r="C50" s="402"/>
      <c r="D50" s="1414"/>
      <c r="E50" s="1398"/>
      <c r="F50" s="1415"/>
      <c r="G50" s="1398"/>
      <c r="H50" s="1432"/>
      <c r="I50" s="1433"/>
      <c r="J50" s="1865"/>
      <c r="K50" s="1865"/>
      <c r="L50" s="1790"/>
      <c r="M50" s="1790"/>
      <c r="N50" s="1790"/>
      <c r="Q50" s="1857"/>
      <c r="R50" s="1857"/>
      <c r="S50" s="1790" t="s">
        <v>256</v>
      </c>
      <c r="T50" s="1790" t="s">
        <v>1112</v>
      </c>
      <c r="U50" s="1790">
        <v>0</v>
      </c>
      <c r="V50" s="1790" t="s">
        <v>1376</v>
      </c>
      <c r="W50" s="1790">
        <v>6</v>
      </c>
      <c r="X50" s="1790">
        <v>6</v>
      </c>
      <c r="Y50" s="1790">
        <v>1.5248999999999999E-2</v>
      </c>
      <c r="AA50" s="1863">
        <v>0</v>
      </c>
    </row>
    <row r="51" spans="1:27" ht="24.75" customHeight="1" thickBot="1" x14ac:dyDescent="0.35">
      <c r="A51" s="402"/>
      <c r="B51" s="402"/>
      <c r="C51" s="402"/>
      <c r="D51" s="1522" t="s">
        <v>1385</v>
      </c>
      <c r="E51" s="1523"/>
      <c r="F51" s="1523"/>
      <c r="G51" s="1524"/>
      <c r="H51" s="1409">
        <f>SUM(H50:H50)</f>
        <v>0</v>
      </c>
      <c r="I51" s="1410"/>
      <c r="J51" s="1865"/>
      <c r="K51" s="1865"/>
      <c r="L51" s="1790"/>
      <c r="M51" s="1790"/>
      <c r="N51" s="1790"/>
      <c r="Q51" s="1857"/>
      <c r="R51" s="1857"/>
      <c r="S51" s="1790" t="s">
        <v>256</v>
      </c>
      <c r="T51" s="1790" t="s">
        <v>1113</v>
      </c>
      <c r="U51" s="1790">
        <v>0</v>
      </c>
      <c r="V51" s="1790" t="s">
        <v>1376</v>
      </c>
      <c r="W51" s="1790">
        <v>0.57999999999999996</v>
      </c>
      <c r="X51" s="1790">
        <v>0.57999999999999996</v>
      </c>
      <c r="Y51" s="1790">
        <v>6.4606999999999998E-2</v>
      </c>
      <c r="AA51" s="1863">
        <v>0</v>
      </c>
    </row>
    <row r="52" spans="1:27" ht="20.100000000000001" customHeight="1" x14ac:dyDescent="0.3">
      <c r="A52" s="402"/>
      <c r="B52" s="402"/>
      <c r="C52" s="402"/>
      <c r="D52" s="404"/>
      <c r="E52" s="404"/>
      <c r="F52" s="404"/>
      <c r="G52" s="404"/>
      <c r="H52" s="1252"/>
      <c r="I52" s="404"/>
      <c r="J52" s="1865"/>
      <c r="K52" s="1865"/>
      <c r="L52" s="1790"/>
      <c r="M52" s="1790"/>
      <c r="N52" s="1790"/>
      <c r="Q52" s="1857"/>
      <c r="R52" s="1857"/>
      <c r="S52" s="1790" t="s">
        <v>256</v>
      </c>
      <c r="T52" s="1790" t="s">
        <v>1114</v>
      </c>
      <c r="U52" s="1790">
        <v>0</v>
      </c>
      <c r="V52" s="1790" t="s">
        <v>1376</v>
      </c>
      <c r="W52" s="1790">
        <v>6</v>
      </c>
      <c r="X52" s="1790">
        <v>6</v>
      </c>
      <c r="Y52" s="1790">
        <v>0.18352399999999999</v>
      </c>
      <c r="AA52" s="1863">
        <v>0</v>
      </c>
    </row>
    <row r="53" spans="1:27" ht="20.100000000000001" customHeight="1" x14ac:dyDescent="0.3">
      <c r="A53" s="402"/>
      <c r="B53" s="402"/>
      <c r="C53" s="402"/>
      <c r="D53" s="404"/>
      <c r="E53" s="404"/>
      <c r="F53" s="404"/>
      <c r="G53" s="404"/>
      <c r="H53" s="1252"/>
      <c r="I53" s="404"/>
      <c r="J53" s="1865"/>
      <c r="K53" s="1865"/>
      <c r="L53" s="1790"/>
      <c r="M53" s="1790"/>
      <c r="N53" s="1790"/>
      <c r="Q53" s="1857"/>
      <c r="R53" s="1857"/>
      <c r="S53" s="1790" t="s">
        <v>258</v>
      </c>
      <c r="T53" s="1790" t="s">
        <v>1115</v>
      </c>
      <c r="U53" s="1790">
        <v>0</v>
      </c>
      <c r="V53" s="1790" t="s">
        <v>1376</v>
      </c>
      <c r="W53" s="1790">
        <v>1.089</v>
      </c>
      <c r="X53" s="1790">
        <v>1.089</v>
      </c>
      <c r="Y53" s="1790">
        <v>5.888253999999999</v>
      </c>
      <c r="AA53" s="1863">
        <v>0</v>
      </c>
    </row>
    <row r="54" spans="1:27" ht="20.100000000000001" customHeight="1" x14ac:dyDescent="0.3">
      <c r="A54" s="402"/>
      <c r="B54" s="605" t="s">
        <v>1398</v>
      </c>
      <c r="C54" s="402"/>
      <c r="D54" s="404"/>
      <c r="E54" s="404"/>
      <c r="F54" s="404"/>
      <c r="G54" s="404"/>
      <c r="H54" s="1252"/>
      <c r="I54" s="404"/>
      <c r="J54" s="1865"/>
      <c r="K54" s="1865"/>
      <c r="L54" s="1790"/>
      <c r="M54" s="1790"/>
      <c r="N54" s="1790"/>
      <c r="Q54" s="1857"/>
      <c r="R54" s="1857"/>
      <c r="S54" s="1790" t="s">
        <v>258</v>
      </c>
      <c r="T54" s="1790" t="s">
        <v>1116</v>
      </c>
      <c r="U54" s="1790">
        <v>0</v>
      </c>
      <c r="V54" s="1790" t="s">
        <v>1376</v>
      </c>
      <c r="W54" s="1790">
        <v>2.3450000000000002</v>
      </c>
      <c r="X54" s="1790">
        <v>2.3450000000000002</v>
      </c>
      <c r="Y54" s="1790">
        <v>0.35879300000000008</v>
      </c>
      <c r="AA54" s="1863">
        <v>0</v>
      </c>
    </row>
    <row r="55" spans="1:27" ht="20.100000000000001" customHeight="1" x14ac:dyDescent="0.3">
      <c r="A55" s="402"/>
      <c r="B55" s="605"/>
      <c r="C55" s="402"/>
      <c r="D55" s="404"/>
      <c r="E55" s="404"/>
      <c r="F55" s="404"/>
      <c r="G55" s="404"/>
      <c r="H55" s="1252"/>
      <c r="I55" s="404"/>
      <c r="J55" s="1865"/>
      <c r="K55" s="1865"/>
      <c r="L55" s="1790"/>
      <c r="M55" s="1790"/>
      <c r="N55" s="1790"/>
      <c r="Q55" s="1857"/>
      <c r="R55" s="1857"/>
      <c r="S55" s="1790" t="s">
        <v>260</v>
      </c>
      <c r="T55" s="1790" t="s">
        <v>1117</v>
      </c>
      <c r="U55" s="1790">
        <v>0</v>
      </c>
      <c r="V55" s="1790" t="s">
        <v>1376</v>
      </c>
      <c r="W55" s="1790">
        <v>1.2</v>
      </c>
      <c r="X55" s="1790">
        <v>1.2</v>
      </c>
      <c r="Y55" s="1790">
        <v>6.9870609999999997</v>
      </c>
      <c r="AA55" s="1863">
        <v>0</v>
      </c>
    </row>
    <row r="56" spans="1:27" ht="20.100000000000001" customHeight="1" x14ac:dyDescent="0.3">
      <c r="A56" s="402"/>
      <c r="B56" s="605"/>
      <c r="C56" s="605" t="s">
        <v>1437</v>
      </c>
      <c r="D56" s="1372"/>
      <c r="E56" s="404"/>
      <c r="F56" s="404"/>
      <c r="G56" s="404"/>
      <c r="H56" s="1252"/>
      <c r="I56" s="404"/>
      <c r="J56" s="1865"/>
      <c r="K56" s="1865"/>
      <c r="L56" s="1790"/>
      <c r="M56" s="1790"/>
      <c r="N56" s="1790"/>
      <c r="Q56" s="1857"/>
      <c r="R56" s="1857"/>
      <c r="S56" s="1790" t="s">
        <v>260</v>
      </c>
      <c r="T56" s="1790" t="s">
        <v>1118</v>
      </c>
      <c r="U56" s="1790">
        <v>0</v>
      </c>
      <c r="V56" s="1790" t="s">
        <v>1376</v>
      </c>
      <c r="W56" s="1790">
        <v>0.94</v>
      </c>
      <c r="X56" s="1790">
        <v>0.94</v>
      </c>
      <c r="Y56" s="1790">
        <v>6.6542640000000004</v>
      </c>
      <c r="AA56" s="1863">
        <v>0</v>
      </c>
    </row>
    <row r="57" spans="1:27" ht="20.100000000000001" customHeight="1" thickBot="1" x14ac:dyDescent="0.35">
      <c r="A57" s="402"/>
      <c r="B57" s="605"/>
      <c r="C57" s="605"/>
      <c r="D57" s="1372"/>
      <c r="E57" s="404"/>
      <c r="F57" s="404"/>
      <c r="G57" s="404"/>
      <c r="H57" s="1252"/>
      <c r="I57" s="404"/>
      <c r="J57" s="1865"/>
      <c r="K57" s="1865"/>
      <c r="L57" s="1790"/>
      <c r="M57" s="1790"/>
      <c r="N57" s="1790"/>
      <c r="Q57" s="1857"/>
      <c r="R57" s="1857"/>
      <c r="S57" s="1790" t="s">
        <v>260</v>
      </c>
      <c r="T57" s="1790" t="s">
        <v>1119</v>
      </c>
      <c r="U57" s="1790">
        <v>0</v>
      </c>
      <c r="V57" s="1790" t="s">
        <v>1376</v>
      </c>
      <c r="W57" s="1790">
        <v>0.97599999999999998</v>
      </c>
      <c r="X57" s="1790">
        <v>0.97599999999999998</v>
      </c>
      <c r="Y57" s="1790">
        <v>7.4282880000000002</v>
      </c>
      <c r="AA57" s="1863">
        <v>0</v>
      </c>
    </row>
    <row r="58" spans="1:27" ht="37.5" customHeight="1" x14ac:dyDescent="0.3">
      <c r="A58" s="402"/>
      <c r="B58" s="402"/>
      <c r="C58" s="402"/>
      <c r="D58" s="1402" t="s">
        <v>9</v>
      </c>
      <c r="E58" s="1947" t="s">
        <v>1401</v>
      </c>
      <c r="F58" s="1948" t="s">
        <v>1402</v>
      </c>
      <c r="G58" s="1949" t="s">
        <v>1286</v>
      </c>
      <c r="H58" s="1949" t="s">
        <v>1417</v>
      </c>
      <c r="I58" s="1950" t="s">
        <v>1380</v>
      </c>
      <c r="J58" s="1865"/>
      <c r="K58" s="1865"/>
      <c r="L58" s="1790"/>
      <c r="M58" s="1790"/>
      <c r="N58" s="1790"/>
      <c r="Q58" s="1857"/>
      <c r="R58" s="1857"/>
      <c r="S58" s="1790" t="s">
        <v>260</v>
      </c>
      <c r="T58" s="1790" t="s">
        <v>1120</v>
      </c>
      <c r="U58" s="1790">
        <v>0</v>
      </c>
      <c r="V58" s="1790" t="s">
        <v>1376</v>
      </c>
      <c r="W58" s="1790">
        <v>4.9000000000000004</v>
      </c>
      <c r="X58" s="1790">
        <v>4.9000000000000004</v>
      </c>
      <c r="Y58" s="1790">
        <v>35.584357000000004</v>
      </c>
      <c r="AA58" s="1863">
        <v>0</v>
      </c>
    </row>
    <row r="59" spans="1:27" ht="20.100000000000001" customHeight="1" thickBot="1" x14ac:dyDescent="0.35">
      <c r="A59" s="402"/>
      <c r="B59" s="605"/>
      <c r="C59" s="402"/>
      <c r="D59" s="1942"/>
      <c r="E59" s="1943"/>
      <c r="F59" s="1943"/>
      <c r="G59" s="1944"/>
      <c r="H59" s="1945"/>
      <c r="I59" s="1946"/>
      <c r="J59" s="1857"/>
      <c r="K59" s="1857"/>
      <c r="L59" s="1790"/>
      <c r="M59" s="1790"/>
      <c r="N59" s="1790"/>
      <c r="Q59" s="1857"/>
      <c r="R59" s="1857"/>
      <c r="S59" s="1790" t="s">
        <v>260</v>
      </c>
      <c r="T59" s="1790" t="s">
        <v>1130</v>
      </c>
      <c r="U59" s="1790">
        <v>0</v>
      </c>
      <c r="V59" s="1790" t="s">
        <v>1376</v>
      </c>
      <c r="W59" s="1790">
        <v>0.20399999999999999</v>
      </c>
      <c r="X59" s="1790">
        <v>0.20399999999999999</v>
      </c>
      <c r="Y59" s="1790">
        <v>0</v>
      </c>
      <c r="AA59" s="1863">
        <v>0</v>
      </c>
    </row>
    <row r="60" spans="1:27" ht="24.75" customHeight="1" thickBot="1" x14ac:dyDescent="0.35">
      <c r="A60" s="402"/>
      <c r="B60" s="402"/>
      <c r="C60" s="402"/>
      <c r="D60" s="1531" t="s">
        <v>1385</v>
      </c>
      <c r="E60" s="1532"/>
      <c r="F60" s="1532"/>
      <c r="G60" s="1533"/>
      <c r="H60" s="1427">
        <f>SUM(H59:H59)</f>
        <v>0</v>
      </c>
      <c r="I60" s="1428"/>
      <c r="J60" s="1865"/>
      <c r="K60" s="1865"/>
      <c r="L60" s="1790"/>
      <c r="M60" s="1790"/>
      <c r="N60" s="1790"/>
      <c r="Q60" s="1857"/>
      <c r="R60" s="1857"/>
      <c r="S60" s="1790" t="s">
        <v>262</v>
      </c>
      <c r="T60" s="1790" t="s">
        <v>1131</v>
      </c>
      <c r="U60" s="1790">
        <v>0</v>
      </c>
      <c r="V60" s="1790" t="s">
        <v>1376</v>
      </c>
      <c r="W60" s="1790">
        <v>0.499</v>
      </c>
      <c r="X60" s="1790">
        <v>0.499</v>
      </c>
      <c r="Y60" s="1790">
        <v>0.43214999999999998</v>
      </c>
      <c r="AA60" s="1863">
        <v>0</v>
      </c>
    </row>
    <row r="61" spans="1:27" ht="20.100000000000001" customHeight="1" x14ac:dyDescent="0.3">
      <c r="A61" s="402"/>
      <c r="B61" s="605"/>
      <c r="C61" s="402"/>
      <c r="D61" s="404"/>
      <c r="E61" s="404"/>
      <c r="F61" s="404"/>
      <c r="G61" s="404"/>
      <c r="H61" s="1252"/>
      <c r="I61" s="404"/>
      <c r="J61" s="1857"/>
      <c r="K61" s="1857"/>
      <c r="L61" s="1790"/>
      <c r="M61" s="1790"/>
      <c r="N61" s="1790"/>
      <c r="Q61" s="1857"/>
      <c r="R61" s="1857"/>
      <c r="S61" s="1790" t="s">
        <v>264</v>
      </c>
      <c r="T61" s="1790" t="s">
        <v>1132</v>
      </c>
      <c r="U61" s="1790">
        <v>0</v>
      </c>
      <c r="V61" s="1790" t="s">
        <v>1376</v>
      </c>
      <c r="W61" s="1790">
        <v>11.5</v>
      </c>
      <c r="X61" s="1790">
        <v>11.5</v>
      </c>
      <c r="Y61" s="1790">
        <v>43.556340000000006</v>
      </c>
      <c r="AA61" s="1863">
        <v>0</v>
      </c>
    </row>
    <row r="62" spans="1:27" ht="20.100000000000001" customHeight="1" x14ac:dyDescent="0.3">
      <c r="A62" s="402"/>
      <c r="B62" s="402"/>
      <c r="C62" s="605" t="s">
        <v>1438</v>
      </c>
      <c r="D62" s="1372"/>
      <c r="E62" s="404"/>
      <c r="F62" s="404"/>
      <c r="G62" s="404"/>
      <c r="H62" s="1252"/>
      <c r="I62" s="404"/>
      <c r="J62" s="1857"/>
      <c r="K62" s="1857"/>
      <c r="L62" s="1790"/>
      <c r="M62" s="1790"/>
      <c r="N62" s="1790"/>
      <c r="Q62" s="1857"/>
      <c r="R62" s="1857"/>
      <c r="S62" s="1790" t="s">
        <v>264</v>
      </c>
      <c r="T62" s="1790" t="s">
        <v>1133</v>
      </c>
      <c r="U62" s="1790">
        <v>0</v>
      </c>
      <c r="V62" s="1790" t="s">
        <v>1376</v>
      </c>
      <c r="W62" s="1790">
        <v>12</v>
      </c>
      <c r="X62" s="1790">
        <v>12</v>
      </c>
      <c r="Y62" s="1790">
        <v>4.4849999999999994E-3</v>
      </c>
      <c r="AA62" s="1863">
        <v>0</v>
      </c>
    </row>
    <row r="63" spans="1:27" ht="39.950000000000003" customHeight="1" thickBot="1" x14ac:dyDescent="0.35">
      <c r="A63" s="402"/>
      <c r="B63" s="402"/>
      <c r="C63" s="402"/>
      <c r="D63" s="404"/>
      <c r="E63" s="1372"/>
      <c r="F63" s="404"/>
      <c r="G63" s="404"/>
      <c r="H63" s="1387"/>
      <c r="I63" s="404"/>
      <c r="J63" s="1857"/>
      <c r="K63" s="1857"/>
      <c r="L63" s="1790"/>
      <c r="M63" s="1790"/>
      <c r="N63" s="1790"/>
      <c r="Q63" s="1857"/>
      <c r="R63" s="1857"/>
      <c r="S63" s="1790" t="s">
        <v>266</v>
      </c>
      <c r="T63" s="1790" t="s">
        <v>1134</v>
      </c>
      <c r="U63" s="1790">
        <v>0</v>
      </c>
      <c r="V63" s="1790" t="s">
        <v>1376</v>
      </c>
      <c r="W63" s="1790">
        <v>3.78</v>
      </c>
      <c r="X63" s="1790">
        <v>3.78</v>
      </c>
      <c r="Y63" s="1790">
        <v>14.329696000000002</v>
      </c>
      <c r="AA63" s="1863">
        <v>0</v>
      </c>
    </row>
    <row r="64" spans="1:27" ht="37.5" customHeight="1" x14ac:dyDescent="0.3">
      <c r="A64" s="402"/>
      <c r="B64" s="402"/>
      <c r="C64" s="402"/>
      <c r="D64" s="1402" t="s">
        <v>9</v>
      </c>
      <c r="E64" s="1408" t="s">
        <v>10</v>
      </c>
      <c r="F64" s="1404" t="s">
        <v>1405</v>
      </c>
      <c r="G64" s="1405" t="s">
        <v>1406</v>
      </c>
      <c r="H64" s="1405" t="s">
        <v>1417</v>
      </c>
      <c r="I64" s="1406" t="s">
        <v>1380</v>
      </c>
      <c r="J64" s="1865"/>
      <c r="K64" s="1865"/>
      <c r="L64" s="1790"/>
      <c r="M64" s="1790"/>
      <c r="N64" s="1790"/>
      <c r="Q64" s="1857"/>
      <c r="R64" s="1857"/>
      <c r="S64" s="1790" t="s">
        <v>268</v>
      </c>
      <c r="T64" s="1790" t="s">
        <v>1135</v>
      </c>
      <c r="U64" s="1790">
        <v>0</v>
      </c>
      <c r="V64" s="1790" t="s">
        <v>1376</v>
      </c>
      <c r="W64" s="1790">
        <v>1.8</v>
      </c>
      <c r="X64" s="1790">
        <v>1.8</v>
      </c>
      <c r="Y64" s="1790">
        <v>0.489371</v>
      </c>
      <c r="AA64" s="1863">
        <v>0</v>
      </c>
    </row>
    <row r="65" spans="1:27" ht="20.100000000000001" customHeight="1" thickBot="1" x14ac:dyDescent="0.35">
      <c r="A65" s="402"/>
      <c r="B65" s="402"/>
      <c r="C65" s="402"/>
      <c r="D65" s="1429"/>
      <c r="E65" s="1398"/>
      <c r="F65" s="1398"/>
      <c r="G65" s="1398"/>
      <c r="H65" s="1430"/>
      <c r="I65" s="1431"/>
      <c r="J65" s="1857"/>
      <c r="K65" s="1865"/>
      <c r="L65" s="1790"/>
      <c r="M65" s="1790"/>
      <c r="N65" s="1790"/>
      <c r="Q65" s="1857"/>
      <c r="R65" s="1857"/>
      <c r="S65" s="1790" t="s">
        <v>272</v>
      </c>
      <c r="T65" s="1790" t="s">
        <v>1137</v>
      </c>
      <c r="U65" s="1790">
        <v>0</v>
      </c>
      <c r="V65" s="1790" t="s">
        <v>1376</v>
      </c>
      <c r="W65" s="1790">
        <v>12.6</v>
      </c>
      <c r="X65" s="1790">
        <v>12.6</v>
      </c>
      <c r="Y65" s="1790">
        <v>64.613770000000002</v>
      </c>
      <c r="AA65" s="1863">
        <v>0</v>
      </c>
    </row>
    <row r="66" spans="1:27" ht="24.75" customHeight="1" thickBot="1" x14ac:dyDescent="0.35">
      <c r="A66" s="402"/>
      <c r="B66" s="402"/>
      <c r="C66" s="402"/>
      <c r="D66" s="1522" t="s">
        <v>1385</v>
      </c>
      <c r="E66" s="1523"/>
      <c r="F66" s="1523"/>
      <c r="G66" s="1524"/>
      <c r="H66" s="1409"/>
      <c r="I66" s="1410"/>
      <c r="J66" s="1865"/>
      <c r="K66" s="1865"/>
      <c r="L66" s="1790"/>
      <c r="M66" s="1790"/>
      <c r="N66" s="1790"/>
      <c r="Q66" s="1857"/>
      <c r="R66" s="1857"/>
      <c r="S66" s="1790" t="s">
        <v>272</v>
      </c>
      <c r="T66" s="1790" t="s">
        <v>1138</v>
      </c>
      <c r="U66" s="1790">
        <v>0</v>
      </c>
      <c r="V66" s="1790" t="s">
        <v>1376</v>
      </c>
      <c r="W66" s="1790">
        <v>5.9870000000000001</v>
      </c>
      <c r="X66" s="1790">
        <v>5.9870000000000001</v>
      </c>
      <c r="Y66" s="1790">
        <v>0.22500999999999999</v>
      </c>
      <c r="AA66" s="1863">
        <v>0</v>
      </c>
    </row>
    <row r="67" spans="1:27" x14ac:dyDescent="0.3">
      <c r="A67" s="402"/>
      <c r="B67" s="402"/>
      <c r="C67" s="402"/>
      <c r="D67" s="404"/>
      <c r="E67" s="404"/>
      <c r="F67" s="404"/>
      <c r="G67" s="404"/>
      <c r="H67" s="1252"/>
      <c r="I67" s="404"/>
      <c r="J67" s="1857"/>
      <c r="K67" s="1865"/>
      <c r="L67" s="1790"/>
      <c r="M67" s="1790"/>
      <c r="N67" s="1790"/>
      <c r="Q67" s="1857"/>
      <c r="R67" s="1857"/>
      <c r="S67" s="1790" t="s">
        <v>274</v>
      </c>
      <c r="T67" s="1790" t="s">
        <v>1139</v>
      </c>
      <c r="U67" s="1790">
        <v>0</v>
      </c>
      <c r="V67" s="1790" t="s">
        <v>1376</v>
      </c>
      <c r="W67" s="1790">
        <v>1.25</v>
      </c>
      <c r="X67" s="1790">
        <v>1.25</v>
      </c>
      <c r="Y67" s="1790">
        <v>0</v>
      </c>
      <c r="AA67" s="1863">
        <v>0</v>
      </c>
    </row>
    <row r="68" spans="1:27" x14ac:dyDescent="0.3">
      <c r="A68" s="402"/>
      <c r="B68" s="402"/>
      <c r="C68" s="605" t="s">
        <v>1439</v>
      </c>
      <c r="D68" s="1372"/>
      <c r="E68" s="404"/>
      <c r="F68" s="404"/>
      <c r="G68" s="404"/>
      <c r="H68" s="1252"/>
      <c r="I68" s="404"/>
      <c r="J68" s="1857"/>
      <c r="K68" s="1865"/>
      <c r="L68" s="1790"/>
      <c r="M68" s="1790"/>
      <c r="N68" s="1790"/>
      <c r="Q68" s="1857"/>
      <c r="R68" s="1857"/>
      <c r="S68" s="1790" t="s">
        <v>276</v>
      </c>
      <c r="T68" s="1790" t="s">
        <v>1140</v>
      </c>
      <c r="U68" s="1790">
        <v>0</v>
      </c>
      <c r="V68" s="1790" t="s">
        <v>1376</v>
      </c>
      <c r="W68" s="1790"/>
      <c r="X68" s="1790">
        <v>2.35</v>
      </c>
      <c r="Y68" s="1790">
        <v>0</v>
      </c>
      <c r="Z68" s="1785" t="s">
        <v>1735</v>
      </c>
      <c r="AA68" s="1863">
        <v>2.35</v>
      </c>
    </row>
    <row r="69" spans="1:27" ht="18" thickBot="1" x14ac:dyDescent="0.35">
      <c r="A69" s="402"/>
      <c r="B69" s="402"/>
      <c r="C69" s="402"/>
      <c r="D69" s="404"/>
      <c r="E69" s="1372"/>
      <c r="F69" s="404"/>
      <c r="G69" s="404"/>
      <c r="H69" s="1252"/>
      <c r="I69" s="404"/>
      <c r="J69" s="1857"/>
      <c r="K69" s="1865"/>
      <c r="L69" s="1790"/>
      <c r="M69" s="1790"/>
      <c r="N69" s="1790"/>
      <c r="Q69" s="1857"/>
      <c r="R69" s="1857"/>
      <c r="S69" s="1790" t="s">
        <v>276</v>
      </c>
      <c r="T69" s="1790" t="s">
        <v>1141</v>
      </c>
      <c r="U69" s="1790">
        <v>0</v>
      </c>
      <c r="V69" s="1790" t="s">
        <v>1376</v>
      </c>
      <c r="W69" s="1790"/>
      <c r="X69" s="1790">
        <v>4.01</v>
      </c>
      <c r="Y69" s="1790">
        <v>0.79516999999999993</v>
      </c>
      <c r="Z69" s="1785" t="s">
        <v>1735</v>
      </c>
      <c r="AA69" s="1863">
        <v>4.01</v>
      </c>
    </row>
    <row r="70" spans="1:27" ht="37.5" customHeight="1" x14ac:dyDescent="0.3">
      <c r="A70" s="402"/>
      <c r="B70" s="402"/>
      <c r="C70" s="402"/>
      <c r="D70" s="1402" t="s">
        <v>9</v>
      </c>
      <c r="E70" s="1408" t="s">
        <v>1411</v>
      </c>
      <c r="F70" s="1404" t="s">
        <v>1286</v>
      </c>
      <c r="G70" s="1405" t="s">
        <v>1412</v>
      </c>
      <c r="H70" s="1405"/>
      <c r="I70" s="1406" t="s">
        <v>1440</v>
      </c>
      <c r="J70" s="1865"/>
      <c r="K70" s="1865"/>
      <c r="L70" s="1790"/>
      <c r="M70" s="1790"/>
      <c r="N70" s="1790"/>
      <c r="Q70" s="1857"/>
      <c r="R70" s="1857"/>
      <c r="S70" s="1790" t="s">
        <v>282</v>
      </c>
      <c r="T70" s="1790" t="s">
        <v>1146</v>
      </c>
      <c r="U70" s="1790">
        <v>0</v>
      </c>
      <c r="V70" s="1790" t="s">
        <v>1376</v>
      </c>
      <c r="W70" s="1790">
        <v>1.7</v>
      </c>
      <c r="X70" s="1790">
        <v>1.7</v>
      </c>
      <c r="Y70" s="1790">
        <v>3.1871870000000002</v>
      </c>
      <c r="AA70" s="1863">
        <v>0</v>
      </c>
    </row>
    <row r="71" spans="1:27" ht="24.95" customHeight="1" thickBot="1" x14ac:dyDescent="0.35">
      <c r="A71" s="402"/>
      <c r="B71" s="402"/>
      <c r="C71" s="402"/>
      <c r="D71" s="1422"/>
      <c r="E71" s="1423"/>
      <c r="F71" s="1412"/>
      <c r="G71" s="1424"/>
      <c r="H71" s="1425"/>
      <c r="I71" s="1426"/>
      <c r="J71" s="1857"/>
      <c r="K71" s="1865"/>
      <c r="L71" s="1790"/>
      <c r="M71" s="1790"/>
      <c r="N71" s="1790"/>
      <c r="Q71" s="1857"/>
      <c r="R71" s="1857"/>
      <c r="S71" s="1790" t="s">
        <v>282</v>
      </c>
      <c r="T71" s="1790" t="s">
        <v>1145</v>
      </c>
      <c r="U71" s="1790">
        <v>0</v>
      </c>
      <c r="V71" s="1790" t="s">
        <v>1376</v>
      </c>
      <c r="W71" s="1790">
        <v>5.56</v>
      </c>
      <c r="X71" s="1790">
        <v>5.56</v>
      </c>
      <c r="Y71" s="1790">
        <v>0</v>
      </c>
      <c r="AA71" s="1863">
        <v>0</v>
      </c>
    </row>
    <row r="72" spans="1:27" ht="24.75" customHeight="1" thickBot="1" x14ac:dyDescent="0.35">
      <c r="A72" s="402"/>
      <c r="B72" s="402"/>
      <c r="C72" s="402"/>
      <c r="D72" s="1531" t="s">
        <v>1385</v>
      </c>
      <c r="E72" s="1532"/>
      <c r="F72" s="1532"/>
      <c r="G72" s="1533"/>
      <c r="H72" s="1427"/>
      <c r="I72" s="1428">
        <f>SUM(I71:I71)</f>
        <v>0</v>
      </c>
      <c r="J72" s="1865"/>
      <c r="K72" s="1865"/>
      <c r="L72" s="1790"/>
      <c r="M72" s="1790"/>
      <c r="N72" s="1790"/>
      <c r="Q72" s="1857"/>
      <c r="R72" s="1857"/>
      <c r="S72" s="1790" t="s">
        <v>282</v>
      </c>
      <c r="T72" s="1790" t="s">
        <v>1147</v>
      </c>
      <c r="U72" s="1790">
        <v>0</v>
      </c>
      <c r="V72" s="1790" t="s">
        <v>1376</v>
      </c>
      <c r="W72" s="1790">
        <v>0.37</v>
      </c>
      <c r="X72" s="1790">
        <v>0.37</v>
      </c>
      <c r="Y72" s="1790">
        <v>0</v>
      </c>
      <c r="AA72" s="1863">
        <v>0</v>
      </c>
    </row>
    <row r="73" spans="1:27" x14ac:dyDescent="0.3">
      <c r="A73" s="402"/>
      <c r="B73" s="402"/>
      <c r="C73" s="402"/>
      <c r="D73" s="402"/>
      <c r="E73" s="402"/>
      <c r="F73" s="402"/>
      <c r="G73" s="402"/>
      <c r="H73" s="1364"/>
      <c r="I73" s="402"/>
      <c r="J73" s="1857"/>
      <c r="K73" s="1865"/>
      <c r="L73" s="1790"/>
      <c r="M73" s="1790"/>
      <c r="N73" s="1790"/>
      <c r="Q73" s="1857"/>
      <c r="R73" s="1857"/>
      <c r="S73" s="1790" t="s">
        <v>286</v>
      </c>
      <c r="T73" s="1790" t="s">
        <v>1149</v>
      </c>
      <c r="U73" s="1790">
        <v>0</v>
      </c>
      <c r="V73" s="1790" t="s">
        <v>1376</v>
      </c>
      <c r="W73" s="1790">
        <v>0.6</v>
      </c>
      <c r="X73" s="1790">
        <v>0.6</v>
      </c>
      <c r="Y73" s="1790">
        <v>0</v>
      </c>
      <c r="AA73" s="1863">
        <v>0</v>
      </c>
    </row>
    <row r="74" spans="1:27" x14ac:dyDescent="0.3">
      <c r="A74" s="402"/>
      <c r="B74" s="402"/>
      <c r="C74" s="402"/>
      <c r="D74" s="402"/>
      <c r="E74" s="1388"/>
      <c r="F74" s="402"/>
      <c r="G74" s="402"/>
      <c r="H74" s="1364"/>
      <c r="I74" s="402"/>
      <c r="J74" s="1857"/>
      <c r="K74" s="1865"/>
      <c r="L74" s="1790"/>
      <c r="M74" s="1790"/>
      <c r="N74" s="1790"/>
      <c r="Q74" s="1857"/>
      <c r="R74" s="1857"/>
      <c r="S74" s="1790" t="s">
        <v>290</v>
      </c>
      <c r="T74" s="1790" t="s">
        <v>1152</v>
      </c>
      <c r="U74" s="1790">
        <v>0</v>
      </c>
      <c r="V74" s="1790" t="s">
        <v>1376</v>
      </c>
      <c r="W74" s="1790">
        <v>0.94</v>
      </c>
      <c r="X74" s="1790">
        <v>0.94</v>
      </c>
      <c r="Y74" s="1790">
        <v>0.78095199999999987</v>
      </c>
      <c r="AA74" s="1863">
        <v>0</v>
      </c>
    </row>
    <row r="75" spans="1:27" x14ac:dyDescent="0.3">
      <c r="A75" s="402"/>
      <c r="B75" s="605" t="s">
        <v>1441</v>
      </c>
      <c r="C75" s="402"/>
      <c r="D75" s="404"/>
      <c r="E75" s="404"/>
      <c r="F75" s="404"/>
      <c r="G75" s="404"/>
      <c r="H75" s="1252"/>
      <c r="I75" s="404"/>
      <c r="J75" s="1930"/>
      <c r="K75" s="1865"/>
      <c r="L75" s="1790"/>
      <c r="M75" s="1790"/>
      <c r="N75" s="1790"/>
      <c r="Q75" s="1857"/>
      <c r="R75" s="1857"/>
      <c r="S75" s="1790" t="s">
        <v>290</v>
      </c>
      <c r="T75" s="1790" t="s">
        <v>1153</v>
      </c>
      <c r="U75" s="1790">
        <v>0</v>
      </c>
      <c r="V75" s="1790" t="s">
        <v>1376</v>
      </c>
      <c r="W75" s="1790">
        <v>1.6</v>
      </c>
      <c r="X75" s="1790">
        <v>1.6</v>
      </c>
      <c r="Y75" s="1790">
        <v>0.46329900000000007</v>
      </c>
      <c r="AA75" s="1863">
        <v>0</v>
      </c>
    </row>
    <row r="76" spans="1:27" ht="18" thickBot="1" x14ac:dyDescent="0.35">
      <c r="A76" s="402"/>
      <c r="B76" s="605"/>
      <c r="C76" s="402"/>
      <c r="D76" s="404"/>
      <c r="E76" s="404"/>
      <c r="F76" s="404"/>
      <c r="G76" s="404"/>
      <c r="H76" s="1252"/>
      <c r="I76" s="404"/>
      <c r="J76" s="1931"/>
      <c r="K76" s="1865"/>
      <c r="L76" s="1790"/>
      <c r="M76" s="1790"/>
      <c r="N76" s="1790"/>
      <c r="Q76" s="1857"/>
      <c r="R76" s="1857"/>
      <c r="S76" s="1790" t="s">
        <v>292</v>
      </c>
      <c r="T76" s="1790" t="s">
        <v>1154</v>
      </c>
      <c r="U76" s="1790">
        <v>0</v>
      </c>
      <c r="V76" s="1790" t="s">
        <v>1376</v>
      </c>
      <c r="W76" s="1790">
        <v>13.6</v>
      </c>
      <c r="X76" s="1790">
        <v>13.6</v>
      </c>
      <c r="Y76" s="1790">
        <v>89.905581000000012</v>
      </c>
      <c r="AA76" s="1863">
        <v>0</v>
      </c>
    </row>
    <row r="77" spans="1:27" ht="37.5" customHeight="1" x14ac:dyDescent="0.3">
      <c r="A77" s="402"/>
      <c r="B77" s="402"/>
      <c r="C77" s="402"/>
      <c r="D77" s="1402" t="s">
        <v>9</v>
      </c>
      <c r="E77" s="1408" t="s">
        <v>10</v>
      </c>
      <c r="F77" s="1404" t="s">
        <v>1286</v>
      </c>
      <c r="G77" s="1405" t="s">
        <v>1416</v>
      </c>
      <c r="H77" s="1405" t="s">
        <v>1417</v>
      </c>
      <c r="I77" s="1406" t="s">
        <v>1380</v>
      </c>
      <c r="J77" s="1865"/>
      <c r="K77" s="1865"/>
      <c r="L77" s="1790"/>
      <c r="M77" s="1790"/>
      <c r="N77" s="1790"/>
      <c r="Q77" s="1857"/>
      <c r="R77" s="1857"/>
      <c r="S77" s="1790" t="s">
        <v>294</v>
      </c>
      <c r="T77" s="1790" t="s">
        <v>1155</v>
      </c>
      <c r="U77" s="1790">
        <v>0</v>
      </c>
      <c r="V77" s="1790" t="s">
        <v>1376</v>
      </c>
      <c r="W77" s="1790">
        <v>0.375</v>
      </c>
      <c r="X77" s="1790">
        <v>0.375</v>
      </c>
      <c r="Y77" s="1790">
        <v>1.8E-3</v>
      </c>
      <c r="AA77" s="1863">
        <v>0</v>
      </c>
    </row>
    <row r="78" spans="1:27" ht="20.100000000000001" customHeight="1" x14ac:dyDescent="0.3">
      <c r="A78" s="38"/>
      <c r="B78" s="38"/>
      <c r="C78" s="38"/>
      <c r="D78" s="1528">
        <v>1</v>
      </c>
      <c r="E78" s="1525" t="s">
        <v>240</v>
      </c>
      <c r="F78" s="1366" t="s">
        <v>1095</v>
      </c>
      <c r="G78" s="1367" t="s">
        <v>413</v>
      </c>
      <c r="H78" s="1368">
        <v>2.57</v>
      </c>
      <c r="I78" s="1369" t="s">
        <v>1408</v>
      </c>
      <c r="J78" s="1865"/>
      <c r="K78" s="1865"/>
      <c r="O78" s="1858"/>
      <c r="Q78" s="1857"/>
      <c r="R78" s="1857"/>
      <c r="S78" s="1790" t="s">
        <v>294</v>
      </c>
      <c r="T78" s="1790" t="s">
        <v>1157</v>
      </c>
      <c r="U78" s="1790">
        <v>0</v>
      </c>
      <c r="V78" s="1790" t="s">
        <v>1376</v>
      </c>
      <c r="W78" s="1790">
        <v>0.377</v>
      </c>
      <c r="X78" s="1790">
        <v>0.377</v>
      </c>
      <c r="Y78" s="1790">
        <v>1.24E-3</v>
      </c>
      <c r="AA78" s="1863">
        <v>0</v>
      </c>
    </row>
    <row r="79" spans="1:27" ht="20.100000000000001" customHeight="1" x14ac:dyDescent="0.3">
      <c r="A79" s="38"/>
      <c r="B79" s="38"/>
      <c r="C79" s="38"/>
      <c r="D79" s="1529"/>
      <c r="E79" s="1526"/>
      <c r="F79" s="1366" t="s">
        <v>1096</v>
      </c>
      <c r="G79" s="1367" t="s">
        <v>413</v>
      </c>
      <c r="H79" s="1368">
        <v>1.0900000000000001</v>
      </c>
      <c r="I79" s="1369" t="s">
        <v>1408</v>
      </c>
      <c r="J79" s="1865"/>
      <c r="K79" s="1865"/>
      <c r="O79" s="1858"/>
      <c r="Q79" s="1857"/>
      <c r="R79" s="1857"/>
      <c r="S79" s="1790" t="s">
        <v>294</v>
      </c>
      <c r="T79" s="1790" t="s">
        <v>1159</v>
      </c>
      <c r="U79" s="1790">
        <v>0</v>
      </c>
      <c r="V79" s="1790" t="s">
        <v>1376</v>
      </c>
      <c r="W79" s="1790">
        <v>0.93</v>
      </c>
      <c r="X79" s="1790">
        <v>0.93</v>
      </c>
      <c r="Y79" s="1790">
        <v>8.4599999999999996E-4</v>
      </c>
      <c r="AA79" s="1863">
        <v>0</v>
      </c>
    </row>
    <row r="80" spans="1:27" ht="20.100000000000001" customHeight="1" x14ac:dyDescent="0.3">
      <c r="A80" s="38"/>
      <c r="B80" s="38"/>
      <c r="C80" s="38"/>
      <c r="D80" s="1528">
        <v>2</v>
      </c>
      <c r="E80" s="1525" t="s">
        <v>276</v>
      </c>
      <c r="F80" s="1366" t="s">
        <v>1140</v>
      </c>
      <c r="G80" s="1367" t="s">
        <v>413</v>
      </c>
      <c r="H80" s="1368">
        <v>2.35</v>
      </c>
      <c r="I80" s="1369" t="s">
        <v>1408</v>
      </c>
      <c r="J80" s="1865"/>
      <c r="K80" s="1865"/>
      <c r="O80" s="1858"/>
      <c r="Q80" s="1857"/>
      <c r="R80" s="1857"/>
      <c r="S80" s="1790" t="s">
        <v>294</v>
      </c>
      <c r="T80" s="1790" t="s">
        <v>1160</v>
      </c>
      <c r="U80" s="1790">
        <v>0</v>
      </c>
      <c r="V80" s="1790" t="s">
        <v>1376</v>
      </c>
      <c r="W80" s="1790">
        <v>0.5</v>
      </c>
      <c r="X80" s="1790">
        <v>0.5</v>
      </c>
      <c r="Y80" s="1790">
        <v>3.8500000000000003E-4</v>
      </c>
      <c r="AA80" s="1863">
        <v>0</v>
      </c>
    </row>
    <row r="81" spans="1:27" ht="20.100000000000001" customHeight="1" x14ac:dyDescent="0.3">
      <c r="A81" s="38"/>
      <c r="B81" s="38"/>
      <c r="C81" s="38"/>
      <c r="D81" s="1529"/>
      <c r="E81" s="1526"/>
      <c r="F81" s="1366" t="s">
        <v>1141</v>
      </c>
      <c r="G81" s="1367" t="s">
        <v>413</v>
      </c>
      <c r="H81" s="1368">
        <v>4.01</v>
      </c>
      <c r="I81" s="1369" t="s">
        <v>1408</v>
      </c>
      <c r="J81" s="1865"/>
      <c r="K81" s="1865"/>
      <c r="O81" s="1858"/>
      <c r="Q81" s="1857"/>
      <c r="R81" s="1857"/>
      <c r="S81" s="1790" t="s">
        <v>296</v>
      </c>
      <c r="T81" s="1790" t="s">
        <v>1163</v>
      </c>
      <c r="U81" s="1790">
        <v>0</v>
      </c>
      <c r="V81" s="1790" t="s">
        <v>1376</v>
      </c>
      <c r="W81" s="1790">
        <v>0.42499999999999999</v>
      </c>
      <c r="X81" s="1790">
        <v>0.42499999999999999</v>
      </c>
      <c r="Y81" s="1790">
        <v>1.4000000000000001E-4</v>
      </c>
      <c r="AA81" s="1863">
        <v>0</v>
      </c>
    </row>
    <row r="82" spans="1:27" ht="20.100000000000001" customHeight="1" x14ac:dyDescent="0.3">
      <c r="A82" s="38"/>
      <c r="B82" s="38"/>
      <c r="C82" s="38"/>
      <c r="D82" s="1528">
        <v>3</v>
      </c>
      <c r="E82" s="1525" t="s">
        <v>376</v>
      </c>
      <c r="F82" s="1366" t="s">
        <v>821</v>
      </c>
      <c r="G82" s="1367" t="s">
        <v>413</v>
      </c>
      <c r="H82" s="1368">
        <v>1.135</v>
      </c>
      <c r="I82" s="1369" t="s">
        <v>1408</v>
      </c>
      <c r="J82" s="1865"/>
      <c r="K82" s="1865"/>
      <c r="O82" s="1858"/>
      <c r="Q82" s="1857"/>
      <c r="R82" s="1857"/>
      <c r="S82" s="1790" t="s">
        <v>298</v>
      </c>
      <c r="T82" s="1790" t="s">
        <v>1165</v>
      </c>
      <c r="U82" s="1790">
        <v>0</v>
      </c>
      <c r="V82" s="1790" t="s">
        <v>1376</v>
      </c>
      <c r="W82" s="1790">
        <v>2.4500000000000002</v>
      </c>
      <c r="X82" s="1790">
        <v>2.4500000000000002</v>
      </c>
      <c r="Y82" s="1790">
        <v>1.2307000000000002E-2</v>
      </c>
      <c r="AA82" s="1863">
        <v>0</v>
      </c>
    </row>
    <row r="83" spans="1:27" ht="20.100000000000001" customHeight="1" x14ac:dyDescent="0.3">
      <c r="A83" s="38"/>
      <c r="B83" s="38"/>
      <c r="C83" s="38"/>
      <c r="D83" s="1530"/>
      <c r="E83" s="1527"/>
      <c r="F83" s="1366" t="s">
        <v>1209</v>
      </c>
      <c r="G83" s="1367" t="s">
        <v>413</v>
      </c>
      <c r="H83" s="1368">
        <v>6.79</v>
      </c>
      <c r="I83" s="1369" t="s">
        <v>1408</v>
      </c>
      <c r="J83" s="1865"/>
      <c r="K83" s="1865"/>
      <c r="O83" s="1858"/>
      <c r="Q83" s="1857"/>
      <c r="R83" s="1857"/>
      <c r="S83" s="1790" t="s">
        <v>300</v>
      </c>
      <c r="T83" s="1790" t="s">
        <v>1167</v>
      </c>
      <c r="U83" s="1790">
        <v>0</v>
      </c>
      <c r="V83" s="1790" t="s">
        <v>1376</v>
      </c>
      <c r="W83" s="1790">
        <v>0.91</v>
      </c>
      <c r="X83" s="1790">
        <v>0.91</v>
      </c>
      <c r="Y83" s="1790">
        <v>3.1320000000000002E-3</v>
      </c>
      <c r="AA83" s="1863">
        <v>0</v>
      </c>
    </row>
    <row r="84" spans="1:27" ht="20.100000000000001" customHeight="1" x14ac:dyDescent="0.3">
      <c r="A84" s="38"/>
      <c r="B84" s="38"/>
      <c r="C84" s="38"/>
      <c r="D84" s="1530"/>
      <c r="E84" s="1527"/>
      <c r="F84" s="1366" t="s">
        <v>1258</v>
      </c>
      <c r="G84" s="1367" t="s">
        <v>413</v>
      </c>
      <c r="H84" s="1368">
        <v>5.1100000000000003</v>
      </c>
      <c r="I84" s="1369" t="s">
        <v>1408</v>
      </c>
      <c r="J84" s="1865"/>
      <c r="K84" s="1865"/>
      <c r="O84" s="1858"/>
      <c r="Q84" s="1857"/>
      <c r="R84" s="1857"/>
      <c r="S84" s="1790" t="s">
        <v>300</v>
      </c>
      <c r="T84" s="1790" t="s">
        <v>1169</v>
      </c>
      <c r="U84" s="1790">
        <v>0</v>
      </c>
      <c r="V84" s="1790" t="s">
        <v>1376</v>
      </c>
      <c r="W84" s="1790">
        <v>1.1299999999999999</v>
      </c>
      <c r="X84" s="1790">
        <v>1.1299999999999999</v>
      </c>
      <c r="Y84" s="1790">
        <v>0.29530300000000004</v>
      </c>
      <c r="AA84" s="1863">
        <v>0</v>
      </c>
    </row>
    <row r="85" spans="1:27" ht="20.100000000000001" customHeight="1" x14ac:dyDescent="0.3">
      <c r="A85" s="38"/>
      <c r="B85" s="38"/>
      <c r="C85" s="38"/>
      <c r="D85" s="1530"/>
      <c r="E85" s="1527"/>
      <c r="F85" s="1366" t="s">
        <v>1259</v>
      </c>
      <c r="G85" s="1367" t="s">
        <v>413</v>
      </c>
      <c r="H85" s="1368">
        <v>2.625</v>
      </c>
      <c r="I85" s="1369" t="s">
        <v>1408</v>
      </c>
      <c r="J85" s="1865"/>
      <c r="K85" s="1865"/>
      <c r="O85" s="1858"/>
      <c r="Q85" s="1857"/>
      <c r="R85" s="1857"/>
      <c r="S85" s="1790" t="s">
        <v>308</v>
      </c>
      <c r="T85" s="1790" t="s">
        <v>1175</v>
      </c>
      <c r="U85" s="1790">
        <v>0</v>
      </c>
      <c r="V85" s="1790" t="s">
        <v>1376</v>
      </c>
      <c r="W85" s="1790">
        <v>13.734999999999999</v>
      </c>
      <c r="X85" s="1790">
        <v>13.734999999999999</v>
      </c>
      <c r="Y85" s="1790">
        <v>0.19484300000000002</v>
      </c>
      <c r="AA85" s="1863">
        <v>0</v>
      </c>
    </row>
    <row r="86" spans="1:27" ht="20.100000000000001" customHeight="1" x14ac:dyDescent="0.3">
      <c r="A86" s="38"/>
      <c r="B86" s="38"/>
      <c r="C86" s="38"/>
      <c r="D86" s="1530"/>
      <c r="E86" s="1527"/>
      <c r="F86" s="1366" t="s">
        <v>1211</v>
      </c>
      <c r="G86" s="1367" t="s">
        <v>413</v>
      </c>
      <c r="H86" s="1368">
        <v>2.3250000000000002</v>
      </c>
      <c r="I86" s="1369" t="s">
        <v>1408</v>
      </c>
      <c r="J86" s="1865"/>
      <c r="K86" s="1865"/>
      <c r="O86" s="1858"/>
      <c r="Q86" s="1857"/>
      <c r="R86" s="1857"/>
      <c r="S86" s="1790" t="s">
        <v>310</v>
      </c>
      <c r="T86" s="1790" t="s">
        <v>1176</v>
      </c>
      <c r="U86" s="1790">
        <v>0</v>
      </c>
      <c r="V86" s="1790" t="s">
        <v>1376</v>
      </c>
      <c r="W86" s="1790">
        <v>4.9000000000000004</v>
      </c>
      <c r="X86" s="1790">
        <v>4.9000000000000004</v>
      </c>
      <c r="Y86" s="1790">
        <v>0.17410899999999999</v>
      </c>
      <c r="AA86" s="1863">
        <v>0</v>
      </c>
    </row>
    <row r="87" spans="1:27" ht="20.100000000000001" customHeight="1" x14ac:dyDescent="0.3">
      <c r="A87" s="38"/>
      <c r="B87" s="38"/>
      <c r="C87" s="38"/>
      <c r="D87" s="1530"/>
      <c r="E87" s="1527"/>
      <c r="F87" s="1366" t="s">
        <v>1256</v>
      </c>
      <c r="G87" s="1367" t="s">
        <v>413</v>
      </c>
      <c r="H87" s="1368">
        <v>5.7050000000000001</v>
      </c>
      <c r="I87" s="1369" t="s">
        <v>1408</v>
      </c>
      <c r="J87" s="1865"/>
      <c r="K87" s="1865"/>
      <c r="O87" s="1858"/>
      <c r="Q87" s="1857"/>
      <c r="R87" s="1857"/>
      <c r="S87" s="1790" t="s">
        <v>316</v>
      </c>
      <c r="T87" s="1790" t="s">
        <v>1179</v>
      </c>
      <c r="U87" s="1790">
        <v>0</v>
      </c>
      <c r="V87" s="1790" t="s">
        <v>1376</v>
      </c>
      <c r="W87" s="1790">
        <v>3.67</v>
      </c>
      <c r="X87" s="1790">
        <v>3.67</v>
      </c>
      <c r="Y87" s="1790">
        <v>0</v>
      </c>
      <c r="AA87" s="1863">
        <v>0</v>
      </c>
    </row>
    <row r="88" spans="1:27" ht="20.100000000000001" customHeight="1" x14ac:dyDescent="0.3">
      <c r="A88" s="38"/>
      <c r="B88" s="38"/>
      <c r="C88" s="38"/>
      <c r="D88" s="1530"/>
      <c r="E88" s="1527"/>
      <c r="F88" s="1366" t="s">
        <v>1257</v>
      </c>
      <c r="G88" s="1367" t="s">
        <v>413</v>
      </c>
      <c r="H88" s="1368">
        <v>3.3</v>
      </c>
      <c r="I88" s="1369" t="s">
        <v>1408</v>
      </c>
      <c r="J88" s="1865"/>
      <c r="K88" s="1865"/>
      <c r="O88" s="1858"/>
      <c r="Q88" s="1857"/>
      <c r="R88" s="1857"/>
      <c r="S88" s="1790" t="s">
        <v>318</v>
      </c>
      <c r="T88" s="1790" t="s">
        <v>1180</v>
      </c>
      <c r="U88" s="1790">
        <v>0</v>
      </c>
      <c r="V88" s="1790" t="s">
        <v>1376</v>
      </c>
      <c r="W88" s="1790">
        <v>0.67500000000000004</v>
      </c>
      <c r="X88" s="1790">
        <v>0.67500000000000004</v>
      </c>
      <c r="Y88" s="1790">
        <v>0</v>
      </c>
      <c r="AA88" s="1863">
        <v>0</v>
      </c>
    </row>
    <row r="89" spans="1:27" ht="20.100000000000001" customHeight="1" x14ac:dyDescent="0.3">
      <c r="A89" s="38"/>
      <c r="B89" s="38"/>
      <c r="C89" s="38"/>
      <c r="D89" s="1529"/>
      <c r="E89" s="1526"/>
      <c r="F89" s="1366" t="s">
        <v>1260</v>
      </c>
      <c r="G89" s="1367" t="s">
        <v>413</v>
      </c>
      <c r="H89" s="1368">
        <v>3.38</v>
      </c>
      <c r="I89" s="1369" t="s">
        <v>1408</v>
      </c>
      <c r="J89" s="1865"/>
      <c r="K89" s="1865"/>
      <c r="O89" s="1858"/>
      <c r="Q89" s="1857"/>
      <c r="R89" s="1857"/>
      <c r="S89" s="1790" t="s">
        <v>318</v>
      </c>
      <c r="T89" s="1790" t="s">
        <v>1181</v>
      </c>
      <c r="U89" s="1790">
        <v>0</v>
      </c>
      <c r="V89" s="1790" t="s">
        <v>1376</v>
      </c>
      <c r="W89" s="1790">
        <v>4.08</v>
      </c>
      <c r="X89" s="1790">
        <v>4.08</v>
      </c>
      <c r="Y89" s="1790">
        <v>4.143E-3</v>
      </c>
      <c r="AA89" s="1863">
        <v>0</v>
      </c>
    </row>
    <row r="90" spans="1:27" ht="20.100000000000001" customHeight="1" thickBot="1" x14ac:dyDescent="0.35">
      <c r="A90" s="38"/>
      <c r="B90" s="38"/>
      <c r="C90" s="38"/>
      <c r="D90" s="1421"/>
      <c r="E90" s="1398"/>
      <c r="F90" s="1398"/>
      <c r="G90" s="1399"/>
      <c r="H90" s="1400"/>
      <c r="I90" s="1401"/>
      <c r="J90" s="1865"/>
      <c r="K90" s="1865"/>
      <c r="O90" s="1858"/>
      <c r="Q90" s="1857"/>
      <c r="R90" s="1857"/>
      <c r="S90" s="1790" t="s">
        <v>318</v>
      </c>
      <c r="T90" s="1790" t="s">
        <v>1182</v>
      </c>
      <c r="U90" s="1790">
        <v>0</v>
      </c>
      <c r="V90" s="1790" t="s">
        <v>1376</v>
      </c>
      <c r="W90" s="1790">
        <v>10.95</v>
      </c>
      <c r="X90" s="1790">
        <v>10.95</v>
      </c>
      <c r="Y90" s="1790">
        <v>5.3869999999999994E-3</v>
      </c>
      <c r="AA90" s="1863">
        <v>0</v>
      </c>
    </row>
    <row r="91" spans="1:27" ht="24.75" customHeight="1" thickBot="1" x14ac:dyDescent="0.35">
      <c r="A91" s="402"/>
      <c r="B91" s="402"/>
      <c r="C91" s="402"/>
      <c r="D91" s="1522" t="s">
        <v>1385</v>
      </c>
      <c r="E91" s="1523"/>
      <c r="F91" s="1523"/>
      <c r="G91" s="1524"/>
      <c r="H91" s="1409">
        <f>+SUM(H78:H90)</f>
        <v>40.39</v>
      </c>
      <c r="I91" s="1410"/>
      <c r="J91" s="1865"/>
      <c r="K91" s="1865"/>
      <c r="L91" s="1790"/>
      <c r="M91" s="1790"/>
      <c r="N91" s="1790"/>
      <c r="Q91" s="1857"/>
      <c r="R91" s="1857"/>
      <c r="S91" s="1790" t="s">
        <v>318</v>
      </c>
      <c r="T91" s="1790" t="s">
        <v>1183</v>
      </c>
      <c r="U91" s="1790">
        <v>0</v>
      </c>
      <c r="V91" s="1790" t="s">
        <v>1376</v>
      </c>
      <c r="W91" s="1790">
        <v>3.18</v>
      </c>
      <c r="X91" s="1790">
        <v>3.18</v>
      </c>
      <c r="Y91" s="1790">
        <v>9.6999999999999994E-4</v>
      </c>
      <c r="AA91" s="1863">
        <v>0</v>
      </c>
    </row>
    <row r="92" spans="1:27" x14ac:dyDescent="0.3">
      <c r="A92" s="402"/>
      <c r="B92" s="402"/>
      <c r="C92" s="402"/>
      <c r="D92" s="1389"/>
      <c r="E92" s="541"/>
      <c r="F92" s="1372"/>
      <c r="G92" s="1372"/>
      <c r="H92" s="1390"/>
      <c r="I92" s="1391"/>
      <c r="J92" s="1865"/>
      <c r="K92" s="1865"/>
      <c r="L92" s="1790"/>
      <c r="M92" s="1790"/>
      <c r="N92" s="1790"/>
      <c r="Q92" s="1865"/>
      <c r="R92" s="1865"/>
      <c r="S92" s="1790" t="s">
        <v>318</v>
      </c>
      <c r="T92" s="1790" t="s">
        <v>1184</v>
      </c>
      <c r="U92" s="1790">
        <v>0</v>
      </c>
      <c r="V92" s="1790" t="s">
        <v>1376</v>
      </c>
      <c r="W92" s="1790">
        <v>5.46</v>
      </c>
      <c r="X92" s="1790">
        <v>5.46</v>
      </c>
      <c r="Y92" s="1790">
        <v>3.7200000000000002E-3</v>
      </c>
      <c r="AA92" s="1863">
        <v>0</v>
      </c>
    </row>
    <row r="93" spans="1:27" x14ac:dyDescent="0.3">
      <c r="A93" s="402"/>
      <c r="B93" s="402"/>
      <c r="C93" s="402"/>
      <c r="D93" s="1392" t="s">
        <v>1734</v>
      </c>
      <c r="E93" s="404"/>
      <c r="F93" s="402"/>
      <c r="G93" s="404"/>
      <c r="H93" s="1252"/>
      <c r="I93" s="404"/>
      <c r="J93" s="1865"/>
      <c r="K93" s="1865"/>
      <c r="L93" s="1790"/>
      <c r="M93" s="1790"/>
      <c r="N93" s="1790"/>
      <c r="Q93" s="1865"/>
      <c r="R93" s="1865"/>
      <c r="S93" s="1790" t="s">
        <v>318</v>
      </c>
      <c r="T93" s="1790" t="s">
        <v>1185</v>
      </c>
      <c r="U93" s="1790">
        <v>0</v>
      </c>
      <c r="V93" s="1790" t="s">
        <v>1389</v>
      </c>
      <c r="W93" s="1790">
        <v>1.82</v>
      </c>
      <c r="X93" s="1790">
        <v>1.82</v>
      </c>
      <c r="Y93" s="1790">
        <v>0</v>
      </c>
      <c r="AA93" s="1863">
        <v>0</v>
      </c>
    </row>
    <row r="94" spans="1:27" x14ac:dyDescent="0.3">
      <c r="A94" s="402"/>
      <c r="B94" s="402"/>
      <c r="C94" s="402"/>
      <c r="D94" s="1392"/>
      <c r="E94" s="404"/>
      <c r="F94" s="402"/>
      <c r="G94" s="404"/>
      <c r="H94" s="1252"/>
      <c r="I94" s="404"/>
      <c r="J94" s="1865"/>
      <c r="K94" s="1865"/>
      <c r="L94" s="1790"/>
      <c r="M94" s="1790"/>
      <c r="N94" s="1790"/>
      <c r="Q94" s="1865"/>
      <c r="R94" s="1865"/>
      <c r="S94" s="1790" t="s">
        <v>318</v>
      </c>
      <c r="T94" s="1790" t="s">
        <v>1186</v>
      </c>
      <c r="U94" s="1790">
        <v>0</v>
      </c>
      <c r="V94" s="1790" t="s">
        <v>1376</v>
      </c>
      <c r="W94" s="1790">
        <v>8.65</v>
      </c>
      <c r="X94" s="1790">
        <v>8.65</v>
      </c>
      <c r="Y94" s="1790">
        <v>4.7199999999999998E-4</v>
      </c>
      <c r="AA94" s="1863">
        <v>0</v>
      </c>
    </row>
    <row r="95" spans="1:27" x14ac:dyDescent="0.3">
      <c r="A95" s="402"/>
      <c r="B95" s="402"/>
      <c r="C95" s="402"/>
      <c r="D95" s="1392" t="s">
        <v>1418</v>
      </c>
      <c r="E95" s="404" t="s">
        <v>1419</v>
      </c>
      <c r="F95" s="402"/>
      <c r="G95" s="1387"/>
      <c r="H95" s="1387"/>
      <c r="I95" s="1387"/>
      <c r="J95" s="1865"/>
      <c r="K95" s="1865"/>
      <c r="L95" s="1790"/>
      <c r="M95" s="1790"/>
      <c r="N95" s="1790"/>
      <c r="Q95" s="1865"/>
      <c r="R95" s="1865"/>
      <c r="S95" s="1790" t="s">
        <v>318</v>
      </c>
      <c r="T95" s="1790" t="s">
        <v>1187</v>
      </c>
      <c r="U95" s="1790">
        <v>0</v>
      </c>
      <c r="V95" s="1790" t="s">
        <v>1376</v>
      </c>
      <c r="W95" s="1790">
        <v>5.4249999999999998</v>
      </c>
      <c r="X95" s="1790">
        <v>5.4249999999999998</v>
      </c>
      <c r="Y95" s="1790">
        <v>0</v>
      </c>
      <c r="AA95" s="1863">
        <v>0</v>
      </c>
    </row>
    <row r="96" spans="1:27" x14ac:dyDescent="0.3">
      <c r="A96" s="402"/>
      <c r="B96" s="402"/>
      <c r="C96" s="402"/>
      <c r="D96" s="1392" t="s">
        <v>1420</v>
      </c>
      <c r="E96" s="404" t="s">
        <v>1421</v>
      </c>
      <c r="F96" s="402"/>
      <c r="G96" s="1393"/>
      <c r="H96" s="1394"/>
      <c r="I96" s="1393"/>
      <c r="J96" s="1865"/>
      <c r="K96" s="1865"/>
      <c r="L96" s="1790"/>
      <c r="M96" s="1790"/>
      <c r="N96" s="1790"/>
      <c r="Q96" s="1865"/>
      <c r="R96" s="1865"/>
      <c r="S96" s="1790" t="s">
        <v>320</v>
      </c>
      <c r="T96" s="1790" t="s">
        <v>1188</v>
      </c>
      <c r="U96" s="1790">
        <v>0</v>
      </c>
      <c r="V96" s="1790" t="s">
        <v>1376</v>
      </c>
      <c r="W96" s="1790">
        <v>1.2849999999999999</v>
      </c>
      <c r="X96" s="1790">
        <v>1.2849999999999999</v>
      </c>
      <c r="Y96" s="1790">
        <v>0.17491100000000001</v>
      </c>
      <c r="AA96" s="1863">
        <v>0</v>
      </c>
    </row>
    <row r="97" spans="1:27" x14ac:dyDescent="0.3">
      <c r="A97" s="402"/>
      <c r="B97" s="402"/>
      <c r="C97" s="402"/>
      <c r="D97" s="1392" t="s">
        <v>1422</v>
      </c>
      <c r="E97" s="404" t="s">
        <v>1423</v>
      </c>
      <c r="F97" s="402"/>
      <c r="G97" s="1372"/>
      <c r="H97" s="1395"/>
      <c r="I97" s="404"/>
      <c r="J97" s="1865"/>
      <c r="K97" s="1865"/>
      <c r="L97" s="1790"/>
      <c r="M97" s="1790"/>
      <c r="N97" s="1790"/>
      <c r="Q97" s="1865"/>
      <c r="R97" s="1865"/>
      <c r="S97" s="1790" t="s">
        <v>322</v>
      </c>
      <c r="T97" s="1790" t="s">
        <v>1189</v>
      </c>
      <c r="U97" s="1790">
        <v>0</v>
      </c>
      <c r="V97" s="1790" t="s">
        <v>1376</v>
      </c>
      <c r="W97" s="1790">
        <v>3.99</v>
      </c>
      <c r="X97" s="1790">
        <v>3.99</v>
      </c>
      <c r="Y97" s="1790">
        <v>0.159023</v>
      </c>
      <c r="AA97" s="1863">
        <v>0</v>
      </c>
    </row>
    <row r="98" spans="1:27" x14ac:dyDescent="0.3">
      <c r="A98" s="402"/>
      <c r="B98" s="402"/>
      <c r="C98" s="402"/>
      <c r="D98" s="1392" t="s">
        <v>1424</v>
      </c>
      <c r="E98" s="404" t="s">
        <v>1425</v>
      </c>
      <c r="F98" s="402"/>
      <c r="G98" s="404"/>
      <c r="H98" s="1252"/>
      <c r="I98" s="404"/>
      <c r="J98" s="1865"/>
      <c r="K98" s="1865"/>
      <c r="L98" s="1790"/>
      <c r="M98" s="1790"/>
      <c r="N98" s="1790"/>
      <c r="Q98" s="1865"/>
      <c r="R98" s="1865"/>
      <c r="S98" s="1790" t="s">
        <v>322</v>
      </c>
      <c r="T98" s="1790" t="s">
        <v>1190</v>
      </c>
      <c r="U98" s="1790">
        <v>0</v>
      </c>
      <c r="V98" s="1790" t="s">
        <v>1376</v>
      </c>
      <c r="W98" s="1790">
        <v>6.165</v>
      </c>
      <c r="X98" s="1790">
        <v>6.165</v>
      </c>
      <c r="Y98" s="1790">
        <v>5.9630460000000003</v>
      </c>
      <c r="AA98" s="1863">
        <v>0</v>
      </c>
    </row>
    <row r="99" spans="1:27" x14ac:dyDescent="0.3">
      <c r="A99" s="402"/>
      <c r="B99" s="402"/>
      <c r="C99" s="402"/>
      <c r="D99" s="402"/>
      <c r="E99" s="402"/>
      <c r="F99" s="402"/>
      <c r="G99" s="402"/>
      <c r="H99" s="1364"/>
      <c r="I99" s="402"/>
      <c r="J99" s="1865"/>
      <c r="K99" s="1865"/>
      <c r="L99" s="1790"/>
      <c r="M99" s="1790"/>
      <c r="N99" s="1790"/>
      <c r="Q99" s="1865"/>
      <c r="R99" s="1865"/>
      <c r="S99" s="1790" t="s">
        <v>322</v>
      </c>
      <c r="T99" s="1790" t="s">
        <v>1191</v>
      </c>
      <c r="U99" s="1790">
        <v>0</v>
      </c>
      <c r="V99" s="1790" t="s">
        <v>1376</v>
      </c>
      <c r="W99" s="1790">
        <v>3.65</v>
      </c>
      <c r="X99" s="1790">
        <v>3.65</v>
      </c>
      <c r="Y99" s="1790">
        <v>7.0334000000000008E-2</v>
      </c>
      <c r="AA99" s="1863">
        <v>0</v>
      </c>
    </row>
    <row r="100" spans="1:27" x14ac:dyDescent="0.3">
      <c r="A100" s="459"/>
      <c r="B100" s="459"/>
      <c r="C100" s="459"/>
      <c r="D100" s="459"/>
      <c r="E100" s="459"/>
      <c r="F100" s="459"/>
      <c r="G100" s="459"/>
      <c r="H100" s="1396"/>
      <c r="I100" s="459"/>
      <c r="J100" s="1865"/>
      <c r="K100" s="1865"/>
      <c r="L100" s="1790"/>
      <c r="M100" s="1790"/>
      <c r="N100" s="1790"/>
      <c r="Q100" s="1865"/>
      <c r="R100" s="1865"/>
      <c r="S100" s="1790" t="s">
        <v>322</v>
      </c>
      <c r="T100" s="1790" t="s">
        <v>1192</v>
      </c>
      <c r="U100" s="1790">
        <v>0</v>
      </c>
      <c r="V100" s="1790" t="s">
        <v>1376</v>
      </c>
      <c r="W100" s="1790">
        <v>8.5</v>
      </c>
      <c r="X100" s="1790">
        <v>8.5</v>
      </c>
      <c r="Y100" s="1790">
        <v>0.33078000000000002</v>
      </c>
      <c r="AA100" s="1863">
        <v>0</v>
      </c>
    </row>
    <row r="101" spans="1:27" x14ac:dyDescent="0.3">
      <c r="A101" s="459"/>
      <c r="B101" s="459"/>
      <c r="C101" s="459"/>
      <c r="D101" s="459"/>
      <c r="E101" s="459"/>
      <c r="F101" s="459"/>
      <c r="G101" s="459"/>
      <c r="H101" s="1396"/>
      <c r="I101" s="459"/>
      <c r="J101" s="1865"/>
      <c r="K101" s="1865"/>
      <c r="L101" s="1790"/>
      <c r="M101" s="1790"/>
      <c r="N101" s="1790"/>
      <c r="Q101" s="1865"/>
      <c r="R101" s="1865"/>
      <c r="S101" s="1790" t="s">
        <v>336</v>
      </c>
      <c r="T101" s="1790" t="s">
        <v>1207</v>
      </c>
      <c r="U101" s="1790">
        <v>0</v>
      </c>
      <c r="V101" s="1790" t="s">
        <v>1376</v>
      </c>
      <c r="W101" s="1790">
        <v>2.6</v>
      </c>
      <c r="X101" s="1790">
        <v>2.6</v>
      </c>
      <c r="Y101" s="1790">
        <v>0</v>
      </c>
      <c r="AA101" s="1863">
        <v>0</v>
      </c>
    </row>
    <row r="102" spans="1:27" x14ac:dyDescent="0.3">
      <c r="A102" s="459"/>
      <c r="B102" s="459"/>
      <c r="C102" s="459"/>
      <c r="D102" s="459"/>
      <c r="E102" s="459"/>
      <c r="F102" s="459"/>
      <c r="G102" s="459"/>
      <c r="H102" s="1396"/>
      <c r="I102" s="459"/>
      <c r="J102" s="1865"/>
      <c r="K102" s="1865"/>
      <c r="L102" s="1790"/>
      <c r="M102" s="1790"/>
      <c r="N102" s="1790"/>
      <c r="Q102" s="1865"/>
      <c r="R102" s="1865"/>
      <c r="S102" s="1790" t="s">
        <v>338</v>
      </c>
      <c r="T102" s="1790" t="s">
        <v>1208</v>
      </c>
      <c r="U102" s="1790">
        <v>0</v>
      </c>
      <c r="V102" s="1790" t="s">
        <v>1376</v>
      </c>
      <c r="W102" s="1790">
        <v>77.400000000000006</v>
      </c>
      <c r="X102" s="1790">
        <v>77.400000000000006</v>
      </c>
      <c r="Y102" s="1790">
        <v>169.77763000000002</v>
      </c>
      <c r="AA102" s="1863">
        <v>0</v>
      </c>
    </row>
    <row r="103" spans="1:27" x14ac:dyDescent="0.3">
      <c r="A103" s="459"/>
      <c r="B103" s="459"/>
      <c r="C103" s="459"/>
      <c r="D103" s="459"/>
      <c r="E103" s="459"/>
      <c r="F103" s="459"/>
      <c r="G103" s="459"/>
      <c r="H103" s="1396"/>
      <c r="I103" s="459"/>
      <c r="J103" s="1865"/>
      <c r="K103" s="1865"/>
      <c r="L103" s="1790"/>
      <c r="M103" s="1790"/>
      <c r="N103" s="1790"/>
      <c r="Q103" s="1865"/>
      <c r="R103" s="1865"/>
      <c r="S103" s="1790" t="s">
        <v>340</v>
      </c>
      <c r="T103" s="1790" t="s">
        <v>821</v>
      </c>
      <c r="U103" s="1790">
        <v>0</v>
      </c>
      <c r="V103" s="1790" t="s">
        <v>1376</v>
      </c>
      <c r="W103" s="1790">
        <v>2.5</v>
      </c>
      <c r="X103" s="1790">
        <v>2.5</v>
      </c>
      <c r="Y103" s="1790">
        <v>0</v>
      </c>
      <c r="AA103" s="1863">
        <v>0</v>
      </c>
    </row>
    <row r="104" spans="1:27" x14ac:dyDescent="0.3">
      <c r="A104" s="459"/>
      <c r="B104" s="459"/>
      <c r="C104" s="459"/>
      <c r="D104" s="459"/>
      <c r="E104" s="459"/>
      <c r="F104" s="459"/>
      <c r="G104" s="459"/>
      <c r="H104" s="1396"/>
      <c r="I104" s="459"/>
      <c r="J104" s="1865"/>
      <c r="K104" s="1865"/>
      <c r="L104" s="1790"/>
      <c r="M104" s="1790"/>
      <c r="N104" s="1790"/>
      <c r="Q104" s="1857"/>
      <c r="R104" s="1857"/>
      <c r="S104" s="1790" t="s">
        <v>340</v>
      </c>
      <c r="T104" s="1790" t="s">
        <v>1209</v>
      </c>
      <c r="U104" s="1790">
        <v>0</v>
      </c>
      <c r="V104" s="1790" t="s">
        <v>1376</v>
      </c>
      <c r="W104" s="1790">
        <v>4.42</v>
      </c>
      <c r="X104" s="1790">
        <v>4.42</v>
      </c>
      <c r="Y104" s="1790">
        <v>3.7135330000000004</v>
      </c>
      <c r="AA104" s="1863">
        <v>0</v>
      </c>
    </row>
    <row r="105" spans="1:27" x14ac:dyDescent="0.3">
      <c r="A105" s="459"/>
      <c r="B105" s="459"/>
      <c r="C105" s="459"/>
      <c r="D105" s="459"/>
      <c r="E105" s="459"/>
      <c r="F105" s="459"/>
      <c r="G105" s="459"/>
      <c r="H105" s="1396"/>
      <c r="I105" s="459"/>
      <c r="J105" s="1865"/>
      <c r="K105" s="1865"/>
      <c r="L105" s="1790"/>
      <c r="M105" s="1790"/>
      <c r="N105" s="1790"/>
      <c r="Q105" s="1857"/>
      <c r="R105" s="1857"/>
      <c r="S105" s="1790" t="s">
        <v>340</v>
      </c>
      <c r="T105" s="1790" t="s">
        <v>646</v>
      </c>
      <c r="U105" s="1790">
        <v>0</v>
      </c>
      <c r="V105" s="1790" t="s">
        <v>1376</v>
      </c>
      <c r="W105" s="1790">
        <v>2.64</v>
      </c>
      <c r="X105" s="1790">
        <v>2.64</v>
      </c>
      <c r="Y105" s="1790">
        <v>0</v>
      </c>
      <c r="AA105" s="1863">
        <v>0</v>
      </c>
    </row>
    <row r="106" spans="1:27" x14ac:dyDescent="0.3">
      <c r="A106" s="459"/>
      <c r="B106" s="459"/>
      <c r="C106" s="459"/>
      <c r="D106" s="459"/>
      <c r="E106" s="459"/>
      <c r="F106" s="459"/>
      <c r="G106" s="459"/>
      <c r="H106" s="1396"/>
      <c r="I106" s="459"/>
      <c r="J106" s="1865"/>
      <c r="K106" s="1865"/>
      <c r="L106" s="1790"/>
      <c r="M106" s="1790"/>
      <c r="N106" s="1790"/>
      <c r="Q106" s="1866"/>
      <c r="R106" s="1866"/>
      <c r="S106" s="1790" t="s">
        <v>340</v>
      </c>
      <c r="T106" s="1790" t="s">
        <v>1210</v>
      </c>
      <c r="U106" s="1790">
        <v>0</v>
      </c>
      <c r="V106" s="1790" t="s">
        <v>1376</v>
      </c>
      <c r="W106" s="1790">
        <v>3.6909999999999998</v>
      </c>
      <c r="X106" s="1790">
        <v>3.6909999999999998</v>
      </c>
      <c r="Y106" s="1790">
        <v>0</v>
      </c>
      <c r="AA106" s="1863">
        <v>0</v>
      </c>
    </row>
    <row r="107" spans="1:27" x14ac:dyDescent="0.3">
      <c r="A107" s="459"/>
      <c r="B107" s="459"/>
      <c r="C107" s="459"/>
      <c r="D107" s="459"/>
      <c r="E107" s="459"/>
      <c r="F107" s="459"/>
      <c r="G107" s="459"/>
      <c r="H107" s="1396"/>
      <c r="I107" s="459"/>
      <c r="J107" s="1865"/>
      <c r="K107" s="1865"/>
      <c r="L107" s="1790"/>
      <c r="M107" s="1790"/>
      <c r="N107" s="1790"/>
      <c r="Q107" s="1865"/>
      <c r="R107" s="1865"/>
      <c r="S107" s="1790" t="s">
        <v>340</v>
      </c>
      <c r="T107" s="1790" t="s">
        <v>1211</v>
      </c>
      <c r="U107" s="1790">
        <v>0</v>
      </c>
      <c r="V107" s="1790" t="s">
        <v>1376</v>
      </c>
      <c r="W107" s="1790">
        <v>3.45</v>
      </c>
      <c r="X107" s="1790">
        <v>2.7</v>
      </c>
      <c r="Y107" s="1790">
        <v>0</v>
      </c>
      <c r="AA107" s="1863">
        <v>-0.75</v>
      </c>
    </row>
    <row r="108" spans="1:27" x14ac:dyDescent="0.3">
      <c r="A108" s="459"/>
      <c r="B108" s="459"/>
      <c r="C108" s="459"/>
      <c r="D108" s="459"/>
      <c r="E108" s="459"/>
      <c r="F108" s="459"/>
      <c r="G108" s="459"/>
      <c r="H108" s="1396"/>
      <c r="I108" s="459"/>
      <c r="J108" s="1865"/>
      <c r="K108" s="1865"/>
      <c r="L108" s="1790"/>
      <c r="M108" s="1790"/>
      <c r="N108" s="1790"/>
      <c r="Q108" s="1865"/>
      <c r="R108" s="1865"/>
      <c r="S108" s="1790" t="s">
        <v>342</v>
      </c>
      <c r="T108" s="1790" t="s">
        <v>1212</v>
      </c>
      <c r="U108" s="1790">
        <v>0</v>
      </c>
      <c r="V108" s="1790" t="s">
        <v>1376</v>
      </c>
      <c r="W108" s="1790">
        <v>1.28</v>
      </c>
      <c r="X108" s="1790">
        <v>1.28</v>
      </c>
      <c r="Y108" s="1790">
        <v>0</v>
      </c>
      <c r="AA108" s="1863">
        <v>0</v>
      </c>
    </row>
    <row r="109" spans="1:27" x14ac:dyDescent="0.3">
      <c r="A109" s="459"/>
      <c r="B109" s="459"/>
      <c r="C109" s="459"/>
      <c r="D109" s="459"/>
      <c r="E109" s="459"/>
      <c r="F109" s="459"/>
      <c r="G109" s="459"/>
      <c r="H109" s="1396"/>
      <c r="I109" s="459"/>
      <c r="J109" s="1865"/>
      <c r="K109" s="1865"/>
      <c r="L109" s="1790"/>
      <c r="M109" s="1790"/>
      <c r="N109" s="1790"/>
      <c r="Q109" s="1865"/>
      <c r="R109" s="1865"/>
      <c r="S109" s="1790" t="s">
        <v>344</v>
      </c>
      <c r="T109" s="1790" t="s">
        <v>1213</v>
      </c>
      <c r="U109" s="1790">
        <v>0</v>
      </c>
      <c r="V109" s="1790" t="s">
        <v>1376</v>
      </c>
      <c r="W109" s="1790">
        <v>2.1269999999999998</v>
      </c>
      <c r="X109" s="1790">
        <v>2.1269999999999998</v>
      </c>
      <c r="Y109" s="1790">
        <v>0.65828900000000001</v>
      </c>
      <c r="AA109" s="1863">
        <v>0</v>
      </c>
    </row>
    <row r="110" spans="1:27" x14ac:dyDescent="0.3">
      <c r="A110" s="459"/>
      <c r="B110" s="459"/>
      <c r="C110" s="459"/>
      <c r="D110" s="459"/>
      <c r="E110" s="459"/>
      <c r="F110" s="459"/>
      <c r="G110" s="459"/>
      <c r="H110" s="1396"/>
      <c r="I110" s="459"/>
      <c r="J110" s="1865"/>
      <c r="K110" s="1865"/>
      <c r="L110" s="1790"/>
      <c r="M110" s="1790"/>
      <c r="N110" s="1790"/>
      <c r="Q110" s="1865"/>
      <c r="R110" s="1865"/>
      <c r="S110" s="1790" t="s">
        <v>344</v>
      </c>
      <c r="T110" s="1790" t="s">
        <v>1214</v>
      </c>
      <c r="U110" s="1790">
        <v>0</v>
      </c>
      <c r="V110" s="1790" t="s">
        <v>1376</v>
      </c>
      <c r="W110" s="1790">
        <v>2.145</v>
      </c>
      <c r="X110" s="1790">
        <v>2.145</v>
      </c>
      <c r="Y110" s="1790">
        <v>0.94033699999999998</v>
      </c>
      <c r="AA110" s="1863">
        <v>0</v>
      </c>
    </row>
    <row r="111" spans="1:27" x14ac:dyDescent="0.3">
      <c r="A111" s="459"/>
      <c r="B111" s="459"/>
      <c r="C111" s="459"/>
      <c r="D111" s="459"/>
      <c r="E111" s="459"/>
      <c r="F111" s="459"/>
      <c r="G111" s="459"/>
      <c r="H111" s="1396"/>
      <c r="I111" s="459"/>
      <c r="J111" s="1865"/>
      <c r="K111" s="1865"/>
      <c r="L111" s="1790"/>
      <c r="M111" s="1790"/>
      <c r="N111" s="1790"/>
      <c r="Q111" s="1865"/>
      <c r="R111" s="1865"/>
      <c r="S111" s="1790" t="s">
        <v>344</v>
      </c>
      <c r="T111" s="1790" t="s">
        <v>1215</v>
      </c>
      <c r="U111" s="1790">
        <v>0</v>
      </c>
      <c r="V111" s="1790" t="s">
        <v>1376</v>
      </c>
      <c r="W111" s="1790">
        <v>1.65</v>
      </c>
      <c r="X111" s="1790">
        <v>1.65</v>
      </c>
      <c r="Y111" s="1790">
        <v>1.610298</v>
      </c>
      <c r="AA111" s="1863">
        <v>0</v>
      </c>
    </row>
    <row r="112" spans="1:27" x14ac:dyDescent="0.3">
      <c r="A112" s="459"/>
      <c r="B112" s="459"/>
      <c r="C112" s="459"/>
      <c r="D112" s="459"/>
      <c r="E112" s="459"/>
      <c r="F112" s="459"/>
      <c r="G112" s="459"/>
      <c r="H112" s="1396"/>
      <c r="I112" s="459"/>
      <c r="J112" s="1865"/>
      <c r="K112" s="1865"/>
      <c r="L112" s="1790"/>
      <c r="M112" s="1790"/>
      <c r="N112" s="1790"/>
      <c r="Q112" s="1865"/>
      <c r="R112" s="1865"/>
      <c r="S112" s="1790" t="s">
        <v>344</v>
      </c>
      <c r="T112" s="1790" t="s">
        <v>1216</v>
      </c>
      <c r="U112" s="1790">
        <v>0</v>
      </c>
      <c r="V112" s="1790" t="s">
        <v>1376</v>
      </c>
      <c r="W112" s="1790">
        <v>2.59</v>
      </c>
      <c r="X112" s="1790">
        <v>2.59</v>
      </c>
      <c r="Y112" s="1790">
        <v>1.1837</v>
      </c>
      <c r="AA112" s="1863">
        <v>0</v>
      </c>
    </row>
    <row r="113" spans="1:27" x14ac:dyDescent="0.3">
      <c r="A113" s="459"/>
      <c r="B113" s="459"/>
      <c r="C113" s="459"/>
      <c r="D113" s="459"/>
      <c r="E113" s="459"/>
      <c r="F113" s="459"/>
      <c r="G113" s="459"/>
      <c r="H113" s="1396"/>
      <c r="I113" s="459"/>
      <c r="J113" s="1865"/>
      <c r="K113" s="1865"/>
      <c r="L113" s="1790"/>
      <c r="M113" s="1790"/>
      <c r="N113" s="1790"/>
      <c r="Q113" s="1865"/>
      <c r="R113" s="1865"/>
      <c r="S113" s="1790" t="s">
        <v>344</v>
      </c>
      <c r="T113" s="1790" t="s">
        <v>1217</v>
      </c>
      <c r="U113" s="1790">
        <v>0</v>
      </c>
      <c r="V113" s="1790" t="s">
        <v>1376</v>
      </c>
      <c r="W113" s="1790">
        <v>0.46500000000000002</v>
      </c>
      <c r="X113" s="1790">
        <v>0.46500000000000002</v>
      </c>
      <c r="Y113" s="1790">
        <v>0.35435800000000001</v>
      </c>
      <c r="AA113" s="1863">
        <v>0</v>
      </c>
    </row>
    <row r="114" spans="1:27" x14ac:dyDescent="0.3">
      <c r="A114" s="459"/>
      <c r="B114" s="459"/>
      <c r="C114" s="459"/>
      <c r="D114" s="459"/>
      <c r="E114" s="459"/>
      <c r="F114" s="459"/>
      <c r="G114" s="459"/>
      <c r="H114" s="1396"/>
      <c r="I114" s="459"/>
      <c r="J114" s="1865"/>
      <c r="K114" s="1865"/>
      <c r="L114" s="1790"/>
      <c r="M114" s="1790"/>
      <c r="N114" s="1790"/>
      <c r="Q114" s="1865"/>
      <c r="R114" s="1865"/>
      <c r="S114" s="1790" t="s">
        <v>344</v>
      </c>
      <c r="T114" s="1790" t="s">
        <v>1218</v>
      </c>
      <c r="U114" s="1790">
        <v>0</v>
      </c>
      <c r="V114" s="1790" t="s">
        <v>1376</v>
      </c>
      <c r="W114" s="1790">
        <v>0.5</v>
      </c>
      <c r="X114" s="1790">
        <v>0.5</v>
      </c>
      <c r="Y114" s="1790">
        <v>6.5559999999999993E-2</v>
      </c>
      <c r="AA114" s="1863">
        <v>0</v>
      </c>
    </row>
    <row r="115" spans="1:27" x14ac:dyDescent="0.3">
      <c r="A115" s="459"/>
      <c r="B115" s="459"/>
      <c r="C115" s="459"/>
      <c r="D115" s="459"/>
      <c r="E115" s="459"/>
      <c r="F115" s="459"/>
      <c r="G115" s="459"/>
      <c r="H115" s="1396"/>
      <c r="I115" s="459"/>
      <c r="J115" s="1865"/>
      <c r="K115" s="1865"/>
      <c r="L115" s="1790"/>
      <c r="M115" s="1790"/>
      <c r="N115" s="1790"/>
      <c r="Q115" s="1865"/>
      <c r="R115" s="1865"/>
      <c r="S115" s="1790" t="s">
        <v>344</v>
      </c>
      <c r="T115" s="1790" t="s">
        <v>1219</v>
      </c>
      <c r="U115" s="1790">
        <v>0</v>
      </c>
      <c r="V115" s="1790" t="s">
        <v>1376</v>
      </c>
      <c r="W115" s="1790">
        <v>1.635</v>
      </c>
      <c r="X115" s="1790">
        <v>1.635</v>
      </c>
      <c r="Y115" s="1790">
        <v>0.29998000000000002</v>
      </c>
      <c r="AA115" s="1863">
        <v>0</v>
      </c>
    </row>
    <row r="116" spans="1:27" x14ac:dyDescent="0.3">
      <c r="A116" s="459"/>
      <c r="B116" s="459"/>
      <c r="C116" s="459"/>
      <c r="D116" s="459"/>
      <c r="E116" s="459"/>
      <c r="F116" s="459"/>
      <c r="G116" s="459"/>
      <c r="H116" s="1396"/>
      <c r="I116" s="459"/>
      <c r="J116" s="1865"/>
      <c r="K116" s="1865"/>
      <c r="L116" s="1790"/>
      <c r="M116" s="1790"/>
      <c r="N116" s="1790"/>
      <c r="Q116" s="1865"/>
      <c r="R116" s="1865"/>
      <c r="S116" s="1790" t="s">
        <v>344</v>
      </c>
      <c r="T116" s="1790" t="s">
        <v>1220</v>
      </c>
      <c r="U116" s="1790">
        <v>0</v>
      </c>
      <c r="V116" s="1790" t="s">
        <v>1376</v>
      </c>
      <c r="W116" s="1790">
        <v>1.645</v>
      </c>
      <c r="X116" s="1790">
        <v>1.645</v>
      </c>
      <c r="Y116" s="1790">
        <v>0.592669</v>
      </c>
      <c r="AA116" s="1863">
        <v>0</v>
      </c>
    </row>
    <row r="117" spans="1:27" x14ac:dyDescent="0.3">
      <c r="A117" s="459"/>
      <c r="B117" s="459"/>
      <c r="C117" s="459"/>
      <c r="D117" s="459"/>
      <c r="E117" s="459"/>
      <c r="F117" s="459"/>
      <c r="G117" s="459"/>
      <c r="H117" s="1396"/>
      <c r="I117" s="459"/>
      <c r="J117" s="1865"/>
      <c r="K117" s="1865"/>
      <c r="L117" s="1790"/>
      <c r="M117" s="1790"/>
      <c r="N117" s="1790"/>
      <c r="Q117" s="1857"/>
      <c r="R117" s="1857"/>
      <c r="S117" s="1790" t="s">
        <v>344</v>
      </c>
      <c r="T117" s="1790" t="s">
        <v>1221</v>
      </c>
      <c r="U117" s="1790">
        <v>0</v>
      </c>
      <c r="V117" s="1790" t="s">
        <v>1376</v>
      </c>
      <c r="W117" s="1790">
        <v>0.375</v>
      </c>
      <c r="X117" s="1790">
        <v>0.375</v>
      </c>
      <c r="Y117" s="1790">
        <v>0.281277</v>
      </c>
      <c r="AA117" s="1863">
        <v>0</v>
      </c>
    </row>
    <row r="118" spans="1:27" x14ac:dyDescent="0.3">
      <c r="A118" s="459"/>
      <c r="B118" s="459"/>
      <c r="C118" s="459"/>
      <c r="D118" s="459"/>
      <c r="E118" s="459"/>
      <c r="F118" s="459"/>
      <c r="G118" s="459"/>
      <c r="H118" s="1396"/>
      <c r="I118" s="459"/>
      <c r="J118" s="1865"/>
      <c r="K118" s="1865"/>
      <c r="L118" s="1790"/>
      <c r="M118" s="1790"/>
      <c r="N118" s="1790"/>
      <c r="Q118" s="1857"/>
      <c r="R118" s="1857"/>
      <c r="S118" s="1790" t="s">
        <v>344</v>
      </c>
      <c r="T118" s="1790" t="s">
        <v>1222</v>
      </c>
      <c r="U118" s="1790">
        <v>0</v>
      </c>
      <c r="V118" s="1790" t="s">
        <v>1376</v>
      </c>
      <c r="W118" s="1790">
        <v>2.11</v>
      </c>
      <c r="X118" s="1790">
        <v>2.11</v>
      </c>
      <c r="Y118" s="1790">
        <v>1.1032599999999999</v>
      </c>
      <c r="AA118" s="1863">
        <v>0</v>
      </c>
    </row>
    <row r="119" spans="1:27" x14ac:dyDescent="0.3">
      <c r="A119" s="459"/>
      <c r="B119" s="459"/>
      <c r="C119" s="459"/>
      <c r="D119" s="459"/>
      <c r="E119" s="459"/>
      <c r="F119" s="459"/>
      <c r="G119" s="459"/>
      <c r="H119" s="1396"/>
      <c r="I119" s="459"/>
      <c r="J119" s="1865"/>
      <c r="K119" s="1865"/>
      <c r="L119" s="1790"/>
      <c r="M119" s="1790"/>
      <c r="N119" s="1790"/>
      <c r="Q119" s="1857"/>
      <c r="R119" s="1857"/>
      <c r="S119" s="1790" t="s">
        <v>344</v>
      </c>
      <c r="T119" s="1790" t="s">
        <v>1223</v>
      </c>
      <c r="U119" s="1790">
        <v>0</v>
      </c>
      <c r="V119" s="1790" t="s">
        <v>1376</v>
      </c>
      <c r="W119" s="1790">
        <v>3.55</v>
      </c>
      <c r="X119" s="1790">
        <v>3.55</v>
      </c>
      <c r="Y119" s="1790">
        <v>4.3440000000000003</v>
      </c>
      <c r="AA119" s="1863">
        <v>0</v>
      </c>
    </row>
    <row r="120" spans="1:27" x14ac:dyDescent="0.3">
      <c r="A120" s="459"/>
      <c r="B120" s="459"/>
      <c r="C120" s="459"/>
      <c r="D120" s="459"/>
      <c r="E120" s="459"/>
      <c r="F120" s="459"/>
      <c r="G120" s="459"/>
      <c r="H120" s="1396"/>
      <c r="I120" s="459"/>
      <c r="J120" s="1865"/>
      <c r="K120" s="1865"/>
      <c r="L120" s="1790"/>
      <c r="M120" s="1790"/>
      <c r="N120" s="1790"/>
      <c r="Q120" s="1857"/>
      <c r="R120" s="1857"/>
      <c r="S120" s="1790" t="s">
        <v>346</v>
      </c>
      <c r="T120" s="1790" t="s">
        <v>1224</v>
      </c>
      <c r="U120" s="1790">
        <v>0</v>
      </c>
      <c r="V120" s="1790" t="s">
        <v>1376</v>
      </c>
      <c r="W120" s="1790">
        <v>9.9</v>
      </c>
      <c r="X120" s="1790">
        <v>9.9</v>
      </c>
      <c r="Y120" s="1790">
        <v>0</v>
      </c>
      <c r="AA120" s="1863">
        <v>0</v>
      </c>
    </row>
    <row r="121" spans="1:27" x14ac:dyDescent="0.3">
      <c r="A121" s="459"/>
      <c r="B121" s="459"/>
      <c r="C121" s="459"/>
      <c r="D121" s="459"/>
      <c r="E121" s="459"/>
      <c r="F121" s="459"/>
      <c r="G121" s="459"/>
      <c r="H121" s="1396"/>
      <c r="I121" s="459"/>
      <c r="J121" s="1865"/>
      <c r="K121" s="1865"/>
      <c r="L121" s="1790"/>
      <c r="M121" s="1790"/>
      <c r="N121" s="1790"/>
      <c r="Q121" s="1857"/>
      <c r="R121" s="1857"/>
      <c r="S121" s="1790" t="s">
        <v>346</v>
      </c>
      <c r="T121" s="1790" t="s">
        <v>1225</v>
      </c>
      <c r="U121" s="1790">
        <v>0</v>
      </c>
      <c r="V121" s="1790" t="s">
        <v>1376</v>
      </c>
      <c r="W121" s="1790">
        <v>0.6</v>
      </c>
      <c r="X121" s="1790">
        <v>0.6</v>
      </c>
      <c r="Y121" s="1790">
        <v>0</v>
      </c>
      <c r="AA121" s="1863">
        <v>0</v>
      </c>
    </row>
    <row r="122" spans="1:27" x14ac:dyDescent="0.3">
      <c r="A122" s="459"/>
      <c r="B122" s="459"/>
      <c r="C122" s="459"/>
      <c r="D122" s="459"/>
      <c r="E122" s="459"/>
      <c r="F122" s="459"/>
      <c r="G122" s="459"/>
      <c r="H122" s="1396"/>
      <c r="I122" s="459"/>
      <c r="J122" s="1865"/>
      <c r="K122" s="1865"/>
      <c r="L122" s="1790"/>
      <c r="M122" s="1790"/>
      <c r="N122" s="1790"/>
      <c r="Q122" s="1857"/>
      <c r="R122" s="1857"/>
      <c r="S122" s="1790" t="s">
        <v>346</v>
      </c>
      <c r="T122" s="1790" t="s">
        <v>1226</v>
      </c>
      <c r="U122" s="1790">
        <v>0</v>
      </c>
      <c r="V122" s="1790" t="s">
        <v>1376</v>
      </c>
      <c r="W122" s="1790">
        <v>6.2469999999999999</v>
      </c>
      <c r="X122" s="1790">
        <v>6.2469999999999999</v>
      </c>
      <c r="Y122" s="1790">
        <v>0</v>
      </c>
      <c r="AA122" s="1863">
        <v>0</v>
      </c>
    </row>
    <row r="123" spans="1:27" x14ac:dyDescent="0.3">
      <c r="A123" s="459"/>
      <c r="B123" s="459"/>
      <c r="C123" s="459"/>
      <c r="D123" s="459"/>
      <c r="E123" s="459"/>
      <c r="F123" s="459"/>
      <c r="G123" s="459"/>
      <c r="H123" s="1396"/>
      <c r="I123" s="459"/>
      <c r="J123" s="1865"/>
      <c r="K123" s="1865"/>
      <c r="L123" s="1790"/>
      <c r="M123" s="1790"/>
      <c r="N123" s="1790"/>
      <c r="Q123" s="1857"/>
      <c r="R123" s="1857"/>
      <c r="S123" s="1790" t="s">
        <v>346</v>
      </c>
      <c r="T123" s="1790" t="s">
        <v>1227</v>
      </c>
      <c r="U123" s="1790">
        <v>0</v>
      </c>
      <c r="V123" s="1790" t="s">
        <v>1376</v>
      </c>
      <c r="W123" s="1790">
        <v>4.45</v>
      </c>
      <c r="X123" s="1790">
        <v>4.45</v>
      </c>
      <c r="Y123" s="1790">
        <v>0</v>
      </c>
      <c r="AA123" s="1863">
        <v>0</v>
      </c>
    </row>
    <row r="124" spans="1:27" x14ac:dyDescent="0.3">
      <c r="A124" s="459"/>
      <c r="B124" s="459"/>
      <c r="C124" s="459"/>
      <c r="D124" s="459"/>
      <c r="E124" s="459"/>
      <c r="F124" s="459"/>
      <c r="G124" s="459"/>
      <c r="H124" s="1396"/>
      <c r="I124" s="459"/>
      <c r="J124" s="1865"/>
      <c r="K124" s="1865"/>
      <c r="L124" s="1790"/>
      <c r="M124" s="1790"/>
      <c r="N124" s="1790"/>
      <c r="Q124" s="1857"/>
      <c r="R124" s="1857"/>
      <c r="S124" s="1790" t="s">
        <v>346</v>
      </c>
      <c r="T124" s="1790" t="s">
        <v>1228</v>
      </c>
      <c r="U124" s="1790">
        <v>0</v>
      </c>
      <c r="V124" s="1790" t="s">
        <v>1376</v>
      </c>
      <c r="W124" s="1790">
        <v>0.2</v>
      </c>
      <c r="X124" s="1790">
        <v>0.2</v>
      </c>
      <c r="Y124" s="1790">
        <v>0</v>
      </c>
      <c r="AA124" s="1863">
        <v>0</v>
      </c>
    </row>
    <row r="125" spans="1:27" x14ac:dyDescent="0.3">
      <c r="A125" s="459"/>
      <c r="B125" s="459"/>
      <c r="C125" s="459"/>
      <c r="D125" s="459"/>
      <c r="E125" s="459"/>
      <c r="F125" s="459"/>
      <c r="G125" s="459"/>
      <c r="H125" s="1396"/>
      <c r="I125" s="459"/>
      <c r="J125" s="1865"/>
      <c r="K125" s="1865"/>
      <c r="L125" s="1790"/>
      <c r="M125" s="1790"/>
      <c r="N125" s="1790"/>
      <c r="Q125" s="1857"/>
      <c r="R125" s="1857"/>
      <c r="S125" s="1790" t="s">
        <v>346</v>
      </c>
      <c r="T125" s="1790" t="s">
        <v>1229</v>
      </c>
      <c r="U125" s="1790">
        <v>0</v>
      </c>
      <c r="V125" s="1790" t="s">
        <v>1376</v>
      </c>
      <c r="W125" s="1790">
        <v>0.5</v>
      </c>
      <c r="X125" s="1790">
        <v>0.5</v>
      </c>
      <c r="Y125" s="1790">
        <v>0</v>
      </c>
      <c r="AA125" s="1863">
        <v>0</v>
      </c>
    </row>
    <row r="126" spans="1:27" x14ac:dyDescent="0.3">
      <c r="A126" s="459"/>
      <c r="B126" s="459"/>
      <c r="C126" s="459"/>
      <c r="D126" s="459"/>
      <c r="E126" s="459"/>
      <c r="F126" s="459"/>
      <c r="G126" s="459"/>
      <c r="H126" s="1396"/>
      <c r="I126" s="459"/>
      <c r="J126" s="1865"/>
      <c r="K126" s="1865"/>
      <c r="L126" s="1790"/>
      <c r="M126" s="1790"/>
      <c r="N126" s="1790"/>
      <c r="Q126" s="1857"/>
      <c r="R126" s="1857"/>
      <c r="S126" s="1790" t="s">
        <v>346</v>
      </c>
      <c r="T126" s="1790" t="s">
        <v>1230</v>
      </c>
      <c r="U126" s="1790">
        <v>0</v>
      </c>
      <c r="V126" s="1790" t="s">
        <v>1376</v>
      </c>
      <c r="W126" s="1790">
        <v>27.05</v>
      </c>
      <c r="X126" s="1790">
        <v>27.05</v>
      </c>
      <c r="Y126" s="1790">
        <v>0</v>
      </c>
      <c r="AA126" s="1863">
        <v>0</v>
      </c>
    </row>
    <row r="127" spans="1:27" x14ac:dyDescent="0.3">
      <c r="A127" s="459"/>
      <c r="B127" s="459"/>
      <c r="C127" s="459"/>
      <c r="D127" s="459"/>
      <c r="E127" s="459"/>
      <c r="F127" s="459"/>
      <c r="G127" s="459"/>
      <c r="H127" s="1396"/>
      <c r="I127" s="459"/>
      <c r="J127" s="1865"/>
      <c r="K127" s="1865"/>
      <c r="L127" s="1790"/>
      <c r="M127" s="1790"/>
      <c r="N127" s="1790"/>
      <c r="Q127" s="1857"/>
      <c r="R127" s="1857"/>
      <c r="S127" s="1790" t="s">
        <v>346</v>
      </c>
      <c r="T127" s="1790" t="s">
        <v>1231</v>
      </c>
      <c r="U127" s="1790">
        <v>0</v>
      </c>
      <c r="V127" s="1790" t="s">
        <v>1376</v>
      </c>
      <c r="W127" s="1790">
        <v>17.7</v>
      </c>
      <c r="X127" s="1790">
        <v>17.7</v>
      </c>
      <c r="Y127" s="1790">
        <v>0</v>
      </c>
      <c r="AA127" s="1863">
        <v>0</v>
      </c>
    </row>
    <row r="128" spans="1:27" x14ac:dyDescent="0.3">
      <c r="A128" s="459"/>
      <c r="B128" s="459"/>
      <c r="C128" s="459"/>
      <c r="D128" s="459"/>
      <c r="E128" s="459"/>
      <c r="F128" s="459"/>
      <c r="G128" s="459"/>
      <c r="H128" s="1396"/>
      <c r="I128" s="459"/>
      <c r="J128" s="1865"/>
      <c r="K128" s="1865"/>
      <c r="L128" s="1790"/>
      <c r="M128" s="1790"/>
      <c r="N128" s="1790"/>
      <c r="Q128" s="1857"/>
      <c r="R128" s="1857"/>
      <c r="S128" s="1790" t="s">
        <v>346</v>
      </c>
      <c r="T128" s="1790" t="s">
        <v>1232</v>
      </c>
      <c r="U128" s="1790">
        <v>0</v>
      </c>
      <c r="V128" s="1790" t="s">
        <v>1376</v>
      </c>
      <c r="W128" s="1790">
        <v>3.7999999999999999E-2</v>
      </c>
      <c r="X128" s="1790">
        <v>3.7999999999999999E-2</v>
      </c>
      <c r="Y128" s="1790">
        <v>0</v>
      </c>
      <c r="AA128" s="1863">
        <v>0</v>
      </c>
    </row>
    <row r="129" spans="1:27" x14ac:dyDescent="0.3">
      <c r="A129" s="459"/>
      <c r="B129" s="459"/>
      <c r="C129" s="459"/>
      <c r="D129" s="459"/>
      <c r="E129" s="459"/>
      <c r="F129" s="459"/>
      <c r="G129" s="459"/>
      <c r="H129" s="1396"/>
      <c r="I129" s="459"/>
      <c r="J129" s="1865"/>
      <c r="K129" s="1865"/>
      <c r="L129" s="1790"/>
      <c r="M129" s="1790"/>
      <c r="N129" s="1790"/>
      <c r="Q129" s="1857"/>
      <c r="R129" s="1857"/>
      <c r="S129" s="1790" t="s">
        <v>348</v>
      </c>
      <c r="T129" s="1790" t="s">
        <v>1233</v>
      </c>
      <c r="U129" s="1790">
        <v>0</v>
      </c>
      <c r="V129" s="1790" t="s">
        <v>1376</v>
      </c>
      <c r="W129" s="1790">
        <v>28</v>
      </c>
      <c r="X129" s="1790">
        <v>28</v>
      </c>
      <c r="Y129" s="1790">
        <v>62.566924000000007</v>
      </c>
      <c r="AA129" s="1863">
        <v>0</v>
      </c>
    </row>
    <row r="130" spans="1:27" x14ac:dyDescent="0.3">
      <c r="A130" s="459"/>
      <c r="B130" s="459"/>
      <c r="C130" s="459"/>
      <c r="D130" s="459"/>
      <c r="E130" s="459"/>
      <c r="F130" s="459"/>
      <c r="G130" s="459"/>
      <c r="H130" s="1396"/>
      <c r="I130" s="459"/>
      <c r="J130" s="1865"/>
      <c r="K130" s="1865"/>
      <c r="L130" s="1790"/>
      <c r="M130" s="1790"/>
      <c r="N130" s="1790"/>
      <c r="Q130" s="1857"/>
      <c r="R130" s="1857"/>
      <c r="S130" s="1790" t="s">
        <v>348</v>
      </c>
      <c r="T130" s="1790" t="s">
        <v>1234</v>
      </c>
      <c r="U130" s="1790">
        <v>0</v>
      </c>
      <c r="V130" s="1790" t="s">
        <v>1376</v>
      </c>
      <c r="W130" s="1790">
        <v>32</v>
      </c>
      <c r="X130" s="1790">
        <v>32</v>
      </c>
      <c r="Y130" s="1790">
        <v>113.94444</v>
      </c>
      <c r="AA130" s="1863">
        <v>0</v>
      </c>
    </row>
    <row r="131" spans="1:27" x14ac:dyDescent="0.3">
      <c r="A131" s="459"/>
      <c r="B131" s="459"/>
      <c r="C131" s="459"/>
      <c r="D131" s="459"/>
      <c r="E131" s="459"/>
      <c r="F131" s="459"/>
      <c r="G131" s="459"/>
      <c r="H131" s="1396"/>
      <c r="I131" s="459"/>
      <c r="J131" s="1865"/>
      <c r="K131" s="1865"/>
      <c r="L131" s="1790"/>
      <c r="M131" s="1790"/>
      <c r="N131" s="1790"/>
      <c r="Q131" s="1857"/>
      <c r="R131" s="1857"/>
      <c r="S131" s="1790" t="s">
        <v>352</v>
      </c>
      <c r="T131" s="1790" t="s">
        <v>1236</v>
      </c>
      <c r="U131" s="1790">
        <v>0</v>
      </c>
      <c r="V131" s="1790" t="s">
        <v>1376</v>
      </c>
      <c r="W131" s="1790">
        <v>1.825</v>
      </c>
      <c r="X131" s="1790">
        <v>1.825</v>
      </c>
      <c r="Y131" s="1790">
        <v>2.2102E-2</v>
      </c>
      <c r="AA131" s="1863">
        <v>0</v>
      </c>
    </row>
    <row r="132" spans="1:27" x14ac:dyDescent="0.3">
      <c r="A132" s="459"/>
      <c r="B132" s="459"/>
      <c r="C132" s="459"/>
      <c r="D132" s="459"/>
      <c r="E132" s="459"/>
      <c r="F132" s="459"/>
      <c r="G132" s="459"/>
      <c r="H132" s="1396"/>
      <c r="I132" s="459"/>
      <c r="J132" s="1865"/>
      <c r="K132" s="1865"/>
      <c r="L132" s="1790"/>
      <c r="M132" s="1790"/>
      <c r="N132" s="1790"/>
      <c r="Q132" s="1857"/>
      <c r="R132" s="1857"/>
      <c r="S132" s="1790" t="s">
        <v>352</v>
      </c>
      <c r="T132" s="1790" t="s">
        <v>1237</v>
      </c>
      <c r="U132" s="1790">
        <v>0</v>
      </c>
      <c r="V132" s="1790" t="s">
        <v>1376</v>
      </c>
      <c r="W132" s="1790">
        <v>0.8</v>
      </c>
      <c r="X132" s="1790">
        <v>0.8</v>
      </c>
      <c r="Y132" s="1790">
        <v>4.7959000000000002E-2</v>
      </c>
      <c r="AA132" s="1863">
        <v>0</v>
      </c>
    </row>
    <row r="133" spans="1:27" x14ac:dyDescent="0.3">
      <c r="A133" s="459"/>
      <c r="B133" s="459"/>
      <c r="C133" s="459"/>
      <c r="D133" s="459"/>
      <c r="E133" s="459"/>
      <c r="F133" s="459"/>
      <c r="G133" s="459"/>
      <c r="H133" s="1396"/>
      <c r="I133" s="459"/>
      <c r="J133" s="1865"/>
      <c r="K133" s="1865"/>
      <c r="L133" s="1790"/>
      <c r="M133" s="1790"/>
      <c r="N133" s="1790"/>
      <c r="Q133" s="1857"/>
      <c r="R133" s="1857"/>
      <c r="S133" s="1790" t="s">
        <v>356</v>
      </c>
      <c r="T133" s="1790" t="s">
        <v>422</v>
      </c>
      <c r="U133" s="1790">
        <v>0</v>
      </c>
      <c r="V133" s="1790" t="s">
        <v>1376</v>
      </c>
      <c r="W133" s="1790">
        <v>23</v>
      </c>
      <c r="X133" s="1790">
        <v>23</v>
      </c>
      <c r="Y133" s="1790">
        <v>0</v>
      </c>
      <c r="AA133" s="1863">
        <v>0</v>
      </c>
    </row>
    <row r="134" spans="1:27" x14ac:dyDescent="0.3">
      <c r="A134" s="459"/>
      <c r="B134" s="459"/>
      <c r="C134" s="459"/>
      <c r="D134" s="459"/>
      <c r="E134" s="459"/>
      <c r="F134" s="459"/>
      <c r="G134" s="459"/>
      <c r="H134" s="1396"/>
      <c r="I134" s="459"/>
      <c r="J134" s="1865"/>
      <c r="K134" s="1865"/>
      <c r="L134" s="1790"/>
      <c r="M134" s="1790"/>
      <c r="N134" s="1790"/>
      <c r="Q134" s="1857"/>
      <c r="R134" s="1857"/>
      <c r="S134" s="1790" t="s">
        <v>358</v>
      </c>
      <c r="T134" s="1790" t="s">
        <v>1239</v>
      </c>
      <c r="U134" s="1790">
        <v>0</v>
      </c>
      <c r="V134" s="1790" t="s">
        <v>1376</v>
      </c>
      <c r="W134" s="1790">
        <v>11.25</v>
      </c>
      <c r="X134" s="1790">
        <v>11.25</v>
      </c>
      <c r="Y134" s="1790">
        <v>56.029612999999998</v>
      </c>
      <c r="AA134" s="1863">
        <v>0</v>
      </c>
    </row>
    <row r="135" spans="1:27" x14ac:dyDescent="0.3">
      <c r="A135" s="459"/>
      <c r="B135" s="459"/>
      <c r="C135" s="459"/>
      <c r="D135" s="459"/>
      <c r="E135" s="459"/>
      <c r="F135" s="459"/>
      <c r="G135" s="459"/>
      <c r="H135" s="1396"/>
      <c r="I135" s="459"/>
      <c r="J135" s="1865"/>
      <c r="K135" s="1865"/>
      <c r="L135" s="1790"/>
      <c r="M135" s="1790"/>
      <c r="N135" s="1790"/>
      <c r="Q135" s="1857"/>
      <c r="R135" s="1857"/>
      <c r="S135" s="1790" t="s">
        <v>366</v>
      </c>
      <c r="T135" s="1790" t="s">
        <v>1245</v>
      </c>
      <c r="U135" s="1790">
        <v>0</v>
      </c>
      <c r="V135" s="1790" t="s">
        <v>1376</v>
      </c>
      <c r="W135" s="1790">
        <v>1.92</v>
      </c>
      <c r="X135" s="1790">
        <v>1.92</v>
      </c>
      <c r="Y135" s="1790">
        <v>6.5845339999999997</v>
      </c>
      <c r="AA135" s="1863">
        <v>0</v>
      </c>
    </row>
    <row r="136" spans="1:27" x14ac:dyDescent="0.3">
      <c r="A136" s="459"/>
      <c r="B136" s="459"/>
      <c r="C136" s="459"/>
      <c r="D136" s="459"/>
      <c r="E136" s="459"/>
      <c r="F136" s="459"/>
      <c r="G136" s="459"/>
      <c r="H136" s="1396"/>
      <c r="I136" s="459"/>
      <c r="J136" s="1865"/>
      <c r="K136" s="1865"/>
      <c r="L136" s="1790"/>
      <c r="M136" s="1790"/>
      <c r="N136" s="1790"/>
      <c r="Q136" s="1857"/>
      <c r="R136" s="1857"/>
      <c r="S136" s="1790" t="s">
        <v>366</v>
      </c>
      <c r="T136" s="1790" t="s">
        <v>1246</v>
      </c>
      <c r="U136" s="1790">
        <v>0</v>
      </c>
      <c r="V136" s="1790" t="s">
        <v>1376</v>
      </c>
      <c r="W136" s="1790">
        <v>1.4159999999999999</v>
      </c>
      <c r="X136" s="1790">
        <v>1.4159999999999999</v>
      </c>
      <c r="Y136" s="1790">
        <v>4.5993720000000007</v>
      </c>
      <c r="AA136" s="1863">
        <v>0</v>
      </c>
    </row>
    <row r="137" spans="1:27" x14ac:dyDescent="0.3">
      <c r="A137" s="459"/>
      <c r="B137" s="459"/>
      <c r="C137" s="459"/>
      <c r="D137" s="459"/>
      <c r="E137" s="459"/>
      <c r="F137" s="459"/>
      <c r="G137" s="459"/>
      <c r="H137" s="1396"/>
      <c r="I137" s="459"/>
      <c r="J137" s="1865"/>
      <c r="K137" s="1865"/>
      <c r="L137" s="1790"/>
      <c r="M137" s="1790"/>
      <c r="N137" s="1790"/>
      <c r="Q137" s="1857"/>
      <c r="R137" s="1857"/>
      <c r="S137" s="1790" t="s">
        <v>366</v>
      </c>
      <c r="T137" s="1790" t="s">
        <v>1247</v>
      </c>
      <c r="U137" s="1790">
        <v>0</v>
      </c>
      <c r="V137" s="1790" t="s">
        <v>1376</v>
      </c>
      <c r="W137" s="1790">
        <v>0.2</v>
      </c>
      <c r="X137" s="1790">
        <v>0.2</v>
      </c>
      <c r="Y137" s="1790">
        <v>0</v>
      </c>
      <c r="AA137" s="1863">
        <v>0</v>
      </c>
    </row>
    <row r="138" spans="1:27" x14ac:dyDescent="0.3">
      <c r="A138" s="459"/>
      <c r="B138" s="459"/>
      <c r="C138" s="459"/>
      <c r="D138" s="459"/>
      <c r="E138" s="459"/>
      <c r="F138" s="459"/>
      <c r="G138" s="459"/>
      <c r="H138" s="1396"/>
      <c r="I138" s="459"/>
      <c r="J138" s="1865"/>
      <c r="K138" s="1865"/>
      <c r="L138" s="1790"/>
      <c r="M138" s="1790"/>
      <c r="N138" s="1790"/>
      <c r="Q138" s="1857"/>
      <c r="R138" s="1857"/>
      <c r="S138" s="1790" t="s">
        <v>366</v>
      </c>
      <c r="T138" s="1790" t="s">
        <v>1248</v>
      </c>
      <c r="U138" s="1790">
        <v>0</v>
      </c>
      <c r="V138" s="1790" t="s">
        <v>1376</v>
      </c>
      <c r="W138" s="1790">
        <v>0.8</v>
      </c>
      <c r="X138" s="1790">
        <v>0.8</v>
      </c>
      <c r="Y138" s="1790">
        <v>0</v>
      </c>
      <c r="AA138" s="1863">
        <v>0</v>
      </c>
    </row>
    <row r="139" spans="1:27" x14ac:dyDescent="0.3">
      <c r="A139" s="459"/>
      <c r="B139" s="459"/>
      <c r="C139" s="459"/>
      <c r="D139" s="459"/>
      <c r="E139" s="459"/>
      <c r="F139" s="459"/>
      <c r="G139" s="459"/>
      <c r="H139" s="1396"/>
      <c r="I139" s="459"/>
      <c r="J139" s="1865"/>
      <c r="K139" s="1865"/>
      <c r="L139" s="1790"/>
      <c r="M139" s="1790"/>
      <c r="N139" s="1790"/>
      <c r="Q139" s="1857"/>
      <c r="R139" s="1857"/>
      <c r="S139" s="1790" t="s">
        <v>370</v>
      </c>
      <c r="T139" s="1790" t="s">
        <v>1250</v>
      </c>
      <c r="U139" s="1790">
        <v>0</v>
      </c>
      <c r="V139" s="1790" t="s">
        <v>1376</v>
      </c>
      <c r="W139" s="1790">
        <v>9</v>
      </c>
      <c r="X139" s="1790">
        <v>9</v>
      </c>
      <c r="Y139" s="1790">
        <v>21.848899999999997</v>
      </c>
      <c r="AA139" s="1863">
        <v>0</v>
      </c>
    </row>
    <row r="140" spans="1:27" x14ac:dyDescent="0.3">
      <c r="A140" s="459"/>
      <c r="B140" s="459"/>
      <c r="C140" s="459"/>
      <c r="D140" s="459"/>
      <c r="E140" s="459"/>
      <c r="F140" s="459"/>
      <c r="G140" s="459"/>
      <c r="H140" s="1396"/>
      <c r="I140" s="459"/>
      <c r="J140" s="1865"/>
      <c r="K140" s="1865"/>
      <c r="L140" s="1790"/>
      <c r="M140" s="1790"/>
      <c r="N140" s="1790"/>
      <c r="Q140" s="1857"/>
      <c r="R140" s="1857"/>
      <c r="S140" s="1790" t="s">
        <v>370</v>
      </c>
      <c r="T140" s="1790" t="s">
        <v>1251</v>
      </c>
      <c r="U140" s="1790">
        <v>0</v>
      </c>
      <c r="V140" s="1790" t="s">
        <v>1389</v>
      </c>
      <c r="W140" s="1790">
        <v>1.25</v>
      </c>
      <c r="X140" s="1790">
        <v>1.25</v>
      </c>
      <c r="Y140" s="1790">
        <v>0</v>
      </c>
      <c r="AA140" s="1863">
        <v>0</v>
      </c>
    </row>
    <row r="141" spans="1:27" x14ac:dyDescent="0.3">
      <c r="A141" s="459"/>
      <c r="B141" s="459"/>
      <c r="C141" s="459"/>
      <c r="D141" s="459"/>
      <c r="E141" s="459"/>
      <c r="F141" s="459"/>
      <c r="G141" s="459"/>
      <c r="H141" s="1396"/>
      <c r="I141" s="459"/>
      <c r="J141" s="1865"/>
      <c r="K141" s="1865"/>
      <c r="L141" s="1790"/>
      <c r="M141" s="1790"/>
      <c r="N141" s="1790"/>
      <c r="Q141" s="1857"/>
      <c r="R141" s="1857"/>
      <c r="S141" s="1790" t="s">
        <v>370</v>
      </c>
      <c r="T141" s="1790" t="s">
        <v>1253</v>
      </c>
      <c r="U141" s="1790">
        <v>0</v>
      </c>
      <c r="V141" s="1790" t="s">
        <v>1376</v>
      </c>
      <c r="W141" s="1790">
        <v>3.3</v>
      </c>
      <c r="X141" s="1790">
        <v>3.3</v>
      </c>
      <c r="Y141" s="1790">
        <v>2.5493000000000002E-2</v>
      </c>
      <c r="AA141" s="1863">
        <v>0</v>
      </c>
    </row>
    <row r="142" spans="1:27" x14ac:dyDescent="0.3">
      <c r="A142" s="459"/>
      <c r="B142" s="459"/>
      <c r="C142" s="459"/>
      <c r="D142" s="459"/>
      <c r="E142" s="459"/>
      <c r="F142" s="459"/>
      <c r="G142" s="459"/>
      <c r="H142" s="1396"/>
      <c r="I142" s="459"/>
      <c r="J142" s="1865"/>
      <c r="K142" s="1865"/>
      <c r="L142" s="1790"/>
      <c r="M142" s="1790"/>
      <c r="N142" s="1790"/>
      <c r="Q142" s="1857"/>
      <c r="R142" s="1857"/>
      <c r="S142" s="1790" t="s">
        <v>370</v>
      </c>
      <c r="T142" s="1790" t="s">
        <v>1252</v>
      </c>
      <c r="U142" s="1790">
        <v>0</v>
      </c>
      <c r="V142" s="1790" t="s">
        <v>1376</v>
      </c>
      <c r="W142" s="1790">
        <v>4.3</v>
      </c>
      <c r="X142" s="1790">
        <v>4.3</v>
      </c>
      <c r="Y142" s="1790">
        <v>0</v>
      </c>
      <c r="AA142" s="1863">
        <v>0</v>
      </c>
    </row>
    <row r="143" spans="1:27" x14ac:dyDescent="0.3">
      <c r="A143" s="459"/>
      <c r="B143" s="459"/>
      <c r="C143" s="459"/>
      <c r="D143" s="459"/>
      <c r="E143" s="459"/>
      <c r="F143" s="459"/>
      <c r="G143" s="459"/>
      <c r="H143" s="1396"/>
      <c r="I143" s="459"/>
      <c r="J143" s="1865"/>
      <c r="K143" s="1865"/>
      <c r="L143" s="1790"/>
      <c r="M143" s="1790"/>
      <c r="N143" s="1790"/>
      <c r="Q143" s="1857"/>
      <c r="R143" s="1857"/>
      <c r="S143" s="1790" t="s">
        <v>372</v>
      </c>
      <c r="T143" s="1790" t="s">
        <v>1254</v>
      </c>
      <c r="U143" s="1790">
        <v>0</v>
      </c>
      <c r="V143" s="1790" t="s">
        <v>1376</v>
      </c>
      <c r="W143" s="1790">
        <v>3</v>
      </c>
      <c r="X143" s="1790">
        <v>3</v>
      </c>
      <c r="Y143" s="1790">
        <v>5.3324000000000003E-2</v>
      </c>
      <c r="AA143" s="1863">
        <v>0</v>
      </c>
    </row>
    <row r="144" spans="1:27" x14ac:dyDescent="0.3">
      <c r="A144" s="459"/>
      <c r="B144" s="459"/>
      <c r="C144" s="459"/>
      <c r="D144" s="459"/>
      <c r="E144" s="459"/>
      <c r="F144" s="459"/>
      <c r="G144" s="459"/>
      <c r="H144" s="1396"/>
      <c r="I144" s="459"/>
      <c r="J144" s="1865"/>
      <c r="K144" s="1865"/>
      <c r="L144" s="1790"/>
      <c r="M144" s="1790"/>
      <c r="N144" s="1790"/>
      <c r="Q144" s="1857"/>
      <c r="R144" s="1857"/>
      <c r="S144" s="1790" t="s">
        <v>376</v>
      </c>
      <c r="T144" s="1790" t="s">
        <v>821</v>
      </c>
      <c r="U144" s="1790">
        <v>0</v>
      </c>
      <c r="V144" s="1790" t="s">
        <v>1389</v>
      </c>
      <c r="W144" s="1790"/>
      <c r="X144" s="1790">
        <v>1.135</v>
      </c>
      <c r="Y144" s="1790">
        <v>0</v>
      </c>
      <c r="Z144" s="1785" t="s">
        <v>1735</v>
      </c>
      <c r="AA144" s="1863">
        <v>1.135</v>
      </c>
    </row>
    <row r="145" spans="1:27" x14ac:dyDescent="0.3">
      <c r="A145" s="459"/>
      <c r="B145" s="459"/>
      <c r="C145" s="459"/>
      <c r="D145" s="459"/>
      <c r="E145" s="459"/>
      <c r="F145" s="459"/>
      <c r="G145" s="459"/>
      <c r="H145" s="1396"/>
      <c r="I145" s="459"/>
      <c r="J145" s="1865"/>
      <c r="K145" s="1865"/>
      <c r="L145" s="1790"/>
      <c r="M145" s="1790"/>
      <c r="N145" s="1790"/>
      <c r="Q145" s="1857"/>
      <c r="R145" s="1857"/>
      <c r="S145" s="1790" t="s">
        <v>376</v>
      </c>
      <c r="T145" s="1790" t="s">
        <v>1256</v>
      </c>
      <c r="U145" s="1790">
        <v>0</v>
      </c>
      <c r="V145" s="1790" t="s">
        <v>1376</v>
      </c>
      <c r="W145" s="1790"/>
      <c r="X145" s="1790">
        <v>5.7050000000000001</v>
      </c>
      <c r="Y145" s="1790">
        <v>0.337951</v>
      </c>
      <c r="Z145" s="1785" t="s">
        <v>1735</v>
      </c>
      <c r="AA145" s="1863">
        <v>5.7050000000000001</v>
      </c>
    </row>
    <row r="146" spans="1:27" x14ac:dyDescent="0.3">
      <c r="A146" s="459"/>
      <c r="B146" s="459"/>
      <c r="C146" s="459"/>
      <c r="D146" s="459"/>
      <c r="E146" s="459"/>
      <c r="F146" s="459"/>
      <c r="G146" s="459"/>
      <c r="H146" s="1396"/>
      <c r="I146" s="459"/>
      <c r="J146" s="1865"/>
      <c r="K146" s="1865"/>
      <c r="L146" s="1790"/>
      <c r="M146" s="1790"/>
      <c r="N146" s="1790"/>
      <c r="Q146" s="1857"/>
      <c r="R146" s="1857"/>
      <c r="S146" s="1790" t="s">
        <v>376</v>
      </c>
      <c r="T146" s="1790" t="s">
        <v>1209</v>
      </c>
      <c r="U146" s="1790">
        <v>0</v>
      </c>
      <c r="V146" s="1790" t="s">
        <v>1376</v>
      </c>
      <c r="W146" s="1790"/>
      <c r="X146" s="1790">
        <v>6.79</v>
      </c>
      <c r="Y146" s="1790">
        <v>2.9126980000000002</v>
      </c>
      <c r="Z146" s="1785" t="s">
        <v>1735</v>
      </c>
      <c r="AA146" s="1863">
        <v>6.79</v>
      </c>
    </row>
    <row r="147" spans="1:27" x14ac:dyDescent="0.3">
      <c r="A147" s="459"/>
      <c r="B147" s="459"/>
      <c r="C147" s="459"/>
      <c r="D147" s="459"/>
      <c r="E147" s="459"/>
      <c r="F147" s="459"/>
      <c r="G147" s="459"/>
      <c r="H147" s="1396"/>
      <c r="I147" s="459"/>
      <c r="J147" s="1865"/>
      <c r="K147" s="1865"/>
      <c r="L147" s="1790"/>
      <c r="M147" s="1790"/>
      <c r="N147" s="1790"/>
      <c r="Q147" s="1857"/>
      <c r="R147" s="1857"/>
      <c r="S147" s="1790" t="s">
        <v>376</v>
      </c>
      <c r="T147" s="1790" t="s">
        <v>1257</v>
      </c>
      <c r="U147" s="1790">
        <v>0</v>
      </c>
      <c r="V147" s="1790" t="s">
        <v>1389</v>
      </c>
      <c r="W147" s="1790"/>
      <c r="X147" s="1790">
        <v>3.3</v>
      </c>
      <c r="Y147" s="1790">
        <v>1.3006E-2</v>
      </c>
      <c r="Z147" s="1785" t="s">
        <v>1735</v>
      </c>
      <c r="AA147" s="1863">
        <v>3.3</v>
      </c>
    </row>
    <row r="148" spans="1:27" x14ac:dyDescent="0.3">
      <c r="A148" s="459"/>
      <c r="B148" s="459"/>
      <c r="C148" s="459"/>
      <c r="D148" s="459"/>
      <c r="E148" s="459"/>
      <c r="F148" s="459"/>
      <c r="G148" s="459"/>
      <c r="H148" s="1396"/>
      <c r="I148" s="459"/>
      <c r="J148" s="1865"/>
      <c r="K148" s="1865"/>
      <c r="L148" s="1790"/>
      <c r="M148" s="1790"/>
      <c r="N148" s="1790"/>
      <c r="Q148" s="1857"/>
      <c r="R148" s="1857"/>
      <c r="S148" s="1790" t="s">
        <v>376</v>
      </c>
      <c r="T148" s="1790" t="s">
        <v>1258</v>
      </c>
      <c r="U148" s="1790">
        <v>0</v>
      </c>
      <c r="V148" s="1790" t="s">
        <v>1376</v>
      </c>
      <c r="W148" s="1790"/>
      <c r="X148" s="1790">
        <v>5.1100000000000003</v>
      </c>
      <c r="Y148" s="1790">
        <v>3.0193999999999995E-2</v>
      </c>
      <c r="Z148" s="1785" t="s">
        <v>1735</v>
      </c>
      <c r="AA148" s="1863">
        <v>5.1100000000000003</v>
      </c>
    </row>
    <row r="149" spans="1:27" x14ac:dyDescent="0.3">
      <c r="A149" s="459"/>
      <c r="B149" s="459"/>
      <c r="C149" s="459"/>
      <c r="D149" s="459"/>
      <c r="E149" s="459"/>
      <c r="F149" s="459"/>
      <c r="G149" s="459"/>
      <c r="H149" s="1396"/>
      <c r="I149" s="459"/>
      <c r="J149" s="1865"/>
      <c r="K149" s="1865"/>
      <c r="L149" s="1790"/>
      <c r="M149" s="1790"/>
      <c r="N149" s="1790"/>
      <c r="Q149" s="1857"/>
      <c r="R149" s="1857"/>
      <c r="S149" s="1790" t="s">
        <v>376</v>
      </c>
      <c r="T149" s="1790" t="s">
        <v>1259</v>
      </c>
      <c r="U149" s="1790">
        <v>0</v>
      </c>
      <c r="V149" s="1790" t="s">
        <v>1376</v>
      </c>
      <c r="W149" s="1790"/>
      <c r="X149" s="1790">
        <v>2.625</v>
      </c>
      <c r="Y149" s="1790">
        <v>5.0622E-2</v>
      </c>
      <c r="Z149" s="1785" t="s">
        <v>1735</v>
      </c>
      <c r="AA149" s="1863">
        <v>2.625</v>
      </c>
    </row>
    <row r="150" spans="1:27" x14ac:dyDescent="0.3">
      <c r="A150" s="459"/>
      <c r="B150" s="459"/>
      <c r="C150" s="459"/>
      <c r="D150" s="459"/>
      <c r="E150" s="459"/>
      <c r="F150" s="459"/>
      <c r="G150" s="459"/>
      <c r="H150" s="1396"/>
      <c r="I150" s="459"/>
      <c r="J150" s="1865"/>
      <c r="K150" s="1865"/>
      <c r="L150" s="1790"/>
      <c r="M150" s="1790"/>
      <c r="N150" s="1790"/>
      <c r="Q150" s="1857"/>
      <c r="R150" s="1857"/>
      <c r="S150" s="1790" t="s">
        <v>376</v>
      </c>
      <c r="T150" s="1790" t="s">
        <v>1211</v>
      </c>
      <c r="U150" s="1790">
        <v>0</v>
      </c>
      <c r="V150" s="1790" t="s">
        <v>1376</v>
      </c>
      <c r="W150" s="1790"/>
      <c r="X150" s="1790">
        <v>2.3250000000000002</v>
      </c>
      <c r="Y150" s="1790">
        <v>0</v>
      </c>
      <c r="Z150" s="1785" t="s">
        <v>1735</v>
      </c>
      <c r="AA150" s="1863">
        <v>2.3250000000000002</v>
      </c>
    </row>
    <row r="151" spans="1:27" x14ac:dyDescent="0.3">
      <c r="A151" s="459"/>
      <c r="B151" s="459"/>
      <c r="C151" s="459"/>
      <c r="D151" s="459"/>
      <c r="E151" s="459"/>
      <c r="F151" s="459"/>
      <c r="G151" s="459"/>
      <c r="H151" s="1396"/>
      <c r="I151" s="459"/>
      <c r="J151" s="1865"/>
      <c r="K151" s="1865"/>
      <c r="L151" s="1790"/>
      <c r="M151" s="1790"/>
      <c r="N151" s="1790"/>
      <c r="Q151" s="1857"/>
      <c r="R151" s="1857"/>
      <c r="S151" s="1790" t="s">
        <v>376</v>
      </c>
      <c r="T151" s="1790" t="s">
        <v>1260</v>
      </c>
      <c r="U151" s="1790">
        <v>0</v>
      </c>
      <c r="V151" s="1790" t="s">
        <v>1376</v>
      </c>
      <c r="W151" s="1790"/>
      <c r="X151" s="1790">
        <v>3.38</v>
      </c>
      <c r="Y151" s="1790">
        <v>2.9056999999999999E-2</v>
      </c>
      <c r="Z151" s="1785" t="s">
        <v>1735</v>
      </c>
      <c r="AA151" s="1863">
        <v>3.38</v>
      </c>
    </row>
    <row r="152" spans="1:27" x14ac:dyDescent="0.3">
      <c r="A152" s="459"/>
      <c r="B152" s="459"/>
      <c r="C152" s="459"/>
      <c r="D152" s="459"/>
      <c r="E152" s="459"/>
      <c r="F152" s="459"/>
      <c r="G152" s="459"/>
      <c r="H152" s="1396"/>
      <c r="I152" s="459"/>
      <c r="J152" s="1865"/>
      <c r="K152" s="1865"/>
      <c r="L152" s="1790"/>
      <c r="M152" s="1790"/>
      <c r="N152" s="1790"/>
      <c r="Q152" s="1857"/>
      <c r="R152" s="1857"/>
      <c r="S152" s="1790" t="s">
        <v>380</v>
      </c>
      <c r="T152" s="1790" t="s">
        <v>1262</v>
      </c>
      <c r="U152" s="1790">
        <v>0</v>
      </c>
      <c r="V152" s="1790" t="s">
        <v>1376</v>
      </c>
      <c r="W152" s="1790">
        <v>15</v>
      </c>
      <c r="X152" s="1790">
        <v>15</v>
      </c>
      <c r="Y152" s="1790">
        <v>0</v>
      </c>
      <c r="AA152" s="1863">
        <v>0</v>
      </c>
    </row>
    <row r="153" spans="1:27" x14ac:dyDescent="0.3">
      <c r="A153" s="459"/>
      <c r="B153" s="459"/>
      <c r="C153" s="459"/>
      <c r="D153" s="459"/>
      <c r="E153" s="459"/>
      <c r="F153" s="459"/>
      <c r="G153" s="459"/>
      <c r="H153" s="1396"/>
      <c r="I153" s="459"/>
      <c r="J153" s="1865"/>
      <c r="K153" s="1865"/>
      <c r="L153" s="1790"/>
      <c r="M153" s="1790"/>
      <c r="N153" s="1790"/>
      <c r="Q153" s="1857"/>
      <c r="R153" s="1857"/>
      <c r="S153" s="1790" t="s">
        <v>384</v>
      </c>
      <c r="T153" s="1790" t="s">
        <v>1269</v>
      </c>
      <c r="U153" s="1790">
        <v>0</v>
      </c>
      <c r="V153" s="1790" t="s">
        <v>1376</v>
      </c>
      <c r="W153" s="1790">
        <v>2.04</v>
      </c>
      <c r="X153" s="1790">
        <v>2.04</v>
      </c>
      <c r="Y153" s="1790">
        <v>1.8919999999999999E-2</v>
      </c>
      <c r="AA153" s="1863">
        <v>0</v>
      </c>
    </row>
    <row r="154" spans="1:27" x14ac:dyDescent="0.3">
      <c r="A154" s="459"/>
      <c r="B154" s="459"/>
      <c r="C154" s="459"/>
      <c r="D154" s="459"/>
      <c r="E154" s="459"/>
      <c r="F154" s="459"/>
      <c r="G154" s="459"/>
      <c r="H154" s="1396"/>
      <c r="I154" s="459"/>
      <c r="J154" s="1865"/>
      <c r="K154" s="1865"/>
      <c r="L154" s="1790"/>
      <c r="M154" s="1790"/>
      <c r="N154" s="1790"/>
      <c r="Q154" s="1857"/>
      <c r="R154" s="1857"/>
      <c r="S154" s="1790" t="s">
        <v>384</v>
      </c>
      <c r="T154" s="1790" t="s">
        <v>1270</v>
      </c>
      <c r="U154" s="1790">
        <v>0</v>
      </c>
      <c r="V154" s="1790" t="s">
        <v>1376</v>
      </c>
      <c r="W154" s="1790">
        <v>7.5</v>
      </c>
      <c r="X154" s="1790">
        <v>7.5</v>
      </c>
      <c r="Y154" s="1790">
        <v>0</v>
      </c>
      <c r="AA154" s="1863">
        <v>0</v>
      </c>
    </row>
    <row r="155" spans="1:27" x14ac:dyDescent="0.3">
      <c r="A155" s="459"/>
      <c r="B155" s="459"/>
      <c r="C155" s="459"/>
      <c r="D155" s="459"/>
      <c r="E155" s="459"/>
      <c r="F155" s="459"/>
      <c r="G155" s="459"/>
      <c r="H155" s="1396"/>
      <c r="I155" s="459"/>
      <c r="J155" s="1865"/>
      <c r="K155" s="1865"/>
      <c r="L155" s="1790"/>
      <c r="M155" s="1790"/>
      <c r="N155" s="1790"/>
      <c r="Q155" s="1857"/>
      <c r="R155" s="1857"/>
      <c r="S155" s="1790" t="s">
        <v>384</v>
      </c>
      <c r="T155" s="1790" t="s">
        <v>1271</v>
      </c>
      <c r="U155" s="1790">
        <v>0</v>
      </c>
      <c r="V155" s="1790" t="s">
        <v>1376</v>
      </c>
      <c r="W155" s="1790">
        <v>0.9</v>
      </c>
      <c r="X155" s="1790">
        <v>0.9</v>
      </c>
      <c r="Y155" s="1790">
        <v>4.5180000000000005E-2</v>
      </c>
      <c r="AA155" s="1863">
        <v>0</v>
      </c>
    </row>
    <row r="156" spans="1:27" x14ac:dyDescent="0.3">
      <c r="A156" s="459"/>
      <c r="B156" s="459"/>
      <c r="C156" s="459"/>
      <c r="D156" s="459"/>
      <c r="E156" s="459"/>
      <c r="F156" s="459"/>
      <c r="G156" s="459"/>
      <c r="H156" s="1396"/>
      <c r="I156" s="459"/>
      <c r="J156" s="1865"/>
      <c r="K156" s="1865"/>
      <c r="L156" s="1790"/>
      <c r="M156" s="1790"/>
      <c r="N156" s="1790"/>
      <c r="Q156" s="1857"/>
      <c r="R156" s="1857"/>
      <c r="S156" s="1790" t="s">
        <v>384</v>
      </c>
      <c r="T156" s="1790" t="s">
        <v>1272</v>
      </c>
      <c r="U156" s="1790">
        <v>0</v>
      </c>
      <c r="V156" s="1790" t="s">
        <v>1376</v>
      </c>
      <c r="W156" s="1790">
        <v>2.1</v>
      </c>
      <c r="X156" s="1790">
        <v>2.1</v>
      </c>
      <c r="Y156" s="1790">
        <v>0</v>
      </c>
      <c r="AA156" s="1863">
        <v>0</v>
      </c>
    </row>
    <row r="157" spans="1:27" x14ac:dyDescent="0.3">
      <c r="A157" s="459"/>
      <c r="B157" s="459"/>
      <c r="C157" s="459"/>
      <c r="D157" s="459"/>
      <c r="E157" s="459"/>
      <c r="F157" s="459"/>
      <c r="G157" s="459"/>
      <c r="H157" s="1396"/>
      <c r="I157" s="459"/>
      <c r="J157" s="1865"/>
      <c r="K157" s="1865"/>
      <c r="L157" s="1790"/>
      <c r="M157" s="1790"/>
      <c r="N157" s="1790"/>
      <c r="Q157" s="1857"/>
      <c r="R157" s="1857"/>
      <c r="S157" s="1790" t="s">
        <v>384</v>
      </c>
      <c r="T157" s="1790" t="s">
        <v>1273</v>
      </c>
      <c r="U157" s="1790">
        <v>0</v>
      </c>
      <c r="V157" s="1790" t="s">
        <v>1376</v>
      </c>
      <c r="W157" s="1790">
        <v>3.5</v>
      </c>
      <c r="X157" s="1790">
        <v>3.5</v>
      </c>
      <c r="Y157" s="1790">
        <v>0.26359399999999999</v>
      </c>
      <c r="AA157" s="1863">
        <v>0</v>
      </c>
    </row>
    <row r="158" spans="1:27" x14ac:dyDescent="0.3">
      <c r="A158" s="459"/>
      <c r="B158" s="459"/>
      <c r="C158" s="459"/>
      <c r="D158" s="459"/>
      <c r="E158" s="459"/>
      <c r="F158" s="459"/>
      <c r="G158" s="459"/>
      <c r="H158" s="1396"/>
      <c r="I158" s="459"/>
      <c r="J158" s="1865"/>
      <c r="K158" s="1865"/>
      <c r="L158" s="1790"/>
      <c r="M158" s="1790"/>
      <c r="N158" s="1790"/>
      <c r="Q158" s="1857"/>
      <c r="R158" s="1857"/>
      <c r="S158" s="1790" t="s">
        <v>386</v>
      </c>
      <c r="T158" s="1790" t="s">
        <v>1274</v>
      </c>
      <c r="U158" s="1790">
        <v>0</v>
      </c>
      <c r="V158" s="1790" t="s">
        <v>1376</v>
      </c>
      <c r="W158" s="1790">
        <v>3.4249999999999998</v>
      </c>
      <c r="X158" s="1790">
        <v>3.4249999999999998</v>
      </c>
      <c r="Y158" s="1790">
        <v>0</v>
      </c>
      <c r="AA158" s="1863">
        <v>0</v>
      </c>
    </row>
    <row r="159" spans="1:27" x14ac:dyDescent="0.3">
      <c r="A159" s="459"/>
      <c r="B159" s="459"/>
      <c r="C159" s="459"/>
      <c r="D159" s="459"/>
      <c r="E159" s="459"/>
      <c r="F159" s="459"/>
      <c r="G159" s="459"/>
      <c r="H159" s="1396"/>
      <c r="I159" s="459"/>
      <c r="J159" s="1865"/>
      <c r="K159" s="1865"/>
      <c r="L159" s="1790"/>
      <c r="M159" s="1790"/>
      <c r="N159" s="1790"/>
      <c r="Q159" s="1857"/>
      <c r="R159" s="1857"/>
      <c r="S159" s="1790" t="s">
        <v>386</v>
      </c>
      <c r="T159" s="1790" t="s">
        <v>1275</v>
      </c>
      <c r="U159" s="1790">
        <v>0</v>
      </c>
      <c r="V159" s="1790" t="s">
        <v>1376</v>
      </c>
      <c r="W159" s="1790">
        <v>1.6</v>
      </c>
      <c r="X159" s="1790">
        <v>1.6</v>
      </c>
      <c r="Y159" s="1790">
        <v>0</v>
      </c>
      <c r="AA159" s="1863">
        <v>0</v>
      </c>
    </row>
    <row r="160" spans="1:27" x14ac:dyDescent="0.3">
      <c r="A160" s="459"/>
      <c r="B160" s="459"/>
      <c r="C160" s="459"/>
      <c r="D160" s="459"/>
      <c r="E160" s="459"/>
      <c r="F160" s="459"/>
      <c r="G160" s="459"/>
      <c r="H160" s="1396"/>
      <c r="I160" s="459"/>
      <c r="J160" s="1865"/>
      <c r="K160" s="1865"/>
      <c r="L160" s="1790"/>
      <c r="M160" s="1790"/>
      <c r="N160" s="1790"/>
      <c r="Q160" s="1857"/>
      <c r="R160" s="1857"/>
      <c r="S160" s="1790" t="s">
        <v>386</v>
      </c>
      <c r="T160" s="1790" t="s">
        <v>1276</v>
      </c>
      <c r="U160" s="1790">
        <v>0</v>
      </c>
      <c r="V160" s="1790" t="s">
        <v>1389</v>
      </c>
      <c r="W160" s="1790">
        <v>6</v>
      </c>
      <c r="X160" s="1790">
        <v>6</v>
      </c>
      <c r="Y160" s="1790">
        <v>0</v>
      </c>
      <c r="AA160" s="1863">
        <v>0</v>
      </c>
    </row>
    <row r="161" spans="1:27" x14ac:dyDescent="0.3">
      <c r="A161" s="459"/>
      <c r="B161" s="459"/>
      <c r="C161" s="459"/>
      <c r="D161" s="459"/>
      <c r="E161" s="459"/>
      <c r="F161" s="459"/>
      <c r="G161" s="459"/>
      <c r="H161" s="1396"/>
      <c r="I161" s="459"/>
      <c r="J161" s="1865"/>
      <c r="K161" s="1865"/>
      <c r="L161" s="1790"/>
      <c r="M161" s="1790"/>
      <c r="N161" s="1790"/>
      <c r="Q161" s="1857"/>
      <c r="R161" s="1857"/>
      <c r="S161" s="1790" t="s">
        <v>386</v>
      </c>
      <c r="T161" s="1790" t="s">
        <v>1277</v>
      </c>
      <c r="U161" s="1790">
        <v>0</v>
      </c>
      <c r="V161" s="1790" t="s">
        <v>1376</v>
      </c>
      <c r="W161" s="1790">
        <v>1.825</v>
      </c>
      <c r="X161" s="1790">
        <v>1.825</v>
      </c>
      <c r="Y161" s="1790">
        <v>0</v>
      </c>
      <c r="AA161" s="1863">
        <v>0</v>
      </c>
    </row>
    <row r="162" spans="1:27" x14ac:dyDescent="0.3">
      <c r="A162" s="459"/>
      <c r="B162" s="459"/>
      <c r="C162" s="459"/>
      <c r="D162" s="459"/>
      <c r="E162" s="459"/>
      <c r="F162" s="459"/>
      <c r="G162" s="459"/>
      <c r="H162" s="1396"/>
      <c r="I162" s="459"/>
      <c r="J162" s="1865"/>
      <c r="K162" s="1865"/>
      <c r="L162" s="1790"/>
      <c r="M162" s="1790"/>
      <c r="N162" s="1790"/>
      <c r="Q162" s="1857"/>
      <c r="R162" s="1857"/>
      <c r="S162" s="1790" t="s">
        <v>386</v>
      </c>
      <c r="T162" s="1790" t="s">
        <v>1278</v>
      </c>
      <c r="U162" s="1790">
        <v>0</v>
      </c>
      <c r="V162" s="1790" t="s">
        <v>1376</v>
      </c>
      <c r="W162" s="1790">
        <v>3.65</v>
      </c>
      <c r="X162" s="1790">
        <v>3.65</v>
      </c>
      <c r="Y162" s="1790">
        <v>0</v>
      </c>
      <c r="AA162" s="1863">
        <v>0</v>
      </c>
    </row>
    <row r="163" spans="1:27" x14ac:dyDescent="0.3">
      <c r="A163" s="459"/>
      <c r="B163" s="459"/>
      <c r="C163" s="459"/>
      <c r="D163" s="459"/>
      <c r="E163" s="459"/>
      <c r="F163" s="459"/>
      <c r="G163" s="459"/>
      <c r="H163" s="1396"/>
      <c r="I163" s="459"/>
      <c r="J163" s="1865"/>
      <c r="K163" s="1865"/>
      <c r="L163" s="1790"/>
      <c r="M163" s="1790"/>
      <c r="N163" s="1790"/>
      <c r="Q163" s="1857"/>
      <c r="R163" s="1857"/>
      <c r="S163" s="1790" t="s">
        <v>386</v>
      </c>
      <c r="T163" s="1790" t="s">
        <v>1279</v>
      </c>
      <c r="U163" s="1790">
        <v>0</v>
      </c>
      <c r="V163" s="1790" t="s">
        <v>1376</v>
      </c>
      <c r="W163" s="1790">
        <v>1.825</v>
      </c>
      <c r="X163" s="1790">
        <v>1.825</v>
      </c>
      <c r="Y163" s="1790">
        <v>0</v>
      </c>
      <c r="AA163" s="1863">
        <v>0</v>
      </c>
    </row>
    <row r="164" spans="1:27" x14ac:dyDescent="0.3">
      <c r="A164" s="459"/>
      <c r="B164" s="459"/>
      <c r="C164" s="459"/>
      <c r="D164" s="459"/>
      <c r="E164" s="459"/>
      <c r="F164" s="459"/>
      <c r="G164" s="459"/>
      <c r="H164" s="1396"/>
      <c r="I164" s="459"/>
      <c r="J164" s="1865"/>
      <c r="K164" s="1865"/>
      <c r="L164" s="1790"/>
      <c r="M164" s="1790"/>
      <c r="N164" s="1790"/>
      <c r="Q164" s="1857"/>
      <c r="R164" s="1857"/>
      <c r="S164" s="1790" t="s">
        <v>388</v>
      </c>
      <c r="T164" s="1790" t="s">
        <v>1280</v>
      </c>
      <c r="U164" s="1790">
        <v>0</v>
      </c>
      <c r="V164" s="1790" t="s">
        <v>1376</v>
      </c>
      <c r="W164" s="1790">
        <v>8</v>
      </c>
      <c r="X164" s="1790">
        <v>8</v>
      </c>
      <c r="Y164" s="1790">
        <v>0.60219800000000001</v>
      </c>
      <c r="AA164" s="1863">
        <v>0</v>
      </c>
    </row>
    <row r="165" spans="1:27" x14ac:dyDescent="0.3">
      <c r="A165" s="459"/>
      <c r="B165" s="459"/>
      <c r="C165" s="459"/>
      <c r="D165" s="459"/>
      <c r="E165" s="459"/>
      <c r="F165" s="459"/>
      <c r="G165" s="459"/>
      <c r="H165" s="1396"/>
      <c r="I165" s="459"/>
      <c r="J165" s="1865"/>
      <c r="K165" s="1865"/>
      <c r="L165" s="1790"/>
      <c r="M165" s="1790"/>
      <c r="N165" s="1790"/>
      <c r="Q165" s="1857"/>
      <c r="R165" s="1857"/>
      <c r="S165" s="1790" t="s">
        <v>328</v>
      </c>
      <c r="T165" s="1790" t="s">
        <v>1195</v>
      </c>
      <c r="U165" s="1790">
        <v>0</v>
      </c>
      <c r="V165" s="1790" t="s">
        <v>1376</v>
      </c>
      <c r="W165" s="1790">
        <v>5.4</v>
      </c>
      <c r="X165" s="1790">
        <v>5.4</v>
      </c>
      <c r="Y165" s="1790">
        <v>33.844000000000001</v>
      </c>
      <c r="AA165" s="1863">
        <v>0</v>
      </c>
    </row>
    <row r="166" spans="1:27" x14ac:dyDescent="0.3">
      <c r="A166" s="459"/>
      <c r="B166" s="459"/>
      <c r="C166" s="459"/>
      <c r="D166" s="459"/>
      <c r="E166" s="459"/>
      <c r="F166" s="459"/>
      <c r="G166" s="459"/>
      <c r="H166" s="1396"/>
      <c r="I166" s="459"/>
      <c r="J166" s="1865"/>
      <c r="K166" s="1865"/>
      <c r="L166" s="1790"/>
      <c r="M166" s="1790"/>
      <c r="N166" s="1790"/>
      <c r="Q166" s="1857"/>
      <c r="R166" s="1857"/>
      <c r="S166" s="1790" t="s">
        <v>328</v>
      </c>
      <c r="T166" s="1790" t="s">
        <v>1196</v>
      </c>
      <c r="U166" s="1790">
        <v>0</v>
      </c>
      <c r="V166" s="1790" t="s">
        <v>1376</v>
      </c>
      <c r="W166" s="1790">
        <v>1.2</v>
      </c>
      <c r="X166" s="1790">
        <v>1.2</v>
      </c>
      <c r="Y166" s="1790">
        <v>0</v>
      </c>
      <c r="AA166" s="1863">
        <v>0</v>
      </c>
    </row>
    <row r="167" spans="1:27" x14ac:dyDescent="0.3">
      <c r="A167" s="459"/>
      <c r="B167" s="459"/>
      <c r="C167" s="459"/>
      <c r="D167" s="459"/>
      <c r="E167" s="459"/>
      <c r="F167" s="459"/>
      <c r="G167" s="459"/>
      <c r="H167" s="1396"/>
      <c r="I167" s="459"/>
      <c r="J167" s="1865"/>
      <c r="K167" s="1865"/>
      <c r="L167" s="1790"/>
      <c r="M167" s="1790"/>
      <c r="N167" s="1790"/>
      <c r="Q167" s="1857"/>
      <c r="R167" s="1857"/>
      <c r="S167" s="1790" t="s">
        <v>280</v>
      </c>
      <c r="T167" s="1790" t="s">
        <v>1144</v>
      </c>
      <c r="U167" s="1790">
        <v>0</v>
      </c>
      <c r="V167" s="1790" t="s">
        <v>1376</v>
      </c>
      <c r="W167" s="1790">
        <v>1.1000000000000001</v>
      </c>
      <c r="X167" s="1790">
        <v>1.1000000000000001</v>
      </c>
      <c r="Y167" s="1790">
        <v>0</v>
      </c>
      <c r="AA167" s="1863">
        <v>0</v>
      </c>
    </row>
    <row r="168" spans="1:27" x14ac:dyDescent="0.3">
      <c r="A168" s="459"/>
      <c r="B168" s="459"/>
      <c r="C168" s="459"/>
      <c r="D168" s="459"/>
      <c r="E168" s="459"/>
      <c r="F168" s="459"/>
      <c r="G168" s="459"/>
      <c r="H168" s="1396"/>
      <c r="I168" s="459"/>
      <c r="J168" s="1865"/>
      <c r="K168" s="1865"/>
      <c r="L168" s="1790"/>
      <c r="M168" s="1790"/>
      <c r="N168" s="1790"/>
      <c r="Q168" s="1857"/>
      <c r="R168" s="1857"/>
      <c r="S168" s="1790" t="s">
        <v>332</v>
      </c>
      <c r="T168" s="1790" t="s">
        <v>1203</v>
      </c>
      <c r="U168" s="1790">
        <v>0</v>
      </c>
      <c r="V168" s="1790" t="s">
        <v>1376</v>
      </c>
      <c r="W168" s="1790">
        <v>4.71</v>
      </c>
      <c r="X168" s="1790">
        <v>4.71</v>
      </c>
      <c r="Y168" s="1790">
        <v>0</v>
      </c>
      <c r="AA168" s="1863">
        <v>0</v>
      </c>
    </row>
    <row r="169" spans="1:27" x14ac:dyDescent="0.3">
      <c r="A169" s="459"/>
      <c r="B169" s="459"/>
      <c r="C169" s="459"/>
      <c r="D169" s="459"/>
      <c r="E169" s="459"/>
      <c r="F169" s="459"/>
      <c r="G169" s="459"/>
      <c r="H169" s="1396"/>
      <c r="I169" s="459"/>
      <c r="J169" s="1865"/>
      <c r="K169" s="1865"/>
      <c r="L169" s="1790"/>
      <c r="M169" s="1790"/>
      <c r="N169" s="1790"/>
      <c r="Q169" s="1857"/>
      <c r="R169" s="1857"/>
      <c r="S169" s="1790" t="s">
        <v>332</v>
      </c>
      <c r="T169" s="1790" t="s">
        <v>1204</v>
      </c>
      <c r="U169" s="1790">
        <v>0</v>
      </c>
      <c r="V169" s="1790" t="s">
        <v>1376</v>
      </c>
      <c r="W169" s="1790">
        <v>2.9159999999999999</v>
      </c>
      <c r="X169" s="1790">
        <v>2.9159999999999999</v>
      </c>
      <c r="Y169" s="1790">
        <v>0</v>
      </c>
      <c r="AA169" s="1863">
        <v>0</v>
      </c>
    </row>
    <row r="170" spans="1:27" x14ac:dyDescent="0.3">
      <c r="A170" s="459"/>
      <c r="B170" s="459"/>
      <c r="C170" s="459"/>
      <c r="D170" s="459"/>
      <c r="E170" s="459"/>
      <c r="F170" s="459"/>
      <c r="G170" s="459"/>
      <c r="H170" s="1396"/>
      <c r="I170" s="459"/>
      <c r="J170" s="1865"/>
      <c r="K170" s="1865"/>
      <c r="L170" s="1790"/>
      <c r="M170" s="1790"/>
      <c r="N170" s="1790"/>
      <c r="Q170" s="1857"/>
      <c r="R170" s="1857"/>
      <c r="S170" s="1790" t="s">
        <v>330</v>
      </c>
      <c r="T170" s="1790" t="s">
        <v>1197</v>
      </c>
      <c r="U170" s="1790">
        <v>0</v>
      </c>
      <c r="V170" s="1790" t="s">
        <v>1376</v>
      </c>
      <c r="W170" s="1790">
        <v>2.5</v>
      </c>
      <c r="X170" s="1790">
        <v>2.5</v>
      </c>
      <c r="Y170" s="1790">
        <v>0</v>
      </c>
      <c r="AA170" s="1863">
        <v>0</v>
      </c>
    </row>
    <row r="171" spans="1:27" x14ac:dyDescent="0.3">
      <c r="A171" s="459"/>
      <c r="B171" s="459"/>
      <c r="C171" s="459"/>
      <c r="D171" s="459"/>
      <c r="E171" s="459"/>
      <c r="F171" s="459"/>
      <c r="G171" s="459"/>
      <c r="H171" s="1396"/>
      <c r="I171" s="459"/>
      <c r="J171" s="1865"/>
      <c r="K171" s="1865"/>
      <c r="L171" s="1790"/>
      <c r="M171" s="1790"/>
      <c r="N171" s="1790"/>
      <c r="Q171" s="1857"/>
      <c r="R171" s="1857"/>
      <c r="S171" s="1790" t="s">
        <v>330</v>
      </c>
      <c r="T171" s="1790" t="s">
        <v>1198</v>
      </c>
      <c r="U171" s="1790">
        <v>0</v>
      </c>
      <c r="V171" s="1790" t="s">
        <v>1376</v>
      </c>
      <c r="W171" s="1790">
        <v>3.5</v>
      </c>
      <c r="X171" s="1790">
        <v>3.5</v>
      </c>
      <c r="Y171" s="1790">
        <v>5.5629309999999998</v>
      </c>
      <c r="AA171" s="1863">
        <v>0</v>
      </c>
    </row>
    <row r="172" spans="1:27" x14ac:dyDescent="0.3">
      <c r="A172" s="459"/>
      <c r="B172" s="459"/>
      <c r="C172" s="459"/>
      <c r="D172" s="459"/>
      <c r="E172" s="459"/>
      <c r="F172" s="459"/>
      <c r="G172" s="459"/>
      <c r="H172" s="1396"/>
      <c r="I172" s="459"/>
      <c r="J172" s="1865"/>
      <c r="K172" s="1865"/>
      <c r="L172" s="1790"/>
      <c r="M172" s="1790"/>
      <c r="N172" s="1790"/>
      <c r="Q172" s="1857"/>
      <c r="R172" s="1857"/>
      <c r="S172" s="1790" t="s">
        <v>330</v>
      </c>
      <c r="T172" s="1790" t="s">
        <v>1199</v>
      </c>
      <c r="U172" s="1790">
        <v>0</v>
      </c>
      <c r="V172" s="1790" t="s">
        <v>1376</v>
      </c>
      <c r="W172" s="1790">
        <v>2</v>
      </c>
      <c r="X172" s="1790">
        <v>2</v>
      </c>
      <c r="Y172" s="1790">
        <v>0</v>
      </c>
      <c r="AA172" s="1863">
        <v>0</v>
      </c>
    </row>
    <row r="173" spans="1:27" x14ac:dyDescent="0.3">
      <c r="A173" s="459"/>
      <c r="B173" s="459"/>
      <c r="C173" s="459"/>
      <c r="D173" s="459"/>
      <c r="E173" s="459"/>
      <c r="F173" s="459"/>
      <c r="G173" s="459"/>
      <c r="H173" s="1396"/>
      <c r="I173" s="459"/>
      <c r="J173" s="1865"/>
      <c r="K173" s="1865"/>
      <c r="L173" s="1790"/>
      <c r="M173" s="1790"/>
      <c r="N173" s="1790"/>
      <c r="Q173" s="1857"/>
      <c r="R173" s="1857"/>
      <c r="S173" s="1790" t="s">
        <v>330</v>
      </c>
      <c r="T173" s="1790" t="s">
        <v>1200</v>
      </c>
      <c r="U173" s="1790">
        <v>0</v>
      </c>
      <c r="V173" s="1790" t="s">
        <v>1376</v>
      </c>
      <c r="W173" s="1790">
        <v>2</v>
      </c>
      <c r="X173" s="1790">
        <v>2</v>
      </c>
      <c r="Y173" s="1790">
        <v>0</v>
      </c>
      <c r="AA173" s="1863">
        <v>0</v>
      </c>
    </row>
    <row r="174" spans="1:27" x14ac:dyDescent="0.3">
      <c r="A174" s="459"/>
      <c r="B174" s="459"/>
      <c r="C174" s="459"/>
      <c r="D174" s="459"/>
      <c r="E174" s="459"/>
      <c r="F174" s="459"/>
      <c r="G174" s="459"/>
      <c r="H174" s="1396"/>
      <c r="I174" s="459"/>
      <c r="J174" s="1865"/>
      <c r="K174" s="1865"/>
      <c r="L174" s="1790"/>
      <c r="M174" s="1790"/>
      <c r="N174" s="1790"/>
      <c r="Q174" s="1857"/>
      <c r="R174" s="1857"/>
      <c r="S174" s="1790" t="s">
        <v>330</v>
      </c>
      <c r="T174" s="1790" t="s">
        <v>1201</v>
      </c>
      <c r="U174" s="1790">
        <v>0</v>
      </c>
      <c r="V174" s="1790" t="s">
        <v>1376</v>
      </c>
      <c r="W174" s="1790">
        <v>4</v>
      </c>
      <c r="X174" s="1790">
        <v>4</v>
      </c>
      <c r="Y174" s="1790">
        <v>11.489666999999999</v>
      </c>
      <c r="AA174" s="1863">
        <v>0</v>
      </c>
    </row>
    <row r="175" spans="1:27" x14ac:dyDescent="0.3">
      <c r="A175" s="459"/>
      <c r="B175" s="459"/>
      <c r="C175" s="459"/>
      <c r="D175" s="459"/>
      <c r="E175" s="459"/>
      <c r="F175" s="459"/>
      <c r="G175" s="459"/>
      <c r="H175" s="1396"/>
      <c r="I175" s="459"/>
      <c r="J175" s="1865"/>
      <c r="K175" s="1865"/>
      <c r="L175" s="1790"/>
      <c r="M175" s="1790"/>
      <c r="N175" s="1790"/>
      <c r="Q175" s="1857"/>
      <c r="R175" s="1857"/>
      <c r="S175" s="1790" t="s">
        <v>330</v>
      </c>
      <c r="T175" s="1790" t="s">
        <v>1202</v>
      </c>
      <c r="U175" s="1790">
        <v>0</v>
      </c>
      <c r="V175" s="1790" t="s">
        <v>1389</v>
      </c>
      <c r="W175" s="1790">
        <v>2</v>
      </c>
      <c r="X175" s="1790">
        <v>2</v>
      </c>
      <c r="Y175" s="1790">
        <v>0</v>
      </c>
      <c r="AA175" s="1863">
        <v>0</v>
      </c>
    </row>
    <row r="176" spans="1:27" x14ac:dyDescent="0.3">
      <c r="A176" s="459"/>
      <c r="B176" s="459"/>
      <c r="C176" s="459"/>
      <c r="D176" s="459"/>
      <c r="E176" s="459"/>
      <c r="F176" s="459"/>
      <c r="G176" s="459"/>
      <c r="H176" s="1396"/>
      <c r="I176" s="459"/>
      <c r="J176" s="1865"/>
      <c r="K176" s="1865"/>
      <c r="L176" s="1790"/>
      <c r="M176" s="1790"/>
      <c r="N176" s="1790"/>
      <c r="Q176" s="1857"/>
      <c r="R176" s="1857"/>
      <c r="S176" s="1790" t="s">
        <v>364</v>
      </c>
      <c r="T176" s="1790" t="s">
        <v>1244</v>
      </c>
      <c r="U176" s="1790">
        <v>0</v>
      </c>
      <c r="V176" s="1790" t="s">
        <v>1376</v>
      </c>
      <c r="W176" s="1790">
        <v>2.625</v>
      </c>
      <c r="X176" s="1790">
        <v>2.625</v>
      </c>
      <c r="Y176" s="1790">
        <v>1.0511000000000001E-2</v>
      </c>
      <c r="AA176" s="1863">
        <v>0</v>
      </c>
    </row>
    <row r="177" spans="1:27" x14ac:dyDescent="0.3">
      <c r="A177" s="459"/>
      <c r="B177" s="459"/>
      <c r="C177" s="459"/>
      <c r="D177" s="459"/>
      <c r="E177" s="459"/>
      <c r="F177" s="459"/>
      <c r="G177" s="459"/>
      <c r="H177" s="1396"/>
      <c r="I177" s="459"/>
      <c r="J177" s="1865"/>
      <c r="K177" s="1865"/>
      <c r="L177" s="1790"/>
      <c r="M177" s="1790"/>
      <c r="N177" s="1790"/>
      <c r="Q177" s="1857"/>
      <c r="R177" s="1857"/>
      <c r="S177" s="1790" t="s">
        <v>302</v>
      </c>
      <c r="T177" s="1790" t="s">
        <v>1171</v>
      </c>
      <c r="U177" s="1790">
        <v>0</v>
      </c>
      <c r="V177" s="1790" t="s">
        <v>1376</v>
      </c>
      <c r="W177" s="1790">
        <v>1.49</v>
      </c>
      <c r="X177" s="1790">
        <v>1.49</v>
      </c>
      <c r="Y177" s="1790">
        <v>7.5336699999999999</v>
      </c>
      <c r="AA177" s="1863">
        <v>0</v>
      </c>
    </row>
    <row r="178" spans="1:27" x14ac:dyDescent="0.3">
      <c r="A178" s="459"/>
      <c r="B178" s="459"/>
      <c r="C178" s="459"/>
      <c r="D178" s="459"/>
      <c r="E178" s="459"/>
      <c r="F178" s="459"/>
      <c r="G178" s="459"/>
      <c r="H178" s="1396"/>
      <c r="I178" s="459"/>
      <c r="J178" s="1865"/>
      <c r="K178" s="1865"/>
      <c r="L178" s="1790"/>
      <c r="M178" s="1790"/>
      <c r="N178" s="1790"/>
      <c r="Q178" s="1857"/>
      <c r="R178" s="1857"/>
      <c r="S178" s="1790" t="s">
        <v>312</v>
      </c>
      <c r="T178" s="1790" t="s">
        <v>1177</v>
      </c>
      <c r="U178" s="1790">
        <v>0</v>
      </c>
      <c r="V178" s="1790" t="s">
        <v>1376</v>
      </c>
      <c r="W178" s="1790">
        <v>16.425000000000001</v>
      </c>
      <c r="X178" s="1790">
        <v>16.425000000000001</v>
      </c>
      <c r="Y178" s="1790">
        <v>7.2465731710709316E-2</v>
      </c>
      <c r="AA178" s="1863">
        <v>0</v>
      </c>
    </row>
    <row r="179" spans="1:27" x14ac:dyDescent="0.3">
      <c r="A179" s="459"/>
      <c r="B179" s="459"/>
      <c r="C179" s="459"/>
      <c r="D179" s="459"/>
      <c r="E179" s="459"/>
      <c r="F179" s="459"/>
      <c r="G179" s="459"/>
      <c r="H179" s="1396"/>
      <c r="I179" s="459"/>
      <c r="J179" s="1865"/>
      <c r="K179" s="1865"/>
      <c r="L179" s="1790"/>
      <c r="M179" s="1790"/>
      <c r="N179" s="1790"/>
      <c r="Q179" s="1857"/>
      <c r="R179" s="1857"/>
      <c r="S179" s="1790" t="s">
        <v>382</v>
      </c>
      <c r="T179" s="1790" t="s">
        <v>1263</v>
      </c>
      <c r="U179" s="1790">
        <v>0</v>
      </c>
      <c r="V179" s="1790" t="s">
        <v>1376</v>
      </c>
      <c r="W179" s="1790">
        <v>5.6</v>
      </c>
      <c r="X179" s="1790">
        <v>5.6</v>
      </c>
      <c r="Y179" s="1790">
        <v>42.766203000000004</v>
      </c>
      <c r="AA179" s="1863">
        <v>0</v>
      </c>
    </row>
    <row r="180" spans="1:27" x14ac:dyDescent="0.3">
      <c r="A180" s="459"/>
      <c r="B180" s="459"/>
      <c r="C180" s="459"/>
      <c r="D180" s="459"/>
      <c r="E180" s="459"/>
      <c r="F180" s="459"/>
      <c r="G180" s="459"/>
      <c r="H180" s="1396"/>
      <c r="I180" s="459"/>
      <c r="J180" s="1865"/>
      <c r="K180" s="1865"/>
      <c r="L180" s="1790"/>
      <c r="M180" s="1790"/>
      <c r="N180" s="1790"/>
      <c r="Q180" s="1857"/>
      <c r="R180" s="1857"/>
      <c r="S180" s="1790" t="s">
        <v>382</v>
      </c>
      <c r="T180" s="1790" t="s">
        <v>1264</v>
      </c>
      <c r="U180" s="1790">
        <v>0</v>
      </c>
      <c r="V180" s="1790" t="s">
        <v>1376</v>
      </c>
      <c r="W180" s="1790">
        <v>6.3</v>
      </c>
      <c r="X180" s="1790">
        <v>6.3</v>
      </c>
      <c r="Y180" s="1790">
        <v>47.416352999999994</v>
      </c>
      <c r="AA180" s="1863">
        <v>0</v>
      </c>
    </row>
    <row r="181" spans="1:27" x14ac:dyDescent="0.3">
      <c r="A181" s="459"/>
      <c r="B181" s="459"/>
      <c r="C181" s="459"/>
      <c r="D181" s="459"/>
      <c r="E181" s="459"/>
      <c r="F181" s="459"/>
      <c r="G181" s="459"/>
      <c r="H181" s="1396"/>
      <c r="I181" s="459"/>
      <c r="J181" s="1865"/>
      <c r="K181" s="1865"/>
      <c r="L181" s="1790"/>
      <c r="M181" s="1790"/>
      <c r="N181" s="1790"/>
      <c r="Q181" s="1857"/>
      <c r="R181" s="1857"/>
      <c r="S181" s="1790" t="s">
        <v>382</v>
      </c>
      <c r="T181" s="1790" t="s">
        <v>1265</v>
      </c>
      <c r="U181" s="1790">
        <v>0</v>
      </c>
      <c r="V181" s="1790" t="s">
        <v>1376</v>
      </c>
      <c r="W181" s="1790">
        <v>12.8</v>
      </c>
      <c r="X181" s="1790">
        <v>12.8</v>
      </c>
      <c r="Y181" s="1790">
        <v>75.973082000000005</v>
      </c>
      <c r="AA181" s="1863">
        <v>0</v>
      </c>
    </row>
    <row r="182" spans="1:27" x14ac:dyDescent="0.3">
      <c r="A182" s="459"/>
      <c r="B182" s="459"/>
      <c r="C182" s="459"/>
      <c r="D182" s="459"/>
      <c r="E182" s="459"/>
      <c r="F182" s="459"/>
      <c r="G182" s="459"/>
      <c r="H182" s="1396"/>
      <c r="I182" s="459"/>
      <c r="J182" s="1865"/>
      <c r="K182" s="1865"/>
      <c r="L182" s="1790"/>
      <c r="M182" s="1790"/>
      <c r="N182" s="1790"/>
      <c r="Q182" s="1857"/>
      <c r="R182" s="1857"/>
      <c r="S182" s="1790" t="s">
        <v>382</v>
      </c>
      <c r="T182" s="1790" t="s">
        <v>1266</v>
      </c>
      <c r="U182" s="1790">
        <v>0</v>
      </c>
      <c r="V182" s="1790" t="s">
        <v>1376</v>
      </c>
      <c r="W182" s="1790">
        <v>41.75</v>
      </c>
      <c r="X182" s="1790">
        <v>41.75</v>
      </c>
      <c r="Y182" s="1790">
        <v>44.138057000000003</v>
      </c>
      <c r="AA182" s="1863">
        <v>0</v>
      </c>
    </row>
    <row r="183" spans="1:27" x14ac:dyDescent="0.3">
      <c r="A183" s="459"/>
      <c r="B183" s="459"/>
      <c r="C183" s="459"/>
      <c r="D183" s="459"/>
      <c r="E183" s="459"/>
      <c r="F183" s="459"/>
      <c r="G183" s="459"/>
      <c r="H183" s="1396"/>
      <c r="I183" s="459"/>
      <c r="J183" s="1865"/>
      <c r="K183" s="1865"/>
      <c r="L183" s="1790"/>
      <c r="M183" s="1790"/>
      <c r="N183" s="1790"/>
      <c r="Q183" s="1857"/>
      <c r="R183" s="1857"/>
      <c r="S183" s="1790" t="s">
        <v>382</v>
      </c>
      <c r="T183" s="1790" t="s">
        <v>1267</v>
      </c>
      <c r="U183" s="1790">
        <v>0</v>
      </c>
      <c r="V183" s="1790" t="s">
        <v>1376</v>
      </c>
      <c r="W183" s="1790">
        <v>0.8</v>
      </c>
      <c r="X183" s="1790">
        <v>0.8</v>
      </c>
      <c r="Y183" s="1790">
        <v>0</v>
      </c>
      <c r="AA183" s="1863">
        <v>0</v>
      </c>
    </row>
    <row r="184" spans="1:27" x14ac:dyDescent="0.3">
      <c r="A184" s="459"/>
      <c r="B184" s="459"/>
      <c r="C184" s="459"/>
      <c r="D184" s="459"/>
      <c r="E184" s="459"/>
      <c r="F184" s="459"/>
      <c r="G184" s="459"/>
      <c r="H184" s="1396"/>
      <c r="I184" s="459"/>
      <c r="J184" s="1865"/>
      <c r="K184" s="1865"/>
      <c r="L184" s="1790"/>
      <c r="M184" s="1790"/>
      <c r="N184" s="1790"/>
      <c r="Q184" s="1857"/>
      <c r="R184" s="1857"/>
      <c r="S184" s="1790" t="s">
        <v>382</v>
      </c>
      <c r="T184" s="1790" t="s">
        <v>1268</v>
      </c>
      <c r="U184" s="1790">
        <v>0</v>
      </c>
      <c r="V184" s="1790" t="s">
        <v>1376</v>
      </c>
      <c r="W184" s="1790">
        <v>0.8</v>
      </c>
      <c r="X184" s="1790">
        <v>0.8</v>
      </c>
      <c r="Y184" s="1790">
        <v>0</v>
      </c>
      <c r="AA184" s="1863">
        <v>0</v>
      </c>
    </row>
    <row r="185" spans="1:27" x14ac:dyDescent="0.3">
      <c r="A185" s="459"/>
      <c r="B185" s="459"/>
      <c r="C185" s="459"/>
      <c r="D185" s="459"/>
      <c r="E185" s="459"/>
      <c r="F185" s="459"/>
      <c r="G185" s="459"/>
      <c r="H185" s="1396"/>
      <c r="I185" s="459"/>
      <c r="J185" s="1865"/>
      <c r="K185" s="1865"/>
      <c r="L185" s="1790"/>
      <c r="M185" s="1790"/>
      <c r="N185" s="1790"/>
      <c r="Q185" s="1857"/>
      <c r="R185" s="1857"/>
      <c r="S185" s="1790" t="s">
        <v>210</v>
      </c>
      <c r="T185" s="1790" t="s">
        <v>1068</v>
      </c>
      <c r="U185" s="1790">
        <v>0</v>
      </c>
      <c r="V185" s="1790" t="s">
        <v>1376</v>
      </c>
      <c r="W185" s="1790">
        <v>6.5</v>
      </c>
      <c r="X185" s="1790">
        <v>6.5</v>
      </c>
      <c r="Y185" s="1790">
        <v>4.3513000000000002</v>
      </c>
      <c r="AA185" s="1863">
        <v>0</v>
      </c>
    </row>
    <row r="186" spans="1:27" x14ac:dyDescent="0.3">
      <c r="A186" s="459"/>
      <c r="B186" s="459"/>
      <c r="C186" s="459"/>
      <c r="D186" s="459"/>
      <c r="E186" s="459"/>
      <c r="F186" s="459"/>
      <c r="G186" s="459"/>
      <c r="H186" s="1396"/>
      <c r="I186" s="459"/>
      <c r="J186" s="1865"/>
      <c r="K186" s="1865"/>
      <c r="L186" s="1790"/>
      <c r="M186" s="1790"/>
      <c r="N186" s="1790"/>
      <c r="Q186" s="1857"/>
      <c r="R186" s="1857"/>
      <c r="S186" s="1790" t="s">
        <v>212</v>
      </c>
      <c r="T186" s="1790" t="s">
        <v>1069</v>
      </c>
      <c r="U186" s="1790">
        <v>0</v>
      </c>
      <c r="V186" s="1790" t="s">
        <v>1376</v>
      </c>
      <c r="W186" s="1790">
        <v>1.22</v>
      </c>
      <c r="X186" s="1790">
        <v>1.22</v>
      </c>
      <c r="Y186" s="1790">
        <v>0</v>
      </c>
      <c r="AA186" s="1863">
        <v>0</v>
      </c>
    </row>
    <row r="187" spans="1:27" x14ac:dyDescent="0.3">
      <c r="A187" s="459"/>
      <c r="B187" s="459"/>
      <c r="C187" s="459"/>
      <c r="D187" s="459"/>
      <c r="E187" s="459"/>
      <c r="F187" s="459"/>
      <c r="G187" s="459"/>
      <c r="H187" s="1396"/>
      <c r="I187" s="459"/>
      <c r="J187" s="1865"/>
      <c r="K187" s="1865"/>
      <c r="L187" s="1790"/>
      <c r="M187" s="1790"/>
      <c r="N187" s="1790"/>
      <c r="Q187" s="1857"/>
      <c r="R187" s="1857"/>
      <c r="S187" s="1790" t="s">
        <v>230</v>
      </c>
      <c r="T187" s="1790" t="s">
        <v>1090</v>
      </c>
      <c r="U187" s="1790">
        <v>0</v>
      </c>
      <c r="V187" s="1790" t="s">
        <v>1376</v>
      </c>
      <c r="W187" s="1790">
        <v>4</v>
      </c>
      <c r="X187" s="1790">
        <v>4</v>
      </c>
      <c r="Y187" s="1790">
        <v>19.307153000000003</v>
      </c>
      <c r="AA187" s="1863">
        <v>0</v>
      </c>
    </row>
    <row r="188" spans="1:27" x14ac:dyDescent="0.3">
      <c r="A188" s="459"/>
      <c r="B188" s="459"/>
      <c r="C188" s="459"/>
      <c r="D188" s="459"/>
      <c r="E188" s="459"/>
      <c r="F188" s="459"/>
      <c r="G188" s="459"/>
      <c r="H188" s="1396"/>
      <c r="I188" s="459"/>
      <c r="J188" s="1865"/>
      <c r="K188" s="1865"/>
      <c r="L188" s="1790"/>
      <c r="M188" s="1790"/>
      <c r="N188" s="1790"/>
      <c r="Q188" s="1857"/>
      <c r="R188" s="1857"/>
      <c r="S188" s="1790" t="s">
        <v>314</v>
      </c>
      <c r="T188" s="1790" t="s">
        <v>1178</v>
      </c>
      <c r="U188" s="1790">
        <v>0</v>
      </c>
      <c r="V188" s="1790" t="s">
        <v>1376</v>
      </c>
      <c r="W188" s="1790">
        <v>3.09</v>
      </c>
      <c r="X188" s="1790">
        <v>3.09</v>
      </c>
      <c r="Y188" s="1790">
        <v>0.39838000000000007</v>
      </c>
      <c r="AA188" s="1863">
        <v>0</v>
      </c>
    </row>
    <row r="189" spans="1:27" x14ac:dyDescent="0.3">
      <c r="A189" s="459"/>
      <c r="B189" s="459"/>
      <c r="C189" s="459"/>
      <c r="D189" s="459"/>
      <c r="E189" s="459"/>
      <c r="F189" s="459"/>
      <c r="G189" s="459"/>
      <c r="H189" s="1396"/>
      <c r="I189" s="459"/>
      <c r="J189" s="1865"/>
      <c r="K189" s="1865"/>
      <c r="L189" s="1790"/>
      <c r="M189" s="1790"/>
      <c r="N189" s="1790"/>
      <c r="Q189" s="1857"/>
      <c r="R189" s="1857"/>
      <c r="S189" s="1790" t="s">
        <v>306</v>
      </c>
      <c r="T189" s="1790" t="s">
        <v>1174</v>
      </c>
      <c r="U189" s="1790">
        <v>0</v>
      </c>
      <c r="V189" s="1790" t="s">
        <v>1376</v>
      </c>
      <c r="W189" s="1790">
        <v>6.835</v>
      </c>
      <c r="X189" s="1790">
        <v>6.835</v>
      </c>
      <c r="Y189" s="1790">
        <v>0.25959900000000002</v>
      </c>
      <c r="AA189" s="1863">
        <v>0</v>
      </c>
    </row>
    <row r="190" spans="1:27" x14ac:dyDescent="0.3">
      <c r="A190" s="459"/>
      <c r="B190" s="459"/>
      <c r="C190" s="459"/>
      <c r="D190" s="459"/>
      <c r="E190" s="459"/>
      <c r="F190" s="459"/>
      <c r="G190" s="459"/>
      <c r="H190" s="1396"/>
      <c r="I190" s="459"/>
      <c r="J190" s="1865"/>
      <c r="K190" s="1865"/>
      <c r="L190" s="1790"/>
      <c r="M190" s="1790"/>
      <c r="N190" s="1790"/>
      <c r="Q190" s="1857"/>
      <c r="R190" s="1857"/>
      <c r="S190" s="1790" t="s">
        <v>304</v>
      </c>
      <c r="T190" s="1790" t="s">
        <v>1172</v>
      </c>
      <c r="U190" s="1790">
        <v>0</v>
      </c>
      <c r="V190" s="1790" t="s">
        <v>1376</v>
      </c>
      <c r="W190" s="1790">
        <v>8</v>
      </c>
      <c r="X190" s="1790">
        <v>8</v>
      </c>
      <c r="Y190" s="1790">
        <v>38.705629000000002</v>
      </c>
      <c r="AA190" s="1863">
        <v>0</v>
      </c>
    </row>
    <row r="191" spans="1:27" x14ac:dyDescent="0.3">
      <c r="A191" s="459"/>
      <c r="B191" s="459"/>
      <c r="C191" s="459"/>
      <c r="D191" s="459"/>
      <c r="E191" s="459"/>
      <c r="F191" s="459"/>
      <c r="G191" s="459"/>
      <c r="H191" s="1396"/>
      <c r="I191" s="459"/>
      <c r="J191" s="1865"/>
      <c r="K191" s="1865"/>
      <c r="L191" s="1790"/>
      <c r="M191" s="1790"/>
      <c r="N191" s="1790"/>
      <c r="Q191" s="1857"/>
      <c r="R191" s="1857"/>
      <c r="S191" s="1790" t="s">
        <v>304</v>
      </c>
      <c r="T191" s="1790" t="s">
        <v>1173</v>
      </c>
      <c r="U191" s="1790">
        <v>0</v>
      </c>
      <c r="V191" s="1790" t="s">
        <v>1376</v>
      </c>
      <c r="W191" s="1790">
        <v>4.5</v>
      </c>
      <c r="X191" s="1790">
        <v>4.5</v>
      </c>
      <c r="Y191" s="1790">
        <v>13.358323</v>
      </c>
      <c r="AA191" s="1863">
        <v>0</v>
      </c>
    </row>
    <row r="192" spans="1:27" x14ac:dyDescent="0.3">
      <c r="A192" s="459"/>
      <c r="B192" s="459"/>
      <c r="C192" s="459"/>
      <c r="D192" s="459"/>
      <c r="E192" s="459"/>
      <c r="F192" s="459"/>
      <c r="G192" s="459"/>
      <c r="H192" s="1396"/>
      <c r="I192" s="459"/>
      <c r="J192" s="1865"/>
      <c r="K192" s="1865"/>
      <c r="L192" s="1790"/>
      <c r="M192" s="1790"/>
      <c r="N192" s="1790"/>
      <c r="Q192" s="1857"/>
      <c r="R192" s="1857"/>
      <c r="S192" s="1790" t="s">
        <v>324</v>
      </c>
      <c r="T192" s="1790" t="s">
        <v>1193</v>
      </c>
      <c r="U192" s="1790">
        <v>0</v>
      </c>
      <c r="V192" s="1790" t="s">
        <v>1376</v>
      </c>
      <c r="W192" s="1790">
        <v>1.38</v>
      </c>
      <c r="X192" s="1790">
        <v>1.38</v>
      </c>
      <c r="Y192" s="1790">
        <v>0</v>
      </c>
      <c r="AA192" s="1863">
        <v>0</v>
      </c>
    </row>
    <row r="193" spans="1:27" x14ac:dyDescent="0.3">
      <c r="A193" s="459"/>
      <c r="B193" s="459"/>
      <c r="C193" s="459"/>
      <c r="D193" s="459"/>
      <c r="E193" s="459"/>
      <c r="F193" s="459"/>
      <c r="G193" s="459"/>
      <c r="H193" s="1396"/>
      <c r="I193" s="459"/>
      <c r="J193" s="1865"/>
      <c r="K193" s="1865"/>
      <c r="L193" s="1790"/>
      <c r="M193" s="1790"/>
      <c r="N193" s="1790"/>
      <c r="Q193" s="1857"/>
      <c r="R193" s="1857"/>
      <c r="S193" s="1790" t="s">
        <v>326</v>
      </c>
      <c r="T193" s="1790" t="s">
        <v>1194</v>
      </c>
      <c r="U193" s="1790">
        <v>0</v>
      </c>
      <c r="V193" s="1790" t="s">
        <v>1376</v>
      </c>
      <c r="W193" s="1790">
        <v>0.03</v>
      </c>
      <c r="X193" s="1790">
        <v>0.03</v>
      </c>
      <c r="Y193" s="1790">
        <v>1.5600000000000002E-4</v>
      </c>
      <c r="AA193" s="1863">
        <v>0</v>
      </c>
    </row>
    <row r="194" spans="1:27" x14ac:dyDescent="0.3">
      <c r="A194" s="459"/>
      <c r="B194" s="459"/>
      <c r="C194" s="459"/>
      <c r="D194" s="459"/>
      <c r="E194" s="459"/>
      <c r="F194" s="459"/>
      <c r="G194" s="459"/>
      <c r="H194" s="1396"/>
      <c r="I194" s="459"/>
      <c r="J194" s="1865"/>
      <c r="K194" s="1865"/>
      <c r="L194" s="1790"/>
      <c r="M194" s="1790"/>
      <c r="N194" s="1790"/>
      <c r="Q194" s="1857"/>
      <c r="R194" s="1857"/>
      <c r="S194" s="1790" t="s">
        <v>278</v>
      </c>
      <c r="T194" s="1790" t="s">
        <v>1143</v>
      </c>
      <c r="U194" s="1790">
        <v>0</v>
      </c>
      <c r="V194" s="1790" t="s">
        <v>1376</v>
      </c>
      <c r="W194" s="1790">
        <v>1.52</v>
      </c>
      <c r="X194" s="1790">
        <v>1.52</v>
      </c>
      <c r="Y194" s="1790">
        <v>2.0352999999999996E-2</v>
      </c>
      <c r="AA194" s="1863">
        <v>0</v>
      </c>
    </row>
    <row r="195" spans="1:27" x14ac:dyDescent="0.3">
      <c r="A195" s="459"/>
      <c r="B195" s="459"/>
      <c r="C195" s="459"/>
      <c r="D195" s="459"/>
      <c r="E195" s="459"/>
      <c r="F195" s="459"/>
      <c r="G195" s="459"/>
      <c r="H195" s="1396"/>
      <c r="I195" s="459"/>
      <c r="J195" s="1865"/>
      <c r="K195" s="1865"/>
      <c r="L195" s="1790"/>
      <c r="M195" s="1790"/>
      <c r="N195" s="1790"/>
      <c r="Q195" s="1857"/>
      <c r="R195" s="1857"/>
      <c r="S195" s="1790" t="s">
        <v>278</v>
      </c>
      <c r="T195" s="1790" t="s">
        <v>1142</v>
      </c>
      <c r="U195" s="1790">
        <v>0</v>
      </c>
      <c r="V195" s="1790" t="s">
        <v>1376</v>
      </c>
      <c r="W195" s="1790">
        <v>7.25</v>
      </c>
      <c r="X195" s="1790">
        <v>7.25</v>
      </c>
      <c r="Y195" s="1790">
        <v>27.113302999999998</v>
      </c>
      <c r="AA195" s="1863">
        <v>0</v>
      </c>
    </row>
    <row r="196" spans="1:27" x14ac:dyDescent="0.3">
      <c r="A196" s="459"/>
      <c r="B196" s="459"/>
      <c r="C196" s="459"/>
      <c r="D196" s="459"/>
      <c r="E196" s="459"/>
      <c r="F196" s="459"/>
      <c r="G196" s="459"/>
      <c r="H196" s="1396"/>
      <c r="I196" s="459"/>
      <c r="J196" s="1865"/>
      <c r="K196" s="1865"/>
      <c r="L196" s="1790"/>
      <c r="M196" s="1790"/>
      <c r="N196" s="1790"/>
      <c r="Q196" s="1857"/>
      <c r="R196" s="1857"/>
      <c r="S196" s="1790" t="s">
        <v>350</v>
      </c>
      <c r="T196" s="1790" t="s">
        <v>1235</v>
      </c>
      <c r="U196" s="1790">
        <v>0</v>
      </c>
      <c r="V196" s="1790" t="s">
        <v>1376</v>
      </c>
      <c r="W196" s="1790">
        <v>1.0069999999999999</v>
      </c>
      <c r="X196" s="1790">
        <v>1.0069999999999999</v>
      </c>
      <c r="Y196" s="1790">
        <v>1.2818000000000001</v>
      </c>
      <c r="AA196" s="1863">
        <v>0</v>
      </c>
    </row>
    <row r="197" spans="1:27" x14ac:dyDescent="0.3">
      <c r="A197" s="459"/>
      <c r="B197" s="459"/>
      <c r="C197" s="459"/>
      <c r="D197" s="459"/>
      <c r="E197" s="459"/>
      <c r="F197" s="459"/>
      <c r="G197" s="459"/>
      <c r="H197" s="1396"/>
      <c r="I197" s="459"/>
      <c r="J197" s="1865"/>
      <c r="K197" s="1865"/>
      <c r="L197" s="1790"/>
      <c r="M197" s="1790"/>
      <c r="N197" s="1790"/>
      <c r="Q197" s="1857"/>
      <c r="R197" s="1857"/>
      <c r="S197" s="1790" t="s">
        <v>270</v>
      </c>
      <c r="T197" s="1790" t="s">
        <v>1136</v>
      </c>
      <c r="U197" s="1790">
        <v>0</v>
      </c>
      <c r="V197" s="1790" t="s">
        <v>1376</v>
      </c>
      <c r="W197" s="1790">
        <v>0.25</v>
      </c>
      <c r="X197" s="1790">
        <v>0.25</v>
      </c>
      <c r="Y197" s="1790">
        <v>1.4660000000000001E-3</v>
      </c>
      <c r="AA197" s="1863">
        <v>0</v>
      </c>
    </row>
    <row r="198" spans="1:27" x14ac:dyDescent="0.3">
      <c r="A198" s="459"/>
      <c r="B198" s="459"/>
      <c r="C198" s="459"/>
      <c r="D198" s="459"/>
      <c r="E198" s="459"/>
      <c r="F198" s="459"/>
      <c r="G198" s="459"/>
      <c r="H198" s="1396"/>
      <c r="I198" s="459"/>
      <c r="J198" s="1865"/>
      <c r="K198" s="1865"/>
      <c r="L198" s="1790"/>
      <c r="M198" s="1790"/>
      <c r="N198" s="1790"/>
      <c r="Q198" s="1857"/>
      <c r="R198" s="1857"/>
      <c r="S198" s="1790" t="s">
        <v>360</v>
      </c>
      <c r="T198" s="1790" t="s">
        <v>1240</v>
      </c>
      <c r="U198" s="1790">
        <v>0</v>
      </c>
      <c r="V198" s="1790" t="s">
        <v>1376</v>
      </c>
      <c r="W198" s="1790">
        <v>0.64</v>
      </c>
      <c r="X198" s="1790">
        <v>0.64</v>
      </c>
      <c r="Y198" s="1790">
        <v>0</v>
      </c>
      <c r="AA198" s="1863">
        <v>0</v>
      </c>
    </row>
    <row r="199" spans="1:27" x14ac:dyDescent="0.3">
      <c r="A199" s="459"/>
      <c r="B199" s="459"/>
      <c r="C199" s="459"/>
      <c r="D199" s="459"/>
      <c r="E199" s="459"/>
      <c r="F199" s="459"/>
      <c r="G199" s="459"/>
      <c r="H199" s="1396"/>
      <c r="I199" s="459"/>
      <c r="J199" s="1865"/>
      <c r="K199" s="1865"/>
      <c r="L199" s="1790"/>
      <c r="M199" s="1790"/>
      <c r="N199" s="1790"/>
      <c r="Q199" s="1857"/>
      <c r="R199" s="1857"/>
      <c r="S199" s="1790" t="s">
        <v>360</v>
      </c>
      <c r="T199" s="1790" t="s">
        <v>1241</v>
      </c>
      <c r="U199" s="1790">
        <v>0</v>
      </c>
      <c r="V199" s="1790" t="s">
        <v>1376</v>
      </c>
      <c r="W199" s="1790">
        <v>0.83</v>
      </c>
      <c r="X199" s="1790">
        <v>0.83</v>
      </c>
      <c r="Y199" s="1790">
        <v>0</v>
      </c>
      <c r="AA199" s="1863">
        <v>0</v>
      </c>
    </row>
    <row r="200" spans="1:27" x14ac:dyDescent="0.3">
      <c r="A200" s="459"/>
      <c r="B200" s="459"/>
      <c r="C200" s="459"/>
      <c r="D200" s="459"/>
      <c r="E200" s="459"/>
      <c r="F200" s="459"/>
      <c r="G200" s="459"/>
      <c r="H200" s="1396"/>
      <c r="I200" s="459"/>
      <c r="J200" s="1865"/>
      <c r="K200" s="1865"/>
      <c r="L200" s="1790"/>
      <c r="M200" s="1790"/>
      <c r="N200" s="1790"/>
      <c r="Q200" s="1857"/>
      <c r="R200" s="1857"/>
      <c r="S200" s="1790" t="s">
        <v>360</v>
      </c>
      <c r="T200" s="1790" t="s">
        <v>1242</v>
      </c>
      <c r="U200" s="1790">
        <v>0</v>
      </c>
      <c r="V200" s="1790" t="s">
        <v>1376</v>
      </c>
      <c r="W200" s="1790">
        <v>0.6</v>
      </c>
      <c r="X200" s="1790">
        <v>0.6</v>
      </c>
      <c r="Y200" s="1790">
        <v>0</v>
      </c>
      <c r="AA200" s="1863">
        <v>0</v>
      </c>
    </row>
    <row r="201" spans="1:27" x14ac:dyDescent="0.3">
      <c r="A201" s="459"/>
      <c r="B201" s="459"/>
      <c r="C201" s="459"/>
      <c r="D201" s="459"/>
      <c r="E201" s="459"/>
      <c r="F201" s="459"/>
      <c r="G201" s="459"/>
      <c r="H201" s="1396"/>
      <c r="I201" s="459"/>
      <c r="J201" s="1865"/>
      <c r="K201" s="1865"/>
      <c r="L201" s="1790"/>
      <c r="M201" s="1790"/>
      <c r="N201" s="1790"/>
      <c r="Q201" s="1857"/>
      <c r="R201" s="1857"/>
      <c r="S201" s="1790" t="s">
        <v>374</v>
      </c>
      <c r="T201" s="1790" t="s">
        <v>1255</v>
      </c>
      <c r="U201" s="1790">
        <v>0</v>
      </c>
      <c r="V201" s="1790" t="s">
        <v>1376</v>
      </c>
      <c r="W201" s="1790">
        <v>2.6</v>
      </c>
      <c r="X201" s="1790">
        <v>2.6</v>
      </c>
      <c r="Y201" s="1790">
        <v>1.7220599999999999</v>
      </c>
      <c r="AA201" s="1863">
        <v>0</v>
      </c>
    </row>
    <row r="202" spans="1:27" x14ac:dyDescent="0.3">
      <c r="A202" s="459"/>
      <c r="B202" s="459"/>
      <c r="C202" s="459"/>
      <c r="D202" s="459"/>
      <c r="E202" s="459"/>
      <c r="F202" s="459"/>
      <c r="G202" s="459"/>
      <c r="H202" s="1396"/>
      <c r="I202" s="459"/>
      <c r="J202" s="1865"/>
      <c r="K202" s="1865"/>
      <c r="L202" s="1790"/>
      <c r="M202" s="1790"/>
      <c r="N202" s="1790"/>
      <c r="Q202" s="1857"/>
      <c r="R202" s="1857"/>
      <c r="S202" s="1790" t="s">
        <v>378</v>
      </c>
      <c r="T202" s="1790" t="s">
        <v>1261</v>
      </c>
      <c r="U202" s="1790">
        <v>0</v>
      </c>
      <c r="V202" s="1790" t="s">
        <v>1376</v>
      </c>
      <c r="W202" s="1790">
        <v>4.0999999999999996</v>
      </c>
      <c r="X202" s="1790">
        <v>4.0999999999999996</v>
      </c>
      <c r="Y202" s="1790">
        <v>0.45566100000000004</v>
      </c>
      <c r="AA202" s="1863">
        <v>0</v>
      </c>
    </row>
    <row r="203" spans="1:27" x14ac:dyDescent="0.3">
      <c r="A203" s="459"/>
      <c r="B203" s="459"/>
      <c r="C203" s="459"/>
      <c r="D203" s="459"/>
      <c r="E203" s="459"/>
      <c r="F203" s="459"/>
      <c r="G203" s="459"/>
      <c r="H203" s="1396"/>
      <c r="I203" s="459"/>
      <c r="J203" s="1865"/>
      <c r="K203" s="1865"/>
      <c r="L203" s="1790"/>
      <c r="M203" s="1790"/>
      <c r="N203" s="1790"/>
      <c r="Q203" s="1857"/>
      <c r="R203" s="1857"/>
      <c r="S203" s="1790" t="s">
        <v>220</v>
      </c>
      <c r="T203" s="1790" t="s">
        <v>1082</v>
      </c>
      <c r="U203" s="1790">
        <v>0</v>
      </c>
      <c r="V203" s="1790" t="s">
        <v>1376</v>
      </c>
      <c r="W203" s="1790">
        <v>12.95</v>
      </c>
      <c r="X203" s="1790">
        <v>12.95</v>
      </c>
      <c r="Y203" s="1790">
        <v>1.2359999999999999E-2</v>
      </c>
      <c r="AA203" s="1863">
        <v>0</v>
      </c>
    </row>
    <row r="204" spans="1:27" x14ac:dyDescent="0.3">
      <c r="A204" s="459"/>
      <c r="B204" s="459"/>
      <c r="C204" s="459"/>
      <c r="D204" s="459"/>
      <c r="E204" s="459"/>
      <c r="F204" s="459"/>
      <c r="G204" s="459"/>
      <c r="H204" s="1396"/>
      <c r="I204" s="459"/>
      <c r="J204" s="1865"/>
      <c r="K204" s="1865"/>
      <c r="L204" s="1790"/>
      <c r="M204" s="1790"/>
      <c r="N204" s="1790"/>
      <c r="Q204" s="1857"/>
      <c r="R204" s="1857"/>
      <c r="S204" s="1790" t="s">
        <v>288</v>
      </c>
      <c r="T204" s="1790" t="s">
        <v>1150</v>
      </c>
      <c r="U204" s="1790">
        <v>0</v>
      </c>
      <c r="V204" s="1790" t="s">
        <v>1376</v>
      </c>
      <c r="W204" s="1790">
        <v>3.0500000000000003</v>
      </c>
      <c r="X204" s="1790">
        <v>3.0500000000000003</v>
      </c>
      <c r="Y204" s="1790">
        <v>0</v>
      </c>
      <c r="AA204" s="1863">
        <v>0</v>
      </c>
    </row>
    <row r="205" spans="1:27" x14ac:dyDescent="0.3">
      <c r="A205" s="459"/>
      <c r="B205" s="459"/>
      <c r="C205" s="459"/>
      <c r="D205" s="459"/>
      <c r="E205" s="459"/>
      <c r="F205" s="459"/>
      <c r="G205" s="459"/>
      <c r="H205" s="1396"/>
      <c r="I205" s="459"/>
      <c r="J205" s="1865"/>
      <c r="K205" s="1865"/>
      <c r="L205" s="1790"/>
      <c r="M205" s="1790"/>
      <c r="N205" s="1790"/>
      <c r="Q205" s="1857"/>
      <c r="R205" s="1857"/>
      <c r="S205" s="1790" t="s">
        <v>368</v>
      </c>
      <c r="T205" s="1790" t="s">
        <v>1249</v>
      </c>
      <c r="U205" s="1790">
        <v>0</v>
      </c>
      <c r="V205" s="1790" t="s">
        <v>1376</v>
      </c>
      <c r="W205" s="1790">
        <v>0.36399999999999999</v>
      </c>
      <c r="X205" s="1790">
        <v>0.36399999999999999</v>
      </c>
      <c r="Y205" s="1790">
        <v>0</v>
      </c>
      <c r="AA205" s="1863">
        <v>0</v>
      </c>
    </row>
    <row r="206" spans="1:27" x14ac:dyDescent="0.3">
      <c r="A206" s="459"/>
      <c r="B206" s="459"/>
      <c r="C206" s="459"/>
      <c r="D206" s="459"/>
      <c r="E206" s="459"/>
      <c r="F206" s="459"/>
      <c r="G206" s="459"/>
      <c r="H206" s="1396"/>
      <c r="I206" s="459"/>
      <c r="J206" s="1865"/>
      <c r="K206" s="1865"/>
      <c r="L206" s="1790"/>
      <c r="M206" s="1790"/>
      <c r="N206" s="1790"/>
      <c r="Q206" s="1857"/>
      <c r="R206" s="1857"/>
      <c r="S206" s="1790" t="s">
        <v>362</v>
      </c>
      <c r="T206" s="1790" t="s">
        <v>1243</v>
      </c>
      <c r="U206" s="1790">
        <v>0</v>
      </c>
      <c r="V206" s="1790" t="s">
        <v>1376</v>
      </c>
      <c r="W206" s="1790">
        <v>0.77</v>
      </c>
      <c r="X206" s="1790">
        <v>0.77</v>
      </c>
      <c r="Y206" s="1790">
        <v>0</v>
      </c>
      <c r="AA206" s="1863">
        <v>0</v>
      </c>
    </row>
    <row r="207" spans="1:27" x14ac:dyDescent="0.3">
      <c r="A207" s="459"/>
      <c r="B207" s="459"/>
      <c r="C207" s="459"/>
      <c r="D207" s="459"/>
      <c r="E207" s="459"/>
      <c r="F207" s="459"/>
      <c r="G207" s="459"/>
      <c r="H207" s="1396"/>
      <c r="I207" s="459"/>
      <c r="J207" s="1865"/>
      <c r="K207" s="1865"/>
      <c r="L207" s="1790"/>
      <c r="M207" s="1790"/>
      <c r="N207" s="1790"/>
      <c r="Q207" s="1857"/>
      <c r="R207" s="1857"/>
      <c r="S207" s="1790" t="s">
        <v>334</v>
      </c>
      <c r="T207" s="1790" t="s">
        <v>1205</v>
      </c>
      <c r="U207" s="1790">
        <v>0</v>
      </c>
      <c r="V207" s="1790" t="s">
        <v>1376</v>
      </c>
      <c r="W207" s="1790"/>
      <c r="X207" s="1790">
        <v>8.5500000000000007</v>
      </c>
      <c r="Y207" s="1790">
        <v>17.282576000000002</v>
      </c>
      <c r="Z207" s="1785" t="s">
        <v>1726</v>
      </c>
      <c r="AA207" s="1863">
        <v>8.5500000000000007</v>
      </c>
    </row>
    <row r="208" spans="1:27" x14ac:dyDescent="0.3">
      <c r="A208" s="459"/>
      <c r="B208" s="459"/>
      <c r="C208" s="459"/>
      <c r="D208" s="459"/>
      <c r="E208" s="459"/>
      <c r="F208" s="459"/>
      <c r="G208" s="459"/>
      <c r="H208" s="1396"/>
      <c r="I208" s="459"/>
      <c r="J208" s="1865"/>
      <c r="K208" s="1865"/>
      <c r="L208" s="1790"/>
      <c r="M208" s="1790"/>
      <c r="N208" s="1790"/>
      <c r="Q208" s="1857"/>
      <c r="R208" s="1857"/>
      <c r="S208" s="1790" t="s">
        <v>334</v>
      </c>
      <c r="T208" s="1790" t="s">
        <v>1206</v>
      </c>
      <c r="U208" s="1790">
        <v>0</v>
      </c>
      <c r="V208" s="1790" t="s">
        <v>1376</v>
      </c>
      <c r="W208" s="1790"/>
      <c r="X208" s="1790">
        <v>1</v>
      </c>
      <c r="Y208" s="1790">
        <v>0</v>
      </c>
      <c r="Z208" s="1785" t="s">
        <v>1726</v>
      </c>
      <c r="AA208" s="1863">
        <v>1</v>
      </c>
    </row>
    <row r="209" spans="1:27" x14ac:dyDescent="0.3">
      <c r="A209" s="459"/>
      <c r="B209" s="459"/>
      <c r="C209" s="459"/>
      <c r="D209" s="459"/>
      <c r="E209" s="459"/>
      <c r="F209" s="459"/>
      <c r="G209" s="459"/>
      <c r="H209" s="1396"/>
      <c r="I209" s="459"/>
      <c r="J209" s="1865"/>
      <c r="K209" s="1865"/>
      <c r="L209" s="1790"/>
      <c r="M209" s="1790"/>
      <c r="N209" s="1790"/>
      <c r="Q209" s="1857"/>
      <c r="R209" s="1857"/>
      <c r="S209" s="1790" t="s">
        <v>354</v>
      </c>
      <c r="T209" s="1790" t="s">
        <v>1238</v>
      </c>
      <c r="U209" s="1790">
        <v>0</v>
      </c>
      <c r="V209" s="1790" t="s">
        <v>1376</v>
      </c>
      <c r="W209" s="1790"/>
      <c r="X209" s="1790">
        <v>11.65</v>
      </c>
      <c r="Y209" s="1790">
        <v>4.1471400000000003</v>
      </c>
      <c r="Z209" s="1785" t="s">
        <v>1726</v>
      </c>
      <c r="AA209" s="1863">
        <v>11.65</v>
      </c>
    </row>
    <row r="210" spans="1:27" x14ac:dyDescent="0.3">
      <c r="A210" s="459"/>
      <c r="B210" s="459"/>
      <c r="C210" s="459"/>
      <c r="D210" s="459"/>
      <c r="E210" s="459"/>
      <c r="F210" s="459"/>
      <c r="G210" s="459"/>
      <c r="H210" s="1396"/>
      <c r="I210" s="459"/>
      <c r="J210" s="1865"/>
      <c r="K210" s="1865"/>
      <c r="L210" s="1790"/>
      <c r="M210" s="1790"/>
      <c r="N210" s="1790"/>
      <c r="Q210" s="1857"/>
      <c r="R210" s="1857"/>
      <c r="S210" s="1790" t="s">
        <v>206</v>
      </c>
      <c r="T210" s="1790" t="s">
        <v>1066</v>
      </c>
      <c r="U210" s="1790">
        <v>0</v>
      </c>
      <c r="V210" s="1790" t="s">
        <v>1376</v>
      </c>
      <c r="W210" s="1790"/>
      <c r="X210" s="1790">
        <v>29.8</v>
      </c>
      <c r="Y210" s="1790">
        <v>50.548198999999997</v>
      </c>
      <c r="Z210" s="1785" t="s">
        <v>1726</v>
      </c>
      <c r="AA210" s="1863">
        <v>29.8</v>
      </c>
    </row>
    <row r="211" spans="1:27" x14ac:dyDescent="0.3">
      <c r="A211" s="459"/>
      <c r="B211" s="459"/>
      <c r="C211" s="459"/>
      <c r="D211" s="459"/>
      <c r="E211" s="459"/>
      <c r="F211" s="459"/>
      <c r="G211" s="459"/>
      <c r="H211" s="1396"/>
      <c r="I211" s="459"/>
      <c r="J211" s="1865"/>
      <c r="K211" s="1865"/>
      <c r="L211" s="1790"/>
      <c r="M211" s="1790"/>
      <c r="N211" s="1790"/>
      <c r="Q211" s="1857"/>
      <c r="R211" s="1857"/>
      <c r="S211" s="1790" t="s">
        <v>224</v>
      </c>
      <c r="T211" s="1790" t="s">
        <v>1085</v>
      </c>
      <c r="U211" s="1790">
        <v>0</v>
      </c>
      <c r="V211" s="1790" t="s">
        <v>1376</v>
      </c>
      <c r="W211" s="1790"/>
      <c r="X211" s="1790">
        <v>1.429</v>
      </c>
      <c r="Y211" s="1790">
        <v>0.66</v>
      </c>
      <c r="Z211" s="1785" t="s">
        <v>1726</v>
      </c>
      <c r="AA211" s="1863">
        <v>1.429</v>
      </c>
    </row>
    <row r="212" spans="1:27" x14ac:dyDescent="0.3">
      <c r="A212" s="459"/>
      <c r="B212" s="459"/>
      <c r="C212" s="459"/>
      <c r="D212" s="459"/>
      <c r="E212" s="459"/>
      <c r="F212" s="459"/>
      <c r="G212" s="459"/>
      <c r="H212" s="1396"/>
      <c r="I212" s="459"/>
      <c r="J212" s="1865"/>
      <c r="K212" s="1865"/>
      <c r="L212" s="1790"/>
      <c r="M212" s="1790"/>
      <c r="N212" s="1790"/>
      <c r="Q212" s="1857"/>
      <c r="R212" s="1857"/>
      <c r="S212" s="1790" t="s">
        <v>224</v>
      </c>
      <c r="T212" s="1790" t="s">
        <v>1084</v>
      </c>
      <c r="U212" s="1790">
        <v>0</v>
      </c>
      <c r="V212" s="1790" t="s">
        <v>1376</v>
      </c>
      <c r="W212" s="1790"/>
      <c r="X212" s="1790">
        <v>1.429</v>
      </c>
      <c r="Y212" s="1790">
        <v>1.4550000000000001</v>
      </c>
      <c r="Z212" s="1785" t="s">
        <v>1726</v>
      </c>
      <c r="AA212" s="1863">
        <v>1.429</v>
      </c>
    </row>
    <row r="213" spans="1:27" x14ac:dyDescent="0.3">
      <c r="A213" s="459"/>
      <c r="B213" s="459"/>
      <c r="C213" s="459"/>
      <c r="D213" s="459"/>
      <c r="E213" s="459"/>
      <c r="F213" s="459"/>
      <c r="G213" s="459"/>
      <c r="H213" s="1396"/>
      <c r="I213" s="459"/>
      <c r="J213" s="1865"/>
      <c r="K213" s="1865"/>
      <c r="Q213" s="1857"/>
      <c r="R213" s="1857"/>
      <c r="S213" s="1790" t="s">
        <v>284</v>
      </c>
      <c r="T213" s="1790" t="s">
        <v>1148</v>
      </c>
      <c r="U213" s="1790">
        <v>0</v>
      </c>
      <c r="V213" s="1790" t="s">
        <v>1376</v>
      </c>
      <c r="W213" s="1790"/>
      <c r="X213" s="1790">
        <v>13.343999999999999</v>
      </c>
      <c r="Y213" s="1790">
        <v>99.387500000000003</v>
      </c>
      <c r="Z213" s="1785" t="s">
        <v>1726</v>
      </c>
      <c r="AA213" s="1863">
        <v>13.343999999999999</v>
      </c>
    </row>
    <row r="214" spans="1:27" x14ac:dyDescent="0.3">
      <c r="A214" s="459"/>
      <c r="B214" s="459"/>
      <c r="C214" s="459"/>
      <c r="D214" s="459"/>
      <c r="E214" s="459"/>
      <c r="F214" s="459"/>
      <c r="G214" s="459"/>
      <c r="H214" s="1396"/>
      <c r="I214" s="459"/>
      <c r="J214" s="1865"/>
      <c r="K214" s="1865"/>
      <c r="Q214" s="1857"/>
      <c r="R214" s="1857"/>
      <c r="S214" s="1790" t="s">
        <v>198</v>
      </c>
      <c r="T214" s="1790"/>
      <c r="U214" s="1790"/>
      <c r="V214" s="1790"/>
      <c r="W214" s="1790">
        <v>970.89800000000002</v>
      </c>
      <c r="X214" s="1790">
        <v>1072.1100000000001</v>
      </c>
      <c r="Y214" s="1790">
        <v>1703.9544217317111</v>
      </c>
      <c r="AA214" s="1863"/>
    </row>
    <row r="215" spans="1:27" x14ac:dyDescent="0.3">
      <c r="A215" s="459"/>
      <c r="B215" s="459"/>
      <c r="C215" s="459"/>
      <c r="D215" s="459"/>
      <c r="E215" s="459"/>
      <c r="F215" s="459"/>
      <c r="G215" s="459"/>
      <c r="H215" s="1396"/>
      <c r="I215" s="459"/>
      <c r="J215" s="1865"/>
      <c r="K215" s="1865"/>
      <c r="Q215" s="1857"/>
      <c r="R215" s="1857"/>
      <c r="AA215" s="1863"/>
    </row>
    <row r="216" spans="1:27" x14ac:dyDescent="0.3">
      <c r="A216" s="459"/>
      <c r="B216" s="459"/>
      <c r="C216" s="459"/>
      <c r="D216" s="459"/>
      <c r="E216" s="459"/>
      <c r="F216" s="459"/>
      <c r="G216" s="459"/>
      <c r="H216" s="1396"/>
      <c r="I216" s="459"/>
      <c r="J216" s="1865"/>
      <c r="K216" s="1865"/>
      <c r="Q216" s="1857"/>
      <c r="R216" s="1857"/>
      <c r="AA216" s="1863"/>
    </row>
    <row r="217" spans="1:27" x14ac:dyDescent="0.3">
      <c r="A217" s="459"/>
      <c r="B217" s="459"/>
      <c r="C217" s="459"/>
      <c r="D217" s="459"/>
      <c r="E217" s="459"/>
      <c r="F217" s="459"/>
      <c r="G217" s="459"/>
      <c r="H217" s="1396"/>
      <c r="I217" s="459"/>
      <c r="J217" s="1865"/>
      <c r="K217" s="1865"/>
      <c r="Q217" s="1857"/>
      <c r="R217" s="1857"/>
      <c r="AA217" s="1863"/>
    </row>
    <row r="218" spans="1:27" x14ac:dyDescent="0.3">
      <c r="A218" s="459"/>
      <c r="B218" s="459"/>
      <c r="C218" s="459"/>
      <c r="D218" s="459"/>
      <c r="E218" s="459"/>
      <c r="F218" s="459"/>
      <c r="G218" s="459"/>
      <c r="H218" s="1396"/>
      <c r="I218" s="459"/>
      <c r="J218" s="1865"/>
      <c r="K218" s="1865"/>
      <c r="Q218" s="1857"/>
      <c r="R218" s="1857"/>
      <c r="AA218" s="1863"/>
    </row>
    <row r="219" spans="1:27" x14ac:dyDescent="0.3">
      <c r="A219" s="459"/>
      <c r="B219" s="459"/>
      <c r="C219" s="459"/>
      <c r="D219" s="459"/>
      <c r="E219" s="459"/>
      <c r="F219" s="459"/>
      <c r="G219" s="459"/>
      <c r="H219" s="1396"/>
      <c r="I219" s="459"/>
      <c r="J219" s="1865"/>
      <c r="K219" s="1865"/>
      <c r="Q219" s="1857"/>
      <c r="R219" s="1857"/>
      <c r="AA219" s="1863"/>
    </row>
    <row r="220" spans="1:27" x14ac:dyDescent="0.3">
      <c r="A220" s="459"/>
      <c r="B220" s="459"/>
      <c r="C220" s="459"/>
      <c r="D220" s="459"/>
      <c r="E220" s="459"/>
      <c r="F220" s="459"/>
      <c r="G220" s="459"/>
      <c r="H220" s="1396"/>
      <c r="I220" s="459"/>
      <c r="J220" s="1865"/>
      <c r="K220" s="1865"/>
      <c r="Q220" s="1857"/>
      <c r="R220" s="1857"/>
      <c r="AA220" s="1863"/>
    </row>
    <row r="221" spans="1:27" x14ac:dyDescent="0.3">
      <c r="A221" s="459"/>
      <c r="B221" s="459"/>
      <c r="C221" s="459"/>
      <c r="D221" s="459"/>
      <c r="E221" s="459"/>
      <c r="F221" s="459"/>
      <c r="G221" s="459"/>
      <c r="H221" s="1396"/>
      <c r="I221" s="459"/>
      <c r="J221" s="1865"/>
      <c r="K221" s="1865"/>
      <c r="Q221" s="1857"/>
      <c r="R221" s="1857"/>
      <c r="AA221" s="1863"/>
    </row>
    <row r="222" spans="1:27" x14ac:dyDescent="0.3">
      <c r="A222" s="459"/>
      <c r="B222" s="459"/>
      <c r="C222" s="459"/>
      <c r="D222" s="459"/>
      <c r="E222" s="459"/>
      <c r="F222" s="459"/>
      <c r="G222" s="459"/>
      <c r="H222" s="1396"/>
      <c r="I222" s="459"/>
      <c r="J222" s="1865"/>
      <c r="K222" s="1865"/>
      <c r="Q222" s="1857"/>
      <c r="R222" s="1857"/>
      <c r="AA222" s="1863"/>
    </row>
    <row r="223" spans="1:27" x14ac:dyDescent="0.3">
      <c r="A223" s="459"/>
      <c r="B223" s="459"/>
      <c r="C223" s="459"/>
      <c r="D223" s="459"/>
      <c r="E223" s="459"/>
      <c r="F223" s="459"/>
      <c r="G223" s="459"/>
      <c r="H223" s="1396"/>
      <c r="I223" s="459"/>
      <c r="J223" s="1865"/>
      <c r="K223" s="1865"/>
      <c r="Q223" s="1857"/>
      <c r="R223" s="1857"/>
      <c r="AA223" s="1863"/>
    </row>
    <row r="224" spans="1:27" x14ac:dyDescent="0.3">
      <c r="A224" s="459"/>
      <c r="B224" s="459"/>
      <c r="C224" s="459"/>
      <c r="D224" s="459"/>
      <c r="E224" s="459"/>
      <c r="F224" s="459"/>
      <c r="G224" s="459"/>
      <c r="H224" s="1396"/>
      <c r="I224" s="459"/>
      <c r="J224" s="1865"/>
      <c r="K224" s="1865"/>
      <c r="Q224" s="1857"/>
      <c r="R224" s="1857"/>
      <c r="AA224" s="1863"/>
    </row>
    <row r="225" spans="1:27" x14ac:dyDescent="0.3">
      <c r="A225" s="459"/>
      <c r="B225" s="459"/>
      <c r="C225" s="459"/>
      <c r="D225" s="459"/>
      <c r="E225" s="459"/>
      <c r="F225" s="459"/>
      <c r="G225" s="459"/>
      <c r="H225" s="1396"/>
      <c r="I225" s="459"/>
      <c r="J225" s="1865"/>
      <c r="K225" s="1865"/>
      <c r="Q225" s="1857"/>
      <c r="R225" s="1857"/>
      <c r="AA225" s="1863"/>
    </row>
    <row r="226" spans="1:27" x14ac:dyDescent="0.3">
      <c r="A226" s="459"/>
      <c r="B226" s="459"/>
      <c r="C226" s="459"/>
      <c r="D226" s="459"/>
      <c r="E226" s="459"/>
      <c r="F226" s="459"/>
      <c r="G226" s="459"/>
      <c r="H226" s="1396"/>
      <c r="I226" s="459"/>
      <c r="J226" s="1865"/>
      <c r="K226" s="1865"/>
      <c r="O226" s="1865"/>
      <c r="P226" s="1865"/>
      <c r="Q226" s="1857"/>
      <c r="R226" s="1857"/>
      <c r="AA226" s="1863"/>
    </row>
    <row r="227" spans="1:27" x14ac:dyDescent="0.3">
      <c r="A227" s="459"/>
      <c r="B227" s="459"/>
      <c r="C227" s="459"/>
      <c r="D227" s="459"/>
      <c r="E227" s="459"/>
      <c r="F227" s="459"/>
      <c r="G227" s="459"/>
      <c r="H227" s="1396"/>
      <c r="I227" s="459"/>
      <c r="J227" s="1865"/>
      <c r="K227" s="1865"/>
      <c r="O227" s="1865"/>
      <c r="P227" s="1865"/>
      <c r="Q227" s="1857"/>
      <c r="R227" s="1857"/>
      <c r="AA227" s="1863"/>
    </row>
    <row r="228" spans="1:27" x14ac:dyDescent="0.3">
      <c r="A228" s="459"/>
      <c r="B228" s="459"/>
      <c r="C228" s="459"/>
      <c r="D228" s="459"/>
      <c r="E228" s="459"/>
      <c r="F228" s="459"/>
      <c r="G228" s="459"/>
      <c r="H228" s="1396"/>
      <c r="I228" s="459"/>
      <c r="J228" s="1865"/>
      <c r="K228" s="1865"/>
      <c r="O228" s="1865"/>
      <c r="P228" s="1865"/>
      <c r="Q228" s="1857"/>
      <c r="R228" s="1857"/>
      <c r="AA228" s="1863"/>
    </row>
    <row r="229" spans="1:27" ht="16.5" x14ac:dyDescent="0.3">
      <c r="AA229" s="1863"/>
    </row>
    <row r="230" spans="1:27" ht="16.5" x14ac:dyDescent="0.3">
      <c r="AA230" s="1863"/>
    </row>
    <row r="231" spans="1:27" ht="16.5" x14ac:dyDescent="0.3">
      <c r="AA231" s="1863"/>
    </row>
    <row r="232" spans="1:27" ht="16.5" x14ac:dyDescent="0.3">
      <c r="AA232" s="1863"/>
    </row>
    <row r="233" spans="1:27" ht="16.5" x14ac:dyDescent="0.3">
      <c r="AA233" s="1863"/>
    </row>
    <row r="234" spans="1:27" ht="16.5" x14ac:dyDescent="0.3">
      <c r="AA234" s="1863"/>
    </row>
    <row r="235" spans="1:27" ht="16.5" x14ac:dyDescent="0.3">
      <c r="AA235" s="1863"/>
    </row>
    <row r="236" spans="1:27" ht="16.5" x14ac:dyDescent="0.3">
      <c r="AA236" s="1863"/>
    </row>
    <row r="237" spans="1:27" ht="16.5" x14ac:dyDescent="0.3">
      <c r="AA237" s="1863"/>
    </row>
    <row r="238" spans="1:27" ht="16.5" x14ac:dyDescent="0.3">
      <c r="AA238" s="1863"/>
    </row>
    <row r="239" spans="1:27" ht="16.5" x14ac:dyDescent="0.3">
      <c r="AA239" s="1863"/>
    </row>
    <row r="240" spans="1:27" ht="16.5" x14ac:dyDescent="0.3">
      <c r="AA240" s="1863"/>
    </row>
    <row r="241" spans="27:27" ht="16.5" x14ac:dyDescent="0.3">
      <c r="AA241" s="1863"/>
    </row>
    <row r="242" spans="27:27" ht="16.5" x14ac:dyDescent="0.3">
      <c r="AA242" s="1863"/>
    </row>
    <row r="243" spans="27:27" ht="16.5" x14ac:dyDescent="0.3">
      <c r="AA243" s="1863"/>
    </row>
    <row r="244" spans="27:27" ht="16.5" x14ac:dyDescent="0.3">
      <c r="AA244" s="1863"/>
    </row>
    <row r="245" spans="27:27" ht="16.5" x14ac:dyDescent="0.3">
      <c r="AA245" s="1863"/>
    </row>
    <row r="246" spans="27:27" ht="16.5" x14ac:dyDescent="0.3">
      <c r="AA246" s="1863"/>
    </row>
    <row r="247" spans="27:27" ht="16.5" x14ac:dyDescent="0.3">
      <c r="AA247" s="1863"/>
    </row>
    <row r="248" spans="27:27" ht="16.5" x14ac:dyDescent="0.3">
      <c r="AA248" s="1863"/>
    </row>
    <row r="249" spans="27:27" ht="16.5" x14ac:dyDescent="0.3">
      <c r="AA249" s="1863"/>
    </row>
    <row r="250" spans="27:27" ht="16.5" x14ac:dyDescent="0.3">
      <c r="AA250" s="1863"/>
    </row>
    <row r="251" spans="27:27" ht="16.5" x14ac:dyDescent="0.3">
      <c r="AA251" s="1863"/>
    </row>
    <row r="252" spans="27:27" ht="16.5" x14ac:dyDescent="0.3">
      <c r="AA252" s="1863"/>
    </row>
    <row r="253" spans="27:27" ht="16.5" x14ac:dyDescent="0.3">
      <c r="AA253" s="1863"/>
    </row>
    <row r="254" spans="27:27" ht="16.5" x14ac:dyDescent="0.3">
      <c r="AA254" s="1863"/>
    </row>
    <row r="255" spans="27:27" ht="16.5" x14ac:dyDescent="0.3">
      <c r="AA255" s="1863"/>
    </row>
    <row r="256" spans="27:27" ht="16.5" x14ac:dyDescent="0.3">
      <c r="AA256" s="1863"/>
    </row>
    <row r="257" spans="27:27" ht="16.5" x14ac:dyDescent="0.3">
      <c r="AA257" s="1863"/>
    </row>
    <row r="258" spans="27:27" ht="16.5" x14ac:dyDescent="0.3">
      <c r="AA258" s="1863"/>
    </row>
    <row r="259" spans="27:27" ht="16.5" x14ac:dyDescent="0.3">
      <c r="AA259" s="1863"/>
    </row>
    <row r="260" spans="27:27" ht="16.5" x14ac:dyDescent="0.3">
      <c r="AA260" s="1863"/>
    </row>
    <row r="261" spans="27:27" ht="16.5" x14ac:dyDescent="0.3">
      <c r="AA261" s="1863"/>
    </row>
    <row r="262" spans="27:27" ht="16.5" x14ac:dyDescent="0.3">
      <c r="AA262" s="1863"/>
    </row>
    <row r="263" spans="27:27" ht="16.5" x14ac:dyDescent="0.3">
      <c r="AA263" s="1863"/>
    </row>
    <row r="264" spans="27:27" ht="16.5" x14ac:dyDescent="0.3">
      <c r="AA264" s="1863"/>
    </row>
    <row r="265" spans="27:27" ht="16.5" x14ac:dyDescent="0.3">
      <c r="AA265" s="1863"/>
    </row>
    <row r="266" spans="27:27" ht="16.5" x14ac:dyDescent="0.3">
      <c r="AA266" s="1863"/>
    </row>
    <row r="267" spans="27:27" ht="16.5" x14ac:dyDescent="0.3">
      <c r="AA267" s="1863"/>
    </row>
    <row r="268" spans="27:27" ht="16.5" x14ac:dyDescent="0.3">
      <c r="AA268" s="1863"/>
    </row>
    <row r="269" spans="27:27" ht="16.5" x14ac:dyDescent="0.3">
      <c r="AA269" s="1863"/>
    </row>
    <row r="270" spans="27:27" ht="16.5" x14ac:dyDescent="0.3">
      <c r="AA270" s="1863"/>
    </row>
    <row r="271" spans="27:27" ht="16.5" x14ac:dyDescent="0.3">
      <c r="AA271" s="1863"/>
    </row>
    <row r="272" spans="27:27" ht="16.5" x14ac:dyDescent="0.3">
      <c r="AA272" s="1863"/>
    </row>
    <row r="273" spans="27:27" ht="16.5" x14ac:dyDescent="0.3">
      <c r="AA273" s="1863"/>
    </row>
    <row r="274" spans="27:27" ht="16.5" x14ac:dyDescent="0.3">
      <c r="AA274" s="1863"/>
    </row>
    <row r="275" spans="27:27" ht="16.5" x14ac:dyDescent="0.3">
      <c r="AA275" s="1863"/>
    </row>
    <row r="276" spans="27:27" ht="16.5" x14ac:dyDescent="0.3">
      <c r="AA276" s="1863"/>
    </row>
    <row r="277" spans="27:27" ht="16.5" x14ac:dyDescent="0.3">
      <c r="AA277" s="1863"/>
    </row>
    <row r="278" spans="27:27" ht="16.5" x14ac:dyDescent="0.3">
      <c r="AA278" s="1863"/>
    </row>
    <row r="279" spans="27:27" ht="16.5" x14ac:dyDescent="0.3">
      <c r="AA279" s="1863"/>
    </row>
    <row r="280" spans="27:27" ht="16.5" x14ac:dyDescent="0.3">
      <c r="AA280" s="1863"/>
    </row>
    <row r="281" spans="27:27" ht="16.5" x14ac:dyDescent="0.3">
      <c r="AA281" s="1863"/>
    </row>
    <row r="282" spans="27:27" ht="16.5" x14ac:dyDescent="0.3">
      <c r="AA282" s="1863"/>
    </row>
    <row r="283" spans="27:27" ht="16.5" x14ac:dyDescent="0.3">
      <c r="AA283" s="1863"/>
    </row>
    <row r="284" spans="27:27" ht="16.5" x14ac:dyDescent="0.3">
      <c r="AA284" s="1863"/>
    </row>
    <row r="285" spans="27:27" ht="16.5" x14ac:dyDescent="0.3">
      <c r="AA285" s="1863"/>
    </row>
    <row r="286" spans="27:27" ht="16.5" x14ac:dyDescent="0.3">
      <c r="AA286" s="1863"/>
    </row>
    <row r="287" spans="27:27" ht="16.5" x14ac:dyDescent="0.3">
      <c r="AA287" s="1863"/>
    </row>
    <row r="288" spans="27:27" ht="16.5" x14ac:dyDescent="0.3">
      <c r="AA288" s="1863"/>
    </row>
    <row r="289" spans="27:27" ht="16.5" x14ac:dyDescent="0.3">
      <c r="AA289" s="1863"/>
    </row>
    <row r="290" spans="27:27" ht="16.5" x14ac:dyDescent="0.3">
      <c r="AA290" s="1863"/>
    </row>
    <row r="291" spans="27:27" ht="16.5" x14ac:dyDescent="0.3">
      <c r="AA291" s="1863"/>
    </row>
    <row r="292" spans="27:27" ht="16.5" x14ac:dyDescent="0.3">
      <c r="AA292" s="1863"/>
    </row>
    <row r="293" spans="27:27" ht="16.5" x14ac:dyDescent="0.3">
      <c r="AA293" s="1863"/>
    </row>
    <row r="294" spans="27:27" ht="16.5" x14ac:dyDescent="0.3">
      <c r="AA294" s="1863"/>
    </row>
    <row r="295" spans="27:27" ht="16.5" x14ac:dyDescent="0.3">
      <c r="AA295" s="1863"/>
    </row>
    <row r="296" spans="27:27" ht="16.5" x14ac:dyDescent="0.3">
      <c r="AA296" s="1863"/>
    </row>
    <row r="297" spans="27:27" ht="16.5" x14ac:dyDescent="0.3">
      <c r="AA297" s="1863"/>
    </row>
    <row r="298" spans="27:27" ht="16.5" x14ac:dyDescent="0.3">
      <c r="AA298" s="1863"/>
    </row>
    <row r="299" spans="27:27" ht="16.5" x14ac:dyDescent="0.3">
      <c r="AA299" s="1863"/>
    </row>
    <row r="300" spans="27:27" ht="16.5" x14ac:dyDescent="0.3">
      <c r="AA300" s="1863"/>
    </row>
    <row r="301" spans="27:27" ht="16.5" x14ac:dyDescent="0.3">
      <c r="AA301" s="1863"/>
    </row>
    <row r="302" spans="27:27" ht="16.5" x14ac:dyDescent="0.3">
      <c r="AA302" s="1863"/>
    </row>
    <row r="303" spans="27:27" ht="16.5" x14ac:dyDescent="0.3">
      <c r="AA303" s="1863"/>
    </row>
    <row r="304" spans="27:27" ht="16.5" x14ac:dyDescent="0.3">
      <c r="AA304" s="1863"/>
    </row>
    <row r="305" spans="27:27" ht="16.5" x14ac:dyDescent="0.3">
      <c r="AA305" s="1863"/>
    </row>
    <row r="306" spans="27:27" ht="16.5" x14ac:dyDescent="0.3">
      <c r="AA306" s="1863"/>
    </row>
    <row r="307" spans="27:27" ht="16.5" x14ac:dyDescent="0.3">
      <c r="AA307" s="1863"/>
    </row>
    <row r="308" spans="27:27" ht="16.5" x14ac:dyDescent="0.3">
      <c r="AA308" s="1863"/>
    </row>
    <row r="309" spans="27:27" ht="16.5" x14ac:dyDescent="0.3">
      <c r="AA309" s="1863"/>
    </row>
    <row r="310" spans="27:27" ht="16.5" x14ac:dyDescent="0.3">
      <c r="AA310" s="1863"/>
    </row>
    <row r="311" spans="27:27" ht="16.5" x14ac:dyDescent="0.3">
      <c r="AA311" s="1863"/>
    </row>
    <row r="312" spans="27:27" ht="16.5" x14ac:dyDescent="0.3">
      <c r="AA312" s="1863"/>
    </row>
    <row r="313" spans="27:27" ht="16.5" x14ac:dyDescent="0.3">
      <c r="AA313" s="1863"/>
    </row>
    <row r="314" spans="27:27" ht="16.5" x14ac:dyDescent="0.3">
      <c r="AA314" s="1863"/>
    </row>
    <row r="315" spans="27:27" ht="16.5" x14ac:dyDescent="0.3">
      <c r="AA315" s="1863"/>
    </row>
    <row r="316" spans="27:27" ht="16.5" x14ac:dyDescent="0.3">
      <c r="AA316" s="1863"/>
    </row>
    <row r="317" spans="27:27" ht="16.5" x14ac:dyDescent="0.3">
      <c r="AA317" s="1863"/>
    </row>
    <row r="318" spans="27:27" ht="16.5" x14ac:dyDescent="0.3">
      <c r="AA318" s="1863"/>
    </row>
    <row r="319" spans="27:27" ht="16.5" x14ac:dyDescent="0.3">
      <c r="AA319" s="1863"/>
    </row>
    <row r="320" spans="27:27" ht="16.5" x14ac:dyDescent="0.3">
      <c r="AA320" s="1863"/>
    </row>
    <row r="321" spans="27:27" ht="16.5" x14ac:dyDescent="0.3">
      <c r="AA321" s="1863"/>
    </row>
    <row r="322" spans="27:27" ht="16.5" x14ac:dyDescent="0.3">
      <c r="AA322" s="1863"/>
    </row>
    <row r="323" spans="27:27" ht="16.5" x14ac:dyDescent="0.3">
      <c r="AA323" s="1863"/>
    </row>
    <row r="324" spans="27:27" ht="16.5" x14ac:dyDescent="0.3">
      <c r="AA324" s="1863"/>
    </row>
    <row r="325" spans="27:27" ht="16.5" x14ac:dyDescent="0.3">
      <c r="AA325" s="1863"/>
    </row>
    <row r="326" spans="27:27" ht="16.5" x14ac:dyDescent="0.3">
      <c r="AA326" s="1863"/>
    </row>
    <row r="327" spans="27:27" ht="16.5" x14ac:dyDescent="0.3">
      <c r="AA327" s="1863"/>
    </row>
    <row r="328" spans="27:27" ht="16.5" x14ac:dyDescent="0.3">
      <c r="AA328" s="1863"/>
    </row>
    <row r="329" spans="27:27" ht="16.5" x14ac:dyDescent="0.3">
      <c r="AA329" s="1863"/>
    </row>
    <row r="330" spans="27:27" ht="16.5" x14ac:dyDescent="0.3">
      <c r="AA330" s="1863"/>
    </row>
    <row r="331" spans="27:27" ht="16.5" x14ac:dyDescent="0.3">
      <c r="AA331" s="1863"/>
    </row>
    <row r="332" spans="27:27" ht="16.5" x14ac:dyDescent="0.3">
      <c r="AA332" s="1863"/>
    </row>
    <row r="333" spans="27:27" ht="16.5" x14ac:dyDescent="0.3">
      <c r="AA333" s="1863"/>
    </row>
    <row r="334" spans="27:27" ht="16.5" x14ac:dyDescent="0.3">
      <c r="AA334" s="1863"/>
    </row>
    <row r="335" spans="27:27" ht="16.5" x14ac:dyDescent="0.3">
      <c r="AA335" s="1863"/>
    </row>
    <row r="336" spans="27:27" ht="16.5" x14ac:dyDescent="0.3">
      <c r="AA336" s="1863"/>
    </row>
    <row r="337" spans="27:27" ht="16.5" x14ac:dyDescent="0.3">
      <c r="AA337" s="1863"/>
    </row>
    <row r="338" spans="27:27" ht="16.5" x14ac:dyDescent="0.3">
      <c r="AA338" s="1863"/>
    </row>
    <row r="339" spans="27:27" ht="16.5" x14ac:dyDescent="0.3">
      <c r="AA339" s="1863"/>
    </row>
    <row r="340" spans="27:27" ht="16.5" x14ac:dyDescent="0.3">
      <c r="AA340" s="1863"/>
    </row>
    <row r="341" spans="27:27" ht="16.5" x14ac:dyDescent="0.3">
      <c r="AA341" s="1863"/>
    </row>
    <row r="342" spans="27:27" ht="16.5" x14ac:dyDescent="0.3">
      <c r="AA342" s="1863"/>
    </row>
    <row r="343" spans="27:27" ht="16.5" x14ac:dyDescent="0.3">
      <c r="AA343" s="1863"/>
    </row>
    <row r="344" spans="27:27" ht="16.5" x14ac:dyDescent="0.3">
      <c r="AA344" s="1863"/>
    </row>
    <row r="345" spans="27:27" ht="16.5" x14ac:dyDescent="0.3">
      <c r="AA345" s="1863"/>
    </row>
    <row r="346" spans="27:27" ht="16.5" x14ac:dyDescent="0.3">
      <c r="AA346" s="1863"/>
    </row>
    <row r="347" spans="27:27" ht="16.5" x14ac:dyDescent="0.3">
      <c r="AA347" s="1863"/>
    </row>
    <row r="348" spans="27:27" ht="16.5" x14ac:dyDescent="0.3">
      <c r="AA348" s="1863"/>
    </row>
    <row r="349" spans="27:27" ht="16.5" x14ac:dyDescent="0.3">
      <c r="AA349" s="1863"/>
    </row>
    <row r="350" spans="27:27" ht="16.5" x14ac:dyDescent="0.3">
      <c r="AA350" s="1863"/>
    </row>
    <row r="351" spans="27:27" ht="16.5" x14ac:dyDescent="0.3">
      <c r="AA351" s="1863"/>
    </row>
    <row r="352" spans="27:27" ht="16.5" x14ac:dyDescent="0.3">
      <c r="AA352" s="1863"/>
    </row>
    <row r="353" spans="27:27" ht="16.5" x14ac:dyDescent="0.3">
      <c r="AA353" s="1863"/>
    </row>
    <row r="354" spans="27:27" ht="16.5" x14ac:dyDescent="0.3">
      <c r="AA354" s="1863"/>
    </row>
    <row r="355" spans="27:27" ht="16.5" x14ac:dyDescent="0.3">
      <c r="AA355" s="1863"/>
    </row>
    <row r="356" spans="27:27" ht="16.5" x14ac:dyDescent="0.3">
      <c r="AA356" s="1863"/>
    </row>
    <row r="357" spans="27:27" ht="16.5" x14ac:dyDescent="0.3">
      <c r="AA357" s="1863"/>
    </row>
    <row r="358" spans="27:27" ht="16.5" x14ac:dyDescent="0.3">
      <c r="AA358" s="1863"/>
    </row>
    <row r="359" spans="27:27" ht="16.5" x14ac:dyDescent="0.3">
      <c r="AA359" s="1863"/>
    </row>
    <row r="360" spans="27:27" ht="16.5" x14ac:dyDescent="0.3">
      <c r="AA360" s="1863"/>
    </row>
    <row r="361" spans="27:27" ht="16.5" x14ac:dyDescent="0.3">
      <c r="AA361" s="1863"/>
    </row>
    <row r="362" spans="27:27" ht="16.5" x14ac:dyDescent="0.3">
      <c r="AA362" s="1863"/>
    </row>
    <row r="363" spans="27:27" ht="16.5" x14ac:dyDescent="0.3">
      <c r="AA363" s="1863"/>
    </row>
    <row r="364" spans="27:27" ht="16.5" x14ac:dyDescent="0.3">
      <c r="AA364" s="1863"/>
    </row>
    <row r="365" spans="27:27" ht="16.5" x14ac:dyDescent="0.3">
      <c r="AA365" s="1863"/>
    </row>
    <row r="366" spans="27:27" ht="16.5" x14ac:dyDescent="0.3">
      <c r="AA366" s="1863"/>
    </row>
    <row r="367" spans="27:27" ht="16.5" x14ac:dyDescent="0.3">
      <c r="AA367" s="1863"/>
    </row>
    <row r="368" spans="27:27" ht="16.5" x14ac:dyDescent="0.3">
      <c r="AA368" s="1863"/>
    </row>
    <row r="369" spans="27:27" ht="16.5" x14ac:dyDescent="0.3">
      <c r="AA369" s="1863"/>
    </row>
    <row r="370" spans="27:27" ht="16.5" x14ac:dyDescent="0.3">
      <c r="AA370" s="1863"/>
    </row>
    <row r="371" spans="27:27" ht="16.5" x14ac:dyDescent="0.3">
      <c r="AA371" s="1863"/>
    </row>
    <row r="372" spans="27:27" ht="16.5" x14ac:dyDescent="0.3">
      <c r="AA372" s="1863"/>
    </row>
    <row r="373" spans="27:27" ht="16.5" x14ac:dyDescent="0.3">
      <c r="AA373" s="1863"/>
    </row>
    <row r="374" spans="27:27" ht="16.5" x14ac:dyDescent="0.3">
      <c r="AA374" s="1863"/>
    </row>
    <row r="375" spans="27:27" ht="16.5" x14ac:dyDescent="0.3">
      <c r="AA375" s="1863"/>
    </row>
    <row r="376" spans="27:27" ht="16.5" x14ac:dyDescent="0.3">
      <c r="AA376" s="1863"/>
    </row>
    <row r="377" spans="27:27" ht="16.5" x14ac:dyDescent="0.3">
      <c r="AA377" s="1863"/>
    </row>
    <row r="378" spans="27:27" ht="16.5" x14ac:dyDescent="0.3">
      <c r="AA378" s="1863"/>
    </row>
    <row r="379" spans="27:27" ht="16.5" x14ac:dyDescent="0.3">
      <c r="AA379" s="1863"/>
    </row>
    <row r="380" spans="27:27" ht="16.5" x14ac:dyDescent="0.3">
      <c r="AA380" s="1863"/>
    </row>
    <row r="381" spans="27:27" ht="16.5" x14ac:dyDescent="0.3">
      <c r="AA381" s="1863"/>
    </row>
    <row r="382" spans="27:27" ht="16.5" x14ac:dyDescent="0.3">
      <c r="AA382" s="1863"/>
    </row>
    <row r="383" spans="27:27" ht="16.5" x14ac:dyDescent="0.3">
      <c r="AA383" s="1863"/>
    </row>
    <row r="384" spans="27:27" ht="16.5" x14ac:dyDescent="0.3">
      <c r="AA384" s="1863"/>
    </row>
    <row r="385" spans="27:27" ht="16.5" x14ac:dyDescent="0.3">
      <c r="AA385" s="1863"/>
    </row>
    <row r="386" spans="27:27" ht="16.5" x14ac:dyDescent="0.3">
      <c r="AA386" s="1863"/>
    </row>
    <row r="387" spans="27:27" ht="16.5" x14ac:dyDescent="0.3">
      <c r="AA387" s="1863"/>
    </row>
    <row r="388" spans="27:27" ht="16.5" x14ac:dyDescent="0.3">
      <c r="AA388" s="1863"/>
    </row>
    <row r="389" spans="27:27" ht="16.5" x14ac:dyDescent="0.3">
      <c r="AA389" s="1863"/>
    </row>
    <row r="390" spans="27:27" ht="16.5" x14ac:dyDescent="0.3">
      <c r="AA390" s="1863"/>
    </row>
    <row r="391" spans="27:27" ht="16.5" x14ac:dyDescent="0.3">
      <c r="AA391" s="1863"/>
    </row>
    <row r="392" spans="27:27" ht="16.5" x14ac:dyDescent="0.3">
      <c r="AA392" s="1863"/>
    </row>
    <row r="393" spans="27:27" ht="16.5" x14ac:dyDescent="0.3">
      <c r="AA393" s="1863"/>
    </row>
    <row r="394" spans="27:27" ht="16.5" x14ac:dyDescent="0.3">
      <c r="AA394" s="1863"/>
    </row>
    <row r="395" spans="27:27" ht="16.5" x14ac:dyDescent="0.3">
      <c r="AA395" s="1863"/>
    </row>
    <row r="396" spans="27:27" ht="16.5" x14ac:dyDescent="0.3">
      <c r="AA396" s="1863"/>
    </row>
    <row r="397" spans="27:27" ht="16.5" x14ac:dyDescent="0.3">
      <c r="AA397" s="1863"/>
    </row>
    <row r="398" spans="27:27" ht="16.5" x14ac:dyDescent="0.3">
      <c r="AA398" s="1863"/>
    </row>
    <row r="399" spans="27:27" ht="16.5" x14ac:dyDescent="0.3">
      <c r="AA399" s="1863"/>
    </row>
    <row r="400" spans="27:27" ht="16.5" x14ac:dyDescent="0.3">
      <c r="AA400" s="1863"/>
    </row>
    <row r="401" spans="27:27" ht="16.5" x14ac:dyDescent="0.3">
      <c r="AA401" s="1863"/>
    </row>
    <row r="402" spans="27:27" ht="16.5" x14ac:dyDescent="0.3">
      <c r="AA402" s="1863"/>
    </row>
    <row r="403" spans="27:27" ht="16.5" x14ac:dyDescent="0.3">
      <c r="AA403" s="1863"/>
    </row>
    <row r="404" spans="27:27" ht="16.5" x14ac:dyDescent="0.3">
      <c r="AA404" s="1863"/>
    </row>
    <row r="405" spans="27:27" ht="16.5" x14ac:dyDescent="0.3">
      <c r="AA405" s="1863"/>
    </row>
    <row r="406" spans="27:27" ht="16.5" x14ac:dyDescent="0.3">
      <c r="AA406" s="1863"/>
    </row>
    <row r="407" spans="27:27" ht="16.5" x14ac:dyDescent="0.3">
      <c r="AA407" s="1863"/>
    </row>
    <row r="408" spans="27:27" ht="16.5" x14ac:dyDescent="0.3">
      <c r="AA408" s="1863"/>
    </row>
    <row r="409" spans="27:27" ht="16.5" x14ac:dyDescent="0.3">
      <c r="AA409" s="1863"/>
    </row>
    <row r="410" spans="27:27" ht="16.5" x14ac:dyDescent="0.3">
      <c r="AA410" s="1863"/>
    </row>
    <row r="411" spans="27:27" ht="16.5" x14ac:dyDescent="0.3">
      <c r="AA411" s="1863"/>
    </row>
    <row r="412" spans="27:27" ht="16.5" x14ac:dyDescent="0.3">
      <c r="AA412" s="1863"/>
    </row>
    <row r="413" spans="27:27" ht="16.5" x14ac:dyDescent="0.3">
      <c r="AA413" s="1863"/>
    </row>
    <row r="414" spans="27:27" ht="16.5" x14ac:dyDescent="0.3">
      <c r="AA414" s="1863"/>
    </row>
    <row r="415" spans="27:27" ht="16.5" x14ac:dyDescent="0.3">
      <c r="AA415" s="1863"/>
    </row>
    <row r="416" spans="27:27" ht="16.5" x14ac:dyDescent="0.3">
      <c r="AA416" s="1863"/>
    </row>
    <row r="417" spans="27:27" ht="16.5" x14ac:dyDescent="0.3">
      <c r="AA417" s="1863"/>
    </row>
    <row r="418" spans="27:27" ht="16.5" x14ac:dyDescent="0.3">
      <c r="AA418" s="1863"/>
    </row>
    <row r="419" spans="27:27" ht="16.5" x14ac:dyDescent="0.3">
      <c r="AA419" s="1863"/>
    </row>
    <row r="420" spans="27:27" ht="16.5" x14ac:dyDescent="0.3">
      <c r="AA420" s="1863"/>
    </row>
    <row r="421" spans="27:27" ht="16.5" x14ac:dyDescent="0.3">
      <c r="AA421" s="1863"/>
    </row>
    <row r="422" spans="27:27" ht="16.5" x14ac:dyDescent="0.3">
      <c r="AA422" s="1863"/>
    </row>
    <row r="423" spans="27:27" ht="16.5" x14ac:dyDescent="0.3">
      <c r="AA423" s="1863"/>
    </row>
    <row r="424" spans="27:27" ht="16.5" x14ac:dyDescent="0.3">
      <c r="AA424" s="1863"/>
    </row>
    <row r="425" spans="27:27" ht="16.5" x14ac:dyDescent="0.3">
      <c r="AA425" s="1863"/>
    </row>
    <row r="426" spans="27:27" ht="16.5" x14ac:dyDescent="0.3">
      <c r="AA426" s="1863"/>
    </row>
    <row r="427" spans="27:27" ht="16.5" x14ac:dyDescent="0.3">
      <c r="AA427" s="1863"/>
    </row>
    <row r="428" spans="27:27" ht="16.5" x14ac:dyDescent="0.3">
      <c r="AA428" s="1863"/>
    </row>
    <row r="429" spans="27:27" ht="16.5" x14ac:dyDescent="0.3">
      <c r="AA429" s="1863"/>
    </row>
    <row r="430" spans="27:27" ht="16.5" x14ac:dyDescent="0.3">
      <c r="AA430" s="1863"/>
    </row>
    <row r="431" spans="27:27" ht="16.5" x14ac:dyDescent="0.3">
      <c r="AA431" s="1863"/>
    </row>
    <row r="432" spans="27:27" ht="16.5" x14ac:dyDescent="0.3">
      <c r="AA432" s="1863"/>
    </row>
    <row r="433" spans="27:27" ht="16.5" x14ac:dyDescent="0.3">
      <c r="AA433" s="1863"/>
    </row>
    <row r="434" spans="27:27" ht="16.5" x14ac:dyDescent="0.3">
      <c r="AA434" s="1863"/>
    </row>
    <row r="435" spans="27:27" ht="16.5" x14ac:dyDescent="0.3">
      <c r="AA435" s="1863"/>
    </row>
    <row r="436" spans="27:27" ht="16.5" x14ac:dyDescent="0.3">
      <c r="AA436" s="1863"/>
    </row>
    <row r="437" spans="27:27" ht="16.5" x14ac:dyDescent="0.3">
      <c r="AA437" s="1863"/>
    </row>
    <row r="438" spans="27:27" ht="16.5" x14ac:dyDescent="0.3">
      <c r="AA438" s="1863"/>
    </row>
    <row r="439" spans="27:27" ht="16.5" x14ac:dyDescent="0.3">
      <c r="AA439" s="1863"/>
    </row>
    <row r="440" spans="27:27" ht="16.5" x14ac:dyDescent="0.3">
      <c r="AA440" s="1863"/>
    </row>
    <row r="441" spans="27:27" ht="16.5" x14ac:dyDescent="0.3">
      <c r="AA441" s="1863"/>
    </row>
    <row r="442" spans="27:27" ht="16.5" x14ac:dyDescent="0.3">
      <c r="AA442" s="1863"/>
    </row>
    <row r="443" spans="27:27" ht="16.5" x14ac:dyDescent="0.3">
      <c r="AA443" s="1863"/>
    </row>
    <row r="444" spans="27:27" ht="16.5" x14ac:dyDescent="0.3">
      <c r="AA444" s="1863"/>
    </row>
    <row r="445" spans="27:27" ht="16.5" x14ac:dyDescent="0.3">
      <c r="AA445" s="1863"/>
    </row>
    <row r="446" spans="27:27" ht="16.5" x14ac:dyDescent="0.3">
      <c r="AA446" s="1863"/>
    </row>
    <row r="447" spans="27:27" ht="16.5" x14ac:dyDescent="0.3">
      <c r="AA447" s="1863"/>
    </row>
    <row r="448" spans="27:27" ht="16.5" x14ac:dyDescent="0.3">
      <c r="AA448" s="1863"/>
    </row>
    <row r="449" spans="27:27" ht="16.5" x14ac:dyDescent="0.3">
      <c r="AA449" s="1863"/>
    </row>
    <row r="450" spans="27:27" ht="16.5" x14ac:dyDescent="0.3">
      <c r="AA450" s="1863"/>
    </row>
    <row r="451" spans="27:27" ht="16.5" x14ac:dyDescent="0.3">
      <c r="AA451" s="1863"/>
    </row>
    <row r="452" spans="27:27" ht="16.5" x14ac:dyDescent="0.3">
      <c r="AA452" s="1863"/>
    </row>
    <row r="453" spans="27:27" ht="16.5" x14ac:dyDescent="0.3">
      <c r="AA453" s="1863"/>
    </row>
    <row r="454" spans="27:27" ht="16.5" x14ac:dyDescent="0.3">
      <c r="AA454" s="1863"/>
    </row>
    <row r="455" spans="27:27" ht="16.5" x14ac:dyDescent="0.3">
      <c r="AA455" s="1863"/>
    </row>
    <row r="456" spans="27:27" ht="16.5" x14ac:dyDescent="0.3">
      <c r="AA456" s="1863"/>
    </row>
    <row r="457" spans="27:27" ht="16.5" x14ac:dyDescent="0.3">
      <c r="AA457" s="1863"/>
    </row>
    <row r="458" spans="27:27" ht="16.5" x14ac:dyDescent="0.3">
      <c r="AA458" s="1863"/>
    </row>
    <row r="459" spans="27:27" ht="16.5" x14ac:dyDescent="0.3">
      <c r="AA459" s="1863"/>
    </row>
    <row r="460" spans="27:27" ht="16.5" x14ac:dyDescent="0.3">
      <c r="AA460" s="1863"/>
    </row>
    <row r="461" spans="27:27" ht="16.5" x14ac:dyDescent="0.3">
      <c r="AA461" s="1863"/>
    </row>
    <row r="462" spans="27:27" ht="16.5" x14ac:dyDescent="0.3">
      <c r="AA462" s="1863"/>
    </row>
    <row r="463" spans="27:27" ht="16.5" x14ac:dyDescent="0.3">
      <c r="AA463" s="1863"/>
    </row>
    <row r="464" spans="27:27" ht="16.5" x14ac:dyDescent="0.3">
      <c r="AA464" s="1863"/>
    </row>
    <row r="465" spans="27:27" ht="16.5" x14ac:dyDescent="0.3">
      <c r="AA465" s="1863"/>
    </row>
    <row r="466" spans="27:27" ht="16.5" x14ac:dyDescent="0.3">
      <c r="AA466" s="1863"/>
    </row>
    <row r="467" spans="27:27" ht="16.5" x14ac:dyDescent="0.3">
      <c r="AA467" s="1863"/>
    </row>
    <row r="468" spans="27:27" ht="16.5" x14ac:dyDescent="0.3">
      <c r="AA468" s="1863"/>
    </row>
    <row r="469" spans="27:27" ht="16.5" x14ac:dyDescent="0.3">
      <c r="AA469" s="1863"/>
    </row>
    <row r="470" spans="27:27" ht="16.5" x14ac:dyDescent="0.3">
      <c r="AA470" s="1863"/>
    </row>
    <row r="471" spans="27:27" ht="16.5" x14ac:dyDescent="0.3">
      <c r="AA471" s="1863"/>
    </row>
    <row r="472" spans="27:27" ht="16.5" x14ac:dyDescent="0.3">
      <c r="AA472" s="1863"/>
    </row>
    <row r="473" spans="27:27" ht="16.5" x14ac:dyDescent="0.3">
      <c r="AA473" s="1863"/>
    </row>
    <row r="474" spans="27:27" ht="16.5" x14ac:dyDescent="0.3">
      <c r="AA474" s="1863"/>
    </row>
    <row r="475" spans="27:27" ht="16.5" x14ac:dyDescent="0.3">
      <c r="AA475" s="1863"/>
    </row>
    <row r="476" spans="27:27" ht="16.5" x14ac:dyDescent="0.3">
      <c r="AA476" s="1863"/>
    </row>
    <row r="477" spans="27:27" ht="16.5" x14ac:dyDescent="0.3">
      <c r="AA477" s="1863"/>
    </row>
    <row r="478" spans="27:27" ht="16.5" x14ac:dyDescent="0.3">
      <c r="AA478" s="1863"/>
    </row>
    <row r="479" spans="27:27" ht="16.5" x14ac:dyDescent="0.3">
      <c r="AA479" s="1863"/>
    </row>
    <row r="480" spans="27:27" ht="16.5" x14ac:dyDescent="0.3">
      <c r="AA480" s="1863"/>
    </row>
    <row r="481" spans="27:27" ht="16.5" x14ac:dyDescent="0.3">
      <c r="AA481" s="1863"/>
    </row>
    <row r="482" spans="27:27" ht="16.5" x14ac:dyDescent="0.3">
      <c r="AA482" s="1863"/>
    </row>
    <row r="483" spans="27:27" ht="16.5" x14ac:dyDescent="0.3">
      <c r="AA483" s="1863"/>
    </row>
    <row r="484" spans="27:27" ht="16.5" x14ac:dyDescent="0.3">
      <c r="AA484" s="1863"/>
    </row>
    <row r="485" spans="27:27" ht="16.5" x14ac:dyDescent="0.3">
      <c r="AA485" s="1863"/>
    </row>
    <row r="486" spans="27:27" ht="16.5" x14ac:dyDescent="0.3">
      <c r="AA486" s="1863"/>
    </row>
    <row r="487" spans="27:27" ht="16.5" x14ac:dyDescent="0.3">
      <c r="AA487" s="1863"/>
    </row>
    <row r="488" spans="27:27" ht="16.5" x14ac:dyDescent="0.3">
      <c r="AA488" s="1863"/>
    </row>
    <row r="489" spans="27:27" ht="16.5" x14ac:dyDescent="0.3">
      <c r="AA489" s="1863"/>
    </row>
    <row r="490" spans="27:27" ht="16.5" x14ac:dyDescent="0.3">
      <c r="AA490" s="1863"/>
    </row>
    <row r="491" spans="27:27" ht="16.5" x14ac:dyDescent="0.3">
      <c r="AA491" s="1863"/>
    </row>
    <row r="492" spans="27:27" ht="16.5" x14ac:dyDescent="0.3">
      <c r="AA492" s="1863"/>
    </row>
    <row r="493" spans="27:27" ht="16.5" x14ac:dyDescent="0.3">
      <c r="AA493" s="1863"/>
    </row>
    <row r="494" spans="27:27" ht="16.5" x14ac:dyDescent="0.3">
      <c r="AA494" s="1863"/>
    </row>
    <row r="495" spans="27:27" ht="16.5" x14ac:dyDescent="0.3">
      <c r="AA495" s="1863"/>
    </row>
    <row r="496" spans="27:27" ht="16.5" x14ac:dyDescent="0.3">
      <c r="AA496" s="1863"/>
    </row>
    <row r="497" spans="27:27" ht="16.5" x14ac:dyDescent="0.3">
      <c r="AA497" s="1863"/>
    </row>
    <row r="498" spans="27:27" ht="16.5" x14ac:dyDescent="0.3">
      <c r="AA498" s="1863"/>
    </row>
    <row r="499" spans="27:27" ht="16.5" x14ac:dyDescent="0.3">
      <c r="AA499" s="1863"/>
    </row>
    <row r="500" spans="27:27" ht="16.5" x14ac:dyDescent="0.3">
      <c r="AA500" s="1863"/>
    </row>
    <row r="501" spans="27:27" ht="16.5" x14ac:dyDescent="0.3">
      <c r="AA501" s="1863"/>
    </row>
    <row r="502" spans="27:27" ht="16.5" x14ac:dyDescent="0.3">
      <c r="AA502" s="1863"/>
    </row>
    <row r="503" spans="27:27" ht="16.5" x14ac:dyDescent="0.3">
      <c r="AA503" s="1863"/>
    </row>
    <row r="504" spans="27:27" ht="16.5" x14ac:dyDescent="0.3">
      <c r="AA504" s="1863"/>
    </row>
    <row r="505" spans="27:27" ht="16.5" x14ac:dyDescent="0.3">
      <c r="AA505" s="1863"/>
    </row>
    <row r="506" spans="27:27" ht="16.5" x14ac:dyDescent="0.3">
      <c r="AA506" s="1863"/>
    </row>
    <row r="507" spans="27:27" ht="16.5" x14ac:dyDescent="0.3">
      <c r="AA507" s="1863"/>
    </row>
    <row r="508" spans="27:27" ht="16.5" x14ac:dyDescent="0.3">
      <c r="AA508" s="1863"/>
    </row>
    <row r="509" spans="27:27" ht="16.5" x14ac:dyDescent="0.3">
      <c r="AA509" s="1863"/>
    </row>
    <row r="510" spans="27:27" ht="16.5" x14ac:dyDescent="0.3">
      <c r="AA510" s="1863"/>
    </row>
    <row r="511" spans="27:27" ht="16.5" x14ac:dyDescent="0.3">
      <c r="AA511" s="1863"/>
    </row>
    <row r="512" spans="27:27" ht="16.5" x14ac:dyDescent="0.3">
      <c r="AA512" s="1863"/>
    </row>
    <row r="513" spans="27:27" ht="16.5" x14ac:dyDescent="0.3">
      <c r="AA513" s="1863"/>
    </row>
    <row r="514" spans="27:27" ht="16.5" x14ac:dyDescent="0.3">
      <c r="AA514" s="1863"/>
    </row>
    <row r="515" spans="27:27" ht="16.5" x14ac:dyDescent="0.3">
      <c r="AA515" s="1863"/>
    </row>
    <row r="516" spans="27:27" ht="16.5" x14ac:dyDescent="0.3">
      <c r="AA516" s="1863"/>
    </row>
    <row r="517" spans="27:27" ht="16.5" x14ac:dyDescent="0.3">
      <c r="AA517" s="1863"/>
    </row>
    <row r="518" spans="27:27" ht="16.5" x14ac:dyDescent="0.3">
      <c r="AA518" s="1863"/>
    </row>
    <row r="519" spans="27:27" ht="16.5" x14ac:dyDescent="0.3">
      <c r="AA519" s="1863"/>
    </row>
    <row r="520" spans="27:27" ht="16.5" x14ac:dyDescent="0.3">
      <c r="AA520" s="1863"/>
    </row>
    <row r="521" spans="27:27" ht="16.5" x14ac:dyDescent="0.3">
      <c r="AA521" s="1863"/>
    </row>
    <row r="522" spans="27:27" ht="16.5" x14ac:dyDescent="0.3">
      <c r="AA522" s="1863"/>
    </row>
    <row r="523" spans="27:27" ht="16.5" x14ac:dyDescent="0.3">
      <c r="AA523" s="1863"/>
    </row>
    <row r="524" spans="27:27" ht="16.5" x14ac:dyDescent="0.3">
      <c r="AA524" s="1863"/>
    </row>
    <row r="525" spans="27:27" ht="16.5" x14ac:dyDescent="0.3">
      <c r="AA525" s="1863"/>
    </row>
    <row r="526" spans="27:27" ht="16.5" x14ac:dyDescent="0.3">
      <c r="AA526" s="1863"/>
    </row>
    <row r="527" spans="27:27" ht="16.5" x14ac:dyDescent="0.3">
      <c r="AA527" s="1863"/>
    </row>
    <row r="528" spans="27:27" ht="16.5" x14ac:dyDescent="0.3">
      <c r="AA528" s="1863"/>
    </row>
    <row r="529" spans="27:27" ht="16.5" x14ac:dyDescent="0.3">
      <c r="AA529" s="1863"/>
    </row>
    <row r="530" spans="27:27" ht="16.5" x14ac:dyDescent="0.3">
      <c r="AA530" s="1863"/>
    </row>
    <row r="531" spans="27:27" ht="16.5" x14ac:dyDescent="0.3">
      <c r="AA531" s="1863"/>
    </row>
    <row r="532" spans="27:27" ht="16.5" x14ac:dyDescent="0.3">
      <c r="AA532" s="1863"/>
    </row>
    <row r="533" spans="27:27" ht="16.5" x14ac:dyDescent="0.3">
      <c r="AA533" s="1863"/>
    </row>
    <row r="534" spans="27:27" ht="16.5" x14ac:dyDescent="0.3">
      <c r="AA534" s="1863"/>
    </row>
    <row r="535" spans="27:27" ht="16.5" x14ac:dyDescent="0.3">
      <c r="AA535" s="1863"/>
    </row>
    <row r="536" spans="27:27" ht="16.5" x14ac:dyDescent="0.3">
      <c r="AA536" s="1863"/>
    </row>
    <row r="537" spans="27:27" ht="16.5" x14ac:dyDescent="0.3">
      <c r="AA537" s="1863"/>
    </row>
    <row r="538" spans="27:27" ht="16.5" x14ac:dyDescent="0.3">
      <c r="AA538" s="1863"/>
    </row>
    <row r="539" spans="27:27" ht="16.5" x14ac:dyDescent="0.3">
      <c r="AA539" s="1863"/>
    </row>
    <row r="540" spans="27:27" ht="16.5" x14ac:dyDescent="0.3">
      <c r="AA540" s="1863"/>
    </row>
    <row r="541" spans="27:27" ht="16.5" x14ac:dyDescent="0.3">
      <c r="AA541" s="1863"/>
    </row>
    <row r="542" spans="27:27" ht="16.5" x14ac:dyDescent="0.3">
      <c r="AA542" s="1863"/>
    </row>
    <row r="543" spans="27:27" ht="16.5" x14ac:dyDescent="0.3">
      <c r="AA543" s="1863"/>
    </row>
    <row r="544" spans="27:27" ht="16.5" x14ac:dyDescent="0.3">
      <c r="AA544" s="1863"/>
    </row>
    <row r="545" spans="27:27" ht="16.5" x14ac:dyDescent="0.3">
      <c r="AA545" s="1863"/>
    </row>
    <row r="546" spans="27:27" ht="16.5" x14ac:dyDescent="0.3">
      <c r="AA546" s="1863"/>
    </row>
    <row r="547" spans="27:27" ht="16.5" x14ac:dyDescent="0.3">
      <c r="AA547" s="1863"/>
    </row>
    <row r="548" spans="27:27" ht="16.5" x14ac:dyDescent="0.3">
      <c r="AA548" s="1863"/>
    </row>
    <row r="549" spans="27:27" ht="16.5" x14ac:dyDescent="0.3">
      <c r="AA549" s="1863"/>
    </row>
    <row r="550" spans="27:27" ht="16.5" x14ac:dyDescent="0.3">
      <c r="AA550" s="1863"/>
    </row>
    <row r="551" spans="27:27" ht="16.5" x14ac:dyDescent="0.3">
      <c r="AA551" s="1863"/>
    </row>
    <row r="552" spans="27:27" ht="16.5" x14ac:dyDescent="0.3">
      <c r="AA552" s="1863"/>
    </row>
    <row r="553" spans="27:27" ht="16.5" x14ac:dyDescent="0.3">
      <c r="AA553" s="1863"/>
    </row>
    <row r="554" spans="27:27" ht="16.5" x14ac:dyDescent="0.3">
      <c r="AA554" s="1863"/>
    </row>
    <row r="555" spans="27:27" ht="16.5" x14ac:dyDescent="0.3">
      <c r="AA555" s="1863"/>
    </row>
    <row r="556" spans="27:27" ht="16.5" x14ac:dyDescent="0.3">
      <c r="AA556" s="1863"/>
    </row>
    <row r="557" spans="27:27" ht="16.5" x14ac:dyDescent="0.3">
      <c r="AA557" s="1863"/>
    </row>
    <row r="558" spans="27:27" ht="16.5" x14ac:dyDescent="0.3">
      <c r="AA558" s="1863"/>
    </row>
    <row r="559" spans="27:27" ht="16.5" x14ac:dyDescent="0.3">
      <c r="AA559" s="1863"/>
    </row>
    <row r="560" spans="27:27" ht="16.5" x14ac:dyDescent="0.3">
      <c r="AA560" s="1863"/>
    </row>
    <row r="561" spans="27:27" ht="16.5" x14ac:dyDescent="0.3">
      <c r="AA561" s="1863"/>
    </row>
    <row r="562" spans="27:27" ht="16.5" x14ac:dyDescent="0.3">
      <c r="AA562" s="1863"/>
    </row>
    <row r="563" spans="27:27" ht="16.5" x14ac:dyDescent="0.3">
      <c r="AA563" s="1863"/>
    </row>
    <row r="564" spans="27:27" ht="16.5" x14ac:dyDescent="0.3">
      <c r="AA564" s="1863"/>
    </row>
    <row r="565" spans="27:27" ht="16.5" x14ac:dyDescent="0.3">
      <c r="AA565" s="1863"/>
    </row>
    <row r="566" spans="27:27" ht="16.5" x14ac:dyDescent="0.3">
      <c r="AA566" s="1863"/>
    </row>
    <row r="567" spans="27:27" ht="16.5" x14ac:dyDescent="0.3">
      <c r="AA567" s="1863"/>
    </row>
    <row r="568" spans="27:27" ht="16.5" x14ac:dyDescent="0.3">
      <c r="AA568" s="1863"/>
    </row>
    <row r="569" spans="27:27" ht="16.5" x14ac:dyDescent="0.3">
      <c r="AA569" s="1863"/>
    </row>
    <row r="570" spans="27:27" ht="16.5" x14ac:dyDescent="0.3">
      <c r="AA570" s="1863"/>
    </row>
    <row r="571" spans="27:27" ht="16.5" x14ac:dyDescent="0.3">
      <c r="AA571" s="1863"/>
    </row>
    <row r="572" spans="27:27" ht="16.5" x14ac:dyDescent="0.3">
      <c r="AA572" s="1863"/>
    </row>
    <row r="573" spans="27:27" ht="16.5" x14ac:dyDescent="0.3">
      <c r="AA573" s="1863"/>
    </row>
    <row r="574" spans="27:27" ht="16.5" x14ac:dyDescent="0.3">
      <c r="AA574" s="1863"/>
    </row>
    <row r="575" spans="27:27" ht="16.5" x14ac:dyDescent="0.3">
      <c r="AA575" s="1863"/>
    </row>
    <row r="576" spans="27:27" ht="16.5" x14ac:dyDescent="0.3">
      <c r="AA576" s="1863"/>
    </row>
    <row r="577" spans="27:27" ht="16.5" x14ac:dyDescent="0.3">
      <c r="AA577" s="1863"/>
    </row>
    <row r="578" spans="27:27" ht="16.5" x14ac:dyDescent="0.3">
      <c r="AA578" s="1863"/>
    </row>
    <row r="579" spans="27:27" ht="16.5" x14ac:dyDescent="0.3">
      <c r="AA579" s="1863"/>
    </row>
    <row r="580" spans="27:27" ht="16.5" x14ac:dyDescent="0.3">
      <c r="AA580" s="1863"/>
    </row>
    <row r="581" spans="27:27" ht="16.5" x14ac:dyDescent="0.3">
      <c r="AA581" s="1863"/>
    </row>
    <row r="582" spans="27:27" ht="16.5" x14ac:dyDescent="0.3">
      <c r="AA582" s="1863"/>
    </row>
    <row r="583" spans="27:27" ht="16.5" x14ac:dyDescent="0.3">
      <c r="AA583" s="1863"/>
    </row>
    <row r="584" spans="27:27" ht="16.5" x14ac:dyDescent="0.3">
      <c r="AA584" s="1863"/>
    </row>
    <row r="585" spans="27:27" ht="16.5" x14ac:dyDescent="0.3">
      <c r="AA585" s="1863"/>
    </row>
    <row r="586" spans="27:27" ht="16.5" x14ac:dyDescent="0.3">
      <c r="AA586" s="1863"/>
    </row>
    <row r="587" spans="27:27" ht="16.5" x14ac:dyDescent="0.3">
      <c r="AA587" s="1863"/>
    </row>
    <row r="588" spans="27:27" ht="16.5" x14ac:dyDescent="0.3">
      <c r="AA588" s="1863"/>
    </row>
    <row r="589" spans="27:27" ht="16.5" x14ac:dyDescent="0.3">
      <c r="AA589" s="1863"/>
    </row>
    <row r="590" spans="27:27" ht="16.5" x14ac:dyDescent="0.3">
      <c r="AA590" s="1863"/>
    </row>
    <row r="591" spans="27:27" ht="16.5" x14ac:dyDescent="0.3">
      <c r="AA591" s="1863"/>
    </row>
    <row r="592" spans="27:27" ht="16.5" x14ac:dyDescent="0.3">
      <c r="AA592" s="1863"/>
    </row>
    <row r="593" spans="27:27" ht="16.5" x14ac:dyDescent="0.3">
      <c r="AA593" s="1863"/>
    </row>
    <row r="594" spans="27:27" ht="16.5" x14ac:dyDescent="0.3">
      <c r="AA594" s="1863"/>
    </row>
    <row r="595" spans="27:27" ht="16.5" x14ac:dyDescent="0.3">
      <c r="AA595" s="1863"/>
    </row>
    <row r="596" spans="27:27" ht="16.5" x14ac:dyDescent="0.3">
      <c r="AA596" s="1863"/>
    </row>
    <row r="597" spans="27:27" ht="16.5" x14ac:dyDescent="0.3">
      <c r="AA597" s="1863"/>
    </row>
    <row r="598" spans="27:27" ht="16.5" x14ac:dyDescent="0.3">
      <c r="AA598" s="1863"/>
    </row>
    <row r="599" spans="27:27" ht="16.5" x14ac:dyDescent="0.3">
      <c r="AA599" s="1863"/>
    </row>
    <row r="600" spans="27:27" ht="16.5" x14ac:dyDescent="0.3">
      <c r="AA600" s="1863"/>
    </row>
    <row r="601" spans="27:27" ht="16.5" x14ac:dyDescent="0.3">
      <c r="AA601" s="1863"/>
    </row>
    <row r="602" spans="27:27" ht="16.5" x14ac:dyDescent="0.3">
      <c r="AA602" s="1863"/>
    </row>
    <row r="603" spans="27:27" ht="16.5" x14ac:dyDescent="0.3">
      <c r="AA603" s="1863"/>
    </row>
    <row r="604" spans="27:27" ht="16.5" x14ac:dyDescent="0.3">
      <c r="AA604" s="1863"/>
    </row>
    <row r="605" spans="27:27" ht="16.5" x14ac:dyDescent="0.3">
      <c r="AA605" s="1863"/>
    </row>
    <row r="606" spans="27:27" ht="16.5" x14ac:dyDescent="0.3">
      <c r="AA606" s="1863"/>
    </row>
    <row r="607" spans="27:27" ht="16.5" x14ac:dyDescent="0.3">
      <c r="AA607" s="1863"/>
    </row>
    <row r="608" spans="27:27" ht="16.5" x14ac:dyDescent="0.3">
      <c r="AA608" s="1863"/>
    </row>
    <row r="609" spans="27:27" ht="16.5" x14ac:dyDescent="0.3">
      <c r="AA609" s="1863"/>
    </row>
    <row r="610" spans="27:27" ht="16.5" x14ac:dyDescent="0.3">
      <c r="AA610" s="1863"/>
    </row>
    <row r="611" spans="27:27" ht="16.5" x14ac:dyDescent="0.3">
      <c r="AA611" s="1863"/>
    </row>
    <row r="612" spans="27:27" ht="16.5" x14ac:dyDescent="0.3">
      <c r="AA612" s="1863"/>
    </row>
    <row r="613" spans="27:27" ht="16.5" x14ac:dyDescent="0.3">
      <c r="AA613" s="1863"/>
    </row>
    <row r="614" spans="27:27" ht="16.5" x14ac:dyDescent="0.3">
      <c r="AA614" s="1863"/>
    </row>
    <row r="615" spans="27:27" ht="16.5" x14ac:dyDescent="0.3">
      <c r="AA615" s="1863"/>
    </row>
    <row r="616" spans="27:27" ht="16.5" x14ac:dyDescent="0.3">
      <c r="AA616" s="1863"/>
    </row>
    <row r="617" spans="27:27" ht="16.5" x14ac:dyDescent="0.3">
      <c r="AA617" s="1863"/>
    </row>
    <row r="618" spans="27:27" ht="16.5" x14ac:dyDescent="0.3">
      <c r="AA618" s="1863"/>
    </row>
    <row r="619" spans="27:27" ht="16.5" x14ac:dyDescent="0.3">
      <c r="AA619" s="1863"/>
    </row>
    <row r="620" spans="27:27" ht="16.5" x14ac:dyDescent="0.3">
      <c r="AA620" s="1863"/>
    </row>
    <row r="621" spans="27:27" ht="16.5" x14ac:dyDescent="0.3">
      <c r="AA621" s="1863"/>
    </row>
    <row r="622" spans="27:27" ht="16.5" x14ac:dyDescent="0.3">
      <c r="AA622" s="1863"/>
    </row>
    <row r="623" spans="27:27" ht="16.5" x14ac:dyDescent="0.3">
      <c r="AA623" s="1863"/>
    </row>
    <row r="624" spans="27:27" ht="16.5" x14ac:dyDescent="0.3">
      <c r="AA624" s="1863"/>
    </row>
    <row r="625" spans="27:27" ht="16.5" x14ac:dyDescent="0.3">
      <c r="AA625" s="1863"/>
    </row>
    <row r="626" spans="27:27" ht="16.5" x14ac:dyDescent="0.3">
      <c r="AA626" s="1863"/>
    </row>
    <row r="627" spans="27:27" ht="16.5" x14ac:dyDescent="0.3">
      <c r="AA627" s="1863"/>
    </row>
    <row r="628" spans="27:27" ht="16.5" x14ac:dyDescent="0.3">
      <c r="AA628" s="1863"/>
    </row>
    <row r="629" spans="27:27" ht="16.5" x14ac:dyDescent="0.3">
      <c r="AA629" s="1863"/>
    </row>
    <row r="630" spans="27:27" ht="16.5" x14ac:dyDescent="0.3">
      <c r="AA630" s="1863"/>
    </row>
    <row r="631" spans="27:27" ht="16.5" x14ac:dyDescent="0.3">
      <c r="AA631" s="1863"/>
    </row>
    <row r="632" spans="27:27" ht="16.5" x14ac:dyDescent="0.3">
      <c r="AA632" s="1863"/>
    </row>
    <row r="633" spans="27:27" ht="16.5" x14ac:dyDescent="0.3">
      <c r="AA633" s="1863"/>
    </row>
    <row r="634" spans="27:27" ht="16.5" x14ac:dyDescent="0.3">
      <c r="AA634" s="1863"/>
    </row>
    <row r="635" spans="27:27" ht="16.5" x14ac:dyDescent="0.3">
      <c r="AA635" s="1863"/>
    </row>
    <row r="636" spans="27:27" ht="16.5" x14ac:dyDescent="0.3">
      <c r="AA636" s="1863"/>
    </row>
    <row r="637" spans="27:27" ht="16.5" x14ac:dyDescent="0.3">
      <c r="AA637" s="1863"/>
    </row>
    <row r="638" spans="27:27" ht="16.5" x14ac:dyDescent="0.3">
      <c r="AA638" s="1863"/>
    </row>
    <row r="639" spans="27:27" ht="16.5" x14ac:dyDescent="0.3">
      <c r="AA639" s="1863"/>
    </row>
    <row r="640" spans="27:27" ht="16.5" x14ac:dyDescent="0.3">
      <c r="AA640" s="1863"/>
    </row>
    <row r="641" spans="27:27" ht="16.5" x14ac:dyDescent="0.3">
      <c r="AA641" s="1863"/>
    </row>
    <row r="642" spans="27:27" ht="16.5" x14ac:dyDescent="0.3">
      <c r="AA642" s="1863"/>
    </row>
    <row r="643" spans="27:27" ht="16.5" x14ac:dyDescent="0.3">
      <c r="AA643" s="1863"/>
    </row>
    <row r="644" spans="27:27" ht="16.5" x14ac:dyDescent="0.3">
      <c r="AA644" s="1863"/>
    </row>
    <row r="645" spans="27:27" ht="16.5" x14ac:dyDescent="0.3">
      <c r="AA645" s="1863"/>
    </row>
    <row r="646" spans="27:27" ht="16.5" x14ac:dyDescent="0.3">
      <c r="AA646" s="1863"/>
    </row>
    <row r="647" spans="27:27" ht="16.5" x14ac:dyDescent="0.3">
      <c r="AA647" s="1863"/>
    </row>
    <row r="648" spans="27:27" ht="16.5" x14ac:dyDescent="0.3">
      <c r="AA648" s="1863"/>
    </row>
    <row r="649" spans="27:27" ht="16.5" x14ac:dyDescent="0.3">
      <c r="AA649" s="1863"/>
    </row>
    <row r="650" spans="27:27" ht="16.5" x14ac:dyDescent="0.3">
      <c r="AA650" s="1863"/>
    </row>
    <row r="651" spans="27:27" ht="16.5" x14ac:dyDescent="0.3">
      <c r="AA651" s="1863"/>
    </row>
    <row r="652" spans="27:27" ht="16.5" x14ac:dyDescent="0.3">
      <c r="AA652" s="1863"/>
    </row>
    <row r="653" spans="27:27" ht="16.5" x14ac:dyDescent="0.3">
      <c r="AA653" s="1863"/>
    </row>
    <row r="654" spans="27:27" ht="16.5" x14ac:dyDescent="0.3">
      <c r="AA654" s="1863"/>
    </row>
    <row r="655" spans="27:27" ht="16.5" x14ac:dyDescent="0.3">
      <c r="AA655" s="1863"/>
    </row>
    <row r="656" spans="27:27" ht="16.5" x14ac:dyDescent="0.3">
      <c r="AA656" s="1863"/>
    </row>
    <row r="657" spans="27:27" ht="16.5" x14ac:dyDescent="0.3">
      <c r="AA657" s="1863"/>
    </row>
    <row r="658" spans="27:27" ht="16.5" x14ac:dyDescent="0.3">
      <c r="AA658" s="1863"/>
    </row>
    <row r="659" spans="27:27" ht="16.5" x14ac:dyDescent="0.3">
      <c r="AA659" s="1863"/>
    </row>
    <row r="660" spans="27:27" ht="16.5" x14ac:dyDescent="0.3">
      <c r="AA660" s="1863"/>
    </row>
    <row r="661" spans="27:27" ht="16.5" x14ac:dyDescent="0.3">
      <c r="AA661" s="1863"/>
    </row>
    <row r="662" spans="27:27" ht="16.5" x14ac:dyDescent="0.3">
      <c r="AA662" s="1863"/>
    </row>
    <row r="663" spans="27:27" ht="16.5" x14ac:dyDescent="0.3">
      <c r="AA663" s="1863"/>
    </row>
    <row r="664" spans="27:27" ht="16.5" x14ac:dyDescent="0.3">
      <c r="AA664" s="1863"/>
    </row>
    <row r="665" spans="27:27" ht="16.5" x14ac:dyDescent="0.3">
      <c r="AA665" s="1863"/>
    </row>
    <row r="666" spans="27:27" ht="16.5" x14ac:dyDescent="0.3">
      <c r="AA666" s="1863"/>
    </row>
    <row r="667" spans="27:27" ht="16.5" x14ac:dyDescent="0.3">
      <c r="AA667" s="1863"/>
    </row>
    <row r="668" spans="27:27" ht="16.5" x14ac:dyDescent="0.3">
      <c r="AA668" s="1863"/>
    </row>
    <row r="669" spans="27:27" ht="16.5" x14ac:dyDescent="0.3">
      <c r="AA669" s="1863"/>
    </row>
    <row r="670" spans="27:27" ht="16.5" x14ac:dyDescent="0.3">
      <c r="AA670" s="1863"/>
    </row>
    <row r="671" spans="27:27" ht="16.5" x14ac:dyDescent="0.3">
      <c r="AA671" s="1863"/>
    </row>
    <row r="672" spans="27:27" ht="16.5" x14ac:dyDescent="0.3">
      <c r="AA672" s="1863"/>
    </row>
    <row r="673" spans="27:27" ht="16.5" x14ac:dyDescent="0.3">
      <c r="AA673" s="1863"/>
    </row>
    <row r="674" spans="27:27" ht="16.5" x14ac:dyDescent="0.3">
      <c r="AA674" s="1863"/>
    </row>
    <row r="675" spans="27:27" ht="16.5" x14ac:dyDescent="0.3">
      <c r="AA675" s="1863"/>
    </row>
    <row r="676" spans="27:27" ht="16.5" x14ac:dyDescent="0.3">
      <c r="AA676" s="1863"/>
    </row>
    <row r="677" spans="27:27" ht="16.5" x14ac:dyDescent="0.3">
      <c r="AA677" s="1863"/>
    </row>
    <row r="678" spans="27:27" ht="16.5" x14ac:dyDescent="0.3">
      <c r="AA678" s="1863"/>
    </row>
    <row r="679" spans="27:27" ht="16.5" x14ac:dyDescent="0.3">
      <c r="AA679" s="1863"/>
    </row>
    <row r="680" spans="27:27" ht="16.5" x14ac:dyDescent="0.3">
      <c r="AA680" s="1863"/>
    </row>
    <row r="681" spans="27:27" ht="16.5" x14ac:dyDescent="0.3">
      <c r="AA681" s="1863"/>
    </row>
    <row r="682" spans="27:27" ht="16.5" x14ac:dyDescent="0.3">
      <c r="AA682" s="1863"/>
    </row>
    <row r="683" spans="27:27" ht="16.5" x14ac:dyDescent="0.3">
      <c r="AA683" s="1863"/>
    </row>
    <row r="684" spans="27:27" ht="16.5" x14ac:dyDescent="0.3">
      <c r="AA684" s="1863"/>
    </row>
    <row r="685" spans="27:27" ht="16.5" x14ac:dyDescent="0.3">
      <c r="AA685" s="1863"/>
    </row>
    <row r="686" spans="27:27" ht="16.5" x14ac:dyDescent="0.3">
      <c r="AA686" s="1863"/>
    </row>
    <row r="687" spans="27:27" ht="16.5" x14ac:dyDescent="0.3">
      <c r="AA687" s="1863"/>
    </row>
    <row r="688" spans="27:27" ht="16.5" x14ac:dyDescent="0.3">
      <c r="AA688" s="1863"/>
    </row>
    <row r="689" spans="27:27" ht="16.5" x14ac:dyDescent="0.3">
      <c r="AA689" s="1863"/>
    </row>
    <row r="690" spans="27:27" ht="16.5" x14ac:dyDescent="0.3">
      <c r="AA690" s="1863"/>
    </row>
    <row r="691" spans="27:27" ht="16.5" x14ac:dyDescent="0.3">
      <c r="AA691" s="1863"/>
    </row>
    <row r="692" spans="27:27" ht="16.5" x14ac:dyDescent="0.3">
      <c r="AA692" s="1863"/>
    </row>
    <row r="693" spans="27:27" ht="16.5" x14ac:dyDescent="0.3">
      <c r="AA693" s="1863"/>
    </row>
    <row r="694" spans="27:27" ht="16.5" x14ac:dyDescent="0.3">
      <c r="AA694" s="1863"/>
    </row>
    <row r="695" spans="27:27" ht="16.5" x14ac:dyDescent="0.3">
      <c r="AA695" s="1863"/>
    </row>
    <row r="696" spans="27:27" ht="16.5" x14ac:dyDescent="0.3">
      <c r="AA696" s="1863"/>
    </row>
    <row r="697" spans="27:27" ht="16.5" x14ac:dyDescent="0.3">
      <c r="AA697" s="1863"/>
    </row>
    <row r="698" spans="27:27" ht="16.5" x14ac:dyDescent="0.3">
      <c r="AA698" s="1863"/>
    </row>
    <row r="699" spans="27:27" ht="16.5" x14ac:dyDescent="0.3">
      <c r="AA699" s="1863"/>
    </row>
    <row r="700" spans="27:27" ht="16.5" x14ac:dyDescent="0.3">
      <c r="AA700" s="1863"/>
    </row>
    <row r="701" spans="27:27" ht="16.5" x14ac:dyDescent="0.3">
      <c r="AA701" s="1863"/>
    </row>
    <row r="702" spans="27:27" ht="16.5" x14ac:dyDescent="0.3">
      <c r="AA702" s="1863"/>
    </row>
    <row r="703" spans="27:27" ht="16.5" x14ac:dyDescent="0.3">
      <c r="AA703" s="1863"/>
    </row>
    <row r="704" spans="27:27" ht="16.5" x14ac:dyDescent="0.3">
      <c r="AA704" s="1863"/>
    </row>
    <row r="705" spans="27:27" ht="16.5" x14ac:dyDescent="0.3">
      <c r="AA705" s="1863"/>
    </row>
    <row r="706" spans="27:27" ht="16.5" x14ac:dyDescent="0.3">
      <c r="AA706" s="1863"/>
    </row>
    <row r="707" spans="27:27" ht="16.5" x14ac:dyDescent="0.3">
      <c r="AA707" s="1863"/>
    </row>
    <row r="708" spans="27:27" ht="16.5" x14ac:dyDescent="0.3">
      <c r="AA708" s="1863"/>
    </row>
    <row r="709" spans="27:27" ht="16.5" x14ac:dyDescent="0.3">
      <c r="AA709" s="1863"/>
    </row>
    <row r="710" spans="27:27" ht="16.5" x14ac:dyDescent="0.3">
      <c r="AA710" s="1863"/>
    </row>
    <row r="711" spans="27:27" ht="16.5" x14ac:dyDescent="0.3">
      <c r="AA711" s="1863"/>
    </row>
    <row r="712" spans="27:27" ht="16.5" x14ac:dyDescent="0.3">
      <c r="AA712" s="1863"/>
    </row>
    <row r="713" spans="27:27" ht="16.5" x14ac:dyDescent="0.3">
      <c r="AA713" s="1863"/>
    </row>
    <row r="714" spans="27:27" ht="16.5" x14ac:dyDescent="0.3">
      <c r="AA714" s="1863"/>
    </row>
    <row r="715" spans="27:27" ht="16.5" x14ac:dyDescent="0.3">
      <c r="AA715" s="1863"/>
    </row>
    <row r="716" spans="27:27" ht="16.5" x14ac:dyDescent="0.3">
      <c r="AA716" s="1863"/>
    </row>
    <row r="717" spans="27:27" ht="16.5" x14ac:dyDescent="0.3">
      <c r="AA717" s="1863"/>
    </row>
    <row r="718" spans="27:27" ht="16.5" x14ac:dyDescent="0.3">
      <c r="AA718" s="1863"/>
    </row>
    <row r="719" spans="27:27" ht="16.5" x14ac:dyDescent="0.3">
      <c r="AA719" s="1863"/>
    </row>
    <row r="720" spans="27:27" ht="16.5" x14ac:dyDescent="0.3">
      <c r="AA720" s="1863"/>
    </row>
    <row r="721" spans="27:27" ht="16.5" x14ac:dyDescent="0.3">
      <c r="AA721" s="1863"/>
    </row>
    <row r="722" spans="27:27" ht="16.5" x14ac:dyDescent="0.3">
      <c r="AA722" s="1863"/>
    </row>
    <row r="723" spans="27:27" ht="16.5" x14ac:dyDescent="0.3">
      <c r="AA723" s="1863"/>
    </row>
    <row r="724" spans="27:27" ht="16.5" x14ac:dyDescent="0.3">
      <c r="AA724" s="1863"/>
    </row>
    <row r="725" spans="27:27" ht="16.5" x14ac:dyDescent="0.3">
      <c r="AA725" s="1863"/>
    </row>
    <row r="726" spans="27:27" ht="16.5" x14ac:dyDescent="0.3">
      <c r="AA726" s="1863"/>
    </row>
    <row r="727" spans="27:27" ht="16.5" x14ac:dyDescent="0.3">
      <c r="AA727" s="1863"/>
    </row>
    <row r="728" spans="27:27" ht="16.5" x14ac:dyDescent="0.3">
      <c r="AA728" s="1863"/>
    </row>
    <row r="729" spans="27:27" ht="16.5" x14ac:dyDescent="0.3">
      <c r="AA729" s="1863"/>
    </row>
    <row r="730" spans="27:27" ht="16.5" x14ac:dyDescent="0.3">
      <c r="AA730" s="1863"/>
    </row>
    <row r="731" spans="27:27" ht="16.5" x14ac:dyDescent="0.3">
      <c r="AA731" s="1863"/>
    </row>
    <row r="732" spans="27:27" ht="16.5" x14ac:dyDescent="0.3">
      <c r="AA732" s="1863"/>
    </row>
    <row r="733" spans="27:27" ht="16.5" x14ac:dyDescent="0.3">
      <c r="AA733" s="1863"/>
    </row>
    <row r="734" spans="27:27" ht="16.5" x14ac:dyDescent="0.3">
      <c r="AA734" s="1863"/>
    </row>
    <row r="735" spans="27:27" ht="16.5" x14ac:dyDescent="0.3">
      <c r="AA735" s="1863"/>
    </row>
    <row r="736" spans="27:27" ht="16.5" x14ac:dyDescent="0.3">
      <c r="AA736" s="1863"/>
    </row>
    <row r="737" spans="27:27" ht="16.5" x14ac:dyDescent="0.3">
      <c r="AA737" s="1863"/>
    </row>
    <row r="738" spans="27:27" ht="16.5" x14ac:dyDescent="0.3">
      <c r="AA738" s="1863"/>
    </row>
    <row r="739" spans="27:27" ht="16.5" x14ac:dyDescent="0.3">
      <c r="AA739" s="1863"/>
    </row>
    <row r="740" spans="27:27" ht="16.5" x14ac:dyDescent="0.3">
      <c r="AA740" s="1863"/>
    </row>
    <row r="741" spans="27:27" ht="16.5" x14ac:dyDescent="0.3">
      <c r="AA741" s="1863"/>
    </row>
    <row r="742" spans="27:27" ht="16.5" x14ac:dyDescent="0.3">
      <c r="AA742" s="1863"/>
    </row>
    <row r="743" spans="27:27" ht="16.5" x14ac:dyDescent="0.3">
      <c r="AA743" s="1863"/>
    </row>
    <row r="744" spans="27:27" ht="16.5" x14ac:dyDescent="0.3">
      <c r="AA744" s="1863"/>
    </row>
    <row r="745" spans="27:27" ht="16.5" x14ac:dyDescent="0.3">
      <c r="AA745" s="1863"/>
    </row>
    <row r="746" spans="27:27" ht="16.5" x14ac:dyDescent="0.3">
      <c r="AA746" s="1863"/>
    </row>
    <row r="747" spans="27:27" ht="16.5" x14ac:dyDescent="0.3">
      <c r="AA747" s="1863"/>
    </row>
    <row r="748" spans="27:27" ht="16.5" x14ac:dyDescent="0.3">
      <c r="AA748" s="1863"/>
    </row>
    <row r="749" spans="27:27" ht="16.5" x14ac:dyDescent="0.3">
      <c r="AA749" s="1863"/>
    </row>
    <row r="750" spans="27:27" ht="16.5" x14ac:dyDescent="0.3">
      <c r="AA750" s="1863"/>
    </row>
    <row r="751" spans="27:27" ht="16.5" x14ac:dyDescent="0.3">
      <c r="AA751" s="1863"/>
    </row>
    <row r="752" spans="27:27" ht="16.5" x14ac:dyDescent="0.3">
      <c r="AA752" s="1863"/>
    </row>
    <row r="753" spans="27:27" ht="16.5" x14ac:dyDescent="0.3">
      <c r="AA753" s="1863"/>
    </row>
    <row r="754" spans="27:27" ht="16.5" x14ac:dyDescent="0.3">
      <c r="AA754" s="1863"/>
    </row>
    <row r="755" spans="27:27" ht="16.5" x14ac:dyDescent="0.3">
      <c r="AA755" s="1863"/>
    </row>
    <row r="756" spans="27:27" ht="16.5" x14ac:dyDescent="0.3">
      <c r="AA756" s="1863"/>
    </row>
    <row r="757" spans="27:27" ht="16.5" x14ac:dyDescent="0.3">
      <c r="AA757" s="1863"/>
    </row>
    <row r="758" spans="27:27" ht="16.5" x14ac:dyDescent="0.3">
      <c r="AA758" s="1863"/>
    </row>
    <row r="759" spans="27:27" ht="16.5" x14ac:dyDescent="0.3">
      <c r="AA759" s="1863"/>
    </row>
    <row r="760" spans="27:27" ht="16.5" x14ac:dyDescent="0.3">
      <c r="AA760" s="1863"/>
    </row>
    <row r="761" spans="27:27" ht="16.5" x14ac:dyDescent="0.3">
      <c r="AA761" s="1863"/>
    </row>
    <row r="762" spans="27:27" ht="16.5" x14ac:dyDescent="0.3">
      <c r="AA762" s="1863"/>
    </row>
    <row r="763" spans="27:27" ht="16.5" x14ac:dyDescent="0.3">
      <c r="AA763" s="1863"/>
    </row>
    <row r="764" spans="27:27" ht="16.5" x14ac:dyDescent="0.3">
      <c r="AA764" s="1863"/>
    </row>
    <row r="765" spans="27:27" ht="16.5" x14ac:dyDescent="0.3">
      <c r="AA765" s="1863"/>
    </row>
    <row r="766" spans="27:27" ht="16.5" x14ac:dyDescent="0.3">
      <c r="AA766" s="1863"/>
    </row>
    <row r="767" spans="27:27" ht="16.5" x14ac:dyDescent="0.3">
      <c r="AA767" s="1863"/>
    </row>
    <row r="768" spans="27:27" ht="16.5" x14ac:dyDescent="0.3">
      <c r="AA768" s="1863"/>
    </row>
    <row r="769" spans="27:27" ht="16.5" x14ac:dyDescent="0.3">
      <c r="AA769" s="1863"/>
    </row>
  </sheetData>
  <mergeCells count="20">
    <mergeCell ref="D37:G37"/>
    <mergeCell ref="D45:G45"/>
    <mergeCell ref="D60:G60"/>
    <mergeCell ref="D15:G15"/>
    <mergeCell ref="E8:E9"/>
    <mergeCell ref="E11:E12"/>
    <mergeCell ref="D8:D9"/>
    <mergeCell ref="D11:D12"/>
    <mergeCell ref="D22:G22"/>
    <mergeCell ref="D51:G51"/>
    <mergeCell ref="D31:G31"/>
    <mergeCell ref="D66:G66"/>
    <mergeCell ref="D91:G91"/>
    <mergeCell ref="E78:E79"/>
    <mergeCell ref="E80:E81"/>
    <mergeCell ref="E82:E89"/>
    <mergeCell ref="D78:D79"/>
    <mergeCell ref="D80:D81"/>
    <mergeCell ref="D82:D89"/>
    <mergeCell ref="D72:G72"/>
  </mergeCells>
  <phoneticPr fontId="120" type="noConversion"/>
  <conditionalFormatting sqref="AA1:AA1048576">
    <cfRule type="cellIs" dxfId="50" priority="1" operator="lessThan">
      <formula>-0.1</formula>
    </cfRule>
    <cfRule type="cellIs" dxfId="49" priority="2" stopIfTrue="1" operator="greaterThan">
      <formula>0.1</formula>
    </cfRule>
  </conditionalFormatting>
  <printOptions horizontalCentered="1"/>
  <pageMargins left="0.78740157480314965" right="0.59055118110236227" top="0.59055118110236227" bottom="0.59055118110236227" header="0" footer="0"/>
  <pageSetup paperSize="9" scale="50" fitToHeight="2" orientation="portrait" r:id="rId1"/>
  <headerFooter alignWithMargins="0"/>
  <rowBreaks count="1" manualBreakCount="1">
    <brk id="60" max="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A761-C0EB-477D-90CC-A9503F613300}">
  <sheetPr codeName="Hoja9">
    <pageSetUpPr fitToPage="1"/>
  </sheetPr>
  <dimension ref="A1:S76"/>
  <sheetViews>
    <sheetView view="pageBreakPreview" zoomScale="80" zoomScaleNormal="100" zoomScaleSheetLayoutView="80" workbookViewId="0">
      <selection activeCell="C20" sqref="C20"/>
    </sheetView>
  </sheetViews>
  <sheetFormatPr baseColWidth="10" defaultRowHeight="16.5" x14ac:dyDescent="0.3"/>
  <cols>
    <col min="1" max="1" width="1.85546875" style="5" customWidth="1"/>
    <col min="2" max="2" width="23.28515625" style="5" customWidth="1"/>
    <col min="3" max="3" width="11.140625" style="5" customWidth="1"/>
    <col min="4" max="6" width="10.28515625" style="5" customWidth="1"/>
    <col min="7" max="7" width="11.140625" style="5" customWidth="1"/>
    <col min="8" max="8" width="12.5703125" style="5" customWidth="1"/>
    <col min="9" max="9" width="53.42578125" style="5" customWidth="1"/>
    <col min="10" max="10" width="7.140625" style="5" customWidth="1"/>
    <col min="11" max="11" width="5.5703125" style="1785" customWidth="1"/>
    <col min="12" max="12" width="38.42578125" style="1785" bestFit="1" customWidth="1"/>
    <col min="13" max="13" width="45.85546875" style="1785" bestFit="1" customWidth="1"/>
    <col min="14" max="14" width="21.85546875" style="1785" bestFit="1" customWidth="1"/>
    <col min="15" max="16" width="19.5703125" style="1785" bestFit="1" customWidth="1"/>
    <col min="17" max="17" width="24.140625" style="1785" bestFit="1" customWidth="1"/>
    <col min="18" max="18" width="12.5703125" style="1785" bestFit="1" customWidth="1"/>
    <col min="19" max="19" width="11.42578125" style="1785"/>
    <col min="20" max="16384" width="11.42578125" style="5"/>
  </cols>
  <sheetData>
    <row r="1" spans="1:17" ht="17.25" x14ac:dyDescent="0.3">
      <c r="A1" s="275" t="s">
        <v>1442</v>
      </c>
      <c r="B1" s="276"/>
      <c r="C1" s="277"/>
      <c r="D1" s="277"/>
      <c r="E1" s="277"/>
      <c r="F1" s="277"/>
      <c r="G1" s="277"/>
      <c r="H1" s="277"/>
      <c r="I1" s="277"/>
      <c r="J1" s="277"/>
      <c r="K1" s="1865"/>
      <c r="L1" s="1952"/>
      <c r="M1" s="1952"/>
      <c r="N1" s="1865"/>
      <c r="O1" s="1865"/>
      <c r="P1" s="1865"/>
      <c r="Q1" s="1865"/>
    </row>
    <row r="2" spans="1:17" ht="15" customHeight="1" x14ac:dyDescent="0.3">
      <c r="A2" s="278"/>
      <c r="B2" s="278"/>
      <c r="C2" s="278"/>
      <c r="D2" s="278"/>
      <c r="E2" s="278"/>
      <c r="F2" s="278"/>
      <c r="G2" s="278"/>
      <c r="H2" s="278"/>
      <c r="I2" s="278"/>
      <c r="J2" s="278"/>
      <c r="K2" s="1951"/>
      <c r="M2" s="1951"/>
      <c r="N2" s="1951"/>
      <c r="O2" s="1951"/>
      <c r="P2" s="1951"/>
      <c r="Q2" s="1951"/>
    </row>
    <row r="3" spans="1:17" x14ac:dyDescent="0.3">
      <c r="A3" s="278"/>
      <c r="B3" s="279" t="s">
        <v>1443</v>
      </c>
      <c r="C3" s="278"/>
      <c r="D3" s="278"/>
      <c r="E3" s="278"/>
      <c r="F3" s="278"/>
      <c r="G3" s="278"/>
      <c r="H3" s="278"/>
      <c r="I3" s="278"/>
      <c r="J3" s="280"/>
      <c r="K3" s="1951"/>
      <c r="L3" s="1785" t="s">
        <v>1368</v>
      </c>
      <c r="M3" s="1785" t="s">
        <v>393</v>
      </c>
      <c r="Q3" s="1951"/>
    </row>
    <row r="4" spans="1:17" ht="17.25" thickBot="1" x14ac:dyDescent="0.35">
      <c r="A4" s="278"/>
      <c r="B4" s="278"/>
      <c r="C4" s="278"/>
      <c r="D4" s="278"/>
      <c r="E4" s="278"/>
      <c r="F4" s="278"/>
      <c r="G4" s="278"/>
      <c r="H4" s="278"/>
      <c r="I4" s="278"/>
      <c r="J4" s="278"/>
      <c r="K4" s="1951"/>
      <c r="L4" s="1785" t="s">
        <v>7</v>
      </c>
      <c r="M4" s="1785" t="s">
        <v>8</v>
      </c>
    </row>
    <row r="5" spans="1:17" x14ac:dyDescent="0.3">
      <c r="A5" s="278"/>
      <c r="B5" s="281" t="s">
        <v>1444</v>
      </c>
      <c r="C5" s="1561" t="s">
        <v>1445</v>
      </c>
      <c r="D5" s="1561" t="s">
        <v>1446</v>
      </c>
      <c r="E5" s="1561" t="s">
        <v>409</v>
      </c>
      <c r="F5" s="1561" t="s">
        <v>1447</v>
      </c>
      <c r="G5" s="1562" t="s">
        <v>1385</v>
      </c>
      <c r="H5" s="278"/>
      <c r="I5" s="278"/>
      <c r="J5" s="278"/>
      <c r="K5" s="1951"/>
    </row>
    <row r="6" spans="1:17" ht="17.25" thickBot="1" x14ac:dyDescent="0.35">
      <c r="A6" s="278"/>
      <c r="B6" s="282" t="s">
        <v>1448</v>
      </c>
      <c r="C6" s="1552"/>
      <c r="D6" s="1552"/>
      <c r="E6" s="1552"/>
      <c r="F6" s="1552"/>
      <c r="G6" s="1563"/>
      <c r="H6" s="278"/>
      <c r="I6" s="278"/>
      <c r="J6" s="278"/>
      <c r="K6" s="1951"/>
      <c r="L6" s="1790" t="s">
        <v>1449</v>
      </c>
      <c r="M6" s="1790" t="s">
        <v>402</v>
      </c>
      <c r="N6" s="1790"/>
      <c r="O6" s="1790"/>
      <c r="P6" s="1790"/>
      <c r="Q6" s="1790"/>
    </row>
    <row r="7" spans="1:17" x14ac:dyDescent="0.3">
      <c r="A7" s="278"/>
      <c r="B7" s="283"/>
      <c r="C7" s="284"/>
      <c r="D7" s="284"/>
      <c r="E7" s="284"/>
      <c r="F7" s="284"/>
      <c r="G7" s="285"/>
      <c r="H7" s="278"/>
      <c r="I7" s="278"/>
      <c r="J7" s="278"/>
      <c r="K7" s="1951"/>
      <c r="L7" s="1790" t="s">
        <v>417</v>
      </c>
      <c r="M7" s="1790" t="s">
        <v>407</v>
      </c>
      <c r="N7" s="1790" t="s">
        <v>408</v>
      </c>
      <c r="O7" s="1790" t="s">
        <v>409</v>
      </c>
      <c r="P7" s="1790" t="s">
        <v>410</v>
      </c>
      <c r="Q7" s="1790" t="s">
        <v>198</v>
      </c>
    </row>
    <row r="8" spans="1:17" x14ac:dyDescent="0.3">
      <c r="A8" s="278"/>
      <c r="B8" s="283" t="s">
        <v>1450</v>
      </c>
      <c r="C8" s="286">
        <f>+M8</f>
        <v>5414.23200000001</v>
      </c>
      <c r="D8" s="286">
        <f t="shared" ref="D8:F8" si="0">+N8</f>
        <v>8022.9900000000034</v>
      </c>
      <c r="E8" s="287">
        <f t="shared" si="0"/>
        <v>494.49600000000004</v>
      </c>
      <c r="F8" s="287">
        <f t="shared" si="0"/>
        <v>1015.6900000000005</v>
      </c>
      <c r="G8" s="288">
        <f>SUM(C8:F8)</f>
        <v>14947.408000000012</v>
      </c>
      <c r="H8" s="278"/>
      <c r="I8" s="278"/>
      <c r="J8" s="278"/>
      <c r="K8" s="1951"/>
      <c r="L8" s="1790" t="s">
        <v>1366</v>
      </c>
      <c r="M8" s="1790">
        <v>5414.23200000001</v>
      </c>
      <c r="N8" s="1790">
        <v>8022.9900000000034</v>
      </c>
      <c r="O8" s="1790">
        <v>494.49600000000004</v>
      </c>
      <c r="P8" s="1790">
        <v>1015.6900000000005</v>
      </c>
      <c r="Q8" s="1790">
        <v>14947.408000000012</v>
      </c>
    </row>
    <row r="9" spans="1:17" x14ac:dyDescent="0.3">
      <c r="A9" s="278"/>
      <c r="B9" s="289"/>
      <c r="C9" s="290"/>
      <c r="D9" s="290"/>
      <c r="E9" s="290"/>
      <c r="F9" s="291"/>
      <c r="G9" s="292">
        <f>G8/G13</f>
        <v>0.90420530798248078</v>
      </c>
      <c r="H9" s="278"/>
      <c r="I9" s="278"/>
      <c r="J9" s="278"/>
      <c r="K9" s="1951"/>
      <c r="L9" s="1790" t="s">
        <v>1431</v>
      </c>
      <c r="M9" s="1790">
        <v>129.90299999999996</v>
      </c>
      <c r="N9" s="1790">
        <v>1453.6780000000001</v>
      </c>
      <c r="O9" s="1790"/>
      <c r="P9" s="1790"/>
      <c r="Q9" s="1790">
        <v>1583.5810000000001</v>
      </c>
    </row>
    <row r="10" spans="1:17" x14ac:dyDescent="0.3">
      <c r="A10" s="278"/>
      <c r="B10" s="293"/>
      <c r="C10" s="294"/>
      <c r="D10" s="294"/>
      <c r="E10" s="294"/>
      <c r="F10" s="295"/>
      <c r="G10" s="296"/>
      <c r="H10" s="278"/>
      <c r="I10" s="278"/>
      <c r="J10" s="278"/>
      <c r="K10" s="1951"/>
      <c r="L10" s="1790" t="s">
        <v>198</v>
      </c>
      <c r="M10" s="1790">
        <v>5544.1350000000102</v>
      </c>
      <c r="N10" s="1790">
        <v>9476.6680000000033</v>
      </c>
      <c r="O10" s="1790">
        <v>494.49600000000004</v>
      </c>
      <c r="P10" s="1790">
        <v>1015.6900000000005</v>
      </c>
      <c r="Q10" s="1790">
        <v>16530.989000000012</v>
      </c>
    </row>
    <row r="11" spans="1:17" x14ac:dyDescent="0.3">
      <c r="A11" s="278"/>
      <c r="B11" s="283" t="s">
        <v>1451</v>
      </c>
      <c r="C11" s="286">
        <f>+M9</f>
        <v>129.90299999999996</v>
      </c>
      <c r="D11" s="286">
        <f t="shared" ref="D11" si="1">+N9</f>
        <v>1453.6780000000001</v>
      </c>
      <c r="E11" s="287"/>
      <c r="F11" s="287"/>
      <c r="G11" s="288">
        <f>SUM(C11:F11)</f>
        <v>1583.5810000000001</v>
      </c>
      <c r="H11" s="278"/>
      <c r="I11" s="278"/>
      <c r="J11" s="278"/>
      <c r="K11" s="1951"/>
    </row>
    <row r="12" spans="1:17" ht="16.5" customHeight="1" x14ac:dyDescent="0.3">
      <c r="A12" s="278"/>
      <c r="B12" s="297"/>
      <c r="C12" s="290"/>
      <c r="D12" s="290"/>
      <c r="E12" s="290"/>
      <c r="F12" s="291"/>
      <c r="G12" s="292">
        <f>G11/G13</f>
        <v>9.5794692017519278E-2</v>
      </c>
      <c r="H12" s="278"/>
      <c r="I12" s="278"/>
      <c r="J12" s="278"/>
      <c r="K12" s="1951"/>
      <c r="L12" s="1951"/>
      <c r="M12" s="1951"/>
      <c r="N12" s="1951"/>
      <c r="O12" s="1951"/>
      <c r="P12" s="1951"/>
      <c r="Q12" s="1951"/>
    </row>
    <row r="13" spans="1:17" ht="16.5" customHeight="1" x14ac:dyDescent="0.3">
      <c r="A13" s="278"/>
      <c r="B13" s="298" t="s">
        <v>1452</v>
      </c>
      <c r="C13" s="299">
        <f>SUM(C8,C11)</f>
        <v>5544.1350000000102</v>
      </c>
      <c r="D13" s="299">
        <f>SUM(D8,D11)</f>
        <v>9476.6680000000033</v>
      </c>
      <c r="E13" s="300">
        <f>SUM(E8,E11)</f>
        <v>494.49600000000004</v>
      </c>
      <c r="F13" s="300">
        <f>SUM(F8,F11)</f>
        <v>1015.6900000000005</v>
      </c>
      <c r="G13" s="301">
        <f>SUM(G8,G11)</f>
        <v>16530.989000000012</v>
      </c>
      <c r="H13" s="278"/>
      <c r="I13" s="278"/>
      <c r="J13" s="278"/>
      <c r="K13" s="1951"/>
      <c r="L13" s="1951"/>
      <c r="M13" s="1951"/>
      <c r="N13" s="1951"/>
      <c r="O13" s="1951"/>
      <c r="P13" s="1951"/>
      <c r="Q13" s="1951"/>
    </row>
    <row r="14" spans="1:17" ht="16.5" customHeight="1" thickBot="1" x14ac:dyDescent="0.35">
      <c r="A14" s="278"/>
      <c r="B14" s="302"/>
      <c r="C14" s="303">
        <f>C13/G13</f>
        <v>0.33537830071751945</v>
      </c>
      <c r="D14" s="303">
        <f>D13/G13</f>
        <v>0.57326685051934867</v>
      </c>
      <c r="E14" s="303">
        <f>E13/G13</f>
        <v>2.9913273791422865E-2</v>
      </c>
      <c r="F14" s="303">
        <f>F13/G13</f>
        <v>6.1441574971709177E-2</v>
      </c>
      <c r="G14" s="304"/>
      <c r="H14" s="278"/>
      <c r="I14" s="278"/>
      <c r="J14" s="278"/>
      <c r="K14" s="1951"/>
      <c r="Q14" s="1951"/>
    </row>
    <row r="15" spans="1:17" ht="16.5" customHeight="1" x14ac:dyDescent="0.3">
      <c r="A15" s="278"/>
      <c r="B15" s="278"/>
      <c r="C15" s="278"/>
      <c r="D15" s="278"/>
      <c r="E15" s="278"/>
      <c r="F15" s="278"/>
      <c r="G15" s="278"/>
      <c r="H15" s="278"/>
      <c r="I15" s="278"/>
      <c r="J15" s="278"/>
      <c r="K15" s="1951"/>
      <c r="Q15" s="1951"/>
    </row>
    <row r="16" spans="1:17" ht="16.5" customHeight="1" x14ac:dyDescent="0.3">
      <c r="A16" s="278"/>
      <c r="B16" s="278"/>
      <c r="C16" s="278"/>
      <c r="D16" s="278"/>
      <c r="E16" s="278"/>
      <c r="F16" s="278"/>
      <c r="G16" s="278"/>
      <c r="H16" s="278"/>
      <c r="I16" s="278"/>
      <c r="J16" s="278"/>
      <c r="K16" s="1951"/>
      <c r="Q16" s="1951"/>
    </row>
    <row r="17" spans="1:17" ht="16.5" customHeight="1" x14ac:dyDescent="0.3">
      <c r="A17" s="278"/>
      <c r="B17" s="278"/>
      <c r="C17" s="278"/>
      <c r="D17" s="278"/>
      <c r="E17" s="278"/>
      <c r="F17" s="278"/>
      <c r="G17" s="278"/>
      <c r="H17" s="278"/>
      <c r="I17" s="278"/>
      <c r="J17" s="278"/>
      <c r="K17" s="1951"/>
      <c r="Q17" s="1951"/>
    </row>
    <row r="18" spans="1:17" ht="16.5" customHeight="1" x14ac:dyDescent="0.3">
      <c r="A18" s="278"/>
      <c r="B18" s="278"/>
      <c r="C18" s="278"/>
      <c r="D18" s="278"/>
      <c r="E18" s="278"/>
      <c r="F18" s="278"/>
      <c r="G18" s="278"/>
      <c r="H18" s="278"/>
      <c r="I18" s="278"/>
      <c r="J18" s="278"/>
      <c r="K18" s="1951"/>
      <c r="Q18" s="1951"/>
    </row>
    <row r="19" spans="1:17" ht="16.5" customHeight="1" x14ac:dyDescent="0.3">
      <c r="A19" s="278"/>
      <c r="B19" s="278"/>
      <c r="C19" s="278"/>
      <c r="D19" s="278"/>
      <c r="E19" s="278"/>
      <c r="F19" s="278"/>
      <c r="G19" s="305"/>
      <c r="H19" s="278"/>
      <c r="I19" s="278"/>
      <c r="J19" s="278"/>
      <c r="K19" s="1951"/>
      <c r="P19" s="1951"/>
      <c r="Q19" s="1951"/>
    </row>
    <row r="20" spans="1:17" ht="16.5" customHeight="1" x14ac:dyDescent="0.3">
      <c r="A20" s="278"/>
      <c r="B20" s="278"/>
      <c r="C20" s="278"/>
      <c r="D20" s="278"/>
      <c r="E20" s="278"/>
      <c r="F20" s="278"/>
      <c r="G20" s="278"/>
      <c r="H20" s="278"/>
      <c r="I20" s="278"/>
      <c r="J20" s="278"/>
      <c r="K20" s="1951"/>
      <c r="P20" s="1951"/>
      <c r="Q20" s="1951"/>
    </row>
    <row r="21" spans="1:17" ht="16.5" customHeight="1" x14ac:dyDescent="0.3">
      <c r="A21" s="278"/>
      <c r="B21" s="278"/>
      <c r="C21" s="278"/>
      <c r="D21" s="278"/>
      <c r="E21" s="278"/>
      <c r="F21" s="278"/>
      <c r="G21" s="306"/>
      <c r="H21" s="278"/>
      <c r="I21" s="278"/>
      <c r="J21" s="278"/>
      <c r="K21" s="1951"/>
      <c r="P21" s="1951"/>
      <c r="Q21" s="1951"/>
    </row>
    <row r="22" spans="1:17" ht="16.5" customHeight="1" x14ac:dyDescent="0.3">
      <c r="A22" s="278"/>
      <c r="B22" s="278"/>
      <c r="C22" s="278"/>
      <c r="D22" s="278"/>
      <c r="E22" s="278"/>
      <c r="F22" s="278"/>
      <c r="G22" s="278"/>
      <c r="H22" s="278"/>
      <c r="I22" s="278"/>
      <c r="J22" s="278"/>
      <c r="K22" s="1951"/>
      <c r="P22" s="1951"/>
      <c r="Q22" s="1951"/>
    </row>
    <row r="23" spans="1:17" ht="16.5" customHeight="1" x14ac:dyDescent="0.3">
      <c r="A23" s="278"/>
      <c r="B23" s="278"/>
      <c r="C23" s="278"/>
      <c r="D23" s="278"/>
      <c r="E23" s="278"/>
      <c r="F23" s="278"/>
      <c r="G23" s="278"/>
      <c r="H23" s="278"/>
      <c r="I23" s="278"/>
      <c r="J23" s="278"/>
      <c r="K23" s="1951"/>
      <c r="P23" s="1951"/>
      <c r="Q23" s="1951"/>
    </row>
    <row r="24" spans="1:17" ht="16.5" customHeight="1" x14ac:dyDescent="0.3">
      <c r="A24" s="278"/>
      <c r="B24" s="278"/>
      <c r="C24" s="278"/>
      <c r="D24" s="278"/>
      <c r="E24" s="278"/>
      <c r="F24" s="278"/>
      <c r="G24" s="278"/>
      <c r="H24" s="278"/>
      <c r="I24" s="278"/>
      <c r="J24" s="278"/>
      <c r="K24" s="1951"/>
      <c r="L24" s="1951"/>
      <c r="M24" s="1951"/>
      <c r="P24" s="1951"/>
      <c r="Q24" s="1951"/>
    </row>
    <row r="25" spans="1:17" ht="16.5" customHeight="1" x14ac:dyDescent="0.3">
      <c r="A25" s="278"/>
      <c r="B25" s="278"/>
      <c r="C25" s="278"/>
      <c r="D25" s="278"/>
      <c r="E25" s="278"/>
      <c r="F25" s="278"/>
      <c r="G25" s="278"/>
      <c r="H25" s="278"/>
      <c r="I25" s="278"/>
      <c r="J25" s="278"/>
      <c r="K25" s="1951"/>
      <c r="L25" s="1951"/>
      <c r="M25" s="1951"/>
      <c r="N25" s="1951"/>
      <c r="O25" s="1951"/>
      <c r="P25" s="1951"/>
      <c r="Q25" s="1951"/>
    </row>
    <row r="26" spans="1:17" ht="16.5" customHeight="1" x14ac:dyDescent="0.3">
      <c r="A26" s="278"/>
      <c r="B26" s="278"/>
      <c r="C26" s="278"/>
      <c r="D26" s="278"/>
      <c r="E26" s="278"/>
      <c r="F26" s="278"/>
      <c r="G26" s="278"/>
      <c r="H26" s="278"/>
      <c r="I26" s="278"/>
      <c r="J26" s="278"/>
      <c r="K26" s="1951"/>
      <c r="L26" s="1951"/>
      <c r="M26" s="1951"/>
      <c r="N26" s="1951"/>
      <c r="O26" s="1951"/>
      <c r="P26" s="1951"/>
      <c r="Q26" s="1951"/>
    </row>
    <row r="27" spans="1:17" ht="16.5" customHeight="1" x14ac:dyDescent="0.3">
      <c r="A27" s="278"/>
      <c r="B27" s="278"/>
      <c r="C27" s="278"/>
      <c r="D27" s="278"/>
      <c r="E27" s="278"/>
      <c r="F27" s="278"/>
      <c r="G27" s="278"/>
      <c r="H27" s="278"/>
      <c r="I27" s="278"/>
      <c r="J27" s="278"/>
      <c r="K27" s="1951"/>
      <c r="L27" s="1951"/>
      <c r="M27" s="1951"/>
      <c r="N27" s="1951"/>
      <c r="O27" s="1951"/>
      <c r="P27" s="1951"/>
      <c r="Q27" s="1951"/>
    </row>
    <row r="28" spans="1:17" x14ac:dyDescent="0.3">
      <c r="A28" s="278"/>
      <c r="B28" s="278"/>
      <c r="C28" s="278"/>
      <c r="D28" s="278"/>
      <c r="E28" s="278"/>
      <c r="F28" s="278"/>
      <c r="G28" s="278"/>
      <c r="H28" s="278"/>
      <c r="I28" s="278"/>
      <c r="J28" s="278"/>
      <c r="K28" s="1951"/>
      <c r="L28" s="1785" t="s">
        <v>1368</v>
      </c>
      <c r="M28" s="1785" t="s">
        <v>393</v>
      </c>
      <c r="N28" s="1951"/>
      <c r="O28" s="1951"/>
      <c r="P28" s="1951"/>
      <c r="Q28" s="1951"/>
    </row>
    <row r="29" spans="1:17" x14ac:dyDescent="0.3">
      <c r="A29" s="278"/>
      <c r="B29" s="279" t="s">
        <v>1453</v>
      </c>
      <c r="C29" s="278"/>
      <c r="D29" s="278"/>
      <c r="E29" s="278"/>
      <c r="F29" s="278"/>
      <c r="G29" s="278"/>
      <c r="H29" s="278"/>
      <c r="I29" s="278"/>
      <c r="J29" s="278"/>
      <c r="K29" s="1951"/>
      <c r="L29" s="1785" t="s">
        <v>7</v>
      </c>
      <c r="M29" s="1785" t="s">
        <v>8</v>
      </c>
    </row>
    <row r="30" spans="1:17" ht="16.5" customHeight="1" thickBot="1" x14ac:dyDescent="0.35">
      <c r="A30" s="278"/>
      <c r="B30" s="278"/>
      <c r="C30" s="278"/>
      <c r="D30" s="278"/>
      <c r="E30" s="278"/>
      <c r="F30" s="278"/>
      <c r="G30" s="278"/>
      <c r="H30" s="278"/>
      <c r="I30" s="278"/>
      <c r="J30" s="278"/>
      <c r="K30" s="1951"/>
    </row>
    <row r="31" spans="1:17" x14ac:dyDescent="0.3">
      <c r="A31" s="278"/>
      <c r="B31" s="281" t="s">
        <v>1444</v>
      </c>
      <c r="C31" s="1561" t="s">
        <v>1445</v>
      </c>
      <c r="D31" s="1561" t="s">
        <v>1446</v>
      </c>
      <c r="E31" s="1561" t="s">
        <v>409</v>
      </c>
      <c r="F31" s="1561" t="s">
        <v>1447</v>
      </c>
      <c r="G31" s="1562" t="s">
        <v>1385</v>
      </c>
      <c r="H31" s="278"/>
      <c r="I31" s="278"/>
      <c r="J31" s="278"/>
      <c r="K31" s="1951"/>
      <c r="L31" s="1790" t="s">
        <v>1449</v>
      </c>
      <c r="M31" s="1790" t="s">
        <v>402</v>
      </c>
      <c r="N31" s="1790"/>
      <c r="O31" s="1790"/>
      <c r="P31" s="1790"/>
      <c r="Q31" s="1790"/>
    </row>
    <row r="32" spans="1:17" ht="17.25" thickBot="1" x14ac:dyDescent="0.35">
      <c r="A32" s="278"/>
      <c r="B32" s="282" t="s">
        <v>1454</v>
      </c>
      <c r="C32" s="1552"/>
      <c r="D32" s="1552"/>
      <c r="E32" s="1552"/>
      <c r="F32" s="1552"/>
      <c r="G32" s="1563"/>
      <c r="H32" s="278"/>
      <c r="I32" s="278"/>
      <c r="J32" s="278"/>
      <c r="K32" s="1951"/>
      <c r="L32" s="1790" t="s">
        <v>417</v>
      </c>
      <c r="M32" s="1790" t="s">
        <v>407</v>
      </c>
      <c r="N32" s="1790" t="s">
        <v>408</v>
      </c>
      <c r="O32" s="1790" t="s">
        <v>409</v>
      </c>
      <c r="P32" s="1790" t="s">
        <v>410</v>
      </c>
      <c r="Q32" s="1790" t="s">
        <v>198</v>
      </c>
    </row>
    <row r="33" spans="1:17" x14ac:dyDescent="0.3">
      <c r="A33" s="278"/>
      <c r="B33" s="283"/>
      <c r="C33" s="284"/>
      <c r="D33" s="284"/>
      <c r="E33" s="284"/>
      <c r="F33" s="284"/>
      <c r="G33" s="285"/>
      <c r="H33" s="278"/>
      <c r="I33" s="278"/>
      <c r="J33" s="278"/>
      <c r="K33" s="1951"/>
      <c r="L33" s="1790" t="s">
        <v>1455</v>
      </c>
      <c r="M33" s="1790">
        <v>5436.4970000000085</v>
      </c>
      <c r="N33" s="1790">
        <v>8033.3409999999994</v>
      </c>
      <c r="O33" s="1790">
        <v>481.99599999999998</v>
      </c>
      <c r="P33" s="1790">
        <v>1014.9900000000005</v>
      </c>
      <c r="Q33" s="1790">
        <v>14966.824000000006</v>
      </c>
    </row>
    <row r="34" spans="1:17" x14ac:dyDescent="0.3">
      <c r="A34" s="278"/>
      <c r="B34" s="307" t="s">
        <v>1455</v>
      </c>
      <c r="C34" s="308">
        <f>+M33</f>
        <v>5436.4970000000085</v>
      </c>
      <c r="D34" s="308">
        <f t="shared" ref="D34:F34" si="2">+N33</f>
        <v>8033.3409999999994</v>
      </c>
      <c r="E34" s="308">
        <f t="shared" si="2"/>
        <v>481.99599999999998</v>
      </c>
      <c r="F34" s="309">
        <f t="shared" si="2"/>
        <v>1014.9900000000005</v>
      </c>
      <c r="G34" s="310">
        <f>SUM(C34:F34)</f>
        <v>14966.824000000006</v>
      </c>
      <c r="H34" s="278"/>
      <c r="I34" s="278"/>
      <c r="J34" s="278"/>
      <c r="K34" s="1951"/>
      <c r="L34" s="1790" t="s">
        <v>1456</v>
      </c>
      <c r="M34" s="1790">
        <v>107.63799999999993</v>
      </c>
      <c r="N34" s="1790">
        <v>1443.3269999999993</v>
      </c>
      <c r="O34" s="1790">
        <v>12.5</v>
      </c>
      <c r="P34" s="1790">
        <v>0.7</v>
      </c>
      <c r="Q34" s="1790">
        <v>1564.1649999999993</v>
      </c>
    </row>
    <row r="35" spans="1:17" x14ac:dyDescent="0.3">
      <c r="A35" s="278"/>
      <c r="B35" s="289"/>
      <c r="C35" s="311"/>
      <c r="D35" s="311"/>
      <c r="E35" s="311"/>
      <c r="F35" s="312"/>
      <c r="G35" s="292">
        <f>G34/G39</f>
        <v>0.90537982936169148</v>
      </c>
      <c r="H35" s="278"/>
      <c r="I35" s="278"/>
      <c r="J35" s="278"/>
      <c r="K35" s="1951"/>
      <c r="L35" s="1790" t="s">
        <v>198</v>
      </c>
      <c r="M35" s="1790">
        <v>5544.1350000000084</v>
      </c>
      <c r="N35" s="1790">
        <v>9476.6679999999978</v>
      </c>
      <c r="O35" s="1790">
        <v>494.49599999999998</v>
      </c>
      <c r="P35" s="1790">
        <v>1015.6900000000005</v>
      </c>
      <c r="Q35" s="1790">
        <v>16530.989000000005</v>
      </c>
    </row>
    <row r="36" spans="1:17" ht="16.5" customHeight="1" x14ac:dyDescent="0.3">
      <c r="A36" s="278"/>
      <c r="B36" s="293"/>
      <c r="C36" s="313"/>
      <c r="D36" s="313"/>
      <c r="E36" s="313"/>
      <c r="F36" s="309"/>
      <c r="G36" s="296"/>
      <c r="H36" s="278"/>
      <c r="I36" s="278"/>
      <c r="J36" s="278"/>
      <c r="K36" s="1951"/>
    </row>
    <row r="37" spans="1:17" ht="16.5" customHeight="1" x14ac:dyDescent="0.3">
      <c r="A37" s="278"/>
      <c r="B37" s="307" t="s">
        <v>1457</v>
      </c>
      <c r="C37" s="308">
        <f>+M34</f>
        <v>107.63799999999993</v>
      </c>
      <c r="D37" s="308">
        <f t="shared" ref="D37:F37" si="3">+N34</f>
        <v>1443.3269999999993</v>
      </c>
      <c r="E37" s="308">
        <f t="shared" si="3"/>
        <v>12.5</v>
      </c>
      <c r="F37" s="309">
        <f t="shared" si="3"/>
        <v>0.7</v>
      </c>
      <c r="G37" s="314">
        <f>SUM(C37:F37)</f>
        <v>1564.1649999999993</v>
      </c>
      <c r="H37" s="278"/>
      <c r="I37" s="278"/>
      <c r="J37" s="278"/>
      <c r="K37" s="1951"/>
      <c r="L37" s="1951"/>
      <c r="M37" s="1951"/>
      <c r="N37" s="1951"/>
      <c r="O37" s="1951"/>
      <c r="P37" s="1951"/>
      <c r="Q37" s="1951"/>
    </row>
    <row r="38" spans="1:17" ht="16.5" customHeight="1" x14ac:dyDescent="0.3">
      <c r="A38" s="278"/>
      <c r="B38" s="297"/>
      <c r="C38" s="290"/>
      <c r="D38" s="290"/>
      <c r="E38" s="290"/>
      <c r="F38" s="291"/>
      <c r="G38" s="292">
        <f>G37/G39</f>
        <v>9.4620170638308354E-2</v>
      </c>
      <c r="H38" s="278"/>
      <c r="I38" s="278"/>
      <c r="J38" s="278"/>
      <c r="K38" s="1951"/>
      <c r="L38" s="1951"/>
      <c r="M38" s="1951"/>
      <c r="N38" s="1951"/>
      <c r="O38" s="1951"/>
      <c r="P38" s="1951"/>
      <c r="Q38" s="1951"/>
    </row>
    <row r="39" spans="1:17" ht="16.5" customHeight="1" x14ac:dyDescent="0.3">
      <c r="A39" s="278"/>
      <c r="B39" s="307" t="s">
        <v>1452</v>
      </c>
      <c r="C39" s="315">
        <f>SUM(C34,C37)</f>
        <v>5544.1350000000084</v>
      </c>
      <c r="D39" s="315">
        <f>SUM(D34,D37)</f>
        <v>9476.6679999999978</v>
      </c>
      <c r="E39" s="315">
        <f>SUM(E34,E37)</f>
        <v>494.49599999999998</v>
      </c>
      <c r="F39" s="315">
        <f>SUM(F34,F37)</f>
        <v>1015.6900000000005</v>
      </c>
      <c r="G39" s="316">
        <f>SUM(C39:F39)</f>
        <v>16530.989000000009</v>
      </c>
      <c r="H39" s="278"/>
      <c r="I39" s="278"/>
      <c r="J39" s="278"/>
      <c r="K39" s="1951"/>
      <c r="L39" s="1951"/>
      <c r="M39" s="1951"/>
      <c r="N39" s="1951"/>
      <c r="O39" s="1951"/>
      <c r="P39" s="1951"/>
      <c r="Q39" s="1951"/>
    </row>
    <row r="40" spans="1:17" ht="16.5" customHeight="1" thickBot="1" x14ac:dyDescent="0.35">
      <c r="A40" s="278"/>
      <c r="B40" s="302"/>
      <c r="C40" s="303">
        <f>C39/G39</f>
        <v>0.3353783007175194</v>
      </c>
      <c r="D40" s="303">
        <f>D39/G39</f>
        <v>0.57326685051934845</v>
      </c>
      <c r="E40" s="303">
        <f>E39/G39</f>
        <v>2.9913273791422869E-2</v>
      </c>
      <c r="F40" s="303">
        <f>F39/G39</f>
        <v>6.1441574971709191E-2</v>
      </c>
      <c r="G40" s="304"/>
      <c r="H40" s="278"/>
      <c r="I40" s="278"/>
      <c r="J40" s="278"/>
      <c r="K40" s="1951"/>
      <c r="L40" s="1951"/>
      <c r="M40" s="1951"/>
      <c r="N40" s="1951"/>
      <c r="O40" s="1951"/>
      <c r="P40" s="1951"/>
      <c r="Q40" s="1951"/>
    </row>
    <row r="41" spans="1:17" ht="16.5" customHeight="1" x14ac:dyDescent="0.3">
      <c r="A41" s="278"/>
      <c r="B41" s="278"/>
      <c r="C41" s="278"/>
      <c r="D41" s="278"/>
      <c r="E41" s="278"/>
      <c r="F41" s="278"/>
      <c r="G41" s="278"/>
      <c r="H41" s="278"/>
      <c r="I41" s="278"/>
      <c r="J41" s="278"/>
      <c r="K41" s="1951"/>
      <c r="L41" s="1951"/>
      <c r="M41" s="1951"/>
      <c r="N41" s="1951"/>
      <c r="O41" s="1951"/>
      <c r="P41" s="1951"/>
      <c r="Q41" s="1951"/>
    </row>
    <row r="42" spans="1:17" ht="16.5" customHeight="1" x14ac:dyDescent="0.3">
      <c r="A42" s="278"/>
      <c r="B42" s="278"/>
      <c r="C42" s="278"/>
      <c r="D42" s="278"/>
      <c r="E42" s="278"/>
      <c r="F42" s="278"/>
      <c r="G42" s="278"/>
      <c r="H42" s="278"/>
      <c r="I42" s="278"/>
      <c r="J42" s="278"/>
      <c r="K42" s="1951"/>
      <c r="L42" s="1951"/>
      <c r="M42" s="1951"/>
      <c r="N42" s="1951"/>
      <c r="O42" s="1951"/>
      <c r="P42" s="1951"/>
      <c r="Q42" s="1951"/>
    </row>
    <row r="43" spans="1:17" ht="16.5" customHeight="1" x14ac:dyDescent="0.3">
      <c r="A43" s="278"/>
      <c r="B43" s="278"/>
      <c r="C43" s="278"/>
      <c r="D43" s="278"/>
      <c r="E43" s="278"/>
      <c r="F43" s="278"/>
      <c r="G43" s="278"/>
      <c r="H43" s="278"/>
      <c r="I43" s="278"/>
      <c r="J43" s="278"/>
      <c r="K43" s="1951"/>
      <c r="L43" s="1951"/>
      <c r="M43" s="1951"/>
      <c r="N43" s="1951"/>
      <c r="O43" s="1951"/>
      <c r="P43" s="1951"/>
      <c r="Q43" s="1951"/>
    </row>
    <row r="44" spans="1:17" ht="16.5" customHeight="1" x14ac:dyDescent="0.3">
      <c r="A44" s="278"/>
      <c r="B44" s="278"/>
      <c r="C44" s="278"/>
      <c r="D44" s="278"/>
      <c r="E44" s="278"/>
      <c r="F44" s="278"/>
      <c r="G44" s="278"/>
      <c r="H44" s="278"/>
      <c r="I44" s="278"/>
      <c r="J44" s="278"/>
      <c r="K44" s="1951"/>
      <c r="L44" s="1951"/>
      <c r="M44" s="1951"/>
      <c r="N44" s="1951"/>
      <c r="O44" s="1951"/>
      <c r="P44" s="1951"/>
      <c r="Q44" s="1951"/>
    </row>
    <row r="45" spans="1:17" ht="16.5" customHeight="1" x14ac:dyDescent="0.3">
      <c r="A45" s="278"/>
      <c r="B45" s="278"/>
      <c r="C45" s="278"/>
      <c r="D45" s="278"/>
      <c r="E45" s="278"/>
      <c r="F45" s="278"/>
      <c r="G45" s="278"/>
      <c r="H45" s="278"/>
      <c r="I45" s="278"/>
      <c r="J45" s="278"/>
      <c r="K45" s="1951"/>
      <c r="L45" s="1951"/>
      <c r="M45" s="1951"/>
      <c r="N45" s="1951"/>
      <c r="O45" s="1951"/>
      <c r="P45" s="1951"/>
      <c r="Q45" s="1951"/>
    </row>
    <row r="46" spans="1:17" ht="16.5" customHeight="1" x14ac:dyDescent="0.3">
      <c r="A46" s="278"/>
      <c r="B46" s="278"/>
      <c r="C46" s="278"/>
      <c r="D46" s="278"/>
      <c r="E46" s="278"/>
      <c r="F46" s="278"/>
      <c r="G46" s="278"/>
      <c r="H46" s="278"/>
      <c r="I46" s="278"/>
      <c r="J46" s="278"/>
      <c r="K46" s="1951"/>
      <c r="L46" s="1951"/>
      <c r="M46" s="1951"/>
      <c r="N46" s="1951"/>
      <c r="O46" s="1951"/>
      <c r="P46" s="1951"/>
      <c r="Q46" s="1951"/>
    </row>
    <row r="47" spans="1:17" ht="16.5" customHeight="1" x14ac:dyDescent="0.3">
      <c r="A47" s="278"/>
      <c r="B47" s="317"/>
      <c r="C47" s="317"/>
      <c r="D47" s="317"/>
      <c r="E47" s="317"/>
      <c r="F47" s="278"/>
      <c r="G47" s="278"/>
      <c r="H47" s="278"/>
      <c r="I47" s="278"/>
      <c r="J47" s="278"/>
      <c r="K47" s="1951"/>
      <c r="L47" s="1951"/>
      <c r="M47" s="1951"/>
      <c r="N47" s="1951"/>
      <c r="O47" s="1951"/>
      <c r="P47" s="1951"/>
      <c r="Q47" s="1951"/>
    </row>
    <row r="48" spans="1:17" ht="16.5" customHeight="1" x14ac:dyDescent="0.3">
      <c r="A48" s="278"/>
      <c r="B48" s="317"/>
      <c r="C48" s="317"/>
      <c r="D48" s="317"/>
      <c r="E48" s="317"/>
      <c r="F48" s="278"/>
      <c r="G48" s="278"/>
      <c r="H48" s="278"/>
      <c r="I48" s="278"/>
      <c r="J48" s="278"/>
      <c r="K48" s="1951"/>
      <c r="L48" s="1951"/>
      <c r="M48" s="1951"/>
      <c r="N48" s="1951"/>
      <c r="O48" s="1951"/>
      <c r="P48" s="1951"/>
      <c r="Q48" s="1951"/>
    </row>
    <row r="49" spans="1:17" ht="16.5" customHeight="1" x14ac:dyDescent="0.3">
      <c r="A49" s="278"/>
      <c r="B49" s="317"/>
      <c r="C49" s="317"/>
      <c r="D49" s="317"/>
      <c r="E49" s="317"/>
      <c r="F49" s="278"/>
      <c r="G49" s="278"/>
      <c r="H49" s="278"/>
      <c r="I49" s="278"/>
      <c r="J49" s="278"/>
      <c r="K49" s="1951"/>
      <c r="L49" s="1951"/>
      <c r="M49" s="1951"/>
      <c r="N49" s="1951"/>
      <c r="O49" s="1951"/>
      <c r="P49" s="1951"/>
      <c r="Q49" s="1951"/>
    </row>
    <row r="50" spans="1:17" ht="16.5" customHeight="1" x14ac:dyDescent="0.3">
      <c r="A50" s="278"/>
      <c r="B50" s="278"/>
      <c r="C50" s="278"/>
      <c r="D50" s="278"/>
      <c r="E50" s="278"/>
      <c r="F50" s="278"/>
      <c r="G50" s="278"/>
      <c r="H50" s="278"/>
      <c r="I50" s="278"/>
      <c r="J50" s="278"/>
      <c r="K50" s="1951"/>
      <c r="L50" s="1951"/>
      <c r="M50" s="1951"/>
      <c r="N50" s="1951"/>
      <c r="O50" s="1951"/>
      <c r="P50" s="1951"/>
      <c r="Q50" s="1951"/>
    </row>
    <row r="51" spans="1:17" ht="16.5" customHeight="1" x14ac:dyDescent="0.3">
      <c r="A51" s="278"/>
      <c r="B51" s="278"/>
      <c r="C51" s="278"/>
      <c r="D51" s="278"/>
      <c r="E51" s="278"/>
      <c r="F51" s="278"/>
      <c r="G51" s="278"/>
      <c r="H51" s="278"/>
      <c r="I51" s="278"/>
      <c r="J51" s="278"/>
      <c r="K51" s="1951"/>
      <c r="L51" s="1951"/>
      <c r="M51" s="1951"/>
      <c r="N51" s="1951"/>
      <c r="O51" s="1951"/>
      <c r="P51" s="1951"/>
      <c r="Q51" s="1951"/>
    </row>
    <row r="52" spans="1:17" ht="16.5" customHeight="1" x14ac:dyDescent="0.3">
      <c r="A52" s="278"/>
      <c r="B52" s="278"/>
      <c r="C52" s="278"/>
      <c r="D52" s="278"/>
      <c r="E52" s="278"/>
      <c r="F52" s="278"/>
      <c r="G52" s="278"/>
      <c r="H52" s="278"/>
      <c r="I52" s="278"/>
      <c r="J52" s="278"/>
      <c r="K52" s="1951"/>
      <c r="L52" s="1951"/>
      <c r="M52" s="1951"/>
      <c r="N52" s="1951"/>
      <c r="O52" s="1951"/>
      <c r="P52" s="1951"/>
      <c r="Q52" s="1951"/>
    </row>
    <row r="53" spans="1:17" ht="16.5" customHeight="1" x14ac:dyDescent="0.3">
      <c r="A53" s="278"/>
      <c r="B53" s="278"/>
      <c r="C53" s="278"/>
      <c r="D53" s="278"/>
      <c r="E53" s="278"/>
      <c r="F53" s="278"/>
      <c r="G53" s="278"/>
      <c r="H53" s="278"/>
      <c r="I53" s="278"/>
      <c r="J53" s="278"/>
      <c r="K53" s="1951"/>
      <c r="L53" s="1951"/>
      <c r="M53" s="1951"/>
      <c r="N53" s="1951"/>
      <c r="O53" s="1951"/>
      <c r="P53" s="1951"/>
      <c r="Q53" s="1951"/>
    </row>
    <row r="54" spans="1:17" ht="16.5" customHeight="1" x14ac:dyDescent="0.3">
      <c r="A54" s="278"/>
      <c r="B54" s="278"/>
      <c r="C54" s="278"/>
      <c r="D54" s="278"/>
      <c r="E54" s="278"/>
      <c r="F54" s="278"/>
      <c r="G54" s="278"/>
      <c r="H54" s="278"/>
      <c r="I54" s="278"/>
      <c r="J54" s="278"/>
      <c r="K54" s="1951"/>
      <c r="L54" s="1785" t="s">
        <v>1368</v>
      </c>
      <c r="M54" s="1785" t="s">
        <v>393</v>
      </c>
      <c r="N54" s="1951"/>
      <c r="O54" s="1951"/>
      <c r="P54" s="1951"/>
      <c r="Q54" s="1951"/>
    </row>
    <row r="55" spans="1:17" x14ac:dyDescent="0.3">
      <c r="A55" s="278"/>
      <c r="B55" s="278"/>
      <c r="C55" s="278"/>
      <c r="D55" s="278"/>
      <c r="E55" s="278"/>
      <c r="F55" s="278"/>
      <c r="G55" s="278"/>
      <c r="H55" s="278"/>
      <c r="I55" s="278"/>
      <c r="J55" s="278"/>
      <c r="K55" s="1951"/>
      <c r="L55" s="1785" t="s">
        <v>1458</v>
      </c>
      <c r="M55" s="1785" t="s">
        <v>393</v>
      </c>
      <c r="P55" s="1951"/>
      <c r="Q55" s="1951"/>
    </row>
    <row r="56" spans="1:17" x14ac:dyDescent="0.3">
      <c r="A56" s="278"/>
      <c r="B56" s="279" t="s">
        <v>1459</v>
      </c>
      <c r="C56" s="278"/>
      <c r="D56" s="278"/>
      <c r="E56" s="278"/>
      <c r="F56" s="278"/>
      <c r="G56" s="278"/>
      <c r="H56" s="278"/>
      <c r="I56" s="278"/>
      <c r="J56" s="278"/>
      <c r="K56" s="1951"/>
      <c r="L56" s="1785" t="s">
        <v>7</v>
      </c>
      <c r="M56" s="1785" t="s">
        <v>8</v>
      </c>
      <c r="Q56" s="1951"/>
    </row>
    <row r="57" spans="1:17" ht="16.5" customHeight="1" thickBot="1" x14ac:dyDescent="0.35">
      <c r="A57" s="278"/>
      <c r="B57" s="318"/>
      <c r="C57" s="278"/>
      <c r="D57" s="278"/>
      <c r="E57" s="278"/>
      <c r="F57" s="278"/>
      <c r="G57" s="278"/>
      <c r="H57" s="278"/>
      <c r="I57" s="278"/>
      <c r="J57" s="278"/>
      <c r="K57" s="1951"/>
      <c r="Q57" s="1951"/>
    </row>
    <row r="58" spans="1:17" x14ac:dyDescent="0.3">
      <c r="A58" s="278"/>
      <c r="B58" s="319" t="s">
        <v>1454</v>
      </c>
      <c r="C58" s="1551" t="s">
        <v>1455</v>
      </c>
      <c r="D58" s="1553" t="s">
        <v>1457</v>
      </c>
      <c r="E58" s="1554"/>
      <c r="F58" s="1553" t="s">
        <v>1385</v>
      </c>
      <c r="G58" s="1557"/>
      <c r="H58" s="278"/>
      <c r="I58" s="278"/>
      <c r="J58" s="278"/>
      <c r="K58" s="1951"/>
      <c r="L58" s="1790" t="s">
        <v>1449</v>
      </c>
      <c r="M58" s="1790" t="s">
        <v>402</v>
      </c>
      <c r="N58" s="1790"/>
      <c r="O58" s="1790"/>
    </row>
    <row r="59" spans="1:17" ht="17.25" thickBot="1" x14ac:dyDescent="0.35">
      <c r="A59" s="278"/>
      <c r="B59" s="320" t="s">
        <v>1448</v>
      </c>
      <c r="C59" s="1552"/>
      <c r="D59" s="1555"/>
      <c r="E59" s="1556"/>
      <c r="F59" s="1555"/>
      <c r="G59" s="1558"/>
      <c r="H59" s="278"/>
      <c r="I59" s="278"/>
      <c r="J59" s="278"/>
      <c r="K59" s="1951"/>
      <c r="L59" s="1790" t="s">
        <v>417</v>
      </c>
      <c r="M59" s="1790" t="s">
        <v>1455</v>
      </c>
      <c r="N59" s="1790" t="s">
        <v>1456</v>
      </c>
      <c r="O59" s="1790" t="s">
        <v>198</v>
      </c>
    </row>
    <row r="60" spans="1:17" x14ac:dyDescent="0.3">
      <c r="A60" s="278"/>
      <c r="B60" s="321"/>
      <c r="C60" s="284"/>
      <c r="D60" s="1559"/>
      <c r="E60" s="1560"/>
      <c r="F60" s="322"/>
      <c r="G60" s="323"/>
      <c r="H60" s="278"/>
      <c r="I60" s="278"/>
      <c r="J60" s="278"/>
      <c r="K60" s="1951"/>
      <c r="L60" s="1790" t="s">
        <v>1366</v>
      </c>
      <c r="M60" s="1790">
        <v>14696.207000000026</v>
      </c>
      <c r="N60" s="1790">
        <v>251.20099999999982</v>
      </c>
      <c r="O60" s="1790">
        <v>14947.408000000025</v>
      </c>
    </row>
    <row r="61" spans="1:17" x14ac:dyDescent="0.3">
      <c r="A61" s="278"/>
      <c r="B61" s="324" t="s">
        <v>1450</v>
      </c>
      <c r="C61" s="287">
        <f>+M60</f>
        <v>14696.207000000026</v>
      </c>
      <c r="D61" s="1546">
        <f>+N60</f>
        <v>251.20099999999982</v>
      </c>
      <c r="E61" s="1547"/>
      <c r="F61" s="1534">
        <f>SUM(C61:E61)</f>
        <v>14947.408000000025</v>
      </c>
      <c r="G61" s="1548"/>
      <c r="H61" s="278"/>
      <c r="I61" s="278"/>
      <c r="J61" s="278"/>
      <c r="K61" s="1951"/>
      <c r="L61" s="1790" t="s">
        <v>1431</v>
      </c>
      <c r="M61" s="1790">
        <v>270.61700000000002</v>
      </c>
      <c r="N61" s="1790">
        <v>1312.9639999999997</v>
      </c>
      <c r="O61" s="1790">
        <v>1583.5809999999997</v>
      </c>
    </row>
    <row r="62" spans="1:17" x14ac:dyDescent="0.3">
      <c r="A62" s="278"/>
      <c r="B62" s="325"/>
      <c r="C62" s="326"/>
      <c r="D62" s="1540"/>
      <c r="E62" s="1541"/>
      <c r="F62" s="1542">
        <f>F61/F66</f>
        <v>0.90420530798248089</v>
      </c>
      <c r="G62" s="1543"/>
      <c r="H62" s="278"/>
      <c r="I62" s="278"/>
      <c r="J62" s="278"/>
      <c r="K62" s="1951"/>
      <c r="L62" s="1790" t="s">
        <v>198</v>
      </c>
      <c r="M62" s="1790">
        <v>14966.824000000026</v>
      </c>
      <c r="N62" s="1790">
        <v>1564.1649999999995</v>
      </c>
      <c r="O62" s="1790">
        <v>16530.989000000023</v>
      </c>
    </row>
    <row r="63" spans="1:17" x14ac:dyDescent="0.3">
      <c r="A63" s="278"/>
      <c r="B63" s="327"/>
      <c r="C63" s="328"/>
      <c r="D63" s="1544"/>
      <c r="E63" s="1545"/>
      <c r="F63" s="329"/>
      <c r="G63" s="330"/>
      <c r="H63" s="278"/>
      <c r="I63" s="278"/>
      <c r="J63" s="278"/>
      <c r="K63" s="1951"/>
      <c r="Q63" s="1951"/>
    </row>
    <row r="64" spans="1:17" ht="16.5" customHeight="1" x14ac:dyDescent="0.3">
      <c r="A64" s="278"/>
      <c r="B64" s="324" t="s">
        <v>1451</v>
      </c>
      <c r="C64" s="287">
        <f>+M61</f>
        <v>270.61700000000002</v>
      </c>
      <c r="D64" s="1546">
        <f>+N61</f>
        <v>1312.9639999999997</v>
      </c>
      <c r="E64" s="1547"/>
      <c r="F64" s="1534">
        <f>SUM(C64:D64)</f>
        <v>1583.5809999999997</v>
      </c>
      <c r="G64" s="1548"/>
      <c r="H64" s="278"/>
      <c r="I64" s="278"/>
      <c r="J64" s="278"/>
      <c r="K64" s="1951"/>
      <c r="L64" s="1953">
        <v>0.98319434379525872</v>
      </c>
      <c r="M64" s="1953">
        <v>1.6805656204741278E-2</v>
      </c>
      <c r="N64" s="1951"/>
      <c r="O64" s="1951"/>
      <c r="P64" s="1951"/>
      <c r="Q64" s="1951"/>
    </row>
    <row r="65" spans="1:17" ht="16.5" customHeight="1" x14ac:dyDescent="0.3">
      <c r="A65" s="278"/>
      <c r="B65" s="331"/>
      <c r="C65" s="290"/>
      <c r="D65" s="1549"/>
      <c r="E65" s="1550"/>
      <c r="F65" s="1542">
        <f>F64/F66</f>
        <v>9.5794692017519181E-2</v>
      </c>
      <c r="G65" s="1543"/>
      <c r="H65" s="278"/>
      <c r="I65" s="278"/>
      <c r="J65" s="278"/>
      <c r="K65" s="1951"/>
      <c r="L65" s="1953">
        <v>0.17088926932060947</v>
      </c>
      <c r="M65" s="1953">
        <v>0.82911073067939056</v>
      </c>
      <c r="N65" s="1951"/>
      <c r="O65" s="1951"/>
      <c r="P65" s="1951"/>
      <c r="Q65" s="1951"/>
    </row>
    <row r="66" spans="1:17" ht="16.5" customHeight="1" x14ac:dyDescent="0.3">
      <c r="A66" s="278"/>
      <c r="B66" s="332" t="s">
        <v>1452</v>
      </c>
      <c r="C66" s="333">
        <f>SUM(C61,C64)</f>
        <v>14966.824000000026</v>
      </c>
      <c r="D66" s="1534">
        <f>SUM(D61,D64)</f>
        <v>1564.1649999999995</v>
      </c>
      <c r="E66" s="1535"/>
      <c r="F66" s="1536">
        <f>SUM(F61,F64)</f>
        <v>16530.989000000023</v>
      </c>
      <c r="G66" s="1537"/>
      <c r="H66" s="278"/>
      <c r="I66" s="278"/>
      <c r="J66" s="278"/>
      <c r="K66" s="1951"/>
      <c r="L66" s="1951"/>
      <c r="M66" s="1951"/>
      <c r="N66" s="1951"/>
      <c r="O66" s="1951"/>
      <c r="P66" s="1951"/>
      <c r="Q66" s="1951"/>
    </row>
    <row r="67" spans="1:17" ht="16.5" customHeight="1" thickBot="1" x14ac:dyDescent="0.35">
      <c r="A67" s="278"/>
      <c r="B67" s="334"/>
      <c r="C67" s="335">
        <f>C66/F66</f>
        <v>0.90537982936169181</v>
      </c>
      <c r="D67" s="1538">
        <f>D66/F66</f>
        <v>9.4620170638308285E-2</v>
      </c>
      <c r="E67" s="1539"/>
      <c r="F67" s="336"/>
      <c r="G67" s="337"/>
      <c r="H67" s="278"/>
      <c r="I67" s="278"/>
      <c r="J67" s="278"/>
      <c r="K67" s="1951"/>
      <c r="L67" s="1951"/>
      <c r="M67" s="1951"/>
      <c r="N67" s="1951"/>
      <c r="O67" s="1951"/>
      <c r="P67" s="1951"/>
      <c r="Q67" s="1951"/>
    </row>
    <row r="68" spans="1:17" x14ac:dyDescent="0.3">
      <c r="A68" s="278"/>
      <c r="B68" s="278"/>
      <c r="C68" s="338"/>
      <c r="D68" s="338"/>
      <c r="E68" s="338"/>
      <c r="F68" s="278"/>
      <c r="G68" s="278"/>
      <c r="H68" s="278"/>
      <c r="I68" s="278"/>
      <c r="J68" s="278"/>
      <c r="K68" s="1951"/>
      <c r="L68" s="1951"/>
      <c r="M68" s="1951"/>
      <c r="N68" s="1951"/>
      <c r="O68" s="1951"/>
      <c r="P68" s="1951"/>
      <c r="Q68" s="1951"/>
    </row>
    <row r="69" spans="1:17" x14ac:dyDescent="0.3">
      <c r="A69" s="278"/>
      <c r="B69" s="278"/>
      <c r="C69" s="338"/>
      <c r="D69" s="338"/>
      <c r="E69" s="338"/>
      <c r="F69" s="278"/>
      <c r="G69" s="278"/>
      <c r="H69" s="278"/>
      <c r="I69" s="278"/>
      <c r="J69" s="278"/>
      <c r="K69" s="1951"/>
      <c r="L69" s="1951"/>
      <c r="M69" s="1951"/>
      <c r="N69" s="1951"/>
      <c r="O69" s="1951"/>
      <c r="P69" s="1951"/>
      <c r="Q69" s="1951"/>
    </row>
    <row r="70" spans="1:17" x14ac:dyDescent="0.3">
      <c r="A70" s="278"/>
      <c r="B70" s="278"/>
      <c r="C70" s="338"/>
      <c r="D70" s="338"/>
      <c r="E70" s="338"/>
      <c r="F70" s="278"/>
      <c r="G70" s="278"/>
      <c r="H70" s="278"/>
      <c r="I70" s="278"/>
      <c r="J70" s="278"/>
      <c r="K70" s="1951"/>
      <c r="L70" s="1951"/>
      <c r="M70" s="1951"/>
      <c r="N70" s="1951"/>
      <c r="O70" s="1951"/>
      <c r="P70" s="1951"/>
      <c r="Q70" s="1951"/>
    </row>
    <row r="71" spans="1:17" x14ac:dyDescent="0.3">
      <c r="A71" s="278"/>
      <c r="B71" s="278"/>
      <c r="C71" s="278"/>
      <c r="D71" s="278"/>
      <c r="E71" s="338"/>
      <c r="F71" s="278"/>
      <c r="G71" s="278"/>
      <c r="H71" s="278"/>
      <c r="I71" s="278"/>
      <c r="J71" s="278"/>
      <c r="K71" s="1951"/>
      <c r="L71" s="1951"/>
      <c r="M71" s="1951"/>
      <c r="N71" s="1951"/>
      <c r="O71" s="1951"/>
      <c r="P71" s="1951"/>
      <c r="Q71" s="1951"/>
    </row>
    <row r="72" spans="1:17" x14ac:dyDescent="0.3">
      <c r="A72" s="278"/>
      <c r="B72" s="317"/>
      <c r="C72" s="317"/>
      <c r="D72" s="278"/>
      <c r="E72" s="338"/>
      <c r="F72" s="338"/>
      <c r="G72" s="278"/>
      <c r="H72" s="278"/>
      <c r="I72" s="278"/>
      <c r="J72" s="278"/>
      <c r="K72" s="1951"/>
      <c r="L72" s="1951"/>
      <c r="M72" s="1951"/>
      <c r="N72" s="1951"/>
      <c r="O72" s="1951"/>
      <c r="P72" s="1951"/>
      <c r="Q72" s="1951"/>
    </row>
    <row r="73" spans="1:17" x14ac:dyDescent="0.3">
      <c r="A73" s="278"/>
      <c r="B73" s="317"/>
      <c r="C73" s="317"/>
      <c r="D73" s="278"/>
      <c r="E73" s="338"/>
      <c r="F73" s="278"/>
      <c r="G73" s="278"/>
      <c r="H73" s="278"/>
      <c r="I73" s="278"/>
      <c r="J73" s="278"/>
      <c r="K73" s="1951"/>
      <c r="L73" s="1951"/>
      <c r="M73" s="1951"/>
      <c r="N73" s="1951"/>
      <c r="O73" s="1951"/>
      <c r="P73" s="1951"/>
      <c r="Q73" s="1951"/>
    </row>
    <row r="74" spans="1:17" x14ac:dyDescent="0.3">
      <c r="A74" s="278"/>
      <c r="B74" s="278"/>
      <c r="C74" s="338"/>
      <c r="D74" s="338"/>
      <c r="E74" s="338"/>
      <c r="F74" s="338"/>
      <c r="G74" s="278"/>
      <c r="H74" s="278"/>
      <c r="I74" s="278"/>
      <c r="J74" s="278"/>
      <c r="K74" s="1951"/>
      <c r="L74" s="1951"/>
      <c r="M74" s="1951"/>
      <c r="N74" s="1951"/>
      <c r="O74" s="1951"/>
      <c r="P74" s="1951"/>
      <c r="Q74" s="1951"/>
    </row>
    <row r="75" spans="1:17" x14ac:dyDescent="0.3">
      <c r="A75" s="278"/>
      <c r="B75" s="278"/>
      <c r="C75" s="338"/>
      <c r="D75" s="338"/>
      <c r="E75" s="338"/>
      <c r="F75" s="278"/>
      <c r="G75" s="278"/>
      <c r="H75" s="278"/>
      <c r="I75" s="278"/>
      <c r="J75" s="278"/>
      <c r="K75" s="1951"/>
      <c r="L75" s="1951"/>
      <c r="M75" s="1951"/>
      <c r="N75" s="1951"/>
      <c r="O75" s="1951"/>
      <c r="P75" s="1951"/>
      <c r="Q75" s="1951"/>
    </row>
    <row r="76" spans="1:17" x14ac:dyDescent="0.3">
      <c r="A76" s="278"/>
      <c r="B76" s="278"/>
      <c r="C76" s="278"/>
      <c r="D76" s="339"/>
      <c r="E76" s="339"/>
      <c r="F76" s="278"/>
      <c r="G76" s="278"/>
      <c r="H76" s="278"/>
      <c r="I76" s="278"/>
      <c r="J76" s="278"/>
      <c r="K76" s="1951"/>
      <c r="L76" s="1951"/>
      <c r="M76" s="1951"/>
      <c r="N76" s="1951"/>
      <c r="O76" s="1951"/>
      <c r="P76" s="1951"/>
      <c r="Q76" s="1951"/>
    </row>
  </sheetData>
  <mergeCells count="26">
    <mergeCell ref="C31:C32"/>
    <mergeCell ref="D31:D32"/>
    <mergeCell ref="E31:E32"/>
    <mergeCell ref="F31:F32"/>
    <mergeCell ref="G31:G32"/>
    <mergeCell ref="C5:C6"/>
    <mergeCell ref="D5:D6"/>
    <mergeCell ref="E5:E6"/>
    <mergeCell ref="F5:F6"/>
    <mergeCell ref="G5:G6"/>
    <mergeCell ref="C58:C59"/>
    <mergeCell ref="D58:E59"/>
    <mergeCell ref="F58:G59"/>
    <mergeCell ref="D60:E60"/>
    <mergeCell ref="D61:E61"/>
    <mergeCell ref="F61:G61"/>
    <mergeCell ref="D66:E66"/>
    <mergeCell ref="F66:G66"/>
    <mergeCell ref="D67:E67"/>
    <mergeCell ref="D62:E62"/>
    <mergeCell ref="F62:G62"/>
    <mergeCell ref="D63:E63"/>
    <mergeCell ref="D64:E64"/>
    <mergeCell ref="F64:G64"/>
    <mergeCell ref="D65:E65"/>
    <mergeCell ref="F65:G65"/>
  </mergeCells>
  <printOptions horizontalCentered="1"/>
  <pageMargins left="0.78740157480314965" right="0.59055118110236227" top="0.59055118110236227" bottom="0.59055118110236227" header="0" footer="0"/>
  <pageSetup paperSize="9" scale="57" orientation="portrait" r:id="rId1"/>
  <headerFooter alignWithMargins="0"/>
  <colBreaks count="1" manualBreakCount="1">
    <brk id="10" max="63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87D3-E232-4AF5-A1D6-CAF9285EE32A}">
  <sheetPr codeName="Hoja10">
    <pageSetUpPr fitToPage="1"/>
  </sheetPr>
  <dimension ref="A1:AF104"/>
  <sheetViews>
    <sheetView view="pageBreakPreview" zoomScale="80" zoomScaleNormal="100" zoomScaleSheetLayoutView="80" workbookViewId="0">
      <selection activeCell="Q17" sqref="Q17"/>
    </sheetView>
  </sheetViews>
  <sheetFormatPr baseColWidth="10" defaultRowHeight="16.5" x14ac:dyDescent="0.3"/>
  <cols>
    <col min="1" max="1" width="1.85546875" style="5" customWidth="1"/>
    <col min="2" max="2" width="5.140625" style="5" customWidth="1"/>
    <col min="3" max="3" width="55" style="5" customWidth="1"/>
    <col min="4" max="4" width="11.85546875" style="5" customWidth="1"/>
    <col min="5" max="7" width="10.85546875" style="5" customWidth="1"/>
    <col min="8" max="8" width="12.7109375" style="5" customWidth="1"/>
    <col min="9" max="12" width="10.85546875" style="5" customWidth="1"/>
    <col min="13" max="13" width="11.7109375" style="5" customWidth="1"/>
    <col min="14" max="14" width="10.85546875" style="5" customWidth="1"/>
    <col min="15" max="15" width="10.7109375" style="5" customWidth="1"/>
    <col min="16" max="16" width="5.7109375" style="5" customWidth="1"/>
    <col min="17" max="17" width="64.42578125" style="1785" bestFit="1" customWidth="1"/>
    <col min="18" max="18" width="26.28515625" style="1785" bestFit="1" customWidth="1"/>
    <col min="19" max="19" width="10.140625" style="1785" bestFit="1" customWidth="1"/>
    <col min="20" max="21" width="9" style="1785" bestFit="1" customWidth="1"/>
    <col min="22" max="22" width="11.85546875" style="1785" bestFit="1" customWidth="1"/>
    <col min="23" max="23" width="9.42578125" style="1785" bestFit="1" customWidth="1"/>
    <col min="24" max="24" width="6.7109375" style="1785" bestFit="1" customWidth="1"/>
    <col min="25" max="25" width="7.5703125" style="1785" bestFit="1" customWidth="1"/>
    <col min="26" max="26" width="14.7109375" style="1785" bestFit="1" customWidth="1"/>
    <col min="27" max="27" width="13.140625" style="1785" customWidth="1"/>
    <col min="28" max="28" width="10.28515625" style="1785" customWidth="1"/>
    <col min="29" max="29" width="10.42578125" style="1785" customWidth="1"/>
    <col min="30" max="30" width="13.140625" style="1785" bestFit="1" customWidth="1"/>
    <col min="31" max="32" width="11.42578125" style="1785"/>
    <col min="33" max="16384" width="11.42578125" style="5"/>
  </cols>
  <sheetData>
    <row r="1" spans="1:32" s="8" customFormat="1" ht="18.75" x14ac:dyDescent="0.3">
      <c r="A1" s="340" t="s">
        <v>1460</v>
      </c>
      <c r="B1" s="341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1955" t="s">
        <v>3</v>
      </c>
      <c r="R1" s="1955" t="s">
        <v>393</v>
      </c>
      <c r="S1" s="1785"/>
      <c r="T1" s="1785"/>
      <c r="U1" s="1785"/>
      <c r="V1" s="1785"/>
      <c r="W1" s="1785"/>
      <c r="X1" s="1785"/>
      <c r="Y1" s="1785"/>
      <c r="Z1" s="1785"/>
      <c r="AA1" s="1785"/>
      <c r="AB1" s="1785"/>
      <c r="AC1" s="1785"/>
      <c r="AD1" s="1785"/>
      <c r="AE1" s="1785"/>
      <c r="AF1" s="1785"/>
    </row>
    <row r="2" spans="1:32" s="8" customFormat="1" ht="11.25" customHeight="1" x14ac:dyDescent="0.3">
      <c r="A2" s="342"/>
      <c r="B2" s="342"/>
      <c r="C2" s="343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2"/>
      <c r="Q2" s="1955" t="s">
        <v>5</v>
      </c>
      <c r="R2" s="1955" t="s">
        <v>6</v>
      </c>
      <c r="S2" s="1785"/>
      <c r="T2" s="1785"/>
      <c r="U2" s="1785"/>
      <c r="V2" s="1785"/>
      <c r="W2" s="1785"/>
      <c r="X2" s="1785"/>
      <c r="Y2" s="1785"/>
      <c r="Z2" s="1785"/>
      <c r="AA2" s="1785"/>
      <c r="AB2" s="1785"/>
      <c r="AC2" s="1785"/>
      <c r="AD2" s="1785"/>
      <c r="AE2" s="1785"/>
      <c r="AF2" s="1785"/>
    </row>
    <row r="3" spans="1:32" s="8" customFormat="1" ht="17.25" x14ac:dyDescent="0.3">
      <c r="A3" s="342"/>
      <c r="B3" s="343" t="s">
        <v>1461</v>
      </c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2"/>
      <c r="Q3" s="1955" t="s">
        <v>7</v>
      </c>
      <c r="R3" s="1955" t="s">
        <v>8</v>
      </c>
      <c r="S3" s="1785"/>
      <c r="T3" s="1785"/>
      <c r="U3" s="1785"/>
      <c r="V3" s="1785"/>
      <c r="W3" s="1785"/>
      <c r="X3" s="1785"/>
      <c r="Y3" s="1785"/>
      <c r="Z3" s="1785"/>
      <c r="AA3" s="1785"/>
      <c r="AB3" s="1785"/>
      <c r="AC3" s="1785"/>
      <c r="AD3" s="1785"/>
      <c r="AE3" s="1785"/>
      <c r="AF3" s="1785"/>
    </row>
    <row r="4" spans="1:32" ht="17.25" x14ac:dyDescent="0.3">
      <c r="A4" s="345"/>
      <c r="B4" s="346"/>
      <c r="C4" s="346"/>
      <c r="D4" s="346"/>
      <c r="E4" s="346"/>
      <c r="F4" s="346"/>
      <c r="G4" s="346"/>
      <c r="H4" s="346"/>
      <c r="I4" s="346"/>
      <c r="J4" s="346"/>
      <c r="K4" s="346"/>
      <c r="L4" s="346"/>
      <c r="M4" s="346"/>
      <c r="N4" s="346"/>
      <c r="O4" s="346"/>
      <c r="P4" s="345"/>
    </row>
    <row r="5" spans="1:32" x14ac:dyDescent="0.3">
      <c r="A5" s="345"/>
      <c r="B5" s="1572" t="s">
        <v>1054</v>
      </c>
      <c r="C5" s="1572" t="s">
        <v>10</v>
      </c>
      <c r="D5" s="1574" t="s">
        <v>1455</v>
      </c>
      <c r="E5" s="1575"/>
      <c r="F5" s="1575"/>
      <c r="G5" s="1576"/>
      <c r="H5" s="1577" t="s">
        <v>1457</v>
      </c>
      <c r="I5" s="1577"/>
      <c r="J5" s="1577"/>
      <c r="K5" s="1578" t="s">
        <v>1168</v>
      </c>
      <c r="L5" s="1579"/>
      <c r="M5" s="1579"/>
      <c r="N5" s="1580"/>
      <c r="O5" s="347" t="s">
        <v>1385</v>
      </c>
      <c r="P5" s="345"/>
      <c r="Q5" s="1790" t="s">
        <v>1293</v>
      </c>
      <c r="R5" s="1790" t="s">
        <v>402</v>
      </c>
      <c r="S5" s="1790"/>
      <c r="T5" s="1790"/>
      <c r="U5" s="1790"/>
      <c r="V5" s="1790"/>
      <c r="W5" s="1790"/>
      <c r="X5" s="1790"/>
      <c r="Y5" s="1790"/>
      <c r="Z5" s="1790"/>
    </row>
    <row r="6" spans="1:32" ht="30.75" customHeight="1" x14ac:dyDescent="0.3">
      <c r="A6" s="345"/>
      <c r="B6" s="1573"/>
      <c r="C6" s="1573"/>
      <c r="D6" s="348" t="s">
        <v>1445</v>
      </c>
      <c r="E6" s="349" t="s">
        <v>1446</v>
      </c>
      <c r="F6" s="350" t="s">
        <v>409</v>
      </c>
      <c r="G6" s="349" t="s">
        <v>1447</v>
      </c>
      <c r="H6" s="349" t="s">
        <v>1445</v>
      </c>
      <c r="I6" s="349" t="s">
        <v>1446</v>
      </c>
      <c r="J6" s="349" t="s">
        <v>1447</v>
      </c>
      <c r="K6" s="349" t="s">
        <v>1445</v>
      </c>
      <c r="L6" s="349" t="s">
        <v>1446</v>
      </c>
      <c r="M6" s="350" t="s">
        <v>409</v>
      </c>
      <c r="N6" s="351" t="s">
        <v>1447</v>
      </c>
      <c r="O6" s="352" t="s">
        <v>1462</v>
      </c>
      <c r="P6" s="345"/>
      <c r="Q6" s="1790"/>
      <c r="R6" s="1790" t="s">
        <v>1455</v>
      </c>
      <c r="S6" s="1790"/>
      <c r="T6" s="1790"/>
      <c r="U6" s="1790"/>
      <c r="V6" s="1790" t="s">
        <v>1456</v>
      </c>
      <c r="W6" s="1790"/>
      <c r="X6" s="1790"/>
      <c r="Y6" s="1790"/>
      <c r="Z6" s="1790" t="s">
        <v>198</v>
      </c>
    </row>
    <row r="7" spans="1:32" ht="21" customHeight="1" x14ac:dyDescent="0.3">
      <c r="A7" s="345"/>
      <c r="B7" s="353">
        <v>1</v>
      </c>
      <c r="C7" s="354" t="str">
        <f>+Q8</f>
        <v>Agro Industrial Paramonga S.A.A.</v>
      </c>
      <c r="D7" s="355" t="str">
        <f t="shared" ref="D7:J22" si="0">+IF(R8&lt;&gt;0,R8,"")</f>
        <v/>
      </c>
      <c r="E7" s="356">
        <f t="shared" si="0"/>
        <v>23.000000000000004</v>
      </c>
      <c r="F7" s="356" t="str">
        <f t="shared" si="0"/>
        <v/>
      </c>
      <c r="G7" s="357" t="str">
        <f t="shared" si="0"/>
        <v/>
      </c>
      <c r="H7" s="358" t="str">
        <f t="shared" si="0"/>
        <v/>
      </c>
      <c r="I7" s="356" t="str">
        <f t="shared" si="0"/>
        <v/>
      </c>
      <c r="J7" s="359" t="str">
        <f t="shared" si="0"/>
        <v/>
      </c>
      <c r="K7" s="356" t="str">
        <f>+IF((R8+V8)&lt;&gt;0,R8+V8,"")</f>
        <v/>
      </c>
      <c r="L7" s="356">
        <f>+IF((S8+W8)&lt;&gt;0,S8+W8,"")</f>
        <v>23.000000000000004</v>
      </c>
      <c r="M7" s="356" t="str">
        <f>+IF((T8+X8)&lt;&gt;0,T8+X8,"")</f>
        <v/>
      </c>
      <c r="N7" s="360" t="str">
        <f>+IF((U8+Y8)&lt;&gt;0,U8+Y8,"")</f>
        <v/>
      </c>
      <c r="O7" s="361">
        <f>SUM(K7:N7)</f>
        <v>23.000000000000004</v>
      </c>
      <c r="P7" s="345"/>
      <c r="Q7" s="1790" t="s">
        <v>417</v>
      </c>
      <c r="R7" s="1790" t="s">
        <v>407</v>
      </c>
      <c r="S7" s="1790" t="s">
        <v>408</v>
      </c>
      <c r="T7" s="1790" t="s">
        <v>409</v>
      </c>
      <c r="U7" s="1790" t="s">
        <v>410</v>
      </c>
      <c r="V7" s="1790" t="s">
        <v>407</v>
      </c>
      <c r="W7" s="1790" t="s">
        <v>408</v>
      </c>
      <c r="X7" s="1790" t="s">
        <v>409</v>
      </c>
      <c r="Y7" s="1790" t="s">
        <v>410</v>
      </c>
      <c r="Z7" s="1790"/>
    </row>
    <row r="8" spans="1:32" ht="21" customHeight="1" x14ac:dyDescent="0.3">
      <c r="A8" s="345"/>
      <c r="B8" s="353">
        <f>+B7+1</f>
        <v>2</v>
      </c>
      <c r="C8" s="354" t="str">
        <f>+Q9</f>
        <v>Agroaurora S.A.C.</v>
      </c>
      <c r="D8" s="355" t="str">
        <f t="shared" si="0"/>
        <v/>
      </c>
      <c r="E8" s="356">
        <f t="shared" si="0"/>
        <v>37.5</v>
      </c>
      <c r="F8" s="356" t="str">
        <f t="shared" si="0"/>
        <v/>
      </c>
      <c r="G8" s="357" t="str">
        <f t="shared" si="0"/>
        <v/>
      </c>
      <c r="H8" s="358" t="str">
        <f t="shared" si="0"/>
        <v/>
      </c>
      <c r="I8" s="356" t="str">
        <f t="shared" si="0"/>
        <v/>
      </c>
      <c r="J8" s="359" t="str">
        <f t="shared" si="0"/>
        <v/>
      </c>
      <c r="K8" s="356" t="str">
        <f t="shared" ref="K8:N71" si="1">+IF((R9+V9)&lt;&gt;0,R9+V9,"")</f>
        <v/>
      </c>
      <c r="L8" s="356">
        <f t="shared" si="1"/>
        <v>37.5</v>
      </c>
      <c r="M8" s="356" t="str">
        <f t="shared" si="1"/>
        <v/>
      </c>
      <c r="N8" s="360" t="str">
        <f t="shared" si="1"/>
        <v/>
      </c>
      <c r="O8" s="361">
        <f>SUM(K8:N8)</f>
        <v>37.5</v>
      </c>
      <c r="P8" s="345"/>
      <c r="Q8" s="1790" t="s">
        <v>14</v>
      </c>
      <c r="R8" s="1790"/>
      <c r="S8" s="1790">
        <v>23.000000000000004</v>
      </c>
      <c r="T8" s="1790"/>
      <c r="U8" s="1790"/>
      <c r="V8" s="1790"/>
      <c r="W8" s="1790"/>
      <c r="X8" s="1790"/>
      <c r="Y8" s="1790"/>
      <c r="Z8" s="1790">
        <v>23.000000000000004</v>
      </c>
    </row>
    <row r="9" spans="1:32" ht="21" customHeight="1" x14ac:dyDescent="0.3">
      <c r="A9" s="345"/>
      <c r="B9" s="353">
        <f t="shared" ref="B9:B72" si="2">+B8+1</f>
        <v>3</v>
      </c>
      <c r="C9" s="354" t="str">
        <f t="shared" ref="C9:C72" si="3">+Q10</f>
        <v>Agroindustrias San Jacinto S.A.A.</v>
      </c>
      <c r="D9" s="355" t="str">
        <f t="shared" si="0"/>
        <v/>
      </c>
      <c r="E9" s="356">
        <f t="shared" si="0"/>
        <v>21.709999999999997</v>
      </c>
      <c r="F9" s="356" t="str">
        <f t="shared" si="0"/>
        <v/>
      </c>
      <c r="G9" s="357" t="str">
        <f t="shared" si="0"/>
        <v/>
      </c>
      <c r="H9" s="358" t="str">
        <f t="shared" si="0"/>
        <v/>
      </c>
      <c r="I9" s="356" t="str">
        <f t="shared" si="0"/>
        <v/>
      </c>
      <c r="J9" s="359" t="str">
        <f t="shared" si="0"/>
        <v/>
      </c>
      <c r="K9" s="356" t="str">
        <f t="shared" si="1"/>
        <v/>
      </c>
      <c r="L9" s="356">
        <f t="shared" si="1"/>
        <v>21.709999999999997</v>
      </c>
      <c r="M9" s="356" t="str">
        <f t="shared" si="1"/>
        <v/>
      </c>
      <c r="N9" s="360" t="str">
        <f t="shared" si="1"/>
        <v/>
      </c>
      <c r="O9" s="361">
        <f t="shared" ref="O9:O72" si="4">SUM(K9:N9)</f>
        <v>21.709999999999997</v>
      </c>
      <c r="P9" s="345"/>
      <c r="Q9" s="1790" t="s">
        <v>16</v>
      </c>
      <c r="R9" s="1790"/>
      <c r="S9" s="1790">
        <v>37.5</v>
      </c>
      <c r="T9" s="1790"/>
      <c r="U9" s="1790"/>
      <c r="V9" s="1790"/>
      <c r="W9" s="1790"/>
      <c r="X9" s="1790"/>
      <c r="Y9" s="1790"/>
      <c r="Z9" s="1790">
        <v>37.5</v>
      </c>
    </row>
    <row r="10" spans="1:32" ht="21" customHeight="1" x14ac:dyDescent="0.3">
      <c r="A10" s="345"/>
      <c r="B10" s="353">
        <f t="shared" si="2"/>
        <v>4</v>
      </c>
      <c r="C10" s="354" t="str">
        <f t="shared" si="3"/>
        <v>Amazonas Energía Solar S.A.C.</v>
      </c>
      <c r="D10" s="355" t="str">
        <f t="shared" si="0"/>
        <v/>
      </c>
      <c r="E10" s="356" t="str">
        <f t="shared" si="0"/>
        <v/>
      </c>
      <c r="F10" s="356" t="str">
        <f t="shared" si="0"/>
        <v/>
      </c>
      <c r="G10" s="357" t="str">
        <f t="shared" si="0"/>
        <v/>
      </c>
      <c r="H10" s="358" t="str">
        <f t="shared" si="0"/>
        <v/>
      </c>
      <c r="I10" s="356" t="str">
        <f t="shared" si="0"/>
        <v/>
      </c>
      <c r="J10" s="359">
        <f t="shared" si="0"/>
        <v>12.489999999999995</v>
      </c>
      <c r="K10" s="356" t="str">
        <f t="shared" si="1"/>
        <v/>
      </c>
      <c r="L10" s="356" t="str">
        <f t="shared" si="1"/>
        <v/>
      </c>
      <c r="M10" s="356">
        <f t="shared" si="1"/>
        <v>12.489999999999995</v>
      </c>
      <c r="N10" s="360" t="str">
        <f t="shared" si="1"/>
        <v/>
      </c>
      <c r="O10" s="362">
        <f t="shared" si="4"/>
        <v>12.489999999999995</v>
      </c>
      <c r="P10" s="345"/>
      <c r="Q10" s="1790" t="s">
        <v>18</v>
      </c>
      <c r="R10" s="1790"/>
      <c r="S10" s="1790">
        <v>21.709999999999997</v>
      </c>
      <c r="T10" s="1790"/>
      <c r="U10" s="1790"/>
      <c r="V10" s="1790"/>
      <c r="W10" s="1790"/>
      <c r="X10" s="1790"/>
      <c r="Y10" s="1790"/>
      <c r="Z10" s="1790">
        <v>21.709999999999997</v>
      </c>
    </row>
    <row r="11" spans="1:32" ht="21" customHeight="1" x14ac:dyDescent="0.3">
      <c r="A11" s="345"/>
      <c r="B11" s="353">
        <f t="shared" si="2"/>
        <v>5</v>
      </c>
      <c r="C11" s="354" t="str">
        <f t="shared" si="3"/>
        <v>Andean Power S.A.C.</v>
      </c>
      <c r="D11" s="355">
        <f t="shared" si="0"/>
        <v>20</v>
      </c>
      <c r="E11" s="356" t="str">
        <f t="shared" si="0"/>
        <v/>
      </c>
      <c r="F11" s="356" t="str">
        <f t="shared" si="0"/>
        <v/>
      </c>
      <c r="G11" s="357" t="str">
        <f t="shared" si="0"/>
        <v/>
      </c>
      <c r="H11" s="358" t="str">
        <f t="shared" si="0"/>
        <v/>
      </c>
      <c r="I11" s="356" t="str">
        <f t="shared" si="0"/>
        <v/>
      </c>
      <c r="J11" s="359" t="str">
        <f t="shared" si="0"/>
        <v/>
      </c>
      <c r="K11" s="356">
        <f t="shared" si="1"/>
        <v>20</v>
      </c>
      <c r="L11" s="356" t="str">
        <f t="shared" si="1"/>
        <v/>
      </c>
      <c r="M11" s="356" t="str">
        <f t="shared" si="1"/>
        <v/>
      </c>
      <c r="N11" s="360" t="str">
        <f t="shared" si="1"/>
        <v/>
      </c>
      <c r="O11" s="361">
        <f t="shared" si="4"/>
        <v>20</v>
      </c>
      <c r="P11" s="345"/>
      <c r="Q11" s="1790" t="s">
        <v>20</v>
      </c>
      <c r="R11" s="1790"/>
      <c r="S11" s="1790"/>
      <c r="T11" s="1790"/>
      <c r="U11" s="1790"/>
      <c r="V11" s="1790"/>
      <c r="W11" s="1790"/>
      <c r="X11" s="1790">
        <v>12.489999999999995</v>
      </c>
      <c r="Y11" s="1790"/>
      <c r="Z11" s="1790">
        <v>12.489999999999995</v>
      </c>
    </row>
    <row r="12" spans="1:32" ht="21" customHeight="1" x14ac:dyDescent="0.3">
      <c r="A12" s="345"/>
      <c r="B12" s="353">
        <f t="shared" si="2"/>
        <v>6</v>
      </c>
      <c r="C12" s="354" t="str">
        <f t="shared" si="3"/>
        <v>Asociación Santa Lucia de Chacas</v>
      </c>
      <c r="D12" s="355">
        <f t="shared" si="0"/>
        <v>3</v>
      </c>
      <c r="E12" s="356" t="str">
        <f t="shared" si="0"/>
        <v/>
      </c>
      <c r="F12" s="356" t="str">
        <f t="shared" si="0"/>
        <v/>
      </c>
      <c r="G12" s="357" t="str">
        <f t="shared" si="0"/>
        <v/>
      </c>
      <c r="H12" s="358" t="str">
        <f t="shared" si="0"/>
        <v/>
      </c>
      <c r="I12" s="356" t="str">
        <f t="shared" si="0"/>
        <v/>
      </c>
      <c r="J12" s="359" t="str">
        <f t="shared" si="0"/>
        <v/>
      </c>
      <c r="K12" s="356">
        <f t="shared" si="1"/>
        <v>3</v>
      </c>
      <c r="L12" s="356" t="str">
        <f t="shared" si="1"/>
        <v/>
      </c>
      <c r="M12" s="356" t="str">
        <f t="shared" si="1"/>
        <v/>
      </c>
      <c r="N12" s="360" t="str">
        <f t="shared" si="1"/>
        <v/>
      </c>
      <c r="O12" s="362">
        <f t="shared" si="4"/>
        <v>3</v>
      </c>
      <c r="P12" s="345"/>
      <c r="Q12" s="1790" t="s">
        <v>22</v>
      </c>
      <c r="R12" s="1790">
        <v>20</v>
      </c>
      <c r="S12" s="1790"/>
      <c r="T12" s="1790"/>
      <c r="U12" s="1790"/>
      <c r="V12" s="1790"/>
      <c r="W12" s="1790"/>
      <c r="X12" s="1790"/>
      <c r="Y12" s="1790"/>
      <c r="Z12" s="1790">
        <v>20</v>
      </c>
    </row>
    <row r="13" spans="1:32" ht="21" customHeight="1" x14ac:dyDescent="0.3">
      <c r="A13" s="345"/>
      <c r="B13" s="353">
        <f t="shared" si="2"/>
        <v>7</v>
      </c>
      <c r="C13" s="354" t="str">
        <f t="shared" si="3"/>
        <v>Atria Energía S.A.C.</v>
      </c>
      <c r="D13" s="355">
        <f t="shared" si="0"/>
        <v>1.7999999999999996</v>
      </c>
      <c r="E13" s="356" t="str">
        <f t="shared" si="0"/>
        <v/>
      </c>
      <c r="F13" s="356" t="str">
        <f t="shared" si="0"/>
        <v/>
      </c>
      <c r="G13" s="357" t="str">
        <f t="shared" si="0"/>
        <v/>
      </c>
      <c r="H13" s="358" t="str">
        <f t="shared" si="0"/>
        <v/>
      </c>
      <c r="I13" s="356" t="str">
        <f t="shared" si="0"/>
        <v/>
      </c>
      <c r="J13" s="359" t="str">
        <f t="shared" si="0"/>
        <v/>
      </c>
      <c r="K13" s="356">
        <f t="shared" si="1"/>
        <v>1.7999999999999996</v>
      </c>
      <c r="L13" s="356" t="str">
        <f t="shared" si="1"/>
        <v/>
      </c>
      <c r="M13" s="356" t="str">
        <f t="shared" si="1"/>
        <v/>
      </c>
      <c r="N13" s="360" t="str">
        <f t="shared" si="1"/>
        <v/>
      </c>
      <c r="O13" s="361">
        <f t="shared" si="4"/>
        <v>1.7999999999999996</v>
      </c>
      <c r="P13" s="345"/>
      <c r="Q13" s="1790" t="s">
        <v>24</v>
      </c>
      <c r="R13" s="1790">
        <v>3</v>
      </c>
      <c r="S13" s="1790"/>
      <c r="T13" s="1790"/>
      <c r="U13" s="1790"/>
      <c r="V13" s="1790"/>
      <c r="W13" s="1790"/>
      <c r="X13" s="1790"/>
      <c r="Y13" s="1790"/>
      <c r="Z13" s="1790">
        <v>3</v>
      </c>
    </row>
    <row r="14" spans="1:32" ht="21" customHeight="1" x14ac:dyDescent="0.3">
      <c r="A14" s="345"/>
      <c r="B14" s="353">
        <f t="shared" si="2"/>
        <v>8</v>
      </c>
      <c r="C14" s="354" t="str">
        <f t="shared" si="3"/>
        <v>Bioenergía del Chira S.A.</v>
      </c>
      <c r="D14" s="355" t="str">
        <f t="shared" si="0"/>
        <v/>
      </c>
      <c r="E14" s="356">
        <f t="shared" si="0"/>
        <v>14.000000000000005</v>
      </c>
      <c r="F14" s="356" t="str">
        <f t="shared" si="0"/>
        <v/>
      </c>
      <c r="G14" s="357" t="str">
        <f t="shared" si="0"/>
        <v/>
      </c>
      <c r="H14" s="358" t="str">
        <f t="shared" si="0"/>
        <v/>
      </c>
      <c r="I14" s="356" t="str">
        <f t="shared" si="0"/>
        <v/>
      </c>
      <c r="J14" s="359" t="str">
        <f t="shared" si="0"/>
        <v/>
      </c>
      <c r="K14" s="356" t="str">
        <f t="shared" si="1"/>
        <v/>
      </c>
      <c r="L14" s="356">
        <f t="shared" si="1"/>
        <v>14.000000000000005</v>
      </c>
      <c r="M14" s="356" t="str">
        <f t="shared" si="1"/>
        <v/>
      </c>
      <c r="N14" s="360" t="str">
        <f t="shared" si="1"/>
        <v/>
      </c>
      <c r="O14" s="362">
        <f t="shared" si="4"/>
        <v>14.000000000000005</v>
      </c>
      <c r="P14" s="345"/>
      <c r="Q14" s="1790" t="s">
        <v>26</v>
      </c>
      <c r="R14" s="1790">
        <v>1.7999999999999996</v>
      </c>
      <c r="S14" s="1790"/>
      <c r="T14" s="1790"/>
      <c r="U14" s="1790"/>
      <c r="V14" s="1790"/>
      <c r="W14" s="1790"/>
      <c r="X14" s="1790"/>
      <c r="Y14" s="1790"/>
      <c r="Z14" s="1790">
        <v>1.7999999999999996</v>
      </c>
    </row>
    <row r="15" spans="1:32" ht="21" customHeight="1" x14ac:dyDescent="0.3">
      <c r="A15" s="345"/>
      <c r="B15" s="353">
        <f t="shared" si="2"/>
        <v>9</v>
      </c>
      <c r="C15" s="354" t="str">
        <f t="shared" si="3"/>
        <v>Celepsa Renovables S.R.L.</v>
      </c>
      <c r="D15" s="355">
        <f t="shared" si="0"/>
        <v>19.859999999999985</v>
      </c>
      <c r="E15" s="356" t="str">
        <f t="shared" si="0"/>
        <v/>
      </c>
      <c r="F15" s="356" t="str">
        <f t="shared" si="0"/>
        <v/>
      </c>
      <c r="G15" s="357" t="str">
        <f t="shared" si="0"/>
        <v/>
      </c>
      <c r="H15" s="358" t="str">
        <f t="shared" si="0"/>
        <v/>
      </c>
      <c r="I15" s="356" t="str">
        <f t="shared" si="0"/>
        <v/>
      </c>
      <c r="J15" s="359" t="str">
        <f t="shared" si="0"/>
        <v/>
      </c>
      <c r="K15" s="356">
        <f t="shared" si="1"/>
        <v>19.859999999999985</v>
      </c>
      <c r="L15" s="356" t="str">
        <f t="shared" si="1"/>
        <v/>
      </c>
      <c r="M15" s="356" t="str">
        <f t="shared" si="1"/>
        <v/>
      </c>
      <c r="N15" s="360" t="str">
        <f t="shared" si="1"/>
        <v/>
      </c>
      <c r="O15" s="361">
        <f t="shared" si="4"/>
        <v>19.859999999999985</v>
      </c>
      <c r="P15" s="345"/>
      <c r="Q15" s="1790" t="s">
        <v>28</v>
      </c>
      <c r="R15" s="1790"/>
      <c r="S15" s="1790">
        <v>14.000000000000005</v>
      </c>
      <c r="T15" s="1790"/>
      <c r="U15" s="1790"/>
      <c r="V15" s="1790"/>
      <c r="W15" s="1790"/>
      <c r="X15" s="1790"/>
      <c r="Y15" s="1790"/>
      <c r="Z15" s="1790">
        <v>14.000000000000005</v>
      </c>
    </row>
    <row r="16" spans="1:32" ht="21" customHeight="1" x14ac:dyDescent="0.3">
      <c r="A16" s="345"/>
      <c r="B16" s="353">
        <f t="shared" si="2"/>
        <v>10</v>
      </c>
      <c r="C16" s="354" t="str">
        <f t="shared" si="3"/>
        <v>Central Hidroeléctrica de Langui S.A.</v>
      </c>
      <c r="D16" s="355">
        <f t="shared" si="0"/>
        <v>6.4200000000000008</v>
      </c>
      <c r="E16" s="356" t="str">
        <f t="shared" si="0"/>
        <v/>
      </c>
      <c r="F16" s="356" t="str">
        <f t="shared" si="0"/>
        <v/>
      </c>
      <c r="G16" s="357" t="str">
        <f t="shared" si="0"/>
        <v/>
      </c>
      <c r="H16" s="358" t="str">
        <f t="shared" si="0"/>
        <v/>
      </c>
      <c r="I16" s="356" t="str">
        <f t="shared" si="0"/>
        <v/>
      </c>
      <c r="J16" s="359" t="str">
        <f t="shared" si="0"/>
        <v/>
      </c>
      <c r="K16" s="356">
        <f t="shared" si="1"/>
        <v>6.4200000000000008</v>
      </c>
      <c r="L16" s="356" t="str">
        <f t="shared" si="1"/>
        <v/>
      </c>
      <c r="M16" s="356" t="str">
        <f t="shared" si="1"/>
        <v/>
      </c>
      <c r="N16" s="360" t="str">
        <f t="shared" si="1"/>
        <v/>
      </c>
      <c r="O16" s="362">
        <f t="shared" si="4"/>
        <v>6.4200000000000008</v>
      </c>
      <c r="P16" s="345"/>
      <c r="Q16" s="1790" t="s">
        <v>30</v>
      </c>
      <c r="R16" s="1790">
        <v>19.859999999999985</v>
      </c>
      <c r="S16" s="1790"/>
      <c r="T16" s="1790"/>
      <c r="U16" s="1790"/>
      <c r="V16" s="1790"/>
      <c r="W16" s="1790"/>
      <c r="X16" s="1790"/>
      <c r="Y16" s="1790"/>
      <c r="Z16" s="1790">
        <v>19.859999999999985</v>
      </c>
    </row>
    <row r="17" spans="1:26" ht="21" customHeight="1" x14ac:dyDescent="0.3">
      <c r="A17" s="345"/>
      <c r="B17" s="353">
        <f t="shared" si="2"/>
        <v>11</v>
      </c>
      <c r="C17" s="354" t="str">
        <f t="shared" si="3"/>
        <v>Centrales Santa Rosa S.A.C.</v>
      </c>
      <c r="D17" s="355">
        <f t="shared" si="0"/>
        <v>2.9</v>
      </c>
      <c r="E17" s="356" t="str">
        <f t="shared" si="0"/>
        <v/>
      </c>
      <c r="F17" s="356" t="str">
        <f t="shared" si="0"/>
        <v/>
      </c>
      <c r="G17" s="357" t="str">
        <f t="shared" si="0"/>
        <v/>
      </c>
      <c r="H17" s="358" t="str">
        <f t="shared" si="0"/>
        <v/>
      </c>
      <c r="I17" s="356" t="str">
        <f t="shared" si="0"/>
        <v/>
      </c>
      <c r="J17" s="359" t="str">
        <f t="shared" si="0"/>
        <v/>
      </c>
      <c r="K17" s="356">
        <f t="shared" si="1"/>
        <v>2.9</v>
      </c>
      <c r="L17" s="356" t="str">
        <f t="shared" si="1"/>
        <v/>
      </c>
      <c r="M17" s="356" t="str">
        <f t="shared" si="1"/>
        <v/>
      </c>
      <c r="N17" s="360" t="str">
        <f t="shared" si="1"/>
        <v/>
      </c>
      <c r="O17" s="361">
        <f t="shared" si="4"/>
        <v>2.9</v>
      </c>
      <c r="P17" s="345"/>
      <c r="Q17" s="1790" t="s">
        <v>32</v>
      </c>
      <c r="R17" s="1790">
        <v>6.4200000000000008</v>
      </c>
      <c r="S17" s="1790"/>
      <c r="T17" s="1790"/>
      <c r="U17" s="1790"/>
      <c r="V17" s="1790"/>
      <c r="W17" s="1790"/>
      <c r="X17" s="1790"/>
      <c r="Y17" s="1790"/>
      <c r="Z17" s="1790">
        <v>6.4200000000000008</v>
      </c>
    </row>
    <row r="18" spans="1:26" ht="21" customHeight="1" x14ac:dyDescent="0.3">
      <c r="A18" s="345"/>
      <c r="B18" s="353">
        <f t="shared" si="2"/>
        <v>12</v>
      </c>
      <c r="C18" s="354" t="str">
        <f t="shared" si="3"/>
        <v>Chinango S.A.C</v>
      </c>
      <c r="D18" s="355">
        <f t="shared" si="0"/>
        <v>195.30000000000004</v>
      </c>
      <c r="E18" s="356" t="str">
        <f t="shared" si="0"/>
        <v/>
      </c>
      <c r="F18" s="356" t="str">
        <f t="shared" si="0"/>
        <v/>
      </c>
      <c r="G18" s="357" t="str">
        <f t="shared" si="0"/>
        <v/>
      </c>
      <c r="H18" s="358" t="str">
        <f t="shared" si="0"/>
        <v/>
      </c>
      <c r="I18" s="356" t="str">
        <f t="shared" si="0"/>
        <v/>
      </c>
      <c r="J18" s="359" t="str">
        <f t="shared" si="0"/>
        <v/>
      </c>
      <c r="K18" s="356">
        <f t="shared" si="1"/>
        <v>195.30000000000004</v>
      </c>
      <c r="L18" s="356" t="str">
        <f t="shared" si="1"/>
        <v/>
      </c>
      <c r="M18" s="356" t="str">
        <f t="shared" si="1"/>
        <v/>
      </c>
      <c r="N18" s="360" t="str">
        <f t="shared" si="1"/>
        <v/>
      </c>
      <c r="O18" s="361">
        <f t="shared" si="4"/>
        <v>195.30000000000004</v>
      </c>
      <c r="P18" s="345"/>
      <c r="Q18" s="1790" t="s">
        <v>34</v>
      </c>
      <c r="R18" s="1790">
        <v>2.9</v>
      </c>
      <c r="S18" s="1790"/>
      <c r="T18" s="1790"/>
      <c r="U18" s="1790"/>
      <c r="V18" s="1790"/>
      <c r="W18" s="1790"/>
      <c r="X18" s="1790"/>
      <c r="Y18" s="1790"/>
      <c r="Z18" s="1790">
        <v>2.9</v>
      </c>
    </row>
    <row r="19" spans="1:26" ht="21" customHeight="1" x14ac:dyDescent="0.3">
      <c r="A19" s="345"/>
      <c r="B19" s="353">
        <f t="shared" si="2"/>
        <v>13</v>
      </c>
      <c r="C19" s="354" t="str">
        <f t="shared" si="3"/>
        <v>Cía Hidroeléctrica San Hilarión S.A.C.</v>
      </c>
      <c r="D19" s="355" t="str">
        <f t="shared" si="0"/>
        <v/>
      </c>
      <c r="E19" s="356" t="str">
        <f t="shared" si="0"/>
        <v/>
      </c>
      <c r="F19" s="356" t="str">
        <f t="shared" si="0"/>
        <v/>
      </c>
      <c r="G19" s="357" t="str">
        <f t="shared" si="0"/>
        <v/>
      </c>
      <c r="H19" s="358">
        <f t="shared" si="0"/>
        <v>0.60000000000000009</v>
      </c>
      <c r="I19" s="356" t="str">
        <f t="shared" si="0"/>
        <v/>
      </c>
      <c r="J19" s="359" t="str">
        <f t="shared" si="0"/>
        <v/>
      </c>
      <c r="K19" s="356">
        <f t="shared" si="1"/>
        <v>0.60000000000000009</v>
      </c>
      <c r="L19" s="356" t="str">
        <f t="shared" si="1"/>
        <v/>
      </c>
      <c r="M19" s="356" t="str">
        <f t="shared" si="1"/>
        <v/>
      </c>
      <c r="N19" s="360" t="str">
        <f t="shared" si="1"/>
        <v/>
      </c>
      <c r="O19" s="361">
        <f t="shared" si="4"/>
        <v>0.60000000000000009</v>
      </c>
      <c r="P19" s="345"/>
      <c r="Q19" s="1790" t="s">
        <v>36</v>
      </c>
      <c r="R19" s="1790">
        <v>195.30000000000004</v>
      </c>
      <c r="S19" s="1790"/>
      <c r="T19" s="1790"/>
      <c r="U19" s="1790"/>
      <c r="V19" s="1790"/>
      <c r="W19" s="1790"/>
      <c r="X19" s="1790"/>
      <c r="Y19" s="1790"/>
      <c r="Z19" s="1790">
        <v>195.30000000000004</v>
      </c>
    </row>
    <row r="20" spans="1:26" ht="21" customHeight="1" x14ac:dyDescent="0.3">
      <c r="A20" s="345"/>
      <c r="B20" s="353">
        <f t="shared" si="2"/>
        <v>14</v>
      </c>
      <c r="C20" s="354" t="str">
        <f t="shared" si="3"/>
        <v>Cogeneración Oquendo S.A.C.</v>
      </c>
      <c r="D20" s="355" t="str">
        <f t="shared" si="0"/>
        <v/>
      </c>
      <c r="E20" s="356" t="str">
        <f t="shared" si="0"/>
        <v/>
      </c>
      <c r="F20" s="356" t="str">
        <f t="shared" si="0"/>
        <v/>
      </c>
      <c r="G20" s="357" t="str">
        <f t="shared" si="0"/>
        <v/>
      </c>
      <c r="H20" s="358" t="str">
        <f t="shared" si="0"/>
        <v/>
      </c>
      <c r="I20" s="356" t="str">
        <f t="shared" si="0"/>
        <v/>
      </c>
      <c r="J20" s="359" t="str">
        <f t="shared" si="0"/>
        <v/>
      </c>
      <c r="K20" s="356" t="str">
        <f t="shared" si="1"/>
        <v/>
      </c>
      <c r="L20" s="356" t="str">
        <f t="shared" si="1"/>
        <v/>
      </c>
      <c r="M20" s="356" t="str">
        <f t="shared" si="1"/>
        <v/>
      </c>
      <c r="N20" s="360" t="str">
        <f t="shared" si="1"/>
        <v/>
      </c>
      <c r="O20" s="362">
        <f t="shared" si="4"/>
        <v>0</v>
      </c>
      <c r="P20" s="345"/>
      <c r="Q20" s="1790" t="s">
        <v>38</v>
      </c>
      <c r="R20" s="1790"/>
      <c r="S20" s="1790"/>
      <c r="T20" s="1790"/>
      <c r="U20" s="1790"/>
      <c r="V20" s="1790">
        <v>0.60000000000000009</v>
      </c>
      <c r="W20" s="1790"/>
      <c r="X20" s="1790"/>
      <c r="Y20" s="1790"/>
      <c r="Z20" s="1790">
        <v>0.60000000000000009</v>
      </c>
    </row>
    <row r="21" spans="1:26" ht="21" customHeight="1" x14ac:dyDescent="0.3">
      <c r="A21" s="345"/>
      <c r="B21" s="353">
        <f t="shared" si="2"/>
        <v>15</v>
      </c>
      <c r="C21" s="354" t="str">
        <f t="shared" si="3"/>
        <v>Colca Solar S.A.C.</v>
      </c>
      <c r="D21" s="355" t="str">
        <f t="shared" si="0"/>
        <v/>
      </c>
      <c r="E21" s="356" t="str">
        <f t="shared" si="0"/>
        <v/>
      </c>
      <c r="F21" s="356">
        <f t="shared" si="0"/>
        <v>1.2</v>
      </c>
      <c r="G21" s="357" t="str">
        <f t="shared" si="0"/>
        <v/>
      </c>
      <c r="H21" s="358" t="str">
        <f t="shared" si="0"/>
        <v/>
      </c>
      <c r="I21" s="356" t="str">
        <f t="shared" si="0"/>
        <v/>
      </c>
      <c r="J21" s="359" t="str">
        <f t="shared" si="0"/>
        <v/>
      </c>
      <c r="K21" s="356" t="str">
        <f t="shared" si="1"/>
        <v/>
      </c>
      <c r="L21" s="356" t="str">
        <f t="shared" si="1"/>
        <v/>
      </c>
      <c r="M21" s="356">
        <f t="shared" si="1"/>
        <v>1.2</v>
      </c>
      <c r="N21" s="360" t="str">
        <f t="shared" si="1"/>
        <v/>
      </c>
      <c r="O21" s="361">
        <f t="shared" si="4"/>
        <v>1.2</v>
      </c>
      <c r="P21" s="345"/>
      <c r="Q21" s="1790" t="s">
        <v>40</v>
      </c>
      <c r="R21" s="1790"/>
      <c r="S21" s="1790">
        <v>0</v>
      </c>
      <c r="T21" s="1790"/>
      <c r="U21" s="1790"/>
      <c r="V21" s="1790"/>
      <c r="W21" s="1790"/>
      <c r="X21" s="1790"/>
      <c r="Y21" s="1790"/>
      <c r="Z21" s="1790">
        <v>0</v>
      </c>
    </row>
    <row r="22" spans="1:26" ht="21" customHeight="1" x14ac:dyDescent="0.3">
      <c r="A22" s="345"/>
      <c r="B22" s="353">
        <f t="shared" si="2"/>
        <v>16</v>
      </c>
      <c r="C22" s="354" t="str">
        <f t="shared" si="3"/>
        <v>Compañia Eléctrica El Platanal S.A.</v>
      </c>
      <c r="D22" s="355">
        <f t="shared" si="0"/>
        <v>219.99999999999991</v>
      </c>
      <c r="E22" s="356" t="str">
        <f t="shared" si="0"/>
        <v/>
      </c>
      <c r="F22" s="356" t="str">
        <f t="shared" si="0"/>
        <v/>
      </c>
      <c r="G22" s="357" t="str">
        <f t="shared" si="0"/>
        <v/>
      </c>
      <c r="H22" s="358" t="str">
        <f t="shared" si="0"/>
        <v/>
      </c>
      <c r="I22" s="356" t="str">
        <f t="shared" si="0"/>
        <v/>
      </c>
      <c r="J22" s="359" t="str">
        <f t="shared" si="0"/>
        <v/>
      </c>
      <c r="K22" s="356">
        <f t="shared" si="1"/>
        <v>219.99999999999991</v>
      </c>
      <c r="L22" s="356" t="str">
        <f t="shared" si="1"/>
        <v/>
      </c>
      <c r="M22" s="356" t="str">
        <f t="shared" si="1"/>
        <v/>
      </c>
      <c r="N22" s="360" t="str">
        <f t="shared" si="1"/>
        <v/>
      </c>
      <c r="O22" s="362">
        <f t="shared" si="4"/>
        <v>219.99999999999991</v>
      </c>
      <c r="P22" s="345"/>
      <c r="Q22" s="1790" t="s">
        <v>42</v>
      </c>
      <c r="R22" s="1790"/>
      <c r="S22" s="1790"/>
      <c r="T22" s="1790">
        <v>1.2</v>
      </c>
      <c r="U22" s="1790"/>
      <c r="V22" s="1790"/>
      <c r="W22" s="1790"/>
      <c r="X22" s="1790"/>
      <c r="Y22" s="1790"/>
      <c r="Z22" s="1790">
        <v>1.2</v>
      </c>
    </row>
    <row r="23" spans="1:26" ht="21" customHeight="1" x14ac:dyDescent="0.3">
      <c r="A23" s="345"/>
      <c r="B23" s="353">
        <f t="shared" si="2"/>
        <v>17</v>
      </c>
      <c r="C23" s="354" t="str">
        <f t="shared" si="3"/>
        <v>Compañia Hidroeléctrica Tingo S.A.</v>
      </c>
      <c r="D23" s="355">
        <f t="shared" ref="D23:J59" si="5">+IF(R24&lt;&gt;0,R24,"")</f>
        <v>1.6499999999999997</v>
      </c>
      <c r="E23" s="356" t="str">
        <f t="shared" si="5"/>
        <v/>
      </c>
      <c r="F23" s="356" t="str">
        <f t="shared" si="5"/>
        <v/>
      </c>
      <c r="G23" s="357" t="str">
        <f t="shared" si="5"/>
        <v/>
      </c>
      <c r="H23" s="358" t="str">
        <f t="shared" si="5"/>
        <v/>
      </c>
      <c r="I23" s="356" t="str">
        <f t="shared" si="5"/>
        <v/>
      </c>
      <c r="J23" s="359" t="str">
        <f t="shared" si="5"/>
        <v/>
      </c>
      <c r="K23" s="356">
        <f t="shared" si="1"/>
        <v>1.6499999999999997</v>
      </c>
      <c r="L23" s="356" t="str">
        <f t="shared" si="1"/>
        <v/>
      </c>
      <c r="M23" s="356" t="str">
        <f t="shared" si="1"/>
        <v/>
      </c>
      <c r="N23" s="360" t="str">
        <f t="shared" si="1"/>
        <v/>
      </c>
      <c r="O23" s="361">
        <f t="shared" si="4"/>
        <v>1.6499999999999997</v>
      </c>
      <c r="P23" s="345"/>
      <c r="Q23" s="1790" t="s">
        <v>44</v>
      </c>
      <c r="R23" s="1790">
        <v>219.99999999999991</v>
      </c>
      <c r="S23" s="1790"/>
      <c r="T23" s="1790"/>
      <c r="U23" s="1790"/>
      <c r="V23" s="1790"/>
      <c r="W23" s="1790"/>
      <c r="X23" s="1790"/>
      <c r="Y23" s="1790"/>
      <c r="Z23" s="1790">
        <v>219.99999999999991</v>
      </c>
    </row>
    <row r="24" spans="1:26" ht="21" customHeight="1" x14ac:dyDescent="0.3">
      <c r="A24" s="345"/>
      <c r="B24" s="353">
        <f t="shared" si="2"/>
        <v>18</v>
      </c>
      <c r="C24" s="354" t="str">
        <f t="shared" si="3"/>
        <v>Consorcio Eléctrico Villacurí S.A.C.</v>
      </c>
      <c r="D24" s="355">
        <f t="shared" si="5"/>
        <v>1.67</v>
      </c>
      <c r="E24" s="356">
        <f t="shared" si="5"/>
        <v>19.849999999999991</v>
      </c>
      <c r="F24" s="356" t="str">
        <f t="shared" si="5"/>
        <v/>
      </c>
      <c r="G24" s="357" t="str">
        <f t="shared" si="5"/>
        <v/>
      </c>
      <c r="H24" s="358" t="str">
        <f t="shared" si="5"/>
        <v/>
      </c>
      <c r="I24" s="356" t="str">
        <f t="shared" si="5"/>
        <v/>
      </c>
      <c r="J24" s="359" t="str">
        <f t="shared" si="5"/>
        <v/>
      </c>
      <c r="K24" s="356">
        <f t="shared" si="1"/>
        <v>1.67</v>
      </c>
      <c r="L24" s="356">
        <f t="shared" si="1"/>
        <v>19.849999999999991</v>
      </c>
      <c r="M24" s="356" t="str">
        <f t="shared" si="1"/>
        <v/>
      </c>
      <c r="N24" s="360" t="str">
        <f t="shared" si="1"/>
        <v/>
      </c>
      <c r="O24" s="362">
        <f t="shared" si="4"/>
        <v>21.519999999999989</v>
      </c>
      <c r="P24" s="345"/>
      <c r="Q24" s="1790" t="s">
        <v>46</v>
      </c>
      <c r="R24" s="1790">
        <v>1.6499999999999997</v>
      </c>
      <c r="S24" s="1790"/>
      <c r="T24" s="1790"/>
      <c r="U24" s="1790"/>
      <c r="V24" s="1790"/>
      <c r="W24" s="1790"/>
      <c r="X24" s="1790"/>
      <c r="Y24" s="1790"/>
      <c r="Z24" s="1790">
        <v>1.6499999999999997</v>
      </c>
    </row>
    <row r="25" spans="1:26" ht="21" customHeight="1" x14ac:dyDescent="0.3">
      <c r="A25" s="345"/>
      <c r="B25" s="353">
        <f t="shared" si="2"/>
        <v>19</v>
      </c>
      <c r="C25" s="354" t="str">
        <f t="shared" si="3"/>
        <v>E.A.W. Muller S.A.</v>
      </c>
      <c r="D25" s="355">
        <f t="shared" si="5"/>
        <v>0.59200000000000019</v>
      </c>
      <c r="E25" s="356" t="str">
        <f t="shared" si="5"/>
        <v/>
      </c>
      <c r="F25" s="356" t="str">
        <f t="shared" si="5"/>
        <v/>
      </c>
      <c r="G25" s="357" t="str">
        <f t="shared" si="5"/>
        <v/>
      </c>
      <c r="H25" s="358" t="str">
        <f t="shared" si="5"/>
        <v/>
      </c>
      <c r="I25" s="356" t="str">
        <f t="shared" si="5"/>
        <v/>
      </c>
      <c r="J25" s="359" t="str">
        <f t="shared" si="5"/>
        <v/>
      </c>
      <c r="K25" s="356">
        <f t="shared" si="1"/>
        <v>0.59200000000000019</v>
      </c>
      <c r="L25" s="356" t="str">
        <f t="shared" si="1"/>
        <v/>
      </c>
      <c r="M25" s="356" t="str">
        <f t="shared" si="1"/>
        <v/>
      </c>
      <c r="N25" s="360" t="str">
        <f t="shared" si="1"/>
        <v/>
      </c>
      <c r="O25" s="361">
        <f t="shared" si="4"/>
        <v>0.59200000000000019</v>
      </c>
      <c r="P25" s="345"/>
      <c r="Q25" s="1790" t="s">
        <v>48</v>
      </c>
      <c r="R25" s="1790">
        <v>1.67</v>
      </c>
      <c r="S25" s="1790">
        <v>19.849999999999991</v>
      </c>
      <c r="T25" s="1790"/>
      <c r="U25" s="1790"/>
      <c r="V25" s="1790"/>
      <c r="W25" s="1790"/>
      <c r="X25" s="1790"/>
      <c r="Y25" s="1790"/>
      <c r="Z25" s="1790">
        <v>21.519999999999989</v>
      </c>
    </row>
    <row r="26" spans="1:26" ht="21" customHeight="1" x14ac:dyDescent="0.3">
      <c r="A26" s="345"/>
      <c r="B26" s="353">
        <f t="shared" si="2"/>
        <v>20</v>
      </c>
      <c r="C26" s="354" t="str">
        <f t="shared" si="3"/>
        <v>Eléctrica Yanapampa S.A.C.</v>
      </c>
      <c r="D26" s="355">
        <f t="shared" si="5"/>
        <v>4.1549999999999976</v>
      </c>
      <c r="E26" s="356" t="str">
        <f t="shared" si="5"/>
        <v/>
      </c>
      <c r="F26" s="356" t="str">
        <f t="shared" si="5"/>
        <v/>
      </c>
      <c r="G26" s="357" t="str">
        <f t="shared" si="5"/>
        <v/>
      </c>
      <c r="H26" s="358" t="str">
        <f t="shared" si="5"/>
        <v/>
      </c>
      <c r="I26" s="356" t="str">
        <f t="shared" si="5"/>
        <v/>
      </c>
      <c r="J26" s="359" t="str">
        <f t="shared" si="5"/>
        <v/>
      </c>
      <c r="K26" s="356">
        <f t="shared" si="1"/>
        <v>4.1549999999999976</v>
      </c>
      <c r="L26" s="356" t="str">
        <f t="shared" si="1"/>
        <v/>
      </c>
      <c r="M26" s="356" t="str">
        <f t="shared" si="1"/>
        <v/>
      </c>
      <c r="N26" s="360" t="str">
        <f t="shared" si="1"/>
        <v/>
      </c>
      <c r="O26" s="362">
        <f t="shared" si="4"/>
        <v>4.1549999999999976</v>
      </c>
      <c r="P26" s="345"/>
      <c r="Q26" s="1790" t="s">
        <v>50</v>
      </c>
      <c r="R26" s="1790">
        <v>0.59200000000000019</v>
      </c>
      <c r="S26" s="1790"/>
      <c r="T26" s="1790"/>
      <c r="U26" s="1790"/>
      <c r="V26" s="1790"/>
      <c r="W26" s="1790"/>
      <c r="X26" s="1790"/>
      <c r="Y26" s="1790"/>
      <c r="Z26" s="1790">
        <v>0.59200000000000019</v>
      </c>
    </row>
    <row r="27" spans="1:26" ht="21" customHeight="1" x14ac:dyDescent="0.3">
      <c r="A27" s="345"/>
      <c r="B27" s="353">
        <f t="shared" si="2"/>
        <v>21</v>
      </c>
      <c r="C27" s="354" t="str">
        <f t="shared" si="3"/>
        <v>Electro Dunas S.A.A.</v>
      </c>
      <c r="D27" s="355">
        <f t="shared" si="5"/>
        <v>0.21999999999999992</v>
      </c>
      <c r="E27" s="356">
        <f t="shared" si="5"/>
        <v>48.683999999999962</v>
      </c>
      <c r="F27" s="356" t="str">
        <f t="shared" si="5"/>
        <v/>
      </c>
      <c r="G27" s="357" t="str">
        <f t="shared" si="5"/>
        <v/>
      </c>
      <c r="H27" s="358" t="str">
        <f t="shared" si="5"/>
        <v/>
      </c>
      <c r="I27" s="356" t="str">
        <f t="shared" si="5"/>
        <v/>
      </c>
      <c r="J27" s="359" t="str">
        <f t="shared" si="5"/>
        <v/>
      </c>
      <c r="K27" s="356">
        <f t="shared" si="1"/>
        <v>0.21999999999999992</v>
      </c>
      <c r="L27" s="356">
        <f t="shared" si="1"/>
        <v>48.683999999999962</v>
      </c>
      <c r="M27" s="356" t="str">
        <f t="shared" si="1"/>
        <v/>
      </c>
      <c r="N27" s="360" t="str">
        <f t="shared" si="1"/>
        <v/>
      </c>
      <c r="O27" s="361">
        <f t="shared" si="4"/>
        <v>48.903999999999961</v>
      </c>
      <c r="P27" s="345"/>
      <c r="Q27" s="1790" t="s">
        <v>52</v>
      </c>
      <c r="R27" s="1790">
        <v>4.1549999999999976</v>
      </c>
      <c r="S27" s="1790"/>
      <c r="T27" s="1790"/>
      <c r="U27" s="1790"/>
      <c r="V27" s="1790"/>
      <c r="W27" s="1790"/>
      <c r="X27" s="1790"/>
      <c r="Y27" s="1790"/>
      <c r="Z27" s="1790">
        <v>4.1549999999999976</v>
      </c>
    </row>
    <row r="28" spans="1:26" ht="21" customHeight="1" x14ac:dyDescent="0.3">
      <c r="A28" s="345"/>
      <c r="B28" s="353">
        <f t="shared" si="2"/>
        <v>22</v>
      </c>
      <c r="C28" s="354" t="str">
        <f t="shared" si="3"/>
        <v>Electro Oriente S. A.</v>
      </c>
      <c r="D28" s="355">
        <f t="shared" si="5"/>
        <v>27.403999999999947</v>
      </c>
      <c r="E28" s="356">
        <f t="shared" si="5"/>
        <v>29.035000000000011</v>
      </c>
      <c r="F28" s="356" t="str">
        <f t="shared" si="5"/>
        <v/>
      </c>
      <c r="G28" s="357" t="str">
        <f t="shared" si="5"/>
        <v/>
      </c>
      <c r="H28" s="358" t="str">
        <f t="shared" si="5"/>
        <v/>
      </c>
      <c r="I28" s="356">
        <f t="shared" si="5"/>
        <v>110.19500000000019</v>
      </c>
      <c r="J28" s="359" t="str">
        <f t="shared" si="5"/>
        <v/>
      </c>
      <c r="K28" s="356">
        <f t="shared" si="1"/>
        <v>27.403999999999947</v>
      </c>
      <c r="L28" s="356">
        <f t="shared" si="1"/>
        <v>139.23000000000019</v>
      </c>
      <c r="M28" s="356" t="str">
        <f t="shared" si="1"/>
        <v/>
      </c>
      <c r="N28" s="360" t="str">
        <f t="shared" si="1"/>
        <v/>
      </c>
      <c r="O28" s="362">
        <f t="shared" si="4"/>
        <v>166.63400000000013</v>
      </c>
      <c r="P28" s="345"/>
      <c r="Q28" s="1790" t="s">
        <v>54</v>
      </c>
      <c r="R28" s="1790">
        <v>0.21999999999999992</v>
      </c>
      <c r="S28" s="1790">
        <v>48.683999999999962</v>
      </c>
      <c r="T28" s="1790"/>
      <c r="U28" s="1790"/>
      <c r="V28" s="1790"/>
      <c r="W28" s="1790"/>
      <c r="X28" s="1790"/>
      <c r="Y28" s="1790"/>
      <c r="Z28" s="1790">
        <v>48.903999999999961</v>
      </c>
    </row>
    <row r="29" spans="1:26" ht="21" customHeight="1" x14ac:dyDescent="0.3">
      <c r="A29" s="345"/>
      <c r="B29" s="353">
        <f t="shared" si="2"/>
        <v>23</v>
      </c>
      <c r="C29" s="354" t="str">
        <f t="shared" si="3"/>
        <v>Electro Puno S.A.A.</v>
      </c>
      <c r="D29" s="355">
        <f t="shared" si="5"/>
        <v>4.5</v>
      </c>
      <c r="E29" s="356">
        <f t="shared" si="5"/>
        <v>0.25000000000000006</v>
      </c>
      <c r="F29" s="356">
        <f t="shared" si="5"/>
        <v>0.27500000000000002</v>
      </c>
      <c r="G29" s="357" t="str">
        <f t="shared" si="5"/>
        <v/>
      </c>
      <c r="H29" s="358" t="str">
        <f t="shared" si="5"/>
        <v/>
      </c>
      <c r="I29" s="356" t="str">
        <f t="shared" si="5"/>
        <v/>
      </c>
      <c r="J29" s="359" t="str">
        <f t="shared" si="5"/>
        <v/>
      </c>
      <c r="K29" s="356">
        <f t="shared" si="1"/>
        <v>4.5</v>
      </c>
      <c r="L29" s="356">
        <f t="shared" si="1"/>
        <v>0.25000000000000006</v>
      </c>
      <c r="M29" s="356">
        <f t="shared" si="1"/>
        <v>0.27500000000000002</v>
      </c>
      <c r="N29" s="360" t="str">
        <f t="shared" si="1"/>
        <v/>
      </c>
      <c r="O29" s="361">
        <f t="shared" si="4"/>
        <v>5.0250000000000004</v>
      </c>
      <c r="P29" s="345"/>
      <c r="Q29" s="1790" t="s">
        <v>56</v>
      </c>
      <c r="R29" s="1790">
        <v>27.403999999999947</v>
      </c>
      <c r="S29" s="1790">
        <v>29.035000000000011</v>
      </c>
      <c r="T29" s="1790"/>
      <c r="U29" s="1790"/>
      <c r="V29" s="1790"/>
      <c r="W29" s="1790">
        <v>110.19500000000019</v>
      </c>
      <c r="X29" s="1790"/>
      <c r="Y29" s="1790"/>
      <c r="Z29" s="1790">
        <v>166.63400000000016</v>
      </c>
    </row>
    <row r="30" spans="1:26" ht="21" customHeight="1" x14ac:dyDescent="0.3">
      <c r="A30" s="345"/>
      <c r="B30" s="353">
        <f t="shared" si="2"/>
        <v>24</v>
      </c>
      <c r="C30" s="354" t="str">
        <f t="shared" si="3"/>
        <v>Electro Sur Este S.A.A.</v>
      </c>
      <c r="D30" s="355">
        <f t="shared" si="5"/>
        <v>10.256</v>
      </c>
      <c r="E30" s="356">
        <f t="shared" si="5"/>
        <v>5.6999999999999993</v>
      </c>
      <c r="F30" s="356" t="str">
        <f t="shared" si="5"/>
        <v/>
      </c>
      <c r="G30" s="357" t="str">
        <f t="shared" si="5"/>
        <v/>
      </c>
      <c r="H30" s="358" t="str">
        <f t="shared" si="5"/>
        <v/>
      </c>
      <c r="I30" s="356" t="str">
        <f t="shared" si="5"/>
        <v/>
      </c>
      <c r="J30" s="359" t="str">
        <f t="shared" si="5"/>
        <v/>
      </c>
      <c r="K30" s="356">
        <f t="shared" si="1"/>
        <v>10.256</v>
      </c>
      <c r="L30" s="356">
        <f t="shared" si="1"/>
        <v>5.6999999999999993</v>
      </c>
      <c r="M30" s="356" t="str">
        <f t="shared" si="1"/>
        <v/>
      </c>
      <c r="N30" s="360" t="str">
        <f t="shared" si="1"/>
        <v/>
      </c>
      <c r="O30" s="362">
        <f t="shared" si="4"/>
        <v>15.956</v>
      </c>
      <c r="P30" s="345"/>
      <c r="Q30" s="1790" t="s">
        <v>58</v>
      </c>
      <c r="R30" s="1790">
        <v>4.5</v>
      </c>
      <c r="S30" s="1790">
        <v>0.25000000000000006</v>
      </c>
      <c r="T30" s="1790">
        <v>0.27500000000000002</v>
      </c>
      <c r="U30" s="1790"/>
      <c r="V30" s="1790"/>
      <c r="W30" s="1790"/>
      <c r="X30" s="1790"/>
      <c r="Y30" s="1790"/>
      <c r="Z30" s="1790">
        <v>5.0250000000000004</v>
      </c>
    </row>
    <row r="31" spans="1:26" ht="21" customHeight="1" x14ac:dyDescent="0.3">
      <c r="A31" s="345"/>
      <c r="B31" s="353">
        <f t="shared" si="2"/>
        <v>25</v>
      </c>
      <c r="C31" s="354" t="str">
        <f t="shared" si="3"/>
        <v>Electro Ucayali S.A.</v>
      </c>
      <c r="D31" s="355" t="str">
        <f t="shared" si="5"/>
        <v/>
      </c>
      <c r="E31" s="356" t="str">
        <f t="shared" si="5"/>
        <v/>
      </c>
      <c r="F31" s="356" t="str">
        <f t="shared" si="5"/>
        <v/>
      </c>
      <c r="G31" s="357" t="str">
        <f t="shared" si="5"/>
        <v/>
      </c>
      <c r="H31" s="355">
        <f t="shared" si="5"/>
        <v>0.87</v>
      </c>
      <c r="I31" s="356">
        <f t="shared" si="5"/>
        <v>3.8179999999999983</v>
      </c>
      <c r="J31" s="359">
        <f t="shared" si="5"/>
        <v>0.01</v>
      </c>
      <c r="K31" s="356">
        <f t="shared" si="1"/>
        <v>0.87</v>
      </c>
      <c r="L31" s="356">
        <f t="shared" si="1"/>
        <v>3.8179999999999983</v>
      </c>
      <c r="M31" s="356">
        <f t="shared" si="1"/>
        <v>0.01</v>
      </c>
      <c r="N31" s="360" t="str">
        <f t="shared" si="1"/>
        <v/>
      </c>
      <c r="O31" s="361">
        <f t="shared" si="4"/>
        <v>4.6979999999999977</v>
      </c>
      <c r="P31" s="345"/>
      <c r="Q31" s="1790" t="s">
        <v>60</v>
      </c>
      <c r="R31" s="1790">
        <v>10.256</v>
      </c>
      <c r="S31" s="1790">
        <v>5.6999999999999993</v>
      </c>
      <c r="T31" s="1790"/>
      <c r="U31" s="1790"/>
      <c r="V31" s="1790"/>
      <c r="W31" s="1790"/>
      <c r="X31" s="1790"/>
      <c r="Y31" s="1790"/>
      <c r="Z31" s="1790">
        <v>15.956</v>
      </c>
    </row>
    <row r="32" spans="1:26" ht="21" customHeight="1" x14ac:dyDescent="0.3">
      <c r="A32" s="363"/>
      <c r="B32" s="353">
        <f t="shared" si="2"/>
        <v>26</v>
      </c>
      <c r="C32" s="354" t="str">
        <f t="shared" si="3"/>
        <v>Electro Zaña S.A.C.</v>
      </c>
      <c r="D32" s="364">
        <f t="shared" si="5"/>
        <v>13.200000000000005</v>
      </c>
      <c r="E32" s="356" t="str">
        <f t="shared" si="5"/>
        <v/>
      </c>
      <c r="F32" s="365" t="str">
        <f t="shared" si="5"/>
        <v/>
      </c>
      <c r="G32" s="366" t="str">
        <f t="shared" si="5"/>
        <v/>
      </c>
      <c r="H32" s="364" t="str">
        <f t="shared" si="5"/>
        <v/>
      </c>
      <c r="I32" s="365" t="str">
        <f t="shared" si="5"/>
        <v/>
      </c>
      <c r="J32" s="367" t="str">
        <f t="shared" si="5"/>
        <v/>
      </c>
      <c r="K32" s="356">
        <f t="shared" si="1"/>
        <v>13.200000000000005</v>
      </c>
      <c r="L32" s="356" t="str">
        <f t="shared" si="1"/>
        <v/>
      </c>
      <c r="M32" s="356" t="str">
        <f t="shared" si="1"/>
        <v/>
      </c>
      <c r="N32" s="368" t="str">
        <f t="shared" si="1"/>
        <v/>
      </c>
      <c r="O32" s="369">
        <f t="shared" si="4"/>
        <v>13.200000000000005</v>
      </c>
      <c r="P32" s="363"/>
      <c r="Q32" s="1790" t="s">
        <v>62</v>
      </c>
      <c r="R32" s="1790"/>
      <c r="S32" s="1790"/>
      <c r="T32" s="1790"/>
      <c r="U32" s="1790"/>
      <c r="V32" s="1790">
        <v>0.87</v>
      </c>
      <c r="W32" s="1790">
        <v>3.8179999999999983</v>
      </c>
      <c r="X32" s="1790">
        <v>0.01</v>
      </c>
      <c r="Y32" s="1790"/>
      <c r="Z32" s="1790">
        <v>4.6979999999999977</v>
      </c>
    </row>
    <row r="33" spans="1:26" ht="21" customHeight="1" x14ac:dyDescent="0.3">
      <c r="A33" s="345"/>
      <c r="B33" s="353">
        <f t="shared" si="2"/>
        <v>27</v>
      </c>
      <c r="C33" s="354" t="str">
        <f t="shared" si="3"/>
        <v>Electrocentro S.A.</v>
      </c>
      <c r="D33" s="370">
        <f t="shared" si="5"/>
        <v>21.205999999999985</v>
      </c>
      <c r="E33" s="356">
        <f t="shared" si="5"/>
        <v>4.099999999999997</v>
      </c>
      <c r="F33" s="371" t="str">
        <f t="shared" si="5"/>
        <v/>
      </c>
      <c r="G33" s="372" t="str">
        <f t="shared" si="5"/>
        <v/>
      </c>
      <c r="H33" s="370" t="str">
        <f t="shared" si="5"/>
        <v/>
      </c>
      <c r="I33" s="371" t="str">
        <f t="shared" si="5"/>
        <v/>
      </c>
      <c r="J33" s="373" t="str">
        <f t="shared" si="5"/>
        <v/>
      </c>
      <c r="K33" s="356">
        <f t="shared" si="1"/>
        <v>21.205999999999985</v>
      </c>
      <c r="L33" s="356">
        <f t="shared" si="1"/>
        <v>4.099999999999997</v>
      </c>
      <c r="M33" s="356" t="str">
        <f t="shared" si="1"/>
        <v/>
      </c>
      <c r="N33" s="374" t="str">
        <f t="shared" si="1"/>
        <v/>
      </c>
      <c r="O33" s="375">
        <f t="shared" si="4"/>
        <v>25.305999999999983</v>
      </c>
      <c r="P33" s="345"/>
      <c r="Q33" s="1790" t="s">
        <v>64</v>
      </c>
      <c r="R33" s="1790">
        <v>13.200000000000005</v>
      </c>
      <c r="S33" s="1790"/>
      <c r="T33" s="1790"/>
      <c r="U33" s="1790"/>
      <c r="V33" s="1790"/>
      <c r="W33" s="1790"/>
      <c r="X33" s="1790"/>
      <c r="Y33" s="1790"/>
      <c r="Z33" s="1790">
        <v>13.200000000000005</v>
      </c>
    </row>
    <row r="34" spans="1:26" ht="21" customHeight="1" x14ac:dyDescent="0.3">
      <c r="A34" s="345"/>
      <c r="B34" s="353">
        <f t="shared" si="2"/>
        <v>28</v>
      </c>
      <c r="C34" s="354" t="str">
        <f t="shared" si="3"/>
        <v>Electronoroeste S. A.</v>
      </c>
      <c r="D34" s="355">
        <f t="shared" si="5"/>
        <v>2.4660000000000011</v>
      </c>
      <c r="E34" s="356">
        <f t="shared" si="5"/>
        <v>57.521999999999956</v>
      </c>
      <c r="F34" s="356" t="str">
        <f t="shared" si="5"/>
        <v/>
      </c>
      <c r="G34" s="357" t="str">
        <f t="shared" si="5"/>
        <v/>
      </c>
      <c r="H34" s="355" t="str">
        <f t="shared" si="5"/>
        <v/>
      </c>
      <c r="I34" s="356" t="str">
        <f t="shared" si="5"/>
        <v/>
      </c>
      <c r="J34" s="359" t="str">
        <f t="shared" si="5"/>
        <v/>
      </c>
      <c r="K34" s="356">
        <f t="shared" si="1"/>
        <v>2.4660000000000011</v>
      </c>
      <c r="L34" s="356">
        <f t="shared" si="1"/>
        <v>57.521999999999956</v>
      </c>
      <c r="M34" s="356" t="str">
        <f t="shared" si="1"/>
        <v/>
      </c>
      <c r="N34" s="360" t="str">
        <f t="shared" si="1"/>
        <v/>
      </c>
      <c r="O34" s="361">
        <f t="shared" si="4"/>
        <v>59.987999999999957</v>
      </c>
      <c r="P34" s="345"/>
      <c r="Q34" s="1790" t="s">
        <v>66</v>
      </c>
      <c r="R34" s="1790">
        <v>21.205999999999985</v>
      </c>
      <c r="S34" s="1790">
        <v>4.099999999999997</v>
      </c>
      <c r="T34" s="1790"/>
      <c r="U34" s="1790"/>
      <c r="V34" s="1790"/>
      <c r="W34" s="1790"/>
      <c r="X34" s="1790"/>
      <c r="Y34" s="1790"/>
      <c r="Z34" s="1790">
        <v>25.305999999999983</v>
      </c>
    </row>
    <row r="35" spans="1:26" ht="21" customHeight="1" x14ac:dyDescent="0.3">
      <c r="A35" s="345"/>
      <c r="B35" s="353">
        <f t="shared" si="2"/>
        <v>29</v>
      </c>
      <c r="C35" s="354" t="str">
        <f t="shared" si="3"/>
        <v>Electronorte S.A.</v>
      </c>
      <c r="D35" s="355">
        <f t="shared" si="5"/>
        <v>5.0399999999999974</v>
      </c>
      <c r="E35" s="356">
        <f t="shared" si="5"/>
        <v>3.6499999999999959</v>
      </c>
      <c r="F35" s="356" t="str">
        <f t="shared" si="5"/>
        <v/>
      </c>
      <c r="G35" s="357" t="str">
        <f t="shared" si="5"/>
        <v/>
      </c>
      <c r="H35" s="355" t="str">
        <f t="shared" si="5"/>
        <v/>
      </c>
      <c r="I35" s="356" t="str">
        <f t="shared" si="5"/>
        <v/>
      </c>
      <c r="J35" s="359" t="str">
        <f t="shared" si="5"/>
        <v/>
      </c>
      <c r="K35" s="356">
        <f t="shared" si="1"/>
        <v>5.0399999999999974</v>
      </c>
      <c r="L35" s="356">
        <f t="shared" si="1"/>
        <v>3.6499999999999959</v>
      </c>
      <c r="M35" s="356" t="str">
        <f t="shared" si="1"/>
        <v/>
      </c>
      <c r="N35" s="360" t="str">
        <f t="shared" si="1"/>
        <v/>
      </c>
      <c r="O35" s="361">
        <f t="shared" si="4"/>
        <v>8.6899999999999942</v>
      </c>
      <c r="P35" s="345"/>
      <c r="Q35" s="1790" t="s">
        <v>68</v>
      </c>
      <c r="R35" s="1790">
        <v>2.4660000000000011</v>
      </c>
      <c r="S35" s="1790">
        <v>57.521999999999956</v>
      </c>
      <c r="T35" s="1790"/>
      <c r="U35" s="1790"/>
      <c r="V35" s="1790"/>
      <c r="W35" s="1790"/>
      <c r="X35" s="1790"/>
      <c r="Y35" s="1790"/>
      <c r="Z35" s="1790">
        <v>59.987999999999957</v>
      </c>
    </row>
    <row r="36" spans="1:26" ht="21" customHeight="1" x14ac:dyDescent="0.3">
      <c r="A36" s="345"/>
      <c r="B36" s="353">
        <f t="shared" si="2"/>
        <v>30</v>
      </c>
      <c r="C36" s="354" t="str">
        <f t="shared" si="3"/>
        <v>Electroperú S. A.</v>
      </c>
      <c r="D36" s="355">
        <f t="shared" si="5"/>
        <v>1008.3600000000007</v>
      </c>
      <c r="E36" s="356">
        <f t="shared" si="5"/>
        <v>18.679999999999989</v>
      </c>
      <c r="F36" s="356" t="str">
        <f t="shared" si="5"/>
        <v/>
      </c>
      <c r="G36" s="357" t="str">
        <f t="shared" si="5"/>
        <v/>
      </c>
      <c r="H36" s="355" t="str">
        <f t="shared" si="5"/>
        <v/>
      </c>
      <c r="I36" s="356" t="str">
        <f t="shared" si="5"/>
        <v/>
      </c>
      <c r="J36" s="359" t="str">
        <f t="shared" si="5"/>
        <v/>
      </c>
      <c r="K36" s="356">
        <f t="shared" si="1"/>
        <v>1008.3600000000007</v>
      </c>
      <c r="L36" s="356">
        <f t="shared" si="1"/>
        <v>18.679999999999989</v>
      </c>
      <c r="M36" s="356" t="str">
        <f t="shared" si="1"/>
        <v/>
      </c>
      <c r="N36" s="360" t="str">
        <f t="shared" si="1"/>
        <v/>
      </c>
      <c r="O36" s="362">
        <f t="shared" si="4"/>
        <v>1027.0400000000006</v>
      </c>
      <c r="P36" s="345"/>
      <c r="Q36" s="1790" t="s">
        <v>70</v>
      </c>
      <c r="R36" s="1790">
        <v>5.0399999999999974</v>
      </c>
      <c r="S36" s="1790">
        <v>3.6499999999999959</v>
      </c>
      <c r="T36" s="1790"/>
      <c r="U36" s="1790"/>
      <c r="V36" s="1790"/>
      <c r="W36" s="1790"/>
      <c r="X36" s="1790"/>
      <c r="Y36" s="1790"/>
      <c r="Z36" s="1790">
        <v>8.6899999999999942</v>
      </c>
    </row>
    <row r="37" spans="1:26" ht="21" customHeight="1" x14ac:dyDescent="0.3">
      <c r="A37" s="345"/>
      <c r="B37" s="353">
        <f t="shared" si="2"/>
        <v>31</v>
      </c>
      <c r="C37" s="354" t="str">
        <f t="shared" si="3"/>
        <v>Emp. de Generación Eléctrica de Arequipa S. A.</v>
      </c>
      <c r="D37" s="355">
        <f t="shared" si="5"/>
        <v>178.62000000000003</v>
      </c>
      <c r="E37" s="356">
        <f t="shared" si="5"/>
        <v>62.52000000000001</v>
      </c>
      <c r="F37" s="356" t="str">
        <f t="shared" si="5"/>
        <v/>
      </c>
      <c r="G37" s="357" t="str">
        <f t="shared" si="5"/>
        <v/>
      </c>
      <c r="H37" s="355" t="str">
        <f t="shared" si="5"/>
        <v/>
      </c>
      <c r="I37" s="356" t="str">
        <f t="shared" si="5"/>
        <v/>
      </c>
      <c r="J37" s="359" t="str">
        <f t="shared" si="5"/>
        <v/>
      </c>
      <c r="K37" s="356">
        <f t="shared" si="1"/>
        <v>178.62000000000003</v>
      </c>
      <c r="L37" s="356">
        <f t="shared" si="1"/>
        <v>62.52000000000001</v>
      </c>
      <c r="M37" s="356" t="str">
        <f t="shared" si="1"/>
        <v/>
      </c>
      <c r="N37" s="360" t="str">
        <f t="shared" si="1"/>
        <v/>
      </c>
      <c r="O37" s="361">
        <f t="shared" si="4"/>
        <v>241.14000000000004</v>
      </c>
      <c r="P37" s="345"/>
      <c r="Q37" s="1790" t="s">
        <v>72</v>
      </c>
      <c r="R37" s="1790">
        <v>1008.3600000000007</v>
      </c>
      <c r="S37" s="1790">
        <v>18.679999999999989</v>
      </c>
      <c r="T37" s="1790"/>
      <c r="U37" s="1790"/>
      <c r="V37" s="1790"/>
      <c r="W37" s="1790"/>
      <c r="X37" s="1790"/>
      <c r="Y37" s="1790"/>
      <c r="Z37" s="1790">
        <v>1027.0400000000006</v>
      </c>
    </row>
    <row r="38" spans="1:26" ht="21" customHeight="1" x14ac:dyDescent="0.3">
      <c r="A38" s="345"/>
      <c r="B38" s="353">
        <f t="shared" si="2"/>
        <v>32</v>
      </c>
      <c r="C38" s="354" t="str">
        <f t="shared" si="3"/>
        <v>Emp. de Generación Eléctrica del Sur S. A.</v>
      </c>
      <c r="D38" s="355">
        <f t="shared" si="5"/>
        <v>35.70000000000001</v>
      </c>
      <c r="E38" s="356">
        <f t="shared" si="5"/>
        <v>22.928000000000008</v>
      </c>
      <c r="F38" s="356" t="str">
        <f t="shared" si="5"/>
        <v/>
      </c>
      <c r="G38" s="357" t="str">
        <f t="shared" si="5"/>
        <v/>
      </c>
      <c r="H38" s="355" t="str">
        <f t="shared" si="5"/>
        <v/>
      </c>
      <c r="I38" s="356" t="str">
        <f t="shared" si="5"/>
        <v/>
      </c>
      <c r="J38" s="359" t="str">
        <f t="shared" si="5"/>
        <v/>
      </c>
      <c r="K38" s="356">
        <f t="shared" si="1"/>
        <v>35.70000000000001</v>
      </c>
      <c r="L38" s="356">
        <f t="shared" si="1"/>
        <v>22.928000000000008</v>
      </c>
      <c r="M38" s="356" t="str">
        <f t="shared" si="1"/>
        <v/>
      </c>
      <c r="N38" s="360" t="str">
        <f t="shared" si="1"/>
        <v/>
      </c>
      <c r="O38" s="361">
        <f t="shared" si="4"/>
        <v>58.628000000000014</v>
      </c>
      <c r="P38" s="345"/>
      <c r="Q38" s="1790" t="s">
        <v>74</v>
      </c>
      <c r="R38" s="1790">
        <v>178.62000000000003</v>
      </c>
      <c r="S38" s="1790">
        <v>62.52000000000001</v>
      </c>
      <c r="T38" s="1790"/>
      <c r="U38" s="1790"/>
      <c r="V38" s="1790"/>
      <c r="W38" s="1790"/>
      <c r="X38" s="1790"/>
      <c r="Y38" s="1790"/>
      <c r="Z38" s="1790">
        <v>241.14000000000004</v>
      </c>
    </row>
    <row r="39" spans="1:26" ht="21" customHeight="1" x14ac:dyDescent="0.3">
      <c r="A39" s="345"/>
      <c r="B39" s="353">
        <f t="shared" si="2"/>
        <v>33</v>
      </c>
      <c r="C39" s="354" t="str">
        <f t="shared" si="3"/>
        <v>Emp. De Serv. Priv. No Informantes</v>
      </c>
      <c r="D39" s="355" t="str">
        <f t="shared" si="5"/>
        <v/>
      </c>
      <c r="E39" s="356" t="str">
        <f t="shared" si="5"/>
        <v/>
      </c>
      <c r="F39" s="356" t="str">
        <f t="shared" si="5"/>
        <v/>
      </c>
      <c r="G39" s="357" t="str">
        <f t="shared" si="5"/>
        <v/>
      </c>
      <c r="H39" s="355">
        <f t="shared" si="5"/>
        <v>0.39</v>
      </c>
      <c r="I39" s="356">
        <f t="shared" si="5"/>
        <v>6.57</v>
      </c>
      <c r="J39" s="359" t="str">
        <f t="shared" si="5"/>
        <v/>
      </c>
      <c r="K39" s="356">
        <f t="shared" si="1"/>
        <v>0.39</v>
      </c>
      <c r="L39" s="356">
        <f t="shared" si="1"/>
        <v>6.57</v>
      </c>
      <c r="M39" s="356" t="str">
        <f t="shared" si="1"/>
        <v/>
      </c>
      <c r="N39" s="360" t="str">
        <f t="shared" si="1"/>
        <v/>
      </c>
      <c r="O39" s="361">
        <f t="shared" si="4"/>
        <v>6.96</v>
      </c>
      <c r="P39" s="345"/>
      <c r="Q39" s="1790" t="s">
        <v>76</v>
      </c>
      <c r="R39" s="1790">
        <v>35.70000000000001</v>
      </c>
      <c r="S39" s="1790">
        <v>22.928000000000008</v>
      </c>
      <c r="T39" s="1790"/>
      <c r="U39" s="1790"/>
      <c r="V39" s="1790"/>
      <c r="W39" s="1790"/>
      <c r="X39" s="1790"/>
      <c r="Y39" s="1790"/>
      <c r="Z39" s="1790">
        <v>58.628000000000014</v>
      </c>
    </row>
    <row r="40" spans="1:26" ht="32.25" customHeight="1" x14ac:dyDescent="0.3">
      <c r="A40" s="345"/>
      <c r="B40" s="353">
        <f t="shared" si="2"/>
        <v>34</v>
      </c>
      <c r="C40" s="354" t="str">
        <f t="shared" si="3"/>
        <v>Emp. Gen y Comercializadora de Serv Pub de Elec. Pangoa</v>
      </c>
      <c r="D40" s="355">
        <f t="shared" si="5"/>
        <v>0.6000000000000002</v>
      </c>
      <c r="E40" s="356" t="str">
        <f t="shared" si="5"/>
        <v/>
      </c>
      <c r="F40" s="356" t="str">
        <f t="shared" si="5"/>
        <v/>
      </c>
      <c r="G40" s="357" t="str">
        <f t="shared" si="5"/>
        <v/>
      </c>
      <c r="H40" s="355" t="str">
        <f t="shared" si="5"/>
        <v/>
      </c>
      <c r="I40" s="356" t="str">
        <f t="shared" si="5"/>
        <v/>
      </c>
      <c r="J40" s="359" t="str">
        <f t="shared" si="5"/>
        <v/>
      </c>
      <c r="K40" s="356">
        <f t="shared" si="1"/>
        <v>0.6000000000000002</v>
      </c>
      <c r="L40" s="356" t="str">
        <f t="shared" si="1"/>
        <v/>
      </c>
      <c r="M40" s="356" t="str">
        <f t="shared" si="1"/>
        <v/>
      </c>
      <c r="N40" s="360" t="str">
        <f t="shared" si="1"/>
        <v/>
      </c>
      <c r="O40" s="361">
        <f t="shared" si="4"/>
        <v>0.6000000000000002</v>
      </c>
      <c r="P40" s="345"/>
      <c r="Q40" s="1790" t="s">
        <v>1463</v>
      </c>
      <c r="R40" s="1790"/>
      <c r="S40" s="1790"/>
      <c r="T40" s="1790"/>
      <c r="U40" s="1790"/>
      <c r="V40" s="1790">
        <v>0.39</v>
      </c>
      <c r="W40" s="1790">
        <v>6.57</v>
      </c>
      <c r="X40" s="1790"/>
      <c r="Y40" s="1790"/>
      <c r="Z40" s="1790">
        <v>6.96</v>
      </c>
    </row>
    <row r="41" spans="1:26" ht="21" customHeight="1" x14ac:dyDescent="0.3">
      <c r="A41" s="345"/>
      <c r="B41" s="353">
        <f t="shared" si="2"/>
        <v>35</v>
      </c>
      <c r="C41" s="354" t="str">
        <f t="shared" si="3"/>
        <v>Empresa de Generación Eléctrica Canchayllo S.A.C.</v>
      </c>
      <c r="D41" s="370">
        <f t="shared" si="5"/>
        <v>5</v>
      </c>
      <c r="E41" s="371" t="str">
        <f t="shared" si="5"/>
        <v/>
      </c>
      <c r="F41" s="371" t="str">
        <f t="shared" si="5"/>
        <v/>
      </c>
      <c r="G41" s="372" t="str">
        <f t="shared" si="5"/>
        <v/>
      </c>
      <c r="H41" s="370" t="str">
        <f t="shared" si="5"/>
        <v/>
      </c>
      <c r="I41" s="371" t="str">
        <f t="shared" si="5"/>
        <v/>
      </c>
      <c r="J41" s="373" t="str">
        <f t="shared" si="5"/>
        <v/>
      </c>
      <c r="K41" s="371">
        <f t="shared" si="1"/>
        <v>5</v>
      </c>
      <c r="L41" s="371" t="str">
        <f t="shared" si="1"/>
        <v/>
      </c>
      <c r="M41" s="371" t="str">
        <f t="shared" si="1"/>
        <v/>
      </c>
      <c r="N41" s="374" t="str">
        <f t="shared" si="1"/>
        <v/>
      </c>
      <c r="O41" s="375">
        <f t="shared" si="4"/>
        <v>5</v>
      </c>
      <c r="P41" s="345"/>
      <c r="Q41" s="1790" t="s">
        <v>78</v>
      </c>
      <c r="R41" s="1790">
        <v>0.6000000000000002</v>
      </c>
      <c r="S41" s="1790"/>
      <c r="T41" s="1790"/>
      <c r="U41" s="1790"/>
      <c r="V41" s="1790"/>
      <c r="W41" s="1790"/>
      <c r="X41" s="1790"/>
      <c r="Y41" s="1790"/>
      <c r="Z41" s="1790">
        <v>0.6000000000000002</v>
      </c>
    </row>
    <row r="42" spans="1:26" ht="21" customHeight="1" x14ac:dyDescent="0.3">
      <c r="A42" s="345"/>
      <c r="B42" s="353">
        <f t="shared" si="2"/>
        <v>36</v>
      </c>
      <c r="C42" s="354" t="str">
        <f t="shared" si="3"/>
        <v>Empresa de Generación Eléctrica Junín S.A.C.</v>
      </c>
      <c r="D42" s="355">
        <f t="shared" si="5"/>
        <v>72.885999999999953</v>
      </c>
      <c r="E42" s="356" t="str">
        <f t="shared" si="5"/>
        <v/>
      </c>
      <c r="F42" s="356" t="str">
        <f t="shared" si="5"/>
        <v/>
      </c>
      <c r="G42" s="357" t="str">
        <f t="shared" si="5"/>
        <v/>
      </c>
      <c r="H42" s="355" t="str">
        <f t="shared" si="5"/>
        <v/>
      </c>
      <c r="I42" s="356" t="str">
        <f t="shared" si="5"/>
        <v/>
      </c>
      <c r="J42" s="359" t="str">
        <f t="shared" si="5"/>
        <v/>
      </c>
      <c r="K42" s="356">
        <f t="shared" si="1"/>
        <v>72.885999999999953</v>
      </c>
      <c r="L42" s="356" t="str">
        <f t="shared" si="1"/>
        <v/>
      </c>
      <c r="M42" s="356" t="str">
        <f t="shared" si="1"/>
        <v/>
      </c>
      <c r="N42" s="360" t="str">
        <f t="shared" si="1"/>
        <v/>
      </c>
      <c r="O42" s="362">
        <f t="shared" si="4"/>
        <v>72.885999999999953</v>
      </c>
      <c r="P42" s="345"/>
      <c r="Q42" s="1790" t="s">
        <v>80</v>
      </c>
      <c r="R42" s="1790">
        <v>5</v>
      </c>
      <c r="S42" s="1790"/>
      <c r="T42" s="1790"/>
      <c r="U42" s="1790"/>
      <c r="V42" s="1790"/>
      <c r="W42" s="1790"/>
      <c r="X42" s="1790"/>
      <c r="Y42" s="1790"/>
      <c r="Z42" s="1790">
        <v>5</v>
      </c>
    </row>
    <row r="43" spans="1:26" ht="21" customHeight="1" x14ac:dyDescent="0.3">
      <c r="A43" s="345"/>
      <c r="B43" s="353">
        <f t="shared" si="2"/>
        <v>37</v>
      </c>
      <c r="C43" s="354" t="str">
        <f t="shared" si="3"/>
        <v>Empresa de Generacion Electrica Machupicchu S.A.</v>
      </c>
      <c r="D43" s="355">
        <f t="shared" si="5"/>
        <v>192.44999999999993</v>
      </c>
      <c r="E43" s="356">
        <f t="shared" si="5"/>
        <v>15.620000000000012</v>
      </c>
      <c r="F43" s="356" t="str">
        <f t="shared" si="5"/>
        <v/>
      </c>
      <c r="G43" s="357" t="str">
        <f t="shared" si="5"/>
        <v/>
      </c>
      <c r="H43" s="355" t="str">
        <f t="shared" si="5"/>
        <v/>
      </c>
      <c r="I43" s="356" t="str">
        <f t="shared" si="5"/>
        <v/>
      </c>
      <c r="J43" s="359" t="str">
        <f t="shared" si="5"/>
        <v/>
      </c>
      <c r="K43" s="356">
        <f t="shared" si="1"/>
        <v>192.44999999999993</v>
      </c>
      <c r="L43" s="356">
        <f t="shared" si="1"/>
        <v>15.620000000000012</v>
      </c>
      <c r="M43" s="356" t="str">
        <f t="shared" si="1"/>
        <v/>
      </c>
      <c r="N43" s="360" t="str">
        <f t="shared" si="1"/>
        <v/>
      </c>
      <c r="O43" s="361">
        <f t="shared" si="4"/>
        <v>208.06999999999994</v>
      </c>
      <c r="P43" s="345"/>
      <c r="Q43" s="1790" t="s">
        <v>82</v>
      </c>
      <c r="R43" s="1790">
        <v>72.885999999999953</v>
      </c>
      <c r="S43" s="1790"/>
      <c r="T43" s="1790"/>
      <c r="U43" s="1790"/>
      <c r="V43" s="1790"/>
      <c r="W43" s="1790"/>
      <c r="X43" s="1790"/>
      <c r="Y43" s="1790"/>
      <c r="Z43" s="1790">
        <v>72.885999999999953</v>
      </c>
    </row>
    <row r="44" spans="1:26" ht="21" customHeight="1" x14ac:dyDescent="0.3">
      <c r="A44" s="345"/>
      <c r="B44" s="353">
        <f t="shared" si="2"/>
        <v>38</v>
      </c>
      <c r="C44" s="354" t="str">
        <f t="shared" si="3"/>
        <v>Empresa de Generación Eléctrica Rio Baños S.A.C.</v>
      </c>
      <c r="D44" s="358">
        <f t="shared" si="5"/>
        <v>20</v>
      </c>
      <c r="E44" s="356" t="str">
        <f t="shared" si="5"/>
        <v/>
      </c>
      <c r="F44" s="356" t="str">
        <f t="shared" si="5"/>
        <v/>
      </c>
      <c r="G44" s="357" t="str">
        <f t="shared" si="5"/>
        <v/>
      </c>
      <c r="H44" s="358" t="str">
        <f t="shared" si="5"/>
        <v/>
      </c>
      <c r="I44" s="356" t="str">
        <f t="shared" si="5"/>
        <v/>
      </c>
      <c r="J44" s="359" t="str">
        <f t="shared" si="5"/>
        <v/>
      </c>
      <c r="K44" s="356">
        <f t="shared" si="1"/>
        <v>20</v>
      </c>
      <c r="L44" s="356" t="str">
        <f t="shared" si="1"/>
        <v/>
      </c>
      <c r="M44" s="356" t="str">
        <f t="shared" si="1"/>
        <v/>
      </c>
      <c r="N44" s="360" t="str">
        <f t="shared" si="1"/>
        <v/>
      </c>
      <c r="O44" s="361">
        <f t="shared" si="4"/>
        <v>20</v>
      </c>
      <c r="P44" s="345"/>
      <c r="Q44" s="1790" t="s">
        <v>84</v>
      </c>
      <c r="R44" s="1790">
        <v>192.44999999999993</v>
      </c>
      <c r="S44" s="1790">
        <v>15.620000000000012</v>
      </c>
      <c r="T44" s="1790"/>
      <c r="U44" s="1790"/>
      <c r="V44" s="1790"/>
      <c r="W44" s="1790"/>
      <c r="X44" s="1790"/>
      <c r="Y44" s="1790"/>
      <c r="Z44" s="1790">
        <v>208.06999999999994</v>
      </c>
    </row>
    <row r="45" spans="1:26" ht="21" customHeight="1" x14ac:dyDescent="0.3">
      <c r="A45" s="345"/>
      <c r="B45" s="353">
        <f t="shared" si="2"/>
        <v>39</v>
      </c>
      <c r="C45" s="354" t="str">
        <f t="shared" si="3"/>
        <v>Empresa de Generación Eléctrica San Gabán S. A.</v>
      </c>
      <c r="D45" s="376">
        <f t="shared" si="5"/>
        <v>116.29999999999998</v>
      </c>
      <c r="E45" s="356" t="str">
        <f t="shared" si="5"/>
        <v/>
      </c>
      <c r="F45" s="377" t="str">
        <f t="shared" si="5"/>
        <v/>
      </c>
      <c r="G45" s="378" t="str">
        <f t="shared" si="5"/>
        <v/>
      </c>
      <c r="H45" s="376" t="str">
        <f t="shared" si="5"/>
        <v/>
      </c>
      <c r="I45" s="377" t="str">
        <f t="shared" si="5"/>
        <v/>
      </c>
      <c r="J45" s="379" t="str">
        <f t="shared" si="5"/>
        <v/>
      </c>
      <c r="K45" s="356">
        <f t="shared" si="1"/>
        <v>116.29999999999998</v>
      </c>
      <c r="L45" s="356" t="str">
        <f t="shared" si="1"/>
        <v/>
      </c>
      <c r="M45" s="356" t="str">
        <f t="shared" si="1"/>
        <v/>
      </c>
      <c r="N45" s="380" t="str">
        <f t="shared" si="1"/>
        <v/>
      </c>
      <c r="O45" s="361">
        <f t="shared" si="4"/>
        <v>116.29999999999998</v>
      </c>
      <c r="P45" s="345"/>
      <c r="Q45" s="1790" t="s">
        <v>86</v>
      </c>
      <c r="R45" s="1790">
        <v>20</v>
      </c>
      <c r="S45" s="1790"/>
      <c r="T45" s="1790"/>
      <c r="U45" s="1790"/>
      <c r="V45" s="1790"/>
      <c r="W45" s="1790"/>
      <c r="X45" s="1790"/>
      <c r="Y45" s="1790"/>
      <c r="Z45" s="1790">
        <v>20</v>
      </c>
    </row>
    <row r="46" spans="1:26" ht="21" customHeight="1" x14ac:dyDescent="0.3">
      <c r="A46" s="345"/>
      <c r="B46" s="353">
        <f t="shared" si="2"/>
        <v>40</v>
      </c>
      <c r="C46" s="354" t="str">
        <f t="shared" si="3"/>
        <v>Empresa de Generación Eléctrica Santa Ana S.R.L.</v>
      </c>
      <c r="D46" s="376">
        <f t="shared" si="5"/>
        <v>20.861999999999995</v>
      </c>
      <c r="E46" s="356" t="str">
        <f t="shared" si="5"/>
        <v/>
      </c>
      <c r="F46" s="377" t="str">
        <f t="shared" si="5"/>
        <v/>
      </c>
      <c r="G46" s="378" t="str">
        <f t="shared" si="5"/>
        <v/>
      </c>
      <c r="H46" s="376" t="str">
        <f t="shared" si="5"/>
        <v/>
      </c>
      <c r="I46" s="377" t="str">
        <f t="shared" si="5"/>
        <v/>
      </c>
      <c r="J46" s="379" t="str">
        <f t="shared" si="5"/>
        <v/>
      </c>
      <c r="K46" s="356">
        <f t="shared" si="1"/>
        <v>20.861999999999995</v>
      </c>
      <c r="L46" s="356" t="str">
        <f t="shared" si="1"/>
        <v/>
      </c>
      <c r="M46" s="356" t="str">
        <f t="shared" si="1"/>
        <v/>
      </c>
      <c r="N46" s="380" t="str">
        <f t="shared" si="1"/>
        <v/>
      </c>
      <c r="O46" s="361">
        <f t="shared" si="4"/>
        <v>20.861999999999995</v>
      </c>
      <c r="P46" s="345"/>
      <c r="Q46" s="1790" t="s">
        <v>88</v>
      </c>
      <c r="R46" s="1790">
        <v>116.29999999999998</v>
      </c>
      <c r="S46" s="1790"/>
      <c r="T46" s="1790"/>
      <c r="U46" s="1790"/>
      <c r="V46" s="1790"/>
      <c r="W46" s="1790"/>
      <c r="X46" s="1790"/>
      <c r="Y46" s="1790"/>
      <c r="Z46" s="1790">
        <v>116.29999999999998</v>
      </c>
    </row>
    <row r="47" spans="1:26" ht="21" customHeight="1" x14ac:dyDescent="0.3">
      <c r="A47" s="345"/>
      <c r="B47" s="353">
        <f t="shared" si="2"/>
        <v>41</v>
      </c>
      <c r="C47" s="354" t="str">
        <f t="shared" si="3"/>
        <v>Empresa de Generación Huallaga S.A.</v>
      </c>
      <c r="D47" s="376">
        <f t="shared" si="5"/>
        <v>467.7850000000002</v>
      </c>
      <c r="E47" s="356" t="str">
        <f t="shared" si="5"/>
        <v/>
      </c>
      <c r="F47" s="377" t="str">
        <f t="shared" si="5"/>
        <v/>
      </c>
      <c r="G47" s="378" t="str">
        <f t="shared" si="5"/>
        <v/>
      </c>
      <c r="H47" s="376" t="str">
        <f t="shared" si="5"/>
        <v/>
      </c>
      <c r="I47" s="377" t="str">
        <f t="shared" si="5"/>
        <v/>
      </c>
      <c r="J47" s="379" t="str">
        <f t="shared" si="5"/>
        <v/>
      </c>
      <c r="K47" s="356">
        <f t="shared" si="1"/>
        <v>467.7850000000002</v>
      </c>
      <c r="L47" s="356" t="str">
        <f t="shared" si="1"/>
        <v/>
      </c>
      <c r="M47" s="356" t="str">
        <f t="shared" si="1"/>
        <v/>
      </c>
      <c r="N47" s="380" t="str">
        <f t="shared" si="1"/>
        <v/>
      </c>
      <c r="O47" s="361">
        <f t="shared" si="4"/>
        <v>467.7850000000002</v>
      </c>
      <c r="P47" s="345"/>
      <c r="Q47" s="1790" t="s">
        <v>90</v>
      </c>
      <c r="R47" s="1790">
        <v>20.861999999999995</v>
      </c>
      <c r="S47" s="1790"/>
      <c r="T47" s="1790"/>
      <c r="U47" s="1790"/>
      <c r="V47" s="1790"/>
      <c r="W47" s="1790"/>
      <c r="X47" s="1790"/>
      <c r="Y47" s="1790"/>
      <c r="Z47" s="1790">
        <v>20.861999999999995</v>
      </c>
    </row>
    <row r="48" spans="1:26" ht="21" customHeight="1" x14ac:dyDescent="0.3">
      <c r="A48" s="345"/>
      <c r="B48" s="353">
        <f t="shared" si="2"/>
        <v>42</v>
      </c>
      <c r="C48" s="354" t="str">
        <f t="shared" si="3"/>
        <v>Empresa de Generación Huanza S.A.</v>
      </c>
      <c r="D48" s="376">
        <f t="shared" si="5"/>
        <v>96.759999999999991</v>
      </c>
      <c r="E48" s="356" t="str">
        <f t="shared" si="5"/>
        <v/>
      </c>
      <c r="F48" s="356" t="str">
        <f t="shared" si="5"/>
        <v/>
      </c>
      <c r="G48" s="357" t="str">
        <f t="shared" si="5"/>
        <v/>
      </c>
      <c r="H48" s="376" t="str">
        <f t="shared" si="5"/>
        <v/>
      </c>
      <c r="I48" s="377" t="str">
        <f t="shared" si="5"/>
        <v/>
      </c>
      <c r="J48" s="379" t="str">
        <f t="shared" si="5"/>
        <v/>
      </c>
      <c r="K48" s="356">
        <f t="shared" si="1"/>
        <v>96.759999999999991</v>
      </c>
      <c r="L48" s="356" t="str">
        <f t="shared" si="1"/>
        <v/>
      </c>
      <c r="M48" s="356" t="str">
        <f t="shared" si="1"/>
        <v/>
      </c>
      <c r="N48" s="380" t="str">
        <f t="shared" si="1"/>
        <v/>
      </c>
      <c r="O48" s="361">
        <f t="shared" si="4"/>
        <v>96.759999999999991</v>
      </c>
      <c r="P48" s="345"/>
      <c r="Q48" s="1790" t="s">
        <v>92</v>
      </c>
      <c r="R48" s="1790">
        <v>467.7850000000002</v>
      </c>
      <c r="S48" s="1790"/>
      <c r="T48" s="1790"/>
      <c r="U48" s="1790"/>
      <c r="V48" s="1790"/>
      <c r="W48" s="1790"/>
      <c r="X48" s="1790"/>
      <c r="Y48" s="1790"/>
      <c r="Z48" s="1790">
        <v>467.7850000000002</v>
      </c>
    </row>
    <row r="49" spans="1:26" ht="21" customHeight="1" x14ac:dyDescent="0.3">
      <c r="A49" s="345"/>
      <c r="B49" s="353">
        <f t="shared" si="2"/>
        <v>43</v>
      </c>
      <c r="C49" s="354" t="str">
        <f t="shared" si="3"/>
        <v>Empresa de Interés Local Hidroeléctrica S.A. de Chacas</v>
      </c>
      <c r="D49" s="376" t="str">
        <f t="shared" si="5"/>
        <v/>
      </c>
      <c r="E49" s="356" t="str">
        <f t="shared" si="5"/>
        <v/>
      </c>
      <c r="F49" s="356" t="str">
        <f t="shared" si="5"/>
        <v/>
      </c>
      <c r="G49" s="357" t="str">
        <f t="shared" si="5"/>
        <v/>
      </c>
      <c r="H49" s="376">
        <f t="shared" si="5"/>
        <v>1.903999999999999</v>
      </c>
      <c r="I49" s="377" t="str">
        <f t="shared" si="5"/>
        <v/>
      </c>
      <c r="J49" s="379" t="str">
        <f t="shared" si="5"/>
        <v/>
      </c>
      <c r="K49" s="356">
        <f t="shared" si="1"/>
        <v>1.903999999999999</v>
      </c>
      <c r="L49" s="356" t="str">
        <f t="shared" si="1"/>
        <v/>
      </c>
      <c r="M49" s="356" t="str">
        <f t="shared" si="1"/>
        <v/>
      </c>
      <c r="N49" s="380" t="str">
        <f t="shared" si="1"/>
        <v/>
      </c>
      <c r="O49" s="361">
        <f t="shared" si="4"/>
        <v>1.903999999999999</v>
      </c>
      <c r="P49" s="345"/>
      <c r="Q49" s="1790" t="s">
        <v>94</v>
      </c>
      <c r="R49" s="1790">
        <v>96.759999999999991</v>
      </c>
      <c r="S49" s="1790"/>
      <c r="T49" s="1790"/>
      <c r="U49" s="1790"/>
      <c r="V49" s="1790"/>
      <c r="W49" s="1790"/>
      <c r="X49" s="1790"/>
      <c r="Y49" s="1790"/>
      <c r="Z49" s="1790">
        <v>96.759999999999991</v>
      </c>
    </row>
    <row r="50" spans="1:26" ht="21" customHeight="1" x14ac:dyDescent="0.3">
      <c r="A50" s="345"/>
      <c r="B50" s="353">
        <f t="shared" si="2"/>
        <v>44</v>
      </c>
      <c r="C50" s="354" t="str">
        <f t="shared" si="3"/>
        <v>Empresa Eléctrica Agua Azul S.A.</v>
      </c>
      <c r="D50" s="376">
        <f t="shared" si="5"/>
        <v>19.899999999999988</v>
      </c>
      <c r="E50" s="356" t="str">
        <f t="shared" si="5"/>
        <v/>
      </c>
      <c r="F50" s="356" t="str">
        <f t="shared" si="5"/>
        <v/>
      </c>
      <c r="G50" s="357" t="str">
        <f t="shared" si="5"/>
        <v/>
      </c>
      <c r="H50" s="376" t="str">
        <f t="shared" si="5"/>
        <v/>
      </c>
      <c r="I50" s="377" t="str">
        <f t="shared" si="5"/>
        <v/>
      </c>
      <c r="J50" s="379" t="str">
        <f t="shared" si="5"/>
        <v/>
      </c>
      <c r="K50" s="356">
        <f t="shared" si="1"/>
        <v>19.899999999999988</v>
      </c>
      <c r="L50" s="356" t="str">
        <f t="shared" si="1"/>
        <v/>
      </c>
      <c r="M50" s="356" t="str">
        <f t="shared" si="1"/>
        <v/>
      </c>
      <c r="N50" s="380" t="str">
        <f t="shared" si="1"/>
        <v/>
      </c>
      <c r="O50" s="361">
        <f t="shared" si="4"/>
        <v>19.899999999999988</v>
      </c>
      <c r="P50" s="345"/>
      <c r="Q50" s="1790" t="s">
        <v>96</v>
      </c>
      <c r="R50" s="1790"/>
      <c r="S50" s="1790"/>
      <c r="T50" s="1790"/>
      <c r="U50" s="1790"/>
      <c r="V50" s="1790">
        <v>1.903999999999999</v>
      </c>
      <c r="W50" s="1790"/>
      <c r="X50" s="1790"/>
      <c r="Y50" s="1790"/>
      <c r="Z50" s="1790">
        <v>1.903999999999999</v>
      </c>
    </row>
    <row r="51" spans="1:26" ht="21" customHeight="1" x14ac:dyDescent="0.3">
      <c r="A51" s="345"/>
      <c r="B51" s="353">
        <f t="shared" si="2"/>
        <v>45</v>
      </c>
      <c r="C51" s="354" t="str">
        <f t="shared" si="3"/>
        <v>Empresa Eléctrica Rio Doble S.A.</v>
      </c>
      <c r="D51" s="376">
        <f t="shared" si="5"/>
        <v>20</v>
      </c>
      <c r="E51" s="356">
        <f t="shared" si="5"/>
        <v>0.30999999999999989</v>
      </c>
      <c r="F51" s="356" t="str">
        <f t="shared" si="5"/>
        <v/>
      </c>
      <c r="G51" s="357" t="str">
        <f t="shared" si="5"/>
        <v/>
      </c>
      <c r="H51" s="376" t="str">
        <f t="shared" si="5"/>
        <v/>
      </c>
      <c r="I51" s="377" t="str">
        <f t="shared" si="5"/>
        <v/>
      </c>
      <c r="J51" s="379" t="str">
        <f t="shared" si="5"/>
        <v/>
      </c>
      <c r="K51" s="356">
        <f t="shared" si="1"/>
        <v>20</v>
      </c>
      <c r="L51" s="356">
        <f t="shared" si="1"/>
        <v>0.30999999999999989</v>
      </c>
      <c r="M51" s="356" t="str">
        <f t="shared" si="1"/>
        <v/>
      </c>
      <c r="N51" s="380" t="str">
        <f t="shared" si="1"/>
        <v/>
      </c>
      <c r="O51" s="361">
        <f t="shared" si="4"/>
        <v>20.309999999999999</v>
      </c>
      <c r="P51" s="345"/>
      <c r="Q51" s="1790" t="s">
        <v>98</v>
      </c>
      <c r="R51" s="1790">
        <v>19.899999999999988</v>
      </c>
      <c r="S51" s="1790"/>
      <c r="T51" s="1790"/>
      <c r="U51" s="1790"/>
      <c r="V51" s="1790"/>
      <c r="W51" s="1790"/>
      <c r="X51" s="1790"/>
      <c r="Y51" s="1790"/>
      <c r="Z51" s="1790">
        <v>19.899999999999988</v>
      </c>
    </row>
    <row r="52" spans="1:26" ht="21" customHeight="1" x14ac:dyDescent="0.3">
      <c r="A52" s="345"/>
      <c r="B52" s="353">
        <f t="shared" si="2"/>
        <v>46</v>
      </c>
      <c r="C52" s="354" t="str">
        <f t="shared" si="3"/>
        <v>Enel Distribución Perú S.A.A.</v>
      </c>
      <c r="D52" s="376" t="str">
        <f t="shared" si="5"/>
        <v/>
      </c>
      <c r="E52" s="356" t="str">
        <f t="shared" si="5"/>
        <v/>
      </c>
      <c r="F52" s="356" t="str">
        <f t="shared" si="5"/>
        <v/>
      </c>
      <c r="G52" s="357" t="str">
        <f t="shared" si="5"/>
        <v/>
      </c>
      <c r="H52" s="376" t="str">
        <f t="shared" si="5"/>
        <v/>
      </c>
      <c r="I52" s="377" t="str">
        <f t="shared" si="5"/>
        <v/>
      </c>
      <c r="J52" s="379" t="str">
        <f t="shared" si="5"/>
        <v/>
      </c>
      <c r="K52" s="356" t="str">
        <f t="shared" si="1"/>
        <v/>
      </c>
      <c r="L52" s="356" t="str">
        <f t="shared" si="1"/>
        <v/>
      </c>
      <c r="M52" s="356" t="str">
        <f t="shared" si="1"/>
        <v/>
      </c>
      <c r="N52" s="380" t="str">
        <f t="shared" si="1"/>
        <v/>
      </c>
      <c r="O52" s="361">
        <f t="shared" si="4"/>
        <v>0</v>
      </c>
      <c r="P52" s="345"/>
      <c r="Q52" s="1790" t="s">
        <v>100</v>
      </c>
      <c r="R52" s="1790">
        <v>20</v>
      </c>
      <c r="S52" s="1790">
        <v>0.30999999999999989</v>
      </c>
      <c r="T52" s="1790"/>
      <c r="U52" s="1790"/>
      <c r="V52" s="1790"/>
      <c r="W52" s="1790"/>
      <c r="X52" s="1790"/>
      <c r="Y52" s="1790"/>
      <c r="Z52" s="1790">
        <v>20.309999999999999</v>
      </c>
    </row>
    <row r="53" spans="1:26" ht="21" customHeight="1" x14ac:dyDescent="0.3">
      <c r="A53" s="345"/>
      <c r="B53" s="353">
        <f t="shared" si="2"/>
        <v>47</v>
      </c>
      <c r="C53" s="354" t="str">
        <f t="shared" si="3"/>
        <v>Enel Generación Perú S.A.A.</v>
      </c>
      <c r="D53" s="376" t="str">
        <f t="shared" si="5"/>
        <v/>
      </c>
      <c r="E53" s="356" t="str">
        <f t="shared" si="5"/>
        <v/>
      </c>
      <c r="F53" s="356" t="str">
        <f t="shared" si="5"/>
        <v/>
      </c>
      <c r="G53" s="357" t="str">
        <f t="shared" si="5"/>
        <v/>
      </c>
      <c r="H53" s="376" t="str">
        <f t="shared" si="5"/>
        <v/>
      </c>
      <c r="I53" s="377" t="str">
        <f t="shared" si="5"/>
        <v/>
      </c>
      <c r="J53" s="379" t="str">
        <f t="shared" si="5"/>
        <v/>
      </c>
      <c r="K53" s="356" t="str">
        <f t="shared" si="1"/>
        <v/>
      </c>
      <c r="L53" s="356" t="str">
        <f t="shared" si="1"/>
        <v/>
      </c>
      <c r="M53" s="356" t="str">
        <f t="shared" si="1"/>
        <v/>
      </c>
      <c r="N53" s="380" t="str">
        <f t="shared" si="1"/>
        <v/>
      </c>
      <c r="O53" s="361">
        <f t="shared" si="4"/>
        <v>0</v>
      </c>
      <c r="P53" s="345"/>
      <c r="Q53" s="1790" t="s">
        <v>102</v>
      </c>
      <c r="R53" s="1790"/>
      <c r="S53" s="1790"/>
      <c r="T53" s="1790"/>
      <c r="U53" s="1790"/>
      <c r="V53" s="1790">
        <v>0</v>
      </c>
      <c r="W53" s="1790">
        <v>0</v>
      </c>
      <c r="X53" s="1790"/>
      <c r="Y53" s="1790"/>
      <c r="Z53" s="1790">
        <v>0</v>
      </c>
    </row>
    <row r="54" spans="1:26" ht="21" customHeight="1" x14ac:dyDescent="0.3">
      <c r="A54" s="345"/>
      <c r="B54" s="353">
        <f t="shared" si="2"/>
        <v>48</v>
      </c>
      <c r="C54" s="354" t="str">
        <f t="shared" si="3"/>
        <v>Enel Generación Piura S.A.</v>
      </c>
      <c r="D54" s="376" t="str">
        <f t="shared" si="5"/>
        <v/>
      </c>
      <c r="E54" s="356">
        <f t="shared" si="5"/>
        <v>330.34000000000009</v>
      </c>
      <c r="F54" s="356" t="str">
        <f t="shared" si="5"/>
        <v/>
      </c>
      <c r="G54" s="357" t="str">
        <f t="shared" si="5"/>
        <v/>
      </c>
      <c r="H54" s="376" t="str">
        <f t="shared" si="5"/>
        <v/>
      </c>
      <c r="I54" s="377" t="str">
        <f t="shared" si="5"/>
        <v/>
      </c>
      <c r="J54" s="379" t="str">
        <f t="shared" si="5"/>
        <v/>
      </c>
      <c r="K54" s="356" t="str">
        <f t="shared" si="1"/>
        <v/>
      </c>
      <c r="L54" s="356">
        <f t="shared" si="1"/>
        <v>330.34000000000009</v>
      </c>
      <c r="M54" s="356" t="str">
        <f t="shared" si="1"/>
        <v/>
      </c>
      <c r="N54" s="380" t="str">
        <f t="shared" si="1"/>
        <v/>
      </c>
      <c r="O54" s="361">
        <f t="shared" si="4"/>
        <v>330.34000000000009</v>
      </c>
      <c r="P54" s="345"/>
      <c r="Q54" s="1790" t="s">
        <v>104</v>
      </c>
      <c r="R54" s="1790">
        <v>0</v>
      </c>
      <c r="S54" s="1790">
        <v>0</v>
      </c>
      <c r="T54" s="1790">
        <v>0</v>
      </c>
      <c r="U54" s="1790">
        <v>0</v>
      </c>
      <c r="V54" s="1790"/>
      <c r="W54" s="1790"/>
      <c r="X54" s="1790"/>
      <c r="Y54" s="1790"/>
      <c r="Z54" s="1790">
        <v>0</v>
      </c>
    </row>
    <row r="55" spans="1:26" ht="21" customHeight="1" x14ac:dyDescent="0.3">
      <c r="A55" s="345"/>
      <c r="B55" s="353">
        <f t="shared" si="2"/>
        <v>49</v>
      </c>
      <c r="C55" s="354" t="str">
        <f t="shared" si="3"/>
        <v>Energía Eólica S.A.</v>
      </c>
      <c r="D55" s="376" t="str">
        <f t="shared" si="5"/>
        <v/>
      </c>
      <c r="E55" s="356" t="str">
        <f t="shared" si="5"/>
        <v/>
      </c>
      <c r="F55" s="356" t="str">
        <f t="shared" si="5"/>
        <v/>
      </c>
      <c r="G55" s="357">
        <f t="shared" si="5"/>
        <v>110.00000000000001</v>
      </c>
      <c r="H55" s="376" t="str">
        <f t="shared" si="5"/>
        <v/>
      </c>
      <c r="I55" s="377" t="str">
        <f t="shared" si="5"/>
        <v/>
      </c>
      <c r="J55" s="379" t="str">
        <f t="shared" si="5"/>
        <v/>
      </c>
      <c r="K55" s="356" t="str">
        <f t="shared" si="1"/>
        <v/>
      </c>
      <c r="L55" s="356" t="str">
        <f t="shared" si="1"/>
        <v/>
      </c>
      <c r="M55" s="356" t="str">
        <f t="shared" si="1"/>
        <v/>
      </c>
      <c r="N55" s="380">
        <f t="shared" si="1"/>
        <v>110.00000000000001</v>
      </c>
      <c r="O55" s="361">
        <f t="shared" si="4"/>
        <v>110.00000000000001</v>
      </c>
      <c r="P55" s="345"/>
      <c r="Q55" s="1790" t="s">
        <v>106</v>
      </c>
      <c r="R55" s="1790"/>
      <c r="S55" s="1790">
        <v>330.34000000000009</v>
      </c>
      <c r="T55" s="1790"/>
      <c r="U55" s="1790"/>
      <c r="V55" s="1790"/>
      <c r="W55" s="1790"/>
      <c r="X55" s="1790"/>
      <c r="Y55" s="1790"/>
      <c r="Z55" s="1790">
        <v>330.34000000000009</v>
      </c>
    </row>
    <row r="56" spans="1:26" ht="21" customHeight="1" x14ac:dyDescent="0.3">
      <c r="A56" s="345"/>
      <c r="B56" s="353">
        <f t="shared" si="2"/>
        <v>50</v>
      </c>
      <c r="C56" s="354" t="str">
        <f t="shared" si="3"/>
        <v>Energía Renovable del Sur S.A.</v>
      </c>
      <c r="D56" s="376" t="str">
        <f t="shared" si="5"/>
        <v/>
      </c>
      <c r="E56" s="356" t="str">
        <f t="shared" si="5"/>
        <v/>
      </c>
      <c r="F56" s="356" t="str">
        <f t="shared" si="5"/>
        <v/>
      </c>
      <c r="G56" s="357">
        <f t="shared" si="5"/>
        <v>135.69999999999979</v>
      </c>
      <c r="H56" s="376" t="str">
        <f t="shared" si="5"/>
        <v/>
      </c>
      <c r="I56" s="377" t="str">
        <f t="shared" si="5"/>
        <v/>
      </c>
      <c r="J56" s="379" t="str">
        <f t="shared" si="5"/>
        <v/>
      </c>
      <c r="K56" s="356" t="str">
        <f t="shared" si="1"/>
        <v/>
      </c>
      <c r="L56" s="356" t="str">
        <f t="shared" si="1"/>
        <v/>
      </c>
      <c r="M56" s="356" t="str">
        <f t="shared" si="1"/>
        <v/>
      </c>
      <c r="N56" s="380">
        <f t="shared" si="1"/>
        <v>135.69999999999979</v>
      </c>
      <c r="O56" s="361">
        <f t="shared" si="4"/>
        <v>135.69999999999979</v>
      </c>
      <c r="P56" s="345"/>
      <c r="Q56" s="1790" t="s">
        <v>108</v>
      </c>
      <c r="R56" s="1790"/>
      <c r="S56" s="1790"/>
      <c r="T56" s="1790"/>
      <c r="U56" s="1790">
        <v>110.00000000000001</v>
      </c>
      <c r="V56" s="1790"/>
      <c r="W56" s="1790"/>
      <c r="X56" s="1790"/>
      <c r="Y56" s="1790"/>
      <c r="Z56" s="1790">
        <v>110.00000000000001</v>
      </c>
    </row>
    <row r="57" spans="1:26" ht="21" customHeight="1" x14ac:dyDescent="0.3">
      <c r="A57" s="345"/>
      <c r="B57" s="353">
        <f t="shared" si="2"/>
        <v>51</v>
      </c>
      <c r="C57" s="354" t="str">
        <f t="shared" si="3"/>
        <v>ENGIE EnergÍa Perú S.A.</v>
      </c>
      <c r="D57" s="376">
        <f t="shared" si="5"/>
        <v>247.75899999999996</v>
      </c>
      <c r="E57" s="356">
        <f t="shared" si="5"/>
        <v>2259.860000000001</v>
      </c>
      <c r="F57" s="356">
        <f t="shared" si="5"/>
        <v>44.54099999999999</v>
      </c>
      <c r="G57" s="357">
        <f t="shared" si="5"/>
        <v>294.00000000000006</v>
      </c>
      <c r="H57" s="376" t="str">
        <f t="shared" si="5"/>
        <v/>
      </c>
      <c r="I57" s="377" t="str">
        <f t="shared" si="5"/>
        <v/>
      </c>
      <c r="J57" s="379" t="str">
        <f t="shared" si="5"/>
        <v/>
      </c>
      <c r="K57" s="356">
        <f t="shared" si="1"/>
        <v>247.75899999999996</v>
      </c>
      <c r="L57" s="356">
        <f t="shared" si="1"/>
        <v>2259.860000000001</v>
      </c>
      <c r="M57" s="356">
        <f t="shared" si="1"/>
        <v>44.54099999999999</v>
      </c>
      <c r="N57" s="380">
        <f t="shared" si="1"/>
        <v>294.00000000000006</v>
      </c>
      <c r="O57" s="361">
        <f t="shared" si="4"/>
        <v>2846.1600000000012</v>
      </c>
      <c r="P57" s="345"/>
      <c r="Q57" s="1790" t="s">
        <v>110</v>
      </c>
      <c r="R57" s="1790"/>
      <c r="S57" s="1790"/>
      <c r="T57" s="1790"/>
      <c r="U57" s="1790">
        <v>135.69999999999979</v>
      </c>
      <c r="V57" s="1790"/>
      <c r="W57" s="1790"/>
      <c r="X57" s="1790"/>
      <c r="Y57" s="1790"/>
      <c r="Z57" s="1790">
        <v>135.69999999999979</v>
      </c>
    </row>
    <row r="58" spans="1:26" ht="21" customHeight="1" x14ac:dyDescent="0.3">
      <c r="A58" s="345"/>
      <c r="B58" s="353">
        <f t="shared" si="2"/>
        <v>52</v>
      </c>
      <c r="C58" s="354" t="str">
        <f t="shared" si="3"/>
        <v>Fénix Power Perú S.A.</v>
      </c>
      <c r="D58" s="376" t="str">
        <f t="shared" si="5"/>
        <v/>
      </c>
      <c r="E58" s="356">
        <f t="shared" si="5"/>
        <v>578.80000000000007</v>
      </c>
      <c r="F58" s="356" t="str">
        <f t="shared" si="5"/>
        <v/>
      </c>
      <c r="G58" s="357" t="str">
        <f t="shared" si="5"/>
        <v/>
      </c>
      <c r="H58" s="376" t="str">
        <f t="shared" si="5"/>
        <v/>
      </c>
      <c r="I58" s="377" t="str">
        <f t="shared" si="5"/>
        <v/>
      </c>
      <c r="J58" s="379" t="str">
        <f t="shared" si="5"/>
        <v/>
      </c>
      <c r="K58" s="356" t="str">
        <f t="shared" si="1"/>
        <v/>
      </c>
      <c r="L58" s="356">
        <f t="shared" si="1"/>
        <v>578.80000000000007</v>
      </c>
      <c r="M58" s="356" t="str">
        <f t="shared" si="1"/>
        <v/>
      </c>
      <c r="N58" s="380" t="str">
        <f t="shared" si="1"/>
        <v/>
      </c>
      <c r="O58" s="361">
        <f t="shared" si="4"/>
        <v>578.80000000000007</v>
      </c>
      <c r="P58" s="345"/>
      <c r="Q58" s="1790" t="s">
        <v>112</v>
      </c>
      <c r="R58" s="1790">
        <v>247.75899999999996</v>
      </c>
      <c r="S58" s="1790">
        <v>2259.860000000001</v>
      </c>
      <c r="T58" s="1790">
        <v>44.54099999999999</v>
      </c>
      <c r="U58" s="1790">
        <v>294.00000000000006</v>
      </c>
      <c r="V58" s="1790"/>
      <c r="W58" s="1790"/>
      <c r="X58" s="1790"/>
      <c r="Y58" s="1790"/>
      <c r="Z58" s="1790">
        <v>2846.1600000000012</v>
      </c>
    </row>
    <row r="59" spans="1:26" ht="21" customHeight="1" x14ac:dyDescent="0.3">
      <c r="A59" s="345"/>
      <c r="B59" s="353">
        <f t="shared" si="2"/>
        <v>53</v>
      </c>
      <c r="C59" s="354" t="str">
        <f t="shared" si="3"/>
        <v>Generación Andina S.A.C.</v>
      </c>
      <c r="D59" s="376">
        <f t="shared" si="5"/>
        <v>29.680000000000014</v>
      </c>
      <c r="E59" s="356" t="str">
        <f t="shared" si="5"/>
        <v/>
      </c>
      <c r="F59" s="356" t="str">
        <f t="shared" si="5"/>
        <v/>
      </c>
      <c r="G59" s="357" t="str">
        <f t="shared" ref="G59:J100" si="6">+IF(U60&lt;&gt;0,U60,"")</f>
        <v/>
      </c>
      <c r="H59" s="376" t="str">
        <f t="shared" si="6"/>
        <v/>
      </c>
      <c r="I59" s="377" t="str">
        <f t="shared" si="6"/>
        <v/>
      </c>
      <c r="J59" s="379" t="str">
        <f t="shared" si="6"/>
        <v/>
      </c>
      <c r="K59" s="356">
        <f t="shared" si="1"/>
        <v>29.680000000000014</v>
      </c>
      <c r="L59" s="356" t="str">
        <f t="shared" si="1"/>
        <v/>
      </c>
      <c r="M59" s="356" t="str">
        <f t="shared" si="1"/>
        <v/>
      </c>
      <c r="N59" s="380" t="str">
        <f t="shared" si="1"/>
        <v/>
      </c>
      <c r="O59" s="361">
        <f t="shared" si="4"/>
        <v>29.680000000000014</v>
      </c>
      <c r="P59" s="345"/>
      <c r="Q59" s="1790" t="s">
        <v>114</v>
      </c>
      <c r="R59" s="1790"/>
      <c r="S59" s="1790">
        <v>578.80000000000007</v>
      </c>
      <c r="T59" s="1790"/>
      <c r="U59" s="1790"/>
      <c r="V59" s="1790"/>
      <c r="W59" s="1790"/>
      <c r="X59" s="1790"/>
      <c r="Y59" s="1790"/>
      <c r="Z59" s="1790">
        <v>578.80000000000007</v>
      </c>
    </row>
    <row r="60" spans="1:26" ht="21" customHeight="1" x14ac:dyDescent="0.3">
      <c r="A60" s="345"/>
      <c r="B60" s="353">
        <f t="shared" si="2"/>
        <v>54</v>
      </c>
      <c r="C60" s="354" t="str">
        <f t="shared" si="3"/>
        <v>Generadora de Energía del Perú S.A.</v>
      </c>
      <c r="D60" s="376">
        <f t="shared" ref="D60:F100" si="7">+IF(R61&lt;&gt;0,R61,"")</f>
        <v>70.400000000000006</v>
      </c>
      <c r="E60" s="356" t="str">
        <f t="shared" si="7"/>
        <v/>
      </c>
      <c r="F60" s="356" t="str">
        <f t="shared" si="7"/>
        <v/>
      </c>
      <c r="G60" s="357" t="str">
        <f t="shared" si="6"/>
        <v/>
      </c>
      <c r="H60" s="376" t="str">
        <f t="shared" si="6"/>
        <v/>
      </c>
      <c r="I60" s="377" t="str">
        <f t="shared" si="6"/>
        <v/>
      </c>
      <c r="J60" s="379" t="str">
        <f t="shared" si="6"/>
        <v/>
      </c>
      <c r="K60" s="356">
        <f t="shared" si="1"/>
        <v>70.400000000000006</v>
      </c>
      <c r="L60" s="356" t="str">
        <f t="shared" si="1"/>
        <v/>
      </c>
      <c r="M60" s="356" t="str">
        <f t="shared" si="1"/>
        <v/>
      </c>
      <c r="N60" s="380" t="str">
        <f t="shared" si="1"/>
        <v/>
      </c>
      <c r="O60" s="361">
        <f t="shared" si="4"/>
        <v>70.400000000000006</v>
      </c>
      <c r="P60" s="345"/>
      <c r="Q60" s="1790" t="s">
        <v>116</v>
      </c>
      <c r="R60" s="1790">
        <v>29.680000000000014</v>
      </c>
      <c r="S60" s="1790"/>
      <c r="T60" s="1790"/>
      <c r="U60" s="1790"/>
      <c r="V60" s="1790"/>
      <c r="W60" s="1790"/>
      <c r="X60" s="1790"/>
      <c r="Y60" s="1790"/>
      <c r="Z60" s="1790">
        <v>29.680000000000014</v>
      </c>
    </row>
    <row r="61" spans="1:26" ht="21" customHeight="1" x14ac:dyDescent="0.3">
      <c r="A61" s="345"/>
      <c r="B61" s="353">
        <f t="shared" si="2"/>
        <v>55</v>
      </c>
      <c r="C61" s="354" t="str">
        <f t="shared" si="3"/>
        <v>Genrent del Peru S.A.C.</v>
      </c>
      <c r="D61" s="376" t="str">
        <f t="shared" si="7"/>
        <v/>
      </c>
      <c r="E61" s="356" t="str">
        <f t="shared" si="7"/>
        <v/>
      </c>
      <c r="F61" s="356" t="str">
        <f t="shared" si="7"/>
        <v/>
      </c>
      <c r="G61" s="357" t="str">
        <f t="shared" si="6"/>
        <v/>
      </c>
      <c r="H61" s="376" t="str">
        <f t="shared" si="6"/>
        <v/>
      </c>
      <c r="I61" s="377">
        <f t="shared" si="6"/>
        <v>81.20000000000006</v>
      </c>
      <c r="J61" s="379" t="str">
        <f t="shared" si="6"/>
        <v/>
      </c>
      <c r="K61" s="356" t="str">
        <f t="shared" si="1"/>
        <v/>
      </c>
      <c r="L61" s="356">
        <f t="shared" si="1"/>
        <v>81.20000000000006</v>
      </c>
      <c r="M61" s="356" t="str">
        <f t="shared" si="1"/>
        <v/>
      </c>
      <c r="N61" s="380" t="str">
        <f t="shared" si="1"/>
        <v/>
      </c>
      <c r="O61" s="361">
        <f t="shared" si="4"/>
        <v>81.20000000000006</v>
      </c>
      <c r="P61" s="345"/>
      <c r="Q61" s="1790" t="s">
        <v>118</v>
      </c>
      <c r="R61" s="1790">
        <v>70.400000000000006</v>
      </c>
      <c r="S61" s="1790"/>
      <c r="T61" s="1790"/>
      <c r="U61" s="1790"/>
      <c r="V61" s="1790"/>
      <c r="W61" s="1790"/>
      <c r="X61" s="1790"/>
      <c r="Y61" s="1790"/>
      <c r="Z61" s="1790">
        <v>70.400000000000006</v>
      </c>
    </row>
    <row r="62" spans="1:26" ht="21" customHeight="1" x14ac:dyDescent="0.3">
      <c r="A62" s="345"/>
      <c r="B62" s="353">
        <f t="shared" si="2"/>
        <v>56</v>
      </c>
      <c r="C62" s="381" t="str">
        <f t="shared" si="3"/>
        <v>GM Operaciones S.A.C.</v>
      </c>
      <c r="D62" s="376" t="str">
        <f t="shared" si="7"/>
        <v/>
      </c>
      <c r="E62" s="356">
        <f t="shared" si="7"/>
        <v>102.34000000000002</v>
      </c>
      <c r="F62" s="356" t="str">
        <f t="shared" si="7"/>
        <v/>
      </c>
      <c r="G62" s="357" t="str">
        <f t="shared" si="6"/>
        <v/>
      </c>
      <c r="H62" s="376" t="str">
        <f t="shared" si="6"/>
        <v/>
      </c>
      <c r="I62" s="377" t="str">
        <f t="shared" si="6"/>
        <v/>
      </c>
      <c r="J62" s="379" t="str">
        <f t="shared" si="6"/>
        <v/>
      </c>
      <c r="K62" s="356" t="str">
        <f t="shared" si="1"/>
        <v/>
      </c>
      <c r="L62" s="356">
        <f t="shared" si="1"/>
        <v>102.34000000000002</v>
      </c>
      <c r="M62" s="356" t="str">
        <f t="shared" si="1"/>
        <v/>
      </c>
      <c r="N62" s="380" t="str">
        <f t="shared" si="1"/>
        <v/>
      </c>
      <c r="O62" s="361">
        <f t="shared" si="4"/>
        <v>102.34000000000002</v>
      </c>
      <c r="P62" s="345"/>
      <c r="Q62" s="1790" t="s">
        <v>120</v>
      </c>
      <c r="R62" s="1790"/>
      <c r="S62" s="1790"/>
      <c r="T62" s="1790"/>
      <c r="U62" s="1790"/>
      <c r="V62" s="1790"/>
      <c r="W62" s="1790">
        <v>81.20000000000006</v>
      </c>
      <c r="X62" s="1790"/>
      <c r="Y62" s="1790"/>
      <c r="Z62" s="1790">
        <v>81.20000000000006</v>
      </c>
    </row>
    <row r="63" spans="1:26" ht="21" customHeight="1" x14ac:dyDescent="0.3">
      <c r="A63" s="345"/>
      <c r="B63" s="353">
        <f t="shared" si="2"/>
        <v>57</v>
      </c>
      <c r="C63" s="354" t="str">
        <f t="shared" si="3"/>
        <v xml:space="preserve">GR Cortarrama S.A.C.             </v>
      </c>
      <c r="D63" s="376" t="str">
        <f t="shared" si="7"/>
        <v/>
      </c>
      <c r="E63" s="356" t="str">
        <f t="shared" si="7"/>
        <v/>
      </c>
      <c r="F63" s="356">
        <f t="shared" si="7"/>
        <v>80</v>
      </c>
      <c r="G63" s="357" t="str">
        <f t="shared" si="6"/>
        <v/>
      </c>
      <c r="H63" s="376" t="str">
        <f t="shared" si="6"/>
        <v/>
      </c>
      <c r="I63" s="377" t="str">
        <f t="shared" si="6"/>
        <v/>
      </c>
      <c r="J63" s="379" t="str">
        <f t="shared" si="6"/>
        <v/>
      </c>
      <c r="K63" s="356" t="str">
        <f t="shared" si="1"/>
        <v/>
      </c>
      <c r="L63" s="356" t="str">
        <f t="shared" si="1"/>
        <v/>
      </c>
      <c r="M63" s="356">
        <f t="shared" si="1"/>
        <v>80</v>
      </c>
      <c r="N63" s="380" t="str">
        <f t="shared" si="1"/>
        <v/>
      </c>
      <c r="O63" s="361">
        <f t="shared" si="4"/>
        <v>80</v>
      </c>
      <c r="P63" s="345"/>
      <c r="Q63" s="1790" t="s">
        <v>122</v>
      </c>
      <c r="R63" s="1790"/>
      <c r="S63" s="1790">
        <v>102.34000000000002</v>
      </c>
      <c r="T63" s="1790"/>
      <c r="U63" s="1790"/>
      <c r="V63" s="1790"/>
      <c r="W63" s="1790"/>
      <c r="X63" s="1790"/>
      <c r="Y63" s="1790"/>
      <c r="Z63" s="1790">
        <v>102.34000000000002</v>
      </c>
    </row>
    <row r="64" spans="1:26" ht="21" customHeight="1" x14ac:dyDescent="0.3">
      <c r="A64" s="345"/>
      <c r="B64" s="353">
        <f t="shared" si="2"/>
        <v>58</v>
      </c>
      <c r="C64" s="354" t="str">
        <f t="shared" si="3"/>
        <v>GR Paino S.A.C.</v>
      </c>
      <c r="D64" s="376" t="str">
        <f t="shared" si="7"/>
        <v/>
      </c>
      <c r="E64" s="356" t="str">
        <f t="shared" si="7"/>
        <v/>
      </c>
      <c r="F64" s="356" t="str">
        <f t="shared" si="7"/>
        <v/>
      </c>
      <c r="G64" s="357">
        <f t="shared" si="6"/>
        <v>18.37</v>
      </c>
      <c r="H64" s="376" t="str">
        <f t="shared" si="6"/>
        <v/>
      </c>
      <c r="I64" s="377" t="str">
        <f t="shared" si="6"/>
        <v/>
      </c>
      <c r="J64" s="379" t="str">
        <f t="shared" si="6"/>
        <v/>
      </c>
      <c r="K64" s="356" t="str">
        <f t="shared" si="1"/>
        <v/>
      </c>
      <c r="L64" s="356" t="str">
        <f t="shared" si="1"/>
        <v/>
      </c>
      <c r="M64" s="356" t="str">
        <f t="shared" si="1"/>
        <v/>
      </c>
      <c r="N64" s="380">
        <f t="shared" si="1"/>
        <v>18.37</v>
      </c>
      <c r="O64" s="361">
        <f t="shared" si="4"/>
        <v>18.37</v>
      </c>
      <c r="P64" s="345"/>
      <c r="Q64" s="1790" t="s">
        <v>124</v>
      </c>
      <c r="R64" s="1790"/>
      <c r="S64" s="1790"/>
      <c r="T64" s="1790">
        <v>80</v>
      </c>
      <c r="U64" s="1790"/>
      <c r="V64" s="1790"/>
      <c r="W64" s="1790"/>
      <c r="X64" s="1790"/>
      <c r="Y64" s="1790"/>
      <c r="Z64" s="1790">
        <v>80</v>
      </c>
    </row>
    <row r="65" spans="1:26" ht="21" customHeight="1" x14ac:dyDescent="0.3">
      <c r="A65" s="345"/>
      <c r="B65" s="353">
        <f t="shared" si="2"/>
        <v>59</v>
      </c>
      <c r="C65" s="354" t="str">
        <f t="shared" si="3"/>
        <v>GR Taruca S.A.C.</v>
      </c>
      <c r="D65" s="376" t="str">
        <f t="shared" si="7"/>
        <v/>
      </c>
      <c r="E65" s="356" t="str">
        <f t="shared" si="7"/>
        <v/>
      </c>
      <c r="F65" s="356" t="str">
        <f t="shared" si="7"/>
        <v/>
      </c>
      <c r="G65" s="357">
        <f t="shared" si="6"/>
        <v>18.37</v>
      </c>
      <c r="H65" s="376" t="str">
        <f t="shared" si="6"/>
        <v/>
      </c>
      <c r="I65" s="377" t="str">
        <f t="shared" si="6"/>
        <v/>
      </c>
      <c r="J65" s="379" t="str">
        <f t="shared" si="6"/>
        <v/>
      </c>
      <c r="K65" s="356" t="str">
        <f t="shared" si="1"/>
        <v/>
      </c>
      <c r="L65" s="356" t="str">
        <f t="shared" si="1"/>
        <v/>
      </c>
      <c r="M65" s="356" t="str">
        <f t="shared" si="1"/>
        <v/>
      </c>
      <c r="N65" s="380">
        <f t="shared" si="1"/>
        <v>18.37</v>
      </c>
      <c r="O65" s="361">
        <f t="shared" si="4"/>
        <v>18.37</v>
      </c>
      <c r="P65" s="345"/>
      <c r="Q65" s="1790" t="s">
        <v>126</v>
      </c>
      <c r="R65" s="1790"/>
      <c r="S65" s="1790"/>
      <c r="T65" s="1790"/>
      <c r="U65" s="1790">
        <v>18.37</v>
      </c>
      <c r="V65" s="1790"/>
      <c r="W65" s="1790"/>
      <c r="X65" s="1790"/>
      <c r="Y65" s="1790"/>
      <c r="Z65" s="1790">
        <v>18.37</v>
      </c>
    </row>
    <row r="66" spans="1:26" ht="21" customHeight="1" x14ac:dyDescent="0.3">
      <c r="A66" s="345"/>
      <c r="B66" s="353">
        <f t="shared" si="2"/>
        <v>60</v>
      </c>
      <c r="C66" s="354" t="str">
        <f t="shared" si="3"/>
        <v>Hidrandina S.A.</v>
      </c>
      <c r="D66" s="376">
        <f t="shared" si="7"/>
        <v>8.5399999999999938</v>
      </c>
      <c r="E66" s="356">
        <f t="shared" si="7"/>
        <v>17.88</v>
      </c>
      <c r="F66" s="356" t="str">
        <f t="shared" si="7"/>
        <v/>
      </c>
      <c r="G66" s="357" t="str">
        <f t="shared" si="6"/>
        <v/>
      </c>
      <c r="H66" s="376">
        <f t="shared" si="6"/>
        <v>1.0100000000000002</v>
      </c>
      <c r="I66" s="377">
        <f t="shared" si="6"/>
        <v>2</v>
      </c>
      <c r="J66" s="379" t="str">
        <f t="shared" si="6"/>
        <v/>
      </c>
      <c r="K66" s="356">
        <f t="shared" si="1"/>
        <v>9.5499999999999936</v>
      </c>
      <c r="L66" s="356">
        <f t="shared" si="1"/>
        <v>19.88</v>
      </c>
      <c r="M66" s="356" t="str">
        <f t="shared" si="1"/>
        <v/>
      </c>
      <c r="N66" s="380" t="str">
        <f t="shared" si="1"/>
        <v/>
      </c>
      <c r="O66" s="361">
        <f t="shared" si="4"/>
        <v>29.429999999999993</v>
      </c>
      <c r="P66" s="345"/>
      <c r="Q66" s="1790" t="s">
        <v>128</v>
      </c>
      <c r="R66" s="1790"/>
      <c r="S66" s="1790"/>
      <c r="T66" s="1790"/>
      <c r="U66" s="1790">
        <v>18.37</v>
      </c>
      <c r="V66" s="1790"/>
      <c r="W66" s="1790"/>
      <c r="X66" s="1790"/>
      <c r="Y66" s="1790"/>
      <c r="Z66" s="1790">
        <v>18.37</v>
      </c>
    </row>
    <row r="67" spans="1:26" ht="21" customHeight="1" x14ac:dyDescent="0.3">
      <c r="A67" s="345"/>
      <c r="B67" s="353">
        <f t="shared" si="2"/>
        <v>61</v>
      </c>
      <c r="C67" s="354" t="str">
        <f t="shared" si="3"/>
        <v>Hidrocañete S.A.</v>
      </c>
      <c r="D67" s="376">
        <f t="shared" si="7"/>
        <v>3.9700000000000011</v>
      </c>
      <c r="E67" s="356" t="str">
        <f t="shared" si="7"/>
        <v/>
      </c>
      <c r="F67" s="356" t="str">
        <f t="shared" si="7"/>
        <v/>
      </c>
      <c r="G67" s="357" t="str">
        <f t="shared" si="6"/>
        <v/>
      </c>
      <c r="H67" s="376" t="str">
        <f t="shared" si="6"/>
        <v/>
      </c>
      <c r="I67" s="377" t="str">
        <f t="shared" si="6"/>
        <v/>
      </c>
      <c r="J67" s="379" t="str">
        <f t="shared" si="6"/>
        <v/>
      </c>
      <c r="K67" s="356">
        <f t="shared" si="1"/>
        <v>3.9700000000000011</v>
      </c>
      <c r="L67" s="356" t="str">
        <f t="shared" si="1"/>
        <v/>
      </c>
      <c r="M67" s="356" t="str">
        <f t="shared" si="1"/>
        <v/>
      </c>
      <c r="N67" s="380" t="str">
        <f t="shared" si="1"/>
        <v/>
      </c>
      <c r="O67" s="361">
        <f t="shared" si="4"/>
        <v>3.9700000000000011</v>
      </c>
      <c r="P67" s="345"/>
      <c r="Q67" s="1790" t="s">
        <v>130</v>
      </c>
      <c r="R67" s="1790">
        <v>8.5399999999999938</v>
      </c>
      <c r="S67" s="1790">
        <v>17.88</v>
      </c>
      <c r="T67" s="1790"/>
      <c r="U67" s="1790"/>
      <c r="V67" s="1790">
        <v>1.0100000000000002</v>
      </c>
      <c r="W67" s="1790">
        <v>2</v>
      </c>
      <c r="X67" s="1790"/>
      <c r="Y67" s="1790"/>
      <c r="Z67" s="1790">
        <v>29.429999999999996</v>
      </c>
    </row>
    <row r="68" spans="1:26" ht="21" customHeight="1" x14ac:dyDescent="0.3">
      <c r="A68" s="345"/>
      <c r="B68" s="353">
        <f t="shared" si="2"/>
        <v>62</v>
      </c>
      <c r="C68" s="354" t="str">
        <f t="shared" si="3"/>
        <v>Hidroeléctrica Huanchor S.A.C.</v>
      </c>
      <c r="D68" s="376">
        <f t="shared" si="7"/>
        <v>21.300000000000004</v>
      </c>
      <c r="E68" s="356" t="str">
        <f t="shared" si="7"/>
        <v/>
      </c>
      <c r="F68" s="356" t="str">
        <f t="shared" si="7"/>
        <v/>
      </c>
      <c r="G68" s="357" t="str">
        <f t="shared" si="6"/>
        <v/>
      </c>
      <c r="H68" s="376" t="str">
        <f t="shared" si="6"/>
        <v/>
      </c>
      <c r="I68" s="377" t="str">
        <f t="shared" si="6"/>
        <v/>
      </c>
      <c r="J68" s="379" t="str">
        <f t="shared" si="6"/>
        <v/>
      </c>
      <c r="K68" s="356">
        <f t="shared" si="1"/>
        <v>21.300000000000004</v>
      </c>
      <c r="L68" s="356" t="str">
        <f t="shared" si="1"/>
        <v/>
      </c>
      <c r="M68" s="356" t="str">
        <f t="shared" si="1"/>
        <v/>
      </c>
      <c r="N68" s="380" t="str">
        <f t="shared" si="1"/>
        <v/>
      </c>
      <c r="O68" s="361">
        <f t="shared" si="4"/>
        <v>21.300000000000004</v>
      </c>
      <c r="P68" s="345"/>
      <c r="Q68" s="1790" t="s">
        <v>132</v>
      </c>
      <c r="R68" s="1790">
        <v>3.9700000000000011</v>
      </c>
      <c r="S68" s="1790"/>
      <c r="T68" s="1790"/>
      <c r="U68" s="1790"/>
      <c r="V68" s="1790"/>
      <c r="W68" s="1790"/>
      <c r="X68" s="1790"/>
      <c r="Y68" s="1790"/>
      <c r="Z68" s="1790">
        <v>3.9700000000000011</v>
      </c>
    </row>
    <row r="69" spans="1:26" ht="21" customHeight="1" x14ac:dyDescent="0.3">
      <c r="A69" s="345"/>
      <c r="B69" s="353">
        <f t="shared" si="2"/>
        <v>63</v>
      </c>
      <c r="C69" s="354" t="str">
        <f t="shared" si="3"/>
        <v>Huaura Power Group S.A.</v>
      </c>
      <c r="D69" s="376">
        <f t="shared" si="7"/>
        <v>19.200000000000006</v>
      </c>
      <c r="E69" s="356" t="str">
        <f t="shared" si="7"/>
        <v/>
      </c>
      <c r="F69" s="356" t="str">
        <f t="shared" si="7"/>
        <v/>
      </c>
      <c r="G69" s="357" t="str">
        <f t="shared" si="6"/>
        <v/>
      </c>
      <c r="H69" s="376" t="str">
        <f t="shared" si="6"/>
        <v/>
      </c>
      <c r="I69" s="377" t="str">
        <f t="shared" si="6"/>
        <v/>
      </c>
      <c r="J69" s="379" t="str">
        <f t="shared" si="6"/>
        <v/>
      </c>
      <c r="K69" s="356">
        <f t="shared" si="1"/>
        <v>19.200000000000006</v>
      </c>
      <c r="L69" s="356" t="str">
        <f t="shared" si="1"/>
        <v/>
      </c>
      <c r="M69" s="356" t="str">
        <f t="shared" si="1"/>
        <v/>
      </c>
      <c r="N69" s="380" t="str">
        <f t="shared" si="1"/>
        <v/>
      </c>
      <c r="O69" s="361">
        <f t="shared" si="4"/>
        <v>19.200000000000006</v>
      </c>
      <c r="P69" s="345"/>
      <c r="Q69" s="1790" t="s">
        <v>134</v>
      </c>
      <c r="R69" s="1790">
        <v>21.300000000000004</v>
      </c>
      <c r="S69" s="1790"/>
      <c r="T69" s="1790"/>
      <c r="U69" s="1790"/>
      <c r="V69" s="1790"/>
      <c r="W69" s="1790"/>
      <c r="X69" s="1790"/>
      <c r="Y69" s="1790"/>
      <c r="Z69" s="1790">
        <v>21.300000000000004</v>
      </c>
    </row>
    <row r="70" spans="1:26" ht="21" customHeight="1" x14ac:dyDescent="0.3">
      <c r="A70" s="345"/>
      <c r="B70" s="353">
        <f t="shared" si="2"/>
        <v>64</v>
      </c>
      <c r="C70" s="354" t="str">
        <f t="shared" si="3"/>
        <v>Hydro Pátapo S.A.C.</v>
      </c>
      <c r="D70" s="376">
        <f t="shared" si="7"/>
        <v>1</v>
      </c>
      <c r="E70" s="356" t="str">
        <f t="shared" si="7"/>
        <v/>
      </c>
      <c r="F70" s="356" t="str">
        <f t="shared" si="7"/>
        <v/>
      </c>
      <c r="G70" s="357" t="str">
        <f t="shared" si="6"/>
        <v/>
      </c>
      <c r="H70" s="376" t="str">
        <f t="shared" si="6"/>
        <v/>
      </c>
      <c r="I70" s="377" t="str">
        <f t="shared" si="6"/>
        <v/>
      </c>
      <c r="J70" s="379" t="str">
        <f t="shared" si="6"/>
        <v/>
      </c>
      <c r="K70" s="356">
        <f t="shared" si="1"/>
        <v>1</v>
      </c>
      <c r="L70" s="356" t="str">
        <f t="shared" si="1"/>
        <v/>
      </c>
      <c r="M70" s="356" t="str">
        <f t="shared" si="1"/>
        <v/>
      </c>
      <c r="N70" s="380" t="str">
        <f t="shared" si="1"/>
        <v/>
      </c>
      <c r="O70" s="361">
        <f t="shared" si="4"/>
        <v>1</v>
      </c>
      <c r="P70" s="345"/>
      <c r="Q70" s="1790" t="s">
        <v>136</v>
      </c>
      <c r="R70" s="1790">
        <v>19.200000000000006</v>
      </c>
      <c r="S70" s="1790"/>
      <c r="T70" s="1790"/>
      <c r="U70" s="1790"/>
      <c r="V70" s="1790"/>
      <c r="W70" s="1790"/>
      <c r="X70" s="1790"/>
      <c r="Y70" s="1790"/>
      <c r="Z70" s="1790">
        <v>19.200000000000006</v>
      </c>
    </row>
    <row r="71" spans="1:26" ht="21" customHeight="1" x14ac:dyDescent="0.3">
      <c r="A71" s="345"/>
      <c r="B71" s="353">
        <f t="shared" si="2"/>
        <v>65</v>
      </c>
      <c r="C71" s="354" t="str">
        <f t="shared" si="3"/>
        <v xml:space="preserve">Infraestructuras y Energías del Perú S.A.C. </v>
      </c>
      <c r="D71" s="376" t="str">
        <f t="shared" si="7"/>
        <v/>
      </c>
      <c r="E71" s="356">
        <f t="shared" si="7"/>
        <v>65.709999999999994</v>
      </c>
      <c r="F71" s="356" t="str">
        <f t="shared" si="7"/>
        <v/>
      </c>
      <c r="G71" s="357" t="str">
        <f t="shared" si="6"/>
        <v/>
      </c>
      <c r="H71" s="376" t="str">
        <f t="shared" si="6"/>
        <v/>
      </c>
      <c r="I71" s="377" t="str">
        <f t="shared" si="6"/>
        <v/>
      </c>
      <c r="J71" s="379" t="str">
        <f t="shared" si="6"/>
        <v/>
      </c>
      <c r="K71" s="356" t="str">
        <f t="shared" si="1"/>
        <v/>
      </c>
      <c r="L71" s="356">
        <f t="shared" si="1"/>
        <v>65.709999999999994</v>
      </c>
      <c r="M71" s="356" t="str">
        <f t="shared" si="1"/>
        <v/>
      </c>
      <c r="N71" s="380" t="str">
        <f t="shared" ref="N71:N100" si="8">+IF((U72+Y72)&lt;&gt;0,U72+Y72,"")</f>
        <v/>
      </c>
      <c r="O71" s="361">
        <f t="shared" si="4"/>
        <v>65.709999999999994</v>
      </c>
      <c r="P71" s="345"/>
      <c r="Q71" s="1790" t="s">
        <v>138</v>
      </c>
      <c r="R71" s="1790">
        <v>1</v>
      </c>
      <c r="S71" s="1790"/>
      <c r="T71" s="1790"/>
      <c r="U71" s="1790"/>
      <c r="V71" s="1790"/>
      <c r="W71" s="1790"/>
      <c r="X71" s="1790"/>
      <c r="Y71" s="1790"/>
      <c r="Z71" s="1790">
        <v>1</v>
      </c>
    </row>
    <row r="72" spans="1:26" ht="21" customHeight="1" x14ac:dyDescent="0.3">
      <c r="A72" s="345"/>
      <c r="B72" s="353">
        <f t="shared" si="2"/>
        <v>66</v>
      </c>
      <c r="C72" s="354" t="str">
        <f t="shared" si="3"/>
        <v>Inland Energy S.A.C.</v>
      </c>
      <c r="D72" s="376">
        <f t="shared" si="7"/>
        <v>100.00000000000003</v>
      </c>
      <c r="E72" s="356" t="str">
        <f t="shared" si="7"/>
        <v/>
      </c>
      <c r="F72" s="356" t="str">
        <f t="shared" si="7"/>
        <v/>
      </c>
      <c r="G72" s="357" t="str">
        <f t="shared" si="6"/>
        <v/>
      </c>
      <c r="H72" s="376" t="str">
        <f t="shared" si="6"/>
        <v/>
      </c>
      <c r="I72" s="377" t="str">
        <f t="shared" si="6"/>
        <v/>
      </c>
      <c r="J72" s="379" t="str">
        <f t="shared" si="6"/>
        <v/>
      </c>
      <c r="K72" s="356">
        <f t="shared" ref="K72:M100" si="9">+IF((R73+V73)&lt;&gt;0,R73+V73,"")</f>
        <v>100.00000000000003</v>
      </c>
      <c r="L72" s="356" t="str">
        <f t="shared" si="9"/>
        <v/>
      </c>
      <c r="M72" s="356" t="str">
        <f t="shared" si="9"/>
        <v/>
      </c>
      <c r="N72" s="380" t="str">
        <f t="shared" si="8"/>
        <v/>
      </c>
      <c r="O72" s="361">
        <f t="shared" si="4"/>
        <v>100.00000000000003</v>
      </c>
      <c r="P72" s="345"/>
      <c r="Q72" s="1790" t="s">
        <v>140</v>
      </c>
      <c r="R72" s="1790"/>
      <c r="S72" s="1790">
        <v>65.709999999999994</v>
      </c>
      <c r="T72" s="1790"/>
      <c r="U72" s="1790"/>
      <c r="V72" s="1790"/>
      <c r="W72" s="1790"/>
      <c r="X72" s="1790"/>
      <c r="Y72" s="1790"/>
      <c r="Z72" s="1790">
        <v>65.709999999999994</v>
      </c>
    </row>
    <row r="73" spans="1:26" ht="21" customHeight="1" x14ac:dyDescent="0.3">
      <c r="A73" s="345"/>
      <c r="B73" s="353">
        <f t="shared" ref="B73:B100" si="10">+B72+1</f>
        <v>67</v>
      </c>
      <c r="C73" s="354" t="str">
        <f t="shared" ref="C73:C99" si="11">+Q74</f>
        <v>Kallpa Generación S.A.</v>
      </c>
      <c r="D73" s="376">
        <f t="shared" si="7"/>
        <v>524.59999999999957</v>
      </c>
      <c r="E73" s="356">
        <f t="shared" si="7"/>
        <v>1285.5999999999997</v>
      </c>
      <c r="F73" s="356" t="str">
        <f t="shared" si="7"/>
        <v/>
      </c>
      <c r="G73" s="357" t="str">
        <f t="shared" si="6"/>
        <v/>
      </c>
      <c r="H73" s="376" t="str">
        <f t="shared" si="6"/>
        <v/>
      </c>
      <c r="I73" s="377" t="str">
        <f t="shared" si="6"/>
        <v/>
      </c>
      <c r="J73" s="379" t="str">
        <f t="shared" si="6"/>
        <v/>
      </c>
      <c r="K73" s="356">
        <f t="shared" si="9"/>
        <v>524.59999999999957</v>
      </c>
      <c r="L73" s="356">
        <f t="shared" si="9"/>
        <v>1285.5999999999997</v>
      </c>
      <c r="M73" s="356" t="str">
        <f t="shared" si="9"/>
        <v/>
      </c>
      <c r="N73" s="380" t="str">
        <f t="shared" si="8"/>
        <v/>
      </c>
      <c r="O73" s="361">
        <f t="shared" ref="O73:O87" si="12">SUM(K73:N73)</f>
        <v>1810.1999999999994</v>
      </c>
      <c r="P73" s="345"/>
      <c r="Q73" s="1790" t="s">
        <v>142</v>
      </c>
      <c r="R73" s="1790">
        <v>100.00000000000003</v>
      </c>
      <c r="S73" s="1790"/>
      <c r="T73" s="1790"/>
      <c r="U73" s="1790"/>
      <c r="V73" s="1790"/>
      <c r="W73" s="1790"/>
      <c r="X73" s="1790"/>
      <c r="Y73" s="1790"/>
      <c r="Z73" s="1790">
        <v>100.00000000000003</v>
      </c>
    </row>
    <row r="74" spans="1:26" ht="21" customHeight="1" x14ac:dyDescent="0.3">
      <c r="A74" s="345"/>
      <c r="B74" s="353">
        <f t="shared" si="10"/>
        <v>68</v>
      </c>
      <c r="C74" s="354" t="str">
        <f t="shared" si="11"/>
        <v>Kondu S.A.C.</v>
      </c>
      <c r="D74" s="376" t="str">
        <f t="shared" si="7"/>
        <v/>
      </c>
      <c r="E74" s="356" t="str">
        <f t="shared" si="7"/>
        <v/>
      </c>
      <c r="F74" s="356">
        <f t="shared" si="7"/>
        <v>0.56500000000000017</v>
      </c>
      <c r="G74" s="357" t="str">
        <f t="shared" si="6"/>
        <v/>
      </c>
      <c r="H74" s="376" t="str">
        <f t="shared" si="6"/>
        <v/>
      </c>
      <c r="I74" s="377" t="str">
        <f t="shared" si="6"/>
        <v/>
      </c>
      <c r="J74" s="379" t="str">
        <f t="shared" si="6"/>
        <v/>
      </c>
      <c r="K74" s="356" t="str">
        <f t="shared" si="9"/>
        <v/>
      </c>
      <c r="L74" s="356" t="str">
        <f t="shared" si="9"/>
        <v/>
      </c>
      <c r="M74" s="356">
        <f t="shared" si="9"/>
        <v>0.56500000000000017</v>
      </c>
      <c r="N74" s="380" t="str">
        <f t="shared" si="8"/>
        <v/>
      </c>
      <c r="O74" s="361">
        <f t="shared" si="12"/>
        <v>0.56500000000000017</v>
      </c>
      <c r="P74" s="345"/>
      <c r="Q74" s="1790" t="s">
        <v>144</v>
      </c>
      <c r="R74" s="1790">
        <v>524.59999999999957</v>
      </c>
      <c r="S74" s="1790">
        <v>1285.5999999999997</v>
      </c>
      <c r="T74" s="1790"/>
      <c r="U74" s="1790"/>
      <c r="V74" s="1790"/>
      <c r="W74" s="1790"/>
      <c r="X74" s="1790"/>
      <c r="Y74" s="1790"/>
      <c r="Z74" s="1790">
        <v>1810.1999999999994</v>
      </c>
    </row>
    <row r="75" spans="1:26" ht="21" customHeight="1" x14ac:dyDescent="0.3">
      <c r="A75" s="345"/>
      <c r="B75" s="353">
        <f t="shared" si="10"/>
        <v>69</v>
      </c>
      <c r="C75" s="354" t="str">
        <f t="shared" si="11"/>
        <v>La Virgen S.A.C.</v>
      </c>
      <c r="D75" s="376">
        <f t="shared" si="7"/>
        <v>93.730000000000047</v>
      </c>
      <c r="E75" s="356" t="str">
        <f t="shared" si="7"/>
        <v/>
      </c>
      <c r="F75" s="356" t="str">
        <f t="shared" si="7"/>
        <v/>
      </c>
      <c r="G75" s="357" t="str">
        <f t="shared" si="6"/>
        <v/>
      </c>
      <c r="H75" s="376" t="str">
        <f t="shared" si="6"/>
        <v/>
      </c>
      <c r="I75" s="377" t="str">
        <f t="shared" si="6"/>
        <v/>
      </c>
      <c r="J75" s="379" t="str">
        <f t="shared" si="6"/>
        <v/>
      </c>
      <c r="K75" s="356">
        <f t="shared" si="9"/>
        <v>93.730000000000047</v>
      </c>
      <c r="L75" s="356" t="str">
        <f t="shared" si="9"/>
        <v/>
      </c>
      <c r="M75" s="356" t="str">
        <f t="shared" si="9"/>
        <v/>
      </c>
      <c r="N75" s="380" t="str">
        <f t="shared" si="8"/>
        <v/>
      </c>
      <c r="O75" s="361">
        <f t="shared" si="12"/>
        <v>93.730000000000047</v>
      </c>
      <c r="P75" s="345"/>
      <c r="Q75" s="1790" t="s">
        <v>146</v>
      </c>
      <c r="R75" s="1790"/>
      <c r="S75" s="1790"/>
      <c r="T75" s="1790">
        <v>0.56500000000000017</v>
      </c>
      <c r="U75" s="1790"/>
      <c r="V75" s="1790"/>
      <c r="W75" s="1790"/>
      <c r="X75" s="1790"/>
      <c r="Y75" s="1790"/>
      <c r="Z75" s="1790">
        <v>0.56500000000000017</v>
      </c>
    </row>
    <row r="76" spans="1:26" ht="21" customHeight="1" x14ac:dyDescent="0.3">
      <c r="A76" s="345"/>
      <c r="B76" s="353">
        <f t="shared" si="10"/>
        <v>70</v>
      </c>
      <c r="C76" s="354" t="str">
        <f t="shared" si="11"/>
        <v>Maja Energía S.A.C.</v>
      </c>
      <c r="D76" s="376">
        <f t="shared" si="7"/>
        <v>3.799999999999998</v>
      </c>
      <c r="E76" s="356" t="str">
        <f t="shared" si="7"/>
        <v/>
      </c>
      <c r="F76" s="356" t="str">
        <f t="shared" si="7"/>
        <v/>
      </c>
      <c r="G76" s="357" t="str">
        <f t="shared" si="6"/>
        <v/>
      </c>
      <c r="H76" s="376" t="str">
        <f t="shared" si="6"/>
        <v/>
      </c>
      <c r="I76" s="377" t="str">
        <f t="shared" si="6"/>
        <v/>
      </c>
      <c r="J76" s="379" t="str">
        <f t="shared" si="6"/>
        <v/>
      </c>
      <c r="K76" s="356">
        <f t="shared" si="9"/>
        <v>3.799999999999998</v>
      </c>
      <c r="L76" s="356" t="str">
        <f t="shared" si="9"/>
        <v/>
      </c>
      <c r="M76" s="356" t="str">
        <f t="shared" si="9"/>
        <v/>
      </c>
      <c r="N76" s="380" t="str">
        <f t="shared" si="8"/>
        <v/>
      </c>
      <c r="O76" s="361">
        <f t="shared" si="12"/>
        <v>3.799999999999998</v>
      </c>
      <c r="P76" s="345"/>
      <c r="Q76" s="1790" t="s">
        <v>148</v>
      </c>
      <c r="R76" s="1790">
        <v>93.730000000000047</v>
      </c>
      <c r="S76" s="1790"/>
      <c r="T76" s="1790"/>
      <c r="U76" s="1790"/>
      <c r="V76" s="1790"/>
      <c r="W76" s="1790"/>
      <c r="X76" s="1790"/>
      <c r="Y76" s="1790"/>
      <c r="Z76" s="1790">
        <v>93.730000000000047</v>
      </c>
    </row>
    <row r="77" spans="1:26" ht="21" customHeight="1" x14ac:dyDescent="0.3">
      <c r="A77" s="345"/>
      <c r="B77" s="353">
        <f t="shared" si="10"/>
        <v>71</v>
      </c>
      <c r="C77" s="354" t="str">
        <f t="shared" si="11"/>
        <v>Majes Arcus S.A.C.</v>
      </c>
      <c r="D77" s="376" t="str">
        <f t="shared" si="7"/>
        <v/>
      </c>
      <c r="E77" s="356" t="str">
        <f t="shared" si="7"/>
        <v/>
      </c>
      <c r="F77" s="356">
        <f t="shared" si="7"/>
        <v>20</v>
      </c>
      <c r="G77" s="357" t="str">
        <f t="shared" si="6"/>
        <v/>
      </c>
      <c r="H77" s="376" t="str">
        <f t="shared" si="6"/>
        <v/>
      </c>
      <c r="I77" s="377" t="str">
        <f t="shared" si="6"/>
        <v/>
      </c>
      <c r="J77" s="379" t="str">
        <f t="shared" si="6"/>
        <v/>
      </c>
      <c r="K77" s="356" t="str">
        <f t="shared" si="9"/>
        <v/>
      </c>
      <c r="L77" s="356" t="str">
        <f t="shared" si="9"/>
        <v/>
      </c>
      <c r="M77" s="356">
        <f t="shared" si="9"/>
        <v>20</v>
      </c>
      <c r="N77" s="380" t="str">
        <f t="shared" si="8"/>
        <v/>
      </c>
      <c r="O77" s="361">
        <f t="shared" si="12"/>
        <v>20</v>
      </c>
      <c r="P77" s="345"/>
      <c r="Q77" s="1790" t="s">
        <v>150</v>
      </c>
      <c r="R77" s="1790">
        <v>3.799999999999998</v>
      </c>
      <c r="S77" s="1790"/>
      <c r="T77" s="1790"/>
      <c r="U77" s="1790"/>
      <c r="V77" s="1790"/>
      <c r="W77" s="1790"/>
      <c r="X77" s="1790"/>
      <c r="Y77" s="1790"/>
      <c r="Z77" s="1790">
        <v>3.799999999999998</v>
      </c>
    </row>
    <row r="78" spans="1:26" ht="21" customHeight="1" x14ac:dyDescent="0.3">
      <c r="A78" s="345"/>
      <c r="B78" s="353">
        <f t="shared" si="10"/>
        <v>72</v>
      </c>
      <c r="C78" s="354" t="str">
        <f t="shared" si="11"/>
        <v>Moquegua FV S.A.C.</v>
      </c>
      <c r="D78" s="376" t="str">
        <f t="shared" si="7"/>
        <v/>
      </c>
      <c r="E78" s="356" t="str">
        <f t="shared" si="7"/>
        <v/>
      </c>
      <c r="F78" s="356">
        <f t="shared" si="7"/>
        <v>16</v>
      </c>
      <c r="G78" s="357" t="str">
        <f t="shared" si="6"/>
        <v/>
      </c>
      <c r="H78" s="376" t="str">
        <f t="shared" si="6"/>
        <v/>
      </c>
      <c r="I78" s="377" t="str">
        <f t="shared" si="6"/>
        <v/>
      </c>
      <c r="J78" s="379" t="str">
        <f t="shared" si="6"/>
        <v/>
      </c>
      <c r="K78" s="356" t="str">
        <f t="shared" si="9"/>
        <v/>
      </c>
      <c r="L78" s="356" t="str">
        <f t="shared" si="9"/>
        <v/>
      </c>
      <c r="M78" s="356">
        <f t="shared" si="9"/>
        <v>16</v>
      </c>
      <c r="N78" s="380" t="str">
        <f t="shared" si="8"/>
        <v/>
      </c>
      <c r="O78" s="361">
        <f t="shared" si="12"/>
        <v>16</v>
      </c>
      <c r="P78" s="345"/>
      <c r="Q78" s="1790" t="s">
        <v>152</v>
      </c>
      <c r="R78" s="1790"/>
      <c r="S78" s="1790"/>
      <c r="T78" s="1790">
        <v>20</v>
      </c>
      <c r="U78" s="1790"/>
      <c r="V78" s="1790"/>
      <c r="W78" s="1790"/>
      <c r="X78" s="1790"/>
      <c r="Y78" s="1790"/>
      <c r="Z78" s="1790">
        <v>20</v>
      </c>
    </row>
    <row r="79" spans="1:26" ht="21" customHeight="1" x14ac:dyDescent="0.3">
      <c r="A79" s="345"/>
      <c r="B79" s="353">
        <f t="shared" si="10"/>
        <v>73</v>
      </c>
      <c r="C79" s="354" t="str">
        <f t="shared" si="11"/>
        <v>Orazul Energy Perú S.A.</v>
      </c>
      <c r="D79" s="376">
        <f t="shared" si="7"/>
        <v>357.69199999999989</v>
      </c>
      <c r="E79" s="356" t="str">
        <f t="shared" si="7"/>
        <v/>
      </c>
      <c r="F79" s="356" t="str">
        <f t="shared" si="7"/>
        <v/>
      </c>
      <c r="G79" s="357" t="str">
        <f t="shared" si="6"/>
        <v/>
      </c>
      <c r="H79" s="376" t="str">
        <f t="shared" si="6"/>
        <v/>
      </c>
      <c r="I79" s="377" t="str">
        <f t="shared" si="6"/>
        <v/>
      </c>
      <c r="J79" s="379" t="str">
        <f t="shared" si="6"/>
        <v/>
      </c>
      <c r="K79" s="356">
        <f t="shared" si="9"/>
        <v>357.69199999999989</v>
      </c>
      <c r="L79" s="356" t="str">
        <f t="shared" si="9"/>
        <v/>
      </c>
      <c r="M79" s="356" t="str">
        <f t="shared" si="9"/>
        <v/>
      </c>
      <c r="N79" s="380" t="str">
        <f t="shared" si="8"/>
        <v/>
      </c>
      <c r="O79" s="361">
        <f t="shared" si="12"/>
        <v>357.69199999999989</v>
      </c>
      <c r="P79" s="345"/>
      <c r="Q79" s="1790" t="s">
        <v>154</v>
      </c>
      <c r="R79" s="1790"/>
      <c r="S79" s="1790"/>
      <c r="T79" s="1790">
        <v>16</v>
      </c>
      <c r="U79" s="1790"/>
      <c r="V79" s="1790"/>
      <c r="W79" s="1790"/>
      <c r="X79" s="1790"/>
      <c r="Y79" s="1790"/>
      <c r="Z79" s="1790">
        <v>16</v>
      </c>
    </row>
    <row r="80" spans="1:26" ht="21" customHeight="1" x14ac:dyDescent="0.3">
      <c r="A80" s="345"/>
      <c r="B80" s="353">
        <f t="shared" si="10"/>
        <v>74</v>
      </c>
      <c r="C80" s="354" t="str">
        <f t="shared" si="11"/>
        <v>Orygen Perú S.A.A.</v>
      </c>
      <c r="D80" s="376">
        <f t="shared" si="7"/>
        <v>568.55100000000004</v>
      </c>
      <c r="E80" s="356">
        <f t="shared" si="7"/>
        <v>970.6999999999997</v>
      </c>
      <c r="F80" s="356">
        <f t="shared" si="7"/>
        <v>259.41499999999991</v>
      </c>
      <c r="G80" s="357">
        <f t="shared" si="6"/>
        <v>309.30000000000024</v>
      </c>
      <c r="H80" s="376" t="str">
        <f t="shared" si="6"/>
        <v/>
      </c>
      <c r="I80" s="377" t="str">
        <f t="shared" si="6"/>
        <v/>
      </c>
      <c r="J80" s="379" t="str">
        <f t="shared" si="6"/>
        <v/>
      </c>
      <c r="K80" s="356">
        <f t="shared" si="9"/>
        <v>568.55100000000004</v>
      </c>
      <c r="L80" s="356">
        <f t="shared" si="9"/>
        <v>970.6999999999997</v>
      </c>
      <c r="M80" s="356">
        <f t="shared" si="9"/>
        <v>259.41499999999991</v>
      </c>
      <c r="N80" s="380">
        <f t="shared" si="8"/>
        <v>309.30000000000024</v>
      </c>
      <c r="O80" s="361">
        <f t="shared" si="12"/>
        <v>2107.9659999999999</v>
      </c>
      <c r="P80" s="345"/>
      <c r="Q80" s="1790" t="s">
        <v>156</v>
      </c>
      <c r="R80" s="1790">
        <v>357.69199999999989</v>
      </c>
      <c r="S80" s="1790"/>
      <c r="T80" s="1790"/>
      <c r="U80" s="1790"/>
      <c r="V80" s="1790"/>
      <c r="W80" s="1790"/>
      <c r="X80" s="1790"/>
      <c r="Y80" s="1790"/>
      <c r="Z80" s="1790">
        <v>357.69199999999989</v>
      </c>
    </row>
    <row r="81" spans="1:26" ht="21" customHeight="1" x14ac:dyDescent="0.3">
      <c r="A81" s="345"/>
      <c r="B81" s="353">
        <f t="shared" si="10"/>
        <v>75</v>
      </c>
      <c r="C81" s="354" t="str">
        <f t="shared" si="11"/>
        <v>Panamericana Solar S.A.C.</v>
      </c>
      <c r="D81" s="376" t="str">
        <f t="shared" si="7"/>
        <v/>
      </c>
      <c r="E81" s="356" t="str">
        <f t="shared" si="7"/>
        <v/>
      </c>
      <c r="F81" s="356">
        <f t="shared" si="7"/>
        <v>20</v>
      </c>
      <c r="G81" s="357" t="str">
        <f t="shared" si="6"/>
        <v/>
      </c>
      <c r="H81" s="376" t="str">
        <f t="shared" si="6"/>
        <v/>
      </c>
      <c r="I81" s="377" t="str">
        <f t="shared" si="6"/>
        <v/>
      </c>
      <c r="J81" s="379" t="str">
        <f t="shared" si="6"/>
        <v/>
      </c>
      <c r="K81" s="356" t="str">
        <f t="shared" si="9"/>
        <v/>
      </c>
      <c r="L81" s="356" t="str">
        <f t="shared" si="9"/>
        <v/>
      </c>
      <c r="M81" s="356">
        <f t="shared" si="9"/>
        <v>20</v>
      </c>
      <c r="N81" s="380" t="str">
        <f t="shared" si="8"/>
        <v/>
      </c>
      <c r="O81" s="361">
        <f t="shared" si="12"/>
        <v>20</v>
      </c>
      <c r="P81" s="345"/>
      <c r="Q81" s="1790" t="s">
        <v>158</v>
      </c>
      <c r="R81" s="1790">
        <v>568.55100000000004</v>
      </c>
      <c r="S81" s="1790">
        <v>970.6999999999997</v>
      </c>
      <c r="T81" s="1790">
        <v>259.41499999999991</v>
      </c>
      <c r="U81" s="1790">
        <v>309.30000000000024</v>
      </c>
      <c r="V81" s="1790"/>
      <c r="W81" s="1790"/>
      <c r="X81" s="1790"/>
      <c r="Y81" s="1790"/>
      <c r="Z81" s="1790">
        <v>2107.9659999999999</v>
      </c>
    </row>
    <row r="82" spans="1:26" ht="21" customHeight="1" x14ac:dyDescent="0.3">
      <c r="A82" s="345"/>
      <c r="B82" s="353">
        <f t="shared" si="10"/>
        <v>76</v>
      </c>
      <c r="C82" s="354" t="str">
        <f t="shared" si="11"/>
        <v>Parque Eolico Marcona S.A.C.</v>
      </c>
      <c r="D82" s="376" t="str">
        <f t="shared" si="7"/>
        <v/>
      </c>
      <c r="E82" s="356" t="str">
        <f t="shared" si="7"/>
        <v/>
      </c>
      <c r="F82" s="356" t="str">
        <f t="shared" si="7"/>
        <v/>
      </c>
      <c r="G82" s="357">
        <f t="shared" si="6"/>
        <v>32.100000000000009</v>
      </c>
      <c r="H82" s="376" t="str">
        <f t="shared" si="6"/>
        <v/>
      </c>
      <c r="I82" s="377" t="str">
        <f t="shared" si="6"/>
        <v/>
      </c>
      <c r="J82" s="379" t="str">
        <f t="shared" si="6"/>
        <v/>
      </c>
      <c r="K82" s="356" t="str">
        <f t="shared" si="9"/>
        <v/>
      </c>
      <c r="L82" s="356" t="str">
        <f t="shared" si="9"/>
        <v/>
      </c>
      <c r="M82" s="356" t="str">
        <f t="shared" si="9"/>
        <v/>
      </c>
      <c r="N82" s="380">
        <f t="shared" si="8"/>
        <v>32.100000000000009</v>
      </c>
      <c r="O82" s="361">
        <f t="shared" si="12"/>
        <v>32.100000000000009</v>
      </c>
      <c r="P82" s="345"/>
      <c r="Q82" s="1790" t="s">
        <v>160</v>
      </c>
      <c r="R82" s="1790"/>
      <c r="S82" s="1790"/>
      <c r="T82" s="1790">
        <v>20</v>
      </c>
      <c r="U82" s="1790"/>
      <c r="V82" s="1790"/>
      <c r="W82" s="1790"/>
      <c r="X82" s="1790"/>
      <c r="Y82" s="1790"/>
      <c r="Z82" s="1790">
        <v>20</v>
      </c>
    </row>
    <row r="83" spans="1:26" ht="21" customHeight="1" x14ac:dyDescent="0.3">
      <c r="A83" s="345"/>
      <c r="B83" s="353">
        <f t="shared" si="10"/>
        <v>77</v>
      </c>
      <c r="C83" s="354" t="str">
        <f t="shared" si="11"/>
        <v>Parque Eolico Tres Hermanas S.A.C.</v>
      </c>
      <c r="D83" s="376" t="str">
        <f t="shared" si="7"/>
        <v/>
      </c>
      <c r="E83" s="356" t="str">
        <f t="shared" si="7"/>
        <v/>
      </c>
      <c r="F83" s="356" t="str">
        <f t="shared" si="7"/>
        <v/>
      </c>
      <c r="G83" s="357">
        <f t="shared" si="6"/>
        <v>97.15</v>
      </c>
      <c r="H83" s="376" t="str">
        <f t="shared" si="6"/>
        <v/>
      </c>
      <c r="I83" s="377" t="str">
        <f t="shared" si="6"/>
        <v/>
      </c>
      <c r="J83" s="379" t="str">
        <f t="shared" si="6"/>
        <v/>
      </c>
      <c r="K83" s="356" t="str">
        <f t="shared" si="9"/>
        <v/>
      </c>
      <c r="L83" s="356" t="str">
        <f t="shared" si="9"/>
        <v/>
      </c>
      <c r="M83" s="356" t="str">
        <f t="shared" si="9"/>
        <v/>
      </c>
      <c r="N83" s="380">
        <f t="shared" si="8"/>
        <v>97.15</v>
      </c>
      <c r="O83" s="361">
        <f t="shared" si="12"/>
        <v>97.15</v>
      </c>
      <c r="P83" s="345"/>
      <c r="Q83" s="1790" t="s">
        <v>162</v>
      </c>
      <c r="R83" s="1790"/>
      <c r="S83" s="1790"/>
      <c r="T83" s="1790"/>
      <c r="U83" s="1790">
        <v>32.100000000000009</v>
      </c>
      <c r="V83" s="1790"/>
      <c r="W83" s="1790"/>
      <c r="X83" s="1790"/>
      <c r="Y83" s="1790"/>
      <c r="Z83" s="1790">
        <v>32.100000000000009</v>
      </c>
    </row>
    <row r="84" spans="1:26" ht="21" customHeight="1" x14ac:dyDescent="0.3">
      <c r="A84" s="345"/>
      <c r="B84" s="353">
        <f t="shared" si="10"/>
        <v>78</v>
      </c>
      <c r="C84" s="354" t="str">
        <f t="shared" si="11"/>
        <v>Peruana de Inversiones en Energía Renovables S.A.</v>
      </c>
      <c r="D84" s="376">
        <f t="shared" si="7"/>
        <v>20.827999999999999</v>
      </c>
      <c r="E84" s="356" t="str">
        <f t="shared" si="7"/>
        <v/>
      </c>
      <c r="F84" s="356" t="str">
        <f t="shared" si="7"/>
        <v/>
      </c>
      <c r="G84" s="357" t="str">
        <f t="shared" si="6"/>
        <v/>
      </c>
      <c r="H84" s="376" t="str">
        <f t="shared" si="6"/>
        <v/>
      </c>
      <c r="I84" s="377" t="str">
        <f t="shared" si="6"/>
        <v/>
      </c>
      <c r="J84" s="379" t="str">
        <f t="shared" si="6"/>
        <v/>
      </c>
      <c r="K84" s="356">
        <f t="shared" si="9"/>
        <v>20.827999999999999</v>
      </c>
      <c r="L84" s="356" t="str">
        <f t="shared" si="9"/>
        <v/>
      </c>
      <c r="M84" s="356" t="str">
        <f t="shared" si="9"/>
        <v/>
      </c>
      <c r="N84" s="380" t="str">
        <f t="shared" si="8"/>
        <v/>
      </c>
      <c r="O84" s="361">
        <f t="shared" si="12"/>
        <v>20.827999999999999</v>
      </c>
      <c r="P84" s="345"/>
      <c r="Q84" s="1790" t="s">
        <v>164</v>
      </c>
      <c r="R84" s="1790"/>
      <c r="S84" s="1790"/>
      <c r="T84" s="1790"/>
      <c r="U84" s="1790">
        <v>97.15</v>
      </c>
      <c r="V84" s="1790"/>
      <c r="W84" s="1790"/>
      <c r="X84" s="1790"/>
      <c r="Y84" s="1790"/>
      <c r="Z84" s="1790">
        <v>97.15</v>
      </c>
    </row>
    <row r="85" spans="1:26" ht="21" customHeight="1" x14ac:dyDescent="0.3">
      <c r="A85" s="345"/>
      <c r="B85" s="353">
        <f t="shared" si="10"/>
        <v>79</v>
      </c>
      <c r="C85" s="354" t="str">
        <f t="shared" si="11"/>
        <v>Petramas S.A.C.</v>
      </c>
      <c r="D85" s="376" t="str">
        <f t="shared" si="7"/>
        <v/>
      </c>
      <c r="E85" s="356">
        <f t="shared" si="7"/>
        <v>12.8</v>
      </c>
      <c r="F85" s="356" t="str">
        <f t="shared" si="7"/>
        <v/>
      </c>
      <c r="G85" s="357" t="str">
        <f t="shared" si="6"/>
        <v/>
      </c>
      <c r="H85" s="376" t="str">
        <f t="shared" si="6"/>
        <v/>
      </c>
      <c r="I85" s="377" t="str">
        <f t="shared" si="6"/>
        <v/>
      </c>
      <c r="J85" s="379" t="str">
        <f t="shared" si="6"/>
        <v/>
      </c>
      <c r="K85" s="356" t="str">
        <f t="shared" si="9"/>
        <v/>
      </c>
      <c r="L85" s="356">
        <f t="shared" si="9"/>
        <v>12.8</v>
      </c>
      <c r="M85" s="356" t="str">
        <f t="shared" si="9"/>
        <v/>
      </c>
      <c r="N85" s="380" t="str">
        <f t="shared" si="8"/>
        <v/>
      </c>
      <c r="O85" s="361">
        <f t="shared" si="12"/>
        <v>12.8</v>
      </c>
      <c r="P85" s="345"/>
      <c r="Q85" s="1790" t="s">
        <v>166</v>
      </c>
      <c r="R85" s="1790">
        <v>20.827999999999999</v>
      </c>
      <c r="S85" s="1790"/>
      <c r="T85" s="1790"/>
      <c r="U85" s="1790"/>
      <c r="V85" s="1790"/>
      <c r="W85" s="1790"/>
      <c r="X85" s="1790"/>
      <c r="Y85" s="1790"/>
      <c r="Z85" s="1790">
        <v>20.827999999999999</v>
      </c>
    </row>
    <row r="86" spans="1:26" ht="21" customHeight="1" x14ac:dyDescent="0.3">
      <c r="A86" s="382"/>
      <c r="B86" s="353">
        <f t="shared" si="10"/>
        <v>80</v>
      </c>
      <c r="C86" s="354" t="str">
        <f t="shared" si="11"/>
        <v>Planta de Reserva Fría de Generación Éten S.A.</v>
      </c>
      <c r="D86" s="376" t="str">
        <f t="shared" si="7"/>
        <v/>
      </c>
      <c r="E86" s="356">
        <f t="shared" si="7"/>
        <v>235.63000000000011</v>
      </c>
      <c r="F86" s="356" t="str">
        <f t="shared" si="7"/>
        <v/>
      </c>
      <c r="G86" s="357" t="str">
        <f t="shared" si="6"/>
        <v/>
      </c>
      <c r="H86" s="376" t="str">
        <f t="shared" si="6"/>
        <v/>
      </c>
      <c r="I86" s="377" t="str">
        <f t="shared" si="6"/>
        <v/>
      </c>
      <c r="J86" s="379" t="str">
        <f t="shared" si="6"/>
        <v/>
      </c>
      <c r="K86" s="356" t="str">
        <f t="shared" si="9"/>
        <v/>
      </c>
      <c r="L86" s="356">
        <f t="shared" si="9"/>
        <v>235.63000000000011</v>
      </c>
      <c r="M86" s="356" t="str">
        <f t="shared" si="9"/>
        <v/>
      </c>
      <c r="N86" s="380" t="str">
        <f t="shared" si="8"/>
        <v/>
      </c>
      <c r="O86" s="361">
        <f t="shared" si="12"/>
        <v>235.63000000000011</v>
      </c>
      <c r="P86" s="345"/>
      <c r="Q86" s="1790" t="s">
        <v>168</v>
      </c>
      <c r="R86" s="1790"/>
      <c r="S86" s="1790">
        <v>12.8</v>
      </c>
      <c r="T86" s="1790"/>
      <c r="U86" s="1790"/>
      <c r="V86" s="1790"/>
      <c r="W86" s="1790"/>
      <c r="X86" s="1790"/>
      <c r="Y86" s="1790"/>
      <c r="Z86" s="1790">
        <v>12.8</v>
      </c>
    </row>
    <row r="87" spans="1:26" ht="21" customHeight="1" x14ac:dyDescent="0.3">
      <c r="A87" s="382"/>
      <c r="B87" s="353">
        <f t="shared" si="10"/>
        <v>81</v>
      </c>
      <c r="C87" s="354" t="str">
        <f t="shared" si="11"/>
        <v>Pluz Energía Perú S.A.A.</v>
      </c>
      <c r="D87" s="376" t="str">
        <f t="shared" si="7"/>
        <v/>
      </c>
      <c r="E87" s="356" t="str">
        <f t="shared" si="7"/>
        <v/>
      </c>
      <c r="F87" s="356" t="str">
        <f t="shared" si="7"/>
        <v/>
      </c>
      <c r="G87" s="357" t="str">
        <f t="shared" si="6"/>
        <v/>
      </c>
      <c r="H87" s="376">
        <f t="shared" si="6"/>
        <v>1.9570000000000003</v>
      </c>
      <c r="I87" s="377">
        <f t="shared" si="6"/>
        <v>2.4830000000000001</v>
      </c>
      <c r="J87" s="379" t="str">
        <f t="shared" si="6"/>
        <v/>
      </c>
      <c r="K87" s="356">
        <f t="shared" si="9"/>
        <v>1.9570000000000003</v>
      </c>
      <c r="L87" s="356">
        <f t="shared" si="9"/>
        <v>2.4830000000000001</v>
      </c>
      <c r="M87" s="356" t="str">
        <f t="shared" si="9"/>
        <v/>
      </c>
      <c r="N87" s="380" t="str">
        <f t="shared" si="8"/>
        <v/>
      </c>
      <c r="O87" s="361">
        <f t="shared" si="12"/>
        <v>4.4400000000000004</v>
      </c>
      <c r="P87" s="345"/>
      <c r="Q87" s="1790" t="s">
        <v>170</v>
      </c>
      <c r="R87" s="1790"/>
      <c r="S87" s="1790">
        <v>235.63000000000011</v>
      </c>
      <c r="T87" s="1790"/>
      <c r="U87" s="1790"/>
      <c r="V87" s="1790"/>
      <c r="W87" s="1790"/>
      <c r="X87" s="1790"/>
      <c r="Y87" s="1790"/>
      <c r="Z87" s="1790">
        <v>235.63000000000011</v>
      </c>
    </row>
    <row r="88" spans="1:26" ht="21" customHeight="1" x14ac:dyDescent="0.3">
      <c r="B88" s="353">
        <f t="shared" si="10"/>
        <v>82</v>
      </c>
      <c r="C88" s="354" t="str">
        <f t="shared" si="11"/>
        <v>Proyecto Especial Chavimochic</v>
      </c>
      <c r="D88" s="376">
        <f t="shared" si="7"/>
        <v>7.6799999999999935</v>
      </c>
      <c r="E88" s="356" t="str">
        <f t="shared" si="7"/>
        <v/>
      </c>
      <c r="F88" s="356" t="str">
        <f t="shared" si="7"/>
        <v/>
      </c>
      <c r="G88" s="357" t="str">
        <f t="shared" si="6"/>
        <v/>
      </c>
      <c r="H88" s="376">
        <f t="shared" si="6"/>
        <v>0.63999999999999968</v>
      </c>
      <c r="I88" s="377">
        <f t="shared" si="6"/>
        <v>0.15</v>
      </c>
      <c r="J88" s="379" t="str">
        <f t="shared" si="6"/>
        <v/>
      </c>
      <c r="K88" s="356">
        <f t="shared" si="9"/>
        <v>8.3199999999999932</v>
      </c>
      <c r="L88" s="356">
        <f t="shared" si="9"/>
        <v>0.15</v>
      </c>
      <c r="M88" s="356" t="str">
        <f t="shared" si="9"/>
        <v/>
      </c>
      <c r="N88" s="380" t="str">
        <f t="shared" si="8"/>
        <v/>
      </c>
      <c r="O88" s="361">
        <f t="shared" ref="O88:O99" si="13">SUM(K88:N88)</f>
        <v>8.4699999999999935</v>
      </c>
      <c r="P88" s="345"/>
      <c r="Q88" s="1790" t="s">
        <v>172</v>
      </c>
      <c r="R88" s="1790"/>
      <c r="S88" s="1790"/>
      <c r="T88" s="1790"/>
      <c r="U88" s="1790"/>
      <c r="V88" s="1790">
        <v>1.9570000000000003</v>
      </c>
      <c r="W88" s="1790">
        <v>2.4830000000000001</v>
      </c>
      <c r="X88" s="1790"/>
      <c r="Y88" s="1790"/>
      <c r="Z88" s="1790">
        <v>4.4400000000000004</v>
      </c>
    </row>
    <row r="89" spans="1:26" ht="21" customHeight="1" x14ac:dyDescent="0.3">
      <c r="B89" s="353">
        <f t="shared" si="10"/>
        <v>83</v>
      </c>
      <c r="C89" s="354" t="str">
        <f t="shared" si="11"/>
        <v>Repartición Arcus S.A.C.</v>
      </c>
      <c r="D89" s="376" t="str">
        <f t="shared" si="7"/>
        <v/>
      </c>
      <c r="E89" s="356" t="str">
        <f t="shared" si="7"/>
        <v/>
      </c>
      <c r="F89" s="356">
        <f t="shared" si="7"/>
        <v>20</v>
      </c>
      <c r="G89" s="357" t="str">
        <f t="shared" si="6"/>
        <v/>
      </c>
      <c r="H89" s="376" t="str">
        <f t="shared" si="6"/>
        <v/>
      </c>
      <c r="I89" s="377" t="str">
        <f t="shared" si="6"/>
        <v/>
      </c>
      <c r="J89" s="379" t="str">
        <f t="shared" si="6"/>
        <v/>
      </c>
      <c r="K89" s="356" t="str">
        <f t="shared" si="9"/>
        <v/>
      </c>
      <c r="L89" s="356" t="str">
        <f t="shared" si="9"/>
        <v/>
      </c>
      <c r="M89" s="356">
        <f t="shared" si="9"/>
        <v>20</v>
      </c>
      <c r="N89" s="380" t="str">
        <f t="shared" si="8"/>
        <v/>
      </c>
      <c r="O89" s="361">
        <f t="shared" si="13"/>
        <v>20</v>
      </c>
      <c r="P89" s="345"/>
      <c r="Q89" s="1790" t="s">
        <v>174</v>
      </c>
      <c r="R89" s="1790">
        <v>7.6799999999999935</v>
      </c>
      <c r="S89" s="1790"/>
      <c r="T89" s="1790"/>
      <c r="U89" s="1790"/>
      <c r="V89" s="1790">
        <v>0.63999999999999968</v>
      </c>
      <c r="W89" s="1790">
        <v>0.15</v>
      </c>
      <c r="X89" s="1790"/>
      <c r="Y89" s="1790"/>
      <c r="Z89" s="1790">
        <v>8.4699999999999935</v>
      </c>
    </row>
    <row r="90" spans="1:26" ht="21" customHeight="1" x14ac:dyDescent="0.3">
      <c r="B90" s="353">
        <f t="shared" si="10"/>
        <v>84</v>
      </c>
      <c r="C90" s="354" t="str">
        <f t="shared" si="11"/>
        <v>Samay I S.A.</v>
      </c>
      <c r="D90" s="376" t="str">
        <f t="shared" si="7"/>
        <v/>
      </c>
      <c r="E90" s="356">
        <f t="shared" si="7"/>
        <v>726</v>
      </c>
      <c r="F90" s="356" t="str">
        <f t="shared" si="7"/>
        <v/>
      </c>
      <c r="G90" s="357" t="str">
        <f t="shared" si="6"/>
        <v/>
      </c>
      <c r="H90" s="376" t="str">
        <f t="shared" si="6"/>
        <v/>
      </c>
      <c r="I90" s="377" t="str">
        <f t="shared" si="6"/>
        <v/>
      </c>
      <c r="J90" s="379" t="str">
        <f t="shared" si="6"/>
        <v/>
      </c>
      <c r="K90" s="356" t="str">
        <f t="shared" si="9"/>
        <v/>
      </c>
      <c r="L90" s="356">
        <f t="shared" si="9"/>
        <v>726</v>
      </c>
      <c r="M90" s="356" t="str">
        <f t="shared" si="9"/>
        <v/>
      </c>
      <c r="N90" s="380" t="str">
        <f t="shared" si="8"/>
        <v/>
      </c>
      <c r="O90" s="361">
        <f t="shared" si="13"/>
        <v>726</v>
      </c>
      <c r="P90" s="345"/>
      <c r="Q90" s="1790" t="s">
        <v>176</v>
      </c>
      <c r="R90" s="1790"/>
      <c r="S90" s="1790"/>
      <c r="T90" s="1790">
        <v>20</v>
      </c>
      <c r="U90" s="1790"/>
      <c r="V90" s="1790"/>
      <c r="W90" s="1790"/>
      <c r="X90" s="1790"/>
      <c r="Y90" s="1790"/>
      <c r="Z90" s="1790">
        <v>20</v>
      </c>
    </row>
    <row r="91" spans="1:26" ht="21" customHeight="1" x14ac:dyDescent="0.3">
      <c r="B91" s="353">
        <f t="shared" si="10"/>
        <v>85</v>
      </c>
      <c r="C91" s="354" t="str">
        <f t="shared" si="11"/>
        <v>SDF Energía S.A.C.</v>
      </c>
      <c r="D91" s="376" t="str">
        <f t="shared" si="7"/>
        <v/>
      </c>
      <c r="E91" s="356">
        <f t="shared" si="7"/>
        <v>38.940000000000005</v>
      </c>
      <c r="F91" s="356" t="str">
        <f t="shared" si="7"/>
        <v/>
      </c>
      <c r="G91" s="357" t="str">
        <f t="shared" si="6"/>
        <v/>
      </c>
      <c r="H91" s="376" t="str">
        <f t="shared" si="6"/>
        <v/>
      </c>
      <c r="I91" s="377" t="str">
        <f t="shared" si="6"/>
        <v/>
      </c>
      <c r="J91" s="379" t="str">
        <f t="shared" si="6"/>
        <v/>
      </c>
      <c r="K91" s="356" t="str">
        <f t="shared" si="9"/>
        <v/>
      </c>
      <c r="L91" s="356">
        <f t="shared" si="9"/>
        <v>38.940000000000005</v>
      </c>
      <c r="M91" s="356" t="str">
        <f t="shared" si="9"/>
        <v/>
      </c>
      <c r="N91" s="380" t="str">
        <f t="shared" si="8"/>
        <v/>
      </c>
      <c r="O91" s="361">
        <f t="shared" si="13"/>
        <v>38.940000000000005</v>
      </c>
      <c r="P91" s="345"/>
      <c r="Q91" s="1790" t="s">
        <v>178</v>
      </c>
      <c r="R91" s="1790"/>
      <c r="S91" s="1790">
        <v>726</v>
      </c>
      <c r="T91" s="1790"/>
      <c r="U91" s="1790"/>
      <c r="V91" s="1790"/>
      <c r="W91" s="1790"/>
      <c r="X91" s="1790"/>
      <c r="Y91" s="1790"/>
      <c r="Z91" s="1790">
        <v>726</v>
      </c>
    </row>
    <row r="92" spans="1:26" ht="21" customHeight="1" x14ac:dyDescent="0.3">
      <c r="B92" s="353">
        <f t="shared" si="10"/>
        <v>86</v>
      </c>
      <c r="C92" s="354" t="str">
        <f t="shared" si="11"/>
        <v>Shougang Generación Eléctrica S.A.A.</v>
      </c>
      <c r="D92" s="376" t="str">
        <f t="shared" si="7"/>
        <v/>
      </c>
      <c r="E92" s="356">
        <f t="shared" si="7"/>
        <v>69.088000000000008</v>
      </c>
      <c r="F92" s="356" t="str">
        <f t="shared" si="7"/>
        <v/>
      </c>
      <c r="G92" s="357" t="str">
        <f t="shared" si="6"/>
        <v/>
      </c>
      <c r="H92" s="376" t="str">
        <f t="shared" si="6"/>
        <v/>
      </c>
      <c r="I92" s="377" t="str">
        <f t="shared" si="6"/>
        <v/>
      </c>
      <c r="J92" s="379" t="str">
        <f t="shared" si="6"/>
        <v/>
      </c>
      <c r="K92" s="356" t="str">
        <f t="shared" si="9"/>
        <v/>
      </c>
      <c r="L92" s="356">
        <f t="shared" si="9"/>
        <v>69.088000000000008</v>
      </c>
      <c r="M92" s="356" t="str">
        <f t="shared" si="9"/>
        <v/>
      </c>
      <c r="N92" s="380" t="str">
        <f t="shared" si="8"/>
        <v/>
      </c>
      <c r="O92" s="361">
        <f t="shared" si="13"/>
        <v>69.088000000000008</v>
      </c>
      <c r="P92" s="345"/>
      <c r="Q92" s="1790" t="s">
        <v>180</v>
      </c>
      <c r="R92" s="1790"/>
      <c r="S92" s="1790">
        <v>38.940000000000005</v>
      </c>
      <c r="T92" s="1790"/>
      <c r="U92" s="1790"/>
      <c r="V92" s="1790"/>
      <c r="W92" s="1790"/>
      <c r="X92" s="1790"/>
      <c r="Y92" s="1790"/>
      <c r="Z92" s="1790">
        <v>38.940000000000005</v>
      </c>
    </row>
    <row r="93" spans="1:26" ht="21" customHeight="1" x14ac:dyDescent="0.3">
      <c r="B93" s="353">
        <f t="shared" si="10"/>
        <v>87</v>
      </c>
      <c r="C93" s="354" t="str">
        <f t="shared" si="11"/>
        <v>Sindicato Energético S.A.</v>
      </c>
      <c r="D93" s="376">
        <f t="shared" si="7"/>
        <v>59.199999999999939</v>
      </c>
      <c r="E93" s="356" t="str">
        <f t="shared" si="7"/>
        <v/>
      </c>
      <c r="F93" s="356" t="str">
        <f t="shared" si="7"/>
        <v/>
      </c>
      <c r="G93" s="357" t="str">
        <f t="shared" si="6"/>
        <v/>
      </c>
      <c r="H93" s="376" t="str">
        <f t="shared" si="6"/>
        <v/>
      </c>
      <c r="I93" s="377" t="str">
        <f t="shared" si="6"/>
        <v/>
      </c>
      <c r="J93" s="379" t="str">
        <f t="shared" si="6"/>
        <v/>
      </c>
      <c r="K93" s="356">
        <f t="shared" si="9"/>
        <v>59.199999999999939</v>
      </c>
      <c r="L93" s="356" t="str">
        <f t="shared" si="9"/>
        <v/>
      </c>
      <c r="M93" s="356" t="str">
        <f t="shared" si="9"/>
        <v/>
      </c>
      <c r="N93" s="380" t="str">
        <f t="shared" si="8"/>
        <v/>
      </c>
      <c r="O93" s="361">
        <f t="shared" si="13"/>
        <v>59.199999999999939</v>
      </c>
      <c r="P93" s="345"/>
      <c r="Q93" s="1790" t="s">
        <v>182</v>
      </c>
      <c r="R93" s="1790"/>
      <c r="S93" s="1790">
        <v>69.088000000000008</v>
      </c>
      <c r="T93" s="1790"/>
      <c r="U93" s="1790"/>
      <c r="V93" s="1790"/>
      <c r="W93" s="1790"/>
      <c r="X93" s="1790"/>
      <c r="Y93" s="1790"/>
      <c r="Z93" s="1790">
        <v>69.088000000000008</v>
      </c>
    </row>
    <row r="94" spans="1:26" ht="21" customHeight="1" x14ac:dyDescent="0.3">
      <c r="B94" s="353">
        <f t="shared" si="10"/>
        <v>88</v>
      </c>
      <c r="C94" s="354" t="str">
        <f t="shared" si="11"/>
        <v>Sociedad Eléctrica del Sur Oeste S.A.</v>
      </c>
      <c r="D94" s="376">
        <f t="shared" si="7"/>
        <v>2.8559999999999977</v>
      </c>
      <c r="E94" s="356">
        <f t="shared" si="7"/>
        <v>5.4319999999999977</v>
      </c>
      <c r="F94" s="356" t="str">
        <f t="shared" si="7"/>
        <v/>
      </c>
      <c r="G94" s="357" t="str">
        <f t="shared" si="6"/>
        <v/>
      </c>
      <c r="H94" s="376" t="str">
        <f t="shared" si="6"/>
        <v/>
      </c>
      <c r="I94" s="377">
        <f t="shared" si="6"/>
        <v>2.9200000000000021</v>
      </c>
      <c r="J94" s="379" t="str">
        <f t="shared" si="6"/>
        <v/>
      </c>
      <c r="K94" s="356">
        <f t="shared" si="9"/>
        <v>2.8559999999999977</v>
      </c>
      <c r="L94" s="356">
        <f t="shared" si="9"/>
        <v>8.3520000000000003</v>
      </c>
      <c r="M94" s="356" t="str">
        <f t="shared" si="9"/>
        <v/>
      </c>
      <c r="N94" s="380" t="str">
        <f t="shared" si="8"/>
        <v/>
      </c>
      <c r="O94" s="361">
        <f t="shared" si="13"/>
        <v>11.207999999999998</v>
      </c>
      <c r="Q94" s="1790" t="s">
        <v>184</v>
      </c>
      <c r="R94" s="1790">
        <v>59.199999999999939</v>
      </c>
      <c r="S94" s="1790"/>
      <c r="T94" s="1790"/>
      <c r="U94" s="1790"/>
      <c r="V94" s="1790"/>
      <c r="W94" s="1790"/>
      <c r="X94" s="1790"/>
      <c r="Y94" s="1790"/>
      <c r="Z94" s="1790">
        <v>59.199999999999939</v>
      </c>
    </row>
    <row r="95" spans="1:26" ht="21" customHeight="1" x14ac:dyDescent="0.3">
      <c r="B95" s="353">
        <f t="shared" si="10"/>
        <v>89</v>
      </c>
      <c r="C95" s="354" t="str">
        <f t="shared" si="11"/>
        <v>Sociedad Minera Cerro Verde S.A.A.</v>
      </c>
      <c r="D95" s="376" t="str">
        <f t="shared" si="7"/>
        <v/>
      </c>
      <c r="E95" s="356">
        <f t="shared" si="7"/>
        <v>213.2050000000001</v>
      </c>
      <c r="F95" s="356" t="str">
        <f t="shared" si="7"/>
        <v/>
      </c>
      <c r="G95" s="357" t="str">
        <f t="shared" si="6"/>
        <v/>
      </c>
      <c r="H95" s="376" t="str">
        <f t="shared" si="6"/>
        <v/>
      </c>
      <c r="I95" s="377" t="str">
        <f t="shared" si="6"/>
        <v/>
      </c>
      <c r="J95" s="379" t="str">
        <f t="shared" si="6"/>
        <v/>
      </c>
      <c r="K95" s="356" t="str">
        <f t="shared" si="9"/>
        <v/>
      </c>
      <c r="L95" s="356">
        <f t="shared" si="9"/>
        <v>213.2050000000001</v>
      </c>
      <c r="M95" s="356" t="str">
        <f t="shared" si="9"/>
        <v/>
      </c>
      <c r="N95" s="380" t="str">
        <f t="shared" si="8"/>
        <v/>
      </c>
      <c r="O95" s="361">
        <f t="shared" si="13"/>
        <v>213.2050000000001</v>
      </c>
      <c r="Q95" s="1790" t="s">
        <v>186</v>
      </c>
      <c r="R95" s="1790">
        <v>2.8559999999999977</v>
      </c>
      <c r="S95" s="1790">
        <v>5.4319999999999977</v>
      </c>
      <c r="T95" s="1790"/>
      <c r="U95" s="1790"/>
      <c r="V95" s="1790"/>
      <c r="W95" s="1790">
        <v>2.9200000000000021</v>
      </c>
      <c r="X95" s="1790"/>
      <c r="Y95" s="1790"/>
      <c r="Z95" s="1790">
        <v>11.207999999999997</v>
      </c>
    </row>
    <row r="96" spans="1:26" ht="21" customHeight="1" x14ac:dyDescent="0.3">
      <c r="B96" s="353">
        <f t="shared" si="10"/>
        <v>90</v>
      </c>
      <c r="C96" s="354" t="str">
        <f t="shared" si="11"/>
        <v>Statkraft Perú S.A.</v>
      </c>
      <c r="D96" s="376">
        <f t="shared" si="7"/>
        <v>441.54900000000004</v>
      </c>
      <c r="E96" s="356" t="str">
        <f t="shared" si="7"/>
        <v/>
      </c>
      <c r="F96" s="356" t="str">
        <f t="shared" si="7"/>
        <v/>
      </c>
      <c r="G96" s="357" t="str">
        <f t="shared" si="6"/>
        <v/>
      </c>
      <c r="H96" s="376" t="str">
        <f t="shared" si="6"/>
        <v/>
      </c>
      <c r="I96" s="377" t="str">
        <f t="shared" si="6"/>
        <v/>
      </c>
      <c r="J96" s="379" t="str">
        <f t="shared" si="6"/>
        <v/>
      </c>
      <c r="K96" s="356">
        <f t="shared" si="9"/>
        <v>441.54900000000004</v>
      </c>
      <c r="L96" s="356" t="str">
        <f t="shared" si="9"/>
        <v/>
      </c>
      <c r="M96" s="356" t="str">
        <f t="shared" si="9"/>
        <v/>
      </c>
      <c r="N96" s="380" t="str">
        <f t="shared" si="8"/>
        <v/>
      </c>
      <c r="O96" s="361">
        <f t="shared" si="13"/>
        <v>441.54900000000004</v>
      </c>
      <c r="Q96" s="1790" t="s">
        <v>188</v>
      </c>
      <c r="R96" s="1790"/>
      <c r="S96" s="1790">
        <v>213.2050000000001</v>
      </c>
      <c r="T96" s="1790"/>
      <c r="U96" s="1790"/>
      <c r="V96" s="1790"/>
      <c r="W96" s="1790"/>
      <c r="X96" s="1790"/>
      <c r="Y96" s="1790"/>
      <c r="Z96" s="1790">
        <v>213.2050000000001</v>
      </c>
    </row>
    <row r="97" spans="1:26" ht="21" customHeight="1" x14ac:dyDescent="0.3">
      <c r="B97" s="353">
        <f t="shared" si="10"/>
        <v>91</v>
      </c>
      <c r="C97" s="354" t="str">
        <f t="shared" si="11"/>
        <v>Tacna Solar S.A.C.</v>
      </c>
      <c r="D97" s="376" t="str">
        <f t="shared" si="7"/>
        <v/>
      </c>
      <c r="E97" s="356" t="str">
        <f t="shared" si="7"/>
        <v/>
      </c>
      <c r="F97" s="356">
        <f t="shared" si="7"/>
        <v>20</v>
      </c>
      <c r="G97" s="357" t="str">
        <f t="shared" si="6"/>
        <v/>
      </c>
      <c r="H97" s="376" t="str">
        <f t="shared" si="6"/>
        <v/>
      </c>
      <c r="I97" s="377" t="str">
        <f t="shared" si="6"/>
        <v/>
      </c>
      <c r="J97" s="379" t="str">
        <f t="shared" si="6"/>
        <v/>
      </c>
      <c r="K97" s="356" t="str">
        <f t="shared" si="9"/>
        <v/>
      </c>
      <c r="L97" s="356" t="str">
        <f t="shared" si="9"/>
        <v/>
      </c>
      <c r="M97" s="356">
        <f t="shared" si="9"/>
        <v>20</v>
      </c>
      <c r="N97" s="380" t="str">
        <f t="shared" si="8"/>
        <v/>
      </c>
      <c r="O97" s="361">
        <f t="shared" si="13"/>
        <v>20</v>
      </c>
      <c r="Q97" s="1790" t="s">
        <v>190</v>
      </c>
      <c r="R97" s="1790">
        <v>441.54900000000004</v>
      </c>
      <c r="S97" s="1790"/>
      <c r="T97" s="1790"/>
      <c r="U97" s="1790"/>
      <c r="V97" s="1790"/>
      <c r="W97" s="1790"/>
      <c r="X97" s="1790"/>
      <c r="Y97" s="1790"/>
      <c r="Z97" s="1790">
        <v>441.54900000000004</v>
      </c>
    </row>
    <row r="98" spans="1:26" ht="21" customHeight="1" x14ac:dyDescent="0.3">
      <c r="B98" s="353">
        <f t="shared" si="10"/>
        <v>92</v>
      </c>
      <c r="C98" s="354" t="str">
        <f t="shared" si="11"/>
        <v>Termochilca S.A.</v>
      </c>
      <c r="D98" s="376" t="str">
        <f t="shared" si="7"/>
        <v/>
      </c>
      <c r="E98" s="356">
        <f t="shared" si="7"/>
        <v>300</v>
      </c>
      <c r="F98" s="356" t="str">
        <f t="shared" si="7"/>
        <v/>
      </c>
      <c r="G98" s="357" t="str">
        <f t="shared" si="6"/>
        <v/>
      </c>
      <c r="H98" s="376" t="str">
        <f t="shared" si="6"/>
        <v/>
      </c>
      <c r="I98" s="377" t="str">
        <f t="shared" si="6"/>
        <v/>
      </c>
      <c r="J98" s="379" t="str">
        <f t="shared" si="6"/>
        <v/>
      </c>
      <c r="K98" s="356" t="str">
        <f t="shared" si="9"/>
        <v/>
      </c>
      <c r="L98" s="356">
        <f t="shared" si="9"/>
        <v>300</v>
      </c>
      <c r="M98" s="356" t="str">
        <f t="shared" si="9"/>
        <v/>
      </c>
      <c r="N98" s="380" t="str">
        <f t="shared" si="8"/>
        <v/>
      </c>
      <c r="O98" s="361">
        <f t="shared" si="13"/>
        <v>300</v>
      </c>
      <c r="Q98" s="1790" t="s">
        <v>192</v>
      </c>
      <c r="R98" s="1790"/>
      <c r="S98" s="1790"/>
      <c r="T98" s="1790">
        <v>20</v>
      </c>
      <c r="U98" s="1790"/>
      <c r="V98" s="1790"/>
      <c r="W98" s="1790"/>
      <c r="X98" s="1790"/>
      <c r="Y98" s="1790"/>
      <c r="Z98" s="1790">
        <v>20</v>
      </c>
    </row>
    <row r="99" spans="1:26" ht="21" customHeight="1" x14ac:dyDescent="0.3">
      <c r="B99" s="353">
        <f t="shared" si="10"/>
        <v>93</v>
      </c>
      <c r="C99" s="354" t="str">
        <f t="shared" si="11"/>
        <v>Termoselva S.R.L.</v>
      </c>
      <c r="D99" s="376" t="str">
        <f t="shared" si="7"/>
        <v/>
      </c>
      <c r="E99" s="356">
        <f t="shared" si="7"/>
        <v>202.63999999999993</v>
      </c>
      <c r="F99" s="356" t="str">
        <f t="shared" si="7"/>
        <v/>
      </c>
      <c r="G99" s="357" t="str">
        <f t="shared" si="6"/>
        <v/>
      </c>
      <c r="H99" s="376" t="str">
        <f t="shared" si="6"/>
        <v/>
      </c>
      <c r="I99" s="377" t="str">
        <f t="shared" si="6"/>
        <v/>
      </c>
      <c r="J99" s="379" t="str">
        <f t="shared" si="6"/>
        <v/>
      </c>
      <c r="K99" s="356" t="str">
        <f t="shared" si="9"/>
        <v/>
      </c>
      <c r="L99" s="356">
        <f t="shared" si="9"/>
        <v>202.63999999999993</v>
      </c>
      <c r="M99" s="356" t="str">
        <f t="shared" si="9"/>
        <v/>
      </c>
      <c r="N99" s="380" t="str">
        <f t="shared" si="8"/>
        <v/>
      </c>
      <c r="O99" s="361">
        <f t="shared" si="13"/>
        <v>202.63999999999993</v>
      </c>
      <c r="Q99" s="1790" t="s">
        <v>194</v>
      </c>
      <c r="R99" s="1790"/>
      <c r="S99" s="1790">
        <v>300</v>
      </c>
      <c r="T99" s="1790"/>
      <c r="U99" s="1790"/>
      <c r="V99" s="1790"/>
      <c r="W99" s="1790"/>
      <c r="X99" s="1790"/>
      <c r="Y99" s="1790"/>
      <c r="Z99" s="1790">
        <v>300</v>
      </c>
    </row>
    <row r="100" spans="1:26" ht="21" customHeight="1" thickBot="1" x14ac:dyDescent="0.35">
      <c r="B100" s="353">
        <f t="shared" si="10"/>
        <v>94</v>
      </c>
      <c r="C100" s="354" t="s">
        <v>1464</v>
      </c>
      <c r="D100" s="376" t="str">
        <f t="shared" si="7"/>
        <v/>
      </c>
      <c r="E100" s="356" t="str">
        <f t="shared" si="7"/>
        <v/>
      </c>
      <c r="F100" s="356" t="str">
        <f t="shared" si="7"/>
        <v/>
      </c>
      <c r="G100" s="357" t="str">
        <f t="shared" si="6"/>
        <v/>
      </c>
      <c r="H100" s="376">
        <f t="shared" si="6"/>
        <v>7.6639999999999979</v>
      </c>
      <c r="I100" s="377">
        <f t="shared" si="6"/>
        <v>13.630000000000003</v>
      </c>
      <c r="J100" s="379" t="str">
        <f t="shared" si="6"/>
        <v/>
      </c>
      <c r="K100" s="356">
        <f t="shared" si="9"/>
        <v>7.6639999999999979</v>
      </c>
      <c r="L100" s="356">
        <f t="shared" si="9"/>
        <v>13.630000000000003</v>
      </c>
      <c r="M100" s="356" t="str">
        <f t="shared" si="9"/>
        <v/>
      </c>
      <c r="N100" s="380">
        <f t="shared" si="8"/>
        <v>0.7</v>
      </c>
      <c r="O100" s="361">
        <f>SUM(K100:N100)</f>
        <v>21.994</v>
      </c>
      <c r="Q100" s="1790" t="s">
        <v>196</v>
      </c>
      <c r="R100" s="1790"/>
      <c r="S100" s="1790">
        <v>202.63999999999993</v>
      </c>
      <c r="T100" s="1790"/>
      <c r="U100" s="1790"/>
      <c r="V100" s="1790"/>
      <c r="W100" s="1790"/>
      <c r="X100" s="1790"/>
      <c r="Y100" s="1790"/>
      <c r="Z100" s="1790">
        <v>202.63999999999993</v>
      </c>
    </row>
    <row r="101" spans="1:26" ht="21" customHeight="1" thickTop="1" x14ac:dyDescent="0.3">
      <c r="A101" s="382"/>
      <c r="B101" s="1564" t="s">
        <v>1465</v>
      </c>
      <c r="C101" s="1565"/>
      <c r="D101" s="383">
        <f t="shared" ref="D101:O101" si="14">+SUM(D6:D100)</f>
        <v>5399.197000000001</v>
      </c>
      <c r="E101" s="384">
        <f t="shared" si="14"/>
        <v>7800.0240000000003</v>
      </c>
      <c r="F101" s="384">
        <f t="shared" si="14"/>
        <v>481.99599999999987</v>
      </c>
      <c r="G101" s="385">
        <f t="shared" si="14"/>
        <v>1014.99</v>
      </c>
      <c r="H101" s="386">
        <f t="shared" si="14"/>
        <v>15.034999999999997</v>
      </c>
      <c r="I101" s="384">
        <f t="shared" si="14"/>
        <v>222.96600000000026</v>
      </c>
      <c r="J101" s="387">
        <f t="shared" si="14"/>
        <v>12.499999999999995</v>
      </c>
      <c r="K101" s="386">
        <f t="shared" si="14"/>
        <v>5414.2320000000009</v>
      </c>
      <c r="L101" s="384">
        <f t="shared" si="14"/>
        <v>8022.9900000000016</v>
      </c>
      <c r="M101" s="384">
        <f t="shared" si="14"/>
        <v>494.49599999999987</v>
      </c>
      <c r="N101" s="388">
        <f t="shared" si="14"/>
        <v>1015.69</v>
      </c>
      <c r="O101" s="389">
        <f t="shared" si="14"/>
        <v>14947.408000000001</v>
      </c>
      <c r="Q101" s="1790" t="s">
        <v>1466</v>
      </c>
      <c r="R101" s="1790"/>
      <c r="S101" s="1790"/>
      <c r="T101" s="1790"/>
      <c r="U101" s="1790"/>
      <c r="V101" s="1790">
        <v>7.6639999999999979</v>
      </c>
      <c r="W101" s="1790">
        <v>13.630000000000003</v>
      </c>
      <c r="X101" s="1790"/>
      <c r="Y101" s="1790">
        <v>0.7</v>
      </c>
      <c r="Z101" s="1790">
        <v>21.994</v>
      </c>
    </row>
    <row r="102" spans="1:26" ht="21" customHeight="1" x14ac:dyDescent="0.3">
      <c r="A102" s="382"/>
      <c r="B102" s="1566"/>
      <c r="C102" s="1567"/>
      <c r="D102" s="1568">
        <f>+SUM(D101:G101)</f>
        <v>14696.207</v>
      </c>
      <c r="E102" s="1569"/>
      <c r="F102" s="1569"/>
      <c r="G102" s="1570"/>
      <c r="H102" s="1568">
        <f>+SUM(H101:J101)</f>
        <v>250.50100000000026</v>
      </c>
      <c r="I102" s="1569"/>
      <c r="J102" s="1570"/>
      <c r="K102" s="1568">
        <f>+SUM(K101:N101)</f>
        <v>14947.408000000001</v>
      </c>
      <c r="L102" s="1569"/>
      <c r="M102" s="1569"/>
      <c r="N102" s="1571"/>
      <c r="O102" s="390"/>
      <c r="Q102" s="1790" t="s">
        <v>198</v>
      </c>
      <c r="R102" s="1790">
        <v>5399.197000000001</v>
      </c>
      <c r="S102" s="1790">
        <v>7800.0240000000003</v>
      </c>
      <c r="T102" s="1790">
        <v>481.99599999999987</v>
      </c>
      <c r="U102" s="1790">
        <v>1014.99</v>
      </c>
      <c r="V102" s="1790">
        <v>15.034999999999997</v>
      </c>
      <c r="W102" s="1790">
        <v>222.96600000000026</v>
      </c>
      <c r="X102" s="1790">
        <v>12.499999999999995</v>
      </c>
      <c r="Y102" s="1790">
        <v>0.7</v>
      </c>
      <c r="Z102" s="1790">
        <v>14947.408000000001</v>
      </c>
    </row>
    <row r="103" spans="1:26" ht="21" customHeight="1" x14ac:dyDescent="0.3">
      <c r="A103" s="382"/>
      <c r="B103" s="1954" t="s">
        <v>1467</v>
      </c>
      <c r="C103" s="345"/>
      <c r="D103" s="345"/>
      <c r="E103" s="345"/>
      <c r="F103" s="345"/>
      <c r="G103" s="345"/>
      <c r="H103" s="345"/>
      <c r="I103" s="345"/>
      <c r="J103" s="391"/>
      <c r="K103" s="345"/>
      <c r="L103" s="345"/>
      <c r="M103" s="345"/>
      <c r="N103" s="345"/>
      <c r="O103" s="345"/>
      <c r="Z103" s="1785">
        <v>0</v>
      </c>
    </row>
    <row r="104" spans="1:26" x14ac:dyDescent="0.3">
      <c r="A104" s="382"/>
      <c r="B104" s="28"/>
      <c r="C104" s="345"/>
      <c r="D104" s="392"/>
      <c r="E104" s="392"/>
      <c r="F104" s="392"/>
      <c r="G104" s="392"/>
      <c r="H104" s="392"/>
      <c r="I104" s="393"/>
      <c r="J104" s="393"/>
      <c r="K104" s="392"/>
      <c r="L104" s="393"/>
      <c r="M104" s="393"/>
      <c r="N104" s="393"/>
      <c r="O104" s="393"/>
    </row>
  </sheetData>
  <mergeCells count="9">
    <mergeCell ref="B101:C102"/>
    <mergeCell ref="D102:G102"/>
    <mergeCell ref="H102:J102"/>
    <mergeCell ref="K102:N102"/>
    <mergeCell ref="B5:B6"/>
    <mergeCell ref="C5:C6"/>
    <mergeCell ref="D5:G5"/>
    <mergeCell ref="H5:J5"/>
    <mergeCell ref="K5:N5"/>
  </mergeCells>
  <pageMargins left="0.78740157480314965" right="0.59055118110236215" top="0.59055118110236215" bottom="0.59055118110236215" header="0" footer="0"/>
  <pageSetup paperSize="9" scale="44" fitToHeight="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E376-3960-4FBA-968E-1D17857408F2}">
  <sheetPr codeName="Hoja11">
    <pageSetUpPr fitToPage="1"/>
  </sheetPr>
  <dimension ref="A1:X147"/>
  <sheetViews>
    <sheetView view="pageBreakPreview" zoomScale="80" zoomScaleNormal="10" zoomScaleSheetLayoutView="80" workbookViewId="0">
      <selection activeCell="B59" sqref="B59"/>
    </sheetView>
  </sheetViews>
  <sheetFormatPr baseColWidth="10" defaultRowHeight="15" x14ac:dyDescent="0.25"/>
  <cols>
    <col min="1" max="6" width="13" style="395" customWidth="1"/>
    <col min="7" max="7" width="7.5703125" style="395" customWidth="1"/>
    <col min="8" max="9" width="13" style="395" customWidth="1"/>
    <col min="10" max="10" width="11.42578125" style="395" customWidth="1"/>
    <col min="11" max="11" width="12.140625" style="395" customWidth="1"/>
    <col min="12" max="12" width="11" style="395" customWidth="1"/>
    <col min="13" max="13" width="13" style="395" customWidth="1"/>
    <col min="14" max="14" width="6.5703125" style="395" customWidth="1"/>
    <col min="15" max="15" width="6.140625" style="1956" customWidth="1"/>
    <col min="16" max="16" width="24" style="1956" bestFit="1" customWidth="1"/>
    <col min="17" max="17" width="13.42578125" style="1956" customWidth="1"/>
    <col min="18" max="18" width="13.28515625" style="1956" bestFit="1" customWidth="1"/>
    <col min="19" max="19" width="11.85546875" style="1956" customWidth="1"/>
    <col min="20" max="20" width="30.140625" style="1956" bestFit="1" customWidth="1"/>
    <col min="21" max="21" width="30.5703125" style="1956" bestFit="1" customWidth="1"/>
    <col min="22" max="22" width="11.42578125" style="1956"/>
    <col min="23" max="23" width="18.28515625" style="1958" bestFit="1" customWidth="1"/>
    <col min="24" max="24" width="22.28515625" style="1958" bestFit="1" customWidth="1"/>
    <col min="25" max="25" width="19.7109375" bestFit="1" customWidth="1"/>
    <col min="27" max="27" width="17.5703125" customWidth="1"/>
    <col min="28" max="28" width="22.140625" bestFit="1" customWidth="1"/>
  </cols>
  <sheetData>
    <row r="1" spans="1:22" ht="15" customHeight="1" x14ac:dyDescent="0.25">
      <c r="A1" s="394"/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T1" s="1957" t="s">
        <v>1368</v>
      </c>
      <c r="U1" s="1958" t="s">
        <v>4</v>
      </c>
    </row>
    <row r="2" spans="1:22" x14ac:dyDescent="0.25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T2" s="1957" t="s">
        <v>5</v>
      </c>
      <c r="U2" s="1958" t="s">
        <v>1366</v>
      </c>
      <c r="V2" s="1959"/>
    </row>
    <row r="3" spans="1:22" ht="15" customHeight="1" x14ac:dyDescent="0.25">
      <c r="A3" s="397"/>
      <c r="B3" s="394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T3" s="1957" t="s">
        <v>1458</v>
      </c>
      <c r="U3" s="1958" t="s">
        <v>393</v>
      </c>
      <c r="V3" s="1958"/>
    </row>
    <row r="4" spans="1:22" ht="15" customHeight="1" x14ac:dyDescent="0.25">
      <c r="A4" s="397"/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T4" s="1957" t="s">
        <v>7</v>
      </c>
      <c r="U4" s="1958" t="s">
        <v>393</v>
      </c>
      <c r="V4" s="1958"/>
    </row>
    <row r="5" spans="1:22" ht="15" customHeight="1" x14ac:dyDescent="0.25">
      <c r="A5" s="397"/>
      <c r="B5" s="39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P5" s="1960" t="s">
        <v>1452</v>
      </c>
      <c r="T5" s="1958"/>
      <c r="U5" s="1958"/>
      <c r="V5" s="1958"/>
    </row>
    <row r="6" spans="1:22" ht="15" customHeight="1" x14ac:dyDescent="0.25">
      <c r="A6" s="397"/>
      <c r="B6" s="39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P6" s="1956" t="s">
        <v>13</v>
      </c>
      <c r="Q6" s="1956" t="s">
        <v>1468</v>
      </c>
      <c r="R6" s="1961" t="s">
        <v>1469</v>
      </c>
      <c r="T6" s="1958" t="s">
        <v>417</v>
      </c>
      <c r="U6" s="1958" t="s">
        <v>1449</v>
      </c>
      <c r="V6" s="1958"/>
    </row>
    <row r="7" spans="1:22" ht="15" customHeight="1" x14ac:dyDescent="0.25">
      <c r="A7" s="397"/>
      <c r="B7" s="394"/>
      <c r="C7" s="394"/>
      <c r="D7" s="394"/>
      <c r="E7" s="394"/>
      <c r="F7" s="394"/>
      <c r="G7" s="394"/>
      <c r="H7" s="394"/>
      <c r="I7" s="394"/>
      <c r="J7" s="394"/>
      <c r="K7" s="394"/>
      <c r="L7" s="394"/>
      <c r="M7" s="394"/>
      <c r="P7" s="1956" t="s">
        <v>113</v>
      </c>
      <c r="Q7" s="1962">
        <v>2846.1600000000008</v>
      </c>
      <c r="R7" s="1963">
        <v>0.1904116084875718</v>
      </c>
      <c r="S7" s="1964"/>
      <c r="T7" s="1958" t="s">
        <v>113</v>
      </c>
      <c r="U7" s="1958">
        <v>2846.1600000000008</v>
      </c>
      <c r="V7" s="1958"/>
    </row>
    <row r="8" spans="1:22" x14ac:dyDescent="0.25">
      <c r="A8" s="397"/>
      <c r="B8" s="394"/>
      <c r="C8" s="394"/>
      <c r="D8" s="394"/>
      <c r="E8" s="394"/>
      <c r="F8" s="394"/>
      <c r="G8" s="394"/>
      <c r="H8" s="394"/>
      <c r="I8" s="394"/>
      <c r="J8" s="394"/>
      <c r="K8" s="394"/>
      <c r="L8" s="394"/>
      <c r="M8" s="394"/>
      <c r="P8" s="1956" t="s">
        <v>159</v>
      </c>
      <c r="Q8" s="1962">
        <v>2107.965999999999</v>
      </c>
      <c r="R8" s="1963">
        <v>0.14102552094650772</v>
      </c>
      <c r="S8" s="1964"/>
      <c r="T8" s="1958" t="s">
        <v>159</v>
      </c>
      <c r="U8" s="1958">
        <v>2107.965999999999</v>
      </c>
      <c r="V8" s="1965"/>
    </row>
    <row r="9" spans="1:22" x14ac:dyDescent="0.25">
      <c r="A9" s="397"/>
      <c r="B9" s="394"/>
      <c r="C9" s="394"/>
      <c r="D9" s="394"/>
      <c r="E9" s="394"/>
      <c r="F9" s="394"/>
      <c r="G9" s="394"/>
      <c r="H9" s="394"/>
      <c r="I9" s="394"/>
      <c r="J9" s="394"/>
      <c r="K9" s="394"/>
      <c r="L9" s="394"/>
      <c r="M9" s="394"/>
      <c r="P9" s="1956" t="s">
        <v>145</v>
      </c>
      <c r="Q9" s="1962">
        <v>1810.2</v>
      </c>
      <c r="R9" s="1963">
        <v>0.1211046089061059</v>
      </c>
      <c r="S9" s="1964"/>
      <c r="T9" s="1958" t="s">
        <v>145</v>
      </c>
      <c r="U9" s="1958">
        <v>1810.2</v>
      </c>
    </row>
    <row r="10" spans="1:22" x14ac:dyDescent="0.25">
      <c r="A10" s="397"/>
      <c r="B10" s="394"/>
      <c r="C10" s="394"/>
      <c r="D10" s="394"/>
      <c r="E10" s="394"/>
      <c r="F10" s="394"/>
      <c r="G10" s="394"/>
      <c r="H10" s="394"/>
      <c r="I10" s="394"/>
      <c r="J10" s="394"/>
      <c r="K10" s="394"/>
      <c r="L10" s="394"/>
      <c r="M10" s="394"/>
      <c r="P10" s="1956" t="s">
        <v>73</v>
      </c>
      <c r="Q10" s="1962">
        <v>1027.04</v>
      </c>
      <c r="R10" s="1963">
        <v>6.8710240598236105E-2</v>
      </c>
      <c r="S10" s="1964"/>
      <c r="T10" s="1958" t="s">
        <v>73</v>
      </c>
      <c r="U10" s="1958">
        <v>1027.04</v>
      </c>
    </row>
    <row r="11" spans="1:22" x14ac:dyDescent="0.25">
      <c r="A11" s="397"/>
      <c r="B11" s="394"/>
      <c r="C11" s="394"/>
      <c r="D11" s="394"/>
      <c r="E11" s="394"/>
      <c r="F11" s="394"/>
      <c r="G11" s="394"/>
      <c r="H11" s="394"/>
      <c r="I11" s="394"/>
      <c r="J11" s="394"/>
      <c r="K11" s="394"/>
      <c r="L11" s="394"/>
      <c r="M11" s="394"/>
      <c r="P11" s="1956" t="s">
        <v>179</v>
      </c>
      <c r="Q11" s="1962">
        <v>726</v>
      </c>
      <c r="R11" s="1963">
        <v>4.8570293926545619E-2</v>
      </c>
      <c r="S11" s="1964"/>
      <c r="T11" s="1958" t="s">
        <v>179</v>
      </c>
      <c r="U11" s="1958">
        <v>726</v>
      </c>
    </row>
    <row r="12" spans="1:22" x14ac:dyDescent="0.25">
      <c r="A12" s="397"/>
      <c r="B12" s="394"/>
      <c r="C12" s="394"/>
      <c r="D12" s="394"/>
      <c r="E12" s="394"/>
      <c r="F12" s="394"/>
      <c r="G12" s="394"/>
      <c r="H12" s="394"/>
      <c r="I12" s="394"/>
      <c r="J12" s="394"/>
      <c r="K12" s="394"/>
      <c r="L12" s="394"/>
      <c r="M12" s="394"/>
      <c r="P12" s="1956" t="s">
        <v>115</v>
      </c>
      <c r="Q12" s="1962">
        <v>578.79999999999995</v>
      </c>
      <c r="R12" s="1963">
        <v>3.8722432678628932E-2</v>
      </c>
      <c r="S12" s="1964"/>
      <c r="T12" s="1958" t="s">
        <v>115</v>
      </c>
      <c r="U12" s="1958">
        <v>578.79999999999995</v>
      </c>
    </row>
    <row r="13" spans="1:22" x14ac:dyDescent="0.25">
      <c r="A13" s="397"/>
      <c r="B13" s="394"/>
      <c r="C13" s="394"/>
      <c r="D13" s="394"/>
      <c r="E13" s="394"/>
      <c r="F13" s="394"/>
      <c r="G13" s="394"/>
      <c r="H13" s="394"/>
      <c r="I13" s="394"/>
      <c r="J13" s="394"/>
      <c r="K13" s="394"/>
      <c r="L13" s="394"/>
      <c r="M13" s="394"/>
      <c r="P13" s="1956" t="s">
        <v>1470</v>
      </c>
      <c r="Q13" s="1962">
        <v>5851.2420000000129</v>
      </c>
      <c r="R13" s="1963">
        <v>0.39145529445640398</v>
      </c>
      <c r="T13" s="1958" t="s">
        <v>198</v>
      </c>
      <c r="U13" s="1958">
        <v>9096.1659999999993</v>
      </c>
    </row>
    <row r="14" spans="1:22" x14ac:dyDescent="0.25">
      <c r="A14" s="397"/>
      <c r="B14" s="394"/>
      <c r="C14" s="394"/>
      <c r="D14" s="394"/>
      <c r="E14" s="394"/>
      <c r="F14" s="394"/>
      <c r="G14" s="394"/>
      <c r="H14" s="394"/>
      <c r="I14" s="394"/>
      <c r="J14" s="394"/>
      <c r="K14" s="394"/>
      <c r="L14" s="394"/>
      <c r="M14" s="394"/>
      <c r="P14" s="1956" t="s">
        <v>1452</v>
      </c>
      <c r="Q14" s="1962">
        <v>14947.408000000012</v>
      </c>
      <c r="R14" s="1963">
        <v>1</v>
      </c>
      <c r="S14" s="1966"/>
      <c r="T14" s="1958"/>
      <c r="U14" s="1958"/>
    </row>
    <row r="15" spans="1:22" ht="15" customHeight="1" x14ac:dyDescent="0.25">
      <c r="A15" s="397"/>
      <c r="B15" s="394"/>
      <c r="C15" s="394"/>
      <c r="D15" s="394"/>
      <c r="E15" s="394"/>
      <c r="F15" s="394"/>
      <c r="G15" s="394"/>
      <c r="H15" s="394"/>
      <c r="I15" s="394"/>
      <c r="J15" s="394"/>
      <c r="K15" s="394"/>
      <c r="L15" s="394"/>
      <c r="M15" s="394"/>
      <c r="Q15" s="1966"/>
      <c r="T15" s="1958"/>
      <c r="U15" s="1958"/>
    </row>
    <row r="16" spans="1:22" ht="15" customHeight="1" x14ac:dyDescent="0.25">
      <c r="A16" s="397"/>
      <c r="B16" s="394"/>
      <c r="C16" s="394"/>
      <c r="D16" s="394"/>
      <c r="E16" s="394"/>
      <c r="F16" s="394"/>
      <c r="G16" s="394"/>
      <c r="H16" s="394"/>
      <c r="I16" s="394"/>
      <c r="J16" s="394"/>
      <c r="K16" s="394"/>
      <c r="L16" s="394"/>
      <c r="M16" s="394"/>
      <c r="Q16" s="1967"/>
      <c r="T16" s="1958"/>
      <c r="U16" s="1958"/>
    </row>
    <row r="17" spans="1:21" ht="15" customHeight="1" x14ac:dyDescent="0.25">
      <c r="A17" s="397"/>
      <c r="B17" s="394"/>
      <c r="C17" s="394"/>
      <c r="D17" s="394"/>
      <c r="E17" s="394"/>
      <c r="F17" s="394"/>
      <c r="G17" s="394"/>
      <c r="H17" s="394"/>
      <c r="I17" s="394"/>
      <c r="J17" s="394"/>
      <c r="K17" s="394"/>
      <c r="L17" s="394"/>
      <c r="M17" s="394"/>
      <c r="Q17" s="1966"/>
      <c r="T17" s="1958"/>
      <c r="U17" s="1958"/>
    </row>
    <row r="18" spans="1:21" ht="15" customHeight="1" x14ac:dyDescent="0.25">
      <c r="A18" s="397"/>
      <c r="B18" s="394"/>
      <c r="C18" s="394"/>
      <c r="D18" s="394"/>
      <c r="E18" s="394"/>
      <c r="F18" s="394"/>
      <c r="G18" s="394"/>
      <c r="H18" s="394"/>
      <c r="I18" s="394"/>
      <c r="J18" s="394"/>
      <c r="K18" s="394"/>
      <c r="L18" s="394"/>
      <c r="M18" s="394"/>
      <c r="T18" s="1958"/>
      <c r="U18" s="1958"/>
    </row>
    <row r="19" spans="1:21" ht="15" customHeight="1" x14ac:dyDescent="0.25">
      <c r="A19" s="397"/>
      <c r="B19" s="394"/>
      <c r="C19" s="394"/>
      <c r="D19" s="394"/>
      <c r="E19" s="394"/>
      <c r="F19" s="394"/>
      <c r="G19" s="394"/>
      <c r="H19" s="394"/>
      <c r="I19" s="394"/>
      <c r="J19" s="394"/>
      <c r="K19" s="394"/>
      <c r="L19" s="394"/>
      <c r="M19" s="394"/>
      <c r="P19" s="1966"/>
      <c r="T19" s="1958"/>
      <c r="U19" s="1958"/>
    </row>
    <row r="20" spans="1:21" ht="15" customHeight="1" x14ac:dyDescent="0.25">
      <c r="A20" s="397"/>
      <c r="B20" s="394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4"/>
      <c r="T20" s="1958"/>
      <c r="U20" s="1958"/>
    </row>
    <row r="21" spans="1:21" ht="15" customHeight="1" x14ac:dyDescent="0.25">
      <c r="A21" s="397"/>
      <c r="B21" s="394"/>
      <c r="C21" s="394"/>
      <c r="D21" s="394"/>
      <c r="E21" s="394"/>
      <c r="F21" s="394"/>
      <c r="G21" s="394"/>
      <c r="H21" s="394"/>
      <c r="I21" s="394"/>
      <c r="J21" s="394"/>
      <c r="K21" s="394"/>
      <c r="L21" s="394"/>
      <c r="M21" s="394"/>
      <c r="T21" s="1958"/>
      <c r="U21" s="1958"/>
    </row>
    <row r="22" spans="1:21" x14ac:dyDescent="0.25">
      <c r="A22" s="397"/>
      <c r="B22" s="394"/>
      <c r="C22" s="394"/>
      <c r="D22" s="394"/>
      <c r="E22" s="394"/>
      <c r="F22" s="394"/>
      <c r="G22" s="394"/>
      <c r="H22" s="394"/>
      <c r="I22" s="394"/>
      <c r="J22" s="394"/>
      <c r="K22" s="394"/>
      <c r="L22" s="394"/>
      <c r="M22" s="394"/>
      <c r="T22" s="1958"/>
      <c r="U22" s="1958"/>
    </row>
    <row r="23" spans="1:21" x14ac:dyDescent="0.25">
      <c r="A23" s="397"/>
      <c r="B23" s="394"/>
      <c r="C23" s="394"/>
      <c r="D23" s="394"/>
      <c r="E23" s="394"/>
      <c r="F23" s="394"/>
      <c r="G23" s="394"/>
      <c r="H23" s="394"/>
      <c r="I23" s="394"/>
      <c r="J23" s="394"/>
      <c r="K23" s="394"/>
      <c r="L23" s="394"/>
      <c r="M23" s="394"/>
      <c r="T23" s="1958"/>
      <c r="U23" s="1958"/>
    </row>
    <row r="24" spans="1:21" x14ac:dyDescent="0.25">
      <c r="A24" s="397"/>
      <c r="B24" s="394"/>
      <c r="C24" s="394"/>
      <c r="D24" s="394"/>
      <c r="E24" s="394"/>
      <c r="F24" s="394"/>
      <c r="G24" s="394"/>
      <c r="H24" s="394"/>
      <c r="I24" s="394"/>
      <c r="J24" s="394"/>
      <c r="K24" s="394"/>
      <c r="L24" s="394"/>
      <c r="M24" s="394"/>
      <c r="T24" s="1958"/>
      <c r="U24" s="1958"/>
    </row>
    <row r="25" spans="1:21" x14ac:dyDescent="0.25">
      <c r="A25" s="397"/>
      <c r="B25" s="394"/>
      <c r="C25" s="394"/>
      <c r="D25" s="394"/>
      <c r="E25" s="394"/>
      <c r="F25" s="394"/>
      <c r="G25" s="394"/>
      <c r="H25" s="394"/>
      <c r="I25" s="394"/>
      <c r="J25" s="394"/>
      <c r="K25" s="394"/>
      <c r="L25" s="394"/>
      <c r="M25" s="394"/>
      <c r="T25" s="1958"/>
      <c r="U25" s="1958"/>
    </row>
    <row r="26" spans="1:21" x14ac:dyDescent="0.25">
      <c r="A26" s="397"/>
      <c r="B26" s="394"/>
      <c r="C26" s="394"/>
      <c r="D26" s="394"/>
      <c r="E26" s="394"/>
      <c r="F26" s="394"/>
      <c r="G26" s="394"/>
      <c r="H26" s="394"/>
      <c r="I26" s="394"/>
      <c r="J26" s="394"/>
      <c r="K26" s="394"/>
      <c r="L26" s="394"/>
      <c r="M26" s="394"/>
      <c r="T26" s="1958"/>
      <c r="U26" s="1958"/>
    </row>
    <row r="27" spans="1:21" x14ac:dyDescent="0.25">
      <c r="A27" s="394"/>
      <c r="B27" s="394"/>
      <c r="C27" s="394"/>
      <c r="D27" s="394"/>
      <c r="E27" s="394"/>
      <c r="F27" s="394"/>
      <c r="G27" s="394"/>
      <c r="H27" s="394"/>
      <c r="I27" s="394"/>
      <c r="J27" s="394"/>
      <c r="K27" s="394"/>
      <c r="L27" s="394"/>
      <c r="M27" s="394"/>
      <c r="T27" s="1958"/>
      <c r="U27" s="1958"/>
    </row>
    <row r="28" spans="1:21" x14ac:dyDescent="0.25">
      <c r="A28" s="394"/>
      <c r="B28" s="394"/>
      <c r="C28" s="394"/>
      <c r="D28" s="394"/>
      <c r="E28" s="394"/>
      <c r="F28" s="394"/>
      <c r="G28" s="394"/>
      <c r="H28" s="394"/>
      <c r="I28" s="394"/>
      <c r="J28" s="394"/>
      <c r="K28" s="394"/>
      <c r="L28" s="394"/>
      <c r="M28" s="394"/>
      <c r="T28" s="1958"/>
      <c r="U28" s="1958"/>
    </row>
    <row r="29" spans="1:21" x14ac:dyDescent="0.25">
      <c r="A29" s="394"/>
      <c r="B29" s="394"/>
      <c r="C29" s="394"/>
      <c r="D29" s="394"/>
      <c r="E29" s="394"/>
      <c r="F29" s="394"/>
      <c r="G29" s="394"/>
      <c r="H29" s="394"/>
      <c r="I29" s="394"/>
      <c r="J29" s="394"/>
      <c r="K29" s="394"/>
      <c r="L29" s="394"/>
      <c r="M29" s="394"/>
      <c r="T29" s="1958"/>
      <c r="U29" s="1958"/>
    </row>
    <row r="30" spans="1:21" x14ac:dyDescent="0.25">
      <c r="A30" s="394"/>
      <c r="B30" s="394"/>
      <c r="C30" s="394"/>
      <c r="D30" s="394"/>
      <c r="E30" s="394"/>
      <c r="F30" s="394"/>
      <c r="G30" s="394"/>
      <c r="H30" s="394"/>
      <c r="I30" s="394"/>
      <c r="J30" s="394"/>
      <c r="K30" s="394"/>
      <c r="L30" s="394"/>
      <c r="M30" s="394"/>
      <c r="T30" s="1958"/>
      <c r="U30" s="1958"/>
    </row>
    <row r="31" spans="1:21" x14ac:dyDescent="0.25">
      <c r="A31" s="394"/>
      <c r="B31" s="394"/>
      <c r="C31" s="394"/>
      <c r="D31" s="394"/>
      <c r="E31" s="394"/>
      <c r="F31" s="394"/>
      <c r="G31" s="394"/>
      <c r="H31" s="394"/>
      <c r="I31" s="394"/>
      <c r="J31" s="394"/>
      <c r="K31" s="394"/>
      <c r="L31" s="394"/>
      <c r="M31" s="394"/>
      <c r="T31" s="1958"/>
      <c r="U31" s="1958"/>
    </row>
    <row r="32" spans="1:21" ht="15" customHeight="1" x14ac:dyDescent="0.25">
      <c r="A32" s="397"/>
      <c r="B32" s="394"/>
      <c r="C32" s="394"/>
      <c r="D32" s="394"/>
      <c r="E32" s="394"/>
      <c r="F32" s="394"/>
      <c r="G32" s="394"/>
      <c r="H32" s="394"/>
      <c r="I32" s="394"/>
      <c r="J32" s="394"/>
      <c r="K32" s="394"/>
      <c r="L32" s="394"/>
      <c r="M32" s="394"/>
      <c r="T32" s="1957" t="s">
        <v>1368</v>
      </c>
      <c r="U32" s="1958" t="s">
        <v>4</v>
      </c>
    </row>
    <row r="33" spans="1:21" x14ac:dyDescent="0.25">
      <c r="A33" s="397"/>
      <c r="B33" s="394"/>
      <c r="C33" s="394"/>
      <c r="D33" s="394"/>
      <c r="E33" s="394"/>
      <c r="F33" s="394"/>
      <c r="G33" s="394"/>
      <c r="H33" s="394"/>
      <c r="I33" s="394"/>
      <c r="J33" s="394"/>
      <c r="K33" s="394"/>
      <c r="L33" s="394"/>
      <c r="M33" s="394"/>
      <c r="T33" s="1957" t="s">
        <v>5</v>
      </c>
      <c r="U33" s="1958" t="s">
        <v>1366</v>
      </c>
    </row>
    <row r="34" spans="1:21" x14ac:dyDescent="0.25">
      <c r="A34" s="397"/>
      <c r="B34" s="394"/>
      <c r="C34" s="394"/>
      <c r="D34" s="394"/>
      <c r="E34" s="394"/>
      <c r="F34" s="394"/>
      <c r="G34" s="394"/>
      <c r="H34" s="394"/>
      <c r="I34" s="394"/>
      <c r="J34" s="394"/>
      <c r="K34" s="394"/>
      <c r="L34" s="394"/>
      <c r="M34" s="394"/>
      <c r="T34" s="1957" t="s">
        <v>1458</v>
      </c>
      <c r="U34" s="1958" t="s">
        <v>407</v>
      </c>
    </row>
    <row r="35" spans="1:21" x14ac:dyDescent="0.25">
      <c r="A35" s="397"/>
      <c r="B35" s="394"/>
      <c r="C35" s="394"/>
      <c r="D35" s="394"/>
      <c r="E35" s="394"/>
      <c r="F35" s="394"/>
      <c r="G35" s="394"/>
      <c r="H35" s="394"/>
      <c r="I35" s="394"/>
      <c r="J35" s="394"/>
      <c r="K35" s="394"/>
      <c r="L35" s="394"/>
      <c r="M35" s="394"/>
      <c r="T35" s="1957" t="s">
        <v>7</v>
      </c>
      <c r="U35" s="1958" t="s">
        <v>8</v>
      </c>
    </row>
    <row r="36" spans="1:21" ht="15" customHeight="1" x14ac:dyDescent="0.25">
      <c r="A36" s="397"/>
      <c r="B36" s="394"/>
      <c r="C36" s="394"/>
      <c r="D36" s="394"/>
      <c r="E36" s="394"/>
      <c r="F36" s="394"/>
      <c r="G36" s="394"/>
      <c r="H36" s="394"/>
      <c r="I36" s="394"/>
      <c r="J36" s="394"/>
      <c r="K36" s="394"/>
      <c r="L36" s="394"/>
      <c r="M36" s="394"/>
      <c r="P36" s="1960" t="s">
        <v>1471</v>
      </c>
      <c r="T36" s="1958"/>
      <c r="U36" s="1958"/>
    </row>
    <row r="37" spans="1:21" x14ac:dyDescent="0.25">
      <c r="A37" s="397"/>
      <c r="B37" s="394"/>
      <c r="C37" s="394"/>
      <c r="D37" s="394"/>
      <c r="E37" s="394"/>
      <c r="F37" s="394"/>
      <c r="G37" s="394"/>
      <c r="H37" s="394"/>
      <c r="I37" s="394"/>
      <c r="J37" s="394"/>
      <c r="K37" s="394"/>
      <c r="L37" s="394"/>
      <c r="M37" s="394"/>
      <c r="P37" s="1956" t="s">
        <v>13</v>
      </c>
      <c r="Q37" s="1956" t="s">
        <v>1468</v>
      </c>
      <c r="R37" s="1961" t="s">
        <v>1469</v>
      </c>
      <c r="T37" s="1958" t="s">
        <v>417</v>
      </c>
      <c r="U37" s="1958" t="s">
        <v>1449</v>
      </c>
    </row>
    <row r="38" spans="1:21" x14ac:dyDescent="0.25">
      <c r="A38" s="397"/>
      <c r="B38" s="394"/>
      <c r="C38" s="394"/>
      <c r="D38" s="394"/>
      <c r="E38" s="394"/>
      <c r="F38" s="394"/>
      <c r="G38" s="394"/>
      <c r="H38" s="394"/>
      <c r="I38" s="394"/>
      <c r="J38" s="394"/>
      <c r="K38" s="394"/>
      <c r="L38" s="394"/>
      <c r="M38" s="394"/>
      <c r="P38" s="1956" t="s">
        <v>73</v>
      </c>
      <c r="Q38" s="1962">
        <v>1008.36</v>
      </c>
      <c r="R38" s="1968">
        <v>0.18624248092804263</v>
      </c>
      <c r="T38" s="1958" t="s">
        <v>73</v>
      </c>
      <c r="U38" s="1958">
        <v>1008.36</v>
      </c>
    </row>
    <row r="39" spans="1:21" x14ac:dyDescent="0.25">
      <c r="A39" s="397"/>
      <c r="B39" s="394"/>
      <c r="C39" s="394"/>
      <c r="D39" s="394"/>
      <c r="E39" s="394"/>
      <c r="F39" s="394"/>
      <c r="G39" s="394"/>
      <c r="H39" s="394"/>
      <c r="I39" s="394"/>
      <c r="J39" s="394"/>
      <c r="K39" s="394"/>
      <c r="L39" s="394"/>
      <c r="M39" s="394"/>
      <c r="P39" s="1956" t="s">
        <v>159</v>
      </c>
      <c r="Q39" s="1962">
        <v>568.55099999999993</v>
      </c>
      <c r="R39" s="1968">
        <v>0.10501046131750522</v>
      </c>
      <c r="T39" s="1958" t="s">
        <v>159</v>
      </c>
      <c r="U39" s="1958">
        <v>568.55099999999993</v>
      </c>
    </row>
    <row r="40" spans="1:21" x14ac:dyDescent="0.25">
      <c r="A40" s="397"/>
      <c r="B40" s="394"/>
      <c r="C40" s="394"/>
      <c r="D40" s="394"/>
      <c r="E40" s="394"/>
      <c r="F40" s="394"/>
      <c r="G40" s="394"/>
      <c r="H40" s="394"/>
      <c r="I40" s="394"/>
      <c r="J40" s="394"/>
      <c r="K40" s="394"/>
      <c r="L40" s="394"/>
      <c r="M40" s="394"/>
      <c r="P40" s="1956" t="s">
        <v>145</v>
      </c>
      <c r="Q40" s="1962">
        <v>524.6</v>
      </c>
      <c r="R40" s="1968">
        <v>9.6892781838679803E-2</v>
      </c>
      <c r="T40" s="1958" t="s">
        <v>145</v>
      </c>
      <c r="U40" s="1958">
        <v>524.6</v>
      </c>
    </row>
    <row r="41" spans="1:21" x14ac:dyDescent="0.25">
      <c r="A41" s="397"/>
      <c r="B41" s="394"/>
      <c r="C41" s="394"/>
      <c r="D41" s="394"/>
      <c r="E41" s="394"/>
      <c r="F41" s="394"/>
      <c r="G41" s="394"/>
      <c r="H41" s="394"/>
      <c r="I41" s="394"/>
      <c r="J41" s="394"/>
      <c r="K41" s="394"/>
      <c r="L41" s="394"/>
      <c r="M41" s="394"/>
      <c r="P41" s="1956" t="s">
        <v>93</v>
      </c>
      <c r="Q41" s="1962">
        <v>467.78499999999997</v>
      </c>
      <c r="R41" s="1968">
        <v>8.6399142112860899E-2</v>
      </c>
      <c r="T41" s="1958" t="s">
        <v>93</v>
      </c>
      <c r="U41" s="1958">
        <v>467.78499999999997</v>
      </c>
    </row>
    <row r="42" spans="1:21" x14ac:dyDescent="0.25">
      <c r="A42" s="397"/>
      <c r="B42" s="394"/>
      <c r="C42" s="394"/>
      <c r="D42" s="394"/>
      <c r="E42" s="394"/>
      <c r="F42" s="394"/>
      <c r="G42" s="394"/>
      <c r="H42" s="394"/>
      <c r="I42" s="394"/>
      <c r="J42" s="394"/>
      <c r="K42" s="394"/>
      <c r="L42" s="394"/>
      <c r="M42" s="394"/>
      <c r="P42" s="1956" t="s">
        <v>191</v>
      </c>
      <c r="Q42" s="1962">
        <v>441.54900000000015</v>
      </c>
      <c r="R42" s="1968">
        <v>8.1553394830513229E-2</v>
      </c>
      <c r="T42" s="1958" t="s">
        <v>191</v>
      </c>
      <c r="U42" s="1958">
        <v>441.54900000000015</v>
      </c>
    </row>
    <row r="43" spans="1:21" x14ac:dyDescent="0.25">
      <c r="A43" s="397"/>
      <c r="B43" s="394"/>
      <c r="C43" s="394"/>
      <c r="D43" s="394"/>
      <c r="E43" s="394"/>
      <c r="F43" s="394"/>
      <c r="G43" s="394"/>
      <c r="H43" s="394"/>
      <c r="I43" s="394"/>
      <c r="J43" s="394"/>
      <c r="K43" s="394"/>
      <c r="L43" s="394"/>
      <c r="M43" s="394"/>
      <c r="P43" s="1956" t="s">
        <v>157</v>
      </c>
      <c r="Q43" s="1962">
        <v>357.69200000000001</v>
      </c>
      <c r="R43" s="1968">
        <v>6.6065140910104944E-2</v>
      </c>
      <c r="T43" s="1958" t="s">
        <v>157</v>
      </c>
      <c r="U43" s="1958">
        <v>357.69200000000001</v>
      </c>
    </row>
    <row r="44" spans="1:21" x14ac:dyDescent="0.25">
      <c r="A44" s="397"/>
      <c r="B44" s="394"/>
      <c r="C44" s="394"/>
      <c r="D44" s="394"/>
      <c r="E44" s="394"/>
      <c r="F44" s="394"/>
      <c r="G44" s="394"/>
      <c r="H44" s="394"/>
      <c r="I44" s="394"/>
      <c r="J44" s="394"/>
      <c r="K44" s="394"/>
      <c r="L44" s="394"/>
      <c r="M44" s="394"/>
      <c r="P44" s="1956" t="s">
        <v>1470</v>
      </c>
      <c r="Q44" s="1969">
        <v>2045.6950000000102</v>
      </c>
      <c r="R44" s="1968">
        <v>0.37783659806229331</v>
      </c>
      <c r="T44" s="1958" t="s">
        <v>198</v>
      </c>
      <c r="U44" s="1958">
        <v>3368.5369999999998</v>
      </c>
    </row>
    <row r="45" spans="1:21" x14ac:dyDescent="0.25">
      <c r="A45" s="397"/>
      <c r="B45" s="394"/>
      <c r="C45" s="394"/>
      <c r="D45" s="394"/>
      <c r="E45" s="394"/>
      <c r="F45" s="394"/>
      <c r="G45" s="394"/>
      <c r="H45" s="394"/>
      <c r="I45" s="394"/>
      <c r="J45" s="394"/>
      <c r="K45" s="394"/>
      <c r="L45" s="394"/>
      <c r="M45" s="394"/>
      <c r="P45" s="1956" t="s">
        <v>1452</v>
      </c>
      <c r="Q45" s="1969">
        <v>5414.23200000001</v>
      </c>
      <c r="R45" s="1968">
        <v>1</v>
      </c>
      <c r="S45" s="1966"/>
      <c r="T45" s="1958"/>
      <c r="U45" s="1958"/>
    </row>
    <row r="46" spans="1:21" x14ac:dyDescent="0.25">
      <c r="A46" s="397"/>
      <c r="B46" s="394"/>
      <c r="C46" s="394"/>
      <c r="D46" s="394"/>
      <c r="E46" s="394"/>
      <c r="F46" s="394"/>
      <c r="G46" s="394"/>
      <c r="H46" s="394"/>
      <c r="I46" s="394"/>
      <c r="J46" s="394"/>
      <c r="K46" s="394"/>
      <c r="L46" s="394"/>
      <c r="M46" s="394"/>
      <c r="Q46" s="1966"/>
    </row>
    <row r="47" spans="1:21" x14ac:dyDescent="0.25">
      <c r="A47" s="397"/>
      <c r="B47" s="394"/>
      <c r="C47" s="394"/>
      <c r="D47" s="394"/>
      <c r="E47" s="394"/>
      <c r="F47" s="394"/>
      <c r="G47" s="394"/>
      <c r="H47" s="394"/>
      <c r="I47" s="394"/>
      <c r="J47" s="394"/>
      <c r="K47" s="394"/>
      <c r="L47" s="394"/>
      <c r="M47" s="394"/>
      <c r="S47" s="1966"/>
      <c r="T47" s="1958"/>
      <c r="U47" s="1958"/>
    </row>
    <row r="48" spans="1:21" x14ac:dyDescent="0.25">
      <c r="A48" s="397"/>
      <c r="B48" s="394"/>
      <c r="C48" s="394"/>
      <c r="D48" s="394"/>
      <c r="E48" s="394"/>
      <c r="F48" s="394"/>
      <c r="G48" s="394"/>
      <c r="H48" s="394"/>
      <c r="I48" s="394"/>
      <c r="J48" s="394"/>
      <c r="K48" s="394"/>
      <c r="L48" s="394"/>
      <c r="M48" s="394"/>
      <c r="T48" s="1958"/>
      <c r="U48" s="1958"/>
    </row>
    <row r="49" spans="1:21" x14ac:dyDescent="0.25">
      <c r="A49" s="397"/>
      <c r="B49" s="394"/>
      <c r="C49" s="394"/>
      <c r="D49" s="394"/>
      <c r="E49" s="394"/>
      <c r="F49" s="394"/>
      <c r="G49" s="394"/>
      <c r="H49" s="394"/>
      <c r="I49" s="394"/>
      <c r="J49" s="394"/>
      <c r="K49" s="394"/>
      <c r="L49" s="394"/>
      <c r="M49" s="394"/>
      <c r="T49" s="1958"/>
      <c r="U49" s="1958"/>
    </row>
    <row r="50" spans="1:21" x14ac:dyDescent="0.25">
      <c r="A50" s="397"/>
      <c r="B50" s="394"/>
      <c r="C50" s="394"/>
      <c r="D50" s="394"/>
      <c r="E50" s="394"/>
      <c r="F50" s="394"/>
      <c r="G50" s="394"/>
      <c r="H50" s="394"/>
      <c r="I50" s="394"/>
      <c r="J50" s="394"/>
      <c r="K50" s="394"/>
      <c r="L50" s="394"/>
      <c r="M50" s="394"/>
      <c r="T50" s="1958"/>
      <c r="U50" s="1958"/>
    </row>
    <row r="51" spans="1:21" x14ac:dyDescent="0.25">
      <c r="A51" s="397"/>
      <c r="B51" s="394"/>
      <c r="C51" s="394"/>
      <c r="D51" s="394"/>
      <c r="E51" s="394"/>
      <c r="F51" s="394"/>
      <c r="G51" s="394"/>
      <c r="H51" s="394"/>
      <c r="I51" s="394"/>
      <c r="J51" s="394"/>
      <c r="K51" s="394"/>
      <c r="L51" s="394"/>
      <c r="M51" s="394"/>
      <c r="T51" s="1958"/>
      <c r="U51" s="1958"/>
    </row>
    <row r="52" spans="1:21" x14ac:dyDescent="0.25">
      <c r="A52" s="397"/>
      <c r="B52" s="394"/>
      <c r="C52" s="394"/>
      <c r="D52" s="394"/>
      <c r="E52" s="394"/>
      <c r="F52" s="394"/>
      <c r="G52" s="394"/>
      <c r="H52" s="394"/>
      <c r="I52" s="394"/>
      <c r="J52" s="394"/>
      <c r="K52" s="394"/>
      <c r="L52" s="394"/>
      <c r="M52" s="394"/>
      <c r="T52" s="1958"/>
      <c r="U52" s="1958"/>
    </row>
    <row r="53" spans="1:21" x14ac:dyDescent="0.25">
      <c r="A53" s="397"/>
      <c r="B53" s="394"/>
      <c r="C53" s="394"/>
      <c r="D53" s="394"/>
      <c r="E53" s="394"/>
      <c r="F53" s="394"/>
      <c r="G53" s="394"/>
      <c r="H53" s="394"/>
      <c r="I53" s="394"/>
      <c r="J53" s="394"/>
      <c r="K53" s="394"/>
      <c r="L53" s="394"/>
      <c r="M53" s="394"/>
      <c r="T53" s="1958"/>
      <c r="U53" s="1958"/>
    </row>
    <row r="54" spans="1:21" x14ac:dyDescent="0.25">
      <c r="A54" s="397"/>
      <c r="B54" s="394"/>
      <c r="C54" s="394"/>
      <c r="D54" s="394"/>
      <c r="E54" s="394"/>
      <c r="F54" s="394"/>
      <c r="G54" s="394"/>
      <c r="H54" s="394"/>
      <c r="I54" s="394"/>
      <c r="J54" s="394"/>
      <c r="K54" s="394"/>
      <c r="L54" s="394"/>
      <c r="M54" s="394"/>
      <c r="O54" s="1966"/>
      <c r="T54" s="1958"/>
      <c r="U54" s="1958"/>
    </row>
    <row r="55" spans="1:21" x14ac:dyDescent="0.25">
      <c r="A55" s="397"/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4"/>
      <c r="M55" s="394"/>
      <c r="T55" s="1958"/>
      <c r="U55" s="1958"/>
    </row>
    <row r="56" spans="1:21" x14ac:dyDescent="0.25">
      <c r="A56" s="394"/>
      <c r="B56" s="394"/>
      <c r="C56" s="394"/>
      <c r="D56" s="394"/>
      <c r="E56" s="394"/>
      <c r="F56" s="394"/>
      <c r="G56" s="394"/>
      <c r="H56" s="394"/>
      <c r="I56" s="394"/>
      <c r="J56" s="394"/>
      <c r="K56" s="394"/>
      <c r="L56" s="394"/>
      <c r="M56" s="394"/>
      <c r="T56" s="1958"/>
      <c r="U56" s="1958"/>
    </row>
    <row r="57" spans="1:21" x14ac:dyDescent="0.25">
      <c r="A57" s="394"/>
      <c r="B57" s="394"/>
      <c r="C57" s="394"/>
      <c r="D57" s="394"/>
      <c r="E57" s="394"/>
      <c r="F57" s="394"/>
      <c r="G57" s="394"/>
      <c r="H57" s="394"/>
      <c r="I57" s="394"/>
      <c r="J57" s="394"/>
      <c r="K57" s="394"/>
      <c r="L57" s="394"/>
      <c r="M57" s="394"/>
      <c r="T57" s="1958"/>
      <c r="U57" s="1958"/>
    </row>
    <row r="58" spans="1:21" x14ac:dyDescent="0.25">
      <c r="A58" s="394"/>
      <c r="B58" s="394"/>
      <c r="C58" s="394"/>
      <c r="D58" s="394"/>
      <c r="E58" s="394"/>
      <c r="F58" s="394"/>
      <c r="G58" s="394"/>
      <c r="H58" s="394"/>
      <c r="I58" s="394"/>
      <c r="J58" s="394"/>
      <c r="K58" s="394"/>
      <c r="L58" s="394"/>
      <c r="M58" s="394"/>
      <c r="T58" s="1958"/>
      <c r="U58" s="1958"/>
    </row>
    <row r="59" spans="1:21" x14ac:dyDescent="0.25">
      <c r="A59" s="394"/>
      <c r="B59" s="394"/>
      <c r="C59" s="394"/>
      <c r="D59" s="394"/>
      <c r="E59" s="394"/>
      <c r="F59" s="394"/>
      <c r="G59" s="394"/>
      <c r="H59" s="394"/>
      <c r="I59" s="394"/>
      <c r="J59" s="394"/>
      <c r="K59" s="394"/>
      <c r="L59" s="394"/>
      <c r="M59" s="394"/>
    </row>
    <row r="60" spans="1:21" x14ac:dyDescent="0.25">
      <c r="A60" s="394"/>
      <c r="B60" s="394"/>
      <c r="C60" s="394"/>
      <c r="D60" s="394"/>
      <c r="E60" s="394"/>
      <c r="F60" s="394"/>
      <c r="G60" s="394"/>
      <c r="H60" s="394"/>
      <c r="I60" s="394"/>
      <c r="J60" s="394"/>
      <c r="K60" s="394"/>
      <c r="L60" s="394"/>
      <c r="M60" s="394"/>
      <c r="T60" s="1958"/>
      <c r="U60" s="1958"/>
    </row>
    <row r="61" spans="1:21" x14ac:dyDescent="0.25">
      <c r="A61" s="397"/>
      <c r="B61" s="394"/>
      <c r="C61" s="394"/>
      <c r="D61" s="394"/>
      <c r="E61" s="394"/>
      <c r="F61" s="394"/>
      <c r="G61" s="394"/>
      <c r="H61" s="394"/>
      <c r="I61" s="394"/>
      <c r="J61" s="394"/>
      <c r="K61" s="394"/>
      <c r="L61" s="394"/>
      <c r="M61" s="394"/>
      <c r="T61" s="1957" t="s">
        <v>1368</v>
      </c>
      <c r="U61" s="1958" t="s">
        <v>393</v>
      </c>
    </row>
    <row r="62" spans="1:21" x14ac:dyDescent="0.25">
      <c r="A62" s="397"/>
      <c r="B62" s="394"/>
      <c r="C62" s="394"/>
      <c r="D62" s="394"/>
      <c r="E62" s="394"/>
      <c r="F62" s="394"/>
      <c r="G62" s="394"/>
      <c r="H62" s="394"/>
      <c r="I62" s="394"/>
      <c r="J62" s="394"/>
      <c r="K62" s="394"/>
      <c r="L62" s="394"/>
      <c r="M62" s="394"/>
      <c r="T62" s="1957" t="s">
        <v>5</v>
      </c>
      <c r="U62" s="1958" t="s">
        <v>1366</v>
      </c>
    </row>
    <row r="63" spans="1:21" x14ac:dyDescent="0.25">
      <c r="A63" s="397"/>
      <c r="B63" s="394"/>
      <c r="C63" s="394"/>
      <c r="D63" s="394"/>
      <c r="E63" s="394"/>
      <c r="F63" s="394"/>
      <c r="G63" s="394"/>
      <c r="H63" s="394"/>
      <c r="I63" s="394"/>
      <c r="J63" s="394"/>
      <c r="K63" s="394"/>
      <c r="L63" s="394"/>
      <c r="M63" s="394"/>
      <c r="T63" s="1957" t="s">
        <v>1458</v>
      </c>
      <c r="U63" s="1958" t="s">
        <v>408</v>
      </c>
    </row>
    <row r="64" spans="1:21" x14ac:dyDescent="0.25">
      <c r="A64" s="397"/>
      <c r="B64" s="394"/>
      <c r="C64" s="394"/>
      <c r="D64" s="394"/>
      <c r="E64" s="394"/>
      <c r="F64" s="394"/>
      <c r="G64" s="394"/>
      <c r="H64" s="394"/>
      <c r="I64" s="394"/>
      <c r="J64" s="394"/>
      <c r="K64" s="394"/>
      <c r="L64" s="394"/>
      <c r="M64" s="394"/>
      <c r="T64" s="1957" t="s">
        <v>7</v>
      </c>
      <c r="U64" s="1958" t="s">
        <v>8</v>
      </c>
    </row>
    <row r="65" spans="1:22" ht="15" customHeight="1" x14ac:dyDescent="0.25">
      <c r="A65" s="397"/>
      <c r="B65" s="394"/>
      <c r="C65" s="394"/>
      <c r="D65" s="394"/>
      <c r="E65" s="394"/>
      <c r="F65" s="394"/>
      <c r="G65" s="394"/>
      <c r="H65" s="394"/>
      <c r="I65" s="394"/>
      <c r="J65" s="394"/>
      <c r="K65" s="394"/>
      <c r="L65" s="394"/>
      <c r="M65" s="394"/>
      <c r="P65" s="1960" t="s">
        <v>1472</v>
      </c>
      <c r="T65" s="1958"/>
      <c r="U65" s="1958"/>
    </row>
    <row r="66" spans="1:22" x14ac:dyDescent="0.25">
      <c r="A66" s="397"/>
      <c r="B66" s="394"/>
      <c r="C66" s="394"/>
      <c r="D66" s="394"/>
      <c r="E66" s="394"/>
      <c r="F66" s="394"/>
      <c r="G66" s="394"/>
      <c r="H66" s="394"/>
      <c r="I66" s="394"/>
      <c r="J66" s="394"/>
      <c r="K66" s="394"/>
      <c r="L66" s="394"/>
      <c r="M66" s="394"/>
      <c r="P66" s="1956" t="s">
        <v>13</v>
      </c>
      <c r="Q66" s="1956" t="s">
        <v>1468</v>
      </c>
      <c r="R66" s="1961" t="s">
        <v>1469</v>
      </c>
      <c r="T66" s="1958" t="s">
        <v>417</v>
      </c>
      <c r="U66" s="1958" t="s">
        <v>1449</v>
      </c>
    </row>
    <row r="67" spans="1:22" x14ac:dyDescent="0.25">
      <c r="A67" s="397"/>
      <c r="B67" s="394"/>
      <c r="C67" s="394"/>
      <c r="D67" s="394"/>
      <c r="E67" s="394"/>
      <c r="F67" s="394"/>
      <c r="G67" s="394"/>
      <c r="H67" s="394"/>
      <c r="I67" s="394"/>
      <c r="J67" s="394"/>
      <c r="K67" s="394"/>
      <c r="L67" s="394"/>
      <c r="M67" s="394"/>
      <c r="P67" s="1956" t="s">
        <v>113</v>
      </c>
      <c r="Q67" s="1962">
        <v>2259.8600000000006</v>
      </c>
      <c r="R67" s="1968">
        <v>0.28167304209527866</v>
      </c>
      <c r="S67" s="1956" t="s">
        <v>113</v>
      </c>
      <c r="T67" s="1958" t="s">
        <v>113</v>
      </c>
      <c r="U67" s="1958">
        <v>2259.8600000000006</v>
      </c>
    </row>
    <row r="68" spans="1:22" x14ac:dyDescent="0.25">
      <c r="A68" s="397"/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P68" s="1956" t="s">
        <v>145</v>
      </c>
      <c r="Q68" s="1962">
        <v>1285.6000000000001</v>
      </c>
      <c r="R68" s="1968">
        <v>0.16023951170324274</v>
      </c>
      <c r="S68" s="1956" t="s">
        <v>145</v>
      </c>
      <c r="T68" s="1958" t="s">
        <v>145</v>
      </c>
      <c r="U68" s="1958">
        <v>1285.6000000000001</v>
      </c>
    </row>
    <row r="69" spans="1:22" x14ac:dyDescent="0.25">
      <c r="A69" s="397"/>
      <c r="B69" s="394"/>
      <c r="C69" s="394"/>
      <c r="D69" s="394"/>
      <c r="E69" s="394"/>
      <c r="F69" s="394"/>
      <c r="G69" s="394"/>
      <c r="H69" s="394"/>
      <c r="I69" s="394"/>
      <c r="J69" s="394"/>
      <c r="K69" s="394"/>
      <c r="L69" s="394"/>
      <c r="M69" s="394"/>
      <c r="P69" s="1956" t="s">
        <v>159</v>
      </c>
      <c r="Q69" s="1962">
        <v>970.7</v>
      </c>
      <c r="R69" s="1968">
        <v>0.12098980554631124</v>
      </c>
      <c r="S69" s="1956" t="s">
        <v>159</v>
      </c>
      <c r="T69" s="1958" t="s">
        <v>159</v>
      </c>
      <c r="U69" s="1958">
        <v>970.7</v>
      </c>
    </row>
    <row r="70" spans="1:22" x14ac:dyDescent="0.25">
      <c r="A70" s="397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P70" s="1956" t="s">
        <v>179</v>
      </c>
      <c r="Q70" s="1962">
        <v>726</v>
      </c>
      <c r="R70" s="1968">
        <v>9.0489954493274918E-2</v>
      </c>
      <c r="S70" s="1956" t="s">
        <v>179</v>
      </c>
      <c r="T70" s="1958" t="s">
        <v>179</v>
      </c>
      <c r="U70" s="1958">
        <v>726</v>
      </c>
    </row>
    <row r="71" spans="1:22" x14ac:dyDescent="0.25">
      <c r="A71" s="397"/>
      <c r="B71" s="394"/>
      <c r="C71" s="394"/>
      <c r="D71" s="394"/>
      <c r="E71" s="394"/>
      <c r="F71" s="394"/>
      <c r="G71" s="394"/>
      <c r="H71" s="394"/>
      <c r="I71" s="394"/>
      <c r="J71" s="394"/>
      <c r="K71" s="394"/>
      <c r="L71" s="394"/>
      <c r="M71" s="394"/>
      <c r="P71" s="1956" t="s">
        <v>115</v>
      </c>
      <c r="Q71" s="1962">
        <v>578.79999999999995</v>
      </c>
      <c r="R71" s="1968">
        <v>7.2142679973426327E-2</v>
      </c>
      <c r="S71" s="1956" t="s">
        <v>115</v>
      </c>
      <c r="T71" s="1958" t="s">
        <v>115</v>
      </c>
      <c r="U71" s="1958">
        <v>578.79999999999995</v>
      </c>
    </row>
    <row r="72" spans="1:22" x14ac:dyDescent="0.25">
      <c r="A72" s="397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P72" s="1956" t="s">
        <v>107</v>
      </c>
      <c r="Q72" s="1962">
        <v>330.34</v>
      </c>
      <c r="R72" s="1968">
        <v>4.117417571254605E-2</v>
      </c>
      <c r="S72" s="1956" t="s">
        <v>107</v>
      </c>
      <c r="T72" s="1958" t="s">
        <v>107</v>
      </c>
      <c r="U72" s="1958">
        <v>330.34</v>
      </c>
    </row>
    <row r="73" spans="1:22" x14ac:dyDescent="0.25">
      <c r="A73" s="397"/>
      <c r="B73" s="394"/>
      <c r="C73" s="394"/>
      <c r="D73" s="394"/>
      <c r="E73" s="394"/>
      <c r="F73" s="394"/>
      <c r="G73" s="394"/>
      <c r="H73" s="394"/>
      <c r="I73" s="394"/>
      <c r="J73" s="394"/>
      <c r="K73" s="394"/>
      <c r="L73" s="394"/>
      <c r="M73" s="394"/>
      <c r="P73" s="1956" t="s">
        <v>1470</v>
      </c>
      <c r="Q73" s="1962">
        <v>1871.6900000000023</v>
      </c>
      <c r="R73" s="1968">
        <v>0.23329083047592</v>
      </c>
      <c r="T73" s="1958" t="s">
        <v>195</v>
      </c>
      <c r="U73" s="1958">
        <v>300</v>
      </c>
    </row>
    <row r="74" spans="1:22" ht="15" customHeight="1" x14ac:dyDescent="0.25">
      <c r="A74" s="397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P74" s="1956" t="s">
        <v>1452</v>
      </c>
      <c r="Q74" s="1962">
        <v>8022.9900000000034</v>
      </c>
      <c r="R74" s="1968">
        <v>1</v>
      </c>
      <c r="T74" s="1958" t="s">
        <v>198</v>
      </c>
      <c r="U74" s="1958">
        <v>6451.3000000000011</v>
      </c>
    </row>
    <row r="75" spans="1:22" ht="15" customHeight="1" x14ac:dyDescent="0.25">
      <c r="A75" s="397"/>
      <c r="B75" s="394"/>
      <c r="C75" s="394"/>
      <c r="D75" s="394"/>
      <c r="E75" s="394"/>
      <c r="F75" s="394"/>
      <c r="G75" s="394"/>
      <c r="H75" s="394"/>
      <c r="I75" s="394"/>
      <c r="J75" s="394"/>
      <c r="K75" s="394"/>
      <c r="L75" s="394"/>
      <c r="M75" s="394"/>
      <c r="Q75" s="1970"/>
      <c r="R75" s="1970"/>
      <c r="V75" s="1968"/>
    </row>
    <row r="76" spans="1:22" x14ac:dyDescent="0.25">
      <c r="A76" s="397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Q76" s="1966"/>
      <c r="T76" s="1958"/>
      <c r="U76" s="1958"/>
      <c r="V76" s="1966"/>
    </row>
    <row r="77" spans="1:22" x14ac:dyDescent="0.25">
      <c r="A77" s="397"/>
      <c r="B77" s="394"/>
      <c r="C77" s="394"/>
      <c r="D77" s="394"/>
      <c r="E77" s="394"/>
      <c r="F77" s="394"/>
      <c r="G77" s="394"/>
      <c r="H77" s="394"/>
      <c r="I77" s="394"/>
      <c r="J77" s="394"/>
      <c r="K77" s="394"/>
      <c r="L77" s="394"/>
      <c r="M77" s="394"/>
      <c r="T77" s="1958"/>
      <c r="U77" s="1958"/>
    </row>
    <row r="78" spans="1:22" x14ac:dyDescent="0.25">
      <c r="A78" s="397"/>
      <c r="B78" s="394"/>
      <c r="C78" s="394"/>
      <c r="D78" s="394"/>
      <c r="E78" s="394"/>
      <c r="F78" s="394"/>
      <c r="G78" s="394"/>
      <c r="H78" s="394"/>
      <c r="I78" s="394"/>
      <c r="J78" s="394"/>
      <c r="K78" s="394"/>
      <c r="L78" s="394"/>
      <c r="M78" s="394"/>
      <c r="T78" s="1958"/>
      <c r="U78" s="1958"/>
    </row>
    <row r="79" spans="1:22" x14ac:dyDescent="0.25">
      <c r="A79" s="397"/>
      <c r="B79" s="394"/>
      <c r="C79" s="394"/>
      <c r="D79" s="394"/>
      <c r="E79" s="394"/>
      <c r="F79" s="394"/>
      <c r="G79" s="394"/>
      <c r="H79" s="394"/>
      <c r="I79" s="394"/>
      <c r="J79" s="394"/>
      <c r="K79" s="394"/>
      <c r="L79" s="394"/>
      <c r="M79" s="394"/>
      <c r="Q79" s="1966"/>
      <c r="T79" s="1958"/>
      <c r="U79" s="1958"/>
    </row>
    <row r="80" spans="1:22" x14ac:dyDescent="0.25">
      <c r="A80" s="397"/>
      <c r="B80" s="394"/>
      <c r="C80" s="394"/>
      <c r="D80" s="394"/>
      <c r="E80" s="394"/>
      <c r="F80" s="394"/>
      <c r="G80" s="394"/>
      <c r="H80" s="394"/>
      <c r="I80" s="394"/>
      <c r="J80" s="394"/>
      <c r="K80" s="394"/>
      <c r="L80" s="394"/>
      <c r="M80" s="394"/>
      <c r="T80" s="1958"/>
      <c r="U80" s="1958"/>
    </row>
    <row r="81" spans="1:21" x14ac:dyDescent="0.25">
      <c r="A81" s="397"/>
      <c r="B81" s="394"/>
      <c r="C81" s="394"/>
      <c r="D81" s="394"/>
      <c r="E81" s="394"/>
      <c r="F81" s="394"/>
      <c r="G81" s="394"/>
      <c r="H81" s="394"/>
      <c r="I81" s="394"/>
      <c r="J81" s="394"/>
      <c r="K81" s="394"/>
      <c r="L81" s="394"/>
      <c r="M81" s="394"/>
      <c r="T81" s="1958"/>
      <c r="U81" s="1958"/>
    </row>
    <row r="82" spans="1:21" x14ac:dyDescent="0.25">
      <c r="A82" s="397"/>
      <c r="B82" s="394"/>
      <c r="C82" s="394"/>
      <c r="D82" s="394"/>
      <c r="E82" s="394"/>
      <c r="F82" s="394"/>
      <c r="G82" s="394"/>
      <c r="H82" s="394"/>
      <c r="I82" s="394"/>
      <c r="J82" s="394"/>
      <c r="K82" s="394"/>
      <c r="L82" s="394"/>
      <c r="M82" s="394"/>
      <c r="T82" s="1958"/>
      <c r="U82" s="1958"/>
    </row>
    <row r="83" spans="1:21" x14ac:dyDescent="0.25">
      <c r="A83" s="397"/>
      <c r="B83" s="394"/>
      <c r="C83" s="394"/>
      <c r="D83" s="394"/>
      <c r="E83" s="394"/>
      <c r="F83" s="394"/>
      <c r="G83" s="394"/>
      <c r="H83" s="394"/>
      <c r="I83" s="394"/>
      <c r="J83" s="394"/>
      <c r="K83" s="394"/>
      <c r="L83" s="394"/>
      <c r="M83" s="394"/>
      <c r="T83" s="1958"/>
      <c r="U83" s="1958"/>
    </row>
    <row r="84" spans="1:21" x14ac:dyDescent="0.25">
      <c r="A84" s="397"/>
      <c r="B84" s="394"/>
      <c r="C84" s="394"/>
      <c r="D84" s="394"/>
      <c r="E84" s="394"/>
      <c r="F84" s="394"/>
      <c r="G84" s="394"/>
      <c r="H84" s="394"/>
      <c r="I84" s="394"/>
      <c r="J84" s="394"/>
      <c r="K84" s="394"/>
      <c r="L84" s="394"/>
      <c r="M84" s="394"/>
      <c r="T84" s="1958"/>
      <c r="U84" s="1958"/>
    </row>
    <row r="85" spans="1:21" x14ac:dyDescent="0.25">
      <c r="A85" s="394"/>
      <c r="B85" s="394"/>
      <c r="C85" s="394"/>
      <c r="D85" s="394"/>
      <c r="E85" s="394"/>
      <c r="F85" s="394"/>
      <c r="G85" s="394"/>
      <c r="H85" s="394"/>
      <c r="I85" s="394"/>
      <c r="J85" s="394"/>
      <c r="K85" s="394"/>
      <c r="L85" s="394"/>
      <c r="M85" s="394"/>
      <c r="T85" s="1958"/>
      <c r="U85" s="1958"/>
    </row>
    <row r="86" spans="1:21" x14ac:dyDescent="0.25">
      <c r="A86" s="394"/>
      <c r="B86" s="394"/>
      <c r="C86" s="394"/>
      <c r="D86" s="394"/>
      <c r="E86" s="394"/>
      <c r="F86" s="394"/>
      <c r="G86" s="394"/>
      <c r="H86" s="394"/>
      <c r="I86" s="394"/>
      <c r="J86" s="394"/>
      <c r="K86" s="394"/>
      <c r="L86" s="394"/>
      <c r="M86" s="394"/>
      <c r="T86" s="1958"/>
      <c r="U86" s="1958"/>
    </row>
    <row r="87" spans="1:21" x14ac:dyDescent="0.25">
      <c r="A87" s="394"/>
      <c r="B87" s="394"/>
      <c r="C87" s="394"/>
      <c r="D87" s="394"/>
      <c r="E87" s="394"/>
      <c r="F87" s="394"/>
      <c r="G87" s="394"/>
      <c r="H87" s="394"/>
      <c r="I87" s="394"/>
      <c r="J87" s="394"/>
      <c r="K87" s="394"/>
      <c r="L87" s="394"/>
      <c r="M87" s="394"/>
      <c r="T87" s="1958"/>
      <c r="U87" s="1958"/>
    </row>
    <row r="88" spans="1:21" x14ac:dyDescent="0.25">
      <c r="A88" s="394"/>
      <c r="B88" s="394"/>
      <c r="C88" s="394"/>
      <c r="D88" s="394"/>
      <c r="E88" s="394"/>
      <c r="F88" s="394"/>
      <c r="G88" s="394"/>
      <c r="H88" s="394"/>
      <c r="I88" s="394"/>
      <c r="J88" s="394"/>
      <c r="K88" s="394"/>
      <c r="L88" s="394"/>
      <c r="M88" s="394"/>
    </row>
    <row r="89" spans="1:21" x14ac:dyDescent="0.25">
      <c r="A89" s="394"/>
      <c r="B89" s="394"/>
      <c r="C89" s="394"/>
      <c r="D89" s="394"/>
      <c r="E89" s="394"/>
      <c r="F89" s="394"/>
      <c r="G89" s="394"/>
      <c r="H89" s="394"/>
      <c r="I89" s="394"/>
      <c r="J89" s="394"/>
      <c r="K89" s="394"/>
      <c r="L89" s="394"/>
      <c r="M89" s="394"/>
      <c r="T89" s="1957" t="s">
        <v>1368</v>
      </c>
      <c r="U89" s="1958" t="s">
        <v>4</v>
      </c>
    </row>
    <row r="90" spans="1:21" x14ac:dyDescent="0.25">
      <c r="A90" s="394"/>
      <c r="B90" s="394"/>
      <c r="C90" s="394"/>
      <c r="D90" s="394"/>
      <c r="E90" s="394"/>
      <c r="F90" s="394"/>
      <c r="G90" s="394"/>
      <c r="H90" s="394"/>
      <c r="I90" s="394"/>
      <c r="J90" s="394"/>
      <c r="K90" s="394"/>
      <c r="L90" s="394"/>
      <c r="M90" s="394"/>
      <c r="T90" s="1957" t="s">
        <v>5</v>
      </c>
      <c r="U90" s="1958" t="s">
        <v>1366</v>
      </c>
    </row>
    <row r="91" spans="1:21" x14ac:dyDescent="0.25">
      <c r="A91" s="397"/>
      <c r="B91" s="394"/>
      <c r="C91" s="394"/>
      <c r="D91" s="394"/>
      <c r="E91" s="394"/>
      <c r="F91" s="394"/>
      <c r="G91" s="394"/>
      <c r="H91" s="394"/>
      <c r="I91" s="394"/>
      <c r="J91" s="394"/>
      <c r="K91" s="394"/>
      <c r="L91" s="394"/>
      <c r="M91" s="394"/>
      <c r="T91" s="1957" t="s">
        <v>1458</v>
      </c>
      <c r="U91" s="1958" t="s">
        <v>409</v>
      </c>
    </row>
    <row r="92" spans="1:21" ht="15" customHeight="1" x14ac:dyDescent="0.25">
      <c r="A92" s="397"/>
      <c r="B92" s="394"/>
      <c r="C92" s="394"/>
      <c r="D92" s="394"/>
      <c r="E92" s="394"/>
      <c r="F92" s="394"/>
      <c r="G92" s="394"/>
      <c r="H92" s="394"/>
      <c r="I92" s="394"/>
      <c r="J92" s="394"/>
      <c r="K92" s="394"/>
      <c r="L92" s="394"/>
      <c r="M92" s="394"/>
      <c r="P92" s="1960" t="s">
        <v>1473</v>
      </c>
      <c r="T92" s="1958"/>
      <c r="U92" s="1958"/>
    </row>
    <row r="93" spans="1:21" x14ac:dyDescent="0.25">
      <c r="A93" s="397"/>
      <c r="B93" s="394"/>
      <c r="C93" s="394"/>
      <c r="D93" s="394"/>
      <c r="E93" s="394"/>
      <c r="F93" s="394"/>
      <c r="G93" s="394"/>
      <c r="H93" s="394"/>
      <c r="I93" s="394"/>
      <c r="J93" s="394"/>
      <c r="K93" s="394"/>
      <c r="L93" s="394"/>
      <c r="M93" s="394"/>
      <c r="P93" s="1956" t="s">
        <v>13</v>
      </c>
      <c r="Q93" s="1956" t="s">
        <v>1468</v>
      </c>
      <c r="R93" s="1961" t="s">
        <v>1469</v>
      </c>
      <c r="T93" s="1958" t="s">
        <v>417</v>
      </c>
      <c r="U93" s="1958" t="s">
        <v>1449</v>
      </c>
    </row>
    <row r="94" spans="1:21" x14ac:dyDescent="0.25">
      <c r="A94" s="397"/>
      <c r="B94" s="394"/>
      <c r="C94" s="394"/>
      <c r="D94" s="394"/>
      <c r="E94" s="394"/>
      <c r="F94" s="394"/>
      <c r="G94" s="394"/>
      <c r="H94" s="394"/>
      <c r="I94" s="394"/>
      <c r="J94" s="394"/>
      <c r="K94" s="394"/>
      <c r="L94" s="394"/>
      <c r="M94" s="394"/>
      <c r="P94" s="1956" t="s">
        <v>159</v>
      </c>
      <c r="Q94" s="1962">
        <v>259.41500000000002</v>
      </c>
      <c r="R94" s="1968">
        <v>0.52460485019090142</v>
      </c>
      <c r="T94" s="1958" t="s">
        <v>159</v>
      </c>
      <c r="U94" s="1958">
        <v>259.41500000000002</v>
      </c>
    </row>
    <row r="95" spans="1:21" x14ac:dyDescent="0.25">
      <c r="A95" s="397"/>
      <c r="B95" s="394"/>
      <c r="C95" s="394"/>
      <c r="D95" s="394"/>
      <c r="E95" s="394"/>
      <c r="F95" s="394"/>
      <c r="G95" s="394"/>
      <c r="H95" s="394"/>
      <c r="I95" s="394"/>
      <c r="J95" s="394"/>
      <c r="K95" s="394"/>
      <c r="L95" s="394"/>
      <c r="M95" s="394"/>
      <c r="P95" s="1956" t="s">
        <v>125</v>
      </c>
      <c r="Q95" s="1962">
        <v>80</v>
      </c>
      <c r="R95" s="1968">
        <v>0.16178088397074999</v>
      </c>
      <c r="T95" s="1958" t="s">
        <v>125</v>
      </c>
      <c r="U95" s="1958">
        <v>80</v>
      </c>
    </row>
    <row r="96" spans="1:21" x14ac:dyDescent="0.25">
      <c r="A96" s="397"/>
      <c r="B96" s="394"/>
      <c r="C96" s="394"/>
      <c r="D96" s="394"/>
      <c r="E96" s="394"/>
      <c r="F96" s="394"/>
      <c r="G96" s="394"/>
      <c r="H96" s="394"/>
      <c r="I96" s="394"/>
      <c r="J96" s="394"/>
      <c r="K96" s="394"/>
      <c r="L96" s="394"/>
      <c r="M96" s="394"/>
      <c r="P96" s="1956" t="s">
        <v>113</v>
      </c>
      <c r="Q96" s="1962">
        <v>44.540999999999997</v>
      </c>
      <c r="R96" s="1968">
        <v>9.0073529411764691E-2</v>
      </c>
      <c r="T96" s="1958" t="s">
        <v>113</v>
      </c>
      <c r="U96" s="1958">
        <v>44.540999999999997</v>
      </c>
    </row>
    <row r="97" spans="1:21" x14ac:dyDescent="0.25">
      <c r="A97" s="397"/>
      <c r="B97" s="394"/>
      <c r="C97" s="394"/>
      <c r="D97" s="394"/>
      <c r="E97" s="394"/>
      <c r="F97" s="394"/>
      <c r="G97" s="394"/>
      <c r="H97" s="394"/>
      <c r="I97" s="394"/>
      <c r="J97" s="394"/>
      <c r="K97" s="394"/>
      <c r="L97" s="394"/>
      <c r="M97" s="394"/>
      <c r="P97" s="1956" t="s">
        <v>177</v>
      </c>
      <c r="Q97" s="1962">
        <v>20</v>
      </c>
      <c r="R97" s="1968">
        <v>4.0445220992687499E-2</v>
      </c>
      <c r="T97" s="1958" t="s">
        <v>177</v>
      </c>
      <c r="U97" s="1958">
        <v>20</v>
      </c>
    </row>
    <row r="98" spans="1:21" x14ac:dyDescent="0.25">
      <c r="A98" s="397"/>
      <c r="B98" s="394"/>
      <c r="C98" s="394"/>
      <c r="D98" s="394"/>
      <c r="E98" s="394"/>
      <c r="F98" s="394"/>
      <c r="G98" s="394"/>
      <c r="H98" s="394"/>
      <c r="I98" s="394"/>
      <c r="J98" s="394"/>
      <c r="K98" s="394"/>
      <c r="L98" s="394"/>
      <c r="M98" s="394"/>
      <c r="P98" s="1956" t="s">
        <v>161</v>
      </c>
      <c r="Q98" s="1962">
        <v>20</v>
      </c>
      <c r="R98" s="1968">
        <v>4.0445220992687499E-2</v>
      </c>
      <c r="T98" s="1958" t="s">
        <v>161</v>
      </c>
      <c r="U98" s="1958">
        <v>20</v>
      </c>
    </row>
    <row r="99" spans="1:21" x14ac:dyDescent="0.25">
      <c r="A99" s="397"/>
      <c r="B99" s="394"/>
      <c r="C99" s="394"/>
      <c r="D99" s="394"/>
      <c r="E99" s="394"/>
      <c r="F99" s="394"/>
      <c r="G99" s="394"/>
      <c r="H99" s="394"/>
      <c r="I99" s="394"/>
      <c r="J99" s="394"/>
      <c r="K99" s="394"/>
      <c r="L99" s="394"/>
      <c r="M99" s="394"/>
      <c r="P99" s="1956" t="s">
        <v>193</v>
      </c>
      <c r="Q99" s="1962">
        <v>20</v>
      </c>
      <c r="R99" s="1968">
        <v>4.0445220992687499E-2</v>
      </c>
      <c r="T99" s="1958" t="s">
        <v>193</v>
      </c>
      <c r="U99" s="1958">
        <v>20</v>
      </c>
    </row>
    <row r="100" spans="1:21" x14ac:dyDescent="0.25">
      <c r="A100" s="397"/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P100" s="1956" t="s">
        <v>1470</v>
      </c>
      <c r="Q100" s="1962">
        <v>70.54000000000002</v>
      </c>
      <c r="R100" s="1968">
        <v>0.14265029444120886</v>
      </c>
      <c r="T100" s="1958" t="s">
        <v>153</v>
      </c>
      <c r="U100" s="1958">
        <v>20</v>
      </c>
    </row>
    <row r="101" spans="1:21" x14ac:dyDescent="0.25">
      <c r="A101" s="397"/>
      <c r="B101" s="394"/>
      <c r="C101" s="394"/>
      <c r="D101" s="394"/>
      <c r="E101" s="394"/>
      <c r="F101" s="394"/>
      <c r="G101" s="394"/>
      <c r="H101" s="394"/>
      <c r="I101" s="394"/>
      <c r="J101" s="394"/>
      <c r="K101" s="394"/>
      <c r="L101" s="394"/>
      <c r="M101" s="394"/>
      <c r="P101" s="1956" t="s">
        <v>1452</v>
      </c>
      <c r="Q101" s="1971">
        <v>494.49600000000004</v>
      </c>
      <c r="R101" s="1968">
        <v>1</v>
      </c>
      <c r="T101" s="1958" t="s">
        <v>198</v>
      </c>
      <c r="U101" s="1958">
        <v>463.95600000000002</v>
      </c>
    </row>
    <row r="102" spans="1:21" ht="15" customHeight="1" x14ac:dyDescent="0.25">
      <c r="A102" s="397"/>
      <c r="B102" s="394"/>
      <c r="C102" s="394"/>
      <c r="D102" s="394"/>
      <c r="E102" s="394"/>
      <c r="F102" s="394"/>
      <c r="G102" s="394"/>
      <c r="H102" s="394"/>
      <c r="I102" s="394"/>
      <c r="J102" s="394"/>
      <c r="K102" s="394"/>
      <c r="L102" s="394"/>
      <c r="M102" s="394"/>
      <c r="T102" s="1958"/>
      <c r="U102" s="1958"/>
    </row>
    <row r="103" spans="1:21" ht="15" customHeight="1" x14ac:dyDescent="0.25">
      <c r="A103" s="397"/>
      <c r="B103" s="394"/>
      <c r="C103" s="394"/>
      <c r="D103" s="394"/>
      <c r="E103" s="394"/>
      <c r="F103" s="394"/>
      <c r="G103" s="394"/>
      <c r="H103" s="394"/>
      <c r="I103" s="394"/>
      <c r="J103" s="394"/>
      <c r="K103" s="394"/>
      <c r="L103" s="394"/>
      <c r="M103" s="394"/>
      <c r="T103" s="1958"/>
      <c r="U103" s="1958"/>
    </row>
    <row r="104" spans="1:21" ht="15" customHeight="1" x14ac:dyDescent="0.25">
      <c r="A104" s="397"/>
      <c r="B104" s="394"/>
      <c r="C104" s="394"/>
      <c r="D104" s="394"/>
      <c r="E104" s="394"/>
      <c r="F104" s="394"/>
      <c r="G104" s="394"/>
      <c r="H104" s="394"/>
      <c r="I104" s="394"/>
      <c r="J104" s="394"/>
      <c r="K104" s="394"/>
      <c r="L104" s="394"/>
      <c r="M104" s="394"/>
      <c r="T104" s="1958"/>
      <c r="U104" s="1958"/>
    </row>
    <row r="105" spans="1:21" ht="15" customHeight="1" x14ac:dyDescent="0.25">
      <c r="A105" s="397"/>
      <c r="B105" s="394"/>
      <c r="C105" s="394"/>
      <c r="D105" s="394"/>
      <c r="E105" s="394"/>
      <c r="F105" s="394"/>
      <c r="G105" s="394"/>
      <c r="H105" s="394"/>
      <c r="I105" s="394"/>
      <c r="J105" s="394"/>
      <c r="K105" s="394"/>
      <c r="L105" s="394"/>
      <c r="M105" s="394"/>
      <c r="T105" s="1958"/>
      <c r="U105" s="1958"/>
    </row>
    <row r="106" spans="1:21" ht="15" customHeight="1" x14ac:dyDescent="0.25">
      <c r="A106" s="397"/>
      <c r="B106" s="394"/>
      <c r="C106" s="394"/>
      <c r="D106" s="394"/>
      <c r="E106" s="394"/>
      <c r="F106" s="394"/>
      <c r="G106" s="394"/>
      <c r="H106" s="394"/>
      <c r="I106" s="394"/>
      <c r="J106" s="394"/>
      <c r="K106" s="394"/>
      <c r="L106" s="394"/>
      <c r="M106" s="394"/>
      <c r="T106" s="1958"/>
      <c r="U106" s="1958"/>
    </row>
    <row r="107" spans="1:21" ht="15" customHeight="1" x14ac:dyDescent="0.25">
      <c r="A107" s="397"/>
      <c r="B107" s="394"/>
      <c r="C107" s="394"/>
      <c r="D107" s="394"/>
      <c r="E107" s="394"/>
      <c r="F107" s="394"/>
      <c r="G107" s="394"/>
      <c r="H107" s="394"/>
      <c r="I107" s="394"/>
      <c r="J107" s="394"/>
      <c r="K107" s="394"/>
      <c r="L107" s="394"/>
      <c r="M107" s="394"/>
      <c r="T107" s="1958"/>
      <c r="U107" s="1958"/>
    </row>
    <row r="108" spans="1:21" ht="15" customHeight="1" x14ac:dyDescent="0.25">
      <c r="A108" s="397"/>
      <c r="B108" s="394"/>
      <c r="C108" s="394"/>
      <c r="D108" s="394"/>
      <c r="E108" s="394"/>
      <c r="F108" s="394"/>
      <c r="G108" s="394"/>
      <c r="H108" s="394"/>
      <c r="I108" s="394"/>
      <c r="J108" s="394"/>
      <c r="K108" s="394"/>
      <c r="L108" s="394"/>
      <c r="M108" s="394"/>
      <c r="T108" s="1958"/>
      <c r="U108" s="1958"/>
    </row>
    <row r="109" spans="1:21" ht="15" customHeight="1" x14ac:dyDescent="0.25">
      <c r="A109" s="397"/>
      <c r="B109" s="394"/>
      <c r="C109" s="394"/>
      <c r="D109" s="394"/>
      <c r="E109" s="394"/>
      <c r="F109" s="394"/>
      <c r="G109" s="394"/>
      <c r="H109" s="394"/>
      <c r="I109" s="394"/>
      <c r="J109" s="394"/>
      <c r="K109" s="394"/>
      <c r="L109" s="394"/>
      <c r="M109" s="394"/>
      <c r="T109" s="1958"/>
      <c r="U109" s="1958"/>
    </row>
    <row r="110" spans="1:21" ht="15" customHeight="1" x14ac:dyDescent="0.25">
      <c r="A110" s="397"/>
      <c r="B110" s="394"/>
      <c r="C110" s="394"/>
      <c r="D110" s="394"/>
      <c r="E110" s="394"/>
      <c r="F110" s="394"/>
      <c r="G110" s="394"/>
      <c r="H110" s="394"/>
      <c r="I110" s="394"/>
      <c r="J110" s="394"/>
      <c r="K110" s="394"/>
      <c r="L110" s="394"/>
      <c r="M110" s="394"/>
    </row>
    <row r="111" spans="1:21" ht="15" customHeight="1" x14ac:dyDescent="0.25">
      <c r="A111" s="397"/>
      <c r="B111" s="394"/>
      <c r="C111" s="394"/>
      <c r="D111" s="394"/>
      <c r="E111" s="394"/>
      <c r="F111" s="394"/>
      <c r="G111" s="394"/>
      <c r="H111" s="394"/>
      <c r="I111" s="394"/>
      <c r="J111" s="394"/>
      <c r="K111" s="394"/>
      <c r="L111" s="394"/>
      <c r="M111" s="394"/>
    </row>
    <row r="112" spans="1:21" ht="15" customHeight="1" x14ac:dyDescent="0.25">
      <c r="A112" s="397"/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</row>
    <row r="113" spans="1:21" ht="15" customHeight="1" x14ac:dyDescent="0.25">
      <c r="A113" s="397"/>
      <c r="B113" s="394"/>
      <c r="C113" s="394"/>
      <c r="D113" s="394"/>
      <c r="E113" s="394"/>
      <c r="F113" s="394"/>
      <c r="G113" s="394"/>
      <c r="H113" s="394"/>
      <c r="I113" s="394"/>
      <c r="J113" s="394"/>
      <c r="K113" s="394"/>
      <c r="L113" s="394"/>
      <c r="M113" s="394"/>
    </row>
    <row r="114" spans="1:21" ht="15" customHeight="1" x14ac:dyDescent="0.25">
      <c r="A114" s="397"/>
      <c r="B114" s="394"/>
      <c r="C114" s="394"/>
      <c r="D114" s="394"/>
      <c r="E114" s="394"/>
      <c r="F114" s="394"/>
      <c r="G114" s="394"/>
      <c r="H114" s="394"/>
      <c r="I114" s="394"/>
      <c r="J114" s="394"/>
      <c r="K114" s="394"/>
      <c r="L114" s="394"/>
      <c r="M114" s="394"/>
    </row>
    <row r="115" spans="1:21" ht="15" customHeight="1" x14ac:dyDescent="0.25">
      <c r="A115" s="394"/>
      <c r="B115" s="394"/>
      <c r="C115" s="394"/>
      <c r="D115" s="394"/>
      <c r="E115" s="394"/>
      <c r="F115" s="394"/>
      <c r="G115" s="394"/>
      <c r="H115" s="394"/>
      <c r="I115" s="394"/>
      <c r="J115" s="394"/>
      <c r="K115" s="394"/>
      <c r="L115" s="394"/>
      <c r="M115" s="394"/>
    </row>
    <row r="116" spans="1:21" ht="15" customHeight="1" x14ac:dyDescent="0.25">
      <c r="A116" s="394"/>
      <c r="B116" s="394"/>
      <c r="C116" s="394"/>
      <c r="D116" s="394"/>
      <c r="E116" s="394"/>
      <c r="F116" s="394"/>
      <c r="G116" s="394"/>
      <c r="H116" s="394"/>
      <c r="I116" s="394"/>
      <c r="J116" s="394"/>
      <c r="K116" s="394"/>
      <c r="L116" s="394"/>
      <c r="M116" s="394"/>
    </row>
    <row r="117" spans="1:21" ht="15" customHeight="1" x14ac:dyDescent="0.25">
      <c r="A117" s="394"/>
      <c r="B117" s="394"/>
      <c r="C117" s="394"/>
      <c r="D117" s="394"/>
      <c r="E117" s="394"/>
      <c r="F117" s="394"/>
      <c r="G117" s="394"/>
      <c r="H117" s="394"/>
      <c r="I117" s="394"/>
      <c r="J117" s="394"/>
      <c r="K117" s="394"/>
      <c r="L117" s="394"/>
      <c r="M117" s="394"/>
    </row>
    <row r="118" spans="1:21" ht="15" customHeight="1" x14ac:dyDescent="0.25">
      <c r="A118" s="394"/>
      <c r="B118" s="394"/>
      <c r="C118" s="394"/>
      <c r="D118" s="394"/>
      <c r="E118" s="394"/>
      <c r="F118" s="394"/>
      <c r="G118" s="394"/>
      <c r="H118" s="394"/>
      <c r="I118" s="394"/>
      <c r="J118" s="394"/>
      <c r="K118" s="394"/>
      <c r="L118" s="394"/>
      <c r="M118" s="394"/>
    </row>
    <row r="119" spans="1:21" ht="15" customHeight="1" x14ac:dyDescent="0.25">
      <c r="A119" s="394"/>
      <c r="B119" s="394"/>
      <c r="C119" s="394"/>
      <c r="D119" s="394"/>
      <c r="E119" s="394"/>
      <c r="F119" s="394"/>
      <c r="G119" s="394"/>
      <c r="H119" s="394"/>
      <c r="I119" s="394"/>
      <c r="J119" s="394"/>
      <c r="K119" s="394"/>
      <c r="L119" s="394"/>
      <c r="M119" s="394"/>
    </row>
    <row r="120" spans="1:21" ht="15" customHeight="1" x14ac:dyDescent="0.25">
      <c r="A120" s="394"/>
      <c r="B120" s="394"/>
      <c r="C120" s="394"/>
      <c r="D120" s="394"/>
      <c r="E120" s="394"/>
      <c r="F120" s="394"/>
      <c r="G120" s="394"/>
      <c r="H120" s="394"/>
      <c r="I120" s="394"/>
      <c r="J120" s="394"/>
      <c r="K120" s="394"/>
      <c r="L120" s="394"/>
      <c r="M120" s="394"/>
      <c r="T120" s="1957" t="s">
        <v>1368</v>
      </c>
      <c r="U120" s="1958" t="s">
        <v>4</v>
      </c>
    </row>
    <row r="121" spans="1:21" x14ac:dyDescent="0.25">
      <c r="A121" s="394"/>
      <c r="B121" s="394"/>
      <c r="C121" s="394"/>
      <c r="D121" s="394"/>
      <c r="E121" s="394"/>
      <c r="F121" s="394"/>
      <c r="G121" s="394"/>
      <c r="H121" s="394"/>
      <c r="I121" s="394"/>
      <c r="J121" s="394"/>
      <c r="K121" s="394"/>
      <c r="L121" s="394"/>
      <c r="M121" s="394"/>
      <c r="T121" s="1957" t="s">
        <v>5</v>
      </c>
      <c r="U121" s="1958" t="s">
        <v>1366</v>
      </c>
    </row>
    <row r="122" spans="1:21" x14ac:dyDescent="0.25">
      <c r="A122" s="397"/>
      <c r="B122" s="394"/>
      <c r="C122" s="394"/>
      <c r="D122" s="394"/>
      <c r="E122" s="394"/>
      <c r="F122" s="394"/>
      <c r="G122" s="394"/>
      <c r="H122" s="394"/>
      <c r="I122" s="394"/>
      <c r="J122" s="394"/>
      <c r="K122" s="394"/>
      <c r="L122" s="394"/>
      <c r="M122" s="394"/>
      <c r="T122" s="1957" t="s">
        <v>1458</v>
      </c>
      <c r="U122" s="1958" t="s">
        <v>410</v>
      </c>
    </row>
    <row r="123" spans="1:21" x14ac:dyDescent="0.25">
      <c r="A123" s="397"/>
      <c r="B123" s="394"/>
      <c r="C123" s="394"/>
      <c r="D123" s="394"/>
      <c r="E123" s="394"/>
      <c r="F123" s="394"/>
      <c r="G123" s="394"/>
      <c r="H123" s="394"/>
      <c r="I123" s="394"/>
      <c r="J123" s="394"/>
      <c r="K123" s="394"/>
      <c r="L123" s="394"/>
      <c r="M123" s="394"/>
      <c r="T123" s="1957" t="s">
        <v>7</v>
      </c>
      <c r="U123" s="1958" t="s">
        <v>8</v>
      </c>
    </row>
    <row r="124" spans="1:21" ht="15" customHeight="1" x14ac:dyDescent="0.25">
      <c r="A124" s="397"/>
      <c r="B124" s="394"/>
      <c r="C124" s="394"/>
      <c r="D124" s="394"/>
      <c r="E124" s="394"/>
      <c r="F124" s="394"/>
      <c r="G124" s="394"/>
      <c r="H124" s="394"/>
      <c r="I124" s="394"/>
      <c r="J124" s="394"/>
      <c r="K124" s="394"/>
      <c r="L124" s="394"/>
      <c r="M124" s="394"/>
      <c r="P124" s="1960" t="s">
        <v>1474</v>
      </c>
      <c r="T124" s="1958"/>
      <c r="U124" s="1958"/>
    </row>
    <row r="125" spans="1:21" x14ac:dyDescent="0.25">
      <c r="A125" s="397"/>
      <c r="B125" s="394"/>
      <c r="C125" s="394"/>
      <c r="D125" s="394"/>
      <c r="E125" s="394"/>
      <c r="F125" s="394"/>
      <c r="G125" s="394"/>
      <c r="H125" s="394"/>
      <c r="I125" s="394"/>
      <c r="J125" s="394"/>
      <c r="K125" s="394"/>
      <c r="L125" s="394"/>
      <c r="M125" s="394"/>
      <c r="P125" s="1956" t="s">
        <v>13</v>
      </c>
      <c r="Q125" s="1956" t="s">
        <v>1468</v>
      </c>
      <c r="R125" s="1961" t="s">
        <v>1469</v>
      </c>
      <c r="T125" s="1958" t="s">
        <v>417</v>
      </c>
      <c r="U125" s="1958" t="s">
        <v>1449</v>
      </c>
    </row>
    <row r="126" spans="1:21" x14ac:dyDescent="0.25">
      <c r="A126" s="397"/>
      <c r="B126" s="394"/>
      <c r="C126" s="394"/>
      <c r="D126" s="394"/>
      <c r="E126" s="394"/>
      <c r="F126" s="394"/>
      <c r="G126" s="394"/>
      <c r="H126" s="394"/>
      <c r="I126" s="394"/>
      <c r="J126" s="394"/>
      <c r="K126" s="394"/>
      <c r="L126" s="394"/>
      <c r="M126" s="394"/>
      <c r="P126" s="1956" t="s">
        <v>159</v>
      </c>
      <c r="Q126" s="1966">
        <v>309.3</v>
      </c>
      <c r="R126" s="1968">
        <v>0.30452204905039909</v>
      </c>
      <c r="T126" s="1958" t="s">
        <v>159</v>
      </c>
      <c r="U126" s="1958">
        <v>309.3</v>
      </c>
    </row>
    <row r="127" spans="1:21" x14ac:dyDescent="0.25">
      <c r="A127" s="397"/>
      <c r="B127" s="394"/>
      <c r="C127" s="394"/>
      <c r="D127" s="394"/>
      <c r="E127" s="394"/>
      <c r="F127" s="394"/>
      <c r="G127" s="394"/>
      <c r="H127" s="394"/>
      <c r="I127" s="394"/>
      <c r="J127" s="394"/>
      <c r="K127" s="394"/>
      <c r="L127" s="394"/>
      <c r="M127" s="394"/>
      <c r="P127" s="1956" t="s">
        <v>113</v>
      </c>
      <c r="Q127" s="1966">
        <v>294</v>
      </c>
      <c r="R127" s="1968">
        <v>0.28945839773946763</v>
      </c>
      <c r="T127" s="1958" t="s">
        <v>113</v>
      </c>
      <c r="U127" s="1958">
        <v>294</v>
      </c>
    </row>
    <row r="128" spans="1:21" x14ac:dyDescent="0.25">
      <c r="A128" s="397"/>
      <c r="B128" s="394"/>
      <c r="C128" s="394"/>
      <c r="D128" s="394"/>
      <c r="E128" s="394"/>
      <c r="F128" s="394"/>
      <c r="G128" s="394"/>
      <c r="H128" s="394"/>
      <c r="I128" s="394"/>
      <c r="J128" s="394"/>
      <c r="K128" s="394"/>
      <c r="L128" s="394"/>
      <c r="M128" s="394"/>
      <c r="P128" s="1956" t="s">
        <v>111</v>
      </c>
      <c r="Q128" s="1966">
        <v>135.70000000000002</v>
      </c>
      <c r="R128" s="1968">
        <v>0.13360375705185631</v>
      </c>
      <c r="T128" s="1958" t="s">
        <v>111</v>
      </c>
      <c r="U128" s="1958">
        <v>135.70000000000002</v>
      </c>
    </row>
    <row r="129" spans="1:21" x14ac:dyDescent="0.25">
      <c r="A129" s="397"/>
      <c r="B129" s="394"/>
      <c r="C129" s="394"/>
      <c r="D129" s="394"/>
      <c r="E129" s="394"/>
      <c r="F129" s="394"/>
      <c r="G129" s="394"/>
      <c r="H129" s="394"/>
      <c r="I129" s="394"/>
      <c r="J129" s="394"/>
      <c r="K129" s="394"/>
      <c r="L129" s="394"/>
      <c r="M129" s="394"/>
      <c r="P129" s="1956" t="s">
        <v>109</v>
      </c>
      <c r="Q129" s="1966">
        <v>110</v>
      </c>
      <c r="R129" s="1968">
        <v>0.10830076105898448</v>
      </c>
      <c r="T129" s="1958" t="s">
        <v>109</v>
      </c>
      <c r="U129" s="1958">
        <v>110</v>
      </c>
    </row>
    <row r="130" spans="1:21" x14ac:dyDescent="0.25">
      <c r="A130" s="397"/>
      <c r="B130" s="394"/>
      <c r="C130" s="394"/>
      <c r="D130" s="394"/>
      <c r="E130" s="394"/>
      <c r="F130" s="394"/>
      <c r="G130" s="394"/>
      <c r="H130" s="394"/>
      <c r="I130" s="394"/>
      <c r="J130" s="394"/>
      <c r="K130" s="394"/>
      <c r="L130" s="394"/>
      <c r="M130" s="394"/>
      <c r="P130" s="1956" t="s">
        <v>165</v>
      </c>
      <c r="Q130" s="1966">
        <v>97.15</v>
      </c>
      <c r="R130" s="1968">
        <v>9.5649263062548576E-2</v>
      </c>
      <c r="T130" s="1958" t="s">
        <v>165</v>
      </c>
      <c r="U130" s="1958">
        <v>97.15</v>
      </c>
    </row>
    <row r="131" spans="1:21" ht="15" customHeight="1" x14ac:dyDescent="0.25">
      <c r="A131" s="397"/>
      <c r="B131" s="394"/>
      <c r="C131" s="394"/>
      <c r="D131" s="394"/>
      <c r="E131" s="394"/>
      <c r="F131" s="394"/>
      <c r="G131" s="394"/>
      <c r="H131" s="394"/>
      <c r="I131" s="394"/>
      <c r="J131" s="394"/>
      <c r="K131" s="394"/>
      <c r="L131" s="394"/>
      <c r="M131" s="394"/>
      <c r="P131" s="1956" t="s">
        <v>163</v>
      </c>
      <c r="Q131" s="1966">
        <v>32.1</v>
      </c>
      <c r="R131" s="1968">
        <v>3.1604131181758199E-2</v>
      </c>
      <c r="T131" s="1958" t="s">
        <v>163</v>
      </c>
      <c r="U131" s="1958">
        <v>32.1</v>
      </c>
    </row>
    <row r="132" spans="1:21" ht="15" customHeight="1" x14ac:dyDescent="0.25">
      <c r="A132" s="397"/>
      <c r="B132" s="394"/>
      <c r="C132" s="394"/>
      <c r="D132" s="394"/>
      <c r="E132" s="394"/>
      <c r="F132" s="394"/>
      <c r="G132" s="394"/>
      <c r="H132" s="394"/>
      <c r="I132" s="394"/>
      <c r="J132" s="394"/>
      <c r="K132" s="394"/>
      <c r="L132" s="394"/>
      <c r="M132" s="394"/>
      <c r="P132" s="1956" t="s">
        <v>1470</v>
      </c>
      <c r="Q132" s="1966">
        <v>276.69000000000051</v>
      </c>
      <c r="R132" s="1968">
        <v>0.27241579615827699</v>
      </c>
      <c r="T132" s="1958" t="s">
        <v>198</v>
      </c>
      <c r="U132" s="1958">
        <v>978.25</v>
      </c>
    </row>
    <row r="133" spans="1:21" ht="15" customHeight="1" x14ac:dyDescent="0.25">
      <c r="A133" s="397"/>
      <c r="B133" s="394"/>
      <c r="C133" s="394"/>
      <c r="D133" s="394"/>
      <c r="E133" s="394"/>
      <c r="F133" s="394"/>
      <c r="G133" s="394"/>
      <c r="H133" s="394"/>
      <c r="I133" s="394"/>
      <c r="J133" s="394"/>
      <c r="K133" s="394"/>
      <c r="L133" s="394"/>
      <c r="M133" s="394"/>
      <c r="P133" s="1956" t="s">
        <v>1452</v>
      </c>
      <c r="Q133" s="1966">
        <v>1015.6900000000005</v>
      </c>
      <c r="R133" s="1968">
        <v>1</v>
      </c>
      <c r="T133" s="1958"/>
      <c r="U133" s="1958"/>
    </row>
    <row r="134" spans="1:21" ht="15" customHeight="1" x14ac:dyDescent="0.25">
      <c r="A134" s="397"/>
      <c r="B134" s="394"/>
      <c r="C134" s="394"/>
      <c r="D134" s="394"/>
      <c r="E134" s="394"/>
      <c r="F134" s="394"/>
      <c r="G134" s="394"/>
      <c r="H134" s="394"/>
      <c r="I134" s="394"/>
      <c r="J134" s="394"/>
      <c r="K134" s="394"/>
      <c r="L134" s="394"/>
      <c r="M134" s="394"/>
      <c r="T134" s="1958"/>
      <c r="U134" s="1958"/>
    </row>
    <row r="135" spans="1:21" ht="15" customHeight="1" x14ac:dyDescent="0.25">
      <c r="A135" s="397"/>
      <c r="B135" s="394"/>
      <c r="C135" s="394"/>
      <c r="D135" s="394"/>
      <c r="E135" s="394"/>
      <c r="F135" s="394"/>
      <c r="G135" s="394"/>
      <c r="H135" s="394"/>
      <c r="I135" s="394"/>
      <c r="J135" s="394"/>
      <c r="K135" s="394"/>
      <c r="L135" s="394"/>
      <c r="M135" s="394"/>
      <c r="T135" s="1958"/>
      <c r="U135" s="1958"/>
    </row>
    <row r="136" spans="1:21" ht="15" customHeight="1" x14ac:dyDescent="0.25">
      <c r="A136" s="397"/>
      <c r="B136" s="394"/>
      <c r="C136" s="394"/>
      <c r="D136" s="394"/>
      <c r="E136" s="394"/>
      <c r="F136" s="394"/>
      <c r="G136" s="394"/>
      <c r="H136" s="394"/>
      <c r="I136" s="394"/>
      <c r="J136" s="394"/>
      <c r="K136" s="394"/>
      <c r="L136" s="394"/>
      <c r="M136" s="394"/>
      <c r="T136" s="1958"/>
      <c r="U136" s="1958"/>
    </row>
    <row r="137" spans="1:21" ht="15" customHeight="1" x14ac:dyDescent="0.25">
      <c r="A137" s="397"/>
      <c r="B137" s="394"/>
      <c r="C137" s="394"/>
      <c r="D137" s="394"/>
      <c r="E137" s="394"/>
      <c r="F137" s="394"/>
      <c r="G137" s="394"/>
      <c r="H137" s="394"/>
      <c r="I137" s="394"/>
      <c r="J137" s="394"/>
      <c r="K137" s="394"/>
      <c r="L137" s="394"/>
      <c r="M137" s="394"/>
      <c r="T137" s="1958"/>
      <c r="U137" s="1958"/>
    </row>
    <row r="138" spans="1:21" ht="15" customHeight="1" x14ac:dyDescent="0.25">
      <c r="A138" s="397"/>
      <c r="B138" s="394"/>
      <c r="C138" s="394"/>
      <c r="D138" s="394"/>
      <c r="E138" s="394"/>
      <c r="F138" s="394"/>
      <c r="G138" s="394"/>
      <c r="H138" s="394"/>
      <c r="I138" s="394"/>
      <c r="J138" s="394"/>
      <c r="K138" s="394"/>
      <c r="L138" s="394"/>
      <c r="M138" s="394"/>
    </row>
    <row r="139" spans="1:21" ht="15" customHeight="1" x14ac:dyDescent="0.25">
      <c r="A139" s="397"/>
      <c r="B139" s="394"/>
      <c r="C139" s="394"/>
      <c r="D139" s="394"/>
      <c r="E139" s="394"/>
      <c r="F139" s="394"/>
      <c r="G139" s="394"/>
      <c r="H139" s="394"/>
      <c r="I139" s="394"/>
      <c r="J139" s="394"/>
      <c r="K139" s="394"/>
      <c r="L139" s="394"/>
      <c r="M139" s="394"/>
    </row>
    <row r="140" spans="1:21" ht="15" customHeight="1" x14ac:dyDescent="0.25">
      <c r="A140" s="397"/>
      <c r="B140" s="394"/>
      <c r="C140" s="394"/>
      <c r="D140" s="394"/>
      <c r="E140" s="394"/>
      <c r="F140" s="394"/>
      <c r="G140" s="394"/>
      <c r="H140" s="394"/>
      <c r="I140" s="394"/>
      <c r="J140" s="394"/>
      <c r="K140" s="394"/>
      <c r="L140" s="394"/>
      <c r="M140" s="394"/>
    </row>
    <row r="141" spans="1:21" ht="15" customHeight="1" x14ac:dyDescent="0.25">
      <c r="A141" s="397"/>
      <c r="B141" s="394"/>
      <c r="C141" s="394"/>
      <c r="D141" s="394"/>
      <c r="E141" s="394"/>
      <c r="F141" s="394"/>
      <c r="G141" s="394"/>
      <c r="H141" s="394"/>
      <c r="I141" s="394"/>
      <c r="J141" s="394"/>
      <c r="K141" s="394"/>
      <c r="L141" s="394"/>
      <c r="M141" s="394"/>
    </row>
    <row r="142" spans="1:21" ht="15" customHeight="1" x14ac:dyDescent="0.25">
      <c r="A142" s="397"/>
      <c r="B142" s="394"/>
      <c r="C142" s="394"/>
      <c r="D142" s="394"/>
      <c r="E142" s="394"/>
      <c r="F142" s="394"/>
      <c r="G142" s="394"/>
      <c r="H142" s="394"/>
      <c r="I142" s="394"/>
      <c r="J142" s="394"/>
      <c r="K142" s="394"/>
      <c r="L142" s="394"/>
      <c r="M142" s="394"/>
    </row>
    <row r="143" spans="1:21" ht="15" customHeight="1" x14ac:dyDescent="0.25">
      <c r="A143" s="397"/>
      <c r="B143" s="394"/>
      <c r="C143" s="394"/>
      <c r="D143" s="394"/>
      <c r="E143" s="394"/>
      <c r="F143" s="394"/>
      <c r="G143" s="394"/>
      <c r="H143" s="394"/>
      <c r="I143" s="394"/>
      <c r="J143" s="394"/>
      <c r="K143" s="394"/>
      <c r="L143" s="394"/>
      <c r="M143" s="394"/>
    </row>
    <row r="144" spans="1:21" ht="15" customHeight="1" x14ac:dyDescent="0.25">
      <c r="A144" s="397"/>
      <c r="B144" s="394"/>
      <c r="C144" s="394"/>
      <c r="D144" s="394"/>
      <c r="E144" s="394"/>
      <c r="F144" s="394"/>
      <c r="G144" s="394"/>
      <c r="H144" s="394"/>
      <c r="I144" s="394"/>
      <c r="J144" s="394"/>
      <c r="K144" s="394"/>
      <c r="L144" s="394"/>
      <c r="M144" s="394"/>
    </row>
    <row r="145" spans="1:13" ht="15" customHeight="1" x14ac:dyDescent="0.25">
      <c r="A145" s="397"/>
      <c r="B145" s="394"/>
      <c r="C145" s="394"/>
      <c r="D145" s="394"/>
      <c r="E145" s="394"/>
      <c r="F145" s="394"/>
      <c r="G145" s="394"/>
      <c r="H145" s="394"/>
      <c r="I145" s="394"/>
      <c r="J145" s="394"/>
      <c r="K145" s="394"/>
      <c r="L145" s="394"/>
      <c r="M145" s="394"/>
    </row>
    <row r="146" spans="1:13" ht="15" customHeight="1" x14ac:dyDescent="0.25">
      <c r="A146" s="394"/>
      <c r="B146" s="394"/>
      <c r="C146" s="394"/>
      <c r="D146" s="394"/>
      <c r="E146" s="394"/>
      <c r="F146" s="394"/>
      <c r="G146" s="394"/>
      <c r="H146" s="394"/>
      <c r="I146" s="394"/>
      <c r="J146" s="394"/>
      <c r="K146" s="394"/>
      <c r="L146" s="394"/>
      <c r="M146" s="394"/>
    </row>
    <row r="147" spans="1:13" ht="15" customHeight="1" x14ac:dyDescent="0.25">
      <c r="A147" s="394"/>
      <c r="B147" s="394"/>
      <c r="C147" s="394"/>
      <c r="D147" s="394"/>
      <c r="E147" s="394"/>
      <c r="F147" s="394"/>
      <c r="G147" s="394"/>
      <c r="H147" s="394"/>
      <c r="I147" s="394"/>
      <c r="J147" s="394"/>
      <c r="K147" s="394"/>
      <c r="L147" s="394"/>
      <c r="M147" s="394"/>
    </row>
  </sheetData>
  <pageMargins left="0.78740157480314965" right="0.59055118110236215" top="0.59055118110236215" bottom="0.59055118110236215" header="0" footer="0"/>
  <pageSetup paperSize="9" scale="55" fitToHeight="0" orientation="portrait" r:id="rId1"/>
  <headerFooter alignWithMargins="0"/>
  <rowBreaks count="1" manualBreakCount="1">
    <brk id="85" max="12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3FCD-129F-448A-8EDC-02D7B5BB4DEF}">
  <sheetPr codeName="Hoja12">
    <pageSetUpPr fitToPage="1"/>
  </sheetPr>
  <dimension ref="A1:W102"/>
  <sheetViews>
    <sheetView view="pageBreakPreview" zoomScale="80" zoomScaleNormal="70" zoomScaleSheetLayoutView="80" workbookViewId="0">
      <selection activeCell="C16" sqref="C16"/>
    </sheetView>
  </sheetViews>
  <sheetFormatPr baseColWidth="10" defaultRowHeight="16.5" x14ac:dyDescent="0.3"/>
  <cols>
    <col min="1" max="1" width="2.7109375" style="37" customWidth="1"/>
    <col min="2" max="2" width="5" style="37" customWidth="1"/>
    <col min="3" max="3" width="61.5703125" style="37" customWidth="1"/>
    <col min="4" max="9" width="14.5703125" style="37" customWidth="1"/>
    <col min="10" max="10" width="15.7109375" style="37" customWidth="1"/>
    <col min="11" max="11" width="6.7109375" style="37" customWidth="1"/>
    <col min="12" max="12" width="61.5703125" style="1841" bestFit="1" customWidth="1"/>
    <col min="13" max="13" width="26.28515625" style="1841" bestFit="1" customWidth="1"/>
    <col min="14" max="14" width="9.42578125" style="1841" bestFit="1" customWidth="1"/>
    <col min="15" max="15" width="11.85546875" style="1841" bestFit="1" customWidth="1"/>
    <col min="16" max="16" width="10.140625" style="1841" bestFit="1" customWidth="1"/>
    <col min="17" max="17" width="14.7109375" style="1841" bestFit="1" customWidth="1"/>
    <col min="18" max="21" width="14.140625" style="1841" customWidth="1"/>
    <col min="22" max="23" width="11.42578125" style="1841"/>
    <col min="24" max="16384" width="11.42578125" style="37"/>
  </cols>
  <sheetData>
    <row r="1" spans="1:17" ht="20.25" x14ac:dyDescent="0.3">
      <c r="A1" s="401" t="s">
        <v>1475</v>
      </c>
      <c r="B1" s="402"/>
      <c r="C1" s="403"/>
      <c r="D1" s="403"/>
      <c r="E1" s="403"/>
      <c r="F1" s="403"/>
      <c r="G1" s="403"/>
      <c r="H1" s="403"/>
      <c r="I1" s="403"/>
      <c r="J1" s="403"/>
      <c r="K1" s="402"/>
      <c r="L1" s="1841" t="s">
        <v>5</v>
      </c>
      <c r="M1" s="1841" t="s">
        <v>203</v>
      </c>
    </row>
    <row r="2" spans="1:17" ht="17.25" x14ac:dyDescent="0.3">
      <c r="A2" s="402"/>
      <c r="B2" s="403"/>
      <c r="C2" s="402"/>
      <c r="D2" s="402"/>
      <c r="E2" s="402"/>
      <c r="F2" s="402"/>
      <c r="G2" s="402"/>
      <c r="H2" s="402"/>
      <c r="I2" s="402"/>
      <c r="J2" s="402"/>
      <c r="K2" s="402"/>
      <c r="L2" s="1841" t="s">
        <v>7</v>
      </c>
      <c r="M2" s="1841" t="s">
        <v>8</v>
      </c>
    </row>
    <row r="3" spans="1:17" ht="21" customHeight="1" x14ac:dyDescent="0.3">
      <c r="A3" s="404"/>
      <c r="B3" s="1588" t="s">
        <v>1054</v>
      </c>
      <c r="C3" s="1588" t="s">
        <v>10</v>
      </c>
      <c r="D3" s="1590" t="s">
        <v>1455</v>
      </c>
      <c r="E3" s="1591"/>
      <c r="F3" s="1591" t="s">
        <v>1457</v>
      </c>
      <c r="G3" s="1591"/>
      <c r="H3" s="1592" t="s">
        <v>1168</v>
      </c>
      <c r="I3" s="1592"/>
      <c r="J3" s="408" t="s">
        <v>1385</v>
      </c>
      <c r="K3" s="404"/>
    </row>
    <row r="4" spans="1:17" ht="21" customHeight="1" x14ac:dyDescent="0.3">
      <c r="A4" s="404"/>
      <c r="B4" s="1589"/>
      <c r="C4" s="1589"/>
      <c r="D4" s="406" t="s">
        <v>1445</v>
      </c>
      <c r="E4" s="407" t="s">
        <v>1446</v>
      </c>
      <c r="F4" s="407" t="s">
        <v>1445</v>
      </c>
      <c r="G4" s="407" t="s">
        <v>1446</v>
      </c>
      <c r="H4" s="409" t="s">
        <v>1445</v>
      </c>
      <c r="I4" s="405" t="s">
        <v>1446</v>
      </c>
      <c r="J4" s="410" t="s">
        <v>1462</v>
      </c>
      <c r="K4" s="404"/>
      <c r="L4" s="1841" t="s">
        <v>1293</v>
      </c>
      <c r="M4" s="1841" t="s">
        <v>402</v>
      </c>
    </row>
    <row r="5" spans="1:17" ht="21" customHeight="1" x14ac:dyDescent="0.3">
      <c r="A5" s="402"/>
      <c r="B5" s="411">
        <v>1</v>
      </c>
      <c r="C5" s="412" t="str">
        <f>+L7</f>
        <v>Agroindustrial Laredo S.A.A.</v>
      </c>
      <c r="D5" s="413" t="str">
        <f>+IF(M7&lt;&gt;0,M7,"")</f>
        <v/>
      </c>
      <c r="E5" s="414" t="str">
        <f t="shared" ref="E5:G5" si="0">+IF(N7&lt;&gt;0,N7,"")</f>
        <v/>
      </c>
      <c r="F5" s="415" t="str">
        <f t="shared" si="0"/>
        <v/>
      </c>
      <c r="G5" s="416">
        <f t="shared" si="0"/>
        <v>19.3</v>
      </c>
      <c r="H5" s="417" t="str">
        <f>+IF((M7+O7)&lt;&gt;0,M7+O7,"")</f>
        <v/>
      </c>
      <c r="I5" s="418">
        <f t="shared" ref="I5:I68" si="1">+IF((N7+P7)&lt;&gt;0,N7+P7,"")</f>
        <v>19.3</v>
      </c>
      <c r="J5" s="419">
        <f>SUM(H5:I5)</f>
        <v>19.3</v>
      </c>
      <c r="K5" s="402"/>
      <c r="M5" s="1841" t="s">
        <v>1455</v>
      </c>
      <c r="O5" s="1841" t="s">
        <v>1456</v>
      </c>
      <c r="Q5" s="1841" t="s">
        <v>198</v>
      </c>
    </row>
    <row r="6" spans="1:17" ht="21" customHeight="1" x14ac:dyDescent="0.3">
      <c r="A6" s="402"/>
      <c r="B6" s="420">
        <f>+B5+1</f>
        <v>2</v>
      </c>
      <c r="C6" s="421" t="str">
        <f t="shared" ref="C6:C69" si="2">+L8</f>
        <v>Agrolmos S.A.</v>
      </c>
      <c r="D6" s="422" t="str">
        <f t="shared" ref="D6:G21" si="3">+IF(M8&lt;&gt;0,M8,"")</f>
        <v/>
      </c>
      <c r="E6" s="423" t="str">
        <f t="shared" si="3"/>
        <v/>
      </c>
      <c r="F6" s="422" t="str">
        <f t="shared" si="3"/>
        <v/>
      </c>
      <c r="G6" s="423">
        <f t="shared" si="3"/>
        <v>29.800000000000008</v>
      </c>
      <c r="H6" s="424" t="str">
        <f t="shared" ref="H6:I69" si="4">+IF((M8+O8)&lt;&gt;0,M8+O8,"")</f>
        <v/>
      </c>
      <c r="I6" s="425">
        <f t="shared" si="1"/>
        <v>29.800000000000008</v>
      </c>
      <c r="J6" s="426">
        <f t="shared" ref="J6:J69" si="5">SUM(H6:I6)</f>
        <v>29.800000000000008</v>
      </c>
      <c r="K6" s="402"/>
      <c r="L6" s="1841" t="s">
        <v>417</v>
      </c>
      <c r="M6" s="1841" t="s">
        <v>407</v>
      </c>
      <c r="N6" s="1841" t="s">
        <v>408</v>
      </c>
      <c r="O6" s="1841" t="s">
        <v>407</v>
      </c>
      <c r="P6" s="1841" t="s">
        <v>408</v>
      </c>
    </row>
    <row r="7" spans="1:17" ht="21" customHeight="1" x14ac:dyDescent="0.3">
      <c r="A7" s="402"/>
      <c r="B7" s="420">
        <f t="shared" ref="B7:B70" si="6">+B6+1</f>
        <v>3</v>
      </c>
      <c r="C7" s="421" t="str">
        <f t="shared" si="2"/>
        <v>Aguaytia Energy del Peru S.R.L.</v>
      </c>
      <c r="D7" s="422" t="str">
        <f t="shared" si="3"/>
        <v/>
      </c>
      <c r="E7" s="423" t="str">
        <f t="shared" si="3"/>
        <v/>
      </c>
      <c r="F7" s="422" t="str">
        <f t="shared" si="3"/>
        <v/>
      </c>
      <c r="G7" s="423">
        <f t="shared" si="3"/>
        <v>1</v>
      </c>
      <c r="H7" s="424" t="str">
        <f t="shared" si="4"/>
        <v/>
      </c>
      <c r="I7" s="425">
        <f t="shared" si="1"/>
        <v>1</v>
      </c>
      <c r="J7" s="426">
        <f t="shared" si="5"/>
        <v>1</v>
      </c>
      <c r="K7" s="402"/>
      <c r="L7" s="1974" t="s">
        <v>204</v>
      </c>
      <c r="P7" s="1841">
        <v>19.3</v>
      </c>
      <c r="Q7" s="1841">
        <v>19.3</v>
      </c>
    </row>
    <row r="8" spans="1:17" ht="21" customHeight="1" x14ac:dyDescent="0.3">
      <c r="A8" s="402"/>
      <c r="B8" s="420">
        <f t="shared" si="6"/>
        <v>4</v>
      </c>
      <c r="C8" s="421" t="str">
        <f t="shared" si="2"/>
        <v>Ajeper S.A.</v>
      </c>
      <c r="D8" s="422" t="str">
        <f t="shared" si="3"/>
        <v/>
      </c>
      <c r="E8" s="423" t="str">
        <f t="shared" si="3"/>
        <v/>
      </c>
      <c r="F8" s="422" t="str">
        <f t="shared" si="3"/>
        <v/>
      </c>
      <c r="G8" s="423">
        <f t="shared" si="3"/>
        <v>6.5000000000000009</v>
      </c>
      <c r="H8" s="424" t="str">
        <f t="shared" si="4"/>
        <v/>
      </c>
      <c r="I8" s="425">
        <f t="shared" si="1"/>
        <v>6.5000000000000009</v>
      </c>
      <c r="J8" s="426">
        <f t="shared" si="5"/>
        <v>6.5000000000000009</v>
      </c>
      <c r="K8" s="402"/>
      <c r="L8" s="1974" t="s">
        <v>206</v>
      </c>
      <c r="P8" s="1841">
        <v>29.800000000000008</v>
      </c>
      <c r="Q8" s="1841">
        <v>29.800000000000008</v>
      </c>
    </row>
    <row r="9" spans="1:17" ht="21" customHeight="1" x14ac:dyDescent="0.3">
      <c r="A9" s="402"/>
      <c r="B9" s="420">
        <f t="shared" si="6"/>
        <v>5</v>
      </c>
      <c r="C9" s="421" t="str">
        <f t="shared" si="2"/>
        <v>Ajinomoto del Peru S.A.</v>
      </c>
      <c r="D9" s="422" t="str">
        <f t="shared" si="3"/>
        <v/>
      </c>
      <c r="E9" s="423" t="str">
        <f t="shared" si="3"/>
        <v/>
      </c>
      <c r="F9" s="422" t="str">
        <f t="shared" si="3"/>
        <v/>
      </c>
      <c r="G9" s="423">
        <f t="shared" si="3"/>
        <v>1.2199999999999998</v>
      </c>
      <c r="H9" s="424" t="str">
        <f t="shared" si="4"/>
        <v/>
      </c>
      <c r="I9" s="425">
        <f t="shared" si="1"/>
        <v>1.2199999999999998</v>
      </c>
      <c r="J9" s="426">
        <f t="shared" si="5"/>
        <v>1.2199999999999998</v>
      </c>
      <c r="K9" s="402"/>
      <c r="L9" s="1974" t="s">
        <v>208</v>
      </c>
      <c r="P9" s="1841">
        <v>1</v>
      </c>
      <c r="Q9" s="1841">
        <v>1</v>
      </c>
    </row>
    <row r="10" spans="1:17" ht="21" customHeight="1" x14ac:dyDescent="0.3">
      <c r="A10" s="402"/>
      <c r="B10" s="420">
        <f t="shared" si="6"/>
        <v>6</v>
      </c>
      <c r="C10" s="421" t="str">
        <f t="shared" si="2"/>
        <v>Alicorp S.A.A.</v>
      </c>
      <c r="D10" s="422" t="str">
        <f t="shared" si="3"/>
        <v/>
      </c>
      <c r="E10" s="423">
        <f t="shared" si="3"/>
        <v>13.119999999999994</v>
      </c>
      <c r="F10" s="422" t="str">
        <f t="shared" si="3"/>
        <v/>
      </c>
      <c r="G10" s="423" t="str">
        <f t="shared" si="3"/>
        <v/>
      </c>
      <c r="H10" s="424" t="str">
        <f t="shared" si="4"/>
        <v/>
      </c>
      <c r="I10" s="425">
        <f t="shared" si="1"/>
        <v>13.119999999999994</v>
      </c>
      <c r="J10" s="426">
        <f t="shared" si="5"/>
        <v>13.119999999999994</v>
      </c>
      <c r="K10" s="402"/>
      <c r="L10" s="1974" t="s">
        <v>210</v>
      </c>
      <c r="P10" s="1841">
        <v>6.5000000000000009</v>
      </c>
      <c r="Q10" s="1841">
        <v>6.5000000000000009</v>
      </c>
    </row>
    <row r="11" spans="1:17" ht="21" customHeight="1" x14ac:dyDescent="0.3">
      <c r="A11" s="402"/>
      <c r="B11" s="420">
        <f t="shared" si="6"/>
        <v>7</v>
      </c>
      <c r="C11" s="421" t="str">
        <f t="shared" si="2"/>
        <v>Anabi S.A.C.</v>
      </c>
      <c r="D11" s="422" t="str">
        <f t="shared" si="3"/>
        <v/>
      </c>
      <c r="E11" s="423" t="str">
        <f t="shared" si="3"/>
        <v/>
      </c>
      <c r="F11" s="422" t="str">
        <f t="shared" si="3"/>
        <v/>
      </c>
      <c r="G11" s="423">
        <f t="shared" si="3"/>
        <v>6.7200000000000006</v>
      </c>
      <c r="H11" s="424" t="str">
        <f t="shared" si="4"/>
        <v/>
      </c>
      <c r="I11" s="425">
        <f t="shared" si="1"/>
        <v>6.7200000000000006</v>
      </c>
      <c r="J11" s="426">
        <f t="shared" si="5"/>
        <v>6.7200000000000006</v>
      </c>
      <c r="K11" s="402"/>
      <c r="L11" s="1974" t="s">
        <v>212</v>
      </c>
      <c r="P11" s="1841">
        <v>1.2199999999999998</v>
      </c>
      <c r="Q11" s="1841">
        <v>1.2199999999999998</v>
      </c>
    </row>
    <row r="12" spans="1:17" ht="21" customHeight="1" x14ac:dyDescent="0.3">
      <c r="A12" s="402"/>
      <c r="B12" s="420">
        <f t="shared" si="6"/>
        <v>8</v>
      </c>
      <c r="C12" s="421" t="str">
        <f t="shared" si="2"/>
        <v>Anglo American Quellaveco S.A.</v>
      </c>
      <c r="D12" s="422" t="str">
        <f t="shared" si="3"/>
        <v/>
      </c>
      <c r="E12" s="423" t="str">
        <f t="shared" si="3"/>
        <v/>
      </c>
      <c r="F12" s="422" t="str">
        <f t="shared" si="3"/>
        <v/>
      </c>
      <c r="G12" s="423">
        <f t="shared" si="3"/>
        <v>20.320000000000004</v>
      </c>
      <c r="H12" s="424" t="str">
        <f t="shared" si="4"/>
        <v/>
      </c>
      <c r="I12" s="425">
        <f t="shared" si="1"/>
        <v>20.320000000000004</v>
      </c>
      <c r="J12" s="426">
        <f t="shared" si="5"/>
        <v>20.320000000000004</v>
      </c>
      <c r="K12" s="402"/>
      <c r="L12" s="1974" t="s">
        <v>214</v>
      </c>
      <c r="N12" s="1841">
        <v>13.119999999999994</v>
      </c>
      <c r="Q12" s="1841">
        <v>13.119999999999994</v>
      </c>
    </row>
    <row r="13" spans="1:17" ht="21" customHeight="1" x14ac:dyDescent="0.3">
      <c r="A13" s="402"/>
      <c r="B13" s="420">
        <f t="shared" si="6"/>
        <v>9</v>
      </c>
      <c r="C13" s="421" t="str">
        <f t="shared" si="2"/>
        <v>APM Terminals Callao S.A.</v>
      </c>
      <c r="D13" s="422" t="str">
        <f t="shared" si="3"/>
        <v/>
      </c>
      <c r="E13" s="423" t="str">
        <f t="shared" si="3"/>
        <v/>
      </c>
      <c r="F13" s="422" t="str">
        <f t="shared" si="3"/>
        <v/>
      </c>
      <c r="G13" s="423">
        <f t="shared" si="3"/>
        <v>12.949999999999996</v>
      </c>
      <c r="H13" s="424" t="str">
        <f t="shared" si="4"/>
        <v/>
      </c>
      <c r="I13" s="425">
        <f t="shared" si="1"/>
        <v>12.949999999999996</v>
      </c>
      <c r="J13" s="426">
        <f t="shared" si="5"/>
        <v>12.949999999999996</v>
      </c>
      <c r="K13" s="402"/>
      <c r="L13" s="1974" t="s">
        <v>216</v>
      </c>
      <c r="P13" s="1841">
        <v>6.7200000000000006</v>
      </c>
      <c r="Q13" s="1841">
        <v>6.7200000000000006</v>
      </c>
    </row>
    <row r="14" spans="1:17" ht="21" customHeight="1" x14ac:dyDescent="0.3">
      <c r="A14" s="402"/>
      <c r="B14" s="420">
        <f t="shared" si="6"/>
        <v>10</v>
      </c>
      <c r="C14" s="421" t="str">
        <f t="shared" si="2"/>
        <v>Apumayo S.A.C.</v>
      </c>
      <c r="D14" s="422" t="str">
        <f t="shared" si="3"/>
        <v/>
      </c>
      <c r="E14" s="423" t="str">
        <f t="shared" si="3"/>
        <v/>
      </c>
      <c r="F14" s="422" t="str">
        <f t="shared" si="3"/>
        <v/>
      </c>
      <c r="G14" s="423">
        <f t="shared" si="3"/>
        <v>4</v>
      </c>
      <c r="H14" s="424" t="str">
        <f t="shared" si="4"/>
        <v/>
      </c>
      <c r="I14" s="425">
        <f t="shared" si="1"/>
        <v>4</v>
      </c>
      <c r="J14" s="426">
        <f t="shared" si="5"/>
        <v>4</v>
      </c>
      <c r="K14" s="402"/>
      <c r="L14" s="1974" t="s">
        <v>218</v>
      </c>
      <c r="P14" s="1841">
        <v>20.320000000000004</v>
      </c>
      <c r="Q14" s="1841">
        <v>20.320000000000004</v>
      </c>
    </row>
    <row r="15" spans="1:17" ht="21" customHeight="1" x14ac:dyDescent="0.3">
      <c r="A15" s="402"/>
      <c r="B15" s="420">
        <f t="shared" si="6"/>
        <v>11</v>
      </c>
      <c r="C15" s="421" t="str">
        <f t="shared" si="2"/>
        <v>Aris Indsutrial S.A.</v>
      </c>
      <c r="D15" s="422" t="str">
        <f t="shared" si="3"/>
        <v/>
      </c>
      <c r="E15" s="423" t="str">
        <f t="shared" si="3"/>
        <v/>
      </c>
      <c r="F15" s="422" t="str">
        <f t="shared" si="3"/>
        <v/>
      </c>
      <c r="G15" s="423">
        <f t="shared" si="3"/>
        <v>2.8580000000000001</v>
      </c>
      <c r="H15" s="424" t="str">
        <f t="shared" si="4"/>
        <v/>
      </c>
      <c r="I15" s="425">
        <f t="shared" si="1"/>
        <v>2.8580000000000001</v>
      </c>
      <c r="J15" s="426">
        <f t="shared" si="5"/>
        <v>2.8580000000000001</v>
      </c>
      <c r="K15" s="402"/>
      <c r="L15" s="1974" t="s">
        <v>220</v>
      </c>
      <c r="P15" s="1841">
        <v>12.949999999999996</v>
      </c>
      <c r="Q15" s="1841">
        <v>12.949999999999996</v>
      </c>
    </row>
    <row r="16" spans="1:17" ht="21" customHeight="1" x14ac:dyDescent="0.3">
      <c r="A16" s="402"/>
      <c r="B16" s="420">
        <f t="shared" si="6"/>
        <v>12</v>
      </c>
      <c r="C16" s="421" t="str">
        <f t="shared" si="2"/>
        <v>Aruntani S.A.C.</v>
      </c>
      <c r="D16" s="422" t="str">
        <f t="shared" si="3"/>
        <v/>
      </c>
      <c r="E16" s="423" t="str">
        <f t="shared" si="3"/>
        <v/>
      </c>
      <c r="F16" s="422" t="str">
        <f t="shared" si="3"/>
        <v/>
      </c>
      <c r="G16" s="423">
        <f t="shared" si="3"/>
        <v>6.9929999999999994</v>
      </c>
      <c r="H16" s="424" t="str">
        <f t="shared" si="4"/>
        <v/>
      </c>
      <c r="I16" s="425">
        <f t="shared" si="1"/>
        <v>6.9929999999999994</v>
      </c>
      <c r="J16" s="426">
        <f t="shared" si="5"/>
        <v>6.9929999999999994</v>
      </c>
      <c r="K16" s="402"/>
      <c r="L16" s="1974" t="s">
        <v>222</v>
      </c>
      <c r="P16" s="1841">
        <v>4</v>
      </c>
      <c r="Q16" s="1841">
        <v>4</v>
      </c>
    </row>
    <row r="17" spans="1:17" ht="21" customHeight="1" x14ac:dyDescent="0.3">
      <c r="A17" s="402"/>
      <c r="B17" s="420">
        <f t="shared" si="6"/>
        <v>13</v>
      </c>
      <c r="C17" s="421" t="str">
        <f t="shared" si="2"/>
        <v>Austral Group S.A.A</v>
      </c>
      <c r="D17" s="422" t="str">
        <f t="shared" si="3"/>
        <v/>
      </c>
      <c r="E17" s="423" t="str">
        <f t="shared" si="3"/>
        <v/>
      </c>
      <c r="F17" s="422" t="str">
        <f t="shared" si="3"/>
        <v/>
      </c>
      <c r="G17" s="423">
        <f t="shared" si="3"/>
        <v>7.0800000000000027</v>
      </c>
      <c r="H17" s="424" t="str">
        <f t="shared" si="4"/>
        <v/>
      </c>
      <c r="I17" s="425">
        <f t="shared" si="1"/>
        <v>7.0800000000000027</v>
      </c>
      <c r="J17" s="426">
        <f t="shared" si="5"/>
        <v>7.0800000000000027</v>
      </c>
      <c r="K17" s="402"/>
      <c r="L17" s="1974" t="s">
        <v>224</v>
      </c>
      <c r="P17" s="1841">
        <v>2.8580000000000001</v>
      </c>
      <c r="Q17" s="1841">
        <v>2.8580000000000001</v>
      </c>
    </row>
    <row r="18" spans="1:17" ht="21" customHeight="1" x14ac:dyDescent="0.3">
      <c r="A18" s="402"/>
      <c r="B18" s="420">
        <f t="shared" si="6"/>
        <v>14</v>
      </c>
      <c r="C18" s="421" t="str">
        <f t="shared" si="2"/>
        <v>Cálidda Energía S.A.C.</v>
      </c>
      <c r="D18" s="422" t="str">
        <f t="shared" si="3"/>
        <v/>
      </c>
      <c r="E18" s="423" t="str">
        <f t="shared" si="3"/>
        <v/>
      </c>
      <c r="F18" s="422" t="str">
        <f t="shared" si="3"/>
        <v/>
      </c>
      <c r="G18" s="423">
        <f t="shared" si="3"/>
        <v>4</v>
      </c>
      <c r="H18" s="424" t="str">
        <f t="shared" si="4"/>
        <v/>
      </c>
      <c r="I18" s="425">
        <f t="shared" si="1"/>
        <v>4</v>
      </c>
      <c r="J18" s="426">
        <f t="shared" si="5"/>
        <v>4</v>
      </c>
      <c r="K18" s="402"/>
      <c r="L18" s="1974" t="s">
        <v>226</v>
      </c>
      <c r="P18" s="1841">
        <v>6.9929999999999994</v>
      </c>
      <c r="Q18" s="1841">
        <v>6.9929999999999994</v>
      </c>
    </row>
    <row r="19" spans="1:17" ht="21" customHeight="1" x14ac:dyDescent="0.3">
      <c r="A19" s="402"/>
      <c r="B19" s="420">
        <f t="shared" si="6"/>
        <v>15</v>
      </c>
      <c r="C19" s="421" t="str">
        <f t="shared" si="2"/>
        <v>Cartavio S.A.A.</v>
      </c>
      <c r="D19" s="422" t="str">
        <f t="shared" si="3"/>
        <v/>
      </c>
      <c r="E19" s="423" t="str">
        <f t="shared" si="3"/>
        <v/>
      </c>
      <c r="F19" s="422" t="str">
        <f t="shared" si="3"/>
        <v/>
      </c>
      <c r="G19" s="423">
        <f t="shared" si="3"/>
        <v>9.7999999999999989</v>
      </c>
      <c r="H19" s="424" t="str">
        <f t="shared" si="4"/>
        <v/>
      </c>
      <c r="I19" s="425">
        <f t="shared" si="1"/>
        <v>9.7999999999999989</v>
      </c>
      <c r="J19" s="426">
        <f t="shared" si="5"/>
        <v>9.7999999999999989</v>
      </c>
      <c r="K19" s="402"/>
      <c r="L19" s="1974" t="s">
        <v>228</v>
      </c>
      <c r="P19" s="1841">
        <v>7.0800000000000027</v>
      </c>
      <c r="Q19" s="1841">
        <v>7.0800000000000027</v>
      </c>
    </row>
    <row r="20" spans="1:17" ht="21" customHeight="1" x14ac:dyDescent="0.3">
      <c r="A20" s="402"/>
      <c r="B20" s="420">
        <f t="shared" si="6"/>
        <v>16</v>
      </c>
      <c r="C20" s="421" t="str">
        <f t="shared" si="2"/>
        <v>Casa Grande S.A.A.</v>
      </c>
      <c r="D20" s="422" t="str">
        <f t="shared" si="3"/>
        <v/>
      </c>
      <c r="E20" s="423" t="str">
        <f t="shared" si="3"/>
        <v/>
      </c>
      <c r="F20" s="422" t="str">
        <f t="shared" si="3"/>
        <v/>
      </c>
      <c r="G20" s="423">
        <f t="shared" si="3"/>
        <v>37</v>
      </c>
      <c r="H20" s="424" t="str">
        <f t="shared" si="4"/>
        <v/>
      </c>
      <c r="I20" s="425">
        <f t="shared" si="1"/>
        <v>37</v>
      </c>
      <c r="J20" s="426">
        <f t="shared" si="5"/>
        <v>37</v>
      </c>
      <c r="K20" s="402"/>
      <c r="L20" s="1974" t="s">
        <v>230</v>
      </c>
      <c r="P20" s="1841">
        <v>4</v>
      </c>
      <c r="Q20" s="1841">
        <v>4</v>
      </c>
    </row>
    <row r="21" spans="1:17" ht="21" customHeight="1" x14ac:dyDescent="0.3">
      <c r="A21" s="402"/>
      <c r="B21" s="420">
        <f t="shared" si="6"/>
        <v>17</v>
      </c>
      <c r="C21" s="421" t="str">
        <f t="shared" si="2"/>
        <v>Cementos Pacasmayo S.A.A.</v>
      </c>
      <c r="D21" s="422" t="str">
        <f t="shared" si="3"/>
        <v/>
      </c>
      <c r="E21" s="423">
        <f t="shared" si="3"/>
        <v>6.5999999999999988</v>
      </c>
      <c r="F21" s="422" t="str">
        <f t="shared" si="3"/>
        <v/>
      </c>
      <c r="G21" s="423" t="str">
        <f t="shared" si="3"/>
        <v/>
      </c>
      <c r="H21" s="424" t="str">
        <f t="shared" si="4"/>
        <v/>
      </c>
      <c r="I21" s="425">
        <f t="shared" si="1"/>
        <v>6.5999999999999988</v>
      </c>
      <c r="J21" s="426">
        <f t="shared" si="5"/>
        <v>6.5999999999999988</v>
      </c>
      <c r="K21" s="402"/>
      <c r="L21" s="1974" t="s">
        <v>232</v>
      </c>
      <c r="P21" s="1841">
        <v>9.7999999999999989</v>
      </c>
      <c r="Q21" s="1841">
        <v>9.7999999999999989</v>
      </c>
    </row>
    <row r="22" spans="1:17" ht="21" customHeight="1" x14ac:dyDescent="0.3">
      <c r="A22" s="402"/>
      <c r="B22" s="420">
        <f t="shared" si="6"/>
        <v>18</v>
      </c>
      <c r="C22" s="421" t="str">
        <f t="shared" si="2"/>
        <v>Cementos Selva S.A.</v>
      </c>
      <c r="D22" s="422" t="str">
        <f t="shared" ref="D22:G85" si="7">+IF(M24&lt;&gt;0,M24,"")</f>
        <v/>
      </c>
      <c r="E22" s="423">
        <f t="shared" si="7"/>
        <v>2</v>
      </c>
      <c r="F22" s="422" t="str">
        <f t="shared" si="7"/>
        <v/>
      </c>
      <c r="G22" s="423" t="str">
        <f t="shared" si="7"/>
        <v/>
      </c>
      <c r="H22" s="424" t="str">
        <f t="shared" si="4"/>
        <v/>
      </c>
      <c r="I22" s="425">
        <f t="shared" si="1"/>
        <v>2</v>
      </c>
      <c r="J22" s="426">
        <f t="shared" si="5"/>
        <v>2</v>
      </c>
      <c r="K22" s="402"/>
      <c r="L22" s="1974" t="s">
        <v>234</v>
      </c>
      <c r="P22" s="1841">
        <v>37</v>
      </c>
      <c r="Q22" s="1841">
        <v>37</v>
      </c>
    </row>
    <row r="23" spans="1:17" ht="21" customHeight="1" x14ac:dyDescent="0.3">
      <c r="A23" s="402"/>
      <c r="B23" s="420">
        <f t="shared" si="6"/>
        <v>19</v>
      </c>
      <c r="C23" s="421" t="str">
        <f t="shared" si="2"/>
        <v>Cerámica Lima S.A.</v>
      </c>
      <c r="D23" s="422" t="str">
        <f t="shared" si="7"/>
        <v/>
      </c>
      <c r="E23" s="423" t="str">
        <f t="shared" si="7"/>
        <v/>
      </c>
      <c r="F23" s="422" t="str">
        <f t="shared" si="7"/>
        <v/>
      </c>
      <c r="G23" s="423">
        <f t="shared" si="7"/>
        <v>3.6600000000000006</v>
      </c>
      <c r="H23" s="424" t="str">
        <f t="shared" si="4"/>
        <v/>
      </c>
      <c r="I23" s="425">
        <f t="shared" si="1"/>
        <v>3.6600000000000006</v>
      </c>
      <c r="J23" s="426">
        <f t="shared" si="5"/>
        <v>3.6600000000000006</v>
      </c>
      <c r="K23" s="402"/>
      <c r="L23" s="1974" t="s">
        <v>236</v>
      </c>
      <c r="N23" s="1841">
        <v>6.5999999999999988</v>
      </c>
      <c r="Q23" s="1841">
        <v>6.5999999999999988</v>
      </c>
    </row>
    <row r="24" spans="1:17" ht="21" customHeight="1" x14ac:dyDescent="0.3">
      <c r="A24" s="402"/>
      <c r="B24" s="420">
        <f t="shared" si="6"/>
        <v>20</v>
      </c>
      <c r="C24" s="421" t="str">
        <f t="shared" si="2"/>
        <v>Cervecería San Juan S.A.</v>
      </c>
      <c r="D24" s="422" t="str">
        <f t="shared" si="7"/>
        <v/>
      </c>
      <c r="E24" s="423" t="str">
        <f t="shared" si="7"/>
        <v/>
      </c>
      <c r="F24" s="422" t="str">
        <f t="shared" si="7"/>
        <v/>
      </c>
      <c r="G24" s="423">
        <f t="shared" si="7"/>
        <v>2.6</v>
      </c>
      <c r="H24" s="424" t="str">
        <f t="shared" si="4"/>
        <v/>
      </c>
      <c r="I24" s="425">
        <f t="shared" si="1"/>
        <v>2.6</v>
      </c>
      <c r="J24" s="426">
        <f t="shared" si="5"/>
        <v>2.6</v>
      </c>
      <c r="K24" s="402"/>
      <c r="L24" s="1974" t="s">
        <v>238</v>
      </c>
      <c r="N24" s="1841">
        <v>2</v>
      </c>
      <c r="Q24" s="1841">
        <v>2</v>
      </c>
    </row>
    <row r="25" spans="1:17" ht="21" customHeight="1" x14ac:dyDescent="0.3">
      <c r="A25" s="402"/>
      <c r="B25" s="420">
        <f t="shared" si="6"/>
        <v>21</v>
      </c>
      <c r="C25" s="421" t="str">
        <f t="shared" si="2"/>
        <v>Cia Minera Agregados Calcáreos S.A.</v>
      </c>
      <c r="D25" s="422" t="str">
        <f t="shared" si="7"/>
        <v/>
      </c>
      <c r="E25" s="423">
        <f t="shared" si="7"/>
        <v>1.45</v>
      </c>
      <c r="F25" s="422" t="str">
        <f t="shared" si="7"/>
        <v/>
      </c>
      <c r="G25" s="423" t="str">
        <f t="shared" si="7"/>
        <v/>
      </c>
      <c r="H25" s="424" t="str">
        <f t="shared" si="4"/>
        <v/>
      </c>
      <c r="I25" s="425">
        <f t="shared" si="1"/>
        <v>1.45</v>
      </c>
      <c r="J25" s="426">
        <f t="shared" si="5"/>
        <v>1.45</v>
      </c>
      <c r="K25" s="402"/>
      <c r="L25" s="1974" t="s">
        <v>240</v>
      </c>
      <c r="P25" s="1841">
        <v>3.6600000000000006</v>
      </c>
      <c r="Q25" s="1841">
        <v>3.6600000000000006</v>
      </c>
    </row>
    <row r="26" spans="1:17" ht="21" customHeight="1" x14ac:dyDescent="0.3">
      <c r="A26" s="402"/>
      <c r="B26" s="420">
        <f t="shared" si="6"/>
        <v>22</v>
      </c>
      <c r="C26" s="421" t="str">
        <f t="shared" si="2"/>
        <v>Cia Minera Poderosa S.A.</v>
      </c>
      <c r="D26" s="422" t="str">
        <f t="shared" si="7"/>
        <v/>
      </c>
      <c r="E26" s="423" t="str">
        <f t="shared" si="7"/>
        <v/>
      </c>
      <c r="F26" s="422">
        <f t="shared" si="7"/>
        <v>1.72</v>
      </c>
      <c r="G26" s="423">
        <f t="shared" si="7"/>
        <v>11.284999999999998</v>
      </c>
      <c r="H26" s="424">
        <f t="shared" si="4"/>
        <v>1.72</v>
      </c>
      <c r="I26" s="425">
        <f t="shared" si="1"/>
        <v>11.284999999999998</v>
      </c>
      <c r="J26" s="426">
        <f t="shared" si="5"/>
        <v>13.004999999999999</v>
      </c>
      <c r="K26" s="402"/>
      <c r="L26" s="1974" t="s">
        <v>242</v>
      </c>
      <c r="P26" s="1841">
        <v>2.6</v>
      </c>
      <c r="Q26" s="1841">
        <v>2.6</v>
      </c>
    </row>
    <row r="27" spans="1:17" ht="21" customHeight="1" x14ac:dyDescent="0.3">
      <c r="A27" s="402"/>
      <c r="B27" s="420">
        <f t="shared" si="6"/>
        <v>23</v>
      </c>
      <c r="C27" s="421" t="str">
        <f t="shared" si="2"/>
        <v>Cia Minera Raura S.A.</v>
      </c>
      <c r="D27" s="422" t="str">
        <f t="shared" si="7"/>
        <v/>
      </c>
      <c r="E27" s="423" t="str">
        <f t="shared" si="7"/>
        <v/>
      </c>
      <c r="F27" s="422">
        <f t="shared" si="7"/>
        <v>4.1399999999999988</v>
      </c>
      <c r="G27" s="423" t="str">
        <f t="shared" si="7"/>
        <v/>
      </c>
      <c r="H27" s="424">
        <f t="shared" si="4"/>
        <v>4.1399999999999988</v>
      </c>
      <c r="I27" s="425" t="str">
        <f t="shared" si="1"/>
        <v/>
      </c>
      <c r="J27" s="426">
        <f t="shared" si="5"/>
        <v>4.1399999999999988</v>
      </c>
      <c r="K27" s="402"/>
      <c r="L27" s="1974" t="s">
        <v>244</v>
      </c>
      <c r="N27" s="1841">
        <v>1.45</v>
      </c>
      <c r="Q27" s="1841">
        <v>1.45</v>
      </c>
    </row>
    <row r="28" spans="1:17" ht="21" customHeight="1" x14ac:dyDescent="0.3">
      <c r="A28" s="402"/>
      <c r="B28" s="420">
        <f t="shared" si="6"/>
        <v>24</v>
      </c>
      <c r="C28" s="421" t="str">
        <f t="shared" si="2"/>
        <v>Cia Minera Santa Luisa S.A.</v>
      </c>
      <c r="D28" s="422" t="str">
        <f t="shared" si="7"/>
        <v/>
      </c>
      <c r="E28" s="423" t="str">
        <f t="shared" si="7"/>
        <v/>
      </c>
      <c r="F28" s="422">
        <f t="shared" si="7"/>
        <v>5.3</v>
      </c>
      <c r="G28" s="423">
        <f t="shared" si="7"/>
        <v>7.3000000000000052</v>
      </c>
      <c r="H28" s="424">
        <f t="shared" si="4"/>
        <v>5.3</v>
      </c>
      <c r="I28" s="425">
        <f t="shared" si="1"/>
        <v>7.3000000000000052</v>
      </c>
      <c r="J28" s="426">
        <f t="shared" si="5"/>
        <v>12.600000000000005</v>
      </c>
      <c r="K28" s="402"/>
      <c r="L28" s="1974" t="s">
        <v>246</v>
      </c>
      <c r="O28" s="1841">
        <v>1.72</v>
      </c>
      <c r="P28" s="1841">
        <v>11.284999999999998</v>
      </c>
      <c r="Q28" s="1841">
        <v>13.004999999999999</v>
      </c>
    </row>
    <row r="29" spans="1:17" ht="21" customHeight="1" x14ac:dyDescent="0.3">
      <c r="A29" s="402"/>
      <c r="B29" s="420">
        <f t="shared" si="6"/>
        <v>25</v>
      </c>
      <c r="C29" s="421" t="str">
        <f t="shared" si="2"/>
        <v>CNPC Perú S.A.</v>
      </c>
      <c r="D29" s="422" t="str">
        <f t="shared" si="7"/>
        <v/>
      </c>
      <c r="E29" s="423" t="str">
        <f t="shared" si="7"/>
        <v/>
      </c>
      <c r="F29" s="422" t="str">
        <f t="shared" si="7"/>
        <v/>
      </c>
      <c r="G29" s="423" t="str">
        <f t="shared" si="7"/>
        <v/>
      </c>
      <c r="H29" s="424" t="str">
        <f t="shared" si="4"/>
        <v/>
      </c>
      <c r="I29" s="425" t="str">
        <f t="shared" si="1"/>
        <v/>
      </c>
      <c r="J29" s="426">
        <f t="shared" si="5"/>
        <v>0</v>
      </c>
      <c r="K29" s="402"/>
      <c r="L29" s="1974" t="s">
        <v>248</v>
      </c>
      <c r="O29" s="1841">
        <v>4.1399999999999988</v>
      </c>
      <c r="Q29" s="1841">
        <v>4.1399999999999988</v>
      </c>
    </row>
    <row r="30" spans="1:17" ht="21" customHeight="1" x14ac:dyDescent="0.3">
      <c r="A30" s="402"/>
      <c r="B30" s="420">
        <f t="shared" si="6"/>
        <v>26</v>
      </c>
      <c r="C30" s="421" t="str">
        <f t="shared" si="2"/>
        <v>Compañía Minera Antapaccay S.A.</v>
      </c>
      <c r="D30" s="422" t="str">
        <f t="shared" si="7"/>
        <v/>
      </c>
      <c r="E30" s="423">
        <f t="shared" si="7"/>
        <v>17.959999999999997</v>
      </c>
      <c r="F30" s="422" t="str">
        <f t="shared" si="7"/>
        <v/>
      </c>
      <c r="G30" s="423" t="str">
        <f t="shared" si="7"/>
        <v/>
      </c>
      <c r="H30" s="424" t="str">
        <f t="shared" si="4"/>
        <v/>
      </c>
      <c r="I30" s="425">
        <f t="shared" si="1"/>
        <v>17.959999999999997</v>
      </c>
      <c r="J30" s="426">
        <f t="shared" si="5"/>
        <v>17.959999999999997</v>
      </c>
      <c r="K30" s="402"/>
      <c r="L30" s="1974" t="s">
        <v>250</v>
      </c>
      <c r="O30" s="1841">
        <v>5.3</v>
      </c>
      <c r="P30" s="1841">
        <v>7.3000000000000052</v>
      </c>
      <c r="Q30" s="1841">
        <v>12.600000000000005</v>
      </c>
    </row>
    <row r="31" spans="1:17" ht="21" customHeight="1" x14ac:dyDescent="0.3">
      <c r="A31" s="402"/>
      <c r="B31" s="420">
        <f t="shared" si="6"/>
        <v>27</v>
      </c>
      <c r="C31" s="421" t="str">
        <f t="shared" si="2"/>
        <v>Compañía Minera Ares S.A.C.</v>
      </c>
      <c r="D31" s="422" t="str">
        <f t="shared" si="7"/>
        <v/>
      </c>
      <c r="E31" s="423" t="str">
        <f t="shared" si="7"/>
        <v/>
      </c>
      <c r="F31" s="422" t="str">
        <f t="shared" si="7"/>
        <v/>
      </c>
      <c r="G31" s="423">
        <f t="shared" si="7"/>
        <v>25.924000000000007</v>
      </c>
      <c r="H31" s="424" t="str">
        <f t="shared" si="4"/>
        <v/>
      </c>
      <c r="I31" s="425">
        <f t="shared" si="1"/>
        <v>25.924000000000007</v>
      </c>
      <c r="J31" s="426">
        <f t="shared" si="5"/>
        <v>25.924000000000007</v>
      </c>
      <c r="K31" s="402"/>
      <c r="L31" s="1974" t="s">
        <v>252</v>
      </c>
      <c r="P31" s="1841">
        <v>0</v>
      </c>
      <c r="Q31" s="1841">
        <v>0</v>
      </c>
    </row>
    <row r="32" spans="1:17" ht="21" customHeight="1" x14ac:dyDescent="0.3">
      <c r="A32" s="402"/>
      <c r="B32" s="420">
        <f t="shared" si="6"/>
        <v>28</v>
      </c>
      <c r="C32" s="421" t="str">
        <f t="shared" si="2"/>
        <v>Compañía Minera Caraveli S.A.C.</v>
      </c>
      <c r="D32" s="422" t="str">
        <f t="shared" si="7"/>
        <v/>
      </c>
      <c r="E32" s="423" t="str">
        <f t="shared" si="7"/>
        <v/>
      </c>
      <c r="F32" s="422" t="str">
        <f t="shared" si="7"/>
        <v/>
      </c>
      <c r="G32" s="423">
        <f t="shared" si="7"/>
        <v>3.4339999999999984</v>
      </c>
      <c r="H32" s="424" t="str">
        <f t="shared" si="4"/>
        <v/>
      </c>
      <c r="I32" s="425">
        <f t="shared" si="1"/>
        <v>3.4339999999999984</v>
      </c>
      <c r="J32" s="426">
        <f t="shared" si="5"/>
        <v>3.4339999999999984</v>
      </c>
      <c r="K32" s="402"/>
      <c r="L32" s="1974" t="s">
        <v>254</v>
      </c>
      <c r="N32" s="1841">
        <v>17.959999999999997</v>
      </c>
      <c r="Q32" s="1841">
        <v>17.959999999999997</v>
      </c>
    </row>
    <row r="33" spans="1:17" ht="21" customHeight="1" x14ac:dyDescent="0.3">
      <c r="A33" s="402"/>
      <c r="B33" s="420">
        <f t="shared" si="6"/>
        <v>29</v>
      </c>
      <c r="C33" s="421" t="str">
        <f t="shared" si="2"/>
        <v>Compañía Minera Chungar S.A.C.</v>
      </c>
      <c r="D33" s="422" t="str">
        <f t="shared" si="7"/>
        <v/>
      </c>
      <c r="E33" s="423" t="str">
        <f t="shared" si="7"/>
        <v/>
      </c>
      <c r="F33" s="422">
        <f t="shared" si="7"/>
        <v>23.384000000000018</v>
      </c>
      <c r="G33" s="423">
        <f t="shared" si="7"/>
        <v>5.5340000000000016</v>
      </c>
      <c r="H33" s="424">
        <f t="shared" si="4"/>
        <v>23.384000000000018</v>
      </c>
      <c r="I33" s="425">
        <f t="shared" si="1"/>
        <v>5.5340000000000016</v>
      </c>
      <c r="J33" s="426">
        <f t="shared" si="5"/>
        <v>28.918000000000021</v>
      </c>
      <c r="K33" s="402"/>
      <c r="L33" s="1974" t="s">
        <v>256</v>
      </c>
      <c r="P33" s="1841">
        <v>25.924000000000007</v>
      </c>
      <c r="Q33" s="1841">
        <v>25.924000000000007</v>
      </c>
    </row>
    <row r="34" spans="1:17" ht="21" customHeight="1" x14ac:dyDescent="0.3">
      <c r="A34" s="402"/>
      <c r="B34" s="420">
        <f t="shared" si="6"/>
        <v>30</v>
      </c>
      <c r="C34" s="421" t="str">
        <f t="shared" si="2"/>
        <v>Compañia Minera Kolpa S.A.</v>
      </c>
      <c r="D34" s="422" t="str">
        <f t="shared" si="7"/>
        <v/>
      </c>
      <c r="E34" s="423" t="str">
        <f t="shared" si="7"/>
        <v/>
      </c>
      <c r="F34" s="422" t="str">
        <f t="shared" si="7"/>
        <v/>
      </c>
      <c r="G34" s="423">
        <f t="shared" si="7"/>
        <v>0.49899999999999989</v>
      </c>
      <c r="H34" s="424" t="str">
        <f t="shared" si="4"/>
        <v/>
      </c>
      <c r="I34" s="425">
        <f t="shared" si="1"/>
        <v>0.49899999999999989</v>
      </c>
      <c r="J34" s="426">
        <f t="shared" si="5"/>
        <v>0.49899999999999989</v>
      </c>
      <c r="K34" s="402"/>
      <c r="L34" s="1974" t="s">
        <v>258</v>
      </c>
      <c r="P34" s="1841">
        <v>3.4339999999999984</v>
      </c>
      <c r="Q34" s="1841">
        <v>3.4339999999999984</v>
      </c>
    </row>
    <row r="35" spans="1:17" ht="21" customHeight="1" x14ac:dyDescent="0.3">
      <c r="A35" s="402"/>
      <c r="B35" s="420">
        <f t="shared" si="6"/>
        <v>31</v>
      </c>
      <c r="C35" s="421" t="str">
        <f t="shared" si="2"/>
        <v>Compañía Minera San Ignacio de Morococha S.A.A.</v>
      </c>
      <c r="D35" s="422" t="str">
        <f t="shared" si="7"/>
        <v/>
      </c>
      <c r="E35" s="423" t="str">
        <f t="shared" si="7"/>
        <v/>
      </c>
      <c r="F35" s="422">
        <f t="shared" si="7"/>
        <v>11.500000000000002</v>
      </c>
      <c r="G35" s="423">
        <f t="shared" si="7"/>
        <v>12</v>
      </c>
      <c r="H35" s="424">
        <f t="shared" si="4"/>
        <v>11.500000000000002</v>
      </c>
      <c r="I35" s="425">
        <f t="shared" si="1"/>
        <v>12</v>
      </c>
      <c r="J35" s="426">
        <f t="shared" si="5"/>
        <v>23.5</v>
      </c>
      <c r="K35" s="402"/>
      <c r="L35" s="1974" t="s">
        <v>260</v>
      </c>
      <c r="O35" s="1841">
        <v>23.384000000000018</v>
      </c>
      <c r="P35" s="1841">
        <v>5.5340000000000016</v>
      </c>
      <c r="Q35" s="1841">
        <v>28.918000000000021</v>
      </c>
    </row>
    <row r="36" spans="1:17" ht="21" customHeight="1" x14ac:dyDescent="0.3">
      <c r="A36" s="402"/>
      <c r="B36" s="420">
        <f t="shared" si="6"/>
        <v>32</v>
      </c>
      <c r="C36" s="421" t="str">
        <f t="shared" si="2"/>
        <v>Compañía Minera San Valentin S.A.</v>
      </c>
      <c r="D36" s="422" t="str">
        <f t="shared" si="7"/>
        <v/>
      </c>
      <c r="E36" s="423" t="str">
        <f t="shared" si="7"/>
        <v/>
      </c>
      <c r="F36" s="422">
        <f t="shared" si="7"/>
        <v>3.78</v>
      </c>
      <c r="G36" s="423" t="str">
        <f t="shared" si="7"/>
        <v/>
      </c>
      <c r="H36" s="424">
        <f t="shared" si="4"/>
        <v>3.78</v>
      </c>
      <c r="I36" s="425" t="str">
        <f t="shared" si="1"/>
        <v/>
      </c>
      <c r="J36" s="426">
        <f t="shared" si="5"/>
        <v>3.78</v>
      </c>
      <c r="K36" s="402"/>
      <c r="L36" s="1974" t="s">
        <v>262</v>
      </c>
      <c r="P36" s="1841">
        <v>0.49899999999999989</v>
      </c>
      <c r="Q36" s="1841">
        <v>0.49899999999999989</v>
      </c>
    </row>
    <row r="37" spans="1:17" ht="21" customHeight="1" x14ac:dyDescent="0.3">
      <c r="A37" s="402"/>
      <c r="B37" s="420">
        <f t="shared" si="6"/>
        <v>33</v>
      </c>
      <c r="C37" s="421" t="str">
        <f t="shared" si="2"/>
        <v>Compañía Pesquera del Pacifico Centro S.A.</v>
      </c>
      <c r="D37" s="422" t="str">
        <f t="shared" si="7"/>
        <v/>
      </c>
      <c r="E37" s="423">
        <f t="shared" si="7"/>
        <v>1.7999999999999996</v>
      </c>
      <c r="F37" s="422" t="str">
        <f t="shared" si="7"/>
        <v/>
      </c>
      <c r="G37" s="423" t="str">
        <f t="shared" si="7"/>
        <v/>
      </c>
      <c r="H37" s="424" t="str">
        <f t="shared" si="4"/>
        <v/>
      </c>
      <c r="I37" s="425">
        <f t="shared" si="1"/>
        <v>1.7999999999999996</v>
      </c>
      <c r="J37" s="426">
        <f t="shared" si="5"/>
        <v>1.7999999999999996</v>
      </c>
      <c r="K37" s="402"/>
      <c r="L37" s="1974" t="s">
        <v>264</v>
      </c>
      <c r="O37" s="1841">
        <v>11.500000000000002</v>
      </c>
      <c r="P37" s="1841">
        <v>12</v>
      </c>
      <c r="Q37" s="1841">
        <v>23.5</v>
      </c>
    </row>
    <row r="38" spans="1:17" ht="21" customHeight="1" x14ac:dyDescent="0.3">
      <c r="A38" s="402"/>
      <c r="B38" s="420">
        <f t="shared" si="6"/>
        <v>34</v>
      </c>
      <c r="C38" s="421" t="str">
        <f t="shared" si="2"/>
        <v>Compañia Quimica S.A.</v>
      </c>
      <c r="D38" s="422" t="str">
        <f t="shared" si="7"/>
        <v/>
      </c>
      <c r="E38" s="423" t="str">
        <f t="shared" si="7"/>
        <v/>
      </c>
      <c r="F38" s="422" t="str">
        <f t="shared" si="7"/>
        <v/>
      </c>
      <c r="G38" s="423">
        <f t="shared" si="7"/>
        <v>0.25</v>
      </c>
      <c r="H38" s="424" t="str">
        <f t="shared" si="4"/>
        <v/>
      </c>
      <c r="I38" s="425">
        <f t="shared" si="1"/>
        <v>0.25</v>
      </c>
      <c r="J38" s="426">
        <f t="shared" si="5"/>
        <v>0.25</v>
      </c>
      <c r="K38" s="402"/>
      <c r="L38" s="1974" t="s">
        <v>266</v>
      </c>
      <c r="O38" s="1841">
        <v>3.78</v>
      </c>
      <c r="Q38" s="1841">
        <v>3.78</v>
      </c>
    </row>
    <row r="39" spans="1:17" ht="21" customHeight="1" x14ac:dyDescent="0.3">
      <c r="A39" s="402"/>
      <c r="B39" s="420">
        <f t="shared" si="6"/>
        <v>35</v>
      </c>
      <c r="C39" s="421" t="str">
        <f t="shared" si="2"/>
        <v>Consorcio Minero Horizonte S.A.</v>
      </c>
      <c r="D39" s="422">
        <f t="shared" si="7"/>
        <v>12.600000000000003</v>
      </c>
      <c r="E39" s="423">
        <f t="shared" si="7"/>
        <v>5.9869999999999983</v>
      </c>
      <c r="F39" s="422" t="str">
        <f t="shared" si="7"/>
        <v/>
      </c>
      <c r="G39" s="423" t="str">
        <f t="shared" si="7"/>
        <v/>
      </c>
      <c r="H39" s="424">
        <f t="shared" si="4"/>
        <v>12.600000000000003</v>
      </c>
      <c r="I39" s="425">
        <f t="shared" si="1"/>
        <v>5.9869999999999983</v>
      </c>
      <c r="J39" s="426">
        <f t="shared" si="5"/>
        <v>18.587000000000003</v>
      </c>
      <c r="K39" s="402"/>
      <c r="L39" s="1974" t="s">
        <v>268</v>
      </c>
      <c r="N39" s="1841">
        <v>1.7999999999999996</v>
      </c>
      <c r="Q39" s="1841">
        <v>1.7999999999999996</v>
      </c>
    </row>
    <row r="40" spans="1:17" ht="21" customHeight="1" x14ac:dyDescent="0.3">
      <c r="A40" s="402"/>
      <c r="B40" s="420">
        <f t="shared" si="6"/>
        <v>36</v>
      </c>
      <c r="C40" s="421" t="str">
        <f t="shared" si="2"/>
        <v>Corporación Aceros Arequipa S.A.</v>
      </c>
      <c r="D40" s="422" t="str">
        <f t="shared" si="7"/>
        <v/>
      </c>
      <c r="E40" s="423">
        <f t="shared" si="7"/>
        <v>1.25</v>
      </c>
      <c r="F40" s="422" t="str">
        <f t="shared" si="7"/>
        <v/>
      </c>
      <c r="G40" s="423" t="str">
        <f t="shared" si="7"/>
        <v/>
      </c>
      <c r="H40" s="424" t="str">
        <f t="shared" si="4"/>
        <v/>
      </c>
      <c r="I40" s="425">
        <f t="shared" si="1"/>
        <v>1.25</v>
      </c>
      <c r="J40" s="426">
        <f t="shared" si="5"/>
        <v>1.25</v>
      </c>
      <c r="K40" s="402"/>
      <c r="L40" s="1974" t="s">
        <v>270</v>
      </c>
      <c r="P40" s="1841">
        <v>0.25</v>
      </c>
      <c r="Q40" s="1841">
        <v>0.25</v>
      </c>
    </row>
    <row r="41" spans="1:17" ht="21" customHeight="1" x14ac:dyDescent="0.3">
      <c r="A41" s="402"/>
      <c r="B41" s="420">
        <f t="shared" si="6"/>
        <v>37</v>
      </c>
      <c r="C41" s="421" t="str">
        <f t="shared" si="2"/>
        <v>Corporación Pesquera Inca S.A.C.</v>
      </c>
      <c r="D41" s="422" t="str">
        <f t="shared" si="7"/>
        <v/>
      </c>
      <c r="E41" s="423" t="str">
        <f t="shared" si="7"/>
        <v/>
      </c>
      <c r="F41" s="422" t="str">
        <f t="shared" si="7"/>
        <v/>
      </c>
      <c r="G41" s="423">
        <f t="shared" si="7"/>
        <v>6.360000000000003</v>
      </c>
      <c r="H41" s="424" t="str">
        <f t="shared" si="4"/>
        <v/>
      </c>
      <c r="I41" s="425">
        <f t="shared" si="1"/>
        <v>6.360000000000003</v>
      </c>
      <c r="J41" s="426">
        <f t="shared" si="5"/>
        <v>6.360000000000003</v>
      </c>
      <c r="K41" s="402"/>
      <c r="L41" s="1974" t="s">
        <v>272</v>
      </c>
      <c r="M41" s="1841">
        <v>12.600000000000003</v>
      </c>
      <c r="N41" s="1841">
        <v>5.9869999999999983</v>
      </c>
      <c r="Q41" s="1841">
        <v>18.587000000000003</v>
      </c>
    </row>
    <row r="42" spans="1:17" ht="21" customHeight="1" x14ac:dyDescent="0.3">
      <c r="A42" s="402"/>
      <c r="B42" s="420">
        <f t="shared" si="6"/>
        <v>38</v>
      </c>
      <c r="C42" s="421" t="str">
        <f t="shared" si="2"/>
        <v>Empresa Agroindustrial Pomalca S.A.A.</v>
      </c>
      <c r="D42" s="422" t="str">
        <f t="shared" si="7"/>
        <v/>
      </c>
      <c r="E42" s="423" t="str">
        <f t="shared" si="7"/>
        <v/>
      </c>
      <c r="F42" s="422" t="str">
        <f t="shared" si="7"/>
        <v/>
      </c>
      <c r="G42" s="423">
        <f t="shared" si="7"/>
        <v>8.7700000000000014</v>
      </c>
      <c r="H42" s="424" t="str">
        <f t="shared" si="4"/>
        <v/>
      </c>
      <c r="I42" s="425">
        <f t="shared" si="1"/>
        <v>8.7700000000000014</v>
      </c>
      <c r="J42" s="426">
        <f t="shared" si="5"/>
        <v>8.7700000000000014</v>
      </c>
      <c r="K42" s="402"/>
      <c r="L42" s="1974" t="s">
        <v>274</v>
      </c>
      <c r="N42" s="1841">
        <v>1.25</v>
      </c>
      <c r="Q42" s="1841">
        <v>1.25</v>
      </c>
    </row>
    <row r="43" spans="1:17" ht="21" customHeight="1" x14ac:dyDescent="0.3">
      <c r="A43" s="402"/>
      <c r="B43" s="420">
        <f t="shared" si="6"/>
        <v>39</v>
      </c>
      <c r="C43" s="421" t="str">
        <f t="shared" si="2"/>
        <v>Empresa Explotadora de Vinchos Ltda S.A.C.</v>
      </c>
      <c r="D43" s="422" t="str">
        <f t="shared" si="7"/>
        <v/>
      </c>
      <c r="E43" s="423" t="str">
        <f t="shared" si="7"/>
        <v/>
      </c>
      <c r="F43" s="422" t="str">
        <f t="shared" si="7"/>
        <v/>
      </c>
      <c r="G43" s="423">
        <f t="shared" si="7"/>
        <v>1.1000000000000001</v>
      </c>
      <c r="H43" s="424" t="str">
        <f t="shared" si="4"/>
        <v/>
      </c>
      <c r="I43" s="425">
        <f t="shared" si="1"/>
        <v>1.1000000000000001</v>
      </c>
      <c r="J43" s="426">
        <f t="shared" si="5"/>
        <v>1.1000000000000001</v>
      </c>
      <c r="K43" s="402"/>
      <c r="L43" s="1974" t="s">
        <v>276</v>
      </c>
      <c r="P43" s="1841">
        <v>6.360000000000003</v>
      </c>
      <c r="Q43" s="1841">
        <v>6.360000000000003</v>
      </c>
    </row>
    <row r="44" spans="1:17" ht="21" customHeight="1" x14ac:dyDescent="0.3">
      <c r="A44" s="402"/>
      <c r="B44" s="420">
        <f t="shared" si="6"/>
        <v>40</v>
      </c>
      <c r="C44" s="421" t="str">
        <f t="shared" si="2"/>
        <v>Empresa Minera los Quenuales S.A.</v>
      </c>
      <c r="D44" s="422" t="str">
        <f t="shared" si="7"/>
        <v/>
      </c>
      <c r="E44" s="423" t="str">
        <f t="shared" si="7"/>
        <v/>
      </c>
      <c r="F44" s="422">
        <f t="shared" si="7"/>
        <v>1.7</v>
      </c>
      <c r="G44" s="423">
        <f t="shared" si="7"/>
        <v>5.93</v>
      </c>
      <c r="H44" s="424">
        <f t="shared" si="4"/>
        <v>1.7</v>
      </c>
      <c r="I44" s="425">
        <f t="shared" si="1"/>
        <v>5.93</v>
      </c>
      <c r="J44" s="426">
        <f t="shared" si="5"/>
        <v>7.63</v>
      </c>
      <c r="K44" s="402"/>
      <c r="L44" s="1974" t="s">
        <v>278</v>
      </c>
      <c r="P44" s="1841">
        <v>8.7700000000000014</v>
      </c>
      <c r="Q44" s="1841">
        <v>8.7700000000000014</v>
      </c>
    </row>
    <row r="45" spans="1:17" ht="21" customHeight="1" x14ac:dyDescent="0.3">
      <c r="A45" s="402"/>
      <c r="B45" s="420">
        <f t="shared" si="6"/>
        <v>41</v>
      </c>
      <c r="C45" s="421" t="str">
        <f t="shared" si="2"/>
        <v>Flesan Indutrial Power S.A.C</v>
      </c>
      <c r="D45" s="422" t="str">
        <f t="shared" si="7"/>
        <v/>
      </c>
      <c r="E45" s="423" t="str">
        <f t="shared" si="7"/>
        <v/>
      </c>
      <c r="F45" s="422" t="str">
        <f t="shared" si="7"/>
        <v/>
      </c>
      <c r="G45" s="423">
        <f t="shared" si="7"/>
        <v>13.343999999999999</v>
      </c>
      <c r="H45" s="424" t="str">
        <f t="shared" si="4"/>
        <v/>
      </c>
      <c r="I45" s="425">
        <f t="shared" si="1"/>
        <v>13.343999999999999</v>
      </c>
      <c r="J45" s="426">
        <f t="shared" si="5"/>
        <v>13.343999999999999</v>
      </c>
      <c r="K45" s="402"/>
      <c r="L45" s="1974" t="s">
        <v>280</v>
      </c>
      <c r="P45" s="1841">
        <v>1.1000000000000001</v>
      </c>
      <c r="Q45" s="1841">
        <v>1.1000000000000001</v>
      </c>
    </row>
    <row r="46" spans="1:17" ht="21" customHeight="1" x14ac:dyDescent="0.3">
      <c r="A46" s="402"/>
      <c r="B46" s="420">
        <f t="shared" si="6"/>
        <v>42</v>
      </c>
      <c r="C46" s="421" t="str">
        <f t="shared" si="2"/>
        <v>Freno S.A.</v>
      </c>
      <c r="D46" s="422" t="str">
        <f t="shared" si="7"/>
        <v/>
      </c>
      <c r="E46" s="423" t="str">
        <f t="shared" si="7"/>
        <v/>
      </c>
      <c r="F46" s="422" t="str">
        <f t="shared" si="7"/>
        <v/>
      </c>
      <c r="G46" s="423">
        <f t="shared" si="7"/>
        <v>0.6</v>
      </c>
      <c r="H46" s="424" t="str">
        <f t="shared" si="4"/>
        <v/>
      </c>
      <c r="I46" s="425">
        <f t="shared" si="1"/>
        <v>0.6</v>
      </c>
      <c r="J46" s="426">
        <f t="shared" si="5"/>
        <v>0.6</v>
      </c>
      <c r="K46" s="402"/>
      <c r="L46" s="1974" t="s">
        <v>282</v>
      </c>
      <c r="O46" s="1841">
        <v>1.7</v>
      </c>
      <c r="P46" s="1841">
        <v>5.93</v>
      </c>
      <c r="Q46" s="1841">
        <v>7.63</v>
      </c>
    </row>
    <row r="47" spans="1:17" ht="21" customHeight="1" x14ac:dyDescent="0.3">
      <c r="A47" s="402"/>
      <c r="B47" s="420">
        <f t="shared" si="6"/>
        <v>43</v>
      </c>
      <c r="C47" s="421" t="str">
        <f t="shared" si="2"/>
        <v>Hotelera Costa del Pacifico S. A.</v>
      </c>
      <c r="D47" s="422" t="str">
        <f t="shared" si="7"/>
        <v/>
      </c>
      <c r="E47" s="423" t="str">
        <f t="shared" si="7"/>
        <v/>
      </c>
      <c r="F47" s="422" t="str">
        <f t="shared" si="7"/>
        <v/>
      </c>
      <c r="G47" s="423">
        <f t="shared" si="7"/>
        <v>3.0500000000000012</v>
      </c>
      <c r="H47" s="424" t="str">
        <f t="shared" si="4"/>
        <v/>
      </c>
      <c r="I47" s="425">
        <f t="shared" si="1"/>
        <v>3.0500000000000012</v>
      </c>
      <c r="J47" s="426">
        <f t="shared" si="5"/>
        <v>3.0500000000000012</v>
      </c>
      <c r="K47" s="402"/>
      <c r="L47" s="1974" t="s">
        <v>284</v>
      </c>
      <c r="P47" s="1841">
        <v>13.343999999999999</v>
      </c>
      <c r="Q47" s="1841">
        <v>13.343999999999999</v>
      </c>
    </row>
    <row r="48" spans="1:17" ht="21" customHeight="1" x14ac:dyDescent="0.3">
      <c r="A48" s="402"/>
      <c r="B48" s="420">
        <f t="shared" si="6"/>
        <v>44</v>
      </c>
      <c r="C48" s="421" t="str">
        <f t="shared" si="2"/>
        <v>ICM Pachapaqui S.A.C.</v>
      </c>
      <c r="D48" s="422" t="str">
        <f t="shared" si="7"/>
        <v/>
      </c>
      <c r="E48" s="423" t="str">
        <f t="shared" si="7"/>
        <v/>
      </c>
      <c r="F48" s="422">
        <f t="shared" si="7"/>
        <v>2.5399999999999996</v>
      </c>
      <c r="G48" s="423" t="str">
        <f t="shared" si="7"/>
        <v/>
      </c>
      <c r="H48" s="424">
        <f t="shared" si="4"/>
        <v>2.5399999999999996</v>
      </c>
      <c r="I48" s="425" t="str">
        <f t="shared" si="1"/>
        <v/>
      </c>
      <c r="J48" s="426">
        <f t="shared" si="5"/>
        <v>2.5399999999999996</v>
      </c>
      <c r="K48" s="402"/>
      <c r="L48" s="1974" t="s">
        <v>286</v>
      </c>
      <c r="P48" s="1841">
        <v>0.6</v>
      </c>
      <c r="Q48" s="1841">
        <v>0.6</v>
      </c>
    </row>
    <row r="49" spans="1:17" ht="21" customHeight="1" x14ac:dyDescent="0.3">
      <c r="A49" s="402"/>
      <c r="B49" s="420">
        <f t="shared" si="6"/>
        <v>45</v>
      </c>
      <c r="C49" s="421" t="str">
        <f t="shared" si="2"/>
        <v>Illapu Energy S.A.</v>
      </c>
      <c r="D49" s="422" t="str">
        <f t="shared" si="7"/>
        <v/>
      </c>
      <c r="E49" s="423">
        <f t="shared" si="7"/>
        <v>13.599999999999996</v>
      </c>
      <c r="F49" s="422" t="str">
        <f t="shared" si="7"/>
        <v/>
      </c>
      <c r="G49" s="423" t="str">
        <f t="shared" si="7"/>
        <v/>
      </c>
      <c r="H49" s="424" t="str">
        <f t="shared" si="4"/>
        <v/>
      </c>
      <c r="I49" s="425">
        <f t="shared" si="1"/>
        <v>13.599999999999996</v>
      </c>
      <c r="J49" s="426">
        <f t="shared" si="5"/>
        <v>13.599999999999996</v>
      </c>
      <c r="K49" s="402"/>
      <c r="L49" s="1974" t="s">
        <v>288</v>
      </c>
      <c r="P49" s="1841">
        <v>3.0500000000000012</v>
      </c>
      <c r="Q49" s="1841">
        <v>3.0500000000000012</v>
      </c>
    </row>
    <row r="50" spans="1:17" ht="21" customHeight="1" x14ac:dyDescent="0.3">
      <c r="A50" s="402"/>
      <c r="B50" s="420">
        <f t="shared" si="6"/>
        <v>46</v>
      </c>
      <c r="C50" s="421" t="str">
        <f t="shared" si="2"/>
        <v>Inca Tops S.A.</v>
      </c>
      <c r="D50" s="422" t="str">
        <f t="shared" si="7"/>
        <v/>
      </c>
      <c r="E50" s="423" t="str">
        <f t="shared" si="7"/>
        <v/>
      </c>
      <c r="F50" s="422" t="str">
        <f t="shared" si="7"/>
        <v/>
      </c>
      <c r="G50" s="423">
        <f t="shared" si="7"/>
        <v>2.1819999999999995</v>
      </c>
      <c r="H50" s="424" t="str">
        <f t="shared" si="4"/>
        <v/>
      </c>
      <c r="I50" s="425">
        <f t="shared" si="1"/>
        <v>2.1819999999999995</v>
      </c>
      <c r="J50" s="426">
        <f t="shared" si="5"/>
        <v>2.1819999999999995</v>
      </c>
      <c r="K50" s="402"/>
      <c r="L50" s="1974" t="s">
        <v>290</v>
      </c>
      <c r="O50" s="1841">
        <v>2.5399999999999996</v>
      </c>
      <c r="Q50" s="1841">
        <v>2.5399999999999996</v>
      </c>
    </row>
    <row r="51" spans="1:17" ht="21" customHeight="1" x14ac:dyDescent="0.3">
      <c r="A51" s="402"/>
      <c r="B51" s="420">
        <f t="shared" si="6"/>
        <v>47</v>
      </c>
      <c r="C51" s="421" t="str">
        <f t="shared" si="2"/>
        <v>Indeco S.A.</v>
      </c>
      <c r="D51" s="422" t="str">
        <f t="shared" si="7"/>
        <v/>
      </c>
      <c r="E51" s="423" t="str">
        <f t="shared" si="7"/>
        <v/>
      </c>
      <c r="F51" s="422" t="str">
        <f t="shared" si="7"/>
        <v/>
      </c>
      <c r="G51" s="423">
        <f t="shared" si="7"/>
        <v>0.42499999999999988</v>
      </c>
      <c r="H51" s="424" t="str">
        <f t="shared" si="4"/>
        <v/>
      </c>
      <c r="I51" s="425">
        <f t="shared" si="1"/>
        <v>0.42499999999999988</v>
      </c>
      <c r="J51" s="426">
        <f t="shared" si="5"/>
        <v>0.42499999999999988</v>
      </c>
      <c r="K51" s="402"/>
      <c r="L51" s="1974" t="s">
        <v>292</v>
      </c>
      <c r="N51" s="1841">
        <v>13.599999999999996</v>
      </c>
      <c r="Q51" s="1841">
        <v>13.599999999999996</v>
      </c>
    </row>
    <row r="52" spans="1:17" ht="21" customHeight="1" x14ac:dyDescent="0.3">
      <c r="A52" s="402"/>
      <c r="B52" s="420">
        <f t="shared" si="6"/>
        <v>48</v>
      </c>
      <c r="C52" s="421" t="str">
        <f t="shared" si="2"/>
        <v>Industrias Electroquimicas S. A.</v>
      </c>
      <c r="D52" s="422" t="str">
        <f t="shared" si="7"/>
        <v/>
      </c>
      <c r="E52" s="423">
        <f t="shared" si="7"/>
        <v>2.4499999999999997</v>
      </c>
      <c r="F52" s="422" t="str">
        <f t="shared" si="7"/>
        <v/>
      </c>
      <c r="G52" s="423" t="str">
        <f t="shared" si="7"/>
        <v/>
      </c>
      <c r="H52" s="424" t="str">
        <f t="shared" si="4"/>
        <v/>
      </c>
      <c r="I52" s="425">
        <f t="shared" si="1"/>
        <v>2.4499999999999997</v>
      </c>
      <c r="J52" s="426">
        <f t="shared" si="5"/>
        <v>2.4499999999999997</v>
      </c>
      <c r="K52" s="402"/>
      <c r="L52" s="1974" t="s">
        <v>294</v>
      </c>
      <c r="P52" s="1841">
        <v>2.1819999999999995</v>
      </c>
      <c r="Q52" s="1841">
        <v>2.1819999999999995</v>
      </c>
    </row>
    <row r="53" spans="1:17" ht="21" customHeight="1" x14ac:dyDescent="0.3">
      <c r="A53" s="402"/>
      <c r="B53" s="420">
        <f t="shared" si="6"/>
        <v>49</v>
      </c>
      <c r="C53" s="421" t="str">
        <f t="shared" si="2"/>
        <v>Inkabor S.A.C.</v>
      </c>
      <c r="D53" s="422" t="str">
        <f t="shared" si="7"/>
        <v/>
      </c>
      <c r="E53" s="423" t="str">
        <f t="shared" si="7"/>
        <v/>
      </c>
      <c r="F53" s="422" t="str">
        <f t="shared" si="7"/>
        <v/>
      </c>
      <c r="G53" s="423">
        <f t="shared" si="7"/>
        <v>2.0400000000000005</v>
      </c>
      <c r="H53" s="424" t="str">
        <f t="shared" si="4"/>
        <v/>
      </c>
      <c r="I53" s="425">
        <f t="shared" si="1"/>
        <v>2.0400000000000005</v>
      </c>
      <c r="J53" s="426">
        <f t="shared" si="5"/>
        <v>2.0400000000000005</v>
      </c>
      <c r="K53" s="402"/>
      <c r="L53" s="1974" t="s">
        <v>296</v>
      </c>
      <c r="P53" s="1841">
        <v>0.42499999999999988</v>
      </c>
      <c r="Q53" s="1841">
        <v>0.42499999999999988</v>
      </c>
    </row>
    <row r="54" spans="1:17" ht="21" customHeight="1" x14ac:dyDescent="0.3">
      <c r="A54" s="402"/>
      <c r="B54" s="420">
        <f t="shared" si="6"/>
        <v>50</v>
      </c>
      <c r="C54" s="421" t="str">
        <f t="shared" si="2"/>
        <v>Inversiones San Borja S.A.</v>
      </c>
      <c r="D54" s="422" t="str">
        <f t="shared" si="7"/>
        <v/>
      </c>
      <c r="E54" s="423" t="str">
        <f t="shared" si="7"/>
        <v/>
      </c>
      <c r="F54" s="422" t="str">
        <f t="shared" si="7"/>
        <v/>
      </c>
      <c r="G54" s="423">
        <f t="shared" si="7"/>
        <v>1.4900000000000002</v>
      </c>
      <c r="H54" s="424" t="str">
        <f t="shared" si="4"/>
        <v/>
      </c>
      <c r="I54" s="425">
        <f t="shared" si="1"/>
        <v>1.4900000000000002</v>
      </c>
      <c r="J54" s="426">
        <f t="shared" si="5"/>
        <v>1.4900000000000002</v>
      </c>
      <c r="K54" s="402"/>
      <c r="L54" s="1974" t="s">
        <v>298</v>
      </c>
      <c r="N54" s="1841">
        <v>2.4499999999999997</v>
      </c>
      <c r="Q54" s="1841">
        <v>2.4499999999999997</v>
      </c>
    </row>
    <row r="55" spans="1:17" ht="21" customHeight="1" x14ac:dyDescent="0.3">
      <c r="A55" s="402"/>
      <c r="B55" s="420">
        <f t="shared" si="6"/>
        <v>51</v>
      </c>
      <c r="C55" s="421" t="str">
        <f t="shared" si="2"/>
        <v>Kimberly Clark S.R.L.</v>
      </c>
      <c r="D55" s="422" t="str">
        <f t="shared" si="7"/>
        <v/>
      </c>
      <c r="E55" s="423" t="str">
        <f t="shared" si="7"/>
        <v/>
      </c>
      <c r="F55" s="422" t="str">
        <f t="shared" si="7"/>
        <v/>
      </c>
      <c r="G55" s="423">
        <f t="shared" si="7"/>
        <v>12.499999999999998</v>
      </c>
      <c r="H55" s="424" t="str">
        <f t="shared" si="4"/>
        <v/>
      </c>
      <c r="I55" s="425">
        <f t="shared" si="1"/>
        <v>12.499999999999998</v>
      </c>
      <c r="J55" s="426">
        <f t="shared" si="5"/>
        <v>12.499999999999998</v>
      </c>
      <c r="K55" s="402"/>
      <c r="L55" s="1974" t="s">
        <v>300</v>
      </c>
      <c r="P55" s="1841">
        <v>2.0400000000000005</v>
      </c>
      <c r="Q55" s="1841">
        <v>2.0400000000000005</v>
      </c>
    </row>
    <row r="56" spans="1:17" ht="21" customHeight="1" x14ac:dyDescent="0.3">
      <c r="A56" s="402"/>
      <c r="B56" s="420">
        <f t="shared" si="6"/>
        <v>52</v>
      </c>
      <c r="C56" s="421" t="str">
        <f t="shared" si="2"/>
        <v>Leche Gloria S.A.</v>
      </c>
      <c r="D56" s="422" t="str">
        <f t="shared" si="7"/>
        <v/>
      </c>
      <c r="E56" s="423" t="str">
        <f t="shared" si="7"/>
        <v/>
      </c>
      <c r="F56" s="422" t="str">
        <f t="shared" si="7"/>
        <v/>
      </c>
      <c r="G56" s="423">
        <f t="shared" si="7"/>
        <v>6.8349999999999982</v>
      </c>
      <c r="H56" s="424" t="str">
        <f t="shared" si="4"/>
        <v/>
      </c>
      <c r="I56" s="425">
        <f t="shared" si="1"/>
        <v>6.8349999999999982</v>
      </c>
      <c r="J56" s="426">
        <f t="shared" si="5"/>
        <v>6.8349999999999982</v>
      </c>
      <c r="K56" s="402"/>
      <c r="L56" s="1974" t="s">
        <v>302</v>
      </c>
      <c r="P56" s="1841">
        <v>1.4900000000000002</v>
      </c>
      <c r="Q56" s="1841">
        <v>1.4900000000000002</v>
      </c>
    </row>
    <row r="57" spans="1:17" ht="21" customHeight="1" x14ac:dyDescent="0.3">
      <c r="A57" s="402"/>
      <c r="B57" s="420">
        <f t="shared" si="6"/>
        <v>53</v>
      </c>
      <c r="C57" s="421" t="str">
        <f t="shared" si="2"/>
        <v>Minera Aurífera Retamas S.A.</v>
      </c>
      <c r="D57" s="422" t="str">
        <f t="shared" si="7"/>
        <v/>
      </c>
      <c r="E57" s="423" t="str">
        <f t="shared" si="7"/>
        <v/>
      </c>
      <c r="F57" s="422" t="str">
        <f t="shared" si="7"/>
        <v/>
      </c>
      <c r="G57" s="423">
        <f t="shared" si="7"/>
        <v>13.734999999999999</v>
      </c>
      <c r="H57" s="424" t="str">
        <f t="shared" si="4"/>
        <v/>
      </c>
      <c r="I57" s="425">
        <f t="shared" si="1"/>
        <v>13.734999999999999</v>
      </c>
      <c r="J57" s="426">
        <f t="shared" si="5"/>
        <v>13.734999999999999</v>
      </c>
      <c r="K57" s="402"/>
      <c r="L57" s="1974" t="s">
        <v>304</v>
      </c>
      <c r="P57" s="1841">
        <v>12.499999999999998</v>
      </c>
      <c r="Q57" s="1841">
        <v>12.499999999999998</v>
      </c>
    </row>
    <row r="58" spans="1:17" ht="21" customHeight="1" x14ac:dyDescent="0.3">
      <c r="A58" s="402"/>
      <c r="B58" s="420">
        <f t="shared" si="6"/>
        <v>54</v>
      </c>
      <c r="C58" s="421" t="str">
        <f t="shared" si="2"/>
        <v>Minera Bateas S.A.C.</v>
      </c>
      <c r="D58" s="422" t="str">
        <f t="shared" si="7"/>
        <v/>
      </c>
      <c r="E58" s="423" t="str">
        <f t="shared" si="7"/>
        <v/>
      </c>
      <c r="F58" s="422" t="str">
        <f t="shared" si="7"/>
        <v/>
      </c>
      <c r="G58" s="423">
        <f t="shared" si="7"/>
        <v>4.8999999999999995</v>
      </c>
      <c r="H58" s="424" t="str">
        <f t="shared" si="4"/>
        <v/>
      </c>
      <c r="I58" s="425">
        <f t="shared" si="1"/>
        <v>4.8999999999999995</v>
      </c>
      <c r="J58" s="426">
        <f t="shared" si="5"/>
        <v>4.8999999999999995</v>
      </c>
      <c r="K58" s="402"/>
      <c r="L58" s="1974" t="s">
        <v>306</v>
      </c>
      <c r="P58" s="1841">
        <v>6.8349999999999982</v>
      </c>
      <c r="Q58" s="1841">
        <v>6.8349999999999982</v>
      </c>
    </row>
    <row r="59" spans="1:17" ht="21" customHeight="1" x14ac:dyDescent="0.3">
      <c r="A59" s="402"/>
      <c r="B59" s="420">
        <f t="shared" si="6"/>
        <v>55</v>
      </c>
      <c r="C59" s="421" t="str">
        <f t="shared" si="2"/>
        <v>Minera Boroo Misquichilca S.A.</v>
      </c>
      <c r="D59" s="422" t="str">
        <f t="shared" si="7"/>
        <v/>
      </c>
      <c r="E59" s="423" t="str">
        <f t="shared" si="7"/>
        <v/>
      </c>
      <c r="F59" s="422" t="str">
        <f t="shared" si="7"/>
        <v/>
      </c>
      <c r="G59" s="423">
        <f t="shared" si="7"/>
        <v>16.425000000000001</v>
      </c>
      <c r="H59" s="424" t="str">
        <f t="shared" si="4"/>
        <v/>
      </c>
      <c r="I59" s="425">
        <f t="shared" si="1"/>
        <v>16.425000000000001</v>
      </c>
      <c r="J59" s="426">
        <f t="shared" si="5"/>
        <v>16.425000000000001</v>
      </c>
      <c r="K59" s="402"/>
      <c r="L59" s="1974" t="s">
        <v>308</v>
      </c>
      <c r="P59" s="1841">
        <v>13.734999999999999</v>
      </c>
      <c r="Q59" s="1841">
        <v>13.734999999999999</v>
      </c>
    </row>
    <row r="60" spans="1:17" ht="21" customHeight="1" x14ac:dyDescent="0.3">
      <c r="A60" s="402"/>
      <c r="B60" s="420">
        <f t="shared" si="6"/>
        <v>56</v>
      </c>
      <c r="C60" s="421" t="str">
        <f t="shared" si="2"/>
        <v>Minera Colquisiri S.A.</v>
      </c>
      <c r="D60" s="422" t="str">
        <f t="shared" si="7"/>
        <v/>
      </c>
      <c r="E60" s="423" t="str">
        <f t="shared" si="7"/>
        <v/>
      </c>
      <c r="F60" s="422" t="str">
        <f t="shared" si="7"/>
        <v/>
      </c>
      <c r="G60" s="423">
        <f t="shared" si="7"/>
        <v>3.0899999999999994</v>
      </c>
      <c r="H60" s="424" t="str">
        <f t="shared" si="4"/>
        <v/>
      </c>
      <c r="I60" s="425">
        <f t="shared" si="1"/>
        <v>3.0899999999999994</v>
      </c>
      <c r="J60" s="426">
        <f t="shared" si="5"/>
        <v>3.0899999999999994</v>
      </c>
      <c r="K60" s="402"/>
      <c r="L60" s="1974" t="s">
        <v>310</v>
      </c>
      <c r="P60" s="1841">
        <v>4.8999999999999995</v>
      </c>
      <c r="Q60" s="1841">
        <v>4.8999999999999995</v>
      </c>
    </row>
    <row r="61" spans="1:17" ht="21" customHeight="1" x14ac:dyDescent="0.3">
      <c r="A61" s="402"/>
      <c r="B61" s="420">
        <f t="shared" si="6"/>
        <v>57</v>
      </c>
      <c r="C61" s="421" t="str">
        <f t="shared" si="2"/>
        <v>Minera La Zanja S.R.L.</v>
      </c>
      <c r="D61" s="422" t="str">
        <f t="shared" si="7"/>
        <v/>
      </c>
      <c r="E61" s="423" t="str">
        <f t="shared" si="7"/>
        <v/>
      </c>
      <c r="F61" s="422" t="str">
        <f t="shared" si="7"/>
        <v/>
      </c>
      <c r="G61" s="423">
        <f t="shared" si="7"/>
        <v>3.6699999999999995</v>
      </c>
      <c r="H61" s="424" t="str">
        <f t="shared" si="4"/>
        <v/>
      </c>
      <c r="I61" s="425">
        <f t="shared" si="1"/>
        <v>3.6699999999999995</v>
      </c>
      <c r="J61" s="426">
        <f t="shared" si="5"/>
        <v>3.6699999999999995</v>
      </c>
      <c r="K61" s="402"/>
      <c r="L61" s="1974" t="s">
        <v>312</v>
      </c>
      <c r="P61" s="1841">
        <v>16.425000000000001</v>
      </c>
      <c r="Q61" s="1841">
        <v>16.425000000000001</v>
      </c>
    </row>
    <row r="62" spans="1:17" ht="21" customHeight="1" x14ac:dyDescent="0.3">
      <c r="A62" s="402"/>
      <c r="B62" s="420">
        <f t="shared" si="6"/>
        <v>58</v>
      </c>
      <c r="C62" s="421" t="str">
        <f t="shared" si="2"/>
        <v>Minera Yanacocha S.R.L.</v>
      </c>
      <c r="D62" s="422" t="str">
        <f t="shared" si="7"/>
        <v/>
      </c>
      <c r="E62" s="423" t="str">
        <f t="shared" si="7"/>
        <v/>
      </c>
      <c r="F62" s="422" t="str">
        <f t="shared" si="7"/>
        <v/>
      </c>
      <c r="G62" s="423">
        <f t="shared" si="7"/>
        <v>40.239999999999988</v>
      </c>
      <c r="H62" s="424" t="str">
        <f t="shared" si="4"/>
        <v/>
      </c>
      <c r="I62" s="425">
        <f t="shared" si="1"/>
        <v>40.239999999999988</v>
      </c>
      <c r="J62" s="426">
        <f t="shared" si="5"/>
        <v>40.239999999999988</v>
      </c>
      <c r="K62" s="402"/>
      <c r="L62" s="1974" t="s">
        <v>314</v>
      </c>
      <c r="P62" s="1841">
        <v>3.0899999999999994</v>
      </c>
      <c r="Q62" s="1841">
        <v>3.0899999999999994</v>
      </c>
    </row>
    <row r="63" spans="1:17" ht="21" customHeight="1" x14ac:dyDescent="0.3">
      <c r="A63" s="402"/>
      <c r="B63" s="420">
        <f t="shared" si="6"/>
        <v>59</v>
      </c>
      <c r="C63" s="421" t="str">
        <f t="shared" si="2"/>
        <v>Minera Yanaquihua S.A.C.</v>
      </c>
      <c r="D63" s="422" t="str">
        <f t="shared" si="7"/>
        <v/>
      </c>
      <c r="E63" s="423" t="str">
        <f t="shared" si="7"/>
        <v/>
      </c>
      <c r="F63" s="422" t="str">
        <f t="shared" si="7"/>
        <v/>
      </c>
      <c r="G63" s="423">
        <f t="shared" si="7"/>
        <v>1.2850000000000001</v>
      </c>
      <c r="H63" s="424" t="str">
        <f t="shared" si="4"/>
        <v/>
      </c>
      <c r="I63" s="425">
        <f t="shared" si="1"/>
        <v>1.2850000000000001</v>
      </c>
      <c r="J63" s="426">
        <f t="shared" si="5"/>
        <v>1.2850000000000001</v>
      </c>
      <c r="K63" s="402"/>
      <c r="L63" s="1974" t="s">
        <v>316</v>
      </c>
      <c r="P63" s="1841">
        <v>3.6699999999999995</v>
      </c>
      <c r="Q63" s="1841">
        <v>3.6699999999999995</v>
      </c>
    </row>
    <row r="64" spans="1:17" ht="21" customHeight="1" x14ac:dyDescent="0.3">
      <c r="A64" s="402"/>
      <c r="B64" s="420">
        <f t="shared" si="6"/>
        <v>60</v>
      </c>
      <c r="C64" s="421" t="str">
        <f t="shared" si="2"/>
        <v>Minsur S.A.</v>
      </c>
      <c r="D64" s="422" t="str">
        <f t="shared" si="7"/>
        <v/>
      </c>
      <c r="E64" s="423">
        <f t="shared" si="7"/>
        <v>22.305000000000003</v>
      </c>
      <c r="F64" s="422" t="str">
        <f t="shared" si="7"/>
        <v/>
      </c>
      <c r="G64" s="423" t="str">
        <f t="shared" si="7"/>
        <v/>
      </c>
      <c r="H64" s="424" t="str">
        <f t="shared" si="4"/>
        <v/>
      </c>
      <c r="I64" s="425">
        <f t="shared" si="1"/>
        <v>22.305000000000003</v>
      </c>
      <c r="J64" s="426">
        <f t="shared" si="5"/>
        <v>22.305000000000003</v>
      </c>
      <c r="K64" s="402"/>
      <c r="L64" s="1974" t="s">
        <v>318</v>
      </c>
      <c r="P64" s="1841">
        <v>40.239999999999988</v>
      </c>
      <c r="Q64" s="1841">
        <v>40.239999999999988</v>
      </c>
    </row>
    <row r="65" spans="1:17" ht="21" customHeight="1" x14ac:dyDescent="0.3">
      <c r="A65" s="402"/>
      <c r="B65" s="420">
        <f t="shared" si="6"/>
        <v>61</v>
      </c>
      <c r="C65" s="421" t="str">
        <f t="shared" si="2"/>
        <v>Molitalia S.A.</v>
      </c>
      <c r="D65" s="422" t="str">
        <f t="shared" si="7"/>
        <v/>
      </c>
      <c r="E65" s="423" t="str">
        <f t="shared" si="7"/>
        <v/>
      </c>
      <c r="F65" s="422" t="str">
        <f t="shared" si="7"/>
        <v/>
      </c>
      <c r="G65" s="423">
        <f t="shared" si="7"/>
        <v>1.38</v>
      </c>
      <c r="H65" s="424" t="str">
        <f t="shared" si="4"/>
        <v/>
      </c>
      <c r="I65" s="425">
        <f t="shared" si="1"/>
        <v>1.38</v>
      </c>
      <c r="J65" s="426">
        <f t="shared" si="5"/>
        <v>1.38</v>
      </c>
      <c r="K65" s="402"/>
      <c r="L65" s="1974" t="s">
        <v>320</v>
      </c>
      <c r="P65" s="1841">
        <v>1.2850000000000001</v>
      </c>
      <c r="Q65" s="1841">
        <v>1.2850000000000001</v>
      </c>
    </row>
    <row r="66" spans="1:17" ht="21" customHeight="1" x14ac:dyDescent="0.3">
      <c r="A66" s="402"/>
      <c r="B66" s="420">
        <f t="shared" si="6"/>
        <v>62</v>
      </c>
      <c r="C66" s="421" t="str">
        <f t="shared" si="2"/>
        <v>Mondelez Peru S.A.</v>
      </c>
      <c r="D66" s="422" t="str">
        <f t="shared" si="7"/>
        <v/>
      </c>
      <c r="E66" s="423" t="str">
        <f t="shared" si="7"/>
        <v/>
      </c>
      <c r="F66" s="422" t="str">
        <f t="shared" si="7"/>
        <v/>
      </c>
      <c r="G66" s="423">
        <f t="shared" si="7"/>
        <v>2.9999999999999995E-2</v>
      </c>
      <c r="H66" s="424" t="str">
        <f t="shared" si="4"/>
        <v/>
      </c>
      <c r="I66" s="425">
        <f t="shared" si="1"/>
        <v>2.9999999999999995E-2</v>
      </c>
      <c r="J66" s="426">
        <f t="shared" si="5"/>
        <v>2.9999999999999995E-2</v>
      </c>
      <c r="K66" s="402"/>
      <c r="L66" s="1974" t="s">
        <v>322</v>
      </c>
      <c r="N66" s="1841">
        <v>22.305000000000003</v>
      </c>
      <c r="Q66" s="1841">
        <v>22.305000000000003</v>
      </c>
    </row>
    <row r="67" spans="1:17" ht="21" customHeight="1" x14ac:dyDescent="0.3">
      <c r="A67" s="402"/>
      <c r="B67" s="420">
        <f t="shared" si="6"/>
        <v>63</v>
      </c>
      <c r="C67" s="421" t="str">
        <f t="shared" si="2"/>
        <v>Nexa Resources Atacocha S.A.A.</v>
      </c>
      <c r="D67" s="422" t="str">
        <f t="shared" si="7"/>
        <v/>
      </c>
      <c r="E67" s="423" t="str">
        <f t="shared" si="7"/>
        <v/>
      </c>
      <c r="F67" s="422">
        <f t="shared" si="7"/>
        <v>6.6000000000000005</v>
      </c>
      <c r="G67" s="423" t="str">
        <f t="shared" si="7"/>
        <v/>
      </c>
      <c r="H67" s="424">
        <f t="shared" si="4"/>
        <v>6.6000000000000005</v>
      </c>
      <c r="I67" s="425" t="str">
        <f t="shared" si="1"/>
        <v/>
      </c>
      <c r="J67" s="426">
        <f t="shared" si="5"/>
        <v>6.6000000000000005</v>
      </c>
      <c r="K67" s="402"/>
      <c r="L67" s="1974" t="s">
        <v>324</v>
      </c>
      <c r="P67" s="1841">
        <v>1.38</v>
      </c>
      <c r="Q67" s="1841">
        <v>1.38</v>
      </c>
    </row>
    <row r="68" spans="1:17" ht="21" customHeight="1" x14ac:dyDescent="0.3">
      <c r="A68" s="402"/>
      <c r="B68" s="420">
        <f t="shared" si="6"/>
        <v>64</v>
      </c>
      <c r="C68" s="421" t="str">
        <f t="shared" si="2"/>
        <v>Nexa Resources Cajamarquilla S.A.</v>
      </c>
      <c r="D68" s="422" t="str">
        <f t="shared" si="7"/>
        <v/>
      </c>
      <c r="E68" s="423">
        <f t="shared" si="7"/>
        <v>16.000000000000007</v>
      </c>
      <c r="F68" s="422" t="str">
        <f t="shared" si="7"/>
        <v/>
      </c>
      <c r="G68" s="423" t="str">
        <f t="shared" si="7"/>
        <v/>
      </c>
      <c r="H68" s="424" t="str">
        <f t="shared" si="4"/>
        <v/>
      </c>
      <c r="I68" s="425">
        <f t="shared" si="1"/>
        <v>16.000000000000007</v>
      </c>
      <c r="J68" s="426">
        <f t="shared" si="5"/>
        <v>16.000000000000007</v>
      </c>
      <c r="K68" s="402"/>
      <c r="L68" s="1974" t="s">
        <v>326</v>
      </c>
      <c r="P68" s="1841">
        <v>2.9999999999999995E-2</v>
      </c>
      <c r="Q68" s="1841">
        <v>2.9999999999999995E-2</v>
      </c>
    </row>
    <row r="69" spans="1:17" ht="21" customHeight="1" x14ac:dyDescent="0.3">
      <c r="A69" s="402"/>
      <c r="B69" s="420">
        <f t="shared" si="6"/>
        <v>65</v>
      </c>
      <c r="C69" s="421" t="str">
        <f t="shared" si="2"/>
        <v>Nexa Resources el Porvenir S.A.A.</v>
      </c>
      <c r="D69" s="422" t="str">
        <f t="shared" si="7"/>
        <v/>
      </c>
      <c r="E69" s="423" t="str">
        <f t="shared" si="7"/>
        <v/>
      </c>
      <c r="F69" s="422">
        <f t="shared" si="7"/>
        <v>4.71</v>
      </c>
      <c r="G69" s="423">
        <f t="shared" si="7"/>
        <v>2.915999999999999</v>
      </c>
      <c r="H69" s="424">
        <f t="shared" si="4"/>
        <v>4.71</v>
      </c>
      <c r="I69" s="425">
        <f t="shared" si="4"/>
        <v>2.915999999999999</v>
      </c>
      <c r="J69" s="426">
        <f t="shared" si="5"/>
        <v>7.6259999999999994</v>
      </c>
      <c r="K69" s="402"/>
      <c r="L69" s="1974" t="s">
        <v>328</v>
      </c>
      <c r="O69" s="1841">
        <v>6.6000000000000005</v>
      </c>
      <c r="Q69" s="1841">
        <v>6.6000000000000005</v>
      </c>
    </row>
    <row r="70" spans="1:17" ht="21" customHeight="1" x14ac:dyDescent="0.3">
      <c r="A70" s="402"/>
      <c r="B70" s="420">
        <f t="shared" si="6"/>
        <v>66</v>
      </c>
      <c r="C70" s="421" t="str">
        <f t="shared" ref="C70:C97" si="8">+L72</f>
        <v>OIG Perú S.A.C.</v>
      </c>
      <c r="D70" s="422" t="str">
        <f t="shared" si="7"/>
        <v/>
      </c>
      <c r="E70" s="423" t="str">
        <f t="shared" si="7"/>
        <v/>
      </c>
      <c r="F70" s="422" t="str">
        <f t="shared" si="7"/>
        <v/>
      </c>
      <c r="G70" s="423">
        <f t="shared" si="7"/>
        <v>9.5499999999999989</v>
      </c>
      <c r="H70" s="424" t="str">
        <f t="shared" ref="H70:I98" si="9">+IF((M72+O72)&lt;&gt;0,M72+O72,"")</f>
        <v/>
      </c>
      <c r="I70" s="425">
        <f t="shared" si="9"/>
        <v>9.5499999999999989</v>
      </c>
      <c r="J70" s="426">
        <f t="shared" ref="J70:J98" si="10">SUM(H70:I70)</f>
        <v>9.5499999999999989</v>
      </c>
      <c r="K70" s="402"/>
      <c r="L70" s="1974" t="s">
        <v>330</v>
      </c>
      <c r="N70" s="1841">
        <v>16.000000000000007</v>
      </c>
      <c r="Q70" s="1841">
        <v>16.000000000000007</v>
      </c>
    </row>
    <row r="71" spans="1:17" ht="21" customHeight="1" x14ac:dyDescent="0.3">
      <c r="A71" s="402"/>
      <c r="B71" s="420">
        <f t="shared" ref="B71:B98" si="11">+B70+1</f>
        <v>67</v>
      </c>
      <c r="C71" s="421" t="str">
        <f t="shared" si="8"/>
        <v>Oxido de Pasco S.A.C.</v>
      </c>
      <c r="D71" s="422" t="str">
        <f t="shared" si="7"/>
        <v/>
      </c>
      <c r="E71" s="423" t="str">
        <f t="shared" si="7"/>
        <v/>
      </c>
      <c r="F71" s="422" t="str">
        <f t="shared" si="7"/>
        <v/>
      </c>
      <c r="G71" s="423">
        <f t="shared" si="7"/>
        <v>2.6000000000000005</v>
      </c>
      <c r="H71" s="424" t="str">
        <f t="shared" si="9"/>
        <v/>
      </c>
      <c r="I71" s="425">
        <f t="shared" si="9"/>
        <v>2.6000000000000005</v>
      </c>
      <c r="J71" s="426">
        <f t="shared" si="10"/>
        <v>2.6000000000000005</v>
      </c>
      <c r="K71" s="402"/>
      <c r="L71" s="1974" t="s">
        <v>332</v>
      </c>
      <c r="O71" s="1841">
        <v>4.71</v>
      </c>
      <c r="P71" s="1841">
        <v>2.915999999999999</v>
      </c>
      <c r="Q71" s="1841">
        <v>7.6259999999999994</v>
      </c>
    </row>
    <row r="72" spans="1:17" ht="21" customHeight="1" x14ac:dyDescent="0.3">
      <c r="A72" s="402"/>
      <c r="B72" s="420">
        <f t="shared" si="11"/>
        <v>68</v>
      </c>
      <c r="C72" s="421" t="str">
        <f t="shared" si="8"/>
        <v>Peru LNG S.R.L.</v>
      </c>
      <c r="D72" s="422" t="str">
        <f t="shared" si="7"/>
        <v/>
      </c>
      <c r="E72" s="423" t="str">
        <f t="shared" si="7"/>
        <v/>
      </c>
      <c r="F72" s="422" t="str">
        <f t="shared" si="7"/>
        <v/>
      </c>
      <c r="G72" s="423">
        <f t="shared" si="7"/>
        <v>77.40000000000002</v>
      </c>
      <c r="H72" s="424" t="str">
        <f t="shared" si="9"/>
        <v/>
      </c>
      <c r="I72" s="425">
        <f t="shared" si="9"/>
        <v>77.40000000000002</v>
      </c>
      <c r="J72" s="426">
        <f t="shared" si="10"/>
        <v>77.40000000000002</v>
      </c>
      <c r="K72" s="402"/>
      <c r="L72" s="1974" t="s">
        <v>334</v>
      </c>
      <c r="P72" s="1841">
        <v>9.5499999999999989</v>
      </c>
      <c r="Q72" s="1841">
        <v>9.5499999999999989</v>
      </c>
    </row>
    <row r="73" spans="1:17" ht="21" customHeight="1" x14ac:dyDescent="0.3">
      <c r="A73" s="402"/>
      <c r="B73" s="420">
        <f t="shared" si="11"/>
        <v>69</v>
      </c>
      <c r="C73" s="421" t="str">
        <f t="shared" si="8"/>
        <v>Pesquera Diamante S.A.</v>
      </c>
      <c r="D73" s="422" t="str">
        <f t="shared" si="7"/>
        <v/>
      </c>
      <c r="E73" s="423" t="str">
        <f t="shared" si="7"/>
        <v/>
      </c>
      <c r="F73" s="422" t="str">
        <f t="shared" si="7"/>
        <v/>
      </c>
      <c r="G73" s="423">
        <f t="shared" si="7"/>
        <v>15.951000000000002</v>
      </c>
      <c r="H73" s="424" t="str">
        <f t="shared" si="9"/>
        <v/>
      </c>
      <c r="I73" s="425">
        <f t="shared" si="9"/>
        <v>15.951000000000002</v>
      </c>
      <c r="J73" s="426">
        <f t="shared" si="10"/>
        <v>15.951000000000002</v>
      </c>
      <c r="K73" s="402"/>
      <c r="L73" s="1974" t="s">
        <v>336</v>
      </c>
      <c r="P73" s="1841">
        <v>2.6000000000000005</v>
      </c>
      <c r="Q73" s="1841">
        <v>2.6000000000000005</v>
      </c>
    </row>
    <row r="74" spans="1:17" ht="21" customHeight="1" x14ac:dyDescent="0.3">
      <c r="A74" s="402"/>
      <c r="B74" s="420">
        <f t="shared" si="11"/>
        <v>70</v>
      </c>
      <c r="C74" s="421" t="str">
        <f t="shared" si="8"/>
        <v>Pesquera Pelayo S.A.C.</v>
      </c>
      <c r="D74" s="422" t="str">
        <f t="shared" si="7"/>
        <v/>
      </c>
      <c r="E74" s="423">
        <f t="shared" si="7"/>
        <v>1.28</v>
      </c>
      <c r="F74" s="422" t="str">
        <f t="shared" si="7"/>
        <v/>
      </c>
      <c r="G74" s="423" t="str">
        <f t="shared" si="7"/>
        <v/>
      </c>
      <c r="H74" s="424" t="str">
        <f t="shared" si="9"/>
        <v/>
      </c>
      <c r="I74" s="425">
        <f t="shared" si="9"/>
        <v>1.28</v>
      </c>
      <c r="J74" s="426">
        <f t="shared" si="10"/>
        <v>1.28</v>
      </c>
      <c r="K74" s="402"/>
      <c r="L74" s="1974" t="s">
        <v>338</v>
      </c>
      <c r="P74" s="1841">
        <v>77.40000000000002</v>
      </c>
      <c r="Q74" s="1841">
        <v>77.40000000000002</v>
      </c>
    </row>
    <row r="75" spans="1:17" ht="21" customHeight="1" x14ac:dyDescent="0.3">
      <c r="A75" s="402"/>
      <c r="B75" s="420">
        <f t="shared" si="11"/>
        <v>71</v>
      </c>
      <c r="C75" s="421" t="str">
        <f t="shared" si="8"/>
        <v>Petroleos del Peru PETROPERU S.A.</v>
      </c>
      <c r="D75" s="422" t="str">
        <f t="shared" si="7"/>
        <v/>
      </c>
      <c r="E75" s="423" t="str">
        <f t="shared" si="7"/>
        <v/>
      </c>
      <c r="F75" s="422" t="str">
        <f t="shared" si="7"/>
        <v/>
      </c>
      <c r="G75" s="423">
        <f t="shared" si="7"/>
        <v>18.792000000000005</v>
      </c>
      <c r="H75" s="424" t="str">
        <f t="shared" si="9"/>
        <v/>
      </c>
      <c r="I75" s="425">
        <f t="shared" si="9"/>
        <v>18.792000000000005</v>
      </c>
      <c r="J75" s="426">
        <f t="shared" si="10"/>
        <v>18.792000000000005</v>
      </c>
      <c r="K75" s="402"/>
      <c r="L75" s="1974" t="s">
        <v>340</v>
      </c>
      <c r="P75" s="1841">
        <v>15.951000000000002</v>
      </c>
      <c r="Q75" s="1841">
        <v>15.951000000000002</v>
      </c>
    </row>
    <row r="76" spans="1:17" ht="21" customHeight="1" x14ac:dyDescent="0.3">
      <c r="A76" s="402"/>
      <c r="B76" s="420">
        <f t="shared" si="11"/>
        <v>72</v>
      </c>
      <c r="C76" s="421" t="str">
        <f t="shared" si="8"/>
        <v>Pluspetrol Norte S.A.</v>
      </c>
      <c r="D76" s="422" t="str">
        <f t="shared" si="7"/>
        <v/>
      </c>
      <c r="E76" s="423" t="str">
        <f t="shared" si="7"/>
        <v/>
      </c>
      <c r="F76" s="422" t="str">
        <f t="shared" si="7"/>
        <v/>
      </c>
      <c r="G76" s="423">
        <f t="shared" si="7"/>
        <v>66.685000000000045</v>
      </c>
      <c r="H76" s="424" t="str">
        <f t="shared" si="9"/>
        <v/>
      </c>
      <c r="I76" s="425">
        <f t="shared" si="9"/>
        <v>66.685000000000045</v>
      </c>
      <c r="J76" s="426">
        <f t="shared" si="10"/>
        <v>66.685000000000045</v>
      </c>
      <c r="K76" s="402"/>
      <c r="L76" s="1974" t="s">
        <v>342</v>
      </c>
      <c r="N76" s="1841">
        <v>1.28</v>
      </c>
      <c r="Q76" s="1841">
        <v>1.28</v>
      </c>
    </row>
    <row r="77" spans="1:17" ht="21" customHeight="1" x14ac:dyDescent="0.3">
      <c r="A77" s="402"/>
      <c r="B77" s="420">
        <f t="shared" si="11"/>
        <v>73</v>
      </c>
      <c r="C77" s="421" t="str">
        <f t="shared" si="8"/>
        <v>Pluspetrol Perú Corporation S.A.</v>
      </c>
      <c r="D77" s="422" t="str">
        <f t="shared" si="7"/>
        <v/>
      </c>
      <c r="E77" s="423" t="str">
        <f t="shared" si="7"/>
        <v/>
      </c>
      <c r="F77" s="422" t="str">
        <f t="shared" si="7"/>
        <v/>
      </c>
      <c r="G77" s="423">
        <f t="shared" si="7"/>
        <v>59.999999999999986</v>
      </c>
      <c r="H77" s="424" t="str">
        <f t="shared" si="9"/>
        <v/>
      </c>
      <c r="I77" s="425">
        <f t="shared" si="9"/>
        <v>59.999999999999986</v>
      </c>
      <c r="J77" s="426">
        <f t="shared" si="10"/>
        <v>59.999999999999986</v>
      </c>
      <c r="K77" s="402"/>
      <c r="L77" s="1974" t="s">
        <v>344</v>
      </c>
      <c r="P77" s="1841">
        <v>18.792000000000005</v>
      </c>
      <c r="Q77" s="1841">
        <v>18.792000000000005</v>
      </c>
    </row>
    <row r="78" spans="1:17" ht="21" customHeight="1" x14ac:dyDescent="0.3">
      <c r="A78" s="402"/>
      <c r="B78" s="420">
        <f t="shared" si="11"/>
        <v>74</v>
      </c>
      <c r="C78" s="421" t="str">
        <f t="shared" si="8"/>
        <v>Precotex S.A.</v>
      </c>
      <c r="D78" s="422" t="str">
        <f t="shared" si="7"/>
        <v/>
      </c>
      <c r="E78" s="423" t="str">
        <f t="shared" si="7"/>
        <v/>
      </c>
      <c r="F78" s="422" t="str">
        <f t="shared" si="7"/>
        <v/>
      </c>
      <c r="G78" s="423">
        <f t="shared" si="7"/>
        <v>1.0069999999999999</v>
      </c>
      <c r="H78" s="424" t="str">
        <f t="shared" si="9"/>
        <v/>
      </c>
      <c r="I78" s="425">
        <f t="shared" si="9"/>
        <v>1.0069999999999999</v>
      </c>
      <c r="J78" s="426">
        <f t="shared" si="10"/>
        <v>1.0069999999999999</v>
      </c>
      <c r="K78" s="402"/>
      <c r="L78" s="1974" t="s">
        <v>346</v>
      </c>
      <c r="P78" s="1841">
        <v>66.685000000000045</v>
      </c>
      <c r="Q78" s="1841">
        <v>66.685000000000045</v>
      </c>
    </row>
    <row r="79" spans="1:17" ht="21" customHeight="1" x14ac:dyDescent="0.3">
      <c r="A79" s="402"/>
      <c r="B79" s="420">
        <f t="shared" si="11"/>
        <v>75</v>
      </c>
      <c r="C79" s="421" t="str">
        <f t="shared" si="8"/>
        <v>Procesadora Industrial Rio Seco S.A.</v>
      </c>
      <c r="D79" s="422" t="str">
        <f t="shared" si="7"/>
        <v/>
      </c>
      <c r="E79" s="423">
        <f t="shared" si="7"/>
        <v>2.625</v>
      </c>
      <c r="F79" s="422" t="str">
        <f t="shared" si="7"/>
        <v/>
      </c>
      <c r="G79" s="423" t="str">
        <f t="shared" si="7"/>
        <v/>
      </c>
      <c r="H79" s="424" t="str">
        <f t="shared" si="9"/>
        <v/>
      </c>
      <c r="I79" s="425">
        <f t="shared" si="9"/>
        <v>2.625</v>
      </c>
      <c r="J79" s="426">
        <f t="shared" si="10"/>
        <v>2.625</v>
      </c>
      <c r="K79" s="402"/>
      <c r="L79" s="1974" t="s">
        <v>348</v>
      </c>
      <c r="P79" s="1841">
        <v>59.999999999999986</v>
      </c>
      <c r="Q79" s="1841">
        <v>59.999999999999986</v>
      </c>
    </row>
    <row r="80" spans="1:17" ht="21" customHeight="1" x14ac:dyDescent="0.3">
      <c r="A80" s="402"/>
      <c r="B80" s="420">
        <f t="shared" si="11"/>
        <v>76</v>
      </c>
      <c r="C80" s="421" t="str">
        <f t="shared" si="8"/>
        <v>Progenere S.A.C.</v>
      </c>
      <c r="D80" s="422" t="str">
        <f t="shared" si="7"/>
        <v/>
      </c>
      <c r="E80" s="423">
        <f t="shared" si="7"/>
        <v>11.65</v>
      </c>
      <c r="F80" s="422" t="str">
        <f t="shared" si="7"/>
        <v/>
      </c>
      <c r="G80" s="423" t="str">
        <f t="shared" si="7"/>
        <v/>
      </c>
      <c r="H80" s="424" t="str">
        <f t="shared" si="9"/>
        <v/>
      </c>
      <c r="I80" s="425">
        <f t="shared" si="9"/>
        <v>11.65</v>
      </c>
      <c r="J80" s="426">
        <f t="shared" si="10"/>
        <v>11.65</v>
      </c>
      <c r="K80" s="402"/>
      <c r="L80" s="1974" t="s">
        <v>350</v>
      </c>
      <c r="P80" s="1841">
        <v>1.0069999999999999</v>
      </c>
      <c r="Q80" s="1841">
        <v>1.0069999999999999</v>
      </c>
    </row>
    <row r="81" spans="1:17" ht="21" customHeight="1" x14ac:dyDescent="0.3">
      <c r="A81" s="402"/>
      <c r="B81" s="420">
        <f t="shared" si="11"/>
        <v>77</v>
      </c>
      <c r="C81" s="421" t="str">
        <f t="shared" si="8"/>
        <v>Quimpac S.A.</v>
      </c>
      <c r="D81" s="422" t="str">
        <f t="shared" si="7"/>
        <v/>
      </c>
      <c r="E81" s="423">
        <f t="shared" si="7"/>
        <v>23.000000000000004</v>
      </c>
      <c r="F81" s="422" t="str">
        <f t="shared" si="7"/>
        <v/>
      </c>
      <c r="G81" s="423" t="str">
        <f t="shared" si="7"/>
        <v/>
      </c>
      <c r="H81" s="424" t="str">
        <f t="shared" si="9"/>
        <v/>
      </c>
      <c r="I81" s="425">
        <f t="shared" si="9"/>
        <v>23.000000000000004</v>
      </c>
      <c r="J81" s="426">
        <f t="shared" si="10"/>
        <v>23.000000000000004</v>
      </c>
      <c r="K81" s="402"/>
      <c r="L81" s="1974" t="s">
        <v>352</v>
      </c>
      <c r="N81" s="1841">
        <v>2.625</v>
      </c>
      <c r="Q81" s="1841">
        <v>2.625</v>
      </c>
    </row>
    <row r="82" spans="1:17" ht="21" customHeight="1" x14ac:dyDescent="0.3">
      <c r="A82" s="402"/>
      <c r="B82" s="420">
        <f t="shared" si="11"/>
        <v>78</v>
      </c>
      <c r="C82" s="421" t="str">
        <f t="shared" si="8"/>
        <v>Refinería La Pampilla S.A.</v>
      </c>
      <c r="D82" s="422" t="str">
        <f t="shared" si="7"/>
        <v/>
      </c>
      <c r="E82" s="423">
        <f t="shared" si="7"/>
        <v>11.25</v>
      </c>
      <c r="F82" s="422" t="str">
        <f t="shared" si="7"/>
        <v/>
      </c>
      <c r="G82" s="423" t="str">
        <f t="shared" si="7"/>
        <v/>
      </c>
      <c r="H82" s="424" t="str">
        <f t="shared" si="9"/>
        <v/>
      </c>
      <c r="I82" s="425">
        <f t="shared" si="9"/>
        <v>11.25</v>
      </c>
      <c r="J82" s="426">
        <f t="shared" si="10"/>
        <v>11.25</v>
      </c>
      <c r="K82" s="402"/>
      <c r="L82" s="1974" t="s">
        <v>354</v>
      </c>
      <c r="N82" s="1841">
        <v>11.65</v>
      </c>
      <c r="Q82" s="1841">
        <v>11.65</v>
      </c>
    </row>
    <row r="83" spans="1:17" ht="21" customHeight="1" x14ac:dyDescent="0.3">
      <c r="A83" s="402"/>
      <c r="B83" s="420">
        <f t="shared" si="11"/>
        <v>79</v>
      </c>
      <c r="C83" s="421" t="str">
        <f t="shared" si="8"/>
        <v>San Fernando S.A.</v>
      </c>
      <c r="D83" s="422" t="str">
        <f t="shared" si="7"/>
        <v/>
      </c>
      <c r="E83" s="423" t="str">
        <f t="shared" si="7"/>
        <v/>
      </c>
      <c r="F83" s="422" t="str">
        <f t="shared" si="7"/>
        <v/>
      </c>
      <c r="G83" s="423">
        <f t="shared" si="7"/>
        <v>2.0699999999999994</v>
      </c>
      <c r="H83" s="424" t="str">
        <f t="shared" si="9"/>
        <v/>
      </c>
      <c r="I83" s="425">
        <f t="shared" si="9"/>
        <v>2.0699999999999994</v>
      </c>
      <c r="J83" s="426">
        <f t="shared" si="10"/>
        <v>2.0699999999999994</v>
      </c>
      <c r="K83" s="402"/>
      <c r="L83" s="1974" t="s">
        <v>356</v>
      </c>
      <c r="N83" s="1841">
        <v>23.000000000000004</v>
      </c>
      <c r="Q83" s="1841">
        <v>23.000000000000004</v>
      </c>
    </row>
    <row r="84" spans="1:17" ht="21" customHeight="1" x14ac:dyDescent="0.3">
      <c r="A84" s="402"/>
      <c r="B84" s="420">
        <f t="shared" si="11"/>
        <v>80</v>
      </c>
      <c r="C84" s="421" t="str">
        <f t="shared" si="8"/>
        <v>Snacks América Latina S.R.L.</v>
      </c>
      <c r="D84" s="422" t="str">
        <f t="shared" si="7"/>
        <v/>
      </c>
      <c r="E84" s="423" t="str">
        <f t="shared" si="7"/>
        <v/>
      </c>
      <c r="F84" s="422" t="str">
        <f t="shared" si="7"/>
        <v/>
      </c>
      <c r="G84" s="423">
        <f t="shared" si="7"/>
        <v>0.77000000000000013</v>
      </c>
      <c r="H84" s="424" t="str">
        <f t="shared" si="9"/>
        <v/>
      </c>
      <c r="I84" s="425">
        <f t="shared" si="9"/>
        <v>0.77000000000000013</v>
      </c>
      <c r="J84" s="426">
        <f t="shared" si="10"/>
        <v>0.77000000000000013</v>
      </c>
      <c r="K84" s="402"/>
      <c r="L84" s="1974" t="s">
        <v>358</v>
      </c>
      <c r="N84" s="1841">
        <v>11.25</v>
      </c>
      <c r="Q84" s="1841">
        <v>11.25</v>
      </c>
    </row>
    <row r="85" spans="1:17" ht="21" customHeight="1" x14ac:dyDescent="0.3">
      <c r="A85" s="402"/>
      <c r="B85" s="420">
        <f t="shared" si="11"/>
        <v>81</v>
      </c>
      <c r="C85" s="421" t="str">
        <f t="shared" si="8"/>
        <v>Sobreandes S.A.C.</v>
      </c>
      <c r="D85" s="422" t="str">
        <f t="shared" si="7"/>
        <v/>
      </c>
      <c r="E85" s="423" t="str">
        <f t="shared" si="7"/>
        <v/>
      </c>
      <c r="F85" s="422" t="str">
        <f t="shared" si="7"/>
        <v/>
      </c>
      <c r="G85" s="423">
        <f t="shared" ref="G85:G98" si="12">+IF(P87&lt;&gt;0,P87,"")</f>
        <v>2.625</v>
      </c>
      <c r="H85" s="424" t="str">
        <f t="shared" si="9"/>
        <v/>
      </c>
      <c r="I85" s="425">
        <f t="shared" si="9"/>
        <v>2.625</v>
      </c>
      <c r="J85" s="426">
        <f t="shared" si="10"/>
        <v>2.625</v>
      </c>
      <c r="K85" s="402"/>
      <c r="L85" s="1974" t="s">
        <v>360</v>
      </c>
      <c r="P85" s="1841">
        <v>2.0699999999999994</v>
      </c>
      <c r="Q85" s="1841">
        <v>2.0699999999999994</v>
      </c>
    </row>
    <row r="86" spans="1:17" ht="21" customHeight="1" x14ac:dyDescent="0.3">
      <c r="A86" s="402"/>
      <c r="B86" s="420">
        <f t="shared" si="11"/>
        <v>82</v>
      </c>
      <c r="C86" s="421" t="str">
        <f t="shared" si="8"/>
        <v>Soc. Minera el Brocal S.A.</v>
      </c>
      <c r="D86" s="422" t="str">
        <f t="shared" ref="D86:F98" si="13">+IF(M88&lt;&gt;0,M88,"")</f>
        <v/>
      </c>
      <c r="E86" s="423" t="str">
        <f t="shared" si="13"/>
        <v/>
      </c>
      <c r="F86" s="422">
        <f t="shared" si="13"/>
        <v>4.3360000000000012</v>
      </c>
      <c r="G86" s="423" t="str">
        <f t="shared" si="12"/>
        <v/>
      </c>
      <c r="H86" s="424">
        <f t="shared" si="9"/>
        <v>4.3360000000000012</v>
      </c>
      <c r="I86" s="425" t="str">
        <f t="shared" si="9"/>
        <v/>
      </c>
      <c r="J86" s="426">
        <f t="shared" si="10"/>
        <v>4.3360000000000012</v>
      </c>
      <c r="K86" s="402"/>
      <c r="L86" s="1974" t="s">
        <v>362</v>
      </c>
      <c r="P86" s="1841">
        <v>0.77000000000000013</v>
      </c>
      <c r="Q86" s="1841">
        <v>0.77000000000000013</v>
      </c>
    </row>
    <row r="87" spans="1:17" ht="21" customHeight="1" x14ac:dyDescent="0.3">
      <c r="A87" s="402"/>
      <c r="B87" s="420">
        <f t="shared" si="11"/>
        <v>83</v>
      </c>
      <c r="C87" s="421" t="str">
        <f t="shared" si="8"/>
        <v>Socosani S.A.</v>
      </c>
      <c r="D87" s="422" t="str">
        <f t="shared" si="13"/>
        <v/>
      </c>
      <c r="E87" s="423" t="str">
        <f t="shared" si="13"/>
        <v/>
      </c>
      <c r="F87" s="422" t="str">
        <f t="shared" si="13"/>
        <v/>
      </c>
      <c r="G87" s="423">
        <f t="shared" si="12"/>
        <v>0.36399999999999999</v>
      </c>
      <c r="H87" s="424" t="str">
        <f t="shared" si="9"/>
        <v/>
      </c>
      <c r="I87" s="425">
        <f t="shared" si="9"/>
        <v>0.36399999999999999</v>
      </c>
      <c r="J87" s="426">
        <f t="shared" si="10"/>
        <v>0.36399999999999999</v>
      </c>
      <c r="K87" s="402"/>
      <c r="L87" s="1974" t="s">
        <v>364</v>
      </c>
      <c r="P87" s="1841">
        <v>2.625</v>
      </c>
      <c r="Q87" s="1841">
        <v>2.625</v>
      </c>
    </row>
    <row r="88" spans="1:17" ht="21" customHeight="1" x14ac:dyDescent="0.3">
      <c r="A88" s="402"/>
      <c r="B88" s="420">
        <f t="shared" si="11"/>
        <v>84</v>
      </c>
      <c r="C88" s="421" t="str">
        <f t="shared" si="8"/>
        <v>Southern Perú Cooper Corporation Sucursal del Peru</v>
      </c>
      <c r="D88" s="422" t="str">
        <f t="shared" si="13"/>
        <v/>
      </c>
      <c r="E88" s="423">
        <f t="shared" si="13"/>
        <v>7.6000000000000023</v>
      </c>
      <c r="F88" s="422">
        <f t="shared" si="13"/>
        <v>9</v>
      </c>
      <c r="G88" s="423">
        <f t="shared" si="12"/>
        <v>1.25</v>
      </c>
      <c r="H88" s="424">
        <f t="shared" si="9"/>
        <v>9</v>
      </c>
      <c r="I88" s="425">
        <f t="shared" si="9"/>
        <v>8.8500000000000014</v>
      </c>
      <c r="J88" s="426">
        <f t="shared" si="10"/>
        <v>17.850000000000001</v>
      </c>
      <c r="K88" s="402"/>
      <c r="L88" s="1974" t="s">
        <v>366</v>
      </c>
      <c r="O88" s="1841">
        <v>4.3360000000000012</v>
      </c>
      <c r="Q88" s="1841">
        <v>4.3360000000000012</v>
      </c>
    </row>
    <row r="89" spans="1:17" ht="21" customHeight="1" x14ac:dyDescent="0.3">
      <c r="A89" s="402"/>
      <c r="B89" s="420">
        <f t="shared" si="11"/>
        <v>85</v>
      </c>
      <c r="C89" s="421" t="str">
        <f t="shared" si="8"/>
        <v>Sudamericana de Fibras S.A.</v>
      </c>
      <c r="D89" s="422" t="str">
        <f t="shared" si="13"/>
        <v/>
      </c>
      <c r="E89" s="423">
        <f t="shared" si="13"/>
        <v>3</v>
      </c>
      <c r="F89" s="422" t="str">
        <f t="shared" si="13"/>
        <v/>
      </c>
      <c r="G89" s="423" t="str">
        <f t="shared" si="12"/>
        <v/>
      </c>
      <c r="H89" s="424" t="str">
        <f t="shared" si="9"/>
        <v/>
      </c>
      <c r="I89" s="425">
        <f t="shared" si="9"/>
        <v>3</v>
      </c>
      <c r="J89" s="426">
        <f t="shared" si="10"/>
        <v>3</v>
      </c>
      <c r="K89" s="402"/>
      <c r="L89" s="1974" t="s">
        <v>368</v>
      </c>
      <c r="P89" s="1841">
        <v>0.36399999999999999</v>
      </c>
      <c r="Q89" s="1841">
        <v>0.36399999999999999</v>
      </c>
    </row>
    <row r="90" spans="1:17" ht="21" customHeight="1" x14ac:dyDescent="0.3">
      <c r="A90" s="402"/>
      <c r="B90" s="420">
        <f t="shared" si="11"/>
        <v>86</v>
      </c>
      <c r="C90" s="421" t="str">
        <f t="shared" si="8"/>
        <v>Surpack S.A.</v>
      </c>
      <c r="D90" s="422" t="str">
        <f t="shared" si="13"/>
        <v/>
      </c>
      <c r="E90" s="423" t="str">
        <f t="shared" si="13"/>
        <v/>
      </c>
      <c r="F90" s="422" t="str">
        <f t="shared" si="13"/>
        <v/>
      </c>
      <c r="G90" s="423">
        <f t="shared" si="12"/>
        <v>2.600000000000001</v>
      </c>
      <c r="H90" s="424" t="str">
        <f t="shared" si="9"/>
        <v/>
      </c>
      <c r="I90" s="425">
        <f t="shared" si="9"/>
        <v>2.600000000000001</v>
      </c>
      <c r="J90" s="426">
        <f t="shared" si="10"/>
        <v>2.600000000000001</v>
      </c>
      <c r="L90" s="1974" t="s">
        <v>370</v>
      </c>
      <c r="N90" s="1841">
        <v>7.6000000000000023</v>
      </c>
      <c r="O90" s="1841">
        <v>9</v>
      </c>
      <c r="P90" s="1841">
        <v>1.25</v>
      </c>
      <c r="Q90" s="1841">
        <v>17.850000000000001</v>
      </c>
    </row>
    <row r="91" spans="1:17" ht="21" customHeight="1" x14ac:dyDescent="0.3">
      <c r="A91" s="402"/>
      <c r="B91" s="420">
        <f t="shared" si="11"/>
        <v>87</v>
      </c>
      <c r="C91" s="421" t="str">
        <f t="shared" si="8"/>
        <v>Tecnológica de Alimentos S.A.</v>
      </c>
      <c r="D91" s="422" t="str">
        <f t="shared" si="13"/>
        <v/>
      </c>
      <c r="E91" s="423" t="str">
        <f t="shared" si="13"/>
        <v/>
      </c>
      <c r="F91" s="422" t="str">
        <f t="shared" si="13"/>
        <v/>
      </c>
      <c r="G91" s="423">
        <f t="shared" si="12"/>
        <v>30.369999999999997</v>
      </c>
      <c r="H91" s="424" t="str">
        <f t="shared" si="9"/>
        <v/>
      </c>
      <c r="I91" s="425">
        <f t="shared" si="9"/>
        <v>30.369999999999997</v>
      </c>
      <c r="J91" s="426">
        <f t="shared" si="10"/>
        <v>30.369999999999997</v>
      </c>
      <c r="L91" s="1974" t="s">
        <v>372</v>
      </c>
      <c r="N91" s="1841">
        <v>3</v>
      </c>
      <c r="Q91" s="1841">
        <v>3</v>
      </c>
    </row>
    <row r="92" spans="1:17" ht="21" customHeight="1" x14ac:dyDescent="0.3">
      <c r="A92" s="402"/>
      <c r="B92" s="420">
        <f t="shared" si="11"/>
        <v>88</v>
      </c>
      <c r="C92" s="421" t="str">
        <f t="shared" si="8"/>
        <v>Terminal Internacional del Sur S.A.</v>
      </c>
      <c r="D92" s="422" t="str">
        <f t="shared" si="13"/>
        <v/>
      </c>
      <c r="E92" s="423" t="str">
        <f t="shared" si="13"/>
        <v/>
      </c>
      <c r="F92" s="422" t="str">
        <f t="shared" si="13"/>
        <v/>
      </c>
      <c r="G92" s="423">
        <f t="shared" si="12"/>
        <v>4.1000000000000005</v>
      </c>
      <c r="H92" s="424" t="str">
        <f t="shared" si="9"/>
        <v/>
      </c>
      <c r="I92" s="425">
        <f t="shared" si="9"/>
        <v>4.1000000000000005</v>
      </c>
      <c r="J92" s="426">
        <f t="shared" si="10"/>
        <v>4.1000000000000005</v>
      </c>
      <c r="L92" s="1974" t="s">
        <v>374</v>
      </c>
      <c r="P92" s="1841">
        <v>2.600000000000001</v>
      </c>
      <c r="Q92" s="1841">
        <v>2.600000000000001</v>
      </c>
    </row>
    <row r="93" spans="1:17" ht="21" customHeight="1" x14ac:dyDescent="0.3">
      <c r="A93" s="402"/>
      <c r="B93" s="420">
        <f t="shared" si="11"/>
        <v>89</v>
      </c>
      <c r="C93" s="421" t="str">
        <f t="shared" si="8"/>
        <v>Trupal S.A.</v>
      </c>
      <c r="D93" s="422" t="str">
        <f t="shared" si="13"/>
        <v/>
      </c>
      <c r="E93" s="423">
        <f t="shared" si="13"/>
        <v>15</v>
      </c>
      <c r="F93" s="422" t="str">
        <f t="shared" si="13"/>
        <v/>
      </c>
      <c r="G93" s="423" t="str">
        <f t="shared" si="12"/>
        <v/>
      </c>
      <c r="H93" s="424" t="str">
        <f t="shared" si="9"/>
        <v/>
      </c>
      <c r="I93" s="425">
        <f t="shared" si="9"/>
        <v>15</v>
      </c>
      <c r="J93" s="426">
        <f t="shared" si="10"/>
        <v>15</v>
      </c>
      <c r="L93" s="1974" t="s">
        <v>376</v>
      </c>
      <c r="P93" s="1841">
        <v>30.369999999999997</v>
      </c>
      <c r="Q93" s="1841">
        <v>30.369999999999997</v>
      </c>
    </row>
    <row r="94" spans="1:17" ht="21" customHeight="1" x14ac:dyDescent="0.3">
      <c r="A94" s="402"/>
      <c r="B94" s="420">
        <f t="shared" si="11"/>
        <v>90</v>
      </c>
      <c r="C94" s="421" t="str">
        <f t="shared" si="8"/>
        <v>Unacem Peru S.A.</v>
      </c>
      <c r="D94" s="422">
        <f t="shared" si="13"/>
        <v>24.699999999999985</v>
      </c>
      <c r="E94" s="423">
        <f t="shared" si="13"/>
        <v>41.75</v>
      </c>
      <c r="F94" s="422" t="str">
        <f t="shared" si="13"/>
        <v/>
      </c>
      <c r="G94" s="423">
        <f t="shared" si="12"/>
        <v>1.5999999999999999</v>
      </c>
      <c r="H94" s="424">
        <f t="shared" si="9"/>
        <v>24.699999999999985</v>
      </c>
      <c r="I94" s="425">
        <f t="shared" si="9"/>
        <v>43.35</v>
      </c>
      <c r="J94" s="426">
        <f t="shared" si="10"/>
        <v>68.049999999999983</v>
      </c>
      <c r="L94" s="1974" t="s">
        <v>378</v>
      </c>
      <c r="P94" s="1841">
        <v>4.1000000000000005</v>
      </c>
      <c r="Q94" s="1841">
        <v>4.1000000000000005</v>
      </c>
    </row>
    <row r="95" spans="1:17" ht="21" customHeight="1" x14ac:dyDescent="0.3">
      <c r="A95" s="402"/>
      <c r="B95" s="420">
        <f t="shared" si="11"/>
        <v>91</v>
      </c>
      <c r="C95" s="421" t="str">
        <f t="shared" si="8"/>
        <v>Unión de Cervecerías Peruanas Backus y Johnston S.A.A.</v>
      </c>
      <c r="D95" s="422" t="str">
        <f t="shared" si="13"/>
        <v/>
      </c>
      <c r="E95" s="423">
        <f t="shared" si="13"/>
        <v>11.64</v>
      </c>
      <c r="F95" s="422" t="str">
        <f t="shared" si="13"/>
        <v/>
      </c>
      <c r="G95" s="423">
        <f t="shared" si="12"/>
        <v>4.4000000000000012</v>
      </c>
      <c r="H95" s="424" t="str">
        <f t="shared" si="9"/>
        <v/>
      </c>
      <c r="I95" s="425">
        <f t="shared" si="9"/>
        <v>16.040000000000003</v>
      </c>
      <c r="J95" s="426">
        <f t="shared" si="10"/>
        <v>16.040000000000003</v>
      </c>
      <c r="L95" s="1974" t="s">
        <v>380</v>
      </c>
      <c r="N95" s="1841">
        <v>15</v>
      </c>
      <c r="Q95" s="1841">
        <v>15</v>
      </c>
    </row>
    <row r="96" spans="1:17" ht="21" customHeight="1" x14ac:dyDescent="0.3">
      <c r="B96" s="420">
        <f t="shared" si="11"/>
        <v>92</v>
      </c>
      <c r="C96" s="421" t="str">
        <f t="shared" si="8"/>
        <v>Volcan Compañia Minera S.A.A.</v>
      </c>
      <c r="D96" s="422" t="str">
        <f t="shared" si="13"/>
        <v/>
      </c>
      <c r="E96" s="423" t="str">
        <f t="shared" si="13"/>
        <v/>
      </c>
      <c r="F96" s="422" t="str">
        <f t="shared" si="13"/>
        <v/>
      </c>
      <c r="G96" s="423">
        <f t="shared" si="12"/>
        <v>18.324999999999999</v>
      </c>
      <c r="H96" s="424" t="str">
        <f t="shared" si="9"/>
        <v/>
      </c>
      <c r="I96" s="425">
        <f t="shared" si="9"/>
        <v>18.324999999999999</v>
      </c>
      <c r="J96" s="426">
        <f t="shared" si="10"/>
        <v>18.324999999999999</v>
      </c>
      <c r="L96" s="1974" t="s">
        <v>382</v>
      </c>
      <c r="M96" s="1841">
        <v>24.699999999999985</v>
      </c>
      <c r="N96" s="1841">
        <v>41.75</v>
      </c>
      <c r="P96" s="1841">
        <v>1.5999999999999999</v>
      </c>
      <c r="Q96" s="1841">
        <v>68.049999999999983</v>
      </c>
    </row>
    <row r="97" spans="1:17" ht="21" customHeight="1" x14ac:dyDescent="0.3">
      <c r="A97" s="402"/>
      <c r="B97" s="420">
        <f t="shared" si="11"/>
        <v>93</v>
      </c>
      <c r="C97" s="421" t="str">
        <f t="shared" si="8"/>
        <v>Yura S.A.</v>
      </c>
      <c r="D97" s="422" t="str">
        <f t="shared" si="13"/>
        <v/>
      </c>
      <c r="E97" s="423" t="str">
        <f t="shared" si="13"/>
        <v/>
      </c>
      <c r="F97" s="422" t="str">
        <f t="shared" si="13"/>
        <v/>
      </c>
      <c r="G97" s="423">
        <f t="shared" si="12"/>
        <v>8</v>
      </c>
      <c r="H97" s="424" t="str">
        <f t="shared" si="9"/>
        <v/>
      </c>
      <c r="I97" s="425">
        <f t="shared" si="9"/>
        <v>8</v>
      </c>
      <c r="J97" s="426">
        <f t="shared" si="10"/>
        <v>8</v>
      </c>
      <c r="L97" s="1974" t="s">
        <v>384</v>
      </c>
      <c r="N97" s="1841">
        <v>11.64</v>
      </c>
      <c r="P97" s="1841">
        <v>4.4000000000000012</v>
      </c>
      <c r="Q97" s="1841">
        <v>16.040000000000003</v>
      </c>
    </row>
    <row r="98" spans="1:17" ht="21" customHeight="1" thickBot="1" x14ac:dyDescent="0.35">
      <c r="A98" s="402"/>
      <c r="B98" s="420">
        <f t="shared" si="11"/>
        <v>94</v>
      </c>
      <c r="C98" s="427" t="s">
        <v>1476</v>
      </c>
      <c r="D98" s="428" t="str">
        <f t="shared" si="13"/>
        <v/>
      </c>
      <c r="E98" s="423" t="str">
        <f t="shared" si="13"/>
        <v/>
      </c>
      <c r="F98" s="429">
        <f t="shared" si="13"/>
        <v>13.893000000000001</v>
      </c>
      <c r="G98" s="423">
        <f t="shared" si="12"/>
        <v>497.57799999999952</v>
      </c>
      <c r="H98" s="430">
        <f t="shared" si="9"/>
        <v>13.893000000000001</v>
      </c>
      <c r="I98" s="425">
        <f t="shared" si="9"/>
        <v>497.57799999999952</v>
      </c>
      <c r="J98" s="426">
        <f t="shared" si="10"/>
        <v>511.47099999999955</v>
      </c>
      <c r="L98" s="1974" t="s">
        <v>386</v>
      </c>
      <c r="P98" s="1841">
        <v>18.324999999999999</v>
      </c>
      <c r="Q98" s="1841">
        <v>18.324999999999999</v>
      </c>
    </row>
    <row r="99" spans="1:17" ht="21" customHeight="1" thickTop="1" x14ac:dyDescent="0.3">
      <c r="A99" s="402"/>
      <c r="B99" s="1581" t="s">
        <v>1477</v>
      </c>
      <c r="C99" s="1582"/>
      <c r="D99" s="431">
        <f t="shared" ref="D99:J99" si="14">SUM(D5:D98)</f>
        <v>37.29999999999999</v>
      </c>
      <c r="E99" s="431">
        <f t="shared" si="14"/>
        <v>233.31700000000001</v>
      </c>
      <c r="F99" s="431">
        <f t="shared" si="14"/>
        <v>92.603000000000023</v>
      </c>
      <c r="G99" s="431">
        <f t="shared" si="14"/>
        <v>1220.3609999999999</v>
      </c>
      <c r="H99" s="432">
        <f t="shared" si="14"/>
        <v>129.90300000000002</v>
      </c>
      <c r="I99" s="431">
        <f t="shared" si="14"/>
        <v>1453.6779999999999</v>
      </c>
      <c r="J99" s="433">
        <f t="shared" si="14"/>
        <v>1583.5809999999997</v>
      </c>
      <c r="L99" s="1974" t="s">
        <v>388</v>
      </c>
      <c r="P99" s="1841">
        <v>8</v>
      </c>
      <c r="Q99" s="1841">
        <v>8</v>
      </c>
    </row>
    <row r="100" spans="1:17" ht="21" customHeight="1" x14ac:dyDescent="0.3">
      <c r="A100" s="402"/>
      <c r="B100" s="1583"/>
      <c r="C100" s="1584"/>
      <c r="D100" s="1585">
        <f>+SUM(D99:E99)</f>
        <v>270.61700000000002</v>
      </c>
      <c r="E100" s="1586"/>
      <c r="F100" s="1585">
        <f>+SUM(F99:G99)</f>
        <v>1312.9639999999999</v>
      </c>
      <c r="G100" s="1586"/>
      <c r="H100" s="1585">
        <f>+SUM(H99:I99)</f>
        <v>1583.5809999999999</v>
      </c>
      <c r="I100" s="1587"/>
      <c r="J100" s="434"/>
      <c r="L100" s="1974" t="s">
        <v>1463</v>
      </c>
      <c r="O100" s="1841">
        <v>13.893000000000001</v>
      </c>
      <c r="P100" s="1841">
        <v>497.57799999999952</v>
      </c>
      <c r="Q100" s="1841">
        <v>511.47099999999955</v>
      </c>
    </row>
    <row r="101" spans="1:17" ht="17.25" x14ac:dyDescent="0.3">
      <c r="A101" s="402"/>
      <c r="B101" s="435" t="s">
        <v>1478</v>
      </c>
      <c r="C101" s="1972" t="s">
        <v>1479</v>
      </c>
      <c r="D101" s="402"/>
      <c r="E101" s="402"/>
      <c r="F101" s="402"/>
      <c r="G101" s="402"/>
      <c r="H101" s="402"/>
      <c r="I101" s="402"/>
      <c r="J101" s="402"/>
      <c r="L101" s="1974" t="s">
        <v>198</v>
      </c>
      <c r="M101" s="1841">
        <v>37.29999999999999</v>
      </c>
      <c r="N101" s="1841">
        <v>233.31700000000001</v>
      </c>
      <c r="O101" s="1841">
        <v>92.603000000000023</v>
      </c>
      <c r="P101" s="1841">
        <v>1220.3609999999999</v>
      </c>
      <c r="Q101" s="1841">
        <v>1583.5809999999997</v>
      </c>
    </row>
    <row r="102" spans="1:17" ht="17.25" x14ac:dyDescent="0.3">
      <c r="A102" s="402"/>
      <c r="B102" s="436"/>
      <c r="C102" s="437"/>
      <c r="D102" s="402"/>
      <c r="E102" s="402"/>
      <c r="F102" s="402"/>
      <c r="G102" s="402"/>
      <c r="H102" s="402"/>
      <c r="I102" s="402"/>
      <c r="J102" s="402"/>
    </row>
  </sheetData>
  <mergeCells count="9">
    <mergeCell ref="B99:C100"/>
    <mergeCell ref="D100:E100"/>
    <mergeCell ref="F100:G100"/>
    <mergeCell ref="H100:I100"/>
    <mergeCell ref="B3:B4"/>
    <mergeCell ref="C3:C4"/>
    <mergeCell ref="D3:E3"/>
    <mergeCell ref="F3:G3"/>
    <mergeCell ref="H3:I3"/>
  </mergeCells>
  <pageMargins left="0.78740157480314965" right="0.59055118110236227" top="0.59055118110236227" bottom="0.59055118110236227" header="0" footer="0"/>
  <pageSetup paperSize="9" scale="50" fitToHeight="2" orientation="portrait" r:id="rId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7806-DC18-49DB-BA9A-8A231A6B93B1}">
  <sheetPr codeName="Hoja13">
    <pageSetUpPr fitToPage="1"/>
  </sheetPr>
  <dimension ref="A1:Z92"/>
  <sheetViews>
    <sheetView view="pageBreakPreview" zoomScale="80" zoomScaleNormal="80" zoomScaleSheetLayoutView="80" workbookViewId="0">
      <selection activeCell="L55" sqref="L55"/>
    </sheetView>
  </sheetViews>
  <sheetFormatPr baseColWidth="10" defaultRowHeight="16.5" x14ac:dyDescent="0.3"/>
  <cols>
    <col min="1" max="1" width="4" style="37" customWidth="1"/>
    <col min="2" max="2" width="25.5703125" style="37" customWidth="1"/>
    <col min="3" max="11" width="11.85546875" style="37" customWidth="1"/>
    <col min="12" max="12" width="12.140625" style="37" customWidth="1"/>
    <col min="13" max="13" width="11.85546875" style="37" customWidth="1"/>
    <col min="14" max="14" width="12.5703125" style="37" customWidth="1"/>
    <col min="15" max="15" width="8.28515625" style="37" customWidth="1"/>
    <col min="16" max="16" width="26.42578125" style="1841" bestFit="1" customWidth="1"/>
    <col min="17" max="17" width="31.5703125" style="1841" bestFit="1" customWidth="1"/>
    <col min="18" max="18" width="11.5703125" style="1841" bestFit="1" customWidth="1"/>
    <col min="19" max="19" width="9.28515625" style="1841" bestFit="1" customWidth="1"/>
    <col min="20" max="20" width="31.5703125" style="1841" bestFit="1" customWidth="1"/>
    <col min="21" max="21" width="26.42578125" style="1841" bestFit="1" customWidth="1"/>
    <col min="22" max="22" width="11.28515625" style="1841" bestFit="1" customWidth="1"/>
    <col min="23" max="23" width="8.42578125" style="1841" bestFit="1" customWidth="1"/>
    <col min="24" max="24" width="9.42578125" style="1841" bestFit="1" customWidth="1"/>
    <col min="25" max="25" width="17.85546875" style="1841" bestFit="1" customWidth="1"/>
    <col min="26" max="26" width="14.7109375" style="1841" bestFit="1" customWidth="1"/>
    <col min="27" max="27" width="18.28515625" style="37" bestFit="1" customWidth="1"/>
    <col min="28" max="28" width="25.7109375" style="37" bestFit="1" customWidth="1"/>
    <col min="29" max="30" width="18.28515625" style="37" bestFit="1" customWidth="1"/>
    <col min="31" max="16384" width="11.42578125" style="37"/>
  </cols>
  <sheetData>
    <row r="1" spans="1:23" x14ac:dyDescent="0.3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3"/>
      <c r="P1" s="1837"/>
      <c r="Q1" s="1837"/>
      <c r="R1" s="1837"/>
      <c r="S1" s="1837"/>
    </row>
    <row r="2" spans="1:23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3"/>
      <c r="P2" s="1837"/>
      <c r="Q2" s="1837"/>
      <c r="R2" s="1837"/>
      <c r="S2" s="1837"/>
      <c r="T2" s="1841" t="s">
        <v>1368</v>
      </c>
      <c r="U2" s="1841" t="s">
        <v>4</v>
      </c>
    </row>
    <row r="3" spans="1:23" ht="17.25" x14ac:dyDescent="0.3">
      <c r="A3" s="438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3"/>
      <c r="P3" s="1837"/>
      <c r="Q3" s="1837"/>
      <c r="R3" s="1837"/>
      <c r="S3" s="1975"/>
      <c r="T3" s="1841" t="s">
        <v>5</v>
      </c>
      <c r="U3" s="1841" t="s">
        <v>1431</v>
      </c>
    </row>
    <row r="4" spans="1:23" ht="17.25" x14ac:dyDescent="0.3">
      <c r="A4" s="438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3"/>
      <c r="P4" s="1837"/>
      <c r="Q4" s="1837"/>
      <c r="R4" s="1837"/>
      <c r="S4" s="1975"/>
      <c r="T4" s="1841" t="s">
        <v>1458</v>
      </c>
      <c r="U4" s="1841" t="s">
        <v>393</v>
      </c>
    </row>
    <row r="5" spans="1:23" ht="17.25" x14ac:dyDescent="0.3">
      <c r="A5" s="438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3"/>
      <c r="P5" s="1976" t="s">
        <v>1452</v>
      </c>
      <c r="Q5" s="1837"/>
      <c r="R5" s="1837"/>
      <c r="S5" s="1975"/>
      <c r="T5" s="1841" t="s">
        <v>7</v>
      </c>
      <c r="U5" s="1841" t="s">
        <v>8</v>
      </c>
    </row>
    <row r="6" spans="1:23" ht="17.25" x14ac:dyDescent="0.3">
      <c r="A6" s="438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3"/>
      <c r="P6" s="1837"/>
      <c r="Q6" s="1837"/>
      <c r="R6" s="1837"/>
      <c r="S6" s="1975"/>
    </row>
    <row r="7" spans="1:23" ht="17.25" x14ac:dyDescent="0.3">
      <c r="A7" s="438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3"/>
      <c r="P7" s="1837" t="s">
        <v>1480</v>
      </c>
      <c r="Q7" s="1837" t="s">
        <v>1468</v>
      </c>
      <c r="R7" s="1837" t="s">
        <v>1469</v>
      </c>
      <c r="S7" s="1975"/>
      <c r="T7" s="1845" t="s">
        <v>417</v>
      </c>
      <c r="U7" s="1845" t="s">
        <v>1449</v>
      </c>
    </row>
    <row r="8" spans="1:23" ht="17.25" x14ac:dyDescent="0.3">
      <c r="A8" s="438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3"/>
      <c r="P8" s="1837" t="s">
        <v>339</v>
      </c>
      <c r="Q8" s="1977">
        <v>77.400000000000006</v>
      </c>
      <c r="R8" s="1978">
        <v>4.8876565202537789E-2</v>
      </c>
      <c r="S8" s="1975"/>
      <c r="T8" s="1845" t="s">
        <v>339</v>
      </c>
      <c r="U8" s="1845">
        <v>77.400000000000006</v>
      </c>
    </row>
    <row r="9" spans="1:23" ht="17.25" x14ac:dyDescent="0.3">
      <c r="A9" s="438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3"/>
      <c r="P9" s="1837" t="s">
        <v>383</v>
      </c>
      <c r="Q9" s="1977">
        <v>68.049999999999983</v>
      </c>
      <c r="R9" s="1978">
        <v>4.2972225607657566E-2</v>
      </c>
      <c r="S9" s="1837"/>
      <c r="T9" s="1845" t="s">
        <v>383</v>
      </c>
      <c r="U9" s="1845">
        <v>68.049999999999983</v>
      </c>
    </row>
    <row r="10" spans="1:23" ht="17.25" x14ac:dyDescent="0.3">
      <c r="A10" s="438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3"/>
      <c r="P10" s="1837" t="s">
        <v>347</v>
      </c>
      <c r="Q10" s="1977">
        <v>66.685000000000002</v>
      </c>
      <c r="R10" s="1978">
        <v>4.2110255174822128E-2</v>
      </c>
      <c r="S10" s="1975"/>
      <c r="T10" s="1845" t="s">
        <v>347</v>
      </c>
      <c r="U10" s="1845">
        <v>66.685000000000002</v>
      </c>
    </row>
    <row r="11" spans="1:23" x14ac:dyDescent="0.3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3"/>
      <c r="P11" s="1837" t="s">
        <v>349</v>
      </c>
      <c r="Q11" s="1977">
        <v>60</v>
      </c>
      <c r="R11" s="1978">
        <v>3.7888810234525415E-2</v>
      </c>
      <c r="S11" s="1837"/>
      <c r="T11" s="1845" t="s">
        <v>349</v>
      </c>
      <c r="U11" s="1845">
        <v>60</v>
      </c>
    </row>
    <row r="12" spans="1:23" x14ac:dyDescent="0.3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3"/>
      <c r="P12" s="1837" t="s">
        <v>319</v>
      </c>
      <c r="Q12" s="1977">
        <v>40.24</v>
      </c>
      <c r="R12" s="1978">
        <v>2.541076206395505E-2</v>
      </c>
      <c r="S12" s="1837"/>
      <c r="T12" s="1845" t="s">
        <v>319</v>
      </c>
      <c r="U12" s="1845">
        <v>40.24</v>
      </c>
    </row>
    <row r="13" spans="1:23" x14ac:dyDescent="0.3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3"/>
      <c r="P13" s="1837" t="s">
        <v>235</v>
      </c>
      <c r="Q13" s="1977">
        <v>37</v>
      </c>
      <c r="R13" s="1978">
        <v>2.3364766311290672E-2</v>
      </c>
      <c r="S13" s="1837"/>
      <c r="T13" s="1845" t="s">
        <v>235</v>
      </c>
      <c r="U13" s="1845">
        <v>37</v>
      </c>
    </row>
    <row r="14" spans="1:23" x14ac:dyDescent="0.3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3"/>
      <c r="P14" s="1837" t="s">
        <v>1470</v>
      </c>
      <c r="Q14" s="1977">
        <v>1234.2060000000001</v>
      </c>
      <c r="R14" s="1978">
        <v>0.77937661540521141</v>
      </c>
      <c r="S14" s="1837"/>
      <c r="T14" s="1845" t="s">
        <v>377</v>
      </c>
      <c r="U14" s="1845">
        <v>30.369999999999997</v>
      </c>
    </row>
    <row r="15" spans="1:23" x14ac:dyDescent="0.3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3"/>
      <c r="P15" s="1837" t="s">
        <v>1452</v>
      </c>
      <c r="Q15" s="1977">
        <v>1583.5810000000001</v>
      </c>
      <c r="R15" s="1978">
        <v>1</v>
      </c>
      <c r="S15" s="1837"/>
      <c r="T15" s="1845" t="s">
        <v>198</v>
      </c>
      <c r="U15" s="1845">
        <v>379.745</v>
      </c>
      <c r="W15" s="1837"/>
    </row>
    <row r="16" spans="1:23" x14ac:dyDescent="0.3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3"/>
      <c r="P16" s="1837"/>
      <c r="Q16" s="1837"/>
      <c r="R16" s="1837"/>
      <c r="S16" s="1837"/>
      <c r="W16" s="1837"/>
    </row>
    <row r="17" spans="1:24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3"/>
      <c r="P17" s="1837"/>
      <c r="Q17" s="1837"/>
      <c r="R17" s="1837"/>
      <c r="S17" s="1837"/>
      <c r="T17" s="1837"/>
      <c r="U17" s="1837"/>
      <c r="V17" s="1837"/>
      <c r="W17" s="1837"/>
    </row>
    <row r="18" spans="1:24" x14ac:dyDescent="0.3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3"/>
      <c r="P18" s="1837"/>
      <c r="Q18" s="1837"/>
      <c r="R18" s="1837"/>
      <c r="S18" s="1837"/>
      <c r="T18" s="1837"/>
      <c r="U18" s="1837"/>
      <c r="V18" s="1837"/>
      <c r="W18" s="1837"/>
    </row>
    <row r="19" spans="1:24" x14ac:dyDescent="0.3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3"/>
      <c r="P19" s="1837"/>
      <c r="Q19" s="1837"/>
      <c r="R19" s="1837"/>
      <c r="S19" s="1837"/>
      <c r="T19" s="1837"/>
      <c r="U19" s="1837"/>
      <c r="V19" s="1837"/>
      <c r="W19" s="1837"/>
      <c r="X19" s="1837"/>
    </row>
    <row r="20" spans="1:24" x14ac:dyDescent="0.3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3"/>
      <c r="P20" s="1837"/>
      <c r="Q20" s="1837"/>
      <c r="R20" s="1837"/>
      <c r="S20" s="1837"/>
      <c r="T20" s="1837"/>
      <c r="U20" s="1837"/>
      <c r="V20" s="1837"/>
      <c r="W20" s="1837"/>
      <c r="X20" s="1837"/>
    </row>
    <row r="21" spans="1:24" x14ac:dyDescent="0.3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3"/>
      <c r="P21" s="1837"/>
      <c r="Q21" s="1837"/>
      <c r="R21" s="1837"/>
      <c r="S21" s="1837"/>
      <c r="T21" s="1837"/>
      <c r="U21" s="1837"/>
      <c r="V21" s="1837"/>
      <c r="W21" s="1837"/>
      <c r="X21" s="1837"/>
    </row>
    <row r="22" spans="1:24" x14ac:dyDescent="0.3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3"/>
      <c r="P22" s="1837"/>
      <c r="Q22" s="1837"/>
      <c r="R22" s="1837"/>
      <c r="S22" s="1837"/>
      <c r="T22" s="1837"/>
      <c r="U22" s="1837"/>
      <c r="V22" s="1837"/>
      <c r="W22" s="1837"/>
      <c r="X22" s="1837"/>
    </row>
    <row r="23" spans="1:24" x14ac:dyDescent="0.3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3"/>
      <c r="P23" s="1837"/>
      <c r="Q23" s="1837"/>
      <c r="R23" s="1837"/>
      <c r="S23" s="1837"/>
      <c r="T23" s="1837"/>
      <c r="U23" s="1837"/>
      <c r="V23" s="1837"/>
      <c r="W23" s="1837"/>
      <c r="X23" s="1837"/>
    </row>
    <row r="24" spans="1:24" x14ac:dyDescent="0.3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3"/>
      <c r="P24" s="1837"/>
      <c r="Q24" s="1837"/>
      <c r="R24" s="1837"/>
      <c r="S24" s="1837"/>
      <c r="T24" s="1837"/>
      <c r="U24" s="1837"/>
      <c r="V24" s="1837"/>
      <c r="W24" s="1837"/>
      <c r="X24" s="1837"/>
    </row>
    <row r="25" spans="1:24" x14ac:dyDescent="0.3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3"/>
      <c r="P25" s="1837"/>
      <c r="Q25" s="1837"/>
      <c r="R25" s="1837"/>
      <c r="S25" s="1837"/>
      <c r="T25" s="1837"/>
      <c r="U25" s="1837"/>
      <c r="V25" s="1837"/>
      <c r="W25" s="1837"/>
      <c r="X25" s="1837"/>
    </row>
    <row r="26" spans="1:24" x14ac:dyDescent="0.3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3"/>
      <c r="P26" s="1837"/>
      <c r="Q26" s="1837"/>
      <c r="R26" s="1837"/>
      <c r="S26" s="1837"/>
      <c r="T26" s="1837"/>
      <c r="U26" s="1837"/>
      <c r="V26" s="1837"/>
      <c r="W26" s="1837"/>
      <c r="X26" s="1837"/>
    </row>
    <row r="27" spans="1:24" x14ac:dyDescent="0.3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3"/>
      <c r="P27" s="1837"/>
      <c r="Q27" s="1837"/>
      <c r="R27" s="1837"/>
      <c r="S27" s="1837"/>
      <c r="T27" s="1837"/>
      <c r="U27" s="1837"/>
      <c r="V27" s="1837"/>
      <c r="W27" s="1837"/>
      <c r="X27" s="1837"/>
    </row>
    <row r="28" spans="1:24" x14ac:dyDescent="0.3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3"/>
      <c r="P28" s="1837"/>
      <c r="Q28" s="1837"/>
      <c r="R28" s="1837"/>
      <c r="S28" s="1837"/>
      <c r="T28" s="1837"/>
      <c r="U28" s="1837"/>
      <c r="V28" s="1837"/>
      <c r="W28" s="1837"/>
      <c r="X28" s="1837"/>
    </row>
    <row r="29" spans="1:24" x14ac:dyDescent="0.3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3"/>
      <c r="P29" s="1837"/>
      <c r="Q29" s="1837"/>
      <c r="R29" s="1837"/>
      <c r="S29" s="1837"/>
      <c r="T29" s="1837"/>
      <c r="U29" s="1837"/>
      <c r="V29" s="1837"/>
      <c r="W29" s="1837"/>
      <c r="X29" s="1837"/>
    </row>
    <row r="30" spans="1:24" x14ac:dyDescent="0.3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3"/>
      <c r="P30" s="1837"/>
      <c r="Q30" s="1837"/>
      <c r="R30" s="1837"/>
      <c r="S30" s="1837"/>
      <c r="W30" s="1837"/>
      <c r="X30" s="1837"/>
    </row>
    <row r="31" spans="1:24" ht="17.25" x14ac:dyDescent="0.3">
      <c r="A31" s="438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3"/>
      <c r="P31" s="1837"/>
      <c r="Q31" s="1837"/>
      <c r="R31" s="1837"/>
      <c r="S31" s="1837"/>
      <c r="T31" s="1837"/>
      <c r="U31" s="1837"/>
      <c r="W31" s="1837"/>
      <c r="X31" s="1837"/>
    </row>
    <row r="32" spans="1:24" ht="17.25" x14ac:dyDescent="0.3">
      <c r="A32" s="438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3"/>
      <c r="P32" s="1837"/>
      <c r="Q32" s="1837"/>
      <c r="R32" s="1837"/>
      <c r="S32" s="1837"/>
      <c r="T32" s="1841" t="s">
        <v>1368</v>
      </c>
      <c r="U32" s="1841" t="s">
        <v>4</v>
      </c>
      <c r="W32" s="1837"/>
      <c r="X32" s="1837"/>
    </row>
    <row r="33" spans="1:24" ht="17.25" x14ac:dyDescent="0.3">
      <c r="A33" s="438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3"/>
      <c r="P33" s="1837"/>
      <c r="Q33" s="1837"/>
      <c r="R33" s="1837"/>
      <c r="S33" s="1837"/>
      <c r="T33" s="1841" t="s">
        <v>5</v>
      </c>
      <c r="U33" s="1841" t="s">
        <v>1431</v>
      </c>
      <c r="W33" s="1837"/>
      <c r="X33" s="1837"/>
    </row>
    <row r="34" spans="1:24" ht="17.25" x14ac:dyDescent="0.3">
      <c r="A34" s="438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3"/>
      <c r="P34" s="1837"/>
      <c r="Q34" s="1837"/>
      <c r="R34" s="1837"/>
      <c r="S34" s="1837"/>
      <c r="T34" s="1841" t="s">
        <v>1458</v>
      </c>
      <c r="U34" s="1841" t="s">
        <v>407</v>
      </c>
      <c r="W34" s="1837"/>
      <c r="X34" s="1837"/>
    </row>
    <row r="35" spans="1:24" ht="17.25" x14ac:dyDescent="0.3">
      <c r="A35" s="438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3"/>
      <c r="P35" s="1976" t="s">
        <v>1471</v>
      </c>
      <c r="Q35" s="1837"/>
      <c r="R35" s="1837"/>
      <c r="S35" s="1837"/>
      <c r="T35" s="1841" t="s">
        <v>7</v>
      </c>
      <c r="U35" s="1841" t="s">
        <v>8</v>
      </c>
      <c r="W35" s="1837"/>
      <c r="X35" s="1837"/>
    </row>
    <row r="36" spans="1:24" ht="17.25" x14ac:dyDescent="0.3">
      <c r="A36" s="438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3"/>
      <c r="P36" s="1837"/>
      <c r="Q36" s="1849"/>
      <c r="R36" s="1837"/>
      <c r="S36" s="1837"/>
      <c r="W36" s="1837"/>
      <c r="X36" s="1837"/>
    </row>
    <row r="37" spans="1:24" ht="17.25" x14ac:dyDescent="0.3">
      <c r="A37" s="438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3"/>
      <c r="P37" s="1979" t="s">
        <v>1480</v>
      </c>
      <c r="Q37" s="1979" t="s">
        <v>1468</v>
      </c>
      <c r="R37" s="1979" t="s">
        <v>1469</v>
      </c>
      <c r="S37" s="1837"/>
      <c r="T37" s="1845" t="s">
        <v>417</v>
      </c>
      <c r="U37" s="1845" t="s">
        <v>1449</v>
      </c>
      <c r="W37" s="1837"/>
      <c r="X37" s="1837"/>
    </row>
    <row r="38" spans="1:24" ht="17.25" x14ac:dyDescent="0.3">
      <c r="A38" s="438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3"/>
      <c r="P38" s="1837" t="s">
        <v>383</v>
      </c>
      <c r="Q38" s="1977">
        <v>24.700000000000003</v>
      </c>
      <c r="R38" s="1978">
        <v>0.19014187509141445</v>
      </c>
      <c r="S38" s="1849"/>
      <c r="T38" s="1845" t="s">
        <v>383</v>
      </c>
      <c r="U38" s="1845">
        <v>24.700000000000003</v>
      </c>
      <c r="W38" s="1837"/>
      <c r="X38" s="1837"/>
    </row>
    <row r="39" spans="1:24" ht="17.25" x14ac:dyDescent="0.3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3"/>
      <c r="P39" s="1837" t="s">
        <v>261</v>
      </c>
      <c r="Q39" s="1977">
        <v>23.384</v>
      </c>
      <c r="R39" s="1978">
        <v>0.18001123915536982</v>
      </c>
      <c r="S39" s="1980"/>
      <c r="T39" s="1845" t="s">
        <v>261</v>
      </c>
      <c r="U39" s="1845">
        <v>23.384</v>
      </c>
      <c r="W39" s="1837"/>
      <c r="X39" s="1837"/>
    </row>
    <row r="40" spans="1:24" ht="17.25" x14ac:dyDescent="0.3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3"/>
      <c r="P40" s="1837" t="s">
        <v>273</v>
      </c>
      <c r="Q40" s="1977">
        <v>12.6</v>
      </c>
      <c r="R40" s="1978">
        <v>9.6995450451490758E-2</v>
      </c>
      <c r="S40" s="1980"/>
      <c r="T40" s="1845" t="s">
        <v>273</v>
      </c>
      <c r="U40" s="1845">
        <v>12.6</v>
      </c>
      <c r="W40" s="1837"/>
      <c r="X40" s="1837"/>
    </row>
    <row r="41" spans="1:24" ht="17.25" x14ac:dyDescent="0.3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3"/>
      <c r="P41" s="1837" t="s">
        <v>265</v>
      </c>
      <c r="Q41" s="1977">
        <v>11.5</v>
      </c>
      <c r="R41" s="1978">
        <v>8.8527593666043153E-2</v>
      </c>
      <c r="S41" s="1980"/>
      <c r="T41" s="1845" t="s">
        <v>265</v>
      </c>
      <c r="U41" s="1845">
        <v>11.5</v>
      </c>
      <c r="W41" s="1837"/>
      <c r="X41" s="1837"/>
    </row>
    <row r="42" spans="1:24" ht="17.25" x14ac:dyDescent="0.3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3"/>
      <c r="P42" s="1837" t="s">
        <v>371</v>
      </c>
      <c r="Q42" s="1977">
        <v>9</v>
      </c>
      <c r="R42" s="1978">
        <v>6.9282464608207681E-2</v>
      </c>
      <c r="S42" s="1980"/>
      <c r="T42" s="1845" t="s">
        <v>371</v>
      </c>
      <c r="U42" s="1845">
        <v>9</v>
      </c>
      <c r="W42" s="1837"/>
      <c r="X42" s="1837"/>
    </row>
    <row r="43" spans="1:24" ht="17.25" x14ac:dyDescent="0.3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3"/>
      <c r="P43" s="1837" t="s">
        <v>329</v>
      </c>
      <c r="Q43" s="1977">
        <v>6.6000000000000005</v>
      </c>
      <c r="R43" s="1978">
        <v>5.080714071268564E-2</v>
      </c>
      <c r="S43" s="1980"/>
      <c r="T43" s="1845" t="s">
        <v>329</v>
      </c>
      <c r="U43" s="1845">
        <v>6.6000000000000005</v>
      </c>
      <c r="W43" s="1837"/>
      <c r="X43" s="1837"/>
    </row>
    <row r="44" spans="1:24" ht="17.25" x14ac:dyDescent="0.3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3"/>
      <c r="P44" s="1837" t="s">
        <v>1470</v>
      </c>
      <c r="Q44" s="1977">
        <v>42.118999999999971</v>
      </c>
      <c r="R44" s="1978">
        <v>0.32423423631478859</v>
      </c>
      <c r="S44" s="1975"/>
      <c r="T44" s="1845" t="s">
        <v>198</v>
      </c>
      <c r="U44" s="1845">
        <v>87.784000000000006</v>
      </c>
      <c r="W44" s="1837"/>
      <c r="X44" s="1837"/>
    </row>
    <row r="45" spans="1:24" ht="17.25" x14ac:dyDescent="0.3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3"/>
      <c r="P45" s="1837" t="s">
        <v>1452</v>
      </c>
      <c r="Q45" s="1977">
        <v>129.90299999999996</v>
      </c>
      <c r="R45" s="1978">
        <v>1</v>
      </c>
      <c r="S45" s="1975"/>
      <c r="W45" s="1837"/>
      <c r="X45" s="1837"/>
    </row>
    <row r="46" spans="1:24" x14ac:dyDescent="0.3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3"/>
      <c r="P46" s="1837"/>
      <c r="Q46" s="1837"/>
      <c r="R46" s="1837"/>
      <c r="S46" s="1837"/>
      <c r="W46" s="1837"/>
      <c r="X46" s="1837"/>
    </row>
    <row r="47" spans="1:24" x14ac:dyDescent="0.3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3"/>
      <c r="P47" s="1837"/>
      <c r="Q47" s="1837"/>
      <c r="R47" s="1837"/>
      <c r="S47" s="1837"/>
      <c r="V47" s="1837"/>
      <c r="W47" s="1837"/>
      <c r="X47" s="1837"/>
    </row>
    <row r="48" spans="1:24" x14ac:dyDescent="0.3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3"/>
      <c r="P48" s="1837"/>
      <c r="Q48" s="1837"/>
      <c r="R48" s="1837"/>
      <c r="S48" s="1837"/>
      <c r="V48" s="1837"/>
      <c r="W48" s="1837"/>
      <c r="X48" s="1837"/>
    </row>
    <row r="49" spans="1:24" x14ac:dyDescent="0.3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3"/>
      <c r="P49" s="1837"/>
      <c r="Q49" s="1837"/>
      <c r="R49" s="1837"/>
      <c r="S49" s="1837"/>
      <c r="V49" s="1837"/>
      <c r="W49" s="1837"/>
      <c r="X49" s="1837"/>
    </row>
    <row r="50" spans="1:24" x14ac:dyDescent="0.3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3"/>
      <c r="P50" s="1837"/>
      <c r="Q50" s="1837"/>
      <c r="R50" s="1837"/>
      <c r="S50" s="1837"/>
      <c r="V50" s="1837"/>
      <c r="W50" s="1837"/>
      <c r="X50" s="1837"/>
    </row>
    <row r="51" spans="1:24" x14ac:dyDescent="0.3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3"/>
      <c r="P51" s="1837"/>
      <c r="Q51" s="1837"/>
      <c r="R51" s="1837"/>
      <c r="S51" s="1837"/>
      <c r="V51" s="1837"/>
      <c r="W51" s="1837"/>
      <c r="X51" s="1837"/>
    </row>
    <row r="52" spans="1:24" x14ac:dyDescent="0.3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3"/>
      <c r="P52" s="1837"/>
      <c r="Q52" s="1837"/>
      <c r="R52" s="1837"/>
      <c r="S52" s="1837"/>
      <c r="V52" s="1837"/>
      <c r="W52" s="1837"/>
      <c r="X52" s="1837"/>
    </row>
    <row r="53" spans="1:24" x14ac:dyDescent="0.3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3"/>
      <c r="P53" s="1837"/>
      <c r="Q53" s="1837"/>
      <c r="R53" s="1837"/>
      <c r="S53" s="1837"/>
      <c r="V53" s="1837"/>
      <c r="W53" s="1837"/>
      <c r="X53" s="1837"/>
    </row>
    <row r="54" spans="1:24" x14ac:dyDescent="0.3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3"/>
      <c r="P54" s="1837"/>
      <c r="Q54" s="1837"/>
      <c r="R54" s="1837"/>
      <c r="S54" s="1837"/>
      <c r="V54" s="1837"/>
      <c r="W54" s="1837"/>
      <c r="X54" s="1837"/>
    </row>
    <row r="55" spans="1:24" x14ac:dyDescent="0.3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3"/>
      <c r="P55" s="1837"/>
      <c r="Q55" s="1837"/>
      <c r="R55" s="1837"/>
      <c r="S55" s="1837"/>
      <c r="V55" s="1837"/>
      <c r="W55" s="1837"/>
      <c r="X55" s="1837"/>
    </row>
    <row r="56" spans="1:24" x14ac:dyDescent="0.3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3"/>
      <c r="P56" s="1837"/>
      <c r="Q56" s="1837"/>
      <c r="R56" s="1837"/>
      <c r="S56" s="1837"/>
      <c r="V56" s="1837"/>
      <c r="W56" s="1837"/>
      <c r="X56" s="1837"/>
    </row>
    <row r="57" spans="1:24" x14ac:dyDescent="0.3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3"/>
      <c r="P57" s="1837"/>
      <c r="Q57" s="1837"/>
      <c r="R57" s="1837"/>
      <c r="S57" s="1837"/>
      <c r="V57" s="1837"/>
      <c r="W57" s="1837"/>
      <c r="X57" s="1837"/>
    </row>
    <row r="58" spans="1:24" ht="17.25" x14ac:dyDescent="0.3">
      <c r="A58" s="438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3"/>
      <c r="P58" s="1837"/>
      <c r="Q58" s="1837"/>
      <c r="R58" s="1837"/>
      <c r="S58" s="1837"/>
      <c r="V58" s="1837"/>
      <c r="W58" s="1837"/>
      <c r="X58" s="1837"/>
    </row>
    <row r="59" spans="1:24" ht="17.25" x14ac:dyDescent="0.3">
      <c r="A59" s="438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3"/>
      <c r="P59" s="1837"/>
      <c r="Q59" s="1837"/>
      <c r="R59" s="1837"/>
      <c r="S59" s="1837"/>
      <c r="T59" s="1841" t="s">
        <v>1368</v>
      </c>
      <c r="U59" s="1841" t="s">
        <v>4</v>
      </c>
      <c r="V59" s="1837"/>
      <c r="W59" s="1837"/>
      <c r="X59" s="1837"/>
    </row>
    <row r="60" spans="1:24" ht="17.25" x14ac:dyDescent="0.3">
      <c r="A60" s="438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3"/>
      <c r="P60" s="1846"/>
      <c r="Q60" s="1837"/>
      <c r="R60" s="1837"/>
      <c r="S60" s="1837"/>
      <c r="T60" s="1841" t="s">
        <v>5</v>
      </c>
      <c r="U60" s="1841" t="s">
        <v>1431</v>
      </c>
      <c r="V60" s="1837"/>
      <c r="W60" s="1837"/>
      <c r="X60" s="1837"/>
    </row>
    <row r="61" spans="1:24" ht="17.25" x14ac:dyDescent="0.3">
      <c r="A61" s="438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3"/>
      <c r="P61" s="1837"/>
      <c r="Q61" s="1837"/>
      <c r="R61" s="1837"/>
      <c r="S61" s="1837"/>
      <c r="T61" s="1841" t="s">
        <v>1458</v>
      </c>
      <c r="U61" s="1841" t="s">
        <v>408</v>
      </c>
      <c r="V61" s="1837"/>
      <c r="W61" s="1837"/>
      <c r="X61" s="1837"/>
    </row>
    <row r="62" spans="1:24" ht="17.25" x14ac:dyDescent="0.3">
      <c r="A62" s="438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3"/>
      <c r="P62" s="1976" t="s">
        <v>1472</v>
      </c>
      <c r="Q62" s="1837"/>
      <c r="R62" s="1837"/>
      <c r="S62" s="1837"/>
      <c r="T62" s="1841" t="s">
        <v>7</v>
      </c>
      <c r="U62" s="1841" t="s">
        <v>8</v>
      </c>
      <c r="V62" s="1837"/>
      <c r="W62" s="1837"/>
      <c r="X62" s="1837"/>
    </row>
    <row r="63" spans="1:24" ht="17.25" x14ac:dyDescent="0.3">
      <c r="A63" s="438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3"/>
      <c r="P63" s="1837"/>
      <c r="Q63" s="1837"/>
      <c r="R63" s="1837"/>
      <c r="S63" s="1837"/>
      <c r="V63" s="1837"/>
      <c r="W63" s="1837"/>
      <c r="X63" s="1837"/>
    </row>
    <row r="64" spans="1:24" ht="17.25" x14ac:dyDescent="0.3">
      <c r="A64" s="438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3"/>
      <c r="P64" s="1981" t="s">
        <v>1480</v>
      </c>
      <c r="Q64" s="1981" t="s">
        <v>1468</v>
      </c>
      <c r="R64" s="1981" t="s">
        <v>1469</v>
      </c>
      <c r="S64" s="1837"/>
      <c r="T64" s="1845" t="s">
        <v>417</v>
      </c>
      <c r="U64" s="1845" t="s">
        <v>1449</v>
      </c>
      <c r="V64" s="1837"/>
      <c r="W64" s="1837"/>
      <c r="X64" s="1837"/>
    </row>
    <row r="65" spans="1:24" ht="17.25" x14ac:dyDescent="0.3">
      <c r="A65" s="438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3"/>
      <c r="P65" s="1837" t="s">
        <v>339</v>
      </c>
      <c r="Q65" s="1977">
        <v>77.400000000000006</v>
      </c>
      <c r="R65" s="1978">
        <v>5.3244253541705935E-2</v>
      </c>
      <c r="S65" s="1837"/>
      <c r="T65" s="1845" t="s">
        <v>339</v>
      </c>
      <c r="U65" s="1845">
        <v>77.400000000000006</v>
      </c>
      <c r="V65" s="1837"/>
      <c r="W65" s="1837"/>
      <c r="X65" s="1837"/>
    </row>
    <row r="66" spans="1:24" x14ac:dyDescent="0.3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3"/>
      <c r="P66" s="1837" t="s">
        <v>347</v>
      </c>
      <c r="Q66" s="1977">
        <v>66.685000000000002</v>
      </c>
      <c r="R66" s="1978">
        <v>4.58732951864168E-2</v>
      </c>
      <c r="S66" s="1837"/>
      <c r="T66" s="1845" t="s">
        <v>347</v>
      </c>
      <c r="U66" s="1845">
        <v>66.685000000000002</v>
      </c>
      <c r="V66" s="1837"/>
      <c r="W66" s="1837"/>
      <c r="X66" s="1837"/>
    </row>
    <row r="67" spans="1:24" x14ac:dyDescent="0.3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3"/>
      <c r="P67" s="1837" t="s">
        <v>349</v>
      </c>
      <c r="Q67" s="1977">
        <v>60</v>
      </c>
      <c r="R67" s="1978">
        <v>4.1274615148609251E-2</v>
      </c>
      <c r="S67" s="1837"/>
      <c r="T67" s="1845" t="s">
        <v>349</v>
      </c>
      <c r="U67" s="1845">
        <v>60</v>
      </c>
      <c r="V67" s="1837"/>
      <c r="W67" s="1837"/>
      <c r="X67" s="1837"/>
    </row>
    <row r="68" spans="1:24" x14ac:dyDescent="0.3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3"/>
      <c r="P68" s="1837" t="s">
        <v>383</v>
      </c>
      <c r="Q68" s="1977">
        <v>43.349999999999994</v>
      </c>
      <c r="R68" s="1978">
        <v>2.9820909444870179E-2</v>
      </c>
      <c r="S68" s="1837"/>
      <c r="T68" s="1845" t="s">
        <v>383</v>
      </c>
      <c r="U68" s="1845">
        <v>43.349999999999994</v>
      </c>
      <c r="V68" s="1837"/>
      <c r="W68" s="1837"/>
      <c r="X68" s="1837"/>
    </row>
    <row r="69" spans="1:24" x14ac:dyDescent="0.3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3"/>
      <c r="P69" s="1837" t="s">
        <v>319</v>
      </c>
      <c r="Q69" s="1977">
        <v>40.24</v>
      </c>
      <c r="R69" s="1978">
        <v>2.7681508559667271E-2</v>
      </c>
      <c r="S69" s="1837"/>
      <c r="T69" s="1845" t="s">
        <v>319</v>
      </c>
      <c r="U69" s="1845">
        <v>40.24</v>
      </c>
      <c r="V69" s="1837"/>
      <c r="W69" s="1837"/>
      <c r="X69" s="1837"/>
    </row>
    <row r="70" spans="1:24" x14ac:dyDescent="0.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3"/>
      <c r="P70" s="1837" t="s">
        <v>235</v>
      </c>
      <c r="Q70" s="1977">
        <v>37</v>
      </c>
      <c r="R70" s="1978">
        <v>2.545267934164237E-2</v>
      </c>
      <c r="S70" s="1837"/>
      <c r="T70" s="1845" t="s">
        <v>235</v>
      </c>
      <c r="U70" s="1845">
        <v>37</v>
      </c>
      <c r="V70" s="1837"/>
      <c r="W70" s="1837"/>
      <c r="X70" s="1837"/>
    </row>
    <row r="71" spans="1:24" x14ac:dyDescent="0.3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3"/>
      <c r="P71" s="1837" t="s">
        <v>1470</v>
      </c>
      <c r="Q71" s="1846">
        <v>1129.0030000000002</v>
      </c>
      <c r="R71" s="1978">
        <v>0.77665273877708818</v>
      </c>
      <c r="S71" s="1837"/>
      <c r="T71" s="1845" t="s">
        <v>377</v>
      </c>
      <c r="U71" s="1845">
        <v>30.369999999999997</v>
      </c>
      <c r="V71" s="1837"/>
      <c r="W71" s="1837"/>
      <c r="X71" s="1837"/>
    </row>
    <row r="72" spans="1:24" x14ac:dyDescent="0.3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3"/>
      <c r="P72" s="1837" t="s">
        <v>1452</v>
      </c>
      <c r="Q72" s="1846">
        <v>1453.6780000000001</v>
      </c>
      <c r="R72" s="1978">
        <v>1</v>
      </c>
      <c r="S72" s="1837"/>
      <c r="T72" s="1845" t="s">
        <v>198</v>
      </c>
      <c r="U72" s="1845">
        <v>355.04499999999996</v>
      </c>
      <c r="V72" s="1837"/>
      <c r="W72" s="1837"/>
      <c r="X72" s="1837"/>
    </row>
    <row r="73" spans="1:24" x14ac:dyDescent="0.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3"/>
      <c r="P73" s="1837"/>
      <c r="Q73" s="1982"/>
      <c r="R73" s="1837"/>
      <c r="S73" s="1837"/>
      <c r="V73" s="1837"/>
      <c r="W73" s="1837"/>
      <c r="X73" s="1837"/>
    </row>
    <row r="74" spans="1:24" x14ac:dyDescent="0.3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3"/>
      <c r="P74" s="1837"/>
      <c r="Q74" s="1982"/>
      <c r="R74" s="1837"/>
      <c r="S74" s="1837"/>
      <c r="V74" s="1837"/>
      <c r="W74" s="1837"/>
      <c r="X74" s="1837"/>
    </row>
    <row r="75" spans="1:24" x14ac:dyDescent="0.3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3"/>
      <c r="P75" s="1837"/>
      <c r="Q75" s="1982"/>
      <c r="R75" s="1837"/>
      <c r="S75" s="1837"/>
      <c r="V75" s="1837"/>
      <c r="W75" s="1837"/>
      <c r="X75" s="1837"/>
    </row>
    <row r="76" spans="1:24" x14ac:dyDescent="0.3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3"/>
      <c r="P76" s="1837"/>
      <c r="Q76" s="1982"/>
      <c r="R76" s="1837"/>
      <c r="S76" s="1837"/>
      <c r="V76" s="1837"/>
      <c r="W76" s="1837"/>
      <c r="X76" s="1837"/>
    </row>
    <row r="77" spans="1:24" x14ac:dyDescent="0.3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3"/>
      <c r="P77" s="1837"/>
      <c r="Q77" s="1978"/>
      <c r="R77" s="1846"/>
      <c r="S77" s="1837"/>
      <c r="V77" s="1837"/>
      <c r="W77" s="1837"/>
      <c r="X77" s="1837"/>
    </row>
    <row r="78" spans="1:24" x14ac:dyDescent="0.3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3"/>
      <c r="P78" s="1837"/>
      <c r="Q78" s="1978"/>
      <c r="R78" s="1837"/>
      <c r="S78" s="1837"/>
      <c r="V78" s="1837"/>
      <c r="W78" s="1837"/>
      <c r="X78" s="1837"/>
    </row>
    <row r="79" spans="1:24" x14ac:dyDescent="0.3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3"/>
      <c r="P79" s="1837"/>
      <c r="Q79" s="1837"/>
      <c r="R79" s="1837"/>
      <c r="S79" s="1837"/>
      <c r="V79" s="1837"/>
      <c r="W79" s="1837"/>
      <c r="X79" s="1837"/>
    </row>
    <row r="80" spans="1:24" x14ac:dyDescent="0.3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3"/>
      <c r="P80" s="1837"/>
      <c r="Q80" s="1837"/>
      <c r="R80" s="1837"/>
      <c r="S80" s="1837"/>
      <c r="V80" s="1837"/>
      <c r="W80" s="1837"/>
      <c r="X80" s="1837"/>
    </row>
    <row r="81" spans="1:26" x14ac:dyDescent="0.3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3"/>
      <c r="P81" s="1837"/>
      <c r="Q81" s="1837"/>
      <c r="R81" s="1837"/>
      <c r="S81" s="1837"/>
      <c r="V81" s="1837"/>
      <c r="W81" s="1837"/>
      <c r="X81" s="1837"/>
    </row>
    <row r="82" spans="1:26" ht="17.25" x14ac:dyDescent="0.3">
      <c r="A82" s="55"/>
      <c r="B82" s="55"/>
      <c r="C82" s="55"/>
      <c r="D82" s="439"/>
      <c r="E82" s="439"/>
      <c r="F82" s="439"/>
      <c r="G82" s="439"/>
      <c r="H82" s="439"/>
      <c r="I82" s="439"/>
      <c r="J82" s="439"/>
      <c r="K82" s="55"/>
      <c r="L82" s="55"/>
      <c r="M82" s="55"/>
      <c r="N82" s="55"/>
      <c r="O82" s="194"/>
      <c r="P82" s="1841" t="s">
        <v>1368</v>
      </c>
      <c r="Q82" s="1841" t="s">
        <v>393</v>
      </c>
      <c r="R82" s="1837"/>
      <c r="S82" s="1837"/>
      <c r="V82" s="1837"/>
      <c r="W82" s="1837"/>
      <c r="X82" s="1837"/>
    </row>
    <row r="83" spans="1:26" ht="18.75" x14ac:dyDescent="0.3">
      <c r="A83" s="440" t="s">
        <v>1481</v>
      </c>
      <c r="B83" s="439"/>
      <c r="C83" s="439"/>
      <c r="D83" s="439"/>
      <c r="E83" s="439"/>
      <c r="F83" s="439"/>
      <c r="G83" s="439"/>
      <c r="H83" s="439"/>
      <c r="I83" s="439"/>
      <c r="J83" s="439"/>
      <c r="K83" s="441"/>
      <c r="L83" s="55"/>
      <c r="M83" s="55"/>
      <c r="N83" s="55"/>
      <c r="O83" s="53"/>
      <c r="P83" s="1841" t="s">
        <v>7</v>
      </c>
      <c r="Q83" s="1841" t="s">
        <v>8</v>
      </c>
    </row>
    <row r="84" spans="1:26" ht="17.25" x14ac:dyDescent="0.3">
      <c r="A84" s="441"/>
      <c r="B84" s="441"/>
      <c r="C84" s="439"/>
      <c r="D84" s="439"/>
      <c r="E84" s="439"/>
      <c r="F84" s="439"/>
      <c r="G84" s="439"/>
      <c r="H84" s="439"/>
      <c r="I84" s="439"/>
      <c r="J84" s="439"/>
      <c r="K84" s="441"/>
      <c r="L84" s="55"/>
      <c r="M84" s="55"/>
      <c r="N84" s="55"/>
      <c r="O84" s="53"/>
    </row>
    <row r="85" spans="1:26" ht="18" thickBot="1" x14ac:dyDescent="0.35">
      <c r="A85" s="439"/>
      <c r="B85" s="439"/>
      <c r="C85" s="439"/>
      <c r="D85" s="439"/>
      <c r="E85" s="439"/>
      <c r="F85" s="439"/>
      <c r="G85" s="439"/>
      <c r="H85" s="442"/>
      <c r="I85" s="439"/>
      <c r="J85" s="439"/>
      <c r="K85" s="441"/>
      <c r="L85" s="55"/>
      <c r="M85" s="55"/>
      <c r="N85" s="55"/>
      <c r="O85" s="53"/>
      <c r="P85" s="1845" t="s">
        <v>1449</v>
      </c>
      <c r="Q85" s="1845" t="s">
        <v>402</v>
      </c>
      <c r="R85" s="1845"/>
      <c r="S85" s="1845"/>
      <c r="T85" s="1845"/>
      <c r="U85" s="1845"/>
      <c r="V85" s="1845"/>
      <c r="W85" s="1845"/>
      <c r="X85" s="1845"/>
      <c r="Y85" s="1845"/>
      <c r="Z85" s="1845"/>
    </row>
    <row r="86" spans="1:26" x14ac:dyDescent="0.3">
      <c r="A86" s="1593" t="s">
        <v>1482</v>
      </c>
      <c r="B86" s="1594"/>
      <c r="C86" s="1597" t="s">
        <v>1455</v>
      </c>
      <c r="D86" s="1598"/>
      <c r="E86" s="1598"/>
      <c r="F86" s="1599"/>
      <c r="G86" s="1597" t="s">
        <v>1457</v>
      </c>
      <c r="H86" s="1598"/>
      <c r="I86" s="1599"/>
      <c r="J86" s="1594" t="s">
        <v>1168</v>
      </c>
      <c r="K86" s="1594"/>
      <c r="L86" s="1594"/>
      <c r="M86" s="1594"/>
      <c r="N86" s="443" t="s">
        <v>1385</v>
      </c>
      <c r="O86" s="53"/>
      <c r="P86" s="1845"/>
      <c r="Q86" s="1845" t="s">
        <v>1455</v>
      </c>
      <c r="R86" s="1845"/>
      <c r="S86" s="1845"/>
      <c r="T86" s="1845"/>
      <c r="U86" s="1845" t="s">
        <v>1456</v>
      </c>
      <c r="V86" s="1845"/>
      <c r="W86" s="1845"/>
      <c r="X86" s="1845"/>
      <c r="Y86" s="1845" t="s">
        <v>198</v>
      </c>
      <c r="Z86" s="1845"/>
    </row>
    <row r="87" spans="1:26" x14ac:dyDescent="0.3">
      <c r="A87" s="1595"/>
      <c r="B87" s="1596"/>
      <c r="C87" s="444" t="s">
        <v>1445</v>
      </c>
      <c r="D87" s="444" t="s">
        <v>1446</v>
      </c>
      <c r="E87" s="444" t="s">
        <v>409</v>
      </c>
      <c r="F87" s="444" t="s">
        <v>1447</v>
      </c>
      <c r="G87" s="444" t="s">
        <v>1445</v>
      </c>
      <c r="H87" s="444" t="s">
        <v>1446</v>
      </c>
      <c r="I87" s="444" t="s">
        <v>1447</v>
      </c>
      <c r="J87" s="444" t="s">
        <v>1445</v>
      </c>
      <c r="K87" s="444" t="s">
        <v>1446</v>
      </c>
      <c r="L87" s="444" t="s">
        <v>409</v>
      </c>
      <c r="M87" s="444" t="s">
        <v>1447</v>
      </c>
      <c r="N87" s="445" t="s">
        <v>1462</v>
      </c>
      <c r="O87" s="53"/>
      <c r="P87" s="1845" t="s">
        <v>417</v>
      </c>
      <c r="Q87" s="1845" t="s">
        <v>407</v>
      </c>
      <c r="R87" s="1845" t="s">
        <v>408</v>
      </c>
      <c r="S87" s="1845" t="s">
        <v>409</v>
      </c>
      <c r="T87" s="1845" t="s">
        <v>410</v>
      </c>
      <c r="U87" s="1845" t="s">
        <v>407</v>
      </c>
      <c r="V87" s="1845" t="s">
        <v>408</v>
      </c>
      <c r="W87" s="1845" t="s">
        <v>409</v>
      </c>
      <c r="X87" s="1845" t="s">
        <v>410</v>
      </c>
      <c r="Y87" s="1845"/>
      <c r="Z87" s="1845"/>
    </row>
    <row r="88" spans="1:26" ht="17.25" x14ac:dyDescent="0.3">
      <c r="A88" s="446" t="s">
        <v>1483</v>
      </c>
      <c r="B88" s="447"/>
      <c r="C88" s="448">
        <f>+Q88</f>
        <v>5399.1970000000074</v>
      </c>
      <c r="D88" s="448">
        <f t="shared" ref="D88:D89" si="0">+R88</f>
        <v>7800.0239999999985</v>
      </c>
      <c r="E88" s="448">
        <f>+S88</f>
        <v>481.99599999999998</v>
      </c>
      <c r="F88" s="448">
        <f t="shared" ref="F88:I89" si="1">+T88</f>
        <v>1014.9900000000005</v>
      </c>
      <c r="G88" s="448">
        <f t="shared" si="1"/>
        <v>15.034999999999993</v>
      </c>
      <c r="H88" s="448">
        <f t="shared" si="1"/>
        <v>222.96599999999998</v>
      </c>
      <c r="I88" s="448">
        <f t="shared" si="1"/>
        <v>12.5</v>
      </c>
      <c r="J88" s="448">
        <f>+C88+G88</f>
        <v>5414.2320000000072</v>
      </c>
      <c r="K88" s="448">
        <f>+D88+H88</f>
        <v>8022.9899999999989</v>
      </c>
      <c r="L88" s="449">
        <f>+E88</f>
        <v>481.99599999999998</v>
      </c>
      <c r="M88" s="449">
        <f>+F88+I88</f>
        <v>1027.4900000000005</v>
      </c>
      <c r="N88" s="450">
        <f>SUM(J88:M88)</f>
        <v>14946.708000000004</v>
      </c>
      <c r="O88" s="53"/>
      <c r="P88" s="1845" t="s">
        <v>1366</v>
      </c>
      <c r="Q88" s="1845">
        <v>5399.1970000000074</v>
      </c>
      <c r="R88" s="1845">
        <v>7800.0239999999985</v>
      </c>
      <c r="S88" s="1845">
        <v>481.99599999999998</v>
      </c>
      <c r="T88" s="1845">
        <v>1014.9900000000005</v>
      </c>
      <c r="U88" s="1845">
        <v>15.034999999999993</v>
      </c>
      <c r="V88" s="1845">
        <v>222.96599999999998</v>
      </c>
      <c r="W88" s="1845">
        <v>12.5</v>
      </c>
      <c r="X88" s="1845">
        <v>0.7</v>
      </c>
      <c r="Y88" s="1845">
        <v>14947.408000000005</v>
      </c>
      <c r="Z88" s="1845"/>
    </row>
    <row r="89" spans="1:26" ht="18" thickBot="1" x14ac:dyDescent="0.35">
      <c r="A89" s="446" t="s">
        <v>1484</v>
      </c>
      <c r="B89" s="447"/>
      <c r="C89" s="448">
        <f t="shared" ref="C89" si="2">+Q89</f>
        <v>37.299999999999997</v>
      </c>
      <c r="D89" s="448">
        <f t="shared" si="0"/>
        <v>233.31700000000004</v>
      </c>
      <c r="E89" s="448"/>
      <c r="F89" s="448"/>
      <c r="G89" s="448">
        <f t="shared" si="1"/>
        <v>92.602999999999994</v>
      </c>
      <c r="H89" s="448">
        <f t="shared" si="1"/>
        <v>1220.3609999999999</v>
      </c>
      <c r="I89" s="448"/>
      <c r="J89" s="448">
        <f>+C89+G89</f>
        <v>129.90299999999999</v>
      </c>
      <c r="K89" s="448">
        <f>+D89+H89</f>
        <v>1453.6779999999999</v>
      </c>
      <c r="L89" s="449"/>
      <c r="M89" s="449"/>
      <c r="N89" s="450">
        <f>SUM(J89:M89)</f>
        <v>1583.5809999999999</v>
      </c>
      <c r="O89" s="451"/>
      <c r="P89" s="1845" t="s">
        <v>1431</v>
      </c>
      <c r="Q89" s="1845">
        <v>37.299999999999997</v>
      </c>
      <c r="R89" s="1845">
        <v>233.31700000000004</v>
      </c>
      <c r="S89" s="1845"/>
      <c r="T89" s="1845"/>
      <c r="U89" s="1845">
        <v>92.602999999999994</v>
      </c>
      <c r="V89" s="1845">
        <v>1220.3609999999999</v>
      </c>
      <c r="W89" s="1845"/>
      <c r="X89" s="1845"/>
      <c r="Y89" s="1845">
        <v>1583.5809999999999</v>
      </c>
      <c r="Z89" s="1845"/>
    </row>
    <row r="90" spans="1:26" ht="18.75" thickTop="1" thickBot="1" x14ac:dyDescent="0.35">
      <c r="A90" s="452" t="s">
        <v>1485</v>
      </c>
      <c r="B90" s="453"/>
      <c r="C90" s="454">
        <f>+C89+C88</f>
        <v>5436.4970000000076</v>
      </c>
      <c r="D90" s="454">
        <f>+D89+D88</f>
        <v>8033.3409999999985</v>
      </c>
      <c r="E90" s="454">
        <f>+E89+E88</f>
        <v>481.99599999999998</v>
      </c>
      <c r="F90" s="454"/>
      <c r="G90" s="454">
        <f>+G89+G88</f>
        <v>107.63799999999999</v>
      </c>
      <c r="H90" s="454">
        <f>+H89+H88</f>
        <v>1443.3269999999998</v>
      </c>
      <c r="I90" s="454">
        <f t="shared" ref="I90:N90" si="3">+I89+I88</f>
        <v>12.5</v>
      </c>
      <c r="J90" s="454">
        <f t="shared" si="3"/>
        <v>5544.1350000000075</v>
      </c>
      <c r="K90" s="454">
        <f t="shared" si="3"/>
        <v>9476.6679999999978</v>
      </c>
      <c r="L90" s="455">
        <f t="shared" si="3"/>
        <v>481.99599999999998</v>
      </c>
      <c r="M90" s="455">
        <f t="shared" si="3"/>
        <v>1027.4900000000005</v>
      </c>
      <c r="N90" s="456">
        <f t="shared" si="3"/>
        <v>16530.289000000004</v>
      </c>
      <c r="O90" s="53"/>
      <c r="P90" s="1845" t="s">
        <v>198</v>
      </c>
      <c r="Q90" s="1845">
        <v>5436.4970000000076</v>
      </c>
      <c r="R90" s="1845">
        <v>8033.3409999999985</v>
      </c>
      <c r="S90" s="1845">
        <v>481.99599999999998</v>
      </c>
      <c r="T90" s="1845">
        <v>1014.9900000000005</v>
      </c>
      <c r="U90" s="1845">
        <v>107.63799999999999</v>
      </c>
      <c r="V90" s="1845">
        <v>1443.3269999999998</v>
      </c>
      <c r="W90" s="1845">
        <v>12.5</v>
      </c>
      <c r="X90" s="1845">
        <v>0.7</v>
      </c>
      <c r="Y90" s="1845">
        <v>16530.989000000005</v>
      </c>
      <c r="Z90" s="1845"/>
    </row>
    <row r="91" spans="1:26" ht="17.25" thickBot="1" x14ac:dyDescent="0.35">
      <c r="A91" s="1600" t="s">
        <v>1486</v>
      </c>
      <c r="B91" s="1601"/>
      <c r="C91" s="1602">
        <f>+SUM(C90:F90)</f>
        <v>13951.834000000006</v>
      </c>
      <c r="D91" s="1602"/>
      <c r="E91" s="1602"/>
      <c r="F91" s="1602"/>
      <c r="G91" s="1602">
        <f>+SUM(G90:I90)</f>
        <v>1563.4649999999997</v>
      </c>
      <c r="H91" s="1602"/>
      <c r="I91" s="1602"/>
      <c r="J91" s="1603">
        <f>+SUM(J90:M90)</f>
        <v>16530.289000000004</v>
      </c>
      <c r="K91" s="1603"/>
      <c r="L91" s="1603"/>
      <c r="M91" s="1604"/>
      <c r="N91" s="223"/>
      <c r="O91" s="53"/>
      <c r="P91" s="1845"/>
      <c r="Q91" s="1845"/>
      <c r="R91" s="1845"/>
      <c r="S91" s="1845"/>
      <c r="T91" s="1845"/>
      <c r="U91" s="1845"/>
      <c r="V91" s="1845"/>
      <c r="W91" s="1845"/>
      <c r="X91" s="1845"/>
      <c r="Y91" s="1845"/>
      <c r="Z91" s="1845"/>
    </row>
    <row r="92" spans="1:26" ht="21" customHeight="1" x14ac:dyDescent="0.3">
      <c r="A92" s="441"/>
      <c r="B92" s="441"/>
      <c r="C92" s="441"/>
      <c r="D92" s="441"/>
      <c r="E92" s="457"/>
      <c r="F92" s="441"/>
      <c r="G92" s="441"/>
      <c r="H92" s="441"/>
      <c r="I92" s="441"/>
      <c r="J92" s="441"/>
      <c r="K92" s="441"/>
      <c r="L92" s="55"/>
      <c r="M92" s="55"/>
      <c r="N92" s="55"/>
      <c r="O92" s="53"/>
      <c r="P92" s="1837"/>
      <c r="Q92" s="1837"/>
      <c r="R92" s="1837"/>
      <c r="S92" s="1837"/>
      <c r="T92" s="1837"/>
      <c r="U92" s="1837"/>
      <c r="V92" s="1837"/>
      <c r="W92" s="1837"/>
    </row>
  </sheetData>
  <mergeCells count="8">
    <mergeCell ref="A86:B87"/>
    <mergeCell ref="C86:F86"/>
    <mergeCell ref="G86:I86"/>
    <mergeCell ref="J86:M86"/>
    <mergeCell ref="A91:B91"/>
    <mergeCell ref="C91:F91"/>
    <mergeCell ref="G91:I91"/>
    <mergeCell ref="J91:M91"/>
  </mergeCells>
  <printOptions horizontalCentered="1"/>
  <pageMargins left="0.78740157480314965" right="0.59055118110236227" top="0.59055118110236227" bottom="0.59055118110236227" header="0" footer="0"/>
  <pageSetup paperSize="9" scale="50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3FD1D-F045-4BC6-9AA5-DF35AEE05B4E}">
  <sheetPr codeName="Hoja14">
    <pageSetUpPr fitToPage="1"/>
  </sheetPr>
  <dimension ref="A1:W79"/>
  <sheetViews>
    <sheetView view="pageBreakPreview" zoomScale="80" zoomScaleNormal="100" zoomScaleSheetLayoutView="80" workbookViewId="0">
      <selection activeCell="E72" sqref="E72"/>
    </sheetView>
  </sheetViews>
  <sheetFormatPr baseColWidth="10" defaultRowHeight="16.5" x14ac:dyDescent="0.3"/>
  <cols>
    <col min="1" max="1" width="1.5703125" style="460" customWidth="1"/>
    <col min="2" max="2" width="24.140625" style="461" customWidth="1"/>
    <col min="3" max="3" width="10.5703125" style="461" customWidth="1"/>
    <col min="4" max="5" width="9.85546875" style="461" customWidth="1"/>
    <col min="6" max="6" width="8.7109375" style="461" customWidth="1"/>
    <col min="7" max="7" width="10.28515625" style="461" customWidth="1"/>
    <col min="8" max="9" width="11.42578125" style="461"/>
    <col min="10" max="10" width="13.7109375" style="461" customWidth="1"/>
    <col min="11" max="11" width="24.140625" style="461" customWidth="1"/>
    <col min="12" max="12" width="13.5703125" style="461" customWidth="1"/>
    <col min="13" max="13" width="4.85546875" style="461" customWidth="1"/>
    <col min="14" max="14" width="27.140625" style="1984" bestFit="1" customWidth="1"/>
    <col min="15" max="15" width="31.5703125" style="1984" bestFit="1" customWidth="1"/>
    <col min="16" max="16" width="16.28515625" style="1984" bestFit="1" customWidth="1"/>
    <col min="17" max="18" width="13.140625" style="1984" bestFit="1" customWidth="1"/>
    <col min="19" max="19" width="17.85546875" style="1984" bestFit="1" customWidth="1"/>
    <col min="20" max="20" width="6.7109375" style="37" bestFit="1" customWidth="1"/>
    <col min="21" max="21" width="13.5703125" style="37" bestFit="1" customWidth="1"/>
    <col min="22" max="22" width="11.28515625" style="37" bestFit="1" customWidth="1"/>
    <col min="23" max="23" width="14.7109375" style="37" bestFit="1" customWidth="1"/>
    <col min="24" max="24" width="26" style="37" bestFit="1" customWidth="1"/>
    <col min="25" max="16384" width="11.42578125" style="37"/>
  </cols>
  <sheetData>
    <row r="1" spans="1:20" ht="17.25" x14ac:dyDescent="0.3">
      <c r="A1" s="458" t="s">
        <v>1487</v>
      </c>
      <c r="B1" s="459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9"/>
      <c r="N1" s="1983"/>
      <c r="O1" s="1983"/>
      <c r="P1" s="1983"/>
      <c r="Q1" s="1983"/>
      <c r="R1" s="1983"/>
      <c r="S1" s="1983"/>
    </row>
    <row r="2" spans="1:20" x14ac:dyDescent="0.3"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</row>
    <row r="3" spans="1:20" x14ac:dyDescent="0.3">
      <c r="B3" s="460"/>
      <c r="C3" s="460"/>
      <c r="D3" s="460"/>
      <c r="E3" s="460"/>
      <c r="F3" s="460"/>
      <c r="G3" s="460"/>
      <c r="H3" s="460"/>
      <c r="I3" s="460"/>
      <c r="J3" s="460"/>
      <c r="K3" s="460"/>
      <c r="L3" s="460"/>
      <c r="N3" s="1841" t="s">
        <v>1368</v>
      </c>
      <c r="O3" s="1841" t="s">
        <v>393</v>
      </c>
      <c r="P3" s="1841"/>
      <c r="Q3" s="1841"/>
      <c r="R3" s="1841"/>
    </row>
    <row r="4" spans="1:20" x14ac:dyDescent="0.3">
      <c r="B4" s="462" t="s">
        <v>1488</v>
      </c>
      <c r="C4" s="460"/>
      <c r="D4" s="460"/>
      <c r="E4" s="460"/>
      <c r="F4" s="460"/>
      <c r="G4" s="460"/>
      <c r="H4" s="460"/>
      <c r="I4" s="460"/>
      <c r="J4" s="460"/>
      <c r="K4" s="460"/>
      <c r="L4" s="460"/>
      <c r="N4" s="1841" t="s">
        <v>7</v>
      </c>
      <c r="O4" s="1841" t="s">
        <v>8</v>
      </c>
      <c r="P4" s="1841"/>
      <c r="Q4" s="1841"/>
      <c r="R4" s="1841"/>
      <c r="S4" s="1841"/>
    </row>
    <row r="5" spans="1:20" x14ac:dyDescent="0.3">
      <c r="B5" s="462"/>
      <c r="C5" s="460"/>
      <c r="D5" s="460"/>
      <c r="E5" s="460"/>
      <c r="F5" s="460"/>
      <c r="G5" s="460"/>
      <c r="H5" s="460"/>
      <c r="I5" s="460"/>
      <c r="J5" s="460"/>
      <c r="K5" s="460"/>
      <c r="L5" s="460"/>
      <c r="N5" s="1841"/>
      <c r="O5" s="1841"/>
      <c r="P5" s="1841"/>
      <c r="Q5" s="1841"/>
      <c r="R5" s="1841"/>
      <c r="S5" s="1841"/>
    </row>
    <row r="6" spans="1:20" ht="17.25" thickBot="1" x14ac:dyDescent="0.35">
      <c r="B6" s="460"/>
      <c r="C6" s="460"/>
      <c r="D6" s="460"/>
      <c r="E6" s="460"/>
      <c r="F6" s="460"/>
      <c r="G6" s="460"/>
      <c r="H6" s="460"/>
      <c r="I6" s="460"/>
      <c r="J6" s="460"/>
      <c r="K6" s="460"/>
      <c r="L6" s="460"/>
      <c r="N6" s="1958" t="s">
        <v>1489</v>
      </c>
      <c r="O6" s="1958" t="s">
        <v>402</v>
      </c>
      <c r="P6" s="1958"/>
      <c r="Q6" s="1958"/>
      <c r="R6" s="1958"/>
      <c r="S6" s="1958"/>
      <c r="T6"/>
    </row>
    <row r="7" spans="1:20" x14ac:dyDescent="0.3">
      <c r="B7" s="463" t="s">
        <v>1444</v>
      </c>
      <c r="C7" s="1627" t="s">
        <v>1445</v>
      </c>
      <c r="D7" s="1627" t="s">
        <v>1446</v>
      </c>
      <c r="E7" s="1627" t="s">
        <v>409</v>
      </c>
      <c r="F7" s="1629" t="s">
        <v>1447</v>
      </c>
      <c r="G7" s="1631" t="s">
        <v>1385</v>
      </c>
      <c r="H7" s="460"/>
      <c r="I7" s="460"/>
      <c r="J7" s="460"/>
      <c r="K7" s="460"/>
      <c r="L7" s="460"/>
      <c r="N7" s="1958" t="s">
        <v>417</v>
      </c>
      <c r="O7" s="1958" t="s">
        <v>407</v>
      </c>
      <c r="P7" s="1958" t="s">
        <v>408</v>
      </c>
      <c r="Q7" s="1958" t="s">
        <v>409</v>
      </c>
      <c r="R7" s="1958" t="s">
        <v>410</v>
      </c>
      <c r="S7" s="1958" t="s">
        <v>198</v>
      </c>
      <c r="T7"/>
    </row>
    <row r="8" spans="1:20" x14ac:dyDescent="0.3">
      <c r="B8" s="465" t="s">
        <v>1448</v>
      </c>
      <c r="C8" s="1628"/>
      <c r="D8" s="1628"/>
      <c r="E8" s="1628"/>
      <c r="F8" s="1630"/>
      <c r="G8" s="1632"/>
      <c r="H8" s="460"/>
      <c r="I8" s="460"/>
      <c r="J8" s="460"/>
      <c r="K8" s="460"/>
      <c r="L8" s="460"/>
      <c r="N8" s="1958" t="s">
        <v>1366</v>
      </c>
      <c r="O8" s="1958">
        <v>5373.7900000000027</v>
      </c>
      <c r="P8" s="1958">
        <v>7445.2690000000011</v>
      </c>
      <c r="Q8" s="1958">
        <v>493.303</v>
      </c>
      <c r="R8" s="1958">
        <v>1015.6900000000005</v>
      </c>
      <c r="S8" s="1958">
        <v>14328.052000000005</v>
      </c>
      <c r="T8"/>
    </row>
    <row r="9" spans="1:20" x14ac:dyDescent="0.3">
      <c r="B9" s="466"/>
      <c r="C9" s="206"/>
      <c r="D9" s="206"/>
      <c r="E9" s="206"/>
      <c r="F9" s="206"/>
      <c r="G9" s="467"/>
      <c r="H9" s="460"/>
      <c r="I9" s="460"/>
      <c r="J9" s="460"/>
      <c r="K9" s="460"/>
      <c r="L9" s="460"/>
      <c r="N9" s="1958" t="s">
        <v>1431</v>
      </c>
      <c r="O9" s="1958">
        <v>117.51399999999998</v>
      </c>
      <c r="P9" s="1958">
        <v>1180.0257000000004</v>
      </c>
      <c r="Q9" s="1958"/>
      <c r="R9" s="1958"/>
      <c r="S9" s="1958">
        <v>1297.5397000000003</v>
      </c>
      <c r="T9"/>
    </row>
    <row r="10" spans="1:20" x14ac:dyDescent="0.3">
      <c r="B10" s="468" t="s">
        <v>1490</v>
      </c>
      <c r="C10" s="469">
        <f>+O8</f>
        <v>5373.7900000000027</v>
      </c>
      <c r="D10" s="470">
        <f t="shared" ref="D10:F10" si="0">+P8</f>
        <v>7445.2690000000011</v>
      </c>
      <c r="E10" s="470">
        <f t="shared" si="0"/>
        <v>493.303</v>
      </c>
      <c r="F10" s="470">
        <f t="shared" si="0"/>
        <v>1015.6900000000005</v>
      </c>
      <c r="G10" s="471">
        <f>SUM(C10:F10)</f>
        <v>14328.052000000005</v>
      </c>
      <c r="H10" s="460"/>
      <c r="I10" s="460"/>
      <c r="J10" s="460"/>
      <c r="K10" s="460"/>
      <c r="L10" s="460"/>
      <c r="N10" s="1958" t="s">
        <v>198</v>
      </c>
      <c r="O10" s="1958">
        <v>5491.3040000000028</v>
      </c>
      <c r="P10" s="1958">
        <v>8625.2947000000022</v>
      </c>
      <c r="Q10" s="1958">
        <v>493.303</v>
      </c>
      <c r="R10" s="1958">
        <v>1015.6900000000005</v>
      </c>
      <c r="S10" s="1958">
        <v>15625.591700000004</v>
      </c>
      <c r="T10"/>
    </row>
    <row r="11" spans="1:20" x14ac:dyDescent="0.3">
      <c r="B11" s="205"/>
      <c r="C11" s="472"/>
      <c r="D11" s="472"/>
      <c r="E11" s="472"/>
      <c r="F11" s="206"/>
      <c r="G11" s="473">
        <f>G10/G14</f>
        <v>0.91696060380228683</v>
      </c>
      <c r="H11" s="460"/>
      <c r="I11" s="460"/>
      <c r="J11" s="460"/>
      <c r="K11" s="460"/>
      <c r="L11" s="460"/>
      <c r="N11" s="1845"/>
      <c r="O11" s="1845"/>
      <c r="P11" s="1845"/>
      <c r="Q11" s="1845"/>
      <c r="R11" s="1845"/>
      <c r="S11" s="1845"/>
      <c r="T11"/>
    </row>
    <row r="12" spans="1:20" x14ac:dyDescent="0.3">
      <c r="B12" s="468" t="s">
        <v>1451</v>
      </c>
      <c r="C12" s="470">
        <f>+O9</f>
        <v>117.51399999999998</v>
      </c>
      <c r="D12" s="470">
        <f t="shared" ref="D12" si="1">+P9</f>
        <v>1180.0257000000004</v>
      </c>
      <c r="E12" s="470"/>
      <c r="F12" s="474"/>
      <c r="G12" s="475">
        <f>SUM(C12:F12)</f>
        <v>1297.5397000000003</v>
      </c>
      <c r="H12" s="460"/>
      <c r="I12" s="460"/>
      <c r="J12" s="460"/>
      <c r="K12" s="460"/>
      <c r="L12" s="460"/>
    </row>
    <row r="13" spans="1:20" ht="17.25" thickBot="1" x14ac:dyDescent="0.35">
      <c r="B13" s="476"/>
      <c r="C13" s="477"/>
      <c r="D13" s="477"/>
      <c r="E13" s="477"/>
      <c r="F13" s="478"/>
      <c r="G13" s="479">
        <f>G12/G14</f>
        <v>8.3039396197713264E-2</v>
      </c>
      <c r="H13" s="460"/>
      <c r="I13" s="460"/>
      <c r="J13" s="460"/>
      <c r="K13" s="460"/>
      <c r="L13" s="460"/>
    </row>
    <row r="14" spans="1:20" ht="17.25" thickTop="1" x14ac:dyDescent="0.3">
      <c r="B14" s="480" t="s">
        <v>1452</v>
      </c>
      <c r="C14" s="481">
        <f>SUM(C10,C12)</f>
        <v>5491.3040000000028</v>
      </c>
      <c r="D14" s="481">
        <f>SUM(D10,D12)</f>
        <v>8625.2947000000022</v>
      </c>
      <c r="E14" s="482">
        <f>SUM(E10,E12)</f>
        <v>493.303</v>
      </c>
      <c r="F14" s="482">
        <f>SUM(F10,F12)</f>
        <v>1015.6900000000005</v>
      </c>
      <c r="G14" s="483">
        <f>SUM(G10,G12)</f>
        <v>15625.591700000004</v>
      </c>
      <c r="H14" s="460"/>
      <c r="I14" s="460"/>
      <c r="J14" s="460"/>
      <c r="K14" s="460"/>
      <c r="L14" s="460"/>
      <c r="N14" s="1841"/>
      <c r="O14" s="1841"/>
      <c r="P14" s="1841"/>
      <c r="Q14" s="1841"/>
      <c r="R14" s="1841"/>
    </row>
    <row r="15" spans="1:20" ht="17.25" thickBot="1" x14ac:dyDescent="0.35">
      <c r="B15" s="210"/>
      <c r="C15" s="484">
        <f>C14/G14</f>
        <v>0.35143014776202053</v>
      </c>
      <c r="D15" s="484">
        <f>D14/G14</f>
        <v>0.55199795729975454</v>
      </c>
      <c r="E15" s="484">
        <f>E14/G14</f>
        <v>3.1570196474543732E-2</v>
      </c>
      <c r="F15" s="484">
        <f>F14/G14</f>
        <v>6.5001698463681229E-2</v>
      </c>
      <c r="G15" s="485"/>
      <c r="H15" s="460"/>
      <c r="I15" s="460"/>
      <c r="J15" s="460"/>
      <c r="K15" s="460"/>
      <c r="L15" s="460"/>
      <c r="N15" s="1841"/>
      <c r="O15" s="1841"/>
      <c r="P15" s="1841"/>
      <c r="Q15" s="1841"/>
      <c r="R15" s="1841"/>
    </row>
    <row r="16" spans="1:20" x14ac:dyDescent="0.3">
      <c r="B16" s="460"/>
      <c r="C16" s="460"/>
      <c r="D16" s="460"/>
      <c r="E16" s="460"/>
      <c r="F16" s="460"/>
      <c r="G16" s="460"/>
      <c r="H16" s="460"/>
      <c r="I16" s="460"/>
      <c r="J16" s="460"/>
      <c r="K16" s="460"/>
      <c r="L16" s="460"/>
      <c r="N16" s="1841"/>
      <c r="O16" s="1841"/>
      <c r="P16" s="1841"/>
      <c r="Q16" s="1841"/>
    </row>
    <row r="17" spans="2:20" x14ac:dyDescent="0.3">
      <c r="B17" s="460"/>
      <c r="C17" s="460"/>
      <c r="D17" s="460"/>
      <c r="E17" s="460"/>
      <c r="F17" s="460"/>
      <c r="G17" s="460"/>
      <c r="H17" s="460"/>
      <c r="I17" s="460"/>
      <c r="J17" s="460"/>
      <c r="K17" s="460"/>
      <c r="L17" s="460"/>
      <c r="N17" s="1841"/>
      <c r="O17" s="1841"/>
      <c r="P17" s="1841"/>
      <c r="Q17" s="1841"/>
    </row>
    <row r="18" spans="2:20" x14ac:dyDescent="0.3">
      <c r="B18" s="486"/>
      <c r="C18" s="486"/>
      <c r="D18" s="486"/>
      <c r="E18" s="486"/>
      <c r="F18" s="460"/>
      <c r="G18" s="460"/>
      <c r="H18" s="460"/>
      <c r="I18" s="460"/>
      <c r="J18" s="460"/>
      <c r="K18" s="460"/>
      <c r="L18" s="460"/>
      <c r="N18" s="1841"/>
      <c r="O18" s="1841"/>
      <c r="P18" s="1841"/>
      <c r="Q18" s="1841"/>
    </row>
    <row r="19" spans="2:20" x14ac:dyDescent="0.3">
      <c r="B19" s="486"/>
      <c r="C19" s="486"/>
      <c r="D19" s="486"/>
      <c r="E19" s="486"/>
      <c r="F19" s="460"/>
      <c r="G19" s="460"/>
      <c r="H19" s="460"/>
      <c r="I19" s="460"/>
      <c r="J19" s="460"/>
      <c r="K19" s="460"/>
      <c r="L19" s="460"/>
      <c r="N19" s="1841"/>
      <c r="O19" s="1841"/>
      <c r="P19" s="1841"/>
      <c r="Q19" s="1841"/>
    </row>
    <row r="20" spans="2:20" x14ac:dyDescent="0.3">
      <c r="B20" s="486"/>
      <c r="C20" s="486"/>
      <c r="D20" s="486"/>
      <c r="E20" s="486"/>
      <c r="F20" s="460"/>
      <c r="G20" s="460"/>
      <c r="H20" s="460"/>
      <c r="I20" s="460"/>
      <c r="J20" s="460"/>
      <c r="K20" s="460"/>
      <c r="L20" s="460"/>
      <c r="N20" s="1841"/>
      <c r="O20" s="1841"/>
      <c r="P20" s="1841"/>
      <c r="Q20" s="1841"/>
    </row>
    <row r="21" spans="2:20" x14ac:dyDescent="0.3">
      <c r="B21" s="486"/>
      <c r="C21" s="486"/>
      <c r="D21" s="486"/>
      <c r="E21" s="486"/>
      <c r="F21" s="460"/>
      <c r="G21" s="460"/>
      <c r="H21" s="460"/>
      <c r="I21" s="460"/>
      <c r="J21" s="460"/>
      <c r="K21" s="460"/>
      <c r="L21" s="460"/>
      <c r="P21" s="1841"/>
      <c r="Q21" s="1841"/>
    </row>
    <row r="22" spans="2:20" x14ac:dyDescent="0.3">
      <c r="B22" s="460"/>
      <c r="C22" s="460"/>
      <c r="D22" s="460"/>
      <c r="E22" s="460"/>
      <c r="F22" s="460"/>
      <c r="G22" s="460"/>
      <c r="H22" s="460"/>
      <c r="I22" s="460"/>
      <c r="J22" s="460"/>
      <c r="K22" s="460"/>
      <c r="L22" s="460"/>
    </row>
    <row r="23" spans="2:20" x14ac:dyDescent="0.3">
      <c r="B23" s="460"/>
      <c r="C23" s="460"/>
      <c r="D23" s="460"/>
      <c r="E23" s="460"/>
      <c r="F23" s="460"/>
      <c r="G23" s="460"/>
      <c r="H23" s="460"/>
      <c r="I23" s="460"/>
      <c r="J23" s="460"/>
      <c r="K23" s="460"/>
      <c r="L23" s="460"/>
    </row>
    <row r="24" spans="2:20" x14ac:dyDescent="0.3">
      <c r="B24" s="460"/>
      <c r="C24" s="460"/>
      <c r="D24" s="460"/>
      <c r="E24" s="460"/>
      <c r="F24" s="460"/>
      <c r="G24" s="460"/>
      <c r="H24" s="460"/>
      <c r="I24" s="460"/>
      <c r="J24" s="460"/>
      <c r="K24" s="460"/>
      <c r="L24" s="460"/>
    </row>
    <row r="25" spans="2:20" x14ac:dyDescent="0.3">
      <c r="B25" s="460"/>
      <c r="C25" s="460"/>
      <c r="D25" s="460"/>
      <c r="E25" s="460"/>
      <c r="F25" s="460"/>
      <c r="G25" s="460"/>
      <c r="H25" s="460"/>
      <c r="I25" s="460"/>
      <c r="J25" s="460"/>
      <c r="K25" s="460"/>
      <c r="L25" s="460"/>
    </row>
    <row r="26" spans="2:20" x14ac:dyDescent="0.3">
      <c r="B26" s="460"/>
      <c r="C26" s="460"/>
      <c r="D26" s="460"/>
      <c r="E26" s="460"/>
      <c r="F26" s="460"/>
      <c r="G26" s="460"/>
      <c r="H26" s="460"/>
      <c r="I26" s="460"/>
      <c r="J26" s="460"/>
      <c r="K26" s="460"/>
      <c r="L26" s="460"/>
    </row>
    <row r="27" spans="2:20" x14ac:dyDescent="0.3">
      <c r="B27" s="460"/>
      <c r="C27" s="460"/>
      <c r="D27" s="460"/>
      <c r="E27" s="460"/>
      <c r="F27" s="460"/>
      <c r="G27" s="460"/>
      <c r="H27" s="460"/>
      <c r="I27" s="460"/>
      <c r="J27" s="460"/>
      <c r="K27" s="460"/>
      <c r="L27" s="460"/>
    </row>
    <row r="28" spans="2:20" x14ac:dyDescent="0.3">
      <c r="B28" s="460"/>
      <c r="C28" s="460"/>
      <c r="D28" s="460"/>
      <c r="E28" s="460"/>
      <c r="F28" s="460"/>
      <c r="G28" s="460"/>
      <c r="H28" s="460"/>
      <c r="I28" s="460"/>
      <c r="J28" s="460"/>
      <c r="K28" s="460"/>
      <c r="L28" s="460"/>
      <c r="N28" s="1841" t="s">
        <v>1368</v>
      </c>
      <c r="O28" s="1841" t="s">
        <v>393</v>
      </c>
    </row>
    <row r="29" spans="2:20" x14ac:dyDescent="0.3">
      <c r="B29" s="460"/>
      <c r="C29" s="460"/>
      <c r="D29" s="460"/>
      <c r="E29" s="460"/>
      <c r="F29" s="460"/>
      <c r="G29" s="460"/>
      <c r="H29" s="460"/>
      <c r="I29" s="460"/>
      <c r="J29" s="460"/>
      <c r="K29" s="460"/>
      <c r="L29" s="460"/>
      <c r="N29" s="1841" t="s">
        <v>7</v>
      </c>
      <c r="O29" s="1841" t="s">
        <v>8</v>
      </c>
      <c r="P29" s="1841"/>
      <c r="Q29" s="1841"/>
      <c r="R29" s="1841"/>
      <c r="S29" s="1841"/>
    </row>
    <row r="30" spans="2:20" x14ac:dyDescent="0.3">
      <c r="B30" s="462" t="s">
        <v>1491</v>
      </c>
      <c r="C30" s="460"/>
      <c r="D30" s="460"/>
      <c r="E30" s="460"/>
      <c r="F30" s="460"/>
      <c r="G30" s="460"/>
      <c r="H30" s="460"/>
      <c r="I30" s="460"/>
      <c r="J30" s="460"/>
      <c r="K30" s="460"/>
      <c r="L30" s="460"/>
      <c r="N30" s="1841"/>
      <c r="O30" s="1841"/>
      <c r="P30" s="1841"/>
      <c r="Q30" s="1841"/>
      <c r="R30" s="1841"/>
      <c r="S30" s="1841"/>
    </row>
    <row r="31" spans="2:20" ht="17.25" thickBot="1" x14ac:dyDescent="0.35">
      <c r="B31" s="460"/>
      <c r="C31" s="460"/>
      <c r="D31" s="460"/>
      <c r="E31" s="460"/>
      <c r="F31" s="460"/>
      <c r="G31" s="460"/>
      <c r="H31" s="460"/>
      <c r="I31" s="460"/>
      <c r="J31" s="460"/>
      <c r="K31" s="460"/>
      <c r="L31" s="460"/>
      <c r="N31" s="1958" t="s">
        <v>1489</v>
      </c>
      <c r="O31" s="1958" t="s">
        <v>402</v>
      </c>
      <c r="P31" s="1958"/>
      <c r="Q31" s="1958"/>
      <c r="R31" s="1958"/>
      <c r="S31" s="1958"/>
      <c r="T31"/>
    </row>
    <row r="32" spans="2:20" x14ac:dyDescent="0.3">
      <c r="B32" s="463" t="s">
        <v>1444</v>
      </c>
      <c r="C32" s="1627" t="s">
        <v>1445</v>
      </c>
      <c r="D32" s="1627" t="s">
        <v>1446</v>
      </c>
      <c r="E32" s="1627" t="s">
        <v>409</v>
      </c>
      <c r="F32" s="1629" t="s">
        <v>1447</v>
      </c>
      <c r="G32" s="1631" t="s">
        <v>1385</v>
      </c>
      <c r="H32" s="460"/>
      <c r="I32" s="460"/>
      <c r="J32" s="460"/>
      <c r="K32" s="460"/>
      <c r="L32" s="460"/>
      <c r="N32" s="1958" t="s">
        <v>417</v>
      </c>
      <c r="O32" s="1958" t="s">
        <v>407</v>
      </c>
      <c r="P32" s="1958" t="s">
        <v>408</v>
      </c>
      <c r="Q32" s="1958" t="s">
        <v>409</v>
      </c>
      <c r="R32" s="1958" t="s">
        <v>410</v>
      </c>
      <c r="S32" s="1958" t="s">
        <v>198</v>
      </c>
      <c r="T32"/>
    </row>
    <row r="33" spans="2:20" x14ac:dyDescent="0.3">
      <c r="B33" s="465" t="s">
        <v>1454</v>
      </c>
      <c r="C33" s="1628"/>
      <c r="D33" s="1628"/>
      <c r="E33" s="1628"/>
      <c r="F33" s="1630"/>
      <c r="G33" s="1632"/>
      <c r="H33" s="460"/>
      <c r="I33" s="460"/>
      <c r="J33" s="460"/>
      <c r="K33" s="460"/>
      <c r="L33" s="460"/>
      <c r="N33" s="1958" t="s">
        <v>1455</v>
      </c>
      <c r="O33" s="1958">
        <v>5397.3690000000015</v>
      </c>
      <c r="P33" s="1958">
        <v>7444.092999999998</v>
      </c>
      <c r="Q33" s="1958">
        <v>480.803</v>
      </c>
      <c r="R33" s="1958">
        <v>1014.9900000000005</v>
      </c>
      <c r="S33" s="1958">
        <v>14337.254999999999</v>
      </c>
      <c r="T33"/>
    </row>
    <row r="34" spans="2:20" x14ac:dyDescent="0.3">
      <c r="B34" s="466"/>
      <c r="C34" s="206"/>
      <c r="D34" s="206"/>
      <c r="E34" s="206"/>
      <c r="F34" s="206"/>
      <c r="G34" s="467"/>
      <c r="H34" s="460"/>
      <c r="I34" s="460"/>
      <c r="J34" s="460"/>
      <c r="K34" s="460"/>
      <c r="L34" s="460"/>
      <c r="N34" s="1958" t="s">
        <v>1456</v>
      </c>
      <c r="O34" s="1958">
        <v>93.93499999999996</v>
      </c>
      <c r="P34" s="1958">
        <v>1181.2017000000017</v>
      </c>
      <c r="Q34" s="1958">
        <v>12.5</v>
      </c>
      <c r="R34" s="1958">
        <v>0.7</v>
      </c>
      <c r="S34" s="1958">
        <v>1288.3367000000017</v>
      </c>
      <c r="T34"/>
    </row>
    <row r="35" spans="2:20" x14ac:dyDescent="0.3">
      <c r="B35" s="487" t="s">
        <v>1455</v>
      </c>
      <c r="C35" s="469">
        <f>+O33</f>
        <v>5397.3690000000015</v>
      </c>
      <c r="D35" s="469">
        <f t="shared" ref="D35:F35" si="2">+P33</f>
        <v>7444.092999999998</v>
      </c>
      <c r="E35" s="470">
        <f t="shared" si="2"/>
        <v>480.803</v>
      </c>
      <c r="F35" s="470">
        <f t="shared" si="2"/>
        <v>1014.9900000000005</v>
      </c>
      <c r="G35" s="488">
        <f>SUM(C35:F35)</f>
        <v>14337.254999999999</v>
      </c>
      <c r="H35" s="460"/>
      <c r="I35" s="460"/>
      <c r="J35" s="460"/>
      <c r="K35" s="460"/>
      <c r="L35" s="460"/>
      <c r="N35" s="1958" t="s">
        <v>198</v>
      </c>
      <c r="O35" s="1958">
        <v>5491.3040000000019</v>
      </c>
      <c r="P35" s="1958">
        <v>8625.2947000000004</v>
      </c>
      <c r="Q35" s="1958">
        <v>493.303</v>
      </c>
      <c r="R35" s="1958">
        <v>1015.6900000000005</v>
      </c>
      <c r="S35" s="1958">
        <v>15625.591700000001</v>
      </c>
      <c r="T35"/>
    </row>
    <row r="36" spans="2:20" x14ac:dyDescent="0.3">
      <c r="B36" s="205"/>
      <c r="C36" s="472"/>
      <c r="D36" s="472"/>
      <c r="E36" s="472"/>
      <c r="F36" s="206"/>
      <c r="G36" s="473">
        <f>G35/G39</f>
        <v>0.91754957349871091</v>
      </c>
      <c r="H36" s="460"/>
      <c r="I36" s="460"/>
      <c r="J36" s="460"/>
      <c r="K36" s="460"/>
      <c r="L36" s="460"/>
      <c r="N36" s="1845"/>
      <c r="O36" s="1845"/>
      <c r="P36" s="1845"/>
      <c r="Q36" s="1845"/>
      <c r="R36" s="1845"/>
      <c r="S36" s="1845"/>
      <c r="T36"/>
    </row>
    <row r="37" spans="2:20" x14ac:dyDescent="0.3">
      <c r="B37" s="487" t="s">
        <v>1457</v>
      </c>
      <c r="C37" s="470">
        <f>+O34</f>
        <v>93.93499999999996</v>
      </c>
      <c r="D37" s="470">
        <f t="shared" ref="D37:F37" si="3">+P34</f>
        <v>1181.2017000000017</v>
      </c>
      <c r="E37" s="470">
        <f t="shared" si="3"/>
        <v>12.5</v>
      </c>
      <c r="F37" s="474">
        <f t="shared" si="3"/>
        <v>0.7</v>
      </c>
      <c r="G37" s="488">
        <f>SUM(C37:F37)</f>
        <v>1288.3367000000017</v>
      </c>
      <c r="H37" s="460"/>
      <c r="I37" s="460"/>
      <c r="J37" s="460"/>
      <c r="K37" s="460"/>
      <c r="L37" s="460"/>
    </row>
    <row r="38" spans="2:20" ht="17.25" thickBot="1" x14ac:dyDescent="0.35">
      <c r="B38" s="476"/>
      <c r="C38" s="477"/>
      <c r="D38" s="477"/>
      <c r="E38" s="477"/>
      <c r="F38" s="478"/>
      <c r="G38" s="479">
        <f>G37/G39</f>
        <v>8.2450426501289004E-2</v>
      </c>
      <c r="H38" s="460"/>
      <c r="I38" s="460"/>
      <c r="J38" s="460"/>
      <c r="K38" s="460"/>
      <c r="L38" s="460"/>
    </row>
    <row r="39" spans="2:20" ht="17.25" thickTop="1" x14ac:dyDescent="0.3">
      <c r="B39" s="480" t="s">
        <v>1452</v>
      </c>
      <c r="C39" s="481">
        <f>SUM(C35:C37)</f>
        <v>5491.3040000000019</v>
      </c>
      <c r="D39" s="481">
        <f>SUM(D35,D37)</f>
        <v>8625.2947000000004</v>
      </c>
      <c r="E39" s="482">
        <f>SUM(E35,E37)</f>
        <v>493.303</v>
      </c>
      <c r="F39" s="489">
        <f>SUM(F35,F37)</f>
        <v>1015.6900000000005</v>
      </c>
      <c r="G39" s="483">
        <f>SUM(C39:F39)</f>
        <v>15625.591700000003</v>
      </c>
      <c r="H39" s="460"/>
      <c r="I39" s="460"/>
      <c r="J39" s="460"/>
      <c r="K39" s="460"/>
      <c r="L39" s="460"/>
    </row>
    <row r="40" spans="2:20" ht="17.25" thickBot="1" x14ac:dyDescent="0.35">
      <c r="B40" s="210"/>
      <c r="C40" s="484">
        <f>C39/G39</f>
        <v>0.35143014776202047</v>
      </c>
      <c r="D40" s="484">
        <f>D39/G39</f>
        <v>0.55199795729975454</v>
      </c>
      <c r="E40" s="484">
        <f>E39/G39</f>
        <v>3.1570196474543739E-2</v>
      </c>
      <c r="F40" s="484">
        <f>F39/G39</f>
        <v>6.5001698463681243E-2</v>
      </c>
      <c r="G40" s="485"/>
      <c r="H40" s="460"/>
      <c r="I40" s="460"/>
      <c r="J40" s="460"/>
      <c r="K40" s="460"/>
      <c r="L40" s="460"/>
    </row>
    <row r="41" spans="2:20" x14ac:dyDescent="0.3">
      <c r="B41" s="460"/>
      <c r="C41" s="460"/>
      <c r="D41" s="460"/>
      <c r="E41" s="460"/>
      <c r="F41" s="460"/>
      <c r="G41" s="460"/>
      <c r="H41" s="460"/>
      <c r="I41" s="460"/>
      <c r="J41" s="460"/>
      <c r="K41" s="460"/>
      <c r="L41" s="460"/>
    </row>
    <row r="42" spans="2:20" x14ac:dyDescent="0.3">
      <c r="B42" s="486"/>
      <c r="C42" s="486"/>
      <c r="D42" s="486"/>
      <c r="E42" s="486"/>
      <c r="F42" s="460"/>
      <c r="G42" s="460"/>
      <c r="H42" s="460"/>
      <c r="I42" s="460"/>
      <c r="J42" s="460"/>
      <c r="K42" s="460"/>
      <c r="L42" s="460"/>
    </row>
    <row r="43" spans="2:20" x14ac:dyDescent="0.3">
      <c r="B43" s="486"/>
      <c r="C43" s="486"/>
      <c r="D43" s="486"/>
      <c r="E43" s="486"/>
      <c r="F43" s="460"/>
      <c r="G43" s="460"/>
      <c r="H43" s="460"/>
      <c r="I43" s="460"/>
      <c r="J43" s="460"/>
      <c r="K43" s="460"/>
      <c r="L43" s="460"/>
    </row>
    <row r="44" spans="2:20" x14ac:dyDescent="0.3">
      <c r="B44" s="486"/>
      <c r="C44" s="486"/>
      <c r="D44" s="486"/>
      <c r="E44" s="486"/>
      <c r="F44" s="460"/>
      <c r="G44" s="460"/>
      <c r="H44" s="460"/>
      <c r="I44" s="460"/>
      <c r="J44" s="460"/>
      <c r="K44" s="460"/>
      <c r="L44" s="460"/>
    </row>
    <row r="45" spans="2:20" x14ac:dyDescent="0.3">
      <c r="B45" s="486"/>
      <c r="C45" s="486"/>
      <c r="D45" s="486"/>
      <c r="E45" s="486"/>
      <c r="F45" s="460"/>
      <c r="G45" s="460"/>
      <c r="H45" s="460"/>
      <c r="I45" s="460"/>
      <c r="J45" s="460"/>
      <c r="K45" s="460"/>
      <c r="L45" s="460"/>
    </row>
    <row r="46" spans="2:20" x14ac:dyDescent="0.3">
      <c r="B46" s="486"/>
      <c r="C46" s="486"/>
      <c r="D46" s="486"/>
      <c r="E46" s="486"/>
      <c r="F46" s="460"/>
      <c r="G46" s="460"/>
      <c r="H46" s="460"/>
      <c r="I46" s="460"/>
      <c r="J46" s="460"/>
      <c r="K46" s="460"/>
      <c r="L46" s="460"/>
    </row>
    <row r="47" spans="2:20" x14ac:dyDescent="0.3">
      <c r="B47" s="460"/>
      <c r="C47" s="460"/>
      <c r="D47" s="460"/>
      <c r="E47" s="460"/>
      <c r="F47" s="460"/>
      <c r="G47" s="460"/>
      <c r="H47" s="460"/>
      <c r="I47" s="460"/>
      <c r="J47" s="460"/>
      <c r="K47" s="460"/>
      <c r="L47" s="460"/>
    </row>
    <row r="48" spans="2:20" x14ac:dyDescent="0.3">
      <c r="B48" s="460"/>
      <c r="C48" s="460"/>
      <c r="D48" s="460"/>
      <c r="E48" s="460"/>
      <c r="F48" s="460"/>
      <c r="G48" s="460"/>
      <c r="H48" s="460"/>
      <c r="I48" s="460"/>
      <c r="J48" s="460"/>
      <c r="K48" s="460"/>
      <c r="L48" s="460"/>
    </row>
    <row r="49" spans="2:23" x14ac:dyDescent="0.3">
      <c r="B49" s="460"/>
      <c r="C49" s="460"/>
      <c r="D49" s="460"/>
      <c r="E49" s="460"/>
      <c r="F49" s="460"/>
      <c r="G49" s="460"/>
      <c r="H49" s="460"/>
      <c r="I49" s="460"/>
      <c r="J49" s="460"/>
      <c r="K49" s="460"/>
      <c r="L49" s="460"/>
    </row>
    <row r="50" spans="2:23" x14ac:dyDescent="0.3">
      <c r="B50" s="460"/>
      <c r="C50" s="460"/>
      <c r="D50" s="460"/>
      <c r="E50" s="460"/>
      <c r="F50" s="460"/>
      <c r="G50" s="460"/>
      <c r="H50" s="460"/>
      <c r="I50" s="460"/>
      <c r="J50" s="460"/>
      <c r="K50" s="460"/>
      <c r="L50" s="460"/>
    </row>
    <row r="51" spans="2:23" x14ac:dyDescent="0.3">
      <c r="B51" s="460"/>
      <c r="C51" s="460"/>
      <c r="D51" s="460"/>
      <c r="E51" s="460"/>
      <c r="F51" s="460"/>
      <c r="G51" s="460"/>
      <c r="H51" s="460"/>
      <c r="I51" s="460"/>
      <c r="J51" s="460"/>
      <c r="K51" s="460"/>
      <c r="L51" s="460"/>
    </row>
    <row r="52" spans="2:23" x14ac:dyDescent="0.3">
      <c r="B52" s="460"/>
      <c r="C52" s="460"/>
      <c r="D52" s="460"/>
      <c r="E52" s="460"/>
      <c r="F52" s="460"/>
      <c r="G52" s="460"/>
      <c r="H52" s="460"/>
      <c r="I52" s="460"/>
      <c r="J52" s="460"/>
      <c r="K52" s="460"/>
      <c r="L52" s="460"/>
    </row>
    <row r="53" spans="2:23" x14ac:dyDescent="0.3">
      <c r="B53" s="460"/>
      <c r="C53" s="460"/>
      <c r="D53" s="460"/>
      <c r="E53" s="460"/>
      <c r="F53" s="460"/>
      <c r="G53" s="460"/>
      <c r="H53" s="460"/>
      <c r="I53" s="460"/>
      <c r="J53" s="460"/>
      <c r="K53" s="460"/>
      <c r="L53" s="460"/>
      <c r="N53" s="1841" t="s">
        <v>1368</v>
      </c>
      <c r="O53" s="1841" t="s">
        <v>393</v>
      </c>
    </row>
    <row r="54" spans="2:23" x14ac:dyDescent="0.3">
      <c r="B54" s="460"/>
      <c r="C54" s="460"/>
      <c r="D54" s="460"/>
      <c r="E54" s="460"/>
      <c r="F54" s="460"/>
      <c r="G54" s="460"/>
      <c r="H54" s="460"/>
      <c r="I54" s="460"/>
      <c r="J54" s="460"/>
      <c r="K54" s="460"/>
      <c r="L54" s="460"/>
      <c r="N54" s="1841" t="s">
        <v>1458</v>
      </c>
      <c r="O54" s="1841" t="s">
        <v>393</v>
      </c>
      <c r="P54" s="1841"/>
      <c r="Q54" s="1841"/>
    </row>
    <row r="55" spans="2:23" x14ac:dyDescent="0.3">
      <c r="B55" s="460"/>
      <c r="C55" s="460"/>
      <c r="D55" s="460"/>
      <c r="E55" s="460"/>
      <c r="F55" s="460"/>
      <c r="G55" s="460"/>
      <c r="H55" s="460"/>
      <c r="I55" s="460"/>
      <c r="J55" s="460"/>
      <c r="K55" s="460"/>
      <c r="L55" s="460"/>
      <c r="N55" s="1841" t="s">
        <v>7</v>
      </c>
      <c r="O55" s="1841" t="s">
        <v>8</v>
      </c>
      <c r="P55" s="1841"/>
      <c r="Q55" s="1841"/>
      <c r="R55" s="1841"/>
    </row>
    <row r="56" spans="2:23" x14ac:dyDescent="0.3">
      <c r="B56" s="462" t="s">
        <v>1492</v>
      </c>
      <c r="C56" s="460"/>
      <c r="D56" s="460"/>
      <c r="E56" s="460"/>
      <c r="F56" s="460"/>
      <c r="G56" s="460"/>
      <c r="H56" s="460"/>
      <c r="I56" s="460"/>
      <c r="J56" s="460"/>
      <c r="K56" s="460"/>
      <c r="L56" s="460"/>
      <c r="N56" s="1841"/>
      <c r="O56" s="1841"/>
      <c r="P56" s="1841"/>
      <c r="Q56" s="1841"/>
      <c r="R56" s="1841"/>
    </row>
    <row r="57" spans="2:23" ht="17.25" thickBot="1" x14ac:dyDescent="0.35">
      <c r="B57" s="490"/>
      <c r="C57" s="460"/>
      <c r="D57" s="460"/>
      <c r="E57" s="460"/>
      <c r="F57" s="460"/>
      <c r="G57" s="460"/>
      <c r="H57" s="460"/>
      <c r="I57" s="460"/>
      <c r="J57" s="460"/>
      <c r="K57" s="460"/>
      <c r="L57" s="460"/>
      <c r="N57" s="1958" t="s">
        <v>1489</v>
      </c>
      <c r="O57" s="1958" t="s">
        <v>402</v>
      </c>
      <c r="P57" s="1958"/>
      <c r="Q57" s="1958"/>
      <c r="R57" s="1845"/>
      <c r="S57" s="1845"/>
      <c r="T57"/>
      <c r="U57"/>
      <c r="V57"/>
      <c r="W57"/>
    </row>
    <row r="58" spans="2:23" x14ac:dyDescent="0.3">
      <c r="B58" s="463" t="s">
        <v>1454</v>
      </c>
      <c r="C58" s="1633" t="s">
        <v>1455</v>
      </c>
      <c r="D58" s="1633" t="s">
        <v>1457</v>
      </c>
      <c r="E58" s="1635"/>
      <c r="F58" s="1637" t="s">
        <v>1385</v>
      </c>
      <c r="G58" s="1638"/>
      <c r="H58" s="460"/>
      <c r="I58" s="460"/>
      <c r="J58" s="460"/>
      <c r="K58" s="460"/>
      <c r="L58" s="460"/>
      <c r="N58" s="1958" t="s">
        <v>417</v>
      </c>
      <c r="O58" s="1958" t="s">
        <v>1455</v>
      </c>
      <c r="P58" s="1958" t="s">
        <v>1456</v>
      </c>
      <c r="Q58" s="1958" t="s">
        <v>198</v>
      </c>
      <c r="R58" s="1845"/>
      <c r="S58" s="1845"/>
      <c r="T58"/>
      <c r="U58"/>
      <c r="V58"/>
      <c r="W58"/>
    </row>
    <row r="59" spans="2:23" x14ac:dyDescent="0.3">
      <c r="B59" s="465" t="s">
        <v>1448</v>
      </c>
      <c r="C59" s="1634"/>
      <c r="D59" s="1634"/>
      <c r="E59" s="1636"/>
      <c r="F59" s="1639"/>
      <c r="G59" s="1640"/>
      <c r="H59" s="460"/>
      <c r="I59" s="460"/>
      <c r="J59" s="460"/>
      <c r="K59" s="460"/>
      <c r="L59" s="460"/>
      <c r="N59" s="1958" t="s">
        <v>1366</v>
      </c>
      <c r="O59" s="1958">
        <v>14123.743000000019</v>
      </c>
      <c r="P59" s="1958">
        <v>204.30899999999954</v>
      </c>
      <c r="Q59" s="1958">
        <v>14328.052000000018</v>
      </c>
      <c r="R59" s="1845"/>
      <c r="S59" s="1845"/>
      <c r="T59"/>
      <c r="U59"/>
      <c r="V59"/>
      <c r="W59"/>
    </row>
    <row r="60" spans="2:23" x14ac:dyDescent="0.3">
      <c r="B60" s="466"/>
      <c r="C60" s="206"/>
      <c r="D60" s="1641"/>
      <c r="E60" s="1642"/>
      <c r="F60" s="1605"/>
      <c r="G60" s="1606"/>
      <c r="H60" s="460"/>
      <c r="I60" s="460"/>
      <c r="J60" s="460"/>
      <c r="K60" s="460"/>
      <c r="L60" s="460"/>
      <c r="N60" s="1958" t="s">
        <v>1431</v>
      </c>
      <c r="O60" s="1958">
        <v>213.51200000000006</v>
      </c>
      <c r="P60" s="1958">
        <v>1084.0277000000006</v>
      </c>
      <c r="Q60" s="1958">
        <v>1297.5397000000007</v>
      </c>
      <c r="R60" s="1845"/>
      <c r="S60" s="1845"/>
      <c r="T60"/>
      <c r="U60"/>
      <c r="V60"/>
      <c r="W60"/>
    </row>
    <row r="61" spans="2:23" x14ac:dyDescent="0.3">
      <c r="B61" s="466" t="s">
        <v>1450</v>
      </c>
      <c r="C61" s="491">
        <f>+O59</f>
        <v>14123.743000000019</v>
      </c>
      <c r="D61" s="1619">
        <f t="shared" ref="D61" si="4">+P59</f>
        <v>204.30899999999954</v>
      </c>
      <c r="E61" s="1620"/>
      <c r="F61" s="1621">
        <f>SUM(C61:E61)</f>
        <v>14328.052000000018</v>
      </c>
      <c r="G61" s="1622"/>
      <c r="H61" s="460"/>
      <c r="I61" s="460"/>
      <c r="J61" s="460"/>
      <c r="K61" s="460"/>
      <c r="L61" s="460"/>
      <c r="N61" s="1958" t="s">
        <v>198</v>
      </c>
      <c r="O61" s="1958">
        <v>14337.255000000019</v>
      </c>
      <c r="P61" s="1958">
        <v>1288.3367000000001</v>
      </c>
      <c r="Q61" s="1958">
        <v>15625.591700000019</v>
      </c>
      <c r="R61" s="1845"/>
      <c r="S61" s="1845"/>
      <c r="T61"/>
      <c r="U61"/>
      <c r="V61"/>
      <c r="W61"/>
    </row>
    <row r="62" spans="2:23" x14ac:dyDescent="0.3">
      <c r="B62" s="205"/>
      <c r="C62" s="492">
        <f>+C61/F61</f>
        <v>0.98574062964037268</v>
      </c>
      <c r="D62" s="1615">
        <f>+D61/F61</f>
        <v>1.4259370359627344E-2</v>
      </c>
      <c r="E62" s="1616"/>
      <c r="F62" s="1617">
        <f>F61/F65</f>
        <v>0.91696060380228672</v>
      </c>
      <c r="G62" s="1618"/>
      <c r="H62" s="460"/>
      <c r="I62" s="460"/>
      <c r="J62" s="460"/>
      <c r="K62" s="460"/>
      <c r="L62" s="460"/>
      <c r="N62" s="1845"/>
      <c r="O62" s="1845"/>
      <c r="P62" s="1845"/>
      <c r="Q62" s="1845"/>
      <c r="R62" s="1845"/>
      <c r="S62" s="1845"/>
      <c r="T62"/>
      <c r="U62"/>
      <c r="V62"/>
      <c r="W62"/>
    </row>
    <row r="63" spans="2:23" ht="15" customHeight="1" x14ac:dyDescent="0.3">
      <c r="B63" s="466" t="s">
        <v>1484</v>
      </c>
      <c r="C63" s="207">
        <f>+O60</f>
        <v>213.51200000000006</v>
      </c>
      <c r="D63" s="1619">
        <f t="shared" ref="D63" si="5">+P60</f>
        <v>1084.0277000000006</v>
      </c>
      <c r="E63" s="1620"/>
      <c r="F63" s="1621">
        <f>SUM(C63:E63)</f>
        <v>1297.5397000000007</v>
      </c>
      <c r="G63" s="1622"/>
      <c r="H63" s="460"/>
      <c r="I63" s="460"/>
      <c r="J63" s="460"/>
      <c r="K63" s="460"/>
      <c r="L63" s="460"/>
      <c r="N63" s="1985">
        <v>0.98574062964037268</v>
      </c>
      <c r="O63" s="1985">
        <v>1.4259370359627344E-2</v>
      </c>
    </row>
    <row r="64" spans="2:23" ht="15.75" customHeight="1" thickBot="1" x14ac:dyDescent="0.35">
      <c r="B64" s="476"/>
      <c r="C64" s="493">
        <f>+C63/F63</f>
        <v>0.16455141989104452</v>
      </c>
      <c r="D64" s="1623">
        <f>+D63/F63</f>
        <v>0.8354485801089554</v>
      </c>
      <c r="E64" s="1624"/>
      <c r="F64" s="1625">
        <f>F63/F65</f>
        <v>8.3039396197713208E-2</v>
      </c>
      <c r="G64" s="1626"/>
      <c r="H64" s="460"/>
      <c r="I64" s="460"/>
      <c r="J64" s="460"/>
      <c r="K64" s="460"/>
      <c r="L64" s="460"/>
      <c r="N64" s="1985">
        <v>0.16455141989104452</v>
      </c>
      <c r="O64" s="1985">
        <v>0.8354485801089554</v>
      </c>
    </row>
    <row r="65" spans="2:12" ht="15.75" customHeight="1" thickTop="1" x14ac:dyDescent="0.3">
      <c r="B65" s="480" t="s">
        <v>1452</v>
      </c>
      <c r="C65" s="481">
        <f>SUM(C61,C63)</f>
        <v>14337.255000000019</v>
      </c>
      <c r="D65" s="1607">
        <f>SUM(D61,D63)</f>
        <v>1288.3367000000001</v>
      </c>
      <c r="E65" s="1608"/>
      <c r="F65" s="1609">
        <f>SUM(F61,F63)</f>
        <v>15625.591700000019</v>
      </c>
      <c r="G65" s="1610"/>
      <c r="H65" s="460"/>
      <c r="I65" s="460"/>
      <c r="J65" s="460"/>
      <c r="K65" s="460"/>
      <c r="L65" s="460"/>
    </row>
    <row r="66" spans="2:12" ht="15.75" customHeight="1" thickBot="1" x14ac:dyDescent="0.35">
      <c r="B66" s="210"/>
      <c r="C66" s="484">
        <f>C65/F65</f>
        <v>0.91754957349871125</v>
      </c>
      <c r="D66" s="1611">
        <f>D65/F65</f>
        <v>8.2450426501288809E-2</v>
      </c>
      <c r="E66" s="1612"/>
      <c r="F66" s="1613"/>
      <c r="G66" s="1614"/>
      <c r="H66" s="460"/>
      <c r="I66" s="460"/>
      <c r="J66" s="460"/>
      <c r="K66" s="460"/>
      <c r="L66" s="460"/>
    </row>
    <row r="67" spans="2:12" x14ac:dyDescent="0.3">
      <c r="B67" s="460"/>
      <c r="C67" s="460"/>
      <c r="D67" s="460"/>
      <c r="E67" s="460"/>
      <c r="F67" s="460"/>
      <c r="G67" s="460"/>
      <c r="H67" s="460"/>
      <c r="I67" s="460"/>
      <c r="J67" s="460"/>
      <c r="K67" s="460"/>
      <c r="L67" s="460"/>
    </row>
    <row r="68" spans="2:12" x14ac:dyDescent="0.3">
      <c r="B68" s="460"/>
      <c r="C68" s="494"/>
      <c r="D68" s="460"/>
      <c r="E68" s="460"/>
      <c r="F68" s="460"/>
      <c r="G68" s="460"/>
      <c r="H68" s="460"/>
      <c r="I68" s="460"/>
      <c r="J68" s="460"/>
      <c r="K68" s="460"/>
      <c r="L68" s="460"/>
    </row>
    <row r="69" spans="2:12" x14ac:dyDescent="0.3">
      <c r="B69" s="460"/>
      <c r="C69" s="494"/>
      <c r="D69" s="460"/>
      <c r="E69" s="460"/>
      <c r="F69" s="460"/>
      <c r="G69" s="460"/>
      <c r="H69" s="460"/>
      <c r="I69" s="460"/>
      <c r="J69" s="460"/>
      <c r="K69" s="460"/>
      <c r="L69" s="460"/>
    </row>
    <row r="70" spans="2:12" x14ac:dyDescent="0.3">
      <c r="B70" s="460"/>
      <c r="C70" s="494"/>
      <c r="D70" s="460"/>
      <c r="E70" s="460"/>
      <c r="F70" s="460"/>
      <c r="G70" s="460"/>
      <c r="H70" s="460"/>
      <c r="I70" s="460"/>
      <c r="J70" s="460"/>
      <c r="K70" s="460"/>
      <c r="L70" s="460"/>
    </row>
    <row r="71" spans="2:12" x14ac:dyDescent="0.3">
      <c r="B71" s="460"/>
      <c r="C71" s="494"/>
      <c r="D71" s="460"/>
      <c r="E71" s="460"/>
      <c r="F71" s="460"/>
      <c r="G71" s="460"/>
      <c r="H71" s="460"/>
      <c r="I71" s="460"/>
      <c r="J71" s="460"/>
      <c r="K71" s="460"/>
      <c r="L71" s="460"/>
    </row>
    <row r="72" spans="2:12" x14ac:dyDescent="0.3">
      <c r="B72" s="460"/>
      <c r="C72" s="486"/>
      <c r="D72" s="486"/>
      <c r="E72" s="494"/>
      <c r="F72" s="494"/>
      <c r="G72" s="460"/>
      <c r="H72" s="460"/>
      <c r="I72" s="460"/>
      <c r="J72" s="460"/>
      <c r="K72" s="460"/>
      <c r="L72" s="460"/>
    </row>
    <row r="73" spans="2:12" x14ac:dyDescent="0.3">
      <c r="B73" s="460"/>
      <c r="C73" s="486"/>
      <c r="D73" s="486"/>
      <c r="E73" s="494"/>
      <c r="F73" s="494"/>
      <c r="G73" s="460"/>
      <c r="H73" s="460"/>
      <c r="I73" s="460"/>
      <c r="J73" s="460"/>
      <c r="K73" s="460"/>
      <c r="L73" s="460"/>
    </row>
    <row r="74" spans="2:12" x14ac:dyDescent="0.3">
      <c r="B74" s="460"/>
      <c r="C74" s="486"/>
      <c r="D74" s="486"/>
      <c r="E74" s="460"/>
      <c r="F74" s="460"/>
      <c r="G74" s="460"/>
      <c r="H74" s="460"/>
      <c r="I74" s="460"/>
      <c r="J74" s="460"/>
      <c r="K74" s="460"/>
      <c r="L74" s="460"/>
    </row>
    <row r="75" spans="2:12" x14ac:dyDescent="0.3">
      <c r="B75" s="460"/>
      <c r="C75" s="494"/>
      <c r="D75" s="494"/>
      <c r="E75" s="494"/>
      <c r="F75" s="494"/>
      <c r="G75" s="460"/>
      <c r="H75" s="460"/>
      <c r="I75" s="460"/>
      <c r="J75" s="460"/>
      <c r="K75" s="460"/>
      <c r="L75" s="460"/>
    </row>
    <row r="76" spans="2:12" x14ac:dyDescent="0.3">
      <c r="B76" s="460"/>
      <c r="C76" s="494"/>
      <c r="D76" s="494"/>
      <c r="E76" s="494"/>
      <c r="F76" s="460"/>
      <c r="G76" s="460"/>
      <c r="H76" s="460"/>
      <c r="I76" s="460"/>
      <c r="J76" s="460"/>
      <c r="K76" s="460"/>
      <c r="L76" s="460"/>
    </row>
    <row r="77" spans="2:12" x14ac:dyDescent="0.3">
      <c r="B77" s="460"/>
      <c r="C77" s="494"/>
      <c r="D77" s="494"/>
      <c r="E77" s="494"/>
      <c r="F77" s="460"/>
      <c r="G77" s="460"/>
      <c r="H77" s="460"/>
      <c r="I77" s="460"/>
      <c r="J77" s="460"/>
      <c r="K77" s="460"/>
      <c r="L77" s="460"/>
    </row>
    <row r="78" spans="2:12" x14ac:dyDescent="0.3">
      <c r="B78" s="460"/>
      <c r="C78" s="460"/>
      <c r="D78" s="460"/>
      <c r="E78" s="460"/>
      <c r="F78" s="460"/>
      <c r="G78" s="460"/>
      <c r="H78" s="460"/>
      <c r="I78" s="460"/>
      <c r="J78" s="460"/>
      <c r="K78" s="460"/>
      <c r="L78" s="460"/>
    </row>
    <row r="79" spans="2:12" x14ac:dyDescent="0.3">
      <c r="B79" s="460"/>
      <c r="C79" s="460"/>
      <c r="D79" s="460"/>
      <c r="E79" s="460"/>
      <c r="F79" s="460"/>
      <c r="G79" s="460"/>
      <c r="H79" s="460"/>
      <c r="I79" s="460"/>
      <c r="J79" s="460"/>
      <c r="K79" s="460"/>
      <c r="L79" s="460"/>
    </row>
  </sheetData>
  <mergeCells count="27">
    <mergeCell ref="C58:C59"/>
    <mergeCell ref="D58:E59"/>
    <mergeCell ref="F58:G59"/>
    <mergeCell ref="D60:E60"/>
    <mergeCell ref="C32:C33"/>
    <mergeCell ref="D32:D33"/>
    <mergeCell ref="E32:E33"/>
    <mergeCell ref="F32:F33"/>
    <mergeCell ref="G32:G33"/>
    <mergeCell ref="C7:C8"/>
    <mergeCell ref="D7:D8"/>
    <mergeCell ref="E7:E8"/>
    <mergeCell ref="F7:F8"/>
    <mergeCell ref="G7:G8"/>
    <mergeCell ref="F60:G60"/>
    <mergeCell ref="D65:E65"/>
    <mergeCell ref="F65:G65"/>
    <mergeCell ref="D66:E66"/>
    <mergeCell ref="F66:G66"/>
    <mergeCell ref="D62:E62"/>
    <mergeCell ref="F62:G62"/>
    <mergeCell ref="D63:E63"/>
    <mergeCell ref="F63:G63"/>
    <mergeCell ref="D64:E64"/>
    <mergeCell ref="F64:G64"/>
    <mergeCell ref="D61:E61"/>
    <mergeCell ref="F61:G61"/>
  </mergeCells>
  <pageMargins left="0.78740157480314965" right="0.59055118110236227" top="0.59055118110236227" bottom="0.59055118110236227" header="0" footer="0"/>
  <pageSetup paperSize="9" scale="58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4E99-E75E-4C19-A0BB-0FEB4BA9BDB3}">
  <sheetPr codeName="Hoja15">
    <pageSetUpPr fitToPage="1"/>
  </sheetPr>
  <dimension ref="A1:AC103"/>
  <sheetViews>
    <sheetView view="pageBreakPreview" zoomScale="80" zoomScaleNormal="100" zoomScaleSheetLayoutView="80" workbookViewId="0">
      <selection activeCell="C110" sqref="C110"/>
    </sheetView>
  </sheetViews>
  <sheetFormatPr baseColWidth="10" defaultRowHeight="16.5" x14ac:dyDescent="0.3"/>
  <cols>
    <col min="1" max="1" width="2.5703125" style="37" customWidth="1"/>
    <col min="2" max="2" width="5.140625" style="37" customWidth="1"/>
    <col min="3" max="3" width="52.28515625" style="37" customWidth="1"/>
    <col min="4" max="4" width="10.85546875" style="37" customWidth="1"/>
    <col min="5" max="15" width="10.42578125" style="37" customWidth="1"/>
    <col min="16" max="16" width="14" style="37" bestFit="1" customWidth="1"/>
    <col min="17" max="17" width="4.42578125" style="36" customWidth="1"/>
    <col min="18" max="18" width="57.42578125" style="36" bestFit="1" customWidth="1"/>
    <col min="19" max="19" width="23.7109375" style="36" bestFit="1" customWidth="1"/>
    <col min="20" max="20" width="9" style="36" customWidth="1"/>
    <col min="21" max="21" width="8" style="36" customWidth="1"/>
    <col min="22" max="22" width="8" style="36" bestFit="1" customWidth="1"/>
    <col min="23" max="23" width="10.7109375" style="36" bestFit="1" customWidth="1"/>
    <col min="24" max="24" width="8.28515625" style="36" bestFit="1" customWidth="1"/>
    <col min="25" max="25" width="6" style="36" bestFit="1" customWidth="1"/>
    <col min="26" max="26" width="6.5703125" style="36" bestFit="1" customWidth="1"/>
    <col min="27" max="27" width="13.28515625" style="36" bestFit="1" customWidth="1"/>
    <col min="28" max="29" width="11.42578125" style="36"/>
    <col min="30" max="16384" width="11.42578125" style="37"/>
  </cols>
  <sheetData>
    <row r="1" spans="1:27" s="461" customFormat="1" ht="17.25" x14ac:dyDescent="0.25">
      <c r="A1" s="495" t="s">
        <v>1493</v>
      </c>
      <c r="B1" s="496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  <c r="N1" s="497"/>
      <c r="O1" s="497"/>
      <c r="P1" s="497"/>
      <c r="Q1" s="460"/>
      <c r="R1" s="1247" t="s">
        <v>5</v>
      </c>
      <c r="S1" s="1248" t="s">
        <v>6</v>
      </c>
      <c r="T1" s="36"/>
      <c r="U1" s="36"/>
      <c r="V1" s="36"/>
      <c r="W1" s="36"/>
      <c r="X1" s="36"/>
      <c r="Y1" s="36"/>
      <c r="Z1" s="36"/>
      <c r="AA1" s="498"/>
    </row>
    <row r="2" spans="1:27" s="461" customFormat="1" ht="13.5" customHeight="1" x14ac:dyDescent="0.25">
      <c r="A2" s="460"/>
      <c r="B2" s="499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  <c r="N2" s="497"/>
      <c r="O2" s="497"/>
      <c r="P2" s="497"/>
      <c r="Q2" s="460"/>
      <c r="R2" s="1247" t="s">
        <v>7</v>
      </c>
      <c r="S2" s="1248" t="s">
        <v>8</v>
      </c>
      <c r="T2" s="36"/>
      <c r="U2" s="36"/>
      <c r="V2" s="36"/>
      <c r="W2" s="36"/>
      <c r="X2" s="36"/>
      <c r="Y2" s="36"/>
      <c r="Z2" s="36"/>
      <c r="AA2" s="498"/>
    </row>
    <row r="3" spans="1:27" s="461" customFormat="1" ht="17.25" x14ac:dyDescent="0.25">
      <c r="A3" s="460"/>
      <c r="B3" s="500" t="s">
        <v>1494</v>
      </c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  <c r="Q3" s="460"/>
      <c r="R3" s="36"/>
      <c r="S3" s="36"/>
      <c r="T3" s="36"/>
      <c r="U3" s="36"/>
      <c r="V3" s="36"/>
      <c r="W3" s="36"/>
      <c r="X3" s="36"/>
      <c r="Y3" s="36"/>
      <c r="Z3" s="36"/>
      <c r="AA3" s="498"/>
    </row>
    <row r="4" spans="1:27" s="461" customFormat="1" ht="9" customHeight="1" thickBot="1" x14ac:dyDescent="0.3">
      <c r="A4" s="460"/>
      <c r="B4" s="501"/>
      <c r="C4" s="497"/>
      <c r="D4" s="497"/>
      <c r="E4" s="497"/>
      <c r="F4" s="497"/>
      <c r="G4" s="497"/>
      <c r="H4" s="497"/>
      <c r="I4" s="497"/>
      <c r="J4" s="497"/>
      <c r="K4" s="497"/>
      <c r="L4" s="497"/>
      <c r="M4" s="497"/>
      <c r="N4" s="497"/>
      <c r="O4" s="497"/>
      <c r="P4" s="497"/>
      <c r="Q4" s="460"/>
      <c r="R4" s="1247" t="s">
        <v>1340</v>
      </c>
      <c r="S4" s="1247" t="s">
        <v>402</v>
      </c>
      <c r="T4" s="1248"/>
      <c r="U4" s="1248"/>
      <c r="V4" s="1248"/>
      <c r="W4" s="1248"/>
      <c r="X4" s="1248"/>
      <c r="Y4" s="1248"/>
      <c r="Z4" s="1248"/>
      <c r="AA4" s="1248"/>
    </row>
    <row r="5" spans="1:27" s="461" customFormat="1" ht="21" customHeight="1" x14ac:dyDescent="0.25">
      <c r="A5" s="460"/>
      <c r="B5" s="1653" t="s">
        <v>1054</v>
      </c>
      <c r="C5" s="1655" t="s">
        <v>10</v>
      </c>
      <c r="D5" s="1655" t="s">
        <v>1455</v>
      </c>
      <c r="E5" s="1655"/>
      <c r="F5" s="1655"/>
      <c r="G5" s="1655"/>
      <c r="H5" s="1655" t="s">
        <v>1457</v>
      </c>
      <c r="I5" s="1655"/>
      <c r="J5" s="1655"/>
      <c r="K5" s="1655"/>
      <c r="L5" s="1655" t="s">
        <v>1168</v>
      </c>
      <c r="M5" s="1655"/>
      <c r="N5" s="1655"/>
      <c r="O5" s="1655"/>
      <c r="P5" s="1643" t="s">
        <v>1495</v>
      </c>
      <c r="Q5" s="460"/>
      <c r="R5" s="1248"/>
      <c r="S5" s="1248" t="s">
        <v>1455</v>
      </c>
      <c r="T5" s="1248"/>
      <c r="U5" s="1248"/>
      <c r="V5" s="1248"/>
      <c r="W5" s="1248" t="s">
        <v>1456</v>
      </c>
      <c r="X5" s="1248"/>
      <c r="Y5" s="1248"/>
      <c r="Z5" s="1248"/>
      <c r="AA5" s="1248" t="s">
        <v>198</v>
      </c>
    </row>
    <row r="6" spans="1:27" s="461" customFormat="1" ht="21" customHeight="1" thickBot="1" x14ac:dyDescent="0.3">
      <c r="A6" s="460"/>
      <c r="B6" s="1654"/>
      <c r="C6" s="1656"/>
      <c r="D6" s="506" t="s">
        <v>1445</v>
      </c>
      <c r="E6" s="506" t="s">
        <v>1446</v>
      </c>
      <c r="F6" s="506" t="s">
        <v>409</v>
      </c>
      <c r="G6" s="506" t="s">
        <v>1447</v>
      </c>
      <c r="H6" s="506" t="s">
        <v>1445</v>
      </c>
      <c r="I6" s="506" t="s">
        <v>1446</v>
      </c>
      <c r="J6" s="507" t="s">
        <v>409</v>
      </c>
      <c r="K6" s="508" t="s">
        <v>1447</v>
      </c>
      <c r="L6" s="506" t="s">
        <v>1445</v>
      </c>
      <c r="M6" s="506" t="s">
        <v>1446</v>
      </c>
      <c r="N6" s="506" t="s">
        <v>409</v>
      </c>
      <c r="O6" s="506" t="s">
        <v>1447</v>
      </c>
      <c r="P6" s="1644"/>
      <c r="Q6" s="509"/>
      <c r="R6" s="1247" t="s">
        <v>417</v>
      </c>
      <c r="S6" s="1248" t="s">
        <v>407</v>
      </c>
      <c r="T6" s="1248" t="s">
        <v>408</v>
      </c>
      <c r="U6" s="1248" t="s">
        <v>409</v>
      </c>
      <c r="V6" s="1248" t="s">
        <v>410</v>
      </c>
      <c r="W6" s="1248" t="s">
        <v>407</v>
      </c>
      <c r="X6" s="1248" t="s">
        <v>408</v>
      </c>
      <c r="Y6" s="1248" t="s">
        <v>409</v>
      </c>
      <c r="Z6" s="1248" t="s">
        <v>410</v>
      </c>
      <c r="AA6" s="1248"/>
    </row>
    <row r="7" spans="1:27" s="461" customFormat="1" ht="21" customHeight="1" x14ac:dyDescent="0.25">
      <c r="A7" s="460"/>
      <c r="B7" s="510">
        <v>1</v>
      </c>
      <c r="C7" s="511" t="s">
        <v>14</v>
      </c>
      <c r="D7" s="512" t="str">
        <f t="shared" ref="D7:K22" si="0">+IF(S7&lt;&gt;0,S7,"")</f>
        <v/>
      </c>
      <c r="E7" s="513">
        <f t="shared" si="0"/>
        <v>14.733000000000002</v>
      </c>
      <c r="F7" s="513" t="str">
        <f t="shared" si="0"/>
        <v/>
      </c>
      <c r="G7" s="514" t="str">
        <f t="shared" si="0"/>
        <v/>
      </c>
      <c r="H7" s="515" t="str">
        <f t="shared" si="0"/>
        <v/>
      </c>
      <c r="I7" s="513" t="str">
        <f t="shared" si="0"/>
        <v/>
      </c>
      <c r="J7" s="513" t="str">
        <f t="shared" si="0"/>
        <v/>
      </c>
      <c r="K7" s="516" t="str">
        <f t="shared" si="0"/>
        <v/>
      </c>
      <c r="L7" s="513" t="str">
        <f>+IF((S7+W7)&lt;&gt;0,S7+W7,"")</f>
        <v/>
      </c>
      <c r="M7" s="513">
        <f>+IF((T7+X7)&lt;&gt;0,T7+X7,"")</f>
        <v>14.733000000000002</v>
      </c>
      <c r="N7" s="513" t="str">
        <f>+IF((U7+Y7)&lt;&gt;0,U7+Y7,"")</f>
        <v/>
      </c>
      <c r="O7" s="517" t="str">
        <f>+IF((V7+Z7)&lt;&gt;0,V7+Z7,"")</f>
        <v/>
      </c>
      <c r="P7" s="518">
        <f>SUM(L7:O7)</f>
        <v>14.733000000000002</v>
      </c>
      <c r="Q7" s="519"/>
      <c r="R7" s="1249" t="s">
        <v>14</v>
      </c>
      <c r="S7" s="1248"/>
      <c r="T7" s="1248">
        <v>14.733000000000002</v>
      </c>
      <c r="U7" s="1248"/>
      <c r="V7" s="1248"/>
      <c r="W7" s="1248"/>
      <c r="X7" s="1248"/>
      <c r="Y7" s="1248"/>
      <c r="Z7" s="1248"/>
      <c r="AA7" s="1248">
        <v>14.733000000000002</v>
      </c>
    </row>
    <row r="8" spans="1:27" s="461" customFormat="1" ht="21" customHeight="1" x14ac:dyDescent="0.25">
      <c r="A8" s="460"/>
      <c r="B8" s="520">
        <f>+B7+1</f>
        <v>2</v>
      </c>
      <c r="C8" s="521" t="s">
        <v>16</v>
      </c>
      <c r="D8" s="522" t="str">
        <f t="shared" si="0"/>
        <v/>
      </c>
      <c r="E8" s="523">
        <f t="shared" si="0"/>
        <v>20.389000000000006</v>
      </c>
      <c r="F8" s="523" t="str">
        <f t="shared" si="0"/>
        <v/>
      </c>
      <c r="G8" s="524" t="str">
        <f t="shared" si="0"/>
        <v/>
      </c>
      <c r="H8" s="525" t="str">
        <f t="shared" si="0"/>
        <v/>
      </c>
      <c r="I8" s="523" t="str">
        <f t="shared" si="0"/>
        <v/>
      </c>
      <c r="J8" s="526" t="str">
        <f t="shared" si="0"/>
        <v/>
      </c>
      <c r="K8" s="527" t="str">
        <f t="shared" si="0"/>
        <v/>
      </c>
      <c r="L8" s="523" t="str">
        <f t="shared" ref="L8:O71" si="1">+IF((S8+W8)&lt;&gt;0,S8+W8,"")</f>
        <v/>
      </c>
      <c r="M8" s="523">
        <f t="shared" si="1"/>
        <v>20.389000000000006</v>
      </c>
      <c r="N8" s="523" t="str">
        <f t="shared" si="1"/>
        <v/>
      </c>
      <c r="O8" s="528" t="str">
        <f t="shared" si="1"/>
        <v/>
      </c>
      <c r="P8" s="529">
        <f t="shared" ref="P8:P71" si="2">SUM(L8:O8)</f>
        <v>20.389000000000006</v>
      </c>
      <c r="Q8" s="519"/>
      <c r="R8" s="1249" t="s">
        <v>16</v>
      </c>
      <c r="S8" s="1248"/>
      <c r="T8" s="1248">
        <v>20.389000000000006</v>
      </c>
      <c r="U8" s="1248"/>
      <c r="V8" s="1248"/>
      <c r="W8" s="1248"/>
      <c r="X8" s="1248"/>
      <c r="Y8" s="1248"/>
      <c r="Z8" s="1248"/>
      <c r="AA8" s="1248">
        <v>20.389000000000006</v>
      </c>
    </row>
    <row r="9" spans="1:27" s="461" customFormat="1" ht="21" customHeight="1" x14ac:dyDescent="0.25">
      <c r="A9" s="460"/>
      <c r="B9" s="520">
        <f t="shared" ref="B9:B72" si="3">+B8+1</f>
        <v>3</v>
      </c>
      <c r="C9" s="521" t="s">
        <v>18</v>
      </c>
      <c r="D9" s="522" t="str">
        <f t="shared" si="0"/>
        <v/>
      </c>
      <c r="E9" s="523">
        <f t="shared" si="0"/>
        <v>8.1500000000000021</v>
      </c>
      <c r="F9" s="523" t="str">
        <f t="shared" si="0"/>
        <v/>
      </c>
      <c r="G9" s="524" t="str">
        <f t="shared" si="0"/>
        <v/>
      </c>
      <c r="H9" s="525" t="str">
        <f t="shared" si="0"/>
        <v/>
      </c>
      <c r="I9" s="523" t="str">
        <f t="shared" si="0"/>
        <v/>
      </c>
      <c r="J9" s="526" t="str">
        <f t="shared" si="0"/>
        <v/>
      </c>
      <c r="K9" s="527" t="str">
        <f t="shared" si="0"/>
        <v/>
      </c>
      <c r="L9" s="523" t="str">
        <f t="shared" si="1"/>
        <v/>
      </c>
      <c r="M9" s="523">
        <f t="shared" si="1"/>
        <v>8.1500000000000021</v>
      </c>
      <c r="N9" s="523" t="str">
        <f t="shared" si="1"/>
        <v/>
      </c>
      <c r="O9" s="528" t="str">
        <f t="shared" si="1"/>
        <v/>
      </c>
      <c r="P9" s="529">
        <f t="shared" si="2"/>
        <v>8.1500000000000021</v>
      </c>
      <c r="Q9" s="519"/>
      <c r="R9" s="1249" t="s">
        <v>18</v>
      </c>
      <c r="S9" s="1248"/>
      <c r="T9" s="1248">
        <v>8.1500000000000021</v>
      </c>
      <c r="U9" s="1248"/>
      <c r="V9" s="1248"/>
      <c r="W9" s="1248"/>
      <c r="X9" s="1248"/>
      <c r="Y9" s="1248"/>
      <c r="Z9" s="1248"/>
      <c r="AA9" s="1248">
        <v>8.1500000000000021</v>
      </c>
    </row>
    <row r="10" spans="1:27" s="461" customFormat="1" ht="21" customHeight="1" x14ac:dyDescent="0.25">
      <c r="A10" s="460"/>
      <c r="B10" s="520">
        <f t="shared" si="3"/>
        <v>4</v>
      </c>
      <c r="C10" s="521" t="s">
        <v>20</v>
      </c>
      <c r="D10" s="522" t="str">
        <f t="shared" si="0"/>
        <v/>
      </c>
      <c r="E10" s="523" t="str">
        <f t="shared" si="0"/>
        <v/>
      </c>
      <c r="F10" s="523" t="str">
        <f t="shared" si="0"/>
        <v/>
      </c>
      <c r="G10" s="524" t="str">
        <f t="shared" si="0"/>
        <v/>
      </c>
      <c r="H10" s="525" t="str">
        <f t="shared" si="0"/>
        <v/>
      </c>
      <c r="I10" s="523" t="str">
        <f t="shared" si="0"/>
        <v/>
      </c>
      <c r="J10" s="526">
        <f t="shared" si="0"/>
        <v>12.489999999999995</v>
      </c>
      <c r="K10" s="527" t="str">
        <f t="shared" si="0"/>
        <v/>
      </c>
      <c r="L10" s="523" t="str">
        <f t="shared" si="1"/>
        <v/>
      </c>
      <c r="M10" s="523" t="str">
        <f t="shared" si="1"/>
        <v/>
      </c>
      <c r="N10" s="523">
        <f t="shared" si="1"/>
        <v>12.489999999999995</v>
      </c>
      <c r="O10" s="528" t="str">
        <f t="shared" si="1"/>
        <v/>
      </c>
      <c r="P10" s="529">
        <f t="shared" si="2"/>
        <v>12.489999999999995</v>
      </c>
      <c r="Q10" s="519"/>
      <c r="R10" s="1249" t="s">
        <v>20</v>
      </c>
      <c r="S10" s="1248"/>
      <c r="T10" s="1248"/>
      <c r="U10" s="1248"/>
      <c r="V10" s="1248"/>
      <c r="W10" s="1248"/>
      <c r="X10" s="1248"/>
      <c r="Y10" s="1248">
        <v>12.489999999999995</v>
      </c>
      <c r="Z10" s="1248"/>
      <c r="AA10" s="1248">
        <v>12.489999999999995</v>
      </c>
    </row>
    <row r="11" spans="1:27" s="461" customFormat="1" ht="21" customHeight="1" x14ac:dyDescent="0.25">
      <c r="A11" s="460"/>
      <c r="B11" s="520">
        <f t="shared" si="3"/>
        <v>5</v>
      </c>
      <c r="C11" s="521" t="s">
        <v>22</v>
      </c>
      <c r="D11" s="522">
        <f t="shared" si="0"/>
        <v>20</v>
      </c>
      <c r="E11" s="523" t="str">
        <f t="shared" si="0"/>
        <v/>
      </c>
      <c r="F11" s="523" t="str">
        <f t="shared" si="0"/>
        <v/>
      </c>
      <c r="G11" s="524" t="str">
        <f t="shared" si="0"/>
        <v/>
      </c>
      <c r="H11" s="525" t="str">
        <f t="shared" si="0"/>
        <v/>
      </c>
      <c r="I11" s="523" t="str">
        <f t="shared" si="0"/>
        <v/>
      </c>
      <c r="J11" s="526" t="str">
        <f t="shared" si="0"/>
        <v/>
      </c>
      <c r="K11" s="527" t="str">
        <f t="shared" si="0"/>
        <v/>
      </c>
      <c r="L11" s="523">
        <f t="shared" si="1"/>
        <v>20</v>
      </c>
      <c r="M11" s="523" t="str">
        <f t="shared" si="1"/>
        <v/>
      </c>
      <c r="N11" s="523" t="str">
        <f t="shared" si="1"/>
        <v/>
      </c>
      <c r="O11" s="528" t="str">
        <f t="shared" si="1"/>
        <v/>
      </c>
      <c r="P11" s="529">
        <f t="shared" si="2"/>
        <v>20</v>
      </c>
      <c r="Q11" s="519"/>
      <c r="R11" s="1249" t="s">
        <v>22</v>
      </c>
      <c r="S11" s="1248">
        <v>20</v>
      </c>
      <c r="T11" s="1248"/>
      <c r="U11" s="1248"/>
      <c r="V11" s="1248"/>
      <c r="W11" s="1248"/>
      <c r="X11" s="1248"/>
      <c r="Y11" s="1248"/>
      <c r="Z11" s="1248"/>
      <c r="AA11" s="1248">
        <v>20</v>
      </c>
    </row>
    <row r="12" spans="1:27" s="461" customFormat="1" ht="21" customHeight="1" x14ac:dyDescent="0.25">
      <c r="A12" s="460"/>
      <c r="B12" s="520">
        <f t="shared" si="3"/>
        <v>6</v>
      </c>
      <c r="C12" s="521" t="s">
        <v>24</v>
      </c>
      <c r="D12" s="522">
        <f t="shared" si="0"/>
        <v>2</v>
      </c>
      <c r="E12" s="523" t="str">
        <f t="shared" si="0"/>
        <v/>
      </c>
      <c r="F12" s="523" t="str">
        <f t="shared" si="0"/>
        <v/>
      </c>
      <c r="G12" s="524" t="str">
        <f t="shared" si="0"/>
        <v/>
      </c>
      <c r="H12" s="525" t="str">
        <f t="shared" si="0"/>
        <v/>
      </c>
      <c r="I12" s="523" t="str">
        <f t="shared" si="0"/>
        <v/>
      </c>
      <c r="J12" s="526" t="str">
        <f t="shared" si="0"/>
        <v/>
      </c>
      <c r="K12" s="527" t="str">
        <f t="shared" si="0"/>
        <v/>
      </c>
      <c r="L12" s="523">
        <f t="shared" si="1"/>
        <v>2</v>
      </c>
      <c r="M12" s="523" t="str">
        <f t="shared" si="1"/>
        <v/>
      </c>
      <c r="N12" s="523" t="str">
        <f t="shared" si="1"/>
        <v/>
      </c>
      <c r="O12" s="528" t="str">
        <f t="shared" si="1"/>
        <v/>
      </c>
      <c r="P12" s="529">
        <f t="shared" si="2"/>
        <v>2</v>
      </c>
      <c r="Q12" s="519"/>
      <c r="R12" s="1249" t="s">
        <v>24</v>
      </c>
      <c r="S12" s="1248">
        <v>2</v>
      </c>
      <c r="T12" s="1248"/>
      <c r="U12" s="1248"/>
      <c r="V12" s="1248"/>
      <c r="W12" s="1248"/>
      <c r="X12" s="1248"/>
      <c r="Y12" s="1248"/>
      <c r="Z12" s="1248"/>
      <c r="AA12" s="1248">
        <v>2</v>
      </c>
    </row>
    <row r="13" spans="1:27" s="461" customFormat="1" ht="21" customHeight="1" x14ac:dyDescent="0.25">
      <c r="A13" s="460"/>
      <c r="B13" s="520">
        <f t="shared" si="3"/>
        <v>7</v>
      </c>
      <c r="C13" s="521" t="s">
        <v>26</v>
      </c>
      <c r="D13" s="522">
        <f t="shared" si="0"/>
        <v>1.79</v>
      </c>
      <c r="E13" s="523" t="str">
        <f t="shared" si="0"/>
        <v/>
      </c>
      <c r="F13" s="523" t="str">
        <f t="shared" si="0"/>
        <v/>
      </c>
      <c r="G13" s="524" t="str">
        <f t="shared" si="0"/>
        <v/>
      </c>
      <c r="H13" s="525" t="str">
        <f t="shared" si="0"/>
        <v/>
      </c>
      <c r="I13" s="523" t="str">
        <f t="shared" si="0"/>
        <v/>
      </c>
      <c r="J13" s="526" t="str">
        <f t="shared" si="0"/>
        <v/>
      </c>
      <c r="K13" s="527" t="str">
        <f t="shared" si="0"/>
        <v/>
      </c>
      <c r="L13" s="523">
        <f t="shared" si="1"/>
        <v>1.79</v>
      </c>
      <c r="M13" s="523" t="str">
        <f t="shared" si="1"/>
        <v/>
      </c>
      <c r="N13" s="523" t="str">
        <f t="shared" si="1"/>
        <v/>
      </c>
      <c r="O13" s="528" t="str">
        <f t="shared" si="1"/>
        <v/>
      </c>
      <c r="P13" s="529">
        <f t="shared" si="2"/>
        <v>1.79</v>
      </c>
      <c r="Q13" s="519"/>
      <c r="R13" s="1249" t="s">
        <v>26</v>
      </c>
      <c r="S13" s="1248">
        <v>1.79</v>
      </c>
      <c r="T13" s="1248"/>
      <c r="U13" s="1248"/>
      <c r="V13" s="1248"/>
      <c r="W13" s="1248"/>
      <c r="X13" s="1248"/>
      <c r="Y13" s="1248"/>
      <c r="Z13" s="1248"/>
      <c r="AA13" s="1248">
        <v>1.79</v>
      </c>
    </row>
    <row r="14" spans="1:27" s="461" customFormat="1" ht="21" customHeight="1" x14ac:dyDescent="0.25">
      <c r="A14" s="460"/>
      <c r="B14" s="520">
        <f t="shared" si="3"/>
        <v>8</v>
      </c>
      <c r="C14" s="521" t="s">
        <v>28</v>
      </c>
      <c r="D14" s="522" t="str">
        <f t="shared" si="0"/>
        <v/>
      </c>
      <c r="E14" s="523">
        <f t="shared" si="0"/>
        <v>14.000000000000005</v>
      </c>
      <c r="F14" s="523" t="str">
        <f t="shared" si="0"/>
        <v/>
      </c>
      <c r="G14" s="524" t="str">
        <f t="shared" si="0"/>
        <v/>
      </c>
      <c r="H14" s="525" t="str">
        <f t="shared" si="0"/>
        <v/>
      </c>
      <c r="I14" s="523" t="str">
        <f t="shared" si="0"/>
        <v/>
      </c>
      <c r="J14" s="526" t="str">
        <f t="shared" si="0"/>
        <v/>
      </c>
      <c r="K14" s="527" t="str">
        <f t="shared" si="0"/>
        <v/>
      </c>
      <c r="L14" s="523" t="str">
        <f t="shared" si="1"/>
        <v/>
      </c>
      <c r="M14" s="523">
        <f t="shared" si="1"/>
        <v>14.000000000000005</v>
      </c>
      <c r="N14" s="523" t="str">
        <f t="shared" si="1"/>
        <v/>
      </c>
      <c r="O14" s="528" t="str">
        <f t="shared" si="1"/>
        <v/>
      </c>
      <c r="P14" s="529">
        <f t="shared" si="2"/>
        <v>14.000000000000005</v>
      </c>
      <c r="Q14" s="519"/>
      <c r="R14" s="1249" t="s">
        <v>28</v>
      </c>
      <c r="S14" s="1248"/>
      <c r="T14" s="1248">
        <v>14.000000000000005</v>
      </c>
      <c r="U14" s="1248"/>
      <c r="V14" s="1248"/>
      <c r="W14" s="1248"/>
      <c r="X14" s="1248"/>
      <c r="Y14" s="1248"/>
      <c r="Z14" s="1248"/>
      <c r="AA14" s="1248">
        <v>14.000000000000005</v>
      </c>
    </row>
    <row r="15" spans="1:27" s="461" customFormat="1" ht="21" customHeight="1" x14ac:dyDescent="0.25">
      <c r="A15" s="460"/>
      <c r="B15" s="520">
        <f t="shared" si="3"/>
        <v>9</v>
      </c>
      <c r="C15" s="521" t="s">
        <v>30</v>
      </c>
      <c r="D15" s="522">
        <f t="shared" si="0"/>
        <v>19.859999999999985</v>
      </c>
      <c r="E15" s="523" t="str">
        <f t="shared" si="0"/>
        <v/>
      </c>
      <c r="F15" s="523" t="str">
        <f t="shared" si="0"/>
        <v/>
      </c>
      <c r="G15" s="524" t="str">
        <f t="shared" si="0"/>
        <v/>
      </c>
      <c r="H15" s="525" t="str">
        <f t="shared" si="0"/>
        <v/>
      </c>
      <c r="I15" s="523" t="str">
        <f t="shared" si="0"/>
        <v/>
      </c>
      <c r="J15" s="526" t="str">
        <f t="shared" si="0"/>
        <v/>
      </c>
      <c r="K15" s="527" t="str">
        <f t="shared" si="0"/>
        <v/>
      </c>
      <c r="L15" s="523">
        <f t="shared" si="1"/>
        <v>19.859999999999985</v>
      </c>
      <c r="M15" s="523" t="str">
        <f t="shared" si="1"/>
        <v/>
      </c>
      <c r="N15" s="523" t="str">
        <f t="shared" si="1"/>
        <v/>
      </c>
      <c r="O15" s="528" t="str">
        <f t="shared" si="1"/>
        <v/>
      </c>
      <c r="P15" s="529">
        <f t="shared" si="2"/>
        <v>19.859999999999985</v>
      </c>
      <c r="Q15" s="519"/>
      <c r="R15" s="1249" t="s">
        <v>30</v>
      </c>
      <c r="S15" s="1248">
        <v>19.859999999999985</v>
      </c>
      <c r="T15" s="1248"/>
      <c r="U15" s="1248"/>
      <c r="V15" s="1248"/>
      <c r="W15" s="1248"/>
      <c r="X15" s="1248"/>
      <c r="Y15" s="1248"/>
      <c r="Z15" s="1248"/>
      <c r="AA15" s="1248">
        <v>19.859999999999985</v>
      </c>
    </row>
    <row r="16" spans="1:27" s="461" customFormat="1" ht="21" customHeight="1" x14ac:dyDescent="0.25">
      <c r="A16" s="460"/>
      <c r="B16" s="520">
        <f t="shared" si="3"/>
        <v>10</v>
      </c>
      <c r="C16" s="521" t="s">
        <v>32</v>
      </c>
      <c r="D16" s="522">
        <f t="shared" si="0"/>
        <v>5.94</v>
      </c>
      <c r="E16" s="523" t="str">
        <f t="shared" si="0"/>
        <v/>
      </c>
      <c r="F16" s="523" t="str">
        <f t="shared" si="0"/>
        <v/>
      </c>
      <c r="G16" s="524" t="str">
        <f t="shared" si="0"/>
        <v/>
      </c>
      <c r="H16" s="525" t="str">
        <f t="shared" si="0"/>
        <v/>
      </c>
      <c r="I16" s="523" t="str">
        <f t="shared" si="0"/>
        <v/>
      </c>
      <c r="J16" s="526" t="str">
        <f t="shared" si="0"/>
        <v/>
      </c>
      <c r="K16" s="527" t="str">
        <f t="shared" si="0"/>
        <v/>
      </c>
      <c r="L16" s="523">
        <f t="shared" si="1"/>
        <v>5.94</v>
      </c>
      <c r="M16" s="523" t="str">
        <f t="shared" si="1"/>
        <v/>
      </c>
      <c r="N16" s="523" t="str">
        <f t="shared" si="1"/>
        <v/>
      </c>
      <c r="O16" s="528" t="str">
        <f t="shared" si="1"/>
        <v/>
      </c>
      <c r="P16" s="529">
        <f t="shared" si="2"/>
        <v>5.94</v>
      </c>
      <c r="Q16" s="519"/>
      <c r="R16" s="1249" t="s">
        <v>32</v>
      </c>
      <c r="S16" s="1248">
        <v>5.94</v>
      </c>
      <c r="T16" s="1248"/>
      <c r="U16" s="1248"/>
      <c r="V16" s="1248"/>
      <c r="W16" s="1248"/>
      <c r="X16" s="1248"/>
      <c r="Y16" s="1248"/>
      <c r="Z16" s="1248"/>
      <c r="AA16" s="1248">
        <v>5.94</v>
      </c>
    </row>
    <row r="17" spans="1:27" s="461" customFormat="1" ht="21" customHeight="1" x14ac:dyDescent="0.25">
      <c r="A17" s="460"/>
      <c r="B17" s="520">
        <f t="shared" si="3"/>
        <v>11</v>
      </c>
      <c r="C17" s="521" t="s">
        <v>34</v>
      </c>
      <c r="D17" s="522">
        <f t="shared" si="0"/>
        <v>2.6419999999999999</v>
      </c>
      <c r="E17" s="523" t="str">
        <f t="shared" si="0"/>
        <v/>
      </c>
      <c r="F17" s="523" t="str">
        <f t="shared" si="0"/>
        <v/>
      </c>
      <c r="G17" s="524" t="str">
        <f t="shared" si="0"/>
        <v/>
      </c>
      <c r="H17" s="525" t="str">
        <f t="shared" si="0"/>
        <v/>
      </c>
      <c r="I17" s="523" t="str">
        <f t="shared" si="0"/>
        <v/>
      </c>
      <c r="J17" s="526" t="str">
        <f t="shared" si="0"/>
        <v/>
      </c>
      <c r="K17" s="527" t="str">
        <f t="shared" si="0"/>
        <v/>
      </c>
      <c r="L17" s="523">
        <f t="shared" si="1"/>
        <v>2.6419999999999999</v>
      </c>
      <c r="M17" s="523" t="str">
        <f t="shared" si="1"/>
        <v/>
      </c>
      <c r="N17" s="523" t="str">
        <f t="shared" si="1"/>
        <v/>
      </c>
      <c r="O17" s="528" t="str">
        <f t="shared" si="1"/>
        <v/>
      </c>
      <c r="P17" s="529">
        <f t="shared" si="2"/>
        <v>2.6419999999999999</v>
      </c>
      <c r="Q17" s="519"/>
      <c r="R17" s="1249" t="s">
        <v>34</v>
      </c>
      <c r="S17" s="1248">
        <v>2.6419999999999999</v>
      </c>
      <c r="T17" s="1248"/>
      <c r="U17" s="1248"/>
      <c r="V17" s="1248"/>
      <c r="W17" s="1248"/>
      <c r="X17" s="1248"/>
      <c r="Y17" s="1248"/>
      <c r="Z17" s="1248"/>
      <c r="AA17" s="1248">
        <v>2.6419999999999999</v>
      </c>
    </row>
    <row r="18" spans="1:27" s="461" customFormat="1" ht="21" customHeight="1" x14ac:dyDescent="0.25">
      <c r="A18" s="460"/>
      <c r="B18" s="520">
        <f t="shared" si="3"/>
        <v>12</v>
      </c>
      <c r="C18" s="521" t="s">
        <v>36</v>
      </c>
      <c r="D18" s="522">
        <f t="shared" si="0"/>
        <v>195.45600000000007</v>
      </c>
      <c r="E18" s="523" t="str">
        <f t="shared" si="0"/>
        <v/>
      </c>
      <c r="F18" s="523" t="str">
        <f t="shared" si="0"/>
        <v/>
      </c>
      <c r="G18" s="524" t="str">
        <f t="shared" si="0"/>
        <v/>
      </c>
      <c r="H18" s="525" t="str">
        <f t="shared" si="0"/>
        <v/>
      </c>
      <c r="I18" s="523" t="str">
        <f t="shared" si="0"/>
        <v/>
      </c>
      <c r="J18" s="526" t="str">
        <f t="shared" si="0"/>
        <v/>
      </c>
      <c r="K18" s="527" t="str">
        <f t="shared" si="0"/>
        <v/>
      </c>
      <c r="L18" s="523">
        <f t="shared" si="1"/>
        <v>195.45600000000007</v>
      </c>
      <c r="M18" s="523" t="str">
        <f t="shared" si="1"/>
        <v/>
      </c>
      <c r="N18" s="523" t="str">
        <f t="shared" si="1"/>
        <v/>
      </c>
      <c r="O18" s="528" t="str">
        <f t="shared" si="1"/>
        <v/>
      </c>
      <c r="P18" s="529">
        <f t="shared" si="2"/>
        <v>195.45600000000007</v>
      </c>
      <c r="Q18" s="519"/>
      <c r="R18" s="1249" t="s">
        <v>36</v>
      </c>
      <c r="S18" s="1248">
        <v>195.45600000000007</v>
      </c>
      <c r="T18" s="1248"/>
      <c r="U18" s="1248"/>
      <c r="V18" s="1248"/>
      <c r="W18" s="1248"/>
      <c r="X18" s="1248"/>
      <c r="Y18" s="1248"/>
      <c r="Z18" s="1248"/>
      <c r="AA18" s="1248">
        <v>195.45600000000007</v>
      </c>
    </row>
    <row r="19" spans="1:27" s="461" customFormat="1" ht="21" customHeight="1" x14ac:dyDescent="0.25">
      <c r="A19" s="460"/>
      <c r="B19" s="520">
        <f t="shared" si="3"/>
        <v>13</v>
      </c>
      <c r="C19" s="521" t="s">
        <v>38</v>
      </c>
      <c r="D19" s="522" t="str">
        <f t="shared" si="0"/>
        <v/>
      </c>
      <c r="E19" s="523" t="str">
        <f t="shared" si="0"/>
        <v/>
      </c>
      <c r="F19" s="523" t="str">
        <f t="shared" si="0"/>
        <v/>
      </c>
      <c r="G19" s="524" t="str">
        <f t="shared" si="0"/>
        <v/>
      </c>
      <c r="H19" s="525">
        <f t="shared" si="0"/>
        <v>0.49999999999999994</v>
      </c>
      <c r="I19" s="523" t="str">
        <f t="shared" si="0"/>
        <v/>
      </c>
      <c r="J19" s="526" t="str">
        <f t="shared" si="0"/>
        <v/>
      </c>
      <c r="K19" s="527" t="str">
        <f t="shared" si="0"/>
        <v/>
      </c>
      <c r="L19" s="523">
        <f t="shared" si="1"/>
        <v>0.49999999999999994</v>
      </c>
      <c r="M19" s="523" t="str">
        <f t="shared" si="1"/>
        <v/>
      </c>
      <c r="N19" s="523" t="str">
        <f t="shared" si="1"/>
        <v/>
      </c>
      <c r="O19" s="528" t="str">
        <f t="shared" si="1"/>
        <v/>
      </c>
      <c r="P19" s="529">
        <f t="shared" si="2"/>
        <v>0.49999999999999994</v>
      </c>
      <c r="Q19" s="519"/>
      <c r="R19" s="1249" t="s">
        <v>38</v>
      </c>
      <c r="S19" s="1248"/>
      <c r="T19" s="1248"/>
      <c r="U19" s="1248"/>
      <c r="V19" s="1248"/>
      <c r="W19" s="1248">
        <v>0.49999999999999994</v>
      </c>
      <c r="X19" s="1248"/>
      <c r="Y19" s="1248"/>
      <c r="Z19" s="1248"/>
      <c r="AA19" s="1248">
        <v>0.49999999999999994</v>
      </c>
    </row>
    <row r="20" spans="1:27" s="461" customFormat="1" ht="21" customHeight="1" x14ac:dyDescent="0.25">
      <c r="A20" s="460"/>
      <c r="B20" s="520">
        <f t="shared" si="3"/>
        <v>14</v>
      </c>
      <c r="C20" s="521" t="s">
        <v>40</v>
      </c>
      <c r="D20" s="522" t="str">
        <f t="shared" si="0"/>
        <v/>
      </c>
      <c r="E20" s="523" t="str">
        <f t="shared" si="0"/>
        <v/>
      </c>
      <c r="F20" s="523" t="str">
        <f t="shared" si="0"/>
        <v/>
      </c>
      <c r="G20" s="524" t="str">
        <f t="shared" si="0"/>
        <v/>
      </c>
      <c r="H20" s="525" t="str">
        <f t="shared" si="0"/>
        <v/>
      </c>
      <c r="I20" s="523" t="str">
        <f t="shared" si="0"/>
        <v/>
      </c>
      <c r="J20" s="526" t="str">
        <f t="shared" si="0"/>
        <v/>
      </c>
      <c r="K20" s="527" t="str">
        <f t="shared" si="0"/>
        <v/>
      </c>
      <c r="L20" s="523" t="str">
        <f t="shared" si="1"/>
        <v/>
      </c>
      <c r="M20" s="523" t="str">
        <f t="shared" si="1"/>
        <v/>
      </c>
      <c r="N20" s="523" t="str">
        <f t="shared" si="1"/>
        <v/>
      </c>
      <c r="O20" s="528" t="str">
        <f t="shared" si="1"/>
        <v/>
      </c>
      <c r="P20" s="529">
        <f t="shared" si="2"/>
        <v>0</v>
      </c>
      <c r="Q20" s="519"/>
      <c r="R20" s="1249" t="s">
        <v>40</v>
      </c>
      <c r="S20" s="1248"/>
      <c r="T20" s="1248">
        <v>0</v>
      </c>
      <c r="U20" s="1248"/>
      <c r="V20" s="1248"/>
      <c r="W20" s="1248"/>
      <c r="X20" s="1248"/>
      <c r="Y20" s="1248"/>
      <c r="Z20" s="1248"/>
      <c r="AA20" s="1248">
        <v>0</v>
      </c>
    </row>
    <row r="21" spans="1:27" s="461" customFormat="1" ht="21" customHeight="1" x14ac:dyDescent="0.25">
      <c r="A21" s="460"/>
      <c r="B21" s="520">
        <f t="shared" si="3"/>
        <v>15</v>
      </c>
      <c r="C21" s="521" t="s">
        <v>42</v>
      </c>
      <c r="D21" s="522" t="str">
        <f t="shared" si="0"/>
        <v/>
      </c>
      <c r="E21" s="523" t="str">
        <f t="shared" si="0"/>
        <v/>
      </c>
      <c r="F21" s="523">
        <f t="shared" si="0"/>
        <v>1.2000000000000004E-2</v>
      </c>
      <c r="G21" s="524" t="str">
        <f t="shared" si="0"/>
        <v/>
      </c>
      <c r="H21" s="525" t="str">
        <f t="shared" si="0"/>
        <v/>
      </c>
      <c r="I21" s="523" t="str">
        <f t="shared" si="0"/>
        <v/>
      </c>
      <c r="J21" s="526" t="str">
        <f t="shared" si="0"/>
        <v/>
      </c>
      <c r="K21" s="527" t="str">
        <f t="shared" si="0"/>
        <v/>
      </c>
      <c r="L21" s="523" t="str">
        <f t="shared" si="1"/>
        <v/>
      </c>
      <c r="M21" s="523" t="str">
        <f t="shared" si="1"/>
        <v/>
      </c>
      <c r="N21" s="523">
        <f t="shared" si="1"/>
        <v>1.2000000000000004E-2</v>
      </c>
      <c r="O21" s="528" t="str">
        <f t="shared" si="1"/>
        <v/>
      </c>
      <c r="P21" s="529">
        <f t="shared" si="2"/>
        <v>1.2000000000000004E-2</v>
      </c>
      <c r="Q21" s="519"/>
      <c r="R21" s="1249" t="s">
        <v>42</v>
      </c>
      <c r="S21" s="1248"/>
      <c r="T21" s="1248"/>
      <c r="U21" s="1248">
        <v>1.2000000000000004E-2</v>
      </c>
      <c r="V21" s="1248"/>
      <c r="W21" s="1248"/>
      <c r="X21" s="1248"/>
      <c r="Y21" s="1248"/>
      <c r="Z21" s="1248"/>
      <c r="AA21" s="1248">
        <v>1.2000000000000004E-2</v>
      </c>
    </row>
    <row r="22" spans="1:27" s="461" customFormat="1" ht="21" customHeight="1" x14ac:dyDescent="0.25">
      <c r="A22" s="460"/>
      <c r="B22" s="520">
        <f t="shared" si="3"/>
        <v>16</v>
      </c>
      <c r="C22" s="521" t="s">
        <v>44</v>
      </c>
      <c r="D22" s="522">
        <f t="shared" si="0"/>
        <v>219.99999999999991</v>
      </c>
      <c r="E22" s="523" t="str">
        <f t="shared" si="0"/>
        <v/>
      </c>
      <c r="F22" s="523" t="str">
        <f t="shared" si="0"/>
        <v/>
      </c>
      <c r="G22" s="524" t="str">
        <f t="shared" si="0"/>
        <v/>
      </c>
      <c r="H22" s="525" t="str">
        <f t="shared" si="0"/>
        <v/>
      </c>
      <c r="I22" s="523" t="str">
        <f t="shared" si="0"/>
        <v/>
      </c>
      <c r="J22" s="526" t="str">
        <f t="shared" si="0"/>
        <v/>
      </c>
      <c r="K22" s="527" t="str">
        <f t="shared" si="0"/>
        <v/>
      </c>
      <c r="L22" s="523">
        <f t="shared" si="1"/>
        <v>219.99999999999991</v>
      </c>
      <c r="M22" s="523" t="str">
        <f t="shared" si="1"/>
        <v/>
      </c>
      <c r="N22" s="523" t="str">
        <f t="shared" si="1"/>
        <v/>
      </c>
      <c r="O22" s="528" t="str">
        <f t="shared" si="1"/>
        <v/>
      </c>
      <c r="P22" s="529">
        <f t="shared" si="2"/>
        <v>219.99999999999991</v>
      </c>
      <c r="Q22" s="519"/>
      <c r="R22" s="1249" t="s">
        <v>44</v>
      </c>
      <c r="S22" s="1248">
        <v>219.99999999999991</v>
      </c>
      <c r="T22" s="1248"/>
      <c r="U22" s="1248"/>
      <c r="V22" s="1248"/>
      <c r="W22" s="1248"/>
      <c r="X22" s="1248"/>
      <c r="Y22" s="1248"/>
      <c r="Z22" s="1248"/>
      <c r="AA22" s="1248">
        <v>219.99999999999991</v>
      </c>
    </row>
    <row r="23" spans="1:27" s="461" customFormat="1" ht="21" customHeight="1" x14ac:dyDescent="0.25">
      <c r="A23" s="460"/>
      <c r="B23" s="520">
        <f t="shared" si="3"/>
        <v>17</v>
      </c>
      <c r="C23" s="521" t="s">
        <v>46</v>
      </c>
      <c r="D23" s="522">
        <f t="shared" ref="D23:K54" si="4">+IF(S23&lt;&gt;0,S23,"")</f>
        <v>1.2</v>
      </c>
      <c r="E23" s="523" t="str">
        <f t="shared" si="4"/>
        <v/>
      </c>
      <c r="F23" s="523" t="str">
        <f t="shared" si="4"/>
        <v/>
      </c>
      <c r="G23" s="524" t="str">
        <f t="shared" si="4"/>
        <v/>
      </c>
      <c r="H23" s="525" t="str">
        <f t="shared" si="4"/>
        <v/>
      </c>
      <c r="I23" s="523" t="str">
        <f t="shared" si="4"/>
        <v/>
      </c>
      <c r="J23" s="526" t="str">
        <f t="shared" si="4"/>
        <v/>
      </c>
      <c r="K23" s="527" t="str">
        <f t="shared" si="4"/>
        <v/>
      </c>
      <c r="L23" s="523">
        <f t="shared" si="1"/>
        <v>1.2</v>
      </c>
      <c r="M23" s="523" t="str">
        <f t="shared" si="1"/>
        <v/>
      </c>
      <c r="N23" s="523" t="str">
        <f t="shared" si="1"/>
        <v/>
      </c>
      <c r="O23" s="528" t="str">
        <f t="shared" si="1"/>
        <v/>
      </c>
      <c r="P23" s="529">
        <f t="shared" si="2"/>
        <v>1.2</v>
      </c>
      <c r="Q23" s="519"/>
      <c r="R23" s="1249" t="s">
        <v>46</v>
      </c>
      <c r="S23" s="1248">
        <v>1.2</v>
      </c>
      <c r="T23" s="1248"/>
      <c r="U23" s="1248"/>
      <c r="V23" s="1248"/>
      <c r="W23" s="1248"/>
      <c r="X23" s="1248"/>
      <c r="Y23" s="1248"/>
      <c r="Z23" s="1248"/>
      <c r="AA23" s="1248">
        <v>1.2</v>
      </c>
    </row>
    <row r="24" spans="1:27" s="461" customFormat="1" ht="21" customHeight="1" x14ac:dyDescent="0.25">
      <c r="A24" s="460"/>
      <c r="B24" s="520">
        <f t="shared" si="3"/>
        <v>18</v>
      </c>
      <c r="C24" s="521" t="s">
        <v>48</v>
      </c>
      <c r="D24" s="522">
        <f t="shared" si="4"/>
        <v>1.367</v>
      </c>
      <c r="E24" s="523">
        <f t="shared" si="4"/>
        <v>18.384999999999998</v>
      </c>
      <c r="F24" s="523" t="str">
        <f t="shared" si="4"/>
        <v/>
      </c>
      <c r="G24" s="524" t="str">
        <f t="shared" si="4"/>
        <v/>
      </c>
      <c r="H24" s="525" t="str">
        <f t="shared" si="4"/>
        <v/>
      </c>
      <c r="I24" s="523" t="str">
        <f t="shared" si="4"/>
        <v/>
      </c>
      <c r="J24" s="526" t="str">
        <f t="shared" si="4"/>
        <v/>
      </c>
      <c r="K24" s="527" t="str">
        <f t="shared" si="4"/>
        <v/>
      </c>
      <c r="L24" s="523">
        <f t="shared" si="1"/>
        <v>1.367</v>
      </c>
      <c r="M24" s="523">
        <f t="shared" si="1"/>
        <v>18.384999999999998</v>
      </c>
      <c r="N24" s="523" t="str">
        <f t="shared" si="1"/>
        <v/>
      </c>
      <c r="O24" s="528" t="str">
        <f t="shared" si="1"/>
        <v/>
      </c>
      <c r="P24" s="529">
        <f t="shared" si="2"/>
        <v>19.751999999999999</v>
      </c>
      <c r="Q24" s="519"/>
      <c r="R24" s="1249" t="s">
        <v>48</v>
      </c>
      <c r="S24" s="1248">
        <v>1.367</v>
      </c>
      <c r="T24" s="1248">
        <v>18.384999999999998</v>
      </c>
      <c r="U24" s="1248"/>
      <c r="V24" s="1248"/>
      <c r="W24" s="1248"/>
      <c r="X24" s="1248"/>
      <c r="Y24" s="1248"/>
      <c r="Z24" s="1248"/>
      <c r="AA24" s="1248">
        <v>19.751999999999999</v>
      </c>
    </row>
    <row r="25" spans="1:27" s="461" customFormat="1" ht="21" customHeight="1" x14ac:dyDescent="0.25">
      <c r="A25" s="460"/>
      <c r="B25" s="520">
        <f t="shared" si="3"/>
        <v>19</v>
      </c>
      <c r="C25" s="521" t="s">
        <v>50</v>
      </c>
      <c r="D25" s="522">
        <f t="shared" si="4"/>
        <v>0.59200000000000019</v>
      </c>
      <c r="E25" s="523" t="str">
        <f t="shared" si="4"/>
        <v/>
      </c>
      <c r="F25" s="523" t="str">
        <f t="shared" si="4"/>
        <v/>
      </c>
      <c r="G25" s="524" t="str">
        <f t="shared" si="4"/>
        <v/>
      </c>
      <c r="H25" s="525" t="str">
        <f t="shared" si="4"/>
        <v/>
      </c>
      <c r="I25" s="523" t="str">
        <f t="shared" si="4"/>
        <v/>
      </c>
      <c r="J25" s="526" t="str">
        <f t="shared" si="4"/>
        <v/>
      </c>
      <c r="K25" s="527" t="str">
        <f t="shared" si="4"/>
        <v/>
      </c>
      <c r="L25" s="523">
        <f t="shared" si="1"/>
        <v>0.59200000000000019</v>
      </c>
      <c r="M25" s="523" t="str">
        <f t="shared" si="1"/>
        <v/>
      </c>
      <c r="N25" s="523" t="str">
        <f t="shared" si="1"/>
        <v/>
      </c>
      <c r="O25" s="528" t="str">
        <f t="shared" si="1"/>
        <v/>
      </c>
      <c r="P25" s="529">
        <f t="shared" si="2"/>
        <v>0.59200000000000019</v>
      </c>
      <c r="Q25" s="519"/>
      <c r="R25" s="1249" t="s">
        <v>50</v>
      </c>
      <c r="S25" s="1248">
        <v>0.59200000000000019</v>
      </c>
      <c r="T25" s="1248"/>
      <c r="U25" s="1248"/>
      <c r="V25" s="1248"/>
      <c r="W25" s="1248"/>
      <c r="X25" s="1248"/>
      <c r="Y25" s="1248"/>
      <c r="Z25" s="1248"/>
      <c r="AA25" s="1248">
        <v>0.59200000000000019</v>
      </c>
    </row>
    <row r="26" spans="1:27" s="461" customFormat="1" ht="21" customHeight="1" x14ac:dyDescent="0.25">
      <c r="A26" s="460"/>
      <c r="B26" s="520">
        <f t="shared" si="3"/>
        <v>20</v>
      </c>
      <c r="C26" s="521" t="s">
        <v>52</v>
      </c>
      <c r="D26" s="522">
        <f t="shared" si="4"/>
        <v>3.9100000000000024</v>
      </c>
      <c r="E26" s="523" t="str">
        <f t="shared" si="4"/>
        <v/>
      </c>
      <c r="F26" s="523" t="str">
        <f t="shared" si="4"/>
        <v/>
      </c>
      <c r="G26" s="524" t="str">
        <f t="shared" si="4"/>
        <v/>
      </c>
      <c r="H26" s="525" t="str">
        <f t="shared" si="4"/>
        <v/>
      </c>
      <c r="I26" s="523" t="str">
        <f t="shared" si="4"/>
        <v/>
      </c>
      <c r="J26" s="526" t="str">
        <f t="shared" si="4"/>
        <v/>
      </c>
      <c r="K26" s="527" t="str">
        <f t="shared" si="4"/>
        <v/>
      </c>
      <c r="L26" s="523">
        <f t="shared" si="1"/>
        <v>3.9100000000000024</v>
      </c>
      <c r="M26" s="523" t="str">
        <f t="shared" si="1"/>
        <v/>
      </c>
      <c r="N26" s="523" t="str">
        <f t="shared" si="1"/>
        <v/>
      </c>
      <c r="O26" s="528" t="str">
        <f t="shared" si="1"/>
        <v/>
      </c>
      <c r="P26" s="529">
        <f t="shared" si="2"/>
        <v>3.9100000000000024</v>
      </c>
      <c r="Q26" s="519"/>
      <c r="R26" s="1249" t="s">
        <v>52</v>
      </c>
      <c r="S26" s="1248">
        <v>3.9100000000000024</v>
      </c>
      <c r="T26" s="1248"/>
      <c r="U26" s="1248"/>
      <c r="V26" s="1248"/>
      <c r="W26" s="1248"/>
      <c r="X26" s="1248"/>
      <c r="Y26" s="1248"/>
      <c r="Z26" s="1248"/>
      <c r="AA26" s="1248">
        <v>3.9100000000000024</v>
      </c>
    </row>
    <row r="27" spans="1:27" s="461" customFormat="1" ht="21" customHeight="1" x14ac:dyDescent="0.25">
      <c r="A27" s="460"/>
      <c r="B27" s="520">
        <f t="shared" si="3"/>
        <v>21</v>
      </c>
      <c r="C27" s="521" t="s">
        <v>54</v>
      </c>
      <c r="D27" s="522">
        <f t="shared" si="4"/>
        <v>9.2000000000000012E-2</v>
      </c>
      <c r="E27" s="523">
        <f t="shared" si="4"/>
        <v>47.362999999999928</v>
      </c>
      <c r="F27" s="523" t="str">
        <f t="shared" si="4"/>
        <v/>
      </c>
      <c r="G27" s="524" t="str">
        <f t="shared" si="4"/>
        <v/>
      </c>
      <c r="H27" s="525" t="str">
        <f t="shared" si="4"/>
        <v/>
      </c>
      <c r="I27" s="523" t="str">
        <f t="shared" si="4"/>
        <v/>
      </c>
      <c r="J27" s="526" t="str">
        <f t="shared" si="4"/>
        <v/>
      </c>
      <c r="K27" s="527" t="str">
        <f t="shared" si="4"/>
        <v/>
      </c>
      <c r="L27" s="523">
        <f t="shared" si="1"/>
        <v>9.2000000000000012E-2</v>
      </c>
      <c r="M27" s="523">
        <f t="shared" si="1"/>
        <v>47.362999999999928</v>
      </c>
      <c r="N27" s="523" t="str">
        <f t="shared" si="1"/>
        <v/>
      </c>
      <c r="O27" s="528" t="str">
        <f t="shared" si="1"/>
        <v/>
      </c>
      <c r="P27" s="529">
        <f t="shared" si="2"/>
        <v>47.454999999999927</v>
      </c>
      <c r="Q27" s="519"/>
      <c r="R27" s="1249" t="s">
        <v>54</v>
      </c>
      <c r="S27" s="1248">
        <v>9.2000000000000012E-2</v>
      </c>
      <c r="T27" s="1248">
        <v>47.362999999999928</v>
      </c>
      <c r="U27" s="1248"/>
      <c r="V27" s="1248"/>
      <c r="W27" s="1248"/>
      <c r="X27" s="1248"/>
      <c r="Y27" s="1248"/>
      <c r="Z27" s="1248"/>
      <c r="AA27" s="1248">
        <v>47.454999999999927</v>
      </c>
    </row>
    <row r="28" spans="1:27" s="461" customFormat="1" ht="21" customHeight="1" x14ac:dyDescent="0.25">
      <c r="A28" s="460"/>
      <c r="B28" s="520">
        <f t="shared" si="3"/>
        <v>22</v>
      </c>
      <c r="C28" s="521" t="s">
        <v>56</v>
      </c>
      <c r="D28" s="522">
        <f t="shared" si="4"/>
        <v>24.78000000000003</v>
      </c>
      <c r="E28" s="523">
        <f t="shared" si="4"/>
        <v>23.549999999999994</v>
      </c>
      <c r="F28" s="523" t="str">
        <f t="shared" si="4"/>
        <v/>
      </c>
      <c r="G28" s="524" t="str">
        <f t="shared" si="4"/>
        <v/>
      </c>
      <c r="H28" s="525" t="str">
        <f t="shared" si="4"/>
        <v/>
      </c>
      <c r="I28" s="523">
        <f t="shared" si="4"/>
        <v>73.40899999999985</v>
      </c>
      <c r="J28" s="526" t="str">
        <f t="shared" si="4"/>
        <v/>
      </c>
      <c r="K28" s="527" t="str">
        <f t="shared" si="4"/>
        <v/>
      </c>
      <c r="L28" s="523">
        <f t="shared" si="1"/>
        <v>24.78000000000003</v>
      </c>
      <c r="M28" s="523">
        <f t="shared" si="1"/>
        <v>96.958999999999847</v>
      </c>
      <c r="N28" s="523" t="str">
        <f t="shared" si="1"/>
        <v/>
      </c>
      <c r="O28" s="528" t="str">
        <f t="shared" si="1"/>
        <v/>
      </c>
      <c r="P28" s="529">
        <f t="shared" si="2"/>
        <v>121.73899999999988</v>
      </c>
      <c r="Q28" s="519"/>
      <c r="R28" s="1249" t="s">
        <v>56</v>
      </c>
      <c r="S28" s="1248">
        <v>24.78000000000003</v>
      </c>
      <c r="T28" s="1248">
        <v>23.549999999999994</v>
      </c>
      <c r="U28" s="1248"/>
      <c r="V28" s="1248"/>
      <c r="W28" s="1248"/>
      <c r="X28" s="1248">
        <v>73.40899999999985</v>
      </c>
      <c r="Y28" s="1248"/>
      <c r="Z28" s="1248"/>
      <c r="AA28" s="1248">
        <v>121.73899999999988</v>
      </c>
    </row>
    <row r="29" spans="1:27" s="461" customFormat="1" ht="21" customHeight="1" x14ac:dyDescent="0.25">
      <c r="A29" s="460"/>
      <c r="B29" s="520">
        <f t="shared" si="3"/>
        <v>23</v>
      </c>
      <c r="C29" s="521" t="s">
        <v>58</v>
      </c>
      <c r="D29" s="522">
        <f t="shared" si="4"/>
        <v>3.6900000000000008</v>
      </c>
      <c r="E29" s="523">
        <f t="shared" si="4"/>
        <v>0.25000000000000006</v>
      </c>
      <c r="F29" s="523">
        <f t="shared" si="4"/>
        <v>0.26999999999999996</v>
      </c>
      <c r="G29" s="524" t="str">
        <f t="shared" si="4"/>
        <v/>
      </c>
      <c r="H29" s="525" t="str">
        <f t="shared" si="4"/>
        <v/>
      </c>
      <c r="I29" s="523" t="str">
        <f t="shared" si="4"/>
        <v/>
      </c>
      <c r="J29" s="526" t="str">
        <f t="shared" si="4"/>
        <v/>
      </c>
      <c r="K29" s="527" t="str">
        <f t="shared" si="4"/>
        <v/>
      </c>
      <c r="L29" s="523">
        <f t="shared" si="1"/>
        <v>3.6900000000000008</v>
      </c>
      <c r="M29" s="523">
        <f t="shared" si="1"/>
        <v>0.25000000000000006</v>
      </c>
      <c r="N29" s="523">
        <f t="shared" si="1"/>
        <v>0.26999999999999996</v>
      </c>
      <c r="O29" s="528" t="str">
        <f t="shared" si="1"/>
        <v/>
      </c>
      <c r="P29" s="529">
        <f t="shared" si="2"/>
        <v>4.2100000000000009</v>
      </c>
      <c r="Q29" s="519"/>
      <c r="R29" s="1249" t="s">
        <v>58</v>
      </c>
      <c r="S29" s="1248">
        <v>3.6900000000000008</v>
      </c>
      <c r="T29" s="1248">
        <v>0.25000000000000006</v>
      </c>
      <c r="U29" s="1248">
        <v>0.26999999999999996</v>
      </c>
      <c r="V29" s="1248"/>
      <c r="W29" s="1248"/>
      <c r="X29" s="1248"/>
      <c r="Y29" s="1248"/>
      <c r="Z29" s="1248"/>
      <c r="AA29" s="1248">
        <v>4.2100000000000009</v>
      </c>
    </row>
    <row r="30" spans="1:27" s="461" customFormat="1" ht="21" customHeight="1" x14ac:dyDescent="0.25">
      <c r="A30" s="460"/>
      <c r="B30" s="520">
        <f t="shared" si="3"/>
        <v>24</v>
      </c>
      <c r="C30" s="521" t="s">
        <v>60</v>
      </c>
      <c r="D30" s="522">
        <f t="shared" si="4"/>
        <v>9.7949999999999982</v>
      </c>
      <c r="E30" s="523">
        <f t="shared" si="4"/>
        <v>3.9000000000000012</v>
      </c>
      <c r="F30" s="523" t="str">
        <f t="shared" si="4"/>
        <v/>
      </c>
      <c r="G30" s="524" t="str">
        <f t="shared" si="4"/>
        <v/>
      </c>
      <c r="H30" s="525" t="str">
        <f t="shared" si="4"/>
        <v/>
      </c>
      <c r="I30" s="523" t="str">
        <f t="shared" si="4"/>
        <v/>
      </c>
      <c r="J30" s="526" t="str">
        <f t="shared" si="4"/>
        <v/>
      </c>
      <c r="K30" s="527" t="str">
        <f t="shared" si="4"/>
        <v/>
      </c>
      <c r="L30" s="523">
        <f t="shared" si="1"/>
        <v>9.7949999999999982</v>
      </c>
      <c r="M30" s="523">
        <f t="shared" si="1"/>
        <v>3.9000000000000012</v>
      </c>
      <c r="N30" s="523" t="str">
        <f t="shared" si="1"/>
        <v/>
      </c>
      <c r="O30" s="528" t="str">
        <f t="shared" si="1"/>
        <v/>
      </c>
      <c r="P30" s="529">
        <f t="shared" si="2"/>
        <v>13.695</v>
      </c>
      <c r="Q30" s="519"/>
      <c r="R30" s="1249" t="s">
        <v>60</v>
      </c>
      <c r="S30" s="1248">
        <v>9.7949999999999982</v>
      </c>
      <c r="T30" s="1248">
        <v>3.9000000000000012</v>
      </c>
      <c r="U30" s="1248"/>
      <c r="V30" s="1248"/>
      <c r="W30" s="1248"/>
      <c r="X30" s="1248"/>
      <c r="Y30" s="1248"/>
      <c r="Z30" s="1248"/>
      <c r="AA30" s="1248">
        <v>13.695</v>
      </c>
    </row>
    <row r="31" spans="1:27" s="461" customFormat="1" ht="21" customHeight="1" x14ac:dyDescent="0.25">
      <c r="A31" s="460"/>
      <c r="B31" s="520">
        <f t="shared" si="3"/>
        <v>25</v>
      </c>
      <c r="C31" s="521" t="s">
        <v>62</v>
      </c>
      <c r="D31" s="522" t="str">
        <f t="shared" si="4"/>
        <v/>
      </c>
      <c r="E31" s="523" t="str">
        <f t="shared" si="4"/>
        <v/>
      </c>
      <c r="F31" s="523" t="str">
        <f t="shared" si="4"/>
        <v/>
      </c>
      <c r="G31" s="524" t="str">
        <f t="shared" si="4"/>
        <v/>
      </c>
      <c r="H31" s="525">
        <f t="shared" si="4"/>
        <v>0.83000000000000018</v>
      </c>
      <c r="I31" s="523">
        <f t="shared" si="4"/>
        <v>2.9459999999999984</v>
      </c>
      <c r="J31" s="526">
        <f t="shared" si="4"/>
        <v>0.01</v>
      </c>
      <c r="K31" s="527" t="str">
        <f t="shared" si="4"/>
        <v/>
      </c>
      <c r="L31" s="523">
        <f t="shared" si="1"/>
        <v>0.83000000000000018</v>
      </c>
      <c r="M31" s="523">
        <f t="shared" si="1"/>
        <v>2.9459999999999984</v>
      </c>
      <c r="N31" s="523">
        <f t="shared" si="1"/>
        <v>0.01</v>
      </c>
      <c r="O31" s="528" t="str">
        <f t="shared" si="1"/>
        <v/>
      </c>
      <c r="P31" s="529">
        <f t="shared" si="2"/>
        <v>3.7859999999999983</v>
      </c>
      <c r="Q31" s="519"/>
      <c r="R31" s="1249" t="s">
        <v>62</v>
      </c>
      <c r="S31" s="1248"/>
      <c r="T31" s="1248"/>
      <c r="U31" s="1248"/>
      <c r="V31" s="1248"/>
      <c r="W31" s="1248">
        <v>0.83000000000000018</v>
      </c>
      <c r="X31" s="1248">
        <v>2.9459999999999984</v>
      </c>
      <c r="Y31" s="1248">
        <v>0.01</v>
      </c>
      <c r="Z31" s="1248"/>
      <c r="AA31" s="1248">
        <v>3.7859999999999983</v>
      </c>
    </row>
    <row r="32" spans="1:27" s="461" customFormat="1" ht="21" customHeight="1" x14ac:dyDescent="0.25">
      <c r="A32" s="460"/>
      <c r="B32" s="520">
        <f t="shared" si="3"/>
        <v>26</v>
      </c>
      <c r="C32" s="521" t="s">
        <v>64</v>
      </c>
      <c r="D32" s="522">
        <f t="shared" si="4"/>
        <v>13.167000000000003</v>
      </c>
      <c r="E32" s="523" t="str">
        <f t="shared" si="4"/>
        <v/>
      </c>
      <c r="F32" s="523" t="str">
        <f t="shared" si="4"/>
        <v/>
      </c>
      <c r="G32" s="524" t="str">
        <f t="shared" si="4"/>
        <v/>
      </c>
      <c r="H32" s="525" t="str">
        <f t="shared" si="4"/>
        <v/>
      </c>
      <c r="I32" s="523" t="str">
        <f t="shared" si="4"/>
        <v/>
      </c>
      <c r="J32" s="526" t="str">
        <f t="shared" si="4"/>
        <v/>
      </c>
      <c r="K32" s="527" t="str">
        <f t="shared" si="4"/>
        <v/>
      </c>
      <c r="L32" s="523">
        <f t="shared" si="1"/>
        <v>13.167000000000003</v>
      </c>
      <c r="M32" s="523" t="str">
        <f t="shared" si="1"/>
        <v/>
      </c>
      <c r="N32" s="523" t="str">
        <f t="shared" si="1"/>
        <v/>
      </c>
      <c r="O32" s="528" t="str">
        <f t="shared" si="1"/>
        <v/>
      </c>
      <c r="P32" s="529">
        <f t="shared" si="2"/>
        <v>13.167000000000003</v>
      </c>
      <c r="Q32" s="519"/>
      <c r="R32" s="1249" t="s">
        <v>64</v>
      </c>
      <c r="S32" s="1248">
        <v>13.167000000000003</v>
      </c>
      <c r="T32" s="1248"/>
      <c r="U32" s="1248"/>
      <c r="V32" s="1248"/>
      <c r="W32" s="1248"/>
      <c r="X32" s="1248"/>
      <c r="Y32" s="1248"/>
      <c r="Z32" s="1248"/>
      <c r="AA32" s="1248">
        <v>13.167000000000003</v>
      </c>
    </row>
    <row r="33" spans="1:27" s="532" customFormat="1" ht="21" customHeight="1" x14ac:dyDescent="0.25">
      <c r="A33" s="530"/>
      <c r="B33" s="520">
        <f t="shared" si="3"/>
        <v>27</v>
      </c>
      <c r="C33" s="521" t="s">
        <v>66</v>
      </c>
      <c r="D33" s="522">
        <f t="shared" si="4"/>
        <v>19.374000000000009</v>
      </c>
      <c r="E33" s="523">
        <f t="shared" si="4"/>
        <v>3.4499999999999966</v>
      </c>
      <c r="F33" s="523" t="str">
        <f t="shared" si="4"/>
        <v/>
      </c>
      <c r="G33" s="524" t="str">
        <f t="shared" si="4"/>
        <v/>
      </c>
      <c r="H33" s="525" t="str">
        <f t="shared" si="4"/>
        <v/>
      </c>
      <c r="I33" s="523" t="str">
        <f t="shared" si="4"/>
        <v/>
      </c>
      <c r="J33" s="526" t="str">
        <f t="shared" si="4"/>
        <v/>
      </c>
      <c r="K33" s="527" t="str">
        <f t="shared" si="4"/>
        <v/>
      </c>
      <c r="L33" s="523">
        <f t="shared" si="1"/>
        <v>19.374000000000009</v>
      </c>
      <c r="M33" s="523">
        <f t="shared" si="1"/>
        <v>3.4499999999999966</v>
      </c>
      <c r="N33" s="523" t="str">
        <f t="shared" si="1"/>
        <v/>
      </c>
      <c r="O33" s="528" t="str">
        <f t="shared" si="1"/>
        <v/>
      </c>
      <c r="P33" s="529">
        <f t="shared" si="2"/>
        <v>22.824000000000005</v>
      </c>
      <c r="Q33" s="531"/>
      <c r="R33" s="1249" t="s">
        <v>66</v>
      </c>
      <c r="S33" s="1248">
        <v>19.374000000000009</v>
      </c>
      <c r="T33" s="1248">
        <v>3.4499999999999966</v>
      </c>
      <c r="U33" s="1248"/>
      <c r="V33" s="1248"/>
      <c r="W33" s="1248"/>
      <c r="X33" s="1248"/>
      <c r="Y33" s="1248"/>
      <c r="Z33" s="1248"/>
      <c r="AA33" s="1248">
        <v>22.824000000000005</v>
      </c>
    </row>
    <row r="34" spans="1:27" s="461" customFormat="1" ht="21" customHeight="1" x14ac:dyDescent="0.25">
      <c r="A34" s="460"/>
      <c r="B34" s="520">
        <f t="shared" si="3"/>
        <v>28</v>
      </c>
      <c r="C34" s="521" t="s">
        <v>68</v>
      </c>
      <c r="D34" s="522">
        <f t="shared" si="4"/>
        <v>1.9999999999999993</v>
      </c>
      <c r="E34" s="523">
        <f t="shared" si="4"/>
        <v>49.789000000000001</v>
      </c>
      <c r="F34" s="523" t="str">
        <f t="shared" si="4"/>
        <v/>
      </c>
      <c r="G34" s="524" t="str">
        <f t="shared" si="4"/>
        <v/>
      </c>
      <c r="H34" s="525" t="str">
        <f t="shared" si="4"/>
        <v/>
      </c>
      <c r="I34" s="523" t="str">
        <f t="shared" si="4"/>
        <v/>
      </c>
      <c r="J34" s="526" t="str">
        <f t="shared" si="4"/>
        <v/>
      </c>
      <c r="K34" s="527" t="str">
        <f t="shared" si="4"/>
        <v/>
      </c>
      <c r="L34" s="523">
        <f t="shared" si="1"/>
        <v>1.9999999999999993</v>
      </c>
      <c r="M34" s="523">
        <f t="shared" si="1"/>
        <v>49.789000000000001</v>
      </c>
      <c r="N34" s="523" t="str">
        <f t="shared" si="1"/>
        <v/>
      </c>
      <c r="O34" s="528" t="str">
        <f t="shared" si="1"/>
        <v/>
      </c>
      <c r="P34" s="529">
        <f t="shared" si="2"/>
        <v>51.789000000000001</v>
      </c>
      <c r="Q34" s="519"/>
      <c r="R34" s="1249" t="s">
        <v>68</v>
      </c>
      <c r="S34" s="1248">
        <v>1.9999999999999993</v>
      </c>
      <c r="T34" s="1248">
        <v>49.789000000000001</v>
      </c>
      <c r="U34" s="1248"/>
      <c r="V34" s="1248"/>
      <c r="W34" s="1248"/>
      <c r="X34" s="1248"/>
      <c r="Y34" s="1248"/>
      <c r="Z34" s="1248"/>
      <c r="AA34" s="1248">
        <v>51.789000000000001</v>
      </c>
    </row>
    <row r="35" spans="1:27" s="461" customFormat="1" ht="21" customHeight="1" x14ac:dyDescent="0.25">
      <c r="A35" s="460"/>
      <c r="B35" s="520">
        <f t="shared" si="3"/>
        <v>29</v>
      </c>
      <c r="C35" s="521" t="s">
        <v>70</v>
      </c>
      <c r="D35" s="522">
        <f t="shared" si="4"/>
        <v>4.0799999999999956</v>
      </c>
      <c r="E35" s="523">
        <f t="shared" si="4"/>
        <v>2.56</v>
      </c>
      <c r="F35" s="523" t="str">
        <f t="shared" si="4"/>
        <v/>
      </c>
      <c r="G35" s="524" t="str">
        <f t="shared" si="4"/>
        <v/>
      </c>
      <c r="H35" s="525" t="str">
        <f t="shared" si="4"/>
        <v/>
      </c>
      <c r="I35" s="523" t="str">
        <f t="shared" si="4"/>
        <v/>
      </c>
      <c r="J35" s="526" t="str">
        <f t="shared" si="4"/>
        <v/>
      </c>
      <c r="K35" s="527" t="str">
        <f t="shared" si="4"/>
        <v/>
      </c>
      <c r="L35" s="523">
        <f t="shared" si="1"/>
        <v>4.0799999999999956</v>
      </c>
      <c r="M35" s="523">
        <f t="shared" si="1"/>
        <v>2.56</v>
      </c>
      <c r="N35" s="523" t="str">
        <f t="shared" si="1"/>
        <v/>
      </c>
      <c r="O35" s="528" t="str">
        <f t="shared" si="1"/>
        <v/>
      </c>
      <c r="P35" s="529">
        <f t="shared" si="2"/>
        <v>6.6399999999999952</v>
      </c>
      <c r="Q35" s="519"/>
      <c r="R35" s="1249" t="s">
        <v>70</v>
      </c>
      <c r="S35" s="1248">
        <v>4.0799999999999956</v>
      </c>
      <c r="T35" s="1248">
        <v>2.56</v>
      </c>
      <c r="U35" s="1248"/>
      <c r="V35" s="1248"/>
      <c r="W35" s="1248"/>
      <c r="X35" s="1248"/>
      <c r="Y35" s="1248"/>
      <c r="Z35" s="1248"/>
      <c r="AA35" s="1248">
        <v>6.6399999999999952</v>
      </c>
    </row>
    <row r="36" spans="1:27" s="461" customFormat="1" ht="21" customHeight="1" x14ac:dyDescent="0.25">
      <c r="A36" s="460"/>
      <c r="B36" s="520">
        <f t="shared" si="3"/>
        <v>30</v>
      </c>
      <c r="C36" s="521" t="s">
        <v>72</v>
      </c>
      <c r="D36" s="522">
        <f t="shared" si="4"/>
        <v>898.15000000000146</v>
      </c>
      <c r="E36" s="523">
        <f t="shared" si="4"/>
        <v>17.342999999999996</v>
      </c>
      <c r="F36" s="523" t="str">
        <f t="shared" si="4"/>
        <v/>
      </c>
      <c r="G36" s="524" t="str">
        <f t="shared" si="4"/>
        <v/>
      </c>
      <c r="H36" s="525" t="str">
        <f t="shared" si="4"/>
        <v/>
      </c>
      <c r="I36" s="523" t="str">
        <f t="shared" si="4"/>
        <v/>
      </c>
      <c r="J36" s="526" t="str">
        <f t="shared" si="4"/>
        <v/>
      </c>
      <c r="K36" s="527" t="str">
        <f t="shared" si="4"/>
        <v/>
      </c>
      <c r="L36" s="523">
        <f t="shared" si="1"/>
        <v>898.15000000000146</v>
      </c>
      <c r="M36" s="523">
        <f t="shared" si="1"/>
        <v>17.342999999999996</v>
      </c>
      <c r="N36" s="523" t="str">
        <f t="shared" si="1"/>
        <v/>
      </c>
      <c r="O36" s="528" t="str">
        <f t="shared" si="1"/>
        <v/>
      </c>
      <c r="P36" s="529">
        <f t="shared" si="2"/>
        <v>915.49300000000142</v>
      </c>
      <c r="Q36" s="519"/>
      <c r="R36" s="1249" t="s">
        <v>72</v>
      </c>
      <c r="S36" s="1248">
        <v>898.15000000000146</v>
      </c>
      <c r="T36" s="1248">
        <v>17.342999999999996</v>
      </c>
      <c r="U36" s="1248"/>
      <c r="V36" s="1248"/>
      <c r="W36" s="1248"/>
      <c r="X36" s="1248"/>
      <c r="Y36" s="1248"/>
      <c r="Z36" s="1248"/>
      <c r="AA36" s="1248">
        <v>915.49300000000142</v>
      </c>
    </row>
    <row r="37" spans="1:27" s="461" customFormat="1" ht="21" customHeight="1" x14ac:dyDescent="0.25">
      <c r="A37" s="460"/>
      <c r="B37" s="520">
        <f t="shared" si="3"/>
        <v>31</v>
      </c>
      <c r="C37" s="521" t="s">
        <v>74</v>
      </c>
      <c r="D37" s="522">
        <f t="shared" si="4"/>
        <v>171.13000000000022</v>
      </c>
      <c r="E37" s="523">
        <f t="shared" si="4"/>
        <v>54.050999999999995</v>
      </c>
      <c r="F37" s="523" t="str">
        <f t="shared" si="4"/>
        <v/>
      </c>
      <c r="G37" s="524" t="str">
        <f t="shared" si="4"/>
        <v/>
      </c>
      <c r="H37" s="525" t="str">
        <f t="shared" si="4"/>
        <v/>
      </c>
      <c r="I37" s="523" t="str">
        <f t="shared" si="4"/>
        <v/>
      </c>
      <c r="J37" s="526" t="str">
        <f t="shared" si="4"/>
        <v/>
      </c>
      <c r="K37" s="527" t="str">
        <f t="shared" si="4"/>
        <v/>
      </c>
      <c r="L37" s="523">
        <f t="shared" si="1"/>
        <v>171.13000000000022</v>
      </c>
      <c r="M37" s="523">
        <f t="shared" si="1"/>
        <v>54.050999999999995</v>
      </c>
      <c r="N37" s="523" t="str">
        <f t="shared" si="1"/>
        <v/>
      </c>
      <c r="O37" s="528" t="str">
        <f t="shared" si="1"/>
        <v/>
      </c>
      <c r="P37" s="529">
        <f t="shared" si="2"/>
        <v>225.18100000000021</v>
      </c>
      <c r="Q37" s="519"/>
      <c r="R37" s="1249" t="s">
        <v>74</v>
      </c>
      <c r="S37" s="1248">
        <v>171.13000000000022</v>
      </c>
      <c r="T37" s="1248">
        <v>54.050999999999995</v>
      </c>
      <c r="U37" s="1248"/>
      <c r="V37" s="1248"/>
      <c r="W37" s="1248"/>
      <c r="X37" s="1248"/>
      <c r="Y37" s="1248"/>
      <c r="Z37" s="1248"/>
      <c r="AA37" s="1248">
        <v>225.18100000000021</v>
      </c>
    </row>
    <row r="38" spans="1:27" s="461" customFormat="1" ht="21" customHeight="1" x14ac:dyDescent="0.25">
      <c r="A38" s="460"/>
      <c r="B38" s="520">
        <f t="shared" si="3"/>
        <v>32</v>
      </c>
      <c r="C38" s="521" t="s">
        <v>76</v>
      </c>
      <c r="D38" s="522">
        <f t="shared" si="4"/>
        <v>22.093000000000004</v>
      </c>
      <c r="E38" s="523">
        <f t="shared" si="4"/>
        <v>23.061000000000007</v>
      </c>
      <c r="F38" s="523" t="str">
        <f t="shared" si="4"/>
        <v/>
      </c>
      <c r="G38" s="524" t="str">
        <f t="shared" si="4"/>
        <v/>
      </c>
      <c r="H38" s="525" t="str">
        <f t="shared" si="4"/>
        <v/>
      </c>
      <c r="I38" s="523" t="str">
        <f t="shared" si="4"/>
        <v/>
      </c>
      <c r="J38" s="526" t="str">
        <f t="shared" si="4"/>
        <v/>
      </c>
      <c r="K38" s="527" t="str">
        <f t="shared" si="4"/>
        <v/>
      </c>
      <c r="L38" s="523">
        <f t="shared" si="1"/>
        <v>22.093000000000004</v>
      </c>
      <c r="M38" s="523">
        <f t="shared" si="1"/>
        <v>23.061000000000007</v>
      </c>
      <c r="N38" s="523" t="str">
        <f t="shared" si="1"/>
        <v/>
      </c>
      <c r="O38" s="528" t="str">
        <f t="shared" si="1"/>
        <v/>
      </c>
      <c r="P38" s="529">
        <f t="shared" si="2"/>
        <v>45.154000000000011</v>
      </c>
      <c r="Q38" s="519"/>
      <c r="R38" s="1249" t="s">
        <v>76</v>
      </c>
      <c r="S38" s="1248">
        <v>22.093000000000004</v>
      </c>
      <c r="T38" s="1248">
        <v>23.061000000000007</v>
      </c>
      <c r="U38" s="1248"/>
      <c r="V38" s="1248"/>
      <c r="W38" s="1248"/>
      <c r="X38" s="1248"/>
      <c r="Y38" s="1248"/>
      <c r="Z38" s="1248"/>
      <c r="AA38" s="1248">
        <v>45.154000000000011</v>
      </c>
    </row>
    <row r="39" spans="1:27" s="461" customFormat="1" ht="21" customHeight="1" x14ac:dyDescent="0.25">
      <c r="A39" s="460"/>
      <c r="B39" s="520">
        <f t="shared" si="3"/>
        <v>33</v>
      </c>
      <c r="C39" s="521" t="s">
        <v>1463</v>
      </c>
      <c r="D39" s="522" t="str">
        <f t="shared" si="4"/>
        <v/>
      </c>
      <c r="E39" s="523" t="str">
        <f t="shared" si="4"/>
        <v/>
      </c>
      <c r="F39" s="523" t="str">
        <f t="shared" si="4"/>
        <v/>
      </c>
      <c r="G39" s="524" t="str">
        <f t="shared" si="4"/>
        <v/>
      </c>
      <c r="H39" s="525">
        <f t="shared" si="4"/>
        <v>0.371</v>
      </c>
      <c r="I39" s="523">
        <f t="shared" si="4"/>
        <v>4.42</v>
      </c>
      <c r="J39" s="526" t="str">
        <f t="shared" si="4"/>
        <v/>
      </c>
      <c r="K39" s="527" t="str">
        <f t="shared" si="4"/>
        <v/>
      </c>
      <c r="L39" s="523">
        <f t="shared" si="1"/>
        <v>0.371</v>
      </c>
      <c r="M39" s="523">
        <f t="shared" si="1"/>
        <v>4.42</v>
      </c>
      <c r="N39" s="523" t="str">
        <f t="shared" si="1"/>
        <v/>
      </c>
      <c r="O39" s="528" t="str">
        <f t="shared" si="1"/>
        <v/>
      </c>
      <c r="P39" s="529">
        <f t="shared" si="2"/>
        <v>4.7910000000000004</v>
      </c>
      <c r="Q39" s="519"/>
      <c r="R39" s="1249" t="s">
        <v>1463</v>
      </c>
      <c r="S39" s="1248"/>
      <c r="T39" s="1248"/>
      <c r="U39" s="1248"/>
      <c r="V39" s="1248"/>
      <c r="W39" s="1248">
        <v>0.371</v>
      </c>
      <c r="X39" s="1248">
        <v>4.42</v>
      </c>
      <c r="Y39" s="1248"/>
      <c r="Z39" s="1248"/>
      <c r="AA39" s="1248">
        <v>4.7910000000000004</v>
      </c>
    </row>
    <row r="40" spans="1:27" s="461" customFormat="1" ht="21" customHeight="1" x14ac:dyDescent="0.25">
      <c r="A40" s="460"/>
      <c r="B40" s="520">
        <f t="shared" si="3"/>
        <v>34</v>
      </c>
      <c r="C40" s="521" t="s">
        <v>78</v>
      </c>
      <c r="D40" s="522">
        <f t="shared" si="4"/>
        <v>0.52400000000000002</v>
      </c>
      <c r="E40" s="523" t="str">
        <f t="shared" si="4"/>
        <v/>
      </c>
      <c r="F40" s="523" t="str">
        <f t="shared" si="4"/>
        <v/>
      </c>
      <c r="G40" s="524" t="str">
        <f t="shared" si="4"/>
        <v/>
      </c>
      <c r="H40" s="525" t="str">
        <f t="shared" si="4"/>
        <v/>
      </c>
      <c r="I40" s="523" t="str">
        <f t="shared" si="4"/>
        <v/>
      </c>
      <c r="J40" s="526" t="str">
        <f t="shared" si="4"/>
        <v/>
      </c>
      <c r="K40" s="527" t="str">
        <f t="shared" si="4"/>
        <v/>
      </c>
      <c r="L40" s="523">
        <f t="shared" si="1"/>
        <v>0.52400000000000002</v>
      </c>
      <c r="M40" s="523" t="str">
        <f t="shared" si="1"/>
        <v/>
      </c>
      <c r="N40" s="523" t="str">
        <f t="shared" si="1"/>
        <v/>
      </c>
      <c r="O40" s="528" t="str">
        <f t="shared" si="1"/>
        <v/>
      </c>
      <c r="P40" s="529">
        <f t="shared" si="2"/>
        <v>0.52400000000000002</v>
      </c>
      <c r="Q40" s="519"/>
      <c r="R40" s="1249" t="s">
        <v>78</v>
      </c>
      <c r="S40" s="1248">
        <v>0.52400000000000002</v>
      </c>
      <c r="T40" s="1248"/>
      <c r="U40" s="1248"/>
      <c r="V40" s="1248"/>
      <c r="W40" s="1248"/>
      <c r="X40" s="1248"/>
      <c r="Y40" s="1248"/>
      <c r="Z40" s="1248"/>
      <c r="AA40" s="1248">
        <v>0.52400000000000002</v>
      </c>
    </row>
    <row r="41" spans="1:27" s="461" customFormat="1" ht="21" customHeight="1" x14ac:dyDescent="0.25">
      <c r="A41" s="460"/>
      <c r="B41" s="520">
        <f t="shared" si="3"/>
        <v>35</v>
      </c>
      <c r="C41" s="521" t="s">
        <v>80</v>
      </c>
      <c r="D41" s="522">
        <f t="shared" si="4"/>
        <v>5</v>
      </c>
      <c r="E41" s="523" t="str">
        <f t="shared" si="4"/>
        <v/>
      </c>
      <c r="F41" s="523" t="str">
        <f t="shared" si="4"/>
        <v/>
      </c>
      <c r="G41" s="524" t="str">
        <f t="shared" si="4"/>
        <v/>
      </c>
      <c r="H41" s="525" t="str">
        <f t="shared" si="4"/>
        <v/>
      </c>
      <c r="I41" s="523" t="str">
        <f t="shared" si="4"/>
        <v/>
      </c>
      <c r="J41" s="526" t="str">
        <f t="shared" si="4"/>
        <v/>
      </c>
      <c r="K41" s="527" t="str">
        <f t="shared" si="4"/>
        <v/>
      </c>
      <c r="L41" s="523">
        <f t="shared" si="1"/>
        <v>5</v>
      </c>
      <c r="M41" s="523" t="str">
        <f t="shared" si="1"/>
        <v/>
      </c>
      <c r="N41" s="523" t="str">
        <f t="shared" si="1"/>
        <v/>
      </c>
      <c r="O41" s="528" t="str">
        <f t="shared" si="1"/>
        <v/>
      </c>
      <c r="P41" s="529">
        <f t="shared" si="2"/>
        <v>5</v>
      </c>
      <c r="Q41" s="519"/>
      <c r="R41" s="1249" t="s">
        <v>80</v>
      </c>
      <c r="S41" s="1248">
        <v>5</v>
      </c>
      <c r="T41" s="1248"/>
      <c r="U41" s="1248"/>
      <c r="V41" s="1248"/>
      <c r="W41" s="1248"/>
      <c r="X41" s="1248"/>
      <c r="Y41" s="1248"/>
      <c r="Z41" s="1248"/>
      <c r="AA41" s="1248">
        <v>5</v>
      </c>
    </row>
    <row r="42" spans="1:27" s="461" customFormat="1" ht="21" customHeight="1" x14ac:dyDescent="0.25">
      <c r="A42" s="460"/>
      <c r="B42" s="520">
        <f t="shared" si="3"/>
        <v>36</v>
      </c>
      <c r="C42" s="521" t="s">
        <v>82</v>
      </c>
      <c r="D42" s="522">
        <f t="shared" si="4"/>
        <v>72.885999999999953</v>
      </c>
      <c r="E42" s="523" t="str">
        <f t="shared" si="4"/>
        <v/>
      </c>
      <c r="F42" s="523" t="str">
        <f t="shared" si="4"/>
        <v/>
      </c>
      <c r="G42" s="524" t="str">
        <f t="shared" si="4"/>
        <v/>
      </c>
      <c r="H42" s="525" t="str">
        <f t="shared" si="4"/>
        <v/>
      </c>
      <c r="I42" s="523" t="str">
        <f t="shared" si="4"/>
        <v/>
      </c>
      <c r="J42" s="526" t="str">
        <f t="shared" si="4"/>
        <v/>
      </c>
      <c r="K42" s="527" t="str">
        <f t="shared" si="4"/>
        <v/>
      </c>
      <c r="L42" s="523">
        <f t="shared" si="1"/>
        <v>72.885999999999953</v>
      </c>
      <c r="M42" s="523" t="str">
        <f t="shared" si="1"/>
        <v/>
      </c>
      <c r="N42" s="523" t="str">
        <f t="shared" si="1"/>
        <v/>
      </c>
      <c r="O42" s="528" t="str">
        <f t="shared" si="1"/>
        <v/>
      </c>
      <c r="P42" s="529">
        <f t="shared" si="2"/>
        <v>72.885999999999953</v>
      </c>
      <c r="Q42" s="519"/>
      <c r="R42" s="1249" t="s">
        <v>82</v>
      </c>
      <c r="S42" s="1248">
        <v>72.885999999999953</v>
      </c>
      <c r="T42" s="1248"/>
      <c r="U42" s="1248"/>
      <c r="V42" s="1248"/>
      <c r="W42" s="1248"/>
      <c r="X42" s="1248"/>
      <c r="Y42" s="1248"/>
      <c r="Z42" s="1248"/>
      <c r="AA42" s="1248">
        <v>72.885999999999953</v>
      </c>
    </row>
    <row r="43" spans="1:27" s="461" customFormat="1" ht="21" customHeight="1" x14ac:dyDescent="0.25">
      <c r="A43" s="460"/>
      <c r="B43" s="520">
        <f t="shared" si="3"/>
        <v>37</v>
      </c>
      <c r="C43" s="521" t="s">
        <v>84</v>
      </c>
      <c r="D43" s="522">
        <f t="shared" si="4"/>
        <v>188.66000000000003</v>
      </c>
      <c r="E43" s="523">
        <f t="shared" si="4"/>
        <v>5.2569999999999988</v>
      </c>
      <c r="F43" s="523" t="str">
        <f t="shared" si="4"/>
        <v/>
      </c>
      <c r="G43" s="524" t="str">
        <f t="shared" si="4"/>
        <v/>
      </c>
      <c r="H43" s="525" t="str">
        <f t="shared" si="4"/>
        <v/>
      </c>
      <c r="I43" s="523" t="str">
        <f t="shared" si="4"/>
        <v/>
      </c>
      <c r="J43" s="526" t="str">
        <f t="shared" si="4"/>
        <v/>
      </c>
      <c r="K43" s="527" t="str">
        <f t="shared" si="4"/>
        <v/>
      </c>
      <c r="L43" s="523">
        <f t="shared" si="1"/>
        <v>188.66000000000003</v>
      </c>
      <c r="M43" s="523">
        <f t="shared" si="1"/>
        <v>5.2569999999999988</v>
      </c>
      <c r="N43" s="523" t="str">
        <f t="shared" si="1"/>
        <v/>
      </c>
      <c r="O43" s="528" t="str">
        <f t="shared" si="1"/>
        <v/>
      </c>
      <c r="P43" s="529">
        <f t="shared" si="2"/>
        <v>193.91700000000003</v>
      </c>
      <c r="Q43" s="519"/>
      <c r="R43" s="1249" t="s">
        <v>84</v>
      </c>
      <c r="S43" s="1248">
        <v>188.66000000000003</v>
      </c>
      <c r="T43" s="1248">
        <v>5.2569999999999988</v>
      </c>
      <c r="U43" s="1248"/>
      <c r="V43" s="1248"/>
      <c r="W43" s="1248"/>
      <c r="X43" s="1248"/>
      <c r="Y43" s="1248"/>
      <c r="Z43" s="1248"/>
      <c r="AA43" s="1248">
        <v>193.91700000000003</v>
      </c>
    </row>
    <row r="44" spans="1:27" s="461" customFormat="1" ht="21" customHeight="1" x14ac:dyDescent="0.25">
      <c r="A44" s="460"/>
      <c r="B44" s="520">
        <f t="shared" si="3"/>
        <v>38</v>
      </c>
      <c r="C44" s="521" t="s">
        <v>86</v>
      </c>
      <c r="D44" s="522">
        <f t="shared" si="4"/>
        <v>20</v>
      </c>
      <c r="E44" s="523" t="str">
        <f t="shared" si="4"/>
        <v/>
      </c>
      <c r="F44" s="523" t="str">
        <f t="shared" si="4"/>
        <v/>
      </c>
      <c r="G44" s="524" t="str">
        <f t="shared" si="4"/>
        <v/>
      </c>
      <c r="H44" s="525" t="str">
        <f t="shared" si="4"/>
        <v/>
      </c>
      <c r="I44" s="523" t="str">
        <f t="shared" si="4"/>
        <v/>
      </c>
      <c r="J44" s="526" t="str">
        <f t="shared" si="4"/>
        <v/>
      </c>
      <c r="K44" s="527" t="str">
        <f t="shared" si="4"/>
        <v/>
      </c>
      <c r="L44" s="523">
        <f t="shared" si="1"/>
        <v>20</v>
      </c>
      <c r="M44" s="523" t="str">
        <f t="shared" si="1"/>
        <v/>
      </c>
      <c r="N44" s="523" t="str">
        <f t="shared" si="1"/>
        <v/>
      </c>
      <c r="O44" s="528" t="str">
        <f t="shared" si="1"/>
        <v/>
      </c>
      <c r="P44" s="529">
        <f t="shared" si="2"/>
        <v>20</v>
      </c>
      <c r="Q44" s="519"/>
      <c r="R44" s="1249" t="s">
        <v>86</v>
      </c>
      <c r="S44" s="1248">
        <v>20</v>
      </c>
      <c r="T44" s="1248"/>
      <c r="U44" s="1248"/>
      <c r="V44" s="1248"/>
      <c r="W44" s="1248"/>
      <c r="X44" s="1248"/>
      <c r="Y44" s="1248"/>
      <c r="Z44" s="1248"/>
      <c r="AA44" s="1248">
        <v>20</v>
      </c>
    </row>
    <row r="45" spans="1:27" s="461" customFormat="1" ht="21" customHeight="1" x14ac:dyDescent="0.25">
      <c r="A45" s="460"/>
      <c r="B45" s="520">
        <f t="shared" si="3"/>
        <v>39</v>
      </c>
      <c r="C45" s="521" t="s">
        <v>88</v>
      </c>
      <c r="D45" s="522">
        <f t="shared" si="4"/>
        <v>117.71700000000003</v>
      </c>
      <c r="E45" s="523" t="str">
        <f t="shared" si="4"/>
        <v/>
      </c>
      <c r="F45" s="523" t="str">
        <f t="shared" si="4"/>
        <v/>
      </c>
      <c r="G45" s="524" t="str">
        <f t="shared" si="4"/>
        <v/>
      </c>
      <c r="H45" s="525" t="str">
        <f t="shared" si="4"/>
        <v/>
      </c>
      <c r="I45" s="523" t="str">
        <f t="shared" si="4"/>
        <v/>
      </c>
      <c r="J45" s="526" t="str">
        <f t="shared" si="4"/>
        <v/>
      </c>
      <c r="K45" s="527" t="str">
        <f t="shared" si="4"/>
        <v/>
      </c>
      <c r="L45" s="523">
        <f t="shared" si="1"/>
        <v>117.71700000000003</v>
      </c>
      <c r="M45" s="523" t="str">
        <f t="shared" si="1"/>
        <v/>
      </c>
      <c r="N45" s="523" t="str">
        <f t="shared" si="1"/>
        <v/>
      </c>
      <c r="O45" s="528" t="str">
        <f t="shared" si="1"/>
        <v/>
      </c>
      <c r="P45" s="529">
        <f t="shared" si="2"/>
        <v>117.71700000000003</v>
      </c>
      <c r="Q45" s="519"/>
      <c r="R45" s="1249" t="s">
        <v>88</v>
      </c>
      <c r="S45" s="1248">
        <v>117.71700000000003</v>
      </c>
      <c r="T45" s="1248"/>
      <c r="U45" s="1248"/>
      <c r="V45" s="1248"/>
      <c r="W45" s="1248"/>
      <c r="X45" s="1248"/>
      <c r="Y45" s="1248"/>
      <c r="Z45" s="1248"/>
      <c r="AA45" s="1248">
        <v>117.71700000000003</v>
      </c>
    </row>
    <row r="46" spans="1:27" s="461" customFormat="1" ht="21" customHeight="1" x14ac:dyDescent="0.25">
      <c r="A46" s="460"/>
      <c r="B46" s="520">
        <f t="shared" si="3"/>
        <v>40</v>
      </c>
      <c r="C46" s="521" t="s">
        <v>90</v>
      </c>
      <c r="D46" s="522">
        <f t="shared" si="4"/>
        <v>20.861999999999995</v>
      </c>
      <c r="E46" s="523" t="str">
        <f t="shared" si="4"/>
        <v/>
      </c>
      <c r="F46" s="523" t="str">
        <f t="shared" si="4"/>
        <v/>
      </c>
      <c r="G46" s="524" t="str">
        <f t="shared" si="4"/>
        <v/>
      </c>
      <c r="H46" s="525" t="str">
        <f t="shared" si="4"/>
        <v/>
      </c>
      <c r="I46" s="523" t="str">
        <f t="shared" si="4"/>
        <v/>
      </c>
      <c r="J46" s="526" t="str">
        <f t="shared" si="4"/>
        <v/>
      </c>
      <c r="K46" s="527" t="str">
        <f t="shared" si="4"/>
        <v/>
      </c>
      <c r="L46" s="523">
        <f t="shared" si="1"/>
        <v>20.861999999999995</v>
      </c>
      <c r="M46" s="523" t="str">
        <f t="shared" si="1"/>
        <v/>
      </c>
      <c r="N46" s="523" t="str">
        <f t="shared" si="1"/>
        <v/>
      </c>
      <c r="O46" s="528" t="str">
        <f t="shared" si="1"/>
        <v/>
      </c>
      <c r="P46" s="529">
        <f t="shared" si="2"/>
        <v>20.861999999999995</v>
      </c>
      <c r="Q46" s="519"/>
      <c r="R46" s="1249" t="s">
        <v>90</v>
      </c>
      <c r="S46" s="1248">
        <v>20.861999999999995</v>
      </c>
      <c r="T46" s="1248"/>
      <c r="U46" s="1248"/>
      <c r="V46" s="1248"/>
      <c r="W46" s="1248"/>
      <c r="X46" s="1248"/>
      <c r="Y46" s="1248"/>
      <c r="Z46" s="1248"/>
      <c r="AA46" s="1248">
        <v>20.861999999999995</v>
      </c>
    </row>
    <row r="47" spans="1:27" s="461" customFormat="1" ht="21" customHeight="1" x14ac:dyDescent="0.25">
      <c r="A47" s="460"/>
      <c r="B47" s="520">
        <f t="shared" si="3"/>
        <v>41</v>
      </c>
      <c r="C47" s="521" t="s">
        <v>92</v>
      </c>
      <c r="D47" s="522">
        <f t="shared" si="4"/>
        <v>476.74000000000018</v>
      </c>
      <c r="E47" s="523" t="str">
        <f t="shared" si="4"/>
        <v/>
      </c>
      <c r="F47" s="523" t="str">
        <f t="shared" si="4"/>
        <v/>
      </c>
      <c r="G47" s="524" t="str">
        <f t="shared" si="4"/>
        <v/>
      </c>
      <c r="H47" s="525" t="str">
        <f t="shared" si="4"/>
        <v/>
      </c>
      <c r="I47" s="523" t="str">
        <f t="shared" si="4"/>
        <v/>
      </c>
      <c r="J47" s="526" t="str">
        <f t="shared" si="4"/>
        <v/>
      </c>
      <c r="K47" s="527" t="str">
        <f t="shared" si="4"/>
        <v/>
      </c>
      <c r="L47" s="523">
        <f t="shared" si="1"/>
        <v>476.74000000000018</v>
      </c>
      <c r="M47" s="523" t="str">
        <f t="shared" si="1"/>
        <v/>
      </c>
      <c r="N47" s="523" t="str">
        <f t="shared" si="1"/>
        <v/>
      </c>
      <c r="O47" s="528" t="str">
        <f t="shared" si="1"/>
        <v/>
      </c>
      <c r="P47" s="529">
        <f t="shared" si="2"/>
        <v>476.74000000000018</v>
      </c>
      <c r="Q47" s="519"/>
      <c r="R47" s="1249" t="s">
        <v>92</v>
      </c>
      <c r="S47" s="1248">
        <v>476.74000000000018</v>
      </c>
      <c r="T47" s="1248"/>
      <c r="U47" s="1248"/>
      <c r="V47" s="1248"/>
      <c r="W47" s="1248"/>
      <c r="X47" s="1248"/>
      <c r="Y47" s="1248"/>
      <c r="Z47" s="1248"/>
      <c r="AA47" s="1248">
        <v>476.74000000000018</v>
      </c>
    </row>
    <row r="48" spans="1:27" s="461" customFormat="1" ht="21" customHeight="1" x14ac:dyDescent="0.25">
      <c r="A48" s="460"/>
      <c r="B48" s="520">
        <f t="shared" si="3"/>
        <v>42</v>
      </c>
      <c r="C48" s="521" t="s">
        <v>94</v>
      </c>
      <c r="D48" s="522">
        <f t="shared" si="4"/>
        <v>96.759999999999991</v>
      </c>
      <c r="E48" s="523" t="str">
        <f t="shared" si="4"/>
        <v/>
      </c>
      <c r="F48" s="523" t="str">
        <f t="shared" si="4"/>
        <v/>
      </c>
      <c r="G48" s="524" t="str">
        <f t="shared" si="4"/>
        <v/>
      </c>
      <c r="H48" s="525" t="str">
        <f t="shared" si="4"/>
        <v/>
      </c>
      <c r="I48" s="523" t="str">
        <f t="shared" si="4"/>
        <v/>
      </c>
      <c r="J48" s="526" t="str">
        <f t="shared" si="4"/>
        <v/>
      </c>
      <c r="K48" s="527" t="str">
        <f t="shared" si="4"/>
        <v/>
      </c>
      <c r="L48" s="523">
        <f t="shared" si="1"/>
        <v>96.759999999999991</v>
      </c>
      <c r="M48" s="523" t="str">
        <f t="shared" si="1"/>
        <v/>
      </c>
      <c r="N48" s="523" t="str">
        <f t="shared" si="1"/>
        <v/>
      </c>
      <c r="O48" s="528" t="str">
        <f t="shared" si="1"/>
        <v/>
      </c>
      <c r="P48" s="529">
        <f t="shared" si="2"/>
        <v>96.759999999999991</v>
      </c>
      <c r="Q48" s="519"/>
      <c r="R48" s="1249" t="s">
        <v>94</v>
      </c>
      <c r="S48" s="1248">
        <v>96.759999999999991</v>
      </c>
      <c r="T48" s="1248"/>
      <c r="U48" s="1248"/>
      <c r="V48" s="1248"/>
      <c r="W48" s="1248"/>
      <c r="X48" s="1248"/>
      <c r="Y48" s="1248"/>
      <c r="Z48" s="1248"/>
      <c r="AA48" s="1248">
        <v>96.759999999999991</v>
      </c>
    </row>
    <row r="49" spans="1:27" s="461" customFormat="1" ht="21" customHeight="1" x14ac:dyDescent="0.25">
      <c r="A49" s="460"/>
      <c r="B49" s="520">
        <f t="shared" si="3"/>
        <v>43</v>
      </c>
      <c r="C49" s="521" t="s">
        <v>96</v>
      </c>
      <c r="D49" s="522" t="str">
        <f t="shared" si="4"/>
        <v/>
      </c>
      <c r="E49" s="523" t="str">
        <f t="shared" si="4"/>
        <v/>
      </c>
      <c r="F49" s="523" t="str">
        <f t="shared" si="4"/>
        <v/>
      </c>
      <c r="G49" s="524" t="str">
        <f t="shared" si="4"/>
        <v/>
      </c>
      <c r="H49" s="525">
        <f t="shared" si="4"/>
        <v>0.77100000000000013</v>
      </c>
      <c r="I49" s="523" t="str">
        <f t="shared" si="4"/>
        <v/>
      </c>
      <c r="J49" s="526" t="str">
        <f t="shared" si="4"/>
        <v/>
      </c>
      <c r="K49" s="527" t="str">
        <f t="shared" si="4"/>
        <v/>
      </c>
      <c r="L49" s="523">
        <f t="shared" si="1"/>
        <v>0.77100000000000013</v>
      </c>
      <c r="M49" s="523" t="str">
        <f t="shared" si="1"/>
        <v/>
      </c>
      <c r="N49" s="523" t="str">
        <f t="shared" si="1"/>
        <v/>
      </c>
      <c r="O49" s="528" t="str">
        <f t="shared" si="1"/>
        <v/>
      </c>
      <c r="P49" s="529">
        <f t="shared" si="2"/>
        <v>0.77100000000000013</v>
      </c>
      <c r="Q49" s="519"/>
      <c r="R49" s="1249" t="s">
        <v>96</v>
      </c>
      <c r="S49" s="1248"/>
      <c r="T49" s="1248"/>
      <c r="U49" s="1248"/>
      <c r="V49" s="1248"/>
      <c r="W49" s="1248">
        <v>0.77100000000000013</v>
      </c>
      <c r="X49" s="1248"/>
      <c r="Y49" s="1248"/>
      <c r="Z49" s="1248"/>
      <c r="AA49" s="1248">
        <v>0.77100000000000013</v>
      </c>
    </row>
    <row r="50" spans="1:27" s="461" customFormat="1" ht="21" customHeight="1" x14ac:dyDescent="0.25">
      <c r="A50" s="460"/>
      <c r="B50" s="520">
        <f t="shared" si="3"/>
        <v>44</v>
      </c>
      <c r="C50" s="521" t="s">
        <v>98</v>
      </c>
      <c r="D50" s="522">
        <f t="shared" si="4"/>
        <v>19.899999999999988</v>
      </c>
      <c r="E50" s="523" t="str">
        <f t="shared" si="4"/>
        <v/>
      </c>
      <c r="F50" s="523" t="str">
        <f t="shared" si="4"/>
        <v/>
      </c>
      <c r="G50" s="524" t="str">
        <f t="shared" si="4"/>
        <v/>
      </c>
      <c r="H50" s="525" t="str">
        <f t="shared" si="4"/>
        <v/>
      </c>
      <c r="I50" s="523" t="str">
        <f t="shared" si="4"/>
        <v/>
      </c>
      <c r="J50" s="526" t="str">
        <f t="shared" si="4"/>
        <v/>
      </c>
      <c r="K50" s="527" t="str">
        <f t="shared" si="4"/>
        <v/>
      </c>
      <c r="L50" s="523">
        <f t="shared" si="1"/>
        <v>19.899999999999988</v>
      </c>
      <c r="M50" s="523" t="str">
        <f t="shared" si="1"/>
        <v/>
      </c>
      <c r="N50" s="523" t="str">
        <f t="shared" si="1"/>
        <v/>
      </c>
      <c r="O50" s="528" t="str">
        <f t="shared" si="1"/>
        <v/>
      </c>
      <c r="P50" s="529">
        <f t="shared" si="2"/>
        <v>19.899999999999988</v>
      </c>
      <c r="Q50" s="519"/>
      <c r="R50" s="1249" t="s">
        <v>98</v>
      </c>
      <c r="S50" s="1248">
        <v>19.899999999999988</v>
      </c>
      <c r="T50" s="1248"/>
      <c r="U50" s="1248"/>
      <c r="V50" s="1248"/>
      <c r="W50" s="1248"/>
      <c r="X50" s="1248"/>
      <c r="Y50" s="1248"/>
      <c r="Z50" s="1248"/>
      <c r="AA50" s="1248">
        <v>19.899999999999988</v>
      </c>
    </row>
    <row r="51" spans="1:27" s="461" customFormat="1" ht="21" customHeight="1" x14ac:dyDescent="0.25">
      <c r="A51" s="460"/>
      <c r="B51" s="520">
        <f t="shared" si="3"/>
        <v>45</v>
      </c>
      <c r="C51" s="521" t="s">
        <v>100</v>
      </c>
      <c r="D51" s="522">
        <f t="shared" si="4"/>
        <v>19.189999999999998</v>
      </c>
      <c r="E51" s="523">
        <f t="shared" si="4"/>
        <v>0.30999999999999989</v>
      </c>
      <c r="F51" s="523" t="str">
        <f t="shared" si="4"/>
        <v/>
      </c>
      <c r="G51" s="524" t="str">
        <f t="shared" si="4"/>
        <v/>
      </c>
      <c r="H51" s="525" t="str">
        <f t="shared" si="4"/>
        <v/>
      </c>
      <c r="I51" s="523" t="str">
        <f t="shared" si="4"/>
        <v/>
      </c>
      <c r="J51" s="526" t="str">
        <f t="shared" si="4"/>
        <v/>
      </c>
      <c r="K51" s="527" t="str">
        <f t="shared" si="4"/>
        <v/>
      </c>
      <c r="L51" s="523">
        <f t="shared" si="1"/>
        <v>19.189999999999998</v>
      </c>
      <c r="M51" s="523">
        <f t="shared" si="1"/>
        <v>0.30999999999999989</v>
      </c>
      <c r="N51" s="523" t="str">
        <f t="shared" si="1"/>
        <v/>
      </c>
      <c r="O51" s="528" t="str">
        <f t="shared" si="1"/>
        <v/>
      </c>
      <c r="P51" s="529">
        <f t="shared" si="2"/>
        <v>19.499999999999996</v>
      </c>
      <c r="Q51" s="519"/>
      <c r="R51" s="1249" t="s">
        <v>100</v>
      </c>
      <c r="S51" s="1248">
        <v>19.189999999999998</v>
      </c>
      <c r="T51" s="1248">
        <v>0.30999999999999989</v>
      </c>
      <c r="U51" s="1248"/>
      <c r="V51" s="1248"/>
      <c r="W51" s="1248"/>
      <c r="X51" s="1248"/>
      <c r="Y51" s="1248"/>
      <c r="Z51" s="1248"/>
      <c r="AA51" s="1248">
        <v>19.499999999999996</v>
      </c>
    </row>
    <row r="52" spans="1:27" s="461" customFormat="1" ht="21" customHeight="1" x14ac:dyDescent="0.25">
      <c r="A52" s="460"/>
      <c r="B52" s="520">
        <f t="shared" si="3"/>
        <v>46</v>
      </c>
      <c r="C52" s="521" t="s">
        <v>102</v>
      </c>
      <c r="D52" s="522" t="str">
        <f t="shared" si="4"/>
        <v/>
      </c>
      <c r="E52" s="523" t="str">
        <f t="shared" si="4"/>
        <v/>
      </c>
      <c r="F52" s="523" t="str">
        <f t="shared" si="4"/>
        <v/>
      </c>
      <c r="G52" s="524" t="str">
        <f t="shared" si="4"/>
        <v/>
      </c>
      <c r="H52" s="525" t="str">
        <f t="shared" si="4"/>
        <v/>
      </c>
      <c r="I52" s="523" t="str">
        <f t="shared" si="4"/>
        <v/>
      </c>
      <c r="J52" s="526" t="str">
        <f t="shared" si="4"/>
        <v/>
      </c>
      <c r="K52" s="527" t="str">
        <f t="shared" si="4"/>
        <v/>
      </c>
      <c r="L52" s="523" t="str">
        <f t="shared" si="1"/>
        <v/>
      </c>
      <c r="M52" s="523" t="str">
        <f t="shared" si="1"/>
        <v/>
      </c>
      <c r="N52" s="523" t="str">
        <f t="shared" si="1"/>
        <v/>
      </c>
      <c r="O52" s="528" t="str">
        <f t="shared" si="1"/>
        <v/>
      </c>
      <c r="P52" s="529">
        <f t="shared" si="2"/>
        <v>0</v>
      </c>
      <c r="Q52" s="519"/>
      <c r="R52" s="1249" t="s">
        <v>102</v>
      </c>
      <c r="S52" s="1248"/>
      <c r="T52" s="1248"/>
      <c r="U52" s="1248"/>
      <c r="V52" s="1248"/>
      <c r="W52" s="1248">
        <v>0</v>
      </c>
      <c r="X52" s="1248">
        <v>0</v>
      </c>
      <c r="Y52" s="1248"/>
      <c r="Z52" s="1248"/>
      <c r="AA52" s="1248">
        <v>0</v>
      </c>
    </row>
    <row r="53" spans="1:27" s="461" customFormat="1" ht="21" customHeight="1" x14ac:dyDescent="0.25">
      <c r="A53" s="460"/>
      <c r="B53" s="520">
        <f t="shared" si="3"/>
        <v>47</v>
      </c>
      <c r="C53" s="521" t="s">
        <v>104</v>
      </c>
      <c r="D53" s="522" t="str">
        <f t="shared" si="4"/>
        <v/>
      </c>
      <c r="E53" s="523" t="str">
        <f t="shared" si="4"/>
        <v/>
      </c>
      <c r="F53" s="523" t="str">
        <f t="shared" si="4"/>
        <v/>
      </c>
      <c r="G53" s="524" t="str">
        <f t="shared" si="4"/>
        <v/>
      </c>
      <c r="H53" s="525" t="str">
        <f t="shared" si="4"/>
        <v/>
      </c>
      <c r="I53" s="523" t="str">
        <f t="shared" si="4"/>
        <v/>
      </c>
      <c r="J53" s="526" t="str">
        <f t="shared" si="4"/>
        <v/>
      </c>
      <c r="K53" s="527" t="str">
        <f t="shared" si="4"/>
        <v/>
      </c>
      <c r="L53" s="523" t="str">
        <f t="shared" si="1"/>
        <v/>
      </c>
      <c r="M53" s="523" t="str">
        <f t="shared" si="1"/>
        <v/>
      </c>
      <c r="N53" s="523" t="str">
        <f t="shared" si="1"/>
        <v/>
      </c>
      <c r="O53" s="528" t="str">
        <f t="shared" si="1"/>
        <v/>
      </c>
      <c r="P53" s="529">
        <f t="shared" si="2"/>
        <v>0</v>
      </c>
      <c r="Q53" s="519"/>
      <c r="R53" s="1249" t="s">
        <v>104</v>
      </c>
      <c r="S53" s="1248">
        <v>0</v>
      </c>
      <c r="T53" s="1248">
        <v>0</v>
      </c>
      <c r="U53" s="1248">
        <v>0</v>
      </c>
      <c r="V53" s="1248">
        <v>0</v>
      </c>
      <c r="W53" s="1248"/>
      <c r="X53" s="1248"/>
      <c r="Y53" s="1248"/>
      <c r="Z53" s="1248"/>
      <c r="AA53" s="1248">
        <v>0</v>
      </c>
    </row>
    <row r="54" spans="1:27" s="461" customFormat="1" ht="21" customHeight="1" x14ac:dyDescent="0.25">
      <c r="A54" s="460"/>
      <c r="B54" s="520">
        <f t="shared" si="3"/>
        <v>48</v>
      </c>
      <c r="C54" s="521" t="s">
        <v>106</v>
      </c>
      <c r="D54" s="522" t="str">
        <f t="shared" si="4"/>
        <v/>
      </c>
      <c r="E54" s="523">
        <f t="shared" si="4"/>
        <v>326.12100000000004</v>
      </c>
      <c r="F54" s="523" t="str">
        <f t="shared" si="4"/>
        <v/>
      </c>
      <c r="G54" s="524" t="str">
        <f t="shared" si="4"/>
        <v/>
      </c>
      <c r="H54" s="525" t="str">
        <f t="shared" si="4"/>
        <v/>
      </c>
      <c r="I54" s="523" t="str">
        <f t="shared" si="4"/>
        <v/>
      </c>
      <c r="J54" s="526" t="str">
        <f t="shared" si="4"/>
        <v/>
      </c>
      <c r="K54" s="527" t="str">
        <f t="shared" ref="K54:K100" si="5">+IF(Z54&lt;&gt;0,Z54,"")</f>
        <v/>
      </c>
      <c r="L54" s="523" t="str">
        <f t="shared" si="1"/>
        <v/>
      </c>
      <c r="M54" s="523">
        <f t="shared" si="1"/>
        <v>326.12100000000004</v>
      </c>
      <c r="N54" s="523" t="str">
        <f t="shared" si="1"/>
        <v/>
      </c>
      <c r="O54" s="528" t="str">
        <f t="shared" si="1"/>
        <v/>
      </c>
      <c r="P54" s="529">
        <f t="shared" si="2"/>
        <v>326.12100000000004</v>
      </c>
      <c r="Q54" s="460"/>
      <c r="R54" s="1249" t="s">
        <v>106</v>
      </c>
      <c r="S54" s="1248"/>
      <c r="T54" s="1248">
        <v>326.12100000000004</v>
      </c>
      <c r="U54" s="1248"/>
      <c r="V54" s="1248"/>
      <c r="W54" s="1248"/>
      <c r="X54" s="1248"/>
      <c r="Y54" s="1248"/>
      <c r="Z54" s="1248"/>
      <c r="AA54" s="1248">
        <v>326.12100000000004</v>
      </c>
    </row>
    <row r="55" spans="1:27" s="461" customFormat="1" ht="21" customHeight="1" x14ac:dyDescent="0.25">
      <c r="A55" s="460"/>
      <c r="B55" s="520">
        <f t="shared" si="3"/>
        <v>49</v>
      </c>
      <c r="C55" s="521" t="s">
        <v>108</v>
      </c>
      <c r="D55" s="522" t="str">
        <f t="shared" ref="D55:J91" si="6">+IF(S55&lt;&gt;0,S55,"")</f>
        <v/>
      </c>
      <c r="E55" s="523" t="str">
        <f t="shared" si="6"/>
        <v/>
      </c>
      <c r="F55" s="523" t="str">
        <f t="shared" si="6"/>
        <v/>
      </c>
      <c r="G55" s="524">
        <f t="shared" si="6"/>
        <v>110.00000000000001</v>
      </c>
      <c r="H55" s="525" t="str">
        <f t="shared" si="6"/>
        <v/>
      </c>
      <c r="I55" s="523" t="str">
        <f t="shared" si="6"/>
        <v/>
      </c>
      <c r="J55" s="526" t="str">
        <f t="shared" si="6"/>
        <v/>
      </c>
      <c r="K55" s="527" t="str">
        <f t="shared" si="5"/>
        <v/>
      </c>
      <c r="L55" s="523" t="str">
        <f t="shared" si="1"/>
        <v/>
      </c>
      <c r="M55" s="523" t="str">
        <f t="shared" si="1"/>
        <v/>
      </c>
      <c r="N55" s="523" t="str">
        <f t="shared" si="1"/>
        <v/>
      </c>
      <c r="O55" s="528">
        <f t="shared" si="1"/>
        <v>110.00000000000001</v>
      </c>
      <c r="P55" s="529">
        <f t="shared" si="2"/>
        <v>110.00000000000001</v>
      </c>
      <c r="Q55" s="460"/>
      <c r="R55" s="1249" t="s">
        <v>108</v>
      </c>
      <c r="S55" s="1248"/>
      <c r="T55" s="1248"/>
      <c r="U55" s="1248"/>
      <c r="V55" s="1248">
        <v>110.00000000000001</v>
      </c>
      <c r="W55" s="1248"/>
      <c r="X55" s="1248"/>
      <c r="Y55" s="1248"/>
      <c r="Z55" s="1248"/>
      <c r="AA55" s="1248">
        <v>110.00000000000001</v>
      </c>
    </row>
    <row r="56" spans="1:27" s="461" customFormat="1" ht="21" customHeight="1" x14ac:dyDescent="0.25">
      <c r="A56" s="460"/>
      <c r="B56" s="520">
        <f t="shared" si="3"/>
        <v>50</v>
      </c>
      <c r="C56" s="521" t="s">
        <v>110</v>
      </c>
      <c r="D56" s="522" t="str">
        <f t="shared" si="6"/>
        <v/>
      </c>
      <c r="E56" s="523" t="str">
        <f t="shared" si="6"/>
        <v/>
      </c>
      <c r="F56" s="523" t="str">
        <f t="shared" si="6"/>
        <v/>
      </c>
      <c r="G56" s="524">
        <f t="shared" si="6"/>
        <v>135.69999999999979</v>
      </c>
      <c r="H56" s="525" t="str">
        <f t="shared" si="6"/>
        <v/>
      </c>
      <c r="I56" s="523" t="str">
        <f t="shared" si="6"/>
        <v/>
      </c>
      <c r="J56" s="526" t="str">
        <f t="shared" si="6"/>
        <v/>
      </c>
      <c r="K56" s="527" t="str">
        <f t="shared" si="5"/>
        <v/>
      </c>
      <c r="L56" s="523" t="str">
        <f t="shared" si="1"/>
        <v/>
      </c>
      <c r="M56" s="523" t="str">
        <f t="shared" si="1"/>
        <v/>
      </c>
      <c r="N56" s="523" t="str">
        <f t="shared" si="1"/>
        <v/>
      </c>
      <c r="O56" s="528">
        <f t="shared" si="1"/>
        <v>135.69999999999979</v>
      </c>
      <c r="P56" s="529">
        <f t="shared" si="2"/>
        <v>135.69999999999979</v>
      </c>
      <c r="Q56" s="519"/>
      <c r="R56" s="1249" t="s">
        <v>110</v>
      </c>
      <c r="S56" s="1248"/>
      <c r="T56" s="1248"/>
      <c r="U56" s="1248"/>
      <c r="V56" s="1248">
        <v>135.69999999999979</v>
      </c>
      <c r="W56" s="1248"/>
      <c r="X56" s="1248"/>
      <c r="Y56" s="1248"/>
      <c r="Z56" s="1248"/>
      <c r="AA56" s="1248">
        <v>135.69999999999979</v>
      </c>
    </row>
    <row r="57" spans="1:27" s="461" customFormat="1" ht="21" customHeight="1" x14ac:dyDescent="0.25">
      <c r="A57" s="460"/>
      <c r="B57" s="520">
        <f t="shared" si="3"/>
        <v>51</v>
      </c>
      <c r="C57" s="521" t="s">
        <v>112</v>
      </c>
      <c r="D57" s="522">
        <f t="shared" si="6"/>
        <v>254.47199999999995</v>
      </c>
      <c r="E57" s="523">
        <f t="shared" si="6"/>
        <v>2034.2909999999993</v>
      </c>
      <c r="F57" s="523">
        <f t="shared" si="6"/>
        <v>44.54099999999999</v>
      </c>
      <c r="G57" s="524">
        <f t="shared" si="6"/>
        <v>294.00000000000006</v>
      </c>
      <c r="H57" s="525" t="str">
        <f t="shared" si="6"/>
        <v/>
      </c>
      <c r="I57" s="523" t="str">
        <f t="shared" si="6"/>
        <v/>
      </c>
      <c r="J57" s="526" t="str">
        <f t="shared" si="6"/>
        <v/>
      </c>
      <c r="K57" s="527" t="str">
        <f t="shared" si="5"/>
        <v/>
      </c>
      <c r="L57" s="523">
        <f t="shared" si="1"/>
        <v>254.47199999999995</v>
      </c>
      <c r="M57" s="523">
        <f t="shared" si="1"/>
        <v>2034.2909999999993</v>
      </c>
      <c r="N57" s="523">
        <f t="shared" si="1"/>
        <v>44.54099999999999</v>
      </c>
      <c r="O57" s="528">
        <f t="shared" si="1"/>
        <v>294.00000000000006</v>
      </c>
      <c r="P57" s="529">
        <f t="shared" si="2"/>
        <v>2627.3039999999992</v>
      </c>
      <c r="Q57" s="519"/>
      <c r="R57" s="1249" t="s">
        <v>112</v>
      </c>
      <c r="S57" s="1248">
        <v>254.47199999999995</v>
      </c>
      <c r="T57" s="1248">
        <v>2034.2909999999993</v>
      </c>
      <c r="U57" s="1248">
        <v>44.54099999999999</v>
      </c>
      <c r="V57" s="1248">
        <v>294.00000000000006</v>
      </c>
      <c r="W57" s="1248"/>
      <c r="X57" s="1248"/>
      <c r="Y57" s="1248"/>
      <c r="Z57" s="1248"/>
      <c r="AA57" s="1248">
        <v>2627.3039999999992</v>
      </c>
    </row>
    <row r="58" spans="1:27" s="461" customFormat="1" ht="21" customHeight="1" x14ac:dyDescent="0.25">
      <c r="A58" s="460"/>
      <c r="B58" s="520">
        <f t="shared" si="3"/>
        <v>52</v>
      </c>
      <c r="C58" s="521" t="s">
        <v>114</v>
      </c>
      <c r="D58" s="522" t="str">
        <f t="shared" si="6"/>
        <v/>
      </c>
      <c r="E58" s="523">
        <f t="shared" si="6"/>
        <v>571.95900000000006</v>
      </c>
      <c r="F58" s="523" t="str">
        <f t="shared" si="6"/>
        <v/>
      </c>
      <c r="G58" s="524" t="str">
        <f t="shared" si="6"/>
        <v/>
      </c>
      <c r="H58" s="525" t="str">
        <f t="shared" si="6"/>
        <v/>
      </c>
      <c r="I58" s="523" t="str">
        <f t="shared" si="6"/>
        <v/>
      </c>
      <c r="J58" s="526" t="str">
        <f t="shared" si="6"/>
        <v/>
      </c>
      <c r="K58" s="527" t="str">
        <f t="shared" si="5"/>
        <v/>
      </c>
      <c r="L58" s="523" t="str">
        <f t="shared" si="1"/>
        <v/>
      </c>
      <c r="M58" s="523">
        <f t="shared" si="1"/>
        <v>571.95900000000006</v>
      </c>
      <c r="N58" s="523" t="str">
        <f t="shared" si="1"/>
        <v/>
      </c>
      <c r="O58" s="528" t="str">
        <f t="shared" si="1"/>
        <v/>
      </c>
      <c r="P58" s="529">
        <f t="shared" si="2"/>
        <v>571.95900000000006</v>
      </c>
      <c r="Q58" s="460"/>
      <c r="R58" s="1249" t="s">
        <v>114</v>
      </c>
      <c r="S58" s="1248"/>
      <c r="T58" s="1248">
        <v>571.95900000000006</v>
      </c>
      <c r="U58" s="1248"/>
      <c r="V58" s="1248"/>
      <c r="W58" s="1248"/>
      <c r="X58" s="1248"/>
      <c r="Y58" s="1248"/>
      <c r="Z58" s="1248"/>
      <c r="AA58" s="1248">
        <v>571.95900000000006</v>
      </c>
    </row>
    <row r="59" spans="1:27" s="461" customFormat="1" ht="21" customHeight="1" x14ac:dyDescent="0.25">
      <c r="A59" s="460"/>
      <c r="B59" s="520">
        <f t="shared" si="3"/>
        <v>53</v>
      </c>
      <c r="C59" s="521" t="s">
        <v>116</v>
      </c>
      <c r="D59" s="522">
        <f t="shared" si="6"/>
        <v>29.680000000000014</v>
      </c>
      <c r="E59" s="523" t="str">
        <f t="shared" si="6"/>
        <v/>
      </c>
      <c r="F59" s="523" t="str">
        <f t="shared" si="6"/>
        <v/>
      </c>
      <c r="G59" s="524" t="str">
        <f t="shared" si="6"/>
        <v/>
      </c>
      <c r="H59" s="525" t="str">
        <f t="shared" si="6"/>
        <v/>
      </c>
      <c r="I59" s="523" t="str">
        <f t="shared" si="6"/>
        <v/>
      </c>
      <c r="J59" s="526" t="str">
        <f t="shared" si="6"/>
        <v/>
      </c>
      <c r="K59" s="527" t="str">
        <f t="shared" si="5"/>
        <v/>
      </c>
      <c r="L59" s="523">
        <f t="shared" si="1"/>
        <v>29.680000000000014</v>
      </c>
      <c r="M59" s="523" t="str">
        <f t="shared" si="1"/>
        <v/>
      </c>
      <c r="N59" s="523" t="str">
        <f t="shared" si="1"/>
        <v/>
      </c>
      <c r="O59" s="528" t="str">
        <f t="shared" si="1"/>
        <v/>
      </c>
      <c r="P59" s="529">
        <f t="shared" si="2"/>
        <v>29.680000000000014</v>
      </c>
      <c r="Q59" s="460"/>
      <c r="R59" s="1249" t="s">
        <v>116</v>
      </c>
      <c r="S59" s="1248">
        <v>29.680000000000014</v>
      </c>
      <c r="T59" s="1248"/>
      <c r="U59" s="1248"/>
      <c r="V59" s="1248"/>
      <c r="W59" s="1248"/>
      <c r="X59" s="1248"/>
      <c r="Y59" s="1248"/>
      <c r="Z59" s="1248"/>
      <c r="AA59" s="1248">
        <v>29.680000000000014</v>
      </c>
    </row>
    <row r="60" spans="1:27" s="461" customFormat="1" ht="21" customHeight="1" x14ac:dyDescent="0.25">
      <c r="A60" s="460"/>
      <c r="B60" s="520">
        <f t="shared" si="3"/>
        <v>54</v>
      </c>
      <c r="C60" s="521" t="s">
        <v>118</v>
      </c>
      <c r="D60" s="522">
        <f t="shared" si="6"/>
        <v>70.319999999999979</v>
      </c>
      <c r="E60" s="523" t="str">
        <f t="shared" si="6"/>
        <v/>
      </c>
      <c r="F60" s="523" t="str">
        <f t="shared" si="6"/>
        <v/>
      </c>
      <c r="G60" s="524" t="str">
        <f t="shared" si="6"/>
        <v/>
      </c>
      <c r="H60" s="525" t="str">
        <f t="shared" si="6"/>
        <v/>
      </c>
      <c r="I60" s="523" t="str">
        <f t="shared" si="6"/>
        <v/>
      </c>
      <c r="J60" s="526" t="str">
        <f t="shared" si="6"/>
        <v/>
      </c>
      <c r="K60" s="527" t="str">
        <f t="shared" si="5"/>
        <v/>
      </c>
      <c r="L60" s="523">
        <f t="shared" si="1"/>
        <v>70.319999999999979</v>
      </c>
      <c r="M60" s="523" t="str">
        <f t="shared" si="1"/>
        <v/>
      </c>
      <c r="N60" s="523" t="str">
        <f t="shared" si="1"/>
        <v/>
      </c>
      <c r="O60" s="528" t="str">
        <f t="shared" si="1"/>
        <v/>
      </c>
      <c r="P60" s="529">
        <f t="shared" si="2"/>
        <v>70.319999999999979</v>
      </c>
      <c r="Q60" s="460"/>
      <c r="R60" s="1249" t="s">
        <v>118</v>
      </c>
      <c r="S60" s="1248">
        <v>70.319999999999979</v>
      </c>
      <c r="T60" s="1248"/>
      <c r="U60" s="1248"/>
      <c r="V60" s="1248"/>
      <c r="W60" s="1248"/>
      <c r="X60" s="1248"/>
      <c r="Y60" s="1248"/>
      <c r="Z60" s="1248"/>
      <c r="AA60" s="1248">
        <v>70.319999999999979</v>
      </c>
    </row>
    <row r="61" spans="1:27" s="461" customFormat="1" ht="21" customHeight="1" x14ac:dyDescent="0.25">
      <c r="A61" s="460"/>
      <c r="B61" s="520">
        <f t="shared" si="3"/>
        <v>55</v>
      </c>
      <c r="C61" s="521" t="s">
        <v>120</v>
      </c>
      <c r="D61" s="522" t="str">
        <f t="shared" si="6"/>
        <v/>
      </c>
      <c r="E61" s="523" t="str">
        <f t="shared" si="6"/>
        <v/>
      </c>
      <c r="F61" s="523" t="str">
        <f t="shared" si="6"/>
        <v/>
      </c>
      <c r="G61" s="524" t="str">
        <f t="shared" si="6"/>
        <v/>
      </c>
      <c r="H61" s="525" t="str">
        <f t="shared" si="6"/>
        <v/>
      </c>
      <c r="I61" s="523">
        <f t="shared" si="6"/>
        <v>79.758999999999986</v>
      </c>
      <c r="J61" s="526" t="str">
        <f t="shared" si="6"/>
        <v/>
      </c>
      <c r="K61" s="527" t="str">
        <f t="shared" si="5"/>
        <v/>
      </c>
      <c r="L61" s="523" t="str">
        <f t="shared" si="1"/>
        <v/>
      </c>
      <c r="M61" s="523">
        <f t="shared" si="1"/>
        <v>79.758999999999986</v>
      </c>
      <c r="N61" s="523" t="str">
        <f t="shared" si="1"/>
        <v/>
      </c>
      <c r="O61" s="528" t="str">
        <f t="shared" si="1"/>
        <v/>
      </c>
      <c r="P61" s="529">
        <f t="shared" si="2"/>
        <v>79.758999999999986</v>
      </c>
      <c r="Q61" s="460"/>
      <c r="R61" s="1249" t="s">
        <v>120</v>
      </c>
      <c r="S61" s="1248"/>
      <c r="T61" s="1248"/>
      <c r="U61" s="1248"/>
      <c r="V61" s="1248"/>
      <c r="W61" s="1248"/>
      <c r="X61" s="1248">
        <v>79.758999999999986</v>
      </c>
      <c r="Y61" s="1248"/>
      <c r="Z61" s="1248"/>
      <c r="AA61" s="1248">
        <v>79.758999999999986</v>
      </c>
    </row>
    <row r="62" spans="1:27" s="461" customFormat="1" ht="21" customHeight="1" x14ac:dyDescent="0.25">
      <c r="A62" s="460"/>
      <c r="B62" s="520">
        <f t="shared" si="3"/>
        <v>56</v>
      </c>
      <c r="C62" s="521" t="s">
        <v>122</v>
      </c>
      <c r="D62" s="522" t="str">
        <f t="shared" si="6"/>
        <v/>
      </c>
      <c r="E62" s="523">
        <f t="shared" si="6"/>
        <v>102.34000000000002</v>
      </c>
      <c r="F62" s="523" t="str">
        <f t="shared" si="6"/>
        <v/>
      </c>
      <c r="G62" s="524" t="str">
        <f t="shared" si="6"/>
        <v/>
      </c>
      <c r="H62" s="525" t="str">
        <f t="shared" si="6"/>
        <v/>
      </c>
      <c r="I62" s="523" t="str">
        <f t="shared" si="6"/>
        <v/>
      </c>
      <c r="J62" s="526" t="str">
        <f t="shared" si="6"/>
        <v/>
      </c>
      <c r="K62" s="527" t="str">
        <f t="shared" si="5"/>
        <v/>
      </c>
      <c r="L62" s="523" t="str">
        <f t="shared" si="1"/>
        <v/>
      </c>
      <c r="M62" s="523">
        <f t="shared" si="1"/>
        <v>102.34000000000002</v>
      </c>
      <c r="N62" s="523" t="str">
        <f t="shared" si="1"/>
        <v/>
      </c>
      <c r="O62" s="528" t="str">
        <f t="shared" si="1"/>
        <v/>
      </c>
      <c r="P62" s="529">
        <f t="shared" si="2"/>
        <v>102.34000000000002</v>
      </c>
      <c r="Q62" s="460"/>
      <c r="R62" s="1249" t="s">
        <v>122</v>
      </c>
      <c r="S62" s="1248"/>
      <c r="T62" s="1248">
        <v>102.34000000000002</v>
      </c>
      <c r="U62" s="1248"/>
      <c r="V62" s="1248"/>
      <c r="W62" s="1248"/>
      <c r="X62" s="1248"/>
      <c r="Y62" s="1248"/>
      <c r="Z62" s="1248"/>
      <c r="AA62" s="1248">
        <v>102.34000000000002</v>
      </c>
    </row>
    <row r="63" spans="1:27" s="461" customFormat="1" ht="21" customHeight="1" x14ac:dyDescent="0.25">
      <c r="A63" s="460"/>
      <c r="B63" s="520">
        <f t="shared" si="3"/>
        <v>57</v>
      </c>
      <c r="C63" s="521" t="s">
        <v>124</v>
      </c>
      <c r="D63" s="522" t="str">
        <f t="shared" si="6"/>
        <v/>
      </c>
      <c r="E63" s="523" t="str">
        <f t="shared" si="6"/>
        <v/>
      </c>
      <c r="F63" s="523">
        <f t="shared" si="6"/>
        <v>80</v>
      </c>
      <c r="G63" s="524" t="str">
        <f t="shared" si="6"/>
        <v/>
      </c>
      <c r="H63" s="525" t="str">
        <f t="shared" si="6"/>
        <v/>
      </c>
      <c r="I63" s="523" t="str">
        <f t="shared" si="6"/>
        <v/>
      </c>
      <c r="J63" s="526" t="str">
        <f t="shared" si="6"/>
        <v/>
      </c>
      <c r="K63" s="527" t="str">
        <f t="shared" si="5"/>
        <v/>
      </c>
      <c r="L63" s="523" t="str">
        <f t="shared" si="1"/>
        <v/>
      </c>
      <c r="M63" s="523" t="str">
        <f t="shared" si="1"/>
        <v/>
      </c>
      <c r="N63" s="523">
        <f t="shared" si="1"/>
        <v>80</v>
      </c>
      <c r="O63" s="528" t="str">
        <f t="shared" si="1"/>
        <v/>
      </c>
      <c r="P63" s="529">
        <f t="shared" si="2"/>
        <v>80</v>
      </c>
      <c r="Q63" s="460"/>
      <c r="R63" s="1249" t="s">
        <v>124</v>
      </c>
      <c r="S63" s="1248"/>
      <c r="T63" s="1248"/>
      <c r="U63" s="1248">
        <v>80</v>
      </c>
      <c r="V63" s="1248"/>
      <c r="W63" s="1248"/>
      <c r="X63" s="1248"/>
      <c r="Y63" s="1248"/>
      <c r="Z63" s="1248"/>
      <c r="AA63" s="1248">
        <v>80</v>
      </c>
    </row>
    <row r="64" spans="1:27" s="461" customFormat="1" ht="21" customHeight="1" x14ac:dyDescent="0.25">
      <c r="A64" s="460"/>
      <c r="B64" s="520">
        <f t="shared" si="3"/>
        <v>58</v>
      </c>
      <c r="C64" s="521" t="s">
        <v>126</v>
      </c>
      <c r="D64" s="522" t="str">
        <f t="shared" si="6"/>
        <v/>
      </c>
      <c r="E64" s="523" t="str">
        <f t="shared" si="6"/>
        <v/>
      </c>
      <c r="F64" s="523" t="str">
        <f t="shared" si="6"/>
        <v/>
      </c>
      <c r="G64" s="524">
        <f t="shared" si="6"/>
        <v>18.37</v>
      </c>
      <c r="H64" s="525" t="str">
        <f t="shared" si="6"/>
        <v/>
      </c>
      <c r="I64" s="523" t="str">
        <f t="shared" si="6"/>
        <v/>
      </c>
      <c r="J64" s="526" t="str">
        <f t="shared" si="6"/>
        <v/>
      </c>
      <c r="K64" s="527" t="str">
        <f t="shared" si="5"/>
        <v/>
      </c>
      <c r="L64" s="523" t="str">
        <f t="shared" si="1"/>
        <v/>
      </c>
      <c r="M64" s="523" t="str">
        <f t="shared" si="1"/>
        <v/>
      </c>
      <c r="N64" s="523" t="str">
        <f t="shared" si="1"/>
        <v/>
      </c>
      <c r="O64" s="528">
        <f t="shared" si="1"/>
        <v>18.37</v>
      </c>
      <c r="P64" s="529">
        <f t="shared" si="2"/>
        <v>18.37</v>
      </c>
      <c r="Q64" s="460"/>
      <c r="R64" s="1249" t="s">
        <v>126</v>
      </c>
      <c r="S64" s="1248"/>
      <c r="T64" s="1248"/>
      <c r="U64" s="1248"/>
      <c r="V64" s="1248">
        <v>18.37</v>
      </c>
      <c r="W64" s="1248"/>
      <c r="X64" s="1248"/>
      <c r="Y64" s="1248"/>
      <c r="Z64" s="1248"/>
      <c r="AA64" s="1248">
        <v>18.37</v>
      </c>
    </row>
    <row r="65" spans="1:27" s="461" customFormat="1" ht="21" customHeight="1" x14ac:dyDescent="0.25">
      <c r="A65" s="460"/>
      <c r="B65" s="520">
        <f t="shared" si="3"/>
        <v>59</v>
      </c>
      <c r="C65" s="521" t="s">
        <v>128</v>
      </c>
      <c r="D65" s="522" t="str">
        <f t="shared" si="6"/>
        <v/>
      </c>
      <c r="E65" s="523" t="str">
        <f t="shared" si="6"/>
        <v/>
      </c>
      <c r="F65" s="523" t="str">
        <f t="shared" si="6"/>
        <v/>
      </c>
      <c r="G65" s="524">
        <f t="shared" si="6"/>
        <v>18.37</v>
      </c>
      <c r="H65" s="525" t="str">
        <f t="shared" si="6"/>
        <v/>
      </c>
      <c r="I65" s="523" t="str">
        <f t="shared" si="6"/>
        <v/>
      </c>
      <c r="J65" s="526" t="str">
        <f t="shared" si="6"/>
        <v/>
      </c>
      <c r="K65" s="527" t="str">
        <f t="shared" si="5"/>
        <v/>
      </c>
      <c r="L65" s="523" t="str">
        <f t="shared" si="1"/>
        <v/>
      </c>
      <c r="M65" s="523" t="str">
        <f t="shared" si="1"/>
        <v/>
      </c>
      <c r="N65" s="523" t="str">
        <f t="shared" si="1"/>
        <v/>
      </c>
      <c r="O65" s="528">
        <f t="shared" si="1"/>
        <v>18.37</v>
      </c>
      <c r="P65" s="529">
        <f t="shared" si="2"/>
        <v>18.37</v>
      </c>
      <c r="Q65" s="460"/>
      <c r="R65" s="1249" t="s">
        <v>128</v>
      </c>
      <c r="S65" s="1248"/>
      <c r="T65" s="1248"/>
      <c r="U65" s="1248"/>
      <c r="V65" s="1248">
        <v>18.37</v>
      </c>
      <c r="W65" s="1248"/>
      <c r="X65" s="1248"/>
      <c r="Y65" s="1248"/>
      <c r="Z65" s="1248"/>
      <c r="AA65" s="1248">
        <v>18.37</v>
      </c>
    </row>
    <row r="66" spans="1:27" s="461" customFormat="1" ht="21" customHeight="1" x14ac:dyDescent="0.25">
      <c r="A66" s="460"/>
      <c r="B66" s="520">
        <f t="shared" si="3"/>
        <v>60</v>
      </c>
      <c r="C66" s="521" t="s">
        <v>130</v>
      </c>
      <c r="D66" s="522">
        <f t="shared" si="6"/>
        <v>8.0869999999999891</v>
      </c>
      <c r="E66" s="523">
        <f t="shared" si="6"/>
        <v>17.88</v>
      </c>
      <c r="F66" s="523" t="str">
        <f t="shared" si="6"/>
        <v/>
      </c>
      <c r="G66" s="524" t="str">
        <f t="shared" si="6"/>
        <v/>
      </c>
      <c r="H66" s="525">
        <f t="shared" si="6"/>
        <v>0.9750000000000002</v>
      </c>
      <c r="I66" s="523">
        <f t="shared" si="6"/>
        <v>1.8000000000000005</v>
      </c>
      <c r="J66" s="526" t="str">
        <f t="shared" si="6"/>
        <v/>
      </c>
      <c r="K66" s="527" t="str">
        <f t="shared" si="5"/>
        <v/>
      </c>
      <c r="L66" s="523">
        <f t="shared" si="1"/>
        <v>9.0619999999999887</v>
      </c>
      <c r="M66" s="523">
        <f t="shared" si="1"/>
        <v>19.68</v>
      </c>
      <c r="N66" s="523" t="str">
        <f t="shared" si="1"/>
        <v/>
      </c>
      <c r="O66" s="528" t="str">
        <f t="shared" si="1"/>
        <v/>
      </c>
      <c r="P66" s="529">
        <f t="shared" si="2"/>
        <v>28.74199999999999</v>
      </c>
      <c r="Q66" s="460"/>
      <c r="R66" s="1249" t="s">
        <v>130</v>
      </c>
      <c r="S66" s="1248">
        <v>8.0869999999999891</v>
      </c>
      <c r="T66" s="1248">
        <v>17.88</v>
      </c>
      <c r="U66" s="1248"/>
      <c r="V66" s="1248"/>
      <c r="W66" s="1248">
        <v>0.9750000000000002</v>
      </c>
      <c r="X66" s="1248">
        <v>1.8000000000000005</v>
      </c>
      <c r="Y66" s="1248"/>
      <c r="Z66" s="1248"/>
      <c r="AA66" s="1248">
        <v>28.74199999999999</v>
      </c>
    </row>
    <row r="67" spans="1:27" s="461" customFormat="1" ht="21" customHeight="1" x14ac:dyDescent="0.25">
      <c r="A67" s="460"/>
      <c r="B67" s="520">
        <f t="shared" si="3"/>
        <v>61</v>
      </c>
      <c r="C67" s="521" t="s">
        <v>132</v>
      </c>
      <c r="D67" s="522">
        <f t="shared" si="6"/>
        <v>3.9700000000000011</v>
      </c>
      <c r="E67" s="523" t="str">
        <f t="shared" si="6"/>
        <v/>
      </c>
      <c r="F67" s="523" t="str">
        <f t="shared" si="6"/>
        <v/>
      </c>
      <c r="G67" s="524" t="str">
        <f t="shared" si="6"/>
        <v/>
      </c>
      <c r="H67" s="525" t="str">
        <f t="shared" si="6"/>
        <v/>
      </c>
      <c r="I67" s="523" t="str">
        <f t="shared" si="6"/>
        <v/>
      </c>
      <c r="J67" s="526" t="str">
        <f t="shared" si="6"/>
        <v/>
      </c>
      <c r="K67" s="527" t="str">
        <f t="shared" si="5"/>
        <v/>
      </c>
      <c r="L67" s="523">
        <f t="shared" si="1"/>
        <v>3.9700000000000011</v>
      </c>
      <c r="M67" s="523" t="str">
        <f t="shared" si="1"/>
        <v/>
      </c>
      <c r="N67" s="523" t="str">
        <f t="shared" si="1"/>
        <v/>
      </c>
      <c r="O67" s="528" t="str">
        <f t="shared" si="1"/>
        <v/>
      </c>
      <c r="P67" s="529">
        <f t="shared" si="2"/>
        <v>3.9700000000000011</v>
      </c>
      <c r="Q67" s="460"/>
      <c r="R67" s="1249" t="s">
        <v>132</v>
      </c>
      <c r="S67" s="1248">
        <v>3.9700000000000011</v>
      </c>
      <c r="T67" s="1248"/>
      <c r="U67" s="1248"/>
      <c r="V67" s="1248"/>
      <c r="W67" s="1248"/>
      <c r="X67" s="1248"/>
      <c r="Y67" s="1248"/>
      <c r="Z67" s="1248"/>
      <c r="AA67" s="1248">
        <v>3.9700000000000011</v>
      </c>
    </row>
    <row r="68" spans="1:27" s="461" customFormat="1" ht="21" customHeight="1" x14ac:dyDescent="0.25">
      <c r="A68" s="460"/>
      <c r="B68" s="520">
        <f t="shared" si="3"/>
        <v>62</v>
      </c>
      <c r="C68" s="521" t="s">
        <v>134</v>
      </c>
      <c r="D68" s="522">
        <f t="shared" si="6"/>
        <v>20.678000000000011</v>
      </c>
      <c r="E68" s="523" t="str">
        <f t="shared" si="6"/>
        <v/>
      </c>
      <c r="F68" s="523" t="str">
        <f t="shared" si="6"/>
        <v/>
      </c>
      <c r="G68" s="524" t="str">
        <f t="shared" si="6"/>
        <v/>
      </c>
      <c r="H68" s="525" t="str">
        <f t="shared" si="6"/>
        <v/>
      </c>
      <c r="I68" s="523" t="str">
        <f t="shared" si="6"/>
        <v/>
      </c>
      <c r="J68" s="526" t="str">
        <f t="shared" si="6"/>
        <v/>
      </c>
      <c r="K68" s="527" t="str">
        <f t="shared" si="5"/>
        <v/>
      </c>
      <c r="L68" s="523">
        <f t="shared" si="1"/>
        <v>20.678000000000011</v>
      </c>
      <c r="M68" s="523" t="str">
        <f t="shared" si="1"/>
        <v/>
      </c>
      <c r="N68" s="523" t="str">
        <f t="shared" si="1"/>
        <v/>
      </c>
      <c r="O68" s="528" t="str">
        <f t="shared" si="1"/>
        <v/>
      </c>
      <c r="P68" s="529">
        <f t="shared" si="2"/>
        <v>20.678000000000011</v>
      </c>
      <c r="Q68" s="460"/>
      <c r="R68" s="1249" t="s">
        <v>134</v>
      </c>
      <c r="S68" s="1248">
        <v>20.678000000000011</v>
      </c>
      <c r="T68" s="1248"/>
      <c r="U68" s="1248"/>
      <c r="V68" s="1248"/>
      <c r="W68" s="1248"/>
      <c r="X68" s="1248"/>
      <c r="Y68" s="1248"/>
      <c r="Z68" s="1248"/>
      <c r="AA68" s="1248">
        <v>20.678000000000011</v>
      </c>
    </row>
    <row r="69" spans="1:27" s="461" customFormat="1" ht="21" customHeight="1" x14ac:dyDescent="0.25">
      <c r="A69" s="460"/>
      <c r="B69" s="520">
        <f t="shared" si="3"/>
        <v>63</v>
      </c>
      <c r="C69" s="521" t="s">
        <v>136</v>
      </c>
      <c r="D69" s="522">
        <f t="shared" si="6"/>
        <v>18.429999999999996</v>
      </c>
      <c r="E69" s="523" t="str">
        <f t="shared" si="6"/>
        <v/>
      </c>
      <c r="F69" s="523" t="str">
        <f t="shared" si="6"/>
        <v/>
      </c>
      <c r="G69" s="524" t="str">
        <f t="shared" si="6"/>
        <v/>
      </c>
      <c r="H69" s="525" t="str">
        <f t="shared" si="6"/>
        <v/>
      </c>
      <c r="I69" s="523" t="str">
        <f t="shared" si="6"/>
        <v/>
      </c>
      <c r="J69" s="526" t="str">
        <f t="shared" si="6"/>
        <v/>
      </c>
      <c r="K69" s="527" t="str">
        <f t="shared" si="5"/>
        <v/>
      </c>
      <c r="L69" s="523">
        <f t="shared" si="1"/>
        <v>18.429999999999996</v>
      </c>
      <c r="M69" s="523" t="str">
        <f t="shared" si="1"/>
        <v/>
      </c>
      <c r="N69" s="523" t="str">
        <f t="shared" si="1"/>
        <v/>
      </c>
      <c r="O69" s="528" t="str">
        <f t="shared" si="1"/>
        <v/>
      </c>
      <c r="P69" s="529">
        <f t="shared" si="2"/>
        <v>18.429999999999996</v>
      </c>
      <c r="Q69" s="460"/>
      <c r="R69" s="1249" t="s">
        <v>136</v>
      </c>
      <c r="S69" s="1248">
        <v>18.429999999999996</v>
      </c>
      <c r="T69" s="1248"/>
      <c r="U69" s="1248"/>
      <c r="V69" s="1248"/>
      <c r="W69" s="1248"/>
      <c r="X69" s="1248"/>
      <c r="Y69" s="1248"/>
      <c r="Z69" s="1248"/>
      <c r="AA69" s="1248">
        <v>18.429999999999996</v>
      </c>
    </row>
    <row r="70" spans="1:27" s="461" customFormat="1" ht="21" customHeight="1" x14ac:dyDescent="0.25">
      <c r="A70" s="460"/>
      <c r="B70" s="520">
        <f t="shared" si="3"/>
        <v>64</v>
      </c>
      <c r="C70" s="521" t="s">
        <v>138</v>
      </c>
      <c r="D70" s="522" t="str">
        <f t="shared" si="6"/>
        <v/>
      </c>
      <c r="E70" s="523" t="str">
        <f t="shared" si="6"/>
        <v/>
      </c>
      <c r="F70" s="523" t="str">
        <f t="shared" si="6"/>
        <v/>
      </c>
      <c r="G70" s="524" t="str">
        <f t="shared" si="6"/>
        <v/>
      </c>
      <c r="H70" s="525" t="str">
        <f t="shared" si="6"/>
        <v/>
      </c>
      <c r="I70" s="523" t="str">
        <f t="shared" si="6"/>
        <v/>
      </c>
      <c r="J70" s="526" t="str">
        <f t="shared" si="6"/>
        <v/>
      </c>
      <c r="K70" s="527" t="str">
        <f t="shared" si="5"/>
        <v/>
      </c>
      <c r="L70" s="523" t="str">
        <f t="shared" si="1"/>
        <v/>
      </c>
      <c r="M70" s="523" t="str">
        <f t="shared" si="1"/>
        <v/>
      </c>
      <c r="N70" s="523" t="str">
        <f t="shared" si="1"/>
        <v/>
      </c>
      <c r="O70" s="528" t="str">
        <f t="shared" si="1"/>
        <v/>
      </c>
      <c r="P70" s="529">
        <f t="shared" si="2"/>
        <v>0</v>
      </c>
      <c r="Q70" s="460"/>
      <c r="R70" s="1249" t="s">
        <v>138</v>
      </c>
      <c r="S70" s="1248">
        <v>0</v>
      </c>
      <c r="T70" s="1248"/>
      <c r="U70" s="1248"/>
      <c r="V70" s="1248"/>
      <c r="W70" s="1248"/>
      <c r="X70" s="1248"/>
      <c r="Y70" s="1248"/>
      <c r="Z70" s="1248"/>
      <c r="AA70" s="1248">
        <v>0</v>
      </c>
    </row>
    <row r="71" spans="1:27" s="461" customFormat="1" ht="21" customHeight="1" x14ac:dyDescent="0.25">
      <c r="A71" s="460"/>
      <c r="B71" s="520">
        <f t="shared" si="3"/>
        <v>65</v>
      </c>
      <c r="C71" s="521" t="s">
        <v>140</v>
      </c>
      <c r="D71" s="522" t="str">
        <f t="shared" si="6"/>
        <v/>
      </c>
      <c r="E71" s="523">
        <f t="shared" si="6"/>
        <v>58.02000000000001</v>
      </c>
      <c r="F71" s="523" t="str">
        <f t="shared" si="6"/>
        <v/>
      </c>
      <c r="G71" s="524" t="str">
        <f t="shared" si="6"/>
        <v/>
      </c>
      <c r="H71" s="525" t="str">
        <f t="shared" si="6"/>
        <v/>
      </c>
      <c r="I71" s="523" t="str">
        <f t="shared" si="6"/>
        <v/>
      </c>
      <c r="J71" s="526" t="str">
        <f t="shared" si="6"/>
        <v/>
      </c>
      <c r="K71" s="527" t="str">
        <f t="shared" si="5"/>
        <v/>
      </c>
      <c r="L71" s="523" t="str">
        <f t="shared" si="1"/>
        <v/>
      </c>
      <c r="M71" s="523">
        <f t="shared" si="1"/>
        <v>58.02000000000001</v>
      </c>
      <c r="N71" s="523" t="str">
        <f t="shared" si="1"/>
        <v/>
      </c>
      <c r="O71" s="528" t="str">
        <f t="shared" ref="O71:O100" si="7">+IF((V71+Z71)&lt;&gt;0,V71+Z71,"")</f>
        <v/>
      </c>
      <c r="P71" s="529">
        <f t="shared" si="2"/>
        <v>58.02000000000001</v>
      </c>
      <c r="Q71" s="460"/>
      <c r="R71" s="1249" t="s">
        <v>140</v>
      </c>
      <c r="S71" s="1248"/>
      <c r="T71" s="1248">
        <v>58.02000000000001</v>
      </c>
      <c r="U71" s="1248"/>
      <c r="V71" s="1248"/>
      <c r="W71" s="1248"/>
      <c r="X71" s="1248"/>
      <c r="Y71" s="1248"/>
      <c r="Z71" s="1248"/>
      <c r="AA71" s="1248">
        <v>58.02000000000001</v>
      </c>
    </row>
    <row r="72" spans="1:27" s="461" customFormat="1" ht="21" customHeight="1" x14ac:dyDescent="0.25">
      <c r="A72" s="460"/>
      <c r="B72" s="520">
        <f t="shared" si="3"/>
        <v>66</v>
      </c>
      <c r="C72" s="521" t="s">
        <v>142</v>
      </c>
      <c r="D72" s="522">
        <f t="shared" si="6"/>
        <v>89.849000000000032</v>
      </c>
      <c r="E72" s="523" t="str">
        <f t="shared" si="6"/>
        <v/>
      </c>
      <c r="F72" s="523" t="str">
        <f t="shared" si="6"/>
        <v/>
      </c>
      <c r="G72" s="524" t="str">
        <f t="shared" si="6"/>
        <v/>
      </c>
      <c r="H72" s="525" t="str">
        <f t="shared" si="6"/>
        <v/>
      </c>
      <c r="I72" s="523" t="str">
        <f t="shared" si="6"/>
        <v/>
      </c>
      <c r="J72" s="526" t="str">
        <f t="shared" si="6"/>
        <v/>
      </c>
      <c r="K72" s="527" t="str">
        <f t="shared" si="5"/>
        <v/>
      </c>
      <c r="L72" s="523">
        <f t="shared" ref="L72:N100" si="8">+IF((S72+W72)&lt;&gt;0,S72+W72,"")</f>
        <v>89.849000000000032</v>
      </c>
      <c r="M72" s="523" t="str">
        <f t="shared" si="8"/>
        <v/>
      </c>
      <c r="N72" s="523" t="str">
        <f t="shared" si="8"/>
        <v/>
      </c>
      <c r="O72" s="528" t="str">
        <f t="shared" si="7"/>
        <v/>
      </c>
      <c r="P72" s="529">
        <f t="shared" ref="P72:P100" si="9">SUM(L72:O72)</f>
        <v>89.849000000000032</v>
      </c>
      <c r="Q72" s="460"/>
      <c r="R72" s="1249" t="s">
        <v>142</v>
      </c>
      <c r="S72" s="1248">
        <v>89.849000000000032</v>
      </c>
      <c r="T72" s="1248"/>
      <c r="U72" s="1248"/>
      <c r="V72" s="1248"/>
      <c r="W72" s="1248"/>
      <c r="X72" s="1248"/>
      <c r="Y72" s="1248"/>
      <c r="Z72" s="1248"/>
      <c r="AA72" s="1248">
        <v>89.849000000000032</v>
      </c>
    </row>
    <row r="73" spans="1:27" s="461" customFormat="1" ht="21" customHeight="1" x14ac:dyDescent="0.25">
      <c r="A73" s="460"/>
      <c r="B73" s="520">
        <f t="shared" ref="B73:B100" si="10">+B72+1</f>
        <v>67</v>
      </c>
      <c r="C73" s="521" t="s">
        <v>144</v>
      </c>
      <c r="D73" s="522">
        <f t="shared" si="6"/>
        <v>592.93299999999999</v>
      </c>
      <c r="E73" s="523">
        <f t="shared" si="6"/>
        <v>1218.0700000000002</v>
      </c>
      <c r="F73" s="523" t="str">
        <f t="shared" si="6"/>
        <v/>
      </c>
      <c r="G73" s="524" t="str">
        <f t="shared" si="6"/>
        <v/>
      </c>
      <c r="H73" s="525" t="str">
        <f t="shared" si="6"/>
        <v/>
      </c>
      <c r="I73" s="523" t="str">
        <f t="shared" si="6"/>
        <v/>
      </c>
      <c r="J73" s="526" t="str">
        <f t="shared" si="6"/>
        <v/>
      </c>
      <c r="K73" s="527" t="str">
        <f t="shared" si="5"/>
        <v/>
      </c>
      <c r="L73" s="523">
        <f t="shared" si="8"/>
        <v>592.93299999999999</v>
      </c>
      <c r="M73" s="523">
        <f t="shared" si="8"/>
        <v>1218.0700000000002</v>
      </c>
      <c r="N73" s="523" t="str">
        <f t="shared" si="8"/>
        <v/>
      </c>
      <c r="O73" s="528" t="str">
        <f t="shared" si="7"/>
        <v/>
      </c>
      <c r="P73" s="529">
        <f t="shared" si="9"/>
        <v>1811.0030000000002</v>
      </c>
      <c r="Q73" s="460"/>
      <c r="R73" s="1249" t="s">
        <v>144</v>
      </c>
      <c r="S73" s="1248">
        <v>592.93299999999999</v>
      </c>
      <c r="T73" s="1248">
        <v>1218.0700000000002</v>
      </c>
      <c r="U73" s="1248"/>
      <c r="V73" s="1248"/>
      <c r="W73" s="1248"/>
      <c r="X73" s="1248"/>
      <c r="Y73" s="1248"/>
      <c r="Z73" s="1248"/>
      <c r="AA73" s="1248">
        <v>1811.0030000000002</v>
      </c>
    </row>
    <row r="74" spans="1:27" s="461" customFormat="1" ht="21" customHeight="1" x14ac:dyDescent="0.25">
      <c r="A74" s="460"/>
      <c r="B74" s="520">
        <f t="shared" si="10"/>
        <v>68</v>
      </c>
      <c r="C74" s="521" t="s">
        <v>146</v>
      </c>
      <c r="D74" s="522" t="str">
        <f t="shared" si="6"/>
        <v/>
      </c>
      <c r="E74" s="523" t="str">
        <f t="shared" si="6"/>
        <v/>
      </c>
      <c r="F74" s="523">
        <f t="shared" si="6"/>
        <v>0.56500000000000017</v>
      </c>
      <c r="G74" s="524" t="str">
        <f t="shared" si="6"/>
        <v/>
      </c>
      <c r="H74" s="525" t="str">
        <f t="shared" si="6"/>
        <v/>
      </c>
      <c r="I74" s="523" t="str">
        <f t="shared" si="6"/>
        <v/>
      </c>
      <c r="J74" s="526" t="str">
        <f t="shared" si="6"/>
        <v/>
      </c>
      <c r="K74" s="527" t="str">
        <f t="shared" si="5"/>
        <v/>
      </c>
      <c r="L74" s="523" t="str">
        <f t="shared" si="8"/>
        <v/>
      </c>
      <c r="M74" s="523" t="str">
        <f t="shared" si="8"/>
        <v/>
      </c>
      <c r="N74" s="523">
        <f t="shared" si="8"/>
        <v>0.56500000000000017</v>
      </c>
      <c r="O74" s="528" t="str">
        <f t="shared" si="7"/>
        <v/>
      </c>
      <c r="P74" s="529">
        <f t="shared" si="9"/>
        <v>0.56500000000000017</v>
      </c>
      <c r="Q74" s="460"/>
      <c r="R74" s="1249" t="s">
        <v>146</v>
      </c>
      <c r="S74" s="1248"/>
      <c r="T74" s="1248"/>
      <c r="U74" s="1248">
        <v>0.56500000000000017</v>
      </c>
      <c r="V74" s="1248"/>
      <c r="W74" s="1248"/>
      <c r="X74" s="1248"/>
      <c r="Y74" s="1248"/>
      <c r="Z74" s="1248"/>
      <c r="AA74" s="1248">
        <v>0.56500000000000017</v>
      </c>
    </row>
    <row r="75" spans="1:27" s="461" customFormat="1" ht="21" customHeight="1" x14ac:dyDescent="0.25">
      <c r="A75" s="460"/>
      <c r="B75" s="520">
        <f t="shared" si="10"/>
        <v>69</v>
      </c>
      <c r="C75" s="521" t="s">
        <v>148</v>
      </c>
      <c r="D75" s="522">
        <f t="shared" si="6"/>
        <v>84.003</v>
      </c>
      <c r="E75" s="523" t="str">
        <f t="shared" si="6"/>
        <v/>
      </c>
      <c r="F75" s="523" t="str">
        <f t="shared" si="6"/>
        <v/>
      </c>
      <c r="G75" s="524" t="str">
        <f t="shared" si="6"/>
        <v/>
      </c>
      <c r="H75" s="525" t="str">
        <f t="shared" si="6"/>
        <v/>
      </c>
      <c r="I75" s="523" t="str">
        <f t="shared" si="6"/>
        <v/>
      </c>
      <c r="J75" s="526" t="str">
        <f t="shared" si="6"/>
        <v/>
      </c>
      <c r="K75" s="527" t="str">
        <f t="shared" si="5"/>
        <v/>
      </c>
      <c r="L75" s="523">
        <f t="shared" si="8"/>
        <v>84.003</v>
      </c>
      <c r="M75" s="523" t="str">
        <f t="shared" si="8"/>
        <v/>
      </c>
      <c r="N75" s="523" t="str">
        <f t="shared" si="8"/>
        <v/>
      </c>
      <c r="O75" s="528" t="str">
        <f t="shared" si="7"/>
        <v/>
      </c>
      <c r="P75" s="529">
        <f t="shared" si="9"/>
        <v>84.003</v>
      </c>
      <c r="Q75" s="460"/>
      <c r="R75" s="1249" t="s">
        <v>148</v>
      </c>
      <c r="S75" s="1248">
        <v>84.003</v>
      </c>
      <c r="T75" s="1248"/>
      <c r="U75" s="1248"/>
      <c r="V75" s="1248"/>
      <c r="W75" s="1248"/>
      <c r="X75" s="1248"/>
      <c r="Y75" s="1248"/>
      <c r="Z75" s="1248"/>
      <c r="AA75" s="1248">
        <v>84.003</v>
      </c>
    </row>
    <row r="76" spans="1:27" s="461" customFormat="1" ht="21" customHeight="1" x14ac:dyDescent="0.25">
      <c r="A76" s="460"/>
      <c r="B76" s="520">
        <f t="shared" si="10"/>
        <v>70</v>
      </c>
      <c r="C76" s="521" t="s">
        <v>150</v>
      </c>
      <c r="D76" s="522">
        <f t="shared" si="6"/>
        <v>3.6840000000000002</v>
      </c>
      <c r="E76" s="523" t="str">
        <f t="shared" si="6"/>
        <v/>
      </c>
      <c r="F76" s="523" t="str">
        <f t="shared" si="6"/>
        <v/>
      </c>
      <c r="G76" s="524" t="str">
        <f t="shared" si="6"/>
        <v/>
      </c>
      <c r="H76" s="525" t="str">
        <f t="shared" si="6"/>
        <v/>
      </c>
      <c r="I76" s="523" t="str">
        <f t="shared" si="6"/>
        <v/>
      </c>
      <c r="J76" s="526" t="str">
        <f t="shared" si="6"/>
        <v/>
      </c>
      <c r="K76" s="527" t="str">
        <f t="shared" si="5"/>
        <v/>
      </c>
      <c r="L76" s="523">
        <f t="shared" si="8"/>
        <v>3.6840000000000002</v>
      </c>
      <c r="M76" s="523" t="str">
        <f t="shared" si="8"/>
        <v/>
      </c>
      <c r="N76" s="523" t="str">
        <f t="shared" si="8"/>
        <v/>
      </c>
      <c r="O76" s="528" t="str">
        <f t="shared" si="7"/>
        <v/>
      </c>
      <c r="P76" s="529">
        <f t="shared" si="9"/>
        <v>3.6840000000000002</v>
      </c>
      <c r="Q76" s="460"/>
      <c r="R76" s="1249" t="s">
        <v>150</v>
      </c>
      <c r="S76" s="1248">
        <v>3.6840000000000002</v>
      </c>
      <c r="T76" s="1248"/>
      <c r="U76" s="1248"/>
      <c r="V76" s="1248"/>
      <c r="W76" s="1248"/>
      <c r="X76" s="1248"/>
      <c r="Y76" s="1248"/>
      <c r="Z76" s="1248"/>
      <c r="AA76" s="1248">
        <v>3.6840000000000002</v>
      </c>
    </row>
    <row r="77" spans="1:27" s="461" customFormat="1" ht="21" customHeight="1" x14ac:dyDescent="0.25">
      <c r="A77" s="460"/>
      <c r="B77" s="520">
        <f t="shared" si="10"/>
        <v>71</v>
      </c>
      <c r="C77" s="521" t="s">
        <v>152</v>
      </c>
      <c r="D77" s="522" t="str">
        <f t="shared" si="6"/>
        <v/>
      </c>
      <c r="E77" s="523" t="str">
        <f t="shared" si="6"/>
        <v/>
      </c>
      <c r="F77" s="523">
        <f t="shared" si="6"/>
        <v>20</v>
      </c>
      <c r="G77" s="524" t="str">
        <f t="shared" si="6"/>
        <v/>
      </c>
      <c r="H77" s="525" t="str">
        <f t="shared" si="6"/>
        <v/>
      </c>
      <c r="I77" s="523" t="str">
        <f t="shared" si="6"/>
        <v/>
      </c>
      <c r="J77" s="526" t="str">
        <f t="shared" si="6"/>
        <v/>
      </c>
      <c r="K77" s="527" t="str">
        <f t="shared" si="5"/>
        <v/>
      </c>
      <c r="L77" s="523" t="str">
        <f t="shared" si="8"/>
        <v/>
      </c>
      <c r="M77" s="523" t="str">
        <f t="shared" si="8"/>
        <v/>
      </c>
      <c r="N77" s="523">
        <f t="shared" si="8"/>
        <v>20</v>
      </c>
      <c r="O77" s="528" t="str">
        <f t="shared" si="7"/>
        <v/>
      </c>
      <c r="P77" s="529">
        <f t="shared" si="9"/>
        <v>20</v>
      </c>
      <c r="Q77" s="460"/>
      <c r="R77" s="1249" t="s">
        <v>152</v>
      </c>
      <c r="S77" s="1248"/>
      <c r="T77" s="1248"/>
      <c r="U77" s="1248">
        <v>20</v>
      </c>
      <c r="V77" s="1248"/>
      <c r="W77" s="1248"/>
      <c r="X77" s="1248"/>
      <c r="Y77" s="1248"/>
      <c r="Z77" s="1248"/>
      <c r="AA77" s="1248">
        <v>20</v>
      </c>
    </row>
    <row r="78" spans="1:27" s="461" customFormat="1" ht="21" customHeight="1" x14ac:dyDescent="0.25">
      <c r="A78" s="460"/>
      <c r="B78" s="520">
        <f t="shared" si="10"/>
        <v>72</v>
      </c>
      <c r="C78" s="521" t="s">
        <v>154</v>
      </c>
      <c r="D78" s="522" t="str">
        <f t="shared" si="6"/>
        <v/>
      </c>
      <c r="E78" s="523" t="str">
        <f t="shared" si="6"/>
        <v/>
      </c>
      <c r="F78" s="523">
        <f t="shared" si="6"/>
        <v>16</v>
      </c>
      <c r="G78" s="524" t="str">
        <f t="shared" si="6"/>
        <v/>
      </c>
      <c r="H78" s="525" t="str">
        <f t="shared" si="6"/>
        <v/>
      </c>
      <c r="I78" s="523" t="str">
        <f t="shared" si="6"/>
        <v/>
      </c>
      <c r="J78" s="526" t="str">
        <f t="shared" si="6"/>
        <v/>
      </c>
      <c r="K78" s="527" t="str">
        <f t="shared" si="5"/>
        <v/>
      </c>
      <c r="L78" s="523" t="str">
        <f t="shared" si="8"/>
        <v/>
      </c>
      <c r="M78" s="523" t="str">
        <f t="shared" si="8"/>
        <v/>
      </c>
      <c r="N78" s="523">
        <f t="shared" si="8"/>
        <v>16</v>
      </c>
      <c r="O78" s="528" t="str">
        <f t="shared" si="7"/>
        <v/>
      </c>
      <c r="P78" s="529">
        <f t="shared" si="9"/>
        <v>16</v>
      </c>
      <c r="Q78" s="460"/>
      <c r="R78" s="1249" t="s">
        <v>154</v>
      </c>
      <c r="S78" s="1248"/>
      <c r="T78" s="1248"/>
      <c r="U78" s="1248">
        <v>16</v>
      </c>
      <c r="V78" s="1248"/>
      <c r="W78" s="1248"/>
      <c r="X78" s="1248"/>
      <c r="Y78" s="1248"/>
      <c r="Z78" s="1248"/>
      <c r="AA78" s="1248">
        <v>16</v>
      </c>
    </row>
    <row r="79" spans="1:27" s="461" customFormat="1" ht="21" customHeight="1" x14ac:dyDescent="0.25">
      <c r="A79" s="460"/>
      <c r="B79" s="520">
        <f t="shared" si="10"/>
        <v>73</v>
      </c>
      <c r="C79" s="521" t="s">
        <v>156</v>
      </c>
      <c r="D79" s="522">
        <f t="shared" si="6"/>
        <v>375.75000000000006</v>
      </c>
      <c r="E79" s="523" t="str">
        <f t="shared" si="6"/>
        <v/>
      </c>
      <c r="F79" s="523" t="str">
        <f t="shared" si="6"/>
        <v/>
      </c>
      <c r="G79" s="524" t="str">
        <f t="shared" si="6"/>
        <v/>
      </c>
      <c r="H79" s="525" t="str">
        <f t="shared" si="6"/>
        <v/>
      </c>
      <c r="I79" s="523" t="str">
        <f t="shared" si="6"/>
        <v/>
      </c>
      <c r="J79" s="526" t="str">
        <f t="shared" si="6"/>
        <v/>
      </c>
      <c r="K79" s="527" t="str">
        <f t="shared" si="5"/>
        <v/>
      </c>
      <c r="L79" s="523">
        <f t="shared" si="8"/>
        <v>375.75000000000006</v>
      </c>
      <c r="M79" s="523" t="str">
        <f t="shared" si="8"/>
        <v/>
      </c>
      <c r="N79" s="523" t="str">
        <f t="shared" si="8"/>
        <v/>
      </c>
      <c r="O79" s="528" t="str">
        <f t="shared" si="7"/>
        <v/>
      </c>
      <c r="P79" s="529">
        <f t="shared" si="9"/>
        <v>375.75000000000006</v>
      </c>
      <c r="Q79" s="460"/>
      <c r="R79" s="1249" t="s">
        <v>156</v>
      </c>
      <c r="S79" s="1248">
        <v>375.75000000000006</v>
      </c>
      <c r="T79" s="1248"/>
      <c r="U79" s="1248"/>
      <c r="V79" s="1248"/>
      <c r="W79" s="1248"/>
      <c r="X79" s="1248"/>
      <c r="Y79" s="1248"/>
      <c r="Z79" s="1248"/>
      <c r="AA79" s="1248">
        <v>375.75000000000006</v>
      </c>
    </row>
    <row r="80" spans="1:27" s="461" customFormat="1" ht="21" customHeight="1" x14ac:dyDescent="0.25">
      <c r="A80" s="460"/>
      <c r="B80" s="520">
        <f t="shared" si="10"/>
        <v>74</v>
      </c>
      <c r="C80" s="521" t="s">
        <v>158</v>
      </c>
      <c r="D80" s="522">
        <f t="shared" si="6"/>
        <v>599.97300000000018</v>
      </c>
      <c r="E80" s="523">
        <f t="shared" si="6"/>
        <v>887.12300000000005</v>
      </c>
      <c r="F80" s="523">
        <f t="shared" si="6"/>
        <v>259.41499999999991</v>
      </c>
      <c r="G80" s="524">
        <f t="shared" si="6"/>
        <v>309.30000000000024</v>
      </c>
      <c r="H80" s="525" t="str">
        <f t="shared" si="6"/>
        <v/>
      </c>
      <c r="I80" s="523" t="str">
        <f t="shared" si="6"/>
        <v/>
      </c>
      <c r="J80" s="526" t="str">
        <f t="shared" si="6"/>
        <v/>
      </c>
      <c r="K80" s="527" t="str">
        <f t="shared" si="5"/>
        <v/>
      </c>
      <c r="L80" s="523">
        <f t="shared" si="8"/>
        <v>599.97300000000018</v>
      </c>
      <c r="M80" s="523">
        <f t="shared" si="8"/>
        <v>887.12300000000005</v>
      </c>
      <c r="N80" s="523">
        <f t="shared" si="8"/>
        <v>259.41499999999991</v>
      </c>
      <c r="O80" s="528">
        <f t="shared" si="7"/>
        <v>309.30000000000024</v>
      </c>
      <c r="P80" s="529">
        <f t="shared" si="9"/>
        <v>2055.8110000000006</v>
      </c>
      <c r="Q80" s="460"/>
      <c r="R80" s="1249" t="s">
        <v>158</v>
      </c>
      <c r="S80" s="1248">
        <v>599.97300000000018</v>
      </c>
      <c r="T80" s="1248">
        <v>887.12300000000005</v>
      </c>
      <c r="U80" s="1248">
        <v>259.41499999999991</v>
      </c>
      <c r="V80" s="1248">
        <v>309.30000000000024</v>
      </c>
      <c r="W80" s="1248"/>
      <c r="X80" s="1248"/>
      <c r="Y80" s="1248"/>
      <c r="Z80" s="1248"/>
      <c r="AA80" s="1248">
        <v>2055.8110000000006</v>
      </c>
    </row>
    <row r="81" spans="1:27" s="461" customFormat="1" ht="21" customHeight="1" x14ac:dyDescent="0.25">
      <c r="A81" s="460"/>
      <c r="B81" s="520">
        <f t="shared" si="10"/>
        <v>75</v>
      </c>
      <c r="C81" s="521" t="s">
        <v>160</v>
      </c>
      <c r="D81" s="522" t="str">
        <f t="shared" si="6"/>
        <v/>
      </c>
      <c r="E81" s="523" t="str">
        <f t="shared" si="6"/>
        <v/>
      </c>
      <c r="F81" s="523">
        <f t="shared" si="6"/>
        <v>20</v>
      </c>
      <c r="G81" s="524" t="str">
        <f t="shared" si="6"/>
        <v/>
      </c>
      <c r="H81" s="525" t="str">
        <f t="shared" si="6"/>
        <v/>
      </c>
      <c r="I81" s="523" t="str">
        <f t="shared" si="6"/>
        <v/>
      </c>
      <c r="J81" s="526" t="str">
        <f t="shared" si="6"/>
        <v/>
      </c>
      <c r="K81" s="527" t="str">
        <f t="shared" si="5"/>
        <v/>
      </c>
      <c r="L81" s="523" t="str">
        <f t="shared" si="8"/>
        <v/>
      </c>
      <c r="M81" s="523" t="str">
        <f t="shared" si="8"/>
        <v/>
      </c>
      <c r="N81" s="523">
        <f t="shared" si="8"/>
        <v>20</v>
      </c>
      <c r="O81" s="528" t="str">
        <f t="shared" si="7"/>
        <v/>
      </c>
      <c r="P81" s="529">
        <f t="shared" si="9"/>
        <v>20</v>
      </c>
      <c r="Q81" s="460"/>
      <c r="R81" s="1249" t="s">
        <v>160</v>
      </c>
      <c r="S81" s="1248"/>
      <c r="T81" s="1248"/>
      <c r="U81" s="1248">
        <v>20</v>
      </c>
      <c r="V81" s="1248"/>
      <c r="W81" s="1248"/>
      <c r="X81" s="1248"/>
      <c r="Y81" s="1248"/>
      <c r="Z81" s="1248"/>
      <c r="AA81" s="1248">
        <v>20</v>
      </c>
    </row>
    <row r="82" spans="1:27" s="461" customFormat="1" ht="21" customHeight="1" x14ac:dyDescent="0.25">
      <c r="A82" s="460"/>
      <c r="B82" s="520">
        <f t="shared" si="10"/>
        <v>76</v>
      </c>
      <c r="C82" s="521" t="s">
        <v>162</v>
      </c>
      <c r="D82" s="522" t="str">
        <f t="shared" si="6"/>
        <v/>
      </c>
      <c r="E82" s="523" t="str">
        <f t="shared" si="6"/>
        <v/>
      </c>
      <c r="F82" s="523" t="str">
        <f t="shared" si="6"/>
        <v/>
      </c>
      <c r="G82" s="524">
        <f t="shared" si="6"/>
        <v>32.100000000000009</v>
      </c>
      <c r="H82" s="525" t="str">
        <f t="shared" si="6"/>
        <v/>
      </c>
      <c r="I82" s="523" t="str">
        <f t="shared" si="6"/>
        <v/>
      </c>
      <c r="J82" s="526" t="str">
        <f t="shared" si="6"/>
        <v/>
      </c>
      <c r="K82" s="527" t="str">
        <f t="shared" si="5"/>
        <v/>
      </c>
      <c r="L82" s="523" t="str">
        <f t="shared" si="8"/>
        <v/>
      </c>
      <c r="M82" s="523" t="str">
        <f t="shared" si="8"/>
        <v/>
      </c>
      <c r="N82" s="523" t="str">
        <f t="shared" si="8"/>
        <v/>
      </c>
      <c r="O82" s="528">
        <f t="shared" si="7"/>
        <v>32.100000000000009</v>
      </c>
      <c r="P82" s="529">
        <f t="shared" si="9"/>
        <v>32.100000000000009</v>
      </c>
      <c r="Q82" s="460"/>
      <c r="R82" s="1249" t="s">
        <v>162</v>
      </c>
      <c r="S82" s="1248"/>
      <c r="T82" s="1248"/>
      <c r="U82" s="1248"/>
      <c r="V82" s="1248">
        <v>32.100000000000009</v>
      </c>
      <c r="W82" s="1248"/>
      <c r="X82" s="1248"/>
      <c r="Y82" s="1248"/>
      <c r="Z82" s="1248"/>
      <c r="AA82" s="1248">
        <v>32.100000000000009</v>
      </c>
    </row>
    <row r="83" spans="1:27" s="461" customFormat="1" ht="21" customHeight="1" x14ac:dyDescent="0.25">
      <c r="A83" s="460"/>
      <c r="B83" s="520">
        <f t="shared" si="10"/>
        <v>77</v>
      </c>
      <c r="C83" s="521" t="s">
        <v>164</v>
      </c>
      <c r="D83" s="522" t="str">
        <f t="shared" si="6"/>
        <v/>
      </c>
      <c r="E83" s="523" t="str">
        <f t="shared" si="6"/>
        <v/>
      </c>
      <c r="F83" s="523" t="str">
        <f t="shared" si="6"/>
        <v/>
      </c>
      <c r="G83" s="524">
        <f t="shared" si="6"/>
        <v>97.15</v>
      </c>
      <c r="H83" s="525" t="str">
        <f t="shared" si="6"/>
        <v/>
      </c>
      <c r="I83" s="523" t="str">
        <f t="shared" si="6"/>
        <v/>
      </c>
      <c r="J83" s="526" t="str">
        <f t="shared" si="6"/>
        <v/>
      </c>
      <c r="K83" s="527" t="str">
        <f t="shared" si="5"/>
        <v/>
      </c>
      <c r="L83" s="523" t="str">
        <f t="shared" si="8"/>
        <v/>
      </c>
      <c r="M83" s="523" t="str">
        <f t="shared" si="8"/>
        <v/>
      </c>
      <c r="N83" s="523" t="str">
        <f t="shared" si="8"/>
        <v/>
      </c>
      <c r="O83" s="528">
        <f t="shared" si="7"/>
        <v>97.15</v>
      </c>
      <c r="P83" s="529">
        <f t="shared" si="9"/>
        <v>97.15</v>
      </c>
      <c r="Q83" s="460"/>
      <c r="R83" s="1249" t="s">
        <v>164</v>
      </c>
      <c r="S83" s="1248"/>
      <c r="T83" s="1248"/>
      <c r="U83" s="1248"/>
      <c r="V83" s="1248">
        <v>97.15</v>
      </c>
      <c r="W83" s="1248"/>
      <c r="X83" s="1248"/>
      <c r="Y83" s="1248"/>
      <c r="Z83" s="1248"/>
      <c r="AA83" s="1248">
        <v>97.15</v>
      </c>
    </row>
    <row r="84" spans="1:27" s="461" customFormat="1" ht="21" customHeight="1" x14ac:dyDescent="0.25">
      <c r="A84" s="460"/>
      <c r="B84" s="520">
        <f t="shared" si="10"/>
        <v>78</v>
      </c>
      <c r="C84" s="521" t="s">
        <v>166</v>
      </c>
      <c r="D84" s="522">
        <f t="shared" si="6"/>
        <v>20.762999999999995</v>
      </c>
      <c r="E84" s="523" t="str">
        <f t="shared" si="6"/>
        <v/>
      </c>
      <c r="F84" s="523" t="str">
        <f t="shared" si="6"/>
        <v/>
      </c>
      <c r="G84" s="524" t="str">
        <f t="shared" si="6"/>
        <v/>
      </c>
      <c r="H84" s="525" t="str">
        <f t="shared" si="6"/>
        <v/>
      </c>
      <c r="I84" s="523" t="str">
        <f t="shared" si="6"/>
        <v/>
      </c>
      <c r="J84" s="526" t="str">
        <f t="shared" si="6"/>
        <v/>
      </c>
      <c r="K84" s="527" t="str">
        <f t="shared" si="5"/>
        <v/>
      </c>
      <c r="L84" s="523">
        <f t="shared" si="8"/>
        <v>20.762999999999995</v>
      </c>
      <c r="M84" s="523" t="str">
        <f t="shared" si="8"/>
        <v/>
      </c>
      <c r="N84" s="523" t="str">
        <f t="shared" si="8"/>
        <v/>
      </c>
      <c r="O84" s="528" t="str">
        <f t="shared" si="7"/>
        <v/>
      </c>
      <c r="P84" s="529">
        <f t="shared" si="9"/>
        <v>20.762999999999995</v>
      </c>
      <c r="Q84" s="460"/>
      <c r="R84" s="1249" t="s">
        <v>166</v>
      </c>
      <c r="S84" s="1248">
        <v>20.762999999999995</v>
      </c>
      <c r="T84" s="1248"/>
      <c r="U84" s="1248"/>
      <c r="V84" s="1248"/>
      <c r="W84" s="1248"/>
      <c r="X84" s="1248"/>
      <c r="Y84" s="1248"/>
      <c r="Z84" s="1248"/>
      <c r="AA84" s="1248">
        <v>20.762999999999995</v>
      </c>
    </row>
    <row r="85" spans="1:27" s="461" customFormat="1" ht="21" customHeight="1" x14ac:dyDescent="0.25">
      <c r="A85" s="460"/>
      <c r="B85" s="520">
        <f t="shared" si="10"/>
        <v>79</v>
      </c>
      <c r="C85" s="521" t="s">
        <v>168</v>
      </c>
      <c r="D85" s="522" t="str">
        <f t="shared" si="6"/>
        <v/>
      </c>
      <c r="E85" s="523">
        <f t="shared" si="6"/>
        <v>11.25499999999999</v>
      </c>
      <c r="F85" s="523" t="str">
        <f t="shared" si="6"/>
        <v/>
      </c>
      <c r="G85" s="524" t="str">
        <f t="shared" si="6"/>
        <v/>
      </c>
      <c r="H85" s="525" t="str">
        <f t="shared" si="6"/>
        <v/>
      </c>
      <c r="I85" s="523" t="str">
        <f t="shared" si="6"/>
        <v/>
      </c>
      <c r="J85" s="526" t="str">
        <f t="shared" si="6"/>
        <v/>
      </c>
      <c r="K85" s="527" t="str">
        <f t="shared" si="5"/>
        <v/>
      </c>
      <c r="L85" s="523" t="str">
        <f t="shared" si="8"/>
        <v/>
      </c>
      <c r="M85" s="523">
        <f t="shared" si="8"/>
        <v>11.25499999999999</v>
      </c>
      <c r="N85" s="523" t="str">
        <f t="shared" si="8"/>
        <v/>
      </c>
      <c r="O85" s="528" t="str">
        <f t="shared" si="7"/>
        <v/>
      </c>
      <c r="P85" s="529">
        <f t="shared" si="9"/>
        <v>11.25499999999999</v>
      </c>
      <c r="Q85" s="460"/>
      <c r="R85" s="1249" t="s">
        <v>168</v>
      </c>
      <c r="S85" s="1248"/>
      <c r="T85" s="1248">
        <v>11.25499999999999</v>
      </c>
      <c r="U85" s="1248"/>
      <c r="V85" s="1248"/>
      <c r="W85" s="1248"/>
      <c r="X85" s="1248"/>
      <c r="Y85" s="1248"/>
      <c r="Z85" s="1248"/>
      <c r="AA85" s="1248">
        <v>11.25499999999999</v>
      </c>
    </row>
    <row r="86" spans="1:27" s="461" customFormat="1" ht="21" customHeight="1" x14ac:dyDescent="0.25">
      <c r="A86" s="460"/>
      <c r="B86" s="520">
        <f t="shared" si="10"/>
        <v>80</v>
      </c>
      <c r="C86" s="521" t="s">
        <v>170</v>
      </c>
      <c r="D86" s="522" t="str">
        <f t="shared" si="6"/>
        <v/>
      </c>
      <c r="E86" s="523">
        <f t="shared" si="6"/>
        <v>227.24299999999997</v>
      </c>
      <c r="F86" s="523" t="str">
        <f t="shared" si="6"/>
        <v/>
      </c>
      <c r="G86" s="524" t="str">
        <f t="shared" si="6"/>
        <v/>
      </c>
      <c r="H86" s="525" t="str">
        <f t="shared" si="6"/>
        <v/>
      </c>
      <c r="I86" s="523" t="str">
        <f t="shared" si="6"/>
        <v/>
      </c>
      <c r="J86" s="526" t="str">
        <f t="shared" si="6"/>
        <v/>
      </c>
      <c r="K86" s="527" t="str">
        <f t="shared" si="5"/>
        <v/>
      </c>
      <c r="L86" s="523" t="str">
        <f t="shared" si="8"/>
        <v/>
      </c>
      <c r="M86" s="523">
        <f t="shared" si="8"/>
        <v>227.24299999999997</v>
      </c>
      <c r="N86" s="523" t="str">
        <f t="shared" si="8"/>
        <v/>
      </c>
      <c r="O86" s="528" t="str">
        <f t="shared" si="7"/>
        <v/>
      </c>
      <c r="P86" s="529">
        <f t="shared" si="9"/>
        <v>227.24299999999997</v>
      </c>
      <c r="Q86" s="460"/>
      <c r="R86" s="1249" t="s">
        <v>170</v>
      </c>
      <c r="S86" s="1248"/>
      <c r="T86" s="1248">
        <v>227.24299999999997</v>
      </c>
      <c r="U86" s="1248"/>
      <c r="V86" s="1248"/>
      <c r="W86" s="1248"/>
      <c r="X86" s="1248"/>
      <c r="Y86" s="1248"/>
      <c r="Z86" s="1248"/>
      <c r="AA86" s="1248">
        <v>227.24299999999997</v>
      </c>
    </row>
    <row r="87" spans="1:27" s="461" customFormat="1" ht="21" customHeight="1" x14ac:dyDescent="0.25">
      <c r="A87" s="460"/>
      <c r="B87" s="520">
        <f t="shared" si="10"/>
        <v>81</v>
      </c>
      <c r="C87" s="521" t="s">
        <v>172</v>
      </c>
      <c r="D87" s="522" t="str">
        <f t="shared" si="6"/>
        <v/>
      </c>
      <c r="E87" s="523" t="str">
        <f t="shared" si="6"/>
        <v/>
      </c>
      <c r="F87" s="523" t="str">
        <f t="shared" si="6"/>
        <v/>
      </c>
      <c r="G87" s="524" t="str">
        <f t="shared" si="6"/>
        <v/>
      </c>
      <c r="H87" s="525">
        <f t="shared" si="6"/>
        <v>1.8300000000000005</v>
      </c>
      <c r="I87" s="523">
        <f t="shared" si="6"/>
        <v>2.17</v>
      </c>
      <c r="J87" s="526" t="str">
        <f t="shared" si="6"/>
        <v/>
      </c>
      <c r="K87" s="527" t="str">
        <f t="shared" si="5"/>
        <v/>
      </c>
      <c r="L87" s="523">
        <f t="shared" si="8"/>
        <v>1.8300000000000005</v>
      </c>
      <c r="M87" s="523">
        <f t="shared" si="8"/>
        <v>2.17</v>
      </c>
      <c r="N87" s="523" t="str">
        <f t="shared" si="8"/>
        <v/>
      </c>
      <c r="O87" s="528" t="str">
        <f t="shared" si="7"/>
        <v/>
      </c>
      <c r="P87" s="529">
        <f t="shared" si="9"/>
        <v>4</v>
      </c>
      <c r="Q87" s="460"/>
      <c r="R87" s="1249" t="s">
        <v>172</v>
      </c>
      <c r="S87" s="1248"/>
      <c r="T87" s="1248"/>
      <c r="U87" s="1248"/>
      <c r="V87" s="1248"/>
      <c r="W87" s="1248">
        <v>1.8300000000000005</v>
      </c>
      <c r="X87" s="1248">
        <v>2.17</v>
      </c>
      <c r="Y87" s="1248"/>
      <c r="Z87" s="1248"/>
      <c r="AA87" s="1248">
        <v>4</v>
      </c>
    </row>
    <row r="88" spans="1:27" s="461" customFormat="1" ht="21" customHeight="1" x14ac:dyDescent="0.25">
      <c r="A88" s="460"/>
      <c r="B88" s="520">
        <f t="shared" si="10"/>
        <v>82</v>
      </c>
      <c r="C88" s="521" t="s">
        <v>174</v>
      </c>
      <c r="D88" s="522">
        <f t="shared" si="6"/>
        <v>6.3000000000000016</v>
      </c>
      <c r="E88" s="523" t="str">
        <f t="shared" si="6"/>
        <v/>
      </c>
      <c r="F88" s="523" t="str">
        <f t="shared" si="6"/>
        <v/>
      </c>
      <c r="G88" s="524" t="str">
        <f t="shared" si="6"/>
        <v/>
      </c>
      <c r="H88" s="525">
        <f t="shared" si="6"/>
        <v>0.63999999999999979</v>
      </c>
      <c r="I88" s="523">
        <f t="shared" si="6"/>
        <v>0.11999999999999998</v>
      </c>
      <c r="J88" s="526" t="str">
        <f t="shared" si="6"/>
        <v/>
      </c>
      <c r="K88" s="527" t="str">
        <f t="shared" si="5"/>
        <v/>
      </c>
      <c r="L88" s="523">
        <f t="shared" si="8"/>
        <v>6.9400000000000013</v>
      </c>
      <c r="M88" s="523">
        <f t="shared" si="8"/>
        <v>0.11999999999999998</v>
      </c>
      <c r="N88" s="523" t="str">
        <f t="shared" si="8"/>
        <v/>
      </c>
      <c r="O88" s="528" t="str">
        <f t="shared" si="7"/>
        <v/>
      </c>
      <c r="P88" s="529">
        <f t="shared" si="9"/>
        <v>7.0600000000000014</v>
      </c>
      <c r="Q88" s="460"/>
      <c r="R88" s="1249" t="s">
        <v>174</v>
      </c>
      <c r="S88" s="1248">
        <v>6.3000000000000016</v>
      </c>
      <c r="T88" s="1248"/>
      <c r="U88" s="1248"/>
      <c r="V88" s="1248"/>
      <c r="W88" s="1248">
        <v>0.63999999999999979</v>
      </c>
      <c r="X88" s="1248">
        <v>0.11999999999999998</v>
      </c>
      <c r="Y88" s="1248"/>
      <c r="Z88" s="1248"/>
      <c r="AA88" s="1248">
        <v>7.0600000000000014</v>
      </c>
    </row>
    <row r="89" spans="1:27" s="461" customFormat="1" ht="21" customHeight="1" x14ac:dyDescent="0.25">
      <c r="A89" s="460"/>
      <c r="B89" s="520">
        <f t="shared" si="10"/>
        <v>83</v>
      </c>
      <c r="C89" s="521" t="s">
        <v>176</v>
      </c>
      <c r="D89" s="522" t="str">
        <f t="shared" si="6"/>
        <v/>
      </c>
      <c r="E89" s="523" t="str">
        <f t="shared" si="6"/>
        <v/>
      </c>
      <c r="F89" s="523">
        <f t="shared" si="6"/>
        <v>20</v>
      </c>
      <c r="G89" s="524" t="str">
        <f t="shared" si="6"/>
        <v/>
      </c>
      <c r="H89" s="525" t="str">
        <f t="shared" si="6"/>
        <v/>
      </c>
      <c r="I89" s="523" t="str">
        <f t="shared" si="6"/>
        <v/>
      </c>
      <c r="J89" s="526" t="str">
        <f t="shared" si="6"/>
        <v/>
      </c>
      <c r="K89" s="527" t="str">
        <f t="shared" si="5"/>
        <v/>
      </c>
      <c r="L89" s="523" t="str">
        <f t="shared" si="8"/>
        <v/>
      </c>
      <c r="M89" s="523" t="str">
        <f t="shared" si="8"/>
        <v/>
      </c>
      <c r="N89" s="523">
        <f t="shared" si="8"/>
        <v>20</v>
      </c>
      <c r="O89" s="528" t="str">
        <f t="shared" si="7"/>
        <v/>
      </c>
      <c r="P89" s="529">
        <f t="shared" si="9"/>
        <v>20</v>
      </c>
      <c r="Q89" s="460"/>
      <c r="R89" s="1249" t="s">
        <v>176</v>
      </c>
      <c r="S89" s="1248"/>
      <c r="T89" s="1248"/>
      <c r="U89" s="1248">
        <v>20</v>
      </c>
      <c r="V89" s="1248"/>
      <c r="W89" s="1248"/>
      <c r="X89" s="1248"/>
      <c r="Y89" s="1248"/>
      <c r="Z89" s="1248"/>
      <c r="AA89" s="1248">
        <v>20</v>
      </c>
    </row>
    <row r="90" spans="1:27" s="461" customFormat="1" ht="21" customHeight="1" x14ac:dyDescent="0.25">
      <c r="A90" s="460"/>
      <c r="B90" s="520">
        <f t="shared" si="10"/>
        <v>84</v>
      </c>
      <c r="C90" s="521" t="s">
        <v>178</v>
      </c>
      <c r="D90" s="522" t="str">
        <f t="shared" si="6"/>
        <v/>
      </c>
      <c r="E90" s="523">
        <f t="shared" si="6"/>
        <v>723.57600000000036</v>
      </c>
      <c r="F90" s="523" t="str">
        <f t="shared" si="6"/>
        <v/>
      </c>
      <c r="G90" s="524" t="str">
        <f t="shared" si="6"/>
        <v/>
      </c>
      <c r="H90" s="525" t="str">
        <f t="shared" si="6"/>
        <v/>
      </c>
      <c r="I90" s="523" t="str">
        <f t="shared" si="6"/>
        <v/>
      </c>
      <c r="J90" s="526" t="str">
        <f t="shared" si="6"/>
        <v/>
      </c>
      <c r="K90" s="527" t="str">
        <f t="shared" si="5"/>
        <v/>
      </c>
      <c r="L90" s="523" t="str">
        <f t="shared" si="8"/>
        <v/>
      </c>
      <c r="M90" s="523">
        <f t="shared" si="8"/>
        <v>723.57600000000036</v>
      </c>
      <c r="N90" s="523" t="str">
        <f t="shared" si="8"/>
        <v/>
      </c>
      <c r="O90" s="528" t="str">
        <f t="shared" si="7"/>
        <v/>
      </c>
      <c r="P90" s="529">
        <f t="shared" si="9"/>
        <v>723.57600000000036</v>
      </c>
      <c r="Q90" s="460"/>
      <c r="R90" s="1249" t="s">
        <v>178</v>
      </c>
      <c r="S90" s="1248"/>
      <c r="T90" s="1248">
        <v>723.57600000000036</v>
      </c>
      <c r="U90" s="1248"/>
      <c r="V90" s="1248"/>
      <c r="W90" s="1248"/>
      <c r="X90" s="1248"/>
      <c r="Y90" s="1248"/>
      <c r="Z90" s="1248"/>
      <c r="AA90" s="1248">
        <v>723.57600000000036</v>
      </c>
    </row>
    <row r="91" spans="1:27" s="461" customFormat="1" ht="21" customHeight="1" x14ac:dyDescent="0.25">
      <c r="A91" s="460"/>
      <c r="B91" s="520">
        <f t="shared" si="10"/>
        <v>85</v>
      </c>
      <c r="C91" s="521" t="s">
        <v>180</v>
      </c>
      <c r="D91" s="522" t="str">
        <f t="shared" si="6"/>
        <v/>
      </c>
      <c r="E91" s="523">
        <f t="shared" si="6"/>
        <v>36.139000000000003</v>
      </c>
      <c r="F91" s="523" t="str">
        <f t="shared" si="6"/>
        <v/>
      </c>
      <c r="G91" s="524" t="str">
        <f t="shared" ref="G91:J100" si="11">+IF(V91&lt;&gt;0,V91,"")</f>
        <v/>
      </c>
      <c r="H91" s="525" t="str">
        <f t="shared" si="11"/>
        <v/>
      </c>
      <c r="I91" s="523" t="str">
        <f t="shared" si="11"/>
        <v/>
      </c>
      <c r="J91" s="526" t="str">
        <f t="shared" si="11"/>
        <v/>
      </c>
      <c r="K91" s="527" t="str">
        <f t="shared" si="5"/>
        <v/>
      </c>
      <c r="L91" s="523" t="str">
        <f t="shared" si="8"/>
        <v/>
      </c>
      <c r="M91" s="523">
        <f t="shared" si="8"/>
        <v>36.139000000000003</v>
      </c>
      <c r="N91" s="523" t="str">
        <f t="shared" si="8"/>
        <v/>
      </c>
      <c r="O91" s="528" t="str">
        <f t="shared" si="7"/>
        <v/>
      </c>
      <c r="P91" s="529">
        <f t="shared" si="9"/>
        <v>36.139000000000003</v>
      </c>
      <c r="Q91" s="460"/>
      <c r="R91" s="1249" t="s">
        <v>180</v>
      </c>
      <c r="S91" s="1248"/>
      <c r="T91" s="1248">
        <v>36.139000000000003</v>
      </c>
      <c r="U91" s="1248"/>
      <c r="V91" s="1248"/>
      <c r="W91" s="1248"/>
      <c r="X91" s="1248"/>
      <c r="Y91" s="1248"/>
      <c r="Z91" s="1248"/>
      <c r="AA91" s="1248">
        <v>36.139000000000003</v>
      </c>
    </row>
    <row r="92" spans="1:27" s="461" customFormat="1" ht="21" customHeight="1" x14ac:dyDescent="0.25">
      <c r="A92" s="460"/>
      <c r="B92" s="520">
        <f t="shared" si="10"/>
        <v>86</v>
      </c>
      <c r="C92" s="521" t="s">
        <v>182</v>
      </c>
      <c r="D92" s="522" t="str">
        <f t="shared" ref="D92:F100" si="12">+IF(S92&lt;&gt;0,S92,"")</f>
        <v/>
      </c>
      <c r="E92" s="523">
        <f t="shared" si="12"/>
        <v>62.819000000000038</v>
      </c>
      <c r="F92" s="523" t="str">
        <f t="shared" si="12"/>
        <v/>
      </c>
      <c r="G92" s="524" t="str">
        <f t="shared" si="11"/>
        <v/>
      </c>
      <c r="H92" s="525" t="str">
        <f t="shared" si="11"/>
        <v/>
      </c>
      <c r="I92" s="523" t="str">
        <f t="shared" si="11"/>
        <v/>
      </c>
      <c r="J92" s="526" t="str">
        <f t="shared" si="11"/>
        <v/>
      </c>
      <c r="K92" s="527" t="str">
        <f t="shared" si="5"/>
        <v/>
      </c>
      <c r="L92" s="523" t="str">
        <f t="shared" si="8"/>
        <v/>
      </c>
      <c r="M92" s="523">
        <f t="shared" si="8"/>
        <v>62.819000000000038</v>
      </c>
      <c r="N92" s="523" t="str">
        <f t="shared" si="8"/>
        <v/>
      </c>
      <c r="O92" s="528" t="str">
        <f t="shared" si="7"/>
        <v/>
      </c>
      <c r="P92" s="529">
        <f t="shared" si="9"/>
        <v>62.819000000000038</v>
      </c>
      <c r="Q92" s="460"/>
      <c r="R92" s="1249" t="s">
        <v>182</v>
      </c>
      <c r="S92" s="1248"/>
      <c r="T92" s="1248">
        <v>62.819000000000038</v>
      </c>
      <c r="U92" s="1248"/>
      <c r="V92" s="1248"/>
      <c r="W92" s="1248"/>
      <c r="X92" s="1248"/>
      <c r="Y92" s="1248"/>
      <c r="Z92" s="1248"/>
      <c r="AA92" s="1248">
        <v>62.819000000000038</v>
      </c>
    </row>
    <row r="93" spans="1:27" s="461" customFormat="1" ht="21" customHeight="1" x14ac:dyDescent="0.25">
      <c r="A93" s="460"/>
      <c r="B93" s="520">
        <f t="shared" si="10"/>
        <v>87</v>
      </c>
      <c r="C93" s="521" t="s">
        <v>184</v>
      </c>
      <c r="D93" s="522">
        <f t="shared" si="12"/>
        <v>58.599999999999966</v>
      </c>
      <c r="E93" s="523" t="str">
        <f t="shared" si="12"/>
        <v/>
      </c>
      <c r="F93" s="523" t="str">
        <f t="shared" si="12"/>
        <v/>
      </c>
      <c r="G93" s="524" t="str">
        <f t="shared" si="11"/>
        <v/>
      </c>
      <c r="H93" s="525" t="str">
        <f t="shared" si="11"/>
        <v/>
      </c>
      <c r="I93" s="523" t="str">
        <f t="shared" si="11"/>
        <v/>
      </c>
      <c r="J93" s="526" t="str">
        <f t="shared" si="11"/>
        <v/>
      </c>
      <c r="K93" s="527" t="str">
        <f t="shared" si="5"/>
        <v/>
      </c>
      <c r="L93" s="523">
        <f t="shared" si="8"/>
        <v>58.599999999999966</v>
      </c>
      <c r="M93" s="523" t="str">
        <f t="shared" si="8"/>
        <v/>
      </c>
      <c r="N93" s="523" t="str">
        <f t="shared" si="8"/>
        <v/>
      </c>
      <c r="O93" s="528" t="str">
        <f t="shared" si="7"/>
        <v/>
      </c>
      <c r="P93" s="529">
        <f t="shared" si="9"/>
        <v>58.599999999999966</v>
      </c>
      <c r="Q93" s="460"/>
      <c r="R93" s="1249" t="s">
        <v>184</v>
      </c>
      <c r="S93" s="1248">
        <v>58.599999999999966</v>
      </c>
      <c r="T93" s="1248"/>
      <c r="U93" s="1248"/>
      <c r="V93" s="1248"/>
      <c r="W93" s="1248"/>
      <c r="X93" s="1248"/>
      <c r="Y93" s="1248"/>
      <c r="Z93" s="1248"/>
      <c r="AA93" s="1248">
        <v>58.599999999999966</v>
      </c>
    </row>
    <row r="94" spans="1:27" ht="21" customHeight="1" x14ac:dyDescent="0.3">
      <c r="A94" s="460"/>
      <c r="B94" s="520">
        <f t="shared" si="10"/>
        <v>88</v>
      </c>
      <c r="C94" s="521" t="s">
        <v>186</v>
      </c>
      <c r="D94" s="522" t="str">
        <f t="shared" si="12"/>
        <v/>
      </c>
      <c r="E94" s="523">
        <f t="shared" si="12"/>
        <v>2.2729999999999984</v>
      </c>
      <c r="F94" s="523" t="str">
        <f t="shared" si="12"/>
        <v/>
      </c>
      <c r="G94" s="524" t="str">
        <f t="shared" si="11"/>
        <v/>
      </c>
      <c r="H94" s="525" t="str">
        <f t="shared" si="11"/>
        <v/>
      </c>
      <c r="I94" s="523">
        <f t="shared" si="11"/>
        <v>2.3600000000000003</v>
      </c>
      <c r="J94" s="526" t="str">
        <f t="shared" si="11"/>
        <v/>
      </c>
      <c r="K94" s="527" t="str">
        <f t="shared" si="5"/>
        <v/>
      </c>
      <c r="L94" s="523" t="str">
        <f t="shared" si="8"/>
        <v/>
      </c>
      <c r="M94" s="523">
        <f t="shared" si="8"/>
        <v>4.6329999999999991</v>
      </c>
      <c r="N94" s="523" t="str">
        <f t="shared" si="8"/>
        <v/>
      </c>
      <c r="O94" s="528" t="str">
        <f t="shared" si="7"/>
        <v/>
      </c>
      <c r="P94" s="529">
        <f t="shared" si="9"/>
        <v>4.6329999999999991</v>
      </c>
      <c r="R94" s="1249" t="s">
        <v>186</v>
      </c>
      <c r="S94" s="1248">
        <v>0</v>
      </c>
      <c r="T94" s="1248">
        <v>2.2729999999999984</v>
      </c>
      <c r="U94" s="1248"/>
      <c r="V94" s="1248"/>
      <c r="W94" s="1248"/>
      <c r="X94" s="1248">
        <v>2.3600000000000003</v>
      </c>
      <c r="Y94" s="1248"/>
      <c r="Z94" s="1248"/>
      <c r="AA94" s="1248">
        <v>4.6329999999999991</v>
      </c>
    </row>
    <row r="95" spans="1:27" ht="21" customHeight="1" x14ac:dyDescent="0.3">
      <c r="A95" s="460"/>
      <c r="B95" s="520">
        <f t="shared" si="10"/>
        <v>89</v>
      </c>
      <c r="C95" s="521" t="s">
        <v>188</v>
      </c>
      <c r="D95" s="522" t="str">
        <f t="shared" si="12"/>
        <v/>
      </c>
      <c r="E95" s="523">
        <f t="shared" si="12"/>
        <v>205.91900000000004</v>
      </c>
      <c r="F95" s="523" t="str">
        <f t="shared" si="12"/>
        <v/>
      </c>
      <c r="G95" s="524" t="str">
        <f t="shared" si="11"/>
        <v/>
      </c>
      <c r="H95" s="525" t="str">
        <f t="shared" si="11"/>
        <v/>
      </c>
      <c r="I95" s="523" t="str">
        <f t="shared" si="11"/>
        <v/>
      </c>
      <c r="J95" s="526" t="str">
        <f t="shared" si="11"/>
        <v/>
      </c>
      <c r="K95" s="527" t="str">
        <f t="shared" si="5"/>
        <v/>
      </c>
      <c r="L95" s="523" t="str">
        <f t="shared" si="8"/>
        <v/>
      </c>
      <c r="M95" s="523">
        <f t="shared" si="8"/>
        <v>205.91900000000004</v>
      </c>
      <c r="N95" s="523" t="str">
        <f t="shared" si="8"/>
        <v/>
      </c>
      <c r="O95" s="528" t="str">
        <f t="shared" si="7"/>
        <v/>
      </c>
      <c r="P95" s="529">
        <f t="shared" si="9"/>
        <v>205.91900000000004</v>
      </c>
      <c r="R95" s="1249" t="s">
        <v>188</v>
      </c>
      <c r="S95" s="1248"/>
      <c r="T95" s="1248">
        <v>205.91900000000004</v>
      </c>
      <c r="U95" s="1248"/>
      <c r="V95" s="1248"/>
      <c r="W95" s="1248"/>
      <c r="X95" s="1248"/>
      <c r="Y95" s="1248"/>
      <c r="Z95" s="1248"/>
      <c r="AA95" s="1248">
        <v>205.91900000000004</v>
      </c>
    </row>
    <row r="96" spans="1:27" ht="21" customHeight="1" x14ac:dyDescent="0.3">
      <c r="A96" s="460"/>
      <c r="B96" s="520">
        <f t="shared" si="10"/>
        <v>90</v>
      </c>
      <c r="C96" s="521" t="s">
        <v>190</v>
      </c>
      <c r="D96" s="522">
        <f t="shared" si="12"/>
        <v>441.8499999999998</v>
      </c>
      <c r="E96" s="523" t="str">
        <f t="shared" si="12"/>
        <v/>
      </c>
      <c r="F96" s="523" t="str">
        <f t="shared" si="12"/>
        <v/>
      </c>
      <c r="G96" s="524" t="str">
        <f t="shared" si="11"/>
        <v/>
      </c>
      <c r="H96" s="525" t="str">
        <f t="shared" si="11"/>
        <v/>
      </c>
      <c r="I96" s="523" t="str">
        <f t="shared" si="11"/>
        <v/>
      </c>
      <c r="J96" s="526" t="str">
        <f t="shared" si="11"/>
        <v/>
      </c>
      <c r="K96" s="527" t="str">
        <f t="shared" si="5"/>
        <v/>
      </c>
      <c r="L96" s="523">
        <f t="shared" si="8"/>
        <v>441.8499999999998</v>
      </c>
      <c r="M96" s="523" t="str">
        <f t="shared" si="8"/>
        <v/>
      </c>
      <c r="N96" s="523" t="str">
        <f t="shared" si="8"/>
        <v/>
      </c>
      <c r="O96" s="528" t="str">
        <f t="shared" si="7"/>
        <v/>
      </c>
      <c r="P96" s="529">
        <f t="shared" si="9"/>
        <v>441.8499999999998</v>
      </c>
      <c r="R96" s="1249" t="s">
        <v>190</v>
      </c>
      <c r="S96" s="1248">
        <v>441.8499999999998</v>
      </c>
      <c r="T96" s="1248"/>
      <c r="U96" s="1248"/>
      <c r="V96" s="1248"/>
      <c r="W96" s="1248"/>
      <c r="X96" s="1248"/>
      <c r="Y96" s="1248"/>
      <c r="Z96" s="1248"/>
      <c r="AA96" s="1248">
        <v>441.8499999999998</v>
      </c>
    </row>
    <row r="97" spans="1:27" ht="21" customHeight="1" x14ac:dyDescent="0.3">
      <c r="A97" s="460"/>
      <c r="B97" s="520">
        <f t="shared" si="10"/>
        <v>91</v>
      </c>
      <c r="C97" s="521" t="s">
        <v>192</v>
      </c>
      <c r="D97" s="522" t="str">
        <f t="shared" si="12"/>
        <v/>
      </c>
      <c r="E97" s="523" t="str">
        <f t="shared" si="12"/>
        <v/>
      </c>
      <c r="F97" s="523">
        <f t="shared" si="12"/>
        <v>20</v>
      </c>
      <c r="G97" s="524" t="str">
        <f t="shared" si="11"/>
        <v/>
      </c>
      <c r="H97" s="525" t="str">
        <f t="shared" si="11"/>
        <v/>
      </c>
      <c r="I97" s="523" t="str">
        <f t="shared" si="11"/>
        <v/>
      </c>
      <c r="J97" s="526" t="str">
        <f t="shared" si="11"/>
        <v/>
      </c>
      <c r="K97" s="527" t="str">
        <f t="shared" si="5"/>
        <v/>
      </c>
      <c r="L97" s="523" t="str">
        <f t="shared" si="8"/>
        <v/>
      </c>
      <c r="M97" s="523" t="str">
        <f t="shared" si="8"/>
        <v/>
      </c>
      <c r="N97" s="523">
        <f t="shared" si="8"/>
        <v>20</v>
      </c>
      <c r="O97" s="528" t="str">
        <f t="shared" si="7"/>
        <v/>
      </c>
      <c r="P97" s="529">
        <f t="shared" si="9"/>
        <v>20</v>
      </c>
      <c r="R97" s="1249" t="s">
        <v>192</v>
      </c>
      <c r="S97" s="1248"/>
      <c r="T97" s="1248"/>
      <c r="U97" s="1248">
        <v>20</v>
      </c>
      <c r="V97" s="1248"/>
      <c r="W97" s="1248"/>
      <c r="X97" s="1248"/>
      <c r="Y97" s="1248"/>
      <c r="Z97" s="1248"/>
      <c r="AA97" s="1248">
        <v>20</v>
      </c>
    </row>
    <row r="98" spans="1:27" ht="21" customHeight="1" x14ac:dyDescent="0.3">
      <c r="A98" s="460"/>
      <c r="B98" s="520">
        <f t="shared" si="10"/>
        <v>92</v>
      </c>
      <c r="C98" s="521" t="s">
        <v>194</v>
      </c>
      <c r="D98" s="522" t="str">
        <f t="shared" si="12"/>
        <v/>
      </c>
      <c r="E98" s="523">
        <f t="shared" si="12"/>
        <v>296.32</v>
      </c>
      <c r="F98" s="523" t="str">
        <f t="shared" si="12"/>
        <v/>
      </c>
      <c r="G98" s="524" t="str">
        <f t="shared" si="11"/>
        <v/>
      </c>
      <c r="H98" s="525" t="str">
        <f t="shared" si="11"/>
        <v/>
      </c>
      <c r="I98" s="523" t="str">
        <f t="shared" si="11"/>
        <v/>
      </c>
      <c r="J98" s="526" t="str">
        <f t="shared" si="11"/>
        <v/>
      </c>
      <c r="K98" s="527" t="str">
        <f t="shared" si="5"/>
        <v/>
      </c>
      <c r="L98" s="523" t="str">
        <f t="shared" si="8"/>
        <v/>
      </c>
      <c r="M98" s="523">
        <f t="shared" si="8"/>
        <v>296.32</v>
      </c>
      <c r="N98" s="523" t="str">
        <f t="shared" si="8"/>
        <v/>
      </c>
      <c r="O98" s="528" t="str">
        <f t="shared" si="7"/>
        <v/>
      </c>
      <c r="P98" s="529">
        <f t="shared" si="9"/>
        <v>296.32</v>
      </c>
      <c r="R98" s="1249" t="s">
        <v>194</v>
      </c>
      <c r="S98" s="1248"/>
      <c r="T98" s="1248">
        <v>296.32</v>
      </c>
      <c r="U98" s="1248"/>
      <c r="V98" s="1248"/>
      <c r="W98" s="1248"/>
      <c r="X98" s="1248"/>
      <c r="Y98" s="1248"/>
      <c r="Z98" s="1248"/>
      <c r="AA98" s="1248">
        <v>296.32</v>
      </c>
    </row>
    <row r="99" spans="1:27" ht="21" customHeight="1" x14ac:dyDescent="0.3">
      <c r="A99" s="460"/>
      <c r="B99" s="520">
        <f t="shared" si="10"/>
        <v>93</v>
      </c>
      <c r="C99" s="521" t="s">
        <v>196</v>
      </c>
      <c r="D99" s="522" t="str">
        <f t="shared" si="12"/>
        <v/>
      </c>
      <c r="E99" s="523">
        <f t="shared" si="12"/>
        <v>179.37199999999999</v>
      </c>
      <c r="F99" s="523" t="str">
        <f t="shared" si="12"/>
        <v/>
      </c>
      <c r="G99" s="524" t="str">
        <f t="shared" si="11"/>
        <v/>
      </c>
      <c r="H99" s="525" t="str">
        <f t="shared" si="11"/>
        <v/>
      </c>
      <c r="I99" s="523" t="str">
        <f t="shared" si="11"/>
        <v/>
      </c>
      <c r="J99" s="526" t="str">
        <f t="shared" si="11"/>
        <v/>
      </c>
      <c r="K99" s="527" t="str">
        <f t="shared" si="5"/>
        <v/>
      </c>
      <c r="L99" s="523" t="str">
        <f t="shared" si="8"/>
        <v/>
      </c>
      <c r="M99" s="523">
        <f t="shared" si="8"/>
        <v>179.37199999999999</v>
      </c>
      <c r="N99" s="523" t="str">
        <f t="shared" si="8"/>
        <v/>
      </c>
      <c r="O99" s="528" t="str">
        <f t="shared" si="7"/>
        <v/>
      </c>
      <c r="P99" s="529">
        <f t="shared" si="9"/>
        <v>179.37199999999999</v>
      </c>
      <c r="R99" s="1249" t="s">
        <v>196</v>
      </c>
      <c r="S99" s="1248"/>
      <c r="T99" s="1248">
        <v>179.37199999999999</v>
      </c>
      <c r="U99" s="1248"/>
      <c r="V99" s="1248"/>
      <c r="W99" s="1248"/>
      <c r="X99" s="1248"/>
      <c r="Y99" s="1248"/>
      <c r="Z99" s="1248"/>
      <c r="AA99" s="1248">
        <v>179.37199999999999</v>
      </c>
    </row>
    <row r="100" spans="1:27" ht="21" customHeight="1" thickBot="1" x14ac:dyDescent="0.35">
      <c r="A100" s="460"/>
      <c r="B100" s="520">
        <f t="shared" si="10"/>
        <v>94</v>
      </c>
      <c r="C100" s="521" t="s">
        <v>1750</v>
      </c>
      <c r="D100" s="522" t="str">
        <f t="shared" si="12"/>
        <v/>
      </c>
      <c r="E100" s="523" t="str">
        <f t="shared" si="12"/>
        <v/>
      </c>
      <c r="F100" s="523" t="str">
        <f t="shared" si="12"/>
        <v/>
      </c>
      <c r="G100" s="524" t="str">
        <f t="shared" si="11"/>
        <v/>
      </c>
      <c r="H100" s="525">
        <f t="shared" si="11"/>
        <v>7.1839999999999984</v>
      </c>
      <c r="I100" s="523">
        <f t="shared" si="11"/>
        <v>11.024000000000001</v>
      </c>
      <c r="J100" s="526" t="str">
        <f t="shared" si="11"/>
        <v/>
      </c>
      <c r="K100" s="527">
        <f t="shared" si="5"/>
        <v>0.7</v>
      </c>
      <c r="L100" s="523">
        <f t="shared" si="8"/>
        <v>7.1839999999999984</v>
      </c>
      <c r="M100" s="523">
        <f t="shared" si="8"/>
        <v>11.024000000000001</v>
      </c>
      <c r="N100" s="523" t="str">
        <f t="shared" si="8"/>
        <v/>
      </c>
      <c r="O100" s="528">
        <f t="shared" si="7"/>
        <v>0.7</v>
      </c>
      <c r="P100" s="529">
        <f t="shared" si="9"/>
        <v>18.907999999999998</v>
      </c>
      <c r="R100" s="1249" t="s">
        <v>1466</v>
      </c>
      <c r="S100" s="1248"/>
      <c r="T100" s="1248"/>
      <c r="U100" s="1248"/>
      <c r="V100" s="1248"/>
      <c r="W100" s="1248">
        <v>7.1839999999999984</v>
      </c>
      <c r="X100" s="1248">
        <v>11.024000000000001</v>
      </c>
      <c r="Y100" s="1248"/>
      <c r="Z100" s="1248">
        <v>0.7</v>
      </c>
      <c r="AA100" s="1248">
        <v>18.907999999999998</v>
      </c>
    </row>
    <row r="101" spans="1:27" ht="21" customHeight="1" thickTop="1" x14ac:dyDescent="0.3">
      <c r="A101" s="460"/>
      <c r="B101" s="1645" t="s">
        <v>1477</v>
      </c>
      <c r="C101" s="1646"/>
      <c r="D101" s="533">
        <f t="shared" ref="D101:O101" si="13">SUM(D7:D100)</f>
        <v>5360.6890000000021</v>
      </c>
      <c r="E101" s="534">
        <f t="shared" si="13"/>
        <v>7267.2610000000004</v>
      </c>
      <c r="F101" s="534">
        <f t="shared" si="13"/>
        <v>480.80299999999988</v>
      </c>
      <c r="G101" s="535">
        <f t="shared" si="13"/>
        <v>1014.99</v>
      </c>
      <c r="H101" s="536">
        <f t="shared" si="13"/>
        <v>13.100999999999999</v>
      </c>
      <c r="I101" s="534">
        <f t="shared" si="13"/>
        <v>178.00799999999984</v>
      </c>
      <c r="J101" s="534">
        <f t="shared" si="13"/>
        <v>12.499999999999995</v>
      </c>
      <c r="K101" s="537">
        <f t="shared" si="13"/>
        <v>0.7</v>
      </c>
      <c r="L101" s="536">
        <f t="shared" si="13"/>
        <v>5373.7900000000018</v>
      </c>
      <c r="M101" s="534">
        <f t="shared" si="13"/>
        <v>7445.2689999999993</v>
      </c>
      <c r="N101" s="534">
        <f t="shared" si="13"/>
        <v>493.30299999999988</v>
      </c>
      <c r="O101" s="538">
        <f t="shared" si="13"/>
        <v>1015.69</v>
      </c>
      <c r="P101" s="539">
        <f>+SUM(P7:P100)</f>
        <v>14328.052000000003</v>
      </c>
      <c r="R101" s="1249" t="s">
        <v>198</v>
      </c>
      <c r="S101" s="1248">
        <v>5360.6890000000021</v>
      </c>
      <c r="T101" s="1248">
        <v>7267.2610000000004</v>
      </c>
      <c r="U101" s="1248">
        <v>480.80299999999988</v>
      </c>
      <c r="V101" s="1248">
        <v>1014.99</v>
      </c>
      <c r="W101" s="1248">
        <v>13.100999999999999</v>
      </c>
      <c r="X101" s="1248">
        <v>178.00799999999984</v>
      </c>
      <c r="Y101" s="1248">
        <v>12.499999999999995</v>
      </c>
      <c r="Z101" s="1248">
        <v>0.7</v>
      </c>
      <c r="AA101" s="1248">
        <v>14328.052000000003</v>
      </c>
    </row>
    <row r="102" spans="1:27" ht="21" customHeight="1" x14ac:dyDescent="0.3">
      <c r="A102" s="460"/>
      <c r="B102" s="1647"/>
      <c r="C102" s="1648"/>
      <c r="D102" s="1649">
        <f>+SUM(D101:G101)</f>
        <v>14123.743000000002</v>
      </c>
      <c r="E102" s="1650"/>
      <c r="F102" s="1650"/>
      <c r="G102" s="1651"/>
      <c r="H102" s="1649">
        <f>+SUM(H101:K101)</f>
        <v>204.30899999999983</v>
      </c>
      <c r="I102" s="1650"/>
      <c r="J102" s="1650"/>
      <c r="K102" s="1651"/>
      <c r="L102" s="1649">
        <f>+SUM(L101:O101)</f>
        <v>14328.052000000001</v>
      </c>
      <c r="M102" s="1650"/>
      <c r="N102" s="1650"/>
      <c r="O102" s="1652"/>
      <c r="P102" s="540"/>
    </row>
    <row r="103" spans="1:27" x14ac:dyDescent="0.3">
      <c r="A103" s="460"/>
      <c r="B103" s="707" t="s">
        <v>1467</v>
      </c>
      <c r="C103" s="541"/>
      <c r="D103" s="541"/>
      <c r="E103" s="541"/>
      <c r="F103" s="541"/>
      <c r="G103" s="541"/>
      <c r="H103" s="541"/>
      <c r="I103" s="541"/>
      <c r="J103" s="541"/>
      <c r="K103" s="541"/>
      <c r="L103" s="541"/>
      <c r="M103" s="541"/>
      <c r="N103" s="541"/>
      <c r="O103" s="541"/>
      <c r="P103" s="542"/>
    </row>
  </sheetData>
  <mergeCells count="10">
    <mergeCell ref="P5:P6"/>
    <mergeCell ref="B101:C102"/>
    <mergeCell ref="D102:G102"/>
    <mergeCell ref="H102:K102"/>
    <mergeCell ref="L102:O102"/>
    <mergeCell ref="B5:B6"/>
    <mergeCell ref="C5:C6"/>
    <mergeCell ref="D5:G5"/>
    <mergeCell ref="H5:K5"/>
    <mergeCell ref="L5:O5"/>
  </mergeCells>
  <printOptions horizontalCentered="1"/>
  <pageMargins left="0.78740157480314965" right="0.59055118110236215" top="0.59055118110236215" bottom="0.59055118110236215" header="0" footer="0"/>
  <pageSetup paperSize="9" scale="43" fitToHeight="2" orientation="portrait" r:id="rId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2CFA-ECC5-44DB-AD1B-427EE0BEA268}">
  <sheetPr codeName="Hoja16">
    <pageSetUpPr fitToPage="1"/>
  </sheetPr>
  <dimension ref="A1:AA91"/>
  <sheetViews>
    <sheetView view="pageBreakPreview" zoomScale="80" zoomScaleNormal="100" zoomScaleSheetLayoutView="80" workbookViewId="0">
      <selection activeCell="O16" sqref="O16"/>
    </sheetView>
  </sheetViews>
  <sheetFormatPr baseColWidth="10" defaultRowHeight="15" x14ac:dyDescent="0.25"/>
  <cols>
    <col min="1" max="1" width="13.42578125" customWidth="1"/>
    <col min="2" max="2" width="15.85546875" customWidth="1"/>
    <col min="3" max="11" width="13.42578125" customWidth="1"/>
    <col min="12" max="12" width="7.7109375" customWidth="1"/>
    <col min="13" max="13" width="11.42578125" style="1845"/>
    <col min="14" max="14" width="20.140625" style="1845" bestFit="1" customWidth="1"/>
    <col min="15" max="15" width="15.28515625" style="1845" bestFit="1" customWidth="1"/>
    <col min="16" max="17" width="11.42578125" style="1845"/>
    <col min="18" max="18" width="38.42578125" style="1845" bestFit="1" customWidth="1"/>
    <col min="19" max="19" width="39.5703125" style="1845" bestFit="1" customWidth="1"/>
    <col min="20" max="21" width="11.42578125" style="1845"/>
    <col min="25" max="25" width="17.5703125" bestFit="1" customWidth="1"/>
    <col min="26" max="27" width="22.140625" bestFit="1" customWidth="1"/>
  </cols>
  <sheetData>
    <row r="1" spans="1:27" s="272" customFormat="1" ht="18" x14ac:dyDescent="0.25">
      <c r="A1" s="543"/>
      <c r="B1" s="270"/>
      <c r="C1" s="270"/>
      <c r="D1" s="270"/>
      <c r="E1" s="270"/>
      <c r="F1" s="270"/>
      <c r="G1" s="273"/>
      <c r="H1" s="273"/>
      <c r="I1" s="273"/>
      <c r="J1" s="273"/>
      <c r="K1" s="273"/>
      <c r="L1" s="273"/>
      <c r="M1" s="1987"/>
      <c r="N1" s="1988"/>
      <c r="O1" s="1987"/>
      <c r="P1" s="1987"/>
      <c r="Q1" s="1987"/>
      <c r="R1" s="1845" t="s">
        <v>1368</v>
      </c>
      <c r="S1" s="1845" t="s">
        <v>393</v>
      </c>
      <c r="T1" s="1987"/>
      <c r="U1" s="1987"/>
    </row>
    <row r="2" spans="1:27" s="272" customFormat="1" x14ac:dyDescent="0.25">
      <c r="A2" s="273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1987"/>
      <c r="N2" s="1989" t="s">
        <v>1452</v>
      </c>
      <c r="O2" s="1987"/>
      <c r="P2" s="1987"/>
      <c r="Q2" s="1987"/>
      <c r="R2" s="1845" t="s">
        <v>5</v>
      </c>
      <c r="S2" s="1845" t="s">
        <v>1366</v>
      </c>
      <c r="T2" s="1845"/>
      <c r="U2" s="1987"/>
    </row>
    <row r="3" spans="1:27" s="272" customFormat="1" x14ac:dyDescent="0.25">
      <c r="A3" s="273"/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1987"/>
      <c r="N3" s="1987"/>
      <c r="O3" s="1987"/>
      <c r="P3" s="1987"/>
      <c r="Q3" s="1987"/>
      <c r="R3" s="1845" t="s">
        <v>7</v>
      </c>
      <c r="S3" s="1845" t="s">
        <v>393</v>
      </c>
      <c r="T3" s="1845"/>
      <c r="U3" s="1987"/>
    </row>
    <row r="4" spans="1:27" s="272" customFormat="1" x14ac:dyDescent="0.25">
      <c r="A4" s="273"/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1987"/>
      <c r="N4" s="1987" t="s">
        <v>1480</v>
      </c>
      <c r="O4" s="1987" t="s">
        <v>1496</v>
      </c>
      <c r="P4" s="1990" t="s">
        <v>1497</v>
      </c>
      <c r="Q4" s="1987"/>
      <c r="R4" s="1845"/>
      <c r="S4" s="1845"/>
      <c r="T4" s="1845"/>
      <c r="U4" s="1987"/>
    </row>
    <row r="5" spans="1:27" s="272" customFormat="1" x14ac:dyDescent="0.25">
      <c r="A5" s="273"/>
      <c r="B5" s="273"/>
      <c r="C5" s="273"/>
      <c r="D5" s="273"/>
      <c r="E5" s="273"/>
      <c r="F5" s="273"/>
      <c r="G5" s="273"/>
      <c r="H5" s="273"/>
      <c r="I5" s="273"/>
      <c r="J5" s="273"/>
      <c r="K5" s="273"/>
      <c r="L5" s="544"/>
      <c r="M5" s="1987"/>
      <c r="N5" s="1987" t="s">
        <v>113</v>
      </c>
      <c r="O5" s="1991">
        <v>2627.3040000000001</v>
      </c>
      <c r="P5" s="1992">
        <v>0.18336784372362686</v>
      </c>
      <c r="Q5" s="1987"/>
      <c r="R5" s="1790" t="s">
        <v>417</v>
      </c>
      <c r="S5" s="1790" t="s">
        <v>1489</v>
      </c>
      <c r="T5" s="1845"/>
      <c r="U5" s="1987"/>
    </row>
    <row r="6" spans="1:27" s="272" customFormat="1" x14ac:dyDescent="0.25">
      <c r="A6" s="273"/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544"/>
      <c r="M6" s="1987"/>
      <c r="N6" s="1987" t="s">
        <v>159</v>
      </c>
      <c r="O6" s="1991">
        <v>2055.8109999999997</v>
      </c>
      <c r="P6" s="1992">
        <v>0.14348154236179481</v>
      </c>
      <c r="Q6" s="1987"/>
      <c r="R6" s="1790" t="s">
        <v>113</v>
      </c>
      <c r="S6" s="1790">
        <v>2627.3040000000001</v>
      </c>
      <c r="T6" s="1994"/>
      <c r="U6" s="1987"/>
    </row>
    <row r="7" spans="1:27" s="272" customFormat="1" x14ac:dyDescent="0.25">
      <c r="A7" s="273"/>
      <c r="B7" s="273"/>
      <c r="C7" s="273"/>
      <c r="D7" s="273"/>
      <c r="E7" s="273"/>
      <c r="F7" s="273"/>
      <c r="G7" s="273"/>
      <c r="H7" s="273"/>
      <c r="I7" s="273"/>
      <c r="J7" s="273"/>
      <c r="K7" s="273"/>
      <c r="L7" s="544"/>
      <c r="M7" s="1987"/>
      <c r="N7" s="1987" t="s">
        <v>145</v>
      </c>
      <c r="O7" s="1991">
        <v>1811.0029999999999</v>
      </c>
      <c r="P7" s="1992">
        <v>0.1263956188880386</v>
      </c>
      <c r="Q7" s="1987"/>
      <c r="R7" s="1790" t="s">
        <v>159</v>
      </c>
      <c r="S7" s="1790">
        <v>2055.8109999999997</v>
      </c>
      <c r="T7" s="1994"/>
      <c r="U7" s="1987"/>
    </row>
    <row r="8" spans="1:27" s="272" customFormat="1" x14ac:dyDescent="0.25">
      <c r="A8" s="273"/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544"/>
      <c r="M8" s="1987"/>
      <c r="N8" s="1987" t="s">
        <v>73</v>
      </c>
      <c r="O8" s="1991">
        <v>915.49300000000017</v>
      </c>
      <c r="P8" s="1992">
        <v>6.3895147784220757E-2</v>
      </c>
      <c r="Q8" s="1987"/>
      <c r="R8" s="1790" t="s">
        <v>145</v>
      </c>
      <c r="S8" s="1790">
        <v>1811.0029999999999</v>
      </c>
      <c r="T8" s="1994"/>
      <c r="U8" s="1987"/>
    </row>
    <row r="9" spans="1:27" s="272" customFormat="1" x14ac:dyDescent="0.25">
      <c r="A9" s="273"/>
      <c r="B9" s="273"/>
      <c r="C9" s="273"/>
      <c r="D9" s="273"/>
      <c r="E9" s="273"/>
      <c r="F9" s="273"/>
      <c r="G9" s="273"/>
      <c r="H9" s="273"/>
      <c r="I9" s="273"/>
      <c r="J9" s="273"/>
      <c r="K9" s="273"/>
      <c r="L9" s="544"/>
      <c r="M9" s="1987"/>
      <c r="N9" s="1987" t="s">
        <v>179</v>
      </c>
      <c r="O9" s="1991">
        <v>723.57600000000002</v>
      </c>
      <c r="P9" s="1992">
        <v>5.0500654241064993E-2</v>
      </c>
      <c r="Q9" s="1987"/>
      <c r="R9" s="1790" t="s">
        <v>73</v>
      </c>
      <c r="S9" s="1790">
        <v>915.49300000000017</v>
      </c>
      <c r="T9" s="1994"/>
      <c r="U9" s="1987"/>
    </row>
    <row r="10" spans="1:27" s="272" customFormat="1" x14ac:dyDescent="0.25">
      <c r="A10" s="273"/>
      <c r="B10" s="273"/>
      <c r="C10" s="273"/>
      <c r="D10" s="273"/>
      <c r="E10" s="273"/>
      <c r="F10" s="273"/>
      <c r="G10" s="273"/>
      <c r="H10" s="273"/>
      <c r="I10" s="273"/>
      <c r="J10" s="273"/>
      <c r="K10" s="273"/>
      <c r="L10" s="544"/>
      <c r="M10" s="1987"/>
      <c r="N10" s="1987" t="s">
        <v>115</v>
      </c>
      <c r="O10" s="1991">
        <v>571.95899999999995</v>
      </c>
      <c r="P10" s="1992">
        <v>3.9918824973555353E-2</v>
      </c>
      <c r="Q10" s="1987"/>
      <c r="R10" s="1790" t="s">
        <v>179</v>
      </c>
      <c r="S10" s="1790">
        <v>723.57600000000002</v>
      </c>
      <c r="T10" s="1994"/>
      <c r="U10" s="1987"/>
    </row>
    <row r="11" spans="1:27" s="272" customFormat="1" x14ac:dyDescent="0.25">
      <c r="A11" s="273"/>
      <c r="B11" s="273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1987"/>
      <c r="N11" s="1987" t="s">
        <v>1470</v>
      </c>
      <c r="O11" s="1991">
        <v>5622.9060000000045</v>
      </c>
      <c r="P11" s="1992">
        <v>0.39244036802769855</v>
      </c>
      <c r="Q11" s="1987"/>
      <c r="R11" s="1790" t="s">
        <v>115</v>
      </c>
      <c r="S11" s="1790">
        <v>571.95899999999995</v>
      </c>
      <c r="T11" s="1994"/>
      <c r="U11" s="1987"/>
    </row>
    <row r="12" spans="1:27" s="272" customFormat="1" x14ac:dyDescent="0.25">
      <c r="A12" s="273"/>
      <c r="B12" s="273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1987"/>
      <c r="N12" s="1987"/>
      <c r="O12" s="1991">
        <v>14328.052000000005</v>
      </c>
      <c r="P12" s="1992">
        <v>1</v>
      </c>
      <c r="Q12" s="1987"/>
      <c r="R12" s="1790" t="s">
        <v>198</v>
      </c>
      <c r="S12" s="1790">
        <v>8705.1460000000006</v>
      </c>
      <c r="T12" s="1994"/>
      <c r="U12" s="1987"/>
    </row>
    <row r="13" spans="1:27" s="272" customFormat="1" x14ac:dyDescent="0.25">
      <c r="A13" s="273"/>
      <c r="B13" s="273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1987"/>
      <c r="N13" s="1987"/>
      <c r="O13" s="1995"/>
      <c r="P13" s="1996"/>
      <c r="Q13" s="1987"/>
      <c r="R13" s="1987"/>
      <c r="S13" s="1987"/>
      <c r="T13" s="1994"/>
      <c r="U13" s="1987"/>
      <c r="Z13"/>
      <c r="AA13"/>
    </row>
    <row r="14" spans="1:27" s="272" customFormat="1" x14ac:dyDescent="0.25">
      <c r="A14" s="273"/>
      <c r="B14" s="273"/>
      <c r="C14" s="273"/>
      <c r="D14" s="273"/>
      <c r="E14" s="273"/>
      <c r="F14" s="273"/>
      <c r="G14" s="273"/>
      <c r="H14" s="273"/>
      <c r="I14" s="273"/>
      <c r="J14" s="273"/>
      <c r="K14" s="273"/>
      <c r="L14" s="273"/>
      <c r="M14" s="1987"/>
      <c r="N14" s="1989"/>
      <c r="O14" s="1995"/>
      <c r="P14" s="1987"/>
      <c r="Q14" s="1987"/>
      <c r="R14" s="1987"/>
      <c r="S14" s="1987"/>
      <c r="T14" s="1987"/>
      <c r="U14" s="1987"/>
      <c r="Z14"/>
      <c r="AA14"/>
    </row>
    <row r="15" spans="1:27" s="272" customFormat="1" x14ac:dyDescent="0.25">
      <c r="A15" s="273"/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1987"/>
      <c r="N15" s="1989"/>
      <c r="O15" s="1995"/>
      <c r="P15" s="1987"/>
      <c r="Q15" s="1987"/>
      <c r="R15" s="1845"/>
      <c r="S15" s="1845"/>
      <c r="T15" s="1987"/>
      <c r="U15" s="1987"/>
      <c r="Z15"/>
      <c r="AA15"/>
    </row>
    <row r="16" spans="1:27" s="272" customFormat="1" x14ac:dyDescent="0.25">
      <c r="A16" s="273"/>
      <c r="B16" s="273"/>
      <c r="C16" s="273"/>
      <c r="D16" s="273"/>
      <c r="E16" s="273"/>
      <c r="F16" s="273"/>
      <c r="G16" s="273"/>
      <c r="H16" s="273"/>
      <c r="I16" s="273"/>
      <c r="J16" s="273"/>
      <c r="K16" s="273"/>
      <c r="L16" s="273"/>
      <c r="M16" s="1987"/>
      <c r="N16" s="1989"/>
      <c r="O16" s="1995"/>
      <c r="P16" s="1987"/>
      <c r="Q16" s="1987"/>
      <c r="R16" s="1845"/>
      <c r="S16" s="1845"/>
      <c r="T16" s="1987"/>
      <c r="U16" s="1987"/>
      <c r="Z16"/>
      <c r="AA16"/>
    </row>
    <row r="17" spans="1:27" s="272" customFormat="1" x14ac:dyDescent="0.25">
      <c r="A17" s="273"/>
      <c r="B17" s="273"/>
      <c r="C17" s="273"/>
      <c r="D17" s="273"/>
      <c r="E17" s="273"/>
      <c r="F17" s="273"/>
      <c r="G17" s="273"/>
      <c r="H17" s="273"/>
      <c r="I17" s="273"/>
      <c r="J17" s="273"/>
      <c r="K17" s="273"/>
      <c r="L17" s="273"/>
      <c r="M17" s="1987"/>
      <c r="N17" s="1987"/>
      <c r="O17" s="1987"/>
      <c r="P17" s="1996"/>
      <c r="Q17" s="1987"/>
      <c r="R17" s="1845"/>
      <c r="S17" s="1845"/>
      <c r="T17" s="1987"/>
      <c r="U17" s="1987"/>
      <c r="Z17"/>
      <c r="AA17"/>
    </row>
    <row r="18" spans="1:27" s="272" customFormat="1" x14ac:dyDescent="0.25">
      <c r="A18" s="273"/>
      <c r="B18" s="273"/>
      <c r="C18" s="273"/>
      <c r="D18" s="273"/>
      <c r="E18" s="273"/>
      <c r="F18" s="273"/>
      <c r="G18" s="273"/>
      <c r="H18" s="273"/>
      <c r="I18" s="273"/>
      <c r="J18" s="273"/>
      <c r="K18" s="273"/>
      <c r="L18" s="273"/>
      <c r="M18" s="1987"/>
      <c r="N18" s="1987"/>
      <c r="O18" s="1987"/>
      <c r="P18" s="1987"/>
      <c r="Q18" s="1987"/>
      <c r="R18" s="1845"/>
      <c r="S18" s="1845"/>
      <c r="T18" s="1987"/>
      <c r="U18" s="1987"/>
      <c r="Z18"/>
      <c r="AA18"/>
    </row>
    <row r="19" spans="1:27" s="272" customFormat="1" x14ac:dyDescent="0.25">
      <c r="A19" s="273"/>
      <c r="B19" s="273"/>
      <c r="C19" s="273"/>
      <c r="D19" s="273"/>
      <c r="E19" s="273"/>
      <c r="F19" s="273"/>
      <c r="G19" s="273"/>
      <c r="H19" s="273"/>
      <c r="I19" s="273"/>
      <c r="J19" s="273"/>
      <c r="K19" s="273"/>
      <c r="L19" s="273"/>
      <c r="M19" s="1987"/>
      <c r="N19" s="1987"/>
      <c r="O19" s="1987"/>
      <c r="P19" s="1987"/>
      <c r="Q19" s="1987"/>
      <c r="R19" s="1845"/>
      <c r="S19" s="1845"/>
      <c r="T19" s="1987"/>
      <c r="U19" s="1987"/>
      <c r="Z19"/>
      <c r="AA19"/>
    </row>
    <row r="20" spans="1:27" s="272" customFormat="1" x14ac:dyDescent="0.25">
      <c r="A20" s="273"/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1987"/>
      <c r="N20" s="1987"/>
      <c r="O20" s="1987"/>
      <c r="P20" s="1987"/>
      <c r="Q20" s="1987"/>
      <c r="R20" s="1845"/>
      <c r="S20" s="1845"/>
      <c r="T20" s="1987"/>
      <c r="U20" s="1987"/>
      <c r="Z20"/>
      <c r="AA20"/>
    </row>
    <row r="21" spans="1:27" s="272" customFormat="1" x14ac:dyDescent="0.25">
      <c r="A21" s="273"/>
      <c r="B21" s="273"/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1987"/>
      <c r="N21" s="1987"/>
      <c r="O21" s="1987"/>
      <c r="P21" s="1987"/>
      <c r="Q21" s="1987"/>
      <c r="R21" s="1845"/>
      <c r="S21" s="1845"/>
      <c r="T21" s="1987"/>
      <c r="U21" s="1987"/>
      <c r="Z21"/>
      <c r="AA21"/>
    </row>
    <row r="22" spans="1:27" s="272" customFormat="1" x14ac:dyDescent="0.25">
      <c r="A22" s="273"/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1987"/>
      <c r="N22" s="1987"/>
      <c r="O22" s="1987"/>
      <c r="P22" s="1987"/>
      <c r="Q22" s="1987"/>
      <c r="R22" s="1845"/>
      <c r="S22" s="1845"/>
      <c r="T22" s="1987"/>
      <c r="U22" s="1987"/>
      <c r="Z22"/>
      <c r="AA22"/>
    </row>
    <row r="23" spans="1:27" s="272" customFormat="1" x14ac:dyDescent="0.25">
      <c r="A23" s="273"/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1987"/>
      <c r="N23" s="1987"/>
      <c r="O23" s="1987"/>
      <c r="P23" s="1987"/>
      <c r="Q23" s="1987"/>
      <c r="R23" s="1845"/>
      <c r="S23" s="1845"/>
      <c r="T23" s="1987"/>
      <c r="U23" s="1987"/>
      <c r="Z23"/>
      <c r="AA23"/>
    </row>
    <row r="24" spans="1:27" s="272" customFormat="1" x14ac:dyDescent="0.25">
      <c r="A24" s="273"/>
      <c r="B24" s="273"/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1987"/>
      <c r="N24" s="1987"/>
      <c r="O24" s="1987"/>
      <c r="P24" s="1987"/>
      <c r="Q24" s="1987"/>
      <c r="R24" s="1845"/>
      <c r="S24" s="1845"/>
      <c r="T24" s="1987"/>
      <c r="U24" s="1987"/>
      <c r="Z24"/>
      <c r="AA24"/>
    </row>
    <row r="25" spans="1:27" s="272" customFormat="1" x14ac:dyDescent="0.25">
      <c r="A25" s="273"/>
      <c r="B25" s="273"/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1987"/>
      <c r="N25" s="1987"/>
      <c r="O25" s="1987"/>
      <c r="P25" s="1987"/>
      <c r="Q25" s="1987"/>
      <c r="R25" s="1845"/>
      <c r="S25" s="1845"/>
      <c r="T25" s="1987"/>
      <c r="U25" s="1987"/>
      <c r="Z25"/>
      <c r="AA25"/>
    </row>
    <row r="26" spans="1:27" s="272" customFormat="1" x14ac:dyDescent="0.25">
      <c r="A26" s="273"/>
      <c r="B26" s="273"/>
      <c r="C26" s="273"/>
      <c r="D26" s="273"/>
      <c r="E26" s="273"/>
      <c r="F26" s="273"/>
      <c r="G26" s="273"/>
      <c r="H26" s="273"/>
      <c r="I26" s="273"/>
      <c r="J26" s="273"/>
      <c r="K26" s="273"/>
      <c r="L26" s="273"/>
      <c r="M26" s="1987"/>
      <c r="N26" s="1987"/>
      <c r="O26" s="1987"/>
      <c r="P26" s="1987"/>
      <c r="Q26" s="1987"/>
      <c r="R26" s="1845"/>
      <c r="S26" s="1845"/>
      <c r="T26" s="1987"/>
      <c r="U26" s="1987"/>
      <c r="Z26"/>
      <c r="AA26"/>
    </row>
    <row r="27" spans="1:27" s="272" customFormat="1" x14ac:dyDescent="0.25">
      <c r="A27" s="273"/>
      <c r="B27" s="273"/>
      <c r="C27" s="273"/>
      <c r="D27" s="273"/>
      <c r="E27" s="273"/>
      <c r="F27" s="273"/>
      <c r="G27" s="273"/>
      <c r="H27" s="273"/>
      <c r="I27" s="273"/>
      <c r="J27" s="273"/>
      <c r="K27" s="273"/>
      <c r="L27" s="273"/>
      <c r="M27" s="1987"/>
      <c r="N27" s="1987"/>
      <c r="O27" s="1987"/>
      <c r="P27" s="1987"/>
      <c r="Q27" s="1987"/>
      <c r="R27" s="1845"/>
      <c r="S27" s="1845"/>
      <c r="T27" s="1987"/>
      <c r="U27" s="1987"/>
      <c r="Z27"/>
      <c r="AA27"/>
    </row>
    <row r="28" spans="1:27" s="272" customFormat="1" x14ac:dyDescent="0.25">
      <c r="A28" s="273"/>
      <c r="B28" s="273"/>
      <c r="C28" s="273"/>
      <c r="D28" s="273"/>
      <c r="E28" s="273"/>
      <c r="F28" s="273"/>
      <c r="G28" s="273"/>
      <c r="H28" s="273"/>
      <c r="I28" s="273"/>
      <c r="J28" s="273"/>
      <c r="K28" s="273"/>
      <c r="L28" s="273"/>
      <c r="M28" s="1987"/>
      <c r="N28" s="1987"/>
      <c r="O28" s="1987"/>
      <c r="P28" s="1987"/>
      <c r="Q28" s="1987"/>
      <c r="R28" s="1845"/>
      <c r="S28" s="1845"/>
      <c r="T28" s="1987"/>
      <c r="U28" s="1987"/>
      <c r="Z28"/>
      <c r="AA28"/>
    </row>
    <row r="29" spans="1:27" s="272" customFormat="1" x14ac:dyDescent="0.25">
      <c r="A29" s="273"/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1987"/>
      <c r="N29" s="1987"/>
      <c r="O29" s="1987"/>
      <c r="P29" s="1987"/>
      <c r="Q29" s="1987"/>
      <c r="R29" s="1845"/>
      <c r="S29" s="1845"/>
      <c r="T29" s="1987"/>
      <c r="U29" s="1987"/>
      <c r="Z29"/>
      <c r="AA29"/>
    </row>
    <row r="30" spans="1:27" s="272" customFormat="1" x14ac:dyDescent="0.25">
      <c r="A30" s="273"/>
      <c r="B30" s="273"/>
      <c r="C30" s="273"/>
      <c r="D30" s="273"/>
      <c r="E30" s="273"/>
      <c r="F30" s="273"/>
      <c r="G30" s="273"/>
      <c r="H30" s="273"/>
      <c r="I30" s="273"/>
      <c r="J30" s="273"/>
      <c r="K30" s="273"/>
      <c r="L30" s="273"/>
      <c r="M30" s="1987"/>
      <c r="N30" s="1987"/>
      <c r="O30" s="1987"/>
      <c r="P30" s="1987"/>
      <c r="Q30" s="1987"/>
      <c r="R30" s="1845"/>
      <c r="S30" s="1845"/>
      <c r="T30" s="1987"/>
      <c r="U30" s="1987"/>
      <c r="Z30"/>
      <c r="AA30"/>
    </row>
    <row r="31" spans="1:27" s="272" customFormat="1" x14ac:dyDescent="0.25">
      <c r="A31" s="273"/>
      <c r="B31" s="273"/>
      <c r="C31" s="273"/>
      <c r="D31" s="273"/>
      <c r="E31" s="273"/>
      <c r="F31" s="273"/>
      <c r="G31" s="273"/>
      <c r="H31" s="273"/>
      <c r="I31" s="273"/>
      <c r="J31" s="273"/>
      <c r="K31" s="273"/>
      <c r="L31" s="273"/>
      <c r="M31" s="1987"/>
      <c r="N31" s="1987"/>
      <c r="O31" s="1987"/>
      <c r="P31" s="1987"/>
      <c r="Q31" s="1987"/>
      <c r="R31" s="1845"/>
      <c r="S31" s="1845"/>
      <c r="T31" s="1987"/>
      <c r="U31" s="1987"/>
      <c r="Z31"/>
      <c r="AA31"/>
    </row>
    <row r="32" spans="1:27" s="272" customFormat="1" x14ac:dyDescent="0.25">
      <c r="A32" s="273"/>
      <c r="B32" s="273"/>
      <c r="C32" s="273"/>
      <c r="D32" s="273"/>
      <c r="E32" s="273"/>
      <c r="F32" s="273"/>
      <c r="G32" s="273"/>
      <c r="H32" s="273"/>
      <c r="I32" s="273"/>
      <c r="J32" s="273"/>
      <c r="K32" s="273"/>
      <c r="L32" s="273"/>
      <c r="M32" s="1987"/>
      <c r="N32" s="1987"/>
      <c r="O32" s="1987"/>
      <c r="P32" s="1987"/>
      <c r="Q32" s="1987"/>
      <c r="R32" s="1987"/>
      <c r="S32" s="1987"/>
      <c r="T32" s="1987"/>
      <c r="U32" s="1987"/>
      <c r="Z32"/>
      <c r="AA32"/>
    </row>
    <row r="33" spans="1:27" s="272" customFormat="1" x14ac:dyDescent="0.25">
      <c r="A33" s="273"/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1987"/>
      <c r="N33" s="1987"/>
      <c r="O33" s="1987"/>
      <c r="P33" s="1987"/>
      <c r="Q33" s="1987"/>
      <c r="R33" s="1987"/>
      <c r="S33" s="1987"/>
      <c r="T33" s="1987"/>
      <c r="U33" s="1987"/>
      <c r="Z33"/>
      <c r="AA33"/>
    </row>
    <row r="34" spans="1:27" s="272" customFormat="1" x14ac:dyDescent="0.25">
      <c r="A34" s="273"/>
      <c r="B34" s="273"/>
      <c r="C34" s="273"/>
      <c r="D34" s="273"/>
      <c r="E34" s="273"/>
      <c r="F34" s="273"/>
      <c r="G34" s="273"/>
      <c r="H34" s="273"/>
      <c r="I34" s="273"/>
      <c r="J34" s="273"/>
      <c r="K34" s="273"/>
      <c r="L34" s="273"/>
      <c r="M34" s="1987"/>
      <c r="N34" s="1987"/>
      <c r="O34" s="1987"/>
      <c r="P34" s="1987"/>
      <c r="Q34" s="1987"/>
      <c r="R34" s="1845" t="s">
        <v>1368</v>
      </c>
      <c r="S34" s="1845" t="s">
        <v>393</v>
      </c>
      <c r="T34" s="1987"/>
      <c r="U34" s="1987"/>
      <c r="AA34"/>
    </row>
    <row r="35" spans="1:27" s="272" customFormat="1" x14ac:dyDescent="0.25">
      <c r="A35" s="273"/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  <c r="M35" s="1987"/>
      <c r="N35" s="1987"/>
      <c r="O35" s="1987"/>
      <c r="P35" s="1987"/>
      <c r="Q35" s="1987"/>
      <c r="R35" s="1845" t="s">
        <v>5</v>
      </c>
      <c r="S35" s="1845" t="s">
        <v>1366</v>
      </c>
      <c r="T35" s="1987"/>
      <c r="U35" s="1987"/>
      <c r="AA35"/>
    </row>
    <row r="36" spans="1:27" s="272" customFormat="1" x14ac:dyDescent="0.25">
      <c r="A36" s="273"/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1987"/>
      <c r="N36" s="1987"/>
      <c r="O36" s="1987"/>
      <c r="P36" s="1987"/>
      <c r="Q36" s="1987"/>
      <c r="R36" s="1845" t="s">
        <v>1458</v>
      </c>
      <c r="S36" s="1845" t="s">
        <v>407</v>
      </c>
      <c r="T36" s="1987"/>
      <c r="U36" s="1987"/>
      <c r="AA36"/>
    </row>
    <row r="37" spans="1:27" s="272" customFormat="1" x14ac:dyDescent="0.25">
      <c r="A37" s="273"/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1987"/>
      <c r="N37" s="1989" t="s">
        <v>1498</v>
      </c>
      <c r="O37" s="1987"/>
      <c r="P37" s="1987"/>
      <c r="Q37" s="1987"/>
      <c r="R37" s="1845" t="s">
        <v>7</v>
      </c>
      <c r="S37" s="1845" t="s">
        <v>8</v>
      </c>
      <c r="T37" s="1987"/>
      <c r="U37" s="1987"/>
      <c r="AA37"/>
    </row>
    <row r="38" spans="1:27" s="272" customFormat="1" x14ac:dyDescent="0.25">
      <c r="A38" s="273"/>
      <c r="B38" s="273"/>
      <c r="C38" s="273"/>
      <c r="D38" s="273"/>
      <c r="E38" s="273"/>
      <c r="F38" s="273"/>
      <c r="G38" s="273"/>
      <c r="H38" s="273"/>
      <c r="I38" s="273"/>
      <c r="J38" s="273"/>
      <c r="K38" s="273"/>
      <c r="L38" s="273"/>
      <c r="M38" s="1987"/>
      <c r="N38" s="1987"/>
      <c r="O38" s="1987"/>
      <c r="P38" s="1987"/>
      <c r="Q38" s="1987"/>
      <c r="R38" s="1845"/>
      <c r="S38" s="1845"/>
      <c r="T38" s="1987"/>
      <c r="U38" s="1987"/>
      <c r="AA38"/>
    </row>
    <row r="39" spans="1:27" s="272" customFormat="1" x14ac:dyDescent="0.25">
      <c r="A39" s="273"/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1987"/>
      <c r="N39" s="1997" t="s">
        <v>13</v>
      </c>
      <c r="O39" s="1997" t="s">
        <v>1496</v>
      </c>
      <c r="P39" s="1997" t="s">
        <v>1497</v>
      </c>
      <c r="Q39" s="1987"/>
      <c r="R39" s="1790" t="s">
        <v>417</v>
      </c>
      <c r="S39" s="1790" t="s">
        <v>1489</v>
      </c>
      <c r="T39" s="1987"/>
      <c r="U39" s="1987"/>
      <c r="AA39"/>
    </row>
    <row r="40" spans="1:27" s="272" customFormat="1" x14ac:dyDescent="0.25">
      <c r="A40" s="273"/>
      <c r="B40" s="273"/>
      <c r="C40" s="273"/>
      <c r="D40" s="273"/>
      <c r="E40" s="273"/>
      <c r="F40" s="273"/>
      <c r="G40" s="273"/>
      <c r="H40" s="273"/>
      <c r="I40" s="273"/>
      <c r="J40" s="273"/>
      <c r="K40" s="273"/>
      <c r="L40" s="544"/>
      <c r="M40" s="1987"/>
      <c r="N40" s="1998" t="s">
        <v>73</v>
      </c>
      <c r="O40" s="1999">
        <v>898.15000000000009</v>
      </c>
      <c r="P40" s="2000">
        <v>0.16713529929528315</v>
      </c>
      <c r="Q40" s="1987"/>
      <c r="R40" s="1790" t="s">
        <v>73</v>
      </c>
      <c r="S40" s="1790">
        <v>898.15000000000009</v>
      </c>
      <c r="T40" s="1987"/>
      <c r="U40" s="1987"/>
      <c r="AA40"/>
    </row>
    <row r="41" spans="1:27" s="272" customFormat="1" x14ac:dyDescent="0.25">
      <c r="A41" s="273"/>
      <c r="B41" s="273"/>
      <c r="C41" s="273"/>
      <c r="D41" s="273"/>
      <c r="E41" s="273"/>
      <c r="F41" s="273"/>
      <c r="G41" s="273"/>
      <c r="H41" s="273"/>
      <c r="I41" s="273"/>
      <c r="J41" s="273"/>
      <c r="K41" s="273"/>
      <c r="L41" s="544"/>
      <c r="M41" s="1987"/>
      <c r="N41" s="1998" t="s">
        <v>159</v>
      </c>
      <c r="O41" s="1999">
        <v>599.97300000000007</v>
      </c>
      <c r="P41" s="2000">
        <v>0.11164801750719693</v>
      </c>
      <c r="Q41" s="1987"/>
      <c r="R41" s="1790" t="s">
        <v>159</v>
      </c>
      <c r="S41" s="1790">
        <v>599.97300000000007</v>
      </c>
      <c r="T41" s="1987"/>
      <c r="U41" s="1987"/>
      <c r="AA41"/>
    </row>
    <row r="42" spans="1:27" s="272" customFormat="1" x14ac:dyDescent="0.25">
      <c r="A42" s="273"/>
      <c r="B42" s="273"/>
      <c r="C42" s="273"/>
      <c r="D42" s="273"/>
      <c r="E42" s="273"/>
      <c r="F42" s="273"/>
      <c r="G42" s="273"/>
      <c r="H42" s="273"/>
      <c r="I42" s="273"/>
      <c r="J42" s="273"/>
      <c r="K42" s="273"/>
      <c r="L42" s="544"/>
      <c r="M42" s="1987"/>
      <c r="N42" s="1998" t="s">
        <v>145</v>
      </c>
      <c r="O42" s="1999">
        <v>592.93299999999999</v>
      </c>
      <c r="P42" s="2000">
        <v>0.11033795514897302</v>
      </c>
      <c r="Q42" s="1987"/>
      <c r="R42" s="1790" t="s">
        <v>145</v>
      </c>
      <c r="S42" s="1790">
        <v>592.93299999999999</v>
      </c>
      <c r="T42" s="1987"/>
      <c r="U42" s="1987"/>
      <c r="AA42"/>
    </row>
    <row r="43" spans="1:27" s="272" customFormat="1" x14ac:dyDescent="0.25">
      <c r="A43" s="273"/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544"/>
      <c r="M43" s="1987"/>
      <c r="N43" s="1998" t="s">
        <v>93</v>
      </c>
      <c r="O43" s="1999">
        <v>476.74</v>
      </c>
      <c r="P43" s="2000">
        <v>8.8715785320974544E-2</v>
      </c>
      <c r="Q43" s="1987"/>
      <c r="R43" s="1790" t="s">
        <v>93</v>
      </c>
      <c r="S43" s="1790">
        <v>476.74</v>
      </c>
      <c r="T43" s="1987"/>
      <c r="U43" s="1987"/>
      <c r="AA43"/>
    </row>
    <row r="44" spans="1:27" s="272" customFormat="1" x14ac:dyDescent="0.25">
      <c r="A44" s="273"/>
      <c r="B44" s="273"/>
      <c r="C44" s="273"/>
      <c r="D44" s="273"/>
      <c r="E44" s="273"/>
      <c r="F44" s="273"/>
      <c r="G44" s="273"/>
      <c r="H44" s="273"/>
      <c r="I44" s="273"/>
      <c r="J44" s="273"/>
      <c r="K44" s="273"/>
      <c r="L44" s="544"/>
      <c r="M44" s="1987"/>
      <c r="N44" s="1998" t="s">
        <v>191</v>
      </c>
      <c r="O44" s="1999">
        <v>441.84999999999997</v>
      </c>
      <c r="P44" s="2000">
        <v>8.2223160934833658E-2</v>
      </c>
      <c r="Q44" s="1987"/>
      <c r="R44" s="1790" t="s">
        <v>191</v>
      </c>
      <c r="S44" s="1790">
        <v>441.84999999999997</v>
      </c>
      <c r="T44" s="1987"/>
      <c r="U44" s="1987"/>
      <c r="AA44"/>
    </row>
    <row r="45" spans="1:27" s="272" customFormat="1" x14ac:dyDescent="0.25">
      <c r="A45" s="273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544"/>
      <c r="M45" s="1987"/>
      <c r="N45" s="1998" t="s">
        <v>157</v>
      </c>
      <c r="O45" s="1999">
        <v>375.75</v>
      </c>
      <c r="P45" s="2000">
        <v>6.9922717486168948E-2</v>
      </c>
      <c r="Q45" s="1987"/>
      <c r="R45" s="1790" t="s">
        <v>157</v>
      </c>
      <c r="S45" s="1790">
        <v>375.75</v>
      </c>
      <c r="T45" s="1987"/>
      <c r="U45" s="1987"/>
      <c r="AA45"/>
    </row>
    <row r="46" spans="1:27" s="272" customFormat="1" x14ac:dyDescent="0.25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1987"/>
      <c r="N46" s="1997" t="s">
        <v>1470</v>
      </c>
      <c r="O46" s="1999">
        <v>1988.3940000000025</v>
      </c>
      <c r="P46" s="2000">
        <v>0.37001706430656978</v>
      </c>
      <c r="Q46" s="1987"/>
      <c r="R46" s="1790" t="s">
        <v>113</v>
      </c>
      <c r="S46" s="1790">
        <v>254.47200000000001</v>
      </c>
      <c r="T46" s="1987"/>
      <c r="U46" s="1987"/>
      <c r="AA46"/>
    </row>
    <row r="47" spans="1:27" s="272" customFormat="1" x14ac:dyDescent="0.25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1987"/>
      <c r="N47" s="1987"/>
      <c r="O47" s="1999">
        <v>5373.7900000000027</v>
      </c>
      <c r="P47" s="2000">
        <v>1</v>
      </c>
      <c r="Q47" s="1987"/>
      <c r="R47" s="1790" t="s">
        <v>45</v>
      </c>
      <c r="S47" s="1790">
        <v>220</v>
      </c>
      <c r="T47" s="1987"/>
      <c r="U47" s="1987"/>
      <c r="AA47"/>
    </row>
    <row r="48" spans="1:27" s="272" customFormat="1" x14ac:dyDescent="0.25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1987"/>
      <c r="N48" s="1987"/>
      <c r="O48" s="1995"/>
      <c r="P48" s="1987"/>
      <c r="Q48" s="1987"/>
      <c r="R48" s="1790" t="s">
        <v>198</v>
      </c>
      <c r="S48" s="1790">
        <v>3859.8679999999999</v>
      </c>
      <c r="T48" s="1987"/>
      <c r="U48" s="1987"/>
      <c r="AA48"/>
    </row>
    <row r="49" spans="1:27" s="272" customFormat="1" ht="15.75" x14ac:dyDescent="0.25">
      <c r="A49" s="273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1987"/>
      <c r="N49" s="1987"/>
      <c r="O49" s="2001"/>
      <c r="P49" s="1987"/>
      <c r="Q49" s="2001"/>
      <c r="R49" s="1845"/>
      <c r="S49" s="1845"/>
      <c r="T49" s="1987"/>
      <c r="U49" s="1987"/>
      <c r="Y49"/>
      <c r="Z49"/>
      <c r="AA49"/>
    </row>
    <row r="50" spans="1:27" s="272" customFormat="1" ht="15.75" x14ac:dyDescent="0.25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1987"/>
      <c r="N50" s="1987"/>
      <c r="O50" s="2001"/>
      <c r="P50" s="1987"/>
      <c r="Q50" s="2001"/>
      <c r="R50" s="1845"/>
      <c r="S50" s="1845"/>
      <c r="T50" s="1987"/>
      <c r="U50" s="1987"/>
      <c r="Y50"/>
      <c r="Z50"/>
      <c r="AA50"/>
    </row>
    <row r="51" spans="1:27" s="272" customFormat="1" ht="15.75" x14ac:dyDescent="0.25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1987"/>
      <c r="N51" s="1987"/>
      <c r="O51" s="2001"/>
      <c r="P51" s="1987"/>
      <c r="Q51" s="2001"/>
      <c r="R51" s="1845"/>
      <c r="S51" s="1845"/>
      <c r="T51" s="1987"/>
      <c r="U51" s="1987"/>
      <c r="Y51"/>
      <c r="Z51"/>
      <c r="AA51"/>
    </row>
    <row r="52" spans="1:27" s="272" customFormat="1" x14ac:dyDescent="0.25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1987"/>
      <c r="N52" s="1987"/>
      <c r="O52" s="1987"/>
      <c r="P52" s="1987"/>
      <c r="Q52" s="1987"/>
      <c r="R52" s="1845"/>
      <c r="S52" s="1845"/>
      <c r="T52" s="1987"/>
      <c r="U52" s="1987"/>
      <c r="Y52"/>
      <c r="Z52"/>
      <c r="AA52"/>
    </row>
    <row r="53" spans="1:27" s="272" customFormat="1" x14ac:dyDescent="0.25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1987"/>
      <c r="N53" s="1987"/>
      <c r="O53" s="1995"/>
      <c r="P53" s="1987"/>
      <c r="Q53" s="1987"/>
      <c r="R53" s="1845"/>
      <c r="S53" s="1845"/>
      <c r="T53" s="1987"/>
      <c r="U53" s="1987"/>
      <c r="Y53"/>
      <c r="Z53"/>
      <c r="AA53"/>
    </row>
    <row r="54" spans="1:27" s="272" customFormat="1" x14ac:dyDescent="0.25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1987"/>
      <c r="N54" s="1987"/>
      <c r="O54" s="1987"/>
      <c r="P54" s="1987"/>
      <c r="Q54" s="1987"/>
      <c r="R54" s="1845"/>
      <c r="S54" s="1845"/>
      <c r="T54" s="1987"/>
      <c r="U54" s="1987"/>
      <c r="Y54"/>
      <c r="Z54"/>
      <c r="AA54"/>
    </row>
    <row r="55" spans="1:27" s="272" customFormat="1" x14ac:dyDescent="0.25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1987"/>
      <c r="N55" s="1987"/>
      <c r="O55" s="1987"/>
      <c r="P55" s="1987"/>
      <c r="Q55" s="1987"/>
      <c r="R55" s="1845"/>
      <c r="S55" s="1845"/>
      <c r="T55" s="1987"/>
      <c r="U55" s="1987"/>
      <c r="Y55"/>
      <c r="Z55"/>
      <c r="AA55"/>
    </row>
    <row r="56" spans="1:27" s="272" customFormat="1" x14ac:dyDescent="0.25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1987"/>
      <c r="N56" s="1987"/>
      <c r="O56" s="1987"/>
      <c r="P56" s="1987"/>
      <c r="Q56" s="1987"/>
      <c r="R56" s="1845"/>
      <c r="S56" s="1845"/>
      <c r="T56" s="1987"/>
      <c r="U56" s="1987"/>
      <c r="Y56"/>
      <c r="Z56"/>
      <c r="AA56"/>
    </row>
    <row r="57" spans="1:27" s="272" customFormat="1" x14ac:dyDescent="0.25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1987"/>
      <c r="N57" s="1987"/>
      <c r="O57" s="1987"/>
      <c r="P57" s="1987"/>
      <c r="Q57" s="1987"/>
      <c r="R57" s="1845"/>
      <c r="S57" s="1845"/>
      <c r="T57" s="1987"/>
      <c r="U57" s="1987"/>
      <c r="Y57"/>
      <c r="Z57"/>
      <c r="AA57"/>
    </row>
    <row r="58" spans="1:27" s="272" customFormat="1" x14ac:dyDescent="0.25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1987"/>
      <c r="N58" s="1987"/>
      <c r="O58" s="1987"/>
      <c r="P58" s="1987"/>
      <c r="Q58" s="1987"/>
      <c r="R58" s="1845"/>
      <c r="S58" s="1845"/>
      <c r="T58" s="1987"/>
      <c r="U58" s="1987"/>
      <c r="Y58"/>
      <c r="Z58"/>
      <c r="AA58"/>
    </row>
    <row r="59" spans="1:27" s="272" customFormat="1" x14ac:dyDescent="0.25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1987"/>
      <c r="N59" s="1987"/>
      <c r="O59" s="1987"/>
      <c r="P59" s="1987"/>
      <c r="Q59" s="1987"/>
      <c r="R59" s="1845"/>
      <c r="S59" s="1845"/>
      <c r="T59" s="1987"/>
      <c r="U59" s="1987"/>
      <c r="Y59"/>
      <c r="Z59"/>
      <c r="AA59"/>
    </row>
    <row r="60" spans="1:27" s="272" customFormat="1" x14ac:dyDescent="0.25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1987"/>
      <c r="N60" s="1987"/>
      <c r="O60" s="1987"/>
      <c r="P60" s="1987"/>
      <c r="Q60" s="1987"/>
      <c r="R60" s="1845"/>
      <c r="S60" s="1845"/>
      <c r="T60" s="1987"/>
      <c r="U60" s="1987"/>
      <c r="Y60"/>
      <c r="Z60"/>
      <c r="AA60"/>
    </row>
    <row r="61" spans="1:27" s="272" customFormat="1" x14ac:dyDescent="0.25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1987"/>
      <c r="N61" s="1987"/>
      <c r="O61" s="1987"/>
      <c r="P61" s="1987"/>
      <c r="Q61" s="1987"/>
      <c r="R61" s="1845"/>
      <c r="S61" s="1845"/>
      <c r="T61" s="1987"/>
      <c r="U61" s="1987"/>
      <c r="Y61"/>
      <c r="Z61"/>
      <c r="AA61"/>
    </row>
    <row r="62" spans="1:27" s="272" customFormat="1" x14ac:dyDescent="0.25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1987"/>
      <c r="N62" s="1987"/>
      <c r="O62" s="1987"/>
      <c r="P62" s="1987"/>
      <c r="Q62" s="1987"/>
      <c r="R62" s="1845"/>
      <c r="S62" s="1845"/>
      <c r="T62" s="1987"/>
      <c r="U62" s="1987"/>
      <c r="Y62"/>
      <c r="Z62"/>
      <c r="AA62"/>
    </row>
    <row r="63" spans="1:27" s="272" customFormat="1" x14ac:dyDescent="0.25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1987"/>
      <c r="N63" s="1987"/>
      <c r="O63" s="1987"/>
      <c r="P63" s="1987"/>
      <c r="Q63" s="1987"/>
      <c r="R63" s="1845"/>
      <c r="S63" s="1845"/>
      <c r="T63" s="1987"/>
      <c r="U63" s="1987"/>
      <c r="Y63"/>
      <c r="Z63"/>
      <c r="AA63"/>
    </row>
    <row r="64" spans="1:27" s="272" customFormat="1" x14ac:dyDescent="0.25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1987"/>
      <c r="N64" s="1987"/>
      <c r="O64" s="1987"/>
      <c r="P64" s="1987"/>
      <c r="Q64" s="1987"/>
      <c r="R64" s="1845"/>
      <c r="S64" s="1845"/>
      <c r="T64" s="1987"/>
      <c r="U64" s="1987"/>
      <c r="Y64"/>
      <c r="Z64"/>
      <c r="AA64"/>
    </row>
    <row r="65" spans="1:27" s="272" customFormat="1" x14ac:dyDescent="0.25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1987"/>
      <c r="N65" s="1987"/>
      <c r="O65" s="1987"/>
      <c r="P65" s="1987"/>
      <c r="Q65" s="1987"/>
      <c r="R65" s="1845"/>
      <c r="S65" s="1845"/>
      <c r="T65" s="1987"/>
      <c r="U65" s="1987"/>
      <c r="Y65"/>
      <c r="Z65"/>
      <c r="AA65"/>
    </row>
    <row r="66" spans="1:27" s="272" customFormat="1" x14ac:dyDescent="0.25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1987"/>
      <c r="N66" s="1987"/>
      <c r="O66" s="1987"/>
      <c r="P66" s="1987"/>
      <c r="Q66" s="1987"/>
      <c r="R66" s="1845"/>
      <c r="S66" s="1845"/>
      <c r="T66" s="1987"/>
      <c r="U66" s="1987"/>
      <c r="Y66"/>
      <c r="Z66"/>
      <c r="AA66"/>
    </row>
    <row r="67" spans="1:27" s="272" customFormat="1" x14ac:dyDescent="0.25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1987"/>
      <c r="N67" s="1987"/>
      <c r="O67" s="1987"/>
      <c r="P67" s="1987"/>
      <c r="Q67" s="1987"/>
      <c r="R67" s="1845"/>
      <c r="S67" s="1845"/>
      <c r="T67" s="1987"/>
      <c r="U67" s="1987"/>
      <c r="Y67"/>
      <c r="Z67"/>
      <c r="AA67"/>
    </row>
    <row r="68" spans="1:27" s="272" customFormat="1" x14ac:dyDescent="0.25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1987"/>
      <c r="N68" s="1987"/>
      <c r="O68" s="1987"/>
      <c r="P68" s="1987"/>
      <c r="Q68" s="1987"/>
      <c r="R68" s="1845" t="s">
        <v>1368</v>
      </c>
      <c r="S68" s="1845" t="s">
        <v>393</v>
      </c>
      <c r="T68" s="1987"/>
      <c r="U68" s="1987"/>
      <c r="Y68"/>
      <c r="Z68"/>
      <c r="AA68"/>
    </row>
    <row r="69" spans="1:27" s="272" customFormat="1" x14ac:dyDescent="0.25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1987"/>
      <c r="N69" s="1987"/>
      <c r="O69" s="1987"/>
      <c r="P69" s="1987"/>
      <c r="Q69" s="1987"/>
      <c r="R69" s="1845" t="s">
        <v>5</v>
      </c>
      <c r="S69" s="1845" t="s">
        <v>1366</v>
      </c>
      <c r="T69" s="1987"/>
      <c r="U69" s="1987"/>
      <c r="Y69"/>
      <c r="Z69"/>
      <c r="AA69"/>
    </row>
    <row r="70" spans="1:27" s="272" customFormat="1" x14ac:dyDescent="0.25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1987"/>
      <c r="N70" s="1987"/>
      <c r="O70" s="1987"/>
      <c r="P70" s="1987"/>
      <c r="Q70" s="1987"/>
      <c r="R70" s="1845" t="s">
        <v>1458</v>
      </c>
      <c r="S70" s="1845" t="s">
        <v>408</v>
      </c>
      <c r="T70" s="1987"/>
      <c r="U70" s="1987"/>
      <c r="Y70"/>
      <c r="Z70"/>
      <c r="AA70"/>
    </row>
    <row r="71" spans="1:27" s="272" customFormat="1" x14ac:dyDescent="0.25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1987"/>
      <c r="N71" s="1987"/>
      <c r="O71" s="1989" t="s">
        <v>1472</v>
      </c>
      <c r="P71" s="1987"/>
      <c r="Q71" s="1987"/>
      <c r="R71" s="1845" t="s">
        <v>7</v>
      </c>
      <c r="S71" s="1845" t="s">
        <v>8</v>
      </c>
      <c r="T71" s="1987"/>
      <c r="U71" s="1987"/>
      <c r="Y71"/>
      <c r="Z71"/>
      <c r="AA71"/>
    </row>
    <row r="72" spans="1:27" s="272" customFormat="1" x14ac:dyDescent="0.25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1987"/>
      <c r="N72" s="1987" t="s">
        <v>1480</v>
      </c>
      <c r="O72" s="1987"/>
      <c r="P72" s="1987"/>
      <c r="Q72" s="1987"/>
      <c r="R72" s="1845"/>
      <c r="S72" s="1845"/>
      <c r="T72" s="1987"/>
      <c r="U72" s="1987"/>
      <c r="Y72"/>
      <c r="Z72"/>
      <c r="AA72"/>
    </row>
    <row r="73" spans="1:27" s="272" customFormat="1" x14ac:dyDescent="0.25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1987"/>
      <c r="N73" s="1997" t="s">
        <v>13</v>
      </c>
      <c r="O73" s="1997" t="s">
        <v>1496</v>
      </c>
      <c r="P73" s="1997" t="s">
        <v>1497</v>
      </c>
      <c r="Q73" s="1987"/>
      <c r="R73" s="1790" t="s">
        <v>417</v>
      </c>
      <c r="S73" s="1790" t="s">
        <v>1489</v>
      </c>
      <c r="T73" s="1987"/>
      <c r="U73" s="1987"/>
      <c r="Y73"/>
      <c r="Z73"/>
      <c r="AA73"/>
    </row>
    <row r="74" spans="1:27" s="272" customFormat="1" x14ac:dyDescent="0.25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544"/>
      <c r="M74" s="1987"/>
      <c r="N74" s="2002" t="s">
        <v>113</v>
      </c>
      <c r="O74" s="1991">
        <v>2034.2910000000004</v>
      </c>
      <c r="P74" s="1992">
        <v>0.27323270656842624</v>
      </c>
      <c r="Q74" s="1992"/>
      <c r="R74" s="1790" t="s">
        <v>113</v>
      </c>
      <c r="S74" s="1790">
        <v>2034.2910000000004</v>
      </c>
      <c r="T74" s="1987"/>
      <c r="U74" s="1987"/>
      <c r="Y74"/>
      <c r="Z74"/>
      <c r="AA74"/>
    </row>
    <row r="75" spans="1:27" s="272" customFormat="1" x14ac:dyDescent="0.25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544"/>
      <c r="M75" s="1987"/>
      <c r="N75" s="1987" t="s">
        <v>145</v>
      </c>
      <c r="O75" s="1991">
        <v>1218.07</v>
      </c>
      <c r="P75" s="1992">
        <v>0.16360322239532241</v>
      </c>
      <c r="Q75" s="1992"/>
      <c r="R75" s="1790" t="s">
        <v>145</v>
      </c>
      <c r="S75" s="1790">
        <v>1218.07</v>
      </c>
      <c r="T75" s="1987"/>
      <c r="U75" s="1987"/>
      <c r="Y75"/>
      <c r="Z75"/>
      <c r="AA75"/>
    </row>
    <row r="76" spans="1:27" s="272" customFormat="1" x14ac:dyDescent="0.25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544"/>
      <c r="M76" s="1987"/>
      <c r="N76" s="1987" t="s">
        <v>159</v>
      </c>
      <c r="O76" s="1991">
        <v>887.12300000000005</v>
      </c>
      <c r="P76" s="1992">
        <v>0.11915257863752135</v>
      </c>
      <c r="Q76" s="1992"/>
      <c r="R76" s="1790" t="s">
        <v>159</v>
      </c>
      <c r="S76" s="1790">
        <v>887.12300000000005</v>
      </c>
      <c r="T76" s="1987"/>
      <c r="U76" s="1987"/>
      <c r="Y76"/>
      <c r="Z76"/>
      <c r="AA76"/>
    </row>
    <row r="77" spans="1:27" s="272" customFormat="1" x14ac:dyDescent="0.25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544"/>
      <c r="M77" s="1987"/>
      <c r="N77" s="1987" t="s">
        <v>179</v>
      </c>
      <c r="O77" s="1991">
        <v>723.57600000000002</v>
      </c>
      <c r="P77" s="1992">
        <v>9.7186011680706216E-2</v>
      </c>
      <c r="Q77" s="1992"/>
      <c r="R77" s="1790" t="s">
        <v>179</v>
      </c>
      <c r="S77" s="1790">
        <v>723.57600000000002</v>
      </c>
      <c r="T77" s="1987"/>
      <c r="U77" s="1987"/>
      <c r="Y77"/>
      <c r="Z77"/>
      <c r="AA77"/>
    </row>
    <row r="78" spans="1:27" s="272" customFormat="1" x14ac:dyDescent="0.25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544"/>
      <c r="M78" s="1987"/>
      <c r="N78" s="1987" t="s">
        <v>115</v>
      </c>
      <c r="O78" s="1991">
        <v>571.95900000000006</v>
      </c>
      <c r="P78" s="1992">
        <v>7.6821804558035445E-2</v>
      </c>
      <c r="Q78" s="1992"/>
      <c r="R78" s="1790" t="s">
        <v>115</v>
      </c>
      <c r="S78" s="1790">
        <v>571.95900000000006</v>
      </c>
      <c r="T78" s="1987"/>
      <c r="U78" s="1987"/>
      <c r="Y78"/>
      <c r="Z78"/>
      <c r="AA78"/>
    </row>
    <row r="79" spans="1:27" s="272" customFormat="1" x14ac:dyDescent="0.25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1987"/>
      <c r="N79" s="1987" t="s">
        <v>107</v>
      </c>
      <c r="O79" s="1991">
        <v>326.12099999999998</v>
      </c>
      <c r="P79" s="1992">
        <v>4.380244689614303E-2</v>
      </c>
      <c r="Q79" s="1992"/>
      <c r="R79" s="1790" t="s">
        <v>107</v>
      </c>
      <c r="S79" s="1790">
        <v>326.12099999999998</v>
      </c>
      <c r="T79" s="1987"/>
      <c r="U79" s="1987"/>
      <c r="Y79"/>
      <c r="Z79"/>
      <c r="AA79"/>
    </row>
    <row r="80" spans="1:27" s="272" customFormat="1" x14ac:dyDescent="0.25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1987"/>
      <c r="N80" s="1987" t="s">
        <v>1470</v>
      </c>
      <c r="O80" s="2002">
        <v>1684.1290000000008</v>
      </c>
      <c r="P80" s="1992">
        <v>0.22620122926384534</v>
      </c>
      <c r="Q80" s="1996"/>
      <c r="R80" s="1790" t="s">
        <v>195</v>
      </c>
      <c r="S80" s="1790">
        <v>296.32</v>
      </c>
      <c r="T80" s="1987"/>
      <c r="U80" s="1987"/>
      <c r="Y80"/>
      <c r="Z80"/>
      <c r="AA80"/>
    </row>
    <row r="81" spans="1:27" s="272" customFormat="1" x14ac:dyDescent="0.25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1987"/>
      <c r="N81" s="1987" t="s">
        <v>1452</v>
      </c>
      <c r="O81" s="2002">
        <v>7445.2690000000011</v>
      </c>
      <c r="P81" s="1992">
        <v>1</v>
      </c>
      <c r="Q81" s="1987"/>
      <c r="R81" s="1790" t="s">
        <v>198</v>
      </c>
      <c r="S81" s="1790">
        <v>6057.4599999999991</v>
      </c>
      <c r="T81" s="1987"/>
      <c r="U81" s="1987"/>
      <c r="Y81"/>
      <c r="Z81"/>
      <c r="AA81"/>
    </row>
    <row r="82" spans="1:27" s="272" customFormat="1" x14ac:dyDescent="0.25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3"/>
      <c r="M82" s="1987"/>
      <c r="N82" s="1987"/>
      <c r="O82" s="1995"/>
      <c r="P82" s="1987"/>
      <c r="Q82" s="1987"/>
      <c r="R82" s="1845"/>
      <c r="S82" s="1845"/>
      <c r="T82" s="1987"/>
      <c r="U82" s="1987"/>
      <c r="Y82"/>
      <c r="Z82"/>
      <c r="AA82"/>
    </row>
    <row r="83" spans="1:27" s="272" customFormat="1" x14ac:dyDescent="0.25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3"/>
      <c r="M83" s="1987"/>
      <c r="N83" s="1987"/>
      <c r="O83" s="1995"/>
      <c r="P83" s="1987"/>
      <c r="Q83" s="1987"/>
      <c r="R83" s="1845"/>
      <c r="S83" s="1845"/>
      <c r="T83" s="1987"/>
      <c r="U83" s="1987"/>
      <c r="Y83"/>
      <c r="Z83"/>
      <c r="AA83"/>
    </row>
    <row r="84" spans="1:27" s="272" customFormat="1" x14ac:dyDescent="0.25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3"/>
      <c r="M84" s="1987"/>
      <c r="N84" s="1987"/>
      <c r="O84" s="1995"/>
      <c r="P84" s="1987"/>
      <c r="Q84" s="1987"/>
      <c r="R84" s="1845"/>
      <c r="S84" s="1845"/>
      <c r="T84" s="1987"/>
      <c r="U84" s="1987"/>
      <c r="Y84"/>
      <c r="Z84"/>
      <c r="AA84"/>
    </row>
    <row r="85" spans="1:27" s="272" customFormat="1" x14ac:dyDescent="0.25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3"/>
      <c r="M85" s="1987"/>
      <c r="N85" s="1987"/>
      <c r="O85" s="1995"/>
      <c r="P85" s="1987"/>
      <c r="Q85" s="1987"/>
      <c r="R85" s="1845"/>
      <c r="S85" s="1845"/>
      <c r="T85" s="1987"/>
      <c r="U85" s="1987"/>
      <c r="Y85"/>
      <c r="Z85"/>
      <c r="AA85"/>
    </row>
    <row r="86" spans="1:27" s="272" customFormat="1" x14ac:dyDescent="0.25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3"/>
      <c r="M86" s="1987"/>
      <c r="N86" s="1987"/>
      <c r="O86" s="1987"/>
      <c r="P86" s="1987"/>
      <c r="Q86" s="1987"/>
      <c r="R86" s="1845"/>
      <c r="S86" s="1845"/>
      <c r="T86" s="1987"/>
      <c r="U86" s="1987"/>
      <c r="Y86"/>
      <c r="Z86"/>
      <c r="AA86"/>
    </row>
    <row r="87" spans="1:27" s="272" customFormat="1" x14ac:dyDescent="0.25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3"/>
      <c r="M87" s="1987"/>
      <c r="N87" s="1987"/>
      <c r="O87" s="1995"/>
      <c r="P87" s="1987"/>
      <c r="Q87" s="1987"/>
      <c r="R87" s="1845"/>
      <c r="S87" s="1845"/>
      <c r="T87" s="1987"/>
      <c r="U87" s="1987"/>
      <c r="Y87"/>
      <c r="Z87"/>
      <c r="AA87"/>
    </row>
    <row r="88" spans="1:27" s="272" customFormat="1" x14ac:dyDescent="0.25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3"/>
      <c r="M88" s="1987"/>
      <c r="N88" s="1987"/>
      <c r="O88" s="1995"/>
      <c r="P88" s="1987"/>
      <c r="Q88" s="1987"/>
      <c r="R88" s="1845"/>
      <c r="S88" s="1845"/>
      <c r="T88" s="1987"/>
      <c r="U88" s="1987"/>
      <c r="Y88"/>
      <c r="Z88"/>
      <c r="AA88"/>
    </row>
    <row r="89" spans="1:27" s="272" customFormat="1" x14ac:dyDescent="0.25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3"/>
      <c r="M89" s="1987"/>
      <c r="N89" s="1987"/>
      <c r="O89" s="1987"/>
      <c r="P89" s="1987"/>
      <c r="Q89" s="1987"/>
      <c r="R89" s="1845"/>
      <c r="S89" s="1845"/>
      <c r="T89" s="1987"/>
      <c r="U89" s="1987"/>
      <c r="Y89"/>
      <c r="Z89"/>
      <c r="AA89"/>
    </row>
    <row r="90" spans="1:27" s="272" customFormat="1" x14ac:dyDescent="0.25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3"/>
      <c r="M90" s="1987"/>
      <c r="N90" s="1987"/>
      <c r="O90" s="1987"/>
      <c r="P90" s="1987"/>
      <c r="Q90" s="1987"/>
      <c r="R90" s="1845"/>
      <c r="S90" s="1845"/>
      <c r="T90" s="1987"/>
      <c r="U90" s="1987"/>
      <c r="Y90"/>
      <c r="Z90"/>
      <c r="AA90"/>
    </row>
    <row r="91" spans="1:27" s="272" customFormat="1" x14ac:dyDescent="0.25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1987"/>
      <c r="N91" s="1987"/>
      <c r="O91" s="1987"/>
      <c r="P91" s="1987"/>
      <c r="Q91" s="1987"/>
      <c r="R91" s="1845"/>
      <c r="S91" s="1845"/>
      <c r="T91" s="1987"/>
      <c r="U91" s="1987"/>
      <c r="Y91"/>
      <c r="Z91"/>
      <c r="AA91"/>
    </row>
  </sheetData>
  <pageMargins left="0.78740157480314965" right="0.59055118110236227" top="0.78740157480314965" bottom="0.59055118110236227" header="0" footer="0"/>
  <pageSetup paperSize="9" scale="55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378A-F0B6-437B-9ED8-9987CA958EEB}">
  <sheetPr codeName="Hoja17">
    <pageSetUpPr fitToPage="1"/>
  </sheetPr>
  <dimension ref="A1:R101"/>
  <sheetViews>
    <sheetView view="pageBreakPreview" zoomScale="80" zoomScaleNormal="80" zoomScaleSheetLayoutView="80" workbookViewId="0">
      <selection activeCell="A20" sqref="A20"/>
    </sheetView>
  </sheetViews>
  <sheetFormatPr baseColWidth="10" defaultRowHeight="15" x14ac:dyDescent="0.25"/>
  <cols>
    <col min="1" max="1" width="2.42578125" style="549" customWidth="1"/>
    <col min="2" max="2" width="5.140625" style="549" customWidth="1"/>
    <col min="3" max="3" width="67.42578125" style="549" customWidth="1"/>
    <col min="4" max="9" width="14.140625" style="549" customWidth="1"/>
    <col min="10" max="10" width="19.7109375" style="549" customWidth="1"/>
    <col min="11" max="11" width="5.85546875" style="549" customWidth="1"/>
    <col min="12" max="12" width="49.85546875" style="1816" bestFit="1" customWidth="1"/>
    <col min="13" max="13" width="20.5703125" style="1816" bestFit="1" customWidth="1"/>
    <col min="14" max="14" width="7.42578125" style="1816" bestFit="1" customWidth="1"/>
    <col min="15" max="15" width="9" style="1816" bestFit="1" customWidth="1"/>
    <col min="16" max="16" width="7.42578125" style="1816" bestFit="1" customWidth="1"/>
    <col min="17" max="17" width="11.42578125" style="1816" bestFit="1" customWidth="1"/>
    <col min="18" max="18" width="14.85546875" style="1816" customWidth="1"/>
    <col min="19" max="19" width="4" style="549" customWidth="1"/>
    <col min="20" max="20" width="16.140625" style="549" customWidth="1"/>
    <col min="21" max="21" width="4" style="549" customWidth="1"/>
    <col min="22" max="16384" width="11.42578125" style="549"/>
  </cols>
  <sheetData>
    <row r="1" spans="1:18" ht="20.25" x14ac:dyDescent="0.25">
      <c r="A1" s="546" t="s">
        <v>1499</v>
      </c>
      <c r="B1" s="547"/>
      <c r="C1" s="548"/>
      <c r="D1" s="548"/>
      <c r="E1" s="548"/>
      <c r="F1" s="548"/>
      <c r="G1" s="548"/>
      <c r="H1" s="548"/>
      <c r="I1" s="548"/>
      <c r="J1" s="548"/>
      <c r="K1" s="274"/>
    </row>
    <row r="2" spans="1:18" x14ac:dyDescent="0.25">
      <c r="A2" s="274"/>
      <c r="B2" s="548"/>
      <c r="C2" s="548"/>
      <c r="D2" s="548"/>
      <c r="E2" s="548"/>
      <c r="F2" s="548"/>
      <c r="G2" s="548"/>
      <c r="H2" s="548"/>
      <c r="I2" s="548"/>
      <c r="J2" s="548"/>
      <c r="K2" s="274"/>
      <c r="L2" s="1816" t="s">
        <v>5</v>
      </c>
      <c r="M2" s="1816" t="s">
        <v>203</v>
      </c>
    </row>
    <row r="3" spans="1:18" s="552" customFormat="1" ht="21" customHeight="1" x14ac:dyDescent="0.25">
      <c r="A3" s="274"/>
      <c r="B3" s="1666" t="s">
        <v>1054</v>
      </c>
      <c r="C3" s="1668" t="s">
        <v>10</v>
      </c>
      <c r="D3" s="1670" t="s">
        <v>1455</v>
      </c>
      <c r="E3" s="1670"/>
      <c r="F3" s="1670" t="s">
        <v>1457</v>
      </c>
      <c r="G3" s="1670"/>
      <c r="H3" s="1671" t="s">
        <v>1168</v>
      </c>
      <c r="I3" s="1671"/>
      <c r="J3" s="551" t="s">
        <v>1385</v>
      </c>
      <c r="K3" s="274"/>
      <c r="L3" s="2006"/>
      <c r="M3" s="2006"/>
      <c r="N3" s="2006"/>
      <c r="O3" s="2006"/>
      <c r="P3" s="2006"/>
      <c r="Q3" s="2006"/>
      <c r="R3" s="2006"/>
    </row>
    <row r="4" spans="1:18" s="552" customFormat="1" ht="21" customHeight="1" x14ac:dyDescent="0.25">
      <c r="A4" s="274"/>
      <c r="B4" s="1667"/>
      <c r="C4" s="1669"/>
      <c r="D4" s="550" t="s">
        <v>1445</v>
      </c>
      <c r="E4" s="550" t="s">
        <v>1446</v>
      </c>
      <c r="F4" s="550" t="s">
        <v>1445</v>
      </c>
      <c r="G4" s="550" t="s">
        <v>1446</v>
      </c>
      <c r="H4" s="553" t="s">
        <v>1445</v>
      </c>
      <c r="I4" s="550" t="s">
        <v>1446</v>
      </c>
      <c r="J4" s="554" t="s">
        <v>1462</v>
      </c>
      <c r="K4" s="274"/>
      <c r="L4" s="1790" t="s">
        <v>1340</v>
      </c>
      <c r="M4" s="1790" t="s">
        <v>402</v>
      </c>
      <c r="N4" s="1790"/>
      <c r="O4" s="1790"/>
      <c r="P4" s="1790"/>
      <c r="Q4" s="1790"/>
      <c r="R4" s="2006"/>
    </row>
    <row r="5" spans="1:18" s="552" customFormat="1" ht="21" customHeight="1" x14ac:dyDescent="0.25">
      <c r="A5" s="274"/>
      <c r="B5" s="555">
        <v>1</v>
      </c>
      <c r="C5" s="556" t="str">
        <f>+L7</f>
        <v>Agroindustrial Laredo S.A.A.</v>
      </c>
      <c r="D5" s="557" t="str">
        <f>+IF(M7&lt;&gt;0,M7,"")</f>
        <v/>
      </c>
      <c r="E5" s="558" t="str">
        <f t="shared" ref="E5:G20" si="0">+IF(N7&lt;&gt;0,N7,"")</f>
        <v/>
      </c>
      <c r="F5" s="557" t="str">
        <f t="shared" si="0"/>
        <v/>
      </c>
      <c r="G5" s="558">
        <f t="shared" si="0"/>
        <v>18.299999999999986</v>
      </c>
      <c r="H5" s="559" t="str">
        <f>+IF((M7+O7)&lt;&gt;0,M7+O7,"")</f>
        <v/>
      </c>
      <c r="I5" s="560">
        <f t="shared" ref="I5:I68" si="1">+IF((N7+P7)&lt;&gt;0,N7+P7,"")</f>
        <v>18.299999999999986</v>
      </c>
      <c r="J5" s="561">
        <f t="shared" ref="J5:J67" si="2">SUM(H5:I5)</f>
        <v>18.299999999999986</v>
      </c>
      <c r="K5" s="274"/>
      <c r="L5" s="1790"/>
      <c r="M5" s="1790" t="s">
        <v>1455</v>
      </c>
      <c r="N5" s="1790"/>
      <c r="O5" s="1790" t="s">
        <v>1456</v>
      </c>
      <c r="P5" s="1790"/>
      <c r="Q5" s="1790" t="s">
        <v>198</v>
      </c>
      <c r="R5" s="2006"/>
    </row>
    <row r="6" spans="1:18" s="552" customFormat="1" ht="21" customHeight="1" x14ac:dyDescent="0.25">
      <c r="A6" s="274"/>
      <c r="B6" s="562">
        <f>+B5+1</f>
        <v>2</v>
      </c>
      <c r="C6" s="563" t="str">
        <f>+L8</f>
        <v>Agrolmos S.A.</v>
      </c>
      <c r="D6" s="564" t="str">
        <f t="shared" ref="D6:G69" si="3">+IF(M8&lt;&gt;0,M8,"")</f>
        <v/>
      </c>
      <c r="E6" s="565" t="str">
        <f t="shared" si="0"/>
        <v/>
      </c>
      <c r="F6" s="564" t="str">
        <f t="shared" si="0"/>
        <v/>
      </c>
      <c r="G6" s="565">
        <f t="shared" si="0"/>
        <v>14.500000000000002</v>
      </c>
      <c r="H6" s="566" t="str">
        <f t="shared" ref="H6:I69" si="4">+IF((M8+O8)&lt;&gt;0,M8+O8,"")</f>
        <v/>
      </c>
      <c r="I6" s="567">
        <f t="shared" si="1"/>
        <v>14.500000000000002</v>
      </c>
      <c r="J6" s="568">
        <f t="shared" si="2"/>
        <v>14.500000000000002</v>
      </c>
      <c r="K6" s="274"/>
      <c r="L6" s="1790" t="s">
        <v>417</v>
      </c>
      <c r="M6" s="1790" t="s">
        <v>407</v>
      </c>
      <c r="N6" s="1790" t="s">
        <v>408</v>
      </c>
      <c r="O6" s="1790" t="s">
        <v>407</v>
      </c>
      <c r="P6" s="1790" t="s">
        <v>408</v>
      </c>
      <c r="Q6" s="1790"/>
      <c r="R6" s="2006"/>
    </row>
    <row r="7" spans="1:18" s="552" customFormat="1" ht="21" customHeight="1" x14ac:dyDescent="0.25">
      <c r="A7" s="274"/>
      <c r="B7" s="562">
        <f t="shared" ref="B7:B70" si="5">+B6+1</f>
        <v>3</v>
      </c>
      <c r="C7" s="563" t="str">
        <f t="shared" ref="C7:C70" si="6">+L9</f>
        <v>Aguaytia Energy del Peru S.R.L.</v>
      </c>
      <c r="D7" s="564" t="str">
        <f t="shared" si="3"/>
        <v/>
      </c>
      <c r="E7" s="565" t="str">
        <f t="shared" si="0"/>
        <v/>
      </c>
      <c r="F7" s="564" t="str">
        <f t="shared" si="0"/>
        <v/>
      </c>
      <c r="G7" s="565">
        <f t="shared" si="0"/>
        <v>0.8999999999999998</v>
      </c>
      <c r="H7" s="566" t="str">
        <f t="shared" si="4"/>
        <v/>
      </c>
      <c r="I7" s="567">
        <f t="shared" si="1"/>
        <v>0.8999999999999998</v>
      </c>
      <c r="J7" s="568">
        <f t="shared" si="2"/>
        <v>0.8999999999999998</v>
      </c>
      <c r="K7" s="274"/>
      <c r="L7" s="1790" t="s">
        <v>204</v>
      </c>
      <c r="M7" s="1790"/>
      <c r="N7" s="1790"/>
      <c r="O7" s="1790"/>
      <c r="P7" s="1790">
        <v>18.299999999999986</v>
      </c>
      <c r="Q7" s="1790">
        <v>18.299999999999986</v>
      </c>
      <c r="R7" s="2006"/>
    </row>
    <row r="8" spans="1:18" s="552" customFormat="1" ht="21" customHeight="1" x14ac:dyDescent="0.25">
      <c r="A8" s="274"/>
      <c r="B8" s="562">
        <f t="shared" si="5"/>
        <v>4</v>
      </c>
      <c r="C8" s="563" t="str">
        <f t="shared" si="6"/>
        <v>Ajeper S.A.</v>
      </c>
      <c r="D8" s="564" t="str">
        <f t="shared" si="3"/>
        <v/>
      </c>
      <c r="E8" s="565" t="str">
        <f t="shared" si="0"/>
        <v/>
      </c>
      <c r="F8" s="564" t="str">
        <f t="shared" si="0"/>
        <v/>
      </c>
      <c r="G8" s="565">
        <f t="shared" si="0"/>
        <v>6.5000000000000009</v>
      </c>
      <c r="H8" s="566" t="str">
        <f t="shared" si="4"/>
        <v/>
      </c>
      <c r="I8" s="567">
        <f t="shared" si="1"/>
        <v>6.5000000000000009</v>
      </c>
      <c r="J8" s="568">
        <f t="shared" si="2"/>
        <v>6.5000000000000009</v>
      </c>
      <c r="K8" s="274"/>
      <c r="L8" s="1790" t="s">
        <v>206</v>
      </c>
      <c r="M8" s="1790"/>
      <c r="N8" s="1790"/>
      <c r="O8" s="1790"/>
      <c r="P8" s="1790">
        <v>14.500000000000002</v>
      </c>
      <c r="Q8" s="1790">
        <v>14.500000000000002</v>
      </c>
      <c r="R8" s="2006"/>
    </row>
    <row r="9" spans="1:18" s="552" customFormat="1" ht="21" customHeight="1" x14ac:dyDescent="0.25">
      <c r="A9" s="274"/>
      <c r="B9" s="562">
        <f t="shared" si="5"/>
        <v>5</v>
      </c>
      <c r="C9" s="563" t="str">
        <f t="shared" si="6"/>
        <v>Ajinomoto del Peru S.A.</v>
      </c>
      <c r="D9" s="564" t="str">
        <f t="shared" si="3"/>
        <v/>
      </c>
      <c r="E9" s="565" t="str">
        <f t="shared" si="0"/>
        <v/>
      </c>
      <c r="F9" s="564" t="str">
        <f t="shared" si="0"/>
        <v/>
      </c>
      <c r="G9" s="565">
        <f t="shared" si="0"/>
        <v>0.97600000000000009</v>
      </c>
      <c r="H9" s="566" t="str">
        <f t="shared" si="4"/>
        <v/>
      </c>
      <c r="I9" s="567">
        <f t="shared" si="1"/>
        <v>0.97600000000000009</v>
      </c>
      <c r="J9" s="568">
        <f t="shared" si="2"/>
        <v>0.97600000000000009</v>
      </c>
      <c r="K9" s="274"/>
      <c r="L9" s="1790" t="s">
        <v>208</v>
      </c>
      <c r="M9" s="1790"/>
      <c r="N9" s="1790"/>
      <c r="O9" s="1790"/>
      <c r="P9" s="1790">
        <v>0.8999999999999998</v>
      </c>
      <c r="Q9" s="1790">
        <v>0.8999999999999998</v>
      </c>
      <c r="R9" s="2006"/>
    </row>
    <row r="10" spans="1:18" s="552" customFormat="1" ht="21" customHeight="1" x14ac:dyDescent="0.25">
      <c r="A10" s="274"/>
      <c r="B10" s="562">
        <f t="shared" si="5"/>
        <v>6</v>
      </c>
      <c r="C10" s="563" t="str">
        <f t="shared" si="6"/>
        <v>Alicorp S.A.A.</v>
      </c>
      <c r="D10" s="564" t="str">
        <f t="shared" si="3"/>
        <v/>
      </c>
      <c r="E10" s="565">
        <f t="shared" si="0"/>
        <v>11.535999999999994</v>
      </c>
      <c r="F10" s="564" t="str">
        <f t="shared" si="0"/>
        <v/>
      </c>
      <c r="G10" s="565" t="str">
        <f t="shared" si="0"/>
        <v/>
      </c>
      <c r="H10" s="566" t="str">
        <f t="shared" si="4"/>
        <v/>
      </c>
      <c r="I10" s="567">
        <f t="shared" si="1"/>
        <v>11.535999999999994</v>
      </c>
      <c r="J10" s="568">
        <f t="shared" si="2"/>
        <v>11.535999999999994</v>
      </c>
      <c r="K10" s="274"/>
      <c r="L10" s="1790" t="s">
        <v>210</v>
      </c>
      <c r="M10" s="1790"/>
      <c r="N10" s="1790"/>
      <c r="O10" s="1790"/>
      <c r="P10" s="1790">
        <v>6.5000000000000009</v>
      </c>
      <c r="Q10" s="1790">
        <v>6.5000000000000009</v>
      </c>
      <c r="R10" s="2006"/>
    </row>
    <row r="11" spans="1:18" s="552" customFormat="1" ht="21" customHeight="1" x14ac:dyDescent="0.25">
      <c r="A11" s="274"/>
      <c r="B11" s="562">
        <f t="shared" si="5"/>
        <v>7</v>
      </c>
      <c r="C11" s="563" t="str">
        <f t="shared" si="6"/>
        <v>Anabi S.A.C.</v>
      </c>
      <c r="D11" s="564" t="str">
        <f t="shared" si="3"/>
        <v/>
      </c>
      <c r="E11" s="565" t="str">
        <f t="shared" si="0"/>
        <v/>
      </c>
      <c r="F11" s="564" t="str">
        <f t="shared" si="0"/>
        <v/>
      </c>
      <c r="G11" s="565">
        <f t="shared" si="0"/>
        <v>3.1900000000000013</v>
      </c>
      <c r="H11" s="566" t="str">
        <f t="shared" si="4"/>
        <v/>
      </c>
      <c r="I11" s="567">
        <f t="shared" si="1"/>
        <v>3.1900000000000013</v>
      </c>
      <c r="J11" s="568">
        <f t="shared" si="2"/>
        <v>3.1900000000000013</v>
      </c>
      <c r="K11" s="274"/>
      <c r="L11" s="1790" t="s">
        <v>212</v>
      </c>
      <c r="M11" s="1790"/>
      <c r="N11" s="1790"/>
      <c r="O11" s="1790"/>
      <c r="P11" s="1790">
        <v>0.97600000000000009</v>
      </c>
      <c r="Q11" s="1790">
        <v>0.97600000000000009</v>
      </c>
      <c r="R11" s="2006"/>
    </row>
    <row r="12" spans="1:18" s="552" customFormat="1" ht="21" customHeight="1" x14ac:dyDescent="0.25">
      <c r="A12" s="274"/>
      <c r="B12" s="562">
        <f t="shared" si="5"/>
        <v>8</v>
      </c>
      <c r="C12" s="563" t="str">
        <f t="shared" si="6"/>
        <v>Anglo American Quellaveco S.A.</v>
      </c>
      <c r="D12" s="564" t="str">
        <f t="shared" si="3"/>
        <v/>
      </c>
      <c r="E12" s="565" t="str">
        <f t="shared" si="0"/>
        <v/>
      </c>
      <c r="F12" s="564" t="str">
        <f t="shared" si="0"/>
        <v/>
      </c>
      <c r="G12" s="565">
        <f t="shared" si="0"/>
        <v>15.865999999999994</v>
      </c>
      <c r="H12" s="566" t="str">
        <f t="shared" si="4"/>
        <v/>
      </c>
      <c r="I12" s="567">
        <f t="shared" si="1"/>
        <v>15.865999999999994</v>
      </c>
      <c r="J12" s="568">
        <f t="shared" si="2"/>
        <v>15.865999999999994</v>
      </c>
      <c r="K12" s="274"/>
      <c r="L12" s="1790" t="s">
        <v>214</v>
      </c>
      <c r="M12" s="1790"/>
      <c r="N12" s="1790">
        <v>11.535999999999994</v>
      </c>
      <c r="O12" s="1790"/>
      <c r="P12" s="1790"/>
      <c r="Q12" s="1790">
        <v>11.535999999999994</v>
      </c>
      <c r="R12" s="2006"/>
    </row>
    <row r="13" spans="1:18" s="552" customFormat="1" ht="21" customHeight="1" x14ac:dyDescent="0.25">
      <c r="A13" s="274"/>
      <c r="B13" s="562">
        <f t="shared" si="5"/>
        <v>9</v>
      </c>
      <c r="C13" s="563" t="str">
        <f t="shared" si="6"/>
        <v>APM Terminals Callao S.A.</v>
      </c>
      <c r="D13" s="564" t="str">
        <f t="shared" si="3"/>
        <v/>
      </c>
      <c r="E13" s="565" t="str">
        <f t="shared" si="0"/>
        <v/>
      </c>
      <c r="F13" s="564" t="str">
        <f t="shared" si="0"/>
        <v/>
      </c>
      <c r="G13" s="565">
        <f t="shared" si="0"/>
        <v>12.949999999999996</v>
      </c>
      <c r="H13" s="566" t="str">
        <f t="shared" si="4"/>
        <v/>
      </c>
      <c r="I13" s="567">
        <f t="shared" si="1"/>
        <v>12.949999999999996</v>
      </c>
      <c r="J13" s="568">
        <f t="shared" si="2"/>
        <v>12.949999999999996</v>
      </c>
      <c r="K13" s="274"/>
      <c r="L13" s="1790" t="s">
        <v>216</v>
      </c>
      <c r="M13" s="1790"/>
      <c r="N13" s="1790"/>
      <c r="O13" s="1790"/>
      <c r="P13" s="1790">
        <v>3.1900000000000013</v>
      </c>
      <c r="Q13" s="1790">
        <v>3.1900000000000013</v>
      </c>
      <c r="R13" s="2006"/>
    </row>
    <row r="14" spans="1:18" s="552" customFormat="1" ht="21" customHeight="1" x14ac:dyDescent="0.25">
      <c r="A14" s="274"/>
      <c r="B14" s="562">
        <f t="shared" si="5"/>
        <v>10</v>
      </c>
      <c r="C14" s="563" t="str">
        <f t="shared" si="6"/>
        <v>Apumayo S.A.C.</v>
      </c>
      <c r="D14" s="564" t="str">
        <f t="shared" si="3"/>
        <v/>
      </c>
      <c r="E14" s="565" t="str">
        <f t="shared" si="0"/>
        <v/>
      </c>
      <c r="F14" s="564" t="str">
        <f t="shared" si="0"/>
        <v/>
      </c>
      <c r="G14" s="565">
        <f t="shared" si="0"/>
        <v>3.1999999999999997</v>
      </c>
      <c r="H14" s="566" t="str">
        <f t="shared" si="4"/>
        <v/>
      </c>
      <c r="I14" s="567">
        <f t="shared" si="1"/>
        <v>3.1999999999999997</v>
      </c>
      <c r="J14" s="568">
        <f t="shared" si="2"/>
        <v>3.1999999999999997</v>
      </c>
      <c r="K14" s="274"/>
      <c r="L14" s="1790" t="s">
        <v>218</v>
      </c>
      <c r="M14" s="1790"/>
      <c r="N14" s="1790"/>
      <c r="O14" s="1790"/>
      <c r="P14" s="1790">
        <v>15.865999999999994</v>
      </c>
      <c r="Q14" s="1790">
        <v>15.865999999999994</v>
      </c>
      <c r="R14" s="2006"/>
    </row>
    <row r="15" spans="1:18" s="552" customFormat="1" ht="21" customHeight="1" x14ac:dyDescent="0.25">
      <c r="A15" s="274"/>
      <c r="B15" s="562">
        <f t="shared" si="5"/>
        <v>11</v>
      </c>
      <c r="C15" s="563" t="str">
        <f t="shared" si="6"/>
        <v>Aris Indsutrial S.A.</v>
      </c>
      <c r="D15" s="564" t="str">
        <f t="shared" si="3"/>
        <v/>
      </c>
      <c r="E15" s="565" t="str">
        <f t="shared" si="0"/>
        <v/>
      </c>
      <c r="F15" s="564" t="str">
        <f t="shared" si="0"/>
        <v/>
      </c>
      <c r="G15" s="565">
        <f t="shared" si="0"/>
        <v>2.8580000000000001</v>
      </c>
      <c r="H15" s="566" t="str">
        <f t="shared" si="4"/>
        <v/>
      </c>
      <c r="I15" s="567">
        <f t="shared" si="1"/>
        <v>2.8580000000000001</v>
      </c>
      <c r="J15" s="568">
        <f t="shared" si="2"/>
        <v>2.8580000000000001</v>
      </c>
      <c r="K15" s="274"/>
      <c r="L15" s="1790" t="s">
        <v>220</v>
      </c>
      <c r="M15" s="1790"/>
      <c r="N15" s="1790"/>
      <c r="O15" s="1790"/>
      <c r="P15" s="1790">
        <v>12.949999999999996</v>
      </c>
      <c r="Q15" s="1790">
        <v>12.949999999999996</v>
      </c>
      <c r="R15" s="2006"/>
    </row>
    <row r="16" spans="1:18" s="552" customFormat="1" ht="21" customHeight="1" x14ac:dyDescent="0.25">
      <c r="A16" s="274"/>
      <c r="B16" s="562">
        <f t="shared" si="5"/>
        <v>12</v>
      </c>
      <c r="C16" s="563" t="str">
        <f t="shared" si="6"/>
        <v>Aruntani S.A.C.</v>
      </c>
      <c r="D16" s="564" t="str">
        <f t="shared" si="3"/>
        <v/>
      </c>
      <c r="E16" s="565" t="str">
        <f t="shared" si="0"/>
        <v/>
      </c>
      <c r="F16" s="564" t="str">
        <f t="shared" si="0"/>
        <v/>
      </c>
      <c r="G16" s="565">
        <f t="shared" si="0"/>
        <v>2.7359999999999993</v>
      </c>
      <c r="H16" s="566" t="str">
        <f t="shared" si="4"/>
        <v/>
      </c>
      <c r="I16" s="567">
        <f t="shared" si="1"/>
        <v>2.7359999999999993</v>
      </c>
      <c r="J16" s="568">
        <f t="shared" si="2"/>
        <v>2.7359999999999993</v>
      </c>
      <c r="K16" s="274"/>
      <c r="L16" s="1790" t="s">
        <v>222</v>
      </c>
      <c r="M16" s="1790"/>
      <c r="N16" s="1790"/>
      <c r="O16" s="1790"/>
      <c r="P16" s="1790">
        <v>3.1999999999999997</v>
      </c>
      <c r="Q16" s="1790">
        <v>3.1999999999999997</v>
      </c>
      <c r="R16" s="2006"/>
    </row>
    <row r="17" spans="1:18" s="552" customFormat="1" ht="21" customHeight="1" x14ac:dyDescent="0.25">
      <c r="A17" s="274"/>
      <c r="B17" s="562">
        <f t="shared" si="5"/>
        <v>13</v>
      </c>
      <c r="C17" s="563" t="str">
        <f t="shared" si="6"/>
        <v>Austral Group S.A.A</v>
      </c>
      <c r="D17" s="564" t="str">
        <f t="shared" si="3"/>
        <v/>
      </c>
      <c r="E17" s="565" t="str">
        <f t="shared" si="0"/>
        <v/>
      </c>
      <c r="F17" s="564" t="str">
        <f t="shared" si="0"/>
        <v/>
      </c>
      <c r="G17" s="565">
        <f t="shared" si="0"/>
        <v>5.8619999999999974</v>
      </c>
      <c r="H17" s="566" t="str">
        <f t="shared" si="4"/>
        <v/>
      </c>
      <c r="I17" s="567">
        <f t="shared" si="1"/>
        <v>5.8619999999999974</v>
      </c>
      <c r="J17" s="568">
        <f t="shared" si="2"/>
        <v>5.8619999999999974</v>
      </c>
      <c r="K17" s="274"/>
      <c r="L17" s="1790" t="s">
        <v>224</v>
      </c>
      <c r="M17" s="1790"/>
      <c r="N17" s="1790"/>
      <c r="O17" s="1790"/>
      <c r="P17" s="1790">
        <v>2.8580000000000001</v>
      </c>
      <c r="Q17" s="1790">
        <v>2.8580000000000001</v>
      </c>
      <c r="R17" s="2006"/>
    </row>
    <row r="18" spans="1:18" s="552" customFormat="1" ht="21" customHeight="1" x14ac:dyDescent="0.25">
      <c r="A18" s="274"/>
      <c r="B18" s="562">
        <f t="shared" si="5"/>
        <v>14</v>
      </c>
      <c r="C18" s="563" t="str">
        <f t="shared" si="6"/>
        <v>Cálidda Energía S.A.C.</v>
      </c>
      <c r="D18" s="564" t="str">
        <f t="shared" si="3"/>
        <v/>
      </c>
      <c r="E18" s="565" t="str">
        <f t="shared" si="0"/>
        <v/>
      </c>
      <c r="F18" s="569" t="str">
        <f t="shared" si="0"/>
        <v/>
      </c>
      <c r="G18" s="565">
        <f t="shared" si="0"/>
        <v>3.9799999999999991</v>
      </c>
      <c r="H18" s="566" t="str">
        <f t="shared" si="4"/>
        <v/>
      </c>
      <c r="I18" s="567">
        <f t="shared" si="1"/>
        <v>3.9799999999999991</v>
      </c>
      <c r="J18" s="568">
        <f t="shared" si="2"/>
        <v>3.9799999999999991</v>
      </c>
      <c r="K18" s="274"/>
      <c r="L18" s="1790" t="s">
        <v>226</v>
      </c>
      <c r="M18" s="1790"/>
      <c r="N18" s="1790"/>
      <c r="O18" s="1790"/>
      <c r="P18" s="1790">
        <v>2.7359999999999993</v>
      </c>
      <c r="Q18" s="1790">
        <v>2.7359999999999993</v>
      </c>
      <c r="R18" s="2006"/>
    </row>
    <row r="19" spans="1:18" s="552" customFormat="1" ht="21" customHeight="1" x14ac:dyDescent="0.25">
      <c r="A19" s="274"/>
      <c r="B19" s="562">
        <f t="shared" si="5"/>
        <v>15</v>
      </c>
      <c r="C19" s="563" t="str">
        <f t="shared" si="6"/>
        <v>Cartavio S.A.A.</v>
      </c>
      <c r="D19" s="564" t="str">
        <f t="shared" si="3"/>
        <v/>
      </c>
      <c r="E19" s="565" t="str">
        <f t="shared" si="0"/>
        <v/>
      </c>
      <c r="F19" s="564" t="str">
        <f t="shared" si="0"/>
        <v/>
      </c>
      <c r="G19" s="565">
        <f t="shared" si="0"/>
        <v>9.7999999999999989</v>
      </c>
      <c r="H19" s="566" t="str">
        <f t="shared" si="4"/>
        <v/>
      </c>
      <c r="I19" s="567">
        <f t="shared" si="1"/>
        <v>9.7999999999999989</v>
      </c>
      <c r="J19" s="568">
        <f t="shared" si="2"/>
        <v>9.7999999999999989</v>
      </c>
      <c r="K19" s="274"/>
      <c r="L19" s="1790" t="s">
        <v>228</v>
      </c>
      <c r="M19" s="1790"/>
      <c r="N19" s="1790"/>
      <c r="O19" s="1790"/>
      <c r="P19" s="1790">
        <v>5.8619999999999974</v>
      </c>
      <c r="Q19" s="1790">
        <v>5.8619999999999974</v>
      </c>
      <c r="R19" s="2006"/>
    </row>
    <row r="20" spans="1:18" s="552" customFormat="1" ht="21" customHeight="1" x14ac:dyDescent="0.25">
      <c r="A20" s="274"/>
      <c r="B20" s="562">
        <f t="shared" si="5"/>
        <v>16</v>
      </c>
      <c r="C20" s="563" t="str">
        <f t="shared" si="6"/>
        <v>Casa Grande S.A.A.</v>
      </c>
      <c r="D20" s="564" t="str">
        <f t="shared" si="3"/>
        <v/>
      </c>
      <c r="E20" s="565" t="str">
        <f t="shared" si="0"/>
        <v/>
      </c>
      <c r="F20" s="564" t="str">
        <f t="shared" si="0"/>
        <v/>
      </c>
      <c r="G20" s="565">
        <f t="shared" si="0"/>
        <v>32</v>
      </c>
      <c r="H20" s="566" t="str">
        <f t="shared" si="4"/>
        <v/>
      </c>
      <c r="I20" s="567">
        <f t="shared" si="1"/>
        <v>32</v>
      </c>
      <c r="J20" s="568">
        <f t="shared" si="2"/>
        <v>32</v>
      </c>
      <c r="K20" s="274"/>
      <c r="L20" s="1790" t="s">
        <v>230</v>
      </c>
      <c r="M20" s="1790"/>
      <c r="N20" s="1790"/>
      <c r="O20" s="1790"/>
      <c r="P20" s="1790">
        <v>3.9799999999999991</v>
      </c>
      <c r="Q20" s="1790">
        <v>3.9799999999999991</v>
      </c>
      <c r="R20" s="2006"/>
    </row>
    <row r="21" spans="1:18" s="552" customFormat="1" ht="21" customHeight="1" x14ac:dyDescent="0.25">
      <c r="A21" s="274"/>
      <c r="B21" s="562">
        <f t="shared" si="5"/>
        <v>17</v>
      </c>
      <c r="C21" s="563" t="str">
        <f t="shared" si="6"/>
        <v>Cementos Pacasmayo S.A.A.</v>
      </c>
      <c r="D21" s="564" t="str">
        <f t="shared" si="3"/>
        <v/>
      </c>
      <c r="E21" s="565">
        <f t="shared" si="3"/>
        <v>6.2</v>
      </c>
      <c r="F21" s="564" t="str">
        <f t="shared" si="3"/>
        <v/>
      </c>
      <c r="G21" s="565" t="str">
        <f t="shared" si="3"/>
        <v/>
      </c>
      <c r="H21" s="566" t="str">
        <f t="shared" si="4"/>
        <v/>
      </c>
      <c r="I21" s="567">
        <f t="shared" si="1"/>
        <v>6.2</v>
      </c>
      <c r="J21" s="568">
        <f t="shared" si="2"/>
        <v>6.2</v>
      </c>
      <c r="K21" s="274"/>
      <c r="L21" s="1790" t="s">
        <v>232</v>
      </c>
      <c r="M21" s="1790"/>
      <c r="N21" s="1790"/>
      <c r="O21" s="1790"/>
      <c r="P21" s="1790">
        <v>9.7999999999999989</v>
      </c>
      <c r="Q21" s="1790">
        <v>9.7999999999999989</v>
      </c>
      <c r="R21" s="2006"/>
    </row>
    <row r="22" spans="1:18" s="552" customFormat="1" ht="21" customHeight="1" x14ac:dyDescent="0.25">
      <c r="A22" s="274"/>
      <c r="B22" s="562">
        <f t="shared" si="5"/>
        <v>18</v>
      </c>
      <c r="C22" s="563" t="str">
        <f t="shared" si="6"/>
        <v>Cementos Selva S.A.</v>
      </c>
      <c r="D22" s="564" t="str">
        <f t="shared" si="3"/>
        <v/>
      </c>
      <c r="E22" s="565">
        <f t="shared" si="3"/>
        <v>1.7999999999999996</v>
      </c>
      <c r="F22" s="564" t="str">
        <f t="shared" si="3"/>
        <v/>
      </c>
      <c r="G22" s="565" t="str">
        <f t="shared" si="3"/>
        <v/>
      </c>
      <c r="H22" s="566" t="str">
        <f t="shared" si="4"/>
        <v/>
      </c>
      <c r="I22" s="567">
        <f t="shared" si="1"/>
        <v>1.7999999999999996</v>
      </c>
      <c r="J22" s="568">
        <f t="shared" si="2"/>
        <v>1.7999999999999996</v>
      </c>
      <c r="K22" s="274"/>
      <c r="L22" s="1790" t="s">
        <v>234</v>
      </c>
      <c r="M22" s="1790"/>
      <c r="N22" s="1790"/>
      <c r="O22" s="1790"/>
      <c r="P22" s="1790">
        <v>32</v>
      </c>
      <c r="Q22" s="1790">
        <v>32</v>
      </c>
      <c r="R22" s="2006"/>
    </row>
    <row r="23" spans="1:18" s="552" customFormat="1" ht="21" customHeight="1" x14ac:dyDescent="0.25">
      <c r="A23" s="274"/>
      <c r="B23" s="562">
        <f t="shared" si="5"/>
        <v>19</v>
      </c>
      <c r="C23" s="563" t="str">
        <f t="shared" si="6"/>
        <v>Cerámica Lima S.A.</v>
      </c>
      <c r="D23" s="564" t="str">
        <f t="shared" si="3"/>
        <v/>
      </c>
      <c r="E23" s="565" t="str">
        <f t="shared" si="3"/>
        <v/>
      </c>
      <c r="F23" s="564" t="str">
        <f t="shared" si="3"/>
        <v/>
      </c>
      <c r="G23" s="565">
        <f t="shared" si="3"/>
        <v>3.600000000000001</v>
      </c>
      <c r="H23" s="566" t="str">
        <f t="shared" si="4"/>
        <v/>
      </c>
      <c r="I23" s="567">
        <f t="shared" si="1"/>
        <v>3.600000000000001</v>
      </c>
      <c r="J23" s="568">
        <f t="shared" si="2"/>
        <v>3.600000000000001</v>
      </c>
      <c r="K23" s="274"/>
      <c r="L23" s="1790" t="s">
        <v>236</v>
      </c>
      <c r="M23" s="1790"/>
      <c r="N23" s="1790">
        <v>6.2</v>
      </c>
      <c r="O23" s="1790"/>
      <c r="P23" s="1790"/>
      <c r="Q23" s="1790">
        <v>6.2</v>
      </c>
      <c r="R23" s="2006"/>
    </row>
    <row r="24" spans="1:18" s="552" customFormat="1" ht="21" customHeight="1" x14ac:dyDescent="0.25">
      <c r="A24" s="274"/>
      <c r="B24" s="562">
        <f t="shared" si="5"/>
        <v>20</v>
      </c>
      <c r="C24" s="563" t="str">
        <f t="shared" si="6"/>
        <v>Cervecería San Juan S.A.</v>
      </c>
      <c r="D24" s="564" t="str">
        <f t="shared" si="3"/>
        <v/>
      </c>
      <c r="E24" s="565" t="str">
        <f t="shared" si="3"/>
        <v/>
      </c>
      <c r="F24" s="564" t="str">
        <f t="shared" si="3"/>
        <v/>
      </c>
      <c r="G24" s="565">
        <f t="shared" si="3"/>
        <v>2.3900000000000006</v>
      </c>
      <c r="H24" s="566" t="str">
        <f t="shared" si="4"/>
        <v/>
      </c>
      <c r="I24" s="567">
        <f t="shared" si="1"/>
        <v>2.3900000000000006</v>
      </c>
      <c r="J24" s="568">
        <f t="shared" si="2"/>
        <v>2.3900000000000006</v>
      </c>
      <c r="K24" s="274"/>
      <c r="L24" s="1790" t="s">
        <v>238</v>
      </c>
      <c r="M24" s="1790"/>
      <c r="N24" s="1790">
        <v>1.7999999999999996</v>
      </c>
      <c r="O24" s="1790"/>
      <c r="P24" s="1790"/>
      <c r="Q24" s="1790">
        <v>1.7999999999999996</v>
      </c>
      <c r="R24" s="2006"/>
    </row>
    <row r="25" spans="1:18" s="552" customFormat="1" ht="21" customHeight="1" x14ac:dyDescent="0.25">
      <c r="A25" s="274"/>
      <c r="B25" s="562">
        <f t="shared" si="5"/>
        <v>21</v>
      </c>
      <c r="C25" s="563" t="str">
        <f t="shared" si="6"/>
        <v>Cia Minera Agregados Calcáreos S.A.</v>
      </c>
      <c r="D25" s="564" t="str">
        <f t="shared" si="3"/>
        <v/>
      </c>
      <c r="E25" s="565">
        <f t="shared" si="3"/>
        <v>1.45</v>
      </c>
      <c r="F25" s="564" t="str">
        <f t="shared" si="3"/>
        <v/>
      </c>
      <c r="G25" s="565" t="str">
        <f t="shared" si="3"/>
        <v/>
      </c>
      <c r="H25" s="566" t="str">
        <f t="shared" si="4"/>
        <v/>
      </c>
      <c r="I25" s="567">
        <f t="shared" si="1"/>
        <v>1.45</v>
      </c>
      <c r="J25" s="568">
        <f t="shared" si="2"/>
        <v>1.45</v>
      </c>
      <c r="K25" s="274"/>
      <c r="L25" s="1790" t="s">
        <v>240</v>
      </c>
      <c r="M25" s="1790"/>
      <c r="N25" s="1790"/>
      <c r="O25" s="1790"/>
      <c r="P25" s="1790">
        <v>3.600000000000001</v>
      </c>
      <c r="Q25" s="1790">
        <v>3.600000000000001</v>
      </c>
      <c r="R25" s="2006"/>
    </row>
    <row r="26" spans="1:18" s="552" customFormat="1" ht="21" customHeight="1" x14ac:dyDescent="0.25">
      <c r="A26" s="274"/>
      <c r="B26" s="562">
        <f t="shared" si="5"/>
        <v>22</v>
      </c>
      <c r="C26" s="563" t="str">
        <f t="shared" si="6"/>
        <v>Cia Minera Poderosa S.A.</v>
      </c>
      <c r="D26" s="564" t="str">
        <f t="shared" si="3"/>
        <v/>
      </c>
      <c r="E26" s="565" t="str">
        <f t="shared" si="3"/>
        <v/>
      </c>
      <c r="F26" s="564">
        <f t="shared" si="3"/>
        <v>1.6499999999999997</v>
      </c>
      <c r="G26" s="565">
        <f t="shared" si="3"/>
        <v>8.985000000000003</v>
      </c>
      <c r="H26" s="566">
        <f t="shared" si="4"/>
        <v>1.6499999999999997</v>
      </c>
      <c r="I26" s="567">
        <f t="shared" si="1"/>
        <v>8.985000000000003</v>
      </c>
      <c r="J26" s="568">
        <f t="shared" si="2"/>
        <v>10.635000000000003</v>
      </c>
      <c r="K26" s="274"/>
      <c r="L26" s="1790" t="s">
        <v>242</v>
      </c>
      <c r="M26" s="1790"/>
      <c r="N26" s="1790"/>
      <c r="O26" s="1790"/>
      <c r="P26" s="1790">
        <v>2.3900000000000006</v>
      </c>
      <c r="Q26" s="1790">
        <v>2.3900000000000006</v>
      </c>
      <c r="R26" s="2006"/>
    </row>
    <row r="27" spans="1:18" s="552" customFormat="1" ht="21" customHeight="1" x14ac:dyDescent="0.25">
      <c r="A27" s="274"/>
      <c r="B27" s="562">
        <f t="shared" si="5"/>
        <v>23</v>
      </c>
      <c r="C27" s="563" t="str">
        <f t="shared" si="6"/>
        <v>Cia Minera Raura S.A.</v>
      </c>
      <c r="D27" s="564" t="str">
        <f t="shared" si="3"/>
        <v/>
      </c>
      <c r="E27" s="565" t="str">
        <f t="shared" si="3"/>
        <v/>
      </c>
      <c r="F27" s="564">
        <f t="shared" si="3"/>
        <v>3.7000000000000011</v>
      </c>
      <c r="G27" s="565" t="str">
        <f t="shared" si="3"/>
        <v/>
      </c>
      <c r="H27" s="566">
        <f t="shared" si="4"/>
        <v>3.7000000000000011</v>
      </c>
      <c r="I27" s="567" t="str">
        <f t="shared" si="1"/>
        <v/>
      </c>
      <c r="J27" s="568">
        <f t="shared" si="2"/>
        <v>3.7000000000000011</v>
      </c>
      <c r="K27" s="274"/>
      <c r="L27" s="1790" t="s">
        <v>244</v>
      </c>
      <c r="M27" s="1790"/>
      <c r="N27" s="1790">
        <v>1.45</v>
      </c>
      <c r="O27" s="1790"/>
      <c r="P27" s="1790"/>
      <c r="Q27" s="1790">
        <v>1.45</v>
      </c>
      <c r="R27" s="2006"/>
    </row>
    <row r="28" spans="1:18" s="552" customFormat="1" ht="21" customHeight="1" x14ac:dyDescent="0.25">
      <c r="A28" s="274"/>
      <c r="B28" s="562">
        <f t="shared" si="5"/>
        <v>24</v>
      </c>
      <c r="C28" s="563" t="str">
        <f t="shared" si="6"/>
        <v>Cia Minera Santa Luisa S.A.</v>
      </c>
      <c r="D28" s="564" t="str">
        <f t="shared" si="3"/>
        <v/>
      </c>
      <c r="E28" s="565" t="str">
        <f t="shared" si="3"/>
        <v/>
      </c>
      <c r="F28" s="564">
        <f t="shared" si="3"/>
        <v>5.3</v>
      </c>
      <c r="G28" s="565">
        <f t="shared" si="3"/>
        <v>4.96</v>
      </c>
      <c r="H28" s="566">
        <f t="shared" si="4"/>
        <v>5.3</v>
      </c>
      <c r="I28" s="567">
        <f t="shared" si="1"/>
        <v>4.96</v>
      </c>
      <c r="J28" s="568">
        <f t="shared" si="2"/>
        <v>10.26</v>
      </c>
      <c r="K28" s="274"/>
      <c r="L28" s="1790" t="s">
        <v>246</v>
      </c>
      <c r="M28" s="1790"/>
      <c r="N28" s="1790"/>
      <c r="O28" s="1790">
        <v>1.6499999999999997</v>
      </c>
      <c r="P28" s="1790">
        <v>8.985000000000003</v>
      </c>
      <c r="Q28" s="1790">
        <v>10.635000000000003</v>
      </c>
      <c r="R28" s="2006"/>
    </row>
    <row r="29" spans="1:18" s="552" customFormat="1" ht="21" customHeight="1" x14ac:dyDescent="0.25">
      <c r="A29" s="274"/>
      <c r="B29" s="562">
        <f t="shared" si="5"/>
        <v>25</v>
      </c>
      <c r="C29" s="563" t="str">
        <f t="shared" si="6"/>
        <v>CNPC Perú S.A.</v>
      </c>
      <c r="D29" s="564" t="str">
        <f t="shared" si="3"/>
        <v/>
      </c>
      <c r="E29" s="565" t="str">
        <f t="shared" si="3"/>
        <v/>
      </c>
      <c r="F29" s="564" t="str">
        <f t="shared" si="3"/>
        <v/>
      </c>
      <c r="G29" s="565" t="str">
        <f t="shared" si="3"/>
        <v/>
      </c>
      <c r="H29" s="566" t="str">
        <f t="shared" si="4"/>
        <v/>
      </c>
      <c r="I29" s="567" t="str">
        <f t="shared" si="1"/>
        <v/>
      </c>
      <c r="J29" s="568">
        <f t="shared" si="2"/>
        <v>0</v>
      </c>
      <c r="K29" s="274"/>
      <c r="L29" s="1790" t="s">
        <v>248</v>
      </c>
      <c r="M29" s="1790"/>
      <c r="N29" s="1790"/>
      <c r="O29" s="1790">
        <v>3.7000000000000011</v>
      </c>
      <c r="P29" s="1790"/>
      <c r="Q29" s="1790">
        <v>3.7000000000000011</v>
      </c>
      <c r="R29" s="2006"/>
    </row>
    <row r="30" spans="1:18" s="552" customFormat="1" ht="21" customHeight="1" x14ac:dyDescent="0.25">
      <c r="A30" s="274"/>
      <c r="B30" s="562">
        <f t="shared" si="5"/>
        <v>26</v>
      </c>
      <c r="C30" s="563" t="str">
        <f t="shared" si="6"/>
        <v>Compañía Minera Antapaccay S.A.</v>
      </c>
      <c r="D30" s="564" t="str">
        <f t="shared" si="3"/>
        <v/>
      </c>
      <c r="E30" s="565">
        <f t="shared" si="3"/>
        <v>16</v>
      </c>
      <c r="F30" s="564" t="str">
        <f t="shared" si="3"/>
        <v/>
      </c>
      <c r="G30" s="565" t="str">
        <f t="shared" si="3"/>
        <v/>
      </c>
      <c r="H30" s="566" t="str">
        <f t="shared" si="4"/>
        <v/>
      </c>
      <c r="I30" s="567">
        <f t="shared" si="1"/>
        <v>16</v>
      </c>
      <c r="J30" s="568">
        <f t="shared" si="2"/>
        <v>16</v>
      </c>
      <c r="K30" s="274"/>
      <c r="L30" s="1790" t="s">
        <v>250</v>
      </c>
      <c r="M30" s="1790"/>
      <c r="N30" s="1790"/>
      <c r="O30" s="1790">
        <v>5.3</v>
      </c>
      <c r="P30" s="1790">
        <v>4.96</v>
      </c>
      <c r="Q30" s="1790">
        <v>10.26</v>
      </c>
      <c r="R30" s="2006"/>
    </row>
    <row r="31" spans="1:18" s="552" customFormat="1" ht="21" customHeight="1" x14ac:dyDescent="0.25">
      <c r="A31" s="274"/>
      <c r="B31" s="562">
        <f t="shared" si="5"/>
        <v>27</v>
      </c>
      <c r="C31" s="563" t="str">
        <f t="shared" si="6"/>
        <v>Compañía Minera Ares S.A.C.</v>
      </c>
      <c r="D31" s="564" t="str">
        <f t="shared" si="3"/>
        <v/>
      </c>
      <c r="E31" s="565" t="str">
        <f t="shared" si="3"/>
        <v/>
      </c>
      <c r="F31" s="564" t="str">
        <f t="shared" si="3"/>
        <v/>
      </c>
      <c r="G31" s="565">
        <f t="shared" si="3"/>
        <v>19.040000000000003</v>
      </c>
      <c r="H31" s="566" t="str">
        <f t="shared" si="4"/>
        <v/>
      </c>
      <c r="I31" s="567">
        <f t="shared" si="1"/>
        <v>19.040000000000003</v>
      </c>
      <c r="J31" s="568">
        <f t="shared" si="2"/>
        <v>19.040000000000003</v>
      </c>
      <c r="K31" s="274"/>
      <c r="L31" s="1790" t="s">
        <v>252</v>
      </c>
      <c r="M31" s="1790"/>
      <c r="N31" s="1790"/>
      <c r="O31" s="1790"/>
      <c r="P31" s="1790">
        <v>0</v>
      </c>
      <c r="Q31" s="1790">
        <v>0</v>
      </c>
      <c r="R31" s="2006"/>
    </row>
    <row r="32" spans="1:18" s="552" customFormat="1" ht="21" customHeight="1" x14ac:dyDescent="0.25">
      <c r="A32" s="274"/>
      <c r="B32" s="562">
        <f t="shared" si="5"/>
        <v>28</v>
      </c>
      <c r="C32" s="563" t="str">
        <f t="shared" si="6"/>
        <v>Compañía Minera Caraveli S.A.C.</v>
      </c>
      <c r="D32" s="564" t="str">
        <f t="shared" si="3"/>
        <v/>
      </c>
      <c r="E32" s="565" t="str">
        <f t="shared" si="3"/>
        <v/>
      </c>
      <c r="F32" s="564" t="str">
        <f t="shared" si="3"/>
        <v/>
      </c>
      <c r="G32" s="565">
        <f t="shared" si="3"/>
        <v>2.7469999999999999</v>
      </c>
      <c r="H32" s="566" t="str">
        <f t="shared" si="4"/>
        <v/>
      </c>
      <c r="I32" s="567">
        <f t="shared" si="1"/>
        <v>2.7469999999999999</v>
      </c>
      <c r="J32" s="568">
        <f t="shared" si="2"/>
        <v>2.7469999999999999</v>
      </c>
      <c r="K32" s="274"/>
      <c r="L32" s="1790" t="s">
        <v>254</v>
      </c>
      <c r="M32" s="1790"/>
      <c r="N32" s="1790">
        <v>16</v>
      </c>
      <c r="O32" s="1790"/>
      <c r="P32" s="1790"/>
      <c r="Q32" s="1790">
        <v>16</v>
      </c>
      <c r="R32" s="2006"/>
    </row>
    <row r="33" spans="1:18" s="552" customFormat="1" ht="21" customHeight="1" x14ac:dyDescent="0.25">
      <c r="A33" s="274"/>
      <c r="B33" s="562">
        <f t="shared" si="5"/>
        <v>29</v>
      </c>
      <c r="C33" s="563" t="str">
        <f t="shared" si="6"/>
        <v>Compañía Minera Chungar S.A.C.</v>
      </c>
      <c r="D33" s="564" t="str">
        <f t="shared" si="3"/>
        <v/>
      </c>
      <c r="E33" s="565" t="str">
        <f t="shared" si="3"/>
        <v/>
      </c>
      <c r="F33" s="564">
        <f t="shared" si="3"/>
        <v>21.480000000000008</v>
      </c>
      <c r="G33" s="565">
        <f t="shared" si="3"/>
        <v>4.0999999999999979</v>
      </c>
      <c r="H33" s="566">
        <f t="shared" si="4"/>
        <v>21.480000000000008</v>
      </c>
      <c r="I33" s="567">
        <f t="shared" si="1"/>
        <v>4.0999999999999979</v>
      </c>
      <c r="J33" s="568">
        <f>SUM(H33:I33)</f>
        <v>25.580000000000005</v>
      </c>
      <c r="K33" s="274"/>
      <c r="L33" s="1790" t="s">
        <v>256</v>
      </c>
      <c r="M33" s="1790"/>
      <c r="N33" s="1790"/>
      <c r="O33" s="1790"/>
      <c r="P33" s="1790">
        <v>19.040000000000003</v>
      </c>
      <c r="Q33" s="1790">
        <v>19.040000000000003</v>
      </c>
      <c r="R33" s="2006"/>
    </row>
    <row r="34" spans="1:18" s="552" customFormat="1" ht="21" customHeight="1" x14ac:dyDescent="0.25">
      <c r="A34" s="274"/>
      <c r="B34" s="562">
        <f t="shared" si="5"/>
        <v>30</v>
      </c>
      <c r="C34" s="563" t="str">
        <f t="shared" si="6"/>
        <v>Compañia Minera Kolpa S.A.</v>
      </c>
      <c r="D34" s="564" t="str">
        <f t="shared" si="3"/>
        <v/>
      </c>
      <c r="E34" s="565" t="str">
        <f t="shared" si="3"/>
        <v/>
      </c>
      <c r="F34" s="564" t="str">
        <f t="shared" si="3"/>
        <v/>
      </c>
      <c r="G34" s="565">
        <f t="shared" si="3"/>
        <v>0.32</v>
      </c>
      <c r="H34" s="566" t="str">
        <f t="shared" si="4"/>
        <v/>
      </c>
      <c r="I34" s="567">
        <f t="shared" si="1"/>
        <v>0.32</v>
      </c>
      <c r="J34" s="568">
        <f t="shared" si="2"/>
        <v>0.32</v>
      </c>
      <c r="K34" s="274"/>
      <c r="L34" s="1790" t="s">
        <v>258</v>
      </c>
      <c r="M34" s="1790"/>
      <c r="N34" s="1790"/>
      <c r="O34" s="1790"/>
      <c r="P34" s="1790">
        <v>2.7469999999999999</v>
      </c>
      <c r="Q34" s="1790">
        <v>2.7469999999999999</v>
      </c>
      <c r="R34" s="2006"/>
    </row>
    <row r="35" spans="1:18" s="552" customFormat="1" ht="21" customHeight="1" x14ac:dyDescent="0.25">
      <c r="A35" s="274"/>
      <c r="B35" s="562">
        <f t="shared" si="5"/>
        <v>31</v>
      </c>
      <c r="C35" s="563" t="str">
        <f t="shared" si="6"/>
        <v>Compañía Minera San Ignacio de Morococha S.A.A.</v>
      </c>
      <c r="D35" s="564" t="str">
        <f t="shared" si="3"/>
        <v/>
      </c>
      <c r="E35" s="565" t="str">
        <f t="shared" si="3"/>
        <v/>
      </c>
      <c r="F35" s="564">
        <f t="shared" si="3"/>
        <v>11.500000000000002</v>
      </c>
      <c r="G35" s="565">
        <f t="shared" si="3"/>
        <v>2</v>
      </c>
      <c r="H35" s="566">
        <f t="shared" si="4"/>
        <v>11.500000000000002</v>
      </c>
      <c r="I35" s="567">
        <f t="shared" si="1"/>
        <v>2</v>
      </c>
      <c r="J35" s="568">
        <f t="shared" si="2"/>
        <v>13.500000000000002</v>
      </c>
      <c r="K35" s="274"/>
      <c r="L35" s="1790" t="s">
        <v>260</v>
      </c>
      <c r="M35" s="1790"/>
      <c r="N35" s="1790"/>
      <c r="O35" s="1790">
        <v>21.480000000000008</v>
      </c>
      <c r="P35" s="1790">
        <v>4.0999999999999979</v>
      </c>
      <c r="Q35" s="1790">
        <v>25.580000000000005</v>
      </c>
      <c r="R35" s="2006"/>
    </row>
    <row r="36" spans="1:18" s="552" customFormat="1" ht="21" customHeight="1" x14ac:dyDescent="0.25">
      <c r="A36" s="274"/>
      <c r="B36" s="562">
        <f t="shared" si="5"/>
        <v>32</v>
      </c>
      <c r="C36" s="563" t="str">
        <f t="shared" si="6"/>
        <v>Compañía Minera San Valentin S.A.</v>
      </c>
      <c r="D36" s="564" t="str">
        <f t="shared" si="3"/>
        <v/>
      </c>
      <c r="E36" s="565" t="str">
        <f t="shared" si="3"/>
        <v/>
      </c>
      <c r="F36" s="564">
        <f t="shared" si="3"/>
        <v>1.7999999999999996</v>
      </c>
      <c r="G36" s="565" t="str">
        <f t="shared" si="3"/>
        <v/>
      </c>
      <c r="H36" s="566">
        <f t="shared" si="4"/>
        <v>1.7999999999999996</v>
      </c>
      <c r="I36" s="567" t="str">
        <f t="shared" si="1"/>
        <v/>
      </c>
      <c r="J36" s="568">
        <f t="shared" si="2"/>
        <v>1.7999999999999996</v>
      </c>
      <c r="K36" s="274"/>
      <c r="L36" s="1790" t="s">
        <v>262</v>
      </c>
      <c r="M36" s="1790"/>
      <c r="N36" s="1790"/>
      <c r="O36" s="1790"/>
      <c r="P36" s="1790">
        <v>0.32</v>
      </c>
      <c r="Q36" s="1790">
        <v>0.32</v>
      </c>
      <c r="R36" s="2006"/>
    </row>
    <row r="37" spans="1:18" s="552" customFormat="1" ht="21" customHeight="1" x14ac:dyDescent="0.25">
      <c r="A37" s="274"/>
      <c r="B37" s="562">
        <f t="shared" si="5"/>
        <v>33</v>
      </c>
      <c r="C37" s="563" t="str">
        <f t="shared" si="6"/>
        <v>Compañía Pesquera del Pacifico Centro S.A.</v>
      </c>
      <c r="D37" s="564" t="str">
        <f t="shared" si="3"/>
        <v/>
      </c>
      <c r="E37" s="565">
        <f t="shared" si="3"/>
        <v>1.5</v>
      </c>
      <c r="F37" s="564" t="str">
        <f t="shared" si="3"/>
        <v/>
      </c>
      <c r="G37" s="565" t="str">
        <f t="shared" si="3"/>
        <v/>
      </c>
      <c r="H37" s="566" t="str">
        <f t="shared" si="4"/>
        <v/>
      </c>
      <c r="I37" s="567">
        <f t="shared" si="1"/>
        <v>1.5</v>
      </c>
      <c r="J37" s="568">
        <f t="shared" si="2"/>
        <v>1.5</v>
      </c>
      <c r="K37" s="274"/>
      <c r="L37" s="1790" t="s">
        <v>264</v>
      </c>
      <c r="M37" s="1790"/>
      <c r="N37" s="1790"/>
      <c r="O37" s="1790">
        <v>11.500000000000002</v>
      </c>
      <c r="P37" s="1790">
        <v>2</v>
      </c>
      <c r="Q37" s="1790">
        <v>13.500000000000002</v>
      </c>
      <c r="R37" s="2006"/>
    </row>
    <row r="38" spans="1:18" s="552" customFormat="1" ht="21" customHeight="1" x14ac:dyDescent="0.25">
      <c r="A38" s="274"/>
      <c r="B38" s="562">
        <f t="shared" si="5"/>
        <v>34</v>
      </c>
      <c r="C38" s="563" t="str">
        <f t="shared" si="6"/>
        <v>Compañia Quimica S.A.</v>
      </c>
      <c r="D38" s="564" t="str">
        <f t="shared" si="3"/>
        <v/>
      </c>
      <c r="E38" s="565" t="str">
        <f t="shared" si="3"/>
        <v/>
      </c>
      <c r="F38" s="564" t="str">
        <f t="shared" si="3"/>
        <v/>
      </c>
      <c r="G38" s="565">
        <f t="shared" si="3"/>
        <v>0.19999999999999998</v>
      </c>
      <c r="H38" s="566" t="str">
        <f t="shared" si="4"/>
        <v/>
      </c>
      <c r="I38" s="567">
        <f t="shared" si="1"/>
        <v>0.19999999999999998</v>
      </c>
      <c r="J38" s="568">
        <f t="shared" si="2"/>
        <v>0.19999999999999998</v>
      </c>
      <c r="K38" s="274"/>
      <c r="L38" s="1790" t="s">
        <v>266</v>
      </c>
      <c r="M38" s="1790"/>
      <c r="N38" s="1790"/>
      <c r="O38" s="1790">
        <v>1.7999999999999996</v>
      </c>
      <c r="P38" s="1790"/>
      <c r="Q38" s="1790">
        <v>1.7999999999999996</v>
      </c>
      <c r="R38" s="2006"/>
    </row>
    <row r="39" spans="1:18" s="552" customFormat="1" ht="21" customHeight="1" x14ac:dyDescent="0.25">
      <c r="A39" s="274"/>
      <c r="B39" s="562">
        <f t="shared" si="5"/>
        <v>35</v>
      </c>
      <c r="C39" s="563" t="str">
        <f t="shared" si="6"/>
        <v>Consorcio Minero Horizonte S.A.</v>
      </c>
      <c r="D39" s="564">
        <f t="shared" si="3"/>
        <v>11.979999999999999</v>
      </c>
      <c r="E39" s="565">
        <f t="shared" si="3"/>
        <v>5.15</v>
      </c>
      <c r="F39" s="564" t="str">
        <f t="shared" si="3"/>
        <v/>
      </c>
      <c r="G39" s="565" t="str">
        <f t="shared" si="3"/>
        <v/>
      </c>
      <c r="H39" s="566">
        <f t="shared" si="4"/>
        <v>11.979999999999999</v>
      </c>
      <c r="I39" s="567">
        <f t="shared" si="1"/>
        <v>5.15</v>
      </c>
      <c r="J39" s="568">
        <f t="shared" si="2"/>
        <v>17.13</v>
      </c>
      <c r="K39" s="274"/>
      <c r="L39" s="1790" t="s">
        <v>268</v>
      </c>
      <c r="M39" s="1790"/>
      <c r="N39" s="1790">
        <v>1.5</v>
      </c>
      <c r="O39" s="1790"/>
      <c r="P39" s="1790"/>
      <c r="Q39" s="1790">
        <v>1.5</v>
      </c>
      <c r="R39" s="2006"/>
    </row>
    <row r="40" spans="1:18" s="552" customFormat="1" ht="21" customHeight="1" x14ac:dyDescent="0.25">
      <c r="A40" s="274"/>
      <c r="B40" s="562">
        <f t="shared" si="5"/>
        <v>36</v>
      </c>
      <c r="C40" s="563" t="str">
        <f t="shared" si="6"/>
        <v>Corporación Aceros Arequipa S.A.</v>
      </c>
      <c r="D40" s="564" t="str">
        <f t="shared" si="3"/>
        <v/>
      </c>
      <c r="E40" s="565">
        <f t="shared" si="3"/>
        <v>1.25</v>
      </c>
      <c r="F40" s="564" t="str">
        <f t="shared" si="3"/>
        <v/>
      </c>
      <c r="G40" s="565" t="str">
        <f t="shared" si="3"/>
        <v/>
      </c>
      <c r="H40" s="566" t="str">
        <f t="shared" si="4"/>
        <v/>
      </c>
      <c r="I40" s="567">
        <f t="shared" si="1"/>
        <v>1.25</v>
      </c>
      <c r="J40" s="568">
        <f t="shared" si="2"/>
        <v>1.25</v>
      </c>
      <c r="K40" s="274"/>
      <c r="L40" s="1790" t="s">
        <v>270</v>
      </c>
      <c r="M40" s="1790"/>
      <c r="N40" s="1790"/>
      <c r="O40" s="1790"/>
      <c r="P40" s="1790">
        <v>0.19999999999999998</v>
      </c>
      <c r="Q40" s="1790">
        <v>0.19999999999999998</v>
      </c>
      <c r="R40" s="2006"/>
    </row>
    <row r="41" spans="1:18" s="552" customFormat="1" ht="21" customHeight="1" x14ac:dyDescent="0.25">
      <c r="A41" s="274"/>
      <c r="B41" s="562">
        <f t="shared" si="5"/>
        <v>37</v>
      </c>
      <c r="C41" s="563" t="str">
        <f t="shared" si="6"/>
        <v>Corporación Pesquera Inca S.A.C.</v>
      </c>
      <c r="D41" s="564" t="str">
        <f t="shared" si="3"/>
        <v/>
      </c>
      <c r="E41" s="565" t="str">
        <f t="shared" si="3"/>
        <v/>
      </c>
      <c r="F41" s="564" t="str">
        <f t="shared" si="3"/>
        <v/>
      </c>
      <c r="G41" s="565">
        <f t="shared" si="3"/>
        <v>2.1500000000000008</v>
      </c>
      <c r="H41" s="566" t="str">
        <f t="shared" si="4"/>
        <v/>
      </c>
      <c r="I41" s="567">
        <f t="shared" si="1"/>
        <v>2.1500000000000008</v>
      </c>
      <c r="J41" s="568">
        <f t="shared" si="2"/>
        <v>2.1500000000000008</v>
      </c>
      <c r="K41" s="274"/>
      <c r="L41" s="1790" t="s">
        <v>272</v>
      </c>
      <c r="M41" s="1790">
        <v>11.979999999999999</v>
      </c>
      <c r="N41" s="1790">
        <v>5.15</v>
      </c>
      <c r="O41" s="1790"/>
      <c r="P41" s="1790"/>
      <c r="Q41" s="1790">
        <v>17.13</v>
      </c>
      <c r="R41" s="2006"/>
    </row>
    <row r="42" spans="1:18" s="552" customFormat="1" ht="21" customHeight="1" x14ac:dyDescent="0.25">
      <c r="A42" s="274"/>
      <c r="B42" s="562">
        <f t="shared" si="5"/>
        <v>38</v>
      </c>
      <c r="C42" s="563" t="str">
        <f t="shared" si="6"/>
        <v>Empresa Agroindustrial Pomalca S.A.A.</v>
      </c>
      <c r="D42" s="564" t="str">
        <f t="shared" si="3"/>
        <v/>
      </c>
      <c r="E42" s="565" t="str">
        <f t="shared" si="3"/>
        <v/>
      </c>
      <c r="F42" s="564" t="str">
        <f t="shared" si="3"/>
        <v/>
      </c>
      <c r="G42" s="565">
        <f t="shared" si="3"/>
        <v>6.9000000000000012</v>
      </c>
      <c r="H42" s="566" t="str">
        <f t="shared" si="4"/>
        <v/>
      </c>
      <c r="I42" s="567">
        <f t="shared" si="1"/>
        <v>6.9000000000000012</v>
      </c>
      <c r="J42" s="568">
        <f>SUM(H42:I42)</f>
        <v>6.9000000000000012</v>
      </c>
      <c r="K42" s="274"/>
      <c r="L42" s="1790" t="s">
        <v>274</v>
      </c>
      <c r="M42" s="1790"/>
      <c r="N42" s="1790">
        <v>1.25</v>
      </c>
      <c r="O42" s="1790"/>
      <c r="P42" s="1790"/>
      <c r="Q42" s="1790">
        <v>1.25</v>
      </c>
      <c r="R42" s="2006"/>
    </row>
    <row r="43" spans="1:18" s="552" customFormat="1" ht="21" customHeight="1" x14ac:dyDescent="0.25">
      <c r="A43" s="274"/>
      <c r="B43" s="562">
        <f t="shared" si="5"/>
        <v>39</v>
      </c>
      <c r="C43" s="563" t="str">
        <f t="shared" si="6"/>
        <v>Empresa Explotadora de Vinchos Ltda S.A.C.</v>
      </c>
      <c r="D43" s="564" t="str">
        <f t="shared" si="3"/>
        <v/>
      </c>
      <c r="E43" s="565" t="str">
        <f t="shared" si="3"/>
        <v/>
      </c>
      <c r="F43" s="564" t="str">
        <f t="shared" si="3"/>
        <v/>
      </c>
      <c r="G43" s="565">
        <f t="shared" si="3"/>
        <v>0.67999999999999983</v>
      </c>
      <c r="H43" s="566" t="str">
        <f t="shared" si="4"/>
        <v/>
      </c>
      <c r="I43" s="567">
        <f t="shared" si="1"/>
        <v>0.67999999999999983</v>
      </c>
      <c r="J43" s="568">
        <f t="shared" si="2"/>
        <v>0.67999999999999983</v>
      </c>
      <c r="K43" s="274"/>
      <c r="L43" s="1790" t="s">
        <v>276</v>
      </c>
      <c r="M43" s="1790"/>
      <c r="N43" s="1790"/>
      <c r="O43" s="1790"/>
      <c r="P43" s="1790">
        <v>2.1500000000000008</v>
      </c>
      <c r="Q43" s="1790">
        <v>2.1500000000000008</v>
      </c>
      <c r="R43" s="2006"/>
    </row>
    <row r="44" spans="1:18" s="552" customFormat="1" ht="21" customHeight="1" x14ac:dyDescent="0.25">
      <c r="A44" s="274"/>
      <c r="B44" s="562">
        <f t="shared" si="5"/>
        <v>40</v>
      </c>
      <c r="C44" s="563" t="str">
        <f t="shared" si="6"/>
        <v>Empresa Minera los Quenuales S.A.</v>
      </c>
      <c r="D44" s="564" t="str">
        <f t="shared" si="3"/>
        <v/>
      </c>
      <c r="E44" s="565" t="str">
        <f t="shared" si="3"/>
        <v/>
      </c>
      <c r="F44" s="564">
        <f t="shared" si="3"/>
        <v>1.2499999999999998</v>
      </c>
      <c r="G44" s="565">
        <f t="shared" si="3"/>
        <v>4.3599999999999994</v>
      </c>
      <c r="H44" s="566">
        <f t="shared" si="4"/>
        <v>1.2499999999999998</v>
      </c>
      <c r="I44" s="567">
        <f t="shared" si="1"/>
        <v>4.3599999999999994</v>
      </c>
      <c r="J44" s="568">
        <f t="shared" si="2"/>
        <v>5.6099999999999994</v>
      </c>
      <c r="K44" s="274"/>
      <c r="L44" s="1790" t="s">
        <v>278</v>
      </c>
      <c r="M44" s="1790"/>
      <c r="N44" s="1790"/>
      <c r="O44" s="1790"/>
      <c r="P44" s="1790">
        <v>6.9000000000000012</v>
      </c>
      <c r="Q44" s="1790">
        <v>6.9000000000000012</v>
      </c>
      <c r="R44" s="2006"/>
    </row>
    <row r="45" spans="1:18" s="552" customFormat="1" ht="21" customHeight="1" x14ac:dyDescent="0.25">
      <c r="A45" s="274"/>
      <c r="B45" s="562">
        <f t="shared" si="5"/>
        <v>41</v>
      </c>
      <c r="C45" s="563" t="str">
        <f t="shared" si="6"/>
        <v>Flesan Indutrial Power S.A.C</v>
      </c>
      <c r="D45" s="564" t="str">
        <f t="shared" si="3"/>
        <v/>
      </c>
      <c r="E45" s="565" t="str">
        <f t="shared" si="3"/>
        <v/>
      </c>
      <c r="F45" s="564" t="str">
        <f t="shared" si="3"/>
        <v/>
      </c>
      <c r="G45" s="565">
        <f t="shared" si="3"/>
        <v>12.040999999999999</v>
      </c>
      <c r="H45" s="566" t="str">
        <f t="shared" si="4"/>
        <v/>
      </c>
      <c r="I45" s="567">
        <f t="shared" si="1"/>
        <v>12.040999999999999</v>
      </c>
      <c r="J45" s="568">
        <f t="shared" si="2"/>
        <v>12.040999999999999</v>
      </c>
      <c r="K45" s="274"/>
      <c r="L45" s="1790" t="s">
        <v>280</v>
      </c>
      <c r="M45" s="1790"/>
      <c r="N45" s="1790"/>
      <c r="O45" s="1790"/>
      <c r="P45" s="1790">
        <v>0.67999999999999983</v>
      </c>
      <c r="Q45" s="1790">
        <v>0.67999999999999983</v>
      </c>
      <c r="R45" s="2006"/>
    </row>
    <row r="46" spans="1:18" s="552" customFormat="1" ht="21" customHeight="1" x14ac:dyDescent="0.25">
      <c r="A46" s="274"/>
      <c r="B46" s="562">
        <f t="shared" si="5"/>
        <v>42</v>
      </c>
      <c r="C46" s="563" t="str">
        <f t="shared" si="6"/>
        <v>Freno S.A.</v>
      </c>
      <c r="D46" s="564" t="str">
        <f t="shared" si="3"/>
        <v/>
      </c>
      <c r="E46" s="565" t="str">
        <f t="shared" si="3"/>
        <v/>
      </c>
      <c r="F46" s="564" t="str">
        <f t="shared" si="3"/>
        <v/>
      </c>
      <c r="G46" s="565">
        <f t="shared" si="3"/>
        <v>0.33000000000000007</v>
      </c>
      <c r="H46" s="566" t="str">
        <f t="shared" si="4"/>
        <v/>
      </c>
      <c r="I46" s="567">
        <f t="shared" si="1"/>
        <v>0.33000000000000007</v>
      </c>
      <c r="J46" s="568">
        <f t="shared" si="2"/>
        <v>0.33000000000000007</v>
      </c>
      <c r="K46" s="274"/>
      <c r="L46" s="1790" t="s">
        <v>282</v>
      </c>
      <c r="M46" s="1790"/>
      <c r="N46" s="1790"/>
      <c r="O46" s="1790">
        <v>1.2499999999999998</v>
      </c>
      <c r="P46" s="1790">
        <v>4.3599999999999994</v>
      </c>
      <c r="Q46" s="1790">
        <v>5.6099999999999994</v>
      </c>
      <c r="R46" s="2006"/>
    </row>
    <row r="47" spans="1:18" s="552" customFormat="1" ht="21" customHeight="1" x14ac:dyDescent="0.25">
      <c r="A47" s="274"/>
      <c r="B47" s="562">
        <f t="shared" si="5"/>
        <v>43</v>
      </c>
      <c r="C47" s="563" t="str">
        <f t="shared" si="6"/>
        <v>Hotelera Costa del Pacifico S. A.</v>
      </c>
      <c r="D47" s="564" t="str">
        <f t="shared" si="3"/>
        <v/>
      </c>
      <c r="E47" s="565" t="str">
        <f t="shared" si="3"/>
        <v/>
      </c>
      <c r="F47" s="564" t="str">
        <f t="shared" si="3"/>
        <v/>
      </c>
      <c r="G47" s="565">
        <f t="shared" si="3"/>
        <v>1.8300000000000003</v>
      </c>
      <c r="H47" s="566" t="str">
        <f t="shared" si="4"/>
        <v/>
      </c>
      <c r="I47" s="567">
        <f t="shared" si="1"/>
        <v>1.8300000000000003</v>
      </c>
      <c r="J47" s="568">
        <f t="shared" si="2"/>
        <v>1.8300000000000003</v>
      </c>
      <c r="K47" s="274"/>
      <c r="L47" s="1790" t="s">
        <v>284</v>
      </c>
      <c r="M47" s="1790"/>
      <c r="N47" s="1790"/>
      <c r="O47" s="1790"/>
      <c r="P47" s="1790">
        <v>12.040999999999999</v>
      </c>
      <c r="Q47" s="1790">
        <v>12.040999999999999</v>
      </c>
      <c r="R47" s="2006"/>
    </row>
    <row r="48" spans="1:18" s="552" customFormat="1" ht="21" customHeight="1" x14ac:dyDescent="0.25">
      <c r="A48" s="274"/>
      <c r="B48" s="562">
        <f t="shared" si="5"/>
        <v>44</v>
      </c>
      <c r="C48" s="563" t="str">
        <f t="shared" si="6"/>
        <v>ICM Pachapaqui S.A.C.</v>
      </c>
      <c r="D48" s="564" t="str">
        <f t="shared" si="3"/>
        <v/>
      </c>
      <c r="E48" s="565" t="str">
        <f t="shared" si="3"/>
        <v/>
      </c>
      <c r="F48" s="564">
        <f t="shared" si="3"/>
        <v>0.70000000000000007</v>
      </c>
      <c r="G48" s="565" t="str">
        <f t="shared" si="3"/>
        <v/>
      </c>
      <c r="H48" s="566">
        <f t="shared" si="4"/>
        <v>0.70000000000000007</v>
      </c>
      <c r="I48" s="567" t="str">
        <f t="shared" si="1"/>
        <v/>
      </c>
      <c r="J48" s="568">
        <f t="shared" si="2"/>
        <v>0.70000000000000007</v>
      </c>
      <c r="K48" s="274"/>
      <c r="L48" s="1790" t="s">
        <v>286</v>
      </c>
      <c r="M48" s="1790"/>
      <c r="N48" s="1790"/>
      <c r="O48" s="1790"/>
      <c r="P48" s="1790">
        <v>0.33000000000000007</v>
      </c>
      <c r="Q48" s="1790">
        <v>0.33000000000000007</v>
      </c>
      <c r="R48" s="2006"/>
    </row>
    <row r="49" spans="1:18" s="552" customFormat="1" ht="21" customHeight="1" x14ac:dyDescent="0.25">
      <c r="A49" s="274"/>
      <c r="B49" s="562">
        <f t="shared" si="5"/>
        <v>45</v>
      </c>
      <c r="C49" s="563" t="str">
        <f t="shared" si="6"/>
        <v>Illapu Energy S.A.</v>
      </c>
      <c r="D49" s="564" t="str">
        <f t="shared" si="3"/>
        <v/>
      </c>
      <c r="E49" s="565">
        <f t="shared" si="3"/>
        <v>13.011000000000003</v>
      </c>
      <c r="F49" s="564" t="str">
        <f t="shared" si="3"/>
        <v/>
      </c>
      <c r="G49" s="565" t="str">
        <f t="shared" si="3"/>
        <v/>
      </c>
      <c r="H49" s="566" t="str">
        <f t="shared" si="4"/>
        <v/>
      </c>
      <c r="I49" s="567">
        <f t="shared" si="1"/>
        <v>13.011000000000003</v>
      </c>
      <c r="J49" s="568">
        <f t="shared" si="2"/>
        <v>13.011000000000003</v>
      </c>
      <c r="K49" s="274"/>
      <c r="L49" s="1790" t="s">
        <v>288</v>
      </c>
      <c r="M49" s="1790"/>
      <c r="N49" s="1790"/>
      <c r="O49" s="1790"/>
      <c r="P49" s="1790">
        <v>1.8300000000000003</v>
      </c>
      <c r="Q49" s="1790">
        <v>1.8300000000000003</v>
      </c>
      <c r="R49" s="2006"/>
    </row>
    <row r="50" spans="1:18" s="552" customFormat="1" ht="21" customHeight="1" x14ac:dyDescent="0.25">
      <c r="A50" s="274"/>
      <c r="B50" s="562">
        <f t="shared" si="5"/>
        <v>46</v>
      </c>
      <c r="C50" s="563" t="str">
        <f t="shared" si="6"/>
        <v>Inca Tops S.A.</v>
      </c>
      <c r="D50" s="564" t="str">
        <f t="shared" si="3"/>
        <v/>
      </c>
      <c r="E50" s="565" t="str">
        <f t="shared" si="3"/>
        <v/>
      </c>
      <c r="F50" s="564" t="str">
        <f t="shared" si="3"/>
        <v/>
      </c>
      <c r="G50" s="565">
        <f t="shared" si="3"/>
        <v>1.2169999999999994</v>
      </c>
      <c r="H50" s="566" t="str">
        <f t="shared" si="4"/>
        <v/>
      </c>
      <c r="I50" s="567">
        <f t="shared" si="1"/>
        <v>1.2169999999999994</v>
      </c>
      <c r="J50" s="568">
        <f t="shared" si="2"/>
        <v>1.2169999999999994</v>
      </c>
      <c r="K50" s="274"/>
      <c r="L50" s="1790" t="s">
        <v>290</v>
      </c>
      <c r="M50" s="1790"/>
      <c r="N50" s="1790"/>
      <c r="O50" s="1790">
        <v>0.70000000000000007</v>
      </c>
      <c r="P50" s="1790"/>
      <c r="Q50" s="1790">
        <v>0.70000000000000007</v>
      </c>
      <c r="R50" s="2006"/>
    </row>
    <row r="51" spans="1:18" s="552" customFormat="1" ht="21" customHeight="1" x14ac:dyDescent="0.25">
      <c r="A51" s="274"/>
      <c r="B51" s="562">
        <f t="shared" si="5"/>
        <v>47</v>
      </c>
      <c r="C51" s="563" t="str">
        <f t="shared" si="6"/>
        <v>Indeco S.A.</v>
      </c>
      <c r="D51" s="564" t="str">
        <f t="shared" si="3"/>
        <v/>
      </c>
      <c r="E51" s="565" t="str">
        <f t="shared" si="3"/>
        <v/>
      </c>
      <c r="F51" s="564" t="str">
        <f t="shared" si="3"/>
        <v/>
      </c>
      <c r="G51" s="565">
        <f t="shared" si="3"/>
        <v>0.42499999999999988</v>
      </c>
      <c r="H51" s="566" t="str">
        <f t="shared" si="4"/>
        <v/>
      </c>
      <c r="I51" s="567">
        <f t="shared" si="1"/>
        <v>0.42499999999999988</v>
      </c>
      <c r="J51" s="568">
        <f t="shared" si="2"/>
        <v>0.42499999999999988</v>
      </c>
      <c r="K51" s="274"/>
      <c r="L51" s="1790" t="s">
        <v>292</v>
      </c>
      <c r="M51" s="1790"/>
      <c r="N51" s="1790">
        <v>13.011000000000003</v>
      </c>
      <c r="O51" s="1790"/>
      <c r="P51" s="1790"/>
      <c r="Q51" s="1790">
        <v>13.011000000000003</v>
      </c>
      <c r="R51" s="2006"/>
    </row>
    <row r="52" spans="1:18" s="552" customFormat="1" ht="21" customHeight="1" x14ac:dyDescent="0.25">
      <c r="A52" s="274"/>
      <c r="B52" s="562">
        <f t="shared" si="5"/>
        <v>48</v>
      </c>
      <c r="C52" s="563" t="str">
        <f t="shared" si="6"/>
        <v>Industrias Electroquimicas S. A.</v>
      </c>
      <c r="D52" s="564" t="str">
        <f t="shared" si="3"/>
        <v/>
      </c>
      <c r="E52" s="565">
        <f t="shared" si="3"/>
        <v>1.101</v>
      </c>
      <c r="F52" s="564" t="str">
        <f t="shared" si="3"/>
        <v/>
      </c>
      <c r="G52" s="565" t="str">
        <f t="shared" si="3"/>
        <v/>
      </c>
      <c r="H52" s="566" t="str">
        <f t="shared" si="4"/>
        <v/>
      </c>
      <c r="I52" s="567">
        <f t="shared" si="1"/>
        <v>1.101</v>
      </c>
      <c r="J52" s="568">
        <f t="shared" si="2"/>
        <v>1.101</v>
      </c>
      <c r="K52" s="274"/>
      <c r="L52" s="1790" t="s">
        <v>294</v>
      </c>
      <c r="M52" s="1790"/>
      <c r="N52" s="1790"/>
      <c r="O52" s="1790"/>
      <c r="P52" s="1790">
        <v>1.2169999999999994</v>
      </c>
      <c r="Q52" s="1790">
        <v>1.2169999999999994</v>
      </c>
      <c r="R52" s="2006"/>
    </row>
    <row r="53" spans="1:18" s="552" customFormat="1" ht="21" customHeight="1" x14ac:dyDescent="0.25">
      <c r="A53" s="274"/>
      <c r="B53" s="562">
        <f t="shared" si="5"/>
        <v>49</v>
      </c>
      <c r="C53" s="563" t="str">
        <f t="shared" si="6"/>
        <v>Inkabor S.A.C.</v>
      </c>
      <c r="D53" s="564" t="str">
        <f t="shared" si="3"/>
        <v/>
      </c>
      <c r="E53" s="565" t="str">
        <f t="shared" si="3"/>
        <v/>
      </c>
      <c r="F53" s="570" t="str">
        <f t="shared" si="3"/>
        <v/>
      </c>
      <c r="G53" s="565">
        <f t="shared" si="3"/>
        <v>1.7319999999999991</v>
      </c>
      <c r="H53" s="566" t="str">
        <f t="shared" si="4"/>
        <v/>
      </c>
      <c r="I53" s="567">
        <f t="shared" si="1"/>
        <v>1.7319999999999991</v>
      </c>
      <c r="J53" s="568">
        <f t="shared" si="2"/>
        <v>1.7319999999999991</v>
      </c>
      <c r="K53" s="274"/>
      <c r="L53" s="1790" t="s">
        <v>296</v>
      </c>
      <c r="M53" s="1790"/>
      <c r="N53" s="1790"/>
      <c r="O53" s="1790"/>
      <c r="P53" s="1790">
        <v>0.42499999999999988</v>
      </c>
      <c r="Q53" s="1790">
        <v>0.42499999999999988</v>
      </c>
      <c r="R53" s="2006"/>
    </row>
    <row r="54" spans="1:18" s="552" customFormat="1" ht="21" customHeight="1" x14ac:dyDescent="0.25">
      <c r="A54" s="274"/>
      <c r="B54" s="562">
        <f t="shared" si="5"/>
        <v>50</v>
      </c>
      <c r="C54" s="563" t="str">
        <f t="shared" si="6"/>
        <v>Inversiones San Borja S.A.</v>
      </c>
      <c r="D54" s="564" t="str">
        <f t="shared" si="3"/>
        <v/>
      </c>
      <c r="E54" s="565" t="str">
        <f t="shared" si="3"/>
        <v/>
      </c>
      <c r="F54" s="570" t="str">
        <f t="shared" si="3"/>
        <v/>
      </c>
      <c r="G54" s="565">
        <f t="shared" si="3"/>
        <v>1.4750000000000005</v>
      </c>
      <c r="H54" s="566" t="str">
        <f t="shared" si="4"/>
        <v/>
      </c>
      <c r="I54" s="567">
        <f t="shared" si="1"/>
        <v>1.4750000000000005</v>
      </c>
      <c r="J54" s="568">
        <f t="shared" si="2"/>
        <v>1.4750000000000005</v>
      </c>
      <c r="K54" s="274"/>
      <c r="L54" s="1790" t="s">
        <v>298</v>
      </c>
      <c r="M54" s="1790"/>
      <c r="N54" s="1790">
        <v>1.101</v>
      </c>
      <c r="O54" s="1790"/>
      <c r="P54" s="1790"/>
      <c r="Q54" s="1790">
        <v>1.101</v>
      </c>
      <c r="R54" s="2006"/>
    </row>
    <row r="55" spans="1:18" s="552" customFormat="1" ht="21" customHeight="1" x14ac:dyDescent="0.25">
      <c r="A55" s="274"/>
      <c r="B55" s="562">
        <f t="shared" si="5"/>
        <v>51</v>
      </c>
      <c r="C55" s="563" t="str">
        <f t="shared" si="6"/>
        <v>Kimberly Clark S.R.L.</v>
      </c>
      <c r="D55" s="564" t="str">
        <f t="shared" si="3"/>
        <v/>
      </c>
      <c r="E55" s="565" t="str">
        <f t="shared" si="3"/>
        <v/>
      </c>
      <c r="F55" s="570" t="str">
        <f t="shared" si="3"/>
        <v/>
      </c>
      <c r="G55" s="565">
        <f t="shared" si="3"/>
        <v>9.4</v>
      </c>
      <c r="H55" s="566" t="str">
        <f t="shared" si="4"/>
        <v/>
      </c>
      <c r="I55" s="567">
        <f t="shared" si="1"/>
        <v>9.4</v>
      </c>
      <c r="J55" s="568">
        <f>SUM(H55:I55)</f>
        <v>9.4</v>
      </c>
      <c r="K55" s="274"/>
      <c r="L55" s="1790" t="s">
        <v>300</v>
      </c>
      <c r="M55" s="1790"/>
      <c r="N55" s="1790"/>
      <c r="O55" s="1790"/>
      <c r="P55" s="1790">
        <v>1.7319999999999991</v>
      </c>
      <c r="Q55" s="1790">
        <v>1.7319999999999991</v>
      </c>
      <c r="R55" s="2006"/>
    </row>
    <row r="56" spans="1:18" s="552" customFormat="1" ht="21" customHeight="1" x14ac:dyDescent="0.25">
      <c r="A56" s="274"/>
      <c r="B56" s="562">
        <f t="shared" si="5"/>
        <v>52</v>
      </c>
      <c r="C56" s="563" t="str">
        <f t="shared" si="6"/>
        <v>Leche Gloria S.A.</v>
      </c>
      <c r="D56" s="564" t="str">
        <f t="shared" si="3"/>
        <v/>
      </c>
      <c r="E56" s="565" t="str">
        <f t="shared" si="3"/>
        <v/>
      </c>
      <c r="F56" s="570" t="str">
        <f t="shared" si="3"/>
        <v/>
      </c>
      <c r="G56" s="565">
        <f t="shared" si="3"/>
        <v>4.1019999999999994</v>
      </c>
      <c r="H56" s="566" t="str">
        <f t="shared" si="4"/>
        <v/>
      </c>
      <c r="I56" s="567">
        <f t="shared" si="1"/>
        <v>4.1019999999999994</v>
      </c>
      <c r="J56" s="568">
        <f t="shared" si="2"/>
        <v>4.1019999999999994</v>
      </c>
      <c r="K56" s="274"/>
      <c r="L56" s="1790" t="s">
        <v>302</v>
      </c>
      <c r="M56" s="1790"/>
      <c r="N56" s="1790"/>
      <c r="O56" s="1790"/>
      <c r="P56" s="1790">
        <v>1.4750000000000005</v>
      </c>
      <c r="Q56" s="1790">
        <v>1.4750000000000005</v>
      </c>
      <c r="R56" s="2006"/>
    </row>
    <row r="57" spans="1:18" s="552" customFormat="1" ht="21" customHeight="1" x14ac:dyDescent="0.25">
      <c r="A57" s="274"/>
      <c r="B57" s="562">
        <f t="shared" si="5"/>
        <v>53</v>
      </c>
      <c r="C57" s="563" t="str">
        <f t="shared" si="6"/>
        <v>Minera Aurífera Retamas S.A.</v>
      </c>
      <c r="D57" s="569" t="str">
        <f t="shared" si="3"/>
        <v/>
      </c>
      <c r="E57" s="571" t="str">
        <f t="shared" si="3"/>
        <v/>
      </c>
      <c r="F57" s="572" t="str">
        <f t="shared" si="3"/>
        <v/>
      </c>
      <c r="G57" s="571">
        <f t="shared" si="3"/>
        <v>9.9849999999999994</v>
      </c>
      <c r="H57" s="566" t="str">
        <f t="shared" si="4"/>
        <v/>
      </c>
      <c r="I57" s="567">
        <f t="shared" si="1"/>
        <v>9.9849999999999994</v>
      </c>
      <c r="J57" s="568">
        <f t="shared" si="2"/>
        <v>9.9849999999999994</v>
      </c>
      <c r="K57" s="274"/>
      <c r="L57" s="1790" t="s">
        <v>304</v>
      </c>
      <c r="M57" s="1790"/>
      <c r="N57" s="1790"/>
      <c r="O57" s="1790"/>
      <c r="P57" s="1790">
        <v>9.4</v>
      </c>
      <c r="Q57" s="1790">
        <v>9.4</v>
      </c>
      <c r="R57" s="2006"/>
    </row>
    <row r="58" spans="1:18" s="552" customFormat="1" ht="21" customHeight="1" x14ac:dyDescent="0.25">
      <c r="A58" s="274"/>
      <c r="B58" s="562">
        <f t="shared" si="5"/>
        <v>54</v>
      </c>
      <c r="C58" s="563" t="str">
        <f t="shared" si="6"/>
        <v>Minera Bateas S.A.C.</v>
      </c>
      <c r="D58" s="570" t="str">
        <f t="shared" si="3"/>
        <v/>
      </c>
      <c r="E58" s="573" t="str">
        <f t="shared" si="3"/>
        <v/>
      </c>
      <c r="F58" s="572" t="str">
        <f t="shared" si="3"/>
        <v/>
      </c>
      <c r="G58" s="565">
        <f t="shared" si="3"/>
        <v>2.9</v>
      </c>
      <c r="H58" s="566" t="str">
        <f t="shared" si="4"/>
        <v/>
      </c>
      <c r="I58" s="567">
        <f t="shared" si="1"/>
        <v>2.9</v>
      </c>
      <c r="J58" s="568">
        <f t="shared" si="2"/>
        <v>2.9</v>
      </c>
      <c r="K58" s="274"/>
      <c r="L58" s="1790" t="s">
        <v>306</v>
      </c>
      <c r="M58" s="1790"/>
      <c r="N58" s="1790"/>
      <c r="O58" s="1790"/>
      <c r="P58" s="1790">
        <v>4.1019999999999994</v>
      </c>
      <c r="Q58" s="1790">
        <v>4.1019999999999994</v>
      </c>
      <c r="R58" s="2006"/>
    </row>
    <row r="59" spans="1:18" s="552" customFormat="1" ht="21" customHeight="1" x14ac:dyDescent="0.25">
      <c r="A59" s="274"/>
      <c r="B59" s="562">
        <f t="shared" si="5"/>
        <v>55</v>
      </c>
      <c r="C59" s="563" t="str">
        <f t="shared" si="6"/>
        <v>Minera Boroo Misquichilca S.A.</v>
      </c>
      <c r="D59" s="572" t="str">
        <f t="shared" si="3"/>
        <v/>
      </c>
      <c r="E59" s="574" t="str">
        <f t="shared" si="3"/>
        <v/>
      </c>
      <c r="F59" s="572" t="str">
        <f t="shared" si="3"/>
        <v/>
      </c>
      <c r="G59" s="571">
        <f t="shared" si="3"/>
        <v>10.800000000000002</v>
      </c>
      <c r="H59" s="566" t="str">
        <f t="shared" si="4"/>
        <v/>
      </c>
      <c r="I59" s="567">
        <f t="shared" si="1"/>
        <v>10.800000000000002</v>
      </c>
      <c r="J59" s="568">
        <f t="shared" si="2"/>
        <v>10.800000000000002</v>
      </c>
      <c r="K59" s="274"/>
      <c r="L59" s="1790" t="s">
        <v>308</v>
      </c>
      <c r="M59" s="1790"/>
      <c r="N59" s="1790"/>
      <c r="O59" s="1790"/>
      <c r="P59" s="1790">
        <v>9.9849999999999994</v>
      </c>
      <c r="Q59" s="1790">
        <v>9.9849999999999994</v>
      </c>
      <c r="R59" s="2006"/>
    </row>
    <row r="60" spans="1:18" s="552" customFormat="1" ht="21" customHeight="1" x14ac:dyDescent="0.25">
      <c r="A60" s="274"/>
      <c r="B60" s="562">
        <f t="shared" si="5"/>
        <v>56</v>
      </c>
      <c r="C60" s="563" t="str">
        <f t="shared" si="6"/>
        <v>Minera Colquisiri S.A.</v>
      </c>
      <c r="D60" s="569" t="str">
        <f t="shared" si="3"/>
        <v/>
      </c>
      <c r="E60" s="571" t="str">
        <f t="shared" si="3"/>
        <v/>
      </c>
      <c r="F60" s="569" t="str">
        <f t="shared" si="3"/>
        <v/>
      </c>
      <c r="G60" s="571">
        <f t="shared" si="3"/>
        <v>2.3180000000000001</v>
      </c>
      <c r="H60" s="566" t="str">
        <f t="shared" si="4"/>
        <v/>
      </c>
      <c r="I60" s="567">
        <f t="shared" si="1"/>
        <v>2.3180000000000001</v>
      </c>
      <c r="J60" s="568">
        <f t="shared" si="2"/>
        <v>2.3180000000000001</v>
      </c>
      <c r="K60" s="274"/>
      <c r="L60" s="1790" t="s">
        <v>310</v>
      </c>
      <c r="M60" s="1790"/>
      <c r="N60" s="1790"/>
      <c r="O60" s="1790"/>
      <c r="P60" s="1790">
        <v>2.9</v>
      </c>
      <c r="Q60" s="1790">
        <v>2.9</v>
      </c>
      <c r="R60" s="2006"/>
    </row>
    <row r="61" spans="1:18" s="552" customFormat="1" ht="21" customHeight="1" x14ac:dyDescent="0.25">
      <c r="A61" s="274"/>
      <c r="B61" s="562">
        <f t="shared" si="5"/>
        <v>57</v>
      </c>
      <c r="C61" s="563" t="str">
        <f t="shared" si="6"/>
        <v>Minera La Zanja S.R.L.</v>
      </c>
      <c r="D61" s="569" t="str">
        <f t="shared" si="3"/>
        <v/>
      </c>
      <c r="E61" s="571" t="str">
        <f t="shared" si="3"/>
        <v/>
      </c>
      <c r="F61" s="569" t="str">
        <f t="shared" si="3"/>
        <v/>
      </c>
      <c r="G61" s="571">
        <f t="shared" si="3"/>
        <v>2.4</v>
      </c>
      <c r="H61" s="566" t="str">
        <f t="shared" si="4"/>
        <v/>
      </c>
      <c r="I61" s="567">
        <f t="shared" si="1"/>
        <v>2.4</v>
      </c>
      <c r="J61" s="568">
        <f t="shared" si="2"/>
        <v>2.4</v>
      </c>
      <c r="K61" s="274"/>
      <c r="L61" s="1790" t="s">
        <v>312</v>
      </c>
      <c r="M61" s="1790"/>
      <c r="N61" s="1790"/>
      <c r="O61" s="1790"/>
      <c r="P61" s="1790">
        <v>10.800000000000002</v>
      </c>
      <c r="Q61" s="1790">
        <v>10.800000000000002</v>
      </c>
      <c r="R61" s="2006"/>
    </row>
    <row r="62" spans="1:18" s="552" customFormat="1" ht="21" customHeight="1" x14ac:dyDescent="0.25">
      <c r="A62" s="274"/>
      <c r="B62" s="562">
        <f t="shared" si="5"/>
        <v>58</v>
      </c>
      <c r="C62" s="563" t="str">
        <f t="shared" si="6"/>
        <v>Minera Yanacocha S.R.L.</v>
      </c>
      <c r="D62" s="569" t="str">
        <f t="shared" si="3"/>
        <v/>
      </c>
      <c r="E62" s="571" t="str">
        <f t="shared" si="3"/>
        <v/>
      </c>
      <c r="F62" s="569" t="str">
        <f t="shared" si="3"/>
        <v/>
      </c>
      <c r="G62" s="571">
        <f t="shared" si="3"/>
        <v>26.929999999999993</v>
      </c>
      <c r="H62" s="566" t="str">
        <f t="shared" si="4"/>
        <v/>
      </c>
      <c r="I62" s="567">
        <f t="shared" si="1"/>
        <v>26.929999999999993</v>
      </c>
      <c r="J62" s="568">
        <f t="shared" si="2"/>
        <v>26.929999999999993</v>
      </c>
      <c r="K62" s="274"/>
      <c r="L62" s="1790" t="s">
        <v>314</v>
      </c>
      <c r="M62" s="1790"/>
      <c r="N62" s="1790"/>
      <c r="O62" s="1790"/>
      <c r="P62" s="1790">
        <v>2.3180000000000001</v>
      </c>
      <c r="Q62" s="1790">
        <v>2.3180000000000001</v>
      </c>
      <c r="R62" s="2006"/>
    </row>
    <row r="63" spans="1:18" s="552" customFormat="1" ht="21" customHeight="1" x14ac:dyDescent="0.25">
      <c r="A63" s="274"/>
      <c r="B63" s="562">
        <f t="shared" si="5"/>
        <v>59</v>
      </c>
      <c r="C63" s="563" t="str">
        <f t="shared" si="6"/>
        <v>Minera Yanaquihua S.A.C.</v>
      </c>
      <c r="D63" s="569" t="str">
        <f t="shared" si="3"/>
        <v/>
      </c>
      <c r="E63" s="571" t="str">
        <f t="shared" si="3"/>
        <v/>
      </c>
      <c r="F63" s="569" t="str">
        <f t="shared" si="3"/>
        <v/>
      </c>
      <c r="G63" s="571">
        <f t="shared" si="3"/>
        <v>1.028</v>
      </c>
      <c r="H63" s="566" t="str">
        <f t="shared" si="4"/>
        <v/>
      </c>
      <c r="I63" s="567">
        <f t="shared" si="1"/>
        <v>1.028</v>
      </c>
      <c r="J63" s="568">
        <f t="shared" si="2"/>
        <v>1.028</v>
      </c>
      <c r="K63" s="274"/>
      <c r="L63" s="1790" t="s">
        <v>316</v>
      </c>
      <c r="M63" s="1790"/>
      <c r="N63" s="1790"/>
      <c r="O63" s="1790"/>
      <c r="P63" s="1790">
        <v>2.4</v>
      </c>
      <c r="Q63" s="1790">
        <v>2.4</v>
      </c>
      <c r="R63" s="2006"/>
    </row>
    <row r="64" spans="1:18" s="552" customFormat="1" ht="21" customHeight="1" x14ac:dyDescent="0.25">
      <c r="A64" s="274"/>
      <c r="B64" s="562">
        <f t="shared" si="5"/>
        <v>60</v>
      </c>
      <c r="C64" s="563" t="str">
        <f t="shared" si="6"/>
        <v>Minsur S.A.</v>
      </c>
      <c r="D64" s="564" t="str">
        <f t="shared" si="3"/>
        <v/>
      </c>
      <c r="E64" s="565">
        <f t="shared" si="3"/>
        <v>15.68</v>
      </c>
      <c r="F64" s="564" t="str">
        <f t="shared" si="3"/>
        <v/>
      </c>
      <c r="G64" s="565" t="str">
        <f t="shared" si="3"/>
        <v/>
      </c>
      <c r="H64" s="566" t="str">
        <f t="shared" si="4"/>
        <v/>
      </c>
      <c r="I64" s="567">
        <f t="shared" si="1"/>
        <v>15.68</v>
      </c>
      <c r="J64" s="568">
        <f t="shared" si="2"/>
        <v>15.68</v>
      </c>
      <c r="K64" s="274"/>
      <c r="L64" s="1790" t="s">
        <v>318</v>
      </c>
      <c r="M64" s="1790"/>
      <c r="N64" s="1790"/>
      <c r="O64" s="1790"/>
      <c r="P64" s="1790">
        <v>26.929999999999993</v>
      </c>
      <c r="Q64" s="1790">
        <v>26.929999999999993</v>
      </c>
      <c r="R64" s="2006"/>
    </row>
    <row r="65" spans="1:18" s="552" customFormat="1" ht="21" customHeight="1" x14ac:dyDescent="0.25">
      <c r="A65" s="274"/>
      <c r="B65" s="562">
        <f t="shared" si="5"/>
        <v>61</v>
      </c>
      <c r="C65" s="563" t="str">
        <f t="shared" si="6"/>
        <v>Molitalia S.A.</v>
      </c>
      <c r="D65" s="564" t="str">
        <f t="shared" si="3"/>
        <v/>
      </c>
      <c r="E65" s="565" t="str">
        <f t="shared" si="3"/>
        <v/>
      </c>
      <c r="F65" s="564" t="str">
        <f t="shared" si="3"/>
        <v/>
      </c>
      <c r="G65" s="565">
        <f t="shared" si="3"/>
        <v>0.96600000000000008</v>
      </c>
      <c r="H65" s="566" t="str">
        <f t="shared" si="4"/>
        <v/>
      </c>
      <c r="I65" s="567">
        <f t="shared" si="1"/>
        <v>0.96600000000000008</v>
      </c>
      <c r="J65" s="568">
        <f t="shared" si="2"/>
        <v>0.96600000000000008</v>
      </c>
      <c r="K65" s="274"/>
      <c r="L65" s="1790" t="s">
        <v>320</v>
      </c>
      <c r="M65" s="1790"/>
      <c r="N65" s="1790"/>
      <c r="O65" s="1790"/>
      <c r="P65" s="1790">
        <v>1.028</v>
      </c>
      <c r="Q65" s="1790">
        <v>1.028</v>
      </c>
      <c r="R65" s="2006"/>
    </row>
    <row r="66" spans="1:18" s="552" customFormat="1" ht="21" customHeight="1" x14ac:dyDescent="0.25">
      <c r="A66" s="274"/>
      <c r="B66" s="562">
        <f t="shared" si="5"/>
        <v>62</v>
      </c>
      <c r="C66" s="563" t="str">
        <f t="shared" si="6"/>
        <v>Mondelez Peru S.A.</v>
      </c>
      <c r="D66" s="564" t="str">
        <f t="shared" si="3"/>
        <v/>
      </c>
      <c r="E66" s="565" t="str">
        <f t="shared" si="3"/>
        <v/>
      </c>
      <c r="F66" s="564" t="str">
        <f t="shared" si="3"/>
        <v/>
      </c>
      <c r="G66" s="565">
        <f t="shared" si="3"/>
        <v>2.6000000000000006E-2</v>
      </c>
      <c r="H66" s="566" t="str">
        <f t="shared" si="4"/>
        <v/>
      </c>
      <c r="I66" s="567">
        <f t="shared" si="1"/>
        <v>2.6000000000000006E-2</v>
      </c>
      <c r="J66" s="568">
        <f t="shared" si="2"/>
        <v>2.6000000000000006E-2</v>
      </c>
      <c r="K66" s="274"/>
      <c r="L66" s="1790" t="s">
        <v>322</v>
      </c>
      <c r="M66" s="1790"/>
      <c r="N66" s="1790">
        <v>15.68</v>
      </c>
      <c r="O66" s="1790"/>
      <c r="P66" s="1790"/>
      <c r="Q66" s="1790">
        <v>15.68</v>
      </c>
      <c r="R66" s="2006"/>
    </row>
    <row r="67" spans="1:18" s="552" customFormat="1" ht="21" customHeight="1" x14ac:dyDescent="0.25">
      <c r="A67" s="274"/>
      <c r="B67" s="562">
        <f t="shared" si="5"/>
        <v>63</v>
      </c>
      <c r="C67" s="563" t="str">
        <f t="shared" si="6"/>
        <v>Nexa Resources Atacocha S.A.A.</v>
      </c>
      <c r="D67" s="564" t="str">
        <f t="shared" si="3"/>
        <v/>
      </c>
      <c r="E67" s="565" t="str">
        <f t="shared" si="3"/>
        <v/>
      </c>
      <c r="F67" s="564">
        <f t="shared" si="3"/>
        <v>6.1999999999999993</v>
      </c>
      <c r="G67" s="565" t="str">
        <f t="shared" si="3"/>
        <v/>
      </c>
      <c r="H67" s="566">
        <f t="shared" si="4"/>
        <v>6.1999999999999993</v>
      </c>
      <c r="I67" s="567" t="str">
        <f t="shared" si="1"/>
        <v/>
      </c>
      <c r="J67" s="568">
        <f t="shared" si="2"/>
        <v>6.1999999999999993</v>
      </c>
      <c r="K67" s="274"/>
      <c r="L67" s="1790" t="s">
        <v>324</v>
      </c>
      <c r="M67" s="1790"/>
      <c r="N67" s="1790"/>
      <c r="O67" s="1790"/>
      <c r="P67" s="1790">
        <v>0.96600000000000008</v>
      </c>
      <c r="Q67" s="1790">
        <v>0.96600000000000008</v>
      </c>
      <c r="R67" s="2006"/>
    </row>
    <row r="68" spans="1:18" s="552" customFormat="1" ht="21" customHeight="1" x14ac:dyDescent="0.25">
      <c r="A68" s="274"/>
      <c r="B68" s="562">
        <f t="shared" si="5"/>
        <v>64</v>
      </c>
      <c r="C68" s="563" t="str">
        <f t="shared" si="6"/>
        <v>Nexa Resources Cajamarquilla S.A.</v>
      </c>
      <c r="D68" s="564" t="str">
        <f t="shared" si="3"/>
        <v/>
      </c>
      <c r="E68" s="565">
        <f t="shared" si="3"/>
        <v>5.4640000000000013</v>
      </c>
      <c r="F68" s="564" t="str">
        <f t="shared" si="3"/>
        <v/>
      </c>
      <c r="G68" s="565" t="str">
        <f t="shared" si="3"/>
        <v/>
      </c>
      <c r="H68" s="566" t="str">
        <f t="shared" si="4"/>
        <v/>
      </c>
      <c r="I68" s="567">
        <f t="shared" si="1"/>
        <v>5.4640000000000013</v>
      </c>
      <c r="J68" s="568">
        <f t="shared" ref="J68:J77" si="7">SUM(H68:I68)</f>
        <v>5.4640000000000013</v>
      </c>
      <c r="K68" s="274"/>
      <c r="L68" s="1790" t="s">
        <v>326</v>
      </c>
      <c r="M68" s="1790"/>
      <c r="N68" s="1790"/>
      <c r="O68" s="1790"/>
      <c r="P68" s="1790">
        <v>2.6000000000000006E-2</v>
      </c>
      <c r="Q68" s="1790">
        <v>2.6000000000000006E-2</v>
      </c>
      <c r="R68" s="2006"/>
    </row>
    <row r="69" spans="1:18" s="552" customFormat="1" ht="21" customHeight="1" x14ac:dyDescent="0.25">
      <c r="A69" s="274"/>
      <c r="B69" s="562">
        <f t="shared" si="5"/>
        <v>65</v>
      </c>
      <c r="C69" s="563" t="str">
        <f t="shared" si="6"/>
        <v>Nexa Resources el Porvenir S.A.A.</v>
      </c>
      <c r="D69" s="564" t="str">
        <f t="shared" si="3"/>
        <v/>
      </c>
      <c r="E69" s="565" t="str">
        <f t="shared" si="3"/>
        <v/>
      </c>
      <c r="F69" s="569">
        <f t="shared" si="3"/>
        <v>3.6900000000000008</v>
      </c>
      <c r="G69" s="565">
        <f t="shared" si="3"/>
        <v>2.35</v>
      </c>
      <c r="H69" s="566">
        <f t="shared" si="4"/>
        <v>3.6900000000000008</v>
      </c>
      <c r="I69" s="567">
        <f t="shared" si="4"/>
        <v>2.35</v>
      </c>
      <c r="J69" s="568">
        <f t="shared" si="7"/>
        <v>6.0400000000000009</v>
      </c>
      <c r="K69" s="274"/>
      <c r="L69" s="1790" t="s">
        <v>328</v>
      </c>
      <c r="M69" s="1790"/>
      <c r="N69" s="1790"/>
      <c r="O69" s="1790">
        <v>6.1999999999999993</v>
      </c>
      <c r="P69" s="1790"/>
      <c r="Q69" s="1790">
        <v>6.1999999999999993</v>
      </c>
      <c r="R69" s="2006"/>
    </row>
    <row r="70" spans="1:18" s="552" customFormat="1" ht="21" customHeight="1" x14ac:dyDescent="0.25">
      <c r="A70" s="274"/>
      <c r="B70" s="562">
        <f t="shared" si="5"/>
        <v>66</v>
      </c>
      <c r="C70" s="563" t="str">
        <f t="shared" si="6"/>
        <v>OIG Perú S.A.C.</v>
      </c>
      <c r="D70" s="564" t="str">
        <f t="shared" ref="D70:G85" si="8">+IF(M72&lt;&gt;0,M72,"")</f>
        <v/>
      </c>
      <c r="E70" s="565" t="str">
        <f t="shared" si="8"/>
        <v/>
      </c>
      <c r="F70" s="569" t="str">
        <f t="shared" si="8"/>
        <v/>
      </c>
      <c r="G70" s="565">
        <f t="shared" si="8"/>
        <v>8.5949999999999989</v>
      </c>
      <c r="H70" s="566" t="str">
        <f t="shared" ref="H70:I85" si="9">+IF((M72+O72)&lt;&gt;0,M72+O72,"")</f>
        <v/>
      </c>
      <c r="I70" s="567">
        <f t="shared" si="9"/>
        <v>8.5949999999999989</v>
      </c>
      <c r="J70" s="568">
        <f t="shared" si="7"/>
        <v>8.5949999999999989</v>
      </c>
      <c r="K70" s="274"/>
      <c r="L70" s="1790" t="s">
        <v>330</v>
      </c>
      <c r="M70" s="1790"/>
      <c r="N70" s="1790">
        <v>5.4640000000000013</v>
      </c>
      <c r="O70" s="1790"/>
      <c r="P70" s="1790"/>
      <c r="Q70" s="1790">
        <v>5.4640000000000013</v>
      </c>
      <c r="R70" s="2006"/>
    </row>
    <row r="71" spans="1:18" s="552" customFormat="1" ht="21" customHeight="1" x14ac:dyDescent="0.25">
      <c r="A71" s="274"/>
      <c r="B71" s="562">
        <f t="shared" ref="B71:B98" si="10">+B70+1</f>
        <v>67</v>
      </c>
      <c r="C71" s="563" t="str">
        <f t="shared" ref="C71:C75" si="11">+L73</f>
        <v>Oxido de Pasco S.A.C.</v>
      </c>
      <c r="D71" s="564" t="str">
        <f t="shared" si="8"/>
        <v/>
      </c>
      <c r="E71" s="565" t="str">
        <f t="shared" si="8"/>
        <v/>
      </c>
      <c r="F71" s="569" t="str">
        <f t="shared" si="8"/>
        <v/>
      </c>
      <c r="G71" s="565">
        <f t="shared" si="8"/>
        <v>2.4000000000000004</v>
      </c>
      <c r="H71" s="566" t="str">
        <f t="shared" si="9"/>
        <v/>
      </c>
      <c r="I71" s="567">
        <f t="shared" si="9"/>
        <v>2.4000000000000004</v>
      </c>
      <c r="J71" s="568">
        <f t="shared" si="7"/>
        <v>2.4000000000000004</v>
      </c>
      <c r="K71" s="274"/>
      <c r="L71" s="1790" t="s">
        <v>332</v>
      </c>
      <c r="M71" s="1790"/>
      <c r="N71" s="1790"/>
      <c r="O71" s="1790">
        <v>3.6900000000000008</v>
      </c>
      <c r="P71" s="1790">
        <v>2.35</v>
      </c>
      <c r="Q71" s="1790">
        <v>6.0400000000000009</v>
      </c>
      <c r="R71" s="2006"/>
    </row>
    <row r="72" spans="1:18" s="552" customFormat="1" ht="21" customHeight="1" x14ac:dyDescent="0.25">
      <c r="A72" s="274"/>
      <c r="B72" s="562">
        <f t="shared" si="10"/>
        <v>68</v>
      </c>
      <c r="C72" s="563" t="str">
        <f t="shared" si="11"/>
        <v>Peru LNG S.R.L.</v>
      </c>
      <c r="D72" s="564" t="str">
        <f t="shared" si="8"/>
        <v/>
      </c>
      <c r="E72" s="565" t="str">
        <f t="shared" si="8"/>
        <v/>
      </c>
      <c r="F72" s="569" t="str">
        <f t="shared" si="8"/>
        <v/>
      </c>
      <c r="G72" s="565">
        <f t="shared" si="8"/>
        <v>71.69</v>
      </c>
      <c r="H72" s="566" t="str">
        <f t="shared" si="9"/>
        <v/>
      </c>
      <c r="I72" s="567">
        <f t="shared" si="9"/>
        <v>71.69</v>
      </c>
      <c r="J72" s="568">
        <f t="shared" si="7"/>
        <v>71.69</v>
      </c>
      <c r="K72" s="274"/>
      <c r="L72" s="1790" t="s">
        <v>334</v>
      </c>
      <c r="M72" s="1790"/>
      <c r="N72" s="1790"/>
      <c r="O72" s="1790"/>
      <c r="P72" s="1790">
        <v>8.5949999999999989</v>
      </c>
      <c r="Q72" s="1790">
        <v>8.5949999999999989</v>
      </c>
      <c r="R72" s="2006"/>
    </row>
    <row r="73" spans="1:18" s="552" customFormat="1" ht="21" customHeight="1" x14ac:dyDescent="0.25">
      <c r="A73" s="274"/>
      <c r="B73" s="562">
        <f t="shared" si="10"/>
        <v>69</v>
      </c>
      <c r="C73" s="563" t="str">
        <f t="shared" si="11"/>
        <v>Pesquera Diamante S.A.</v>
      </c>
      <c r="D73" s="564" t="str">
        <f t="shared" si="8"/>
        <v/>
      </c>
      <c r="E73" s="565" t="str">
        <f t="shared" si="8"/>
        <v/>
      </c>
      <c r="F73" s="569" t="str">
        <f t="shared" si="8"/>
        <v/>
      </c>
      <c r="G73" s="565">
        <f t="shared" si="8"/>
        <v>12.592999999999998</v>
      </c>
      <c r="H73" s="566" t="str">
        <f t="shared" si="9"/>
        <v/>
      </c>
      <c r="I73" s="567">
        <f t="shared" si="9"/>
        <v>12.592999999999998</v>
      </c>
      <c r="J73" s="568">
        <f t="shared" si="7"/>
        <v>12.592999999999998</v>
      </c>
      <c r="K73" s="274"/>
      <c r="L73" s="1790" t="s">
        <v>336</v>
      </c>
      <c r="M73" s="1790"/>
      <c r="N73" s="1790"/>
      <c r="O73" s="1790"/>
      <c r="P73" s="1790">
        <v>2.4000000000000004</v>
      </c>
      <c r="Q73" s="1790">
        <v>2.4000000000000004</v>
      </c>
      <c r="R73" s="2006"/>
    </row>
    <row r="74" spans="1:18" s="552" customFormat="1" ht="21" customHeight="1" x14ac:dyDescent="0.25">
      <c r="A74" s="274"/>
      <c r="B74" s="562">
        <f t="shared" si="10"/>
        <v>70</v>
      </c>
      <c r="C74" s="563" t="str">
        <f t="shared" si="11"/>
        <v>Pesquera Pelayo S.A.C.</v>
      </c>
      <c r="D74" s="564" t="str">
        <f t="shared" si="8"/>
        <v/>
      </c>
      <c r="E74" s="565">
        <f t="shared" si="8"/>
        <v>1.28</v>
      </c>
      <c r="F74" s="569" t="str">
        <f t="shared" si="8"/>
        <v/>
      </c>
      <c r="G74" s="565" t="str">
        <f t="shared" si="8"/>
        <v/>
      </c>
      <c r="H74" s="566" t="str">
        <f t="shared" si="9"/>
        <v/>
      </c>
      <c r="I74" s="567">
        <f t="shared" si="9"/>
        <v>1.28</v>
      </c>
      <c r="J74" s="568">
        <f t="shared" si="7"/>
        <v>1.28</v>
      </c>
      <c r="K74" s="274"/>
      <c r="L74" s="1790" t="s">
        <v>338</v>
      </c>
      <c r="M74" s="1790"/>
      <c r="N74" s="1790"/>
      <c r="O74" s="1790"/>
      <c r="P74" s="1790">
        <v>71.69</v>
      </c>
      <c r="Q74" s="1790">
        <v>71.69</v>
      </c>
      <c r="R74" s="2006"/>
    </row>
    <row r="75" spans="1:18" s="552" customFormat="1" ht="21" customHeight="1" x14ac:dyDescent="0.25">
      <c r="A75" s="274"/>
      <c r="B75" s="562">
        <f t="shared" si="10"/>
        <v>71</v>
      </c>
      <c r="C75" s="563" t="str">
        <f t="shared" si="11"/>
        <v>Petroleos del Peru PETROPERU S.A.</v>
      </c>
      <c r="D75" s="564" t="str">
        <f t="shared" si="8"/>
        <v/>
      </c>
      <c r="E75" s="565" t="str">
        <f t="shared" si="8"/>
        <v/>
      </c>
      <c r="F75" s="569" t="str">
        <f t="shared" si="8"/>
        <v/>
      </c>
      <c r="G75" s="565">
        <f t="shared" si="8"/>
        <v>12.949999999999994</v>
      </c>
      <c r="H75" s="566" t="str">
        <f t="shared" si="9"/>
        <v/>
      </c>
      <c r="I75" s="567">
        <f t="shared" si="9"/>
        <v>12.949999999999994</v>
      </c>
      <c r="J75" s="568">
        <f t="shared" si="7"/>
        <v>12.949999999999994</v>
      </c>
      <c r="K75" s="274"/>
      <c r="L75" s="1790" t="s">
        <v>340</v>
      </c>
      <c r="M75" s="1790"/>
      <c r="N75" s="1790"/>
      <c r="O75" s="1790"/>
      <c r="P75" s="1790">
        <v>12.592999999999998</v>
      </c>
      <c r="Q75" s="1790">
        <v>12.592999999999998</v>
      </c>
      <c r="R75" s="2006"/>
    </row>
    <row r="76" spans="1:18" s="552" customFormat="1" ht="21" customHeight="1" x14ac:dyDescent="0.25">
      <c r="A76" s="274"/>
      <c r="B76" s="562">
        <f t="shared" si="10"/>
        <v>72</v>
      </c>
      <c r="C76" s="563" t="str">
        <f>+L81</f>
        <v>Procesadora Industrial Rio Seco S.A.</v>
      </c>
      <c r="D76" s="564" t="str">
        <f>+IF(M81&lt;&gt;0,M81,"")</f>
        <v/>
      </c>
      <c r="E76" s="565" t="str">
        <f t="shared" si="8"/>
        <v/>
      </c>
      <c r="F76" s="569" t="str">
        <f t="shared" si="8"/>
        <v/>
      </c>
      <c r="G76" s="565">
        <f t="shared" si="8"/>
        <v>57.439999999999969</v>
      </c>
      <c r="H76" s="566" t="str">
        <f t="shared" si="9"/>
        <v/>
      </c>
      <c r="I76" s="567">
        <f t="shared" si="9"/>
        <v>57.439999999999969</v>
      </c>
      <c r="J76" s="568">
        <f t="shared" si="7"/>
        <v>57.439999999999969</v>
      </c>
      <c r="K76" s="274"/>
      <c r="L76" s="1790" t="s">
        <v>342</v>
      </c>
      <c r="M76" s="1790"/>
      <c r="N76" s="1790">
        <v>1.28</v>
      </c>
      <c r="O76" s="1790"/>
      <c r="P76" s="1790"/>
      <c r="Q76" s="1790">
        <v>1.28</v>
      </c>
      <c r="R76" s="2006"/>
    </row>
    <row r="77" spans="1:18" s="552" customFormat="1" ht="21" customHeight="1" x14ac:dyDescent="0.25">
      <c r="A77" s="274"/>
      <c r="B77" s="562">
        <f t="shared" si="10"/>
        <v>73</v>
      </c>
      <c r="C77" s="563" t="str">
        <f>+L82</f>
        <v>Progenere S.A.C.</v>
      </c>
      <c r="D77" s="564" t="str">
        <f>+IF(M82&lt;&gt;0,M82,"")</f>
        <v/>
      </c>
      <c r="E77" s="565" t="str">
        <f t="shared" si="8"/>
        <v/>
      </c>
      <c r="F77" s="569" t="str">
        <f t="shared" si="8"/>
        <v/>
      </c>
      <c r="G77" s="565">
        <f t="shared" si="8"/>
        <v>53.299999999999983</v>
      </c>
      <c r="H77" s="566" t="str">
        <f t="shared" si="9"/>
        <v/>
      </c>
      <c r="I77" s="567">
        <f t="shared" si="9"/>
        <v>53.299999999999983</v>
      </c>
      <c r="J77" s="568">
        <f t="shared" si="7"/>
        <v>53.299999999999983</v>
      </c>
      <c r="K77" s="274"/>
      <c r="L77" s="1790" t="s">
        <v>344</v>
      </c>
      <c r="M77" s="1790"/>
      <c r="N77" s="1790"/>
      <c r="O77" s="1790"/>
      <c r="P77" s="1790">
        <v>12.949999999999994</v>
      </c>
      <c r="Q77" s="1790">
        <v>12.949999999999994</v>
      </c>
      <c r="R77" s="2006"/>
    </row>
    <row r="78" spans="1:18" s="552" customFormat="1" ht="21" customHeight="1" x14ac:dyDescent="0.25">
      <c r="A78" s="274"/>
      <c r="B78" s="562">
        <f t="shared" si="10"/>
        <v>74</v>
      </c>
      <c r="C78" s="563" t="str">
        <f t="shared" ref="C78:C98" si="12">+L80</f>
        <v>Precotex S.A.</v>
      </c>
      <c r="D78" s="564" t="str">
        <f t="shared" ref="D78:G93" si="13">+IF(M80&lt;&gt;0,M80,"")</f>
        <v/>
      </c>
      <c r="E78" s="565" t="str">
        <f t="shared" si="8"/>
        <v/>
      </c>
      <c r="F78" s="569" t="str">
        <f t="shared" si="8"/>
        <v/>
      </c>
      <c r="G78" s="565">
        <f t="shared" si="8"/>
        <v>0.88000000000000023</v>
      </c>
      <c r="H78" s="566" t="str">
        <f t="shared" si="9"/>
        <v/>
      </c>
      <c r="I78" s="567">
        <f t="shared" si="9"/>
        <v>0.88000000000000023</v>
      </c>
      <c r="J78" s="568">
        <f t="shared" ref="J78:J79" si="14">SUM(H78:I78)</f>
        <v>0.88000000000000023</v>
      </c>
      <c r="K78" s="274"/>
      <c r="L78" s="1790" t="s">
        <v>346</v>
      </c>
      <c r="M78" s="1790"/>
      <c r="N78" s="1790"/>
      <c r="O78" s="1790"/>
      <c r="P78" s="1790">
        <v>57.439999999999969</v>
      </c>
      <c r="Q78" s="1790">
        <v>57.439999999999969</v>
      </c>
      <c r="R78" s="2006"/>
    </row>
    <row r="79" spans="1:18" s="552" customFormat="1" ht="21" customHeight="1" x14ac:dyDescent="0.25">
      <c r="A79" s="274"/>
      <c r="B79" s="562">
        <f t="shared" si="10"/>
        <v>75</v>
      </c>
      <c r="C79" s="563" t="str">
        <f t="shared" si="12"/>
        <v>Procesadora Industrial Rio Seco S.A.</v>
      </c>
      <c r="D79" s="564" t="str">
        <f t="shared" si="13"/>
        <v/>
      </c>
      <c r="E79" s="565">
        <f t="shared" si="8"/>
        <v>0.72999999999999976</v>
      </c>
      <c r="F79" s="569" t="str">
        <f t="shared" si="8"/>
        <v/>
      </c>
      <c r="G79" s="565" t="str">
        <f t="shared" si="8"/>
        <v/>
      </c>
      <c r="H79" s="566" t="str">
        <f t="shared" si="9"/>
        <v/>
      </c>
      <c r="I79" s="567">
        <f t="shared" si="9"/>
        <v>0.72999999999999976</v>
      </c>
      <c r="J79" s="568">
        <f t="shared" si="14"/>
        <v>0.72999999999999976</v>
      </c>
      <c r="K79" s="274"/>
      <c r="L79" s="1790" t="s">
        <v>348</v>
      </c>
      <c r="M79" s="1790"/>
      <c r="N79" s="1790"/>
      <c r="O79" s="1790"/>
      <c r="P79" s="1790">
        <v>53.299999999999983</v>
      </c>
      <c r="Q79" s="1790">
        <v>53.299999999999983</v>
      </c>
      <c r="R79" s="2006"/>
    </row>
    <row r="80" spans="1:18" s="552" customFormat="1" ht="21" customHeight="1" x14ac:dyDescent="0.25">
      <c r="A80" s="274"/>
      <c r="B80" s="562">
        <f t="shared" si="10"/>
        <v>76</v>
      </c>
      <c r="C80" s="563" t="str">
        <f t="shared" si="12"/>
        <v>Progenere S.A.C.</v>
      </c>
      <c r="D80" s="564" t="str">
        <f t="shared" si="13"/>
        <v/>
      </c>
      <c r="E80" s="565">
        <f t="shared" si="8"/>
        <v>8.75</v>
      </c>
      <c r="F80" s="569" t="str">
        <f t="shared" si="8"/>
        <v/>
      </c>
      <c r="G80" s="565" t="str">
        <f t="shared" si="8"/>
        <v/>
      </c>
      <c r="H80" s="566" t="str">
        <f t="shared" si="9"/>
        <v/>
      </c>
      <c r="I80" s="567">
        <f t="shared" si="9"/>
        <v>8.75</v>
      </c>
      <c r="J80" s="568">
        <f t="shared" ref="J80:J98" si="15">SUM(H80:I80)</f>
        <v>8.75</v>
      </c>
      <c r="K80" s="274"/>
      <c r="L80" s="1790" t="s">
        <v>350</v>
      </c>
      <c r="M80" s="1790"/>
      <c r="N80" s="1790"/>
      <c r="O80" s="1790"/>
      <c r="P80" s="1790">
        <v>0.88000000000000023</v>
      </c>
      <c r="Q80" s="1790">
        <v>0.88000000000000023</v>
      </c>
      <c r="R80" s="2006"/>
    </row>
    <row r="81" spans="1:18" s="552" customFormat="1" ht="21" customHeight="1" x14ac:dyDescent="0.25">
      <c r="A81" s="274"/>
      <c r="B81" s="562">
        <f t="shared" si="10"/>
        <v>77</v>
      </c>
      <c r="C81" s="563" t="str">
        <f t="shared" si="12"/>
        <v>Quimpac S.A.</v>
      </c>
      <c r="D81" s="564" t="str">
        <f t="shared" si="13"/>
        <v/>
      </c>
      <c r="E81" s="565">
        <f t="shared" si="8"/>
        <v>6.9999999999999991</v>
      </c>
      <c r="F81" s="569" t="str">
        <f t="shared" si="8"/>
        <v/>
      </c>
      <c r="G81" s="565" t="str">
        <f t="shared" si="8"/>
        <v/>
      </c>
      <c r="H81" s="566" t="str">
        <f t="shared" si="9"/>
        <v/>
      </c>
      <c r="I81" s="567">
        <f t="shared" si="9"/>
        <v>6.9999999999999991</v>
      </c>
      <c r="J81" s="568">
        <f t="shared" si="15"/>
        <v>6.9999999999999991</v>
      </c>
      <c r="K81" s="274"/>
      <c r="L81" s="1790" t="s">
        <v>352</v>
      </c>
      <c r="M81" s="1790"/>
      <c r="N81" s="1790">
        <v>0.72999999999999976</v>
      </c>
      <c r="O81" s="1790"/>
      <c r="P81" s="1790"/>
      <c r="Q81" s="1790">
        <v>0.72999999999999976</v>
      </c>
      <c r="R81" s="2006"/>
    </row>
    <row r="82" spans="1:18" s="552" customFormat="1" ht="21" customHeight="1" x14ac:dyDescent="0.25">
      <c r="A82" s="274"/>
      <c r="B82" s="562">
        <f t="shared" si="10"/>
        <v>78</v>
      </c>
      <c r="C82" s="563" t="str">
        <f t="shared" si="12"/>
        <v>Refinería La Pampilla S.A.</v>
      </c>
      <c r="D82" s="564" t="str">
        <f t="shared" si="13"/>
        <v/>
      </c>
      <c r="E82" s="565">
        <f t="shared" si="8"/>
        <v>11.25</v>
      </c>
      <c r="F82" s="569" t="str">
        <f t="shared" si="8"/>
        <v/>
      </c>
      <c r="G82" s="565" t="str">
        <f t="shared" si="8"/>
        <v/>
      </c>
      <c r="H82" s="566" t="str">
        <f t="shared" si="9"/>
        <v/>
      </c>
      <c r="I82" s="567">
        <f t="shared" si="9"/>
        <v>11.25</v>
      </c>
      <c r="J82" s="568">
        <f t="shared" si="15"/>
        <v>11.25</v>
      </c>
      <c r="K82" s="274"/>
      <c r="L82" s="1790" t="s">
        <v>354</v>
      </c>
      <c r="M82" s="1790"/>
      <c r="N82" s="1790">
        <v>8.75</v>
      </c>
      <c r="O82" s="1790"/>
      <c r="P82" s="1790"/>
      <c r="Q82" s="1790">
        <v>8.75</v>
      </c>
      <c r="R82" s="2006"/>
    </row>
    <row r="83" spans="1:18" s="552" customFormat="1" ht="21" customHeight="1" x14ac:dyDescent="0.25">
      <c r="A83" s="274"/>
      <c r="B83" s="562">
        <f t="shared" si="10"/>
        <v>79</v>
      </c>
      <c r="C83" s="563" t="str">
        <f t="shared" si="12"/>
        <v>San Fernando S.A.</v>
      </c>
      <c r="D83" s="564" t="str">
        <f t="shared" si="13"/>
        <v/>
      </c>
      <c r="E83" s="565" t="str">
        <f t="shared" si="8"/>
        <v/>
      </c>
      <c r="F83" s="569" t="str">
        <f t="shared" si="8"/>
        <v/>
      </c>
      <c r="G83" s="565">
        <f t="shared" si="8"/>
        <v>2.0699999999999994</v>
      </c>
      <c r="H83" s="566" t="str">
        <f t="shared" si="9"/>
        <v/>
      </c>
      <c r="I83" s="567">
        <f t="shared" si="9"/>
        <v>2.0699999999999994</v>
      </c>
      <c r="J83" s="568">
        <f t="shared" si="15"/>
        <v>2.0699999999999994</v>
      </c>
      <c r="K83" s="274"/>
      <c r="L83" s="1790" t="s">
        <v>356</v>
      </c>
      <c r="M83" s="1790"/>
      <c r="N83" s="1790">
        <v>6.9999999999999991</v>
      </c>
      <c r="O83" s="1790"/>
      <c r="P83" s="1790"/>
      <c r="Q83" s="1790">
        <v>6.9999999999999991</v>
      </c>
      <c r="R83" s="2006"/>
    </row>
    <row r="84" spans="1:18" s="552" customFormat="1" ht="21" customHeight="1" x14ac:dyDescent="0.25">
      <c r="A84" s="274"/>
      <c r="B84" s="562">
        <f t="shared" si="10"/>
        <v>80</v>
      </c>
      <c r="C84" s="563" t="str">
        <f t="shared" si="12"/>
        <v>Snacks América Latina S.R.L.</v>
      </c>
      <c r="D84" s="564" t="str">
        <f t="shared" si="13"/>
        <v/>
      </c>
      <c r="E84" s="565" t="str">
        <f t="shared" si="8"/>
        <v/>
      </c>
      <c r="F84" s="569" t="str">
        <f t="shared" si="8"/>
        <v/>
      </c>
      <c r="G84" s="565">
        <f t="shared" si="8"/>
        <v>0.77000000000000013</v>
      </c>
      <c r="H84" s="566" t="str">
        <f t="shared" si="9"/>
        <v/>
      </c>
      <c r="I84" s="567">
        <f t="shared" si="9"/>
        <v>0.77000000000000013</v>
      </c>
      <c r="J84" s="568">
        <f t="shared" si="15"/>
        <v>0.77000000000000013</v>
      </c>
      <c r="K84" s="274"/>
      <c r="L84" s="1790" t="s">
        <v>358</v>
      </c>
      <c r="M84" s="1790"/>
      <c r="N84" s="1790">
        <v>11.25</v>
      </c>
      <c r="O84" s="1790"/>
      <c r="P84" s="1790"/>
      <c r="Q84" s="1790">
        <v>11.25</v>
      </c>
      <c r="R84" s="2006"/>
    </row>
    <row r="85" spans="1:18" ht="21.75" customHeight="1" x14ac:dyDescent="0.25">
      <c r="A85" s="274"/>
      <c r="B85" s="562">
        <f t="shared" si="10"/>
        <v>81</v>
      </c>
      <c r="C85" s="563" t="str">
        <f t="shared" si="12"/>
        <v>Sobreandes S.A.C.</v>
      </c>
      <c r="D85" s="564" t="str">
        <f t="shared" si="13"/>
        <v/>
      </c>
      <c r="E85" s="565" t="str">
        <f t="shared" si="8"/>
        <v/>
      </c>
      <c r="F85" s="569" t="str">
        <f t="shared" si="8"/>
        <v/>
      </c>
      <c r="G85" s="565">
        <f t="shared" si="8"/>
        <v>1.9800000000000002</v>
      </c>
      <c r="H85" s="566" t="str">
        <f t="shared" si="9"/>
        <v/>
      </c>
      <c r="I85" s="567">
        <f t="shared" si="9"/>
        <v>1.9800000000000002</v>
      </c>
      <c r="J85" s="568">
        <f t="shared" si="15"/>
        <v>1.9800000000000002</v>
      </c>
      <c r="K85" s="274"/>
      <c r="L85" s="1790" t="s">
        <v>360</v>
      </c>
      <c r="M85" s="1790"/>
      <c r="N85" s="1790"/>
      <c r="O85" s="1790"/>
      <c r="P85" s="1790">
        <v>2.0699999999999994</v>
      </c>
      <c r="Q85" s="1790">
        <v>2.0699999999999994</v>
      </c>
    </row>
    <row r="86" spans="1:18" ht="21.75" customHeight="1" x14ac:dyDescent="0.25">
      <c r="A86" s="274"/>
      <c r="B86" s="562">
        <f t="shared" si="10"/>
        <v>82</v>
      </c>
      <c r="C86" s="563" t="str">
        <f t="shared" si="12"/>
        <v>Soc. Minera el Brocal S.A.</v>
      </c>
      <c r="D86" s="564" t="str">
        <f t="shared" si="13"/>
        <v/>
      </c>
      <c r="E86" s="565" t="str">
        <f t="shared" si="13"/>
        <v/>
      </c>
      <c r="F86" s="569">
        <f t="shared" si="13"/>
        <v>3.600000000000001</v>
      </c>
      <c r="G86" s="565" t="str">
        <f t="shared" si="13"/>
        <v/>
      </c>
      <c r="H86" s="566">
        <f t="shared" ref="H86:I98" si="16">+IF((M88+O88)&lt;&gt;0,M88+O88,"")</f>
        <v>3.600000000000001</v>
      </c>
      <c r="I86" s="567" t="str">
        <f t="shared" si="16"/>
        <v/>
      </c>
      <c r="J86" s="568">
        <f t="shared" si="15"/>
        <v>3.600000000000001</v>
      </c>
      <c r="K86" s="274"/>
      <c r="L86" s="1790" t="s">
        <v>362</v>
      </c>
      <c r="M86" s="1790"/>
      <c r="N86" s="1790"/>
      <c r="O86" s="1790"/>
      <c r="P86" s="1790">
        <v>0.77000000000000013</v>
      </c>
      <c r="Q86" s="1790">
        <v>0.77000000000000013</v>
      </c>
    </row>
    <row r="87" spans="1:18" ht="21" customHeight="1" x14ac:dyDescent="0.25">
      <c r="A87" s="274"/>
      <c r="B87" s="562">
        <f t="shared" si="10"/>
        <v>83</v>
      </c>
      <c r="C87" s="563" t="str">
        <f t="shared" si="12"/>
        <v>Socosani S.A.</v>
      </c>
      <c r="D87" s="564" t="str">
        <f t="shared" si="13"/>
        <v/>
      </c>
      <c r="E87" s="565" t="str">
        <f t="shared" si="13"/>
        <v/>
      </c>
      <c r="F87" s="569" t="str">
        <f t="shared" si="13"/>
        <v/>
      </c>
      <c r="G87" s="565">
        <f t="shared" si="13"/>
        <v>0.28999999999999998</v>
      </c>
      <c r="H87" s="566" t="str">
        <f t="shared" si="16"/>
        <v/>
      </c>
      <c r="I87" s="567">
        <f t="shared" si="16"/>
        <v>0.28999999999999998</v>
      </c>
      <c r="J87" s="568">
        <f t="shared" si="15"/>
        <v>0.28999999999999998</v>
      </c>
      <c r="K87" s="274"/>
      <c r="L87" s="1790" t="s">
        <v>364</v>
      </c>
      <c r="M87" s="1790"/>
      <c r="N87" s="1790"/>
      <c r="O87" s="1790"/>
      <c r="P87" s="1790">
        <v>1.9800000000000002</v>
      </c>
      <c r="Q87" s="1790">
        <v>1.9800000000000002</v>
      </c>
    </row>
    <row r="88" spans="1:18" ht="21" customHeight="1" x14ac:dyDescent="0.25">
      <c r="A88" s="274"/>
      <c r="B88" s="562">
        <f t="shared" si="10"/>
        <v>84</v>
      </c>
      <c r="C88" s="563" t="str">
        <f t="shared" si="12"/>
        <v>Southern Perú Cooper Corporation Sucursal del Peru</v>
      </c>
      <c r="D88" s="564" t="str">
        <f t="shared" si="13"/>
        <v/>
      </c>
      <c r="E88" s="565">
        <f t="shared" si="13"/>
        <v>6.1000000000000014</v>
      </c>
      <c r="F88" s="569">
        <f t="shared" si="13"/>
        <v>6.5039999999999987</v>
      </c>
      <c r="G88" s="565">
        <f t="shared" si="13"/>
        <v>1</v>
      </c>
      <c r="H88" s="566">
        <f t="shared" si="16"/>
        <v>6.5039999999999987</v>
      </c>
      <c r="I88" s="567">
        <f t="shared" si="16"/>
        <v>7.1000000000000014</v>
      </c>
      <c r="J88" s="568">
        <f t="shared" si="15"/>
        <v>13.603999999999999</v>
      </c>
      <c r="K88" s="274"/>
      <c r="L88" s="1790" t="s">
        <v>366</v>
      </c>
      <c r="M88" s="1790"/>
      <c r="N88" s="1790"/>
      <c r="O88" s="1790">
        <v>3.600000000000001</v>
      </c>
      <c r="P88" s="1790"/>
      <c r="Q88" s="1790">
        <v>3.600000000000001</v>
      </c>
    </row>
    <row r="89" spans="1:18" ht="21" customHeight="1" x14ac:dyDescent="0.25">
      <c r="A89" s="274"/>
      <c r="B89" s="562">
        <f t="shared" si="10"/>
        <v>85</v>
      </c>
      <c r="C89" s="563" t="str">
        <f t="shared" si="12"/>
        <v>Sudamericana de Fibras S.A.</v>
      </c>
      <c r="D89" s="564" t="str">
        <f t="shared" si="13"/>
        <v/>
      </c>
      <c r="E89" s="565">
        <f t="shared" si="13"/>
        <v>2.9</v>
      </c>
      <c r="F89" s="569" t="str">
        <f t="shared" si="13"/>
        <v/>
      </c>
      <c r="G89" s="565" t="str">
        <f t="shared" si="13"/>
        <v/>
      </c>
      <c r="H89" s="566" t="str">
        <f t="shared" si="16"/>
        <v/>
      </c>
      <c r="I89" s="567">
        <f t="shared" si="16"/>
        <v>2.9</v>
      </c>
      <c r="J89" s="568">
        <f t="shared" si="15"/>
        <v>2.9</v>
      </c>
      <c r="L89" s="1790" t="s">
        <v>368</v>
      </c>
      <c r="M89" s="1790"/>
      <c r="N89" s="1790"/>
      <c r="O89" s="1790"/>
      <c r="P89" s="1790">
        <v>0.28999999999999998</v>
      </c>
      <c r="Q89" s="1790">
        <v>0.28999999999999998</v>
      </c>
    </row>
    <row r="90" spans="1:18" ht="21" customHeight="1" x14ac:dyDescent="0.25">
      <c r="A90" s="274"/>
      <c r="B90" s="562">
        <f t="shared" si="10"/>
        <v>86</v>
      </c>
      <c r="C90" s="563" t="str">
        <f t="shared" si="12"/>
        <v>Surpack S.A.</v>
      </c>
      <c r="D90" s="564" t="str">
        <f t="shared" si="13"/>
        <v/>
      </c>
      <c r="E90" s="565" t="str">
        <f t="shared" si="13"/>
        <v/>
      </c>
      <c r="F90" s="569" t="str">
        <f t="shared" si="13"/>
        <v/>
      </c>
      <c r="G90" s="565">
        <f t="shared" si="13"/>
        <v>1.28</v>
      </c>
      <c r="H90" s="566" t="str">
        <f t="shared" si="16"/>
        <v/>
      </c>
      <c r="I90" s="567">
        <f t="shared" si="16"/>
        <v>1.28</v>
      </c>
      <c r="J90" s="568">
        <f t="shared" si="15"/>
        <v>1.28</v>
      </c>
      <c r="L90" s="1790" t="s">
        <v>370</v>
      </c>
      <c r="M90" s="1790"/>
      <c r="N90" s="1790">
        <v>6.1000000000000014</v>
      </c>
      <c r="O90" s="1790">
        <v>6.5039999999999987</v>
      </c>
      <c r="P90" s="1790">
        <v>1</v>
      </c>
      <c r="Q90" s="1790">
        <v>13.603999999999999</v>
      </c>
    </row>
    <row r="91" spans="1:18" ht="21" customHeight="1" x14ac:dyDescent="0.25">
      <c r="A91" s="274"/>
      <c r="B91" s="562">
        <f t="shared" si="10"/>
        <v>87</v>
      </c>
      <c r="C91" s="563" t="str">
        <f t="shared" si="12"/>
        <v>Tecnológica de Alimentos S.A.</v>
      </c>
      <c r="D91" s="564" t="str">
        <f t="shared" si="13"/>
        <v/>
      </c>
      <c r="E91" s="565" t="str">
        <f t="shared" si="13"/>
        <v/>
      </c>
      <c r="F91" s="569" t="str">
        <f t="shared" si="13"/>
        <v/>
      </c>
      <c r="G91" s="565">
        <f t="shared" si="13"/>
        <v>22.48</v>
      </c>
      <c r="H91" s="566" t="str">
        <f t="shared" si="16"/>
        <v/>
      </c>
      <c r="I91" s="567">
        <f t="shared" si="16"/>
        <v>22.48</v>
      </c>
      <c r="J91" s="568">
        <f t="shared" si="15"/>
        <v>22.48</v>
      </c>
      <c r="L91" s="1790" t="s">
        <v>372</v>
      </c>
      <c r="M91" s="1790"/>
      <c r="N91" s="1790">
        <v>2.9</v>
      </c>
      <c r="O91" s="1790"/>
      <c r="P91" s="1790"/>
      <c r="Q91" s="1790">
        <v>2.9</v>
      </c>
    </row>
    <row r="92" spans="1:18" ht="21" customHeight="1" x14ac:dyDescent="0.25">
      <c r="A92" s="274"/>
      <c r="B92" s="562">
        <f t="shared" si="10"/>
        <v>88</v>
      </c>
      <c r="C92" s="563" t="str">
        <f t="shared" si="12"/>
        <v>Terminal Internacional del Sur S.A.</v>
      </c>
      <c r="D92" s="564" t="str">
        <f t="shared" si="13"/>
        <v/>
      </c>
      <c r="E92" s="565" t="str">
        <f t="shared" si="13"/>
        <v/>
      </c>
      <c r="F92" s="569" t="str">
        <f t="shared" si="13"/>
        <v/>
      </c>
      <c r="G92" s="565">
        <f t="shared" si="13"/>
        <v>3.7999999999999989</v>
      </c>
      <c r="H92" s="566" t="str">
        <f t="shared" si="16"/>
        <v/>
      </c>
      <c r="I92" s="567">
        <f t="shared" si="16"/>
        <v>3.7999999999999989</v>
      </c>
      <c r="J92" s="568">
        <f t="shared" si="15"/>
        <v>3.7999999999999989</v>
      </c>
      <c r="L92" s="1790" t="s">
        <v>374</v>
      </c>
      <c r="M92" s="1790"/>
      <c r="N92" s="1790"/>
      <c r="O92" s="1790"/>
      <c r="P92" s="1790">
        <v>1.28</v>
      </c>
      <c r="Q92" s="1790">
        <v>1.28</v>
      </c>
    </row>
    <row r="93" spans="1:18" ht="21" customHeight="1" x14ac:dyDescent="0.25">
      <c r="A93" s="274"/>
      <c r="B93" s="562">
        <f t="shared" si="10"/>
        <v>89</v>
      </c>
      <c r="C93" s="563" t="str">
        <f t="shared" si="12"/>
        <v>Trupal S.A.</v>
      </c>
      <c r="D93" s="564" t="str">
        <f t="shared" si="13"/>
        <v/>
      </c>
      <c r="E93" s="565">
        <f t="shared" si="13"/>
        <v>12</v>
      </c>
      <c r="F93" s="569" t="str">
        <f t="shared" si="13"/>
        <v/>
      </c>
      <c r="G93" s="565" t="str">
        <f t="shared" si="13"/>
        <v/>
      </c>
      <c r="H93" s="566" t="str">
        <f t="shared" si="16"/>
        <v/>
      </c>
      <c r="I93" s="567">
        <f t="shared" si="16"/>
        <v>12</v>
      </c>
      <c r="J93" s="568">
        <f t="shared" si="15"/>
        <v>12</v>
      </c>
      <c r="L93" s="1790" t="s">
        <v>376</v>
      </c>
      <c r="M93" s="1790"/>
      <c r="N93" s="1790"/>
      <c r="O93" s="1790"/>
      <c r="P93" s="1790">
        <v>22.48</v>
      </c>
      <c r="Q93" s="1790">
        <v>22.48</v>
      </c>
    </row>
    <row r="94" spans="1:18" ht="21" customHeight="1" x14ac:dyDescent="0.25">
      <c r="A94" s="274"/>
      <c r="B94" s="562">
        <f t="shared" si="10"/>
        <v>90</v>
      </c>
      <c r="C94" s="563" t="str">
        <f t="shared" si="12"/>
        <v>Unacem Peru S.A.</v>
      </c>
      <c r="D94" s="564">
        <f t="shared" ref="D94:G98" si="17">+IF(M96&lt;&gt;0,M96,"")</f>
        <v>24.699999999999985</v>
      </c>
      <c r="E94" s="565">
        <f t="shared" si="17"/>
        <v>37.5</v>
      </c>
      <c r="F94" s="569" t="str">
        <f t="shared" si="17"/>
        <v/>
      </c>
      <c r="G94" s="565">
        <f t="shared" si="17"/>
        <v>1.5</v>
      </c>
      <c r="H94" s="566">
        <f t="shared" si="16"/>
        <v>24.699999999999985</v>
      </c>
      <c r="I94" s="567">
        <f t="shared" si="16"/>
        <v>39</v>
      </c>
      <c r="J94" s="568">
        <f t="shared" si="15"/>
        <v>63.699999999999989</v>
      </c>
      <c r="L94" s="1790" t="s">
        <v>378</v>
      </c>
      <c r="M94" s="1790"/>
      <c r="N94" s="1790"/>
      <c r="O94" s="1790"/>
      <c r="P94" s="1790">
        <v>3.7999999999999989</v>
      </c>
      <c r="Q94" s="1790">
        <v>3.7999999999999989</v>
      </c>
    </row>
    <row r="95" spans="1:18" ht="21" customHeight="1" x14ac:dyDescent="0.25">
      <c r="A95" s="274"/>
      <c r="B95" s="562">
        <f t="shared" si="10"/>
        <v>91</v>
      </c>
      <c r="C95" s="563" t="str">
        <f t="shared" si="12"/>
        <v>Unión de Cervecerías Peruanas Backus y Johnston S.A.A.</v>
      </c>
      <c r="D95" s="564" t="str">
        <f t="shared" si="17"/>
        <v/>
      </c>
      <c r="E95" s="565">
        <f t="shared" si="17"/>
        <v>9.18</v>
      </c>
      <c r="F95" s="569" t="str">
        <f t="shared" si="17"/>
        <v/>
      </c>
      <c r="G95" s="565">
        <f t="shared" si="17"/>
        <v>3.5200000000000009</v>
      </c>
      <c r="H95" s="566" t="str">
        <f t="shared" si="16"/>
        <v/>
      </c>
      <c r="I95" s="567">
        <f t="shared" si="16"/>
        <v>12.700000000000001</v>
      </c>
      <c r="J95" s="568">
        <f t="shared" si="15"/>
        <v>12.700000000000001</v>
      </c>
      <c r="L95" s="1790" t="s">
        <v>380</v>
      </c>
      <c r="M95" s="1790"/>
      <c r="N95" s="1790">
        <v>12</v>
      </c>
      <c r="O95" s="1790"/>
      <c r="P95" s="1790"/>
      <c r="Q95" s="1790">
        <v>12</v>
      </c>
    </row>
    <row r="96" spans="1:18" ht="21" customHeight="1" x14ac:dyDescent="0.25">
      <c r="A96" s="274"/>
      <c r="B96" s="562">
        <f t="shared" si="10"/>
        <v>92</v>
      </c>
      <c r="C96" s="563" t="str">
        <f t="shared" si="12"/>
        <v>Volcan Compañia Minera S.A.A.</v>
      </c>
      <c r="D96" s="564" t="str">
        <f t="shared" si="17"/>
        <v/>
      </c>
      <c r="E96" s="565" t="str">
        <f t="shared" si="17"/>
        <v/>
      </c>
      <c r="F96" s="569" t="str">
        <f t="shared" si="17"/>
        <v/>
      </c>
      <c r="G96" s="565">
        <f t="shared" si="17"/>
        <v>7.9999999999999938</v>
      </c>
      <c r="H96" s="566" t="str">
        <f t="shared" si="16"/>
        <v/>
      </c>
      <c r="I96" s="567">
        <f t="shared" si="16"/>
        <v>7.9999999999999938</v>
      </c>
      <c r="J96" s="568">
        <f t="shared" si="15"/>
        <v>7.9999999999999938</v>
      </c>
      <c r="L96" s="1790" t="s">
        <v>382</v>
      </c>
      <c r="M96" s="1790">
        <v>24.699999999999985</v>
      </c>
      <c r="N96" s="1790">
        <v>37.5</v>
      </c>
      <c r="O96" s="1790"/>
      <c r="P96" s="1790">
        <v>1.5</v>
      </c>
      <c r="Q96" s="1790">
        <v>63.699999999999989</v>
      </c>
    </row>
    <row r="97" spans="1:17" ht="21" customHeight="1" x14ac:dyDescent="0.25">
      <c r="A97" s="274"/>
      <c r="B97" s="562">
        <f t="shared" si="10"/>
        <v>93</v>
      </c>
      <c r="C97" s="563" t="str">
        <f t="shared" si="12"/>
        <v>Yura S.A.</v>
      </c>
      <c r="D97" s="564" t="str">
        <f t="shared" si="17"/>
        <v/>
      </c>
      <c r="E97" s="565" t="str">
        <f t="shared" si="17"/>
        <v/>
      </c>
      <c r="F97" s="569" t="str">
        <f t="shared" si="17"/>
        <v/>
      </c>
      <c r="G97" s="565">
        <f t="shared" si="17"/>
        <v>5.6530000000000014</v>
      </c>
      <c r="H97" s="566" t="str">
        <f t="shared" si="16"/>
        <v/>
      </c>
      <c r="I97" s="567">
        <f t="shared" si="16"/>
        <v>5.6530000000000014</v>
      </c>
      <c r="J97" s="568">
        <f t="shared" si="15"/>
        <v>5.6530000000000014</v>
      </c>
      <c r="L97" s="1790" t="s">
        <v>384</v>
      </c>
      <c r="M97" s="1790"/>
      <c r="N97" s="1790">
        <v>9.18</v>
      </c>
      <c r="O97" s="1790"/>
      <c r="P97" s="1790">
        <v>3.5200000000000009</v>
      </c>
      <c r="Q97" s="1790">
        <v>12.700000000000001</v>
      </c>
    </row>
    <row r="98" spans="1:17" ht="21" customHeight="1" thickBot="1" x14ac:dyDescent="0.3">
      <c r="A98" s="274"/>
      <c r="B98" s="562">
        <f t="shared" si="10"/>
        <v>94</v>
      </c>
      <c r="C98" s="563" t="s">
        <v>1476</v>
      </c>
      <c r="D98" s="564" t="str">
        <f t="shared" si="17"/>
        <v/>
      </c>
      <c r="E98" s="565" t="str">
        <f t="shared" si="17"/>
        <v/>
      </c>
      <c r="F98" s="569">
        <f t="shared" si="17"/>
        <v>13.46</v>
      </c>
      <c r="G98" s="565">
        <f t="shared" si="17"/>
        <v>442.69769999999949</v>
      </c>
      <c r="H98" s="566">
        <f t="shared" si="16"/>
        <v>13.46</v>
      </c>
      <c r="I98" s="567">
        <f t="shared" si="16"/>
        <v>442.69769999999949</v>
      </c>
      <c r="J98" s="568">
        <f t="shared" si="15"/>
        <v>456.15769999999947</v>
      </c>
      <c r="L98" s="1790" t="s">
        <v>386</v>
      </c>
      <c r="M98" s="1790"/>
      <c r="N98" s="1790"/>
      <c r="O98" s="1790"/>
      <c r="P98" s="1790">
        <v>7.9999999999999938</v>
      </c>
      <c r="Q98" s="1790">
        <v>7.9999999999999938</v>
      </c>
    </row>
    <row r="99" spans="1:17" ht="21" customHeight="1" thickTop="1" x14ac:dyDescent="0.25">
      <c r="A99" s="274"/>
      <c r="B99" s="1657" t="s">
        <v>1477</v>
      </c>
      <c r="C99" s="1658"/>
      <c r="D99" s="575">
        <f t="shared" ref="D99:J99" si="18">SUM(D5:D98)</f>
        <v>36.679999999999986</v>
      </c>
      <c r="E99" s="575">
        <f t="shared" si="18"/>
        <v>176.83200000000002</v>
      </c>
      <c r="F99" s="575">
        <f t="shared" si="18"/>
        <v>80.834000000000003</v>
      </c>
      <c r="G99" s="575">
        <f t="shared" si="18"/>
        <v>1003.1936999999994</v>
      </c>
      <c r="H99" s="576">
        <f t="shared" si="18"/>
        <v>117.51399999999998</v>
      </c>
      <c r="I99" s="575">
        <f t="shared" si="18"/>
        <v>1180.0256999999995</v>
      </c>
      <c r="J99" s="577">
        <f t="shared" si="18"/>
        <v>1297.5396999999994</v>
      </c>
      <c r="L99" s="1790" t="s">
        <v>388</v>
      </c>
      <c r="M99" s="1790"/>
      <c r="N99" s="1790"/>
      <c r="O99" s="1790"/>
      <c r="P99" s="1790">
        <v>5.6530000000000014</v>
      </c>
      <c r="Q99" s="1790">
        <v>5.6530000000000014</v>
      </c>
    </row>
    <row r="100" spans="1:17" ht="21" customHeight="1" x14ac:dyDescent="0.25">
      <c r="A100" s="274"/>
      <c r="B100" s="1659"/>
      <c r="C100" s="1660"/>
      <c r="D100" s="1661">
        <f>+SUM(D99:E99)</f>
        <v>213.512</v>
      </c>
      <c r="E100" s="1662"/>
      <c r="F100" s="1661">
        <f>+SUM(F99:G99)</f>
        <v>1084.0276999999994</v>
      </c>
      <c r="G100" s="1663"/>
      <c r="H100" s="1664">
        <f>+SUM(H99:I99)</f>
        <v>1297.5396999999994</v>
      </c>
      <c r="I100" s="1665"/>
      <c r="J100" s="578"/>
      <c r="L100" s="1790" t="s">
        <v>1463</v>
      </c>
      <c r="M100" s="1790"/>
      <c r="N100" s="1790"/>
      <c r="O100" s="1790">
        <v>13.46</v>
      </c>
      <c r="P100" s="1790">
        <v>442.69769999999949</v>
      </c>
      <c r="Q100" s="1790">
        <v>456.15769999999947</v>
      </c>
    </row>
    <row r="101" spans="1:17" x14ac:dyDescent="0.25">
      <c r="A101" s="274"/>
      <c r="B101" s="2004" t="s">
        <v>1467</v>
      </c>
      <c r="C101" s="2005"/>
      <c r="D101" s="274"/>
      <c r="E101" s="274"/>
      <c r="F101" s="274"/>
      <c r="G101" s="274"/>
      <c r="H101" s="274"/>
      <c r="I101" s="274"/>
      <c r="J101" s="274"/>
      <c r="L101" s="1790" t="s">
        <v>198</v>
      </c>
      <c r="M101" s="1790">
        <v>36.679999999999986</v>
      </c>
      <c r="N101" s="1790">
        <v>176.83200000000002</v>
      </c>
      <c r="O101" s="1790">
        <v>80.834000000000003</v>
      </c>
      <c r="P101" s="1790">
        <v>1003.1936999999994</v>
      </c>
      <c r="Q101" s="1790">
        <v>1297.5396999999994</v>
      </c>
    </row>
  </sheetData>
  <mergeCells count="9">
    <mergeCell ref="B99:C100"/>
    <mergeCell ref="D100:E100"/>
    <mergeCell ref="F100:G100"/>
    <mergeCell ref="H100:I100"/>
    <mergeCell ref="B3:B4"/>
    <mergeCell ref="C3:C4"/>
    <mergeCell ref="D3:E3"/>
    <mergeCell ref="F3:G3"/>
    <mergeCell ref="H3:I3"/>
  </mergeCells>
  <pageMargins left="0.78740157480314965" right="0.59055118110236227" top="0.59055118110236227" bottom="0.59055118110236227" header="0" footer="0"/>
  <pageSetup paperSize="9" scale="48" fitToHeight="2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89817-8D89-48C5-9E7C-CD991181165D}">
  <sheetPr codeName="Hoja18">
    <pageSetUpPr fitToPage="1"/>
  </sheetPr>
  <dimension ref="A1:AJ92"/>
  <sheetViews>
    <sheetView view="pageBreakPreview" topLeftCell="A25" zoomScale="80" zoomScaleNormal="100" zoomScaleSheetLayoutView="80" workbookViewId="0">
      <selection activeCell="K55" sqref="K55"/>
    </sheetView>
  </sheetViews>
  <sheetFormatPr baseColWidth="10" defaultRowHeight="15" x14ac:dyDescent="0.25"/>
  <cols>
    <col min="1" max="1" width="12.42578125" customWidth="1"/>
    <col min="2" max="2" width="14.140625" customWidth="1"/>
    <col min="3" max="3" width="11" customWidth="1"/>
    <col min="4" max="5" width="11.42578125" customWidth="1"/>
    <col min="6" max="6" width="10.5703125" customWidth="1"/>
    <col min="7" max="9" width="11.42578125" customWidth="1"/>
    <col min="10" max="10" width="10.42578125" customWidth="1"/>
    <col min="11" max="13" width="11.42578125" customWidth="1"/>
    <col min="14" max="14" width="11.140625" customWidth="1"/>
    <col min="16" max="16" width="5" customWidth="1"/>
    <col min="17" max="17" width="27.140625" style="1845" bestFit="1" customWidth="1"/>
    <col min="18" max="18" width="31.5703125" style="1845" bestFit="1" customWidth="1"/>
    <col min="19" max="19" width="14.7109375" style="1845" bestFit="1" customWidth="1"/>
    <col min="20" max="20" width="13.140625" style="1845" bestFit="1" customWidth="1"/>
    <col min="21" max="21" width="26.140625" style="1845" bestFit="1" customWidth="1"/>
    <col min="22" max="22" width="27.140625" style="1845" bestFit="1" customWidth="1"/>
    <col min="23" max="23" width="16.28515625" style="1845" bestFit="1" customWidth="1"/>
    <col min="24" max="24" width="8.42578125" style="1845" bestFit="1" customWidth="1"/>
    <col min="25" max="25" width="9.42578125" style="1845" bestFit="1" customWidth="1"/>
    <col min="26" max="27" width="17.85546875" style="1845" bestFit="1" customWidth="1"/>
    <col min="28" max="28" width="18.7109375" customWidth="1"/>
    <col min="29" max="29" width="13.140625" bestFit="1" customWidth="1"/>
    <col min="30" max="30" width="31.5703125" bestFit="1" customWidth="1"/>
    <col min="31" max="31" width="27.140625" bestFit="1" customWidth="1"/>
    <col min="35" max="35" width="26.140625" bestFit="1" customWidth="1"/>
    <col min="36" max="36" width="27.140625" bestFit="1" customWidth="1"/>
  </cols>
  <sheetData>
    <row r="1" spans="1:32" s="272" customFormat="1" ht="15.75" x14ac:dyDescent="0.25">
      <c r="A1" s="543"/>
      <c r="B1" s="270"/>
      <c r="C1" s="270"/>
      <c r="D1" s="270"/>
      <c r="E1" s="270"/>
      <c r="F1" s="270"/>
      <c r="G1" s="270"/>
      <c r="H1" s="273"/>
      <c r="I1" s="273"/>
      <c r="J1" s="273"/>
      <c r="K1" s="273"/>
      <c r="L1" s="273"/>
      <c r="M1" s="273"/>
      <c r="N1" s="273"/>
      <c r="O1" s="273"/>
      <c r="Q1" s="1987"/>
      <c r="R1" s="1987"/>
      <c r="S1" s="1987"/>
      <c r="T1" s="1987"/>
      <c r="U1" s="1994"/>
      <c r="V1" s="1994"/>
      <c r="W1" s="1845"/>
      <c r="X1" s="1987"/>
      <c r="Y1" s="1987"/>
      <c r="Z1" s="1987"/>
      <c r="AA1" s="1987"/>
    </row>
    <row r="2" spans="1:32" s="272" customFormat="1" ht="12.75" x14ac:dyDescent="0.2">
      <c r="A2" s="273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Q2" s="1987"/>
      <c r="R2" s="1987"/>
      <c r="S2" s="1987"/>
      <c r="T2" s="1987"/>
      <c r="U2" s="1994"/>
      <c r="V2" s="1994"/>
      <c r="W2" s="1959"/>
      <c r="X2" s="1987"/>
      <c r="Y2" s="1987"/>
      <c r="Z2" s="1987"/>
      <c r="AA2" s="1987"/>
    </row>
    <row r="3" spans="1:32" s="272" customFormat="1" x14ac:dyDescent="0.25">
      <c r="A3" s="273"/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Q3" s="1987"/>
      <c r="R3" s="1987"/>
      <c r="S3" s="1987"/>
      <c r="T3" s="1987"/>
      <c r="U3" s="1987"/>
      <c r="V3" s="1987"/>
      <c r="W3" s="1987"/>
      <c r="X3" s="1987"/>
      <c r="Y3" s="1987"/>
      <c r="Z3" s="1994"/>
      <c r="AA3" s="1994"/>
      <c r="AB3" s="396"/>
      <c r="AF3"/>
    </row>
    <row r="4" spans="1:32" s="272" customFormat="1" x14ac:dyDescent="0.25">
      <c r="A4" s="273"/>
      <c r="B4" s="273"/>
      <c r="C4" s="273"/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545"/>
      <c r="Q4" s="1987"/>
      <c r="R4" s="1987"/>
      <c r="S4" s="1987"/>
      <c r="T4" s="1987"/>
      <c r="U4" s="1845" t="s">
        <v>1368</v>
      </c>
      <c r="V4" s="1845" t="s">
        <v>4</v>
      </c>
      <c r="W4" s="1987"/>
      <c r="X4" s="1987"/>
      <c r="Y4" s="1987"/>
      <c r="Z4" s="1987"/>
      <c r="AA4" s="1987"/>
      <c r="AF4" s="395"/>
    </row>
    <row r="5" spans="1:32" s="272" customFormat="1" x14ac:dyDescent="0.25">
      <c r="A5" s="273"/>
      <c r="B5" s="273"/>
      <c r="C5" s="273"/>
      <c r="D5" s="273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Q5" s="1987"/>
      <c r="R5" s="1987"/>
      <c r="S5" s="1987"/>
      <c r="T5" s="1987"/>
      <c r="U5" s="1845" t="s">
        <v>5</v>
      </c>
      <c r="V5" s="1845" t="s">
        <v>1431</v>
      </c>
      <c r="W5" s="1987"/>
      <c r="X5" s="1987"/>
      <c r="Y5" s="1987"/>
      <c r="Z5" s="1987"/>
      <c r="AA5" s="1987"/>
      <c r="AF5" s="395"/>
    </row>
    <row r="6" spans="1:32" s="272" customFormat="1" x14ac:dyDescent="0.25">
      <c r="A6" s="273"/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73"/>
      <c r="M6" s="273"/>
      <c r="N6" s="273"/>
      <c r="O6" s="273"/>
      <c r="Q6" s="1987"/>
      <c r="R6" s="1987"/>
      <c r="S6" s="1987"/>
      <c r="T6" s="1987"/>
      <c r="U6" s="1845" t="s">
        <v>7</v>
      </c>
      <c r="V6" s="1845" t="s">
        <v>8</v>
      </c>
      <c r="W6" s="1987"/>
      <c r="X6" s="1987"/>
      <c r="Y6" s="1987"/>
      <c r="Z6" s="1987"/>
      <c r="AA6" s="1987"/>
      <c r="AF6" s="395"/>
    </row>
    <row r="7" spans="1:32" s="272" customFormat="1" x14ac:dyDescent="0.25">
      <c r="A7" s="273"/>
      <c r="B7" s="273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Q7" s="1987" t="s">
        <v>1452</v>
      </c>
      <c r="R7" s="1987"/>
      <c r="S7" s="1987"/>
      <c r="T7" s="1987"/>
      <c r="U7" s="1845"/>
      <c r="V7" s="1845"/>
      <c r="W7" s="1987"/>
      <c r="X7" s="1987"/>
      <c r="Y7" s="1987"/>
      <c r="Z7" s="1987"/>
      <c r="AA7" s="1987"/>
      <c r="AF7" s="395"/>
    </row>
    <row r="8" spans="1:32" s="272" customFormat="1" x14ac:dyDescent="0.25">
      <c r="A8" s="273"/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Q8" s="1987" t="s">
        <v>1480</v>
      </c>
      <c r="R8" s="1987" t="s">
        <v>1496</v>
      </c>
      <c r="S8" s="1987" t="s">
        <v>1469</v>
      </c>
      <c r="T8" s="1987"/>
      <c r="U8" s="1845" t="s">
        <v>417</v>
      </c>
      <c r="V8" s="1845" t="s">
        <v>1489</v>
      </c>
      <c r="W8" s="1987"/>
      <c r="X8" s="1987"/>
      <c r="Y8" s="1987"/>
      <c r="Z8" s="1987"/>
      <c r="AA8" s="1987"/>
      <c r="AF8" s="395"/>
    </row>
    <row r="9" spans="1:32" s="272" customFormat="1" x14ac:dyDescent="0.25">
      <c r="A9" s="273"/>
      <c r="B9" s="273"/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Q9" s="1994" t="s">
        <v>339</v>
      </c>
      <c r="R9" s="1995">
        <v>71.69</v>
      </c>
      <c r="S9" s="1992">
        <v>5.5250717954911113E-2</v>
      </c>
      <c r="T9" s="1987"/>
      <c r="U9" s="1845" t="s">
        <v>339</v>
      </c>
      <c r="V9" s="1845">
        <v>71.69</v>
      </c>
      <c r="W9" s="1987"/>
      <c r="X9" s="1987"/>
      <c r="Y9" s="1987"/>
      <c r="Z9" s="1987"/>
      <c r="AA9" s="1987"/>
      <c r="AF9" s="395"/>
    </row>
    <row r="10" spans="1:32" s="272" customFormat="1" x14ac:dyDescent="0.25">
      <c r="A10" s="273"/>
      <c r="B10" s="273"/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Q10" s="1994" t="s">
        <v>383</v>
      </c>
      <c r="R10" s="1995">
        <v>63.699999999999996</v>
      </c>
      <c r="S10" s="1992">
        <v>4.9092910220781667E-2</v>
      </c>
      <c r="T10" s="1987"/>
      <c r="U10" s="1845" t="s">
        <v>383</v>
      </c>
      <c r="V10" s="1845">
        <v>63.699999999999996</v>
      </c>
      <c r="W10" s="1987"/>
      <c r="X10" s="1987"/>
      <c r="Y10" s="1987"/>
      <c r="Z10" s="1987"/>
      <c r="AA10" s="1987"/>
      <c r="AF10" s="395"/>
    </row>
    <row r="11" spans="1:32" s="272" customFormat="1" x14ac:dyDescent="0.25">
      <c r="A11" s="273"/>
      <c r="B11" s="273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Q11" s="1994" t="s">
        <v>347</v>
      </c>
      <c r="R11" s="1995">
        <v>57.440000000000005</v>
      </c>
      <c r="S11" s="1992">
        <v>4.4268395024830445E-2</v>
      </c>
      <c r="T11" s="1987"/>
      <c r="U11" s="1845" t="s">
        <v>347</v>
      </c>
      <c r="V11" s="1845">
        <v>57.440000000000005</v>
      </c>
      <c r="W11" s="1987"/>
      <c r="X11" s="1987"/>
      <c r="Y11" s="1987"/>
      <c r="Z11" s="1987"/>
      <c r="AA11" s="1987"/>
      <c r="AF11" s="395"/>
    </row>
    <row r="12" spans="1:32" s="272" customFormat="1" x14ac:dyDescent="0.25">
      <c r="A12" s="273"/>
      <c r="B12" s="273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Q12" s="1994" t="s">
        <v>349</v>
      </c>
      <c r="R12" s="1995">
        <v>53.3</v>
      </c>
      <c r="S12" s="1992">
        <v>4.1077741205143847E-2</v>
      </c>
      <c r="T12" s="1987"/>
      <c r="U12" s="1845" t="s">
        <v>349</v>
      </c>
      <c r="V12" s="1845">
        <v>53.3</v>
      </c>
      <c r="W12" s="1987"/>
      <c r="X12" s="1987"/>
      <c r="Y12" s="1987"/>
      <c r="Z12" s="1987"/>
      <c r="AA12" s="1987"/>
      <c r="AF12" s="395"/>
    </row>
    <row r="13" spans="1:32" s="272" customFormat="1" x14ac:dyDescent="0.25">
      <c r="A13" s="273"/>
      <c r="B13" s="273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Q13" s="1994" t="s">
        <v>235</v>
      </c>
      <c r="R13" s="1995">
        <v>32</v>
      </c>
      <c r="S13" s="1992">
        <v>2.4662058509654843E-2</v>
      </c>
      <c r="T13" s="1987"/>
      <c r="U13" s="1845" t="s">
        <v>235</v>
      </c>
      <c r="V13" s="1845">
        <v>32</v>
      </c>
      <c r="W13" s="1987"/>
      <c r="X13" s="1987"/>
      <c r="Y13" s="1987"/>
      <c r="Z13" s="1987"/>
      <c r="AA13" s="1987"/>
      <c r="AF13" s="395"/>
    </row>
    <row r="14" spans="1:32" s="272" customFormat="1" x14ac:dyDescent="0.25">
      <c r="A14" s="273"/>
      <c r="B14" s="273"/>
      <c r="C14" s="273"/>
      <c r="D14" s="273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Q14" s="1994" t="s">
        <v>319</v>
      </c>
      <c r="R14" s="1995">
        <v>26.93</v>
      </c>
      <c r="S14" s="1992">
        <v>2.0754663614531405E-2</v>
      </c>
      <c r="T14" s="1987"/>
      <c r="U14" s="1845" t="s">
        <v>319</v>
      </c>
      <c r="V14" s="1845">
        <v>26.93</v>
      </c>
      <c r="W14" s="1987"/>
      <c r="X14" s="1987"/>
      <c r="Y14" s="1987"/>
      <c r="Z14" s="1987"/>
      <c r="AA14" s="1987"/>
      <c r="AF14" s="395"/>
    </row>
    <row r="15" spans="1:32" s="272" customFormat="1" x14ac:dyDescent="0.25">
      <c r="A15" s="273"/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Q15" s="2007" t="s">
        <v>1470</v>
      </c>
      <c r="R15" s="1995">
        <v>992.47970000000032</v>
      </c>
      <c r="S15" s="1992">
        <v>0.76489351347014667</v>
      </c>
      <c r="T15" s="1987"/>
      <c r="U15" s="1845" t="s">
        <v>261</v>
      </c>
      <c r="V15" s="1845">
        <v>25.58</v>
      </c>
      <c r="W15" s="1987"/>
      <c r="X15" s="1987"/>
      <c r="Y15" s="1987"/>
      <c r="Z15" s="1987"/>
      <c r="AA15" s="1987"/>
      <c r="AF15" s="395"/>
    </row>
    <row r="16" spans="1:32" s="272" customFormat="1" x14ac:dyDescent="0.25">
      <c r="A16" s="273"/>
      <c r="B16" s="273"/>
      <c r="C16" s="273"/>
      <c r="D16" s="273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O16" s="273"/>
      <c r="Q16" s="2007" t="s">
        <v>1452</v>
      </c>
      <c r="R16" s="1995">
        <v>1297.5397000000003</v>
      </c>
      <c r="S16" s="1992">
        <v>1</v>
      </c>
      <c r="T16" s="1987"/>
      <c r="U16" s="1845" t="s">
        <v>377</v>
      </c>
      <c r="V16" s="1845">
        <v>22.48</v>
      </c>
      <c r="W16" s="1987"/>
      <c r="X16" s="1987"/>
      <c r="Y16" s="1987"/>
      <c r="Z16" s="1987"/>
      <c r="AA16" s="1987"/>
      <c r="AF16" s="395"/>
    </row>
    <row r="17" spans="1:32" s="272" customFormat="1" ht="15.75" x14ac:dyDescent="0.25">
      <c r="A17" s="273"/>
      <c r="B17" s="273"/>
      <c r="C17" s="273"/>
      <c r="D17" s="273"/>
      <c r="E17" s="273"/>
      <c r="F17" s="273"/>
      <c r="G17" s="273"/>
      <c r="H17" s="273"/>
      <c r="I17" s="273"/>
      <c r="J17" s="273"/>
      <c r="K17" s="273"/>
      <c r="L17" s="273"/>
      <c r="M17" s="273"/>
      <c r="N17" s="273"/>
      <c r="O17" s="273"/>
      <c r="Q17" s="1987"/>
      <c r="R17" s="2001"/>
      <c r="S17" s="1987"/>
      <c r="T17" s="1987"/>
      <c r="U17" s="1845" t="s">
        <v>198</v>
      </c>
      <c r="V17" s="1845">
        <v>353.12</v>
      </c>
      <c r="W17" s="1994"/>
      <c r="X17" s="1987"/>
      <c r="Y17" s="1987"/>
      <c r="Z17" s="1987"/>
      <c r="AA17" s="1987"/>
      <c r="AD17"/>
      <c r="AE17"/>
      <c r="AF17" s="395"/>
    </row>
    <row r="18" spans="1:32" s="272" customFormat="1" x14ac:dyDescent="0.25">
      <c r="A18" s="273"/>
      <c r="B18" s="273"/>
      <c r="C18" s="273"/>
      <c r="D18" s="273"/>
      <c r="E18" s="273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Q18" s="1987"/>
      <c r="R18" s="1987"/>
      <c r="S18" s="1987"/>
      <c r="T18" s="1987"/>
      <c r="U18" s="1994"/>
      <c r="V18" s="1994"/>
      <c r="W18" s="1994"/>
      <c r="X18" s="1987"/>
      <c r="Y18" s="1987"/>
      <c r="Z18" s="1987"/>
      <c r="AA18" s="1987"/>
      <c r="AD18"/>
      <c r="AE18"/>
      <c r="AF18" s="395"/>
    </row>
    <row r="19" spans="1:32" s="272" customFormat="1" x14ac:dyDescent="0.25">
      <c r="A19" s="273"/>
      <c r="B19" s="273"/>
      <c r="C19" s="273"/>
      <c r="D19" s="273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Q19" s="1987"/>
      <c r="R19" s="1987"/>
      <c r="S19" s="1987"/>
      <c r="T19" s="1987"/>
      <c r="U19" s="1994"/>
      <c r="V19" s="1994"/>
      <c r="W19" s="1994"/>
      <c r="X19" s="1987"/>
      <c r="Y19" s="1987"/>
      <c r="Z19" s="1987"/>
      <c r="AA19" s="1987"/>
      <c r="AD19"/>
      <c r="AE19"/>
      <c r="AF19" s="395"/>
    </row>
    <row r="20" spans="1:32" s="272" customFormat="1" x14ac:dyDescent="0.25">
      <c r="A20" s="273"/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Q20" s="1987"/>
      <c r="R20" s="1987"/>
      <c r="S20" s="1987"/>
      <c r="T20" s="1987"/>
      <c r="U20" s="1994"/>
      <c r="V20" s="1994"/>
      <c r="W20" s="1994"/>
      <c r="X20" s="1987"/>
      <c r="Y20" s="1987"/>
      <c r="Z20" s="1987"/>
      <c r="AA20" s="1987"/>
      <c r="AD20"/>
      <c r="AE20"/>
      <c r="AF20" s="395"/>
    </row>
    <row r="21" spans="1:32" s="272" customFormat="1" x14ac:dyDescent="0.25">
      <c r="A21" s="273"/>
      <c r="B21" s="273"/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Q21" s="1987"/>
      <c r="R21" s="1987"/>
      <c r="S21" s="1987"/>
      <c r="T21" s="1987"/>
      <c r="U21" s="1994"/>
      <c r="V21" s="1994"/>
      <c r="W21" s="1994"/>
      <c r="X21" s="1987"/>
      <c r="Y21" s="1987"/>
      <c r="Z21" s="1987"/>
      <c r="AA21" s="1987"/>
      <c r="AD21"/>
      <c r="AE21"/>
      <c r="AF21" s="395"/>
    </row>
    <row r="22" spans="1:32" s="272" customFormat="1" x14ac:dyDescent="0.25">
      <c r="A22" s="273"/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Q22" s="1987"/>
      <c r="R22" s="1987"/>
      <c r="S22" s="1987"/>
      <c r="T22" s="1987"/>
      <c r="U22" s="1994"/>
      <c r="V22" s="1994"/>
      <c r="W22" s="1994"/>
      <c r="X22" s="1987"/>
      <c r="Y22" s="1987"/>
      <c r="Z22" s="1987"/>
      <c r="AA22" s="1987"/>
      <c r="AD22"/>
      <c r="AE22"/>
      <c r="AF22" s="395"/>
    </row>
    <row r="23" spans="1:32" s="272" customFormat="1" x14ac:dyDescent="0.25">
      <c r="A23" s="273"/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Q23" s="1987"/>
      <c r="R23" s="1987"/>
      <c r="S23" s="1987"/>
      <c r="T23" s="1987"/>
      <c r="U23" s="1994"/>
      <c r="V23" s="1994"/>
      <c r="W23" s="1994"/>
      <c r="X23" s="1987"/>
      <c r="Y23" s="1987"/>
      <c r="Z23" s="1987"/>
      <c r="AA23" s="1987"/>
      <c r="AD23"/>
      <c r="AE23"/>
      <c r="AF23" s="395"/>
    </row>
    <row r="24" spans="1:32" s="272" customFormat="1" x14ac:dyDescent="0.25">
      <c r="A24" s="273"/>
      <c r="B24" s="273"/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Q24" s="1987"/>
      <c r="R24" s="1987"/>
      <c r="S24" s="1987"/>
      <c r="T24" s="1987"/>
      <c r="U24" s="1994"/>
      <c r="V24" s="1994"/>
      <c r="W24" s="1994"/>
      <c r="X24" s="1987"/>
      <c r="Y24" s="1987"/>
      <c r="Z24" s="1987"/>
      <c r="AA24" s="1987"/>
      <c r="AD24"/>
      <c r="AE24"/>
    </row>
    <row r="25" spans="1:32" s="272" customFormat="1" x14ac:dyDescent="0.25">
      <c r="A25" s="273"/>
      <c r="B25" s="273"/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Q25" s="1987"/>
      <c r="R25" s="1987"/>
      <c r="S25" s="1987"/>
      <c r="T25" s="1987"/>
      <c r="U25" s="1994"/>
      <c r="V25" s="1994"/>
      <c r="W25" s="1994"/>
      <c r="X25" s="1987"/>
      <c r="Y25" s="1987"/>
      <c r="Z25" s="1987"/>
      <c r="AA25" s="1987"/>
      <c r="AD25"/>
      <c r="AE25"/>
    </row>
    <row r="26" spans="1:32" s="272" customFormat="1" x14ac:dyDescent="0.25">
      <c r="A26" s="273"/>
      <c r="B26" s="273"/>
      <c r="C26" s="273"/>
      <c r="D26" s="273"/>
      <c r="E26" s="273"/>
      <c r="F26" s="273"/>
      <c r="G26" s="273"/>
      <c r="H26" s="273"/>
      <c r="I26" s="273"/>
      <c r="J26" s="273"/>
      <c r="K26" s="273"/>
      <c r="L26" s="273"/>
      <c r="M26" s="273"/>
      <c r="N26" s="273"/>
      <c r="O26" s="273"/>
      <c r="Q26" s="1987"/>
      <c r="R26" s="1987"/>
      <c r="S26" s="1987"/>
      <c r="T26" s="1987"/>
      <c r="U26" s="1994"/>
      <c r="V26" s="1994"/>
      <c r="W26" s="1994"/>
      <c r="X26" s="1987"/>
      <c r="Y26" s="1987"/>
      <c r="Z26" s="1987"/>
      <c r="AA26" s="1987"/>
      <c r="AD26"/>
      <c r="AE26"/>
    </row>
    <row r="27" spans="1:32" s="272" customFormat="1" x14ac:dyDescent="0.25">
      <c r="A27" s="273"/>
      <c r="B27" s="273"/>
      <c r="C27" s="273"/>
      <c r="D27" s="273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Q27" s="1987"/>
      <c r="R27" s="1987"/>
      <c r="S27" s="1987"/>
      <c r="T27" s="1987"/>
      <c r="U27" s="1987"/>
      <c r="V27" s="1987"/>
      <c r="W27" s="1994"/>
      <c r="X27" s="1987"/>
      <c r="Y27" s="1987"/>
      <c r="Z27" s="1987"/>
      <c r="AA27" s="1987"/>
      <c r="AD27"/>
      <c r="AE27"/>
    </row>
    <row r="28" spans="1:32" s="272" customFormat="1" x14ac:dyDescent="0.25">
      <c r="A28" s="273"/>
      <c r="B28" s="273"/>
      <c r="C28" s="273"/>
      <c r="D28" s="273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Q28" s="1987"/>
      <c r="R28" s="1987"/>
      <c r="S28" s="1987"/>
      <c r="T28" s="1987"/>
      <c r="U28" s="1987"/>
      <c r="V28" s="1987"/>
      <c r="W28" s="1994"/>
      <c r="X28" s="1987"/>
      <c r="Y28" s="1987"/>
      <c r="Z28" s="1987"/>
      <c r="AA28" s="1987"/>
      <c r="AD28"/>
      <c r="AE28"/>
    </row>
    <row r="29" spans="1:32" s="272" customFormat="1" x14ac:dyDescent="0.25">
      <c r="A29" s="273"/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Q29" s="1987"/>
      <c r="R29" s="1987"/>
      <c r="S29" s="1987"/>
      <c r="T29" s="1987"/>
      <c r="U29" s="1987"/>
      <c r="V29" s="1987"/>
      <c r="W29" s="1994"/>
      <c r="X29" s="1987"/>
      <c r="Y29" s="1987"/>
      <c r="Z29" s="1987"/>
      <c r="AA29" s="1987"/>
      <c r="AD29"/>
      <c r="AE29"/>
    </row>
    <row r="30" spans="1:32" s="272" customFormat="1" x14ac:dyDescent="0.25">
      <c r="A30" s="273"/>
      <c r="B30" s="273"/>
      <c r="C30" s="273"/>
      <c r="D30" s="273"/>
      <c r="E30" s="273"/>
      <c r="F30" s="273"/>
      <c r="G30" s="273"/>
      <c r="H30" s="273"/>
      <c r="I30" s="273"/>
      <c r="J30" s="273"/>
      <c r="K30" s="273"/>
      <c r="L30" s="273"/>
      <c r="M30" s="273"/>
      <c r="N30" s="273"/>
      <c r="O30" s="273"/>
      <c r="P30" s="545"/>
      <c r="Q30" s="1987"/>
      <c r="R30" s="1987"/>
      <c r="S30" s="1987"/>
      <c r="T30" s="1987"/>
      <c r="U30" s="1987"/>
      <c r="V30" s="1987"/>
      <c r="W30" s="1994"/>
      <c r="X30" s="1987"/>
      <c r="Y30" s="1987"/>
      <c r="Z30" s="1987"/>
      <c r="AA30" s="1987"/>
      <c r="AD30"/>
      <c r="AE30"/>
    </row>
    <row r="31" spans="1:32" s="272" customFormat="1" x14ac:dyDescent="0.25">
      <c r="A31" s="273"/>
      <c r="B31" s="273"/>
      <c r="C31" s="273"/>
      <c r="D31" s="273"/>
      <c r="E31" s="273"/>
      <c r="F31" s="273"/>
      <c r="G31" s="273"/>
      <c r="H31" s="273"/>
      <c r="I31" s="273"/>
      <c r="J31" s="273"/>
      <c r="K31" s="273"/>
      <c r="L31" s="273"/>
      <c r="M31" s="273"/>
      <c r="N31" s="273"/>
      <c r="O31" s="273"/>
      <c r="P31" s="545"/>
      <c r="Q31" s="1987"/>
      <c r="R31" s="1987"/>
      <c r="S31" s="1987"/>
      <c r="T31" s="1987"/>
      <c r="U31" s="1987"/>
      <c r="V31" s="1987"/>
      <c r="W31" s="1994"/>
      <c r="X31" s="1987"/>
      <c r="Y31" s="1987"/>
      <c r="Z31" s="1987"/>
      <c r="AA31" s="1987"/>
      <c r="AD31"/>
      <c r="AE31"/>
    </row>
    <row r="32" spans="1:32" s="272" customFormat="1" x14ac:dyDescent="0.25">
      <c r="A32" s="273"/>
      <c r="B32" s="273"/>
      <c r="C32" s="273"/>
      <c r="D32" s="273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545"/>
      <c r="Q32" s="1987"/>
      <c r="R32" s="1987"/>
      <c r="S32" s="1987"/>
      <c r="T32" s="1987"/>
      <c r="U32" s="1845" t="s">
        <v>1368</v>
      </c>
      <c r="V32" s="1845" t="s">
        <v>4</v>
      </c>
      <c r="W32" s="1994"/>
      <c r="X32" s="1987"/>
      <c r="Y32" s="1987"/>
      <c r="Z32" s="1987"/>
      <c r="AA32" s="1987"/>
      <c r="AD32"/>
      <c r="AE32"/>
    </row>
    <row r="33" spans="1:31" s="272" customFormat="1" x14ac:dyDescent="0.25">
      <c r="A33" s="273"/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545"/>
      <c r="Q33" s="1987"/>
      <c r="R33" s="1987"/>
      <c r="S33" s="1987"/>
      <c r="T33" s="1987"/>
      <c r="U33" s="1845" t="s">
        <v>5</v>
      </c>
      <c r="V33" s="1845" t="s">
        <v>1431</v>
      </c>
      <c r="W33" s="1994"/>
      <c r="X33" s="1987"/>
      <c r="Y33" s="1987"/>
      <c r="Z33" s="1987"/>
      <c r="AA33" s="1987"/>
      <c r="AD33"/>
      <c r="AE33"/>
    </row>
    <row r="34" spans="1:31" s="272" customFormat="1" x14ac:dyDescent="0.25">
      <c r="A34" s="273"/>
      <c r="B34" s="273"/>
      <c r="C34" s="273"/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545"/>
      <c r="Q34" s="1987"/>
      <c r="R34" s="1987"/>
      <c r="S34" s="1987"/>
      <c r="T34" s="1987"/>
      <c r="U34" s="1845" t="s">
        <v>1458</v>
      </c>
      <c r="V34" s="1845" t="s">
        <v>407</v>
      </c>
      <c r="W34" s="1994"/>
      <c r="X34" s="1987"/>
      <c r="Y34" s="1987"/>
      <c r="Z34" s="1987"/>
      <c r="AA34" s="1987"/>
      <c r="AD34"/>
      <c r="AE34"/>
    </row>
    <row r="35" spans="1:31" s="272" customFormat="1" x14ac:dyDescent="0.25">
      <c r="A35" s="273"/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545"/>
      <c r="Q35" s="1987"/>
      <c r="R35" s="1987"/>
      <c r="S35" s="1987"/>
      <c r="T35" s="1987"/>
      <c r="U35" s="1845" t="s">
        <v>7</v>
      </c>
      <c r="V35" s="1845" t="s">
        <v>8</v>
      </c>
      <c r="W35" s="1994"/>
      <c r="X35" s="1987"/>
      <c r="Y35" s="1987"/>
      <c r="Z35" s="1987"/>
      <c r="AA35" s="1987"/>
      <c r="AD35"/>
      <c r="AE35"/>
    </row>
    <row r="36" spans="1:31" s="272" customFormat="1" x14ac:dyDescent="0.25">
      <c r="A36" s="273"/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Q36" s="2007" t="s">
        <v>1471</v>
      </c>
      <c r="R36" s="1987"/>
      <c r="S36" s="2007"/>
      <c r="T36" s="1987"/>
      <c r="U36" s="1845"/>
      <c r="V36" s="1845"/>
      <c r="W36" s="1994"/>
      <c r="X36" s="1987"/>
      <c r="Y36" s="1987"/>
      <c r="Z36" s="1987"/>
      <c r="AA36" s="1987"/>
      <c r="AD36"/>
      <c r="AE36"/>
    </row>
    <row r="37" spans="1:31" s="272" customFormat="1" x14ac:dyDescent="0.25">
      <c r="A37" s="273"/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Q37" s="2007" t="s">
        <v>1480</v>
      </c>
      <c r="R37" s="1987" t="s">
        <v>1500</v>
      </c>
      <c r="S37" s="2007" t="s">
        <v>1469</v>
      </c>
      <c r="T37" s="1987"/>
      <c r="U37" s="1845" t="s">
        <v>417</v>
      </c>
      <c r="V37" s="1845" t="s">
        <v>1489</v>
      </c>
      <c r="W37" s="1994"/>
      <c r="X37" s="1987"/>
      <c r="Y37" s="1987"/>
      <c r="Z37" s="1987"/>
      <c r="AA37" s="1987"/>
      <c r="AD37"/>
      <c r="AE37"/>
    </row>
    <row r="38" spans="1:31" s="272" customFormat="1" x14ac:dyDescent="0.25">
      <c r="A38" s="273"/>
      <c r="B38" s="273"/>
      <c r="C38" s="273"/>
      <c r="D38" s="273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Q38" s="1994" t="s">
        <v>383</v>
      </c>
      <c r="R38" s="1995">
        <v>24.700000000000003</v>
      </c>
      <c r="S38" s="1992">
        <v>0.21018772231393712</v>
      </c>
      <c r="T38" s="2008"/>
      <c r="U38" s="1845" t="s">
        <v>383</v>
      </c>
      <c r="V38" s="1845">
        <v>24.700000000000003</v>
      </c>
      <c r="W38" s="1994"/>
      <c r="X38" s="1987"/>
      <c r="Y38" s="1987"/>
      <c r="Z38" s="1987"/>
      <c r="AA38" s="1987"/>
      <c r="AD38"/>
      <c r="AE38"/>
    </row>
    <row r="39" spans="1:31" s="272" customFormat="1" x14ac:dyDescent="0.25">
      <c r="A39" s="273"/>
      <c r="B39" s="273"/>
      <c r="C39" s="273"/>
      <c r="D39" s="273"/>
      <c r="E39" s="273"/>
      <c r="F39" s="273"/>
      <c r="G39" s="273"/>
      <c r="H39" s="273"/>
      <c r="I39" s="273"/>
      <c r="J39" s="273"/>
      <c r="K39" s="273"/>
      <c r="L39" s="273"/>
      <c r="M39" s="273"/>
      <c r="N39" s="273"/>
      <c r="O39" s="273"/>
      <c r="Q39" s="1994" t="s">
        <v>261</v>
      </c>
      <c r="R39" s="1995">
        <v>21.479999999999997</v>
      </c>
      <c r="S39" s="1992">
        <v>0.18278673179365862</v>
      </c>
      <c r="T39" s="2008"/>
      <c r="U39" s="1845" t="s">
        <v>261</v>
      </c>
      <c r="V39" s="1845">
        <v>21.479999999999997</v>
      </c>
      <c r="W39" s="1994"/>
      <c r="X39" s="1987"/>
      <c r="Y39" s="1987"/>
      <c r="Z39" s="1987"/>
      <c r="AA39" s="1987"/>
      <c r="AD39"/>
      <c r="AE39"/>
    </row>
    <row r="40" spans="1:31" s="272" customFormat="1" x14ac:dyDescent="0.25">
      <c r="A40" s="273"/>
      <c r="B40" s="273"/>
      <c r="C40" s="273"/>
      <c r="D40" s="273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Q40" s="1994" t="s">
        <v>273</v>
      </c>
      <c r="R40" s="1995">
        <v>11.98</v>
      </c>
      <c r="S40" s="1992">
        <v>0.10194530013445209</v>
      </c>
      <c r="T40" s="2008"/>
      <c r="U40" s="1845" t="s">
        <v>273</v>
      </c>
      <c r="V40" s="1845">
        <v>11.98</v>
      </c>
      <c r="W40" s="1994"/>
      <c r="X40" s="1987"/>
      <c r="Y40" s="1987"/>
      <c r="Z40" s="1987"/>
      <c r="AA40" s="1987"/>
      <c r="AD40"/>
      <c r="AE40"/>
    </row>
    <row r="41" spans="1:31" s="272" customFormat="1" x14ac:dyDescent="0.25">
      <c r="A41" s="273"/>
      <c r="B41" s="273"/>
      <c r="C41" s="273"/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Q41" s="1994" t="s">
        <v>265</v>
      </c>
      <c r="R41" s="1995">
        <v>11.5</v>
      </c>
      <c r="S41" s="1992">
        <v>9.7860680429565861E-2</v>
      </c>
      <c r="T41" s="2008"/>
      <c r="U41" s="1845" t="s">
        <v>265</v>
      </c>
      <c r="V41" s="1845">
        <v>11.5</v>
      </c>
      <c r="W41" s="1994"/>
      <c r="X41" s="1987"/>
      <c r="Y41" s="1987"/>
      <c r="Z41" s="1987"/>
      <c r="AA41" s="1987"/>
      <c r="AD41"/>
      <c r="AE41"/>
    </row>
    <row r="42" spans="1:31" s="272" customFormat="1" x14ac:dyDescent="0.25">
      <c r="A42" s="273"/>
      <c r="B42" s="273"/>
      <c r="C42" s="273"/>
      <c r="D42" s="273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Q42" s="1994" t="s">
        <v>371</v>
      </c>
      <c r="R42" s="1995">
        <v>6.5039999999999996</v>
      </c>
      <c r="S42" s="1992">
        <v>5.5346597001208371E-2</v>
      </c>
      <c r="T42" s="2008"/>
      <c r="U42" s="1845" t="s">
        <v>371</v>
      </c>
      <c r="V42" s="1845">
        <v>6.5039999999999996</v>
      </c>
      <c r="W42" s="1994"/>
      <c r="X42" s="1987"/>
      <c r="Y42" s="1987"/>
      <c r="Z42" s="1987"/>
      <c r="AA42" s="1987"/>
      <c r="AD42"/>
      <c r="AE42"/>
    </row>
    <row r="43" spans="1:31" s="272" customFormat="1" x14ac:dyDescent="0.25">
      <c r="A43" s="273"/>
      <c r="B43" s="273"/>
      <c r="C43" s="273"/>
      <c r="D43" s="273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Q43" s="1994" t="s">
        <v>329</v>
      </c>
      <c r="R43" s="1995">
        <v>6.2</v>
      </c>
      <c r="S43" s="1992">
        <v>5.2759671188113769E-2</v>
      </c>
      <c r="T43" s="2008"/>
      <c r="U43" s="1845" t="s">
        <v>329</v>
      </c>
      <c r="V43" s="1845">
        <v>6.2</v>
      </c>
      <c r="W43" s="1994"/>
      <c r="X43" s="1987"/>
      <c r="Y43" s="1987"/>
      <c r="Z43" s="1987"/>
      <c r="AA43" s="1987"/>
      <c r="AD43"/>
      <c r="AE43"/>
    </row>
    <row r="44" spans="1:31" s="272" customFormat="1" x14ac:dyDescent="0.25">
      <c r="A44" s="273"/>
      <c r="B44" s="273"/>
      <c r="C44" s="273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Q44" s="2007" t="s">
        <v>1470</v>
      </c>
      <c r="R44" s="1995">
        <v>35.149999999999977</v>
      </c>
      <c r="S44" s="1992">
        <v>0.29911329713906415</v>
      </c>
      <c r="T44" s="2008"/>
      <c r="U44" s="1845" t="s">
        <v>251</v>
      </c>
      <c r="V44" s="1845">
        <v>5.3</v>
      </c>
      <c r="W44" s="1994"/>
      <c r="X44" s="1987"/>
      <c r="Y44" s="1987"/>
      <c r="Z44" s="1987"/>
      <c r="AA44" s="1987"/>
      <c r="AD44"/>
      <c r="AE44"/>
    </row>
    <row r="45" spans="1:31" s="272" customFormat="1" x14ac:dyDescent="0.25">
      <c r="A45" s="273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Q45" s="2007" t="s">
        <v>1452</v>
      </c>
      <c r="R45" s="1995">
        <v>117.51399999999998</v>
      </c>
      <c r="S45" s="1992">
        <v>1</v>
      </c>
      <c r="T45" s="1987"/>
      <c r="U45" s="1845" t="s">
        <v>198</v>
      </c>
      <c r="V45" s="1845">
        <v>87.663999999999987</v>
      </c>
      <c r="W45" s="1994"/>
      <c r="X45" s="1987"/>
      <c r="Y45" s="1987"/>
      <c r="Z45" s="1987"/>
      <c r="AA45" s="1987"/>
      <c r="AD45"/>
      <c r="AE45"/>
    </row>
    <row r="46" spans="1:31" s="272" customFormat="1" x14ac:dyDescent="0.25">
      <c r="A46" s="273"/>
      <c r="B46" s="273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Q46" s="1987"/>
      <c r="R46" s="1987"/>
      <c r="S46" s="1987"/>
      <c r="T46" s="1987"/>
      <c r="U46" s="1845"/>
      <c r="V46" s="1845"/>
      <c r="W46" s="1994"/>
      <c r="X46" s="1987"/>
      <c r="Y46" s="1987"/>
      <c r="Z46" s="1987"/>
      <c r="AA46" s="1987"/>
      <c r="AD46"/>
      <c r="AE46"/>
    </row>
    <row r="47" spans="1:31" s="272" customFormat="1" x14ac:dyDescent="0.25">
      <c r="A47" s="273"/>
      <c r="B47" s="273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Q47" s="1987"/>
      <c r="R47" s="1987"/>
      <c r="S47" s="1987"/>
      <c r="T47" s="1987"/>
      <c r="U47" s="1845"/>
      <c r="V47" s="1845"/>
      <c r="W47" s="1994"/>
      <c r="X47" s="1987"/>
      <c r="Y47" s="1987"/>
      <c r="Z47" s="1987"/>
      <c r="AA47" s="1987"/>
      <c r="AD47"/>
      <c r="AE47"/>
    </row>
    <row r="48" spans="1:31" s="272" customFormat="1" x14ac:dyDescent="0.25">
      <c r="A48" s="273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Q48" s="1987"/>
      <c r="R48" s="1987"/>
      <c r="S48" s="1987"/>
      <c r="T48" s="1987"/>
      <c r="U48" s="1845"/>
      <c r="V48" s="1845"/>
      <c r="W48" s="1994"/>
      <c r="X48" s="1987"/>
      <c r="Y48" s="1987"/>
      <c r="Z48" s="1987"/>
      <c r="AA48" s="1987"/>
      <c r="AD48"/>
      <c r="AE48"/>
    </row>
    <row r="49" spans="1:36" s="272" customFormat="1" x14ac:dyDescent="0.25">
      <c r="A49" s="273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Q49" s="1987"/>
      <c r="R49" s="1987"/>
      <c r="S49" s="1987"/>
      <c r="T49" s="1987"/>
      <c r="U49" s="1845"/>
      <c r="V49" s="1845"/>
      <c r="W49" s="1994"/>
      <c r="X49" s="1987"/>
      <c r="Y49" s="1987"/>
      <c r="Z49" s="1987"/>
      <c r="AA49" s="1987"/>
      <c r="AD49"/>
      <c r="AE49"/>
    </row>
    <row r="50" spans="1:36" s="272" customFormat="1" x14ac:dyDescent="0.25">
      <c r="A50" s="273"/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Q50" s="1987"/>
      <c r="R50" s="1987"/>
      <c r="S50" s="1987"/>
      <c r="T50" s="1987"/>
      <c r="U50" s="1845"/>
      <c r="V50" s="1845"/>
      <c r="W50" s="1994"/>
      <c r="X50" s="1987"/>
      <c r="Y50" s="1987"/>
      <c r="Z50" s="1987"/>
      <c r="AA50" s="1987"/>
      <c r="AD50"/>
      <c r="AE50"/>
    </row>
    <row r="51" spans="1:36" s="272" customFormat="1" x14ac:dyDescent="0.25">
      <c r="A51" s="273"/>
      <c r="B51" s="273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Q51" s="1987"/>
      <c r="R51" s="1987"/>
      <c r="S51" s="1987"/>
      <c r="T51" s="1987"/>
      <c r="U51" s="1845"/>
      <c r="V51" s="1845"/>
      <c r="W51" s="1994"/>
      <c r="X51" s="1987"/>
      <c r="Y51" s="1987"/>
      <c r="Z51" s="1987"/>
      <c r="AA51" s="1987"/>
      <c r="AD51"/>
      <c r="AE51"/>
    </row>
    <row r="52" spans="1:36" s="272" customFormat="1" x14ac:dyDescent="0.25">
      <c r="A52" s="273"/>
      <c r="B52" s="273"/>
      <c r="C52" s="273"/>
      <c r="D52" s="273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Q52" s="1987"/>
      <c r="R52" s="1987"/>
      <c r="S52" s="1987"/>
      <c r="T52" s="1987"/>
      <c r="U52" s="1845"/>
      <c r="V52" s="1845"/>
      <c r="W52" s="1994"/>
      <c r="X52" s="1987"/>
      <c r="Y52" s="1987"/>
      <c r="Z52" s="1987"/>
      <c r="AA52" s="1987"/>
      <c r="AD52"/>
      <c r="AE52"/>
    </row>
    <row r="53" spans="1:36" s="272" customFormat="1" x14ac:dyDescent="0.25">
      <c r="A53" s="273"/>
      <c r="B53" s="273"/>
      <c r="C53" s="273"/>
      <c r="D53" s="273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Q53" s="1987"/>
      <c r="R53" s="1987"/>
      <c r="S53" s="1987"/>
      <c r="T53" s="1987"/>
      <c r="U53" s="1845"/>
      <c r="V53" s="1845"/>
      <c r="W53" s="1994"/>
      <c r="X53" s="1987"/>
      <c r="Y53" s="1987"/>
      <c r="Z53" s="1987"/>
      <c r="AA53" s="1987"/>
      <c r="AD53"/>
      <c r="AE53"/>
    </row>
    <row r="54" spans="1:36" s="272" customFormat="1" x14ac:dyDescent="0.25">
      <c r="A54" s="273"/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Q54" s="1987"/>
      <c r="R54" s="1987"/>
      <c r="S54" s="1987"/>
      <c r="T54" s="1987"/>
      <c r="U54" s="1845"/>
      <c r="V54" s="1845"/>
      <c r="W54" s="1994"/>
      <c r="X54" s="1987"/>
      <c r="Y54" s="1987"/>
      <c r="Z54" s="1987"/>
      <c r="AA54" s="1987"/>
      <c r="AD54"/>
      <c r="AE54"/>
    </row>
    <row r="55" spans="1:36" s="272" customFormat="1" x14ac:dyDescent="0.25">
      <c r="A55" s="273"/>
      <c r="B55" s="273"/>
      <c r="C55" s="273"/>
      <c r="D55" s="273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Q55" s="1987"/>
      <c r="R55" s="1987"/>
      <c r="S55" s="1987"/>
      <c r="T55" s="1987"/>
      <c r="U55" s="1845"/>
      <c r="V55" s="1845"/>
      <c r="W55" s="1994"/>
      <c r="X55" s="1987"/>
      <c r="Y55" s="1987"/>
      <c r="Z55" s="1987"/>
      <c r="AA55" s="1987"/>
      <c r="AD55"/>
      <c r="AE55"/>
      <c r="AI55"/>
      <c r="AJ55"/>
    </row>
    <row r="56" spans="1:36" s="272" customFormat="1" x14ac:dyDescent="0.25">
      <c r="A56" s="273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Q56" s="1987"/>
      <c r="R56" s="1987"/>
      <c r="S56" s="1987"/>
      <c r="T56" s="1987"/>
      <c r="U56" s="1845"/>
      <c r="V56" s="1845"/>
      <c r="W56" s="1994"/>
      <c r="X56" s="1987"/>
      <c r="Y56" s="1987"/>
      <c r="Z56" s="1987"/>
      <c r="AA56" s="1987"/>
      <c r="AD56"/>
      <c r="AE56"/>
      <c r="AI56"/>
      <c r="AJ56"/>
    </row>
    <row r="57" spans="1:36" s="272" customFormat="1" x14ac:dyDescent="0.25">
      <c r="A57" s="273"/>
      <c r="B57" s="273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Q57" s="1987"/>
      <c r="R57" s="1987"/>
      <c r="S57" s="1987"/>
      <c r="T57" s="1987"/>
      <c r="U57" s="1994"/>
      <c r="V57" s="1994"/>
      <c r="W57" s="1994"/>
      <c r="X57" s="1987"/>
      <c r="Y57" s="1987"/>
      <c r="Z57" s="1987"/>
      <c r="AA57" s="1987"/>
      <c r="AD57" s="395"/>
      <c r="AE57" s="395"/>
      <c r="AI57"/>
      <c r="AJ57"/>
    </row>
    <row r="58" spans="1:36" s="272" customFormat="1" x14ac:dyDescent="0.25">
      <c r="A58" s="273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544"/>
      <c r="Q58" s="1987"/>
      <c r="R58" s="1987"/>
      <c r="S58" s="1987"/>
      <c r="T58" s="1987"/>
      <c r="U58" s="1987"/>
      <c r="V58" s="1987"/>
      <c r="W58" s="1994"/>
      <c r="X58" s="1987"/>
      <c r="Y58" s="1987"/>
      <c r="Z58" s="1987"/>
      <c r="AA58" s="1987"/>
      <c r="AI58"/>
      <c r="AJ58"/>
    </row>
    <row r="59" spans="1:36" s="272" customFormat="1" x14ac:dyDescent="0.25">
      <c r="A59" s="273"/>
      <c r="B59" s="273"/>
      <c r="C59" s="273"/>
      <c r="D59" s="273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544"/>
      <c r="Q59" s="1987"/>
      <c r="R59" s="1987"/>
      <c r="S59" s="1987"/>
      <c r="T59" s="1987"/>
      <c r="U59" s="1845" t="s">
        <v>1368</v>
      </c>
      <c r="V59" s="1845" t="s">
        <v>4</v>
      </c>
      <c r="W59" s="1994"/>
      <c r="X59" s="1987"/>
      <c r="Y59" s="1987"/>
      <c r="Z59" s="1987"/>
      <c r="AA59" s="1987"/>
      <c r="AI59"/>
    </row>
    <row r="60" spans="1:36" s="272" customFormat="1" x14ac:dyDescent="0.25">
      <c r="A60" s="273"/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544"/>
      <c r="Q60" s="1987"/>
      <c r="R60" s="1987"/>
      <c r="S60" s="1987"/>
      <c r="T60" s="1987"/>
      <c r="U60" s="1845" t="s">
        <v>5</v>
      </c>
      <c r="V60" s="1845" t="s">
        <v>1431</v>
      </c>
      <c r="W60" s="1994"/>
      <c r="X60" s="1987"/>
      <c r="Y60" s="1987"/>
      <c r="Z60" s="1987"/>
      <c r="AA60" s="1987"/>
      <c r="AC60" s="395"/>
    </row>
    <row r="61" spans="1:36" s="272" customFormat="1" x14ac:dyDescent="0.25">
      <c r="A61" s="273"/>
      <c r="B61" s="273"/>
      <c r="C61" s="273"/>
      <c r="D61" s="273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544"/>
      <c r="Q61" s="1987"/>
      <c r="R61" s="1987"/>
      <c r="S61" s="1987"/>
      <c r="T61" s="1987"/>
      <c r="U61" s="1845" t="s">
        <v>1458</v>
      </c>
      <c r="V61" s="1845" t="s">
        <v>408</v>
      </c>
      <c r="W61" s="1994"/>
      <c r="X61" s="1987"/>
      <c r="Y61" s="1987"/>
      <c r="Z61" s="1987"/>
      <c r="AA61" s="1987"/>
      <c r="AC61" s="395"/>
    </row>
    <row r="62" spans="1:36" s="272" customFormat="1" x14ac:dyDescent="0.25">
      <c r="A62" s="273"/>
      <c r="B62" s="273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544"/>
      <c r="Q62" s="1987"/>
      <c r="R62" s="1987"/>
      <c r="S62" s="1987"/>
      <c r="T62" s="1987"/>
      <c r="U62" s="1845" t="s">
        <v>7</v>
      </c>
      <c r="V62" s="1845" t="s">
        <v>8</v>
      </c>
      <c r="W62" s="1994"/>
      <c r="X62" s="1987"/>
      <c r="Y62" s="1987"/>
      <c r="Z62" s="1987"/>
      <c r="AA62" s="1987"/>
      <c r="AC62" s="395"/>
    </row>
    <row r="63" spans="1:36" s="272" customFormat="1" x14ac:dyDescent="0.25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544"/>
      <c r="Q63" s="2007" t="s">
        <v>1472</v>
      </c>
      <c r="R63" s="1987"/>
      <c r="S63" s="2007"/>
      <c r="T63" s="1987"/>
      <c r="U63" s="1845"/>
      <c r="V63" s="1845"/>
      <c r="W63" s="1994"/>
      <c r="X63" s="1987"/>
      <c r="Y63" s="1987"/>
      <c r="Z63" s="1987"/>
      <c r="AA63" s="1987"/>
      <c r="AC63" s="395"/>
    </row>
    <row r="64" spans="1:36" s="272" customFormat="1" x14ac:dyDescent="0.25">
      <c r="A64" s="273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Q64" s="2007" t="s">
        <v>1480</v>
      </c>
      <c r="R64" s="1987" t="s">
        <v>1500</v>
      </c>
      <c r="S64" s="2007" t="s">
        <v>1469</v>
      </c>
      <c r="T64" s="1987"/>
      <c r="U64" s="1845" t="s">
        <v>417</v>
      </c>
      <c r="V64" s="1845" t="s">
        <v>1489</v>
      </c>
      <c r="W64" s="1994"/>
      <c r="X64" s="1987"/>
      <c r="Y64" s="1987"/>
      <c r="Z64" s="1987"/>
      <c r="AA64" s="1987"/>
      <c r="AC64" s="395"/>
    </row>
    <row r="65" spans="1:31" s="272" customFormat="1" x14ac:dyDescent="0.25">
      <c r="A65" s="273"/>
      <c r="B65" s="273"/>
      <c r="C65" s="273"/>
      <c r="D65" s="273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Q65" s="2007" t="s">
        <v>339</v>
      </c>
      <c r="R65" s="1995">
        <v>71.69</v>
      </c>
      <c r="S65" s="1992">
        <v>6.0752914110260459E-2</v>
      </c>
      <c r="T65" s="2008"/>
      <c r="U65" s="1845" t="s">
        <v>339</v>
      </c>
      <c r="V65" s="1845">
        <v>71.69</v>
      </c>
      <c r="W65" s="1994"/>
      <c r="X65" s="1987"/>
      <c r="Y65" s="1987"/>
      <c r="Z65" s="1987"/>
      <c r="AA65" s="1987"/>
      <c r="AC65" s="395"/>
    </row>
    <row r="66" spans="1:31" s="272" customFormat="1" x14ac:dyDescent="0.25">
      <c r="A66" s="273"/>
      <c r="B66" s="273"/>
      <c r="C66" s="273"/>
      <c r="D66" s="273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Q66" s="2007" t="s">
        <v>347</v>
      </c>
      <c r="R66" s="1995">
        <v>57.440000000000005</v>
      </c>
      <c r="S66" s="1992">
        <v>4.8676905935184284E-2</v>
      </c>
      <c r="T66" s="2008"/>
      <c r="U66" s="1845" t="s">
        <v>347</v>
      </c>
      <c r="V66" s="1845">
        <v>57.440000000000005</v>
      </c>
      <c r="W66" s="1994"/>
      <c r="X66" s="1987"/>
      <c r="Y66" s="1987"/>
      <c r="Z66" s="1987"/>
      <c r="AA66" s="1987"/>
      <c r="AC66" s="395"/>
    </row>
    <row r="67" spans="1:31" s="272" customFormat="1" x14ac:dyDescent="0.25">
      <c r="A67" s="273"/>
      <c r="B67" s="273"/>
      <c r="C67" s="273"/>
      <c r="D67" s="273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Q67" s="2007" t="s">
        <v>349</v>
      </c>
      <c r="R67" s="1995">
        <v>53.3</v>
      </c>
      <c r="S67" s="1992">
        <v>4.516850777063583E-2</v>
      </c>
      <c r="T67" s="2008"/>
      <c r="U67" s="1845" t="s">
        <v>349</v>
      </c>
      <c r="V67" s="1845">
        <v>53.3</v>
      </c>
      <c r="W67" s="1994"/>
      <c r="X67" s="1987"/>
      <c r="Y67" s="1987"/>
      <c r="Z67" s="1987"/>
      <c r="AA67" s="1987"/>
      <c r="AC67" s="395"/>
    </row>
    <row r="68" spans="1:31" s="272" customFormat="1" x14ac:dyDescent="0.25">
      <c r="A68" s="273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Q68" s="2007" t="s">
        <v>383</v>
      </c>
      <c r="R68" s="1995">
        <v>39</v>
      </c>
      <c r="S68" s="1992">
        <v>3.3050127637050605E-2</v>
      </c>
      <c r="T68" s="2008"/>
      <c r="U68" s="1845" t="s">
        <v>383</v>
      </c>
      <c r="V68" s="1845">
        <v>39</v>
      </c>
      <c r="W68" s="1994"/>
      <c r="X68" s="1987"/>
      <c r="Y68" s="1987"/>
      <c r="Z68" s="1987"/>
      <c r="AA68" s="1987"/>
      <c r="AC68" s="395"/>
    </row>
    <row r="69" spans="1:31" s="272" customFormat="1" x14ac:dyDescent="0.25">
      <c r="A69" s="273"/>
      <c r="B69" s="273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Q69" s="2007" t="s">
        <v>235</v>
      </c>
      <c r="R69" s="1995">
        <v>32</v>
      </c>
      <c r="S69" s="1992">
        <v>2.7118053445785113E-2</v>
      </c>
      <c r="T69" s="2008"/>
      <c r="U69" s="1845" t="s">
        <v>235</v>
      </c>
      <c r="V69" s="1845">
        <v>32</v>
      </c>
      <c r="W69" s="1994"/>
      <c r="X69" s="1987"/>
      <c r="Y69" s="1987"/>
      <c r="Z69" s="1987"/>
      <c r="AA69" s="1987"/>
      <c r="AC69" s="395"/>
    </row>
    <row r="70" spans="1:31" s="272" customFormat="1" x14ac:dyDescent="0.25">
      <c r="A70" s="273"/>
      <c r="B70" s="273"/>
      <c r="C70" s="273"/>
      <c r="D70" s="273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Q70" s="2007" t="s">
        <v>319</v>
      </c>
      <c r="R70" s="1995">
        <v>26.93</v>
      </c>
      <c r="S70" s="1992">
        <v>2.2821536852968533E-2</v>
      </c>
      <c r="T70" s="1987"/>
      <c r="U70" s="1845" t="s">
        <v>319</v>
      </c>
      <c r="V70" s="1845">
        <v>26.93</v>
      </c>
      <c r="W70" s="1994"/>
      <c r="X70" s="1987"/>
      <c r="Y70" s="1987"/>
      <c r="Z70" s="1987"/>
      <c r="AA70" s="1987"/>
      <c r="AC70" s="395"/>
    </row>
    <row r="71" spans="1:31" s="272" customFormat="1" x14ac:dyDescent="0.25">
      <c r="A71" s="273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Q71" s="2007" t="s">
        <v>1470</v>
      </c>
      <c r="R71" s="1995">
        <v>899.66570000000036</v>
      </c>
      <c r="S71" s="1992">
        <v>0.76241195424811514</v>
      </c>
      <c r="T71" s="2008"/>
      <c r="U71" s="1845" t="s">
        <v>377</v>
      </c>
      <c r="V71" s="1845">
        <v>22.48</v>
      </c>
      <c r="W71" s="1994"/>
      <c r="X71" s="1987"/>
      <c r="Y71" s="1987"/>
      <c r="Z71" s="1987"/>
      <c r="AA71" s="1987"/>
      <c r="AC71" s="395"/>
    </row>
    <row r="72" spans="1:31" s="272" customFormat="1" x14ac:dyDescent="0.25">
      <c r="A72" s="273"/>
      <c r="B72" s="273"/>
      <c r="C72" s="273"/>
      <c r="D72" s="273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Q72" s="2007" t="s">
        <v>1452</v>
      </c>
      <c r="R72" s="1995">
        <v>1180.0257000000004</v>
      </c>
      <c r="S72" s="1992">
        <v>1</v>
      </c>
      <c r="T72" s="1987"/>
      <c r="U72" s="1845" t="s">
        <v>198</v>
      </c>
      <c r="V72" s="1845">
        <v>302.83999999999997</v>
      </c>
      <c r="W72" s="1994"/>
      <c r="X72" s="1987"/>
      <c r="Y72" s="1987"/>
      <c r="Z72" s="1987"/>
      <c r="AA72" s="1845"/>
      <c r="AB72"/>
      <c r="AC72" s="395"/>
      <c r="AD72"/>
      <c r="AE72"/>
    </row>
    <row r="73" spans="1:31" s="272" customFormat="1" x14ac:dyDescent="0.25">
      <c r="A73" s="273"/>
      <c r="B73" s="273"/>
      <c r="C73" s="273"/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Q73" s="1987"/>
      <c r="R73" s="1987"/>
      <c r="S73" s="1987"/>
      <c r="T73" s="1987"/>
      <c r="U73" s="1994"/>
      <c r="V73" s="1994"/>
      <c r="W73" s="1994"/>
      <c r="X73" s="1987"/>
      <c r="Y73" s="1987"/>
      <c r="Z73" s="1987"/>
      <c r="AA73" s="1845"/>
      <c r="AB73"/>
      <c r="AC73" s="395"/>
      <c r="AD73"/>
      <c r="AE73"/>
    </row>
    <row r="74" spans="1:31" s="272" customFormat="1" x14ac:dyDescent="0.25">
      <c r="A74" s="273"/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Q74" s="1987"/>
      <c r="R74" s="1987"/>
      <c r="S74" s="1987"/>
      <c r="T74" s="1987"/>
      <c r="U74" s="1994"/>
      <c r="V74" s="1994"/>
      <c r="W74" s="1994"/>
      <c r="X74" s="1987"/>
      <c r="Y74" s="1987"/>
      <c r="Z74" s="1987"/>
      <c r="AA74" s="1845"/>
      <c r="AB74"/>
      <c r="AC74" s="395"/>
      <c r="AD74"/>
      <c r="AE74"/>
    </row>
    <row r="75" spans="1:31" s="272" customFormat="1" x14ac:dyDescent="0.25">
      <c r="A75" s="273"/>
      <c r="B75" s="273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Q75" s="1987"/>
      <c r="R75" s="1987"/>
      <c r="S75" s="1987"/>
      <c r="T75" s="1987"/>
      <c r="U75" s="1994"/>
      <c r="V75" s="1994"/>
      <c r="W75" s="1994"/>
      <c r="X75" s="1987"/>
      <c r="Y75" s="1987"/>
      <c r="Z75" s="1987"/>
      <c r="AA75" s="1845"/>
      <c r="AB75"/>
      <c r="AC75" s="395"/>
      <c r="AD75"/>
      <c r="AE75"/>
    </row>
    <row r="76" spans="1:31" s="272" customFormat="1" x14ac:dyDescent="0.25">
      <c r="A76" s="273"/>
      <c r="B76" s="273"/>
      <c r="C76" s="273"/>
      <c r="D76" s="273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Q76" s="1987"/>
      <c r="R76" s="1987"/>
      <c r="S76" s="1987"/>
      <c r="T76" s="1987"/>
      <c r="U76" s="1994"/>
      <c r="V76" s="1994"/>
      <c r="W76" s="1994"/>
      <c r="X76" s="1987"/>
      <c r="Y76" s="1987"/>
      <c r="Z76" s="1987"/>
      <c r="AA76" s="1845"/>
      <c r="AB76"/>
      <c r="AC76" s="395"/>
      <c r="AD76"/>
      <c r="AE76"/>
    </row>
    <row r="77" spans="1:31" s="272" customFormat="1" x14ac:dyDescent="0.25">
      <c r="A77" s="273"/>
      <c r="B77" s="273"/>
      <c r="C77" s="273"/>
      <c r="D77" s="273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Q77" s="1987"/>
      <c r="R77" s="1987"/>
      <c r="S77" s="1987"/>
      <c r="T77" s="1987"/>
      <c r="U77" s="1845"/>
      <c r="V77" s="1845"/>
      <c r="W77" s="1994"/>
      <c r="X77" s="1987"/>
      <c r="Y77" s="1987"/>
      <c r="Z77" s="1987"/>
      <c r="AA77" s="1845"/>
      <c r="AB77"/>
      <c r="AD77"/>
      <c r="AE77"/>
    </row>
    <row r="78" spans="1:31" s="272" customFormat="1" x14ac:dyDescent="0.25">
      <c r="A78" s="273"/>
      <c r="B78" s="273"/>
      <c r="C78" s="273"/>
      <c r="D78" s="273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Q78" s="1987"/>
      <c r="R78" s="1987"/>
      <c r="S78" s="1987"/>
      <c r="T78" s="1987"/>
      <c r="U78" s="1845"/>
      <c r="V78" s="1845"/>
      <c r="W78" s="1994"/>
      <c r="X78" s="1987"/>
      <c r="Y78" s="1987"/>
      <c r="Z78" s="1987"/>
      <c r="AA78" s="1845"/>
      <c r="AB78"/>
      <c r="AD78"/>
      <c r="AE78"/>
    </row>
    <row r="79" spans="1:31" s="272" customFormat="1" x14ac:dyDescent="0.25">
      <c r="A79" s="273"/>
      <c r="B79" s="273"/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Q79" s="1987"/>
      <c r="R79" s="1987"/>
      <c r="S79" s="1987"/>
      <c r="T79" s="1987"/>
      <c r="U79" s="1845"/>
      <c r="V79" s="1845"/>
      <c r="W79" s="1994"/>
      <c r="X79" s="1987"/>
      <c r="Y79" s="1987"/>
      <c r="Z79" s="1987"/>
      <c r="AA79" s="1845"/>
      <c r="AB79"/>
      <c r="AD79"/>
      <c r="AE79"/>
    </row>
    <row r="80" spans="1:31" s="272" customFormat="1" x14ac:dyDescent="0.25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Q80" s="1987"/>
      <c r="R80" s="1987"/>
      <c r="S80" s="1987"/>
      <c r="T80" s="1987"/>
      <c r="U80" s="1845"/>
      <c r="V80" s="1845"/>
      <c r="W80" s="1994"/>
      <c r="X80" s="1987"/>
      <c r="Y80" s="1987"/>
      <c r="Z80" s="1987"/>
      <c r="AA80" s="1845"/>
      <c r="AB80"/>
      <c r="AD80"/>
      <c r="AE80"/>
    </row>
    <row r="81" spans="1:31" s="272" customFormat="1" x14ac:dyDescent="0.25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Q81" s="1845"/>
      <c r="R81" s="1845"/>
      <c r="S81" s="1987"/>
      <c r="T81" s="1987"/>
      <c r="U81" s="1845"/>
      <c r="V81" s="1845"/>
      <c r="W81" s="1994"/>
      <c r="X81" s="1987"/>
      <c r="Y81" s="1987"/>
      <c r="Z81" s="1987"/>
      <c r="AA81" s="1845"/>
      <c r="AB81"/>
      <c r="AD81"/>
      <c r="AE81"/>
    </row>
    <row r="82" spans="1:31" s="272" customFormat="1" ht="20.25" x14ac:dyDescent="0.3">
      <c r="A82" s="579"/>
      <c r="B82" s="580"/>
      <c r="C82" s="580"/>
      <c r="D82" s="580"/>
      <c r="E82" s="580"/>
      <c r="F82" s="580"/>
      <c r="G82" s="580"/>
      <c r="H82" s="580"/>
      <c r="I82" s="580"/>
      <c r="J82" s="580"/>
      <c r="K82" s="580"/>
      <c r="L82" s="580"/>
      <c r="M82" s="580"/>
      <c r="N82" s="273"/>
      <c r="O82" s="273"/>
      <c r="Q82" s="1845"/>
      <c r="R82" s="1845"/>
      <c r="S82" s="1987"/>
      <c r="T82" s="1987"/>
      <c r="U82" s="1845"/>
      <c r="V82" s="1845"/>
      <c r="W82" s="1994"/>
      <c r="X82" s="1987"/>
      <c r="Y82" s="1987"/>
      <c r="Z82" s="1987"/>
      <c r="AA82" s="1845"/>
      <c r="AB82"/>
      <c r="AD82"/>
      <c r="AE82"/>
    </row>
    <row r="83" spans="1:31" s="272" customFormat="1" ht="15.75" x14ac:dyDescent="0.25">
      <c r="A83" s="543" t="s">
        <v>1501</v>
      </c>
      <c r="B83" s="580"/>
      <c r="C83" s="580"/>
      <c r="D83" s="580"/>
      <c r="E83" s="580"/>
      <c r="F83" s="580"/>
      <c r="G83" s="580"/>
      <c r="H83" s="580"/>
      <c r="I83" s="580"/>
      <c r="J83" s="580"/>
      <c r="K83" s="580"/>
      <c r="L83" s="580"/>
      <c r="M83" s="580"/>
      <c r="N83" s="273"/>
      <c r="O83" s="273"/>
      <c r="Q83" s="1845" t="s">
        <v>1368</v>
      </c>
      <c r="R83" s="1845" t="s">
        <v>393</v>
      </c>
      <c r="S83" s="1845"/>
      <c r="T83" s="1845"/>
      <c r="U83" s="1845"/>
      <c r="V83" s="1845"/>
      <c r="W83" s="1845"/>
      <c r="X83" s="1845"/>
      <c r="Y83" s="1845"/>
      <c r="Z83" s="1987"/>
      <c r="AA83" s="1845"/>
      <c r="AB83"/>
      <c r="AD83"/>
      <c r="AE83"/>
    </row>
    <row r="84" spans="1:31" s="272" customFormat="1" ht="15.75" x14ac:dyDescent="0.25">
      <c r="A84" s="580"/>
      <c r="B84" s="580"/>
      <c r="C84" s="580"/>
      <c r="D84" s="580"/>
      <c r="E84" s="580"/>
      <c r="F84" s="580"/>
      <c r="G84" s="580"/>
      <c r="H84" s="580"/>
      <c r="I84" s="580"/>
      <c r="J84" s="580"/>
      <c r="K84" s="580"/>
      <c r="L84" s="580"/>
      <c r="M84" s="580"/>
      <c r="N84" s="273"/>
      <c r="O84" s="273"/>
      <c r="Q84" s="1845" t="s">
        <v>7</v>
      </c>
      <c r="R84" s="1845" t="s">
        <v>8</v>
      </c>
      <c r="S84" s="1845"/>
      <c r="T84" s="1845"/>
      <c r="U84" s="1845"/>
      <c r="V84" s="1845"/>
      <c r="W84" s="1845"/>
      <c r="X84" s="1845"/>
      <c r="Y84" s="1845"/>
      <c r="Z84" s="1987"/>
      <c r="AA84" s="1845"/>
      <c r="AB84"/>
      <c r="AD84"/>
      <c r="AE84"/>
    </row>
    <row r="85" spans="1:31" s="272" customFormat="1" ht="21" customHeight="1" x14ac:dyDescent="0.25">
      <c r="A85" s="1672" t="s">
        <v>1482</v>
      </c>
      <c r="B85" s="1673"/>
      <c r="C85" s="1676" t="s">
        <v>1455</v>
      </c>
      <c r="D85" s="1677"/>
      <c r="E85" s="1677"/>
      <c r="F85" s="581"/>
      <c r="G85" s="1676" t="s">
        <v>1457</v>
      </c>
      <c r="H85" s="1677"/>
      <c r="I85" s="1677"/>
      <c r="J85" s="1678"/>
      <c r="K85" s="1672" t="s">
        <v>1168</v>
      </c>
      <c r="L85" s="1679"/>
      <c r="M85" s="1679"/>
      <c r="N85" s="1680"/>
      <c r="O85" s="582" t="s">
        <v>1385</v>
      </c>
      <c r="Q85" s="1845"/>
      <c r="R85" s="1845"/>
      <c r="S85" s="1845"/>
      <c r="T85" s="1845"/>
      <c r="U85" s="1845"/>
      <c r="V85" s="1845"/>
      <c r="W85" s="1845"/>
      <c r="X85" s="1845"/>
      <c r="Y85" s="1845"/>
      <c r="Z85" s="1987"/>
      <c r="AA85" s="1845"/>
      <c r="AB85"/>
      <c r="AD85"/>
      <c r="AE85"/>
    </row>
    <row r="86" spans="1:31" s="272" customFormat="1" ht="21" customHeight="1" x14ac:dyDescent="0.25">
      <c r="A86" s="1674"/>
      <c r="B86" s="1675"/>
      <c r="C86" s="582" t="s">
        <v>1445</v>
      </c>
      <c r="D86" s="583" t="s">
        <v>1446</v>
      </c>
      <c r="E86" s="583" t="s">
        <v>409</v>
      </c>
      <c r="F86" s="583" t="s">
        <v>1447</v>
      </c>
      <c r="G86" s="583" t="s">
        <v>1445</v>
      </c>
      <c r="H86" s="583" t="s">
        <v>1446</v>
      </c>
      <c r="I86" s="583" t="s">
        <v>409</v>
      </c>
      <c r="J86" s="583" t="s">
        <v>1447</v>
      </c>
      <c r="K86" s="583" t="s">
        <v>1445</v>
      </c>
      <c r="L86" s="583" t="s">
        <v>1446</v>
      </c>
      <c r="M86" s="583" t="s">
        <v>409</v>
      </c>
      <c r="N86" s="584" t="s">
        <v>1447</v>
      </c>
      <c r="O86" s="585" t="s">
        <v>1462</v>
      </c>
      <c r="Q86" s="1845" t="s">
        <v>1489</v>
      </c>
      <c r="R86" s="1845" t="s">
        <v>402</v>
      </c>
      <c r="S86" s="1845"/>
      <c r="T86" s="1845"/>
      <c r="U86" s="1845"/>
      <c r="V86" s="1845"/>
      <c r="W86" s="1845"/>
      <c r="X86" s="1845"/>
      <c r="Y86" s="1845"/>
      <c r="Z86" s="1845"/>
      <c r="AA86" s="1845"/>
      <c r="AB86"/>
      <c r="AC86"/>
      <c r="AD86"/>
      <c r="AE86"/>
    </row>
    <row r="87" spans="1:31" s="272" customFormat="1" ht="21" customHeight="1" x14ac:dyDescent="0.25">
      <c r="A87" s="586" t="s">
        <v>1483</v>
      </c>
      <c r="B87" s="587"/>
      <c r="C87" s="588">
        <f t="shared" ref="C87:J88" si="0">+R89</f>
        <v>5360.6890000000012</v>
      </c>
      <c r="D87" s="588">
        <f t="shared" si="0"/>
        <v>7267.2609999999986</v>
      </c>
      <c r="E87" s="588">
        <f t="shared" si="0"/>
        <v>480.803</v>
      </c>
      <c r="F87" s="588">
        <f t="shared" si="0"/>
        <v>1014.9900000000005</v>
      </c>
      <c r="G87" s="588">
        <f t="shared" si="0"/>
        <v>13.100999999999994</v>
      </c>
      <c r="H87" s="588">
        <f t="shared" si="0"/>
        <v>178.00799999999973</v>
      </c>
      <c r="I87" s="588">
        <f t="shared" si="0"/>
        <v>12.5</v>
      </c>
      <c r="J87" s="588">
        <f t="shared" si="0"/>
        <v>0.7</v>
      </c>
      <c r="K87" s="588">
        <f>C87+G87</f>
        <v>5373.7900000000009</v>
      </c>
      <c r="L87" s="588">
        <f>D87+H87</f>
        <v>7445.2689999999984</v>
      </c>
      <c r="M87" s="588">
        <f>E87+I87</f>
        <v>493.303</v>
      </c>
      <c r="N87" s="589">
        <f>+F87+J87</f>
        <v>1015.6900000000005</v>
      </c>
      <c r="O87" s="590">
        <f>K87+L87+N87+M87</f>
        <v>14328.052</v>
      </c>
      <c r="Q87" s="1845"/>
      <c r="R87" s="1845" t="s">
        <v>1455</v>
      </c>
      <c r="S87" s="1845"/>
      <c r="T87" s="1845"/>
      <c r="U87" s="1845"/>
      <c r="V87" s="1845" t="s">
        <v>1456</v>
      </c>
      <c r="W87" s="1845"/>
      <c r="X87" s="1845"/>
      <c r="Y87" s="1845"/>
      <c r="Z87" s="1845" t="s">
        <v>198</v>
      </c>
      <c r="AA87" s="1845"/>
      <c r="AB87"/>
      <c r="AC87"/>
      <c r="AD87"/>
      <c r="AE87"/>
    </row>
    <row r="88" spans="1:31" s="272" customFormat="1" ht="21" customHeight="1" thickBot="1" x14ac:dyDescent="0.3">
      <c r="A88" s="591" t="s">
        <v>1484</v>
      </c>
      <c r="B88" s="592"/>
      <c r="C88" s="593">
        <f t="shared" si="0"/>
        <v>36.68</v>
      </c>
      <c r="D88" s="593">
        <f t="shared" si="0"/>
        <v>176.83200000000002</v>
      </c>
      <c r="E88" s="593"/>
      <c r="F88" s="593"/>
      <c r="G88" s="593">
        <f t="shared" si="0"/>
        <v>80.834000000000003</v>
      </c>
      <c r="H88" s="593">
        <f>+W90</f>
        <v>1003.1937</v>
      </c>
      <c r="I88" s="593"/>
      <c r="J88" s="593"/>
      <c r="K88" s="593">
        <f>C88+G88</f>
        <v>117.51400000000001</v>
      </c>
      <c r="L88" s="593">
        <f>D88+H88</f>
        <v>1180.0257000000001</v>
      </c>
      <c r="M88" s="593"/>
      <c r="N88" s="594"/>
      <c r="O88" s="595">
        <f>K88+L88+N88</f>
        <v>1297.5397000000003</v>
      </c>
      <c r="P88" s="596"/>
      <c r="Q88" s="1845" t="s">
        <v>417</v>
      </c>
      <c r="R88" s="1845" t="s">
        <v>407</v>
      </c>
      <c r="S88" s="1845" t="s">
        <v>408</v>
      </c>
      <c r="T88" s="1845" t="s">
        <v>409</v>
      </c>
      <c r="U88" s="1845" t="s">
        <v>410</v>
      </c>
      <c r="V88" s="1845" t="s">
        <v>407</v>
      </c>
      <c r="W88" s="1845" t="s">
        <v>408</v>
      </c>
      <c r="X88" s="1845" t="s">
        <v>409</v>
      </c>
      <c r="Y88" s="1845" t="s">
        <v>410</v>
      </c>
      <c r="Z88" s="1845"/>
      <c r="AA88" s="1845"/>
      <c r="AB88"/>
      <c r="AC88"/>
      <c r="AD88"/>
      <c r="AE88"/>
    </row>
    <row r="89" spans="1:31" s="272" customFormat="1" ht="21" customHeight="1" thickTop="1" x14ac:dyDescent="0.25">
      <c r="A89" s="597" t="s">
        <v>1485</v>
      </c>
      <c r="B89" s="598"/>
      <c r="C89" s="599">
        <f t="shared" ref="C89:O89" si="1">+C88+C87</f>
        <v>5397.3690000000015</v>
      </c>
      <c r="D89" s="599">
        <f t="shared" si="1"/>
        <v>7444.0929999999989</v>
      </c>
      <c r="E89" s="599">
        <f t="shared" si="1"/>
        <v>480.803</v>
      </c>
      <c r="F89" s="599"/>
      <c r="G89" s="599">
        <f t="shared" si="1"/>
        <v>93.935000000000002</v>
      </c>
      <c r="H89" s="599">
        <f t="shared" si="1"/>
        <v>1181.2016999999998</v>
      </c>
      <c r="I89" s="599">
        <f t="shared" si="1"/>
        <v>12.5</v>
      </c>
      <c r="J89" s="599">
        <f t="shared" si="1"/>
        <v>0.7</v>
      </c>
      <c r="K89" s="599">
        <f t="shared" si="1"/>
        <v>5491.304000000001</v>
      </c>
      <c r="L89" s="599">
        <f t="shared" si="1"/>
        <v>8625.2946999999986</v>
      </c>
      <c r="M89" s="599">
        <f t="shared" si="1"/>
        <v>493.303</v>
      </c>
      <c r="N89" s="600">
        <f t="shared" si="1"/>
        <v>1015.6900000000005</v>
      </c>
      <c r="O89" s="601">
        <f t="shared" si="1"/>
        <v>15625.591700000001</v>
      </c>
      <c r="Q89" s="1845" t="s">
        <v>1366</v>
      </c>
      <c r="R89" s="1845">
        <v>5360.6890000000012</v>
      </c>
      <c r="S89" s="1845">
        <v>7267.2609999999986</v>
      </c>
      <c r="T89" s="1845">
        <v>480.803</v>
      </c>
      <c r="U89" s="1845">
        <v>1014.9900000000005</v>
      </c>
      <c r="V89" s="1845">
        <v>13.100999999999994</v>
      </c>
      <c r="W89" s="1845">
        <v>178.00799999999973</v>
      </c>
      <c r="X89" s="1845">
        <v>12.5</v>
      </c>
      <c r="Y89" s="1845">
        <v>0.7</v>
      </c>
      <c r="Z89" s="1845">
        <v>14328.052000000001</v>
      </c>
      <c r="AA89" s="1845"/>
      <c r="AB89"/>
      <c r="AC89"/>
      <c r="AD89"/>
      <c r="AE89"/>
    </row>
    <row r="90" spans="1:31" s="272" customFormat="1" ht="21" customHeight="1" x14ac:dyDescent="0.25">
      <c r="A90" s="602" t="s">
        <v>1486</v>
      </c>
      <c r="B90" s="603"/>
      <c r="C90" s="1681">
        <f>+SUM(C89:F89)</f>
        <v>13322.264999999999</v>
      </c>
      <c r="D90" s="1682"/>
      <c r="E90" s="1682"/>
      <c r="F90" s="1683"/>
      <c r="G90" s="1681">
        <f>+SUM(G89:J89)</f>
        <v>1288.3366999999998</v>
      </c>
      <c r="H90" s="1682"/>
      <c r="I90" s="1682"/>
      <c r="J90" s="1683"/>
      <c r="K90" s="1681">
        <f>+SUM(K89:N89)</f>
        <v>15625.591699999999</v>
      </c>
      <c r="L90" s="1682"/>
      <c r="M90" s="1682"/>
      <c r="N90" s="1684"/>
      <c r="O90" s="604"/>
      <c r="P90" s="596"/>
      <c r="Q90" s="1845" t="s">
        <v>1431</v>
      </c>
      <c r="R90" s="1845">
        <v>36.68</v>
      </c>
      <c r="S90" s="1845">
        <v>176.83200000000002</v>
      </c>
      <c r="T90" s="1845"/>
      <c r="U90" s="1845"/>
      <c r="V90" s="1845">
        <v>80.834000000000003</v>
      </c>
      <c r="W90" s="1845">
        <v>1003.1937</v>
      </c>
      <c r="X90" s="1845"/>
      <c r="Y90" s="1845"/>
      <c r="Z90" s="1845">
        <v>1297.5397</v>
      </c>
      <c r="AA90" s="1845"/>
      <c r="AB90"/>
      <c r="AC90"/>
      <c r="AD90"/>
      <c r="AE90"/>
    </row>
    <row r="91" spans="1:31" s="272" customFormat="1" ht="21" customHeight="1" x14ac:dyDescent="0.25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Q91" s="1845" t="s">
        <v>198</v>
      </c>
      <c r="R91" s="1845">
        <v>5397.3690000000015</v>
      </c>
      <c r="S91" s="1845">
        <v>7444.0929999999989</v>
      </c>
      <c r="T91" s="1845">
        <v>480.803</v>
      </c>
      <c r="U91" s="1845">
        <v>1014.9900000000005</v>
      </c>
      <c r="V91" s="1845">
        <v>93.935000000000002</v>
      </c>
      <c r="W91" s="1845">
        <v>1181.2016999999998</v>
      </c>
      <c r="X91" s="1845">
        <v>12.5</v>
      </c>
      <c r="Y91" s="1845">
        <v>0.7</v>
      </c>
      <c r="Z91" s="1845">
        <v>15625.591700000001</v>
      </c>
      <c r="AA91" s="1845"/>
      <c r="AB91"/>
      <c r="AC91"/>
      <c r="AD91"/>
      <c r="AE91"/>
    </row>
    <row r="92" spans="1:31" s="272" customFormat="1" x14ac:dyDescent="0.25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Q92" s="1845"/>
      <c r="R92" s="1845"/>
      <c r="S92" s="1845"/>
      <c r="T92" s="1845"/>
      <c r="U92" s="1845"/>
      <c r="V92" s="1845"/>
      <c r="W92" s="1845"/>
      <c r="X92" s="1845"/>
      <c r="Y92" s="1845"/>
      <c r="Z92" s="1845"/>
      <c r="AA92" s="1845"/>
      <c r="AB92"/>
      <c r="AD92"/>
      <c r="AE92"/>
    </row>
  </sheetData>
  <mergeCells count="7">
    <mergeCell ref="A85:B86"/>
    <mergeCell ref="C85:E85"/>
    <mergeCell ref="G85:J85"/>
    <mergeCell ref="K85:N85"/>
    <mergeCell ref="C90:F90"/>
    <mergeCell ref="G90:J90"/>
    <mergeCell ref="K90:N90"/>
  </mergeCells>
  <pageMargins left="0.78740157480314965" right="0.59055118110236227" top="0.59055118110236227" bottom="0.59055118110236227" header="0" footer="0"/>
  <pageSetup paperSize="9" scale="50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FDB0-5ADD-4954-98D1-1139621D9CAC}">
  <sheetPr codeName="Hoja19">
    <pageSetUpPr fitToPage="1"/>
  </sheetPr>
  <dimension ref="A1:U88"/>
  <sheetViews>
    <sheetView view="pageBreakPreview" zoomScale="80" zoomScaleNormal="130" zoomScaleSheetLayoutView="80" workbookViewId="0">
      <selection activeCell="D28" sqref="D28"/>
    </sheetView>
  </sheetViews>
  <sheetFormatPr baseColWidth="10" defaultRowHeight="13.5" x14ac:dyDescent="0.25"/>
  <cols>
    <col min="1" max="1" width="2.140625" style="460" customWidth="1"/>
    <col min="2" max="2" width="23.5703125" style="461" customWidth="1"/>
    <col min="3" max="3" width="10.7109375" style="461" customWidth="1"/>
    <col min="4" max="5" width="9.5703125" style="461" customWidth="1"/>
    <col min="6" max="6" width="9.140625" style="461" customWidth="1"/>
    <col min="7" max="7" width="11.5703125" style="461" customWidth="1"/>
    <col min="8" max="9" width="11.42578125" style="461"/>
    <col min="10" max="10" width="19.42578125" style="461" customWidth="1"/>
    <col min="11" max="12" width="11.42578125" style="461"/>
    <col min="13" max="13" width="5.7109375" style="461" bestFit="1" customWidth="1"/>
    <col min="14" max="14" width="30.140625" style="2009" bestFit="1" customWidth="1"/>
    <col min="15" max="15" width="23.7109375" style="2009" bestFit="1" customWidth="1"/>
    <col min="16" max="16" width="9.28515625" style="2009" bestFit="1" customWidth="1"/>
    <col min="17" max="18" width="8.140625" style="2009" bestFit="1" customWidth="1"/>
    <col min="19" max="19" width="14.7109375" style="2009" bestFit="1" customWidth="1"/>
    <col min="20" max="20" width="13.28515625" style="2009" bestFit="1" customWidth="1"/>
    <col min="21" max="21" width="11.42578125" style="2009"/>
    <col min="22" max="16384" width="11.42578125" style="461"/>
  </cols>
  <sheetData>
    <row r="1" spans="1:21" s="459" customFormat="1" ht="17.25" x14ac:dyDescent="0.3">
      <c r="A1" s="605" t="s">
        <v>1502</v>
      </c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402"/>
      <c r="N1" s="2009"/>
      <c r="O1" s="2009"/>
      <c r="P1" s="2009"/>
      <c r="Q1" s="2009"/>
      <c r="R1" s="2009"/>
      <c r="S1" s="2009"/>
      <c r="T1" s="2010"/>
      <c r="U1" s="2010"/>
    </row>
    <row r="2" spans="1:21" x14ac:dyDescent="0.25"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</row>
    <row r="3" spans="1:21" x14ac:dyDescent="0.25">
      <c r="B3" s="462" t="s">
        <v>1503</v>
      </c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2011" t="s">
        <v>3</v>
      </c>
      <c r="O3" s="2012" t="s">
        <v>393</v>
      </c>
      <c r="P3" s="2012"/>
      <c r="Q3" s="2012"/>
      <c r="R3" s="2012"/>
    </row>
    <row r="4" spans="1:21" x14ac:dyDescent="0.25">
      <c r="B4" s="462"/>
      <c r="C4" s="460"/>
      <c r="D4" s="460"/>
      <c r="E4" s="460"/>
      <c r="F4" s="460"/>
      <c r="G4" s="460"/>
      <c r="H4" s="460"/>
      <c r="I4" s="460"/>
      <c r="J4" s="460"/>
      <c r="K4" s="460"/>
      <c r="L4" s="460"/>
      <c r="M4" s="460"/>
      <c r="N4" s="2011" t="s">
        <v>7</v>
      </c>
      <c r="O4" s="2012" t="s">
        <v>8</v>
      </c>
      <c r="P4" s="2012"/>
      <c r="Q4" s="2012"/>
      <c r="R4" s="2012"/>
      <c r="S4" s="2012"/>
    </row>
    <row r="5" spans="1:21" ht="14.25" thickBot="1" x14ac:dyDescent="0.3">
      <c r="B5" s="460"/>
      <c r="C5" s="460"/>
      <c r="D5" s="460"/>
      <c r="E5" s="460"/>
      <c r="F5" s="460"/>
      <c r="G5" s="460"/>
      <c r="H5" s="460"/>
      <c r="I5" s="460"/>
      <c r="J5" s="460"/>
      <c r="K5" s="460"/>
      <c r="L5" s="460"/>
      <c r="M5" s="460"/>
      <c r="N5" s="2012"/>
      <c r="O5" s="2012"/>
      <c r="P5" s="2012"/>
      <c r="Q5" s="2012"/>
      <c r="R5" s="2012"/>
      <c r="S5" s="2012"/>
    </row>
    <row r="6" spans="1:21" ht="15" x14ac:dyDescent="0.25">
      <c r="B6" s="606" t="s">
        <v>1444</v>
      </c>
      <c r="C6" s="1627" t="s">
        <v>1445</v>
      </c>
      <c r="D6" s="1627" t="s">
        <v>1446</v>
      </c>
      <c r="E6" s="1627" t="s">
        <v>409</v>
      </c>
      <c r="F6" s="1629" t="s">
        <v>1447</v>
      </c>
      <c r="G6" s="1631" t="s">
        <v>1385</v>
      </c>
      <c r="H6" s="460"/>
      <c r="I6" s="460"/>
      <c r="J6" s="460"/>
      <c r="K6" s="460"/>
      <c r="L6" s="460"/>
      <c r="M6" s="460"/>
      <c r="N6" s="1958" t="s">
        <v>1294</v>
      </c>
      <c r="O6" s="1958" t="s">
        <v>402</v>
      </c>
      <c r="P6" s="1958"/>
      <c r="Q6" s="1958"/>
      <c r="R6" s="1958"/>
      <c r="S6" s="1958"/>
      <c r="T6" s="1958"/>
    </row>
    <row r="7" spans="1:21" ht="15.75" thickBot="1" x14ac:dyDescent="0.3">
      <c r="B7" s="607" t="s">
        <v>1448</v>
      </c>
      <c r="C7" s="1701"/>
      <c r="D7" s="1701"/>
      <c r="E7" s="1701"/>
      <c r="F7" s="1702"/>
      <c r="G7" s="1703"/>
      <c r="H7" s="460"/>
      <c r="I7" s="460"/>
      <c r="J7" s="460"/>
      <c r="K7" s="460"/>
      <c r="L7" s="460"/>
      <c r="M7" s="460"/>
      <c r="N7" s="1958" t="s">
        <v>417</v>
      </c>
      <c r="O7" s="1958" t="s">
        <v>407</v>
      </c>
      <c r="P7" s="1958" t="s">
        <v>408</v>
      </c>
      <c r="Q7" s="1958" t="s">
        <v>409</v>
      </c>
      <c r="R7" s="1958" t="s">
        <v>410</v>
      </c>
      <c r="S7" s="1958" t="s">
        <v>198</v>
      </c>
      <c r="T7" s="1958"/>
    </row>
    <row r="8" spans="1:21" ht="15" x14ac:dyDescent="0.25">
      <c r="B8" s="466"/>
      <c r="C8" s="206"/>
      <c r="D8" s="206"/>
      <c r="E8" s="206"/>
      <c r="F8" s="206"/>
      <c r="G8" s="467"/>
      <c r="H8" s="460"/>
      <c r="I8" s="460"/>
      <c r="J8" s="460"/>
      <c r="K8" s="460"/>
      <c r="L8" s="460"/>
      <c r="M8" s="460"/>
      <c r="N8" s="1958" t="s">
        <v>6</v>
      </c>
      <c r="O8" s="1958">
        <v>31420.089275597526</v>
      </c>
      <c r="P8" s="1958">
        <v>25152.959888000012</v>
      </c>
      <c r="Q8" s="1958">
        <v>1316.6066039999994</v>
      </c>
      <c r="R8" s="1958">
        <v>3865.9586940000008</v>
      </c>
      <c r="S8" s="1958">
        <v>61755.614461597535</v>
      </c>
      <c r="T8" s="1958"/>
    </row>
    <row r="9" spans="1:21" ht="15" x14ac:dyDescent="0.25">
      <c r="B9" s="608" t="s">
        <v>1450</v>
      </c>
      <c r="C9" s="609">
        <f>+O8</f>
        <v>31420.089275597526</v>
      </c>
      <c r="D9" s="609">
        <f t="shared" ref="D9:F9" si="0">+P8</f>
        <v>25152.959888000012</v>
      </c>
      <c r="E9" s="609">
        <f t="shared" si="0"/>
        <v>1316.6066039999994</v>
      </c>
      <c r="F9" s="609">
        <f t="shared" si="0"/>
        <v>3865.9586940000008</v>
      </c>
      <c r="G9" s="488">
        <f>SUM(C9:F9)</f>
        <v>61755.614461597535</v>
      </c>
      <c r="H9" s="460"/>
      <c r="I9" s="460"/>
      <c r="J9" s="460"/>
      <c r="K9" s="460"/>
      <c r="L9" s="460"/>
      <c r="M9" s="460"/>
      <c r="N9" s="1958" t="s">
        <v>203</v>
      </c>
      <c r="O9" s="1958">
        <v>612.89548259999981</v>
      </c>
      <c r="P9" s="1958">
        <v>1426.3745011317126</v>
      </c>
      <c r="Q9" s="1958"/>
      <c r="R9" s="1958"/>
      <c r="S9" s="1958">
        <v>2039.2699837317123</v>
      </c>
      <c r="T9" s="1958"/>
    </row>
    <row r="10" spans="1:21" ht="15" x14ac:dyDescent="0.25">
      <c r="B10" s="610"/>
      <c r="C10" s="611"/>
      <c r="D10" s="611"/>
      <c r="E10" s="611"/>
      <c r="F10" s="460"/>
      <c r="G10" s="473">
        <f>G9/G13</f>
        <v>0.96803395755847288</v>
      </c>
      <c r="H10" s="460"/>
      <c r="I10" s="460"/>
      <c r="J10" s="460"/>
      <c r="K10" s="460"/>
      <c r="L10" s="460"/>
      <c r="M10" s="460"/>
      <c r="N10" s="1958" t="s">
        <v>198</v>
      </c>
      <c r="O10" s="1958">
        <v>32032.984758197526</v>
      </c>
      <c r="P10" s="1958">
        <v>26579.334389131724</v>
      </c>
      <c r="Q10" s="1958">
        <v>1316.6066039999994</v>
      </c>
      <c r="R10" s="1958">
        <v>3865.9586940000008</v>
      </c>
      <c r="S10" s="1958">
        <v>63794.884445329248</v>
      </c>
      <c r="T10" s="1958"/>
    </row>
    <row r="11" spans="1:21" ht="15" x14ac:dyDescent="0.25">
      <c r="B11" s="608" t="s">
        <v>1484</v>
      </c>
      <c r="C11" s="609">
        <f>+O9</f>
        <v>612.89548259999981</v>
      </c>
      <c r="D11" s="609">
        <f>+P9</f>
        <v>1426.3745011317126</v>
      </c>
      <c r="E11" s="612"/>
      <c r="F11" s="474"/>
      <c r="G11" s="488">
        <f>SUM(C11:F11)</f>
        <v>2039.2699837317123</v>
      </c>
      <c r="H11" s="460"/>
      <c r="I11" s="460"/>
      <c r="J11" s="460"/>
      <c r="K11" s="460"/>
      <c r="L11" s="460"/>
      <c r="M11" s="460"/>
      <c r="N11" s="1958"/>
      <c r="O11" s="1958"/>
      <c r="P11" s="1958"/>
      <c r="Q11" s="1958"/>
      <c r="R11" s="1958"/>
      <c r="S11" s="1958"/>
      <c r="T11" s="1958"/>
    </row>
    <row r="12" spans="1:21" ht="14.25" thickBot="1" x14ac:dyDescent="0.3">
      <c r="B12" s="613"/>
      <c r="C12" s="614"/>
      <c r="D12" s="614"/>
      <c r="E12" s="614"/>
      <c r="F12" s="478"/>
      <c r="G12" s="479">
        <f>G11/G13</f>
        <v>3.1966042441527107E-2</v>
      </c>
      <c r="H12" s="460"/>
      <c r="I12" s="460"/>
      <c r="J12" s="460"/>
      <c r="K12" s="460"/>
      <c r="L12" s="460"/>
      <c r="M12" s="460"/>
      <c r="P12" s="2013"/>
    </row>
    <row r="13" spans="1:21" ht="15.75" thickTop="1" x14ac:dyDescent="0.25">
      <c r="B13" s="480" t="s">
        <v>1452</v>
      </c>
      <c r="C13" s="481">
        <f>SUM(C9,C11)</f>
        <v>32032.984758197526</v>
      </c>
      <c r="D13" s="481">
        <f>SUM(D9,D11)</f>
        <v>26579.334389131724</v>
      </c>
      <c r="E13" s="482">
        <f>SUM(E9,E11)</f>
        <v>1316.6066039999994</v>
      </c>
      <c r="F13" s="481">
        <f>SUM(F9,F11)</f>
        <v>3865.9586940000008</v>
      </c>
      <c r="G13" s="483">
        <f>SUM(G9,G11)</f>
        <v>63794.884445329248</v>
      </c>
      <c r="H13" s="460"/>
      <c r="I13" s="460"/>
      <c r="J13" s="460"/>
      <c r="K13" s="460"/>
      <c r="L13" s="460"/>
      <c r="M13" s="460"/>
    </row>
    <row r="14" spans="1:21" ht="14.25" thickBot="1" x14ac:dyDescent="0.3">
      <c r="B14" s="210"/>
      <c r="C14" s="484">
        <f>C13/G13</f>
        <v>0.50212466151026669</v>
      </c>
      <c r="D14" s="484">
        <f>D13/G13</f>
        <v>0.41663739373820174</v>
      </c>
      <c r="E14" s="615">
        <f>E13/G13</f>
        <v>2.063812193481283E-2</v>
      </c>
      <c r="F14" s="615">
        <f>F13/G13</f>
        <v>6.0599822816718774E-2</v>
      </c>
      <c r="G14" s="485"/>
      <c r="H14" s="460"/>
      <c r="I14" s="460"/>
      <c r="J14" s="460"/>
      <c r="K14" s="460"/>
      <c r="L14" s="460"/>
      <c r="M14" s="460"/>
      <c r="N14" s="2012"/>
      <c r="O14" s="2012"/>
      <c r="P14" s="2012"/>
      <c r="Q14" s="2012"/>
      <c r="R14" s="2012"/>
    </row>
    <row r="15" spans="1:21" x14ac:dyDescent="0.25">
      <c r="B15" s="460"/>
      <c r="C15" s="460"/>
      <c r="D15" s="460"/>
      <c r="E15" s="460"/>
      <c r="F15" s="460"/>
      <c r="G15" s="460"/>
      <c r="H15" s="460"/>
      <c r="I15" s="460"/>
      <c r="J15" s="460"/>
      <c r="K15" s="460"/>
      <c r="L15" s="460"/>
      <c r="M15" s="460"/>
      <c r="N15" s="2012"/>
      <c r="O15" s="2012"/>
      <c r="P15" s="2012"/>
      <c r="Q15" s="2012"/>
      <c r="R15" s="2012"/>
    </row>
    <row r="16" spans="1:21" x14ac:dyDescent="0.25">
      <c r="B16" s="460"/>
      <c r="C16" s="616"/>
      <c r="D16" s="616"/>
      <c r="E16" s="616"/>
      <c r="F16" s="616"/>
      <c r="G16" s="616"/>
      <c r="H16" s="460"/>
      <c r="I16" s="460"/>
      <c r="J16" s="460"/>
      <c r="K16" s="460"/>
      <c r="L16" s="460"/>
      <c r="M16" s="460"/>
      <c r="N16" s="2012"/>
      <c r="O16" s="2012"/>
      <c r="P16" s="2012"/>
      <c r="Q16" s="2012"/>
    </row>
    <row r="17" spans="2:17" x14ac:dyDescent="0.25">
      <c r="B17" s="460"/>
      <c r="C17" s="616"/>
      <c r="D17" s="616"/>
      <c r="E17" s="616"/>
      <c r="F17" s="616"/>
      <c r="G17" s="616"/>
      <c r="H17" s="460"/>
      <c r="I17" s="460"/>
      <c r="J17" s="460"/>
      <c r="K17" s="460"/>
      <c r="L17" s="460"/>
      <c r="M17" s="460"/>
      <c r="N17" s="2012"/>
      <c r="O17" s="2012"/>
      <c r="P17" s="2012"/>
      <c r="Q17" s="2012"/>
    </row>
    <row r="18" spans="2:17" x14ac:dyDescent="0.25">
      <c r="B18" s="460"/>
      <c r="C18" s="616"/>
      <c r="D18" s="616"/>
      <c r="E18" s="616"/>
      <c r="F18" s="616"/>
      <c r="G18" s="616"/>
      <c r="H18" s="460"/>
      <c r="I18" s="460"/>
      <c r="J18" s="460"/>
      <c r="K18" s="460"/>
      <c r="L18" s="460"/>
      <c r="M18" s="460"/>
      <c r="N18" s="2012"/>
      <c r="O18" s="2012"/>
      <c r="P18" s="2012"/>
      <c r="Q18" s="2012"/>
    </row>
    <row r="19" spans="2:17" x14ac:dyDescent="0.25">
      <c r="B19" s="460"/>
      <c r="C19" s="616"/>
      <c r="D19" s="616"/>
      <c r="E19" s="616"/>
      <c r="F19" s="616"/>
      <c r="G19" s="616"/>
      <c r="H19" s="460"/>
      <c r="I19" s="460"/>
      <c r="J19" s="460"/>
      <c r="K19" s="460"/>
      <c r="L19" s="460"/>
      <c r="M19" s="460"/>
      <c r="N19" s="2012"/>
      <c r="O19" s="2012"/>
      <c r="P19" s="2012"/>
      <c r="Q19" s="2012"/>
    </row>
    <row r="20" spans="2:17" x14ac:dyDescent="0.25">
      <c r="B20" s="460"/>
      <c r="C20" s="616"/>
      <c r="D20" s="616"/>
      <c r="E20" s="616"/>
      <c r="F20" s="616"/>
      <c r="G20" s="616"/>
      <c r="H20" s="460"/>
      <c r="I20" s="460"/>
      <c r="J20" s="460"/>
      <c r="K20" s="460"/>
      <c r="L20" s="460"/>
      <c r="M20" s="460"/>
      <c r="P20" s="2012"/>
      <c r="Q20" s="2012"/>
    </row>
    <row r="21" spans="2:17" x14ac:dyDescent="0.25">
      <c r="B21" s="460"/>
      <c r="C21" s="460"/>
      <c r="D21" s="460"/>
      <c r="E21" s="460"/>
      <c r="F21" s="460"/>
      <c r="G21" s="460"/>
      <c r="H21" s="460"/>
      <c r="I21" s="460"/>
      <c r="J21" s="460"/>
      <c r="K21" s="460"/>
      <c r="L21" s="460"/>
      <c r="M21" s="460"/>
    </row>
    <row r="22" spans="2:17" x14ac:dyDescent="0.25">
      <c r="B22" s="460"/>
      <c r="C22" s="460"/>
      <c r="D22" s="460"/>
      <c r="E22" s="460"/>
      <c r="F22" s="460"/>
      <c r="G22" s="460"/>
      <c r="H22" s="460"/>
      <c r="I22" s="460"/>
      <c r="J22" s="460"/>
      <c r="K22" s="460"/>
      <c r="L22" s="460"/>
      <c r="M22" s="460"/>
    </row>
    <row r="23" spans="2:17" x14ac:dyDescent="0.25">
      <c r="B23" s="460"/>
      <c r="C23" s="460"/>
      <c r="D23" s="460"/>
      <c r="E23" s="460"/>
      <c r="F23" s="460"/>
      <c r="G23" s="460"/>
      <c r="H23" s="460"/>
      <c r="I23" s="460"/>
      <c r="J23" s="460"/>
      <c r="K23" s="460"/>
      <c r="L23" s="460"/>
      <c r="M23" s="460"/>
    </row>
    <row r="24" spans="2:17" x14ac:dyDescent="0.25">
      <c r="B24" s="460"/>
      <c r="C24" s="460"/>
      <c r="D24" s="460"/>
      <c r="E24" s="460"/>
      <c r="F24" s="460"/>
      <c r="G24" s="460"/>
      <c r="H24" s="460"/>
      <c r="I24" s="460"/>
      <c r="J24" s="460"/>
      <c r="K24" s="460"/>
      <c r="L24" s="460"/>
      <c r="M24" s="460"/>
    </row>
    <row r="25" spans="2:17" x14ac:dyDescent="0.25">
      <c r="B25" s="460"/>
      <c r="C25" s="460"/>
      <c r="D25" s="460"/>
      <c r="E25" s="460"/>
      <c r="F25" s="460"/>
      <c r="G25" s="460"/>
      <c r="H25" s="460"/>
      <c r="I25" s="460"/>
      <c r="J25" s="460"/>
      <c r="K25" s="460"/>
      <c r="L25" s="460"/>
      <c r="M25" s="460"/>
    </row>
    <row r="26" spans="2:17" x14ac:dyDescent="0.25">
      <c r="B26" s="460"/>
      <c r="C26" s="460"/>
      <c r="D26" s="460"/>
      <c r="E26" s="460"/>
      <c r="F26" s="460"/>
      <c r="G26" s="460"/>
      <c r="H26" s="460"/>
      <c r="I26" s="460"/>
      <c r="J26" s="460"/>
      <c r="K26" s="460"/>
      <c r="L26" s="460"/>
      <c r="M26" s="460"/>
    </row>
    <row r="27" spans="2:17" x14ac:dyDescent="0.25">
      <c r="B27" s="460"/>
      <c r="C27" s="460"/>
      <c r="D27" s="460"/>
      <c r="E27" s="460"/>
      <c r="F27" s="460"/>
      <c r="G27" s="460"/>
      <c r="H27" s="460"/>
      <c r="I27" s="460"/>
      <c r="J27" s="460"/>
      <c r="K27" s="460"/>
      <c r="L27" s="460"/>
      <c r="M27" s="460"/>
    </row>
    <row r="28" spans="2:17" x14ac:dyDescent="0.25">
      <c r="B28" s="460"/>
      <c r="C28" s="460"/>
      <c r="D28" s="460"/>
      <c r="E28" s="460"/>
      <c r="F28" s="460"/>
      <c r="G28" s="460"/>
      <c r="H28" s="460"/>
      <c r="I28" s="460"/>
      <c r="J28" s="460"/>
      <c r="K28" s="460"/>
      <c r="L28" s="460"/>
      <c r="M28" s="460"/>
    </row>
    <row r="29" spans="2:17" x14ac:dyDescent="0.25">
      <c r="B29" s="460"/>
      <c r="C29" s="460"/>
      <c r="D29" s="460"/>
      <c r="E29" s="460"/>
      <c r="F29" s="460"/>
      <c r="G29" s="460"/>
      <c r="H29" s="460"/>
      <c r="I29" s="460"/>
      <c r="J29" s="460"/>
      <c r="K29" s="460"/>
      <c r="L29" s="460"/>
      <c r="M29" s="460"/>
    </row>
    <row r="30" spans="2:17" x14ac:dyDescent="0.25">
      <c r="B30" s="460"/>
      <c r="C30" s="460"/>
      <c r="D30" s="460"/>
      <c r="E30" s="460"/>
      <c r="F30" s="460"/>
      <c r="G30" s="460"/>
      <c r="H30" s="460"/>
      <c r="I30" s="460"/>
      <c r="J30" s="460"/>
      <c r="K30" s="460"/>
      <c r="L30" s="460"/>
      <c r="M30" s="460"/>
    </row>
    <row r="31" spans="2:17" x14ac:dyDescent="0.25">
      <c r="B31" s="460"/>
      <c r="C31" s="460"/>
      <c r="D31" s="460"/>
      <c r="E31" s="460"/>
      <c r="F31" s="460"/>
      <c r="G31" s="460"/>
      <c r="H31" s="460"/>
      <c r="I31" s="460"/>
      <c r="J31" s="460"/>
      <c r="K31" s="460"/>
      <c r="L31" s="460"/>
      <c r="M31" s="460"/>
    </row>
    <row r="32" spans="2:17" ht="16.5" x14ac:dyDescent="0.3">
      <c r="B32" s="460"/>
      <c r="C32" s="460"/>
      <c r="D32" s="460"/>
      <c r="E32" s="460"/>
      <c r="F32" s="460"/>
      <c r="G32" s="460"/>
      <c r="H32" s="460"/>
      <c r="I32" s="460"/>
      <c r="J32" s="460"/>
      <c r="K32" s="460"/>
      <c r="L32" s="460"/>
      <c r="M32" s="460"/>
      <c r="N32" s="2014" t="s">
        <v>1368</v>
      </c>
      <c r="O32" s="2015" t="s">
        <v>393</v>
      </c>
    </row>
    <row r="33" spans="2:20" ht="16.5" x14ac:dyDescent="0.3">
      <c r="B33" s="462" t="s">
        <v>1505</v>
      </c>
      <c r="C33" s="460"/>
      <c r="D33" s="460"/>
      <c r="E33" s="460"/>
      <c r="F33" s="460"/>
      <c r="G33" s="460"/>
      <c r="H33" s="460"/>
      <c r="I33" s="460"/>
      <c r="J33" s="460"/>
      <c r="K33" s="460"/>
      <c r="L33" s="460"/>
      <c r="M33" s="460"/>
      <c r="N33" s="2014" t="s">
        <v>7</v>
      </c>
      <c r="O33" s="2015" t="s">
        <v>8</v>
      </c>
      <c r="P33" s="2012"/>
      <c r="Q33" s="2012"/>
      <c r="R33" s="2012"/>
      <c r="S33" s="2012"/>
    </row>
    <row r="34" spans="2:20" x14ac:dyDescent="0.25">
      <c r="B34" s="462"/>
      <c r="C34" s="460"/>
      <c r="D34" s="460"/>
      <c r="E34" s="460"/>
      <c r="F34" s="460"/>
      <c r="G34" s="460"/>
      <c r="H34" s="460"/>
      <c r="I34" s="460"/>
      <c r="J34" s="460"/>
      <c r="K34" s="460"/>
      <c r="L34" s="460"/>
      <c r="M34" s="460"/>
      <c r="N34" s="2012"/>
      <c r="O34" s="2012"/>
      <c r="P34" s="2012"/>
      <c r="Q34" s="2012"/>
      <c r="R34" s="2012"/>
      <c r="S34" s="2012"/>
    </row>
    <row r="35" spans="2:20" ht="15.75" thickBot="1" x14ac:dyDescent="0.3">
      <c r="B35" s="460"/>
      <c r="C35" s="460"/>
      <c r="D35" s="460"/>
      <c r="E35" s="460"/>
      <c r="F35" s="460"/>
      <c r="G35" s="460"/>
      <c r="H35" s="460"/>
      <c r="I35" s="460"/>
      <c r="J35" s="460"/>
      <c r="K35" s="460"/>
      <c r="L35" s="460"/>
      <c r="M35" s="460"/>
      <c r="N35" s="1958" t="s">
        <v>1504</v>
      </c>
      <c r="O35" s="1958" t="s">
        <v>402</v>
      </c>
      <c r="P35" s="1958"/>
      <c r="Q35" s="1958"/>
      <c r="R35" s="1958"/>
      <c r="S35" s="1958"/>
      <c r="T35" s="1958"/>
    </row>
    <row r="36" spans="2:20" ht="15" x14ac:dyDescent="0.25">
      <c r="B36" s="606" t="s">
        <v>1444</v>
      </c>
      <c r="C36" s="1627" t="s">
        <v>1445</v>
      </c>
      <c r="D36" s="1627" t="s">
        <v>1446</v>
      </c>
      <c r="E36" s="1627" t="s">
        <v>409</v>
      </c>
      <c r="F36" s="1629" t="s">
        <v>1447</v>
      </c>
      <c r="G36" s="1631" t="s">
        <v>1385</v>
      </c>
      <c r="H36" s="460"/>
      <c r="I36" s="460"/>
      <c r="J36" s="460"/>
      <c r="K36" s="460"/>
      <c r="L36" s="460"/>
      <c r="M36" s="460"/>
      <c r="N36" s="1958" t="s">
        <v>417</v>
      </c>
      <c r="O36" s="1958" t="s">
        <v>407</v>
      </c>
      <c r="P36" s="1958" t="s">
        <v>408</v>
      </c>
      <c r="Q36" s="1958" t="s">
        <v>409</v>
      </c>
      <c r="R36" s="1958" t="s">
        <v>410</v>
      </c>
      <c r="S36" s="1958" t="s">
        <v>198</v>
      </c>
      <c r="T36" s="1958"/>
    </row>
    <row r="37" spans="2:20" ht="15.75" thickBot="1" x14ac:dyDescent="0.3">
      <c r="B37" s="607" t="s">
        <v>1454</v>
      </c>
      <c r="C37" s="1701"/>
      <c r="D37" s="1701"/>
      <c r="E37" s="1701"/>
      <c r="F37" s="1702"/>
      <c r="G37" s="1703"/>
      <c r="H37" s="460"/>
      <c r="I37" s="460"/>
      <c r="J37" s="460"/>
      <c r="K37" s="460"/>
      <c r="L37" s="460"/>
      <c r="M37" s="460"/>
      <c r="N37" s="1958" t="s">
        <v>1455</v>
      </c>
      <c r="O37" s="1958">
        <v>31608.60284639748</v>
      </c>
      <c r="P37" s="1958">
        <v>24874.045660999989</v>
      </c>
      <c r="Q37" s="1958">
        <v>1311.3574450000003</v>
      </c>
      <c r="R37" s="1958">
        <v>3864.7322940000008</v>
      </c>
      <c r="S37" s="1958">
        <v>61658.738246397472</v>
      </c>
      <c r="T37" s="1958"/>
    </row>
    <row r="38" spans="2:20" ht="15" x14ac:dyDescent="0.25">
      <c r="B38" s="466"/>
      <c r="C38" s="206"/>
      <c r="D38" s="206"/>
      <c r="E38" s="206"/>
      <c r="F38" s="206"/>
      <c r="G38" s="467"/>
      <c r="H38" s="460"/>
      <c r="I38" s="460"/>
      <c r="J38" s="460"/>
      <c r="K38" s="460"/>
      <c r="L38" s="460"/>
      <c r="M38" s="460"/>
      <c r="N38" s="1958" t="s">
        <v>1456</v>
      </c>
      <c r="O38" s="1958">
        <v>424.3819117999999</v>
      </c>
      <c r="P38" s="1958">
        <v>1705.2887438933819</v>
      </c>
      <c r="Q38" s="1958">
        <v>5.2491590000000006</v>
      </c>
      <c r="R38" s="1958">
        <v>1.2263999999999999</v>
      </c>
      <c r="S38" s="1958">
        <v>2136.1462146933818</v>
      </c>
      <c r="T38" s="1958"/>
    </row>
    <row r="39" spans="2:20" ht="15" x14ac:dyDescent="0.25">
      <c r="B39" s="617" t="s">
        <v>1455</v>
      </c>
      <c r="C39" s="609">
        <f>+O37</f>
        <v>31608.60284639748</v>
      </c>
      <c r="D39" s="609">
        <f>+P37</f>
        <v>24874.045660999989</v>
      </c>
      <c r="E39" s="618">
        <f>+Q37</f>
        <v>1311.3574450000003</v>
      </c>
      <c r="F39" s="469">
        <f>+R37</f>
        <v>3864.7322940000008</v>
      </c>
      <c r="G39" s="488">
        <f>SUM(C39:F39)</f>
        <v>61658.738246397472</v>
      </c>
      <c r="H39" s="460"/>
      <c r="I39" s="460"/>
      <c r="J39" s="460"/>
      <c r="K39" s="460"/>
      <c r="L39" s="460"/>
      <c r="M39" s="460"/>
      <c r="N39" s="1958" t="s">
        <v>198</v>
      </c>
      <c r="O39" s="1958">
        <v>32032.984758197479</v>
      </c>
      <c r="P39" s="1958">
        <v>26579.334404893372</v>
      </c>
      <c r="Q39" s="1958">
        <v>1316.6066040000003</v>
      </c>
      <c r="R39" s="1958">
        <v>3865.9586940000008</v>
      </c>
      <c r="S39" s="1958">
        <v>63794.884461090856</v>
      </c>
      <c r="T39" s="1958"/>
    </row>
    <row r="40" spans="2:20" ht="15" x14ac:dyDescent="0.25">
      <c r="B40" s="610"/>
      <c r="C40" s="611"/>
      <c r="D40" s="611"/>
      <c r="E40" s="619"/>
      <c r="F40" s="620"/>
      <c r="G40" s="621">
        <f>G39/G43</f>
        <v>0.96651539958511501</v>
      </c>
      <c r="H40" s="460"/>
      <c r="I40" s="460"/>
      <c r="J40" s="460"/>
      <c r="K40" s="460"/>
      <c r="L40" s="460"/>
      <c r="M40" s="460"/>
      <c r="N40" s="1958"/>
      <c r="O40" s="1958"/>
      <c r="P40" s="1958"/>
      <c r="Q40" s="1958"/>
      <c r="R40" s="1958"/>
      <c r="S40" s="1958"/>
      <c r="T40" s="1958"/>
    </row>
    <row r="41" spans="2:20" x14ac:dyDescent="0.25">
      <c r="B41" s="617" t="s">
        <v>1457</v>
      </c>
      <c r="C41" s="609">
        <f>+O38</f>
        <v>424.3819117999999</v>
      </c>
      <c r="D41" s="609">
        <f>+P38</f>
        <v>1705.2887438933819</v>
      </c>
      <c r="E41" s="609">
        <f>+Q38</f>
        <v>5.2491590000000006</v>
      </c>
      <c r="F41" s="609">
        <f>+R38</f>
        <v>1.2263999999999999</v>
      </c>
      <c r="G41" s="488">
        <f>SUM(C41:F41)</f>
        <v>2136.1462146933818</v>
      </c>
      <c r="H41" s="460"/>
      <c r="I41" s="460"/>
      <c r="J41" s="460"/>
      <c r="K41" s="460"/>
      <c r="L41" s="460"/>
      <c r="M41" s="460"/>
    </row>
    <row r="42" spans="2:20" ht="14.25" thickBot="1" x14ac:dyDescent="0.3">
      <c r="B42" s="613"/>
      <c r="C42" s="614"/>
      <c r="D42" s="614"/>
      <c r="E42" s="614"/>
      <c r="F42" s="622"/>
      <c r="G42" s="479">
        <f>G41/G43</f>
        <v>3.348460041488497E-2</v>
      </c>
      <c r="H42" s="460"/>
      <c r="I42" s="460"/>
      <c r="J42" s="460"/>
      <c r="K42" s="460"/>
      <c r="L42" s="460"/>
      <c r="M42" s="460"/>
    </row>
    <row r="43" spans="2:20" ht="15.75" thickTop="1" x14ac:dyDescent="0.25">
      <c r="B43" s="480" t="s">
        <v>1452</v>
      </c>
      <c r="C43" s="481">
        <f>SUM(C39,C41)</f>
        <v>32032.984758197479</v>
      </c>
      <c r="D43" s="623">
        <f>SUM(D39,D41)</f>
        <v>26579.334404893372</v>
      </c>
      <c r="E43" s="624">
        <f>SUM(E39,E41)</f>
        <v>1316.6066040000003</v>
      </c>
      <c r="F43" s="625">
        <f>SUM(F39,F41)</f>
        <v>3865.9586940000008</v>
      </c>
      <c r="G43" s="483">
        <f>SUM(G39,G41)</f>
        <v>63794.884461090856</v>
      </c>
      <c r="H43" s="460"/>
      <c r="I43" s="460"/>
      <c r="J43" s="460"/>
      <c r="K43" s="460"/>
      <c r="L43" s="460"/>
      <c r="M43" s="460"/>
    </row>
    <row r="44" spans="2:20" ht="14.25" thickBot="1" x14ac:dyDescent="0.3">
      <c r="B44" s="210"/>
      <c r="C44" s="484">
        <f>C43/G43</f>
        <v>0.50212466138620748</v>
      </c>
      <c r="D44" s="484">
        <f>D43/G43</f>
        <v>0.41663739388233201</v>
      </c>
      <c r="E44" s="615">
        <f>E43/G43</f>
        <v>2.0638121929713846E-2</v>
      </c>
      <c r="F44" s="615">
        <f>F43/G43</f>
        <v>6.0599822801746556E-2</v>
      </c>
      <c r="G44" s="485"/>
      <c r="H44" s="460"/>
      <c r="I44" s="460"/>
      <c r="J44" s="460"/>
      <c r="K44" s="460"/>
      <c r="L44" s="460"/>
      <c r="M44" s="460"/>
    </row>
    <row r="45" spans="2:20" x14ac:dyDescent="0.25">
      <c r="B45" s="460"/>
      <c r="C45" s="460"/>
      <c r="D45" s="460"/>
      <c r="E45" s="460"/>
      <c r="F45" s="460"/>
      <c r="G45" s="460"/>
      <c r="H45" s="460"/>
      <c r="I45" s="460"/>
      <c r="J45" s="460"/>
      <c r="K45" s="460"/>
      <c r="L45" s="460"/>
      <c r="M45" s="460"/>
    </row>
    <row r="46" spans="2:20" x14ac:dyDescent="0.25">
      <c r="B46" s="460"/>
      <c r="C46" s="616"/>
      <c r="D46" s="616"/>
      <c r="E46" s="616"/>
      <c r="F46" s="616"/>
      <c r="G46" s="616"/>
      <c r="H46" s="460"/>
      <c r="I46" s="460"/>
      <c r="J46" s="460"/>
      <c r="K46" s="460"/>
      <c r="L46" s="460"/>
      <c r="M46" s="460"/>
    </row>
    <row r="47" spans="2:20" x14ac:dyDescent="0.25">
      <c r="B47" s="460"/>
      <c r="C47" s="616"/>
      <c r="D47" s="616"/>
      <c r="E47" s="616"/>
      <c r="F47" s="616"/>
      <c r="G47" s="616"/>
      <c r="H47" s="460"/>
      <c r="I47" s="460"/>
      <c r="J47" s="460"/>
      <c r="K47" s="460"/>
      <c r="L47" s="460"/>
      <c r="M47" s="460"/>
    </row>
    <row r="48" spans="2:20" x14ac:dyDescent="0.25">
      <c r="B48" s="460"/>
      <c r="C48" s="616"/>
      <c r="D48" s="616"/>
      <c r="E48" s="616"/>
      <c r="F48" s="616"/>
      <c r="G48" s="616"/>
      <c r="H48" s="460"/>
      <c r="I48" s="460"/>
      <c r="J48" s="460"/>
      <c r="K48" s="460"/>
      <c r="L48" s="460"/>
      <c r="M48" s="460"/>
    </row>
    <row r="49" spans="2:19" x14ac:dyDescent="0.25">
      <c r="B49" s="460"/>
      <c r="C49" s="616"/>
      <c r="D49" s="616"/>
      <c r="E49" s="616"/>
      <c r="F49" s="616"/>
      <c r="G49" s="616"/>
      <c r="H49" s="460"/>
      <c r="I49" s="460"/>
      <c r="J49" s="460"/>
      <c r="K49" s="460"/>
      <c r="L49" s="460"/>
      <c r="M49" s="460"/>
    </row>
    <row r="50" spans="2:19" x14ac:dyDescent="0.25">
      <c r="B50" s="460"/>
      <c r="C50" s="616"/>
      <c r="D50" s="616"/>
      <c r="E50" s="616"/>
      <c r="F50" s="616"/>
      <c r="G50" s="616"/>
      <c r="H50" s="460"/>
      <c r="I50" s="460"/>
      <c r="J50" s="460"/>
      <c r="K50" s="460"/>
      <c r="L50" s="460"/>
      <c r="M50" s="460"/>
    </row>
    <row r="51" spans="2:19" x14ac:dyDescent="0.25">
      <c r="B51" s="460"/>
      <c r="C51" s="616"/>
      <c r="D51" s="616"/>
      <c r="E51" s="616"/>
      <c r="F51" s="616"/>
      <c r="G51" s="616"/>
      <c r="H51" s="460"/>
      <c r="I51" s="460"/>
      <c r="J51" s="460"/>
      <c r="K51" s="460"/>
      <c r="L51" s="460"/>
      <c r="M51" s="460"/>
    </row>
    <row r="52" spans="2:19" x14ac:dyDescent="0.25">
      <c r="B52" s="460"/>
      <c r="C52" s="616"/>
      <c r="D52" s="616"/>
      <c r="E52" s="616"/>
      <c r="F52" s="616"/>
      <c r="G52" s="616"/>
      <c r="H52" s="460"/>
      <c r="I52" s="460"/>
      <c r="J52" s="460"/>
      <c r="K52" s="460"/>
      <c r="L52" s="460"/>
      <c r="M52" s="460"/>
    </row>
    <row r="53" spans="2:19" x14ac:dyDescent="0.25">
      <c r="B53" s="460"/>
      <c r="C53" s="616"/>
      <c r="D53" s="616"/>
      <c r="E53" s="616"/>
      <c r="F53" s="616"/>
      <c r="G53" s="616"/>
      <c r="H53" s="460"/>
      <c r="I53" s="460"/>
      <c r="J53" s="460"/>
      <c r="K53" s="460"/>
      <c r="L53" s="460"/>
      <c r="M53" s="460"/>
    </row>
    <row r="54" spans="2:19" x14ac:dyDescent="0.25">
      <c r="B54" s="460"/>
      <c r="C54" s="460"/>
      <c r="D54" s="460"/>
      <c r="E54" s="460"/>
      <c r="F54" s="460"/>
      <c r="G54" s="460"/>
      <c r="H54" s="460"/>
      <c r="I54" s="460"/>
      <c r="J54" s="460"/>
      <c r="K54" s="460"/>
      <c r="L54" s="460"/>
      <c r="M54" s="460"/>
    </row>
    <row r="55" spans="2:19" x14ac:dyDescent="0.25">
      <c r="B55" s="460"/>
      <c r="C55" s="460"/>
      <c r="D55" s="460"/>
      <c r="E55" s="460"/>
      <c r="F55" s="460"/>
      <c r="G55" s="460"/>
      <c r="H55" s="460"/>
      <c r="I55" s="460"/>
      <c r="J55" s="460"/>
      <c r="K55" s="460"/>
      <c r="L55" s="460"/>
      <c r="M55" s="460"/>
    </row>
    <row r="56" spans="2:19" x14ac:dyDescent="0.25">
      <c r="B56" s="460"/>
      <c r="C56" s="460"/>
      <c r="D56" s="460"/>
      <c r="E56" s="460"/>
      <c r="F56" s="460"/>
      <c r="G56" s="460"/>
      <c r="H56" s="460"/>
      <c r="I56" s="460"/>
      <c r="J56" s="460"/>
      <c r="K56" s="460"/>
      <c r="L56" s="460"/>
      <c r="M56" s="460"/>
      <c r="R56" s="2012"/>
    </row>
    <row r="57" spans="2:19" x14ac:dyDescent="0.25">
      <c r="B57" s="460"/>
      <c r="C57" s="460"/>
      <c r="D57" s="460"/>
      <c r="E57" s="460"/>
      <c r="F57" s="460"/>
      <c r="G57" s="460"/>
      <c r="H57" s="460"/>
      <c r="I57" s="460"/>
      <c r="J57" s="460"/>
      <c r="K57" s="460"/>
      <c r="L57" s="460"/>
      <c r="M57" s="460"/>
      <c r="R57" s="2012"/>
    </row>
    <row r="58" spans="2:19" x14ac:dyDescent="0.25">
      <c r="B58" s="460"/>
      <c r="C58" s="460"/>
      <c r="D58" s="460"/>
      <c r="E58" s="460"/>
      <c r="F58" s="460"/>
      <c r="G58" s="460"/>
      <c r="H58" s="460"/>
      <c r="I58" s="460"/>
      <c r="J58" s="460"/>
      <c r="K58" s="460"/>
      <c r="L58" s="460"/>
      <c r="M58" s="460"/>
      <c r="R58" s="2012"/>
    </row>
    <row r="59" spans="2:19" x14ac:dyDescent="0.25">
      <c r="B59" s="460"/>
      <c r="C59" s="460"/>
      <c r="D59" s="460"/>
      <c r="E59" s="460"/>
      <c r="F59" s="460"/>
      <c r="G59" s="460"/>
      <c r="H59" s="460"/>
      <c r="I59" s="460"/>
      <c r="J59" s="460"/>
      <c r="K59" s="460"/>
      <c r="L59" s="460"/>
      <c r="M59" s="460"/>
      <c r="R59" s="2012"/>
    </row>
    <row r="60" spans="2:19" x14ac:dyDescent="0.25">
      <c r="B60" s="460"/>
      <c r="C60" s="460"/>
      <c r="D60" s="460"/>
      <c r="E60" s="460"/>
      <c r="F60" s="460"/>
      <c r="G60" s="460"/>
      <c r="H60" s="460"/>
      <c r="I60" s="460"/>
      <c r="J60" s="460"/>
      <c r="K60" s="460"/>
      <c r="L60" s="460"/>
      <c r="M60" s="460"/>
      <c r="R60" s="2012"/>
      <c r="S60" s="2012"/>
    </row>
    <row r="61" spans="2:19" x14ac:dyDescent="0.25">
      <c r="B61" s="460"/>
      <c r="C61" s="460"/>
      <c r="D61" s="460"/>
      <c r="E61" s="460"/>
      <c r="F61" s="460"/>
      <c r="G61" s="460"/>
      <c r="H61" s="460"/>
      <c r="I61" s="460"/>
      <c r="J61" s="460"/>
      <c r="K61" s="460"/>
      <c r="L61" s="460"/>
      <c r="M61" s="460"/>
      <c r="R61" s="2012"/>
      <c r="S61" s="2012"/>
    </row>
    <row r="62" spans="2:19" x14ac:dyDescent="0.25">
      <c r="B62" s="462" t="s">
        <v>1506</v>
      </c>
      <c r="C62" s="460"/>
      <c r="D62" s="460"/>
      <c r="E62" s="460"/>
      <c r="F62" s="460"/>
      <c r="G62" s="460"/>
      <c r="H62" s="460"/>
      <c r="I62" s="460"/>
      <c r="J62" s="460"/>
      <c r="K62" s="460"/>
      <c r="L62" s="460"/>
      <c r="M62" s="460"/>
      <c r="P62" s="2016"/>
      <c r="R62" s="2012"/>
      <c r="S62" s="2012"/>
    </row>
    <row r="63" spans="2:19" x14ac:dyDescent="0.25">
      <c r="B63" s="462"/>
      <c r="C63" s="460"/>
      <c r="D63" s="460"/>
      <c r="E63" s="460"/>
      <c r="F63" s="460"/>
      <c r="G63" s="460"/>
      <c r="H63" s="460"/>
      <c r="I63" s="460"/>
      <c r="J63" s="460"/>
      <c r="K63" s="460"/>
      <c r="L63" s="460"/>
      <c r="M63" s="460"/>
      <c r="R63" s="2012"/>
      <c r="S63" s="2012"/>
    </row>
    <row r="64" spans="2:19" ht="14.25" thickBot="1" x14ac:dyDescent="0.3">
      <c r="B64" s="460"/>
      <c r="C64" s="460"/>
      <c r="D64" s="460"/>
      <c r="E64" s="460"/>
      <c r="F64" s="460"/>
      <c r="G64" s="460"/>
      <c r="H64" s="460"/>
      <c r="I64" s="460"/>
      <c r="J64" s="460"/>
      <c r="K64" s="460"/>
      <c r="L64" s="460"/>
      <c r="M64" s="460"/>
      <c r="N64" s="2011" t="s">
        <v>1368</v>
      </c>
      <c r="O64" s="2012" t="s">
        <v>393</v>
      </c>
      <c r="R64" s="2012"/>
      <c r="S64" s="2012"/>
    </row>
    <row r="65" spans="2:19" ht="15" customHeight="1" x14ac:dyDescent="0.25">
      <c r="B65" s="626" t="s">
        <v>1454</v>
      </c>
      <c r="C65" s="1627" t="s">
        <v>1455</v>
      </c>
      <c r="D65" s="1633" t="s">
        <v>1457</v>
      </c>
      <c r="E65" s="1635"/>
      <c r="F65" s="1706" t="s">
        <v>1385</v>
      </c>
      <c r="G65" s="1638"/>
      <c r="H65" s="460"/>
      <c r="I65" s="460"/>
      <c r="J65" s="460"/>
      <c r="K65" s="460"/>
      <c r="L65" s="460"/>
      <c r="M65" s="460"/>
      <c r="N65" s="2011" t="s">
        <v>1458</v>
      </c>
      <c r="O65" s="2012" t="s">
        <v>393</v>
      </c>
      <c r="P65" s="2012"/>
      <c r="Q65" s="2012"/>
      <c r="R65" s="2012"/>
      <c r="S65" s="2012"/>
    </row>
    <row r="66" spans="2:19" ht="15.75" customHeight="1" thickBot="1" x14ac:dyDescent="0.3">
      <c r="B66" s="627" t="s">
        <v>1448</v>
      </c>
      <c r="C66" s="1701"/>
      <c r="D66" s="1704"/>
      <c r="E66" s="1705"/>
      <c r="F66" s="1707"/>
      <c r="G66" s="1708"/>
      <c r="H66" s="460"/>
      <c r="I66" s="460"/>
      <c r="J66" s="460"/>
      <c r="K66" s="460"/>
      <c r="L66" s="460"/>
      <c r="M66" s="460"/>
      <c r="N66" s="2011" t="s">
        <v>7</v>
      </c>
      <c r="O66" s="2012" t="s">
        <v>8</v>
      </c>
      <c r="P66" s="2012"/>
      <c r="Q66" s="2012"/>
    </row>
    <row r="67" spans="2:19" x14ac:dyDescent="0.25">
      <c r="B67" s="608"/>
      <c r="C67" s="628"/>
      <c r="D67" s="1690"/>
      <c r="E67" s="1691"/>
      <c r="F67" s="1685"/>
      <c r="G67" s="1686"/>
      <c r="H67" s="460"/>
      <c r="I67" s="460"/>
      <c r="J67" s="460"/>
      <c r="K67" s="460"/>
      <c r="L67" s="460"/>
      <c r="M67" s="460"/>
      <c r="N67" s="2012"/>
      <c r="O67" s="2012"/>
      <c r="P67" s="2012"/>
      <c r="Q67" s="2012"/>
    </row>
    <row r="68" spans="2:19" ht="15" x14ac:dyDescent="0.25">
      <c r="B68" s="630" t="s">
        <v>1450</v>
      </c>
      <c r="C68" s="618">
        <f>+O70</f>
        <v>61206.895383397488</v>
      </c>
      <c r="D68" s="1694">
        <f>+P70</f>
        <v>548.71907820000092</v>
      </c>
      <c r="E68" s="1695"/>
      <c r="F68" s="1696">
        <f>SUM(C68:D68)</f>
        <v>61755.614461597492</v>
      </c>
      <c r="G68" s="1610"/>
      <c r="H68" s="460"/>
      <c r="I68" s="460"/>
      <c r="J68" s="460"/>
      <c r="K68" s="460"/>
      <c r="L68" s="460"/>
      <c r="M68" s="460"/>
      <c r="N68" s="1958" t="s">
        <v>1504</v>
      </c>
      <c r="O68" s="1958" t="s">
        <v>402</v>
      </c>
      <c r="P68" s="1958"/>
      <c r="Q68" s="1958"/>
      <c r="R68" s="1958"/>
    </row>
    <row r="69" spans="2:19" ht="15" x14ac:dyDescent="0.25">
      <c r="B69" s="610"/>
      <c r="C69" s="611"/>
      <c r="D69" s="1690"/>
      <c r="E69" s="1691"/>
      <c r="F69" s="1692">
        <f xml:space="preserve"> F68/F72</f>
        <v>0.96803395731930264</v>
      </c>
      <c r="G69" s="1693"/>
      <c r="H69" s="460"/>
      <c r="I69" s="460"/>
      <c r="J69" s="460"/>
      <c r="K69" s="460"/>
      <c r="L69" s="460"/>
      <c r="M69" s="460"/>
      <c r="N69" s="1958" t="s">
        <v>417</v>
      </c>
      <c r="O69" s="1958" t="s">
        <v>1455</v>
      </c>
      <c r="P69" s="1958" t="s">
        <v>1456</v>
      </c>
      <c r="Q69" s="1958" t="s">
        <v>198</v>
      </c>
      <c r="R69" s="1958"/>
    </row>
    <row r="70" spans="2:19" ht="15" x14ac:dyDescent="0.25">
      <c r="B70" s="630" t="s">
        <v>1484</v>
      </c>
      <c r="C70" s="618">
        <f>+O71</f>
        <v>451.84286300000002</v>
      </c>
      <c r="D70" s="1694">
        <f>+P71</f>
        <v>1587.4271364933834</v>
      </c>
      <c r="E70" s="1695"/>
      <c r="F70" s="1696">
        <f>SUM(C70:D70)</f>
        <v>2039.2699994933835</v>
      </c>
      <c r="G70" s="1610"/>
      <c r="H70" s="460"/>
      <c r="I70" s="460"/>
      <c r="J70" s="460"/>
      <c r="K70" s="460"/>
      <c r="L70" s="460"/>
      <c r="M70" s="460"/>
      <c r="N70" s="1958" t="s">
        <v>1366</v>
      </c>
      <c r="O70" s="1958">
        <v>61206.895383397488</v>
      </c>
      <c r="P70" s="1958">
        <v>548.71907820000092</v>
      </c>
      <c r="Q70" s="1958">
        <v>61755.614461597492</v>
      </c>
      <c r="R70" s="1958"/>
    </row>
    <row r="71" spans="2:19" ht="15.75" thickBot="1" x14ac:dyDescent="0.3">
      <c r="B71" s="613"/>
      <c r="C71" s="614"/>
      <c r="D71" s="1697"/>
      <c r="E71" s="1698"/>
      <c r="F71" s="1699">
        <f>F70/F72</f>
        <v>3.196604268069729E-2</v>
      </c>
      <c r="G71" s="1700"/>
      <c r="H71" s="460"/>
      <c r="I71" s="460"/>
      <c r="J71" s="460"/>
      <c r="K71" s="460"/>
      <c r="L71" s="460"/>
      <c r="M71" s="460"/>
      <c r="N71" s="1958" t="s">
        <v>1431</v>
      </c>
      <c r="O71" s="1958">
        <v>451.84286300000002</v>
      </c>
      <c r="P71" s="1958">
        <v>1587.4271364933834</v>
      </c>
      <c r="Q71" s="1958">
        <v>2039.2699994933835</v>
      </c>
      <c r="R71" s="1958"/>
    </row>
    <row r="72" spans="2:19" ht="15.75" thickTop="1" x14ac:dyDescent="0.25">
      <c r="B72" s="480" t="s">
        <v>1452</v>
      </c>
      <c r="C72" s="623">
        <f>SUM(C68,C70)</f>
        <v>61658.738246397486</v>
      </c>
      <c r="D72" s="1607">
        <f>SUM(D68,D70)</f>
        <v>2136.1462146933845</v>
      </c>
      <c r="E72" s="1608"/>
      <c r="F72" s="1687">
        <f>SUM(F68,F70)</f>
        <v>63794.884461090878</v>
      </c>
      <c r="G72" s="1688"/>
      <c r="H72" s="460"/>
      <c r="I72" s="460"/>
      <c r="J72" s="460"/>
      <c r="K72" s="460"/>
      <c r="L72" s="460"/>
      <c r="M72" s="460"/>
      <c r="N72" s="1958" t="s">
        <v>198</v>
      </c>
      <c r="O72" s="1958">
        <v>61658.738246397486</v>
      </c>
      <c r="P72" s="1958">
        <v>2136.1462146933845</v>
      </c>
      <c r="Q72" s="1958">
        <v>63794.884461090878</v>
      </c>
      <c r="R72" s="1958"/>
    </row>
    <row r="73" spans="2:19" ht="15.75" customHeight="1" thickBot="1" x14ac:dyDescent="0.3">
      <c r="B73" s="210"/>
      <c r="C73" s="631">
        <f>C72/F72</f>
        <v>0.9665153995851149</v>
      </c>
      <c r="D73" s="1611">
        <f>D72/F72</f>
        <v>3.3484600414885005E-2</v>
      </c>
      <c r="E73" s="1612"/>
      <c r="F73" s="1689"/>
      <c r="G73" s="1614"/>
      <c r="H73" s="460"/>
      <c r="I73" s="460"/>
      <c r="J73" s="460"/>
      <c r="K73" s="460"/>
      <c r="L73" s="460"/>
      <c r="M73" s="460"/>
      <c r="N73" s="1958"/>
      <c r="O73" s="1958"/>
      <c r="P73" s="1958"/>
      <c r="Q73" s="1958"/>
      <c r="R73" s="1958"/>
    </row>
    <row r="74" spans="2:19" ht="16.5" x14ac:dyDescent="0.3">
      <c r="B74" s="460"/>
      <c r="C74" s="494"/>
      <c r="D74" s="494"/>
      <c r="E74" s="494"/>
      <c r="F74" s="460"/>
      <c r="G74" s="460"/>
      <c r="H74" s="460"/>
      <c r="I74" s="460"/>
      <c r="J74" s="460"/>
      <c r="K74" s="460"/>
      <c r="L74" s="460"/>
      <c r="M74" s="460"/>
      <c r="N74" s="2017">
        <v>0.99111466895789335</v>
      </c>
      <c r="O74" s="2017">
        <v>8.8853310421066235E-3</v>
      </c>
    </row>
    <row r="75" spans="2:19" ht="16.5" x14ac:dyDescent="0.3">
      <c r="B75" s="460"/>
      <c r="C75" s="494"/>
      <c r="D75" s="494"/>
      <c r="E75" s="494"/>
      <c r="F75" s="460"/>
      <c r="G75" s="460"/>
      <c r="H75" s="460"/>
      <c r="I75" s="460"/>
      <c r="J75" s="460"/>
      <c r="K75" s="460"/>
      <c r="L75" s="460"/>
      <c r="M75" s="460"/>
      <c r="N75" s="2017">
        <v>0.22157088718622422</v>
      </c>
      <c r="O75" s="2017">
        <v>0.77842911281377569</v>
      </c>
    </row>
    <row r="76" spans="2:19" ht="16.5" x14ac:dyDescent="0.3">
      <c r="B76" s="460"/>
      <c r="C76" s="632"/>
      <c r="D76" s="632"/>
      <c r="E76" s="494"/>
      <c r="F76" s="616"/>
      <c r="G76" s="460"/>
      <c r="H76" s="460"/>
      <c r="I76" s="460"/>
      <c r="J76" s="460"/>
      <c r="K76" s="460"/>
      <c r="L76" s="460"/>
      <c r="M76" s="460"/>
    </row>
    <row r="77" spans="2:19" ht="16.5" x14ac:dyDescent="0.3">
      <c r="B77" s="460"/>
      <c r="C77" s="632"/>
      <c r="D77" s="632"/>
      <c r="E77" s="494"/>
      <c r="F77" s="616"/>
      <c r="G77" s="460"/>
      <c r="H77" s="460"/>
      <c r="I77" s="460"/>
      <c r="J77" s="460"/>
      <c r="K77" s="460"/>
      <c r="L77" s="460"/>
      <c r="M77" s="460"/>
    </row>
    <row r="78" spans="2:19" ht="16.5" x14ac:dyDescent="0.3">
      <c r="B78" s="460"/>
      <c r="C78" s="633"/>
      <c r="D78" s="632"/>
      <c r="E78" s="616"/>
      <c r="F78" s="616"/>
      <c r="G78" s="460"/>
      <c r="H78" s="460"/>
      <c r="I78" s="460"/>
      <c r="J78" s="460"/>
      <c r="K78" s="460"/>
      <c r="L78" s="460"/>
      <c r="M78" s="460"/>
    </row>
    <row r="79" spans="2:19" ht="16.5" x14ac:dyDescent="0.3">
      <c r="C79" s="634"/>
      <c r="D79" s="632"/>
      <c r="E79" s="616"/>
      <c r="F79" s="616"/>
      <c r="G79" s="460"/>
      <c r="H79" s="460"/>
      <c r="I79" s="460"/>
      <c r="J79" s="460"/>
      <c r="K79" s="460"/>
      <c r="L79" s="460"/>
      <c r="M79" s="460"/>
    </row>
    <row r="80" spans="2:19" ht="16.5" x14ac:dyDescent="0.3">
      <c r="B80" s="460"/>
      <c r="C80" s="633"/>
      <c r="D80" s="460"/>
      <c r="E80" s="460"/>
      <c r="F80" s="460"/>
      <c r="G80" s="460"/>
      <c r="H80" s="460"/>
      <c r="I80" s="460"/>
      <c r="J80" s="460"/>
      <c r="K80" s="460"/>
      <c r="L80" s="460"/>
      <c r="M80" s="460"/>
    </row>
    <row r="81" spans="2:13" x14ac:dyDescent="0.25">
      <c r="B81" s="460"/>
      <c r="C81" s="635"/>
      <c r="D81" s="635"/>
      <c r="E81" s="635"/>
      <c r="F81" s="635"/>
      <c r="G81" s="460"/>
      <c r="H81" s="460"/>
      <c r="I81" s="460"/>
      <c r="J81" s="460"/>
      <c r="K81" s="460"/>
      <c r="L81" s="460"/>
      <c r="M81" s="460"/>
    </row>
    <row r="82" spans="2:13" x14ac:dyDescent="0.25">
      <c r="B82" s="460"/>
      <c r="C82" s="635"/>
      <c r="D82" s="635"/>
      <c r="E82" s="635"/>
      <c r="F82" s="635"/>
      <c r="G82" s="460"/>
      <c r="H82" s="460"/>
      <c r="I82" s="460"/>
      <c r="J82" s="460"/>
      <c r="K82" s="460"/>
      <c r="L82" s="460"/>
      <c r="M82" s="460"/>
    </row>
    <row r="83" spans="2:13" x14ac:dyDescent="0.25">
      <c r="B83" s="460"/>
      <c r="C83" s="460"/>
      <c r="D83" s="460"/>
      <c r="E83" s="460"/>
      <c r="F83" s="460"/>
      <c r="G83" s="460"/>
      <c r="H83" s="460"/>
      <c r="I83" s="460"/>
      <c r="J83" s="460"/>
      <c r="K83" s="460"/>
      <c r="L83" s="460"/>
      <c r="M83" s="460"/>
    </row>
    <row r="84" spans="2:13" x14ac:dyDescent="0.25">
      <c r="B84" s="460"/>
      <c r="C84" s="460"/>
      <c r="D84" s="460"/>
      <c r="E84" s="460"/>
      <c r="F84" s="460"/>
      <c r="G84" s="460"/>
      <c r="H84" s="460"/>
      <c r="I84" s="460"/>
      <c r="J84" s="460"/>
      <c r="K84" s="460"/>
      <c r="L84" s="460"/>
      <c r="M84" s="460"/>
    </row>
    <row r="85" spans="2:13" x14ac:dyDescent="0.25">
      <c r="B85" s="460"/>
      <c r="C85" s="460"/>
      <c r="D85" s="460"/>
      <c r="E85" s="460"/>
      <c r="F85" s="460"/>
      <c r="G85" s="460"/>
      <c r="H85" s="460"/>
      <c r="I85" s="460"/>
      <c r="J85" s="460"/>
      <c r="K85" s="460"/>
      <c r="L85" s="460"/>
      <c r="M85" s="460"/>
    </row>
    <row r="86" spans="2:13" x14ac:dyDescent="0.25">
      <c r="B86" s="460"/>
      <c r="C86" s="460"/>
      <c r="D86" s="460"/>
      <c r="E86" s="460"/>
      <c r="F86" s="460"/>
      <c r="G86" s="460"/>
      <c r="H86" s="460"/>
      <c r="I86" s="460"/>
      <c r="J86" s="460"/>
      <c r="K86" s="460"/>
      <c r="L86" s="460"/>
      <c r="M86" s="460"/>
    </row>
    <row r="87" spans="2:13" x14ac:dyDescent="0.25">
      <c r="B87" s="460"/>
      <c r="C87" s="460"/>
      <c r="D87" s="460"/>
      <c r="E87" s="460"/>
      <c r="F87" s="460"/>
      <c r="G87" s="460"/>
      <c r="H87" s="460"/>
      <c r="I87" s="460"/>
      <c r="J87" s="460"/>
      <c r="K87" s="460"/>
      <c r="L87" s="460"/>
      <c r="M87" s="460"/>
    </row>
    <row r="88" spans="2:13" x14ac:dyDescent="0.25">
      <c r="B88" s="460"/>
      <c r="C88" s="460"/>
      <c r="D88" s="460"/>
      <c r="E88" s="460"/>
      <c r="F88" s="460"/>
      <c r="G88" s="460"/>
      <c r="H88" s="460"/>
      <c r="I88" s="460"/>
      <c r="J88" s="460"/>
      <c r="K88" s="460"/>
      <c r="L88" s="460"/>
      <c r="M88" s="460"/>
    </row>
  </sheetData>
  <mergeCells count="27">
    <mergeCell ref="C65:C66"/>
    <mergeCell ref="D65:E66"/>
    <mergeCell ref="F65:G66"/>
    <mergeCell ref="D67:E67"/>
    <mergeCell ref="C36:C37"/>
    <mergeCell ref="D36:D37"/>
    <mergeCell ref="E36:E37"/>
    <mergeCell ref="F36:F37"/>
    <mergeCell ref="G36:G37"/>
    <mergeCell ref="C6:C7"/>
    <mergeCell ref="D6:D7"/>
    <mergeCell ref="E6:E7"/>
    <mergeCell ref="F6:F7"/>
    <mergeCell ref="G6:G7"/>
    <mergeCell ref="F67:G67"/>
    <mergeCell ref="D72:E72"/>
    <mergeCell ref="F72:G72"/>
    <mergeCell ref="D73:E73"/>
    <mergeCell ref="F73:G73"/>
    <mergeCell ref="D69:E69"/>
    <mergeCell ref="F69:G69"/>
    <mergeCell ref="D70:E70"/>
    <mergeCell ref="F70:G70"/>
    <mergeCell ref="D71:E71"/>
    <mergeCell ref="F71:G71"/>
    <mergeCell ref="D68:E68"/>
    <mergeCell ref="F68:G68"/>
  </mergeCells>
  <printOptions horizontalCentered="1"/>
  <pageMargins left="0.78740157480314965" right="0.59055118110236227" top="0.78740157480314965" bottom="0.59055118110236227" header="0" footer="0"/>
  <pageSetup paperSize="9" scale="59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1E98-1BF7-4800-A8D6-5F7E1B4AED27}">
  <sheetPr codeName="Hoja20">
    <pageSetUpPr fitToPage="1"/>
  </sheetPr>
  <dimension ref="A1:AC102"/>
  <sheetViews>
    <sheetView view="pageBreakPreview" zoomScale="80" zoomScaleNormal="90" zoomScaleSheetLayoutView="80" workbookViewId="0">
      <selection activeCell="N97" sqref="N97"/>
    </sheetView>
  </sheetViews>
  <sheetFormatPr baseColWidth="10" defaultRowHeight="16.5" x14ac:dyDescent="0.3"/>
  <cols>
    <col min="1" max="1" width="2.28515625" style="37" customWidth="1"/>
    <col min="2" max="2" width="5.140625" style="37" customWidth="1"/>
    <col min="3" max="3" width="51.42578125" style="2022" customWidth="1"/>
    <col min="4" max="7" width="11" style="37" customWidth="1"/>
    <col min="8" max="11" width="10.5703125" style="37" customWidth="1"/>
    <col min="12" max="12" width="11.28515625" style="37" customWidth="1"/>
    <col min="13" max="13" width="11.140625" style="37" customWidth="1"/>
    <col min="14" max="15" width="10.5703125" style="37" customWidth="1"/>
    <col min="16" max="16" width="14.140625" style="37" bestFit="1" customWidth="1"/>
    <col min="17" max="17" width="7.85546875" style="1841" customWidth="1"/>
    <col min="18" max="18" width="57.42578125" style="1842" bestFit="1" customWidth="1"/>
    <col min="19" max="19" width="23.7109375" style="1842" bestFit="1" customWidth="1"/>
    <col min="20" max="22" width="12" style="1842" bestFit="1" customWidth="1"/>
    <col min="23" max="24" width="11" style="1842" bestFit="1" customWidth="1"/>
    <col min="25" max="25" width="9" style="1842" bestFit="1" customWidth="1"/>
    <col min="26" max="26" width="7" style="1842" bestFit="1" customWidth="1"/>
    <col min="27" max="27" width="13.28515625" style="1842" bestFit="1" customWidth="1"/>
    <col min="28" max="29" width="11.42578125" style="1841"/>
    <col min="30" max="16384" width="11.42578125" style="37"/>
  </cols>
  <sheetData>
    <row r="1" spans="1:27" ht="18.75" x14ac:dyDescent="0.3">
      <c r="A1" s="636" t="s">
        <v>1507</v>
      </c>
      <c r="B1" s="496"/>
      <c r="C1" s="664"/>
      <c r="D1" s="403"/>
      <c r="E1" s="403"/>
      <c r="F1" s="403"/>
      <c r="G1" s="403"/>
      <c r="H1" s="403"/>
      <c r="I1" s="403"/>
      <c r="J1" s="403"/>
      <c r="K1" s="403"/>
      <c r="L1" s="403"/>
      <c r="M1" s="403"/>
      <c r="N1" s="403"/>
      <c r="O1" s="403"/>
      <c r="P1" s="403"/>
      <c r="Q1" s="1984"/>
      <c r="R1" s="1842" t="s">
        <v>5</v>
      </c>
      <c r="S1" s="1842" t="s">
        <v>6</v>
      </c>
    </row>
    <row r="2" spans="1:27" ht="11.25" customHeight="1" x14ac:dyDescent="0.3">
      <c r="A2" s="460"/>
      <c r="B2" s="499"/>
      <c r="C2" s="664"/>
      <c r="D2" s="403"/>
      <c r="E2" s="403"/>
      <c r="F2" s="403"/>
      <c r="G2" s="403"/>
      <c r="H2" s="403"/>
      <c r="I2" s="403"/>
      <c r="J2" s="403"/>
      <c r="K2" s="403"/>
      <c r="L2" s="403"/>
      <c r="M2" s="403"/>
      <c r="N2" s="403"/>
      <c r="O2" s="403"/>
      <c r="P2" s="403"/>
      <c r="Q2" s="1984"/>
      <c r="R2" s="1842" t="s">
        <v>394</v>
      </c>
      <c r="S2" s="1842" t="s">
        <v>395</v>
      </c>
    </row>
    <row r="3" spans="1:27" ht="17.25" x14ac:dyDescent="0.3">
      <c r="A3" s="460"/>
      <c r="B3" s="637" t="s">
        <v>1508</v>
      </c>
      <c r="C3" s="664"/>
      <c r="D3" s="403"/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3"/>
      <c r="P3" s="403"/>
      <c r="Q3" s="1984"/>
    </row>
    <row r="4" spans="1:27" ht="12.75" customHeight="1" thickBot="1" x14ac:dyDescent="0.35">
      <c r="A4" s="460"/>
      <c r="B4" s="501"/>
      <c r="C4" s="664"/>
      <c r="D4" s="403"/>
      <c r="E4" s="403"/>
      <c r="F4" s="403"/>
      <c r="G4" s="403"/>
      <c r="H4" s="403"/>
      <c r="I4" s="403"/>
      <c r="J4" s="403"/>
      <c r="K4" s="403"/>
      <c r="L4" s="403"/>
      <c r="M4" s="403"/>
      <c r="N4" s="403"/>
      <c r="O4" s="403"/>
      <c r="P4" s="403"/>
      <c r="Q4" s="1984"/>
      <c r="R4" s="1845" t="s">
        <v>1294</v>
      </c>
      <c r="S4" s="1845" t="s">
        <v>402</v>
      </c>
      <c r="T4" s="1845"/>
      <c r="U4" s="1845"/>
      <c r="V4" s="1845"/>
      <c r="W4" s="1845"/>
      <c r="X4" s="1845"/>
      <c r="Y4" s="1845"/>
      <c r="Z4" s="1845"/>
      <c r="AA4" s="1845"/>
    </row>
    <row r="5" spans="1:27" ht="21" customHeight="1" x14ac:dyDescent="0.3">
      <c r="A5" s="460"/>
      <c r="B5" s="1718" t="s">
        <v>1054</v>
      </c>
      <c r="C5" s="2018" t="s">
        <v>10</v>
      </c>
      <c r="D5" s="1720" t="s">
        <v>1455</v>
      </c>
      <c r="E5" s="1721"/>
      <c r="F5" s="1721"/>
      <c r="G5" s="1722"/>
      <c r="H5" s="1653" t="s">
        <v>1457</v>
      </c>
      <c r="I5" s="1655"/>
      <c r="J5" s="1723"/>
      <c r="K5" s="1724"/>
      <c r="L5" s="1706" t="s">
        <v>1168</v>
      </c>
      <c r="M5" s="1706"/>
      <c r="N5" s="1706"/>
      <c r="O5" s="1638"/>
      <c r="P5" s="2023" t="s">
        <v>1495</v>
      </c>
      <c r="Q5" s="1984"/>
      <c r="R5" s="1845"/>
      <c r="S5" s="1845" t="s">
        <v>1455</v>
      </c>
      <c r="T5" s="1845"/>
      <c r="U5" s="1845"/>
      <c r="V5" s="1845"/>
      <c r="W5" s="1845" t="s">
        <v>1456</v>
      </c>
      <c r="X5" s="1845"/>
      <c r="Y5" s="1845"/>
      <c r="Z5" s="1845"/>
      <c r="AA5" s="1845" t="s">
        <v>198</v>
      </c>
    </row>
    <row r="6" spans="1:27" ht="21" customHeight="1" thickBot="1" x14ac:dyDescent="0.35">
      <c r="A6" s="460"/>
      <c r="B6" s="1719"/>
      <c r="C6" s="2019"/>
      <c r="D6" s="505" t="s">
        <v>1445</v>
      </c>
      <c r="E6" s="506" t="s">
        <v>1446</v>
      </c>
      <c r="F6" s="506" t="s">
        <v>409</v>
      </c>
      <c r="G6" s="640" t="s">
        <v>1447</v>
      </c>
      <c r="H6" s="505" t="s">
        <v>1445</v>
      </c>
      <c r="I6" s="506" t="s">
        <v>1446</v>
      </c>
      <c r="J6" s="506" t="s">
        <v>409</v>
      </c>
      <c r="K6" s="640" t="s">
        <v>1447</v>
      </c>
      <c r="L6" s="641" t="s">
        <v>1445</v>
      </c>
      <c r="M6" s="506" t="s">
        <v>1446</v>
      </c>
      <c r="N6" s="642" t="s">
        <v>409</v>
      </c>
      <c r="O6" s="643" t="s">
        <v>1447</v>
      </c>
      <c r="P6" s="2024"/>
      <c r="Q6" s="2028"/>
      <c r="R6" s="1845" t="s">
        <v>417</v>
      </c>
      <c r="S6" s="1845" t="s">
        <v>407</v>
      </c>
      <c r="T6" s="1845" t="s">
        <v>408</v>
      </c>
      <c r="U6" s="1845" t="s">
        <v>409</v>
      </c>
      <c r="V6" s="1845" t="s">
        <v>410</v>
      </c>
      <c r="W6" s="1845" t="s">
        <v>407</v>
      </c>
      <c r="X6" s="1845" t="s">
        <v>408</v>
      </c>
      <c r="Y6" s="1845" t="s">
        <v>409</v>
      </c>
      <c r="Z6" s="1845" t="s">
        <v>410</v>
      </c>
      <c r="AA6" s="1845"/>
    </row>
    <row r="7" spans="1:27" ht="21" customHeight="1" x14ac:dyDescent="0.3">
      <c r="A7" s="460"/>
      <c r="B7" s="644">
        <v>1</v>
      </c>
      <c r="C7" s="2020" t="str">
        <f>+R7</f>
        <v>Agro Industrial Paramonga S.A.A.</v>
      </c>
      <c r="D7" s="645" t="str">
        <f>+IF(S7&lt;&gt;0,S7,"")</f>
        <v/>
      </c>
      <c r="E7" s="646">
        <f t="shared" ref="E7:K22" si="0">+IF(T7&lt;&gt;0,T7,"")</f>
        <v>116.08460299999999</v>
      </c>
      <c r="F7" s="646" t="str">
        <f t="shared" si="0"/>
        <v/>
      </c>
      <c r="G7" s="647" t="str">
        <f t="shared" si="0"/>
        <v/>
      </c>
      <c r="H7" s="645" t="str">
        <f t="shared" si="0"/>
        <v/>
      </c>
      <c r="I7" s="646" t="str">
        <f t="shared" si="0"/>
        <v/>
      </c>
      <c r="J7" s="646" t="str">
        <f>+IF(Y7&lt;&gt;0,Y7,"")</f>
        <v/>
      </c>
      <c r="K7" s="647" t="str">
        <f>+IF(Z7&lt;&gt;0,Z7,"")</f>
        <v/>
      </c>
      <c r="L7" s="648" t="str">
        <f>+IF((S7+W7)&lt;&gt;0,S7+W7,"")</f>
        <v/>
      </c>
      <c r="M7" s="649">
        <f>+IF((T7+X7)&lt;&gt;0,T7+X7,"")</f>
        <v>116.08460299999999</v>
      </c>
      <c r="N7" s="649" t="str">
        <f>+IF((U7+Y7)&lt;&gt;0,U7+Y7,"")</f>
        <v/>
      </c>
      <c r="O7" s="650" t="str">
        <f>+IF((V7+Z7)&lt;&gt;0,V7+Z7,"")</f>
        <v/>
      </c>
      <c r="P7" s="2025">
        <f>SUM(L7:O7)</f>
        <v>116.08460299999999</v>
      </c>
      <c r="Q7" s="2028"/>
      <c r="R7" s="1845" t="s">
        <v>14</v>
      </c>
      <c r="S7" s="1845"/>
      <c r="T7" s="1845">
        <v>116.08460299999999</v>
      </c>
      <c r="U7" s="1845"/>
      <c r="V7" s="1845"/>
      <c r="W7" s="1845"/>
      <c r="X7" s="1845"/>
      <c r="Y7" s="1845"/>
      <c r="Z7" s="1845"/>
      <c r="AA7" s="1845">
        <v>116.08460299999999</v>
      </c>
    </row>
    <row r="8" spans="1:27" ht="21" customHeight="1" x14ac:dyDescent="0.3">
      <c r="A8" s="460"/>
      <c r="B8" s="651">
        <f t="shared" ref="B8:B71" si="1">+B7+1</f>
        <v>2</v>
      </c>
      <c r="C8" s="2021" t="str">
        <f t="shared" ref="C8:C71" si="2">+R8</f>
        <v>Agroaurora S.A.C.</v>
      </c>
      <c r="D8" s="652" t="str">
        <f t="shared" ref="D8:K23" si="3">+IF(S8&lt;&gt;0,S8,"")</f>
        <v/>
      </c>
      <c r="E8" s="653">
        <f t="shared" si="0"/>
        <v>59.476195999999995</v>
      </c>
      <c r="F8" s="653" t="str">
        <f t="shared" si="0"/>
        <v/>
      </c>
      <c r="G8" s="654" t="str">
        <f t="shared" si="0"/>
        <v/>
      </c>
      <c r="H8" s="652" t="str">
        <f t="shared" si="0"/>
        <v/>
      </c>
      <c r="I8" s="653" t="str">
        <f t="shared" si="0"/>
        <v/>
      </c>
      <c r="J8" s="655" t="str">
        <f t="shared" si="0"/>
        <v/>
      </c>
      <c r="K8" s="654" t="str">
        <f t="shared" si="0"/>
        <v/>
      </c>
      <c r="L8" s="656" t="str">
        <f t="shared" ref="L8:O23" si="4">+IF((S8+W8)&lt;&gt;0,S8+W8,"")</f>
        <v/>
      </c>
      <c r="M8" s="657">
        <f t="shared" si="4"/>
        <v>59.476195999999995</v>
      </c>
      <c r="N8" s="657" t="str">
        <f t="shared" si="4"/>
        <v/>
      </c>
      <c r="O8" s="658" t="str">
        <f t="shared" si="4"/>
        <v/>
      </c>
      <c r="P8" s="2026">
        <f t="shared" ref="P8:P71" si="5">SUM(L8:O8)</f>
        <v>59.476195999999995</v>
      </c>
      <c r="Q8" s="2028"/>
      <c r="R8" s="1845" t="s">
        <v>16</v>
      </c>
      <c r="S8" s="1845"/>
      <c r="T8" s="1845">
        <v>59.476195999999995</v>
      </c>
      <c r="U8" s="1845"/>
      <c r="V8" s="1845"/>
      <c r="W8" s="1845"/>
      <c r="X8" s="1845"/>
      <c r="Y8" s="1845"/>
      <c r="Z8" s="1845"/>
      <c r="AA8" s="1845">
        <v>59.476195999999995</v>
      </c>
    </row>
    <row r="9" spans="1:27" ht="21" customHeight="1" x14ac:dyDescent="0.3">
      <c r="A9" s="460"/>
      <c r="B9" s="651">
        <f t="shared" si="1"/>
        <v>3</v>
      </c>
      <c r="C9" s="2021" t="str">
        <f t="shared" si="2"/>
        <v>Agroindustrias San Jacinto S.A.A.</v>
      </c>
      <c r="D9" s="652" t="str">
        <f t="shared" si="3"/>
        <v/>
      </c>
      <c r="E9" s="653">
        <f t="shared" si="0"/>
        <v>50.674052000000003</v>
      </c>
      <c r="F9" s="653" t="str">
        <f t="shared" si="0"/>
        <v/>
      </c>
      <c r="G9" s="654" t="str">
        <f t="shared" si="0"/>
        <v/>
      </c>
      <c r="H9" s="652" t="str">
        <f t="shared" si="0"/>
        <v/>
      </c>
      <c r="I9" s="653" t="str">
        <f t="shared" si="0"/>
        <v/>
      </c>
      <c r="J9" s="655" t="str">
        <f t="shared" si="0"/>
        <v/>
      </c>
      <c r="K9" s="654" t="str">
        <f t="shared" si="0"/>
        <v/>
      </c>
      <c r="L9" s="656" t="str">
        <f t="shared" si="4"/>
        <v/>
      </c>
      <c r="M9" s="657">
        <f t="shared" si="4"/>
        <v>50.674052000000003</v>
      </c>
      <c r="N9" s="657" t="str">
        <f t="shared" si="4"/>
        <v/>
      </c>
      <c r="O9" s="658" t="str">
        <f t="shared" si="4"/>
        <v/>
      </c>
      <c r="P9" s="2026">
        <f t="shared" si="5"/>
        <v>50.674052000000003</v>
      </c>
      <c r="Q9" s="2028"/>
      <c r="R9" s="1845" t="s">
        <v>18</v>
      </c>
      <c r="S9" s="1845"/>
      <c r="T9" s="1845">
        <v>50.674052000000003</v>
      </c>
      <c r="U9" s="1845"/>
      <c r="V9" s="1845"/>
      <c r="W9" s="1845"/>
      <c r="X9" s="1845"/>
      <c r="Y9" s="1845"/>
      <c r="Z9" s="1845"/>
      <c r="AA9" s="1845">
        <v>50.674052000000003</v>
      </c>
    </row>
    <row r="10" spans="1:27" ht="21" customHeight="1" x14ac:dyDescent="0.3">
      <c r="A10" s="460"/>
      <c r="B10" s="651">
        <f t="shared" si="1"/>
        <v>4</v>
      </c>
      <c r="C10" s="2021" t="str">
        <f t="shared" si="2"/>
        <v>Amazonas Energía Solar S.A.C.</v>
      </c>
      <c r="D10" s="652" t="str">
        <f t="shared" si="3"/>
        <v/>
      </c>
      <c r="E10" s="653" t="str">
        <f t="shared" si="0"/>
        <v/>
      </c>
      <c r="F10" s="653" t="str">
        <f t="shared" si="0"/>
        <v/>
      </c>
      <c r="G10" s="654" t="str">
        <f t="shared" si="0"/>
        <v/>
      </c>
      <c r="H10" s="652" t="str">
        <f t="shared" si="0"/>
        <v/>
      </c>
      <c r="I10" s="653" t="str">
        <f t="shared" si="0"/>
        <v/>
      </c>
      <c r="J10" s="655">
        <f t="shared" si="0"/>
        <v>5.1751310000000004</v>
      </c>
      <c r="K10" s="654" t="str">
        <f t="shared" si="0"/>
        <v/>
      </c>
      <c r="L10" s="656" t="str">
        <f t="shared" si="4"/>
        <v/>
      </c>
      <c r="M10" s="657" t="str">
        <f t="shared" si="4"/>
        <v/>
      </c>
      <c r="N10" s="657">
        <f t="shared" si="4"/>
        <v>5.1751310000000004</v>
      </c>
      <c r="O10" s="658" t="str">
        <f t="shared" si="4"/>
        <v/>
      </c>
      <c r="P10" s="2026">
        <f t="shared" si="5"/>
        <v>5.1751310000000004</v>
      </c>
      <c r="Q10" s="2028"/>
      <c r="R10" s="1845" t="s">
        <v>20</v>
      </c>
      <c r="S10" s="1845"/>
      <c r="T10" s="1845"/>
      <c r="U10" s="1845"/>
      <c r="V10" s="1845"/>
      <c r="W10" s="1845"/>
      <c r="X10" s="1845"/>
      <c r="Y10" s="1845">
        <v>5.1751310000000004</v>
      </c>
      <c r="Z10" s="1845"/>
      <c r="AA10" s="1845">
        <v>5.1751310000000004</v>
      </c>
    </row>
    <row r="11" spans="1:27" ht="21" customHeight="1" x14ac:dyDescent="0.3">
      <c r="A11" s="460"/>
      <c r="B11" s="651">
        <f t="shared" si="1"/>
        <v>5</v>
      </c>
      <c r="C11" s="2021" t="str">
        <f t="shared" si="2"/>
        <v>Andean Power S.A.C.</v>
      </c>
      <c r="D11" s="652">
        <f t="shared" si="3"/>
        <v>126.51936400000002</v>
      </c>
      <c r="E11" s="653" t="str">
        <f t="shared" si="0"/>
        <v/>
      </c>
      <c r="F11" s="653" t="str">
        <f t="shared" si="0"/>
        <v/>
      </c>
      <c r="G11" s="654" t="str">
        <f t="shared" si="0"/>
        <v/>
      </c>
      <c r="H11" s="652" t="str">
        <f t="shared" si="0"/>
        <v/>
      </c>
      <c r="I11" s="653" t="str">
        <f t="shared" si="0"/>
        <v/>
      </c>
      <c r="J11" s="655" t="str">
        <f t="shared" si="0"/>
        <v/>
      </c>
      <c r="K11" s="654" t="str">
        <f t="shared" si="0"/>
        <v/>
      </c>
      <c r="L11" s="656">
        <f t="shared" si="4"/>
        <v>126.51936400000002</v>
      </c>
      <c r="M11" s="657" t="str">
        <f t="shared" si="4"/>
        <v/>
      </c>
      <c r="N11" s="657" t="str">
        <f t="shared" si="4"/>
        <v/>
      </c>
      <c r="O11" s="658" t="str">
        <f t="shared" si="4"/>
        <v/>
      </c>
      <c r="P11" s="2026">
        <f t="shared" si="5"/>
        <v>126.51936400000002</v>
      </c>
      <c r="Q11" s="2028"/>
      <c r="R11" s="1845" t="s">
        <v>22</v>
      </c>
      <c r="S11" s="1845">
        <v>126.51936400000002</v>
      </c>
      <c r="T11" s="1845"/>
      <c r="U11" s="1845"/>
      <c r="V11" s="1845"/>
      <c r="W11" s="1845"/>
      <c r="X11" s="1845"/>
      <c r="Y11" s="1845"/>
      <c r="Z11" s="1845"/>
      <c r="AA11" s="1845">
        <v>126.51936400000002</v>
      </c>
    </row>
    <row r="12" spans="1:27" ht="21" customHeight="1" x14ac:dyDescent="0.3">
      <c r="A12" s="460"/>
      <c r="B12" s="651">
        <f t="shared" si="1"/>
        <v>6</v>
      </c>
      <c r="C12" s="2021" t="str">
        <f t="shared" si="2"/>
        <v>Asociación Santa Lucia de Chacas</v>
      </c>
      <c r="D12" s="652">
        <f t="shared" si="3"/>
        <v>13.838080999999999</v>
      </c>
      <c r="E12" s="653" t="str">
        <f t="shared" si="0"/>
        <v/>
      </c>
      <c r="F12" s="653" t="str">
        <f t="shared" si="0"/>
        <v/>
      </c>
      <c r="G12" s="654" t="str">
        <f t="shared" si="0"/>
        <v/>
      </c>
      <c r="H12" s="652" t="str">
        <f t="shared" si="0"/>
        <v/>
      </c>
      <c r="I12" s="653" t="str">
        <f t="shared" si="0"/>
        <v/>
      </c>
      <c r="J12" s="655" t="str">
        <f t="shared" si="0"/>
        <v/>
      </c>
      <c r="K12" s="654" t="str">
        <f t="shared" si="0"/>
        <v/>
      </c>
      <c r="L12" s="656">
        <f t="shared" si="4"/>
        <v>13.838080999999999</v>
      </c>
      <c r="M12" s="657" t="str">
        <f t="shared" si="4"/>
        <v/>
      </c>
      <c r="N12" s="657" t="str">
        <f t="shared" si="4"/>
        <v/>
      </c>
      <c r="O12" s="658" t="str">
        <f t="shared" si="4"/>
        <v/>
      </c>
      <c r="P12" s="2026">
        <f t="shared" si="5"/>
        <v>13.838080999999999</v>
      </c>
      <c r="Q12" s="2028"/>
      <c r="R12" s="1845" t="s">
        <v>24</v>
      </c>
      <c r="S12" s="1845">
        <v>13.838080999999999</v>
      </c>
      <c r="T12" s="1845"/>
      <c r="U12" s="1845"/>
      <c r="V12" s="1845"/>
      <c r="W12" s="1845"/>
      <c r="X12" s="1845"/>
      <c r="Y12" s="1845"/>
      <c r="Z12" s="1845"/>
      <c r="AA12" s="1845">
        <v>13.838080999999999</v>
      </c>
    </row>
    <row r="13" spans="1:27" ht="21" customHeight="1" x14ac:dyDescent="0.3">
      <c r="A13" s="460"/>
      <c r="B13" s="651">
        <f t="shared" si="1"/>
        <v>7</v>
      </c>
      <c r="C13" s="2021" t="str">
        <f t="shared" si="2"/>
        <v>Atria Energía S.A.C.</v>
      </c>
      <c r="D13" s="652">
        <f t="shared" si="3"/>
        <v>2.0826859999999998</v>
      </c>
      <c r="E13" s="653" t="str">
        <f t="shared" si="0"/>
        <v/>
      </c>
      <c r="F13" s="653" t="str">
        <f t="shared" si="0"/>
        <v/>
      </c>
      <c r="G13" s="654" t="str">
        <f t="shared" si="0"/>
        <v/>
      </c>
      <c r="H13" s="652" t="str">
        <f t="shared" si="0"/>
        <v/>
      </c>
      <c r="I13" s="653" t="str">
        <f t="shared" si="0"/>
        <v/>
      </c>
      <c r="J13" s="655" t="str">
        <f t="shared" si="0"/>
        <v/>
      </c>
      <c r="K13" s="654" t="str">
        <f t="shared" si="0"/>
        <v/>
      </c>
      <c r="L13" s="656">
        <f t="shared" si="4"/>
        <v>2.0826859999999998</v>
      </c>
      <c r="M13" s="657" t="str">
        <f t="shared" si="4"/>
        <v/>
      </c>
      <c r="N13" s="657" t="str">
        <f t="shared" si="4"/>
        <v/>
      </c>
      <c r="O13" s="658" t="str">
        <f t="shared" si="4"/>
        <v/>
      </c>
      <c r="P13" s="2026">
        <f t="shared" si="5"/>
        <v>2.0826859999999998</v>
      </c>
      <c r="Q13" s="2028"/>
      <c r="R13" s="1845" t="s">
        <v>26</v>
      </c>
      <c r="S13" s="1845">
        <v>2.0826859999999998</v>
      </c>
      <c r="T13" s="1845"/>
      <c r="U13" s="1845"/>
      <c r="V13" s="1845"/>
      <c r="W13" s="1845"/>
      <c r="X13" s="1845"/>
      <c r="Y13" s="1845"/>
      <c r="Z13" s="1845"/>
      <c r="AA13" s="1845">
        <v>2.0826859999999998</v>
      </c>
    </row>
    <row r="14" spans="1:27" ht="21" customHeight="1" x14ac:dyDescent="0.3">
      <c r="A14" s="460"/>
      <c r="B14" s="651">
        <f t="shared" si="1"/>
        <v>8</v>
      </c>
      <c r="C14" s="2021" t="str">
        <f t="shared" si="2"/>
        <v>Bioenergía del Chira S.A.</v>
      </c>
      <c r="D14" s="652" t="str">
        <f t="shared" si="3"/>
        <v/>
      </c>
      <c r="E14" s="653">
        <f t="shared" si="0"/>
        <v>76.136758000000029</v>
      </c>
      <c r="F14" s="653" t="str">
        <f t="shared" si="0"/>
        <v/>
      </c>
      <c r="G14" s="654" t="str">
        <f t="shared" si="0"/>
        <v/>
      </c>
      <c r="H14" s="652" t="str">
        <f t="shared" si="0"/>
        <v/>
      </c>
      <c r="I14" s="653" t="str">
        <f t="shared" si="0"/>
        <v/>
      </c>
      <c r="J14" s="655" t="str">
        <f t="shared" si="0"/>
        <v/>
      </c>
      <c r="K14" s="654" t="str">
        <f t="shared" si="0"/>
        <v/>
      </c>
      <c r="L14" s="656" t="str">
        <f t="shared" si="4"/>
        <v/>
      </c>
      <c r="M14" s="657">
        <f t="shared" si="4"/>
        <v>76.136758000000029</v>
      </c>
      <c r="N14" s="657" t="str">
        <f t="shared" si="4"/>
        <v/>
      </c>
      <c r="O14" s="658" t="str">
        <f t="shared" si="4"/>
        <v/>
      </c>
      <c r="P14" s="2026">
        <f t="shared" si="5"/>
        <v>76.136758000000029</v>
      </c>
      <c r="Q14" s="2028"/>
      <c r="R14" s="1845" t="s">
        <v>28</v>
      </c>
      <c r="S14" s="1845"/>
      <c r="T14" s="1845">
        <v>76.136758000000029</v>
      </c>
      <c r="U14" s="1845"/>
      <c r="V14" s="1845"/>
      <c r="W14" s="1845"/>
      <c r="X14" s="1845"/>
      <c r="Y14" s="1845"/>
      <c r="Z14" s="1845"/>
      <c r="AA14" s="1845">
        <v>76.136758000000029</v>
      </c>
    </row>
    <row r="15" spans="1:27" ht="21" customHeight="1" x14ac:dyDescent="0.3">
      <c r="A15" s="460"/>
      <c r="B15" s="651">
        <f t="shared" si="1"/>
        <v>9</v>
      </c>
      <c r="C15" s="2021" t="str">
        <f t="shared" si="2"/>
        <v>Celepsa Renovables S.R.L.</v>
      </c>
      <c r="D15" s="652">
        <f t="shared" si="3"/>
        <v>130.65500699999996</v>
      </c>
      <c r="E15" s="653" t="str">
        <f t="shared" si="0"/>
        <v/>
      </c>
      <c r="F15" s="653" t="str">
        <f t="shared" si="0"/>
        <v/>
      </c>
      <c r="G15" s="654" t="str">
        <f t="shared" si="0"/>
        <v/>
      </c>
      <c r="H15" s="652" t="str">
        <f t="shared" si="0"/>
        <v/>
      </c>
      <c r="I15" s="653" t="str">
        <f t="shared" si="0"/>
        <v/>
      </c>
      <c r="J15" s="655" t="str">
        <f t="shared" si="0"/>
        <v/>
      </c>
      <c r="K15" s="654" t="str">
        <f t="shared" si="0"/>
        <v/>
      </c>
      <c r="L15" s="656">
        <f t="shared" si="4"/>
        <v>130.65500699999996</v>
      </c>
      <c r="M15" s="657" t="str">
        <f t="shared" si="4"/>
        <v/>
      </c>
      <c r="N15" s="657" t="str">
        <f t="shared" si="4"/>
        <v/>
      </c>
      <c r="O15" s="658" t="str">
        <f t="shared" si="4"/>
        <v/>
      </c>
      <c r="P15" s="2026">
        <f t="shared" si="5"/>
        <v>130.65500699999996</v>
      </c>
      <c r="Q15" s="2028"/>
      <c r="R15" s="1845" t="s">
        <v>30</v>
      </c>
      <c r="S15" s="1845">
        <v>130.65500699999996</v>
      </c>
      <c r="T15" s="1845"/>
      <c r="U15" s="1845"/>
      <c r="V15" s="1845"/>
      <c r="W15" s="1845"/>
      <c r="X15" s="1845"/>
      <c r="Y15" s="1845"/>
      <c r="Z15" s="1845"/>
      <c r="AA15" s="1845">
        <v>130.65500699999996</v>
      </c>
    </row>
    <row r="16" spans="1:27" ht="21" customHeight="1" x14ac:dyDescent="0.3">
      <c r="A16" s="460"/>
      <c r="B16" s="651">
        <f t="shared" si="1"/>
        <v>10</v>
      </c>
      <c r="C16" s="2021" t="str">
        <f t="shared" si="2"/>
        <v>Central Hidroeléctrica de Langui S.A.</v>
      </c>
      <c r="D16" s="652">
        <f t="shared" si="3"/>
        <v>29.004739000000004</v>
      </c>
      <c r="E16" s="653" t="str">
        <f t="shared" si="0"/>
        <v/>
      </c>
      <c r="F16" s="653" t="str">
        <f t="shared" si="0"/>
        <v/>
      </c>
      <c r="G16" s="654" t="str">
        <f t="shared" si="0"/>
        <v/>
      </c>
      <c r="H16" s="652" t="str">
        <f t="shared" si="0"/>
        <v/>
      </c>
      <c r="I16" s="653" t="str">
        <f t="shared" si="0"/>
        <v/>
      </c>
      <c r="J16" s="655" t="str">
        <f t="shared" si="0"/>
        <v/>
      </c>
      <c r="K16" s="654" t="str">
        <f t="shared" si="0"/>
        <v/>
      </c>
      <c r="L16" s="656">
        <f t="shared" si="4"/>
        <v>29.004739000000004</v>
      </c>
      <c r="M16" s="657" t="str">
        <f t="shared" si="4"/>
        <v/>
      </c>
      <c r="N16" s="657" t="str">
        <f t="shared" si="4"/>
        <v/>
      </c>
      <c r="O16" s="658" t="str">
        <f t="shared" si="4"/>
        <v/>
      </c>
      <c r="P16" s="2026">
        <f t="shared" si="5"/>
        <v>29.004739000000004</v>
      </c>
      <c r="Q16" s="2028"/>
      <c r="R16" s="1845" t="s">
        <v>32</v>
      </c>
      <c r="S16" s="1845">
        <v>29.004739000000004</v>
      </c>
      <c r="T16" s="1845"/>
      <c r="U16" s="1845"/>
      <c r="V16" s="1845"/>
      <c r="W16" s="1845"/>
      <c r="X16" s="1845"/>
      <c r="Y16" s="1845"/>
      <c r="Z16" s="1845"/>
      <c r="AA16" s="1845">
        <v>29.004739000000004</v>
      </c>
    </row>
    <row r="17" spans="1:27" ht="21" customHeight="1" x14ac:dyDescent="0.3">
      <c r="A17" s="460"/>
      <c r="B17" s="651">
        <f t="shared" si="1"/>
        <v>11</v>
      </c>
      <c r="C17" s="2021" t="str">
        <f t="shared" si="2"/>
        <v>Centrales Santa Rosa S.A.C.</v>
      </c>
      <c r="D17" s="652">
        <f t="shared" si="3"/>
        <v>16.491809999999994</v>
      </c>
      <c r="E17" s="653" t="str">
        <f t="shared" si="0"/>
        <v/>
      </c>
      <c r="F17" s="653" t="str">
        <f t="shared" si="0"/>
        <v/>
      </c>
      <c r="G17" s="654" t="str">
        <f t="shared" si="0"/>
        <v/>
      </c>
      <c r="H17" s="652" t="str">
        <f t="shared" si="0"/>
        <v/>
      </c>
      <c r="I17" s="653" t="str">
        <f t="shared" si="0"/>
        <v/>
      </c>
      <c r="J17" s="655" t="str">
        <f t="shared" si="0"/>
        <v/>
      </c>
      <c r="K17" s="654" t="str">
        <f t="shared" si="0"/>
        <v/>
      </c>
      <c r="L17" s="656">
        <f t="shared" si="4"/>
        <v>16.491809999999994</v>
      </c>
      <c r="M17" s="657" t="str">
        <f t="shared" si="4"/>
        <v/>
      </c>
      <c r="N17" s="657" t="str">
        <f t="shared" si="4"/>
        <v/>
      </c>
      <c r="O17" s="658" t="str">
        <f t="shared" si="4"/>
        <v/>
      </c>
      <c r="P17" s="2026">
        <f t="shared" si="5"/>
        <v>16.491809999999994</v>
      </c>
      <c r="Q17" s="2028"/>
      <c r="R17" s="1845" t="s">
        <v>34</v>
      </c>
      <c r="S17" s="1845">
        <v>16.491809999999994</v>
      </c>
      <c r="T17" s="1845"/>
      <c r="U17" s="1845"/>
      <c r="V17" s="1845"/>
      <c r="W17" s="1845"/>
      <c r="X17" s="1845"/>
      <c r="Y17" s="1845"/>
      <c r="Z17" s="1845"/>
      <c r="AA17" s="1845">
        <v>16.491809999999994</v>
      </c>
    </row>
    <row r="18" spans="1:27" ht="21" customHeight="1" x14ac:dyDescent="0.3">
      <c r="A18" s="460"/>
      <c r="B18" s="651">
        <f t="shared" si="1"/>
        <v>12</v>
      </c>
      <c r="C18" s="2021" t="str">
        <f t="shared" si="2"/>
        <v>Chinango S.A.C</v>
      </c>
      <c r="D18" s="652">
        <f t="shared" si="3"/>
        <v>984.91239300000029</v>
      </c>
      <c r="E18" s="653" t="str">
        <f t="shared" si="0"/>
        <v/>
      </c>
      <c r="F18" s="653" t="str">
        <f t="shared" si="0"/>
        <v/>
      </c>
      <c r="G18" s="654" t="str">
        <f t="shared" si="0"/>
        <v/>
      </c>
      <c r="H18" s="652" t="str">
        <f t="shared" si="0"/>
        <v/>
      </c>
      <c r="I18" s="653" t="str">
        <f t="shared" si="0"/>
        <v/>
      </c>
      <c r="J18" s="655" t="str">
        <f t="shared" si="0"/>
        <v/>
      </c>
      <c r="K18" s="654" t="str">
        <f t="shared" si="0"/>
        <v/>
      </c>
      <c r="L18" s="656">
        <f t="shared" si="4"/>
        <v>984.91239300000029</v>
      </c>
      <c r="M18" s="657" t="str">
        <f t="shared" si="4"/>
        <v/>
      </c>
      <c r="N18" s="657" t="str">
        <f t="shared" si="4"/>
        <v/>
      </c>
      <c r="O18" s="658" t="str">
        <f t="shared" si="4"/>
        <v/>
      </c>
      <c r="P18" s="2026">
        <f t="shared" si="5"/>
        <v>984.91239300000029</v>
      </c>
      <c r="Q18" s="2028"/>
      <c r="R18" s="1845" t="s">
        <v>36</v>
      </c>
      <c r="S18" s="1845">
        <v>984.91239300000029</v>
      </c>
      <c r="T18" s="1845"/>
      <c r="U18" s="1845"/>
      <c r="V18" s="1845"/>
      <c r="W18" s="1845"/>
      <c r="X18" s="1845"/>
      <c r="Y18" s="1845"/>
      <c r="Z18" s="1845"/>
      <c r="AA18" s="1845">
        <v>984.91239300000029</v>
      </c>
    </row>
    <row r="19" spans="1:27" ht="21" customHeight="1" x14ac:dyDescent="0.3">
      <c r="A19" s="460"/>
      <c r="B19" s="651">
        <f t="shared" si="1"/>
        <v>13</v>
      </c>
      <c r="C19" s="2021" t="str">
        <f t="shared" si="2"/>
        <v>Cía Hidroeléctrica San Hilarión S.A.C.</v>
      </c>
      <c r="D19" s="652" t="str">
        <f t="shared" si="3"/>
        <v/>
      </c>
      <c r="E19" s="653" t="str">
        <f t="shared" si="0"/>
        <v/>
      </c>
      <c r="F19" s="653" t="str">
        <f t="shared" si="0"/>
        <v/>
      </c>
      <c r="G19" s="654" t="str">
        <f t="shared" si="0"/>
        <v/>
      </c>
      <c r="H19" s="652">
        <f t="shared" si="0"/>
        <v>0.35458900000000004</v>
      </c>
      <c r="I19" s="653" t="str">
        <f t="shared" si="0"/>
        <v/>
      </c>
      <c r="J19" s="655" t="str">
        <f t="shared" si="0"/>
        <v/>
      </c>
      <c r="K19" s="654" t="str">
        <f t="shared" si="0"/>
        <v/>
      </c>
      <c r="L19" s="656">
        <f t="shared" si="4"/>
        <v>0.35458900000000004</v>
      </c>
      <c r="M19" s="657" t="str">
        <f t="shared" si="4"/>
        <v/>
      </c>
      <c r="N19" s="657" t="str">
        <f t="shared" si="4"/>
        <v/>
      </c>
      <c r="O19" s="658" t="str">
        <f t="shared" si="4"/>
        <v/>
      </c>
      <c r="P19" s="2026">
        <f t="shared" si="5"/>
        <v>0.35458900000000004</v>
      </c>
      <c r="Q19" s="2028"/>
      <c r="R19" s="1845" t="s">
        <v>38</v>
      </c>
      <c r="S19" s="1845"/>
      <c r="T19" s="1845"/>
      <c r="U19" s="1845"/>
      <c r="V19" s="1845"/>
      <c r="W19" s="1845">
        <v>0.35458900000000004</v>
      </c>
      <c r="X19" s="1845"/>
      <c r="Y19" s="1845"/>
      <c r="Z19" s="1845"/>
      <c r="AA19" s="1845">
        <v>0.35458900000000004</v>
      </c>
    </row>
    <row r="20" spans="1:27" ht="21" customHeight="1" x14ac:dyDescent="0.3">
      <c r="A20" s="460"/>
      <c r="B20" s="651">
        <f t="shared" si="1"/>
        <v>14</v>
      </c>
      <c r="C20" s="2021" t="str">
        <f t="shared" si="2"/>
        <v>Cogeneración Oquendo S.A.C.</v>
      </c>
      <c r="D20" s="652" t="str">
        <f t="shared" si="3"/>
        <v/>
      </c>
      <c r="E20" s="653">
        <f t="shared" si="0"/>
        <v>11.013624</v>
      </c>
      <c r="F20" s="653" t="str">
        <f t="shared" si="0"/>
        <v/>
      </c>
      <c r="G20" s="654" t="str">
        <f t="shared" si="0"/>
        <v/>
      </c>
      <c r="H20" s="652" t="str">
        <f t="shared" si="0"/>
        <v/>
      </c>
      <c r="I20" s="653" t="str">
        <f t="shared" si="0"/>
        <v/>
      </c>
      <c r="J20" s="655" t="str">
        <f t="shared" si="0"/>
        <v/>
      </c>
      <c r="K20" s="654" t="str">
        <f t="shared" si="0"/>
        <v/>
      </c>
      <c r="L20" s="656" t="str">
        <f t="shared" si="4"/>
        <v/>
      </c>
      <c r="M20" s="657">
        <f t="shared" si="4"/>
        <v>11.013624</v>
      </c>
      <c r="N20" s="657" t="str">
        <f t="shared" si="4"/>
        <v/>
      </c>
      <c r="O20" s="658" t="str">
        <f t="shared" si="4"/>
        <v/>
      </c>
      <c r="P20" s="2026">
        <f t="shared" si="5"/>
        <v>11.013624</v>
      </c>
      <c r="Q20" s="2028"/>
      <c r="R20" s="1845" t="s">
        <v>40</v>
      </c>
      <c r="S20" s="1845"/>
      <c r="T20" s="1845">
        <v>11.013624</v>
      </c>
      <c r="U20" s="1845"/>
      <c r="V20" s="1845"/>
      <c r="W20" s="1845"/>
      <c r="X20" s="1845"/>
      <c r="Y20" s="1845"/>
      <c r="Z20" s="1845"/>
      <c r="AA20" s="1845">
        <v>11.013624</v>
      </c>
    </row>
    <row r="21" spans="1:27" ht="21" customHeight="1" x14ac:dyDescent="0.3">
      <c r="A21" s="460"/>
      <c r="B21" s="651">
        <f t="shared" si="1"/>
        <v>15</v>
      </c>
      <c r="C21" s="2021" t="str">
        <f t="shared" si="2"/>
        <v>Colca Solar S.A.C.</v>
      </c>
      <c r="D21" s="652" t="str">
        <f t="shared" si="3"/>
        <v/>
      </c>
      <c r="E21" s="653" t="str">
        <f t="shared" si="0"/>
        <v/>
      </c>
      <c r="F21" s="653">
        <f t="shared" si="0"/>
        <v>2.6870749999999997</v>
      </c>
      <c r="G21" s="654" t="str">
        <f t="shared" si="0"/>
        <v/>
      </c>
      <c r="H21" s="652" t="str">
        <f t="shared" si="0"/>
        <v/>
      </c>
      <c r="I21" s="653" t="str">
        <f t="shared" si="0"/>
        <v/>
      </c>
      <c r="J21" s="655" t="str">
        <f t="shared" si="0"/>
        <v/>
      </c>
      <c r="K21" s="654" t="str">
        <f t="shared" si="0"/>
        <v/>
      </c>
      <c r="L21" s="656" t="str">
        <f t="shared" si="4"/>
        <v/>
      </c>
      <c r="M21" s="657" t="str">
        <f t="shared" si="4"/>
        <v/>
      </c>
      <c r="N21" s="657">
        <f t="shared" si="4"/>
        <v>2.6870749999999997</v>
      </c>
      <c r="O21" s="658" t="str">
        <f t="shared" si="4"/>
        <v/>
      </c>
      <c r="P21" s="2026">
        <f t="shared" si="5"/>
        <v>2.6870749999999997</v>
      </c>
      <c r="Q21" s="2028"/>
      <c r="R21" s="1845" t="s">
        <v>42</v>
      </c>
      <c r="S21" s="1845"/>
      <c r="T21" s="1845"/>
      <c r="U21" s="1845">
        <v>2.6870749999999997</v>
      </c>
      <c r="V21" s="1845"/>
      <c r="W21" s="1845"/>
      <c r="X21" s="1845"/>
      <c r="Y21" s="1845"/>
      <c r="Z21" s="1845"/>
      <c r="AA21" s="1845">
        <v>2.6870749999999997</v>
      </c>
    </row>
    <row r="22" spans="1:27" ht="21" customHeight="1" x14ac:dyDescent="0.3">
      <c r="A22" s="460"/>
      <c r="B22" s="651">
        <f t="shared" si="1"/>
        <v>16</v>
      </c>
      <c r="C22" s="2021" t="str">
        <f t="shared" si="2"/>
        <v>Compañia Eléctrica El Platanal S.A.</v>
      </c>
      <c r="D22" s="652">
        <f t="shared" si="3"/>
        <v>1188.4124650000001</v>
      </c>
      <c r="E22" s="653" t="str">
        <f t="shared" si="0"/>
        <v/>
      </c>
      <c r="F22" s="653" t="str">
        <f t="shared" si="0"/>
        <v/>
      </c>
      <c r="G22" s="654" t="str">
        <f t="shared" si="0"/>
        <v/>
      </c>
      <c r="H22" s="652" t="str">
        <f t="shared" si="0"/>
        <v/>
      </c>
      <c r="I22" s="653" t="str">
        <f t="shared" si="0"/>
        <v/>
      </c>
      <c r="J22" s="655" t="str">
        <f t="shared" si="0"/>
        <v/>
      </c>
      <c r="K22" s="654" t="str">
        <f t="shared" si="0"/>
        <v/>
      </c>
      <c r="L22" s="656">
        <f t="shared" si="4"/>
        <v>1188.4124650000001</v>
      </c>
      <c r="M22" s="657" t="str">
        <f t="shared" si="4"/>
        <v/>
      </c>
      <c r="N22" s="657" t="str">
        <f t="shared" si="4"/>
        <v/>
      </c>
      <c r="O22" s="658" t="str">
        <f t="shared" si="4"/>
        <v/>
      </c>
      <c r="P22" s="2026">
        <f t="shared" si="5"/>
        <v>1188.4124650000001</v>
      </c>
      <c r="Q22" s="2028"/>
      <c r="R22" s="1845" t="s">
        <v>44</v>
      </c>
      <c r="S22" s="1845">
        <v>1188.4124650000001</v>
      </c>
      <c r="T22" s="1845"/>
      <c r="U22" s="1845"/>
      <c r="V22" s="1845"/>
      <c r="W22" s="1845"/>
      <c r="X22" s="1845"/>
      <c r="Y22" s="1845"/>
      <c r="Z22" s="1845"/>
      <c r="AA22" s="1845">
        <v>1188.4124650000001</v>
      </c>
    </row>
    <row r="23" spans="1:27" ht="21" customHeight="1" x14ac:dyDescent="0.3">
      <c r="A23" s="460"/>
      <c r="B23" s="651">
        <f t="shared" si="1"/>
        <v>17</v>
      </c>
      <c r="C23" s="2021" t="str">
        <f t="shared" si="2"/>
        <v>Compañia Hidroeléctrica Tingo S.A.</v>
      </c>
      <c r="D23" s="652">
        <f t="shared" si="3"/>
        <v>6.8212580000000003</v>
      </c>
      <c r="E23" s="653" t="str">
        <f t="shared" si="3"/>
        <v/>
      </c>
      <c r="F23" s="653" t="str">
        <f t="shared" si="3"/>
        <v/>
      </c>
      <c r="G23" s="654" t="str">
        <f t="shared" si="3"/>
        <v/>
      </c>
      <c r="H23" s="652" t="str">
        <f t="shared" si="3"/>
        <v/>
      </c>
      <c r="I23" s="653" t="str">
        <f t="shared" si="3"/>
        <v/>
      </c>
      <c r="J23" s="655" t="str">
        <f t="shared" si="3"/>
        <v/>
      </c>
      <c r="K23" s="654" t="str">
        <f t="shared" si="3"/>
        <v/>
      </c>
      <c r="L23" s="656">
        <f t="shared" si="4"/>
        <v>6.8212580000000003</v>
      </c>
      <c r="M23" s="657" t="str">
        <f t="shared" si="4"/>
        <v/>
      </c>
      <c r="N23" s="657" t="str">
        <f t="shared" si="4"/>
        <v/>
      </c>
      <c r="O23" s="658" t="str">
        <f t="shared" si="4"/>
        <v/>
      </c>
      <c r="P23" s="2026">
        <f t="shared" si="5"/>
        <v>6.8212580000000003</v>
      </c>
      <c r="Q23" s="2028"/>
      <c r="R23" s="1845" t="s">
        <v>46</v>
      </c>
      <c r="S23" s="1845">
        <v>6.8212580000000003</v>
      </c>
      <c r="T23" s="1845"/>
      <c r="U23" s="1845"/>
      <c r="V23" s="1845"/>
      <c r="W23" s="1845"/>
      <c r="X23" s="1845"/>
      <c r="Y23" s="1845"/>
      <c r="Z23" s="1845"/>
      <c r="AA23" s="1845">
        <v>6.8212580000000003</v>
      </c>
    </row>
    <row r="24" spans="1:27" ht="21" customHeight="1" x14ac:dyDescent="0.3">
      <c r="A24" s="460"/>
      <c r="B24" s="651">
        <f t="shared" si="1"/>
        <v>18</v>
      </c>
      <c r="C24" s="2021" t="str">
        <f t="shared" si="2"/>
        <v>Consorcio Eléctrico Villacurí S.A.C.</v>
      </c>
      <c r="D24" s="652">
        <f t="shared" ref="D24:K55" si="6">+IF(S24&lt;&gt;0,S24,"")</f>
        <v>8.4581750000000007</v>
      </c>
      <c r="E24" s="653">
        <f t="shared" si="6"/>
        <v>25.132834000000006</v>
      </c>
      <c r="F24" s="653" t="str">
        <f t="shared" si="6"/>
        <v/>
      </c>
      <c r="G24" s="654" t="str">
        <f t="shared" si="6"/>
        <v/>
      </c>
      <c r="H24" s="652" t="str">
        <f t="shared" si="6"/>
        <v/>
      </c>
      <c r="I24" s="653" t="str">
        <f t="shared" si="6"/>
        <v/>
      </c>
      <c r="J24" s="655" t="str">
        <f t="shared" si="6"/>
        <v/>
      </c>
      <c r="K24" s="654" t="str">
        <f t="shared" si="6"/>
        <v/>
      </c>
      <c r="L24" s="656">
        <f t="shared" ref="L24:O87" si="7">+IF((S24+W24)&lt;&gt;0,S24+W24,"")</f>
        <v>8.4581750000000007</v>
      </c>
      <c r="M24" s="657">
        <f t="shared" si="7"/>
        <v>25.132834000000006</v>
      </c>
      <c r="N24" s="657" t="str">
        <f t="shared" si="7"/>
        <v/>
      </c>
      <c r="O24" s="658" t="str">
        <f t="shared" si="7"/>
        <v/>
      </c>
      <c r="P24" s="2026">
        <f t="shared" si="5"/>
        <v>33.591009000000007</v>
      </c>
      <c r="Q24" s="2028"/>
      <c r="R24" s="1845" t="s">
        <v>48</v>
      </c>
      <c r="S24" s="1845">
        <v>8.4581750000000007</v>
      </c>
      <c r="T24" s="1845">
        <v>25.132834000000006</v>
      </c>
      <c r="U24" s="1845"/>
      <c r="V24" s="1845"/>
      <c r="W24" s="1845"/>
      <c r="X24" s="1845"/>
      <c r="Y24" s="1845"/>
      <c r="Z24" s="1845"/>
      <c r="AA24" s="1845">
        <v>33.591009000000007</v>
      </c>
    </row>
    <row r="25" spans="1:27" ht="21" customHeight="1" x14ac:dyDescent="0.3">
      <c r="A25" s="460"/>
      <c r="B25" s="651">
        <f t="shared" si="1"/>
        <v>19</v>
      </c>
      <c r="C25" s="2021" t="str">
        <f t="shared" si="2"/>
        <v>E.A.W. Muller S.A.</v>
      </c>
      <c r="D25" s="652">
        <f t="shared" si="6"/>
        <v>4.1820660000000007</v>
      </c>
      <c r="E25" s="653" t="str">
        <f t="shared" si="6"/>
        <v/>
      </c>
      <c r="F25" s="653" t="str">
        <f t="shared" si="6"/>
        <v/>
      </c>
      <c r="G25" s="654" t="str">
        <f t="shared" si="6"/>
        <v/>
      </c>
      <c r="H25" s="652" t="str">
        <f t="shared" si="6"/>
        <v/>
      </c>
      <c r="I25" s="653" t="str">
        <f t="shared" si="6"/>
        <v/>
      </c>
      <c r="J25" s="655" t="str">
        <f t="shared" si="6"/>
        <v/>
      </c>
      <c r="K25" s="654" t="str">
        <f t="shared" si="6"/>
        <v/>
      </c>
      <c r="L25" s="656">
        <f t="shared" si="7"/>
        <v>4.1820660000000007</v>
      </c>
      <c r="M25" s="657" t="str">
        <f t="shared" si="7"/>
        <v/>
      </c>
      <c r="N25" s="657" t="str">
        <f t="shared" si="7"/>
        <v/>
      </c>
      <c r="O25" s="658" t="str">
        <f t="shared" si="7"/>
        <v/>
      </c>
      <c r="P25" s="2026">
        <f t="shared" si="5"/>
        <v>4.1820660000000007</v>
      </c>
      <c r="Q25" s="2028"/>
      <c r="R25" s="1845" t="s">
        <v>50</v>
      </c>
      <c r="S25" s="1845">
        <v>4.1820660000000007</v>
      </c>
      <c r="T25" s="1845"/>
      <c r="U25" s="1845"/>
      <c r="V25" s="1845"/>
      <c r="W25" s="1845"/>
      <c r="X25" s="1845"/>
      <c r="Y25" s="1845"/>
      <c r="Z25" s="1845"/>
      <c r="AA25" s="1845">
        <v>4.1820660000000007</v>
      </c>
    </row>
    <row r="26" spans="1:27" ht="21" customHeight="1" x14ac:dyDescent="0.3">
      <c r="A26" s="460"/>
      <c r="B26" s="651">
        <f t="shared" si="1"/>
        <v>20</v>
      </c>
      <c r="C26" s="2021" t="str">
        <f t="shared" si="2"/>
        <v>Eléctrica Yanapampa S.A.C.</v>
      </c>
      <c r="D26" s="652">
        <f t="shared" si="6"/>
        <v>24.716961000000001</v>
      </c>
      <c r="E26" s="653" t="str">
        <f t="shared" si="6"/>
        <v/>
      </c>
      <c r="F26" s="653" t="str">
        <f t="shared" si="6"/>
        <v/>
      </c>
      <c r="G26" s="654" t="str">
        <f t="shared" si="6"/>
        <v/>
      </c>
      <c r="H26" s="652" t="str">
        <f t="shared" si="6"/>
        <v/>
      </c>
      <c r="I26" s="653" t="str">
        <f t="shared" si="6"/>
        <v/>
      </c>
      <c r="J26" s="655" t="str">
        <f t="shared" si="6"/>
        <v/>
      </c>
      <c r="K26" s="654" t="str">
        <f t="shared" si="6"/>
        <v/>
      </c>
      <c r="L26" s="656">
        <f t="shared" si="7"/>
        <v>24.716961000000001</v>
      </c>
      <c r="M26" s="657" t="str">
        <f t="shared" si="7"/>
        <v/>
      </c>
      <c r="N26" s="657" t="str">
        <f t="shared" si="7"/>
        <v/>
      </c>
      <c r="O26" s="658" t="str">
        <f t="shared" si="7"/>
        <v/>
      </c>
      <c r="P26" s="2026">
        <f t="shared" si="5"/>
        <v>24.716961000000001</v>
      </c>
      <c r="Q26" s="2028"/>
      <c r="R26" s="1845" t="s">
        <v>52</v>
      </c>
      <c r="S26" s="1845">
        <v>24.716961000000001</v>
      </c>
      <c r="T26" s="1845"/>
      <c r="U26" s="1845"/>
      <c r="V26" s="1845"/>
      <c r="W26" s="1845"/>
      <c r="X26" s="1845"/>
      <c r="Y26" s="1845"/>
      <c r="Z26" s="1845"/>
      <c r="AA26" s="1845">
        <v>24.716961000000001</v>
      </c>
    </row>
    <row r="27" spans="1:27" ht="21" customHeight="1" x14ac:dyDescent="0.3">
      <c r="A27" s="460"/>
      <c r="B27" s="651">
        <f t="shared" si="1"/>
        <v>21</v>
      </c>
      <c r="C27" s="2021" t="str">
        <f t="shared" si="2"/>
        <v>Electro Dunas S.A.A.</v>
      </c>
      <c r="D27" s="652">
        <f t="shared" si="6"/>
        <v>0.72227100000000011</v>
      </c>
      <c r="E27" s="653">
        <f t="shared" si="6"/>
        <v>245.89346499999996</v>
      </c>
      <c r="F27" s="653" t="str">
        <f t="shared" si="6"/>
        <v/>
      </c>
      <c r="G27" s="654" t="str">
        <f t="shared" si="6"/>
        <v/>
      </c>
      <c r="H27" s="652" t="str">
        <f t="shared" si="6"/>
        <v/>
      </c>
      <c r="I27" s="653" t="str">
        <f t="shared" si="6"/>
        <v/>
      </c>
      <c r="J27" s="655" t="str">
        <f t="shared" si="6"/>
        <v/>
      </c>
      <c r="K27" s="654" t="str">
        <f t="shared" si="6"/>
        <v/>
      </c>
      <c r="L27" s="656">
        <f t="shared" si="7"/>
        <v>0.72227100000000011</v>
      </c>
      <c r="M27" s="657">
        <f t="shared" si="7"/>
        <v>245.89346499999996</v>
      </c>
      <c r="N27" s="657" t="str">
        <f t="shared" si="7"/>
        <v/>
      </c>
      <c r="O27" s="658" t="str">
        <f t="shared" si="7"/>
        <v/>
      </c>
      <c r="P27" s="2026">
        <f t="shared" si="5"/>
        <v>246.61573599999997</v>
      </c>
      <c r="Q27" s="2028"/>
      <c r="R27" s="1845" t="s">
        <v>54</v>
      </c>
      <c r="S27" s="1845">
        <v>0.72227100000000011</v>
      </c>
      <c r="T27" s="1845">
        <v>245.89346499999996</v>
      </c>
      <c r="U27" s="1845"/>
      <c r="V27" s="1845"/>
      <c r="W27" s="1845"/>
      <c r="X27" s="1845"/>
      <c r="Y27" s="1845"/>
      <c r="Z27" s="1845"/>
      <c r="AA27" s="1845">
        <v>246.61573599999997</v>
      </c>
    </row>
    <row r="28" spans="1:27" ht="21" customHeight="1" x14ac:dyDescent="0.3">
      <c r="A28" s="460"/>
      <c r="B28" s="651">
        <f t="shared" si="1"/>
        <v>22</v>
      </c>
      <c r="C28" s="2021" t="str">
        <f t="shared" si="2"/>
        <v>Electro Oriente S. A.</v>
      </c>
      <c r="D28" s="652">
        <f t="shared" si="6"/>
        <v>113.40587899999997</v>
      </c>
      <c r="E28" s="653">
        <f t="shared" si="6"/>
        <v>3.8713540000000002</v>
      </c>
      <c r="F28" s="653" t="str">
        <f t="shared" si="6"/>
        <v/>
      </c>
      <c r="G28" s="654" t="str">
        <f t="shared" si="6"/>
        <v/>
      </c>
      <c r="H28" s="652" t="str">
        <f t="shared" si="6"/>
        <v/>
      </c>
      <c r="I28" s="653">
        <f t="shared" si="6"/>
        <v>66.867726000000019</v>
      </c>
      <c r="J28" s="655" t="str">
        <f t="shared" si="6"/>
        <v/>
      </c>
      <c r="K28" s="654" t="str">
        <f t="shared" si="6"/>
        <v/>
      </c>
      <c r="L28" s="656">
        <f t="shared" si="7"/>
        <v>113.40587899999997</v>
      </c>
      <c r="M28" s="657">
        <f t="shared" si="7"/>
        <v>70.739080000000016</v>
      </c>
      <c r="N28" s="657" t="str">
        <f t="shared" si="7"/>
        <v/>
      </c>
      <c r="O28" s="658" t="str">
        <f t="shared" si="7"/>
        <v/>
      </c>
      <c r="P28" s="2026">
        <f t="shared" si="5"/>
        <v>184.14495899999997</v>
      </c>
      <c r="Q28" s="2028"/>
      <c r="R28" s="1845" t="s">
        <v>56</v>
      </c>
      <c r="S28" s="1845">
        <v>113.40587899999997</v>
      </c>
      <c r="T28" s="1845">
        <v>3.8713540000000002</v>
      </c>
      <c r="U28" s="1845"/>
      <c r="V28" s="1845"/>
      <c r="W28" s="1845"/>
      <c r="X28" s="1845">
        <v>66.867726000000019</v>
      </c>
      <c r="Y28" s="1845"/>
      <c r="Z28" s="1845"/>
      <c r="AA28" s="1845">
        <v>184.14495899999997</v>
      </c>
    </row>
    <row r="29" spans="1:27" ht="21" customHeight="1" x14ac:dyDescent="0.3">
      <c r="A29" s="460"/>
      <c r="B29" s="651">
        <f t="shared" si="1"/>
        <v>23</v>
      </c>
      <c r="C29" s="2021" t="str">
        <f t="shared" si="2"/>
        <v>Electro Puno S.A.A.</v>
      </c>
      <c r="D29" s="652">
        <f t="shared" si="6"/>
        <v>11.40194</v>
      </c>
      <c r="E29" s="653" t="str">
        <f t="shared" si="6"/>
        <v/>
      </c>
      <c r="F29" s="653">
        <f t="shared" si="6"/>
        <v>0.22778800000000002</v>
      </c>
      <c r="G29" s="654" t="str">
        <f t="shared" si="6"/>
        <v/>
      </c>
      <c r="H29" s="652" t="str">
        <f t="shared" si="6"/>
        <v/>
      </c>
      <c r="I29" s="653" t="str">
        <f t="shared" si="6"/>
        <v/>
      </c>
      <c r="J29" s="655" t="str">
        <f t="shared" si="6"/>
        <v/>
      </c>
      <c r="K29" s="654" t="str">
        <f t="shared" si="6"/>
        <v/>
      </c>
      <c r="L29" s="656">
        <f t="shared" si="7"/>
        <v>11.40194</v>
      </c>
      <c r="M29" s="657" t="str">
        <f t="shared" si="7"/>
        <v/>
      </c>
      <c r="N29" s="657">
        <f t="shared" si="7"/>
        <v>0.22778800000000002</v>
      </c>
      <c r="O29" s="658" t="str">
        <f t="shared" si="7"/>
        <v/>
      </c>
      <c r="P29" s="2026">
        <f t="shared" si="5"/>
        <v>11.629728</v>
      </c>
      <c r="Q29" s="2028"/>
      <c r="R29" s="1845" t="s">
        <v>58</v>
      </c>
      <c r="S29" s="1845">
        <v>11.40194</v>
      </c>
      <c r="T29" s="1845">
        <v>0</v>
      </c>
      <c r="U29" s="1845">
        <v>0.22778800000000002</v>
      </c>
      <c r="V29" s="1845"/>
      <c r="W29" s="1845"/>
      <c r="X29" s="1845"/>
      <c r="Y29" s="1845"/>
      <c r="Z29" s="1845"/>
      <c r="AA29" s="1845">
        <v>11.629728</v>
      </c>
    </row>
    <row r="30" spans="1:27" ht="21" customHeight="1" x14ac:dyDescent="0.3">
      <c r="A30" s="460"/>
      <c r="B30" s="651">
        <f t="shared" si="1"/>
        <v>24</v>
      </c>
      <c r="C30" s="2021" t="str">
        <f t="shared" si="2"/>
        <v>Electro Sur Este S.A.A.</v>
      </c>
      <c r="D30" s="652">
        <f t="shared" si="6"/>
        <v>57.015206000000006</v>
      </c>
      <c r="E30" s="653">
        <f t="shared" si="6"/>
        <v>6.1520000000000012E-3</v>
      </c>
      <c r="F30" s="653" t="str">
        <f t="shared" si="6"/>
        <v/>
      </c>
      <c r="G30" s="654" t="str">
        <f t="shared" si="6"/>
        <v/>
      </c>
      <c r="H30" s="652" t="str">
        <f t="shared" si="6"/>
        <v/>
      </c>
      <c r="I30" s="653" t="str">
        <f t="shared" si="6"/>
        <v/>
      </c>
      <c r="J30" s="655" t="str">
        <f t="shared" si="6"/>
        <v/>
      </c>
      <c r="K30" s="654" t="str">
        <f t="shared" si="6"/>
        <v/>
      </c>
      <c r="L30" s="656">
        <f t="shared" si="7"/>
        <v>57.015206000000006</v>
      </c>
      <c r="M30" s="657">
        <f t="shared" si="7"/>
        <v>6.1520000000000012E-3</v>
      </c>
      <c r="N30" s="657" t="str">
        <f t="shared" si="7"/>
        <v/>
      </c>
      <c r="O30" s="658" t="str">
        <f t="shared" si="7"/>
        <v/>
      </c>
      <c r="P30" s="2026">
        <f t="shared" si="5"/>
        <v>57.021358000000006</v>
      </c>
      <c r="Q30" s="2028"/>
      <c r="R30" s="1845" t="s">
        <v>60</v>
      </c>
      <c r="S30" s="1845">
        <v>57.015206000000006</v>
      </c>
      <c r="T30" s="1845">
        <v>6.1520000000000012E-3</v>
      </c>
      <c r="U30" s="1845"/>
      <c r="V30" s="1845"/>
      <c r="W30" s="1845"/>
      <c r="X30" s="1845"/>
      <c r="Y30" s="1845"/>
      <c r="Z30" s="1845"/>
      <c r="AA30" s="1845">
        <v>57.021358000000006</v>
      </c>
    </row>
    <row r="31" spans="1:27" ht="21" customHeight="1" x14ac:dyDescent="0.3">
      <c r="A31" s="460"/>
      <c r="B31" s="651">
        <f t="shared" si="1"/>
        <v>25</v>
      </c>
      <c r="C31" s="2021" t="str">
        <f t="shared" si="2"/>
        <v>Electro Ucayali S.A.</v>
      </c>
      <c r="D31" s="652" t="str">
        <f t="shared" si="6"/>
        <v/>
      </c>
      <c r="E31" s="653" t="str">
        <f t="shared" si="6"/>
        <v/>
      </c>
      <c r="F31" s="653" t="str">
        <f t="shared" si="6"/>
        <v/>
      </c>
      <c r="G31" s="654" t="str">
        <f t="shared" si="6"/>
        <v/>
      </c>
      <c r="H31" s="652">
        <f t="shared" si="6"/>
        <v>5.0456789999999998</v>
      </c>
      <c r="I31" s="653">
        <f t="shared" si="6"/>
        <v>6.2960109999999974</v>
      </c>
      <c r="J31" s="655">
        <f t="shared" si="6"/>
        <v>7.4027999999999997E-2</v>
      </c>
      <c r="K31" s="654" t="str">
        <f t="shared" si="6"/>
        <v/>
      </c>
      <c r="L31" s="656">
        <f t="shared" si="7"/>
        <v>5.0456789999999998</v>
      </c>
      <c r="M31" s="657">
        <f t="shared" si="7"/>
        <v>6.2960109999999974</v>
      </c>
      <c r="N31" s="657">
        <f t="shared" si="7"/>
        <v>7.4027999999999997E-2</v>
      </c>
      <c r="O31" s="658" t="str">
        <f t="shared" si="7"/>
        <v/>
      </c>
      <c r="P31" s="2026">
        <f t="shared" si="5"/>
        <v>11.415717999999996</v>
      </c>
      <c r="Q31" s="2028"/>
      <c r="R31" s="1845" t="s">
        <v>62</v>
      </c>
      <c r="S31" s="1845"/>
      <c r="T31" s="1845">
        <v>0</v>
      </c>
      <c r="U31" s="1845"/>
      <c r="V31" s="1845"/>
      <c r="W31" s="1845">
        <v>5.0456789999999998</v>
      </c>
      <c r="X31" s="1845">
        <v>6.2960109999999974</v>
      </c>
      <c r="Y31" s="1845">
        <v>7.4027999999999997E-2</v>
      </c>
      <c r="Z31" s="1845"/>
      <c r="AA31" s="1845">
        <v>11.415717999999996</v>
      </c>
    </row>
    <row r="32" spans="1:27" ht="21" customHeight="1" x14ac:dyDescent="0.3">
      <c r="A32" s="460"/>
      <c r="B32" s="651">
        <f t="shared" si="1"/>
        <v>26</v>
      </c>
      <c r="C32" s="2021" t="str">
        <f t="shared" si="2"/>
        <v>Electro Zaña S.A.C.</v>
      </c>
      <c r="D32" s="652">
        <f t="shared" si="6"/>
        <v>78.107079999999996</v>
      </c>
      <c r="E32" s="653" t="str">
        <f t="shared" si="6"/>
        <v/>
      </c>
      <c r="F32" s="653" t="str">
        <f t="shared" si="6"/>
        <v/>
      </c>
      <c r="G32" s="654" t="str">
        <f t="shared" si="6"/>
        <v/>
      </c>
      <c r="H32" s="652" t="str">
        <f t="shared" si="6"/>
        <v/>
      </c>
      <c r="I32" s="653" t="str">
        <f t="shared" si="6"/>
        <v/>
      </c>
      <c r="J32" s="655" t="str">
        <f t="shared" si="6"/>
        <v/>
      </c>
      <c r="K32" s="654" t="str">
        <f t="shared" si="6"/>
        <v/>
      </c>
      <c r="L32" s="656">
        <f t="shared" si="7"/>
        <v>78.107079999999996</v>
      </c>
      <c r="M32" s="657" t="str">
        <f t="shared" si="7"/>
        <v/>
      </c>
      <c r="N32" s="657" t="str">
        <f t="shared" si="7"/>
        <v/>
      </c>
      <c r="O32" s="658" t="str">
        <f t="shared" si="7"/>
        <v/>
      </c>
      <c r="P32" s="2026">
        <f t="shared" si="5"/>
        <v>78.107079999999996</v>
      </c>
      <c r="Q32" s="2028"/>
      <c r="R32" s="1845" t="s">
        <v>64</v>
      </c>
      <c r="S32" s="1845">
        <v>78.107079999999996</v>
      </c>
      <c r="T32" s="1845"/>
      <c r="U32" s="1845"/>
      <c r="V32" s="1845"/>
      <c r="W32" s="1845"/>
      <c r="X32" s="1845"/>
      <c r="Y32" s="1845"/>
      <c r="Z32" s="1845"/>
      <c r="AA32" s="1845">
        <v>78.107079999999996</v>
      </c>
    </row>
    <row r="33" spans="1:27" ht="21" customHeight="1" x14ac:dyDescent="0.3">
      <c r="A33" s="530"/>
      <c r="B33" s="651">
        <f t="shared" si="1"/>
        <v>27</v>
      </c>
      <c r="C33" s="2021" t="str">
        <f t="shared" si="2"/>
        <v>Electrocentro S.A.</v>
      </c>
      <c r="D33" s="652">
        <f t="shared" si="6"/>
        <v>87.237762999999973</v>
      </c>
      <c r="E33" s="653">
        <f t="shared" si="6"/>
        <v>0.296371</v>
      </c>
      <c r="F33" s="653" t="str">
        <f t="shared" si="6"/>
        <v/>
      </c>
      <c r="G33" s="654" t="str">
        <f t="shared" si="6"/>
        <v/>
      </c>
      <c r="H33" s="652" t="str">
        <f t="shared" si="6"/>
        <v/>
      </c>
      <c r="I33" s="653" t="str">
        <f t="shared" si="6"/>
        <v/>
      </c>
      <c r="J33" s="655" t="str">
        <f t="shared" si="6"/>
        <v/>
      </c>
      <c r="K33" s="654" t="str">
        <f t="shared" si="6"/>
        <v/>
      </c>
      <c r="L33" s="656">
        <f t="shared" si="7"/>
        <v>87.237762999999973</v>
      </c>
      <c r="M33" s="657">
        <f t="shared" si="7"/>
        <v>0.296371</v>
      </c>
      <c r="N33" s="657" t="str">
        <f t="shared" si="7"/>
        <v/>
      </c>
      <c r="O33" s="658" t="str">
        <f t="shared" si="7"/>
        <v/>
      </c>
      <c r="P33" s="2026">
        <f t="shared" si="5"/>
        <v>87.534133999999966</v>
      </c>
      <c r="Q33" s="2028"/>
      <c r="R33" s="1845" t="s">
        <v>66</v>
      </c>
      <c r="S33" s="1845">
        <v>87.237762999999973</v>
      </c>
      <c r="T33" s="1845">
        <v>0.296371</v>
      </c>
      <c r="U33" s="1845"/>
      <c r="V33" s="1845"/>
      <c r="W33" s="1845">
        <v>0</v>
      </c>
      <c r="X33" s="1845"/>
      <c r="Y33" s="1845"/>
      <c r="Z33" s="1845"/>
      <c r="AA33" s="1845">
        <v>87.534133999999966</v>
      </c>
    </row>
    <row r="34" spans="1:27" ht="21" customHeight="1" x14ac:dyDescent="0.3">
      <c r="A34" s="460"/>
      <c r="B34" s="651">
        <f t="shared" si="1"/>
        <v>28</v>
      </c>
      <c r="C34" s="2021" t="str">
        <f t="shared" si="2"/>
        <v>Electronoroeste S. A.</v>
      </c>
      <c r="D34" s="652">
        <f t="shared" si="6"/>
        <v>8.5648709999999966</v>
      </c>
      <c r="E34" s="653">
        <f t="shared" si="6"/>
        <v>279.85398899999996</v>
      </c>
      <c r="F34" s="653" t="str">
        <f t="shared" si="6"/>
        <v/>
      </c>
      <c r="G34" s="654" t="str">
        <f t="shared" si="6"/>
        <v/>
      </c>
      <c r="H34" s="652" t="str">
        <f t="shared" si="6"/>
        <v/>
      </c>
      <c r="I34" s="653" t="str">
        <f t="shared" si="6"/>
        <v/>
      </c>
      <c r="J34" s="655" t="str">
        <f t="shared" si="6"/>
        <v/>
      </c>
      <c r="K34" s="654" t="str">
        <f t="shared" si="6"/>
        <v/>
      </c>
      <c r="L34" s="656">
        <f t="shared" si="7"/>
        <v>8.5648709999999966</v>
      </c>
      <c r="M34" s="657">
        <f t="shared" si="7"/>
        <v>279.85398899999996</v>
      </c>
      <c r="N34" s="657" t="str">
        <f t="shared" si="7"/>
        <v/>
      </c>
      <c r="O34" s="658" t="str">
        <f t="shared" si="7"/>
        <v/>
      </c>
      <c r="P34" s="2026">
        <f t="shared" si="5"/>
        <v>288.41885999999994</v>
      </c>
      <c r="Q34" s="2028"/>
      <c r="R34" s="1845" t="s">
        <v>68</v>
      </c>
      <c r="S34" s="1845">
        <v>8.5648709999999966</v>
      </c>
      <c r="T34" s="1845">
        <v>279.85398899999996</v>
      </c>
      <c r="U34" s="1845"/>
      <c r="V34" s="1845"/>
      <c r="W34" s="1845"/>
      <c r="X34" s="1845"/>
      <c r="Y34" s="1845"/>
      <c r="Z34" s="1845"/>
      <c r="AA34" s="1845">
        <v>288.41885999999994</v>
      </c>
    </row>
    <row r="35" spans="1:27" ht="21" customHeight="1" x14ac:dyDescent="0.3">
      <c r="A35" s="460"/>
      <c r="B35" s="651">
        <f t="shared" si="1"/>
        <v>29</v>
      </c>
      <c r="C35" s="2021" t="str">
        <f t="shared" si="2"/>
        <v>Electronorte S.A.</v>
      </c>
      <c r="D35" s="652">
        <f t="shared" si="6"/>
        <v>15.377364000000005</v>
      </c>
      <c r="E35" s="653">
        <f t="shared" si="6"/>
        <v>2.6325000000000001E-2</v>
      </c>
      <c r="F35" s="653" t="str">
        <f t="shared" si="6"/>
        <v/>
      </c>
      <c r="G35" s="654" t="str">
        <f t="shared" si="6"/>
        <v/>
      </c>
      <c r="H35" s="652" t="str">
        <f t="shared" si="6"/>
        <v/>
      </c>
      <c r="I35" s="653" t="str">
        <f t="shared" si="6"/>
        <v/>
      </c>
      <c r="J35" s="655" t="str">
        <f t="shared" si="6"/>
        <v/>
      </c>
      <c r="K35" s="654" t="str">
        <f t="shared" si="6"/>
        <v/>
      </c>
      <c r="L35" s="656">
        <f t="shared" si="7"/>
        <v>15.377364000000005</v>
      </c>
      <c r="M35" s="657">
        <f t="shared" si="7"/>
        <v>2.6325000000000001E-2</v>
      </c>
      <c r="N35" s="657" t="str">
        <f t="shared" si="7"/>
        <v/>
      </c>
      <c r="O35" s="658" t="str">
        <f t="shared" si="7"/>
        <v/>
      </c>
      <c r="P35" s="2026">
        <f t="shared" si="5"/>
        <v>15.403689000000005</v>
      </c>
      <c r="Q35" s="2028"/>
      <c r="R35" s="1845" t="s">
        <v>70</v>
      </c>
      <c r="S35" s="1845">
        <v>15.377364000000005</v>
      </c>
      <c r="T35" s="1845">
        <v>2.6325000000000001E-2</v>
      </c>
      <c r="U35" s="1845"/>
      <c r="V35" s="1845"/>
      <c r="W35" s="1845"/>
      <c r="X35" s="1845"/>
      <c r="Y35" s="1845"/>
      <c r="Z35" s="1845"/>
      <c r="AA35" s="1845">
        <v>15.403689000000005</v>
      </c>
    </row>
    <row r="36" spans="1:27" ht="21" customHeight="1" x14ac:dyDescent="0.3">
      <c r="A36" s="460"/>
      <c r="B36" s="651">
        <f t="shared" si="1"/>
        <v>30</v>
      </c>
      <c r="C36" s="2021" t="str">
        <f t="shared" si="2"/>
        <v>Electroperú S. A.</v>
      </c>
      <c r="D36" s="652">
        <f t="shared" si="6"/>
        <v>6943.4115740000034</v>
      </c>
      <c r="E36" s="653">
        <f t="shared" si="6"/>
        <v>2.4684220000000003</v>
      </c>
      <c r="F36" s="653" t="str">
        <f t="shared" si="6"/>
        <v/>
      </c>
      <c r="G36" s="654" t="str">
        <f t="shared" si="6"/>
        <v/>
      </c>
      <c r="H36" s="652" t="str">
        <f t="shared" si="6"/>
        <v/>
      </c>
      <c r="I36" s="653" t="str">
        <f t="shared" si="6"/>
        <v/>
      </c>
      <c r="J36" s="655" t="str">
        <f t="shared" si="6"/>
        <v/>
      </c>
      <c r="K36" s="654" t="str">
        <f t="shared" si="6"/>
        <v/>
      </c>
      <c r="L36" s="656">
        <f t="shared" si="7"/>
        <v>6943.4115740000034</v>
      </c>
      <c r="M36" s="657">
        <f t="shared" si="7"/>
        <v>2.4684220000000003</v>
      </c>
      <c r="N36" s="657" t="str">
        <f t="shared" si="7"/>
        <v/>
      </c>
      <c r="O36" s="658" t="str">
        <f t="shared" si="7"/>
        <v/>
      </c>
      <c r="P36" s="2026">
        <f t="shared" si="5"/>
        <v>6945.8799960000033</v>
      </c>
      <c r="Q36" s="2028"/>
      <c r="R36" s="1845" t="s">
        <v>72</v>
      </c>
      <c r="S36" s="1845">
        <v>6943.4115740000034</v>
      </c>
      <c r="T36" s="1845">
        <v>2.4684220000000003</v>
      </c>
      <c r="U36" s="1845"/>
      <c r="V36" s="1845"/>
      <c r="W36" s="1845"/>
      <c r="X36" s="1845"/>
      <c r="Y36" s="1845"/>
      <c r="Z36" s="1845"/>
      <c r="AA36" s="1845">
        <v>6945.8799960000033</v>
      </c>
    </row>
    <row r="37" spans="1:27" ht="21" customHeight="1" x14ac:dyDescent="0.3">
      <c r="A37" s="460"/>
      <c r="B37" s="651">
        <f t="shared" si="1"/>
        <v>31</v>
      </c>
      <c r="C37" s="2021" t="str">
        <f t="shared" si="2"/>
        <v>Emp. de Generación Eléctrica de Arequipa S. A.</v>
      </c>
      <c r="D37" s="652">
        <f t="shared" si="6"/>
        <v>884.70280199999956</v>
      </c>
      <c r="E37" s="653">
        <f t="shared" si="6"/>
        <v>0.64736600000000033</v>
      </c>
      <c r="F37" s="653" t="str">
        <f t="shared" si="6"/>
        <v/>
      </c>
      <c r="G37" s="654" t="str">
        <f t="shared" si="6"/>
        <v/>
      </c>
      <c r="H37" s="652" t="str">
        <f t="shared" si="6"/>
        <v/>
      </c>
      <c r="I37" s="653" t="str">
        <f t="shared" si="6"/>
        <v/>
      </c>
      <c r="J37" s="655" t="str">
        <f t="shared" si="6"/>
        <v/>
      </c>
      <c r="K37" s="654" t="str">
        <f t="shared" si="6"/>
        <v/>
      </c>
      <c r="L37" s="656">
        <f t="shared" si="7"/>
        <v>884.70280199999956</v>
      </c>
      <c r="M37" s="657">
        <f t="shared" si="7"/>
        <v>0.64736600000000033</v>
      </c>
      <c r="N37" s="657" t="str">
        <f t="shared" si="7"/>
        <v/>
      </c>
      <c r="O37" s="658" t="str">
        <f t="shared" si="7"/>
        <v/>
      </c>
      <c r="P37" s="2026">
        <f t="shared" si="5"/>
        <v>885.3501679999996</v>
      </c>
      <c r="Q37" s="2028"/>
      <c r="R37" s="1845" t="s">
        <v>74</v>
      </c>
      <c r="S37" s="1845">
        <v>884.70280199999956</v>
      </c>
      <c r="T37" s="1845">
        <v>0.64736600000000033</v>
      </c>
      <c r="U37" s="1845"/>
      <c r="V37" s="1845"/>
      <c r="W37" s="1845"/>
      <c r="X37" s="1845"/>
      <c r="Y37" s="1845"/>
      <c r="Z37" s="1845"/>
      <c r="AA37" s="1845">
        <v>885.3501679999996</v>
      </c>
    </row>
    <row r="38" spans="1:27" ht="21" customHeight="1" x14ac:dyDescent="0.3">
      <c r="A38" s="460"/>
      <c r="B38" s="651">
        <f t="shared" si="1"/>
        <v>32</v>
      </c>
      <c r="C38" s="2021" t="str">
        <f t="shared" si="2"/>
        <v>Emp. de Generación Eléctrica del Sur S. A.</v>
      </c>
      <c r="D38" s="652">
        <f t="shared" si="6"/>
        <v>60.952503</v>
      </c>
      <c r="E38" s="653">
        <f t="shared" si="6"/>
        <v>63.710004000000005</v>
      </c>
      <c r="F38" s="653" t="str">
        <f t="shared" si="6"/>
        <v/>
      </c>
      <c r="G38" s="654" t="str">
        <f t="shared" si="6"/>
        <v/>
      </c>
      <c r="H38" s="652" t="str">
        <f t="shared" si="6"/>
        <v/>
      </c>
      <c r="I38" s="653" t="str">
        <f t="shared" si="6"/>
        <v/>
      </c>
      <c r="J38" s="655" t="str">
        <f t="shared" si="6"/>
        <v/>
      </c>
      <c r="K38" s="654" t="str">
        <f t="shared" si="6"/>
        <v/>
      </c>
      <c r="L38" s="656">
        <f t="shared" si="7"/>
        <v>60.952503</v>
      </c>
      <c r="M38" s="657">
        <f t="shared" si="7"/>
        <v>63.710004000000005</v>
      </c>
      <c r="N38" s="657" t="str">
        <f t="shared" si="7"/>
        <v/>
      </c>
      <c r="O38" s="658" t="str">
        <f t="shared" si="7"/>
        <v/>
      </c>
      <c r="P38" s="2026">
        <f t="shared" si="5"/>
        <v>124.66250700000001</v>
      </c>
      <c r="Q38" s="2028"/>
      <c r="R38" s="1845" t="s">
        <v>76</v>
      </c>
      <c r="S38" s="1845">
        <v>60.952503</v>
      </c>
      <c r="T38" s="1845">
        <v>63.710004000000005</v>
      </c>
      <c r="U38" s="1845"/>
      <c r="V38" s="1845"/>
      <c r="W38" s="1845"/>
      <c r="X38" s="1845"/>
      <c r="Y38" s="1845"/>
      <c r="Z38" s="1845"/>
      <c r="AA38" s="1845">
        <v>124.66250700000001</v>
      </c>
    </row>
    <row r="39" spans="1:27" ht="28.5" customHeight="1" x14ac:dyDescent="0.3">
      <c r="A39" s="460"/>
      <c r="B39" s="651">
        <f t="shared" si="1"/>
        <v>33</v>
      </c>
      <c r="C39" s="2021" t="str">
        <f t="shared" si="2"/>
        <v>Emp. Gen y Comercializadora de Serv Pub de Elec. Pangoa</v>
      </c>
      <c r="D39" s="652">
        <f t="shared" si="6"/>
        <v>3.3597980000000001</v>
      </c>
      <c r="E39" s="653" t="str">
        <f t="shared" si="6"/>
        <v/>
      </c>
      <c r="F39" s="653" t="str">
        <f t="shared" si="6"/>
        <v/>
      </c>
      <c r="G39" s="654" t="str">
        <f t="shared" si="6"/>
        <v/>
      </c>
      <c r="H39" s="652" t="str">
        <f t="shared" si="6"/>
        <v/>
      </c>
      <c r="I39" s="653" t="str">
        <f t="shared" si="6"/>
        <v/>
      </c>
      <c r="J39" s="655" t="str">
        <f t="shared" si="6"/>
        <v/>
      </c>
      <c r="K39" s="654" t="str">
        <f t="shared" si="6"/>
        <v/>
      </c>
      <c r="L39" s="656">
        <f t="shared" si="7"/>
        <v>3.3597980000000001</v>
      </c>
      <c r="M39" s="657" t="str">
        <f t="shared" si="7"/>
        <v/>
      </c>
      <c r="N39" s="657" t="str">
        <f t="shared" si="7"/>
        <v/>
      </c>
      <c r="O39" s="658" t="str">
        <f t="shared" si="7"/>
        <v/>
      </c>
      <c r="P39" s="2026">
        <f t="shared" si="5"/>
        <v>3.3597980000000001</v>
      </c>
      <c r="Q39" s="2028"/>
      <c r="R39" s="1845" t="s">
        <v>78</v>
      </c>
      <c r="S39" s="1845">
        <v>3.3597980000000001</v>
      </c>
      <c r="T39" s="1845"/>
      <c r="U39" s="1845"/>
      <c r="V39" s="1845"/>
      <c r="W39" s="1845"/>
      <c r="X39" s="1845"/>
      <c r="Y39" s="1845"/>
      <c r="Z39" s="1845"/>
      <c r="AA39" s="1845">
        <v>3.3597980000000001</v>
      </c>
    </row>
    <row r="40" spans="1:27" ht="21" customHeight="1" x14ac:dyDescent="0.3">
      <c r="A40" s="460"/>
      <c r="B40" s="651">
        <f t="shared" si="1"/>
        <v>34</v>
      </c>
      <c r="C40" s="2021" t="str">
        <f t="shared" si="2"/>
        <v>Empresa de Generación Eléctrica Canchayllo S.A.C.</v>
      </c>
      <c r="D40" s="652">
        <f t="shared" si="6"/>
        <v>31.368686999999994</v>
      </c>
      <c r="E40" s="653" t="str">
        <f t="shared" si="6"/>
        <v/>
      </c>
      <c r="F40" s="653" t="str">
        <f t="shared" si="6"/>
        <v/>
      </c>
      <c r="G40" s="654" t="str">
        <f t="shared" si="6"/>
        <v/>
      </c>
      <c r="H40" s="652" t="str">
        <f t="shared" si="6"/>
        <v/>
      </c>
      <c r="I40" s="653" t="str">
        <f t="shared" si="6"/>
        <v/>
      </c>
      <c r="J40" s="655" t="str">
        <f t="shared" si="6"/>
        <v/>
      </c>
      <c r="K40" s="654" t="str">
        <f t="shared" si="6"/>
        <v/>
      </c>
      <c r="L40" s="656">
        <f t="shared" si="7"/>
        <v>31.368686999999994</v>
      </c>
      <c r="M40" s="657" t="str">
        <f t="shared" si="7"/>
        <v/>
      </c>
      <c r="N40" s="657" t="str">
        <f t="shared" si="7"/>
        <v/>
      </c>
      <c r="O40" s="658" t="str">
        <f t="shared" si="7"/>
        <v/>
      </c>
      <c r="P40" s="2026">
        <f t="shared" si="5"/>
        <v>31.368686999999994</v>
      </c>
      <c r="Q40" s="2028"/>
      <c r="R40" s="1845" t="s">
        <v>80</v>
      </c>
      <c r="S40" s="1845">
        <v>31.368686999999994</v>
      </c>
      <c r="T40" s="1845"/>
      <c r="U40" s="1845"/>
      <c r="V40" s="1845"/>
      <c r="W40" s="1845"/>
      <c r="X40" s="1845"/>
      <c r="Y40" s="1845"/>
      <c r="Z40" s="1845"/>
      <c r="AA40" s="1845">
        <v>31.368686999999994</v>
      </c>
    </row>
    <row r="41" spans="1:27" ht="21" customHeight="1" x14ac:dyDescent="0.3">
      <c r="A41" s="460"/>
      <c r="B41" s="651">
        <f t="shared" si="1"/>
        <v>35</v>
      </c>
      <c r="C41" s="2021" t="str">
        <f t="shared" si="2"/>
        <v>Empresa de Generación Eléctrica Junín S.A.C.</v>
      </c>
      <c r="D41" s="652">
        <f t="shared" si="6"/>
        <v>376.35593200000022</v>
      </c>
      <c r="E41" s="653" t="str">
        <f t="shared" si="6"/>
        <v/>
      </c>
      <c r="F41" s="653" t="str">
        <f t="shared" si="6"/>
        <v/>
      </c>
      <c r="G41" s="654" t="str">
        <f t="shared" si="6"/>
        <v/>
      </c>
      <c r="H41" s="652" t="str">
        <f t="shared" si="6"/>
        <v/>
      </c>
      <c r="I41" s="653" t="str">
        <f t="shared" si="6"/>
        <v/>
      </c>
      <c r="J41" s="655" t="str">
        <f t="shared" si="6"/>
        <v/>
      </c>
      <c r="K41" s="654" t="str">
        <f t="shared" si="6"/>
        <v/>
      </c>
      <c r="L41" s="656">
        <f t="shared" si="7"/>
        <v>376.35593200000022</v>
      </c>
      <c r="M41" s="657" t="str">
        <f t="shared" si="7"/>
        <v/>
      </c>
      <c r="N41" s="657" t="str">
        <f t="shared" si="7"/>
        <v/>
      </c>
      <c r="O41" s="658" t="str">
        <f t="shared" si="7"/>
        <v/>
      </c>
      <c r="P41" s="2026">
        <f t="shared" si="5"/>
        <v>376.35593200000022</v>
      </c>
      <c r="Q41" s="2028"/>
      <c r="R41" s="1845" t="s">
        <v>82</v>
      </c>
      <c r="S41" s="1845">
        <v>376.35593200000022</v>
      </c>
      <c r="T41" s="1845"/>
      <c r="U41" s="1845"/>
      <c r="V41" s="1845"/>
      <c r="W41" s="1845"/>
      <c r="X41" s="1845"/>
      <c r="Y41" s="1845"/>
      <c r="Z41" s="1845"/>
      <c r="AA41" s="1845">
        <v>376.35593200000022</v>
      </c>
    </row>
    <row r="42" spans="1:27" ht="31.5" customHeight="1" x14ac:dyDescent="0.3">
      <c r="A42" s="460"/>
      <c r="B42" s="651">
        <f t="shared" si="1"/>
        <v>36</v>
      </c>
      <c r="C42" s="2021" t="str">
        <f t="shared" si="2"/>
        <v>Empresa de Generacion Electrica Machupicchu S.A.</v>
      </c>
      <c r="D42" s="652">
        <f t="shared" si="6"/>
        <v>1252.2206739999999</v>
      </c>
      <c r="E42" s="653" t="str">
        <f t="shared" si="6"/>
        <v/>
      </c>
      <c r="F42" s="653" t="str">
        <f t="shared" si="6"/>
        <v/>
      </c>
      <c r="G42" s="654" t="str">
        <f t="shared" si="6"/>
        <v/>
      </c>
      <c r="H42" s="652" t="str">
        <f t="shared" si="6"/>
        <v/>
      </c>
      <c r="I42" s="653" t="str">
        <f t="shared" si="6"/>
        <v/>
      </c>
      <c r="J42" s="655" t="str">
        <f t="shared" si="6"/>
        <v/>
      </c>
      <c r="K42" s="654" t="str">
        <f t="shared" si="6"/>
        <v/>
      </c>
      <c r="L42" s="656">
        <f t="shared" si="7"/>
        <v>1252.2206739999999</v>
      </c>
      <c r="M42" s="657" t="str">
        <f t="shared" si="7"/>
        <v/>
      </c>
      <c r="N42" s="657" t="str">
        <f t="shared" si="7"/>
        <v/>
      </c>
      <c r="O42" s="658" t="str">
        <f t="shared" si="7"/>
        <v/>
      </c>
      <c r="P42" s="2026">
        <f t="shared" si="5"/>
        <v>1252.2206739999999</v>
      </c>
      <c r="Q42" s="2028"/>
      <c r="R42" s="1845" t="s">
        <v>84</v>
      </c>
      <c r="S42" s="1845">
        <v>1252.2206739999999</v>
      </c>
      <c r="T42" s="1845">
        <v>0</v>
      </c>
      <c r="U42" s="1845"/>
      <c r="V42" s="1845"/>
      <c r="W42" s="1845"/>
      <c r="X42" s="1845"/>
      <c r="Y42" s="1845"/>
      <c r="Z42" s="1845"/>
      <c r="AA42" s="1845">
        <v>1252.2206739999999</v>
      </c>
    </row>
    <row r="43" spans="1:27" ht="21" customHeight="1" x14ac:dyDescent="0.3">
      <c r="A43" s="541"/>
      <c r="B43" s="651">
        <f t="shared" si="1"/>
        <v>37</v>
      </c>
      <c r="C43" s="2021" t="str">
        <f t="shared" si="2"/>
        <v>Empresa de Generación Eléctrica Rio Baños S.A.C.</v>
      </c>
      <c r="D43" s="652">
        <f t="shared" si="6"/>
        <v>132.807457</v>
      </c>
      <c r="E43" s="653" t="str">
        <f t="shared" si="6"/>
        <v/>
      </c>
      <c r="F43" s="653" t="str">
        <f t="shared" si="6"/>
        <v/>
      </c>
      <c r="G43" s="654" t="str">
        <f t="shared" si="6"/>
        <v/>
      </c>
      <c r="H43" s="652" t="str">
        <f t="shared" si="6"/>
        <v/>
      </c>
      <c r="I43" s="653" t="str">
        <f t="shared" si="6"/>
        <v/>
      </c>
      <c r="J43" s="655" t="str">
        <f t="shared" si="6"/>
        <v/>
      </c>
      <c r="K43" s="654" t="str">
        <f t="shared" si="6"/>
        <v/>
      </c>
      <c r="L43" s="656">
        <f t="shared" si="7"/>
        <v>132.807457</v>
      </c>
      <c r="M43" s="657" t="str">
        <f t="shared" si="7"/>
        <v/>
      </c>
      <c r="N43" s="657" t="str">
        <f t="shared" si="7"/>
        <v/>
      </c>
      <c r="O43" s="658" t="str">
        <f t="shared" si="7"/>
        <v/>
      </c>
      <c r="P43" s="2026">
        <f t="shared" si="5"/>
        <v>132.807457</v>
      </c>
      <c r="Q43" s="2029"/>
      <c r="R43" s="1845" t="s">
        <v>86</v>
      </c>
      <c r="S43" s="1845">
        <v>132.807457</v>
      </c>
      <c r="T43" s="1845"/>
      <c r="U43" s="1845"/>
      <c r="V43" s="1845"/>
      <c r="W43" s="1845"/>
      <c r="X43" s="1845"/>
      <c r="Y43" s="1845"/>
      <c r="Z43" s="1845"/>
      <c r="AA43" s="1845">
        <v>132.807457</v>
      </c>
    </row>
    <row r="44" spans="1:27" ht="21" customHeight="1" x14ac:dyDescent="0.3">
      <c r="A44" s="460"/>
      <c r="B44" s="651">
        <f t="shared" si="1"/>
        <v>38</v>
      </c>
      <c r="C44" s="2021" t="str">
        <f t="shared" si="2"/>
        <v>Empresa de Generación Eléctrica San Gabán S. A.</v>
      </c>
      <c r="D44" s="652">
        <f t="shared" si="6"/>
        <v>764.19522700000005</v>
      </c>
      <c r="E44" s="653" t="str">
        <f t="shared" si="6"/>
        <v/>
      </c>
      <c r="F44" s="653" t="str">
        <f t="shared" si="6"/>
        <v/>
      </c>
      <c r="G44" s="654" t="str">
        <f t="shared" si="6"/>
        <v/>
      </c>
      <c r="H44" s="652" t="str">
        <f t="shared" si="6"/>
        <v/>
      </c>
      <c r="I44" s="653" t="str">
        <f t="shared" si="6"/>
        <v/>
      </c>
      <c r="J44" s="655" t="str">
        <f t="shared" si="6"/>
        <v/>
      </c>
      <c r="K44" s="654" t="str">
        <f t="shared" si="6"/>
        <v/>
      </c>
      <c r="L44" s="656">
        <f t="shared" si="7"/>
        <v>764.19522700000005</v>
      </c>
      <c r="M44" s="657" t="str">
        <f t="shared" si="7"/>
        <v/>
      </c>
      <c r="N44" s="657" t="str">
        <f t="shared" si="7"/>
        <v/>
      </c>
      <c r="O44" s="658" t="str">
        <f t="shared" si="7"/>
        <v/>
      </c>
      <c r="P44" s="2026">
        <f t="shared" si="5"/>
        <v>764.19522700000005</v>
      </c>
      <c r="Q44" s="2028"/>
      <c r="R44" s="1845" t="s">
        <v>88</v>
      </c>
      <c r="S44" s="1845">
        <v>764.19522700000005</v>
      </c>
      <c r="T44" s="1845"/>
      <c r="U44" s="1845"/>
      <c r="V44" s="1845"/>
      <c r="W44" s="1845"/>
      <c r="X44" s="1845"/>
      <c r="Y44" s="1845"/>
      <c r="Z44" s="1845"/>
      <c r="AA44" s="1845">
        <v>764.19522700000005</v>
      </c>
    </row>
    <row r="45" spans="1:27" ht="21" customHeight="1" x14ac:dyDescent="0.3">
      <c r="A45" s="460"/>
      <c r="B45" s="651">
        <f t="shared" si="1"/>
        <v>39</v>
      </c>
      <c r="C45" s="2021" t="str">
        <f t="shared" si="2"/>
        <v>Empresa de Generación Eléctrica Santa Ana S.R.L.</v>
      </c>
      <c r="D45" s="652">
        <f t="shared" si="6"/>
        <v>163.10162300000002</v>
      </c>
      <c r="E45" s="653" t="str">
        <f t="shared" si="6"/>
        <v/>
      </c>
      <c r="F45" s="653" t="str">
        <f t="shared" si="6"/>
        <v/>
      </c>
      <c r="G45" s="654" t="str">
        <f t="shared" si="6"/>
        <v/>
      </c>
      <c r="H45" s="652" t="str">
        <f t="shared" si="6"/>
        <v/>
      </c>
      <c r="I45" s="653" t="str">
        <f t="shared" si="6"/>
        <v/>
      </c>
      <c r="J45" s="655" t="str">
        <f t="shared" si="6"/>
        <v/>
      </c>
      <c r="K45" s="654" t="str">
        <f t="shared" si="6"/>
        <v/>
      </c>
      <c r="L45" s="656">
        <f t="shared" si="7"/>
        <v>163.10162300000002</v>
      </c>
      <c r="M45" s="657" t="str">
        <f t="shared" si="7"/>
        <v/>
      </c>
      <c r="N45" s="657" t="str">
        <f t="shared" si="7"/>
        <v/>
      </c>
      <c r="O45" s="658" t="str">
        <f t="shared" si="7"/>
        <v/>
      </c>
      <c r="P45" s="2026">
        <f t="shared" si="5"/>
        <v>163.10162300000002</v>
      </c>
      <c r="Q45" s="2028"/>
      <c r="R45" s="1845" t="s">
        <v>90</v>
      </c>
      <c r="S45" s="1845">
        <v>163.10162300000002</v>
      </c>
      <c r="T45" s="1845"/>
      <c r="U45" s="1845"/>
      <c r="V45" s="1845"/>
      <c r="W45" s="1845"/>
      <c r="X45" s="1845"/>
      <c r="Y45" s="1845"/>
      <c r="Z45" s="1845"/>
      <c r="AA45" s="1845">
        <v>163.10162300000002</v>
      </c>
    </row>
    <row r="46" spans="1:27" ht="21" customHeight="1" x14ac:dyDescent="0.3">
      <c r="A46" s="460"/>
      <c r="B46" s="651">
        <f t="shared" si="1"/>
        <v>40</v>
      </c>
      <c r="C46" s="2021" t="str">
        <f t="shared" si="2"/>
        <v>Empresa de Generación Huallaga S.A.</v>
      </c>
      <c r="D46" s="652">
        <f t="shared" si="6"/>
        <v>2064.6622209999996</v>
      </c>
      <c r="E46" s="653" t="str">
        <f t="shared" si="6"/>
        <v/>
      </c>
      <c r="F46" s="653" t="str">
        <f t="shared" si="6"/>
        <v/>
      </c>
      <c r="G46" s="654" t="str">
        <f t="shared" si="6"/>
        <v/>
      </c>
      <c r="H46" s="652" t="str">
        <f t="shared" si="6"/>
        <v/>
      </c>
      <c r="I46" s="653" t="str">
        <f t="shared" si="6"/>
        <v/>
      </c>
      <c r="J46" s="655" t="str">
        <f t="shared" si="6"/>
        <v/>
      </c>
      <c r="K46" s="654" t="str">
        <f t="shared" si="6"/>
        <v/>
      </c>
      <c r="L46" s="656">
        <f t="shared" si="7"/>
        <v>2064.6622209999996</v>
      </c>
      <c r="M46" s="657" t="str">
        <f t="shared" si="7"/>
        <v/>
      </c>
      <c r="N46" s="657" t="str">
        <f t="shared" si="7"/>
        <v/>
      </c>
      <c r="O46" s="658" t="str">
        <f t="shared" si="7"/>
        <v/>
      </c>
      <c r="P46" s="2026">
        <f t="shared" si="5"/>
        <v>2064.6622209999996</v>
      </c>
      <c r="Q46" s="2028"/>
      <c r="R46" s="1845" t="s">
        <v>92</v>
      </c>
      <c r="S46" s="1845">
        <v>2064.6622209999996</v>
      </c>
      <c r="T46" s="1845"/>
      <c r="U46" s="1845"/>
      <c r="V46" s="1845"/>
      <c r="W46" s="1845"/>
      <c r="X46" s="1845"/>
      <c r="Y46" s="1845"/>
      <c r="Z46" s="1845"/>
      <c r="AA46" s="1845">
        <v>2064.6622209999996</v>
      </c>
    </row>
    <row r="47" spans="1:27" ht="21" customHeight="1" x14ac:dyDescent="0.3">
      <c r="A47" s="460"/>
      <c r="B47" s="651">
        <f t="shared" si="1"/>
        <v>41</v>
      </c>
      <c r="C47" s="2021" t="str">
        <f t="shared" si="2"/>
        <v>Empresa de Generación Huanza S.A.</v>
      </c>
      <c r="D47" s="652">
        <f t="shared" si="6"/>
        <v>462.66985059749993</v>
      </c>
      <c r="E47" s="653" t="str">
        <f t="shared" si="6"/>
        <v/>
      </c>
      <c r="F47" s="653" t="str">
        <f t="shared" si="6"/>
        <v/>
      </c>
      <c r="G47" s="654" t="str">
        <f t="shared" si="6"/>
        <v/>
      </c>
      <c r="H47" s="652" t="str">
        <f t="shared" si="6"/>
        <v/>
      </c>
      <c r="I47" s="653" t="str">
        <f t="shared" si="6"/>
        <v/>
      </c>
      <c r="J47" s="655" t="str">
        <f t="shared" si="6"/>
        <v/>
      </c>
      <c r="K47" s="654" t="str">
        <f t="shared" si="6"/>
        <v/>
      </c>
      <c r="L47" s="656">
        <f t="shared" si="7"/>
        <v>462.66985059749993</v>
      </c>
      <c r="M47" s="657" t="str">
        <f t="shared" si="7"/>
        <v/>
      </c>
      <c r="N47" s="657" t="str">
        <f t="shared" si="7"/>
        <v/>
      </c>
      <c r="O47" s="658" t="str">
        <f t="shared" si="7"/>
        <v/>
      </c>
      <c r="P47" s="2026">
        <f t="shared" si="5"/>
        <v>462.66985059749993</v>
      </c>
      <c r="Q47" s="2028"/>
      <c r="R47" s="1845" t="s">
        <v>94</v>
      </c>
      <c r="S47" s="1845">
        <v>462.66985059749993</v>
      </c>
      <c r="T47" s="1845"/>
      <c r="U47" s="1845"/>
      <c r="V47" s="1845"/>
      <c r="W47" s="1845"/>
      <c r="X47" s="1845"/>
      <c r="Y47" s="1845"/>
      <c r="Z47" s="1845"/>
      <c r="AA47" s="1845">
        <v>462.66985059749993</v>
      </c>
    </row>
    <row r="48" spans="1:27" ht="32.25" customHeight="1" x14ac:dyDescent="0.3">
      <c r="A48" s="460"/>
      <c r="B48" s="651">
        <f t="shared" si="1"/>
        <v>42</v>
      </c>
      <c r="C48" s="2021" t="str">
        <f t="shared" si="2"/>
        <v>Empresa de Interés Local Hidroeléctrica S.A. de Chacas</v>
      </c>
      <c r="D48" s="652" t="str">
        <f t="shared" si="6"/>
        <v/>
      </c>
      <c r="E48" s="653" t="str">
        <f t="shared" si="6"/>
        <v/>
      </c>
      <c r="F48" s="653" t="str">
        <f t="shared" si="6"/>
        <v/>
      </c>
      <c r="G48" s="654" t="str">
        <f t="shared" si="6"/>
        <v/>
      </c>
      <c r="H48" s="652">
        <f t="shared" si="6"/>
        <v>4.5049739999999998</v>
      </c>
      <c r="I48" s="653" t="str">
        <f t="shared" si="6"/>
        <v/>
      </c>
      <c r="J48" s="655" t="str">
        <f t="shared" si="6"/>
        <v/>
      </c>
      <c r="K48" s="654" t="str">
        <f t="shared" si="6"/>
        <v/>
      </c>
      <c r="L48" s="656">
        <f t="shared" si="7"/>
        <v>4.5049739999999998</v>
      </c>
      <c r="M48" s="657" t="str">
        <f t="shared" si="7"/>
        <v/>
      </c>
      <c r="N48" s="657" t="str">
        <f t="shared" si="7"/>
        <v/>
      </c>
      <c r="O48" s="658" t="str">
        <f t="shared" si="7"/>
        <v/>
      </c>
      <c r="P48" s="2026">
        <f t="shared" si="5"/>
        <v>4.5049739999999998</v>
      </c>
      <c r="Q48" s="2028"/>
      <c r="R48" s="1845" t="s">
        <v>96</v>
      </c>
      <c r="S48" s="1845"/>
      <c r="T48" s="1845"/>
      <c r="U48" s="1845"/>
      <c r="V48" s="1845"/>
      <c r="W48" s="1845">
        <v>4.5049739999999998</v>
      </c>
      <c r="X48" s="1845"/>
      <c r="Y48" s="1845"/>
      <c r="Z48" s="1845"/>
      <c r="AA48" s="1845">
        <v>4.5049739999999998</v>
      </c>
    </row>
    <row r="49" spans="1:27" ht="21" customHeight="1" x14ac:dyDescent="0.3">
      <c r="A49" s="460"/>
      <c r="B49" s="651">
        <f t="shared" si="1"/>
        <v>43</v>
      </c>
      <c r="C49" s="2021" t="str">
        <f t="shared" si="2"/>
        <v>Empresa Eléctrica Agua Azul S.A.</v>
      </c>
      <c r="D49" s="652">
        <f t="shared" si="6"/>
        <v>97.253143999999992</v>
      </c>
      <c r="E49" s="653" t="str">
        <f t="shared" si="6"/>
        <v/>
      </c>
      <c r="F49" s="653" t="str">
        <f t="shared" si="6"/>
        <v/>
      </c>
      <c r="G49" s="654" t="str">
        <f t="shared" si="6"/>
        <v/>
      </c>
      <c r="H49" s="652" t="str">
        <f t="shared" si="6"/>
        <v/>
      </c>
      <c r="I49" s="653" t="str">
        <f t="shared" si="6"/>
        <v/>
      </c>
      <c r="J49" s="655" t="str">
        <f t="shared" si="6"/>
        <v/>
      </c>
      <c r="K49" s="654" t="str">
        <f t="shared" si="6"/>
        <v/>
      </c>
      <c r="L49" s="656">
        <f t="shared" si="7"/>
        <v>97.253143999999992</v>
      </c>
      <c r="M49" s="657" t="str">
        <f t="shared" si="7"/>
        <v/>
      </c>
      <c r="N49" s="657" t="str">
        <f t="shared" si="7"/>
        <v/>
      </c>
      <c r="O49" s="658" t="str">
        <f t="shared" si="7"/>
        <v/>
      </c>
      <c r="P49" s="2026">
        <f t="shared" si="5"/>
        <v>97.253143999999992</v>
      </c>
      <c r="Q49" s="2028"/>
      <c r="R49" s="1845" t="s">
        <v>98</v>
      </c>
      <c r="S49" s="1845">
        <v>97.253143999999992</v>
      </c>
      <c r="T49" s="1845"/>
      <c r="U49" s="1845"/>
      <c r="V49" s="1845"/>
      <c r="W49" s="1845"/>
      <c r="X49" s="1845"/>
      <c r="Y49" s="1845"/>
      <c r="Z49" s="1845"/>
      <c r="AA49" s="1845">
        <v>97.253143999999992</v>
      </c>
    </row>
    <row r="50" spans="1:27" ht="21" customHeight="1" x14ac:dyDescent="0.3">
      <c r="A50" s="460"/>
      <c r="B50" s="651">
        <f t="shared" si="1"/>
        <v>44</v>
      </c>
      <c r="C50" s="2021" t="str">
        <f t="shared" si="2"/>
        <v>Empresa Eléctrica Rio Doble S.A.</v>
      </c>
      <c r="D50" s="652">
        <f t="shared" si="6"/>
        <v>85.293914999999984</v>
      </c>
      <c r="E50" s="653" t="str">
        <f t="shared" si="6"/>
        <v/>
      </c>
      <c r="F50" s="653" t="str">
        <f t="shared" si="6"/>
        <v/>
      </c>
      <c r="G50" s="654" t="str">
        <f t="shared" si="6"/>
        <v/>
      </c>
      <c r="H50" s="652" t="str">
        <f t="shared" si="6"/>
        <v/>
      </c>
      <c r="I50" s="653" t="str">
        <f t="shared" si="6"/>
        <v/>
      </c>
      <c r="J50" s="655" t="str">
        <f t="shared" si="6"/>
        <v/>
      </c>
      <c r="K50" s="654" t="str">
        <f t="shared" si="6"/>
        <v/>
      </c>
      <c r="L50" s="656">
        <f t="shared" si="7"/>
        <v>85.293914999999984</v>
      </c>
      <c r="M50" s="657" t="str">
        <f t="shared" si="7"/>
        <v/>
      </c>
      <c r="N50" s="657" t="str">
        <f t="shared" si="7"/>
        <v/>
      </c>
      <c r="O50" s="658" t="str">
        <f t="shared" si="7"/>
        <v/>
      </c>
      <c r="P50" s="2026">
        <f t="shared" si="5"/>
        <v>85.293914999999984</v>
      </c>
      <c r="Q50" s="2028"/>
      <c r="R50" s="1845" t="s">
        <v>100</v>
      </c>
      <c r="S50" s="1845">
        <v>85.293914999999984</v>
      </c>
      <c r="T50" s="1845">
        <v>0</v>
      </c>
      <c r="U50" s="1845"/>
      <c r="V50" s="1845"/>
      <c r="W50" s="1845"/>
      <c r="X50" s="1845"/>
      <c r="Y50" s="1845"/>
      <c r="Z50" s="1845"/>
      <c r="AA50" s="1845">
        <v>85.293914999999984</v>
      </c>
    </row>
    <row r="51" spans="1:27" ht="21" customHeight="1" x14ac:dyDescent="0.3">
      <c r="A51" s="460"/>
      <c r="B51" s="651">
        <f t="shared" si="1"/>
        <v>45</v>
      </c>
      <c r="C51" s="2021" t="str">
        <f t="shared" si="2"/>
        <v>Enel Distribución Perú S.A.A.</v>
      </c>
      <c r="D51" s="652" t="str">
        <f t="shared" si="6"/>
        <v/>
      </c>
      <c r="E51" s="653" t="str">
        <f t="shared" si="6"/>
        <v/>
      </c>
      <c r="F51" s="653" t="str">
        <f t="shared" si="6"/>
        <v/>
      </c>
      <c r="G51" s="654" t="str">
        <f t="shared" si="6"/>
        <v/>
      </c>
      <c r="H51" s="652">
        <f t="shared" si="6"/>
        <v>2.926393</v>
      </c>
      <c r="I51" s="653">
        <f t="shared" si="6"/>
        <v>0.85751400000000011</v>
      </c>
      <c r="J51" s="655" t="str">
        <f t="shared" si="6"/>
        <v/>
      </c>
      <c r="K51" s="654" t="str">
        <f t="shared" si="6"/>
        <v/>
      </c>
      <c r="L51" s="656">
        <f t="shared" si="7"/>
        <v>2.926393</v>
      </c>
      <c r="M51" s="657">
        <f t="shared" si="7"/>
        <v>0.85751400000000011</v>
      </c>
      <c r="N51" s="657" t="str">
        <f t="shared" si="7"/>
        <v/>
      </c>
      <c r="O51" s="658" t="str">
        <f t="shared" si="7"/>
        <v/>
      </c>
      <c r="P51" s="2026">
        <f t="shared" si="5"/>
        <v>3.7839070000000001</v>
      </c>
      <c r="Q51" s="2028"/>
      <c r="R51" s="1845" t="s">
        <v>102</v>
      </c>
      <c r="S51" s="1845"/>
      <c r="T51" s="1845"/>
      <c r="U51" s="1845"/>
      <c r="V51" s="1845"/>
      <c r="W51" s="1845">
        <v>2.926393</v>
      </c>
      <c r="X51" s="1845">
        <v>0.85751400000000011</v>
      </c>
      <c r="Y51" s="1845"/>
      <c r="Z51" s="1845"/>
      <c r="AA51" s="1845">
        <v>3.7839070000000001</v>
      </c>
    </row>
    <row r="52" spans="1:27" ht="21" customHeight="1" x14ac:dyDescent="0.3">
      <c r="A52" s="460"/>
      <c r="B52" s="651">
        <f t="shared" si="1"/>
        <v>46</v>
      </c>
      <c r="C52" s="2021" t="str">
        <f t="shared" si="2"/>
        <v>Enel Generación Perú S.A.A.</v>
      </c>
      <c r="D52" s="652">
        <f t="shared" si="6"/>
        <v>2153.7741419999998</v>
      </c>
      <c r="E52" s="653">
        <f t="shared" si="6"/>
        <v>1809.3203210000001</v>
      </c>
      <c r="F52" s="653">
        <f t="shared" si="6"/>
        <v>476.14256399999988</v>
      </c>
      <c r="G52" s="654">
        <f t="shared" si="6"/>
        <v>438.19256799999994</v>
      </c>
      <c r="H52" s="652" t="str">
        <f t="shared" si="6"/>
        <v/>
      </c>
      <c r="I52" s="653" t="str">
        <f t="shared" si="6"/>
        <v/>
      </c>
      <c r="J52" s="655" t="str">
        <f t="shared" si="6"/>
        <v/>
      </c>
      <c r="K52" s="654" t="str">
        <f t="shared" si="6"/>
        <v/>
      </c>
      <c r="L52" s="656">
        <f t="shared" si="7"/>
        <v>2153.7741419999998</v>
      </c>
      <c r="M52" s="657">
        <f t="shared" si="7"/>
        <v>1809.3203210000001</v>
      </c>
      <c r="N52" s="657">
        <f t="shared" si="7"/>
        <v>476.14256399999988</v>
      </c>
      <c r="O52" s="658">
        <f t="shared" si="7"/>
        <v>438.19256799999994</v>
      </c>
      <c r="P52" s="2026">
        <f t="shared" si="5"/>
        <v>4877.4295949999996</v>
      </c>
      <c r="Q52" s="2028"/>
      <c r="R52" s="1845" t="s">
        <v>104</v>
      </c>
      <c r="S52" s="1845">
        <v>2153.7741419999998</v>
      </c>
      <c r="T52" s="1845">
        <v>1809.3203210000001</v>
      </c>
      <c r="U52" s="1845">
        <v>476.14256399999988</v>
      </c>
      <c r="V52" s="1845">
        <v>438.19256799999994</v>
      </c>
      <c r="W52" s="1845"/>
      <c r="X52" s="1845"/>
      <c r="Y52" s="1845"/>
      <c r="Z52" s="1845"/>
      <c r="AA52" s="1845">
        <v>4877.4295949999996</v>
      </c>
    </row>
    <row r="53" spans="1:27" ht="21" customHeight="1" x14ac:dyDescent="0.3">
      <c r="A53" s="460"/>
      <c r="B53" s="651">
        <f t="shared" si="1"/>
        <v>47</v>
      </c>
      <c r="C53" s="2021" t="str">
        <f t="shared" si="2"/>
        <v>Enel Generación Piura S.A.</v>
      </c>
      <c r="D53" s="652" t="str">
        <f t="shared" si="6"/>
        <v/>
      </c>
      <c r="E53" s="653">
        <f t="shared" si="6"/>
        <v>387.48283099999992</v>
      </c>
      <c r="F53" s="653" t="str">
        <f t="shared" si="6"/>
        <v/>
      </c>
      <c r="G53" s="654" t="str">
        <f t="shared" si="6"/>
        <v/>
      </c>
      <c r="H53" s="652" t="str">
        <f t="shared" si="6"/>
        <v/>
      </c>
      <c r="I53" s="653" t="str">
        <f t="shared" si="6"/>
        <v/>
      </c>
      <c r="J53" s="655" t="str">
        <f t="shared" si="6"/>
        <v/>
      </c>
      <c r="K53" s="654" t="str">
        <f t="shared" si="6"/>
        <v/>
      </c>
      <c r="L53" s="656" t="str">
        <f t="shared" si="7"/>
        <v/>
      </c>
      <c r="M53" s="657">
        <f t="shared" si="7"/>
        <v>387.48283099999992</v>
      </c>
      <c r="N53" s="657" t="str">
        <f t="shared" si="7"/>
        <v/>
      </c>
      <c r="O53" s="658" t="str">
        <f t="shared" si="7"/>
        <v/>
      </c>
      <c r="P53" s="2026">
        <f t="shared" si="5"/>
        <v>387.48283099999992</v>
      </c>
      <c r="Q53" s="2028"/>
      <c r="R53" s="1845" t="s">
        <v>106</v>
      </c>
      <c r="S53" s="1845"/>
      <c r="T53" s="1845">
        <v>387.48283099999992</v>
      </c>
      <c r="U53" s="1845"/>
      <c r="V53" s="1845"/>
      <c r="W53" s="1845"/>
      <c r="X53" s="1845"/>
      <c r="Y53" s="1845"/>
      <c r="Z53" s="1845"/>
      <c r="AA53" s="1845">
        <v>387.48283099999992</v>
      </c>
    </row>
    <row r="54" spans="1:27" ht="21" customHeight="1" x14ac:dyDescent="0.3">
      <c r="A54" s="460"/>
      <c r="B54" s="651">
        <f t="shared" si="1"/>
        <v>48</v>
      </c>
      <c r="C54" s="2021" t="str">
        <f t="shared" si="2"/>
        <v>Energía Eólica S.A.</v>
      </c>
      <c r="D54" s="652" t="str">
        <f t="shared" si="6"/>
        <v/>
      </c>
      <c r="E54" s="653" t="str">
        <f t="shared" si="6"/>
        <v/>
      </c>
      <c r="F54" s="653" t="str">
        <f t="shared" si="6"/>
        <v/>
      </c>
      <c r="G54" s="654">
        <f t="shared" si="6"/>
        <v>457.67823899999996</v>
      </c>
      <c r="H54" s="652" t="str">
        <f t="shared" si="6"/>
        <v/>
      </c>
      <c r="I54" s="653" t="str">
        <f t="shared" si="6"/>
        <v/>
      </c>
      <c r="J54" s="655" t="str">
        <f t="shared" si="6"/>
        <v/>
      </c>
      <c r="K54" s="654" t="str">
        <f t="shared" si="6"/>
        <v/>
      </c>
      <c r="L54" s="656" t="str">
        <f t="shared" si="7"/>
        <v/>
      </c>
      <c r="M54" s="657" t="str">
        <f t="shared" si="7"/>
        <v/>
      </c>
      <c r="N54" s="657" t="str">
        <f t="shared" si="7"/>
        <v/>
      </c>
      <c r="O54" s="658">
        <f t="shared" si="7"/>
        <v>457.67823899999996</v>
      </c>
      <c r="P54" s="2026">
        <f t="shared" si="5"/>
        <v>457.67823899999996</v>
      </c>
      <c r="Q54" s="2028"/>
      <c r="R54" s="1845" t="s">
        <v>108</v>
      </c>
      <c r="S54" s="1845"/>
      <c r="T54" s="1845"/>
      <c r="U54" s="1845"/>
      <c r="V54" s="1845">
        <v>457.67823899999996</v>
      </c>
      <c r="W54" s="1845"/>
      <c r="X54" s="1845"/>
      <c r="Y54" s="1845"/>
      <c r="Z54" s="1845"/>
      <c r="AA54" s="1845">
        <v>457.67823899999996</v>
      </c>
    </row>
    <row r="55" spans="1:27" ht="21" customHeight="1" x14ac:dyDescent="0.3">
      <c r="A55" s="460"/>
      <c r="B55" s="651">
        <f t="shared" si="1"/>
        <v>49</v>
      </c>
      <c r="C55" s="2021" t="str">
        <f t="shared" si="2"/>
        <v>Energía Renovable del Sur S.A.</v>
      </c>
      <c r="D55" s="652" t="str">
        <f t="shared" si="6"/>
        <v/>
      </c>
      <c r="E55" s="653" t="str">
        <f t="shared" si="6"/>
        <v/>
      </c>
      <c r="F55" s="653" t="str">
        <f t="shared" si="6"/>
        <v/>
      </c>
      <c r="G55" s="654">
        <f t="shared" si="6"/>
        <v>614.92664999999965</v>
      </c>
      <c r="H55" s="652" t="str">
        <f t="shared" si="6"/>
        <v/>
      </c>
      <c r="I55" s="653" t="str">
        <f t="shared" si="6"/>
        <v/>
      </c>
      <c r="J55" s="655" t="str">
        <f t="shared" si="6"/>
        <v/>
      </c>
      <c r="K55" s="654" t="str">
        <f t="shared" ref="K55:K99" si="8">+IF(Z55&lt;&gt;0,Z55,"")</f>
        <v/>
      </c>
      <c r="L55" s="656" t="str">
        <f t="shared" si="7"/>
        <v/>
      </c>
      <c r="M55" s="657" t="str">
        <f t="shared" si="7"/>
        <v/>
      </c>
      <c r="N55" s="657" t="str">
        <f t="shared" si="7"/>
        <v/>
      </c>
      <c r="O55" s="658">
        <f t="shared" si="7"/>
        <v>614.92664999999965</v>
      </c>
      <c r="P55" s="2026">
        <f t="shared" si="5"/>
        <v>614.92664999999965</v>
      </c>
      <c r="Q55" s="2028"/>
      <c r="R55" s="1845" t="s">
        <v>110</v>
      </c>
      <c r="S55" s="1845"/>
      <c r="T55" s="1845"/>
      <c r="U55" s="1845"/>
      <c r="V55" s="1845">
        <v>614.92664999999965</v>
      </c>
      <c r="W55" s="1845"/>
      <c r="X55" s="1845"/>
      <c r="Y55" s="1845"/>
      <c r="Z55" s="1845"/>
      <c r="AA55" s="1845">
        <v>614.92664999999965</v>
      </c>
    </row>
    <row r="56" spans="1:27" ht="21" customHeight="1" x14ac:dyDescent="0.3">
      <c r="A56" s="460"/>
      <c r="B56" s="651">
        <f t="shared" si="1"/>
        <v>50</v>
      </c>
      <c r="C56" s="2021" t="str">
        <f t="shared" si="2"/>
        <v>ENGIE EnergÍa Perú S.A.</v>
      </c>
      <c r="D56" s="652">
        <f t="shared" ref="D56:J92" si="9">+IF(S56&lt;&gt;0,S56,"")</f>
        <v>1246.4356509999998</v>
      </c>
      <c r="E56" s="653">
        <f t="shared" si="9"/>
        <v>5821.2107070000002</v>
      </c>
      <c r="F56" s="653">
        <f t="shared" si="9"/>
        <v>111.35657000000003</v>
      </c>
      <c r="G56" s="654">
        <f t="shared" si="9"/>
        <v>1063.4885300000001</v>
      </c>
      <c r="H56" s="652" t="str">
        <f t="shared" si="9"/>
        <v/>
      </c>
      <c r="I56" s="653" t="str">
        <f t="shared" si="9"/>
        <v/>
      </c>
      <c r="J56" s="655" t="str">
        <f t="shared" si="9"/>
        <v/>
      </c>
      <c r="K56" s="654" t="str">
        <f t="shared" si="8"/>
        <v/>
      </c>
      <c r="L56" s="656">
        <f t="shared" si="7"/>
        <v>1246.4356509999998</v>
      </c>
      <c r="M56" s="657">
        <f t="shared" si="7"/>
        <v>5821.2107070000002</v>
      </c>
      <c r="N56" s="657">
        <f t="shared" si="7"/>
        <v>111.35657000000003</v>
      </c>
      <c r="O56" s="658">
        <f t="shared" si="7"/>
        <v>1063.4885300000001</v>
      </c>
      <c r="P56" s="2026">
        <f t="shared" si="5"/>
        <v>8242.4914580000004</v>
      </c>
      <c r="Q56" s="2028"/>
      <c r="R56" s="1845" t="s">
        <v>112</v>
      </c>
      <c r="S56" s="1845">
        <v>1246.4356509999998</v>
      </c>
      <c r="T56" s="1845">
        <v>5821.2107070000002</v>
      </c>
      <c r="U56" s="1845">
        <v>111.35657000000003</v>
      </c>
      <c r="V56" s="1845">
        <v>1063.4885300000001</v>
      </c>
      <c r="W56" s="1845"/>
      <c r="X56" s="1845"/>
      <c r="Y56" s="1845"/>
      <c r="Z56" s="1845"/>
      <c r="AA56" s="1845">
        <v>8242.4914580000004</v>
      </c>
    </row>
    <row r="57" spans="1:27" ht="21" customHeight="1" x14ac:dyDescent="0.3">
      <c r="A57" s="460"/>
      <c r="B57" s="651">
        <f t="shared" si="1"/>
        <v>51</v>
      </c>
      <c r="C57" s="2021" t="str">
        <f t="shared" si="2"/>
        <v>Fénix Power Perú S.A.</v>
      </c>
      <c r="D57" s="652" t="str">
        <f t="shared" si="9"/>
        <v/>
      </c>
      <c r="E57" s="653">
        <f t="shared" si="9"/>
        <v>3805.4219240000002</v>
      </c>
      <c r="F57" s="653" t="str">
        <f t="shared" si="9"/>
        <v/>
      </c>
      <c r="G57" s="654" t="str">
        <f t="shared" si="9"/>
        <v/>
      </c>
      <c r="H57" s="652" t="str">
        <f t="shared" si="9"/>
        <v/>
      </c>
      <c r="I57" s="653" t="str">
        <f t="shared" si="9"/>
        <v/>
      </c>
      <c r="J57" s="655" t="str">
        <f t="shared" si="9"/>
        <v/>
      </c>
      <c r="K57" s="654" t="str">
        <f t="shared" si="8"/>
        <v/>
      </c>
      <c r="L57" s="656" t="str">
        <f t="shared" si="7"/>
        <v/>
      </c>
      <c r="M57" s="657">
        <f t="shared" si="7"/>
        <v>3805.4219240000002</v>
      </c>
      <c r="N57" s="657" t="str">
        <f t="shared" si="7"/>
        <v/>
      </c>
      <c r="O57" s="658" t="str">
        <f t="shared" si="7"/>
        <v/>
      </c>
      <c r="P57" s="2026">
        <f t="shared" si="5"/>
        <v>3805.4219240000002</v>
      </c>
      <c r="Q57" s="2028"/>
      <c r="R57" s="1845" t="s">
        <v>114</v>
      </c>
      <c r="S57" s="1845"/>
      <c r="T57" s="1845">
        <v>3805.4219240000002</v>
      </c>
      <c r="U57" s="1845"/>
      <c r="V57" s="1845"/>
      <c r="W57" s="1845"/>
      <c r="X57" s="1845"/>
      <c r="Y57" s="1845"/>
      <c r="Z57" s="1845"/>
      <c r="AA57" s="1845">
        <v>3805.4219240000002</v>
      </c>
    </row>
    <row r="58" spans="1:27" ht="21" customHeight="1" x14ac:dyDescent="0.3">
      <c r="A58" s="460"/>
      <c r="B58" s="651">
        <f t="shared" si="1"/>
        <v>52</v>
      </c>
      <c r="C58" s="2021" t="str">
        <f t="shared" si="2"/>
        <v>Generación Andina S.A.C.</v>
      </c>
      <c r="D58" s="652">
        <f t="shared" si="9"/>
        <v>151.40629100000001</v>
      </c>
      <c r="E58" s="653" t="str">
        <f t="shared" si="9"/>
        <v/>
      </c>
      <c r="F58" s="653" t="str">
        <f t="shared" si="9"/>
        <v/>
      </c>
      <c r="G58" s="654" t="str">
        <f t="shared" si="9"/>
        <v/>
      </c>
      <c r="H58" s="652" t="str">
        <f t="shared" si="9"/>
        <v/>
      </c>
      <c r="I58" s="653" t="str">
        <f t="shared" si="9"/>
        <v/>
      </c>
      <c r="J58" s="655" t="str">
        <f t="shared" si="9"/>
        <v/>
      </c>
      <c r="K58" s="654" t="str">
        <f t="shared" si="8"/>
        <v/>
      </c>
      <c r="L58" s="656">
        <f t="shared" si="7"/>
        <v>151.40629100000001</v>
      </c>
      <c r="M58" s="657" t="str">
        <f t="shared" si="7"/>
        <v/>
      </c>
      <c r="N58" s="657" t="str">
        <f t="shared" si="7"/>
        <v/>
      </c>
      <c r="O58" s="658" t="str">
        <f t="shared" si="7"/>
        <v/>
      </c>
      <c r="P58" s="2026">
        <f t="shared" si="5"/>
        <v>151.40629100000001</v>
      </c>
      <c r="Q58" s="2028"/>
      <c r="R58" s="1845" t="s">
        <v>116</v>
      </c>
      <c r="S58" s="1845">
        <v>151.40629100000001</v>
      </c>
      <c r="T58" s="1845"/>
      <c r="U58" s="1845"/>
      <c r="V58" s="1845"/>
      <c r="W58" s="1845"/>
      <c r="X58" s="1845"/>
      <c r="Y58" s="1845"/>
      <c r="Z58" s="1845"/>
      <c r="AA58" s="1845">
        <v>151.40629100000001</v>
      </c>
    </row>
    <row r="59" spans="1:27" ht="21" customHeight="1" x14ac:dyDescent="0.3">
      <c r="A59" s="460"/>
      <c r="B59" s="651">
        <f t="shared" si="1"/>
        <v>53</v>
      </c>
      <c r="C59" s="2021" t="str">
        <f t="shared" si="2"/>
        <v>Generadora de Energía del Perú S.A.</v>
      </c>
      <c r="D59" s="652">
        <f t="shared" si="9"/>
        <v>358.66501700000003</v>
      </c>
      <c r="E59" s="653" t="str">
        <f t="shared" si="9"/>
        <v/>
      </c>
      <c r="F59" s="653" t="str">
        <f t="shared" si="9"/>
        <v/>
      </c>
      <c r="G59" s="654" t="str">
        <f t="shared" si="9"/>
        <v/>
      </c>
      <c r="H59" s="652" t="str">
        <f t="shared" si="9"/>
        <v/>
      </c>
      <c r="I59" s="653" t="str">
        <f t="shared" si="9"/>
        <v/>
      </c>
      <c r="J59" s="655" t="str">
        <f t="shared" si="9"/>
        <v/>
      </c>
      <c r="K59" s="654" t="str">
        <f t="shared" si="8"/>
        <v/>
      </c>
      <c r="L59" s="656">
        <f t="shared" si="7"/>
        <v>358.66501700000003</v>
      </c>
      <c r="M59" s="657" t="str">
        <f t="shared" si="7"/>
        <v/>
      </c>
      <c r="N59" s="657" t="str">
        <f t="shared" si="7"/>
        <v/>
      </c>
      <c r="O59" s="658" t="str">
        <f t="shared" si="7"/>
        <v/>
      </c>
      <c r="P59" s="2026">
        <f t="shared" si="5"/>
        <v>358.66501700000003</v>
      </c>
      <c r="Q59" s="2028"/>
      <c r="R59" s="1845" t="s">
        <v>118</v>
      </c>
      <c r="S59" s="1845">
        <v>358.66501700000003</v>
      </c>
      <c r="T59" s="1845"/>
      <c r="U59" s="1845"/>
      <c r="V59" s="1845"/>
      <c r="W59" s="1845"/>
      <c r="X59" s="1845"/>
      <c r="Y59" s="1845"/>
      <c r="Z59" s="1845"/>
      <c r="AA59" s="1845">
        <v>358.66501700000003</v>
      </c>
    </row>
    <row r="60" spans="1:27" ht="21" customHeight="1" x14ac:dyDescent="0.3">
      <c r="A60" s="460"/>
      <c r="B60" s="651">
        <f t="shared" si="1"/>
        <v>54</v>
      </c>
      <c r="C60" s="2021" t="str">
        <f t="shared" si="2"/>
        <v>Genrent del Peru S.A.C.</v>
      </c>
      <c r="D60" s="652" t="str">
        <f t="shared" si="9"/>
        <v/>
      </c>
      <c r="E60" s="653" t="str">
        <f t="shared" si="9"/>
        <v/>
      </c>
      <c r="F60" s="653" t="str">
        <f t="shared" si="9"/>
        <v/>
      </c>
      <c r="G60" s="654" t="str">
        <f t="shared" si="9"/>
        <v/>
      </c>
      <c r="H60" s="652" t="str">
        <f t="shared" si="9"/>
        <v/>
      </c>
      <c r="I60" s="653">
        <f t="shared" si="9"/>
        <v>401.60179500000004</v>
      </c>
      <c r="J60" s="655" t="str">
        <f t="shared" si="9"/>
        <v/>
      </c>
      <c r="K60" s="654" t="str">
        <f t="shared" si="8"/>
        <v/>
      </c>
      <c r="L60" s="656" t="str">
        <f t="shared" si="7"/>
        <v/>
      </c>
      <c r="M60" s="657">
        <f t="shared" si="7"/>
        <v>401.60179500000004</v>
      </c>
      <c r="N60" s="657" t="str">
        <f t="shared" si="7"/>
        <v/>
      </c>
      <c r="O60" s="658" t="str">
        <f t="shared" si="7"/>
        <v/>
      </c>
      <c r="P60" s="2026">
        <f t="shared" si="5"/>
        <v>401.60179500000004</v>
      </c>
      <c r="Q60" s="2028"/>
      <c r="R60" s="1845" t="s">
        <v>120</v>
      </c>
      <c r="S60" s="1845"/>
      <c r="T60" s="1845"/>
      <c r="U60" s="1845"/>
      <c r="V60" s="1845"/>
      <c r="W60" s="1845"/>
      <c r="X60" s="1845">
        <v>401.60179500000004</v>
      </c>
      <c r="Y60" s="1845"/>
      <c r="Z60" s="1845"/>
      <c r="AA60" s="1845">
        <v>401.60179500000004</v>
      </c>
    </row>
    <row r="61" spans="1:27" ht="21" customHeight="1" x14ac:dyDescent="0.3">
      <c r="A61" s="460"/>
      <c r="B61" s="651">
        <f t="shared" si="1"/>
        <v>55</v>
      </c>
      <c r="C61" s="2021" t="str">
        <f t="shared" si="2"/>
        <v>GM Operaciones S.A.C.</v>
      </c>
      <c r="D61" s="652" t="str">
        <f t="shared" si="9"/>
        <v/>
      </c>
      <c r="E61" s="653">
        <f t="shared" si="9"/>
        <v>383.416763</v>
      </c>
      <c r="F61" s="653" t="str">
        <f t="shared" si="9"/>
        <v/>
      </c>
      <c r="G61" s="654" t="str">
        <f t="shared" si="9"/>
        <v/>
      </c>
      <c r="H61" s="652" t="str">
        <f t="shared" si="9"/>
        <v/>
      </c>
      <c r="I61" s="653" t="str">
        <f t="shared" si="9"/>
        <v/>
      </c>
      <c r="J61" s="655" t="str">
        <f t="shared" si="9"/>
        <v/>
      </c>
      <c r="K61" s="654" t="str">
        <f t="shared" si="8"/>
        <v/>
      </c>
      <c r="L61" s="656" t="str">
        <f t="shared" si="7"/>
        <v/>
      </c>
      <c r="M61" s="657">
        <f t="shared" si="7"/>
        <v>383.416763</v>
      </c>
      <c r="N61" s="657" t="str">
        <f t="shared" si="7"/>
        <v/>
      </c>
      <c r="O61" s="658" t="str">
        <f t="shared" si="7"/>
        <v/>
      </c>
      <c r="P61" s="2026">
        <f t="shared" si="5"/>
        <v>383.416763</v>
      </c>
      <c r="Q61" s="2028"/>
      <c r="R61" s="1845" t="s">
        <v>122</v>
      </c>
      <c r="S61" s="1845"/>
      <c r="T61" s="1845">
        <v>383.416763</v>
      </c>
      <c r="U61" s="1845"/>
      <c r="V61" s="1845"/>
      <c r="W61" s="1845"/>
      <c r="X61" s="1845"/>
      <c r="Y61" s="1845"/>
      <c r="Z61" s="1845"/>
      <c r="AA61" s="1845">
        <v>383.416763</v>
      </c>
    </row>
    <row r="62" spans="1:27" ht="21" customHeight="1" x14ac:dyDescent="0.3">
      <c r="A62" s="460"/>
      <c r="B62" s="651">
        <f t="shared" si="1"/>
        <v>56</v>
      </c>
      <c r="C62" s="2021" t="str">
        <f t="shared" si="2"/>
        <v xml:space="preserve">GR Cortarrama S.A.C.             </v>
      </c>
      <c r="D62" s="652" t="str">
        <f t="shared" si="9"/>
        <v/>
      </c>
      <c r="E62" s="653" t="str">
        <f t="shared" si="9"/>
        <v/>
      </c>
      <c r="F62" s="653">
        <f t="shared" si="9"/>
        <v>104.790504</v>
      </c>
      <c r="G62" s="654" t="str">
        <f t="shared" si="9"/>
        <v/>
      </c>
      <c r="H62" s="652" t="str">
        <f t="shared" si="9"/>
        <v/>
      </c>
      <c r="I62" s="653" t="str">
        <f t="shared" si="9"/>
        <v/>
      </c>
      <c r="J62" s="655" t="str">
        <f t="shared" si="9"/>
        <v/>
      </c>
      <c r="K62" s="654" t="str">
        <f t="shared" si="8"/>
        <v/>
      </c>
      <c r="L62" s="656" t="str">
        <f t="shared" si="7"/>
        <v/>
      </c>
      <c r="M62" s="657" t="str">
        <f t="shared" si="7"/>
        <v/>
      </c>
      <c r="N62" s="657">
        <f t="shared" si="7"/>
        <v>104.790504</v>
      </c>
      <c r="O62" s="658" t="str">
        <f t="shared" si="7"/>
        <v/>
      </c>
      <c r="P62" s="2026">
        <f t="shared" si="5"/>
        <v>104.790504</v>
      </c>
      <c r="Q62" s="2028"/>
      <c r="R62" s="1845" t="s">
        <v>124</v>
      </c>
      <c r="S62" s="1845"/>
      <c r="T62" s="1845"/>
      <c r="U62" s="1845">
        <v>104.790504</v>
      </c>
      <c r="V62" s="1845"/>
      <c r="W62" s="1845"/>
      <c r="X62" s="1845"/>
      <c r="Y62" s="1845"/>
      <c r="Z62" s="1845"/>
      <c r="AA62" s="1845">
        <v>104.790504</v>
      </c>
    </row>
    <row r="63" spans="1:27" ht="21" customHeight="1" x14ac:dyDescent="0.3">
      <c r="A63" s="460"/>
      <c r="B63" s="651">
        <f t="shared" si="1"/>
        <v>57</v>
      </c>
      <c r="C63" s="2021" t="str">
        <f t="shared" si="2"/>
        <v>GR Paino S.A.C.</v>
      </c>
      <c r="D63" s="652" t="str">
        <f t="shared" si="9"/>
        <v/>
      </c>
      <c r="E63" s="653" t="str">
        <f t="shared" si="9"/>
        <v/>
      </c>
      <c r="F63" s="653" t="str">
        <f t="shared" si="9"/>
        <v/>
      </c>
      <c r="G63" s="654">
        <f t="shared" si="9"/>
        <v>65.644132000000013</v>
      </c>
      <c r="H63" s="652" t="str">
        <f t="shared" si="9"/>
        <v/>
      </c>
      <c r="I63" s="653" t="str">
        <f t="shared" si="9"/>
        <v/>
      </c>
      <c r="J63" s="655" t="str">
        <f t="shared" si="9"/>
        <v/>
      </c>
      <c r="K63" s="654" t="str">
        <f t="shared" si="8"/>
        <v/>
      </c>
      <c r="L63" s="656" t="str">
        <f t="shared" si="7"/>
        <v/>
      </c>
      <c r="M63" s="657" t="str">
        <f t="shared" si="7"/>
        <v/>
      </c>
      <c r="N63" s="657" t="str">
        <f t="shared" si="7"/>
        <v/>
      </c>
      <c r="O63" s="658">
        <f t="shared" si="7"/>
        <v>65.644132000000013</v>
      </c>
      <c r="P63" s="2026">
        <f t="shared" si="5"/>
        <v>65.644132000000013</v>
      </c>
      <c r="Q63" s="2028"/>
      <c r="R63" s="1845" t="s">
        <v>126</v>
      </c>
      <c r="S63" s="1845"/>
      <c r="T63" s="1845"/>
      <c r="U63" s="1845"/>
      <c r="V63" s="1845">
        <v>65.644132000000013</v>
      </c>
      <c r="W63" s="1845"/>
      <c r="X63" s="1845"/>
      <c r="Y63" s="1845"/>
      <c r="Z63" s="1845"/>
      <c r="AA63" s="1845">
        <v>65.644132000000013</v>
      </c>
    </row>
    <row r="64" spans="1:27" ht="21" customHeight="1" x14ac:dyDescent="0.3">
      <c r="A64" s="460"/>
      <c r="B64" s="651">
        <f t="shared" si="1"/>
        <v>58</v>
      </c>
      <c r="C64" s="2021" t="str">
        <f t="shared" si="2"/>
        <v>GR Taruca S.A.C.</v>
      </c>
      <c r="D64" s="652" t="str">
        <f t="shared" si="9"/>
        <v/>
      </c>
      <c r="E64" s="653" t="str">
        <f t="shared" si="9"/>
        <v/>
      </c>
      <c r="F64" s="653" t="str">
        <f t="shared" si="9"/>
        <v/>
      </c>
      <c r="G64" s="654">
        <f t="shared" si="9"/>
        <v>82.394666999999998</v>
      </c>
      <c r="H64" s="652" t="str">
        <f t="shared" si="9"/>
        <v/>
      </c>
      <c r="I64" s="653" t="str">
        <f t="shared" si="9"/>
        <v/>
      </c>
      <c r="J64" s="655" t="str">
        <f t="shared" si="9"/>
        <v/>
      </c>
      <c r="K64" s="654" t="str">
        <f t="shared" si="8"/>
        <v/>
      </c>
      <c r="L64" s="656" t="str">
        <f t="shared" si="7"/>
        <v/>
      </c>
      <c r="M64" s="657" t="str">
        <f t="shared" si="7"/>
        <v/>
      </c>
      <c r="N64" s="657" t="str">
        <f t="shared" si="7"/>
        <v/>
      </c>
      <c r="O64" s="658">
        <f t="shared" si="7"/>
        <v>82.394666999999998</v>
      </c>
      <c r="P64" s="2026">
        <f t="shared" si="5"/>
        <v>82.394666999999998</v>
      </c>
      <c r="Q64" s="2028"/>
      <c r="R64" s="1845" t="s">
        <v>128</v>
      </c>
      <c r="S64" s="1845"/>
      <c r="T64" s="1845"/>
      <c r="U64" s="1845"/>
      <c r="V64" s="1845">
        <v>82.394666999999998</v>
      </c>
      <c r="W64" s="1845"/>
      <c r="X64" s="1845"/>
      <c r="Y64" s="1845"/>
      <c r="Z64" s="1845"/>
      <c r="AA64" s="1845">
        <v>82.394666999999998</v>
      </c>
    </row>
    <row r="65" spans="1:27" ht="21" customHeight="1" x14ac:dyDescent="0.3">
      <c r="A65" s="460"/>
      <c r="B65" s="651">
        <f t="shared" si="1"/>
        <v>59</v>
      </c>
      <c r="C65" s="2021" t="str">
        <f t="shared" si="2"/>
        <v>Hidrandina S.A.</v>
      </c>
      <c r="D65" s="652">
        <f t="shared" si="9"/>
        <v>36.020814000000009</v>
      </c>
      <c r="E65" s="653">
        <f t="shared" si="9"/>
        <v>21.471857</v>
      </c>
      <c r="F65" s="653" t="str">
        <f t="shared" si="9"/>
        <v/>
      </c>
      <c r="G65" s="654" t="str">
        <f t="shared" si="9"/>
        <v/>
      </c>
      <c r="H65" s="652">
        <f t="shared" si="9"/>
        <v>0.96601000000000004</v>
      </c>
      <c r="I65" s="653">
        <f t="shared" si="9"/>
        <v>1.4315319999999998</v>
      </c>
      <c r="J65" s="655" t="str">
        <f t="shared" si="9"/>
        <v/>
      </c>
      <c r="K65" s="654" t="str">
        <f t="shared" si="8"/>
        <v/>
      </c>
      <c r="L65" s="656">
        <f t="shared" si="7"/>
        <v>36.986824000000006</v>
      </c>
      <c r="M65" s="657">
        <f t="shared" si="7"/>
        <v>22.903389000000001</v>
      </c>
      <c r="N65" s="657" t="str">
        <f t="shared" si="7"/>
        <v/>
      </c>
      <c r="O65" s="658" t="str">
        <f t="shared" si="7"/>
        <v/>
      </c>
      <c r="P65" s="2026">
        <f t="shared" si="5"/>
        <v>59.890213000000003</v>
      </c>
      <c r="Q65" s="2028"/>
      <c r="R65" s="1845" t="s">
        <v>130</v>
      </c>
      <c r="S65" s="1845">
        <v>36.020814000000009</v>
      </c>
      <c r="T65" s="1845">
        <v>21.471857</v>
      </c>
      <c r="U65" s="1845"/>
      <c r="V65" s="1845"/>
      <c r="W65" s="1845">
        <v>0.96601000000000004</v>
      </c>
      <c r="X65" s="1845">
        <v>1.4315319999999998</v>
      </c>
      <c r="Y65" s="1845"/>
      <c r="Z65" s="1845"/>
      <c r="AA65" s="1845">
        <v>59.890213000000003</v>
      </c>
    </row>
    <row r="66" spans="1:27" ht="21" customHeight="1" x14ac:dyDescent="0.3">
      <c r="A66" s="460"/>
      <c r="B66" s="651">
        <f t="shared" si="1"/>
        <v>60</v>
      </c>
      <c r="C66" s="2021" t="str">
        <f t="shared" si="2"/>
        <v>Hidrocañete S.A.</v>
      </c>
      <c r="D66" s="652">
        <f t="shared" si="9"/>
        <v>27.9163</v>
      </c>
      <c r="E66" s="653" t="str">
        <f t="shared" si="9"/>
        <v/>
      </c>
      <c r="F66" s="653" t="str">
        <f t="shared" si="9"/>
        <v/>
      </c>
      <c r="G66" s="654" t="str">
        <f t="shared" si="9"/>
        <v/>
      </c>
      <c r="H66" s="652" t="str">
        <f t="shared" si="9"/>
        <v/>
      </c>
      <c r="I66" s="653" t="str">
        <f t="shared" si="9"/>
        <v/>
      </c>
      <c r="J66" s="655" t="str">
        <f t="shared" si="9"/>
        <v/>
      </c>
      <c r="K66" s="654" t="str">
        <f t="shared" si="8"/>
        <v/>
      </c>
      <c r="L66" s="656">
        <f t="shared" si="7"/>
        <v>27.9163</v>
      </c>
      <c r="M66" s="657" t="str">
        <f t="shared" si="7"/>
        <v/>
      </c>
      <c r="N66" s="657" t="str">
        <f t="shared" si="7"/>
        <v/>
      </c>
      <c r="O66" s="658" t="str">
        <f t="shared" si="7"/>
        <v/>
      </c>
      <c r="P66" s="2026">
        <f t="shared" si="5"/>
        <v>27.9163</v>
      </c>
      <c r="Q66" s="2028"/>
      <c r="R66" s="1845" t="s">
        <v>132</v>
      </c>
      <c r="S66" s="1845">
        <v>27.9163</v>
      </c>
      <c r="T66" s="1845"/>
      <c r="U66" s="1845"/>
      <c r="V66" s="1845"/>
      <c r="W66" s="1845"/>
      <c r="X66" s="1845"/>
      <c r="Y66" s="1845"/>
      <c r="Z66" s="1845"/>
      <c r="AA66" s="1845">
        <v>27.9163</v>
      </c>
    </row>
    <row r="67" spans="1:27" ht="21" customHeight="1" x14ac:dyDescent="0.3">
      <c r="A67" s="460"/>
      <c r="B67" s="651">
        <f t="shared" si="1"/>
        <v>61</v>
      </c>
      <c r="C67" s="2021" t="str">
        <f t="shared" si="2"/>
        <v>Hidroeléctrica Huanchor S.A.C.</v>
      </c>
      <c r="D67" s="652">
        <f t="shared" si="9"/>
        <v>157.459677</v>
      </c>
      <c r="E67" s="653" t="str">
        <f t="shared" si="9"/>
        <v/>
      </c>
      <c r="F67" s="653" t="str">
        <f t="shared" si="9"/>
        <v/>
      </c>
      <c r="G67" s="654" t="str">
        <f t="shared" si="9"/>
        <v/>
      </c>
      <c r="H67" s="652" t="str">
        <f t="shared" si="9"/>
        <v/>
      </c>
      <c r="I67" s="653" t="str">
        <f t="shared" si="9"/>
        <v/>
      </c>
      <c r="J67" s="655" t="str">
        <f t="shared" si="9"/>
        <v/>
      </c>
      <c r="K67" s="654" t="str">
        <f t="shared" si="8"/>
        <v/>
      </c>
      <c r="L67" s="656">
        <f t="shared" si="7"/>
        <v>157.459677</v>
      </c>
      <c r="M67" s="657" t="str">
        <f t="shared" si="7"/>
        <v/>
      </c>
      <c r="N67" s="657" t="str">
        <f t="shared" si="7"/>
        <v/>
      </c>
      <c r="O67" s="658" t="str">
        <f t="shared" si="7"/>
        <v/>
      </c>
      <c r="P67" s="2026">
        <f t="shared" si="5"/>
        <v>157.459677</v>
      </c>
      <c r="Q67" s="2028"/>
      <c r="R67" s="1845" t="s">
        <v>134</v>
      </c>
      <c r="S67" s="1845">
        <v>157.459677</v>
      </c>
      <c r="T67" s="1845"/>
      <c r="U67" s="1845"/>
      <c r="V67" s="1845"/>
      <c r="W67" s="1845"/>
      <c r="X67" s="1845"/>
      <c r="Y67" s="1845"/>
      <c r="Z67" s="1845"/>
      <c r="AA67" s="1845">
        <v>157.459677</v>
      </c>
    </row>
    <row r="68" spans="1:27" ht="21" customHeight="1" x14ac:dyDescent="0.3">
      <c r="A68" s="460"/>
      <c r="B68" s="651">
        <f t="shared" si="1"/>
        <v>62</v>
      </c>
      <c r="C68" s="2021" t="str">
        <f t="shared" si="2"/>
        <v>Huaura Power Group S.A.</v>
      </c>
      <c r="D68" s="652">
        <f t="shared" si="9"/>
        <v>137.50360400000002</v>
      </c>
      <c r="E68" s="653" t="str">
        <f t="shared" si="9"/>
        <v/>
      </c>
      <c r="F68" s="653" t="str">
        <f t="shared" si="9"/>
        <v/>
      </c>
      <c r="G68" s="654" t="str">
        <f t="shared" si="9"/>
        <v/>
      </c>
      <c r="H68" s="652" t="str">
        <f t="shared" si="9"/>
        <v/>
      </c>
      <c r="I68" s="653" t="str">
        <f t="shared" si="9"/>
        <v/>
      </c>
      <c r="J68" s="655" t="str">
        <f t="shared" si="9"/>
        <v/>
      </c>
      <c r="K68" s="654" t="str">
        <f t="shared" si="8"/>
        <v/>
      </c>
      <c r="L68" s="656">
        <f t="shared" si="7"/>
        <v>137.50360400000002</v>
      </c>
      <c r="M68" s="657" t="str">
        <f t="shared" si="7"/>
        <v/>
      </c>
      <c r="N68" s="657" t="str">
        <f t="shared" si="7"/>
        <v/>
      </c>
      <c r="O68" s="658" t="str">
        <f t="shared" si="7"/>
        <v/>
      </c>
      <c r="P68" s="2026">
        <f t="shared" si="5"/>
        <v>137.50360400000002</v>
      </c>
      <c r="Q68" s="2028"/>
      <c r="R68" s="1845" t="s">
        <v>136</v>
      </c>
      <c r="S68" s="1845">
        <v>137.50360400000002</v>
      </c>
      <c r="T68" s="1845"/>
      <c r="U68" s="1845"/>
      <c r="V68" s="1845"/>
      <c r="W68" s="1845"/>
      <c r="X68" s="1845"/>
      <c r="Y68" s="1845"/>
      <c r="Z68" s="1845"/>
      <c r="AA68" s="1845">
        <v>137.50360400000002</v>
      </c>
    </row>
    <row r="69" spans="1:27" ht="21" customHeight="1" x14ac:dyDescent="0.3">
      <c r="A69" s="460"/>
      <c r="B69" s="651">
        <f t="shared" si="1"/>
        <v>63</v>
      </c>
      <c r="C69" s="2021" t="str">
        <f t="shared" si="2"/>
        <v>Hydro Pátapo S.A.C.</v>
      </c>
      <c r="D69" s="652" t="str">
        <f t="shared" si="9"/>
        <v/>
      </c>
      <c r="E69" s="653" t="str">
        <f t="shared" si="9"/>
        <v/>
      </c>
      <c r="F69" s="653" t="str">
        <f t="shared" si="9"/>
        <v/>
      </c>
      <c r="G69" s="654" t="str">
        <f t="shared" si="9"/>
        <v/>
      </c>
      <c r="H69" s="652" t="str">
        <f t="shared" si="9"/>
        <v/>
      </c>
      <c r="I69" s="653" t="str">
        <f t="shared" si="9"/>
        <v/>
      </c>
      <c r="J69" s="655" t="str">
        <f t="shared" si="9"/>
        <v/>
      </c>
      <c r="K69" s="654" t="str">
        <f t="shared" si="8"/>
        <v/>
      </c>
      <c r="L69" s="656" t="str">
        <f t="shared" si="7"/>
        <v/>
      </c>
      <c r="M69" s="657" t="str">
        <f t="shared" si="7"/>
        <v/>
      </c>
      <c r="N69" s="657" t="str">
        <f t="shared" si="7"/>
        <v/>
      </c>
      <c r="O69" s="658" t="str">
        <f t="shared" si="7"/>
        <v/>
      </c>
      <c r="P69" s="2026">
        <f t="shared" si="5"/>
        <v>0</v>
      </c>
      <c r="Q69" s="2028"/>
      <c r="R69" s="1845" t="s">
        <v>138</v>
      </c>
      <c r="S69" s="1845">
        <v>0</v>
      </c>
      <c r="T69" s="1845"/>
      <c r="U69" s="1845"/>
      <c r="V69" s="1845"/>
      <c r="W69" s="1845"/>
      <c r="X69" s="1845"/>
      <c r="Y69" s="1845"/>
      <c r="Z69" s="1845"/>
      <c r="AA69" s="1845">
        <v>0</v>
      </c>
    </row>
    <row r="70" spans="1:27" ht="21" customHeight="1" x14ac:dyDescent="0.3">
      <c r="A70" s="460"/>
      <c r="B70" s="651">
        <f t="shared" si="1"/>
        <v>64</v>
      </c>
      <c r="C70" s="2021" t="str">
        <f t="shared" si="2"/>
        <v xml:space="preserve">Infraestructuras y Energías del Perú S.A.C. </v>
      </c>
      <c r="D70" s="652" t="str">
        <f t="shared" si="9"/>
        <v/>
      </c>
      <c r="E70" s="653">
        <f t="shared" si="9"/>
        <v>2.4423699999999999</v>
      </c>
      <c r="F70" s="653" t="str">
        <f t="shared" si="9"/>
        <v/>
      </c>
      <c r="G70" s="654" t="str">
        <f t="shared" si="9"/>
        <v/>
      </c>
      <c r="H70" s="652" t="str">
        <f t="shared" si="9"/>
        <v/>
      </c>
      <c r="I70" s="653" t="str">
        <f t="shared" si="9"/>
        <v/>
      </c>
      <c r="J70" s="655" t="str">
        <f t="shared" si="9"/>
        <v/>
      </c>
      <c r="K70" s="654" t="str">
        <f t="shared" si="8"/>
        <v/>
      </c>
      <c r="L70" s="656" t="str">
        <f t="shared" si="7"/>
        <v/>
      </c>
      <c r="M70" s="657">
        <f t="shared" si="7"/>
        <v>2.4423699999999999</v>
      </c>
      <c r="N70" s="657" t="str">
        <f t="shared" si="7"/>
        <v/>
      </c>
      <c r="O70" s="658" t="str">
        <f t="shared" si="7"/>
        <v/>
      </c>
      <c r="P70" s="2026">
        <f t="shared" si="5"/>
        <v>2.4423699999999999</v>
      </c>
      <c r="Q70" s="2028"/>
      <c r="R70" s="1845" t="s">
        <v>140</v>
      </c>
      <c r="S70" s="1845"/>
      <c r="T70" s="1845">
        <v>2.4423699999999999</v>
      </c>
      <c r="U70" s="1845"/>
      <c r="V70" s="1845"/>
      <c r="W70" s="1845"/>
      <c r="X70" s="1845"/>
      <c r="Y70" s="1845"/>
      <c r="Z70" s="1845"/>
      <c r="AA70" s="1845">
        <v>2.4423699999999999</v>
      </c>
    </row>
    <row r="71" spans="1:27" ht="21" customHeight="1" x14ac:dyDescent="0.3">
      <c r="A71" s="460"/>
      <c r="B71" s="651">
        <f t="shared" si="1"/>
        <v>65</v>
      </c>
      <c r="C71" s="2021" t="str">
        <f t="shared" si="2"/>
        <v>Inland Energy S.A.C.</v>
      </c>
      <c r="D71" s="652">
        <f t="shared" si="9"/>
        <v>617.27994899999987</v>
      </c>
      <c r="E71" s="653" t="str">
        <f t="shared" si="9"/>
        <v/>
      </c>
      <c r="F71" s="653" t="str">
        <f t="shared" si="9"/>
        <v/>
      </c>
      <c r="G71" s="654" t="str">
        <f t="shared" si="9"/>
        <v/>
      </c>
      <c r="H71" s="652" t="str">
        <f t="shared" si="9"/>
        <v/>
      </c>
      <c r="I71" s="653" t="str">
        <f t="shared" si="9"/>
        <v/>
      </c>
      <c r="J71" s="655" t="str">
        <f t="shared" si="9"/>
        <v/>
      </c>
      <c r="K71" s="654" t="str">
        <f t="shared" si="8"/>
        <v/>
      </c>
      <c r="L71" s="656">
        <f t="shared" si="7"/>
        <v>617.27994899999987</v>
      </c>
      <c r="M71" s="657" t="str">
        <f t="shared" si="7"/>
        <v/>
      </c>
      <c r="N71" s="657" t="str">
        <f t="shared" si="7"/>
        <v/>
      </c>
      <c r="O71" s="658" t="str">
        <f t="shared" si="7"/>
        <v/>
      </c>
      <c r="P71" s="2026">
        <f t="shared" si="5"/>
        <v>617.27994899999987</v>
      </c>
      <c r="Q71" s="2028"/>
      <c r="R71" s="1845" t="s">
        <v>142</v>
      </c>
      <c r="S71" s="1845">
        <v>617.27994899999987</v>
      </c>
      <c r="T71" s="1845"/>
      <c r="U71" s="1845"/>
      <c r="V71" s="1845"/>
      <c r="W71" s="1845"/>
      <c r="X71" s="1845"/>
      <c r="Y71" s="1845"/>
      <c r="Z71" s="1845"/>
      <c r="AA71" s="1845">
        <v>617.27994899999987</v>
      </c>
    </row>
    <row r="72" spans="1:27" ht="21" customHeight="1" x14ac:dyDescent="0.3">
      <c r="A72" s="460"/>
      <c r="B72" s="651">
        <f t="shared" ref="B72:B99" si="10">+B71+1</f>
        <v>66</v>
      </c>
      <c r="C72" s="2021" t="str">
        <f t="shared" ref="C72:C99" si="11">+R72</f>
        <v>Kallpa Generación S.A.</v>
      </c>
      <c r="D72" s="652">
        <f t="shared" si="9"/>
        <v>3480.8320449999992</v>
      </c>
      <c r="E72" s="653">
        <f t="shared" si="9"/>
        <v>8191.0308750000004</v>
      </c>
      <c r="F72" s="653" t="str">
        <f t="shared" si="9"/>
        <v/>
      </c>
      <c r="G72" s="654" t="str">
        <f t="shared" si="9"/>
        <v/>
      </c>
      <c r="H72" s="652" t="str">
        <f t="shared" si="9"/>
        <v/>
      </c>
      <c r="I72" s="653" t="str">
        <f t="shared" si="9"/>
        <v/>
      </c>
      <c r="J72" s="655" t="str">
        <f t="shared" si="9"/>
        <v/>
      </c>
      <c r="K72" s="654" t="str">
        <f t="shared" si="8"/>
        <v/>
      </c>
      <c r="L72" s="656">
        <f t="shared" si="7"/>
        <v>3480.8320449999992</v>
      </c>
      <c r="M72" s="657">
        <f t="shared" si="7"/>
        <v>8191.0308750000004</v>
      </c>
      <c r="N72" s="657" t="str">
        <f t="shared" si="7"/>
        <v/>
      </c>
      <c r="O72" s="658" t="str">
        <f t="shared" si="7"/>
        <v/>
      </c>
      <c r="P72" s="2026">
        <f t="shared" ref="P72:P99" si="12">SUM(L72:O72)</f>
        <v>11671.86292</v>
      </c>
      <c r="Q72" s="2028"/>
      <c r="R72" s="1845" t="s">
        <v>144</v>
      </c>
      <c r="S72" s="1845">
        <v>3480.8320449999992</v>
      </c>
      <c r="T72" s="1845">
        <v>8191.0308750000004</v>
      </c>
      <c r="U72" s="1845"/>
      <c r="V72" s="1845"/>
      <c r="W72" s="1845"/>
      <c r="X72" s="1845"/>
      <c r="Y72" s="1845"/>
      <c r="Z72" s="1845"/>
      <c r="AA72" s="1845">
        <v>11671.86292</v>
      </c>
    </row>
    <row r="73" spans="1:27" ht="21" customHeight="1" x14ac:dyDescent="0.3">
      <c r="A73" s="460"/>
      <c r="B73" s="651">
        <f t="shared" si="10"/>
        <v>67</v>
      </c>
      <c r="C73" s="2021" t="str">
        <f t="shared" si="11"/>
        <v>Kondu S.A.C.</v>
      </c>
      <c r="D73" s="652" t="str">
        <f t="shared" si="9"/>
        <v/>
      </c>
      <c r="E73" s="653" t="str">
        <f t="shared" si="9"/>
        <v/>
      </c>
      <c r="F73" s="653">
        <f t="shared" si="9"/>
        <v>0.69217400000000007</v>
      </c>
      <c r="G73" s="654" t="str">
        <f t="shared" si="9"/>
        <v/>
      </c>
      <c r="H73" s="652" t="str">
        <f t="shared" si="9"/>
        <v/>
      </c>
      <c r="I73" s="653" t="str">
        <f t="shared" si="9"/>
        <v/>
      </c>
      <c r="J73" s="655" t="str">
        <f t="shared" si="9"/>
        <v/>
      </c>
      <c r="K73" s="654" t="str">
        <f t="shared" si="8"/>
        <v/>
      </c>
      <c r="L73" s="656" t="str">
        <f t="shared" si="7"/>
        <v/>
      </c>
      <c r="M73" s="657" t="str">
        <f t="shared" si="7"/>
        <v/>
      </c>
      <c r="N73" s="657">
        <f t="shared" si="7"/>
        <v>0.69217400000000007</v>
      </c>
      <c r="O73" s="658" t="str">
        <f t="shared" si="7"/>
        <v/>
      </c>
      <c r="P73" s="2026">
        <f t="shared" si="12"/>
        <v>0.69217400000000007</v>
      </c>
      <c r="Q73" s="2028"/>
      <c r="R73" s="1845" t="s">
        <v>146</v>
      </c>
      <c r="S73" s="1845"/>
      <c r="T73" s="1845"/>
      <c r="U73" s="1845">
        <v>0.69217400000000007</v>
      </c>
      <c r="V73" s="1845"/>
      <c r="W73" s="1845"/>
      <c r="X73" s="1845"/>
      <c r="Y73" s="1845"/>
      <c r="Z73" s="1845"/>
      <c r="AA73" s="1845">
        <v>0.69217400000000007</v>
      </c>
    </row>
    <row r="74" spans="1:27" ht="21" customHeight="1" x14ac:dyDescent="0.3">
      <c r="A74" s="460"/>
      <c r="B74" s="651">
        <f t="shared" si="10"/>
        <v>68</v>
      </c>
      <c r="C74" s="2021" t="str">
        <f t="shared" si="11"/>
        <v>La Virgen S.A.C.</v>
      </c>
      <c r="D74" s="652">
        <f t="shared" si="9"/>
        <v>384.62017000000003</v>
      </c>
      <c r="E74" s="653" t="str">
        <f t="shared" si="9"/>
        <v/>
      </c>
      <c r="F74" s="653" t="str">
        <f t="shared" si="9"/>
        <v/>
      </c>
      <c r="G74" s="654" t="str">
        <f t="shared" si="9"/>
        <v/>
      </c>
      <c r="H74" s="652" t="str">
        <f t="shared" si="9"/>
        <v/>
      </c>
      <c r="I74" s="653" t="str">
        <f t="shared" si="9"/>
        <v/>
      </c>
      <c r="J74" s="655" t="str">
        <f t="shared" si="9"/>
        <v/>
      </c>
      <c r="K74" s="654" t="str">
        <f t="shared" si="8"/>
        <v/>
      </c>
      <c r="L74" s="656">
        <f t="shared" si="7"/>
        <v>384.62017000000003</v>
      </c>
      <c r="M74" s="657" t="str">
        <f t="shared" si="7"/>
        <v/>
      </c>
      <c r="N74" s="657" t="str">
        <f t="shared" si="7"/>
        <v/>
      </c>
      <c r="O74" s="658" t="str">
        <f t="shared" si="7"/>
        <v/>
      </c>
      <c r="P74" s="2026">
        <f t="shared" si="12"/>
        <v>384.62017000000003</v>
      </c>
      <c r="Q74" s="2028"/>
      <c r="R74" s="1845" t="s">
        <v>148</v>
      </c>
      <c r="S74" s="1845">
        <v>384.62017000000003</v>
      </c>
      <c r="T74" s="1845"/>
      <c r="U74" s="1845"/>
      <c r="V74" s="1845"/>
      <c r="W74" s="1845"/>
      <c r="X74" s="1845"/>
      <c r="Y74" s="1845"/>
      <c r="Z74" s="1845"/>
      <c r="AA74" s="1845">
        <v>384.62017000000003</v>
      </c>
    </row>
    <row r="75" spans="1:27" ht="21" customHeight="1" x14ac:dyDescent="0.3">
      <c r="A75" s="460"/>
      <c r="B75" s="651">
        <f t="shared" si="10"/>
        <v>69</v>
      </c>
      <c r="C75" s="2021" t="str">
        <f t="shared" si="11"/>
        <v>Maja Energía S.A.C.</v>
      </c>
      <c r="D75" s="652">
        <f t="shared" si="9"/>
        <v>23.799408999999997</v>
      </c>
      <c r="E75" s="653" t="str">
        <f t="shared" si="9"/>
        <v/>
      </c>
      <c r="F75" s="653" t="str">
        <f t="shared" si="9"/>
        <v/>
      </c>
      <c r="G75" s="654" t="str">
        <f t="shared" si="9"/>
        <v/>
      </c>
      <c r="H75" s="652" t="str">
        <f t="shared" si="9"/>
        <v/>
      </c>
      <c r="I75" s="653" t="str">
        <f t="shared" si="9"/>
        <v/>
      </c>
      <c r="J75" s="655" t="str">
        <f t="shared" si="9"/>
        <v/>
      </c>
      <c r="K75" s="654" t="str">
        <f t="shared" si="8"/>
        <v/>
      </c>
      <c r="L75" s="656">
        <f t="shared" si="7"/>
        <v>23.799408999999997</v>
      </c>
      <c r="M75" s="657" t="str">
        <f t="shared" si="7"/>
        <v/>
      </c>
      <c r="N75" s="657" t="str">
        <f t="shared" si="7"/>
        <v/>
      </c>
      <c r="O75" s="658" t="str">
        <f t="shared" si="7"/>
        <v/>
      </c>
      <c r="P75" s="2026">
        <f t="shared" si="12"/>
        <v>23.799408999999997</v>
      </c>
      <c r="Q75" s="2028"/>
      <c r="R75" s="1845" t="s">
        <v>150</v>
      </c>
      <c r="S75" s="1845">
        <v>23.799408999999997</v>
      </c>
      <c r="T75" s="1845"/>
      <c r="U75" s="1845"/>
      <c r="V75" s="1845"/>
      <c r="W75" s="1845"/>
      <c r="X75" s="1845"/>
      <c r="Y75" s="1845"/>
      <c r="Z75" s="1845"/>
      <c r="AA75" s="1845">
        <v>23.799408999999997</v>
      </c>
    </row>
    <row r="76" spans="1:27" ht="21" customHeight="1" x14ac:dyDescent="0.3">
      <c r="A76" s="460"/>
      <c r="B76" s="651">
        <f t="shared" si="10"/>
        <v>70</v>
      </c>
      <c r="C76" s="2021" t="str">
        <f t="shared" si="11"/>
        <v>Majes Arcus S.A.C.</v>
      </c>
      <c r="D76" s="652" t="str">
        <f t="shared" si="9"/>
        <v/>
      </c>
      <c r="E76" s="653" t="str">
        <f t="shared" si="9"/>
        <v/>
      </c>
      <c r="F76" s="653">
        <f t="shared" si="9"/>
        <v>45.821268000000003</v>
      </c>
      <c r="G76" s="654" t="str">
        <f t="shared" si="9"/>
        <v/>
      </c>
      <c r="H76" s="652" t="str">
        <f t="shared" si="9"/>
        <v/>
      </c>
      <c r="I76" s="653" t="str">
        <f t="shared" si="9"/>
        <v/>
      </c>
      <c r="J76" s="655" t="str">
        <f t="shared" si="9"/>
        <v/>
      </c>
      <c r="K76" s="654" t="str">
        <f t="shared" si="8"/>
        <v/>
      </c>
      <c r="L76" s="656" t="str">
        <f t="shared" si="7"/>
        <v/>
      </c>
      <c r="M76" s="657" t="str">
        <f t="shared" si="7"/>
        <v/>
      </c>
      <c r="N76" s="657">
        <f t="shared" si="7"/>
        <v>45.821268000000003</v>
      </c>
      <c r="O76" s="658" t="str">
        <f t="shared" si="7"/>
        <v/>
      </c>
      <c r="P76" s="2026">
        <f t="shared" si="12"/>
        <v>45.821268000000003</v>
      </c>
      <c r="Q76" s="1984"/>
      <c r="R76" s="1845" t="s">
        <v>152</v>
      </c>
      <c r="S76" s="1845"/>
      <c r="T76" s="1845"/>
      <c r="U76" s="1845">
        <v>45.821268000000003</v>
      </c>
      <c r="V76" s="1845"/>
      <c r="W76" s="1845"/>
      <c r="X76" s="1845"/>
      <c r="Y76" s="1845"/>
      <c r="Z76" s="1845"/>
      <c r="AA76" s="1845">
        <v>45.821268000000003</v>
      </c>
    </row>
    <row r="77" spans="1:27" ht="21" customHeight="1" x14ac:dyDescent="0.3">
      <c r="A77" s="460"/>
      <c r="B77" s="651">
        <f t="shared" si="10"/>
        <v>71</v>
      </c>
      <c r="C77" s="2021" t="str">
        <f t="shared" si="11"/>
        <v>Moquegua FV S.A.C.</v>
      </c>
      <c r="D77" s="652" t="str">
        <f t="shared" si="9"/>
        <v/>
      </c>
      <c r="E77" s="653" t="str">
        <f t="shared" si="9"/>
        <v/>
      </c>
      <c r="F77" s="653">
        <f t="shared" si="9"/>
        <v>46.940326999999996</v>
      </c>
      <c r="G77" s="654" t="str">
        <f t="shared" si="9"/>
        <v/>
      </c>
      <c r="H77" s="652" t="str">
        <f t="shared" si="9"/>
        <v/>
      </c>
      <c r="I77" s="653" t="str">
        <f t="shared" si="9"/>
        <v/>
      </c>
      <c r="J77" s="655" t="str">
        <f t="shared" si="9"/>
        <v/>
      </c>
      <c r="K77" s="654" t="str">
        <f t="shared" si="8"/>
        <v/>
      </c>
      <c r="L77" s="656" t="str">
        <f t="shared" si="7"/>
        <v/>
      </c>
      <c r="M77" s="657" t="str">
        <f t="shared" si="7"/>
        <v/>
      </c>
      <c r="N77" s="657">
        <f t="shared" si="7"/>
        <v>46.940326999999996</v>
      </c>
      <c r="O77" s="658" t="str">
        <f t="shared" si="7"/>
        <v/>
      </c>
      <c r="P77" s="2026">
        <f t="shared" si="12"/>
        <v>46.940326999999996</v>
      </c>
      <c r="Q77" s="1984"/>
      <c r="R77" s="1845" t="s">
        <v>154</v>
      </c>
      <c r="S77" s="1845"/>
      <c r="T77" s="1845"/>
      <c r="U77" s="1845">
        <v>46.940326999999996</v>
      </c>
      <c r="V77" s="1845"/>
      <c r="W77" s="1845"/>
      <c r="X77" s="1845"/>
      <c r="Y77" s="1845"/>
      <c r="Z77" s="1845"/>
      <c r="AA77" s="1845">
        <v>46.940326999999996</v>
      </c>
    </row>
    <row r="78" spans="1:27" ht="21" customHeight="1" x14ac:dyDescent="0.3">
      <c r="A78" s="460"/>
      <c r="B78" s="651">
        <f t="shared" si="10"/>
        <v>72</v>
      </c>
      <c r="C78" s="2021" t="str">
        <f t="shared" si="11"/>
        <v>Orazul Energy Perú S.A.</v>
      </c>
      <c r="D78" s="652">
        <f t="shared" si="9"/>
        <v>2078.130810000001</v>
      </c>
      <c r="E78" s="653" t="str">
        <f t="shared" si="9"/>
        <v/>
      </c>
      <c r="F78" s="653" t="str">
        <f t="shared" si="9"/>
        <v/>
      </c>
      <c r="G78" s="654" t="str">
        <f t="shared" si="9"/>
        <v/>
      </c>
      <c r="H78" s="652" t="str">
        <f t="shared" si="9"/>
        <v/>
      </c>
      <c r="I78" s="653" t="str">
        <f t="shared" si="9"/>
        <v/>
      </c>
      <c r="J78" s="655" t="str">
        <f t="shared" si="9"/>
        <v/>
      </c>
      <c r="K78" s="654" t="str">
        <f t="shared" si="8"/>
        <v/>
      </c>
      <c r="L78" s="656">
        <f t="shared" si="7"/>
        <v>2078.130810000001</v>
      </c>
      <c r="M78" s="657" t="str">
        <f t="shared" si="7"/>
        <v/>
      </c>
      <c r="N78" s="657" t="str">
        <f t="shared" si="7"/>
        <v/>
      </c>
      <c r="O78" s="658" t="str">
        <f t="shared" si="7"/>
        <v/>
      </c>
      <c r="P78" s="2026">
        <f t="shared" si="12"/>
        <v>2078.130810000001</v>
      </c>
      <c r="Q78" s="1984"/>
      <c r="R78" s="1845" t="s">
        <v>156</v>
      </c>
      <c r="S78" s="1845">
        <v>2078.130810000001</v>
      </c>
      <c r="T78" s="1845"/>
      <c r="U78" s="1845"/>
      <c r="V78" s="1845"/>
      <c r="W78" s="1845"/>
      <c r="X78" s="1845"/>
      <c r="Y78" s="1845"/>
      <c r="Z78" s="1845"/>
      <c r="AA78" s="1845">
        <v>2078.130810000001</v>
      </c>
    </row>
    <row r="79" spans="1:27" ht="21" customHeight="1" x14ac:dyDescent="0.3">
      <c r="A79" s="460"/>
      <c r="B79" s="651">
        <f t="shared" si="10"/>
        <v>73</v>
      </c>
      <c r="C79" s="2021" t="str">
        <f t="shared" si="11"/>
        <v>Orygen Perú S.A.A.</v>
      </c>
      <c r="D79" s="652">
        <f t="shared" si="9"/>
        <v>1436.9376969999994</v>
      </c>
      <c r="E79" s="653">
        <f t="shared" si="9"/>
        <v>1522.4445510000003</v>
      </c>
      <c r="F79" s="653">
        <f t="shared" si="9"/>
        <v>367.73601700000012</v>
      </c>
      <c r="G79" s="654">
        <f t="shared" si="9"/>
        <v>497.98427599999991</v>
      </c>
      <c r="H79" s="652" t="str">
        <f t="shared" si="9"/>
        <v/>
      </c>
      <c r="I79" s="653" t="str">
        <f t="shared" si="9"/>
        <v/>
      </c>
      <c r="J79" s="655" t="str">
        <f t="shared" si="9"/>
        <v/>
      </c>
      <c r="K79" s="654" t="str">
        <f t="shared" si="8"/>
        <v/>
      </c>
      <c r="L79" s="656">
        <f t="shared" si="7"/>
        <v>1436.9376969999994</v>
      </c>
      <c r="M79" s="657">
        <f t="shared" si="7"/>
        <v>1522.4445510000003</v>
      </c>
      <c r="N79" s="657">
        <f t="shared" si="7"/>
        <v>367.73601700000012</v>
      </c>
      <c r="O79" s="658">
        <f t="shared" si="7"/>
        <v>497.98427599999991</v>
      </c>
      <c r="P79" s="2026">
        <f t="shared" si="12"/>
        <v>3825.1025410000002</v>
      </c>
      <c r="Q79" s="1984"/>
      <c r="R79" s="1845" t="s">
        <v>158</v>
      </c>
      <c r="S79" s="1845">
        <v>1436.9376969999994</v>
      </c>
      <c r="T79" s="1845">
        <v>1522.4445510000003</v>
      </c>
      <c r="U79" s="1845">
        <v>367.73601700000012</v>
      </c>
      <c r="V79" s="1845">
        <v>497.98427599999991</v>
      </c>
      <c r="W79" s="1845"/>
      <c r="X79" s="1845"/>
      <c r="Y79" s="1845"/>
      <c r="Z79" s="1845"/>
      <c r="AA79" s="1845">
        <v>3825.1025410000002</v>
      </c>
    </row>
    <row r="80" spans="1:27" ht="21" customHeight="1" x14ac:dyDescent="0.3">
      <c r="A80" s="460"/>
      <c r="B80" s="651">
        <f t="shared" si="10"/>
        <v>74</v>
      </c>
      <c r="C80" s="2021" t="str">
        <f t="shared" si="11"/>
        <v>Panamericana Solar S.A.C.</v>
      </c>
      <c r="D80" s="652" t="str">
        <f t="shared" si="9"/>
        <v/>
      </c>
      <c r="E80" s="653" t="str">
        <f t="shared" si="9"/>
        <v/>
      </c>
      <c r="F80" s="653">
        <f t="shared" si="9"/>
        <v>57.413202000000005</v>
      </c>
      <c r="G80" s="654" t="str">
        <f t="shared" si="9"/>
        <v/>
      </c>
      <c r="H80" s="652" t="str">
        <f t="shared" si="9"/>
        <v/>
      </c>
      <c r="I80" s="653" t="str">
        <f t="shared" si="9"/>
        <v/>
      </c>
      <c r="J80" s="655" t="str">
        <f t="shared" si="9"/>
        <v/>
      </c>
      <c r="K80" s="654" t="str">
        <f t="shared" si="8"/>
        <v/>
      </c>
      <c r="L80" s="656" t="str">
        <f t="shared" si="7"/>
        <v/>
      </c>
      <c r="M80" s="657" t="str">
        <f t="shared" si="7"/>
        <v/>
      </c>
      <c r="N80" s="657">
        <f t="shared" si="7"/>
        <v>57.413202000000005</v>
      </c>
      <c r="O80" s="658" t="str">
        <f t="shared" si="7"/>
        <v/>
      </c>
      <c r="P80" s="2026">
        <f t="shared" si="12"/>
        <v>57.413202000000005</v>
      </c>
      <c r="Q80" s="1984"/>
      <c r="R80" s="1845" t="s">
        <v>160</v>
      </c>
      <c r="S80" s="1845"/>
      <c r="T80" s="1845"/>
      <c r="U80" s="1845">
        <v>57.413202000000005</v>
      </c>
      <c r="V80" s="1845"/>
      <c r="W80" s="1845"/>
      <c r="X80" s="1845"/>
      <c r="Y80" s="1845"/>
      <c r="Z80" s="1845"/>
      <c r="AA80" s="1845">
        <v>57.413202000000005</v>
      </c>
    </row>
    <row r="81" spans="1:27" ht="21" customHeight="1" x14ac:dyDescent="0.3">
      <c r="A81" s="460"/>
      <c r="B81" s="651">
        <f t="shared" si="10"/>
        <v>75</v>
      </c>
      <c r="C81" s="2021" t="str">
        <f t="shared" si="11"/>
        <v>Parque Eolico Marcona S.A.C.</v>
      </c>
      <c r="D81" s="652" t="str">
        <f t="shared" si="9"/>
        <v/>
      </c>
      <c r="E81" s="653" t="str">
        <f t="shared" si="9"/>
        <v/>
      </c>
      <c r="F81" s="653" t="str">
        <f t="shared" si="9"/>
        <v/>
      </c>
      <c r="G81" s="654">
        <f t="shared" si="9"/>
        <v>162.580153</v>
      </c>
      <c r="H81" s="652" t="str">
        <f t="shared" si="9"/>
        <v/>
      </c>
      <c r="I81" s="653" t="str">
        <f t="shared" si="9"/>
        <v/>
      </c>
      <c r="J81" s="655" t="str">
        <f t="shared" si="9"/>
        <v/>
      </c>
      <c r="K81" s="654" t="str">
        <f t="shared" si="8"/>
        <v/>
      </c>
      <c r="L81" s="656" t="str">
        <f t="shared" si="7"/>
        <v/>
      </c>
      <c r="M81" s="657" t="str">
        <f t="shared" si="7"/>
        <v/>
      </c>
      <c r="N81" s="657" t="str">
        <f t="shared" si="7"/>
        <v/>
      </c>
      <c r="O81" s="658">
        <f t="shared" si="7"/>
        <v>162.580153</v>
      </c>
      <c r="P81" s="2026">
        <f t="shared" si="12"/>
        <v>162.580153</v>
      </c>
      <c r="Q81" s="1984"/>
      <c r="R81" s="1845" t="s">
        <v>162</v>
      </c>
      <c r="S81" s="1845"/>
      <c r="T81" s="1845"/>
      <c r="U81" s="1845"/>
      <c r="V81" s="1845">
        <v>162.580153</v>
      </c>
      <c r="W81" s="1845"/>
      <c r="X81" s="1845"/>
      <c r="Y81" s="1845"/>
      <c r="Z81" s="1845"/>
      <c r="AA81" s="1845">
        <v>162.580153</v>
      </c>
    </row>
    <row r="82" spans="1:27" ht="21" customHeight="1" x14ac:dyDescent="0.3">
      <c r="A82" s="460"/>
      <c r="B82" s="651">
        <f t="shared" si="10"/>
        <v>76</v>
      </c>
      <c r="C82" s="2021" t="str">
        <f t="shared" si="11"/>
        <v>Parque Eolico Tres Hermanas S.A.C.</v>
      </c>
      <c r="D82" s="652" t="str">
        <f t="shared" si="9"/>
        <v/>
      </c>
      <c r="E82" s="653" t="str">
        <f t="shared" si="9"/>
        <v/>
      </c>
      <c r="F82" s="653" t="str">
        <f t="shared" si="9"/>
        <v/>
      </c>
      <c r="G82" s="654">
        <f t="shared" si="9"/>
        <v>481.84307900000005</v>
      </c>
      <c r="H82" s="652" t="str">
        <f t="shared" si="9"/>
        <v/>
      </c>
      <c r="I82" s="653" t="str">
        <f t="shared" si="9"/>
        <v/>
      </c>
      <c r="J82" s="655" t="str">
        <f t="shared" si="9"/>
        <v/>
      </c>
      <c r="K82" s="654" t="str">
        <f t="shared" si="8"/>
        <v/>
      </c>
      <c r="L82" s="656" t="str">
        <f t="shared" si="7"/>
        <v/>
      </c>
      <c r="M82" s="657" t="str">
        <f t="shared" si="7"/>
        <v/>
      </c>
      <c r="N82" s="657" t="str">
        <f t="shared" si="7"/>
        <v/>
      </c>
      <c r="O82" s="658">
        <f t="shared" si="7"/>
        <v>481.84307900000005</v>
      </c>
      <c r="P82" s="2026">
        <f t="shared" si="12"/>
        <v>481.84307900000005</v>
      </c>
      <c r="Q82" s="1984"/>
      <c r="R82" s="1845" t="s">
        <v>164</v>
      </c>
      <c r="S82" s="1845"/>
      <c r="T82" s="1845"/>
      <c r="U82" s="1845"/>
      <c r="V82" s="1845">
        <v>481.84307900000005</v>
      </c>
      <c r="W82" s="1845"/>
      <c r="X82" s="1845"/>
      <c r="Y82" s="1845"/>
      <c r="Z82" s="1845"/>
      <c r="AA82" s="1845">
        <v>481.84307900000005</v>
      </c>
    </row>
    <row r="83" spans="1:27" ht="21" customHeight="1" x14ac:dyDescent="0.3">
      <c r="A83" s="460"/>
      <c r="B83" s="651">
        <f t="shared" si="10"/>
        <v>77</v>
      </c>
      <c r="C83" s="2021" t="str">
        <f t="shared" si="11"/>
        <v>Peruana de Inversiones en Energía Renovables S.A.</v>
      </c>
      <c r="D83" s="652">
        <f t="shared" si="9"/>
        <v>90.910986000000008</v>
      </c>
      <c r="E83" s="653" t="str">
        <f t="shared" si="9"/>
        <v/>
      </c>
      <c r="F83" s="653" t="str">
        <f t="shared" si="9"/>
        <v/>
      </c>
      <c r="G83" s="654" t="str">
        <f t="shared" si="9"/>
        <v/>
      </c>
      <c r="H83" s="652" t="str">
        <f t="shared" si="9"/>
        <v/>
      </c>
      <c r="I83" s="653" t="str">
        <f t="shared" si="9"/>
        <v/>
      </c>
      <c r="J83" s="655" t="str">
        <f t="shared" si="9"/>
        <v/>
      </c>
      <c r="K83" s="654" t="str">
        <f t="shared" si="8"/>
        <v/>
      </c>
      <c r="L83" s="656">
        <f t="shared" si="7"/>
        <v>90.910986000000008</v>
      </c>
      <c r="M83" s="657" t="str">
        <f t="shared" si="7"/>
        <v/>
      </c>
      <c r="N83" s="657" t="str">
        <f t="shared" si="7"/>
        <v/>
      </c>
      <c r="O83" s="658" t="str">
        <f t="shared" si="7"/>
        <v/>
      </c>
      <c r="P83" s="2026">
        <f t="shared" si="12"/>
        <v>90.910986000000008</v>
      </c>
      <c r="Q83" s="1984"/>
      <c r="R83" s="1845" t="s">
        <v>166</v>
      </c>
      <c r="S83" s="1845">
        <v>90.910986000000008</v>
      </c>
      <c r="T83" s="1845"/>
      <c r="U83" s="1845"/>
      <c r="V83" s="1845"/>
      <c r="W83" s="1845"/>
      <c r="X83" s="1845"/>
      <c r="Y83" s="1845"/>
      <c r="Z83" s="1845"/>
      <c r="AA83" s="1845">
        <v>90.910986000000008</v>
      </c>
    </row>
    <row r="84" spans="1:27" ht="21" customHeight="1" x14ac:dyDescent="0.3">
      <c r="A84" s="460"/>
      <c r="B84" s="651">
        <f t="shared" si="10"/>
        <v>78</v>
      </c>
      <c r="C84" s="2021" t="str">
        <f t="shared" si="11"/>
        <v>Petramas S.A.C.</v>
      </c>
      <c r="D84" s="652" t="str">
        <f t="shared" si="9"/>
        <v/>
      </c>
      <c r="E84" s="653">
        <f t="shared" si="9"/>
        <v>72.417591999999999</v>
      </c>
      <c r="F84" s="653" t="str">
        <f t="shared" si="9"/>
        <v/>
      </c>
      <c r="G84" s="654" t="str">
        <f t="shared" si="9"/>
        <v/>
      </c>
      <c r="H84" s="652" t="str">
        <f t="shared" si="9"/>
        <v/>
      </c>
      <c r="I84" s="653" t="str">
        <f t="shared" si="9"/>
        <v/>
      </c>
      <c r="J84" s="655" t="str">
        <f t="shared" si="9"/>
        <v/>
      </c>
      <c r="K84" s="654" t="str">
        <f t="shared" si="8"/>
        <v/>
      </c>
      <c r="L84" s="656" t="str">
        <f t="shared" si="7"/>
        <v/>
      </c>
      <c r="M84" s="657">
        <f t="shared" si="7"/>
        <v>72.417591999999999</v>
      </c>
      <c r="N84" s="657" t="str">
        <f t="shared" si="7"/>
        <v/>
      </c>
      <c r="O84" s="658" t="str">
        <f t="shared" si="7"/>
        <v/>
      </c>
      <c r="P84" s="2026">
        <f t="shared" si="12"/>
        <v>72.417591999999999</v>
      </c>
      <c r="Q84" s="1984"/>
      <c r="R84" s="1845" t="s">
        <v>168</v>
      </c>
      <c r="S84" s="1845"/>
      <c r="T84" s="1845">
        <v>72.417591999999999</v>
      </c>
      <c r="U84" s="1845"/>
      <c r="V84" s="1845"/>
      <c r="W84" s="1845"/>
      <c r="X84" s="1845"/>
      <c r="Y84" s="1845"/>
      <c r="Z84" s="1845"/>
      <c r="AA84" s="1845">
        <v>72.417591999999999</v>
      </c>
    </row>
    <row r="85" spans="1:27" ht="21" customHeight="1" x14ac:dyDescent="0.3">
      <c r="A85" s="460"/>
      <c r="B85" s="651">
        <f t="shared" si="10"/>
        <v>79</v>
      </c>
      <c r="C85" s="2021" t="str">
        <f t="shared" si="11"/>
        <v>Planta de Reserva Fría de Generación Éten S.A.</v>
      </c>
      <c r="D85" s="652" t="str">
        <f t="shared" si="9"/>
        <v/>
      </c>
      <c r="E85" s="653">
        <f t="shared" si="9"/>
        <v>2.5233659999999998</v>
      </c>
      <c r="F85" s="653" t="str">
        <f t="shared" si="9"/>
        <v/>
      </c>
      <c r="G85" s="654" t="str">
        <f t="shared" si="9"/>
        <v/>
      </c>
      <c r="H85" s="652" t="str">
        <f t="shared" si="9"/>
        <v/>
      </c>
      <c r="I85" s="653" t="str">
        <f t="shared" si="9"/>
        <v/>
      </c>
      <c r="J85" s="655" t="str">
        <f t="shared" si="9"/>
        <v/>
      </c>
      <c r="K85" s="654" t="str">
        <f t="shared" si="8"/>
        <v/>
      </c>
      <c r="L85" s="656" t="str">
        <f t="shared" si="7"/>
        <v/>
      </c>
      <c r="M85" s="657">
        <f t="shared" si="7"/>
        <v>2.5233659999999998</v>
      </c>
      <c r="N85" s="657" t="str">
        <f t="shared" si="7"/>
        <v/>
      </c>
      <c r="O85" s="658" t="str">
        <f t="shared" si="7"/>
        <v/>
      </c>
      <c r="P85" s="2026">
        <f t="shared" si="12"/>
        <v>2.5233659999999998</v>
      </c>
      <c r="Q85" s="1984"/>
      <c r="R85" s="1845" t="s">
        <v>170</v>
      </c>
      <c r="S85" s="1845"/>
      <c r="T85" s="1845">
        <v>2.5233659999999998</v>
      </c>
      <c r="U85" s="1845"/>
      <c r="V85" s="1845"/>
      <c r="W85" s="1845"/>
      <c r="X85" s="1845"/>
      <c r="Y85" s="1845"/>
      <c r="Z85" s="1845"/>
      <c r="AA85" s="1845">
        <v>2.5233659999999998</v>
      </c>
    </row>
    <row r="86" spans="1:27" ht="21" customHeight="1" x14ac:dyDescent="0.3">
      <c r="A86" s="460"/>
      <c r="B86" s="651">
        <f t="shared" si="10"/>
        <v>80</v>
      </c>
      <c r="C86" s="2021" t="str">
        <f t="shared" si="11"/>
        <v>Pluz Energía Perú S.A.A.</v>
      </c>
      <c r="D86" s="652" t="str">
        <f t="shared" si="9"/>
        <v/>
      </c>
      <c r="E86" s="653" t="str">
        <f t="shared" si="9"/>
        <v/>
      </c>
      <c r="F86" s="653" t="str">
        <f t="shared" si="9"/>
        <v/>
      </c>
      <c r="G86" s="654" t="str">
        <f t="shared" si="9"/>
        <v/>
      </c>
      <c r="H86" s="652">
        <f t="shared" si="9"/>
        <v>2.174048</v>
      </c>
      <c r="I86" s="653">
        <f t="shared" si="9"/>
        <v>0.6586280000000001</v>
      </c>
      <c r="J86" s="655" t="str">
        <f t="shared" si="9"/>
        <v/>
      </c>
      <c r="K86" s="654" t="str">
        <f t="shared" si="8"/>
        <v/>
      </c>
      <c r="L86" s="656">
        <f t="shared" si="7"/>
        <v>2.174048</v>
      </c>
      <c r="M86" s="657">
        <f t="shared" si="7"/>
        <v>0.6586280000000001</v>
      </c>
      <c r="N86" s="657" t="str">
        <f t="shared" si="7"/>
        <v/>
      </c>
      <c r="O86" s="658" t="str">
        <f t="shared" si="7"/>
        <v/>
      </c>
      <c r="P86" s="2026">
        <f t="shared" si="12"/>
        <v>2.8326760000000002</v>
      </c>
      <c r="Q86" s="1984"/>
      <c r="R86" s="1845" t="s">
        <v>172</v>
      </c>
      <c r="S86" s="1845"/>
      <c r="T86" s="1845"/>
      <c r="U86" s="1845"/>
      <c r="V86" s="1845"/>
      <c r="W86" s="1845">
        <v>2.174048</v>
      </c>
      <c r="X86" s="1845">
        <v>0.6586280000000001</v>
      </c>
      <c r="Y86" s="1845"/>
      <c r="Z86" s="1845"/>
      <c r="AA86" s="1845">
        <v>2.8326760000000002</v>
      </c>
    </row>
    <row r="87" spans="1:27" ht="21" customHeight="1" x14ac:dyDescent="0.3">
      <c r="A87" s="460"/>
      <c r="B87" s="651">
        <f t="shared" si="10"/>
        <v>81</v>
      </c>
      <c r="C87" s="2021" t="str">
        <f t="shared" si="11"/>
        <v>Proyecto Especial Chavimochic</v>
      </c>
      <c r="D87" s="652">
        <f t="shared" si="9"/>
        <v>7.5034197999999996</v>
      </c>
      <c r="E87" s="653" t="str">
        <f t="shared" si="9"/>
        <v/>
      </c>
      <c r="F87" s="653" t="str">
        <f t="shared" si="9"/>
        <v/>
      </c>
      <c r="G87" s="654" t="str">
        <f t="shared" si="9"/>
        <v/>
      </c>
      <c r="H87" s="652">
        <f t="shared" si="9"/>
        <v>1.1114081999999998</v>
      </c>
      <c r="I87" s="653" t="str">
        <f t="shared" si="9"/>
        <v/>
      </c>
      <c r="J87" s="655" t="str">
        <f t="shared" si="9"/>
        <v/>
      </c>
      <c r="K87" s="654" t="str">
        <f t="shared" si="8"/>
        <v/>
      </c>
      <c r="L87" s="656">
        <f t="shared" si="7"/>
        <v>8.6148279999999993</v>
      </c>
      <c r="M87" s="657" t="str">
        <f t="shared" si="7"/>
        <v/>
      </c>
      <c r="N87" s="657" t="str">
        <f t="shared" si="7"/>
        <v/>
      </c>
      <c r="O87" s="658" t="str">
        <f t="shared" ref="O87:O99" si="13">+IF((V87+Z87)&lt;&gt;0,V87+Z87,"")</f>
        <v/>
      </c>
      <c r="P87" s="2026">
        <f t="shared" si="12"/>
        <v>8.6148279999999993</v>
      </c>
      <c r="Q87" s="1984"/>
      <c r="R87" s="1845" t="s">
        <v>174</v>
      </c>
      <c r="S87" s="1845">
        <v>7.5034197999999996</v>
      </c>
      <c r="T87" s="1845"/>
      <c r="U87" s="1845"/>
      <c r="V87" s="1845"/>
      <c r="W87" s="1845">
        <v>1.1114081999999998</v>
      </c>
      <c r="X87" s="1845">
        <v>0</v>
      </c>
      <c r="Y87" s="1845"/>
      <c r="Z87" s="1845"/>
      <c r="AA87" s="1845">
        <v>8.6148279999999993</v>
      </c>
    </row>
    <row r="88" spans="1:27" ht="21" customHeight="1" x14ac:dyDescent="0.3">
      <c r="A88" s="460"/>
      <c r="B88" s="651">
        <f t="shared" si="10"/>
        <v>82</v>
      </c>
      <c r="C88" s="2021" t="str">
        <f t="shared" si="11"/>
        <v>Repartición Arcus S.A.C.</v>
      </c>
      <c r="D88" s="652" t="str">
        <f t="shared" si="9"/>
        <v/>
      </c>
      <c r="E88" s="653" t="str">
        <f t="shared" si="9"/>
        <v/>
      </c>
      <c r="F88" s="653">
        <f t="shared" si="9"/>
        <v>44.849500999999989</v>
      </c>
      <c r="G88" s="654" t="str">
        <f t="shared" si="9"/>
        <v/>
      </c>
      <c r="H88" s="652" t="str">
        <f t="shared" si="9"/>
        <v/>
      </c>
      <c r="I88" s="653" t="str">
        <f t="shared" si="9"/>
        <v/>
      </c>
      <c r="J88" s="655" t="str">
        <f t="shared" si="9"/>
        <v/>
      </c>
      <c r="K88" s="654" t="str">
        <f t="shared" si="8"/>
        <v/>
      </c>
      <c r="L88" s="656" t="str">
        <f t="shared" ref="L88:N99" si="14">+IF((S88+W88)&lt;&gt;0,S88+W88,"")</f>
        <v/>
      </c>
      <c r="M88" s="657" t="str">
        <f t="shared" si="14"/>
        <v/>
      </c>
      <c r="N88" s="657">
        <f t="shared" si="14"/>
        <v>44.849500999999989</v>
      </c>
      <c r="O88" s="658" t="str">
        <f t="shared" si="13"/>
        <v/>
      </c>
      <c r="P88" s="2026">
        <f t="shared" si="12"/>
        <v>44.849500999999989</v>
      </c>
      <c r="Q88" s="1984"/>
      <c r="R88" s="1845" t="s">
        <v>176</v>
      </c>
      <c r="S88" s="1845"/>
      <c r="T88" s="1845"/>
      <c r="U88" s="1845">
        <v>44.849500999999989</v>
      </c>
      <c r="V88" s="1845"/>
      <c r="W88" s="1845"/>
      <c r="X88" s="1845"/>
      <c r="Y88" s="1845"/>
      <c r="Z88" s="1845"/>
      <c r="AA88" s="1845">
        <v>44.849500999999989</v>
      </c>
    </row>
    <row r="89" spans="1:27" ht="21" customHeight="1" x14ac:dyDescent="0.3">
      <c r="A89" s="460"/>
      <c r="B89" s="651">
        <f t="shared" si="10"/>
        <v>83</v>
      </c>
      <c r="C89" s="2021" t="str">
        <f t="shared" si="11"/>
        <v>Samay I S.A.</v>
      </c>
      <c r="D89" s="652" t="str">
        <f t="shared" si="9"/>
        <v/>
      </c>
      <c r="E89" s="653">
        <f t="shared" si="9"/>
        <v>21.588949000000003</v>
      </c>
      <c r="F89" s="653" t="str">
        <f t="shared" si="9"/>
        <v/>
      </c>
      <c r="G89" s="654" t="str">
        <f t="shared" si="9"/>
        <v/>
      </c>
      <c r="H89" s="652" t="str">
        <f t="shared" si="9"/>
        <v/>
      </c>
      <c r="I89" s="653" t="str">
        <f t="shared" si="9"/>
        <v/>
      </c>
      <c r="J89" s="655" t="str">
        <f t="shared" si="9"/>
        <v/>
      </c>
      <c r="K89" s="654" t="str">
        <f t="shared" si="8"/>
        <v/>
      </c>
      <c r="L89" s="656" t="str">
        <f t="shared" si="14"/>
        <v/>
      </c>
      <c r="M89" s="657">
        <f t="shared" si="14"/>
        <v>21.588949000000003</v>
      </c>
      <c r="N89" s="657" t="str">
        <f t="shared" si="14"/>
        <v/>
      </c>
      <c r="O89" s="658" t="str">
        <f t="shared" si="13"/>
        <v/>
      </c>
      <c r="P89" s="2026">
        <f t="shared" si="12"/>
        <v>21.588949000000003</v>
      </c>
      <c r="Q89" s="1984"/>
      <c r="R89" s="1845" t="s">
        <v>178</v>
      </c>
      <c r="S89" s="1845"/>
      <c r="T89" s="1845">
        <v>21.588949000000003</v>
      </c>
      <c r="U89" s="1845"/>
      <c r="V89" s="1845"/>
      <c r="W89" s="1845"/>
      <c r="X89" s="1845"/>
      <c r="Y89" s="1845"/>
      <c r="Z89" s="1845"/>
      <c r="AA89" s="1845">
        <v>21.588949000000003</v>
      </c>
    </row>
    <row r="90" spans="1:27" ht="21" customHeight="1" x14ac:dyDescent="0.3">
      <c r="A90" s="460"/>
      <c r="B90" s="651">
        <f t="shared" si="10"/>
        <v>84</v>
      </c>
      <c r="C90" s="2021" t="str">
        <f t="shared" si="11"/>
        <v>SDF Energía S.A.C.</v>
      </c>
      <c r="D90" s="652" t="str">
        <f t="shared" si="9"/>
        <v/>
      </c>
      <c r="E90" s="653">
        <f t="shared" si="9"/>
        <v>141.247443</v>
      </c>
      <c r="F90" s="653" t="str">
        <f t="shared" si="9"/>
        <v/>
      </c>
      <c r="G90" s="654" t="str">
        <f t="shared" si="9"/>
        <v/>
      </c>
      <c r="H90" s="652" t="str">
        <f t="shared" si="9"/>
        <v/>
      </c>
      <c r="I90" s="653" t="str">
        <f t="shared" si="9"/>
        <v/>
      </c>
      <c r="J90" s="655" t="str">
        <f t="shared" si="9"/>
        <v/>
      </c>
      <c r="K90" s="654" t="str">
        <f t="shared" si="8"/>
        <v/>
      </c>
      <c r="L90" s="656" t="str">
        <f t="shared" si="14"/>
        <v/>
      </c>
      <c r="M90" s="657">
        <f t="shared" si="14"/>
        <v>141.247443</v>
      </c>
      <c r="N90" s="657" t="str">
        <f t="shared" si="14"/>
        <v/>
      </c>
      <c r="O90" s="658" t="str">
        <f t="shared" si="13"/>
        <v/>
      </c>
      <c r="P90" s="2026">
        <f t="shared" si="12"/>
        <v>141.247443</v>
      </c>
      <c r="Q90" s="1984"/>
      <c r="R90" s="1845" t="s">
        <v>180</v>
      </c>
      <c r="S90" s="1845"/>
      <c r="T90" s="1845">
        <v>141.247443</v>
      </c>
      <c r="U90" s="1845"/>
      <c r="V90" s="1845"/>
      <c r="W90" s="1845"/>
      <c r="X90" s="1845"/>
      <c r="Y90" s="1845"/>
      <c r="Z90" s="1845"/>
      <c r="AA90" s="1845">
        <v>141.247443</v>
      </c>
    </row>
    <row r="91" spans="1:27" ht="21" customHeight="1" x14ac:dyDescent="0.3">
      <c r="A91" s="460"/>
      <c r="B91" s="651">
        <f t="shared" si="10"/>
        <v>85</v>
      </c>
      <c r="C91" s="2021" t="str">
        <f t="shared" si="11"/>
        <v>Shougang Generación Eléctrica S.A.A.</v>
      </c>
      <c r="D91" s="652" t="str">
        <f t="shared" si="9"/>
        <v/>
      </c>
      <c r="E91" s="653">
        <f t="shared" si="9"/>
        <v>2.7523690000000003</v>
      </c>
      <c r="F91" s="653" t="str">
        <f t="shared" si="9"/>
        <v/>
      </c>
      <c r="G91" s="654" t="str">
        <f t="shared" si="9"/>
        <v/>
      </c>
      <c r="H91" s="652" t="str">
        <f t="shared" si="9"/>
        <v/>
      </c>
      <c r="I91" s="653" t="str">
        <f t="shared" si="9"/>
        <v/>
      </c>
      <c r="J91" s="655" t="str">
        <f t="shared" si="9"/>
        <v/>
      </c>
      <c r="K91" s="654" t="str">
        <f t="shared" si="8"/>
        <v/>
      </c>
      <c r="L91" s="656" t="str">
        <f t="shared" si="14"/>
        <v/>
      </c>
      <c r="M91" s="657">
        <f t="shared" si="14"/>
        <v>2.7523690000000003</v>
      </c>
      <c r="N91" s="657" t="str">
        <f t="shared" si="14"/>
        <v/>
      </c>
      <c r="O91" s="658" t="str">
        <f t="shared" si="13"/>
        <v/>
      </c>
      <c r="P91" s="2026">
        <f t="shared" si="12"/>
        <v>2.7523690000000003</v>
      </c>
      <c r="Q91" s="1984"/>
      <c r="R91" s="1845" t="s">
        <v>182</v>
      </c>
      <c r="S91" s="1845"/>
      <c r="T91" s="1845">
        <v>2.7523690000000003</v>
      </c>
      <c r="U91" s="1845"/>
      <c r="V91" s="1845"/>
      <c r="W91" s="1845"/>
      <c r="X91" s="1845"/>
      <c r="Y91" s="1845"/>
      <c r="Z91" s="1845"/>
      <c r="AA91" s="1845">
        <v>2.7523690000000003</v>
      </c>
    </row>
    <row r="92" spans="1:27" ht="21" customHeight="1" x14ac:dyDescent="0.3">
      <c r="A92" s="460"/>
      <c r="B92" s="651">
        <f t="shared" si="10"/>
        <v>86</v>
      </c>
      <c r="C92" s="2021" t="str">
        <f t="shared" si="11"/>
        <v>Sindicato Energético S.A.</v>
      </c>
      <c r="D92" s="652">
        <f t="shared" si="9"/>
        <v>298.04039300000005</v>
      </c>
      <c r="E92" s="653" t="str">
        <f t="shared" si="9"/>
        <v/>
      </c>
      <c r="F92" s="653" t="str">
        <f t="shared" si="9"/>
        <v/>
      </c>
      <c r="G92" s="654" t="str">
        <f t="shared" ref="G92:J99" si="15">+IF(V92&lt;&gt;0,V92,"")</f>
        <v/>
      </c>
      <c r="H92" s="652" t="str">
        <f t="shared" si="15"/>
        <v/>
      </c>
      <c r="I92" s="653" t="str">
        <f t="shared" si="15"/>
        <v/>
      </c>
      <c r="J92" s="655" t="str">
        <f t="shared" si="15"/>
        <v/>
      </c>
      <c r="K92" s="654" t="str">
        <f t="shared" si="8"/>
        <v/>
      </c>
      <c r="L92" s="656">
        <f t="shared" si="14"/>
        <v>298.04039300000005</v>
      </c>
      <c r="M92" s="657" t="str">
        <f t="shared" si="14"/>
        <v/>
      </c>
      <c r="N92" s="657" t="str">
        <f t="shared" si="14"/>
        <v/>
      </c>
      <c r="O92" s="658" t="str">
        <f t="shared" si="13"/>
        <v/>
      </c>
      <c r="P92" s="2026">
        <f t="shared" si="12"/>
        <v>298.04039300000005</v>
      </c>
      <c r="Q92" s="1984"/>
      <c r="R92" s="1845" t="s">
        <v>184</v>
      </c>
      <c r="S92" s="1845">
        <v>298.04039300000005</v>
      </c>
      <c r="T92" s="1845"/>
      <c r="U92" s="1845"/>
      <c r="V92" s="1845"/>
      <c r="W92" s="1845"/>
      <c r="X92" s="1845"/>
      <c r="Y92" s="1845"/>
      <c r="Z92" s="1845"/>
      <c r="AA92" s="1845">
        <v>298.04039300000005</v>
      </c>
    </row>
    <row r="93" spans="1:27" ht="21" customHeight="1" x14ac:dyDescent="0.3">
      <c r="A93" s="460"/>
      <c r="B93" s="651">
        <f t="shared" si="10"/>
        <v>87</v>
      </c>
      <c r="C93" s="2021" t="str">
        <f t="shared" si="11"/>
        <v>Sociedad Eléctrica del Sur Oeste S.A.</v>
      </c>
      <c r="D93" s="652" t="str">
        <f t="shared" ref="D93:F99" si="16">+IF(S93&lt;&gt;0,S93,"")</f>
        <v/>
      </c>
      <c r="E93" s="653">
        <f t="shared" si="16"/>
        <v>5.2837999999999996E-2</v>
      </c>
      <c r="F93" s="653" t="str">
        <f t="shared" si="16"/>
        <v/>
      </c>
      <c r="G93" s="654" t="str">
        <f t="shared" si="15"/>
        <v/>
      </c>
      <c r="H93" s="652" t="str">
        <f t="shared" si="15"/>
        <v/>
      </c>
      <c r="I93" s="653">
        <f t="shared" si="15"/>
        <v>3.2915559999999995</v>
      </c>
      <c r="J93" s="655" t="str">
        <f t="shared" si="15"/>
        <v/>
      </c>
      <c r="K93" s="654" t="str">
        <f t="shared" si="8"/>
        <v/>
      </c>
      <c r="L93" s="656" t="str">
        <f t="shared" si="14"/>
        <v/>
      </c>
      <c r="M93" s="657">
        <f t="shared" si="14"/>
        <v>3.3443939999999994</v>
      </c>
      <c r="N93" s="657" t="str">
        <f t="shared" si="14"/>
        <v/>
      </c>
      <c r="O93" s="658" t="str">
        <f t="shared" si="13"/>
        <v/>
      </c>
      <c r="P93" s="2026">
        <f t="shared" si="12"/>
        <v>3.3443939999999994</v>
      </c>
      <c r="Q93" s="1984"/>
      <c r="R93" s="1845" t="s">
        <v>186</v>
      </c>
      <c r="S93" s="1845">
        <v>0</v>
      </c>
      <c r="T93" s="1845">
        <v>5.2837999999999996E-2</v>
      </c>
      <c r="U93" s="1845"/>
      <c r="V93" s="1845"/>
      <c r="W93" s="1845"/>
      <c r="X93" s="1845">
        <v>3.2915559999999995</v>
      </c>
      <c r="Y93" s="1845"/>
      <c r="Z93" s="1845"/>
      <c r="AA93" s="1845">
        <v>3.3443939999999994</v>
      </c>
    </row>
    <row r="94" spans="1:27" ht="21" customHeight="1" x14ac:dyDescent="0.3">
      <c r="A94" s="460"/>
      <c r="B94" s="651">
        <f t="shared" si="10"/>
        <v>88</v>
      </c>
      <c r="C94" s="2021" t="str">
        <f t="shared" si="11"/>
        <v>Sociedad Minera Cerro Verde S.A.A.</v>
      </c>
      <c r="D94" s="652" t="str">
        <f t="shared" si="16"/>
        <v/>
      </c>
      <c r="E94" s="653">
        <f t="shared" si="16"/>
        <v>6.451480000000001</v>
      </c>
      <c r="F94" s="653" t="str">
        <f t="shared" si="16"/>
        <v/>
      </c>
      <c r="G94" s="654" t="str">
        <f t="shared" si="15"/>
        <v/>
      </c>
      <c r="H94" s="652" t="str">
        <f t="shared" si="15"/>
        <v/>
      </c>
      <c r="I94" s="653" t="str">
        <f t="shared" si="15"/>
        <v/>
      </c>
      <c r="J94" s="655" t="str">
        <f t="shared" si="15"/>
        <v/>
      </c>
      <c r="K94" s="654" t="str">
        <f t="shared" si="8"/>
        <v/>
      </c>
      <c r="L94" s="656" t="str">
        <f t="shared" si="14"/>
        <v/>
      </c>
      <c r="M94" s="657">
        <f t="shared" si="14"/>
        <v>6.451480000000001</v>
      </c>
      <c r="N94" s="657" t="str">
        <f t="shared" si="14"/>
        <v/>
      </c>
      <c r="O94" s="658" t="str">
        <f t="shared" si="13"/>
        <v/>
      </c>
      <c r="P94" s="2026">
        <f t="shared" si="12"/>
        <v>6.451480000000001</v>
      </c>
      <c r="R94" s="1845" t="s">
        <v>188</v>
      </c>
      <c r="S94" s="1845"/>
      <c r="T94" s="1845">
        <v>6.451480000000001</v>
      </c>
      <c r="U94" s="1845"/>
      <c r="V94" s="1845"/>
      <c r="W94" s="1845"/>
      <c r="X94" s="1845"/>
      <c r="Y94" s="1845"/>
      <c r="Z94" s="1845"/>
      <c r="AA94" s="1845">
        <v>6.451480000000001</v>
      </c>
    </row>
    <row r="95" spans="1:27" ht="21" customHeight="1" x14ac:dyDescent="0.3">
      <c r="A95" s="460"/>
      <c r="B95" s="651">
        <f t="shared" si="10"/>
        <v>89</v>
      </c>
      <c r="C95" s="2021" t="str">
        <f t="shared" si="11"/>
        <v>Statkraft Perú S.A.</v>
      </c>
      <c r="D95" s="652">
        <f t="shared" si="16"/>
        <v>2460.3142770000004</v>
      </c>
      <c r="E95" s="653" t="str">
        <f t="shared" si="16"/>
        <v/>
      </c>
      <c r="F95" s="653" t="str">
        <f t="shared" si="16"/>
        <v/>
      </c>
      <c r="G95" s="654" t="str">
        <f t="shared" si="15"/>
        <v/>
      </c>
      <c r="H95" s="652" t="str">
        <f t="shared" si="15"/>
        <v/>
      </c>
      <c r="I95" s="653" t="str">
        <f t="shared" si="15"/>
        <v/>
      </c>
      <c r="J95" s="655" t="str">
        <f t="shared" si="15"/>
        <v/>
      </c>
      <c r="K95" s="654" t="str">
        <f t="shared" si="8"/>
        <v/>
      </c>
      <c r="L95" s="656">
        <f t="shared" si="14"/>
        <v>2460.3142770000004</v>
      </c>
      <c r="M95" s="657" t="str">
        <f t="shared" si="14"/>
        <v/>
      </c>
      <c r="N95" s="657" t="str">
        <f t="shared" si="14"/>
        <v/>
      </c>
      <c r="O95" s="658" t="str">
        <f t="shared" si="13"/>
        <v/>
      </c>
      <c r="P95" s="2026">
        <f t="shared" si="12"/>
        <v>2460.3142770000004</v>
      </c>
      <c r="R95" s="1845" t="s">
        <v>190</v>
      </c>
      <c r="S95" s="1845">
        <v>2460.3142770000004</v>
      </c>
      <c r="T95" s="1845"/>
      <c r="U95" s="1845"/>
      <c r="V95" s="1845"/>
      <c r="W95" s="1845"/>
      <c r="X95" s="1845"/>
      <c r="Y95" s="1845"/>
      <c r="Z95" s="1845"/>
      <c r="AA95" s="1845">
        <v>2460.3142770000004</v>
      </c>
    </row>
    <row r="96" spans="1:27" ht="21" customHeight="1" x14ac:dyDescent="0.3">
      <c r="A96" s="460"/>
      <c r="B96" s="651">
        <f t="shared" si="10"/>
        <v>90</v>
      </c>
      <c r="C96" s="2021" t="str">
        <f t="shared" si="11"/>
        <v>Tacna Solar S.A.C.</v>
      </c>
      <c r="D96" s="652" t="str">
        <f t="shared" si="16"/>
        <v/>
      </c>
      <c r="E96" s="653" t="str">
        <f t="shared" si="16"/>
        <v/>
      </c>
      <c r="F96" s="653">
        <f t="shared" si="16"/>
        <v>52.700455000000005</v>
      </c>
      <c r="G96" s="654" t="str">
        <f t="shared" si="15"/>
        <v/>
      </c>
      <c r="H96" s="652" t="str">
        <f t="shared" si="15"/>
        <v/>
      </c>
      <c r="I96" s="653" t="str">
        <f t="shared" si="15"/>
        <v/>
      </c>
      <c r="J96" s="655" t="str">
        <f t="shared" si="15"/>
        <v/>
      </c>
      <c r="K96" s="654" t="str">
        <f t="shared" si="8"/>
        <v/>
      </c>
      <c r="L96" s="656" t="str">
        <f t="shared" si="14"/>
        <v/>
      </c>
      <c r="M96" s="657" t="str">
        <f t="shared" si="14"/>
        <v/>
      </c>
      <c r="N96" s="657">
        <f t="shared" si="14"/>
        <v>52.700455000000005</v>
      </c>
      <c r="O96" s="658" t="str">
        <f t="shared" si="13"/>
        <v/>
      </c>
      <c r="P96" s="2026">
        <f t="shared" si="12"/>
        <v>52.700455000000005</v>
      </c>
      <c r="R96" s="1845" t="s">
        <v>192</v>
      </c>
      <c r="S96" s="1845"/>
      <c r="T96" s="1845"/>
      <c r="U96" s="1845">
        <v>52.700455000000005</v>
      </c>
      <c r="V96" s="1845"/>
      <c r="W96" s="1845"/>
      <c r="X96" s="1845"/>
      <c r="Y96" s="1845"/>
      <c r="Z96" s="1845"/>
      <c r="AA96" s="1845">
        <v>52.700455000000005</v>
      </c>
    </row>
    <row r="97" spans="1:27" ht="21" customHeight="1" x14ac:dyDescent="0.3">
      <c r="A97" s="460"/>
      <c r="B97" s="651">
        <f t="shared" si="10"/>
        <v>91</v>
      </c>
      <c r="C97" s="2021" t="str">
        <f t="shared" si="11"/>
        <v>Termochilca S.A.</v>
      </c>
      <c r="D97" s="652" t="str">
        <f t="shared" si="16"/>
        <v/>
      </c>
      <c r="E97" s="653">
        <f t="shared" si="16"/>
        <v>1323.1561620000002</v>
      </c>
      <c r="F97" s="653" t="str">
        <f t="shared" si="16"/>
        <v/>
      </c>
      <c r="G97" s="654" t="str">
        <f t="shared" si="15"/>
        <v/>
      </c>
      <c r="H97" s="652" t="str">
        <f t="shared" si="15"/>
        <v/>
      </c>
      <c r="I97" s="653" t="str">
        <f t="shared" si="15"/>
        <v/>
      </c>
      <c r="J97" s="655" t="str">
        <f t="shared" si="15"/>
        <v/>
      </c>
      <c r="K97" s="654" t="str">
        <f t="shared" si="8"/>
        <v/>
      </c>
      <c r="L97" s="656" t="str">
        <f t="shared" si="14"/>
        <v/>
      </c>
      <c r="M97" s="657">
        <f t="shared" si="14"/>
        <v>1323.1561620000002</v>
      </c>
      <c r="N97" s="657" t="str">
        <f t="shared" si="14"/>
        <v/>
      </c>
      <c r="O97" s="658" t="str">
        <f t="shared" si="13"/>
        <v/>
      </c>
      <c r="P97" s="2026">
        <f t="shared" si="12"/>
        <v>1323.1561620000002</v>
      </c>
      <c r="R97" s="1845" t="s">
        <v>194</v>
      </c>
      <c r="S97" s="1845"/>
      <c r="T97" s="1845">
        <v>1323.1561620000002</v>
      </c>
      <c r="U97" s="1845"/>
      <c r="V97" s="1845"/>
      <c r="W97" s="1845"/>
      <c r="X97" s="1845"/>
      <c r="Y97" s="1845"/>
      <c r="Z97" s="1845"/>
      <c r="AA97" s="1845">
        <v>1323.1561620000002</v>
      </c>
    </row>
    <row r="98" spans="1:27" ht="21" customHeight="1" x14ac:dyDescent="0.3">
      <c r="A98" s="460"/>
      <c r="B98" s="651">
        <f t="shared" si="10"/>
        <v>92</v>
      </c>
      <c r="C98" s="2021" t="str">
        <f t="shared" si="11"/>
        <v>Termoselva S.R.L.</v>
      </c>
      <c r="D98" s="652" t="str">
        <f t="shared" si="16"/>
        <v/>
      </c>
      <c r="E98" s="653">
        <f t="shared" si="16"/>
        <v>203.24829299999996</v>
      </c>
      <c r="F98" s="653" t="str">
        <f t="shared" si="16"/>
        <v/>
      </c>
      <c r="G98" s="654" t="str">
        <f t="shared" si="15"/>
        <v/>
      </c>
      <c r="H98" s="652" t="str">
        <f t="shared" si="15"/>
        <v/>
      </c>
      <c r="I98" s="653" t="str">
        <f t="shared" si="15"/>
        <v/>
      </c>
      <c r="J98" s="655" t="str">
        <f t="shared" si="15"/>
        <v/>
      </c>
      <c r="K98" s="654" t="str">
        <f t="shared" si="8"/>
        <v/>
      </c>
      <c r="L98" s="656" t="str">
        <f t="shared" si="14"/>
        <v/>
      </c>
      <c r="M98" s="657">
        <f t="shared" si="14"/>
        <v>203.24829299999996</v>
      </c>
      <c r="N98" s="657" t="str">
        <f t="shared" si="14"/>
        <v/>
      </c>
      <c r="O98" s="658" t="str">
        <f t="shared" si="13"/>
        <v/>
      </c>
      <c r="P98" s="2026">
        <f t="shared" si="12"/>
        <v>203.24829299999996</v>
      </c>
      <c r="R98" s="1845" t="s">
        <v>196</v>
      </c>
      <c r="S98" s="1845"/>
      <c r="T98" s="1845">
        <v>203.24829299999996</v>
      </c>
      <c r="U98" s="1845"/>
      <c r="V98" s="1845"/>
      <c r="W98" s="1845"/>
      <c r="X98" s="1845"/>
      <c r="Y98" s="1845"/>
      <c r="Z98" s="1845"/>
      <c r="AA98" s="1845">
        <v>203.24829299999996</v>
      </c>
    </row>
    <row r="99" spans="1:27" ht="21" customHeight="1" thickBot="1" x14ac:dyDescent="0.35">
      <c r="A99" s="460"/>
      <c r="B99" s="651">
        <f t="shared" si="10"/>
        <v>93</v>
      </c>
      <c r="C99" s="2021" t="s">
        <v>1750</v>
      </c>
      <c r="D99" s="652" t="str">
        <f t="shared" si="16"/>
        <v/>
      </c>
      <c r="E99" s="653" t="str">
        <f t="shared" si="16"/>
        <v/>
      </c>
      <c r="F99" s="653" t="str">
        <f t="shared" si="16"/>
        <v/>
      </c>
      <c r="G99" s="654" t="str">
        <f t="shared" si="15"/>
        <v/>
      </c>
      <c r="H99" s="652">
        <f t="shared" si="15"/>
        <v>25.172736</v>
      </c>
      <c r="I99" s="653">
        <f t="shared" si="15"/>
        <v>18.982919999999996</v>
      </c>
      <c r="J99" s="655" t="str">
        <f t="shared" si="15"/>
        <v/>
      </c>
      <c r="K99" s="654">
        <f t="shared" si="8"/>
        <v>1.2263999999999999</v>
      </c>
      <c r="L99" s="656">
        <f t="shared" si="14"/>
        <v>25.172736</v>
      </c>
      <c r="M99" s="657">
        <f t="shared" si="14"/>
        <v>18.982919999999996</v>
      </c>
      <c r="N99" s="657" t="str">
        <f t="shared" si="14"/>
        <v/>
      </c>
      <c r="O99" s="658">
        <f t="shared" si="13"/>
        <v>1.2263999999999999</v>
      </c>
      <c r="P99" s="2026">
        <f t="shared" si="12"/>
        <v>45.382055999999992</v>
      </c>
      <c r="R99" s="1845" t="s">
        <v>1466</v>
      </c>
      <c r="S99" s="1845"/>
      <c r="T99" s="1845"/>
      <c r="U99" s="1845"/>
      <c r="V99" s="1845"/>
      <c r="W99" s="1845">
        <v>25.172736</v>
      </c>
      <c r="X99" s="1845">
        <v>18.982919999999996</v>
      </c>
      <c r="Y99" s="1845"/>
      <c r="Z99" s="1845">
        <v>1.2263999999999999</v>
      </c>
      <c r="AA99" s="1845">
        <v>45.382055999999992</v>
      </c>
    </row>
    <row r="100" spans="1:27" ht="21" customHeight="1" thickTop="1" thickBot="1" x14ac:dyDescent="0.35">
      <c r="A100" s="460"/>
      <c r="B100" s="1709" t="s">
        <v>1477</v>
      </c>
      <c r="C100" s="1710"/>
      <c r="D100" s="2158">
        <f t="shared" ref="D100:P100" si="17">SUM(D7:D99)</f>
        <v>31377.833438397498</v>
      </c>
      <c r="E100" s="2159">
        <f t="shared" si="17"/>
        <v>24652.972206000006</v>
      </c>
      <c r="F100" s="2159">
        <f t="shared" si="17"/>
        <v>1311.3574449999999</v>
      </c>
      <c r="G100" s="2160">
        <f t="shared" si="17"/>
        <v>3864.7322939999995</v>
      </c>
      <c r="H100" s="2158">
        <f t="shared" si="17"/>
        <v>42.255837200000002</v>
      </c>
      <c r="I100" s="2159">
        <f t="shared" si="17"/>
        <v>499.98768200000006</v>
      </c>
      <c r="J100" s="2159">
        <f t="shared" si="17"/>
        <v>5.2491590000000006</v>
      </c>
      <c r="K100" s="2160">
        <f t="shared" si="17"/>
        <v>1.2263999999999999</v>
      </c>
      <c r="L100" s="2161">
        <f t="shared" si="17"/>
        <v>31420.089275597507</v>
      </c>
      <c r="M100" s="2162">
        <f t="shared" si="17"/>
        <v>25152.959888000005</v>
      </c>
      <c r="N100" s="2162">
        <f t="shared" si="17"/>
        <v>1316.6066039999998</v>
      </c>
      <c r="O100" s="2163">
        <f t="shared" si="17"/>
        <v>3865.9586939999995</v>
      </c>
      <c r="P100" s="2027">
        <f t="shared" si="17"/>
        <v>61755.614461597499</v>
      </c>
      <c r="R100" s="1845" t="s">
        <v>1463</v>
      </c>
      <c r="S100" s="1845"/>
      <c r="T100" s="1845"/>
      <c r="U100" s="1845"/>
      <c r="V100" s="1845"/>
      <c r="W100" s="1845">
        <v>0</v>
      </c>
      <c r="X100" s="1845">
        <v>0</v>
      </c>
      <c r="Y100" s="1845"/>
      <c r="Z100" s="1845"/>
      <c r="AA100" s="1845">
        <v>0</v>
      </c>
    </row>
    <row r="101" spans="1:27" ht="21" customHeight="1" thickBot="1" x14ac:dyDescent="0.35">
      <c r="A101" s="460"/>
      <c r="B101" s="1711"/>
      <c r="C101" s="1712"/>
      <c r="D101" s="1713">
        <f>+SUM(D100:G100)</f>
        <v>61206.89538339751</v>
      </c>
      <c r="E101" s="1714"/>
      <c r="F101" s="1714"/>
      <c r="G101" s="1715"/>
      <c r="H101" s="1713">
        <f>+SUM(H100:K100)</f>
        <v>548.71907820000001</v>
      </c>
      <c r="I101" s="1716"/>
      <c r="J101" s="1716"/>
      <c r="K101" s="1717"/>
      <c r="L101" s="1713">
        <f>+SUM(L100:O100)</f>
        <v>61755.614461597514</v>
      </c>
      <c r="M101" s="1716"/>
      <c r="N101" s="1716"/>
      <c r="O101" s="1717"/>
      <c r="P101" s="659"/>
      <c r="R101" s="1845" t="s">
        <v>198</v>
      </c>
      <c r="S101" s="1845">
        <v>31377.833438397498</v>
      </c>
      <c r="T101" s="1845">
        <v>24652.972206000006</v>
      </c>
      <c r="U101" s="1845">
        <v>1311.3574449999999</v>
      </c>
      <c r="V101" s="1845">
        <v>3864.7322939999995</v>
      </c>
      <c r="W101" s="1845">
        <v>42.255837200000002</v>
      </c>
      <c r="X101" s="1845">
        <v>499.98768200000006</v>
      </c>
      <c r="Y101" s="1845">
        <v>5.2491590000000006</v>
      </c>
      <c r="Z101" s="1845">
        <v>1.2263999999999999</v>
      </c>
      <c r="AA101" s="1845">
        <v>61755.614461597499</v>
      </c>
    </row>
    <row r="102" spans="1:27" x14ac:dyDescent="0.3">
      <c r="A102" s="460"/>
      <c r="B102" s="2030" t="s">
        <v>1467</v>
      </c>
      <c r="C102" s="682"/>
      <c r="D102" s="460"/>
      <c r="E102" s="460"/>
      <c r="F102" s="460"/>
      <c r="G102" s="460"/>
      <c r="H102" s="460"/>
      <c r="I102" s="460"/>
      <c r="J102" s="460"/>
      <c r="K102" s="460"/>
      <c r="L102" s="460"/>
      <c r="M102" s="460"/>
      <c r="N102" s="460"/>
      <c r="O102" s="460"/>
      <c r="P102" s="660"/>
    </row>
  </sheetData>
  <mergeCells count="10">
    <mergeCell ref="P5:P6"/>
    <mergeCell ref="B5:B6"/>
    <mergeCell ref="C5:C6"/>
    <mergeCell ref="D5:G5"/>
    <mergeCell ref="H5:K5"/>
    <mergeCell ref="L5:O5"/>
    <mergeCell ref="B100:C101"/>
    <mergeCell ref="D101:G101"/>
    <mergeCell ref="H101:K101"/>
    <mergeCell ref="L101:O101"/>
  </mergeCells>
  <pageMargins left="0.78740157480314965" right="0.59055118110236215" top="0.59055118110236215" bottom="0.59055118110236215" header="0" footer="0"/>
  <pageSetup paperSize="9" scale="43" fitToHeight="2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473C-B21F-4B85-B28A-B58C5C0037B1}">
  <sheetPr codeName="Hoja21">
    <pageSetUpPr fitToPage="1"/>
  </sheetPr>
  <dimension ref="A1:T155"/>
  <sheetViews>
    <sheetView view="pageBreakPreview" zoomScale="80" zoomScaleNormal="90" zoomScaleSheetLayoutView="80" workbookViewId="0">
      <selection activeCell="G124" sqref="G124"/>
    </sheetView>
  </sheetViews>
  <sheetFormatPr baseColWidth="10" defaultRowHeight="15" x14ac:dyDescent="0.25"/>
  <cols>
    <col min="1" max="4" width="17.7109375" customWidth="1"/>
    <col min="5" max="5" width="18.7109375" customWidth="1"/>
    <col min="6" max="8" width="17.7109375" customWidth="1"/>
    <col min="9" max="9" width="16.85546875" customWidth="1"/>
    <col min="11" max="11" width="20.140625" style="1845" bestFit="1" customWidth="1"/>
    <col min="12" max="12" width="15.42578125" style="1845" bestFit="1" customWidth="1"/>
    <col min="13" max="13" width="16.140625" style="1845" customWidth="1"/>
    <col min="14" max="14" width="12.5703125" style="1845" customWidth="1"/>
    <col min="15" max="15" width="17.5703125" style="1845" bestFit="1" customWidth="1"/>
    <col min="16" max="16" width="23" style="1845" bestFit="1" customWidth="1"/>
    <col min="17" max="17" width="11.42578125" style="1845"/>
    <col min="18" max="18" width="11.42578125" customWidth="1"/>
    <col min="19" max="19" width="17.5703125" bestFit="1" customWidth="1"/>
    <col min="20" max="20" width="29.28515625" bestFit="1" customWidth="1"/>
    <col min="22" max="22" width="17.5703125" bestFit="1" customWidth="1"/>
    <col min="23" max="23" width="23" bestFit="1" customWidth="1"/>
    <col min="24" max="24" width="29.28515625" bestFit="1" customWidth="1"/>
  </cols>
  <sheetData>
    <row r="1" spans="1:16" x14ac:dyDescent="0.25">
      <c r="A1" s="394"/>
      <c r="B1" s="394"/>
      <c r="C1" s="394"/>
      <c r="D1" s="394"/>
      <c r="E1" s="394"/>
      <c r="F1" s="394"/>
      <c r="G1" s="394"/>
      <c r="H1" s="394"/>
      <c r="I1" s="394"/>
      <c r="J1" s="395"/>
      <c r="K1" s="2031"/>
      <c r="L1" s="2031"/>
      <c r="M1" s="2031"/>
      <c r="N1" s="2031"/>
      <c r="O1" s="1845" t="s">
        <v>5</v>
      </c>
      <c r="P1" s="1845" t="s">
        <v>6</v>
      </c>
    </row>
    <row r="2" spans="1:16" x14ac:dyDescent="0.25">
      <c r="A2" s="394"/>
      <c r="B2" s="394"/>
      <c r="C2" s="394"/>
      <c r="D2" s="394"/>
      <c r="E2" s="394"/>
      <c r="F2" s="394"/>
      <c r="G2" s="394"/>
      <c r="H2" s="394"/>
      <c r="I2" s="394"/>
      <c r="J2" s="395"/>
      <c r="K2" s="2031"/>
      <c r="L2" s="2031"/>
      <c r="M2" s="2031"/>
      <c r="N2" s="2031"/>
      <c r="O2" s="1845" t="s">
        <v>419</v>
      </c>
      <c r="P2" s="1845" t="s">
        <v>393</v>
      </c>
    </row>
    <row r="3" spans="1:16" x14ac:dyDescent="0.25">
      <c r="A3" s="394"/>
      <c r="B3" s="394"/>
      <c r="C3" s="394"/>
      <c r="D3" s="394"/>
      <c r="E3" s="394"/>
      <c r="F3" s="394"/>
      <c r="G3" s="394"/>
      <c r="H3" s="394"/>
      <c r="I3" s="394"/>
      <c r="J3" s="395"/>
      <c r="K3" s="2032" t="s">
        <v>1452</v>
      </c>
      <c r="L3" s="2031"/>
      <c r="M3" s="2031"/>
      <c r="N3" s="2031"/>
      <c r="O3" s="1845" t="s">
        <v>3</v>
      </c>
      <c r="P3" s="1845" t="s">
        <v>393</v>
      </c>
    </row>
    <row r="4" spans="1:16" x14ac:dyDescent="0.25">
      <c r="A4" s="394"/>
      <c r="B4" s="394"/>
      <c r="C4" s="394"/>
      <c r="D4" s="394"/>
      <c r="E4" s="394"/>
      <c r="F4" s="394"/>
      <c r="G4" s="394"/>
      <c r="H4" s="394"/>
      <c r="I4" s="394"/>
      <c r="J4" s="395"/>
      <c r="K4" s="2031"/>
      <c r="L4" s="2031"/>
      <c r="M4" s="2031"/>
      <c r="N4" s="2031"/>
      <c r="O4" s="1845" t="s">
        <v>7</v>
      </c>
      <c r="P4" s="1845" t="s">
        <v>8</v>
      </c>
    </row>
    <row r="5" spans="1:16" x14ac:dyDescent="0.25">
      <c r="A5" s="394"/>
      <c r="B5" s="394"/>
      <c r="C5" s="394"/>
      <c r="D5" s="394"/>
      <c r="E5" s="394"/>
      <c r="F5" s="394"/>
      <c r="G5" s="394"/>
      <c r="H5" s="394"/>
      <c r="I5" s="394"/>
      <c r="J5" s="395"/>
      <c r="K5" s="2033" t="s">
        <v>1480</v>
      </c>
      <c r="L5" s="2034" t="s">
        <v>1509</v>
      </c>
      <c r="M5" s="2033" t="s">
        <v>1469</v>
      </c>
      <c r="N5" s="2031"/>
    </row>
    <row r="6" spans="1:16" x14ac:dyDescent="0.25">
      <c r="A6" s="394"/>
      <c r="B6" s="394"/>
      <c r="C6" s="394"/>
      <c r="D6" s="394"/>
      <c r="E6" s="394"/>
      <c r="F6" s="394"/>
      <c r="G6" s="394"/>
      <c r="H6" s="394"/>
      <c r="I6" s="394"/>
      <c r="J6" s="395"/>
      <c r="K6" s="2035" t="s">
        <v>145</v>
      </c>
      <c r="L6" s="2036">
        <v>11671.862920000003</v>
      </c>
      <c r="M6" s="2037">
        <v>0.18900083857570718</v>
      </c>
      <c r="N6" s="2038"/>
      <c r="O6" s="1845" t="s">
        <v>417</v>
      </c>
      <c r="P6" s="1845" t="s">
        <v>1294</v>
      </c>
    </row>
    <row r="7" spans="1:16" x14ac:dyDescent="0.25">
      <c r="A7" s="394"/>
      <c r="B7" s="394"/>
      <c r="C7" s="394"/>
      <c r="D7" s="394"/>
      <c r="E7" s="394"/>
      <c r="F7" s="394"/>
      <c r="G7" s="394"/>
      <c r="H7" s="394"/>
      <c r="I7" s="394"/>
      <c r="J7" s="395"/>
      <c r="K7" s="2035" t="s">
        <v>113</v>
      </c>
      <c r="L7" s="2036">
        <v>8242.4914580000004</v>
      </c>
      <c r="M7" s="2037">
        <v>0.13346950766922672</v>
      </c>
      <c r="N7" s="2039"/>
      <c r="O7" s="1845" t="s">
        <v>145</v>
      </c>
      <c r="P7" s="1845">
        <v>11671.862920000003</v>
      </c>
    </row>
    <row r="8" spans="1:16" x14ac:dyDescent="0.25">
      <c r="A8" s="394"/>
      <c r="B8" s="394"/>
      <c r="C8" s="394"/>
      <c r="D8" s="394"/>
      <c r="E8" s="394"/>
      <c r="F8" s="394"/>
      <c r="G8" s="394"/>
      <c r="H8" s="394"/>
      <c r="I8" s="394"/>
      <c r="J8" s="395"/>
      <c r="K8" s="2035" t="s">
        <v>73</v>
      </c>
      <c r="L8" s="2036">
        <v>6945.8799960000033</v>
      </c>
      <c r="M8" s="2037">
        <v>0.11247366019358886</v>
      </c>
      <c r="N8" s="2039"/>
      <c r="O8" s="1845" t="s">
        <v>113</v>
      </c>
      <c r="P8" s="1845">
        <v>8242.4914580000004</v>
      </c>
    </row>
    <row r="9" spans="1:16" x14ac:dyDescent="0.25">
      <c r="A9" s="394"/>
      <c r="B9" s="394"/>
      <c r="C9" s="394"/>
      <c r="D9" s="394"/>
      <c r="E9" s="394"/>
      <c r="F9" s="394"/>
      <c r="G9" s="394"/>
      <c r="H9" s="394"/>
      <c r="I9" s="394"/>
      <c r="J9" s="395"/>
      <c r="K9" s="2035" t="s">
        <v>105</v>
      </c>
      <c r="L9" s="2036">
        <v>4877.4295950000023</v>
      </c>
      <c r="M9" s="2037">
        <v>7.8979533076025191E-2</v>
      </c>
      <c r="N9" s="2039"/>
      <c r="O9" s="1845" t="s">
        <v>73</v>
      </c>
      <c r="P9" s="1845">
        <v>6945.8799960000033</v>
      </c>
    </row>
    <row r="10" spans="1:16" x14ac:dyDescent="0.25">
      <c r="A10" s="394"/>
      <c r="B10" s="394"/>
      <c r="C10" s="394"/>
      <c r="D10" s="394"/>
      <c r="E10" s="394"/>
      <c r="F10" s="394"/>
      <c r="G10" s="394"/>
      <c r="H10" s="394"/>
      <c r="I10" s="394"/>
      <c r="J10" s="395"/>
      <c r="K10" s="2035" t="s">
        <v>159</v>
      </c>
      <c r="L10" s="2036">
        <v>3825.1025409999984</v>
      </c>
      <c r="M10" s="2037">
        <v>6.1939348743402463E-2</v>
      </c>
      <c r="N10" s="2039"/>
      <c r="O10" s="1845" t="s">
        <v>105</v>
      </c>
      <c r="P10" s="1845">
        <v>4877.4295950000023</v>
      </c>
    </row>
    <row r="11" spans="1:16" x14ac:dyDescent="0.25">
      <c r="A11" s="394"/>
      <c r="B11" s="394"/>
      <c r="C11" s="394"/>
      <c r="D11" s="394"/>
      <c r="E11" s="394"/>
      <c r="F11" s="394"/>
      <c r="G11" s="394"/>
      <c r="H11" s="394"/>
      <c r="I11" s="394"/>
      <c r="J11" s="395"/>
      <c r="K11" s="2035" t="s">
        <v>115</v>
      </c>
      <c r="L11" s="2036">
        <v>3805.4219240000002</v>
      </c>
      <c r="M11" s="2037">
        <v>6.1620663273723647E-2</v>
      </c>
      <c r="N11" s="2039"/>
      <c r="O11" s="1845" t="s">
        <v>159</v>
      </c>
      <c r="P11" s="1845">
        <v>3825.1025409999984</v>
      </c>
    </row>
    <row r="12" spans="1:16" x14ac:dyDescent="0.25">
      <c r="A12" s="394"/>
      <c r="B12" s="394"/>
      <c r="C12" s="394"/>
      <c r="D12" s="394"/>
      <c r="E12" s="394"/>
      <c r="F12" s="394"/>
      <c r="G12" s="394"/>
      <c r="H12" s="394"/>
      <c r="I12" s="394"/>
      <c r="J12" s="395"/>
      <c r="K12" s="2031" t="s">
        <v>1470</v>
      </c>
      <c r="L12" s="2036">
        <v>22387.426027597525</v>
      </c>
      <c r="M12" s="2037">
        <v>0.36251644846832592</v>
      </c>
      <c r="N12" s="2031"/>
      <c r="O12" s="1845" t="s">
        <v>115</v>
      </c>
      <c r="P12" s="1845">
        <v>3805.4219240000002</v>
      </c>
    </row>
    <row r="13" spans="1:16" x14ac:dyDescent="0.25">
      <c r="A13" s="394"/>
      <c r="B13" s="394"/>
      <c r="C13" s="394"/>
      <c r="D13" s="394"/>
      <c r="E13" s="394"/>
      <c r="F13" s="394"/>
      <c r="G13" s="394"/>
      <c r="H13" s="394"/>
      <c r="I13" s="394"/>
      <c r="J13" s="395"/>
      <c r="K13" s="2031" t="s">
        <v>1510</v>
      </c>
      <c r="L13" s="2036">
        <v>61755.614461597535</v>
      </c>
      <c r="M13" s="2037">
        <v>1</v>
      </c>
      <c r="N13" s="2031"/>
      <c r="O13" s="1845" t="s">
        <v>198</v>
      </c>
      <c r="P13" s="1845">
        <v>39368.188434000011</v>
      </c>
    </row>
    <row r="14" spans="1:16" x14ac:dyDescent="0.25">
      <c r="A14" s="394"/>
      <c r="B14" s="394"/>
      <c r="C14" s="394"/>
      <c r="D14" s="394"/>
      <c r="E14" s="394"/>
      <c r="F14" s="394"/>
      <c r="G14" s="394"/>
      <c r="H14" s="394"/>
      <c r="I14" s="394"/>
      <c r="J14" s="395"/>
      <c r="K14" s="2031"/>
      <c r="L14" s="2031"/>
      <c r="M14" s="2031"/>
      <c r="N14" s="2031"/>
    </row>
    <row r="15" spans="1:16" x14ac:dyDescent="0.25">
      <c r="A15" s="394"/>
      <c r="B15" s="394"/>
      <c r="C15" s="394"/>
      <c r="D15" s="394"/>
      <c r="E15" s="394"/>
      <c r="F15" s="394"/>
      <c r="G15" s="394"/>
      <c r="H15" s="394"/>
      <c r="I15" s="394"/>
      <c r="J15" s="395"/>
      <c r="K15" s="2031"/>
      <c r="L15" s="2031"/>
      <c r="M15" s="2031"/>
      <c r="N15" s="2031"/>
    </row>
    <row r="16" spans="1:16" x14ac:dyDescent="0.25">
      <c r="A16" s="394"/>
      <c r="B16" s="394"/>
      <c r="C16" s="394"/>
      <c r="D16" s="394"/>
      <c r="E16" s="394"/>
      <c r="F16" s="394"/>
      <c r="G16" s="394"/>
      <c r="H16" s="394"/>
      <c r="I16" s="394"/>
      <c r="J16" s="395"/>
      <c r="K16" s="2031"/>
      <c r="L16" s="2031"/>
      <c r="M16" s="2031"/>
      <c r="N16" s="2031"/>
    </row>
    <row r="17" spans="1:14" x14ac:dyDescent="0.25">
      <c r="A17" s="394"/>
      <c r="B17" s="394"/>
      <c r="C17" s="394"/>
      <c r="D17" s="394"/>
      <c r="E17" s="394"/>
      <c r="F17" s="394"/>
      <c r="G17" s="394"/>
      <c r="H17" s="394"/>
      <c r="I17" s="394"/>
      <c r="J17" s="395"/>
      <c r="K17" s="2031"/>
      <c r="L17" s="2031"/>
      <c r="M17" s="2031"/>
      <c r="N17" s="2031"/>
    </row>
    <row r="18" spans="1:14" x14ac:dyDescent="0.25">
      <c r="A18" s="394"/>
      <c r="B18" s="394"/>
      <c r="C18" s="394"/>
      <c r="D18" s="394"/>
      <c r="E18" s="394"/>
      <c r="F18" s="394"/>
      <c r="G18" s="394"/>
      <c r="H18" s="394"/>
      <c r="I18" s="394"/>
      <c r="J18" s="395"/>
      <c r="K18" s="2031"/>
      <c r="L18" s="2031"/>
      <c r="M18" s="2031"/>
      <c r="N18" s="2031"/>
    </row>
    <row r="19" spans="1:14" x14ac:dyDescent="0.25">
      <c r="A19" s="394"/>
      <c r="B19" s="394"/>
      <c r="C19" s="394"/>
      <c r="D19" s="394"/>
      <c r="E19" s="394"/>
      <c r="F19" s="394"/>
      <c r="G19" s="394"/>
      <c r="H19" s="394"/>
      <c r="I19" s="394"/>
      <c r="J19" s="395"/>
      <c r="K19" s="2031"/>
      <c r="L19" s="2031"/>
      <c r="M19" s="2031"/>
      <c r="N19" s="2031"/>
    </row>
    <row r="20" spans="1:14" x14ac:dyDescent="0.25">
      <c r="A20" s="394"/>
      <c r="B20" s="394"/>
      <c r="C20" s="394"/>
      <c r="D20" s="394"/>
      <c r="E20" s="394"/>
      <c r="F20" s="394"/>
      <c r="G20" s="394"/>
      <c r="H20" s="394"/>
      <c r="I20" s="394"/>
      <c r="J20" s="395"/>
      <c r="K20" s="2031"/>
      <c r="L20" s="2039"/>
      <c r="M20" s="2039"/>
      <c r="N20" s="2040"/>
    </row>
    <row r="21" spans="1:14" x14ac:dyDescent="0.25">
      <c r="A21" s="394"/>
      <c r="B21" s="394"/>
      <c r="C21" s="394"/>
      <c r="D21" s="394"/>
      <c r="E21" s="394"/>
      <c r="F21" s="394"/>
      <c r="G21" s="394"/>
      <c r="H21" s="394"/>
      <c r="I21" s="394"/>
      <c r="J21" s="395"/>
      <c r="K21" s="2031"/>
      <c r="L21" s="2031"/>
      <c r="M21" s="2031"/>
      <c r="N21" s="2031"/>
    </row>
    <row r="22" spans="1:14" x14ac:dyDescent="0.25">
      <c r="A22" s="394"/>
      <c r="B22" s="394"/>
      <c r="C22" s="394"/>
      <c r="D22" s="394"/>
      <c r="E22" s="394"/>
      <c r="F22" s="394"/>
      <c r="G22" s="394"/>
      <c r="H22" s="394"/>
      <c r="I22" s="394"/>
      <c r="J22" s="395"/>
      <c r="K22" s="2031"/>
      <c r="L22" s="2031"/>
      <c r="M22" s="2031"/>
      <c r="N22" s="2039"/>
    </row>
    <row r="23" spans="1:14" x14ac:dyDescent="0.25">
      <c r="A23" s="394"/>
      <c r="B23" s="394"/>
      <c r="C23" s="394"/>
      <c r="D23" s="394"/>
      <c r="E23" s="394"/>
      <c r="F23" s="394"/>
      <c r="G23" s="394"/>
      <c r="H23" s="394"/>
      <c r="I23" s="394"/>
      <c r="J23" s="395"/>
      <c r="K23" s="2031"/>
      <c r="L23" s="2031"/>
      <c r="M23" s="2031"/>
      <c r="N23" s="2031"/>
    </row>
    <row r="24" spans="1:14" x14ac:dyDescent="0.25">
      <c r="A24" s="394"/>
      <c r="B24" s="394"/>
      <c r="C24" s="394"/>
      <c r="D24" s="394"/>
      <c r="E24" s="394"/>
      <c r="F24" s="394"/>
      <c r="G24" s="394"/>
      <c r="H24" s="394"/>
      <c r="I24" s="394"/>
      <c r="J24" s="395"/>
      <c r="K24" s="2031"/>
      <c r="L24" s="2031"/>
      <c r="M24" s="2031"/>
      <c r="N24" s="2031"/>
    </row>
    <row r="25" spans="1:14" x14ac:dyDescent="0.25">
      <c r="A25" s="394"/>
      <c r="B25" s="394"/>
      <c r="C25" s="394"/>
      <c r="D25" s="394"/>
      <c r="E25" s="394"/>
      <c r="F25" s="394"/>
      <c r="G25" s="394"/>
      <c r="H25" s="394"/>
      <c r="I25" s="394"/>
      <c r="J25" s="395"/>
      <c r="K25" s="2031"/>
      <c r="L25" s="2031"/>
      <c r="M25" s="2031"/>
      <c r="N25" s="2031"/>
    </row>
    <row r="26" spans="1:14" x14ac:dyDescent="0.25">
      <c r="A26" s="394"/>
      <c r="B26" s="394"/>
      <c r="C26" s="394"/>
      <c r="D26" s="394"/>
      <c r="E26" s="394"/>
      <c r="F26" s="394"/>
      <c r="G26" s="394"/>
      <c r="H26" s="394"/>
      <c r="I26" s="394"/>
      <c r="J26" s="395"/>
      <c r="K26" s="2031"/>
      <c r="L26" s="2031"/>
      <c r="M26" s="2031"/>
      <c r="N26" s="2031"/>
    </row>
    <row r="27" spans="1:14" x14ac:dyDescent="0.25">
      <c r="A27" s="394"/>
      <c r="B27" s="394"/>
      <c r="C27" s="394"/>
      <c r="D27" s="394"/>
      <c r="E27" s="394"/>
      <c r="F27" s="394"/>
      <c r="G27" s="394"/>
      <c r="H27" s="394"/>
      <c r="I27" s="394"/>
      <c r="J27" s="395"/>
      <c r="K27" s="2031"/>
      <c r="L27" s="2031"/>
      <c r="M27" s="2031"/>
      <c r="N27" s="2031"/>
    </row>
    <row r="28" spans="1:14" x14ac:dyDescent="0.25">
      <c r="A28" s="394"/>
      <c r="B28" s="394"/>
      <c r="C28" s="394"/>
      <c r="D28" s="394"/>
      <c r="E28" s="394"/>
      <c r="F28" s="394"/>
      <c r="G28" s="394"/>
      <c r="H28" s="394"/>
      <c r="I28" s="394"/>
      <c r="J28" s="395"/>
      <c r="K28" s="2031"/>
      <c r="L28" s="2031"/>
      <c r="M28" s="2031"/>
      <c r="N28" s="2031"/>
    </row>
    <row r="29" spans="1:14" x14ac:dyDescent="0.25">
      <c r="A29" s="394"/>
      <c r="B29" s="394"/>
      <c r="C29" s="394"/>
      <c r="D29" s="394"/>
      <c r="E29" s="394"/>
      <c r="F29" s="394"/>
      <c r="G29" s="394"/>
      <c r="H29" s="394"/>
      <c r="I29" s="394"/>
      <c r="J29" s="395"/>
      <c r="K29" s="2031"/>
      <c r="L29" s="2031"/>
      <c r="M29" s="2031"/>
      <c r="N29" s="2031"/>
    </row>
    <row r="30" spans="1:14" x14ac:dyDescent="0.25">
      <c r="A30" s="394"/>
      <c r="B30" s="394"/>
      <c r="C30" s="394"/>
      <c r="D30" s="394"/>
      <c r="E30" s="394"/>
      <c r="F30" s="394"/>
      <c r="G30" s="394"/>
      <c r="H30" s="394"/>
      <c r="I30" s="394"/>
      <c r="J30" s="395"/>
      <c r="K30" s="2031"/>
      <c r="L30" s="2031"/>
      <c r="M30" s="2031"/>
      <c r="N30" s="2031"/>
    </row>
    <row r="31" spans="1:14" x14ac:dyDescent="0.25">
      <c r="A31" s="394"/>
      <c r="B31" s="394"/>
      <c r="C31" s="394"/>
      <c r="D31" s="394"/>
      <c r="E31" s="394"/>
      <c r="F31" s="394"/>
      <c r="G31" s="394"/>
      <c r="H31" s="394"/>
      <c r="I31" s="394"/>
      <c r="J31" s="395"/>
      <c r="K31" s="2031"/>
      <c r="L31" s="2031"/>
      <c r="M31" s="2031"/>
      <c r="N31" s="2031"/>
    </row>
    <row r="32" spans="1:14" x14ac:dyDescent="0.25">
      <c r="A32" s="394"/>
      <c r="B32" s="394"/>
      <c r="C32" s="394"/>
      <c r="D32" s="394"/>
      <c r="E32" s="394"/>
      <c r="F32" s="394"/>
      <c r="G32" s="394"/>
      <c r="H32" s="394"/>
      <c r="I32" s="394"/>
      <c r="J32" s="395"/>
      <c r="K32" s="2031"/>
      <c r="L32" s="2031"/>
      <c r="M32" s="2031"/>
      <c r="N32" s="2031"/>
    </row>
    <row r="33" spans="1:20" x14ac:dyDescent="0.25">
      <c r="A33" s="394"/>
      <c r="B33" s="394"/>
      <c r="C33" s="394"/>
      <c r="D33" s="394"/>
      <c r="E33" s="394"/>
      <c r="F33" s="394"/>
      <c r="G33" s="394"/>
      <c r="H33" s="394"/>
      <c r="I33" s="394"/>
      <c r="J33" s="395"/>
      <c r="K33" s="2031"/>
      <c r="L33" s="2031"/>
      <c r="M33" s="2031"/>
      <c r="N33" s="2031"/>
    </row>
    <row r="34" spans="1:20" x14ac:dyDescent="0.25">
      <c r="A34" s="394"/>
      <c r="B34" s="394"/>
      <c r="C34" s="394"/>
      <c r="D34" s="394"/>
      <c r="E34" s="394"/>
      <c r="F34" s="394"/>
      <c r="G34" s="394"/>
      <c r="H34" s="394"/>
      <c r="I34" s="394"/>
      <c r="J34" s="395"/>
      <c r="K34" s="2031"/>
      <c r="L34" s="2031"/>
      <c r="M34" s="2031"/>
      <c r="N34" s="2031"/>
      <c r="O34" s="1845" t="s">
        <v>5</v>
      </c>
      <c r="P34" s="1845" t="s">
        <v>6</v>
      </c>
    </row>
    <row r="35" spans="1:20" x14ac:dyDescent="0.25">
      <c r="A35" s="394"/>
      <c r="B35" s="394"/>
      <c r="C35" s="394"/>
      <c r="D35" s="394"/>
      <c r="E35" s="394"/>
      <c r="F35" s="394"/>
      <c r="G35" s="394"/>
      <c r="H35" s="394"/>
      <c r="I35" s="394"/>
      <c r="J35" s="395"/>
      <c r="K35" s="2031"/>
      <c r="L35" s="2031"/>
      <c r="M35" s="2031"/>
      <c r="N35" s="2031"/>
      <c r="O35" s="1845" t="s">
        <v>419</v>
      </c>
      <c r="P35" s="1845" t="s">
        <v>407</v>
      </c>
    </row>
    <row r="36" spans="1:20" x14ac:dyDescent="0.25">
      <c r="A36" s="394"/>
      <c r="B36" s="394"/>
      <c r="C36" s="394"/>
      <c r="D36" s="394"/>
      <c r="E36" s="394"/>
      <c r="F36" s="394"/>
      <c r="G36" s="394"/>
      <c r="H36" s="394"/>
      <c r="I36" s="394"/>
      <c r="J36" s="395"/>
      <c r="K36" s="2032" t="s">
        <v>1511</v>
      </c>
      <c r="L36" s="2031"/>
      <c r="M36" s="2031"/>
      <c r="N36" s="2031"/>
      <c r="O36" s="1845" t="s">
        <v>3</v>
      </c>
      <c r="P36" s="1845" t="s">
        <v>393</v>
      </c>
    </row>
    <row r="37" spans="1:20" x14ac:dyDescent="0.25">
      <c r="A37" s="394"/>
      <c r="B37" s="394"/>
      <c r="C37" s="394"/>
      <c r="D37" s="394"/>
      <c r="E37" s="394"/>
      <c r="F37" s="394"/>
      <c r="G37" s="394"/>
      <c r="H37" s="394"/>
      <c r="I37" s="394"/>
      <c r="J37" s="395"/>
      <c r="K37" s="2031"/>
      <c r="L37" s="2031"/>
      <c r="M37" s="2031"/>
      <c r="N37" s="2031"/>
      <c r="O37" s="1845" t="s">
        <v>7</v>
      </c>
      <c r="P37" s="1845" t="s">
        <v>8</v>
      </c>
    </row>
    <row r="38" spans="1:20" x14ac:dyDescent="0.25">
      <c r="A38" s="394"/>
      <c r="B38" s="394"/>
      <c r="C38" s="394"/>
      <c r="D38" s="394"/>
      <c r="E38" s="394"/>
      <c r="F38" s="394"/>
      <c r="G38" s="394"/>
      <c r="H38" s="394"/>
      <c r="I38" s="394"/>
      <c r="J38" s="395"/>
      <c r="K38" s="2031"/>
      <c r="L38" s="2031"/>
      <c r="M38" s="2031"/>
      <c r="N38" s="2031"/>
    </row>
    <row r="39" spans="1:20" x14ac:dyDescent="0.25">
      <c r="A39" s="394"/>
      <c r="B39" s="394"/>
      <c r="C39" s="394"/>
      <c r="D39" s="394"/>
      <c r="E39" s="394"/>
      <c r="F39" s="394"/>
      <c r="G39" s="394"/>
      <c r="H39" s="394"/>
      <c r="I39" s="394"/>
      <c r="J39" s="395"/>
      <c r="K39" s="2033" t="s">
        <v>13</v>
      </c>
      <c r="L39" s="2034" t="s">
        <v>1512</v>
      </c>
      <c r="M39" s="2033" t="s">
        <v>1469</v>
      </c>
      <c r="N39" s="2041"/>
      <c r="O39" s="1845" t="s">
        <v>417</v>
      </c>
      <c r="P39" s="1845" t="s">
        <v>1294</v>
      </c>
    </row>
    <row r="40" spans="1:20" x14ac:dyDescent="0.25">
      <c r="A40" s="394"/>
      <c r="B40" s="394"/>
      <c r="C40" s="394"/>
      <c r="D40" s="394"/>
      <c r="E40" s="394"/>
      <c r="F40" s="394"/>
      <c r="G40" s="394"/>
      <c r="H40" s="394"/>
      <c r="I40" s="394"/>
      <c r="J40" s="400"/>
      <c r="K40" s="2035" t="s">
        <v>73</v>
      </c>
      <c r="L40" s="2036">
        <v>6943.4115739999979</v>
      </c>
      <c r="M40" s="2037">
        <v>0.22098637317980546</v>
      </c>
      <c r="N40" s="2041"/>
      <c r="O40" s="1845" t="s">
        <v>73</v>
      </c>
      <c r="P40" s="1845">
        <v>6943.4115739999979</v>
      </c>
    </row>
    <row r="41" spans="1:20" x14ac:dyDescent="0.25">
      <c r="A41" s="394"/>
      <c r="B41" s="394"/>
      <c r="C41" s="394"/>
      <c r="D41" s="394"/>
      <c r="E41" s="394"/>
      <c r="F41" s="394"/>
      <c r="G41" s="394"/>
      <c r="H41" s="394"/>
      <c r="I41" s="394"/>
      <c r="J41" s="400"/>
      <c r="K41" s="2035" t="s">
        <v>145</v>
      </c>
      <c r="L41" s="2036">
        <v>3480.8320449999997</v>
      </c>
      <c r="M41" s="2037">
        <v>0.11078364591737155</v>
      </c>
      <c r="N41" s="2041"/>
      <c r="O41" s="1845" t="s">
        <v>145</v>
      </c>
      <c r="P41" s="1845">
        <v>3480.8320449999997</v>
      </c>
    </row>
    <row r="42" spans="1:20" x14ac:dyDescent="0.25">
      <c r="A42" s="394"/>
      <c r="B42" s="394"/>
      <c r="C42" s="394"/>
      <c r="D42" s="394"/>
      <c r="E42" s="394"/>
      <c r="F42" s="394"/>
      <c r="G42" s="394"/>
      <c r="H42" s="394"/>
      <c r="I42" s="394"/>
      <c r="J42" s="400"/>
      <c r="K42" s="2035" t="s">
        <v>191</v>
      </c>
      <c r="L42" s="2036">
        <v>2460.3142769999981</v>
      </c>
      <c r="M42" s="2037">
        <v>7.8303860164738809E-2</v>
      </c>
      <c r="N42" s="2041"/>
      <c r="O42" s="1845" t="s">
        <v>191</v>
      </c>
      <c r="P42" s="1845">
        <v>2460.3142769999981</v>
      </c>
    </row>
    <row r="43" spans="1:20" x14ac:dyDescent="0.25">
      <c r="A43" s="394"/>
      <c r="B43" s="394"/>
      <c r="C43" s="394"/>
      <c r="D43" s="394"/>
      <c r="E43" s="394"/>
      <c r="F43" s="394"/>
      <c r="G43" s="394"/>
      <c r="H43" s="394"/>
      <c r="I43" s="394"/>
      <c r="J43" s="400"/>
      <c r="K43" s="2035" t="s">
        <v>105</v>
      </c>
      <c r="L43" s="2036">
        <v>2153.7741420000011</v>
      </c>
      <c r="M43" s="2037">
        <v>6.8547677350895814E-2</v>
      </c>
      <c r="N43" s="2041"/>
      <c r="O43" s="1845" t="s">
        <v>105</v>
      </c>
      <c r="P43" s="1845">
        <v>2153.7741420000011</v>
      </c>
    </row>
    <row r="44" spans="1:20" x14ac:dyDescent="0.25">
      <c r="A44" s="394"/>
      <c r="B44" s="394"/>
      <c r="C44" s="394"/>
      <c r="D44" s="394"/>
      <c r="E44" s="394"/>
      <c r="F44" s="394"/>
      <c r="G44" s="394"/>
      <c r="H44" s="394"/>
      <c r="I44" s="394"/>
      <c r="J44" s="400"/>
      <c r="K44" s="2035" t="s">
        <v>157</v>
      </c>
      <c r="L44" s="2036">
        <v>2078.1308099999992</v>
      </c>
      <c r="M44" s="2037">
        <v>6.6140194312368922E-2</v>
      </c>
      <c r="N44" s="2041"/>
      <c r="O44" s="1845" t="s">
        <v>157</v>
      </c>
      <c r="P44" s="1845">
        <v>2078.1308099999992</v>
      </c>
    </row>
    <row r="45" spans="1:20" x14ac:dyDescent="0.25">
      <c r="A45" s="394"/>
      <c r="B45" s="394"/>
      <c r="C45" s="394"/>
      <c r="D45" s="394"/>
      <c r="E45" s="394"/>
      <c r="F45" s="394"/>
      <c r="G45" s="394"/>
      <c r="H45" s="394"/>
      <c r="I45" s="394"/>
      <c r="J45" s="400"/>
      <c r="K45" s="2035" t="s">
        <v>93</v>
      </c>
      <c r="L45" s="2036">
        <v>2064.662221</v>
      </c>
      <c r="M45" s="2037">
        <v>6.571153260864615E-2</v>
      </c>
      <c r="N45" s="2041"/>
      <c r="O45" s="1845" t="s">
        <v>93</v>
      </c>
      <c r="P45" s="1845">
        <v>2064.662221</v>
      </c>
    </row>
    <row r="46" spans="1:20" x14ac:dyDescent="0.25">
      <c r="A46" s="394"/>
      <c r="B46" s="394"/>
      <c r="C46" s="394"/>
      <c r="D46" s="394"/>
      <c r="E46" s="394"/>
      <c r="F46" s="394"/>
      <c r="G46" s="394"/>
      <c r="H46" s="394"/>
      <c r="I46" s="394"/>
      <c r="J46" s="395"/>
      <c r="K46" s="2031" t="s">
        <v>1470</v>
      </c>
      <c r="L46" s="2036">
        <v>12238.964206597531</v>
      </c>
      <c r="M46" s="2037">
        <v>0.38952671646617337</v>
      </c>
      <c r="N46" s="2042"/>
      <c r="O46" s="1845" t="s">
        <v>198</v>
      </c>
      <c r="P46" s="1845">
        <v>19181.125068999994</v>
      </c>
    </row>
    <row r="47" spans="1:20" x14ac:dyDescent="0.25">
      <c r="A47" s="394"/>
      <c r="B47" s="394"/>
      <c r="C47" s="394"/>
      <c r="D47" s="394"/>
      <c r="E47" s="394"/>
      <c r="F47" s="394"/>
      <c r="G47" s="394"/>
      <c r="H47" s="394"/>
      <c r="I47" s="394"/>
      <c r="J47" s="395"/>
      <c r="K47" s="2031" t="s">
        <v>1513</v>
      </c>
      <c r="L47" s="2036">
        <v>31420.089275597526</v>
      </c>
      <c r="M47" s="2037">
        <v>1.0000000000000002</v>
      </c>
      <c r="N47" s="2031"/>
      <c r="T47" s="399"/>
    </row>
    <row r="48" spans="1:20" x14ac:dyDescent="0.25">
      <c r="A48" s="394"/>
      <c r="B48" s="394"/>
      <c r="C48" s="394"/>
      <c r="D48" s="394"/>
      <c r="E48" s="394"/>
      <c r="F48" s="394"/>
      <c r="G48" s="394"/>
      <c r="H48" s="394"/>
      <c r="I48" s="394"/>
      <c r="J48" s="395"/>
      <c r="K48" s="2031"/>
      <c r="L48" s="2031"/>
      <c r="M48" s="2031"/>
      <c r="N48" s="2031"/>
    </row>
    <row r="49" spans="1:14" x14ac:dyDescent="0.25">
      <c r="A49" s="394"/>
      <c r="B49" s="394"/>
      <c r="C49" s="394"/>
      <c r="D49" s="394"/>
      <c r="E49" s="394"/>
      <c r="F49" s="394"/>
      <c r="G49" s="394"/>
      <c r="H49" s="394"/>
      <c r="I49" s="394"/>
      <c r="J49" s="395"/>
      <c r="K49" s="2031"/>
      <c r="L49" s="2042"/>
      <c r="M49" s="2031"/>
      <c r="N49" s="2031"/>
    </row>
    <row r="50" spans="1:14" x14ac:dyDescent="0.25">
      <c r="A50" s="394"/>
      <c r="B50" s="394"/>
      <c r="C50" s="394"/>
      <c r="D50" s="394"/>
      <c r="E50" s="394"/>
      <c r="F50" s="394"/>
      <c r="G50" s="394"/>
      <c r="H50" s="394"/>
      <c r="I50" s="394"/>
      <c r="J50" s="395"/>
      <c r="K50" s="2031"/>
      <c r="L50" s="2042"/>
      <c r="M50" s="2031"/>
      <c r="N50" s="2031"/>
    </row>
    <row r="51" spans="1:14" x14ac:dyDescent="0.25">
      <c r="A51" s="394"/>
      <c r="B51" s="394"/>
      <c r="C51" s="394"/>
      <c r="D51" s="394"/>
      <c r="E51" s="394"/>
      <c r="F51" s="394"/>
      <c r="G51" s="394"/>
      <c r="H51" s="394"/>
      <c r="I51" s="394"/>
      <c r="J51" s="395"/>
      <c r="K51" s="2031"/>
      <c r="L51" s="2042"/>
      <c r="M51" s="2031"/>
      <c r="N51" s="2031"/>
    </row>
    <row r="52" spans="1:14" x14ac:dyDescent="0.25">
      <c r="A52" s="394"/>
      <c r="B52" s="394"/>
      <c r="C52" s="394"/>
      <c r="D52" s="394"/>
      <c r="E52" s="394"/>
      <c r="F52" s="394"/>
      <c r="G52" s="394"/>
      <c r="H52" s="394"/>
      <c r="I52" s="394"/>
      <c r="J52" s="395"/>
      <c r="K52" s="2031"/>
      <c r="L52" s="2042"/>
      <c r="M52" s="2039"/>
      <c r="N52" s="2040"/>
    </row>
    <row r="53" spans="1:14" x14ac:dyDescent="0.25">
      <c r="A53" s="394"/>
      <c r="B53" s="394"/>
      <c r="C53" s="394"/>
      <c r="D53" s="394"/>
      <c r="E53" s="394"/>
      <c r="F53" s="394"/>
      <c r="G53" s="394"/>
      <c r="H53" s="394"/>
      <c r="I53" s="394"/>
      <c r="J53" s="395"/>
      <c r="K53" s="2031"/>
      <c r="L53" s="2042"/>
      <c r="M53" s="2031"/>
      <c r="N53" s="2031"/>
    </row>
    <row r="54" spans="1:14" x14ac:dyDescent="0.25">
      <c r="A54" s="394"/>
      <c r="B54" s="394"/>
      <c r="C54" s="394"/>
      <c r="D54" s="394"/>
      <c r="E54" s="394"/>
      <c r="F54" s="394"/>
      <c r="G54" s="394"/>
      <c r="H54" s="394"/>
      <c r="I54" s="394"/>
      <c r="J54" s="395"/>
      <c r="K54" s="2043"/>
      <c r="L54" s="2042"/>
      <c r="M54" s="2031"/>
      <c r="N54" s="2031"/>
    </row>
    <row r="55" spans="1:14" x14ac:dyDescent="0.25">
      <c r="A55" s="394"/>
      <c r="B55" s="394"/>
      <c r="C55" s="394"/>
      <c r="D55" s="394"/>
      <c r="E55" s="394"/>
      <c r="F55" s="394"/>
      <c r="G55" s="394"/>
      <c r="H55" s="394"/>
      <c r="I55" s="394"/>
      <c r="J55" s="395"/>
      <c r="K55" s="2031"/>
      <c r="L55" s="2044"/>
      <c r="M55" s="2039"/>
      <c r="N55" s="2031"/>
    </row>
    <row r="56" spans="1:14" x14ac:dyDescent="0.25">
      <c r="A56" s="394"/>
      <c r="B56" s="394"/>
      <c r="C56" s="394"/>
      <c r="D56" s="394"/>
      <c r="E56" s="394"/>
      <c r="F56" s="394"/>
      <c r="G56" s="394"/>
      <c r="H56" s="394"/>
      <c r="I56" s="394"/>
      <c r="J56" s="395"/>
      <c r="K56" s="2031"/>
      <c r="L56" s="2031"/>
      <c r="M56" s="2031"/>
      <c r="N56" s="2031"/>
    </row>
    <row r="57" spans="1:14" x14ac:dyDescent="0.25">
      <c r="A57" s="394"/>
      <c r="B57" s="394"/>
      <c r="C57" s="394"/>
      <c r="D57" s="394"/>
      <c r="E57" s="394"/>
      <c r="F57" s="394"/>
      <c r="G57" s="394"/>
      <c r="H57" s="394"/>
      <c r="I57" s="394"/>
      <c r="J57" s="395"/>
      <c r="K57" s="2031"/>
      <c r="L57" s="2031"/>
      <c r="M57" s="2031"/>
      <c r="N57" s="2031"/>
    </row>
    <row r="58" spans="1:14" x14ac:dyDescent="0.25">
      <c r="A58" s="394"/>
      <c r="B58" s="394"/>
      <c r="C58" s="394"/>
      <c r="D58" s="394"/>
      <c r="E58" s="394"/>
      <c r="F58" s="394"/>
      <c r="G58" s="394"/>
      <c r="H58" s="394"/>
      <c r="I58" s="394"/>
      <c r="J58" s="395"/>
      <c r="K58" s="2031"/>
      <c r="L58" s="2031"/>
      <c r="M58" s="2031"/>
      <c r="N58" s="2031"/>
    </row>
    <row r="59" spans="1:14" x14ac:dyDescent="0.25">
      <c r="A59" s="394"/>
      <c r="B59" s="394"/>
      <c r="C59" s="394"/>
      <c r="D59" s="394"/>
      <c r="E59" s="394"/>
      <c r="F59" s="394"/>
      <c r="G59" s="394"/>
      <c r="H59" s="394"/>
      <c r="I59" s="394"/>
      <c r="J59" s="395"/>
      <c r="K59" s="2031"/>
      <c r="L59" s="2031"/>
      <c r="M59" s="2031"/>
      <c r="N59" s="2031"/>
    </row>
    <row r="60" spans="1:14" x14ac:dyDescent="0.25">
      <c r="A60" s="394"/>
      <c r="B60" s="394"/>
      <c r="C60" s="394"/>
      <c r="D60" s="394"/>
      <c r="E60" s="394"/>
      <c r="F60" s="394"/>
      <c r="G60" s="394"/>
      <c r="H60" s="394"/>
      <c r="I60" s="394"/>
      <c r="J60" s="395"/>
      <c r="K60" s="2031"/>
      <c r="L60" s="2031"/>
      <c r="M60" s="2031"/>
      <c r="N60" s="2031"/>
    </row>
    <row r="61" spans="1:14" x14ac:dyDescent="0.25">
      <c r="A61" s="394"/>
      <c r="B61" s="394"/>
      <c r="C61" s="394"/>
      <c r="D61" s="394"/>
      <c r="E61" s="394"/>
      <c r="F61" s="394"/>
      <c r="G61" s="394"/>
      <c r="H61" s="394"/>
      <c r="I61" s="394"/>
      <c r="J61" s="395"/>
      <c r="K61" s="2031"/>
      <c r="L61" s="2042"/>
      <c r="M61" s="2031"/>
      <c r="N61" s="2031"/>
    </row>
    <row r="62" spans="1:14" x14ac:dyDescent="0.25">
      <c r="A62" s="394"/>
      <c r="B62" s="394"/>
      <c r="C62" s="394"/>
      <c r="D62" s="394"/>
      <c r="E62" s="394"/>
      <c r="F62" s="394"/>
      <c r="G62" s="394"/>
      <c r="H62" s="394"/>
      <c r="I62" s="394"/>
      <c r="J62" s="395"/>
      <c r="K62" s="2031"/>
      <c r="L62" s="2031"/>
      <c r="M62" s="2031"/>
      <c r="N62" s="2031"/>
    </row>
    <row r="63" spans="1:14" x14ac:dyDescent="0.25">
      <c r="A63" s="394"/>
      <c r="B63" s="394"/>
      <c r="C63" s="394"/>
      <c r="D63" s="394"/>
      <c r="E63" s="394"/>
      <c r="F63" s="394"/>
      <c r="G63" s="394"/>
      <c r="H63" s="394"/>
      <c r="I63" s="394"/>
      <c r="J63" s="395"/>
      <c r="K63" s="2031"/>
      <c r="L63" s="2031"/>
      <c r="M63" s="2031"/>
      <c r="N63" s="2031"/>
    </row>
    <row r="64" spans="1:14" x14ac:dyDescent="0.25">
      <c r="A64" s="394"/>
      <c r="B64" s="394"/>
      <c r="C64" s="394"/>
      <c r="D64" s="394"/>
      <c r="E64" s="394"/>
      <c r="F64" s="394"/>
      <c r="G64" s="394"/>
      <c r="H64" s="394"/>
      <c r="I64" s="394"/>
      <c r="J64" s="395"/>
      <c r="K64" s="2031"/>
      <c r="L64" s="2042"/>
      <c r="M64" s="2031"/>
      <c r="N64" s="2031"/>
    </row>
    <row r="65" spans="1:16" x14ac:dyDescent="0.25">
      <c r="A65" s="394"/>
      <c r="B65" s="394"/>
      <c r="C65" s="394"/>
      <c r="D65" s="394"/>
      <c r="E65" s="394"/>
      <c r="F65" s="394"/>
      <c r="G65" s="394"/>
      <c r="H65" s="394"/>
      <c r="I65" s="394"/>
      <c r="J65" s="395"/>
      <c r="K65" s="2031"/>
      <c r="L65" s="2031"/>
      <c r="M65" s="2031"/>
      <c r="N65" s="2031"/>
    </row>
    <row r="66" spans="1:16" x14ac:dyDescent="0.25">
      <c r="A66" s="394"/>
      <c r="B66" s="394"/>
      <c r="C66" s="394"/>
      <c r="D66" s="394"/>
      <c r="E66" s="394"/>
      <c r="F66" s="394"/>
      <c r="G66" s="394"/>
      <c r="H66" s="394"/>
      <c r="I66" s="394"/>
      <c r="J66" s="395"/>
      <c r="K66" s="2031"/>
      <c r="L66" s="2031"/>
      <c r="M66" s="2031"/>
      <c r="N66" s="2031"/>
      <c r="O66" s="1845" t="s">
        <v>5</v>
      </c>
      <c r="P66" s="1845" t="s">
        <v>6</v>
      </c>
    </row>
    <row r="67" spans="1:16" x14ac:dyDescent="0.25">
      <c r="A67" s="394"/>
      <c r="B67" s="394"/>
      <c r="C67" s="394"/>
      <c r="D67" s="394"/>
      <c r="E67" s="394"/>
      <c r="F67" s="394"/>
      <c r="G67" s="394"/>
      <c r="H67" s="394"/>
      <c r="I67" s="394"/>
      <c r="J67" s="395"/>
      <c r="K67" s="2031"/>
      <c r="L67" s="2031"/>
      <c r="M67" s="2031"/>
      <c r="N67" s="2031"/>
      <c r="O67" s="1845" t="s">
        <v>419</v>
      </c>
      <c r="P67" s="1845" t="s">
        <v>408</v>
      </c>
    </row>
    <row r="68" spans="1:16" x14ac:dyDescent="0.25">
      <c r="A68" s="394"/>
      <c r="B68" s="394"/>
      <c r="C68" s="394"/>
      <c r="D68" s="394"/>
      <c r="E68" s="394"/>
      <c r="F68" s="394"/>
      <c r="G68" s="394"/>
      <c r="H68" s="394"/>
      <c r="I68" s="394"/>
      <c r="J68" s="395"/>
      <c r="K68" s="2031"/>
      <c r="L68" s="2031"/>
      <c r="M68" s="2031"/>
      <c r="N68" s="2031"/>
      <c r="O68" s="1845" t="s">
        <v>3</v>
      </c>
      <c r="P68" s="1845" t="s">
        <v>393</v>
      </c>
    </row>
    <row r="69" spans="1:16" x14ac:dyDescent="0.25">
      <c r="A69" s="394"/>
      <c r="B69" s="394"/>
      <c r="C69" s="394"/>
      <c r="D69" s="394"/>
      <c r="E69" s="394"/>
      <c r="F69" s="394"/>
      <c r="G69" s="394"/>
      <c r="H69" s="394"/>
      <c r="I69" s="394"/>
      <c r="J69" s="395"/>
      <c r="K69" s="2032" t="s">
        <v>1514</v>
      </c>
      <c r="L69" s="2031"/>
      <c r="M69" s="2031"/>
      <c r="N69" s="2031"/>
      <c r="O69" s="1845" t="s">
        <v>7</v>
      </c>
      <c r="P69" s="1845" t="s">
        <v>8</v>
      </c>
    </row>
    <row r="70" spans="1:16" x14ac:dyDescent="0.25">
      <c r="A70" s="394"/>
      <c r="B70" s="394"/>
      <c r="C70" s="394"/>
      <c r="D70" s="394"/>
      <c r="E70" s="394"/>
      <c r="F70" s="394"/>
      <c r="G70" s="394"/>
      <c r="H70" s="394"/>
      <c r="I70" s="394"/>
      <c r="J70" s="395"/>
      <c r="K70" s="2031"/>
      <c r="L70" s="2031"/>
      <c r="M70" s="2031"/>
      <c r="N70" s="2031"/>
    </row>
    <row r="71" spans="1:16" x14ac:dyDescent="0.25">
      <c r="A71" s="394"/>
      <c r="B71" s="394"/>
      <c r="C71" s="394"/>
      <c r="D71" s="394"/>
      <c r="E71" s="394"/>
      <c r="F71" s="394"/>
      <c r="G71" s="394"/>
      <c r="H71" s="394"/>
      <c r="I71" s="394"/>
      <c r="J71" s="395"/>
      <c r="K71" s="2031" t="s">
        <v>1480</v>
      </c>
      <c r="L71" s="2031"/>
      <c r="M71" s="2031"/>
      <c r="N71" s="2031"/>
      <c r="O71" s="1845" t="s">
        <v>417</v>
      </c>
      <c r="P71" s="1845" t="s">
        <v>1294</v>
      </c>
    </row>
    <row r="72" spans="1:16" x14ac:dyDescent="0.25">
      <c r="A72" s="394"/>
      <c r="B72" s="394"/>
      <c r="C72" s="394"/>
      <c r="D72" s="394"/>
      <c r="E72" s="394"/>
      <c r="F72" s="394"/>
      <c r="G72" s="394"/>
      <c r="H72" s="394"/>
      <c r="I72" s="394"/>
      <c r="J72" s="395"/>
      <c r="K72" s="2033" t="s">
        <v>13</v>
      </c>
      <c r="L72" s="2034" t="s">
        <v>1512</v>
      </c>
      <c r="M72" s="2033" t="s">
        <v>1469</v>
      </c>
      <c r="N72" s="2031"/>
      <c r="O72" s="1845" t="s">
        <v>145</v>
      </c>
      <c r="P72" s="1845">
        <v>8191.0308750000004</v>
      </c>
    </row>
    <row r="73" spans="1:16" x14ac:dyDescent="0.25">
      <c r="A73" s="394"/>
      <c r="B73" s="394"/>
      <c r="C73" s="394"/>
      <c r="D73" s="394"/>
      <c r="E73" s="394"/>
      <c r="F73" s="394"/>
      <c r="G73" s="394"/>
      <c r="H73" s="394"/>
      <c r="I73" s="394"/>
      <c r="J73" s="400"/>
      <c r="K73" s="2035" t="s">
        <v>145</v>
      </c>
      <c r="L73" s="2036">
        <v>8191.0308750000004</v>
      </c>
      <c r="M73" s="2037">
        <v>0.3256487869210089</v>
      </c>
      <c r="N73" s="2041"/>
      <c r="O73" s="1845" t="s">
        <v>113</v>
      </c>
      <c r="P73" s="1845">
        <v>5821.2107070000002</v>
      </c>
    </row>
    <row r="74" spans="1:16" x14ac:dyDescent="0.25">
      <c r="A74" s="394"/>
      <c r="B74" s="394"/>
      <c r="C74" s="394"/>
      <c r="D74" s="394"/>
      <c r="E74" s="394"/>
      <c r="F74" s="394"/>
      <c r="G74" s="394"/>
      <c r="H74" s="394"/>
      <c r="I74" s="394"/>
      <c r="J74" s="400"/>
      <c r="K74" s="2035" t="s">
        <v>113</v>
      </c>
      <c r="L74" s="2036">
        <v>5821.2107070000002</v>
      </c>
      <c r="M74" s="2037">
        <v>0.23143243311802786</v>
      </c>
      <c r="N74" s="2041"/>
      <c r="O74" s="1845" t="s">
        <v>115</v>
      </c>
      <c r="P74" s="1845">
        <v>3805.4219240000002</v>
      </c>
    </row>
    <row r="75" spans="1:16" x14ac:dyDescent="0.25">
      <c r="A75" s="394"/>
      <c r="B75" s="394"/>
      <c r="C75" s="394"/>
      <c r="D75" s="394"/>
      <c r="E75" s="394"/>
      <c r="F75" s="394"/>
      <c r="G75" s="394"/>
      <c r="H75" s="394"/>
      <c r="I75" s="394"/>
      <c r="J75" s="400"/>
      <c r="K75" s="2035" t="s">
        <v>115</v>
      </c>
      <c r="L75" s="2036">
        <v>3805.4219240000002</v>
      </c>
      <c r="M75" s="2037">
        <v>0.15129121745292065</v>
      </c>
      <c r="N75" s="2041"/>
      <c r="O75" s="1845" t="s">
        <v>105</v>
      </c>
      <c r="P75" s="1845">
        <v>1809.3203210000001</v>
      </c>
    </row>
    <row r="76" spans="1:16" x14ac:dyDescent="0.25">
      <c r="A76" s="394"/>
      <c r="B76" s="394"/>
      <c r="C76" s="394"/>
      <c r="D76" s="394"/>
      <c r="E76" s="394"/>
      <c r="F76" s="394"/>
      <c r="G76" s="394"/>
      <c r="H76" s="394"/>
      <c r="I76" s="394"/>
      <c r="J76" s="400"/>
      <c r="K76" s="2035" t="s">
        <v>105</v>
      </c>
      <c r="L76" s="2036">
        <v>1809.3203210000001</v>
      </c>
      <c r="M76" s="2037">
        <v>7.1932700129784394E-2</v>
      </c>
      <c r="N76" s="2041"/>
      <c r="O76" s="1845" t="s">
        <v>159</v>
      </c>
      <c r="P76" s="1845">
        <v>1522.4445510000003</v>
      </c>
    </row>
    <row r="77" spans="1:16" x14ac:dyDescent="0.25">
      <c r="A77" s="394"/>
      <c r="B77" s="394"/>
      <c r="C77" s="394"/>
      <c r="D77" s="394"/>
      <c r="E77" s="394"/>
      <c r="F77" s="394"/>
      <c r="G77" s="394"/>
      <c r="H77" s="394"/>
      <c r="I77" s="394"/>
      <c r="J77" s="400"/>
      <c r="K77" s="2035" t="s">
        <v>159</v>
      </c>
      <c r="L77" s="2036">
        <v>1522.4445510000003</v>
      </c>
      <c r="M77" s="2037">
        <v>6.0527451154022194E-2</v>
      </c>
      <c r="N77" s="2041"/>
      <c r="O77" s="1845" t="s">
        <v>195</v>
      </c>
      <c r="P77" s="1845">
        <v>1323.1561620000002</v>
      </c>
    </row>
    <row r="78" spans="1:16" x14ac:dyDescent="0.25">
      <c r="A78" s="394"/>
      <c r="B78" s="394"/>
      <c r="C78" s="394"/>
      <c r="D78" s="394"/>
      <c r="E78" s="394"/>
      <c r="F78" s="394"/>
      <c r="G78" s="394"/>
      <c r="H78" s="394"/>
      <c r="I78" s="394"/>
      <c r="J78" s="400"/>
      <c r="K78" s="2035" t="s">
        <v>195</v>
      </c>
      <c r="L78" s="2036">
        <v>1323.1561620000002</v>
      </c>
      <c r="M78" s="2037">
        <v>5.2604392003632636E-2</v>
      </c>
      <c r="N78" s="2041"/>
      <c r="O78" s="1845" t="s">
        <v>198</v>
      </c>
      <c r="P78" s="1845">
        <v>22472.58454</v>
      </c>
    </row>
    <row r="79" spans="1:16" x14ac:dyDescent="0.25">
      <c r="A79" s="394"/>
      <c r="B79" s="394"/>
      <c r="C79" s="394"/>
      <c r="D79" s="394"/>
      <c r="E79" s="394"/>
      <c r="F79" s="394"/>
      <c r="G79" s="394"/>
      <c r="H79" s="394"/>
      <c r="I79" s="394"/>
      <c r="J79" s="395"/>
      <c r="K79" s="2031" t="s">
        <v>1470</v>
      </c>
      <c r="L79" s="2036">
        <v>2680.3753480000123</v>
      </c>
      <c r="M79" s="2037">
        <v>0.10656301922060343</v>
      </c>
      <c r="N79" s="2041"/>
    </row>
    <row r="80" spans="1:16" x14ac:dyDescent="0.25">
      <c r="A80" s="394"/>
      <c r="B80" s="394"/>
      <c r="C80" s="394"/>
      <c r="D80" s="394"/>
      <c r="E80" s="394"/>
      <c r="F80" s="394"/>
      <c r="G80" s="394"/>
      <c r="H80" s="394"/>
      <c r="I80" s="394"/>
      <c r="J80" s="395"/>
      <c r="K80" s="2031" t="s">
        <v>1515</v>
      </c>
      <c r="L80" s="2036">
        <v>25152.959888000012</v>
      </c>
      <c r="M80" s="2037">
        <v>1</v>
      </c>
      <c r="N80" s="2045"/>
    </row>
    <row r="81" spans="1:19" x14ac:dyDescent="0.25">
      <c r="A81" s="394"/>
      <c r="B81" s="394"/>
      <c r="C81" s="394"/>
      <c r="D81" s="394"/>
      <c r="E81" s="394"/>
      <c r="F81" s="394"/>
      <c r="G81" s="394"/>
      <c r="H81" s="394"/>
      <c r="I81" s="394"/>
      <c r="J81" s="395"/>
      <c r="K81" s="2031"/>
      <c r="L81" s="2031"/>
      <c r="M81" s="2031"/>
      <c r="N81" s="2031"/>
    </row>
    <row r="82" spans="1:19" x14ac:dyDescent="0.25">
      <c r="A82" s="394"/>
      <c r="B82" s="394"/>
      <c r="C82" s="394"/>
      <c r="D82" s="394"/>
      <c r="E82" s="394"/>
      <c r="F82" s="394"/>
      <c r="G82" s="394"/>
      <c r="H82" s="394"/>
      <c r="I82" s="394"/>
      <c r="J82" s="395"/>
      <c r="K82" s="2031"/>
      <c r="L82" s="2044"/>
      <c r="M82" s="2031"/>
      <c r="N82" s="2031"/>
    </row>
    <row r="83" spans="1:19" x14ac:dyDescent="0.25">
      <c r="A83" s="394"/>
      <c r="B83" s="394"/>
      <c r="C83" s="394"/>
      <c r="D83" s="394"/>
      <c r="E83" s="394"/>
      <c r="F83" s="394"/>
      <c r="G83" s="394"/>
      <c r="H83" s="394"/>
      <c r="I83" s="394"/>
      <c r="J83" s="395"/>
      <c r="K83" s="2031"/>
      <c r="L83" s="2044"/>
      <c r="M83" s="2031"/>
      <c r="N83" s="2031"/>
    </row>
    <row r="84" spans="1:19" x14ac:dyDescent="0.25">
      <c r="A84" s="394"/>
      <c r="B84" s="394"/>
      <c r="C84" s="394"/>
      <c r="D84" s="394"/>
      <c r="E84" s="394"/>
      <c r="F84" s="394"/>
      <c r="G84" s="394"/>
      <c r="H84" s="394"/>
      <c r="I84" s="394"/>
      <c r="J84" s="395"/>
      <c r="K84" s="2031"/>
      <c r="L84" s="2044"/>
      <c r="M84" s="2031"/>
      <c r="N84" s="2031"/>
    </row>
    <row r="85" spans="1:19" x14ac:dyDescent="0.25">
      <c r="A85" s="394"/>
      <c r="B85" s="394"/>
      <c r="C85" s="394"/>
      <c r="D85" s="394"/>
      <c r="E85" s="394"/>
      <c r="F85" s="394"/>
      <c r="G85" s="394"/>
      <c r="H85" s="394"/>
      <c r="I85" s="394"/>
      <c r="J85" s="395"/>
      <c r="K85" s="2031"/>
      <c r="L85" s="2044"/>
      <c r="M85" s="2031"/>
      <c r="N85" s="2031"/>
    </row>
    <row r="86" spans="1:19" x14ac:dyDescent="0.25">
      <c r="A86" s="394"/>
      <c r="B86" s="394"/>
      <c r="C86" s="394"/>
      <c r="D86" s="394"/>
      <c r="E86" s="394"/>
      <c r="F86" s="394"/>
      <c r="G86" s="394"/>
      <c r="H86" s="394"/>
      <c r="I86" s="394"/>
      <c r="J86" s="395"/>
      <c r="K86" s="2031"/>
      <c r="L86" s="2044"/>
      <c r="M86" s="2031"/>
      <c r="N86" s="2031"/>
    </row>
    <row r="87" spans="1:19" x14ac:dyDescent="0.25">
      <c r="A87" s="394"/>
      <c r="B87" s="394"/>
      <c r="C87" s="394"/>
      <c r="D87" s="394"/>
      <c r="E87" s="394"/>
      <c r="F87" s="394"/>
      <c r="G87" s="394"/>
      <c r="H87" s="394"/>
      <c r="I87" s="394"/>
      <c r="J87" s="395"/>
      <c r="K87" s="2031"/>
      <c r="L87" s="2044"/>
      <c r="M87" s="2031"/>
      <c r="N87" s="2031"/>
    </row>
    <row r="88" spans="1:19" x14ac:dyDescent="0.25">
      <c r="A88" s="394"/>
      <c r="B88" s="394"/>
      <c r="C88" s="394"/>
      <c r="D88" s="394"/>
      <c r="E88" s="394"/>
      <c r="F88" s="394"/>
      <c r="G88" s="394"/>
      <c r="H88" s="394"/>
      <c r="I88" s="394"/>
      <c r="J88" s="395"/>
      <c r="K88" s="2031"/>
      <c r="L88" s="2044"/>
      <c r="M88" s="2039"/>
      <c r="N88" s="2039"/>
    </row>
    <row r="89" spans="1:19" x14ac:dyDescent="0.25">
      <c r="A89" s="394"/>
      <c r="B89" s="394"/>
      <c r="C89" s="394"/>
      <c r="D89" s="394"/>
      <c r="E89" s="394"/>
      <c r="F89" s="394"/>
      <c r="G89" s="394"/>
      <c r="H89" s="394"/>
      <c r="I89" s="394"/>
      <c r="J89" s="395"/>
      <c r="K89" s="2031"/>
      <c r="L89" s="2031"/>
      <c r="M89" s="2031"/>
      <c r="N89" s="2031"/>
    </row>
    <row r="90" spans="1:19" x14ac:dyDescent="0.25">
      <c r="A90" s="394"/>
      <c r="B90" s="394"/>
      <c r="C90" s="394"/>
      <c r="D90" s="394"/>
      <c r="E90" s="394"/>
      <c r="F90" s="394"/>
      <c r="G90" s="394"/>
      <c r="H90" s="394"/>
      <c r="I90" s="394"/>
      <c r="J90" s="395"/>
      <c r="K90" s="2031"/>
      <c r="L90" s="2031"/>
      <c r="M90" s="2031"/>
      <c r="N90" s="2031"/>
    </row>
    <row r="91" spans="1:19" x14ac:dyDescent="0.25">
      <c r="A91" s="394"/>
      <c r="B91" s="394"/>
      <c r="C91" s="394"/>
      <c r="D91" s="394"/>
      <c r="E91" s="394"/>
      <c r="F91" s="394"/>
      <c r="G91" s="394"/>
      <c r="H91" s="394"/>
      <c r="I91" s="394"/>
      <c r="J91" s="395"/>
      <c r="K91" s="2031"/>
      <c r="L91" s="2031"/>
      <c r="M91" s="2039"/>
      <c r="N91" s="2031"/>
    </row>
    <row r="92" spans="1:19" x14ac:dyDescent="0.25">
      <c r="A92" s="394"/>
      <c r="B92" s="394"/>
      <c r="C92" s="394"/>
      <c r="D92" s="394"/>
      <c r="E92" s="394"/>
      <c r="F92" s="394"/>
      <c r="G92" s="394"/>
      <c r="H92" s="394"/>
      <c r="I92" s="394"/>
      <c r="J92" s="395"/>
      <c r="K92" s="2031"/>
      <c r="L92" s="2031"/>
      <c r="M92" s="2031"/>
      <c r="N92" s="2031"/>
      <c r="R92" s="395"/>
      <c r="S92" s="395"/>
    </row>
    <row r="93" spans="1:19" x14ac:dyDescent="0.25">
      <c r="A93" s="394"/>
      <c r="B93" s="394"/>
      <c r="C93" s="394"/>
      <c r="D93" s="394"/>
      <c r="E93" s="394"/>
      <c r="F93" s="394"/>
      <c r="G93" s="394"/>
      <c r="H93" s="394"/>
      <c r="I93" s="394"/>
      <c r="J93" s="395"/>
      <c r="K93" s="2031"/>
      <c r="L93" s="2031"/>
      <c r="M93" s="2031"/>
      <c r="N93" s="2031"/>
      <c r="R93" s="395"/>
      <c r="S93" s="395"/>
    </row>
    <row r="94" spans="1:19" x14ac:dyDescent="0.25">
      <c r="A94" s="394"/>
      <c r="B94" s="394"/>
      <c r="C94" s="394"/>
      <c r="D94" s="394"/>
      <c r="E94" s="394"/>
      <c r="F94" s="394"/>
      <c r="G94" s="394"/>
      <c r="H94" s="394"/>
      <c r="I94" s="394"/>
      <c r="J94" s="395"/>
      <c r="K94" s="2031"/>
      <c r="L94" s="2031"/>
      <c r="M94" s="2031"/>
      <c r="N94" s="2031"/>
      <c r="O94" s="1845" t="s">
        <v>5</v>
      </c>
      <c r="P94" s="1845" t="s">
        <v>6</v>
      </c>
    </row>
    <row r="95" spans="1:19" x14ac:dyDescent="0.25">
      <c r="A95" s="394"/>
      <c r="B95" s="394"/>
      <c r="C95" s="394"/>
      <c r="D95" s="394"/>
      <c r="E95" s="394"/>
      <c r="F95" s="394"/>
      <c r="G95" s="394"/>
      <c r="H95" s="394"/>
      <c r="I95" s="394"/>
      <c r="J95" s="395"/>
      <c r="K95" s="2031"/>
      <c r="L95" s="2031"/>
      <c r="M95" s="2031"/>
      <c r="N95" s="2031"/>
      <c r="O95" s="1845" t="s">
        <v>419</v>
      </c>
      <c r="P95" s="1845" t="s">
        <v>409</v>
      </c>
    </row>
    <row r="96" spans="1:19" x14ac:dyDescent="0.25">
      <c r="A96" s="394"/>
      <c r="B96" s="394"/>
      <c r="C96" s="394"/>
      <c r="D96" s="394"/>
      <c r="E96" s="394"/>
      <c r="F96" s="394"/>
      <c r="G96" s="394"/>
      <c r="H96" s="394"/>
      <c r="I96" s="394"/>
      <c r="J96" s="395"/>
      <c r="K96" s="2032" t="s">
        <v>1473</v>
      </c>
      <c r="L96" s="2031"/>
      <c r="M96" s="2031"/>
      <c r="N96" s="2031"/>
      <c r="O96" s="1845" t="s">
        <v>3</v>
      </c>
      <c r="P96" s="1845" t="s">
        <v>393</v>
      </c>
    </row>
    <row r="97" spans="1:16" x14ac:dyDescent="0.25">
      <c r="A97" s="394"/>
      <c r="B97" s="394"/>
      <c r="C97" s="394"/>
      <c r="D97" s="394"/>
      <c r="E97" s="394"/>
      <c r="F97" s="394"/>
      <c r="G97" s="394"/>
      <c r="H97" s="394"/>
      <c r="I97" s="394"/>
      <c r="J97" s="395"/>
      <c r="K97" s="2031"/>
      <c r="L97" s="2031"/>
      <c r="M97" s="2031"/>
      <c r="N97" s="2031"/>
      <c r="O97" s="1845" t="s">
        <v>7</v>
      </c>
      <c r="P97" s="1845" t="s">
        <v>8</v>
      </c>
    </row>
    <row r="98" spans="1:16" x14ac:dyDescent="0.25">
      <c r="A98" s="394"/>
      <c r="B98" s="394"/>
      <c r="C98" s="394"/>
      <c r="D98" s="394"/>
      <c r="E98" s="394"/>
      <c r="F98" s="394"/>
      <c r="G98" s="394"/>
      <c r="H98" s="394"/>
      <c r="I98" s="394"/>
      <c r="J98" s="395"/>
      <c r="K98" s="2031"/>
      <c r="L98" s="2031"/>
      <c r="M98" s="2031"/>
      <c r="N98" s="2031"/>
    </row>
    <row r="99" spans="1:16" x14ac:dyDescent="0.25">
      <c r="A99" s="394"/>
      <c r="B99" s="394"/>
      <c r="C99" s="394"/>
      <c r="D99" s="394"/>
      <c r="E99" s="394"/>
      <c r="F99" s="394"/>
      <c r="G99" s="394"/>
      <c r="H99" s="394"/>
      <c r="I99" s="394"/>
      <c r="J99" s="395"/>
      <c r="K99" s="2031" t="s">
        <v>13</v>
      </c>
      <c r="L99" s="2031" t="s">
        <v>1512</v>
      </c>
      <c r="M99" s="2033" t="s">
        <v>1469</v>
      </c>
      <c r="N99" s="2031"/>
      <c r="O99" s="1845" t="s">
        <v>417</v>
      </c>
      <c r="P99" s="1845" t="s">
        <v>1294</v>
      </c>
    </row>
    <row r="100" spans="1:16" x14ac:dyDescent="0.25">
      <c r="A100" s="394"/>
      <c r="B100" s="394"/>
      <c r="C100" s="394"/>
      <c r="D100" s="394"/>
      <c r="E100" s="394"/>
      <c r="F100" s="394"/>
      <c r="G100" s="394"/>
      <c r="H100" s="394"/>
      <c r="I100" s="394"/>
      <c r="J100" s="395"/>
      <c r="K100" s="2035" t="s">
        <v>105</v>
      </c>
      <c r="L100" s="2046">
        <v>476.14256399999988</v>
      </c>
      <c r="M100" s="2037">
        <v>0.36164376097873507</v>
      </c>
      <c r="N100" s="2031"/>
      <c r="O100" s="1845" t="s">
        <v>105</v>
      </c>
      <c r="P100" s="1845">
        <v>476.14256399999988</v>
      </c>
    </row>
    <row r="101" spans="1:16" x14ac:dyDescent="0.25">
      <c r="A101" s="394"/>
      <c r="B101" s="394"/>
      <c r="C101" s="394"/>
      <c r="D101" s="394"/>
      <c r="E101" s="394"/>
      <c r="F101" s="394"/>
      <c r="G101" s="394"/>
      <c r="H101" s="394"/>
      <c r="I101" s="394"/>
      <c r="J101" s="395"/>
      <c r="K101" s="2035" t="s">
        <v>159</v>
      </c>
      <c r="L101" s="2046">
        <v>367.73601699999995</v>
      </c>
      <c r="M101" s="2037">
        <v>0.2793059186265483</v>
      </c>
      <c r="N101" s="2031"/>
      <c r="O101" s="1845" t="s">
        <v>159</v>
      </c>
      <c r="P101" s="1845">
        <v>367.73601699999995</v>
      </c>
    </row>
    <row r="102" spans="1:16" x14ac:dyDescent="0.25">
      <c r="A102" s="394"/>
      <c r="B102" s="394"/>
      <c r="C102" s="394"/>
      <c r="D102" s="394"/>
      <c r="E102" s="394"/>
      <c r="F102" s="394"/>
      <c r="G102" s="394"/>
      <c r="H102" s="394"/>
      <c r="I102" s="394"/>
      <c r="J102" s="395"/>
      <c r="K102" s="2035" t="s">
        <v>113</v>
      </c>
      <c r="L102" s="2046">
        <v>111.35656999999999</v>
      </c>
      <c r="M102" s="2037">
        <v>8.4578468360773956E-2</v>
      </c>
      <c r="N102" s="2031"/>
      <c r="O102" s="1845" t="s">
        <v>113</v>
      </c>
      <c r="P102" s="1845">
        <v>111.35656999999999</v>
      </c>
    </row>
    <row r="103" spans="1:16" x14ac:dyDescent="0.25">
      <c r="A103" s="394"/>
      <c r="B103" s="394"/>
      <c r="C103" s="394"/>
      <c r="D103" s="394"/>
      <c r="E103" s="394"/>
      <c r="F103" s="394"/>
      <c r="G103" s="394"/>
      <c r="H103" s="394"/>
      <c r="I103" s="394"/>
      <c r="J103" s="395"/>
      <c r="K103" s="2035" t="s">
        <v>125</v>
      </c>
      <c r="L103" s="2046">
        <v>104.790504</v>
      </c>
      <c r="M103" s="2037">
        <v>7.9591355292943713E-2</v>
      </c>
      <c r="N103" s="2031"/>
      <c r="O103" s="1845" t="s">
        <v>125</v>
      </c>
      <c r="P103" s="1845">
        <v>104.790504</v>
      </c>
    </row>
    <row r="104" spans="1:16" x14ac:dyDescent="0.25">
      <c r="A104" s="394"/>
      <c r="B104" s="394"/>
      <c r="C104" s="394"/>
      <c r="D104" s="394"/>
      <c r="E104" s="394"/>
      <c r="F104" s="394"/>
      <c r="G104" s="394"/>
      <c r="H104" s="394"/>
      <c r="I104" s="394"/>
      <c r="J104" s="395"/>
      <c r="K104" s="2035" t="s">
        <v>161</v>
      </c>
      <c r="L104" s="2046">
        <v>57.413201999999998</v>
      </c>
      <c r="M104" s="2037">
        <v>4.3606952772052197E-2</v>
      </c>
      <c r="N104" s="2031"/>
      <c r="O104" s="1845" t="s">
        <v>161</v>
      </c>
      <c r="P104" s="1845">
        <v>57.413201999999998</v>
      </c>
    </row>
    <row r="105" spans="1:16" x14ac:dyDescent="0.25">
      <c r="A105" s="394"/>
      <c r="B105" s="394"/>
      <c r="C105" s="394"/>
      <c r="D105" s="394"/>
      <c r="E105" s="394"/>
      <c r="F105" s="394"/>
      <c r="G105" s="394"/>
      <c r="H105" s="394"/>
      <c r="I105" s="394"/>
      <c r="J105" s="395"/>
      <c r="K105" s="2035" t="s">
        <v>193</v>
      </c>
      <c r="L105" s="2046">
        <v>52.700454999999998</v>
      </c>
      <c r="M105" s="2037">
        <v>4.0027487967848614E-2</v>
      </c>
      <c r="N105" s="2031"/>
      <c r="O105" s="1845" t="s">
        <v>193</v>
      </c>
      <c r="P105" s="1845">
        <v>52.700454999999998</v>
      </c>
    </row>
    <row r="106" spans="1:16" x14ac:dyDescent="0.25">
      <c r="A106" s="394"/>
      <c r="B106" s="394"/>
      <c r="C106" s="394"/>
      <c r="D106" s="394"/>
      <c r="E106" s="394"/>
      <c r="F106" s="394"/>
      <c r="G106" s="394"/>
      <c r="H106" s="394"/>
      <c r="I106" s="394"/>
      <c r="J106" s="395"/>
      <c r="K106" s="2031" t="s">
        <v>1470</v>
      </c>
      <c r="L106" s="2036">
        <v>146.46729199999959</v>
      </c>
      <c r="M106" s="2037">
        <v>0.11124605600109815</v>
      </c>
      <c r="N106" s="2031"/>
      <c r="O106" s="1845" t="s">
        <v>155</v>
      </c>
      <c r="P106" s="1845">
        <v>46.940327000000011</v>
      </c>
    </row>
    <row r="107" spans="1:16" x14ac:dyDescent="0.25">
      <c r="A107" s="394"/>
      <c r="B107" s="394"/>
      <c r="C107" s="394"/>
      <c r="D107" s="394"/>
      <c r="E107" s="394"/>
      <c r="F107" s="394"/>
      <c r="G107" s="394"/>
      <c r="H107" s="394"/>
      <c r="I107" s="394"/>
      <c r="J107" s="395"/>
      <c r="K107" s="2031" t="s">
        <v>1452</v>
      </c>
      <c r="L107" s="2036">
        <v>1316.6066039999994</v>
      </c>
      <c r="M107" s="2037">
        <v>1</v>
      </c>
      <c r="N107" s="2031"/>
      <c r="O107" s="1845" t="s">
        <v>153</v>
      </c>
      <c r="P107" s="1845">
        <v>45.821267999999996</v>
      </c>
    </row>
    <row r="108" spans="1:16" x14ac:dyDescent="0.25">
      <c r="A108" s="394"/>
      <c r="B108" s="394"/>
      <c r="C108" s="394"/>
      <c r="D108" s="394"/>
      <c r="E108" s="394"/>
      <c r="F108" s="394"/>
      <c r="G108" s="394"/>
      <c r="H108" s="394"/>
      <c r="I108" s="394"/>
      <c r="J108" s="395"/>
      <c r="K108" s="2031"/>
      <c r="L108" s="2031"/>
      <c r="M108" s="2031"/>
      <c r="N108" s="2031"/>
      <c r="O108" s="1845" t="s">
        <v>177</v>
      </c>
      <c r="P108" s="1845">
        <v>44.849500999999997</v>
      </c>
    </row>
    <row r="109" spans="1:16" x14ac:dyDescent="0.25">
      <c r="A109" s="394"/>
      <c r="B109" s="394"/>
      <c r="C109" s="394"/>
      <c r="D109" s="394"/>
      <c r="E109" s="394"/>
      <c r="F109" s="394"/>
      <c r="G109" s="394"/>
      <c r="H109" s="394"/>
      <c r="I109" s="394"/>
      <c r="J109" s="395"/>
      <c r="K109" s="2031"/>
      <c r="L109" s="2031"/>
      <c r="M109" s="2031"/>
      <c r="N109" s="2031"/>
      <c r="O109" s="1845" t="s">
        <v>198</v>
      </c>
      <c r="P109" s="1845">
        <v>1307.7504079999997</v>
      </c>
    </row>
    <row r="110" spans="1:16" x14ac:dyDescent="0.25">
      <c r="A110" s="394"/>
      <c r="B110" s="394"/>
      <c r="C110" s="394"/>
      <c r="D110" s="394"/>
      <c r="E110" s="394"/>
      <c r="F110" s="394"/>
      <c r="G110" s="394"/>
      <c r="H110" s="394"/>
      <c r="I110" s="394"/>
      <c r="J110" s="395"/>
      <c r="K110" s="2031"/>
      <c r="L110" s="2031"/>
      <c r="M110" s="2031"/>
      <c r="N110" s="2031"/>
    </row>
    <row r="111" spans="1:16" x14ac:dyDescent="0.25">
      <c r="A111" s="394"/>
      <c r="B111" s="394"/>
      <c r="C111" s="394"/>
      <c r="D111" s="394"/>
      <c r="E111" s="394"/>
      <c r="F111" s="394"/>
      <c r="G111" s="394"/>
      <c r="H111" s="394"/>
      <c r="I111" s="394"/>
      <c r="J111" s="395"/>
      <c r="K111" s="2031"/>
      <c r="L111" s="2031"/>
      <c r="M111" s="2031"/>
      <c r="N111" s="2031"/>
    </row>
    <row r="112" spans="1:16" x14ac:dyDescent="0.25">
      <c r="A112" s="394"/>
      <c r="B112" s="394"/>
      <c r="C112" s="394"/>
      <c r="D112" s="394"/>
      <c r="E112" s="394"/>
      <c r="F112" s="394"/>
      <c r="G112" s="394"/>
      <c r="H112" s="394"/>
      <c r="I112" s="394"/>
      <c r="J112" s="395"/>
      <c r="K112" s="2031"/>
      <c r="L112" s="2031"/>
      <c r="M112" s="2031"/>
      <c r="N112" s="2031"/>
    </row>
    <row r="113" spans="1:20" x14ac:dyDescent="0.25">
      <c r="A113" s="394"/>
      <c r="B113" s="394"/>
      <c r="C113" s="394"/>
      <c r="D113" s="394"/>
      <c r="E113" s="394"/>
      <c r="F113" s="394"/>
      <c r="G113" s="394"/>
      <c r="H113" s="394"/>
      <c r="I113" s="394"/>
      <c r="J113" s="395"/>
      <c r="K113" s="2031"/>
      <c r="L113" s="2031"/>
      <c r="M113" s="2031"/>
      <c r="N113" s="2031"/>
    </row>
    <row r="114" spans="1:20" x14ac:dyDescent="0.25">
      <c r="A114" s="394"/>
      <c r="B114" s="394"/>
      <c r="C114" s="394"/>
      <c r="D114" s="394"/>
      <c r="E114" s="394"/>
      <c r="F114" s="394"/>
      <c r="G114" s="394"/>
      <c r="H114" s="394"/>
      <c r="I114" s="394"/>
      <c r="J114" s="395"/>
      <c r="K114" s="2031"/>
      <c r="L114" s="2031"/>
      <c r="M114" s="2031"/>
      <c r="N114" s="2031"/>
    </row>
    <row r="115" spans="1:20" x14ac:dyDescent="0.25">
      <c r="A115" s="394"/>
      <c r="B115" s="394"/>
      <c r="C115" s="394"/>
      <c r="D115" s="394"/>
      <c r="E115" s="394"/>
      <c r="F115" s="394"/>
      <c r="G115" s="394"/>
      <c r="H115" s="394"/>
      <c r="I115" s="394"/>
      <c r="J115" s="395"/>
      <c r="K115" s="2031"/>
      <c r="L115" s="2031"/>
      <c r="M115" s="2031"/>
      <c r="N115" s="2031"/>
    </row>
    <row r="116" spans="1:20" x14ac:dyDescent="0.25">
      <c r="A116" s="394"/>
      <c r="B116" s="394"/>
      <c r="C116" s="394"/>
      <c r="D116" s="394"/>
      <c r="E116" s="394"/>
      <c r="F116" s="394"/>
      <c r="G116" s="394"/>
      <c r="H116" s="394"/>
      <c r="I116" s="394"/>
      <c r="J116" s="395"/>
      <c r="K116" s="2031"/>
      <c r="L116" s="2031"/>
      <c r="M116" s="2031"/>
      <c r="N116" s="2031"/>
    </row>
    <row r="117" spans="1:20" x14ac:dyDescent="0.25">
      <c r="A117" s="394"/>
      <c r="B117" s="394"/>
      <c r="C117" s="394"/>
      <c r="D117" s="394"/>
      <c r="E117" s="394"/>
      <c r="F117" s="394"/>
      <c r="G117" s="394"/>
      <c r="H117" s="394"/>
      <c r="I117" s="394"/>
      <c r="J117" s="395"/>
      <c r="K117" s="2031"/>
      <c r="L117" s="2031"/>
      <c r="M117" s="2031"/>
      <c r="N117" s="2031"/>
    </row>
    <row r="118" spans="1:20" x14ac:dyDescent="0.25">
      <c r="A118" s="394"/>
      <c r="B118" s="394"/>
      <c r="C118" s="394"/>
      <c r="D118" s="394"/>
      <c r="E118" s="394"/>
      <c r="F118" s="394"/>
      <c r="G118" s="394"/>
      <c r="H118" s="394"/>
      <c r="I118" s="394"/>
      <c r="J118" s="395"/>
      <c r="K118" s="2031"/>
      <c r="L118" s="2031"/>
      <c r="M118" s="2031"/>
      <c r="N118" s="2031"/>
    </row>
    <row r="119" spans="1:20" x14ac:dyDescent="0.25">
      <c r="A119" s="394"/>
      <c r="B119" s="394"/>
      <c r="C119" s="394"/>
      <c r="D119" s="394"/>
      <c r="E119" s="394"/>
      <c r="F119" s="394"/>
      <c r="G119" s="394"/>
      <c r="H119" s="394"/>
      <c r="I119" s="394"/>
      <c r="J119" s="395"/>
      <c r="K119" s="2031"/>
      <c r="L119" s="2031"/>
      <c r="M119" s="2031"/>
      <c r="N119" s="2031"/>
    </row>
    <row r="120" spans="1:20" x14ac:dyDescent="0.25">
      <c r="A120" s="394"/>
      <c r="B120" s="394"/>
      <c r="C120" s="394"/>
      <c r="D120" s="394"/>
      <c r="E120" s="394"/>
      <c r="F120" s="394"/>
      <c r="G120" s="394"/>
      <c r="H120" s="394"/>
      <c r="I120" s="394"/>
      <c r="J120" s="395"/>
      <c r="K120" s="2031"/>
      <c r="L120" s="2031"/>
      <c r="M120" s="2031"/>
      <c r="N120" s="2031"/>
      <c r="O120" s="1845" t="s">
        <v>5</v>
      </c>
      <c r="P120" s="1845" t="s">
        <v>6</v>
      </c>
      <c r="S120" s="395"/>
      <c r="T120" s="395"/>
    </row>
    <row r="121" spans="1:20" x14ac:dyDescent="0.25">
      <c r="A121" s="394"/>
      <c r="B121" s="394"/>
      <c r="C121" s="394"/>
      <c r="D121" s="394"/>
      <c r="E121" s="394"/>
      <c r="F121" s="394"/>
      <c r="G121" s="394"/>
      <c r="H121" s="394"/>
      <c r="I121" s="394"/>
      <c r="J121" s="395"/>
      <c r="K121" s="2032" t="s">
        <v>1474</v>
      </c>
      <c r="L121" s="2031"/>
      <c r="M121" s="2031"/>
      <c r="N121" s="2031"/>
      <c r="O121" s="1845" t="s">
        <v>419</v>
      </c>
      <c r="P121" s="1845" t="s">
        <v>410</v>
      </c>
    </row>
    <row r="122" spans="1:20" x14ac:dyDescent="0.25">
      <c r="A122" s="394"/>
      <c r="B122" s="394"/>
      <c r="C122" s="394"/>
      <c r="D122" s="394"/>
      <c r="E122" s="394"/>
      <c r="F122" s="394"/>
      <c r="G122" s="394"/>
      <c r="H122" s="394"/>
      <c r="I122" s="394"/>
      <c r="J122" s="395"/>
      <c r="K122" s="2031"/>
      <c r="L122" s="2031"/>
      <c r="M122" s="2031"/>
      <c r="N122" s="2031"/>
      <c r="O122" s="1845" t="s">
        <v>3</v>
      </c>
      <c r="P122" s="1845" t="s">
        <v>393</v>
      </c>
    </row>
    <row r="123" spans="1:20" x14ac:dyDescent="0.25">
      <c r="A123" s="394"/>
      <c r="B123" s="394"/>
      <c r="C123" s="394"/>
      <c r="D123" s="394"/>
      <c r="E123" s="394"/>
      <c r="F123" s="394"/>
      <c r="G123" s="394"/>
      <c r="H123" s="394"/>
      <c r="I123" s="394"/>
      <c r="J123" s="395"/>
      <c r="K123" s="2031"/>
      <c r="L123" s="2031"/>
      <c r="M123" s="2031"/>
      <c r="N123" s="2031"/>
      <c r="O123" s="1845" t="s">
        <v>7</v>
      </c>
      <c r="P123" s="1845" t="s">
        <v>8</v>
      </c>
    </row>
    <row r="124" spans="1:20" x14ac:dyDescent="0.25">
      <c r="A124" s="394"/>
      <c r="B124" s="394"/>
      <c r="C124" s="394"/>
      <c r="D124" s="394"/>
      <c r="E124" s="394"/>
      <c r="F124" s="394"/>
      <c r="G124" s="394"/>
      <c r="H124" s="394"/>
      <c r="I124" s="394"/>
      <c r="J124" s="395"/>
      <c r="K124" s="2031"/>
      <c r="L124" s="2031"/>
      <c r="M124" s="2031"/>
      <c r="N124" s="2031"/>
    </row>
    <row r="125" spans="1:20" x14ac:dyDescent="0.25">
      <c r="A125" s="394"/>
      <c r="B125" s="394"/>
      <c r="C125" s="394"/>
      <c r="D125" s="394"/>
      <c r="E125" s="394"/>
      <c r="F125" s="394"/>
      <c r="G125" s="394"/>
      <c r="H125" s="394"/>
      <c r="I125" s="394"/>
      <c r="J125" s="395"/>
      <c r="K125" s="2031"/>
      <c r="L125" s="2031"/>
      <c r="M125" s="2031"/>
      <c r="N125" s="2031"/>
      <c r="O125" s="1845" t="s">
        <v>417</v>
      </c>
      <c r="P125" s="1845" t="s">
        <v>1294</v>
      </c>
    </row>
    <row r="126" spans="1:20" x14ac:dyDescent="0.25">
      <c r="A126" s="394"/>
      <c r="B126" s="394"/>
      <c r="C126" s="394"/>
      <c r="D126" s="394"/>
      <c r="E126" s="394"/>
      <c r="F126" s="394"/>
      <c r="G126" s="394"/>
      <c r="H126" s="394"/>
      <c r="I126" s="394"/>
      <c r="J126" s="395"/>
      <c r="K126" s="2031" t="s">
        <v>13</v>
      </c>
      <c r="L126" s="2031" t="s">
        <v>1512</v>
      </c>
      <c r="M126" s="2033" t="s">
        <v>1469</v>
      </c>
      <c r="N126" s="2031"/>
      <c r="O126" s="1845" t="s">
        <v>113</v>
      </c>
      <c r="P126" s="1845">
        <v>1063.4885300000001</v>
      </c>
    </row>
    <row r="127" spans="1:20" x14ac:dyDescent="0.25">
      <c r="A127" s="394"/>
      <c r="B127" s="394"/>
      <c r="C127" s="394"/>
      <c r="D127" s="394"/>
      <c r="E127" s="394"/>
      <c r="F127" s="394"/>
      <c r="G127" s="394"/>
      <c r="H127" s="394"/>
      <c r="I127" s="394"/>
      <c r="J127" s="395"/>
      <c r="K127" s="2035" t="s">
        <v>113</v>
      </c>
      <c r="L127" s="2047">
        <v>1063.4885300000001</v>
      </c>
      <c r="M127" s="2037">
        <v>0.27509050514444006</v>
      </c>
      <c r="N127" s="2031"/>
      <c r="O127" s="1845" t="s">
        <v>111</v>
      </c>
      <c r="P127" s="1845">
        <v>614.92665</v>
      </c>
    </row>
    <row r="128" spans="1:20" x14ac:dyDescent="0.25">
      <c r="A128" s="394"/>
      <c r="B128" s="394"/>
      <c r="C128" s="394"/>
      <c r="D128" s="394"/>
      <c r="E128" s="394"/>
      <c r="F128" s="394"/>
      <c r="G128" s="394"/>
      <c r="H128" s="394"/>
      <c r="I128" s="394"/>
      <c r="J128" s="395"/>
      <c r="K128" s="2035" t="s">
        <v>111</v>
      </c>
      <c r="L128" s="2047">
        <v>614.92665</v>
      </c>
      <c r="M128" s="2037">
        <v>0.15906187796428636</v>
      </c>
      <c r="N128" s="2031"/>
      <c r="O128" s="1845" t="s">
        <v>159</v>
      </c>
      <c r="P128" s="1845">
        <v>497.98427599999997</v>
      </c>
    </row>
    <row r="129" spans="1:16" x14ac:dyDescent="0.25">
      <c r="A129" s="394"/>
      <c r="B129" s="394"/>
      <c r="C129" s="394"/>
      <c r="D129" s="394"/>
      <c r="E129" s="394"/>
      <c r="F129" s="394"/>
      <c r="G129" s="394"/>
      <c r="H129" s="394"/>
      <c r="I129" s="394"/>
      <c r="J129" s="395"/>
      <c r="K129" s="2035" t="s">
        <v>159</v>
      </c>
      <c r="L129" s="2047">
        <v>497.98427599999997</v>
      </c>
      <c r="M129" s="2037">
        <v>0.12881262202125326</v>
      </c>
      <c r="N129" s="2031"/>
      <c r="O129" s="1845" t="s">
        <v>165</v>
      </c>
      <c r="P129" s="1845">
        <v>481.8430790000001</v>
      </c>
    </row>
    <row r="130" spans="1:16" x14ac:dyDescent="0.25">
      <c r="A130" s="394"/>
      <c r="B130" s="394"/>
      <c r="C130" s="394"/>
      <c r="D130" s="394"/>
      <c r="E130" s="394"/>
      <c r="F130" s="394"/>
      <c r="G130" s="394"/>
      <c r="H130" s="394"/>
      <c r="I130" s="394"/>
      <c r="J130" s="395"/>
      <c r="K130" s="2035" t="s">
        <v>165</v>
      </c>
      <c r="L130" s="2047">
        <v>481.8430790000001</v>
      </c>
      <c r="M130" s="2037">
        <v>0.12463741005505942</v>
      </c>
      <c r="N130" s="2031"/>
      <c r="O130" s="1845" t="s">
        <v>109</v>
      </c>
      <c r="P130" s="1845">
        <v>457.67823900000002</v>
      </c>
    </row>
    <row r="131" spans="1:16" x14ac:dyDescent="0.25">
      <c r="A131" s="394"/>
      <c r="B131" s="394"/>
      <c r="C131" s="394"/>
      <c r="D131" s="394"/>
      <c r="E131" s="394"/>
      <c r="F131" s="394"/>
      <c r="G131" s="394"/>
      <c r="H131" s="394"/>
      <c r="I131" s="394"/>
      <c r="J131" s="395"/>
      <c r="K131" s="2035" t="s">
        <v>109</v>
      </c>
      <c r="L131" s="2047">
        <v>457.67823900000002</v>
      </c>
      <c r="M131" s="2037">
        <v>0.11838673799342976</v>
      </c>
      <c r="N131" s="2031"/>
      <c r="O131" s="1845" t="s">
        <v>105</v>
      </c>
      <c r="P131" s="1845">
        <v>438.19256799999982</v>
      </c>
    </row>
    <row r="132" spans="1:16" x14ac:dyDescent="0.25">
      <c r="A132" s="394"/>
      <c r="B132" s="394"/>
      <c r="C132" s="394"/>
      <c r="D132" s="394"/>
      <c r="E132" s="394"/>
      <c r="F132" s="394"/>
      <c r="G132" s="394"/>
      <c r="H132" s="394"/>
      <c r="I132" s="394"/>
      <c r="J132" s="395"/>
      <c r="K132" s="2035" t="s">
        <v>105</v>
      </c>
      <c r="L132" s="2047">
        <v>438.19256799999982</v>
      </c>
      <c r="M132" s="2037">
        <v>0.11334641745657506</v>
      </c>
      <c r="N132" s="2031"/>
      <c r="O132" s="1845" t="s">
        <v>163</v>
      </c>
      <c r="P132" s="1845">
        <v>162.580153</v>
      </c>
    </row>
    <row r="133" spans="1:16" x14ac:dyDescent="0.25">
      <c r="A133" s="394"/>
      <c r="B133" s="394"/>
      <c r="C133" s="394"/>
      <c r="D133" s="394"/>
      <c r="E133" s="394"/>
      <c r="F133" s="394"/>
      <c r="G133" s="394"/>
      <c r="H133" s="394"/>
      <c r="I133" s="394"/>
      <c r="J133" s="395"/>
      <c r="K133" s="2035" t="s">
        <v>1470</v>
      </c>
      <c r="L133" s="2047">
        <v>311.84535200000073</v>
      </c>
      <c r="M133" s="2037">
        <v>8.0664429364956033E-2</v>
      </c>
      <c r="N133" s="2031"/>
      <c r="O133" s="1845" t="s">
        <v>129</v>
      </c>
      <c r="P133" s="1845">
        <v>82.394667000000013</v>
      </c>
    </row>
    <row r="134" spans="1:16" x14ac:dyDescent="0.25">
      <c r="A134" s="394"/>
      <c r="B134" s="394"/>
      <c r="C134" s="394"/>
      <c r="D134" s="394"/>
      <c r="E134" s="394"/>
      <c r="F134" s="394"/>
      <c r="G134" s="394"/>
      <c r="H134" s="394"/>
      <c r="I134" s="394"/>
      <c r="J134" s="395"/>
      <c r="K134" s="2035" t="s">
        <v>1452</v>
      </c>
      <c r="L134" s="2047">
        <v>3865.9586940000008</v>
      </c>
      <c r="M134" s="2037">
        <v>1</v>
      </c>
      <c r="N134" s="2031"/>
      <c r="O134" s="1845" t="s">
        <v>127</v>
      </c>
      <c r="P134" s="1845">
        <v>65.644132000000013</v>
      </c>
    </row>
    <row r="135" spans="1:16" x14ac:dyDescent="0.25">
      <c r="A135" s="394"/>
      <c r="B135" s="394"/>
      <c r="C135" s="394"/>
      <c r="D135" s="394"/>
      <c r="E135" s="394"/>
      <c r="F135" s="394"/>
      <c r="G135" s="394"/>
      <c r="H135" s="394"/>
      <c r="I135" s="394"/>
      <c r="J135" s="395"/>
      <c r="K135" s="2031"/>
      <c r="L135" s="2031"/>
      <c r="M135" s="2031"/>
      <c r="N135" s="2031"/>
      <c r="O135" s="1845" t="s">
        <v>198</v>
      </c>
      <c r="P135" s="1845">
        <v>3864.7322939999999</v>
      </c>
    </row>
    <row r="136" spans="1:16" x14ac:dyDescent="0.25">
      <c r="A136" s="394"/>
      <c r="B136" s="394"/>
      <c r="C136" s="394"/>
      <c r="D136" s="394"/>
      <c r="E136" s="394"/>
      <c r="F136" s="394"/>
      <c r="G136" s="394"/>
      <c r="H136" s="394"/>
      <c r="I136" s="394"/>
      <c r="J136" s="395"/>
      <c r="K136" s="2031"/>
      <c r="L136" s="2031"/>
      <c r="M136" s="2031"/>
      <c r="N136" s="2031"/>
    </row>
    <row r="137" spans="1:16" x14ac:dyDescent="0.25">
      <c r="A137" s="394"/>
      <c r="B137" s="394"/>
      <c r="C137" s="394"/>
      <c r="D137" s="394"/>
      <c r="E137" s="394"/>
      <c r="F137" s="394"/>
      <c r="G137" s="394"/>
      <c r="H137" s="394"/>
      <c r="I137" s="394"/>
      <c r="J137" s="395"/>
      <c r="K137" s="2031"/>
      <c r="L137" s="2031"/>
      <c r="M137" s="2031"/>
      <c r="N137" s="2031"/>
    </row>
    <row r="138" spans="1:16" x14ac:dyDescent="0.25">
      <c r="A138" s="394"/>
      <c r="B138" s="394"/>
      <c r="C138" s="394"/>
      <c r="D138" s="394"/>
      <c r="E138" s="394"/>
      <c r="F138" s="394"/>
      <c r="G138" s="394"/>
      <c r="H138" s="394"/>
      <c r="I138" s="394"/>
      <c r="J138" s="395"/>
      <c r="K138" s="2031"/>
      <c r="L138" s="2031"/>
      <c r="M138" s="2031"/>
      <c r="N138" s="2031"/>
    </row>
    <row r="139" spans="1:16" x14ac:dyDescent="0.25">
      <c r="A139" s="394"/>
      <c r="B139" s="394"/>
      <c r="C139" s="394"/>
      <c r="D139" s="394"/>
      <c r="E139" s="394"/>
      <c r="F139" s="394"/>
      <c r="G139" s="394"/>
      <c r="H139" s="394"/>
      <c r="I139" s="394"/>
      <c r="J139" s="395"/>
      <c r="K139" s="2031"/>
      <c r="L139" s="2031"/>
      <c r="M139" s="2031"/>
      <c r="N139" s="2031"/>
    </row>
    <row r="140" spans="1:16" x14ac:dyDescent="0.25">
      <c r="A140" s="394"/>
      <c r="B140" s="394"/>
      <c r="C140" s="394"/>
      <c r="D140" s="394"/>
      <c r="E140" s="394"/>
      <c r="F140" s="394"/>
      <c r="G140" s="394"/>
      <c r="H140" s="394"/>
      <c r="I140" s="394"/>
      <c r="J140" s="395"/>
      <c r="K140" s="2031"/>
      <c r="L140" s="2031"/>
      <c r="M140" s="2031"/>
      <c r="N140" s="2031"/>
    </row>
    <row r="141" spans="1:16" x14ac:dyDescent="0.25">
      <c r="A141" s="394"/>
      <c r="B141" s="394"/>
      <c r="C141" s="394"/>
      <c r="D141" s="394"/>
      <c r="E141" s="394"/>
      <c r="F141" s="394"/>
      <c r="G141" s="394"/>
      <c r="H141" s="394"/>
      <c r="I141" s="394"/>
      <c r="J141" s="395"/>
      <c r="K141" s="2031"/>
      <c r="L141" s="2031"/>
      <c r="M141" s="2031"/>
      <c r="N141" s="2031"/>
    </row>
    <row r="142" spans="1:16" x14ac:dyDescent="0.25">
      <c r="A142" s="394"/>
      <c r="B142" s="394"/>
      <c r="C142" s="394"/>
      <c r="D142" s="394"/>
      <c r="E142" s="394"/>
      <c r="F142" s="394"/>
      <c r="G142" s="394"/>
      <c r="H142" s="394"/>
      <c r="I142" s="394"/>
      <c r="J142" s="395"/>
      <c r="K142" s="2031"/>
      <c r="L142" s="2031"/>
      <c r="M142" s="2031"/>
      <c r="N142" s="2031"/>
    </row>
    <row r="143" spans="1:16" x14ac:dyDescent="0.25">
      <c r="A143" s="394"/>
      <c r="B143" s="394"/>
      <c r="C143" s="394"/>
      <c r="D143" s="394"/>
      <c r="E143" s="394"/>
      <c r="F143" s="394"/>
      <c r="G143" s="394"/>
      <c r="H143" s="394"/>
      <c r="I143" s="394"/>
      <c r="J143" s="395"/>
      <c r="K143" s="2031"/>
      <c r="L143" s="2031"/>
      <c r="M143" s="2031"/>
      <c r="N143" s="2031"/>
    </row>
    <row r="144" spans="1:16" x14ac:dyDescent="0.25">
      <c r="A144" s="394"/>
      <c r="B144" s="394"/>
      <c r="C144" s="394"/>
      <c r="D144" s="394"/>
      <c r="E144" s="394"/>
      <c r="F144" s="394"/>
      <c r="G144" s="394"/>
      <c r="H144" s="394"/>
      <c r="I144" s="394"/>
      <c r="J144" s="395"/>
      <c r="K144" s="2031"/>
      <c r="L144" s="2044"/>
      <c r="M144" s="2031"/>
      <c r="N144" s="2031"/>
    </row>
    <row r="145" spans="1:14" x14ac:dyDescent="0.25">
      <c r="A145" s="394"/>
      <c r="B145" s="394"/>
      <c r="C145" s="394"/>
      <c r="D145" s="394"/>
      <c r="E145" s="394"/>
      <c r="F145" s="394"/>
      <c r="G145" s="394"/>
      <c r="H145" s="394"/>
      <c r="I145" s="394"/>
      <c r="J145" s="395"/>
      <c r="K145" s="2031"/>
      <c r="L145" s="2031"/>
      <c r="M145" s="2031"/>
      <c r="N145" s="2031"/>
    </row>
    <row r="146" spans="1:14" x14ac:dyDescent="0.25">
      <c r="A146" s="394"/>
      <c r="B146" s="394"/>
      <c r="C146" s="394"/>
      <c r="D146" s="394"/>
      <c r="E146" s="394"/>
      <c r="F146" s="394"/>
      <c r="G146" s="394"/>
      <c r="H146" s="394"/>
      <c r="I146" s="394"/>
      <c r="J146" s="395"/>
      <c r="K146" s="2031"/>
      <c r="L146" s="2031"/>
      <c r="M146" s="2031"/>
      <c r="N146" s="2031"/>
    </row>
    <row r="147" spans="1:14" x14ac:dyDescent="0.25">
      <c r="A147" s="394"/>
      <c r="B147" s="394"/>
      <c r="C147" s="394"/>
      <c r="D147" s="394"/>
      <c r="E147" s="394"/>
      <c r="F147" s="394"/>
      <c r="G147" s="394"/>
      <c r="H147" s="394"/>
      <c r="I147" s="394"/>
      <c r="J147" s="395"/>
      <c r="K147" s="2031"/>
      <c r="L147" s="2031"/>
      <c r="M147" s="2031"/>
      <c r="N147" s="2031"/>
    </row>
    <row r="148" spans="1:14" x14ac:dyDescent="0.25">
      <c r="A148" s="271"/>
      <c r="B148" s="271"/>
      <c r="C148" s="271"/>
      <c r="D148" s="271"/>
      <c r="E148" s="271"/>
      <c r="F148" s="271"/>
      <c r="G148" s="271"/>
      <c r="H148" s="271"/>
      <c r="I148" s="271"/>
    </row>
    <row r="149" spans="1:14" x14ac:dyDescent="0.25">
      <c r="A149" s="271"/>
      <c r="B149" s="271"/>
      <c r="C149" s="271"/>
      <c r="D149" s="271"/>
      <c r="E149" s="271"/>
      <c r="F149" s="271"/>
      <c r="G149" s="271"/>
      <c r="H149" s="271"/>
      <c r="I149" s="271"/>
    </row>
    <row r="150" spans="1:14" x14ac:dyDescent="0.25">
      <c r="A150" s="271"/>
      <c r="B150" s="271"/>
      <c r="C150" s="271"/>
      <c r="D150" s="271"/>
      <c r="E150" s="271"/>
      <c r="F150" s="271"/>
      <c r="G150" s="271"/>
      <c r="H150" s="271"/>
      <c r="I150" s="271"/>
    </row>
    <row r="151" spans="1:14" x14ac:dyDescent="0.25">
      <c r="A151" s="271"/>
      <c r="B151" s="271"/>
      <c r="C151" s="271"/>
      <c r="D151" s="271"/>
      <c r="E151" s="271"/>
      <c r="F151" s="271"/>
      <c r="G151" s="271"/>
      <c r="H151" s="271"/>
      <c r="I151" s="271"/>
    </row>
    <row r="152" spans="1:14" x14ac:dyDescent="0.25">
      <c r="A152" s="271"/>
      <c r="B152" s="271"/>
      <c r="C152" s="271"/>
      <c r="D152" s="271"/>
      <c r="E152" s="271"/>
      <c r="F152" s="271"/>
      <c r="G152" s="271"/>
      <c r="H152" s="271"/>
      <c r="I152" s="271"/>
    </row>
    <row r="153" spans="1:14" x14ac:dyDescent="0.25">
      <c r="A153" s="271"/>
      <c r="B153" s="271"/>
      <c r="C153" s="271"/>
      <c r="D153" s="271"/>
      <c r="E153" s="271"/>
      <c r="F153" s="271"/>
      <c r="G153" s="271"/>
      <c r="H153" s="271"/>
      <c r="I153" s="271"/>
    </row>
    <row r="154" spans="1:14" x14ac:dyDescent="0.25">
      <c r="A154" s="271"/>
      <c r="B154" s="271"/>
      <c r="C154" s="271"/>
      <c r="D154" s="271"/>
      <c r="E154" s="271"/>
      <c r="F154" s="271"/>
      <c r="G154" s="271"/>
      <c r="H154" s="271"/>
      <c r="I154" s="271"/>
    </row>
    <row r="155" spans="1:14" x14ac:dyDescent="0.25">
      <c r="A155" s="271"/>
      <c r="B155" s="271"/>
      <c r="C155" s="271"/>
      <c r="D155" s="271"/>
      <c r="E155" s="271"/>
      <c r="F155" s="271"/>
      <c r="G155" s="271"/>
      <c r="H155" s="271"/>
      <c r="I155" s="271"/>
    </row>
  </sheetData>
  <pageMargins left="0.78740157480314965" right="0.59055118110236227" top="0.59055118110236227" bottom="0.59055118110236227" header="0" footer="0"/>
  <pageSetup paperSize="9" scale="54" fitToHeight="2" orientation="portrait" r:id="rId1"/>
  <headerFooter alignWithMargins="0"/>
  <rowBreaks count="1" manualBreakCount="1">
    <brk id="87" max="8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6A13-7206-435E-A7D3-39E974FE80A3}">
  <sheetPr codeName="Hoja22">
    <pageSetUpPr fitToPage="1"/>
  </sheetPr>
  <dimension ref="A1:Q104"/>
  <sheetViews>
    <sheetView view="pageBreakPreview" zoomScale="80" zoomScaleNormal="100" zoomScaleSheetLayoutView="80" workbookViewId="0">
      <selection activeCell="K30" sqref="K30"/>
    </sheetView>
  </sheetViews>
  <sheetFormatPr baseColWidth="10" defaultRowHeight="16.5" x14ac:dyDescent="0.25"/>
  <cols>
    <col min="1" max="1" width="2.28515625" style="133" customWidth="1"/>
    <col min="2" max="2" width="5.140625" style="133" customWidth="1"/>
    <col min="3" max="3" width="61.5703125" style="133" customWidth="1"/>
    <col min="4" max="10" width="16.5703125" style="133" customWidth="1"/>
    <col min="11" max="11" width="7" style="133" customWidth="1"/>
    <col min="12" max="12" width="62" style="2048" bestFit="1" customWidth="1"/>
    <col min="13" max="13" width="26.7109375" style="2048" bestFit="1" customWidth="1"/>
    <col min="14" max="14" width="9.85546875" style="2048" bestFit="1" customWidth="1"/>
    <col min="15" max="15" width="12" style="2048" bestFit="1" customWidth="1"/>
    <col min="16" max="16" width="9.85546875" style="2048" bestFit="1" customWidth="1"/>
    <col min="17" max="17" width="15" style="2048" bestFit="1" customWidth="1"/>
    <col min="18" max="16384" width="11.42578125" style="133"/>
  </cols>
  <sheetData>
    <row r="1" spans="1:17" ht="20.25" x14ac:dyDescent="0.25">
      <c r="A1" s="662" t="s">
        <v>1516</v>
      </c>
      <c r="B1" s="663"/>
      <c r="C1" s="664"/>
      <c r="D1" s="497"/>
      <c r="E1" s="497"/>
      <c r="F1" s="497"/>
      <c r="G1" s="497"/>
      <c r="H1" s="497"/>
      <c r="I1" s="497"/>
      <c r="J1" s="497"/>
      <c r="K1" s="541"/>
      <c r="L1" s="2048" t="s">
        <v>394</v>
      </c>
      <c r="M1" s="2048" t="s">
        <v>395</v>
      </c>
    </row>
    <row r="2" spans="1:17" ht="17.25" x14ac:dyDescent="0.25">
      <c r="A2" s="541"/>
      <c r="B2" s="497"/>
      <c r="C2" s="664"/>
      <c r="D2" s="497"/>
      <c r="E2" s="497"/>
      <c r="F2" s="497"/>
      <c r="G2" s="497"/>
      <c r="H2" s="497"/>
      <c r="I2" s="497"/>
      <c r="J2" s="497"/>
      <c r="K2" s="541"/>
      <c r="L2" s="2048" t="s">
        <v>5</v>
      </c>
      <c r="M2" s="2048" t="s">
        <v>203</v>
      </c>
    </row>
    <row r="3" spans="1:17" ht="21" customHeight="1" x14ac:dyDescent="0.25">
      <c r="A3" s="541"/>
      <c r="B3" s="1588" t="s">
        <v>1054</v>
      </c>
      <c r="C3" s="1733" t="s">
        <v>10</v>
      </c>
      <c r="D3" s="1590" t="s">
        <v>1455</v>
      </c>
      <c r="E3" s="1591"/>
      <c r="F3" s="1591" t="s">
        <v>1457</v>
      </c>
      <c r="G3" s="1591"/>
      <c r="H3" s="1735" t="s">
        <v>1168</v>
      </c>
      <c r="I3" s="1592"/>
      <c r="J3" s="408" t="s">
        <v>1385</v>
      </c>
      <c r="K3" s="541"/>
      <c r="L3" s="2048" t="s">
        <v>7</v>
      </c>
      <c r="M3" s="2048" t="s">
        <v>8</v>
      </c>
    </row>
    <row r="4" spans="1:17" ht="21" customHeight="1" x14ac:dyDescent="0.25">
      <c r="A4" s="541"/>
      <c r="B4" s="1589"/>
      <c r="C4" s="1734"/>
      <c r="D4" s="406" t="s">
        <v>1445</v>
      </c>
      <c r="E4" s="407" t="s">
        <v>1446</v>
      </c>
      <c r="F4" s="407" t="s">
        <v>1445</v>
      </c>
      <c r="G4" s="407" t="s">
        <v>1446</v>
      </c>
      <c r="H4" s="407" t="s">
        <v>1445</v>
      </c>
      <c r="I4" s="407" t="s">
        <v>1446</v>
      </c>
      <c r="J4" s="665" t="s">
        <v>1462</v>
      </c>
      <c r="K4" s="541"/>
    </row>
    <row r="5" spans="1:17" ht="21" customHeight="1" x14ac:dyDescent="0.25">
      <c r="A5" s="541"/>
      <c r="B5" s="666">
        <v>1</v>
      </c>
      <c r="C5" s="667" t="str">
        <f>+L8</f>
        <v>Agroindustrial Laredo S.A.A.</v>
      </c>
      <c r="D5" s="668" t="str">
        <f>+IF(M8&lt;&gt;0,M8,"")</f>
        <v/>
      </c>
      <c r="E5" s="669" t="str">
        <f>+IF(N8&lt;&gt;0,N8,"")</f>
        <v/>
      </c>
      <c r="F5" s="668" t="str">
        <f>+IF(O8&lt;&gt;0,O8,"")</f>
        <v/>
      </c>
      <c r="G5" s="670">
        <f>+IF(P8&lt;&gt;0,P8,"")</f>
        <v>36.366399999999999</v>
      </c>
      <c r="H5" s="671" t="str">
        <f>+IF((M8+O8)&lt;&gt;0,M8+O8,"")</f>
        <v/>
      </c>
      <c r="I5" s="672">
        <f>+IF((N8+P8)&lt;&gt;0,N8+P8,"")</f>
        <v>36.366399999999999</v>
      </c>
      <c r="J5" s="673">
        <f>SUM(H5:I5)</f>
        <v>36.366399999999999</v>
      </c>
      <c r="K5" s="541"/>
      <c r="L5" s="1790" t="s">
        <v>1294</v>
      </c>
      <c r="M5" s="1790" t="s">
        <v>402</v>
      </c>
      <c r="N5" s="1790"/>
      <c r="O5" s="1790"/>
      <c r="P5" s="1790"/>
      <c r="Q5" s="1790"/>
    </row>
    <row r="6" spans="1:17" ht="21" customHeight="1" x14ac:dyDescent="0.25">
      <c r="A6" s="541"/>
      <c r="B6" s="674">
        <f>+B5+1</f>
        <v>2</v>
      </c>
      <c r="C6" s="675" t="str">
        <f t="shared" ref="C6:C69" si="0">+L9</f>
        <v>Agrolmos S.A.</v>
      </c>
      <c r="D6" s="668" t="str">
        <f t="shared" ref="D6:G21" si="1">+IF(M9&lt;&gt;0,M9,"")</f>
        <v/>
      </c>
      <c r="E6" s="669" t="str">
        <f t="shared" si="1"/>
        <v/>
      </c>
      <c r="F6" s="668" t="str">
        <f t="shared" si="1"/>
        <v/>
      </c>
      <c r="G6" s="670">
        <f t="shared" si="1"/>
        <v>50.548198999999997</v>
      </c>
      <c r="H6" s="671" t="str">
        <f t="shared" ref="H6:I21" si="2">+IF((M9+O9)&lt;&gt;0,M9+O9,"")</f>
        <v/>
      </c>
      <c r="I6" s="672">
        <f t="shared" si="2"/>
        <v>50.548198999999997</v>
      </c>
      <c r="J6" s="673">
        <f t="shared" ref="J6:J69" si="3">SUM(H6:I6)</f>
        <v>50.548198999999997</v>
      </c>
      <c r="K6" s="541"/>
      <c r="L6" s="1790"/>
      <c r="M6" s="1790" t="s">
        <v>1455</v>
      </c>
      <c r="N6" s="1790"/>
      <c r="O6" s="1790" t="s">
        <v>1456</v>
      </c>
      <c r="P6" s="1790"/>
      <c r="Q6" s="1790" t="s">
        <v>198</v>
      </c>
    </row>
    <row r="7" spans="1:17" ht="21" customHeight="1" x14ac:dyDescent="0.25">
      <c r="A7" s="541"/>
      <c r="B7" s="674">
        <f t="shared" ref="B7:B70" si="4">+B6+1</f>
        <v>3</v>
      </c>
      <c r="C7" s="675" t="str">
        <f t="shared" si="0"/>
        <v>Aguaytia Energy del Peru S.R.L.</v>
      </c>
      <c r="D7" s="668" t="str">
        <f t="shared" si="1"/>
        <v/>
      </c>
      <c r="E7" s="669" t="str">
        <f t="shared" si="1"/>
        <v/>
      </c>
      <c r="F7" s="668" t="str">
        <f t="shared" si="1"/>
        <v/>
      </c>
      <c r="G7" s="670">
        <f t="shared" si="1"/>
        <v>1.6539420000000002</v>
      </c>
      <c r="H7" s="671" t="str">
        <f t="shared" si="2"/>
        <v/>
      </c>
      <c r="I7" s="672">
        <f t="shared" si="2"/>
        <v>1.6539420000000002</v>
      </c>
      <c r="J7" s="673">
        <f t="shared" si="3"/>
        <v>1.6539420000000002</v>
      </c>
      <c r="K7" s="541"/>
      <c r="L7" s="1790" t="s">
        <v>417</v>
      </c>
      <c r="M7" s="1790" t="s">
        <v>407</v>
      </c>
      <c r="N7" s="1790" t="s">
        <v>408</v>
      </c>
      <c r="O7" s="1790" t="s">
        <v>407</v>
      </c>
      <c r="P7" s="1790" t="s">
        <v>408</v>
      </c>
      <c r="Q7" s="1790"/>
    </row>
    <row r="8" spans="1:17" ht="21" customHeight="1" x14ac:dyDescent="0.25">
      <c r="A8" s="541"/>
      <c r="B8" s="674">
        <f t="shared" si="4"/>
        <v>4</v>
      </c>
      <c r="C8" s="667" t="str">
        <f t="shared" si="0"/>
        <v>Ajeper S.A.</v>
      </c>
      <c r="D8" s="668" t="str">
        <f t="shared" si="1"/>
        <v/>
      </c>
      <c r="E8" s="669" t="str">
        <f t="shared" si="1"/>
        <v/>
      </c>
      <c r="F8" s="668" t="str">
        <f t="shared" si="1"/>
        <v/>
      </c>
      <c r="G8" s="670">
        <f t="shared" si="1"/>
        <v>4.3512999999999993</v>
      </c>
      <c r="H8" s="671" t="str">
        <f t="shared" si="2"/>
        <v/>
      </c>
      <c r="I8" s="672">
        <f t="shared" si="2"/>
        <v>4.3512999999999993</v>
      </c>
      <c r="J8" s="673">
        <f t="shared" si="3"/>
        <v>4.3512999999999993</v>
      </c>
      <c r="K8" s="541"/>
      <c r="L8" s="1790" t="s">
        <v>204</v>
      </c>
      <c r="M8" s="1790"/>
      <c r="N8" s="1790"/>
      <c r="O8" s="1790"/>
      <c r="P8" s="1790">
        <v>36.366399999999999</v>
      </c>
      <c r="Q8" s="1790">
        <v>36.366399999999999</v>
      </c>
    </row>
    <row r="9" spans="1:17" ht="21" customHeight="1" x14ac:dyDescent="0.25">
      <c r="A9" s="541"/>
      <c r="B9" s="674">
        <f t="shared" si="4"/>
        <v>5</v>
      </c>
      <c r="C9" s="667" t="str">
        <f t="shared" si="0"/>
        <v>Ajinomoto del Peru S.A.</v>
      </c>
      <c r="D9" s="668" t="str">
        <f t="shared" si="1"/>
        <v/>
      </c>
      <c r="E9" s="669" t="str">
        <f t="shared" si="1"/>
        <v/>
      </c>
      <c r="F9" s="668" t="str">
        <f t="shared" si="1"/>
        <v/>
      </c>
      <c r="G9" s="670">
        <v>0</v>
      </c>
      <c r="H9" s="671" t="str">
        <f t="shared" si="2"/>
        <v/>
      </c>
      <c r="I9" s="672">
        <v>0</v>
      </c>
      <c r="J9" s="673">
        <f t="shared" si="3"/>
        <v>0</v>
      </c>
      <c r="K9" s="541"/>
      <c r="L9" s="1790" t="s">
        <v>206</v>
      </c>
      <c r="M9" s="1790"/>
      <c r="N9" s="1790"/>
      <c r="O9" s="1790"/>
      <c r="P9" s="1790">
        <v>50.548198999999997</v>
      </c>
      <c r="Q9" s="1790">
        <v>50.548198999999997</v>
      </c>
    </row>
    <row r="10" spans="1:17" ht="21" customHeight="1" x14ac:dyDescent="0.25">
      <c r="A10" s="541"/>
      <c r="B10" s="674">
        <f t="shared" si="4"/>
        <v>6</v>
      </c>
      <c r="C10" s="667" t="str">
        <f t="shared" si="0"/>
        <v>Alicorp S.A.A.</v>
      </c>
      <c r="D10" s="668" t="str">
        <f t="shared" si="1"/>
        <v/>
      </c>
      <c r="E10" s="669">
        <f t="shared" si="1"/>
        <v>2.2970469999999996</v>
      </c>
      <c r="F10" s="668" t="str">
        <f t="shared" si="1"/>
        <v/>
      </c>
      <c r="G10" s="670" t="str">
        <f t="shared" si="1"/>
        <v/>
      </c>
      <c r="H10" s="671" t="str">
        <f t="shared" si="2"/>
        <v/>
      </c>
      <c r="I10" s="672">
        <f t="shared" si="2"/>
        <v>2.2970469999999996</v>
      </c>
      <c r="J10" s="673">
        <f t="shared" si="3"/>
        <v>2.2970469999999996</v>
      </c>
      <c r="K10" s="541"/>
      <c r="L10" s="1790" t="s">
        <v>208</v>
      </c>
      <c r="M10" s="1790"/>
      <c r="N10" s="1790"/>
      <c r="O10" s="1790"/>
      <c r="P10" s="1790">
        <v>1.6539420000000002</v>
      </c>
      <c r="Q10" s="1790">
        <v>1.6539420000000002</v>
      </c>
    </row>
    <row r="11" spans="1:17" ht="21" customHeight="1" x14ac:dyDescent="0.25">
      <c r="A11" s="541"/>
      <c r="B11" s="674">
        <f t="shared" si="4"/>
        <v>7</v>
      </c>
      <c r="C11" s="667" t="str">
        <f t="shared" si="0"/>
        <v>Anabi S.A.C.</v>
      </c>
      <c r="D11" s="668" t="str">
        <f t="shared" si="1"/>
        <v/>
      </c>
      <c r="E11" s="669" t="str">
        <f t="shared" si="1"/>
        <v/>
      </c>
      <c r="F11" s="668" t="str">
        <f t="shared" si="1"/>
        <v/>
      </c>
      <c r="G11" s="670">
        <f t="shared" si="1"/>
        <v>0.35076800000000002</v>
      </c>
      <c r="H11" s="671" t="str">
        <f t="shared" si="2"/>
        <v/>
      </c>
      <c r="I11" s="672">
        <f t="shared" si="2"/>
        <v>0.35076800000000002</v>
      </c>
      <c r="J11" s="673">
        <f t="shared" si="3"/>
        <v>0.35076800000000002</v>
      </c>
      <c r="K11" s="541"/>
      <c r="L11" s="1790" t="s">
        <v>210</v>
      </c>
      <c r="M11" s="1790"/>
      <c r="N11" s="1790"/>
      <c r="O11" s="1790"/>
      <c r="P11" s="1790">
        <v>4.3512999999999993</v>
      </c>
      <c r="Q11" s="1790">
        <v>4.3512999999999993</v>
      </c>
    </row>
    <row r="12" spans="1:17" ht="21" customHeight="1" x14ac:dyDescent="0.25">
      <c r="A12" s="541"/>
      <c r="B12" s="674">
        <f t="shared" si="4"/>
        <v>8</v>
      </c>
      <c r="C12" s="667" t="str">
        <f t="shared" si="0"/>
        <v>Anglo American Quellaveco S.A.</v>
      </c>
      <c r="D12" s="668" t="str">
        <f t="shared" si="1"/>
        <v/>
      </c>
      <c r="E12" s="669" t="str">
        <f t="shared" si="1"/>
        <v/>
      </c>
      <c r="F12" s="668" t="str">
        <f t="shared" si="1"/>
        <v/>
      </c>
      <c r="G12" s="670">
        <f t="shared" si="1"/>
        <v>2.1769060000000002</v>
      </c>
      <c r="H12" s="671" t="str">
        <f t="shared" si="2"/>
        <v/>
      </c>
      <c r="I12" s="672">
        <f t="shared" si="2"/>
        <v>2.1769060000000002</v>
      </c>
      <c r="J12" s="673">
        <f t="shared" si="3"/>
        <v>2.1769060000000002</v>
      </c>
      <c r="K12" s="541"/>
      <c r="L12" s="1790" t="s">
        <v>212</v>
      </c>
      <c r="M12" s="1790"/>
      <c r="N12" s="1790"/>
      <c r="O12" s="1790"/>
      <c r="P12" s="1790">
        <v>0</v>
      </c>
      <c r="Q12" s="1790">
        <v>0</v>
      </c>
    </row>
    <row r="13" spans="1:17" ht="21" customHeight="1" x14ac:dyDescent="0.25">
      <c r="A13" s="541"/>
      <c r="B13" s="674">
        <f t="shared" si="4"/>
        <v>9</v>
      </c>
      <c r="C13" s="667" t="str">
        <f t="shared" si="0"/>
        <v>APM Terminals Callao S.A.</v>
      </c>
      <c r="D13" s="668" t="str">
        <f t="shared" si="1"/>
        <v/>
      </c>
      <c r="E13" s="669" t="str">
        <f t="shared" si="1"/>
        <v/>
      </c>
      <c r="F13" s="668" t="str">
        <f t="shared" si="1"/>
        <v/>
      </c>
      <c r="G13" s="670">
        <f t="shared" si="1"/>
        <v>1.2359999999999999E-2</v>
      </c>
      <c r="H13" s="671" t="str">
        <f t="shared" si="2"/>
        <v/>
      </c>
      <c r="I13" s="672">
        <f t="shared" si="2"/>
        <v>1.2359999999999999E-2</v>
      </c>
      <c r="J13" s="673">
        <f t="shared" si="3"/>
        <v>1.2359999999999999E-2</v>
      </c>
      <c r="K13" s="541"/>
      <c r="L13" s="1790" t="s">
        <v>214</v>
      </c>
      <c r="M13" s="1790"/>
      <c r="N13" s="1790">
        <v>2.2970469999999996</v>
      </c>
      <c r="O13" s="1790"/>
      <c r="P13" s="1790"/>
      <c r="Q13" s="1790">
        <v>2.2970469999999996</v>
      </c>
    </row>
    <row r="14" spans="1:17" ht="21" customHeight="1" x14ac:dyDescent="0.25">
      <c r="A14" s="541"/>
      <c r="B14" s="674">
        <f t="shared" si="4"/>
        <v>10</v>
      </c>
      <c r="C14" s="667" t="str">
        <f t="shared" si="0"/>
        <v>Apumayo S.A.C.</v>
      </c>
      <c r="D14" s="668" t="str">
        <f t="shared" si="1"/>
        <v/>
      </c>
      <c r="E14" s="669" t="str">
        <f t="shared" si="1"/>
        <v/>
      </c>
      <c r="F14" s="668" t="str">
        <f t="shared" si="1"/>
        <v/>
      </c>
      <c r="G14" s="670">
        <v>0</v>
      </c>
      <c r="H14" s="671" t="str">
        <f t="shared" si="2"/>
        <v/>
      </c>
      <c r="I14" s="672">
        <v>0</v>
      </c>
      <c r="J14" s="673">
        <f t="shared" si="3"/>
        <v>0</v>
      </c>
      <c r="K14" s="541"/>
      <c r="L14" s="1790" t="s">
        <v>216</v>
      </c>
      <c r="M14" s="1790"/>
      <c r="N14" s="1790"/>
      <c r="O14" s="1790"/>
      <c r="P14" s="1790">
        <v>0.35076800000000002</v>
      </c>
      <c r="Q14" s="1790">
        <v>0.35076800000000002</v>
      </c>
    </row>
    <row r="15" spans="1:17" ht="21" customHeight="1" x14ac:dyDescent="0.25">
      <c r="A15" s="541"/>
      <c r="B15" s="674">
        <f t="shared" si="4"/>
        <v>11</v>
      </c>
      <c r="C15" s="667" t="str">
        <f t="shared" si="0"/>
        <v>Aris Indsutrial S.A.</v>
      </c>
      <c r="D15" s="668" t="str">
        <f t="shared" si="1"/>
        <v/>
      </c>
      <c r="E15" s="669" t="str">
        <f t="shared" si="1"/>
        <v/>
      </c>
      <c r="F15" s="668" t="str">
        <f t="shared" si="1"/>
        <v/>
      </c>
      <c r="G15" s="670">
        <f t="shared" si="1"/>
        <v>2.1150000000000002</v>
      </c>
      <c r="H15" s="671" t="str">
        <f t="shared" si="2"/>
        <v/>
      </c>
      <c r="I15" s="672">
        <f t="shared" si="2"/>
        <v>2.1150000000000002</v>
      </c>
      <c r="J15" s="673">
        <f t="shared" si="3"/>
        <v>2.1150000000000002</v>
      </c>
      <c r="K15" s="541"/>
      <c r="L15" s="1790" t="s">
        <v>218</v>
      </c>
      <c r="M15" s="1790"/>
      <c r="N15" s="1790"/>
      <c r="O15" s="1790"/>
      <c r="P15" s="1790">
        <v>2.1769060000000002</v>
      </c>
      <c r="Q15" s="1790">
        <v>2.1769060000000002</v>
      </c>
    </row>
    <row r="16" spans="1:17" ht="21" customHeight="1" x14ac:dyDescent="0.25">
      <c r="A16" s="541"/>
      <c r="B16" s="674">
        <f t="shared" si="4"/>
        <v>12</v>
      </c>
      <c r="C16" s="667" t="str">
        <f t="shared" si="0"/>
        <v>Aruntani S.A.C.</v>
      </c>
      <c r="D16" s="668" t="str">
        <f t="shared" si="1"/>
        <v/>
      </c>
      <c r="E16" s="669" t="str">
        <f t="shared" si="1"/>
        <v/>
      </c>
      <c r="F16" s="668" t="str">
        <f t="shared" si="1"/>
        <v/>
      </c>
      <c r="G16" s="670">
        <f t="shared" si="1"/>
        <v>6.6109999999999997E-3</v>
      </c>
      <c r="H16" s="671" t="str">
        <f t="shared" si="2"/>
        <v/>
      </c>
      <c r="I16" s="672">
        <f t="shared" si="2"/>
        <v>6.6109999999999997E-3</v>
      </c>
      <c r="J16" s="673">
        <f t="shared" si="3"/>
        <v>6.6109999999999997E-3</v>
      </c>
      <c r="K16" s="541"/>
      <c r="L16" s="1790" t="s">
        <v>220</v>
      </c>
      <c r="M16" s="1790"/>
      <c r="N16" s="1790"/>
      <c r="O16" s="1790"/>
      <c r="P16" s="1790">
        <v>1.2359999999999999E-2</v>
      </c>
      <c r="Q16" s="1790">
        <v>1.2359999999999999E-2</v>
      </c>
    </row>
    <row r="17" spans="1:17" ht="21" customHeight="1" x14ac:dyDescent="0.25">
      <c r="A17" s="541"/>
      <c r="B17" s="674">
        <f t="shared" si="4"/>
        <v>13</v>
      </c>
      <c r="C17" s="667" t="str">
        <f t="shared" si="0"/>
        <v>Austral Group S.A.A</v>
      </c>
      <c r="D17" s="668" t="str">
        <f t="shared" si="1"/>
        <v/>
      </c>
      <c r="E17" s="669" t="str">
        <f t="shared" si="1"/>
        <v/>
      </c>
      <c r="F17" s="668" t="str">
        <f t="shared" si="1"/>
        <v/>
      </c>
      <c r="G17" s="670">
        <f t="shared" si="1"/>
        <v>5.16E-2</v>
      </c>
      <c r="H17" s="671" t="str">
        <f t="shared" si="2"/>
        <v/>
      </c>
      <c r="I17" s="672">
        <f t="shared" si="2"/>
        <v>5.16E-2</v>
      </c>
      <c r="J17" s="673">
        <f t="shared" si="3"/>
        <v>5.16E-2</v>
      </c>
      <c r="K17" s="541"/>
      <c r="L17" s="1790" t="s">
        <v>222</v>
      </c>
      <c r="M17" s="1790"/>
      <c r="N17" s="1790"/>
      <c r="O17" s="1790"/>
      <c r="P17" s="1790">
        <v>0</v>
      </c>
      <c r="Q17" s="1790">
        <v>0</v>
      </c>
    </row>
    <row r="18" spans="1:17" ht="21" customHeight="1" x14ac:dyDescent="0.25">
      <c r="A18" s="541"/>
      <c r="B18" s="674">
        <f t="shared" si="4"/>
        <v>14</v>
      </c>
      <c r="C18" s="667" t="str">
        <f t="shared" si="0"/>
        <v>Cálidda Energía S.A.C.</v>
      </c>
      <c r="D18" s="668" t="str">
        <f t="shared" si="1"/>
        <v/>
      </c>
      <c r="E18" s="669" t="str">
        <f t="shared" si="1"/>
        <v/>
      </c>
      <c r="F18" s="668" t="str">
        <f t="shared" si="1"/>
        <v/>
      </c>
      <c r="G18" s="670">
        <f t="shared" si="1"/>
        <v>19.307153000000003</v>
      </c>
      <c r="H18" s="671" t="str">
        <f t="shared" si="2"/>
        <v/>
      </c>
      <c r="I18" s="672">
        <f t="shared" si="2"/>
        <v>19.307153000000003</v>
      </c>
      <c r="J18" s="673">
        <f t="shared" si="3"/>
        <v>19.307153000000003</v>
      </c>
      <c r="K18" s="541"/>
      <c r="L18" s="1790" t="s">
        <v>224</v>
      </c>
      <c r="M18" s="1790"/>
      <c r="N18" s="1790"/>
      <c r="O18" s="1790"/>
      <c r="P18" s="1790">
        <v>2.1150000000000002</v>
      </c>
      <c r="Q18" s="1790">
        <v>2.1150000000000002</v>
      </c>
    </row>
    <row r="19" spans="1:17" ht="21" customHeight="1" x14ac:dyDescent="0.25">
      <c r="A19" s="541"/>
      <c r="B19" s="674">
        <f t="shared" si="4"/>
        <v>15</v>
      </c>
      <c r="C19" s="667" t="str">
        <f t="shared" si="0"/>
        <v>Cartavio S.A.A.</v>
      </c>
      <c r="D19" s="668" t="str">
        <f t="shared" si="1"/>
        <v/>
      </c>
      <c r="E19" s="669" t="str">
        <f t="shared" si="1"/>
        <v/>
      </c>
      <c r="F19" s="668" t="str">
        <f t="shared" si="1"/>
        <v/>
      </c>
      <c r="G19" s="670">
        <f t="shared" si="1"/>
        <v>73.28795199999999</v>
      </c>
      <c r="H19" s="671" t="str">
        <f t="shared" si="2"/>
        <v/>
      </c>
      <c r="I19" s="672">
        <f t="shared" si="2"/>
        <v>73.28795199999999</v>
      </c>
      <c r="J19" s="673">
        <f t="shared" si="3"/>
        <v>73.28795199999999</v>
      </c>
      <c r="K19" s="541"/>
      <c r="L19" s="1790" t="s">
        <v>226</v>
      </c>
      <c r="M19" s="1790"/>
      <c r="N19" s="1790"/>
      <c r="O19" s="1790"/>
      <c r="P19" s="1790">
        <v>6.6109999999999997E-3</v>
      </c>
      <c r="Q19" s="1790">
        <v>6.6109999999999997E-3</v>
      </c>
    </row>
    <row r="20" spans="1:17" ht="21" customHeight="1" x14ac:dyDescent="0.25">
      <c r="A20" s="541"/>
      <c r="B20" s="674">
        <f t="shared" si="4"/>
        <v>16</v>
      </c>
      <c r="C20" s="667" t="str">
        <f t="shared" si="0"/>
        <v>Casa Grande S.A.A.</v>
      </c>
      <c r="D20" s="668" t="str">
        <f t="shared" si="1"/>
        <v/>
      </c>
      <c r="E20" s="669" t="str">
        <f t="shared" si="1"/>
        <v/>
      </c>
      <c r="F20" s="668" t="str">
        <f t="shared" si="1"/>
        <v/>
      </c>
      <c r="G20" s="670">
        <f t="shared" si="1"/>
        <v>87.659289000000015</v>
      </c>
      <c r="H20" s="671" t="str">
        <f t="shared" si="2"/>
        <v/>
      </c>
      <c r="I20" s="672">
        <f t="shared" si="2"/>
        <v>87.659289000000015</v>
      </c>
      <c r="J20" s="673">
        <f t="shared" si="3"/>
        <v>87.659289000000015</v>
      </c>
      <c r="K20" s="541"/>
      <c r="L20" s="1790" t="s">
        <v>228</v>
      </c>
      <c r="M20" s="1790"/>
      <c r="N20" s="1790"/>
      <c r="O20" s="1790"/>
      <c r="P20" s="1790">
        <v>5.16E-2</v>
      </c>
      <c r="Q20" s="1790">
        <v>5.16E-2</v>
      </c>
    </row>
    <row r="21" spans="1:17" ht="21" customHeight="1" x14ac:dyDescent="0.25">
      <c r="A21" s="541"/>
      <c r="B21" s="674">
        <f t="shared" si="4"/>
        <v>17</v>
      </c>
      <c r="C21" s="667" t="str">
        <f t="shared" si="0"/>
        <v>Cementos Pacasmayo S.A.A.</v>
      </c>
      <c r="D21" s="668" t="str">
        <f t="shared" si="1"/>
        <v/>
      </c>
      <c r="E21" s="669" t="str">
        <f t="shared" si="1"/>
        <v/>
      </c>
      <c r="F21" s="668" t="str">
        <f t="shared" si="1"/>
        <v/>
      </c>
      <c r="G21" s="670">
        <v>0</v>
      </c>
      <c r="H21" s="671" t="str">
        <f t="shared" si="2"/>
        <v/>
      </c>
      <c r="I21" s="672">
        <v>0</v>
      </c>
      <c r="J21" s="673">
        <f t="shared" si="3"/>
        <v>0</v>
      </c>
      <c r="K21" s="541"/>
      <c r="L21" s="1790" t="s">
        <v>230</v>
      </c>
      <c r="M21" s="1790"/>
      <c r="N21" s="1790"/>
      <c r="O21" s="1790"/>
      <c r="P21" s="1790">
        <v>19.307153000000003</v>
      </c>
      <c r="Q21" s="1790">
        <v>19.307153000000003</v>
      </c>
    </row>
    <row r="22" spans="1:17" ht="21" customHeight="1" x14ac:dyDescent="0.25">
      <c r="A22" s="541"/>
      <c r="B22" s="674">
        <f t="shared" si="4"/>
        <v>18</v>
      </c>
      <c r="C22" s="667" t="str">
        <f t="shared" si="0"/>
        <v>Cementos Selva S.A.</v>
      </c>
      <c r="D22" s="668" t="str">
        <f t="shared" ref="D22:G37" si="5">+IF(M25&lt;&gt;0,M25,"")</f>
        <v/>
      </c>
      <c r="E22" s="669" t="str">
        <f t="shared" si="5"/>
        <v/>
      </c>
      <c r="F22" s="668" t="str">
        <f t="shared" si="5"/>
        <v/>
      </c>
      <c r="G22" s="670">
        <v>0</v>
      </c>
      <c r="H22" s="671" t="str">
        <f t="shared" ref="H22:I37" si="6">+IF((M25+O25)&lt;&gt;0,M25+O25,"")</f>
        <v/>
      </c>
      <c r="I22" s="672">
        <v>0</v>
      </c>
      <c r="J22" s="673">
        <f t="shared" si="3"/>
        <v>0</v>
      </c>
      <c r="K22" s="541"/>
      <c r="L22" s="1790" t="s">
        <v>232</v>
      </c>
      <c r="M22" s="1790"/>
      <c r="N22" s="1790"/>
      <c r="O22" s="1790"/>
      <c r="P22" s="1790">
        <v>73.28795199999999</v>
      </c>
      <c r="Q22" s="1790">
        <v>73.28795199999999</v>
      </c>
    </row>
    <row r="23" spans="1:17" ht="21" customHeight="1" x14ac:dyDescent="0.25">
      <c r="A23" s="541"/>
      <c r="B23" s="674">
        <f t="shared" si="4"/>
        <v>19</v>
      </c>
      <c r="C23" s="667" t="str">
        <f t="shared" si="0"/>
        <v>Cerámica Lima S.A.</v>
      </c>
      <c r="D23" s="668" t="str">
        <f t="shared" si="5"/>
        <v/>
      </c>
      <c r="E23" s="669" t="str">
        <f t="shared" si="5"/>
        <v/>
      </c>
      <c r="F23" s="668" t="str">
        <f t="shared" si="5"/>
        <v/>
      </c>
      <c r="G23" s="670">
        <f t="shared" si="5"/>
        <v>3.4639999999999997E-2</v>
      </c>
      <c r="H23" s="671" t="str">
        <f t="shared" si="6"/>
        <v/>
      </c>
      <c r="I23" s="672">
        <f t="shared" si="6"/>
        <v>3.4639999999999997E-2</v>
      </c>
      <c r="J23" s="673">
        <f t="shared" si="3"/>
        <v>3.4639999999999997E-2</v>
      </c>
      <c r="K23" s="541"/>
      <c r="L23" s="1790" t="s">
        <v>234</v>
      </c>
      <c r="M23" s="1790"/>
      <c r="N23" s="1790"/>
      <c r="O23" s="1790"/>
      <c r="P23" s="1790">
        <v>87.659289000000015</v>
      </c>
      <c r="Q23" s="1790">
        <v>87.659289000000015</v>
      </c>
    </row>
    <row r="24" spans="1:17" ht="21" customHeight="1" x14ac:dyDescent="0.25">
      <c r="A24" s="541"/>
      <c r="B24" s="674">
        <f t="shared" si="4"/>
        <v>20</v>
      </c>
      <c r="C24" s="667" t="str">
        <f t="shared" si="0"/>
        <v>Cervecería San Juan S.A.</v>
      </c>
      <c r="D24" s="668" t="str">
        <f t="shared" si="5"/>
        <v/>
      </c>
      <c r="E24" s="669" t="str">
        <f t="shared" si="5"/>
        <v/>
      </c>
      <c r="F24" s="668" t="str">
        <f t="shared" si="5"/>
        <v/>
      </c>
      <c r="G24" s="670">
        <v>0</v>
      </c>
      <c r="H24" s="671" t="str">
        <f t="shared" si="6"/>
        <v/>
      </c>
      <c r="I24" s="672">
        <v>0</v>
      </c>
      <c r="J24" s="673">
        <f t="shared" si="3"/>
        <v>0</v>
      </c>
      <c r="K24" s="541"/>
      <c r="L24" s="1790" t="s">
        <v>236</v>
      </c>
      <c r="M24" s="1790"/>
      <c r="N24" s="1790">
        <v>0</v>
      </c>
      <c r="O24" s="1790"/>
      <c r="P24" s="1790"/>
      <c r="Q24" s="1790">
        <v>0</v>
      </c>
    </row>
    <row r="25" spans="1:17" ht="21" customHeight="1" x14ac:dyDescent="0.25">
      <c r="A25" s="541"/>
      <c r="B25" s="674">
        <f t="shared" si="4"/>
        <v>21</v>
      </c>
      <c r="C25" s="667" t="str">
        <f t="shared" si="0"/>
        <v>Cia Minera Agregados Calcáreos S.A.</v>
      </c>
      <c r="D25" s="668" t="str">
        <f t="shared" si="5"/>
        <v/>
      </c>
      <c r="E25" s="669">
        <f t="shared" si="5"/>
        <v>3.1500000000000001E-4</v>
      </c>
      <c r="F25" s="668" t="str">
        <f t="shared" si="5"/>
        <v/>
      </c>
      <c r="G25" s="670" t="str">
        <f t="shared" si="5"/>
        <v/>
      </c>
      <c r="H25" s="671" t="str">
        <f t="shared" si="6"/>
        <v/>
      </c>
      <c r="I25" s="672">
        <f t="shared" si="6"/>
        <v>3.1500000000000001E-4</v>
      </c>
      <c r="J25" s="673">
        <f t="shared" si="3"/>
        <v>3.1500000000000001E-4</v>
      </c>
      <c r="K25" s="541"/>
      <c r="L25" s="1790" t="s">
        <v>238</v>
      </c>
      <c r="M25" s="1790"/>
      <c r="N25" s="1790">
        <v>0</v>
      </c>
      <c r="O25" s="1790"/>
      <c r="P25" s="1790"/>
      <c r="Q25" s="1790">
        <v>0</v>
      </c>
    </row>
    <row r="26" spans="1:17" ht="21" customHeight="1" x14ac:dyDescent="0.25">
      <c r="A26" s="541"/>
      <c r="B26" s="674">
        <f t="shared" si="4"/>
        <v>22</v>
      </c>
      <c r="C26" s="667" t="str">
        <f t="shared" si="0"/>
        <v>Cia Minera Poderosa S.A.</v>
      </c>
      <c r="D26" s="668" t="str">
        <f t="shared" si="5"/>
        <v/>
      </c>
      <c r="E26" s="669" t="str">
        <f t="shared" si="5"/>
        <v/>
      </c>
      <c r="F26" s="668">
        <f t="shared" si="5"/>
        <v>5.4321270000000004</v>
      </c>
      <c r="G26" s="670">
        <f t="shared" si="5"/>
        <v>30.441565999999998</v>
      </c>
      <c r="H26" s="671">
        <f t="shared" si="6"/>
        <v>5.4321270000000004</v>
      </c>
      <c r="I26" s="672">
        <f t="shared" si="6"/>
        <v>30.441565999999998</v>
      </c>
      <c r="J26" s="673">
        <f t="shared" si="3"/>
        <v>35.873692999999996</v>
      </c>
      <c r="K26" s="541"/>
      <c r="L26" s="1790" t="s">
        <v>240</v>
      </c>
      <c r="M26" s="1790"/>
      <c r="N26" s="1790"/>
      <c r="O26" s="1790"/>
      <c r="P26" s="1790">
        <v>3.4639999999999997E-2</v>
      </c>
      <c r="Q26" s="1790">
        <v>3.4639999999999997E-2</v>
      </c>
    </row>
    <row r="27" spans="1:17" ht="21" customHeight="1" x14ac:dyDescent="0.25">
      <c r="A27" s="541"/>
      <c r="B27" s="674">
        <f t="shared" si="4"/>
        <v>23</v>
      </c>
      <c r="C27" s="667" t="str">
        <f t="shared" si="0"/>
        <v>Cia Minera Raura S.A.</v>
      </c>
      <c r="D27" s="668" t="str">
        <f t="shared" si="5"/>
        <v/>
      </c>
      <c r="E27" s="669" t="str">
        <f t="shared" si="5"/>
        <v/>
      </c>
      <c r="F27" s="668">
        <f t="shared" si="5"/>
        <v>25.069585</v>
      </c>
      <c r="G27" s="670" t="str">
        <f t="shared" si="5"/>
        <v/>
      </c>
      <c r="H27" s="671">
        <f t="shared" si="6"/>
        <v>25.069585</v>
      </c>
      <c r="I27" s="672" t="str">
        <f t="shared" si="6"/>
        <v/>
      </c>
      <c r="J27" s="673">
        <f t="shared" si="3"/>
        <v>25.069585</v>
      </c>
      <c r="K27" s="541"/>
      <c r="L27" s="1790" t="s">
        <v>242</v>
      </c>
      <c r="M27" s="1790"/>
      <c r="N27" s="1790"/>
      <c r="O27" s="1790"/>
      <c r="P27" s="1790">
        <v>0</v>
      </c>
      <c r="Q27" s="1790">
        <v>0</v>
      </c>
    </row>
    <row r="28" spans="1:17" ht="21" customHeight="1" x14ac:dyDescent="0.25">
      <c r="A28" s="541"/>
      <c r="B28" s="674">
        <f t="shared" si="4"/>
        <v>24</v>
      </c>
      <c r="C28" s="667" t="str">
        <f t="shared" si="0"/>
        <v>Cia Minera Santa Luisa S.A.</v>
      </c>
      <c r="D28" s="668" t="str">
        <f t="shared" si="5"/>
        <v/>
      </c>
      <c r="E28" s="669" t="str">
        <f t="shared" si="5"/>
        <v/>
      </c>
      <c r="F28" s="668">
        <f t="shared" si="5"/>
        <v>31.06765</v>
      </c>
      <c r="G28" s="670">
        <f t="shared" si="5"/>
        <v>1.2746520000000003</v>
      </c>
      <c r="H28" s="671">
        <f t="shared" si="6"/>
        <v>31.06765</v>
      </c>
      <c r="I28" s="672">
        <f t="shared" si="6"/>
        <v>1.2746520000000003</v>
      </c>
      <c r="J28" s="673">
        <f t="shared" si="3"/>
        <v>32.342302000000004</v>
      </c>
      <c r="K28" s="541"/>
      <c r="L28" s="1790" t="s">
        <v>244</v>
      </c>
      <c r="M28" s="1790"/>
      <c r="N28" s="1790">
        <v>3.1500000000000001E-4</v>
      </c>
      <c r="O28" s="1790"/>
      <c r="P28" s="1790"/>
      <c r="Q28" s="1790">
        <v>3.1500000000000001E-4</v>
      </c>
    </row>
    <row r="29" spans="1:17" ht="21" customHeight="1" x14ac:dyDescent="0.25">
      <c r="A29" s="541"/>
      <c r="B29" s="674">
        <f t="shared" si="4"/>
        <v>25</v>
      </c>
      <c r="C29" s="667" t="str">
        <f t="shared" si="0"/>
        <v>CNPC Perú S.A.</v>
      </c>
      <c r="D29" s="668" t="str">
        <f t="shared" si="5"/>
        <v/>
      </c>
      <c r="E29" s="669" t="str">
        <f t="shared" si="5"/>
        <v/>
      </c>
      <c r="F29" s="668" t="str">
        <f t="shared" si="5"/>
        <v/>
      </c>
      <c r="G29" s="670">
        <f t="shared" si="5"/>
        <v>11.846758000000001</v>
      </c>
      <c r="H29" s="671" t="str">
        <f t="shared" si="6"/>
        <v/>
      </c>
      <c r="I29" s="672">
        <f t="shared" si="6"/>
        <v>11.846758000000001</v>
      </c>
      <c r="J29" s="673">
        <f t="shared" si="3"/>
        <v>11.846758000000001</v>
      </c>
      <c r="K29" s="541"/>
      <c r="L29" s="1790" t="s">
        <v>246</v>
      </c>
      <c r="M29" s="1790"/>
      <c r="N29" s="1790"/>
      <c r="O29" s="1790">
        <v>5.4321270000000004</v>
      </c>
      <c r="P29" s="1790">
        <v>30.441565999999998</v>
      </c>
      <c r="Q29" s="1790">
        <v>35.873692999999996</v>
      </c>
    </row>
    <row r="30" spans="1:17" ht="21" customHeight="1" x14ac:dyDescent="0.25">
      <c r="A30" s="541"/>
      <c r="B30" s="674">
        <f t="shared" si="4"/>
        <v>26</v>
      </c>
      <c r="C30" s="667" t="str">
        <f t="shared" si="0"/>
        <v>Compañía Minera Antapaccay S.A.</v>
      </c>
      <c r="D30" s="668" t="str">
        <f t="shared" si="5"/>
        <v/>
      </c>
      <c r="E30" s="669">
        <f t="shared" si="5"/>
        <v>8.5435000000000025E-2</v>
      </c>
      <c r="F30" s="668" t="str">
        <f t="shared" si="5"/>
        <v/>
      </c>
      <c r="G30" s="670" t="str">
        <f t="shared" si="5"/>
        <v/>
      </c>
      <c r="H30" s="671" t="str">
        <f t="shared" si="6"/>
        <v/>
      </c>
      <c r="I30" s="672">
        <f t="shared" si="6"/>
        <v>8.5435000000000025E-2</v>
      </c>
      <c r="J30" s="673">
        <f t="shared" si="3"/>
        <v>8.5435000000000025E-2</v>
      </c>
      <c r="K30" s="541"/>
      <c r="L30" s="1790" t="s">
        <v>248</v>
      </c>
      <c r="M30" s="1790"/>
      <c r="N30" s="1790"/>
      <c r="O30" s="1790">
        <v>25.069585</v>
      </c>
      <c r="P30" s="1790"/>
      <c r="Q30" s="1790">
        <v>25.069585</v>
      </c>
    </row>
    <row r="31" spans="1:17" ht="21" customHeight="1" x14ac:dyDescent="0.25">
      <c r="A31" s="541"/>
      <c r="B31" s="674">
        <f t="shared" si="4"/>
        <v>27</v>
      </c>
      <c r="C31" s="667" t="str">
        <f t="shared" si="0"/>
        <v>Compañía Minera Ares S.A.C.</v>
      </c>
      <c r="D31" s="668" t="str">
        <f t="shared" si="5"/>
        <v/>
      </c>
      <c r="E31" s="669" t="str">
        <f t="shared" si="5"/>
        <v/>
      </c>
      <c r="F31" s="668" t="str">
        <f t="shared" si="5"/>
        <v/>
      </c>
      <c r="G31" s="670">
        <f t="shared" si="5"/>
        <v>0.27399699999999999</v>
      </c>
      <c r="H31" s="671" t="str">
        <f t="shared" si="6"/>
        <v/>
      </c>
      <c r="I31" s="672">
        <f t="shared" si="6"/>
        <v>0.27399699999999999</v>
      </c>
      <c r="J31" s="673">
        <f t="shared" si="3"/>
        <v>0.27399699999999999</v>
      </c>
      <c r="K31" s="541"/>
      <c r="L31" s="1790" t="s">
        <v>250</v>
      </c>
      <c r="M31" s="1790"/>
      <c r="N31" s="1790"/>
      <c r="O31" s="1790">
        <v>31.06765</v>
      </c>
      <c r="P31" s="1790">
        <v>1.2746520000000003</v>
      </c>
      <c r="Q31" s="1790">
        <v>32.342302000000004</v>
      </c>
    </row>
    <row r="32" spans="1:17" ht="21" customHeight="1" x14ac:dyDescent="0.25">
      <c r="A32" s="541"/>
      <c r="B32" s="674">
        <f t="shared" si="4"/>
        <v>28</v>
      </c>
      <c r="C32" s="667" t="str">
        <f t="shared" si="0"/>
        <v>Compañía Minera Caraveli S.A.C.</v>
      </c>
      <c r="D32" s="668" t="str">
        <f t="shared" si="5"/>
        <v/>
      </c>
      <c r="E32" s="669" t="str">
        <f t="shared" si="5"/>
        <v/>
      </c>
      <c r="F32" s="668" t="str">
        <f t="shared" si="5"/>
        <v/>
      </c>
      <c r="G32" s="670">
        <f t="shared" si="5"/>
        <v>6.2470470000000011</v>
      </c>
      <c r="H32" s="671" t="str">
        <f t="shared" si="6"/>
        <v/>
      </c>
      <c r="I32" s="672">
        <f t="shared" si="6"/>
        <v>6.2470470000000011</v>
      </c>
      <c r="J32" s="673">
        <f t="shared" si="3"/>
        <v>6.2470470000000011</v>
      </c>
      <c r="K32" s="541"/>
      <c r="L32" s="1790" t="s">
        <v>252</v>
      </c>
      <c r="M32" s="1790"/>
      <c r="N32" s="1790"/>
      <c r="O32" s="1790"/>
      <c r="P32" s="1790">
        <v>11.846758000000001</v>
      </c>
      <c r="Q32" s="1790">
        <v>11.846758000000001</v>
      </c>
    </row>
    <row r="33" spans="1:17" ht="21" customHeight="1" x14ac:dyDescent="0.25">
      <c r="A33" s="541"/>
      <c r="B33" s="674">
        <f t="shared" si="4"/>
        <v>29</v>
      </c>
      <c r="C33" s="667" t="str">
        <f t="shared" si="0"/>
        <v>Compañía Minera Chungar S.A.C.</v>
      </c>
      <c r="D33" s="668" t="str">
        <f t="shared" si="5"/>
        <v/>
      </c>
      <c r="E33" s="669" t="str">
        <f t="shared" si="5"/>
        <v/>
      </c>
      <c r="F33" s="668">
        <f t="shared" si="5"/>
        <v>157.92436300000008</v>
      </c>
      <c r="G33" s="670" t="str">
        <f t="shared" si="5"/>
        <v/>
      </c>
      <c r="H33" s="671">
        <f t="shared" si="6"/>
        <v>157.92436300000008</v>
      </c>
      <c r="I33" s="672" t="str">
        <f t="shared" si="6"/>
        <v/>
      </c>
      <c r="J33" s="673">
        <f t="shared" si="3"/>
        <v>157.92436300000008</v>
      </c>
      <c r="K33" s="541"/>
      <c r="L33" s="1790" t="s">
        <v>254</v>
      </c>
      <c r="M33" s="1790"/>
      <c r="N33" s="1790">
        <v>8.5435000000000025E-2</v>
      </c>
      <c r="O33" s="1790"/>
      <c r="P33" s="1790"/>
      <c r="Q33" s="1790">
        <v>8.5435000000000025E-2</v>
      </c>
    </row>
    <row r="34" spans="1:17" ht="21" customHeight="1" x14ac:dyDescent="0.25">
      <c r="A34" s="541"/>
      <c r="B34" s="674">
        <f t="shared" si="4"/>
        <v>30</v>
      </c>
      <c r="C34" s="667" t="str">
        <f t="shared" si="0"/>
        <v>Compañia Minera Kolpa S.A.</v>
      </c>
      <c r="D34" s="668" t="str">
        <f t="shared" si="5"/>
        <v/>
      </c>
      <c r="E34" s="669" t="str">
        <f t="shared" si="5"/>
        <v/>
      </c>
      <c r="F34" s="668" t="str">
        <f t="shared" si="5"/>
        <v/>
      </c>
      <c r="G34" s="670">
        <f t="shared" si="5"/>
        <v>0.43214999999999992</v>
      </c>
      <c r="H34" s="671" t="str">
        <f t="shared" si="6"/>
        <v/>
      </c>
      <c r="I34" s="672">
        <f t="shared" si="6"/>
        <v>0.43214999999999992</v>
      </c>
      <c r="J34" s="673">
        <f t="shared" si="3"/>
        <v>0.43214999999999992</v>
      </c>
      <c r="K34" s="541"/>
      <c r="L34" s="1790" t="s">
        <v>256</v>
      </c>
      <c r="M34" s="1790"/>
      <c r="N34" s="1790"/>
      <c r="O34" s="1790"/>
      <c r="P34" s="1790">
        <v>0.27399699999999999</v>
      </c>
      <c r="Q34" s="1790">
        <v>0.27399699999999999</v>
      </c>
    </row>
    <row r="35" spans="1:17" ht="21" customHeight="1" x14ac:dyDescent="0.25">
      <c r="A35" s="541"/>
      <c r="B35" s="674">
        <f t="shared" si="4"/>
        <v>31</v>
      </c>
      <c r="C35" s="667" t="str">
        <f t="shared" si="0"/>
        <v>Compañía Minera San Ignacio de Morococha S.A.A.</v>
      </c>
      <c r="D35" s="668" t="str">
        <f t="shared" si="5"/>
        <v/>
      </c>
      <c r="E35" s="669" t="str">
        <f t="shared" si="5"/>
        <v/>
      </c>
      <c r="F35" s="668">
        <f t="shared" si="5"/>
        <v>43.556339999999999</v>
      </c>
      <c r="G35" s="670">
        <f t="shared" si="5"/>
        <v>4.4850000000000003E-3</v>
      </c>
      <c r="H35" s="671">
        <f t="shared" si="6"/>
        <v>43.556339999999999</v>
      </c>
      <c r="I35" s="672">
        <f t="shared" si="6"/>
        <v>4.4850000000000003E-3</v>
      </c>
      <c r="J35" s="673">
        <f t="shared" si="3"/>
        <v>43.560825000000001</v>
      </c>
      <c r="K35" s="541"/>
      <c r="L35" s="1790" t="s">
        <v>258</v>
      </c>
      <c r="M35" s="1790"/>
      <c r="N35" s="1790"/>
      <c r="O35" s="1790"/>
      <c r="P35" s="1790">
        <v>6.2470470000000011</v>
      </c>
      <c r="Q35" s="1790">
        <v>6.2470470000000011</v>
      </c>
    </row>
    <row r="36" spans="1:17" ht="21" customHeight="1" x14ac:dyDescent="0.25">
      <c r="A36" s="541"/>
      <c r="B36" s="674">
        <f t="shared" si="4"/>
        <v>32</v>
      </c>
      <c r="C36" s="667" t="str">
        <f t="shared" si="0"/>
        <v>Compañía Minera San Valentin S.A.</v>
      </c>
      <c r="D36" s="668" t="str">
        <f t="shared" si="5"/>
        <v/>
      </c>
      <c r="E36" s="669" t="str">
        <f t="shared" si="5"/>
        <v/>
      </c>
      <c r="F36" s="668">
        <f t="shared" si="5"/>
        <v>14.329695999999998</v>
      </c>
      <c r="G36" s="670" t="str">
        <f t="shared" si="5"/>
        <v/>
      </c>
      <c r="H36" s="671">
        <f t="shared" si="6"/>
        <v>14.329695999999998</v>
      </c>
      <c r="I36" s="672" t="str">
        <f t="shared" si="6"/>
        <v/>
      </c>
      <c r="J36" s="673">
        <f t="shared" si="3"/>
        <v>14.329695999999998</v>
      </c>
      <c r="K36" s="541"/>
      <c r="L36" s="1790" t="s">
        <v>260</v>
      </c>
      <c r="M36" s="1790"/>
      <c r="N36" s="1790"/>
      <c r="O36" s="1790">
        <v>157.92436300000008</v>
      </c>
      <c r="P36" s="1790">
        <v>0</v>
      </c>
      <c r="Q36" s="1790">
        <v>157.92436300000008</v>
      </c>
    </row>
    <row r="37" spans="1:17" ht="21" customHeight="1" x14ac:dyDescent="0.25">
      <c r="A37" s="541"/>
      <c r="B37" s="674">
        <f t="shared" si="4"/>
        <v>33</v>
      </c>
      <c r="C37" s="667" t="str">
        <f t="shared" si="0"/>
        <v>Compañía Pesquera del Pacifico Centro S.A.</v>
      </c>
      <c r="D37" s="668" t="str">
        <f t="shared" si="5"/>
        <v/>
      </c>
      <c r="E37" s="669">
        <f t="shared" si="5"/>
        <v>0.48937099999999989</v>
      </c>
      <c r="F37" s="668" t="str">
        <f t="shared" si="5"/>
        <v/>
      </c>
      <c r="G37" s="670" t="str">
        <f t="shared" si="5"/>
        <v/>
      </c>
      <c r="H37" s="671" t="str">
        <f t="shared" si="6"/>
        <v/>
      </c>
      <c r="I37" s="672">
        <f t="shared" si="6"/>
        <v>0.48937099999999989</v>
      </c>
      <c r="J37" s="673">
        <f t="shared" si="3"/>
        <v>0.48937099999999989</v>
      </c>
      <c r="K37" s="541"/>
      <c r="L37" s="1790" t="s">
        <v>262</v>
      </c>
      <c r="M37" s="1790"/>
      <c r="N37" s="1790"/>
      <c r="O37" s="1790"/>
      <c r="P37" s="1790">
        <v>0.43214999999999992</v>
      </c>
      <c r="Q37" s="1790">
        <v>0.43214999999999992</v>
      </c>
    </row>
    <row r="38" spans="1:17" ht="21" customHeight="1" x14ac:dyDescent="0.25">
      <c r="A38" s="541"/>
      <c r="B38" s="674">
        <f t="shared" si="4"/>
        <v>34</v>
      </c>
      <c r="C38" s="667" t="str">
        <f t="shared" si="0"/>
        <v>Compañia Quimica S.A.</v>
      </c>
      <c r="D38" s="668" t="str">
        <f t="shared" ref="D38:G53" si="7">+IF(M41&lt;&gt;0,M41,"")</f>
        <v/>
      </c>
      <c r="E38" s="669" t="str">
        <f t="shared" si="7"/>
        <v/>
      </c>
      <c r="F38" s="668" t="str">
        <f t="shared" si="7"/>
        <v/>
      </c>
      <c r="G38" s="670">
        <f t="shared" si="7"/>
        <v>1.4660000000000001E-3</v>
      </c>
      <c r="H38" s="671" t="str">
        <f t="shared" ref="H38:I53" si="8">+IF((M41+O41)&lt;&gt;0,M41+O41,"")</f>
        <v/>
      </c>
      <c r="I38" s="672">
        <f t="shared" si="8"/>
        <v>1.4660000000000001E-3</v>
      </c>
      <c r="J38" s="673">
        <f t="shared" si="3"/>
        <v>1.4660000000000001E-3</v>
      </c>
      <c r="K38" s="541"/>
      <c r="L38" s="1790" t="s">
        <v>264</v>
      </c>
      <c r="M38" s="1790"/>
      <c r="N38" s="1790"/>
      <c r="O38" s="1790">
        <v>43.556339999999999</v>
      </c>
      <c r="P38" s="1790">
        <v>4.4850000000000003E-3</v>
      </c>
      <c r="Q38" s="1790">
        <v>43.560825000000001</v>
      </c>
    </row>
    <row r="39" spans="1:17" ht="21" customHeight="1" x14ac:dyDescent="0.25">
      <c r="A39" s="541"/>
      <c r="B39" s="674">
        <f t="shared" si="4"/>
        <v>35</v>
      </c>
      <c r="C39" s="667" t="str">
        <f t="shared" si="0"/>
        <v>Consorcio Minero Horizonte S.A.</v>
      </c>
      <c r="D39" s="668">
        <f t="shared" si="7"/>
        <v>64.613770000000002</v>
      </c>
      <c r="E39" s="669">
        <f t="shared" si="7"/>
        <v>0.22500999999999996</v>
      </c>
      <c r="F39" s="668" t="str">
        <f t="shared" si="7"/>
        <v/>
      </c>
      <c r="G39" s="670" t="str">
        <f t="shared" si="7"/>
        <v/>
      </c>
      <c r="H39" s="671">
        <f t="shared" si="8"/>
        <v>64.613770000000002</v>
      </c>
      <c r="I39" s="672">
        <f t="shared" si="8"/>
        <v>0.22500999999999996</v>
      </c>
      <c r="J39" s="673">
        <f t="shared" si="3"/>
        <v>64.83878</v>
      </c>
      <c r="K39" s="541"/>
      <c r="L39" s="1790" t="s">
        <v>266</v>
      </c>
      <c r="M39" s="1790"/>
      <c r="N39" s="1790"/>
      <c r="O39" s="1790">
        <v>14.329695999999998</v>
      </c>
      <c r="P39" s="1790"/>
      <c r="Q39" s="1790">
        <v>14.329695999999998</v>
      </c>
    </row>
    <row r="40" spans="1:17" ht="21" customHeight="1" x14ac:dyDescent="0.25">
      <c r="A40" s="541"/>
      <c r="B40" s="674">
        <f t="shared" si="4"/>
        <v>36</v>
      </c>
      <c r="C40" s="667" t="str">
        <f t="shared" si="0"/>
        <v>Corporación Aceros Arequipa S.A.</v>
      </c>
      <c r="D40" s="668" t="str">
        <f t="shared" si="7"/>
        <v/>
      </c>
      <c r="E40" s="669" t="str">
        <f t="shared" si="7"/>
        <v/>
      </c>
      <c r="F40" s="668" t="str">
        <f t="shared" si="7"/>
        <v/>
      </c>
      <c r="G40" s="670" t="str">
        <f t="shared" si="7"/>
        <v/>
      </c>
      <c r="H40" s="671" t="str">
        <f t="shared" si="8"/>
        <v/>
      </c>
      <c r="I40" s="672">
        <v>0</v>
      </c>
      <c r="J40" s="673">
        <f t="shared" si="3"/>
        <v>0</v>
      </c>
      <c r="K40" s="541"/>
      <c r="L40" s="1790" t="s">
        <v>268</v>
      </c>
      <c r="M40" s="1790"/>
      <c r="N40" s="1790">
        <v>0.48937099999999989</v>
      </c>
      <c r="O40" s="1790"/>
      <c r="P40" s="1790"/>
      <c r="Q40" s="1790">
        <v>0.48937099999999989</v>
      </c>
    </row>
    <row r="41" spans="1:17" ht="21" customHeight="1" x14ac:dyDescent="0.25">
      <c r="A41" s="541"/>
      <c r="B41" s="674">
        <f t="shared" si="4"/>
        <v>37</v>
      </c>
      <c r="C41" s="667" t="str">
        <f t="shared" si="0"/>
        <v>Corporación Pesquera Inca S.A.C.</v>
      </c>
      <c r="D41" s="668" t="str">
        <f t="shared" si="7"/>
        <v/>
      </c>
      <c r="E41" s="669" t="str">
        <f t="shared" si="7"/>
        <v/>
      </c>
      <c r="F41" s="668" t="str">
        <f t="shared" si="7"/>
        <v/>
      </c>
      <c r="G41" s="670">
        <f t="shared" si="7"/>
        <v>0.79516999999999993</v>
      </c>
      <c r="H41" s="671" t="str">
        <f t="shared" si="8"/>
        <v/>
      </c>
      <c r="I41" s="672">
        <f t="shared" si="8"/>
        <v>0.79516999999999993</v>
      </c>
      <c r="J41" s="673">
        <f t="shared" si="3"/>
        <v>0.79516999999999993</v>
      </c>
      <c r="K41" s="541"/>
      <c r="L41" s="1790" t="s">
        <v>270</v>
      </c>
      <c r="M41" s="1790"/>
      <c r="N41" s="1790"/>
      <c r="O41" s="1790"/>
      <c r="P41" s="1790">
        <v>1.4660000000000001E-3</v>
      </c>
      <c r="Q41" s="1790">
        <v>1.4660000000000001E-3</v>
      </c>
    </row>
    <row r="42" spans="1:17" ht="21" customHeight="1" x14ac:dyDescent="0.25">
      <c r="A42" s="541"/>
      <c r="B42" s="674">
        <f t="shared" si="4"/>
        <v>38</v>
      </c>
      <c r="C42" s="667" t="str">
        <f t="shared" si="0"/>
        <v>Empresa Agroindustrial Pomalca S.A.A.</v>
      </c>
      <c r="D42" s="668" t="str">
        <f t="shared" si="7"/>
        <v/>
      </c>
      <c r="E42" s="669" t="str">
        <f t="shared" si="7"/>
        <v/>
      </c>
      <c r="F42" s="668" t="str">
        <f t="shared" si="7"/>
        <v/>
      </c>
      <c r="G42" s="670">
        <f t="shared" si="7"/>
        <v>27.133655999999998</v>
      </c>
      <c r="H42" s="671" t="str">
        <f t="shared" si="8"/>
        <v/>
      </c>
      <c r="I42" s="672">
        <f t="shared" si="8"/>
        <v>27.133655999999998</v>
      </c>
      <c r="J42" s="673">
        <f t="shared" si="3"/>
        <v>27.133655999999998</v>
      </c>
      <c r="K42" s="541"/>
      <c r="L42" s="1790" t="s">
        <v>272</v>
      </c>
      <c r="M42" s="1790">
        <v>64.613770000000002</v>
      </c>
      <c r="N42" s="1790">
        <v>0.22500999999999996</v>
      </c>
      <c r="O42" s="1790"/>
      <c r="P42" s="1790"/>
      <c r="Q42" s="1790">
        <v>64.83878</v>
      </c>
    </row>
    <row r="43" spans="1:17" ht="21" customHeight="1" x14ac:dyDescent="0.25">
      <c r="A43" s="541"/>
      <c r="B43" s="674">
        <f t="shared" si="4"/>
        <v>39</v>
      </c>
      <c r="C43" s="667" t="str">
        <f t="shared" si="0"/>
        <v>Empresa Explotadora de Vinchos Ltda S.A.C.</v>
      </c>
      <c r="D43" s="668" t="str">
        <f t="shared" si="7"/>
        <v/>
      </c>
      <c r="E43" s="669" t="str">
        <f t="shared" si="7"/>
        <v/>
      </c>
      <c r="F43" s="668" t="str">
        <f t="shared" si="7"/>
        <v/>
      </c>
      <c r="G43" s="670">
        <v>0</v>
      </c>
      <c r="H43" s="671" t="str">
        <f t="shared" si="8"/>
        <v/>
      </c>
      <c r="I43" s="672">
        <v>0</v>
      </c>
      <c r="J43" s="673">
        <f t="shared" si="3"/>
        <v>0</v>
      </c>
      <c r="K43" s="541"/>
      <c r="L43" s="1790" t="s">
        <v>274</v>
      </c>
      <c r="M43" s="1790"/>
      <c r="N43" s="1790">
        <v>0</v>
      </c>
      <c r="O43" s="1790"/>
      <c r="P43" s="1790"/>
      <c r="Q43" s="1790">
        <v>0</v>
      </c>
    </row>
    <row r="44" spans="1:17" ht="21" customHeight="1" x14ac:dyDescent="0.25">
      <c r="A44" s="541"/>
      <c r="B44" s="674">
        <f t="shared" si="4"/>
        <v>40</v>
      </c>
      <c r="C44" s="667" t="str">
        <f t="shared" si="0"/>
        <v>Empresa Minera los Quenuales S.A.</v>
      </c>
      <c r="D44" s="668" t="str">
        <f t="shared" si="7"/>
        <v/>
      </c>
      <c r="E44" s="669" t="str">
        <f t="shared" si="7"/>
        <v/>
      </c>
      <c r="F44" s="668">
        <f t="shared" si="7"/>
        <v>3.1871870000000002</v>
      </c>
      <c r="G44" s="670" t="str">
        <f t="shared" si="7"/>
        <v/>
      </c>
      <c r="H44" s="671">
        <f t="shared" si="8"/>
        <v>3.1871870000000002</v>
      </c>
      <c r="I44" s="672" t="str">
        <f t="shared" si="8"/>
        <v/>
      </c>
      <c r="J44" s="673">
        <f t="shared" si="3"/>
        <v>3.1871870000000002</v>
      </c>
      <c r="K44" s="541"/>
      <c r="L44" s="1790" t="s">
        <v>276</v>
      </c>
      <c r="M44" s="1790"/>
      <c r="N44" s="1790"/>
      <c r="O44" s="1790"/>
      <c r="P44" s="1790">
        <v>0.79516999999999993</v>
      </c>
      <c r="Q44" s="1790">
        <v>0.79516999999999993</v>
      </c>
    </row>
    <row r="45" spans="1:17" ht="21" customHeight="1" x14ac:dyDescent="0.25">
      <c r="A45" s="541"/>
      <c r="B45" s="674">
        <f t="shared" si="4"/>
        <v>41</v>
      </c>
      <c r="C45" s="667" t="str">
        <f t="shared" si="0"/>
        <v>Flesan Indutrial Power S.A.C</v>
      </c>
      <c r="D45" s="668" t="str">
        <f t="shared" si="7"/>
        <v/>
      </c>
      <c r="E45" s="669" t="str">
        <f t="shared" si="7"/>
        <v/>
      </c>
      <c r="F45" s="668" t="str">
        <f t="shared" si="7"/>
        <v/>
      </c>
      <c r="G45" s="670">
        <f t="shared" si="7"/>
        <v>99.387499999999989</v>
      </c>
      <c r="H45" s="671" t="str">
        <f t="shared" si="8"/>
        <v/>
      </c>
      <c r="I45" s="672">
        <f t="shared" si="8"/>
        <v>99.387499999999989</v>
      </c>
      <c r="J45" s="673">
        <f t="shared" si="3"/>
        <v>99.387499999999989</v>
      </c>
      <c r="K45" s="541"/>
      <c r="L45" s="1790" t="s">
        <v>278</v>
      </c>
      <c r="M45" s="1790"/>
      <c r="N45" s="1790"/>
      <c r="O45" s="1790"/>
      <c r="P45" s="1790">
        <v>27.133655999999998</v>
      </c>
      <c r="Q45" s="1790">
        <v>27.133655999999998</v>
      </c>
    </row>
    <row r="46" spans="1:17" ht="21" customHeight="1" x14ac:dyDescent="0.25">
      <c r="A46" s="541"/>
      <c r="B46" s="674">
        <f t="shared" si="4"/>
        <v>42</v>
      </c>
      <c r="C46" s="667" t="str">
        <f t="shared" si="0"/>
        <v>Freno S.A.</v>
      </c>
      <c r="D46" s="668" t="str">
        <f t="shared" si="7"/>
        <v/>
      </c>
      <c r="E46" s="669" t="str">
        <f t="shared" si="7"/>
        <v/>
      </c>
      <c r="F46" s="668" t="str">
        <f t="shared" si="7"/>
        <v/>
      </c>
      <c r="G46" s="670">
        <v>0</v>
      </c>
      <c r="H46" s="671" t="str">
        <f t="shared" si="8"/>
        <v/>
      </c>
      <c r="I46" s="672">
        <v>0</v>
      </c>
      <c r="J46" s="673">
        <f t="shared" si="3"/>
        <v>0</v>
      </c>
      <c r="K46" s="541"/>
      <c r="L46" s="1790" t="s">
        <v>280</v>
      </c>
      <c r="M46" s="1790"/>
      <c r="N46" s="1790"/>
      <c r="O46" s="1790"/>
      <c r="P46" s="1790">
        <v>0</v>
      </c>
      <c r="Q46" s="1790">
        <v>0</v>
      </c>
    </row>
    <row r="47" spans="1:17" ht="21" customHeight="1" x14ac:dyDescent="0.25">
      <c r="A47" s="541"/>
      <c r="B47" s="674">
        <f t="shared" si="4"/>
        <v>43</v>
      </c>
      <c r="C47" s="667" t="str">
        <f t="shared" si="0"/>
        <v>Hotelera Costa del Pacifico S. A.</v>
      </c>
      <c r="D47" s="668" t="str">
        <f t="shared" si="7"/>
        <v/>
      </c>
      <c r="E47" s="669" t="str">
        <f t="shared" si="7"/>
        <v/>
      </c>
      <c r="F47" s="668" t="str">
        <f t="shared" si="7"/>
        <v/>
      </c>
      <c r="G47" s="670">
        <v>0</v>
      </c>
      <c r="H47" s="671" t="str">
        <f t="shared" si="8"/>
        <v/>
      </c>
      <c r="I47" s="672">
        <v>0</v>
      </c>
      <c r="J47" s="673">
        <f t="shared" si="3"/>
        <v>0</v>
      </c>
      <c r="K47" s="541"/>
      <c r="L47" s="1790" t="s">
        <v>282</v>
      </c>
      <c r="M47" s="1790"/>
      <c r="N47" s="1790"/>
      <c r="O47" s="1790">
        <v>3.1871870000000002</v>
      </c>
      <c r="P47" s="1790">
        <v>0</v>
      </c>
      <c r="Q47" s="1790">
        <v>3.1871870000000002</v>
      </c>
    </row>
    <row r="48" spans="1:17" ht="21" customHeight="1" x14ac:dyDescent="0.25">
      <c r="A48" s="541"/>
      <c r="B48" s="674">
        <f t="shared" si="4"/>
        <v>44</v>
      </c>
      <c r="C48" s="667" t="str">
        <f t="shared" si="0"/>
        <v>ICM Pachapaqui S.A.C.</v>
      </c>
      <c r="D48" s="668" t="str">
        <f t="shared" si="7"/>
        <v/>
      </c>
      <c r="E48" s="669" t="str">
        <f t="shared" si="7"/>
        <v/>
      </c>
      <c r="F48" s="668">
        <f t="shared" si="7"/>
        <v>1.244251</v>
      </c>
      <c r="G48" s="670" t="str">
        <f t="shared" si="7"/>
        <v/>
      </c>
      <c r="H48" s="671">
        <f t="shared" si="8"/>
        <v>1.244251</v>
      </c>
      <c r="I48" s="672" t="str">
        <f t="shared" si="8"/>
        <v/>
      </c>
      <c r="J48" s="673">
        <f t="shared" si="3"/>
        <v>1.244251</v>
      </c>
      <c r="K48" s="541"/>
      <c r="L48" s="1790" t="s">
        <v>284</v>
      </c>
      <c r="M48" s="1790"/>
      <c r="N48" s="1790"/>
      <c r="O48" s="1790"/>
      <c r="P48" s="1790">
        <v>99.387499999999989</v>
      </c>
      <c r="Q48" s="1790">
        <v>99.387499999999989</v>
      </c>
    </row>
    <row r="49" spans="1:17" ht="21" customHeight="1" x14ac:dyDescent="0.25">
      <c r="A49" s="541"/>
      <c r="B49" s="674">
        <f t="shared" si="4"/>
        <v>45</v>
      </c>
      <c r="C49" s="667" t="str">
        <f t="shared" si="0"/>
        <v>Illapu Energy S.A.</v>
      </c>
      <c r="D49" s="668" t="str">
        <f t="shared" si="7"/>
        <v/>
      </c>
      <c r="E49" s="669">
        <f t="shared" si="7"/>
        <v>89.905581000000012</v>
      </c>
      <c r="F49" s="668" t="str">
        <f t="shared" si="7"/>
        <v/>
      </c>
      <c r="G49" s="670" t="str">
        <f t="shared" si="7"/>
        <v/>
      </c>
      <c r="H49" s="671" t="str">
        <f t="shared" si="8"/>
        <v/>
      </c>
      <c r="I49" s="672">
        <f t="shared" si="8"/>
        <v>89.905581000000012</v>
      </c>
      <c r="J49" s="673">
        <f t="shared" si="3"/>
        <v>89.905581000000012</v>
      </c>
      <c r="K49" s="541"/>
      <c r="L49" s="1790" t="s">
        <v>286</v>
      </c>
      <c r="M49" s="1790"/>
      <c r="N49" s="1790"/>
      <c r="O49" s="1790"/>
      <c r="P49" s="1790">
        <v>0</v>
      </c>
      <c r="Q49" s="1790">
        <v>0</v>
      </c>
    </row>
    <row r="50" spans="1:17" ht="21" customHeight="1" x14ac:dyDescent="0.25">
      <c r="A50" s="541"/>
      <c r="B50" s="674">
        <f t="shared" si="4"/>
        <v>46</v>
      </c>
      <c r="C50" s="667" t="str">
        <f t="shared" si="0"/>
        <v>Inca Tops S.A.</v>
      </c>
      <c r="D50" s="668" t="str">
        <f t="shared" si="7"/>
        <v/>
      </c>
      <c r="E50" s="669" t="str">
        <f t="shared" si="7"/>
        <v/>
      </c>
      <c r="F50" s="668" t="str">
        <f t="shared" si="7"/>
        <v/>
      </c>
      <c r="G50" s="670">
        <f t="shared" si="7"/>
        <v>4.2709999999999996E-3</v>
      </c>
      <c r="H50" s="671" t="str">
        <f t="shared" si="8"/>
        <v/>
      </c>
      <c r="I50" s="672">
        <f t="shared" si="8"/>
        <v>4.2709999999999996E-3</v>
      </c>
      <c r="J50" s="673">
        <f t="shared" si="3"/>
        <v>4.2709999999999996E-3</v>
      </c>
      <c r="K50" s="541"/>
      <c r="L50" s="1790" t="s">
        <v>288</v>
      </c>
      <c r="M50" s="1790"/>
      <c r="N50" s="1790"/>
      <c r="O50" s="1790"/>
      <c r="P50" s="1790">
        <v>0</v>
      </c>
      <c r="Q50" s="1790">
        <v>0</v>
      </c>
    </row>
    <row r="51" spans="1:17" ht="21" customHeight="1" x14ac:dyDescent="0.25">
      <c r="A51" s="541"/>
      <c r="B51" s="674">
        <f t="shared" si="4"/>
        <v>47</v>
      </c>
      <c r="C51" s="667" t="str">
        <f t="shared" si="0"/>
        <v>Indeco S.A.</v>
      </c>
      <c r="D51" s="668" t="str">
        <f t="shared" si="7"/>
        <v/>
      </c>
      <c r="E51" s="669" t="str">
        <f t="shared" si="7"/>
        <v/>
      </c>
      <c r="F51" s="668" t="str">
        <f t="shared" si="7"/>
        <v/>
      </c>
      <c r="G51" s="670">
        <f t="shared" si="7"/>
        <v>1.4000000000000001E-4</v>
      </c>
      <c r="H51" s="671" t="str">
        <f t="shared" si="8"/>
        <v/>
      </c>
      <c r="I51" s="672">
        <f t="shared" si="8"/>
        <v>1.4000000000000001E-4</v>
      </c>
      <c r="J51" s="673">
        <f t="shared" si="3"/>
        <v>1.4000000000000001E-4</v>
      </c>
      <c r="K51" s="541"/>
      <c r="L51" s="1790" t="s">
        <v>290</v>
      </c>
      <c r="M51" s="1790"/>
      <c r="N51" s="1790"/>
      <c r="O51" s="1790">
        <v>1.244251</v>
      </c>
      <c r="P51" s="1790"/>
      <c r="Q51" s="1790">
        <v>1.244251</v>
      </c>
    </row>
    <row r="52" spans="1:17" ht="21" customHeight="1" x14ac:dyDescent="0.25">
      <c r="A52" s="541"/>
      <c r="B52" s="674">
        <f t="shared" si="4"/>
        <v>48</v>
      </c>
      <c r="C52" s="667" t="str">
        <f t="shared" si="0"/>
        <v>Industrias Electroquimicas S. A.</v>
      </c>
      <c r="D52" s="668" t="str">
        <f t="shared" si="7"/>
        <v/>
      </c>
      <c r="E52" s="669">
        <f t="shared" si="7"/>
        <v>1.2306999999999998E-2</v>
      </c>
      <c r="F52" s="668" t="str">
        <f t="shared" si="7"/>
        <v/>
      </c>
      <c r="G52" s="670" t="str">
        <f t="shared" si="7"/>
        <v/>
      </c>
      <c r="H52" s="671" t="str">
        <f t="shared" si="8"/>
        <v/>
      </c>
      <c r="I52" s="672">
        <f t="shared" si="8"/>
        <v>1.2306999999999998E-2</v>
      </c>
      <c r="J52" s="673">
        <f t="shared" si="3"/>
        <v>1.2306999999999998E-2</v>
      </c>
      <c r="K52" s="541"/>
      <c r="L52" s="1790" t="s">
        <v>292</v>
      </c>
      <c r="M52" s="1790"/>
      <c r="N52" s="1790">
        <v>89.905581000000012</v>
      </c>
      <c r="O52" s="1790"/>
      <c r="P52" s="1790"/>
      <c r="Q52" s="1790">
        <v>89.905581000000012</v>
      </c>
    </row>
    <row r="53" spans="1:17" ht="21" customHeight="1" x14ac:dyDescent="0.25">
      <c r="A53" s="541"/>
      <c r="B53" s="674">
        <f t="shared" si="4"/>
        <v>49</v>
      </c>
      <c r="C53" s="667" t="str">
        <f t="shared" si="0"/>
        <v>Inkabor S.A.C.</v>
      </c>
      <c r="D53" s="668" t="str">
        <f t="shared" si="7"/>
        <v/>
      </c>
      <c r="E53" s="669" t="str">
        <f t="shared" si="7"/>
        <v/>
      </c>
      <c r="F53" s="668" t="str">
        <f t="shared" si="7"/>
        <v/>
      </c>
      <c r="G53" s="670">
        <f t="shared" si="7"/>
        <v>0.29843500000000006</v>
      </c>
      <c r="H53" s="671" t="str">
        <f t="shared" si="8"/>
        <v/>
      </c>
      <c r="I53" s="672">
        <f t="shared" si="8"/>
        <v>0.29843500000000006</v>
      </c>
      <c r="J53" s="673">
        <f t="shared" si="3"/>
        <v>0.29843500000000006</v>
      </c>
      <c r="K53" s="541"/>
      <c r="L53" s="1790" t="s">
        <v>294</v>
      </c>
      <c r="M53" s="1790"/>
      <c r="N53" s="1790"/>
      <c r="O53" s="1790"/>
      <c r="P53" s="1790">
        <v>4.2709999999999996E-3</v>
      </c>
      <c r="Q53" s="1790">
        <v>4.2709999999999996E-3</v>
      </c>
    </row>
    <row r="54" spans="1:17" ht="21" customHeight="1" x14ac:dyDescent="0.25">
      <c r="A54" s="541"/>
      <c r="B54" s="674">
        <f t="shared" si="4"/>
        <v>50</v>
      </c>
      <c r="C54" s="667" t="str">
        <f t="shared" si="0"/>
        <v>Inversiones San Borja S.A.</v>
      </c>
      <c r="D54" s="668" t="str">
        <f t="shared" ref="D54:G69" si="9">+IF(M57&lt;&gt;0,M57,"")</f>
        <v/>
      </c>
      <c r="E54" s="669" t="str">
        <f t="shared" si="9"/>
        <v/>
      </c>
      <c r="F54" s="668" t="str">
        <f t="shared" si="9"/>
        <v/>
      </c>
      <c r="G54" s="670">
        <f t="shared" si="9"/>
        <v>7.533669999999999</v>
      </c>
      <c r="H54" s="671" t="str">
        <f t="shared" ref="H54:I69" si="10">+IF((M57+O57)&lt;&gt;0,M57+O57,"")</f>
        <v/>
      </c>
      <c r="I54" s="672">
        <f t="shared" si="10"/>
        <v>7.533669999999999</v>
      </c>
      <c r="J54" s="673">
        <f t="shared" si="3"/>
        <v>7.533669999999999</v>
      </c>
      <c r="K54" s="541"/>
      <c r="L54" s="1790" t="s">
        <v>296</v>
      </c>
      <c r="M54" s="1790"/>
      <c r="N54" s="1790"/>
      <c r="O54" s="1790"/>
      <c r="P54" s="1790">
        <v>1.4000000000000001E-4</v>
      </c>
      <c r="Q54" s="1790">
        <v>1.4000000000000001E-4</v>
      </c>
    </row>
    <row r="55" spans="1:17" ht="21" customHeight="1" x14ac:dyDescent="0.25">
      <c r="A55" s="541"/>
      <c r="B55" s="674">
        <f t="shared" si="4"/>
        <v>51</v>
      </c>
      <c r="C55" s="667" t="str">
        <f t="shared" si="0"/>
        <v>Kimberly Clark S.R.L.</v>
      </c>
      <c r="D55" s="668" t="str">
        <f t="shared" si="9"/>
        <v/>
      </c>
      <c r="E55" s="669" t="str">
        <f t="shared" si="9"/>
        <v/>
      </c>
      <c r="F55" s="668" t="str">
        <f t="shared" si="9"/>
        <v/>
      </c>
      <c r="G55" s="670">
        <f t="shared" si="9"/>
        <v>52.063952</v>
      </c>
      <c r="H55" s="671" t="str">
        <f t="shared" si="10"/>
        <v/>
      </c>
      <c r="I55" s="672">
        <f t="shared" si="10"/>
        <v>52.063952</v>
      </c>
      <c r="J55" s="673">
        <f t="shared" si="3"/>
        <v>52.063952</v>
      </c>
      <c r="K55" s="541"/>
      <c r="L55" s="1790" t="s">
        <v>298</v>
      </c>
      <c r="M55" s="1790"/>
      <c r="N55" s="1790">
        <v>1.2306999999999998E-2</v>
      </c>
      <c r="O55" s="1790"/>
      <c r="P55" s="1790"/>
      <c r="Q55" s="1790">
        <v>1.2306999999999998E-2</v>
      </c>
    </row>
    <row r="56" spans="1:17" ht="21" customHeight="1" x14ac:dyDescent="0.25">
      <c r="A56" s="541"/>
      <c r="B56" s="674">
        <f t="shared" si="4"/>
        <v>52</v>
      </c>
      <c r="C56" s="667" t="str">
        <f t="shared" si="0"/>
        <v>Leche Gloria S.A.</v>
      </c>
      <c r="D56" s="668" t="str">
        <f t="shared" si="9"/>
        <v/>
      </c>
      <c r="E56" s="669" t="str">
        <f t="shared" si="9"/>
        <v/>
      </c>
      <c r="F56" s="668" t="str">
        <f t="shared" si="9"/>
        <v/>
      </c>
      <c r="G56" s="670">
        <f t="shared" si="9"/>
        <v>0.25959900000000002</v>
      </c>
      <c r="H56" s="671" t="str">
        <f t="shared" si="10"/>
        <v/>
      </c>
      <c r="I56" s="672">
        <f t="shared" si="10"/>
        <v>0.25959900000000002</v>
      </c>
      <c r="J56" s="673">
        <f t="shared" si="3"/>
        <v>0.25959900000000002</v>
      </c>
      <c r="K56" s="541"/>
      <c r="L56" s="1790" t="s">
        <v>300</v>
      </c>
      <c r="M56" s="1790"/>
      <c r="N56" s="1790"/>
      <c r="O56" s="1790"/>
      <c r="P56" s="1790">
        <v>0.29843500000000006</v>
      </c>
      <c r="Q56" s="1790">
        <v>0.29843500000000006</v>
      </c>
    </row>
    <row r="57" spans="1:17" ht="21" customHeight="1" x14ac:dyDescent="0.25">
      <c r="A57" s="541"/>
      <c r="B57" s="674">
        <f t="shared" si="4"/>
        <v>53</v>
      </c>
      <c r="C57" s="667" t="str">
        <f t="shared" si="0"/>
        <v>Minera Aurífera Retamas S.A.</v>
      </c>
      <c r="D57" s="668" t="str">
        <f t="shared" si="9"/>
        <v/>
      </c>
      <c r="E57" s="669" t="str">
        <f t="shared" si="9"/>
        <v/>
      </c>
      <c r="F57" s="668" t="str">
        <f t="shared" si="9"/>
        <v/>
      </c>
      <c r="G57" s="670">
        <f t="shared" si="9"/>
        <v>0.19484300000000002</v>
      </c>
      <c r="H57" s="671" t="str">
        <f t="shared" si="10"/>
        <v/>
      </c>
      <c r="I57" s="672">
        <f t="shared" si="10"/>
        <v>0.19484300000000002</v>
      </c>
      <c r="J57" s="673">
        <f t="shared" si="3"/>
        <v>0.19484300000000002</v>
      </c>
      <c r="K57" s="541"/>
      <c r="L57" s="1790" t="s">
        <v>302</v>
      </c>
      <c r="M57" s="1790"/>
      <c r="N57" s="1790"/>
      <c r="O57" s="1790"/>
      <c r="P57" s="1790">
        <v>7.533669999999999</v>
      </c>
      <c r="Q57" s="1790">
        <v>7.533669999999999</v>
      </c>
    </row>
    <row r="58" spans="1:17" ht="21" customHeight="1" x14ac:dyDescent="0.25">
      <c r="A58" s="541"/>
      <c r="B58" s="674">
        <f t="shared" si="4"/>
        <v>54</v>
      </c>
      <c r="C58" s="667" t="str">
        <f t="shared" si="0"/>
        <v>Minera Bateas S.A.C.</v>
      </c>
      <c r="D58" s="668" t="str">
        <f t="shared" si="9"/>
        <v/>
      </c>
      <c r="E58" s="669" t="str">
        <f t="shared" si="9"/>
        <v/>
      </c>
      <c r="F58" s="668" t="str">
        <f t="shared" si="9"/>
        <v/>
      </c>
      <c r="G58" s="670">
        <f t="shared" si="9"/>
        <v>0.17410899999999999</v>
      </c>
      <c r="H58" s="671" t="str">
        <f t="shared" si="10"/>
        <v/>
      </c>
      <c r="I58" s="672">
        <f t="shared" si="10"/>
        <v>0.17410899999999999</v>
      </c>
      <c r="J58" s="673">
        <f t="shared" si="3"/>
        <v>0.17410899999999999</v>
      </c>
      <c r="K58" s="541"/>
      <c r="L58" s="1790" t="s">
        <v>304</v>
      </c>
      <c r="M58" s="1790"/>
      <c r="N58" s="1790"/>
      <c r="O58" s="1790"/>
      <c r="P58" s="1790">
        <v>52.063952</v>
      </c>
      <c r="Q58" s="1790">
        <v>52.063952</v>
      </c>
    </row>
    <row r="59" spans="1:17" ht="21" customHeight="1" x14ac:dyDescent="0.25">
      <c r="A59" s="541"/>
      <c r="B59" s="674">
        <f t="shared" si="4"/>
        <v>55</v>
      </c>
      <c r="C59" s="667" t="str">
        <f t="shared" si="0"/>
        <v>Minera Boroo Misquichilca S.A.</v>
      </c>
      <c r="D59" s="668" t="str">
        <f t="shared" si="9"/>
        <v/>
      </c>
      <c r="E59" s="669" t="str">
        <f t="shared" si="9"/>
        <v/>
      </c>
      <c r="F59" s="668" t="str">
        <f t="shared" si="9"/>
        <v/>
      </c>
      <c r="G59" s="670">
        <f t="shared" si="9"/>
        <v>7.2465731710709316E-2</v>
      </c>
      <c r="H59" s="671" t="str">
        <f t="shared" si="10"/>
        <v/>
      </c>
      <c r="I59" s="672">
        <f t="shared" si="10"/>
        <v>7.2465731710709316E-2</v>
      </c>
      <c r="J59" s="673">
        <f t="shared" si="3"/>
        <v>7.2465731710709316E-2</v>
      </c>
      <c r="K59" s="541"/>
      <c r="L59" s="1790" t="s">
        <v>306</v>
      </c>
      <c r="M59" s="1790"/>
      <c r="N59" s="1790"/>
      <c r="O59" s="1790"/>
      <c r="P59" s="1790">
        <v>0.25959900000000002</v>
      </c>
      <c r="Q59" s="1790">
        <v>0.25959900000000002</v>
      </c>
    </row>
    <row r="60" spans="1:17" ht="21" customHeight="1" x14ac:dyDescent="0.25">
      <c r="A60" s="541"/>
      <c r="B60" s="674">
        <f t="shared" si="4"/>
        <v>56</v>
      </c>
      <c r="C60" s="667" t="str">
        <f t="shared" si="0"/>
        <v>Minera Colquisiri S.A.</v>
      </c>
      <c r="D60" s="668" t="str">
        <f t="shared" si="9"/>
        <v/>
      </c>
      <c r="E60" s="669" t="str">
        <f t="shared" si="9"/>
        <v/>
      </c>
      <c r="F60" s="668" t="str">
        <f t="shared" si="9"/>
        <v/>
      </c>
      <c r="G60" s="670">
        <f t="shared" si="9"/>
        <v>0.39837999999999996</v>
      </c>
      <c r="H60" s="671" t="str">
        <f t="shared" si="10"/>
        <v/>
      </c>
      <c r="I60" s="672">
        <f t="shared" si="10"/>
        <v>0.39837999999999996</v>
      </c>
      <c r="J60" s="673">
        <f t="shared" si="3"/>
        <v>0.39837999999999996</v>
      </c>
      <c r="K60" s="541"/>
      <c r="L60" s="1790" t="s">
        <v>308</v>
      </c>
      <c r="M60" s="1790"/>
      <c r="N60" s="1790"/>
      <c r="O60" s="1790"/>
      <c r="P60" s="1790">
        <v>0.19484300000000002</v>
      </c>
      <c r="Q60" s="1790">
        <v>0.19484300000000002</v>
      </c>
    </row>
    <row r="61" spans="1:17" ht="21" customHeight="1" x14ac:dyDescent="0.25">
      <c r="A61" s="541"/>
      <c r="B61" s="674">
        <f t="shared" si="4"/>
        <v>57</v>
      </c>
      <c r="C61" s="667" t="str">
        <f t="shared" si="0"/>
        <v>Minera La Zanja S.R.L.</v>
      </c>
      <c r="D61" s="668" t="str">
        <f t="shared" si="9"/>
        <v/>
      </c>
      <c r="E61" s="669" t="str">
        <f t="shared" si="9"/>
        <v/>
      </c>
      <c r="F61" s="668" t="str">
        <f t="shared" si="9"/>
        <v/>
      </c>
      <c r="G61" s="670">
        <v>0</v>
      </c>
      <c r="H61" s="671" t="str">
        <f t="shared" si="10"/>
        <v/>
      </c>
      <c r="I61" s="672">
        <v>0</v>
      </c>
      <c r="J61" s="673">
        <f t="shared" si="3"/>
        <v>0</v>
      </c>
      <c r="K61" s="541"/>
      <c r="L61" s="1790" t="s">
        <v>310</v>
      </c>
      <c r="M61" s="1790"/>
      <c r="N61" s="1790"/>
      <c r="O61" s="1790"/>
      <c r="P61" s="1790">
        <v>0.17410899999999999</v>
      </c>
      <c r="Q61" s="1790">
        <v>0.17410899999999999</v>
      </c>
    </row>
    <row r="62" spans="1:17" ht="21" customHeight="1" x14ac:dyDescent="0.25">
      <c r="A62" s="541"/>
      <c r="B62" s="674">
        <f t="shared" si="4"/>
        <v>58</v>
      </c>
      <c r="C62" s="667" t="str">
        <f t="shared" si="0"/>
        <v>Minera Yanacocha S.R.L.</v>
      </c>
      <c r="D62" s="668" t="str">
        <f t="shared" si="9"/>
        <v/>
      </c>
      <c r="E62" s="669" t="str">
        <f t="shared" si="9"/>
        <v/>
      </c>
      <c r="F62" s="668" t="str">
        <f t="shared" si="9"/>
        <v/>
      </c>
      <c r="G62" s="670">
        <f t="shared" si="9"/>
        <v>1.4692E-2</v>
      </c>
      <c r="H62" s="671" t="str">
        <f t="shared" si="10"/>
        <v/>
      </c>
      <c r="I62" s="672">
        <f t="shared" si="10"/>
        <v>1.4692E-2</v>
      </c>
      <c r="J62" s="673">
        <f t="shared" si="3"/>
        <v>1.4692E-2</v>
      </c>
      <c r="K62" s="541"/>
      <c r="L62" s="1790" t="s">
        <v>312</v>
      </c>
      <c r="M62" s="1790"/>
      <c r="N62" s="1790"/>
      <c r="O62" s="1790"/>
      <c r="P62" s="1790">
        <v>7.2465731710709316E-2</v>
      </c>
      <c r="Q62" s="1790">
        <v>7.2465731710709316E-2</v>
      </c>
    </row>
    <row r="63" spans="1:17" ht="21" customHeight="1" x14ac:dyDescent="0.25">
      <c r="A63" s="541"/>
      <c r="B63" s="674">
        <f t="shared" si="4"/>
        <v>59</v>
      </c>
      <c r="C63" s="667" t="str">
        <f t="shared" si="0"/>
        <v>Minera Yanaquihua S.A.C.</v>
      </c>
      <c r="D63" s="668" t="str">
        <f t="shared" si="9"/>
        <v/>
      </c>
      <c r="E63" s="669" t="str">
        <f t="shared" si="9"/>
        <v/>
      </c>
      <c r="F63" s="668" t="str">
        <f t="shared" si="9"/>
        <v/>
      </c>
      <c r="G63" s="670">
        <f t="shared" si="9"/>
        <v>0.17491099999999998</v>
      </c>
      <c r="H63" s="671" t="str">
        <f t="shared" si="10"/>
        <v/>
      </c>
      <c r="I63" s="672">
        <f t="shared" si="10"/>
        <v>0.17491099999999998</v>
      </c>
      <c r="J63" s="673">
        <f t="shared" si="3"/>
        <v>0.17491099999999998</v>
      </c>
      <c r="K63" s="541"/>
      <c r="L63" s="1790" t="s">
        <v>314</v>
      </c>
      <c r="M63" s="1790"/>
      <c r="N63" s="1790"/>
      <c r="O63" s="1790"/>
      <c r="P63" s="1790">
        <v>0.39837999999999996</v>
      </c>
      <c r="Q63" s="1790">
        <v>0.39837999999999996</v>
      </c>
    </row>
    <row r="64" spans="1:17" ht="21" customHeight="1" x14ac:dyDescent="0.25">
      <c r="A64" s="541"/>
      <c r="B64" s="674">
        <f t="shared" si="4"/>
        <v>60</v>
      </c>
      <c r="C64" s="667" t="str">
        <f t="shared" si="0"/>
        <v>Minsur S.A.</v>
      </c>
      <c r="D64" s="668" t="str">
        <f t="shared" si="9"/>
        <v/>
      </c>
      <c r="E64" s="669">
        <f t="shared" si="9"/>
        <v>6.5231830000000022</v>
      </c>
      <c r="F64" s="668" t="str">
        <f t="shared" si="9"/>
        <v/>
      </c>
      <c r="G64" s="670" t="str">
        <f t="shared" si="9"/>
        <v/>
      </c>
      <c r="H64" s="671" t="str">
        <f t="shared" si="10"/>
        <v/>
      </c>
      <c r="I64" s="672">
        <f t="shared" si="10"/>
        <v>6.5231830000000022</v>
      </c>
      <c r="J64" s="673">
        <f t="shared" si="3"/>
        <v>6.5231830000000022</v>
      </c>
      <c r="K64" s="541"/>
      <c r="L64" s="1790" t="s">
        <v>316</v>
      </c>
      <c r="M64" s="1790"/>
      <c r="N64" s="1790"/>
      <c r="O64" s="1790"/>
      <c r="P64" s="1790">
        <v>0</v>
      </c>
      <c r="Q64" s="1790">
        <v>0</v>
      </c>
    </row>
    <row r="65" spans="1:17" ht="21" customHeight="1" x14ac:dyDescent="0.25">
      <c r="A65" s="541"/>
      <c r="B65" s="674">
        <f t="shared" si="4"/>
        <v>61</v>
      </c>
      <c r="C65" s="667" t="str">
        <f t="shared" si="0"/>
        <v>Molitalia S.A.</v>
      </c>
      <c r="D65" s="668" t="str">
        <f t="shared" si="9"/>
        <v/>
      </c>
      <c r="E65" s="669" t="str">
        <f t="shared" si="9"/>
        <v/>
      </c>
      <c r="F65" s="668" t="str">
        <f t="shared" si="9"/>
        <v/>
      </c>
      <c r="G65" s="670">
        <v>0</v>
      </c>
      <c r="H65" s="671" t="str">
        <f t="shared" si="10"/>
        <v/>
      </c>
      <c r="I65" s="672">
        <v>0</v>
      </c>
      <c r="J65" s="673">
        <f t="shared" si="3"/>
        <v>0</v>
      </c>
      <c r="K65" s="541"/>
      <c r="L65" s="1790" t="s">
        <v>318</v>
      </c>
      <c r="M65" s="1790"/>
      <c r="N65" s="1790"/>
      <c r="O65" s="1790"/>
      <c r="P65" s="1790">
        <v>1.4692E-2</v>
      </c>
      <c r="Q65" s="1790">
        <v>1.4692E-2</v>
      </c>
    </row>
    <row r="66" spans="1:17" ht="21" customHeight="1" x14ac:dyDescent="0.25">
      <c r="A66" s="541"/>
      <c r="B66" s="674">
        <f t="shared" si="4"/>
        <v>62</v>
      </c>
      <c r="C66" s="667" t="str">
        <f t="shared" si="0"/>
        <v>Mondelez Peru S.A.</v>
      </c>
      <c r="D66" s="668" t="str">
        <f t="shared" si="9"/>
        <v/>
      </c>
      <c r="E66" s="669" t="str">
        <f t="shared" si="9"/>
        <v/>
      </c>
      <c r="F66" s="668" t="str">
        <f t="shared" si="9"/>
        <v/>
      </c>
      <c r="G66" s="670">
        <f t="shared" si="9"/>
        <v>1.56E-4</v>
      </c>
      <c r="H66" s="671" t="str">
        <f t="shared" si="10"/>
        <v/>
      </c>
      <c r="I66" s="672">
        <f t="shared" si="10"/>
        <v>1.56E-4</v>
      </c>
      <c r="J66" s="673">
        <f t="shared" si="3"/>
        <v>1.56E-4</v>
      </c>
      <c r="K66" s="541"/>
      <c r="L66" s="1790" t="s">
        <v>320</v>
      </c>
      <c r="M66" s="1790"/>
      <c r="N66" s="1790"/>
      <c r="O66" s="1790"/>
      <c r="P66" s="1790">
        <v>0.17491099999999998</v>
      </c>
      <c r="Q66" s="1790">
        <v>0.17491099999999998</v>
      </c>
    </row>
    <row r="67" spans="1:17" ht="21" customHeight="1" x14ac:dyDescent="0.25">
      <c r="A67" s="541"/>
      <c r="B67" s="674">
        <f t="shared" si="4"/>
        <v>63</v>
      </c>
      <c r="C67" s="667" t="str">
        <f t="shared" si="0"/>
        <v>Nexa Resources Atacocha S.A.A.</v>
      </c>
      <c r="D67" s="668" t="str">
        <f t="shared" si="9"/>
        <v/>
      </c>
      <c r="E67" s="669" t="str">
        <f t="shared" si="9"/>
        <v/>
      </c>
      <c r="F67" s="668">
        <f t="shared" si="9"/>
        <v>33.844000000000001</v>
      </c>
      <c r="G67" s="670" t="str">
        <f t="shared" si="9"/>
        <v/>
      </c>
      <c r="H67" s="671">
        <f t="shared" si="10"/>
        <v>33.844000000000001</v>
      </c>
      <c r="I67" s="672" t="str">
        <f t="shared" si="10"/>
        <v/>
      </c>
      <c r="J67" s="673">
        <f t="shared" si="3"/>
        <v>33.844000000000001</v>
      </c>
      <c r="K67" s="541"/>
      <c r="L67" s="1790" t="s">
        <v>322</v>
      </c>
      <c r="M67" s="1790"/>
      <c r="N67" s="1790">
        <v>6.5231830000000022</v>
      </c>
      <c r="O67" s="1790"/>
      <c r="P67" s="1790"/>
      <c r="Q67" s="1790">
        <v>6.5231830000000022</v>
      </c>
    </row>
    <row r="68" spans="1:17" ht="21" customHeight="1" x14ac:dyDescent="0.25">
      <c r="A68" s="541"/>
      <c r="B68" s="674">
        <f t="shared" si="4"/>
        <v>64</v>
      </c>
      <c r="C68" s="667" t="str">
        <f t="shared" si="0"/>
        <v>Nexa Resources Cajamarquilla S.A.</v>
      </c>
      <c r="D68" s="668" t="str">
        <f t="shared" si="9"/>
        <v/>
      </c>
      <c r="E68" s="669">
        <f t="shared" si="9"/>
        <v>17.052598000000003</v>
      </c>
      <c r="F68" s="668" t="str">
        <f t="shared" si="9"/>
        <v/>
      </c>
      <c r="G68" s="670" t="str">
        <f t="shared" si="9"/>
        <v/>
      </c>
      <c r="H68" s="671" t="str">
        <f t="shared" si="10"/>
        <v/>
      </c>
      <c r="I68" s="672">
        <f t="shared" si="10"/>
        <v>17.052598000000003</v>
      </c>
      <c r="J68" s="673">
        <f t="shared" si="3"/>
        <v>17.052598000000003</v>
      </c>
      <c r="K68" s="541"/>
      <c r="L68" s="1790" t="s">
        <v>324</v>
      </c>
      <c r="M68" s="1790"/>
      <c r="N68" s="1790"/>
      <c r="O68" s="1790"/>
      <c r="P68" s="1790">
        <v>0</v>
      </c>
      <c r="Q68" s="1790">
        <v>0</v>
      </c>
    </row>
    <row r="69" spans="1:17" ht="21" customHeight="1" x14ac:dyDescent="0.25">
      <c r="A69" s="541"/>
      <c r="B69" s="674">
        <f t="shared" si="4"/>
        <v>65</v>
      </c>
      <c r="C69" s="667" t="str">
        <f t="shared" si="0"/>
        <v>Nexa Resources el Porvenir S.A.A.</v>
      </c>
      <c r="D69" s="668" t="str">
        <f t="shared" si="9"/>
        <v/>
      </c>
      <c r="E69" s="669" t="str">
        <f t="shared" si="9"/>
        <v/>
      </c>
      <c r="F69" s="668" t="str">
        <f t="shared" si="9"/>
        <v/>
      </c>
      <c r="G69" s="670">
        <v>0</v>
      </c>
      <c r="H69" s="671" t="str">
        <f t="shared" si="10"/>
        <v/>
      </c>
      <c r="I69" s="672">
        <v>0</v>
      </c>
      <c r="J69" s="673">
        <f t="shared" si="3"/>
        <v>0</v>
      </c>
      <c r="K69" s="541"/>
      <c r="L69" s="1790" t="s">
        <v>326</v>
      </c>
      <c r="M69" s="1790"/>
      <c r="N69" s="1790"/>
      <c r="O69" s="1790"/>
      <c r="P69" s="1790">
        <v>1.56E-4</v>
      </c>
      <c r="Q69" s="1790">
        <v>1.56E-4</v>
      </c>
    </row>
    <row r="70" spans="1:17" ht="21" customHeight="1" x14ac:dyDescent="0.25">
      <c r="A70" s="541"/>
      <c r="B70" s="674">
        <f t="shared" si="4"/>
        <v>66</v>
      </c>
      <c r="C70" s="667" t="str">
        <f t="shared" ref="C70:C98" si="11">+L73</f>
        <v>OIG Perú S.A.C.</v>
      </c>
      <c r="D70" s="668" t="str">
        <f t="shared" ref="D70:G85" si="12">+IF(M73&lt;&gt;0,M73,"")</f>
        <v/>
      </c>
      <c r="E70" s="669" t="str">
        <f t="shared" si="12"/>
        <v/>
      </c>
      <c r="F70" s="668" t="str">
        <f t="shared" si="12"/>
        <v/>
      </c>
      <c r="G70" s="670">
        <f t="shared" si="12"/>
        <v>17.282575999999999</v>
      </c>
      <c r="H70" s="671" t="str">
        <f t="shared" ref="H70:I85" si="13">+IF((M73+O73)&lt;&gt;0,M73+O73,"")</f>
        <v/>
      </c>
      <c r="I70" s="672">
        <f t="shared" si="13"/>
        <v>17.282575999999999</v>
      </c>
      <c r="J70" s="673">
        <f t="shared" ref="J70:J98" si="14">SUM(H70:I70)</f>
        <v>17.282575999999999</v>
      </c>
      <c r="K70" s="541"/>
      <c r="L70" s="1790" t="s">
        <v>328</v>
      </c>
      <c r="M70" s="1790"/>
      <c r="N70" s="1790"/>
      <c r="O70" s="1790">
        <v>33.844000000000001</v>
      </c>
      <c r="P70" s="1790"/>
      <c r="Q70" s="1790">
        <v>33.844000000000001</v>
      </c>
    </row>
    <row r="71" spans="1:17" ht="21" customHeight="1" x14ac:dyDescent="0.25">
      <c r="A71" s="541"/>
      <c r="B71" s="674">
        <f t="shared" ref="B71:B98" si="15">+B70+1</f>
        <v>67</v>
      </c>
      <c r="C71" s="667" t="str">
        <f t="shared" si="11"/>
        <v>Oxido de Pasco S.A.C.</v>
      </c>
      <c r="D71" s="668" t="str">
        <f t="shared" si="12"/>
        <v/>
      </c>
      <c r="E71" s="669" t="str">
        <f t="shared" si="12"/>
        <v/>
      </c>
      <c r="F71" s="668" t="str">
        <f t="shared" si="12"/>
        <v/>
      </c>
      <c r="G71" s="670">
        <v>0</v>
      </c>
      <c r="H71" s="671" t="str">
        <f t="shared" ref="H71" si="16">+IF((M74+O74)&lt;&gt;0,M74+O74,"")</f>
        <v/>
      </c>
      <c r="I71" s="672">
        <v>0</v>
      </c>
      <c r="J71" s="673">
        <f t="shared" si="14"/>
        <v>0</v>
      </c>
      <c r="K71" s="541"/>
      <c r="L71" s="1790" t="s">
        <v>330</v>
      </c>
      <c r="M71" s="1790"/>
      <c r="N71" s="1790">
        <v>17.052598000000003</v>
      </c>
      <c r="O71" s="1790"/>
      <c r="P71" s="1790"/>
      <c r="Q71" s="1790">
        <v>17.052598000000003</v>
      </c>
    </row>
    <row r="72" spans="1:17" ht="21" customHeight="1" x14ac:dyDescent="0.25">
      <c r="A72" s="541"/>
      <c r="B72" s="674">
        <f t="shared" si="15"/>
        <v>68</v>
      </c>
      <c r="C72" s="667" t="str">
        <f t="shared" si="11"/>
        <v>Peru LNG S.R.L.</v>
      </c>
      <c r="D72" s="668" t="str">
        <f t="shared" si="12"/>
        <v/>
      </c>
      <c r="E72" s="669" t="str">
        <f t="shared" si="12"/>
        <v/>
      </c>
      <c r="F72" s="668" t="str">
        <f t="shared" si="12"/>
        <v/>
      </c>
      <c r="G72" s="670">
        <f t="shared" si="12"/>
        <v>169.77762999999999</v>
      </c>
      <c r="H72" s="671" t="str">
        <f t="shared" si="13"/>
        <v/>
      </c>
      <c r="I72" s="672">
        <f t="shared" si="13"/>
        <v>169.77762999999999</v>
      </c>
      <c r="J72" s="673">
        <f t="shared" si="14"/>
        <v>169.77762999999999</v>
      </c>
      <c r="K72" s="541"/>
      <c r="L72" s="1790" t="s">
        <v>332</v>
      </c>
      <c r="M72" s="1790"/>
      <c r="N72" s="1790"/>
      <c r="O72" s="1790">
        <v>0</v>
      </c>
      <c r="P72" s="1790">
        <v>0</v>
      </c>
      <c r="Q72" s="1790">
        <v>0</v>
      </c>
    </row>
    <row r="73" spans="1:17" ht="21" customHeight="1" x14ac:dyDescent="0.25">
      <c r="A73" s="541"/>
      <c r="B73" s="674">
        <f t="shared" si="15"/>
        <v>69</v>
      </c>
      <c r="C73" s="667" t="str">
        <f t="shared" si="11"/>
        <v>Pesquera Diamante S.A.</v>
      </c>
      <c r="D73" s="668" t="str">
        <f t="shared" si="12"/>
        <v/>
      </c>
      <c r="E73" s="669" t="str">
        <f t="shared" si="12"/>
        <v/>
      </c>
      <c r="F73" s="668" t="str">
        <f t="shared" si="12"/>
        <v/>
      </c>
      <c r="G73" s="670">
        <f t="shared" si="12"/>
        <v>3.713533</v>
      </c>
      <c r="H73" s="671" t="str">
        <f t="shared" si="13"/>
        <v/>
      </c>
      <c r="I73" s="672">
        <f t="shared" si="13"/>
        <v>3.713533</v>
      </c>
      <c r="J73" s="673">
        <f t="shared" si="14"/>
        <v>3.713533</v>
      </c>
      <c r="K73" s="541"/>
      <c r="L73" s="1790" t="s">
        <v>334</v>
      </c>
      <c r="M73" s="1790"/>
      <c r="N73" s="1790"/>
      <c r="O73" s="1790"/>
      <c r="P73" s="1790">
        <v>17.282575999999999</v>
      </c>
      <c r="Q73" s="1790">
        <v>17.282575999999999</v>
      </c>
    </row>
    <row r="74" spans="1:17" ht="21" customHeight="1" x14ac:dyDescent="0.25">
      <c r="A74" s="541"/>
      <c r="B74" s="674">
        <f t="shared" si="15"/>
        <v>70</v>
      </c>
      <c r="C74" s="667" t="str">
        <f t="shared" si="11"/>
        <v>Pesquera Pelayo S.A.C.</v>
      </c>
      <c r="D74" s="668" t="str">
        <f t="shared" si="12"/>
        <v/>
      </c>
      <c r="E74" s="669" t="str">
        <f t="shared" si="12"/>
        <v/>
      </c>
      <c r="F74" s="668" t="str">
        <f t="shared" si="12"/>
        <v/>
      </c>
      <c r="G74" s="670">
        <v>0</v>
      </c>
      <c r="H74" s="671" t="str">
        <f t="shared" ref="H74" si="17">+IF((M77+O77)&lt;&gt;0,M77+O77,"")</f>
        <v/>
      </c>
      <c r="I74" s="672">
        <v>0</v>
      </c>
      <c r="J74" s="673">
        <f t="shared" si="14"/>
        <v>0</v>
      </c>
      <c r="K74" s="541"/>
      <c r="L74" s="1790" t="s">
        <v>336</v>
      </c>
      <c r="M74" s="1790"/>
      <c r="N74" s="1790"/>
      <c r="O74" s="1790"/>
      <c r="P74" s="1790">
        <v>0</v>
      </c>
      <c r="Q74" s="1790">
        <v>0</v>
      </c>
    </row>
    <row r="75" spans="1:17" ht="21" customHeight="1" x14ac:dyDescent="0.25">
      <c r="A75" s="541"/>
      <c r="B75" s="674">
        <f t="shared" si="15"/>
        <v>71</v>
      </c>
      <c r="C75" s="667" t="str">
        <f t="shared" si="11"/>
        <v>Petroleos del Peru PETROPERU S.A.</v>
      </c>
      <c r="D75" s="668" t="str">
        <f t="shared" si="12"/>
        <v/>
      </c>
      <c r="E75" s="669" t="str">
        <f t="shared" si="12"/>
        <v/>
      </c>
      <c r="F75" s="668" t="str">
        <f t="shared" si="12"/>
        <v/>
      </c>
      <c r="G75" s="670">
        <f t="shared" si="12"/>
        <v>11.433727999999997</v>
      </c>
      <c r="H75" s="671" t="str">
        <f t="shared" si="13"/>
        <v/>
      </c>
      <c r="I75" s="672">
        <f t="shared" si="13"/>
        <v>11.433727999999997</v>
      </c>
      <c r="J75" s="673">
        <f t="shared" si="14"/>
        <v>11.433727999999997</v>
      </c>
      <c r="K75" s="541"/>
      <c r="L75" s="1790" t="s">
        <v>338</v>
      </c>
      <c r="M75" s="1790"/>
      <c r="N75" s="1790"/>
      <c r="O75" s="1790"/>
      <c r="P75" s="1790">
        <v>169.77762999999999</v>
      </c>
      <c r="Q75" s="1790">
        <v>169.77762999999999</v>
      </c>
    </row>
    <row r="76" spans="1:17" ht="21" customHeight="1" x14ac:dyDescent="0.25">
      <c r="A76" s="541"/>
      <c r="B76" s="674">
        <f t="shared" si="15"/>
        <v>72</v>
      </c>
      <c r="C76" s="667" t="str">
        <f t="shared" si="11"/>
        <v>Pluspetrol Norte S.A.</v>
      </c>
      <c r="D76" s="668" t="str">
        <f t="shared" si="12"/>
        <v/>
      </c>
      <c r="E76" s="669" t="str">
        <f t="shared" si="12"/>
        <v/>
      </c>
      <c r="F76" s="668" t="str">
        <f t="shared" si="12"/>
        <v/>
      </c>
      <c r="G76" s="670">
        <v>0</v>
      </c>
      <c r="H76" s="671" t="str">
        <f t="shared" ref="H76" si="18">+IF((M79+O79)&lt;&gt;0,M79+O79,"")</f>
        <v/>
      </c>
      <c r="I76" s="672">
        <v>0</v>
      </c>
      <c r="J76" s="673">
        <f t="shared" si="14"/>
        <v>0</v>
      </c>
      <c r="K76" s="541"/>
      <c r="L76" s="1790" t="s">
        <v>340</v>
      </c>
      <c r="M76" s="1790"/>
      <c r="N76" s="1790"/>
      <c r="O76" s="1790"/>
      <c r="P76" s="1790">
        <v>3.713533</v>
      </c>
      <c r="Q76" s="1790">
        <v>3.713533</v>
      </c>
    </row>
    <row r="77" spans="1:17" ht="21" customHeight="1" x14ac:dyDescent="0.25">
      <c r="A77" s="541"/>
      <c r="B77" s="674">
        <f t="shared" si="15"/>
        <v>73</v>
      </c>
      <c r="C77" s="667" t="str">
        <f t="shared" si="11"/>
        <v>Pluspetrol Perú Corporation S.A.</v>
      </c>
      <c r="D77" s="668" t="str">
        <f t="shared" si="12"/>
        <v/>
      </c>
      <c r="E77" s="669" t="str">
        <f t="shared" si="12"/>
        <v/>
      </c>
      <c r="F77" s="668" t="str">
        <f t="shared" si="12"/>
        <v/>
      </c>
      <c r="G77" s="670">
        <f t="shared" si="12"/>
        <v>176.51136400000001</v>
      </c>
      <c r="H77" s="671" t="str">
        <f t="shared" si="13"/>
        <v/>
      </c>
      <c r="I77" s="672">
        <f t="shared" si="13"/>
        <v>176.51136400000001</v>
      </c>
      <c r="J77" s="673">
        <f t="shared" si="14"/>
        <v>176.51136400000001</v>
      </c>
      <c r="K77" s="541"/>
      <c r="L77" s="1790" t="s">
        <v>342</v>
      </c>
      <c r="M77" s="1790"/>
      <c r="N77" s="1790">
        <v>0</v>
      </c>
      <c r="O77" s="1790"/>
      <c r="P77" s="1790"/>
      <c r="Q77" s="1790">
        <v>0</v>
      </c>
    </row>
    <row r="78" spans="1:17" ht="21" customHeight="1" x14ac:dyDescent="0.25">
      <c r="A78" s="541"/>
      <c r="B78" s="674">
        <f t="shared" si="15"/>
        <v>74</v>
      </c>
      <c r="C78" s="667" t="str">
        <f t="shared" si="11"/>
        <v>Precotex S.A.</v>
      </c>
      <c r="D78" s="668" t="str">
        <f t="shared" si="12"/>
        <v/>
      </c>
      <c r="E78" s="669" t="str">
        <f t="shared" si="12"/>
        <v/>
      </c>
      <c r="F78" s="668" t="str">
        <f t="shared" si="12"/>
        <v/>
      </c>
      <c r="G78" s="670">
        <f t="shared" si="12"/>
        <v>1.2817999999999998</v>
      </c>
      <c r="H78" s="671" t="str">
        <f t="shared" si="13"/>
        <v/>
      </c>
      <c r="I78" s="672">
        <f t="shared" si="13"/>
        <v>1.2817999999999998</v>
      </c>
      <c r="J78" s="673">
        <f t="shared" si="14"/>
        <v>1.2817999999999998</v>
      </c>
      <c r="K78" s="541"/>
      <c r="L78" s="1790" t="s">
        <v>344</v>
      </c>
      <c r="M78" s="1790"/>
      <c r="N78" s="1790"/>
      <c r="O78" s="1790"/>
      <c r="P78" s="1790">
        <v>11.433727999999997</v>
      </c>
      <c r="Q78" s="1790">
        <v>11.433727999999997</v>
      </c>
    </row>
    <row r="79" spans="1:17" ht="21" customHeight="1" x14ac:dyDescent="0.25">
      <c r="A79" s="541"/>
      <c r="B79" s="674">
        <f t="shared" si="15"/>
        <v>75</v>
      </c>
      <c r="C79" s="667" t="str">
        <f t="shared" si="11"/>
        <v>Procesadora Industrial Rio Seco S.A.</v>
      </c>
      <c r="D79" s="668" t="str">
        <f t="shared" si="12"/>
        <v/>
      </c>
      <c r="E79" s="669">
        <f t="shared" si="12"/>
        <v>7.0060999999999998E-2</v>
      </c>
      <c r="F79" s="668" t="str">
        <f t="shared" si="12"/>
        <v/>
      </c>
      <c r="G79" s="670" t="str">
        <f t="shared" si="12"/>
        <v/>
      </c>
      <c r="H79" s="671" t="str">
        <f t="shared" si="13"/>
        <v/>
      </c>
      <c r="I79" s="672">
        <f t="shared" si="13"/>
        <v>7.0060999999999998E-2</v>
      </c>
      <c r="J79" s="673">
        <f t="shared" si="14"/>
        <v>7.0060999999999998E-2</v>
      </c>
      <c r="K79" s="541"/>
      <c r="L79" s="1790" t="s">
        <v>346</v>
      </c>
      <c r="M79" s="1790"/>
      <c r="N79" s="1790"/>
      <c r="O79" s="1790"/>
      <c r="P79" s="1790">
        <v>0</v>
      </c>
      <c r="Q79" s="1790">
        <v>0</v>
      </c>
    </row>
    <row r="80" spans="1:17" ht="21" customHeight="1" x14ac:dyDescent="0.25">
      <c r="A80" s="541"/>
      <c r="B80" s="674">
        <f t="shared" si="15"/>
        <v>76</v>
      </c>
      <c r="C80" s="667" t="str">
        <f t="shared" si="11"/>
        <v>Progenere S.A.C.</v>
      </c>
      <c r="D80" s="668" t="str">
        <f t="shared" si="12"/>
        <v/>
      </c>
      <c r="E80" s="669">
        <f t="shared" si="12"/>
        <v>4.1471400000000003</v>
      </c>
      <c r="F80" s="668" t="str">
        <f t="shared" si="12"/>
        <v/>
      </c>
      <c r="G80" s="670" t="str">
        <f t="shared" si="12"/>
        <v/>
      </c>
      <c r="H80" s="671" t="str">
        <f t="shared" si="13"/>
        <v/>
      </c>
      <c r="I80" s="672">
        <f t="shared" si="13"/>
        <v>4.1471400000000003</v>
      </c>
      <c r="J80" s="673">
        <f t="shared" si="14"/>
        <v>4.1471400000000003</v>
      </c>
      <c r="K80" s="541"/>
      <c r="L80" s="1790" t="s">
        <v>348</v>
      </c>
      <c r="M80" s="1790"/>
      <c r="N80" s="1790"/>
      <c r="O80" s="1790"/>
      <c r="P80" s="1790">
        <v>176.51136400000001</v>
      </c>
      <c r="Q80" s="1790">
        <v>176.51136400000001</v>
      </c>
    </row>
    <row r="81" spans="1:17" ht="21" customHeight="1" x14ac:dyDescent="0.25">
      <c r="A81" s="541"/>
      <c r="B81" s="674">
        <f t="shared" si="15"/>
        <v>77</v>
      </c>
      <c r="C81" s="667" t="str">
        <f t="shared" si="11"/>
        <v>Quimpac S.A.</v>
      </c>
      <c r="D81" s="668" t="str">
        <f t="shared" si="12"/>
        <v/>
      </c>
      <c r="E81" s="669" t="str">
        <f t="shared" si="12"/>
        <v/>
      </c>
      <c r="F81" s="668" t="str">
        <f t="shared" si="12"/>
        <v/>
      </c>
      <c r="G81" s="670">
        <v>0</v>
      </c>
      <c r="H81" s="671" t="str">
        <f t="shared" ref="H81" si="19">+IF((M84+O84)&lt;&gt;0,M84+O84,"")</f>
        <v/>
      </c>
      <c r="I81" s="672">
        <v>0</v>
      </c>
      <c r="J81" s="673">
        <f t="shared" si="14"/>
        <v>0</v>
      </c>
      <c r="K81" s="541"/>
      <c r="L81" s="1790" t="s">
        <v>350</v>
      </c>
      <c r="M81" s="1790"/>
      <c r="N81" s="1790"/>
      <c r="O81" s="1790"/>
      <c r="P81" s="1790">
        <v>1.2817999999999998</v>
      </c>
      <c r="Q81" s="1790">
        <v>1.2817999999999998</v>
      </c>
    </row>
    <row r="82" spans="1:17" ht="21" customHeight="1" x14ac:dyDescent="0.25">
      <c r="A82" s="541"/>
      <c r="B82" s="674">
        <f t="shared" si="15"/>
        <v>78</v>
      </c>
      <c r="C82" s="667" t="str">
        <f t="shared" si="11"/>
        <v>Refinería La Pampilla S.A.</v>
      </c>
      <c r="D82" s="668" t="str">
        <f t="shared" si="12"/>
        <v/>
      </c>
      <c r="E82" s="669">
        <f t="shared" si="12"/>
        <v>56.029613000000005</v>
      </c>
      <c r="F82" s="668" t="str">
        <f t="shared" si="12"/>
        <v/>
      </c>
      <c r="G82" s="670" t="str">
        <f t="shared" si="12"/>
        <v/>
      </c>
      <c r="H82" s="671" t="str">
        <f t="shared" si="13"/>
        <v/>
      </c>
      <c r="I82" s="672">
        <f t="shared" si="13"/>
        <v>56.029613000000005</v>
      </c>
      <c r="J82" s="673">
        <f t="shared" si="14"/>
        <v>56.029613000000005</v>
      </c>
      <c r="K82" s="541"/>
      <c r="L82" s="1790" t="s">
        <v>352</v>
      </c>
      <c r="M82" s="1790"/>
      <c r="N82" s="1790">
        <v>7.0060999999999998E-2</v>
      </c>
      <c r="O82" s="1790"/>
      <c r="P82" s="1790"/>
      <c r="Q82" s="1790">
        <v>7.0060999999999998E-2</v>
      </c>
    </row>
    <row r="83" spans="1:17" ht="21" customHeight="1" x14ac:dyDescent="0.25">
      <c r="A83" s="541"/>
      <c r="B83" s="674">
        <f t="shared" si="15"/>
        <v>79</v>
      </c>
      <c r="C83" s="667" t="str">
        <f t="shared" si="11"/>
        <v>San Fernando S.A.</v>
      </c>
      <c r="D83" s="668" t="str">
        <f t="shared" si="12"/>
        <v/>
      </c>
      <c r="E83" s="669" t="str">
        <f t="shared" si="12"/>
        <v/>
      </c>
      <c r="F83" s="668" t="str">
        <f t="shared" si="12"/>
        <v/>
      </c>
      <c r="G83" s="670">
        <v>0</v>
      </c>
      <c r="H83" s="671" t="str">
        <f t="shared" si="13"/>
        <v/>
      </c>
      <c r="I83" s="672">
        <v>0</v>
      </c>
      <c r="J83" s="673">
        <f t="shared" si="14"/>
        <v>0</v>
      </c>
      <c r="K83" s="541"/>
      <c r="L83" s="1790" t="s">
        <v>354</v>
      </c>
      <c r="M83" s="1790"/>
      <c r="N83" s="1790">
        <v>4.1471400000000003</v>
      </c>
      <c r="O83" s="1790"/>
      <c r="P83" s="1790"/>
      <c r="Q83" s="1790">
        <v>4.1471400000000003</v>
      </c>
    </row>
    <row r="84" spans="1:17" ht="21" customHeight="1" x14ac:dyDescent="0.25">
      <c r="A84" s="541"/>
      <c r="B84" s="674">
        <f t="shared" si="15"/>
        <v>80</v>
      </c>
      <c r="C84" s="667" t="str">
        <f t="shared" si="11"/>
        <v>Snacks América Latina S.R.L.</v>
      </c>
      <c r="D84" s="668" t="str">
        <f t="shared" si="12"/>
        <v/>
      </c>
      <c r="E84" s="669" t="str">
        <f t="shared" si="12"/>
        <v/>
      </c>
      <c r="F84" s="668" t="str">
        <f t="shared" si="12"/>
        <v/>
      </c>
      <c r="G84" s="670">
        <v>0</v>
      </c>
      <c r="H84" s="671" t="str">
        <f t="shared" si="13"/>
        <v/>
      </c>
      <c r="I84" s="672">
        <v>0</v>
      </c>
      <c r="J84" s="673">
        <f t="shared" si="14"/>
        <v>0</v>
      </c>
      <c r="K84" s="541"/>
      <c r="L84" s="1790" t="s">
        <v>356</v>
      </c>
      <c r="M84" s="1790"/>
      <c r="N84" s="1790">
        <v>0</v>
      </c>
      <c r="O84" s="1790"/>
      <c r="P84" s="1790"/>
      <c r="Q84" s="1790">
        <v>0</v>
      </c>
    </row>
    <row r="85" spans="1:17" ht="21" customHeight="1" x14ac:dyDescent="0.25">
      <c r="A85" s="541"/>
      <c r="B85" s="674">
        <f t="shared" si="15"/>
        <v>81</v>
      </c>
      <c r="C85" s="667" t="str">
        <f t="shared" si="11"/>
        <v>Sobreandes S.A.C.</v>
      </c>
      <c r="D85" s="668" t="str">
        <f t="shared" si="12"/>
        <v/>
      </c>
      <c r="E85" s="669" t="str">
        <f t="shared" si="12"/>
        <v/>
      </c>
      <c r="F85" s="668" t="str">
        <f t="shared" si="12"/>
        <v/>
      </c>
      <c r="G85" s="670">
        <f t="shared" si="12"/>
        <v>1.0511000000000001E-2</v>
      </c>
      <c r="H85" s="671" t="str">
        <f t="shared" si="13"/>
        <v/>
      </c>
      <c r="I85" s="672">
        <f t="shared" si="13"/>
        <v>1.0511000000000001E-2</v>
      </c>
      <c r="J85" s="673">
        <f t="shared" si="14"/>
        <v>1.0511000000000001E-2</v>
      </c>
      <c r="K85" s="541"/>
      <c r="L85" s="1790" t="s">
        <v>358</v>
      </c>
      <c r="M85" s="1790"/>
      <c r="N85" s="1790">
        <v>56.029613000000005</v>
      </c>
      <c r="O85" s="1790"/>
      <c r="P85" s="1790"/>
      <c r="Q85" s="1790">
        <v>56.029613000000005</v>
      </c>
    </row>
    <row r="86" spans="1:17" ht="21" customHeight="1" x14ac:dyDescent="0.25">
      <c r="A86" s="541"/>
      <c r="B86" s="674">
        <f t="shared" si="15"/>
        <v>82</v>
      </c>
      <c r="C86" s="667" t="str">
        <f t="shared" si="11"/>
        <v>Soc. Minera el Brocal S.A.</v>
      </c>
      <c r="D86" s="668" t="str">
        <f t="shared" ref="D86:G98" si="20">+IF(M89&lt;&gt;0,M89,"")</f>
        <v/>
      </c>
      <c r="E86" s="669" t="str">
        <f t="shared" si="20"/>
        <v/>
      </c>
      <c r="F86" s="668">
        <f t="shared" si="20"/>
        <v>11.183905999999999</v>
      </c>
      <c r="G86" s="670" t="str">
        <f t="shared" si="20"/>
        <v/>
      </c>
      <c r="H86" s="671">
        <f t="shared" ref="H86:I98" si="21">+IF((M89+O89)&lt;&gt;0,M89+O89,"")</f>
        <v>11.183905999999999</v>
      </c>
      <c r="I86" s="672" t="str">
        <f t="shared" si="21"/>
        <v/>
      </c>
      <c r="J86" s="673">
        <f t="shared" si="14"/>
        <v>11.183905999999999</v>
      </c>
      <c r="K86" s="541"/>
      <c r="L86" s="1790" t="s">
        <v>360</v>
      </c>
      <c r="M86" s="1790"/>
      <c r="N86" s="1790"/>
      <c r="O86" s="1790"/>
      <c r="P86" s="1790">
        <v>0</v>
      </c>
      <c r="Q86" s="1790">
        <v>0</v>
      </c>
    </row>
    <row r="87" spans="1:17" ht="21" customHeight="1" x14ac:dyDescent="0.25">
      <c r="A87" s="541"/>
      <c r="B87" s="674">
        <f t="shared" si="15"/>
        <v>83</v>
      </c>
      <c r="C87" s="667" t="str">
        <f t="shared" si="11"/>
        <v>Socosani S.A.</v>
      </c>
      <c r="D87" s="668" t="str">
        <f t="shared" si="20"/>
        <v/>
      </c>
      <c r="E87" s="669" t="str">
        <f t="shared" si="20"/>
        <v/>
      </c>
      <c r="F87" s="668" t="str">
        <f t="shared" si="20"/>
        <v/>
      </c>
      <c r="G87" s="670">
        <v>0</v>
      </c>
      <c r="H87" s="671" t="str">
        <f t="shared" si="21"/>
        <v/>
      </c>
      <c r="I87" s="672">
        <v>0</v>
      </c>
      <c r="J87" s="673">
        <f t="shared" si="14"/>
        <v>0</v>
      </c>
      <c r="K87" s="541"/>
      <c r="L87" s="1790" t="s">
        <v>362</v>
      </c>
      <c r="M87" s="1790"/>
      <c r="N87" s="1790"/>
      <c r="O87" s="1790"/>
      <c r="P87" s="1790">
        <v>0</v>
      </c>
      <c r="Q87" s="1790">
        <v>0</v>
      </c>
    </row>
    <row r="88" spans="1:17" ht="21" customHeight="1" x14ac:dyDescent="0.25">
      <c r="A88" s="541"/>
      <c r="B88" s="674">
        <f t="shared" si="15"/>
        <v>84</v>
      </c>
      <c r="C88" s="667" t="str">
        <f t="shared" si="11"/>
        <v>Southern Perú Cooper Corporation Sucursal del Peru</v>
      </c>
      <c r="D88" s="668" t="str">
        <f t="shared" si="20"/>
        <v/>
      </c>
      <c r="E88" s="669">
        <f t="shared" si="20"/>
        <v>2.5492999999999998E-2</v>
      </c>
      <c r="F88" s="668">
        <f t="shared" si="20"/>
        <v>21.848899999999997</v>
      </c>
      <c r="G88" s="670" t="str">
        <f t="shared" si="20"/>
        <v/>
      </c>
      <c r="H88" s="671">
        <f t="shared" si="21"/>
        <v>21.848899999999997</v>
      </c>
      <c r="I88" s="672">
        <f t="shared" si="21"/>
        <v>2.5492999999999998E-2</v>
      </c>
      <c r="J88" s="673">
        <f t="shared" si="14"/>
        <v>21.874392999999998</v>
      </c>
      <c r="K88" s="542"/>
      <c r="L88" s="1790" t="s">
        <v>364</v>
      </c>
      <c r="M88" s="1790"/>
      <c r="N88" s="1790"/>
      <c r="O88" s="1790"/>
      <c r="P88" s="1790">
        <v>1.0511000000000001E-2</v>
      </c>
      <c r="Q88" s="1790">
        <v>1.0511000000000001E-2</v>
      </c>
    </row>
    <row r="89" spans="1:17" ht="21" customHeight="1" x14ac:dyDescent="0.25">
      <c r="A89" s="541"/>
      <c r="B89" s="674">
        <f t="shared" si="15"/>
        <v>85</v>
      </c>
      <c r="C89" s="667" t="str">
        <f t="shared" si="11"/>
        <v>Sudamericana de Fibras S.A.</v>
      </c>
      <c r="D89" s="668" t="str">
        <f t="shared" si="20"/>
        <v/>
      </c>
      <c r="E89" s="669">
        <f t="shared" si="20"/>
        <v>5.3323999999999996E-2</v>
      </c>
      <c r="F89" s="668" t="str">
        <f t="shared" si="20"/>
        <v/>
      </c>
      <c r="G89" s="670" t="str">
        <f t="shared" si="20"/>
        <v/>
      </c>
      <c r="H89" s="671" t="str">
        <f t="shared" si="21"/>
        <v/>
      </c>
      <c r="I89" s="672">
        <f t="shared" si="21"/>
        <v>5.3323999999999996E-2</v>
      </c>
      <c r="J89" s="673">
        <f t="shared" si="14"/>
        <v>5.3323999999999996E-2</v>
      </c>
      <c r="L89" s="1790" t="s">
        <v>366</v>
      </c>
      <c r="M89" s="1790"/>
      <c r="N89" s="1790"/>
      <c r="O89" s="1790">
        <v>11.183905999999999</v>
      </c>
      <c r="P89" s="1790"/>
      <c r="Q89" s="1790">
        <v>11.183905999999999</v>
      </c>
    </row>
    <row r="90" spans="1:17" ht="21" customHeight="1" x14ac:dyDescent="0.25">
      <c r="A90" s="541"/>
      <c r="B90" s="674">
        <f t="shared" si="15"/>
        <v>86</v>
      </c>
      <c r="C90" s="667" t="str">
        <f t="shared" si="11"/>
        <v>Surpack S.A.</v>
      </c>
      <c r="D90" s="668" t="str">
        <f t="shared" si="20"/>
        <v/>
      </c>
      <c r="E90" s="669" t="str">
        <f t="shared" si="20"/>
        <v/>
      </c>
      <c r="F90" s="668" t="str">
        <f t="shared" si="20"/>
        <v/>
      </c>
      <c r="G90" s="670">
        <f t="shared" si="20"/>
        <v>1.7220599999999997</v>
      </c>
      <c r="H90" s="671" t="str">
        <f t="shared" si="21"/>
        <v/>
      </c>
      <c r="I90" s="672">
        <f t="shared" si="21"/>
        <v>1.7220599999999997</v>
      </c>
      <c r="J90" s="673">
        <f t="shared" si="14"/>
        <v>1.7220599999999997</v>
      </c>
      <c r="L90" s="1790" t="s">
        <v>368</v>
      </c>
      <c r="M90" s="1790"/>
      <c r="N90" s="1790"/>
      <c r="O90" s="1790"/>
      <c r="P90" s="1790">
        <v>0</v>
      </c>
      <c r="Q90" s="1790">
        <v>0</v>
      </c>
    </row>
    <row r="91" spans="1:17" ht="21" customHeight="1" x14ac:dyDescent="0.25">
      <c r="A91" s="541"/>
      <c r="B91" s="674">
        <f t="shared" si="15"/>
        <v>87</v>
      </c>
      <c r="C91" s="667" t="str">
        <f t="shared" si="11"/>
        <v>Tecnológica de Alimentos S.A.</v>
      </c>
      <c r="D91" s="668" t="str">
        <f t="shared" si="20"/>
        <v/>
      </c>
      <c r="E91" s="669" t="str">
        <f t="shared" si="20"/>
        <v/>
      </c>
      <c r="F91" s="668" t="str">
        <f t="shared" si="20"/>
        <v/>
      </c>
      <c r="G91" s="670">
        <f t="shared" si="20"/>
        <v>3.3735279999999999</v>
      </c>
      <c r="H91" s="671" t="str">
        <f t="shared" si="21"/>
        <v/>
      </c>
      <c r="I91" s="672">
        <f t="shared" si="21"/>
        <v>3.3735279999999999</v>
      </c>
      <c r="J91" s="673">
        <f t="shared" si="14"/>
        <v>3.3735279999999999</v>
      </c>
      <c r="L91" s="1790" t="s">
        <v>370</v>
      </c>
      <c r="M91" s="1790"/>
      <c r="N91" s="1790">
        <v>2.5492999999999998E-2</v>
      </c>
      <c r="O91" s="1790">
        <v>21.848899999999997</v>
      </c>
      <c r="P91" s="1790">
        <v>0</v>
      </c>
      <c r="Q91" s="1790">
        <v>21.874392999999998</v>
      </c>
    </row>
    <row r="92" spans="1:17" ht="21" customHeight="1" x14ac:dyDescent="0.25">
      <c r="A92" s="541"/>
      <c r="B92" s="674">
        <f t="shared" si="15"/>
        <v>88</v>
      </c>
      <c r="C92" s="667" t="str">
        <f t="shared" si="11"/>
        <v>Terminal Internacional del Sur S.A.</v>
      </c>
      <c r="D92" s="668" t="str">
        <f t="shared" si="20"/>
        <v/>
      </c>
      <c r="E92" s="669" t="str">
        <f t="shared" si="20"/>
        <v/>
      </c>
      <c r="F92" s="668" t="str">
        <f t="shared" si="20"/>
        <v/>
      </c>
      <c r="G92" s="670">
        <f t="shared" si="20"/>
        <v>0.45566099999999998</v>
      </c>
      <c r="H92" s="671" t="str">
        <f t="shared" si="21"/>
        <v/>
      </c>
      <c r="I92" s="672">
        <f t="shared" si="21"/>
        <v>0.45566099999999998</v>
      </c>
      <c r="J92" s="673">
        <f t="shared" si="14"/>
        <v>0.45566099999999998</v>
      </c>
      <c r="L92" s="1790" t="s">
        <v>372</v>
      </c>
      <c r="M92" s="1790"/>
      <c r="N92" s="1790">
        <v>5.3323999999999996E-2</v>
      </c>
      <c r="O92" s="1790"/>
      <c r="P92" s="1790"/>
      <c r="Q92" s="1790">
        <v>5.3323999999999996E-2</v>
      </c>
    </row>
    <row r="93" spans="1:17" ht="21" customHeight="1" x14ac:dyDescent="0.25">
      <c r="A93" s="541"/>
      <c r="B93" s="674">
        <f t="shared" si="15"/>
        <v>89</v>
      </c>
      <c r="C93" s="667" t="str">
        <f t="shared" si="11"/>
        <v>Trupal S.A.</v>
      </c>
      <c r="D93" s="668" t="str">
        <f t="shared" si="20"/>
        <v/>
      </c>
      <c r="E93" s="669" t="str">
        <f t="shared" si="20"/>
        <v/>
      </c>
      <c r="F93" s="668" t="str">
        <f t="shared" si="20"/>
        <v/>
      </c>
      <c r="G93" s="670">
        <v>0</v>
      </c>
      <c r="H93" s="671" t="str">
        <f t="shared" si="21"/>
        <v/>
      </c>
      <c r="I93" s="672">
        <v>0</v>
      </c>
      <c r="J93" s="673">
        <f t="shared" si="14"/>
        <v>0</v>
      </c>
      <c r="L93" s="1790" t="s">
        <v>374</v>
      </c>
      <c r="M93" s="1790"/>
      <c r="N93" s="1790"/>
      <c r="O93" s="1790"/>
      <c r="P93" s="1790">
        <v>1.7220599999999997</v>
      </c>
      <c r="Q93" s="1790">
        <v>1.7220599999999997</v>
      </c>
    </row>
    <row r="94" spans="1:17" ht="21" customHeight="1" x14ac:dyDescent="0.25">
      <c r="A94" s="541"/>
      <c r="B94" s="674">
        <f t="shared" si="15"/>
        <v>90</v>
      </c>
      <c r="C94" s="667" t="str">
        <f t="shared" si="11"/>
        <v>Unacem Peru S.A.</v>
      </c>
      <c r="D94" s="668">
        <f t="shared" si="20"/>
        <v>166.15563800000007</v>
      </c>
      <c r="E94" s="669">
        <f t="shared" si="20"/>
        <v>44.138057000000003</v>
      </c>
      <c r="F94" s="668" t="str">
        <f t="shared" si="20"/>
        <v/>
      </c>
      <c r="G94" s="670" t="str">
        <f t="shared" si="20"/>
        <v/>
      </c>
      <c r="H94" s="671">
        <f t="shared" si="21"/>
        <v>166.15563800000007</v>
      </c>
      <c r="I94" s="672">
        <f t="shared" si="21"/>
        <v>44.138057000000003</v>
      </c>
      <c r="J94" s="673">
        <f t="shared" si="14"/>
        <v>210.29369500000007</v>
      </c>
      <c r="L94" s="1790" t="s">
        <v>376</v>
      </c>
      <c r="M94" s="1790"/>
      <c r="N94" s="1790"/>
      <c r="O94" s="1790"/>
      <c r="P94" s="1790">
        <v>3.3735279999999999</v>
      </c>
      <c r="Q94" s="1790">
        <v>3.3735279999999999</v>
      </c>
    </row>
    <row r="95" spans="1:17" ht="21" customHeight="1" x14ac:dyDescent="0.25">
      <c r="A95" s="541"/>
      <c r="B95" s="674">
        <f t="shared" si="15"/>
        <v>91</v>
      </c>
      <c r="C95" s="667" t="str">
        <f t="shared" si="11"/>
        <v>Unión de Cervecerías Peruanas Backus y Johnston S.A.A.</v>
      </c>
      <c r="D95" s="668" t="str">
        <f t="shared" si="20"/>
        <v/>
      </c>
      <c r="E95" s="669">
        <f>+IF(N98&lt;&gt;0,N98,"")</f>
        <v>1.8919999999999999E-2</v>
      </c>
      <c r="F95" s="668" t="str">
        <f t="shared" si="20"/>
        <v/>
      </c>
      <c r="G95" s="670">
        <f t="shared" si="20"/>
        <v>0.30877400000000005</v>
      </c>
      <c r="H95" s="671" t="str">
        <f t="shared" si="21"/>
        <v/>
      </c>
      <c r="I95" s="672">
        <f t="shared" si="21"/>
        <v>0.32769400000000004</v>
      </c>
      <c r="J95" s="673">
        <f t="shared" si="14"/>
        <v>0.32769400000000004</v>
      </c>
      <c r="L95" s="1790" t="s">
        <v>378</v>
      </c>
      <c r="M95" s="1790"/>
      <c r="N95" s="1790"/>
      <c r="O95" s="1790"/>
      <c r="P95" s="1790">
        <v>0.45566099999999998</v>
      </c>
      <c r="Q95" s="1790">
        <v>0.45566099999999998</v>
      </c>
    </row>
    <row r="96" spans="1:17" ht="21" customHeight="1" x14ac:dyDescent="0.25">
      <c r="A96" s="541"/>
      <c r="B96" s="674">
        <f t="shared" si="15"/>
        <v>92</v>
      </c>
      <c r="C96" s="667" t="str">
        <f t="shared" si="11"/>
        <v>Volcan Compañia Minera S.A.A.</v>
      </c>
      <c r="D96" s="668" t="str">
        <f t="shared" si="20"/>
        <v/>
      </c>
      <c r="E96" s="669" t="str">
        <f t="shared" si="20"/>
        <v/>
      </c>
      <c r="F96" s="668" t="str">
        <f t="shared" si="20"/>
        <v/>
      </c>
      <c r="G96" s="670">
        <v>0</v>
      </c>
      <c r="H96" s="671" t="str">
        <f t="shared" si="21"/>
        <v/>
      </c>
      <c r="I96" s="672">
        <v>0</v>
      </c>
      <c r="J96" s="673">
        <f t="shared" si="14"/>
        <v>0</v>
      </c>
      <c r="L96" s="1790" t="s">
        <v>380</v>
      </c>
      <c r="M96" s="1790"/>
      <c r="N96" s="1790">
        <v>0</v>
      </c>
      <c r="O96" s="1790"/>
      <c r="P96" s="1790"/>
      <c r="Q96" s="1790">
        <v>0</v>
      </c>
    </row>
    <row r="97" spans="1:17" ht="21" customHeight="1" x14ac:dyDescent="0.25">
      <c r="A97" s="541"/>
      <c r="B97" s="674">
        <f t="shared" si="15"/>
        <v>93</v>
      </c>
      <c r="C97" s="667" t="str">
        <f t="shared" si="11"/>
        <v>Yura S.A.</v>
      </c>
      <c r="D97" s="668" t="str">
        <f t="shared" si="20"/>
        <v/>
      </c>
      <c r="E97" s="669" t="str">
        <f t="shared" si="20"/>
        <v/>
      </c>
      <c r="F97" s="668" t="str">
        <f t="shared" si="20"/>
        <v/>
      </c>
      <c r="G97" s="670">
        <f t="shared" si="20"/>
        <v>0.6021979999999999</v>
      </c>
      <c r="H97" s="671" t="str">
        <f t="shared" si="21"/>
        <v/>
      </c>
      <c r="I97" s="672">
        <f t="shared" si="21"/>
        <v>0.6021979999999999</v>
      </c>
      <c r="J97" s="673">
        <f t="shared" si="14"/>
        <v>0.6021979999999999</v>
      </c>
      <c r="L97" s="1790" t="s">
        <v>382</v>
      </c>
      <c r="M97" s="1790">
        <v>166.15563800000007</v>
      </c>
      <c r="N97" s="1790">
        <v>44.138057000000003</v>
      </c>
      <c r="O97" s="1790"/>
      <c r="P97" s="1790">
        <v>0</v>
      </c>
      <c r="Q97" s="1790">
        <v>210.29369500000007</v>
      </c>
    </row>
    <row r="98" spans="1:17" ht="21" customHeight="1" thickBot="1" x14ac:dyDescent="0.3">
      <c r="A98" s="541"/>
      <c r="B98" s="674">
        <f t="shared" si="15"/>
        <v>94</v>
      </c>
      <c r="C98" s="667" t="s">
        <v>1476</v>
      </c>
      <c r="D98" s="668" t="str">
        <f t="shared" si="20"/>
        <v/>
      </c>
      <c r="E98" s="669" t="str">
        <f t="shared" si="20"/>
        <v/>
      </c>
      <c r="F98" s="668">
        <f t="shared" si="20"/>
        <v>33.438069600000006</v>
      </c>
      <c r="G98" s="670">
        <f t="shared" si="20"/>
        <v>301.87749239999971</v>
      </c>
      <c r="H98" s="671">
        <f t="shared" si="21"/>
        <v>33.438069600000006</v>
      </c>
      <c r="I98" s="672">
        <f t="shared" si="21"/>
        <v>301.87749239999971</v>
      </c>
      <c r="J98" s="673">
        <f t="shared" si="14"/>
        <v>335.31556199999972</v>
      </c>
      <c r="L98" s="1790" t="s">
        <v>384</v>
      </c>
      <c r="M98" s="1790"/>
      <c r="N98" s="1790">
        <v>1.8919999999999999E-2</v>
      </c>
      <c r="O98" s="1790"/>
      <c r="P98" s="1790">
        <v>0.30877400000000005</v>
      </c>
      <c r="Q98" s="1790">
        <v>0.32769400000000004</v>
      </c>
    </row>
    <row r="99" spans="1:17" ht="21" customHeight="1" thickTop="1" x14ac:dyDescent="0.25">
      <c r="A99" s="541"/>
      <c r="B99" s="1725" t="s">
        <v>1477</v>
      </c>
      <c r="C99" s="1726"/>
      <c r="D99" s="676">
        <f t="shared" ref="D99" si="22">SUM(D5:D98)</f>
        <v>230.76940800000006</v>
      </c>
      <c r="E99" s="677">
        <f>SUM(E5:E98)</f>
        <v>221.07345500000005</v>
      </c>
      <c r="F99" s="676">
        <f t="shared" ref="F99:J99" si="23">SUM(F5:F98)</f>
        <v>382.12607460000009</v>
      </c>
      <c r="G99" s="677">
        <f t="shared" si="23"/>
        <v>1205.3010461317101</v>
      </c>
      <c r="H99" s="676">
        <f t="shared" si="23"/>
        <v>612.89548260000015</v>
      </c>
      <c r="I99" s="678">
        <f t="shared" si="23"/>
        <v>1426.3745011317108</v>
      </c>
      <c r="J99" s="679">
        <f t="shared" si="23"/>
        <v>2039.2699837317109</v>
      </c>
      <c r="L99" s="1790" t="s">
        <v>386</v>
      </c>
      <c r="M99" s="1790"/>
      <c r="N99" s="1790"/>
      <c r="O99" s="1790"/>
      <c r="P99" s="1790">
        <v>0</v>
      </c>
      <c r="Q99" s="1790">
        <v>0</v>
      </c>
    </row>
    <row r="100" spans="1:17" ht="21" customHeight="1" x14ac:dyDescent="0.25">
      <c r="A100" s="541"/>
      <c r="B100" s="1727"/>
      <c r="C100" s="1728"/>
      <c r="D100" s="1729">
        <f>+SUM(D99:E99)</f>
        <v>451.84286300000008</v>
      </c>
      <c r="E100" s="1730"/>
      <c r="F100" s="1731">
        <f>+SUM(F99:G99)</f>
        <v>1587.4271207317101</v>
      </c>
      <c r="G100" s="1732"/>
      <c r="H100" s="1731">
        <f>+SUM(H99:I99)</f>
        <v>2039.2699837317109</v>
      </c>
      <c r="I100" s="1732"/>
      <c r="J100" s="680"/>
      <c r="L100" s="1790" t="s">
        <v>388</v>
      </c>
      <c r="M100" s="1790"/>
      <c r="N100" s="1790"/>
      <c r="O100" s="1790"/>
      <c r="P100" s="1790">
        <v>0.6021979999999999</v>
      </c>
      <c r="Q100" s="1790">
        <v>0.6021979999999999</v>
      </c>
    </row>
    <row r="101" spans="1:17" ht="21" customHeight="1" x14ac:dyDescent="0.25">
      <c r="A101" s="541"/>
      <c r="B101" s="681" t="s">
        <v>1467</v>
      </c>
      <c r="C101" s="682"/>
      <c r="D101" s="541"/>
      <c r="E101" s="541"/>
      <c r="F101" s="541"/>
      <c r="G101" s="541"/>
      <c r="H101" s="541"/>
      <c r="I101" s="541"/>
      <c r="J101" s="541"/>
      <c r="L101" s="1790" t="s">
        <v>1463</v>
      </c>
      <c r="M101" s="1790"/>
      <c r="N101" s="1790"/>
      <c r="O101" s="1790">
        <v>33.438069600000006</v>
      </c>
      <c r="P101" s="1790">
        <v>301.87749239999971</v>
      </c>
      <c r="Q101" s="1790">
        <v>335.31556199999972</v>
      </c>
    </row>
    <row r="102" spans="1:17" ht="21" customHeight="1" x14ac:dyDescent="0.25">
      <c r="A102" s="541"/>
      <c r="B102" s="683"/>
      <c r="C102" s="541"/>
      <c r="D102" s="541"/>
      <c r="E102" s="541"/>
      <c r="F102" s="541"/>
      <c r="G102" s="541"/>
      <c r="H102" s="541"/>
      <c r="I102" s="541"/>
      <c r="J102" s="541"/>
      <c r="L102" s="1790" t="s">
        <v>198</v>
      </c>
      <c r="M102" s="1790">
        <v>230.76940800000006</v>
      </c>
      <c r="N102" s="1790">
        <v>221.07345500000005</v>
      </c>
      <c r="O102" s="1790">
        <v>382.12607460000009</v>
      </c>
      <c r="P102" s="1790">
        <v>1205.3010461317101</v>
      </c>
      <c r="Q102" s="1790">
        <v>2039.2699837317109</v>
      </c>
    </row>
    <row r="103" spans="1:17" x14ac:dyDescent="0.25">
      <c r="A103" s="541"/>
      <c r="B103" s="683"/>
      <c r="C103" s="682"/>
      <c r="D103" s="541"/>
      <c r="E103" s="541"/>
      <c r="F103" s="541"/>
      <c r="G103" s="541"/>
      <c r="H103" s="541"/>
      <c r="I103" s="541"/>
      <c r="J103" s="541"/>
    </row>
    <row r="104" spans="1:17" x14ac:dyDescent="0.25">
      <c r="A104" s="541"/>
      <c r="B104" s="683"/>
      <c r="C104" s="682"/>
      <c r="D104" s="541"/>
      <c r="E104" s="541"/>
      <c r="F104" s="541"/>
      <c r="G104" s="541"/>
      <c r="H104" s="541"/>
      <c r="I104" s="541"/>
      <c r="J104" s="541"/>
    </row>
  </sheetData>
  <mergeCells count="9">
    <mergeCell ref="B99:C100"/>
    <mergeCell ref="D100:E100"/>
    <mergeCell ref="F100:G100"/>
    <mergeCell ref="H100:I100"/>
    <mergeCell ref="B3:B4"/>
    <mergeCell ref="C3:C4"/>
    <mergeCell ref="D3:E3"/>
    <mergeCell ref="F3:G3"/>
    <mergeCell ref="H3:I3"/>
  </mergeCells>
  <pageMargins left="0.78740157480314965" right="0.59055118110236227" top="0.59055118110236227" bottom="0.59055118110236227" header="0" footer="0"/>
  <pageSetup paperSize="9" scale="47" fitToHeight="2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9BCF-0246-460A-8CF1-779CB9F92424}">
  <sheetPr codeName="Hoja23">
    <pageSetUpPr fitToPage="1"/>
  </sheetPr>
  <dimension ref="A1:AB110"/>
  <sheetViews>
    <sheetView view="pageBreakPreview" zoomScale="80" zoomScaleNormal="90" zoomScaleSheetLayoutView="80" workbookViewId="0">
      <selection activeCell="Q14" sqref="Q14"/>
    </sheetView>
  </sheetViews>
  <sheetFormatPr baseColWidth="10" defaultRowHeight="15" x14ac:dyDescent="0.25"/>
  <cols>
    <col min="1" max="1" width="14" customWidth="1"/>
    <col min="2" max="2" width="16.28515625" customWidth="1"/>
    <col min="3" max="4" width="14" customWidth="1"/>
    <col min="5" max="6" width="11.7109375" customWidth="1"/>
    <col min="7" max="8" width="14" customWidth="1"/>
    <col min="9" max="10" width="9.42578125" customWidth="1"/>
    <col min="11" max="11" width="14" customWidth="1"/>
    <col min="12" max="14" width="11.7109375" customWidth="1"/>
    <col min="15" max="15" width="14" customWidth="1"/>
    <col min="16" max="16" width="15" style="1845" customWidth="1"/>
    <col min="17" max="17" width="23" style="1845" bestFit="1" customWidth="1"/>
    <col min="18" max="18" width="22.42578125" style="1845" bestFit="1" customWidth="1"/>
    <col min="19" max="19" width="9.85546875" style="1845" bestFit="1" customWidth="1"/>
    <col min="20" max="21" width="8.7109375" style="1845" bestFit="1" customWidth="1"/>
    <col min="22" max="22" width="10" style="1845" bestFit="1" customWidth="1"/>
    <col min="23" max="23" width="8.7109375" style="1845" bestFit="1" customWidth="1"/>
    <col min="24" max="24" width="5.42578125" style="1845" bestFit="1" customWidth="1"/>
    <col min="25" max="25" width="6.28515625" style="1845" bestFit="1" customWidth="1"/>
    <col min="26" max="27" width="12.5703125" style="1845" bestFit="1" customWidth="1"/>
    <col min="28" max="28" width="29.28515625" bestFit="1" customWidth="1"/>
  </cols>
  <sheetData>
    <row r="1" spans="1:27" s="395" customFormat="1" x14ac:dyDescent="0.25">
      <c r="A1" s="394"/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  <c r="P1" s="1994"/>
      <c r="Q1" s="2039" t="s">
        <v>1452</v>
      </c>
      <c r="R1" s="2031"/>
      <c r="S1" s="2031"/>
      <c r="T1" s="2031"/>
      <c r="U1" s="1845" t="s">
        <v>5</v>
      </c>
      <c r="V1" s="1845" t="s">
        <v>203</v>
      </c>
      <c r="W1" s="1845"/>
      <c r="X1" s="1845"/>
      <c r="Y1" s="1845"/>
      <c r="Z1" s="1987"/>
      <c r="AA1" s="1994"/>
    </row>
    <row r="2" spans="1:27" s="395" customFormat="1" x14ac:dyDescent="0.25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1994"/>
      <c r="Q2" s="2031"/>
      <c r="R2" s="2031"/>
      <c r="S2" s="2039"/>
      <c r="T2" s="2031"/>
      <c r="U2" s="1845" t="s">
        <v>419</v>
      </c>
      <c r="V2" s="1845" t="s">
        <v>393</v>
      </c>
      <c r="W2" s="1959"/>
      <c r="X2" s="1845"/>
      <c r="Y2" s="1845"/>
      <c r="Z2" s="1987"/>
      <c r="AA2" s="1994"/>
    </row>
    <row r="3" spans="1:27" s="395" customFormat="1" ht="15.75" x14ac:dyDescent="0.25">
      <c r="A3" s="394"/>
      <c r="B3" s="684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1994"/>
      <c r="Q3" s="2039" t="s">
        <v>1480</v>
      </c>
      <c r="R3" s="2031" t="s">
        <v>1509</v>
      </c>
      <c r="S3" s="2039" t="s">
        <v>1469</v>
      </c>
      <c r="T3" s="2031"/>
      <c r="U3" s="1845" t="s">
        <v>3</v>
      </c>
      <c r="V3" s="1845" t="s">
        <v>4</v>
      </c>
      <c r="W3" s="1959"/>
      <c r="X3" s="1845"/>
      <c r="Y3" s="1845"/>
      <c r="Z3" s="1987"/>
      <c r="AA3" s="1994"/>
    </row>
    <row r="4" spans="1:27" s="395" customFormat="1" ht="15.75" x14ac:dyDescent="0.25">
      <c r="A4" s="394"/>
      <c r="B4" s="68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1994"/>
      <c r="Q4" s="2035" t="s">
        <v>383</v>
      </c>
      <c r="R4" s="2036">
        <v>210.29369500000001</v>
      </c>
      <c r="S4" s="2037">
        <v>0.10312204694700512</v>
      </c>
      <c r="T4" s="2031"/>
      <c r="U4" s="1845" t="s">
        <v>7</v>
      </c>
      <c r="V4" s="1845" t="s">
        <v>8</v>
      </c>
      <c r="W4" s="1845"/>
      <c r="X4" s="1845"/>
      <c r="Y4" s="1845"/>
      <c r="Z4" s="1845"/>
      <c r="AA4" s="1994"/>
    </row>
    <row r="5" spans="1:27" s="395" customFormat="1" ht="15.75" x14ac:dyDescent="0.25">
      <c r="A5" s="394"/>
      <c r="B5" s="684"/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1994"/>
      <c r="Q5" s="2035" t="s">
        <v>349</v>
      </c>
      <c r="R5" s="2036">
        <v>176.51136400000001</v>
      </c>
      <c r="S5" s="2037">
        <v>8.655615264683951E-2</v>
      </c>
      <c r="T5" s="2031"/>
      <c r="U5" s="1845"/>
      <c r="V5" s="1845"/>
      <c r="W5" s="1845"/>
      <c r="X5" s="1845"/>
      <c r="Y5" s="1845"/>
      <c r="Z5" s="1845"/>
      <c r="AA5" s="1994"/>
    </row>
    <row r="6" spans="1:27" s="395" customFormat="1" ht="15.75" x14ac:dyDescent="0.25">
      <c r="A6" s="394"/>
      <c r="B6" s="68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4"/>
      <c r="O6" s="394"/>
      <c r="P6" s="1994"/>
      <c r="Q6" s="2035" t="s">
        <v>339</v>
      </c>
      <c r="R6" s="2036">
        <v>169.77762999999999</v>
      </c>
      <c r="S6" s="2037">
        <v>8.3254121011147111E-2</v>
      </c>
      <c r="T6" s="2038"/>
      <c r="U6" s="1845" t="s">
        <v>417</v>
      </c>
      <c r="V6" s="1845" t="s">
        <v>1294</v>
      </c>
      <c r="W6" s="1845"/>
      <c r="X6" s="1845"/>
      <c r="Y6" s="1845"/>
      <c r="Z6" s="1845"/>
      <c r="AA6" s="1994"/>
    </row>
    <row r="7" spans="1:27" s="395" customFormat="1" ht="15.75" x14ac:dyDescent="0.25">
      <c r="A7" s="394"/>
      <c r="B7" s="684"/>
      <c r="C7" s="394"/>
      <c r="D7" s="394"/>
      <c r="E7" s="394"/>
      <c r="F7" s="394"/>
      <c r="G7" s="394"/>
      <c r="H7" s="394"/>
      <c r="I7" s="394"/>
      <c r="J7" s="394"/>
      <c r="K7" s="394"/>
      <c r="L7" s="394"/>
      <c r="M7" s="394"/>
      <c r="N7" s="394"/>
      <c r="O7" s="394"/>
      <c r="P7" s="1994"/>
      <c r="Q7" s="2035" t="s">
        <v>261</v>
      </c>
      <c r="R7" s="2036">
        <v>157.92436300000008</v>
      </c>
      <c r="S7" s="2037">
        <v>7.7441615999765887E-2</v>
      </c>
      <c r="T7" s="2039"/>
      <c r="U7" s="1845" t="s">
        <v>383</v>
      </c>
      <c r="V7" s="1845">
        <v>210.29369500000001</v>
      </c>
      <c r="W7" s="1845"/>
      <c r="X7" s="1845"/>
      <c r="Y7" s="1845"/>
      <c r="Z7" s="1845"/>
      <c r="AA7" s="1994"/>
    </row>
    <row r="8" spans="1:27" s="395" customFormat="1" ht="15.75" x14ac:dyDescent="0.25">
      <c r="A8" s="394"/>
      <c r="B8" s="684"/>
      <c r="C8" s="394"/>
      <c r="D8" s="394"/>
      <c r="E8" s="394"/>
      <c r="F8" s="394"/>
      <c r="G8" s="394"/>
      <c r="H8" s="394"/>
      <c r="I8" s="394"/>
      <c r="J8" s="394"/>
      <c r="K8" s="394"/>
      <c r="L8" s="394"/>
      <c r="M8" s="394"/>
      <c r="N8" s="394"/>
      <c r="O8" s="394"/>
      <c r="P8" s="1994"/>
      <c r="Q8" s="2035" t="s">
        <v>285</v>
      </c>
      <c r="R8" s="2036">
        <v>99.387499999999989</v>
      </c>
      <c r="S8" s="2037">
        <v>4.8736803264336909E-2</v>
      </c>
      <c r="T8" s="2039"/>
      <c r="U8" s="1845" t="s">
        <v>349</v>
      </c>
      <c r="V8" s="1845">
        <v>176.51136400000001</v>
      </c>
      <c r="W8" s="1845"/>
      <c r="X8" s="1845"/>
      <c r="Y8" s="1845"/>
      <c r="Z8" s="1845"/>
      <c r="AA8" s="1994"/>
    </row>
    <row r="9" spans="1:27" s="395" customFormat="1" ht="15.75" x14ac:dyDescent="0.25">
      <c r="A9" s="394"/>
      <c r="B9" s="684"/>
      <c r="C9" s="394"/>
      <c r="D9" s="394"/>
      <c r="E9" s="394"/>
      <c r="F9" s="394"/>
      <c r="G9" s="394"/>
      <c r="H9" s="394"/>
      <c r="I9" s="394"/>
      <c r="J9" s="394"/>
      <c r="K9" s="394"/>
      <c r="L9" s="394"/>
      <c r="M9" s="394"/>
      <c r="N9" s="394"/>
      <c r="O9" s="394"/>
      <c r="P9" s="1994"/>
      <c r="Q9" s="2035" t="s">
        <v>293</v>
      </c>
      <c r="R9" s="2036">
        <v>89.905581000000012</v>
      </c>
      <c r="S9" s="2037">
        <v>4.408713986731639E-2</v>
      </c>
      <c r="T9" s="2039"/>
      <c r="U9" s="1845" t="s">
        <v>339</v>
      </c>
      <c r="V9" s="1845">
        <v>169.77762999999999</v>
      </c>
      <c r="W9" s="1994"/>
      <c r="X9" s="1845"/>
      <c r="Y9" s="1845"/>
      <c r="Z9" s="1994"/>
      <c r="AA9" s="1994"/>
    </row>
    <row r="10" spans="1:27" s="395" customFormat="1" ht="15.75" x14ac:dyDescent="0.25">
      <c r="A10" s="394"/>
      <c r="B10" s="684"/>
      <c r="C10" s="394"/>
      <c r="D10" s="394"/>
      <c r="E10" s="394"/>
      <c r="F10" s="394"/>
      <c r="G10" s="394"/>
      <c r="H10" s="394"/>
      <c r="I10" s="394"/>
      <c r="J10" s="394"/>
      <c r="K10" s="394"/>
      <c r="L10" s="394"/>
      <c r="M10" s="394"/>
      <c r="N10" s="394"/>
      <c r="O10" s="394"/>
      <c r="P10" s="1994"/>
      <c r="Q10" s="2031" t="s">
        <v>1470</v>
      </c>
      <c r="R10" s="2036">
        <v>1135.4698507317121</v>
      </c>
      <c r="S10" s="2037">
        <v>0.556802120263589</v>
      </c>
      <c r="T10" s="2039"/>
      <c r="U10" s="1845" t="s">
        <v>261</v>
      </c>
      <c r="V10" s="1845">
        <v>157.92436300000008</v>
      </c>
      <c r="W10" s="1994"/>
      <c r="X10" s="1845"/>
      <c r="Y10" s="1845"/>
      <c r="Z10" s="1994"/>
      <c r="AA10" s="1994"/>
    </row>
    <row r="11" spans="1:27" s="395" customFormat="1" x14ac:dyDescent="0.25">
      <c r="A11" s="394"/>
      <c r="B11" s="394"/>
      <c r="C11" s="394"/>
      <c r="D11" s="394"/>
      <c r="E11" s="394"/>
      <c r="F11" s="394"/>
      <c r="G11" s="394"/>
      <c r="H11" s="394"/>
      <c r="I11" s="394"/>
      <c r="J11" s="394"/>
      <c r="K11" s="394"/>
      <c r="L11" s="394"/>
      <c r="M11" s="394"/>
      <c r="N11" s="394"/>
      <c r="O11" s="394"/>
      <c r="P11" s="1994"/>
      <c r="Q11" s="2031" t="s">
        <v>1452</v>
      </c>
      <c r="R11" s="2036">
        <v>2039.2699837317123</v>
      </c>
      <c r="S11" s="2037">
        <v>1</v>
      </c>
      <c r="T11" s="2039"/>
      <c r="U11" s="1845" t="s">
        <v>285</v>
      </c>
      <c r="V11" s="1845">
        <v>99.387499999999989</v>
      </c>
      <c r="W11" s="1994"/>
      <c r="X11" s="1845"/>
      <c r="Y11" s="1845"/>
      <c r="Z11" s="1994"/>
      <c r="AA11" s="1994"/>
    </row>
    <row r="12" spans="1:27" s="395" customFormat="1" x14ac:dyDescent="0.25">
      <c r="A12" s="394"/>
      <c r="B12" s="394"/>
      <c r="C12" s="394"/>
      <c r="D12" s="394"/>
      <c r="E12" s="394"/>
      <c r="F12" s="394"/>
      <c r="G12" s="394"/>
      <c r="H12" s="394"/>
      <c r="I12" s="394"/>
      <c r="J12" s="394"/>
      <c r="K12" s="394"/>
      <c r="L12" s="394"/>
      <c r="M12" s="394"/>
      <c r="N12" s="394"/>
      <c r="O12" s="394"/>
      <c r="P12" s="1994"/>
      <c r="Q12" s="2031"/>
      <c r="R12" s="2042"/>
      <c r="S12" s="2031"/>
      <c r="T12" s="2031"/>
      <c r="U12" s="1845" t="s">
        <v>293</v>
      </c>
      <c r="V12" s="1845">
        <v>89.905581000000012</v>
      </c>
      <c r="W12" s="1994"/>
      <c r="X12" s="1845"/>
      <c r="Y12" s="1845"/>
      <c r="Z12" s="1994"/>
      <c r="AA12" s="1994"/>
    </row>
    <row r="13" spans="1:27" s="395" customFormat="1" x14ac:dyDescent="0.25">
      <c r="A13" s="394"/>
      <c r="B13" s="394"/>
      <c r="C13" s="394"/>
      <c r="D13" s="394"/>
      <c r="E13" s="394"/>
      <c r="F13" s="394"/>
      <c r="G13" s="394"/>
      <c r="H13" s="394"/>
      <c r="I13" s="394"/>
      <c r="J13" s="394"/>
      <c r="K13" s="394"/>
      <c r="L13" s="394"/>
      <c r="M13" s="394"/>
      <c r="N13" s="394"/>
      <c r="O13" s="394"/>
      <c r="P13" s="1994"/>
      <c r="Q13" s="2031"/>
      <c r="R13" s="2031"/>
      <c r="S13" s="2031"/>
      <c r="T13" s="2031"/>
      <c r="U13" s="1845" t="s">
        <v>235</v>
      </c>
      <c r="V13" s="1845">
        <v>87.659289000000015</v>
      </c>
      <c r="W13" s="1994"/>
      <c r="X13" s="1845"/>
      <c r="Y13" s="1845"/>
      <c r="Z13" s="1994"/>
      <c r="AA13" s="1994"/>
    </row>
    <row r="14" spans="1:27" s="395" customFormat="1" ht="15.75" x14ac:dyDescent="0.25">
      <c r="A14" s="394"/>
      <c r="B14" s="684"/>
      <c r="C14" s="394"/>
      <c r="D14" s="394"/>
      <c r="E14" s="394"/>
      <c r="F14" s="394"/>
      <c r="G14" s="394"/>
      <c r="H14" s="394"/>
      <c r="I14" s="394"/>
      <c r="J14" s="394"/>
      <c r="K14" s="394"/>
      <c r="L14" s="394"/>
      <c r="M14" s="394"/>
      <c r="N14" s="394"/>
      <c r="O14" s="685"/>
      <c r="P14" s="2052"/>
      <c r="Q14" s="2039"/>
      <c r="R14" s="2031"/>
      <c r="S14" s="2031"/>
      <c r="T14" s="2031"/>
      <c r="U14" s="1845" t="s">
        <v>233</v>
      </c>
      <c r="V14" s="1845">
        <v>73.28795199999999</v>
      </c>
      <c r="W14" s="1994"/>
      <c r="X14" s="1845"/>
      <c r="Y14" s="1845"/>
      <c r="Z14" s="1994"/>
      <c r="AA14" s="1994"/>
    </row>
    <row r="15" spans="1:27" s="395" customFormat="1" ht="15.75" x14ac:dyDescent="0.25">
      <c r="A15" s="394"/>
      <c r="B15" s="684"/>
      <c r="C15" s="394"/>
      <c r="D15" s="394"/>
      <c r="E15" s="394"/>
      <c r="F15" s="394"/>
      <c r="G15" s="394"/>
      <c r="H15" s="394"/>
      <c r="I15" s="394"/>
      <c r="J15" s="394"/>
      <c r="K15" s="394"/>
      <c r="L15" s="394"/>
      <c r="M15" s="394"/>
      <c r="N15" s="394"/>
      <c r="O15" s="685"/>
      <c r="P15" s="2052"/>
      <c r="Q15" s="2039"/>
      <c r="R15" s="2031"/>
      <c r="S15" s="2049"/>
      <c r="T15" s="2031"/>
      <c r="U15" s="1845" t="s">
        <v>273</v>
      </c>
      <c r="V15" s="1845">
        <v>64.83878</v>
      </c>
      <c r="W15" s="1994"/>
      <c r="X15" s="1845"/>
      <c r="Y15" s="1845"/>
      <c r="Z15" s="1994"/>
      <c r="AA15" s="1994"/>
    </row>
    <row r="16" spans="1:27" s="395" customFormat="1" ht="15.75" x14ac:dyDescent="0.25">
      <c r="A16" s="394"/>
      <c r="B16" s="684"/>
      <c r="C16" s="394"/>
      <c r="D16" s="394"/>
      <c r="E16" s="394"/>
      <c r="F16" s="394"/>
      <c r="G16" s="394"/>
      <c r="H16" s="394"/>
      <c r="I16" s="394"/>
      <c r="J16" s="394"/>
      <c r="K16" s="394"/>
      <c r="L16" s="394"/>
      <c r="M16" s="394"/>
      <c r="N16" s="394"/>
      <c r="O16" s="685"/>
      <c r="P16" s="2052"/>
      <c r="Q16" s="2031"/>
      <c r="R16" s="2031"/>
      <c r="S16" s="2031"/>
      <c r="T16" s="2031"/>
      <c r="U16" s="1845" t="s">
        <v>359</v>
      </c>
      <c r="V16" s="1845">
        <v>56.029613000000005</v>
      </c>
      <c r="W16" s="1994"/>
      <c r="X16" s="1845"/>
      <c r="Y16" s="1845"/>
      <c r="Z16" s="1994"/>
      <c r="AA16" s="1994"/>
    </row>
    <row r="17" spans="1:27" s="395" customFormat="1" ht="15.75" x14ac:dyDescent="0.25">
      <c r="A17" s="394"/>
      <c r="B17" s="684"/>
      <c r="C17" s="394"/>
      <c r="D17" s="394"/>
      <c r="E17" s="394"/>
      <c r="F17" s="394"/>
      <c r="G17" s="394"/>
      <c r="H17" s="394"/>
      <c r="I17" s="394"/>
      <c r="J17" s="394"/>
      <c r="K17" s="394"/>
      <c r="L17" s="394"/>
      <c r="M17" s="394"/>
      <c r="N17" s="394"/>
      <c r="O17" s="685"/>
      <c r="P17" s="2052"/>
      <c r="Q17" s="2031"/>
      <c r="R17" s="2031"/>
      <c r="S17" s="2031"/>
      <c r="T17" s="2031"/>
      <c r="U17" s="1845" t="s">
        <v>305</v>
      </c>
      <c r="V17" s="1845">
        <v>52.063952</v>
      </c>
      <c r="W17" s="1994"/>
      <c r="X17" s="1845"/>
      <c r="Y17" s="1845"/>
      <c r="Z17" s="1994"/>
      <c r="AA17" s="1994"/>
    </row>
    <row r="18" spans="1:27" s="395" customFormat="1" ht="15.75" x14ac:dyDescent="0.25">
      <c r="A18" s="394"/>
      <c r="B18" s="684"/>
      <c r="C18" s="394"/>
      <c r="D18" s="394"/>
      <c r="E18" s="394"/>
      <c r="F18" s="394"/>
      <c r="G18" s="394"/>
      <c r="H18" s="394"/>
      <c r="I18" s="394"/>
      <c r="J18" s="394"/>
      <c r="K18" s="394"/>
      <c r="L18" s="394"/>
      <c r="M18" s="394"/>
      <c r="N18" s="394"/>
      <c r="O18" s="685"/>
      <c r="P18" s="2052"/>
      <c r="Q18" s="2031"/>
      <c r="R18" s="2031"/>
      <c r="S18" s="2031"/>
      <c r="T18" s="2031"/>
      <c r="U18" s="1845" t="s">
        <v>207</v>
      </c>
      <c r="V18" s="1845">
        <v>50.548198999999997</v>
      </c>
      <c r="W18" s="1994"/>
      <c r="X18" s="1845"/>
      <c r="Y18" s="1845"/>
      <c r="Z18" s="1994"/>
      <c r="AA18" s="1994"/>
    </row>
    <row r="19" spans="1:27" s="395" customFormat="1" ht="15.75" x14ac:dyDescent="0.25">
      <c r="A19" s="394"/>
      <c r="B19" s="684"/>
      <c r="C19" s="394"/>
      <c r="D19" s="394"/>
      <c r="E19" s="394"/>
      <c r="F19" s="394"/>
      <c r="G19" s="394"/>
      <c r="H19" s="394"/>
      <c r="I19" s="394"/>
      <c r="J19" s="394"/>
      <c r="K19" s="394"/>
      <c r="L19" s="394"/>
      <c r="M19" s="394"/>
      <c r="N19" s="394"/>
      <c r="O19" s="685"/>
      <c r="P19" s="2052"/>
      <c r="Q19" s="2031"/>
      <c r="R19" s="2031"/>
      <c r="S19" s="2031"/>
      <c r="T19" s="2031"/>
      <c r="U19" s="1845" t="s">
        <v>198</v>
      </c>
      <c r="V19" s="1845">
        <v>1288.227918</v>
      </c>
      <c r="W19" s="1994"/>
      <c r="X19" s="1845"/>
      <c r="Y19" s="1845"/>
      <c r="Z19" s="1994"/>
      <c r="AA19" s="1994"/>
    </row>
    <row r="20" spans="1:27" s="395" customFormat="1" ht="15.75" x14ac:dyDescent="0.25">
      <c r="A20" s="394"/>
      <c r="B20" s="686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4"/>
      <c r="N20" s="394"/>
      <c r="O20" s="394"/>
      <c r="P20" s="1994"/>
      <c r="Q20" s="2031"/>
      <c r="R20" s="2031"/>
      <c r="S20" s="2031"/>
      <c r="T20" s="2040"/>
      <c r="U20" s="1845"/>
      <c r="V20" s="1845"/>
      <c r="W20" s="1994"/>
      <c r="X20" s="1845"/>
      <c r="Y20" s="1845"/>
      <c r="Z20" s="1994"/>
      <c r="AA20" s="1994"/>
    </row>
    <row r="21" spans="1:27" s="395" customFormat="1" ht="15.75" x14ac:dyDescent="0.25">
      <c r="A21" s="394"/>
      <c r="B21" s="684"/>
      <c r="C21" s="394"/>
      <c r="D21" s="394"/>
      <c r="E21" s="394"/>
      <c r="F21" s="394"/>
      <c r="G21" s="394"/>
      <c r="H21" s="394"/>
      <c r="I21" s="394"/>
      <c r="J21" s="394"/>
      <c r="K21" s="394"/>
      <c r="L21" s="394"/>
      <c r="M21" s="394"/>
      <c r="N21" s="394"/>
      <c r="O21" s="394"/>
      <c r="P21" s="1994"/>
      <c r="Q21" s="2031"/>
      <c r="R21" s="2031"/>
      <c r="S21" s="2031"/>
      <c r="T21" s="2031"/>
      <c r="U21" s="1845"/>
      <c r="V21" s="1845"/>
      <c r="W21" s="1994"/>
      <c r="X21" s="1845"/>
      <c r="Y21" s="1845"/>
      <c r="Z21" s="1994"/>
      <c r="AA21" s="1994"/>
    </row>
    <row r="22" spans="1:27" s="395" customFormat="1" x14ac:dyDescent="0.25">
      <c r="A22" s="394"/>
      <c r="B22" s="394"/>
      <c r="C22" s="394"/>
      <c r="D22" s="394"/>
      <c r="E22" s="394"/>
      <c r="F22" s="394"/>
      <c r="G22" s="394"/>
      <c r="H22" s="394"/>
      <c r="I22" s="394"/>
      <c r="J22" s="394"/>
      <c r="K22" s="394"/>
      <c r="L22" s="394"/>
      <c r="M22" s="394"/>
      <c r="N22" s="394"/>
      <c r="O22" s="394"/>
      <c r="P22" s="1994"/>
      <c r="Q22" s="2031"/>
      <c r="R22" s="2031"/>
      <c r="S22" s="2031"/>
      <c r="T22" s="2039"/>
      <c r="U22" s="1845"/>
      <c r="V22" s="1845"/>
      <c r="W22" s="1994"/>
      <c r="X22" s="1845"/>
      <c r="Y22" s="1845"/>
      <c r="Z22" s="1994"/>
      <c r="AA22" s="1994"/>
    </row>
    <row r="23" spans="1:27" s="395" customFormat="1" x14ac:dyDescent="0.25">
      <c r="A23" s="394"/>
      <c r="B23" s="394"/>
      <c r="C23" s="394"/>
      <c r="D23" s="394"/>
      <c r="E23" s="394"/>
      <c r="F23" s="394"/>
      <c r="G23" s="394"/>
      <c r="H23" s="394"/>
      <c r="I23" s="394"/>
      <c r="J23" s="394"/>
      <c r="K23" s="394"/>
      <c r="L23" s="394"/>
      <c r="M23" s="394"/>
      <c r="N23" s="394"/>
      <c r="O23" s="394"/>
      <c r="P23" s="1994"/>
      <c r="Q23" s="2031"/>
      <c r="R23" s="2031"/>
      <c r="S23" s="2031"/>
      <c r="T23" s="2031"/>
      <c r="U23" s="1845"/>
      <c r="V23" s="1845"/>
      <c r="W23" s="1994"/>
      <c r="X23" s="1845"/>
      <c r="Y23" s="1845"/>
      <c r="Z23" s="1994"/>
      <c r="AA23" s="1994"/>
    </row>
    <row r="24" spans="1:27" s="395" customFormat="1" x14ac:dyDescent="0.25">
      <c r="A24" s="394"/>
      <c r="B24" s="394"/>
      <c r="C24" s="394"/>
      <c r="D24" s="394"/>
      <c r="E24" s="394"/>
      <c r="F24" s="394"/>
      <c r="G24" s="394"/>
      <c r="H24" s="394"/>
      <c r="I24" s="394"/>
      <c r="J24" s="394"/>
      <c r="K24" s="394"/>
      <c r="L24" s="394"/>
      <c r="M24" s="394"/>
      <c r="N24" s="394"/>
      <c r="O24" s="394"/>
      <c r="P24" s="1994"/>
      <c r="Q24" s="2031"/>
      <c r="R24" s="2031"/>
      <c r="S24" s="2031"/>
      <c r="T24" s="2031"/>
      <c r="U24" s="1845"/>
      <c r="V24" s="1845"/>
      <c r="W24" s="1994"/>
      <c r="X24" s="1845"/>
      <c r="Y24" s="1845"/>
      <c r="Z24" s="1994"/>
      <c r="AA24" s="1994"/>
    </row>
    <row r="25" spans="1:27" s="395" customFormat="1" x14ac:dyDescent="0.25">
      <c r="A25" s="394"/>
      <c r="B25" s="394"/>
      <c r="C25" s="394"/>
      <c r="D25" s="394"/>
      <c r="E25" s="394"/>
      <c r="F25" s="394"/>
      <c r="G25" s="394"/>
      <c r="H25" s="394"/>
      <c r="I25" s="394"/>
      <c r="J25" s="394"/>
      <c r="K25" s="394"/>
      <c r="L25" s="394"/>
      <c r="M25" s="394"/>
      <c r="N25" s="394"/>
      <c r="O25" s="394"/>
      <c r="P25" s="1994"/>
      <c r="Q25" s="2031"/>
      <c r="R25" s="2031"/>
      <c r="S25" s="2031"/>
      <c r="T25" s="2031"/>
      <c r="U25" s="1845"/>
      <c r="V25" s="1845"/>
      <c r="W25" s="1994"/>
      <c r="X25" s="1845"/>
      <c r="Y25" s="1845"/>
      <c r="Z25" s="1994"/>
      <c r="AA25" s="1994"/>
    </row>
    <row r="26" spans="1:27" s="395" customFormat="1" x14ac:dyDescent="0.25">
      <c r="A26" s="394"/>
      <c r="B26" s="394"/>
      <c r="C26" s="394"/>
      <c r="D26" s="394"/>
      <c r="E26" s="394"/>
      <c r="F26" s="394"/>
      <c r="G26" s="394"/>
      <c r="H26" s="394"/>
      <c r="I26" s="394"/>
      <c r="J26" s="394"/>
      <c r="K26" s="394"/>
      <c r="L26" s="394"/>
      <c r="M26" s="394"/>
      <c r="N26" s="394"/>
      <c r="O26" s="394"/>
      <c r="P26" s="1994"/>
      <c r="Q26" s="2031"/>
      <c r="R26" s="2031"/>
      <c r="S26" s="2031"/>
      <c r="T26" s="2031"/>
      <c r="U26" s="1845"/>
      <c r="V26" s="1845"/>
      <c r="W26" s="1994"/>
      <c r="X26" s="1845"/>
      <c r="Y26" s="1845"/>
      <c r="Z26" s="1994"/>
      <c r="AA26" s="1994"/>
    </row>
    <row r="27" spans="1:27" s="395" customFormat="1" x14ac:dyDescent="0.25">
      <c r="A27" s="394"/>
      <c r="B27" s="394"/>
      <c r="C27" s="394"/>
      <c r="D27" s="394"/>
      <c r="E27" s="394"/>
      <c r="F27" s="394"/>
      <c r="G27" s="394"/>
      <c r="H27" s="394"/>
      <c r="I27" s="394"/>
      <c r="J27" s="394"/>
      <c r="K27" s="394"/>
      <c r="L27" s="394"/>
      <c r="M27" s="394"/>
      <c r="N27" s="394"/>
      <c r="O27" s="394"/>
      <c r="P27" s="1994"/>
      <c r="Q27" s="2031"/>
      <c r="R27" s="2031"/>
      <c r="S27" s="2031"/>
      <c r="T27" s="2031"/>
      <c r="U27" s="1845"/>
      <c r="V27" s="1845"/>
      <c r="W27" s="1994"/>
      <c r="X27" s="1845"/>
      <c r="Y27" s="1845"/>
      <c r="Z27" s="1994"/>
      <c r="AA27" s="1994"/>
    </row>
    <row r="28" spans="1:27" s="395" customFormat="1" x14ac:dyDescent="0.25">
      <c r="A28" s="394"/>
      <c r="B28" s="394"/>
      <c r="C28" s="394"/>
      <c r="D28" s="394"/>
      <c r="E28" s="394"/>
      <c r="F28" s="394"/>
      <c r="G28" s="394"/>
      <c r="H28" s="394"/>
      <c r="I28" s="394"/>
      <c r="J28" s="394"/>
      <c r="K28" s="394"/>
      <c r="L28" s="394"/>
      <c r="M28" s="394"/>
      <c r="N28" s="394"/>
      <c r="O28" s="394"/>
      <c r="P28" s="1994"/>
      <c r="Q28" s="2031"/>
      <c r="R28" s="2031"/>
      <c r="S28" s="2031"/>
      <c r="T28" s="2031"/>
      <c r="U28" s="1845"/>
      <c r="V28" s="1845"/>
      <c r="W28" s="1994"/>
      <c r="X28" s="1845"/>
      <c r="Y28" s="1845"/>
      <c r="Z28" s="1994"/>
      <c r="AA28" s="1994"/>
    </row>
    <row r="29" spans="1:27" s="395" customFormat="1" x14ac:dyDescent="0.25">
      <c r="A29" s="394"/>
      <c r="B29" s="394"/>
      <c r="C29" s="394"/>
      <c r="D29" s="394"/>
      <c r="E29" s="394"/>
      <c r="F29" s="394"/>
      <c r="G29" s="394"/>
      <c r="H29" s="394"/>
      <c r="I29" s="394"/>
      <c r="J29" s="394"/>
      <c r="K29" s="394"/>
      <c r="L29" s="394"/>
      <c r="M29" s="394"/>
      <c r="N29" s="394"/>
      <c r="O29" s="394"/>
      <c r="P29" s="1994"/>
      <c r="Q29" s="2031"/>
      <c r="R29" s="2031"/>
      <c r="S29" s="2031"/>
      <c r="T29" s="2031"/>
      <c r="U29" s="1845"/>
      <c r="V29" s="1845"/>
      <c r="W29" s="1994"/>
      <c r="X29" s="1845"/>
      <c r="Y29" s="1845"/>
      <c r="Z29" s="1994"/>
      <c r="AA29" s="1994"/>
    </row>
    <row r="30" spans="1:27" s="395" customFormat="1" x14ac:dyDescent="0.25">
      <c r="A30" s="394"/>
      <c r="B30" s="394"/>
      <c r="C30" s="394"/>
      <c r="D30" s="394"/>
      <c r="E30" s="394"/>
      <c r="F30" s="394"/>
      <c r="G30" s="394"/>
      <c r="H30" s="394"/>
      <c r="I30" s="394"/>
      <c r="J30" s="394"/>
      <c r="K30" s="394"/>
      <c r="L30" s="394"/>
      <c r="M30" s="394"/>
      <c r="N30" s="394"/>
      <c r="O30" s="394"/>
      <c r="P30" s="1994"/>
      <c r="Q30" s="2031"/>
      <c r="R30" s="2031"/>
      <c r="S30" s="2031"/>
      <c r="T30" s="2031"/>
      <c r="U30" s="1845"/>
      <c r="V30" s="1845"/>
      <c r="W30" s="1994"/>
      <c r="X30" s="1845"/>
      <c r="Y30" s="1845"/>
      <c r="Z30" s="1994"/>
      <c r="AA30" s="1994"/>
    </row>
    <row r="31" spans="1:27" s="395" customFormat="1" x14ac:dyDescent="0.25">
      <c r="A31" s="394"/>
      <c r="B31" s="394"/>
      <c r="C31" s="394"/>
      <c r="D31" s="394"/>
      <c r="E31" s="394"/>
      <c r="F31" s="394"/>
      <c r="G31" s="394"/>
      <c r="H31" s="394"/>
      <c r="I31" s="394"/>
      <c r="J31" s="394"/>
      <c r="K31" s="394"/>
      <c r="L31" s="394"/>
      <c r="M31" s="394"/>
      <c r="N31" s="394"/>
      <c r="O31" s="394"/>
      <c r="P31" s="1994"/>
      <c r="Q31" s="2031"/>
      <c r="R31" s="2031"/>
      <c r="S31" s="2031"/>
      <c r="T31" s="2031"/>
      <c r="U31" s="1845"/>
      <c r="V31" s="1845"/>
      <c r="W31" s="1994"/>
      <c r="X31" s="1845"/>
      <c r="Y31" s="1845"/>
      <c r="Z31" s="1994"/>
      <c r="AA31" s="1994"/>
    </row>
    <row r="32" spans="1:27" s="395" customFormat="1" x14ac:dyDescent="0.25">
      <c r="A32" s="394"/>
      <c r="B32" s="394"/>
      <c r="C32" s="394"/>
      <c r="D32" s="394"/>
      <c r="E32" s="394"/>
      <c r="F32" s="394"/>
      <c r="G32" s="394"/>
      <c r="H32" s="394"/>
      <c r="I32" s="394"/>
      <c r="J32" s="394"/>
      <c r="K32" s="394"/>
      <c r="L32" s="394"/>
      <c r="M32" s="394"/>
      <c r="N32" s="394"/>
      <c r="O32" s="394"/>
      <c r="P32" s="1994"/>
      <c r="Q32" s="2031"/>
      <c r="R32" s="2031"/>
      <c r="S32" s="2031"/>
      <c r="T32" s="2031"/>
      <c r="U32" s="1845"/>
      <c r="V32" s="1845"/>
      <c r="W32" s="1994"/>
      <c r="X32" s="1845"/>
      <c r="Y32" s="1845"/>
      <c r="Z32" s="1994"/>
      <c r="AA32" s="1994"/>
    </row>
    <row r="33" spans="1:27" s="395" customFormat="1" x14ac:dyDescent="0.25">
      <c r="A33" s="394"/>
      <c r="B33" s="394"/>
      <c r="C33" s="394"/>
      <c r="D33" s="394"/>
      <c r="E33" s="394"/>
      <c r="F33" s="394"/>
      <c r="G33" s="394"/>
      <c r="H33" s="394"/>
      <c r="I33" s="394"/>
      <c r="J33" s="394"/>
      <c r="K33" s="394"/>
      <c r="L33" s="394"/>
      <c r="M33" s="394"/>
      <c r="N33" s="394"/>
      <c r="O33" s="394"/>
      <c r="P33" s="1994"/>
      <c r="Q33" s="2031"/>
      <c r="R33" s="2031"/>
      <c r="S33" s="2031"/>
      <c r="T33" s="2031"/>
      <c r="U33" s="1845"/>
      <c r="V33" s="1845"/>
      <c r="W33" s="1994"/>
      <c r="X33" s="1845"/>
      <c r="Y33" s="1845"/>
      <c r="Z33" s="1994"/>
      <c r="AA33" s="1994"/>
    </row>
    <row r="34" spans="1:27" s="395" customFormat="1" x14ac:dyDescent="0.25">
      <c r="A34" s="394"/>
      <c r="B34" s="394"/>
      <c r="C34" s="394"/>
      <c r="D34" s="394"/>
      <c r="E34" s="394"/>
      <c r="F34" s="394"/>
      <c r="G34" s="394"/>
      <c r="H34" s="394"/>
      <c r="I34" s="394"/>
      <c r="J34" s="394"/>
      <c r="K34" s="394"/>
      <c r="L34" s="394"/>
      <c r="M34" s="394"/>
      <c r="N34" s="394"/>
      <c r="O34" s="394"/>
      <c r="P34" s="1994"/>
      <c r="Q34" s="2031"/>
      <c r="R34" s="2031"/>
      <c r="S34" s="2031"/>
      <c r="T34" s="2031"/>
      <c r="U34" s="1845"/>
      <c r="V34" s="1845"/>
      <c r="W34" s="1994"/>
      <c r="X34" s="1845"/>
      <c r="Y34" s="1845"/>
      <c r="Z34" s="1994"/>
      <c r="AA34" s="1994"/>
    </row>
    <row r="35" spans="1:27" s="395" customFormat="1" x14ac:dyDescent="0.25">
      <c r="A35" s="394"/>
      <c r="B35" s="394"/>
      <c r="C35" s="394"/>
      <c r="D35" s="394"/>
      <c r="E35" s="394"/>
      <c r="F35" s="394"/>
      <c r="G35" s="394"/>
      <c r="H35" s="394"/>
      <c r="I35" s="394"/>
      <c r="J35" s="394"/>
      <c r="K35" s="394"/>
      <c r="L35" s="394"/>
      <c r="M35" s="394"/>
      <c r="N35" s="394"/>
      <c r="O35" s="394"/>
      <c r="P35" s="1994"/>
      <c r="Q35" s="2031"/>
      <c r="R35" s="2031"/>
      <c r="S35" s="2031"/>
      <c r="T35" s="2031"/>
      <c r="U35" s="1845"/>
      <c r="V35" s="1845"/>
      <c r="W35" s="1994"/>
      <c r="X35" s="1845"/>
      <c r="Y35" s="1845"/>
      <c r="Z35" s="1994"/>
      <c r="AA35" s="1994"/>
    </row>
    <row r="36" spans="1:27" s="395" customFormat="1" x14ac:dyDescent="0.25">
      <c r="A36" s="394"/>
      <c r="B36" s="394"/>
      <c r="C36" s="394"/>
      <c r="D36" s="394"/>
      <c r="E36" s="394"/>
      <c r="F36" s="394"/>
      <c r="G36" s="394"/>
      <c r="H36" s="394"/>
      <c r="I36" s="394"/>
      <c r="J36" s="394"/>
      <c r="K36" s="394"/>
      <c r="L36" s="394"/>
      <c r="M36" s="394"/>
      <c r="N36" s="394"/>
      <c r="O36" s="394"/>
      <c r="P36" s="1994"/>
      <c r="Q36" s="2031"/>
      <c r="R36" s="2031"/>
      <c r="S36" s="2031"/>
      <c r="T36" s="2031"/>
      <c r="U36" s="1845" t="s">
        <v>5</v>
      </c>
      <c r="V36" s="1845" t="s">
        <v>203</v>
      </c>
      <c r="W36" s="1994"/>
      <c r="X36" s="1845"/>
      <c r="Y36" s="1845"/>
      <c r="Z36" s="1994"/>
      <c r="AA36" s="1994"/>
    </row>
    <row r="37" spans="1:27" s="395" customFormat="1" x14ac:dyDescent="0.25">
      <c r="A37" s="394"/>
      <c r="B37" s="394"/>
      <c r="C37" s="394"/>
      <c r="D37" s="394"/>
      <c r="E37" s="394"/>
      <c r="F37" s="394"/>
      <c r="G37" s="394"/>
      <c r="H37" s="394"/>
      <c r="I37" s="394"/>
      <c r="J37" s="394"/>
      <c r="K37" s="394"/>
      <c r="L37" s="394"/>
      <c r="M37" s="394"/>
      <c r="N37" s="394"/>
      <c r="O37" s="394"/>
      <c r="P37" s="1994"/>
      <c r="Q37" s="2031"/>
      <c r="R37" s="2031"/>
      <c r="S37" s="2031"/>
      <c r="T37" s="2031"/>
      <c r="U37" s="1845" t="s">
        <v>419</v>
      </c>
      <c r="V37" s="1845" t="s">
        <v>407</v>
      </c>
      <c r="W37" s="1994"/>
      <c r="X37" s="1845"/>
      <c r="Y37" s="1845"/>
      <c r="Z37" s="1994"/>
      <c r="AA37" s="1994"/>
    </row>
    <row r="38" spans="1:27" s="395" customFormat="1" x14ac:dyDescent="0.25">
      <c r="A38" s="394"/>
      <c r="B38" s="394"/>
      <c r="C38" s="394"/>
      <c r="D38" s="394"/>
      <c r="E38" s="394"/>
      <c r="F38" s="394"/>
      <c r="G38" s="394"/>
      <c r="H38" s="394"/>
      <c r="I38" s="394"/>
      <c r="J38" s="394"/>
      <c r="K38" s="394"/>
      <c r="L38" s="394"/>
      <c r="M38" s="394"/>
      <c r="N38" s="394"/>
      <c r="O38" s="394"/>
      <c r="P38" s="1994"/>
      <c r="Q38" s="2031"/>
      <c r="R38" s="2031"/>
      <c r="S38" s="2031"/>
      <c r="T38" s="2031"/>
      <c r="U38" s="1845" t="s">
        <v>3</v>
      </c>
      <c r="V38" s="1845" t="s">
        <v>4</v>
      </c>
      <c r="W38" s="1994"/>
      <c r="X38" s="1845"/>
      <c r="Y38" s="1845"/>
      <c r="Z38" s="1994"/>
      <c r="AA38" s="1994"/>
    </row>
    <row r="39" spans="1:27" s="395" customFormat="1" x14ac:dyDescent="0.25">
      <c r="A39" s="394"/>
      <c r="B39" s="394"/>
      <c r="C39" s="394"/>
      <c r="D39" s="394"/>
      <c r="E39" s="394"/>
      <c r="F39" s="394"/>
      <c r="G39" s="394"/>
      <c r="H39" s="394"/>
      <c r="I39" s="394"/>
      <c r="J39" s="394"/>
      <c r="K39" s="394"/>
      <c r="L39" s="394"/>
      <c r="M39" s="394"/>
      <c r="N39" s="394"/>
      <c r="O39" s="394"/>
      <c r="P39" s="1994"/>
      <c r="Q39" s="2039" t="s">
        <v>1517</v>
      </c>
      <c r="R39" s="2031"/>
      <c r="S39" s="2031"/>
      <c r="T39" s="2031"/>
      <c r="U39" s="1845" t="s">
        <v>7</v>
      </c>
      <c r="V39" s="1845" t="s">
        <v>8</v>
      </c>
      <c r="W39" s="1994"/>
      <c r="X39" s="1845"/>
      <c r="Y39" s="1845"/>
      <c r="Z39" s="1994"/>
      <c r="AA39" s="1994"/>
    </row>
    <row r="40" spans="1:27" s="395" customFormat="1" x14ac:dyDescent="0.25">
      <c r="A40" s="394"/>
      <c r="B40" s="394"/>
      <c r="C40" s="394"/>
      <c r="D40" s="394"/>
      <c r="E40" s="394"/>
      <c r="F40" s="394"/>
      <c r="G40" s="394"/>
      <c r="H40" s="394"/>
      <c r="I40" s="394"/>
      <c r="J40" s="394"/>
      <c r="K40" s="394"/>
      <c r="L40" s="394"/>
      <c r="M40" s="394"/>
      <c r="N40" s="394"/>
      <c r="O40" s="394"/>
      <c r="P40" s="1994"/>
      <c r="Q40" s="2031"/>
      <c r="R40" s="2031"/>
      <c r="S40" s="2031"/>
      <c r="T40" s="2031"/>
      <c r="U40" s="1845"/>
      <c r="V40" s="1845"/>
      <c r="W40" s="1994"/>
      <c r="X40" s="1845"/>
      <c r="Y40" s="1845"/>
      <c r="Z40" s="1994"/>
      <c r="AA40" s="1994"/>
    </row>
    <row r="41" spans="1:27" s="395" customFormat="1" x14ac:dyDescent="0.25">
      <c r="A41" s="394"/>
      <c r="B41" s="394"/>
      <c r="C41" s="394"/>
      <c r="D41" s="394"/>
      <c r="E41" s="394"/>
      <c r="F41" s="394"/>
      <c r="G41" s="394"/>
      <c r="H41" s="394"/>
      <c r="I41" s="394"/>
      <c r="J41" s="394"/>
      <c r="K41" s="394"/>
      <c r="L41" s="394"/>
      <c r="M41" s="394"/>
      <c r="N41" s="394"/>
      <c r="O41" s="394"/>
      <c r="P41" s="1994"/>
      <c r="Q41" s="2039" t="s">
        <v>1480</v>
      </c>
      <c r="R41" s="2031" t="s">
        <v>1509</v>
      </c>
      <c r="S41" s="2031" t="s">
        <v>1469</v>
      </c>
      <c r="T41" s="2041"/>
      <c r="U41" s="1845" t="s">
        <v>417</v>
      </c>
      <c r="V41" s="1845" t="s">
        <v>1294</v>
      </c>
      <c r="W41" s="1994"/>
      <c r="X41" s="1845"/>
      <c r="Y41" s="1845"/>
      <c r="Z41" s="1994"/>
      <c r="AA41" s="1994"/>
    </row>
    <row r="42" spans="1:27" s="395" customFormat="1" x14ac:dyDescent="0.25">
      <c r="A42" s="394"/>
      <c r="B42" s="394"/>
      <c r="C42" s="394"/>
      <c r="D42" s="394"/>
      <c r="E42" s="394"/>
      <c r="F42" s="394"/>
      <c r="G42" s="394"/>
      <c r="H42" s="394"/>
      <c r="I42" s="394"/>
      <c r="J42" s="394"/>
      <c r="K42" s="394"/>
      <c r="L42" s="394"/>
      <c r="M42" s="394"/>
      <c r="N42" s="394"/>
      <c r="O42" s="394"/>
      <c r="P42" s="1994"/>
      <c r="Q42" s="2031" t="s">
        <v>383</v>
      </c>
      <c r="R42" s="2044">
        <v>166.15563800000007</v>
      </c>
      <c r="S42" s="2037">
        <v>0.2710994659238497</v>
      </c>
      <c r="T42" s="2041"/>
      <c r="U42" s="1845" t="s">
        <v>383</v>
      </c>
      <c r="V42" s="1845">
        <v>166.15563800000007</v>
      </c>
      <c r="W42" s="1994"/>
      <c r="X42" s="1845"/>
      <c r="Y42" s="1845"/>
      <c r="Z42" s="1994"/>
      <c r="AA42" s="1994"/>
    </row>
    <row r="43" spans="1:27" s="395" customFormat="1" x14ac:dyDescent="0.25">
      <c r="A43" s="394"/>
      <c r="B43" s="394"/>
      <c r="C43" s="394"/>
      <c r="D43" s="394"/>
      <c r="E43" s="394"/>
      <c r="F43" s="394"/>
      <c r="G43" s="394"/>
      <c r="H43" s="394"/>
      <c r="I43" s="394"/>
      <c r="J43" s="394"/>
      <c r="K43" s="394"/>
      <c r="L43" s="394"/>
      <c r="M43" s="394"/>
      <c r="N43" s="394"/>
      <c r="O43" s="394"/>
      <c r="P43" s="1994"/>
      <c r="Q43" s="2039" t="s">
        <v>261</v>
      </c>
      <c r="R43" s="2044">
        <v>157.92436300000008</v>
      </c>
      <c r="S43" s="2037">
        <v>0.25766932125206715</v>
      </c>
      <c r="T43" s="2041"/>
      <c r="U43" s="1845" t="s">
        <v>261</v>
      </c>
      <c r="V43" s="1845">
        <v>157.92436300000008</v>
      </c>
      <c r="W43" s="1994"/>
      <c r="X43" s="1845"/>
      <c r="Y43" s="1845"/>
      <c r="Z43" s="1994"/>
      <c r="AA43" s="1994"/>
    </row>
    <row r="44" spans="1:27" s="395" customFormat="1" x14ac:dyDescent="0.25">
      <c r="A44" s="394"/>
      <c r="B44" s="394"/>
      <c r="C44" s="394"/>
      <c r="D44" s="394"/>
      <c r="E44" s="394"/>
      <c r="F44" s="394"/>
      <c r="G44" s="394"/>
      <c r="H44" s="394"/>
      <c r="I44" s="394"/>
      <c r="J44" s="394"/>
      <c r="K44" s="394"/>
      <c r="L44" s="394"/>
      <c r="M44" s="394"/>
      <c r="N44" s="394"/>
      <c r="O44" s="394"/>
      <c r="P44" s="1994"/>
      <c r="Q44" s="2039" t="s">
        <v>273</v>
      </c>
      <c r="R44" s="2044">
        <v>64.613770000000002</v>
      </c>
      <c r="S44" s="2037">
        <v>0.10542379872975756</v>
      </c>
      <c r="T44" s="2041"/>
      <c r="U44" s="1845" t="s">
        <v>273</v>
      </c>
      <c r="V44" s="1845">
        <v>64.613770000000002</v>
      </c>
      <c r="W44" s="1994"/>
      <c r="X44" s="1845"/>
      <c r="Y44" s="1845"/>
      <c r="Z44" s="1994"/>
      <c r="AA44" s="1994"/>
    </row>
    <row r="45" spans="1:27" s="395" customFormat="1" x14ac:dyDescent="0.25">
      <c r="A45" s="394"/>
      <c r="B45" s="394"/>
      <c r="C45" s="394"/>
      <c r="D45" s="394"/>
      <c r="E45" s="394"/>
      <c r="F45" s="394"/>
      <c r="G45" s="394"/>
      <c r="H45" s="394"/>
      <c r="I45" s="394"/>
      <c r="J45" s="394"/>
      <c r="K45" s="394"/>
      <c r="L45" s="394"/>
      <c r="M45" s="394"/>
      <c r="N45" s="394"/>
      <c r="O45" s="394"/>
      <c r="P45" s="1994"/>
      <c r="Q45" s="2039" t="s">
        <v>265</v>
      </c>
      <c r="R45" s="2044">
        <v>43.556339999999999</v>
      </c>
      <c r="S45" s="2037">
        <v>7.1066505197961483E-2</v>
      </c>
      <c r="T45" s="2041"/>
      <c r="U45" s="1845" t="s">
        <v>265</v>
      </c>
      <c r="V45" s="1845">
        <v>43.556339999999999</v>
      </c>
      <c r="W45" s="1994"/>
      <c r="X45" s="1845"/>
      <c r="Y45" s="1845"/>
      <c r="Z45" s="1994"/>
      <c r="AA45" s="1994"/>
    </row>
    <row r="46" spans="1:27" s="395" customFormat="1" x14ac:dyDescent="0.25">
      <c r="A46" s="394"/>
      <c r="B46" s="394"/>
      <c r="C46" s="394"/>
      <c r="D46" s="394"/>
      <c r="E46" s="394"/>
      <c r="F46" s="394"/>
      <c r="G46" s="394"/>
      <c r="H46" s="394"/>
      <c r="I46" s="394"/>
      <c r="J46" s="394"/>
      <c r="K46" s="394"/>
      <c r="L46" s="394"/>
      <c r="M46" s="394"/>
      <c r="N46" s="394"/>
      <c r="O46" s="394"/>
      <c r="P46" s="1994"/>
      <c r="Q46" s="2039" t="s">
        <v>329</v>
      </c>
      <c r="R46" s="2044">
        <v>33.844000000000001</v>
      </c>
      <c r="S46" s="2037">
        <v>5.5219855523209904E-2</v>
      </c>
      <c r="T46" s="2041"/>
      <c r="U46" s="1845" t="s">
        <v>329</v>
      </c>
      <c r="V46" s="1845">
        <v>33.844000000000001</v>
      </c>
      <c r="W46" s="1994"/>
      <c r="X46" s="1845"/>
      <c r="Y46" s="1845"/>
      <c r="Z46" s="1994"/>
      <c r="AA46" s="1994"/>
    </row>
    <row r="47" spans="1:27" s="395" customFormat="1" x14ac:dyDescent="0.25">
      <c r="A47" s="394"/>
      <c r="B47" s="394"/>
      <c r="C47" s="394"/>
      <c r="D47" s="394"/>
      <c r="E47" s="394"/>
      <c r="F47" s="394"/>
      <c r="G47" s="394"/>
      <c r="H47" s="394"/>
      <c r="I47" s="394"/>
      <c r="J47" s="394"/>
      <c r="K47" s="394"/>
      <c r="L47" s="394"/>
      <c r="M47" s="394"/>
      <c r="N47" s="394"/>
      <c r="O47" s="394"/>
      <c r="P47" s="1994"/>
      <c r="Q47" s="2039" t="s">
        <v>251</v>
      </c>
      <c r="R47" s="2044">
        <v>31.06765</v>
      </c>
      <c r="S47" s="2037">
        <v>5.068996408360868E-2</v>
      </c>
      <c r="T47" s="2041"/>
      <c r="U47" s="1845" t="s">
        <v>251</v>
      </c>
      <c r="V47" s="1845">
        <v>31.06765</v>
      </c>
      <c r="W47" s="1994"/>
      <c r="X47" s="1845"/>
      <c r="Y47" s="1845"/>
      <c r="Z47" s="1994"/>
      <c r="AA47" s="1994"/>
    </row>
    <row r="48" spans="1:27" s="395" customFormat="1" x14ac:dyDescent="0.25">
      <c r="A48" s="394"/>
      <c r="B48" s="394"/>
      <c r="C48" s="394"/>
      <c r="D48" s="394"/>
      <c r="E48" s="394"/>
      <c r="F48" s="394"/>
      <c r="G48" s="394"/>
      <c r="H48" s="394"/>
      <c r="I48" s="394"/>
      <c r="J48" s="394"/>
      <c r="K48" s="394"/>
      <c r="L48" s="394"/>
      <c r="M48" s="394"/>
      <c r="N48" s="394"/>
      <c r="O48" s="394"/>
      <c r="P48" s="1994"/>
      <c r="Q48" s="2039" t="s">
        <v>1470</v>
      </c>
      <c r="R48" s="2036">
        <v>115.73372159999968</v>
      </c>
      <c r="S48" s="2037">
        <v>0.18883108928954556</v>
      </c>
      <c r="T48" s="2042"/>
      <c r="U48" s="1845" t="s">
        <v>249</v>
      </c>
      <c r="V48" s="1845">
        <v>25.069585</v>
      </c>
      <c r="W48" s="1994"/>
      <c r="X48" s="1845"/>
      <c r="Y48" s="1845"/>
      <c r="Z48" s="1994"/>
      <c r="AA48" s="1994"/>
    </row>
    <row r="49" spans="1:27" s="395" customFormat="1" x14ac:dyDescent="0.25">
      <c r="A49" s="394"/>
      <c r="B49" s="394"/>
      <c r="C49" s="394"/>
      <c r="D49" s="394"/>
      <c r="E49" s="394"/>
      <c r="F49" s="394"/>
      <c r="G49" s="394"/>
      <c r="H49" s="394"/>
      <c r="I49" s="394"/>
      <c r="J49" s="394"/>
      <c r="K49" s="394"/>
      <c r="L49" s="394"/>
      <c r="M49" s="394"/>
      <c r="N49" s="394"/>
      <c r="O49" s="394"/>
      <c r="P49" s="1994"/>
      <c r="Q49" s="2039" t="s">
        <v>1452</v>
      </c>
      <c r="R49" s="2044">
        <v>612.89548259999981</v>
      </c>
      <c r="S49" s="2037">
        <v>1</v>
      </c>
      <c r="T49" s="2031"/>
      <c r="U49" s="1845" t="s">
        <v>371</v>
      </c>
      <c r="V49" s="1845">
        <v>21.848899999999997</v>
      </c>
      <c r="W49" s="1994"/>
      <c r="X49" s="1845"/>
      <c r="Y49" s="1845"/>
      <c r="Z49" s="1994"/>
      <c r="AA49" s="1994"/>
    </row>
    <row r="50" spans="1:27" s="395" customFormat="1" x14ac:dyDescent="0.25">
      <c r="A50" s="394"/>
      <c r="B50" s="394"/>
      <c r="C50" s="394"/>
      <c r="D50" s="394"/>
      <c r="E50" s="394"/>
      <c r="F50" s="394"/>
      <c r="G50" s="394"/>
      <c r="H50" s="394"/>
      <c r="I50" s="394"/>
      <c r="J50" s="394"/>
      <c r="K50" s="394"/>
      <c r="L50" s="394"/>
      <c r="M50" s="394"/>
      <c r="N50" s="394"/>
      <c r="O50" s="394"/>
      <c r="P50" s="1994"/>
      <c r="Q50" s="2031"/>
      <c r="R50" s="2031"/>
      <c r="S50" s="2031"/>
      <c r="T50" s="2031"/>
      <c r="U50" s="1845" t="s">
        <v>198</v>
      </c>
      <c r="V50" s="1845">
        <v>544.08024600000022</v>
      </c>
      <c r="W50" s="1994"/>
      <c r="X50" s="1845"/>
      <c r="Y50" s="1845"/>
      <c r="Z50" s="1994"/>
      <c r="AA50" s="1994"/>
    </row>
    <row r="51" spans="1:27" s="395" customFormat="1" x14ac:dyDescent="0.25">
      <c r="A51" s="394"/>
      <c r="B51" s="394"/>
      <c r="C51" s="394"/>
      <c r="D51" s="394"/>
      <c r="E51" s="394"/>
      <c r="F51" s="394"/>
      <c r="G51" s="394"/>
      <c r="H51" s="394"/>
      <c r="I51" s="394"/>
      <c r="J51" s="394"/>
      <c r="K51" s="394"/>
      <c r="L51" s="394"/>
      <c r="M51" s="394"/>
      <c r="N51" s="394"/>
      <c r="O51" s="394"/>
      <c r="P51" s="1994"/>
      <c r="Q51" s="2031"/>
      <c r="R51" s="2031"/>
      <c r="S51" s="2031"/>
      <c r="T51" s="2031"/>
      <c r="U51" s="1845"/>
      <c r="V51" s="1845"/>
      <c r="W51" s="1994"/>
      <c r="X51" s="1845"/>
      <c r="Y51" s="1845"/>
      <c r="Z51" s="1994"/>
      <c r="AA51" s="1994"/>
    </row>
    <row r="52" spans="1:27" s="395" customFormat="1" x14ac:dyDescent="0.25">
      <c r="A52" s="394"/>
      <c r="B52" s="394"/>
      <c r="C52" s="394"/>
      <c r="D52" s="394"/>
      <c r="E52" s="394"/>
      <c r="F52" s="394"/>
      <c r="G52" s="394"/>
      <c r="H52" s="394"/>
      <c r="I52" s="394"/>
      <c r="J52" s="394"/>
      <c r="K52" s="394"/>
      <c r="L52" s="394"/>
      <c r="M52" s="394"/>
      <c r="N52" s="394"/>
      <c r="O52" s="394"/>
      <c r="P52" s="1994"/>
      <c r="Q52" s="2031"/>
      <c r="R52" s="2042"/>
      <c r="S52" s="2031"/>
      <c r="T52" s="2031"/>
      <c r="U52" s="1845"/>
      <c r="V52" s="1845"/>
      <c r="W52" s="1994"/>
      <c r="X52" s="1845"/>
      <c r="Y52" s="1845"/>
      <c r="Z52" s="1994"/>
      <c r="AA52" s="1994"/>
    </row>
    <row r="53" spans="1:27" s="395" customFormat="1" x14ac:dyDescent="0.25">
      <c r="A53" s="394"/>
      <c r="B53" s="394"/>
      <c r="C53" s="394"/>
      <c r="D53" s="394"/>
      <c r="E53" s="394"/>
      <c r="F53" s="394"/>
      <c r="G53" s="394"/>
      <c r="H53" s="394"/>
      <c r="I53" s="394"/>
      <c r="J53" s="394"/>
      <c r="K53" s="394"/>
      <c r="L53" s="394"/>
      <c r="M53" s="394"/>
      <c r="N53" s="394"/>
      <c r="O53" s="394"/>
      <c r="P53" s="1994"/>
      <c r="Q53" s="2031"/>
      <c r="R53" s="2042"/>
      <c r="S53" s="2031"/>
      <c r="T53" s="2031"/>
      <c r="U53" s="1845"/>
      <c r="V53" s="1845"/>
      <c r="W53" s="1994"/>
      <c r="X53" s="1845"/>
      <c r="Y53" s="1845"/>
      <c r="Z53" s="1994"/>
      <c r="AA53" s="1994"/>
    </row>
    <row r="54" spans="1:27" s="395" customFormat="1" x14ac:dyDescent="0.25">
      <c r="A54" s="394"/>
      <c r="B54" s="394"/>
      <c r="C54" s="394"/>
      <c r="D54" s="394"/>
      <c r="E54" s="394"/>
      <c r="F54" s="394"/>
      <c r="G54" s="394"/>
      <c r="H54" s="394"/>
      <c r="I54" s="394"/>
      <c r="J54" s="394"/>
      <c r="K54" s="394"/>
      <c r="L54" s="394"/>
      <c r="M54" s="394"/>
      <c r="N54" s="394"/>
      <c r="O54" s="394"/>
      <c r="P54" s="1994"/>
      <c r="Q54" s="2039"/>
      <c r="R54" s="2042"/>
      <c r="S54" s="2031"/>
      <c r="T54" s="2040"/>
      <c r="U54" s="1845"/>
      <c r="V54" s="1845"/>
      <c r="W54" s="1994"/>
      <c r="X54" s="1845"/>
      <c r="Y54" s="1845"/>
      <c r="Z54" s="1994"/>
      <c r="AA54" s="1994"/>
    </row>
    <row r="55" spans="1:27" s="395" customFormat="1" x14ac:dyDescent="0.25">
      <c r="A55" s="394"/>
      <c r="B55" s="394"/>
      <c r="C55" s="394"/>
      <c r="D55" s="394"/>
      <c r="E55" s="394"/>
      <c r="F55" s="394"/>
      <c r="G55" s="394"/>
      <c r="H55" s="394"/>
      <c r="I55" s="394"/>
      <c r="J55" s="394"/>
      <c r="K55" s="394"/>
      <c r="L55" s="394"/>
      <c r="M55" s="394"/>
      <c r="N55" s="394"/>
      <c r="O55" s="394"/>
      <c r="P55" s="1994"/>
      <c r="Q55" s="2039"/>
      <c r="R55" s="2042"/>
      <c r="S55" s="2031"/>
      <c r="T55" s="2031"/>
      <c r="U55" s="1845"/>
      <c r="V55" s="1845"/>
      <c r="W55" s="1994"/>
      <c r="X55" s="1845"/>
      <c r="Y55" s="1845"/>
      <c r="Z55" s="1994"/>
      <c r="AA55" s="1994"/>
    </row>
    <row r="56" spans="1:27" s="395" customFormat="1" x14ac:dyDescent="0.25">
      <c r="A56" s="394"/>
      <c r="B56" s="394"/>
      <c r="C56" s="394"/>
      <c r="D56" s="394"/>
      <c r="E56" s="394"/>
      <c r="F56" s="394"/>
      <c r="G56" s="394"/>
      <c r="H56" s="394"/>
      <c r="I56" s="394"/>
      <c r="J56" s="394"/>
      <c r="K56" s="394"/>
      <c r="L56" s="394"/>
      <c r="M56" s="394"/>
      <c r="N56" s="394"/>
      <c r="O56" s="394"/>
      <c r="P56" s="1994"/>
      <c r="Q56" s="2039"/>
      <c r="R56" s="2042"/>
      <c r="S56" s="2031"/>
      <c r="T56" s="2031"/>
      <c r="U56" s="1845"/>
      <c r="V56" s="1845"/>
      <c r="W56" s="1994"/>
      <c r="X56" s="1845"/>
      <c r="Y56" s="1845"/>
      <c r="Z56" s="1994"/>
      <c r="AA56" s="1994"/>
    </row>
    <row r="57" spans="1:27" s="395" customFormat="1" x14ac:dyDescent="0.25">
      <c r="A57" s="394"/>
      <c r="B57" s="394"/>
      <c r="C57" s="394"/>
      <c r="D57" s="394"/>
      <c r="E57" s="394"/>
      <c r="F57" s="394"/>
      <c r="G57" s="394"/>
      <c r="H57" s="394"/>
      <c r="I57" s="394"/>
      <c r="J57" s="394"/>
      <c r="K57" s="394"/>
      <c r="L57" s="394"/>
      <c r="M57" s="394"/>
      <c r="N57" s="394"/>
      <c r="O57" s="394"/>
      <c r="P57" s="1994"/>
      <c r="Q57" s="2039"/>
      <c r="R57" s="2042"/>
      <c r="S57" s="2031"/>
      <c r="T57" s="2031"/>
      <c r="U57" s="1845"/>
      <c r="V57" s="1845"/>
      <c r="W57" s="1994"/>
      <c r="X57" s="1845"/>
      <c r="Y57" s="1845"/>
      <c r="Z57" s="1994"/>
      <c r="AA57" s="1994"/>
    </row>
    <row r="58" spans="1:27" s="395" customFormat="1" x14ac:dyDescent="0.25">
      <c r="A58" s="394"/>
      <c r="B58" s="394"/>
      <c r="C58" s="394"/>
      <c r="D58" s="394"/>
      <c r="E58" s="394"/>
      <c r="F58" s="394"/>
      <c r="G58" s="394"/>
      <c r="H58" s="394"/>
      <c r="I58" s="394"/>
      <c r="J58" s="394"/>
      <c r="K58" s="394"/>
      <c r="L58" s="394"/>
      <c r="M58" s="394"/>
      <c r="N58" s="394"/>
      <c r="O58" s="394"/>
      <c r="P58" s="1994"/>
      <c r="Q58" s="2039"/>
      <c r="R58" s="2042"/>
      <c r="S58" s="2031"/>
      <c r="T58" s="2031"/>
      <c r="U58" s="1845"/>
      <c r="V58" s="1845"/>
      <c r="W58" s="1994"/>
      <c r="X58" s="1845"/>
      <c r="Y58" s="1845"/>
      <c r="Z58" s="1994"/>
      <c r="AA58" s="1994"/>
    </row>
    <row r="59" spans="1:27" s="395" customFormat="1" x14ac:dyDescent="0.25">
      <c r="A59" s="394"/>
      <c r="B59" s="394"/>
      <c r="C59" s="394"/>
      <c r="D59" s="394"/>
      <c r="E59" s="394"/>
      <c r="F59" s="394"/>
      <c r="G59" s="394"/>
      <c r="H59" s="394"/>
      <c r="I59" s="394"/>
      <c r="J59" s="394"/>
      <c r="K59" s="394"/>
      <c r="L59" s="394"/>
      <c r="M59" s="394"/>
      <c r="N59" s="394"/>
      <c r="O59" s="394"/>
      <c r="P59" s="1994"/>
      <c r="Q59" s="2039"/>
      <c r="R59" s="2042"/>
      <c r="S59" s="2031"/>
      <c r="T59" s="2031"/>
      <c r="U59" s="1845"/>
      <c r="V59" s="1845"/>
      <c r="W59" s="1994"/>
      <c r="X59" s="1845"/>
      <c r="Y59" s="1845"/>
      <c r="Z59" s="1994"/>
      <c r="AA59" s="1994"/>
    </row>
    <row r="60" spans="1:27" s="395" customFormat="1" x14ac:dyDescent="0.25">
      <c r="A60" s="394"/>
      <c r="B60" s="394"/>
      <c r="C60" s="394"/>
      <c r="D60" s="394"/>
      <c r="E60" s="394"/>
      <c r="F60" s="394"/>
      <c r="G60" s="394"/>
      <c r="H60" s="394"/>
      <c r="I60" s="394"/>
      <c r="J60" s="394"/>
      <c r="K60" s="394"/>
      <c r="L60" s="394"/>
      <c r="M60" s="394"/>
      <c r="N60" s="394"/>
      <c r="O60" s="394"/>
      <c r="P60" s="1994"/>
      <c r="Q60" s="2039"/>
      <c r="R60" s="2042"/>
      <c r="S60" s="2031"/>
      <c r="T60" s="2031"/>
      <c r="U60" s="1845"/>
      <c r="V60" s="1845"/>
      <c r="W60" s="1994"/>
      <c r="X60" s="1845"/>
      <c r="Y60" s="1845"/>
      <c r="Z60" s="1994"/>
      <c r="AA60" s="1994"/>
    </row>
    <row r="61" spans="1:27" s="395" customFormat="1" x14ac:dyDescent="0.25">
      <c r="A61" s="394"/>
      <c r="B61" s="394"/>
      <c r="C61" s="394"/>
      <c r="D61" s="394"/>
      <c r="E61" s="394"/>
      <c r="F61" s="394"/>
      <c r="G61" s="394"/>
      <c r="H61" s="394"/>
      <c r="I61" s="394"/>
      <c r="J61" s="394"/>
      <c r="K61" s="394"/>
      <c r="L61" s="394"/>
      <c r="M61" s="394"/>
      <c r="N61" s="394"/>
      <c r="O61" s="394"/>
      <c r="P61" s="1994"/>
      <c r="Q61" s="2039"/>
      <c r="R61" s="2042"/>
      <c r="S61" s="2031"/>
      <c r="T61" s="2031"/>
      <c r="U61" s="1845"/>
      <c r="V61" s="1845"/>
      <c r="W61" s="1994"/>
      <c r="X61" s="1845"/>
      <c r="Y61" s="1845"/>
      <c r="Z61" s="1994"/>
      <c r="AA61" s="1994"/>
    </row>
    <row r="62" spans="1:27" s="395" customFormat="1" x14ac:dyDescent="0.25">
      <c r="A62" s="394"/>
      <c r="B62" s="394"/>
      <c r="C62" s="394"/>
      <c r="D62" s="394"/>
      <c r="E62" s="394"/>
      <c r="F62" s="394"/>
      <c r="G62" s="394"/>
      <c r="H62" s="394"/>
      <c r="I62" s="394"/>
      <c r="J62" s="394"/>
      <c r="K62" s="394"/>
      <c r="L62" s="394"/>
      <c r="M62" s="394"/>
      <c r="N62" s="394"/>
      <c r="O62" s="394"/>
      <c r="P62" s="1994"/>
      <c r="Q62" s="2039"/>
      <c r="R62" s="2042"/>
      <c r="S62" s="2031"/>
      <c r="T62" s="2031"/>
      <c r="U62" s="1845"/>
      <c r="V62" s="1845"/>
      <c r="W62" s="1994"/>
      <c r="X62" s="1845"/>
      <c r="Y62" s="1845"/>
      <c r="Z62" s="1994"/>
      <c r="AA62" s="1994"/>
    </row>
    <row r="63" spans="1:27" s="395" customFormat="1" x14ac:dyDescent="0.25">
      <c r="A63" s="394"/>
      <c r="B63" s="394"/>
      <c r="C63" s="394"/>
      <c r="D63" s="394"/>
      <c r="E63" s="394"/>
      <c r="F63" s="394"/>
      <c r="G63" s="394"/>
      <c r="H63" s="394"/>
      <c r="I63" s="394"/>
      <c r="J63" s="394"/>
      <c r="K63" s="394"/>
      <c r="L63" s="394"/>
      <c r="M63" s="394"/>
      <c r="N63" s="394"/>
      <c r="O63" s="394"/>
      <c r="P63" s="1994"/>
      <c r="Q63" s="2039"/>
      <c r="R63" s="2042"/>
      <c r="S63" s="2031"/>
      <c r="T63" s="2031"/>
      <c r="U63" s="1845"/>
      <c r="V63" s="1845"/>
      <c r="W63" s="1994"/>
      <c r="X63" s="1845"/>
      <c r="Y63" s="1845"/>
      <c r="Z63" s="1994"/>
      <c r="AA63" s="1994"/>
    </row>
    <row r="64" spans="1:27" s="395" customFormat="1" x14ac:dyDescent="0.25">
      <c r="A64" s="394"/>
      <c r="B64" s="394"/>
      <c r="C64" s="394"/>
      <c r="D64" s="394"/>
      <c r="E64" s="394"/>
      <c r="F64" s="394"/>
      <c r="G64" s="394"/>
      <c r="H64" s="394"/>
      <c r="I64" s="394"/>
      <c r="J64" s="394"/>
      <c r="K64" s="394"/>
      <c r="L64" s="394"/>
      <c r="M64" s="394"/>
      <c r="N64" s="394"/>
      <c r="O64" s="394"/>
      <c r="P64" s="1994"/>
      <c r="Q64" s="2039"/>
      <c r="R64" s="2042"/>
      <c r="S64" s="2031"/>
      <c r="T64" s="2031"/>
      <c r="U64" s="1845"/>
      <c r="V64" s="1845"/>
      <c r="W64" s="1994"/>
      <c r="X64" s="1845"/>
      <c r="Y64" s="1845"/>
      <c r="Z64" s="1994"/>
      <c r="AA64" s="1994"/>
    </row>
    <row r="65" spans="1:27" s="395" customFormat="1" x14ac:dyDescent="0.25">
      <c r="A65" s="394"/>
      <c r="B65" s="394"/>
      <c r="C65" s="394"/>
      <c r="D65" s="394"/>
      <c r="E65" s="394"/>
      <c r="F65" s="394"/>
      <c r="G65" s="394"/>
      <c r="H65" s="394"/>
      <c r="I65" s="394"/>
      <c r="J65" s="394"/>
      <c r="K65" s="394"/>
      <c r="L65" s="394"/>
      <c r="M65" s="394"/>
      <c r="N65" s="394"/>
      <c r="O65" s="394"/>
      <c r="P65" s="1994"/>
      <c r="Q65" s="2039"/>
      <c r="R65" s="2042"/>
      <c r="S65" s="2031"/>
      <c r="T65" s="2031"/>
      <c r="U65" s="1845"/>
      <c r="V65" s="1845"/>
      <c r="W65" s="1994"/>
      <c r="X65" s="1845"/>
      <c r="Y65" s="1845"/>
      <c r="Z65" s="1994"/>
      <c r="AA65" s="1994"/>
    </row>
    <row r="66" spans="1:27" s="395" customFormat="1" x14ac:dyDescent="0.25">
      <c r="A66" s="394"/>
      <c r="B66" s="394"/>
      <c r="C66" s="394"/>
      <c r="D66" s="394"/>
      <c r="E66" s="394"/>
      <c r="F66" s="394"/>
      <c r="G66" s="394"/>
      <c r="H66" s="394"/>
      <c r="I66" s="394"/>
      <c r="J66" s="394"/>
      <c r="K66" s="394"/>
      <c r="L66" s="394"/>
      <c r="M66" s="394"/>
      <c r="N66" s="394"/>
      <c r="O66" s="394"/>
      <c r="P66" s="1994"/>
      <c r="Q66" s="2039"/>
      <c r="R66" s="2042"/>
      <c r="S66" s="2031"/>
      <c r="T66" s="2031"/>
      <c r="U66" s="1845"/>
      <c r="V66" s="1845"/>
      <c r="W66" s="1994"/>
      <c r="X66" s="1845"/>
      <c r="Y66" s="1845"/>
      <c r="Z66" s="1994"/>
      <c r="AA66" s="1994"/>
    </row>
    <row r="67" spans="1:27" s="395" customFormat="1" x14ac:dyDescent="0.25">
      <c r="A67" s="394"/>
      <c r="B67" s="394"/>
      <c r="C67" s="394"/>
      <c r="D67" s="394"/>
      <c r="E67" s="394"/>
      <c r="F67" s="394"/>
      <c r="G67" s="394"/>
      <c r="H67" s="394"/>
      <c r="I67" s="394"/>
      <c r="J67" s="394"/>
      <c r="K67" s="394"/>
      <c r="L67" s="394"/>
      <c r="M67" s="394"/>
      <c r="N67" s="394"/>
      <c r="O67" s="394"/>
      <c r="P67" s="1994"/>
      <c r="Q67" s="2039"/>
      <c r="R67" s="2042"/>
      <c r="S67" s="2031"/>
      <c r="T67" s="2031"/>
      <c r="U67" s="1845"/>
      <c r="V67" s="1845"/>
      <c r="W67" s="1994"/>
      <c r="X67" s="1845"/>
      <c r="Y67" s="1845"/>
      <c r="Z67" s="1994"/>
      <c r="AA67" s="1994"/>
    </row>
    <row r="68" spans="1:27" s="395" customFormat="1" ht="15.75" x14ac:dyDescent="0.25">
      <c r="A68" s="394"/>
      <c r="B68" s="68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1994"/>
      <c r="Q68" s="2039"/>
      <c r="R68" s="2042"/>
      <c r="S68" s="2031"/>
      <c r="T68" s="2031"/>
      <c r="U68" s="1845"/>
      <c r="V68" s="1845"/>
      <c r="W68" s="1994"/>
      <c r="X68" s="1845"/>
      <c r="Y68" s="1845"/>
      <c r="Z68" s="1994"/>
      <c r="AA68" s="1994"/>
    </row>
    <row r="69" spans="1:27" s="395" customFormat="1" ht="15.75" x14ac:dyDescent="0.25">
      <c r="A69" s="394"/>
      <c r="B69" s="684"/>
      <c r="C69" s="394"/>
      <c r="D69" s="394"/>
      <c r="E69" s="394"/>
      <c r="F69" s="394"/>
      <c r="G69" s="394"/>
      <c r="H69" s="394"/>
      <c r="I69" s="394"/>
      <c r="J69" s="394"/>
      <c r="K69" s="394"/>
      <c r="L69" s="394"/>
      <c r="M69" s="394"/>
      <c r="N69" s="394"/>
      <c r="O69" s="394"/>
      <c r="P69" s="1994"/>
      <c r="Q69" s="2031"/>
      <c r="R69" s="2031"/>
      <c r="S69" s="2031"/>
      <c r="T69" s="2031"/>
      <c r="U69" s="1845" t="s">
        <v>5</v>
      </c>
      <c r="V69" s="1845" t="s">
        <v>203</v>
      </c>
      <c r="W69" s="1994"/>
      <c r="X69" s="1845"/>
      <c r="Y69" s="1845"/>
      <c r="Z69" s="1994"/>
      <c r="AA69" s="1994"/>
    </row>
    <row r="70" spans="1:27" s="395" customFormat="1" ht="15.75" x14ac:dyDescent="0.25">
      <c r="A70" s="394"/>
      <c r="B70" s="68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1994"/>
      <c r="Q70" s="2031"/>
      <c r="R70" s="2031"/>
      <c r="S70" s="2031"/>
      <c r="T70" s="2031"/>
      <c r="U70" s="1845" t="s">
        <v>419</v>
      </c>
      <c r="V70" s="1845" t="s">
        <v>408</v>
      </c>
      <c r="W70" s="1994"/>
      <c r="X70" s="1845"/>
      <c r="Y70" s="1845"/>
      <c r="Z70" s="1994"/>
      <c r="AA70" s="1994"/>
    </row>
    <row r="71" spans="1:27" s="395" customFormat="1" ht="15.75" x14ac:dyDescent="0.25">
      <c r="A71" s="394"/>
      <c r="B71" s="684"/>
      <c r="C71" s="394"/>
      <c r="D71" s="394"/>
      <c r="E71" s="394"/>
      <c r="F71" s="394"/>
      <c r="G71" s="394"/>
      <c r="H71" s="394"/>
      <c r="I71" s="394"/>
      <c r="J71" s="394"/>
      <c r="K71" s="394"/>
      <c r="L71" s="394"/>
      <c r="M71" s="394"/>
      <c r="N71" s="394"/>
      <c r="O71" s="394"/>
      <c r="P71" s="1994"/>
      <c r="Q71" s="2031"/>
      <c r="R71" s="2031"/>
      <c r="S71" s="2031"/>
      <c r="T71" s="2031"/>
      <c r="U71" s="1845" t="s">
        <v>3</v>
      </c>
      <c r="V71" s="1845" t="s">
        <v>4</v>
      </c>
      <c r="W71" s="1994"/>
      <c r="X71" s="1845"/>
      <c r="Y71" s="1845"/>
      <c r="Z71" s="1994"/>
      <c r="AA71" s="1994"/>
    </row>
    <row r="72" spans="1:27" s="395" customFormat="1" ht="15.75" x14ac:dyDescent="0.25">
      <c r="A72" s="394"/>
      <c r="B72" s="68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1994"/>
      <c r="Q72" s="2031" t="s">
        <v>1518</v>
      </c>
      <c r="R72" s="2031"/>
      <c r="S72" s="2031"/>
      <c r="T72" s="2031"/>
      <c r="U72" s="1845" t="s">
        <v>7</v>
      </c>
      <c r="V72" s="1845" t="s">
        <v>8</v>
      </c>
      <c r="W72" s="1994"/>
      <c r="X72" s="1845"/>
      <c r="Y72" s="1845"/>
      <c r="Z72" s="1994"/>
      <c r="AA72" s="1994"/>
    </row>
    <row r="73" spans="1:27" s="395" customFormat="1" ht="15.75" x14ac:dyDescent="0.25">
      <c r="A73" s="394"/>
      <c r="B73" s="684"/>
      <c r="C73" s="394"/>
      <c r="D73" s="394"/>
      <c r="E73" s="394"/>
      <c r="F73" s="394"/>
      <c r="G73" s="394"/>
      <c r="H73" s="394"/>
      <c r="I73" s="394"/>
      <c r="J73" s="394"/>
      <c r="K73" s="394"/>
      <c r="L73" s="394"/>
      <c r="M73" s="394"/>
      <c r="N73" s="394"/>
      <c r="O73" s="394"/>
      <c r="P73" s="1994"/>
      <c r="Q73" s="2031"/>
      <c r="R73" s="2031"/>
      <c r="S73" s="2031"/>
      <c r="T73" s="2031"/>
      <c r="U73" s="1845"/>
      <c r="V73" s="1845"/>
      <c r="W73" s="1994"/>
      <c r="X73" s="1845"/>
      <c r="Y73" s="1845"/>
      <c r="Z73" s="1994"/>
      <c r="AA73" s="1994"/>
    </row>
    <row r="74" spans="1:27" s="395" customFormat="1" ht="15.75" x14ac:dyDescent="0.25">
      <c r="A74" s="394"/>
      <c r="B74" s="686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1994"/>
      <c r="Q74" s="2039" t="s">
        <v>1480</v>
      </c>
      <c r="R74" s="2031" t="s">
        <v>1509</v>
      </c>
      <c r="S74" s="2039" t="s">
        <v>1469</v>
      </c>
      <c r="T74" s="2031"/>
      <c r="U74" s="1845" t="s">
        <v>417</v>
      </c>
      <c r="V74" s="1845" t="s">
        <v>1294</v>
      </c>
      <c r="W74" s="1994"/>
      <c r="X74" s="1845"/>
      <c r="Y74" s="1845"/>
      <c r="Z74" s="1994"/>
      <c r="AA74" s="1994"/>
    </row>
    <row r="75" spans="1:27" s="395" customFormat="1" ht="15.75" x14ac:dyDescent="0.25">
      <c r="A75" s="394"/>
      <c r="B75" s="684"/>
      <c r="C75" s="394"/>
      <c r="D75" s="394"/>
      <c r="E75" s="394"/>
      <c r="F75" s="394"/>
      <c r="G75" s="394"/>
      <c r="H75" s="394"/>
      <c r="I75" s="394"/>
      <c r="J75" s="394"/>
      <c r="K75" s="394"/>
      <c r="L75" s="394"/>
      <c r="M75" s="394"/>
      <c r="N75" s="394"/>
      <c r="O75" s="394"/>
      <c r="P75" s="1994"/>
      <c r="Q75" s="2031" t="s">
        <v>339</v>
      </c>
      <c r="R75" s="2044">
        <v>169.77762999999999</v>
      </c>
      <c r="S75" s="2037">
        <v>0.11902738717307075</v>
      </c>
      <c r="T75" s="2031"/>
      <c r="U75" s="1845" t="s">
        <v>349</v>
      </c>
      <c r="V75" s="1845">
        <v>176.51136400000001</v>
      </c>
      <c r="W75" s="1994"/>
      <c r="X75" s="1845"/>
      <c r="Y75" s="1845"/>
      <c r="Z75" s="1994"/>
      <c r="AA75" s="1994"/>
    </row>
    <row r="76" spans="1:27" s="395" customFormat="1" x14ac:dyDescent="0.25">
      <c r="A76" s="394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1994"/>
      <c r="Q76" s="2031" t="s">
        <v>285</v>
      </c>
      <c r="R76" s="2044">
        <v>99.387499999999989</v>
      </c>
      <c r="S76" s="2037">
        <v>6.9678404879745165E-2</v>
      </c>
      <c r="T76" s="2041"/>
      <c r="U76" s="1845" t="s">
        <v>339</v>
      </c>
      <c r="V76" s="1845">
        <v>169.77762999999999</v>
      </c>
      <c r="W76" s="1994"/>
      <c r="X76" s="1845"/>
      <c r="Y76" s="1845"/>
      <c r="Z76" s="1994"/>
      <c r="AA76" s="1994"/>
    </row>
    <row r="77" spans="1:27" s="395" customFormat="1" x14ac:dyDescent="0.25">
      <c r="A77" s="394"/>
      <c r="B77" s="394"/>
      <c r="C77" s="394"/>
      <c r="D77" s="394"/>
      <c r="E77" s="394"/>
      <c r="F77" s="394"/>
      <c r="G77" s="394"/>
      <c r="H77" s="394"/>
      <c r="I77" s="394"/>
      <c r="J77" s="394"/>
      <c r="K77" s="394"/>
      <c r="L77" s="394"/>
      <c r="M77" s="394"/>
      <c r="N77" s="394"/>
      <c r="O77" s="394"/>
      <c r="P77" s="1994"/>
      <c r="Q77" s="2031" t="s">
        <v>293</v>
      </c>
      <c r="R77" s="2044">
        <v>89.905581000000012</v>
      </c>
      <c r="S77" s="2037">
        <v>6.3030838625246888E-2</v>
      </c>
      <c r="T77" s="2041"/>
      <c r="U77" s="1845" t="s">
        <v>285</v>
      </c>
      <c r="V77" s="1845">
        <v>99.387499999999989</v>
      </c>
      <c r="W77" s="1994"/>
      <c r="X77" s="1845"/>
      <c r="Y77" s="1845"/>
      <c r="Z77" s="1994"/>
      <c r="AA77" s="1994"/>
    </row>
    <row r="78" spans="1:27" s="395" customFormat="1" x14ac:dyDescent="0.25">
      <c r="A78" s="394"/>
      <c r="B78" s="394"/>
      <c r="C78" s="394"/>
      <c r="D78" s="394"/>
      <c r="E78" s="394"/>
      <c r="F78" s="394"/>
      <c r="G78" s="394"/>
      <c r="H78" s="394"/>
      <c r="I78" s="394"/>
      <c r="J78" s="394"/>
      <c r="K78" s="394"/>
      <c r="L78" s="394"/>
      <c r="M78" s="394"/>
      <c r="N78" s="394"/>
      <c r="O78" s="394"/>
      <c r="P78" s="1994"/>
      <c r="Q78" s="2031" t="s">
        <v>235</v>
      </c>
      <c r="R78" s="2044">
        <v>87.659289000000015</v>
      </c>
      <c r="S78" s="2037">
        <v>6.1456012379953143E-2</v>
      </c>
      <c r="T78" s="2041"/>
      <c r="U78" s="1845" t="s">
        <v>293</v>
      </c>
      <c r="V78" s="1845">
        <v>89.905581000000012</v>
      </c>
      <c r="W78" s="1994"/>
      <c r="X78" s="1845"/>
      <c r="Y78" s="1845"/>
      <c r="Z78" s="1994"/>
      <c r="AA78" s="1994"/>
    </row>
    <row r="79" spans="1:27" s="395" customFormat="1" x14ac:dyDescent="0.25">
      <c r="A79" s="394"/>
      <c r="B79" s="394"/>
      <c r="C79" s="394"/>
      <c r="D79" s="394"/>
      <c r="E79" s="394"/>
      <c r="F79" s="394"/>
      <c r="G79" s="394"/>
      <c r="H79" s="394"/>
      <c r="I79" s="394"/>
      <c r="J79" s="394"/>
      <c r="K79" s="394"/>
      <c r="L79" s="394"/>
      <c r="M79" s="394"/>
      <c r="N79" s="394"/>
      <c r="O79" s="394"/>
      <c r="P79" s="1994"/>
      <c r="Q79" s="2031" t="s">
        <v>233</v>
      </c>
      <c r="R79" s="2044">
        <v>73.28795199999999</v>
      </c>
      <c r="S79" s="2037">
        <v>5.1380581987305537E-2</v>
      </c>
      <c r="T79" s="2041"/>
      <c r="U79" s="1845" t="s">
        <v>235</v>
      </c>
      <c r="V79" s="1845">
        <v>87.659289000000015</v>
      </c>
      <c r="W79" s="1994"/>
      <c r="X79" s="1845"/>
      <c r="Y79" s="1845"/>
      <c r="Z79" s="1994"/>
      <c r="AA79" s="1994"/>
    </row>
    <row r="80" spans="1:27" s="395" customFormat="1" x14ac:dyDescent="0.25">
      <c r="A80" s="394"/>
      <c r="B80" s="394"/>
      <c r="C80" s="394"/>
      <c r="D80" s="394"/>
      <c r="E80" s="394"/>
      <c r="F80" s="394"/>
      <c r="G80" s="394"/>
      <c r="H80" s="394"/>
      <c r="I80" s="394"/>
      <c r="J80" s="394"/>
      <c r="K80" s="394"/>
      <c r="L80" s="394"/>
      <c r="M80" s="394"/>
      <c r="N80" s="394"/>
      <c r="O80" s="394"/>
      <c r="P80" s="1994"/>
      <c r="Q80" s="2031" t="s">
        <v>359</v>
      </c>
      <c r="R80" s="2044">
        <v>56.029613000000005</v>
      </c>
      <c r="S80" s="2037">
        <v>3.9281137566287851E-2</v>
      </c>
      <c r="T80" s="2041"/>
      <c r="U80" s="1845" t="s">
        <v>233</v>
      </c>
      <c r="V80" s="1845">
        <v>73.28795199999999</v>
      </c>
      <c r="W80" s="1994"/>
      <c r="X80" s="1845"/>
      <c r="Y80" s="1845"/>
      <c r="Z80" s="1994"/>
      <c r="AA80" s="1994"/>
    </row>
    <row r="81" spans="1:28" s="395" customFormat="1" x14ac:dyDescent="0.25">
      <c r="A81" s="394"/>
      <c r="B81" s="394"/>
      <c r="C81" s="394"/>
      <c r="D81" s="394"/>
      <c r="E81" s="394"/>
      <c r="F81" s="394"/>
      <c r="G81" s="394"/>
      <c r="H81" s="394"/>
      <c r="I81" s="394"/>
      <c r="J81" s="394"/>
      <c r="K81" s="394"/>
      <c r="L81" s="394"/>
      <c r="M81" s="394"/>
      <c r="N81" s="394"/>
      <c r="O81" s="394"/>
      <c r="P81" s="1994"/>
      <c r="Q81" s="2031" t="s">
        <v>1470</v>
      </c>
      <c r="R81" s="2036">
        <v>850.32693613171261</v>
      </c>
      <c r="S81" s="2037">
        <v>0.59614563738839066</v>
      </c>
      <c r="T81" s="2041"/>
      <c r="U81" s="1845" t="s">
        <v>359</v>
      </c>
      <c r="V81" s="1845">
        <v>56.029613000000005</v>
      </c>
      <c r="W81" s="1994"/>
      <c r="X81" s="1845"/>
      <c r="Y81" s="1845"/>
      <c r="Z81" s="1994"/>
      <c r="AA81" s="1994"/>
    </row>
    <row r="82" spans="1:28" s="395" customFormat="1" x14ac:dyDescent="0.25">
      <c r="A82" s="394"/>
      <c r="B82" s="394"/>
      <c r="C82" s="394"/>
      <c r="D82" s="394"/>
      <c r="E82" s="394"/>
      <c r="F82" s="394"/>
      <c r="G82" s="394"/>
      <c r="H82" s="394"/>
      <c r="I82" s="394"/>
      <c r="J82" s="394"/>
      <c r="K82" s="394"/>
      <c r="L82" s="394"/>
      <c r="M82" s="394"/>
      <c r="N82" s="394"/>
      <c r="O82" s="394"/>
      <c r="P82" s="1994"/>
      <c r="Q82" s="2031" t="s">
        <v>1452</v>
      </c>
      <c r="R82" s="2036">
        <v>1426.3745011317126</v>
      </c>
      <c r="S82" s="2037">
        <v>1</v>
      </c>
      <c r="T82" s="2041"/>
      <c r="U82" s="1845" t="s">
        <v>305</v>
      </c>
      <c r="V82" s="1845">
        <v>52.063952</v>
      </c>
      <c r="W82" s="1994"/>
      <c r="X82" s="1845"/>
      <c r="Y82" s="1845"/>
      <c r="Z82" s="1994"/>
      <c r="AA82" s="1845"/>
      <c r="AB82"/>
    </row>
    <row r="83" spans="1:28" s="395" customFormat="1" x14ac:dyDescent="0.25">
      <c r="A83" s="394"/>
      <c r="B83" s="394"/>
      <c r="C83" s="394"/>
      <c r="D83" s="394"/>
      <c r="E83" s="394"/>
      <c r="F83" s="394"/>
      <c r="G83" s="394"/>
      <c r="H83" s="394"/>
      <c r="I83" s="394"/>
      <c r="J83" s="394"/>
      <c r="K83" s="394"/>
      <c r="L83" s="394"/>
      <c r="M83" s="394"/>
      <c r="N83" s="394"/>
      <c r="O83" s="394"/>
      <c r="P83" s="1994"/>
      <c r="Q83" s="2031"/>
      <c r="R83" s="2031"/>
      <c r="S83" s="2031"/>
      <c r="T83" s="2045"/>
      <c r="U83" s="1845" t="s">
        <v>207</v>
      </c>
      <c r="V83" s="1845">
        <v>50.548198999999997</v>
      </c>
      <c r="W83" s="1994"/>
      <c r="X83" s="1845"/>
      <c r="Y83" s="1845"/>
      <c r="Z83" s="1994"/>
      <c r="AA83" s="1845"/>
      <c r="AB83"/>
    </row>
    <row r="84" spans="1:28" s="395" customFormat="1" x14ac:dyDescent="0.25">
      <c r="A84" s="394"/>
      <c r="B84" s="394"/>
      <c r="C84" s="394"/>
      <c r="D84" s="394"/>
      <c r="E84" s="394"/>
      <c r="F84" s="394"/>
      <c r="G84" s="394"/>
      <c r="H84" s="394"/>
      <c r="I84" s="394"/>
      <c r="J84" s="394"/>
      <c r="K84" s="394"/>
      <c r="L84" s="394"/>
      <c r="M84" s="394"/>
      <c r="N84" s="394"/>
      <c r="O84" s="394"/>
      <c r="P84" s="1994"/>
      <c r="Q84" s="2031"/>
      <c r="R84" s="2031"/>
      <c r="S84" s="2031"/>
      <c r="T84" s="1994"/>
      <c r="U84" s="1845" t="s">
        <v>198</v>
      </c>
      <c r="V84" s="1845">
        <v>855.17107999999996</v>
      </c>
      <c r="W84" s="1994"/>
      <c r="X84" s="1845"/>
      <c r="Y84" s="1845"/>
      <c r="Z84" s="1994"/>
      <c r="AA84" s="1845"/>
      <c r="AB84"/>
    </row>
    <row r="85" spans="1:28" s="395" customFormat="1" x14ac:dyDescent="0.25">
      <c r="A85" s="394"/>
      <c r="B85" s="394"/>
      <c r="C85" s="394"/>
      <c r="D85" s="394"/>
      <c r="E85" s="394"/>
      <c r="F85" s="394"/>
      <c r="G85" s="394"/>
      <c r="H85" s="394"/>
      <c r="I85" s="394"/>
      <c r="J85" s="394"/>
      <c r="K85" s="394"/>
      <c r="L85" s="394"/>
      <c r="M85" s="394"/>
      <c r="N85" s="394"/>
      <c r="O85" s="394"/>
      <c r="P85" s="1994"/>
      <c r="Q85" s="2031"/>
      <c r="R85" s="2031"/>
      <c r="S85" s="2031"/>
      <c r="T85" s="1994"/>
      <c r="U85" s="1845"/>
      <c r="V85" s="1845"/>
      <c r="W85" s="1994"/>
      <c r="X85" s="1994"/>
      <c r="Y85" s="1994"/>
      <c r="Z85" s="1994"/>
      <c r="AA85" s="1845"/>
      <c r="AB85"/>
    </row>
    <row r="86" spans="1:28" s="395" customFormat="1" x14ac:dyDescent="0.25">
      <c r="A86" s="394"/>
      <c r="B86" s="394"/>
      <c r="C86" s="394"/>
      <c r="D86" s="394"/>
      <c r="E86" s="394"/>
      <c r="F86" s="394"/>
      <c r="G86" s="394"/>
      <c r="H86" s="394"/>
      <c r="I86" s="394"/>
      <c r="J86" s="394"/>
      <c r="K86" s="394"/>
      <c r="L86" s="394"/>
      <c r="M86" s="394"/>
      <c r="N86" s="394"/>
      <c r="O86" s="394"/>
      <c r="P86" s="1994"/>
      <c r="Q86" s="2031"/>
      <c r="R86" s="2031"/>
      <c r="S86" s="2031"/>
      <c r="T86" s="1994"/>
      <c r="U86" s="1994"/>
      <c r="V86" s="1994"/>
      <c r="W86" s="1994"/>
      <c r="X86" s="1994"/>
      <c r="Y86" s="1994"/>
      <c r="Z86" s="1994"/>
      <c r="AA86" s="1845"/>
      <c r="AB86"/>
    </row>
    <row r="87" spans="1:28" s="395" customFormat="1" x14ac:dyDescent="0.25">
      <c r="A87" s="394"/>
      <c r="B87" s="394"/>
      <c r="C87" s="394"/>
      <c r="D87" s="394"/>
      <c r="E87" s="394"/>
      <c r="F87" s="394"/>
      <c r="G87" s="394"/>
      <c r="H87" s="394"/>
      <c r="I87" s="394"/>
      <c r="J87" s="394"/>
      <c r="K87" s="394"/>
      <c r="L87" s="394"/>
      <c r="M87" s="394"/>
      <c r="N87" s="394"/>
      <c r="O87" s="394"/>
      <c r="P87" s="1994"/>
      <c r="Q87" s="2039"/>
      <c r="R87" s="2044"/>
      <c r="S87" s="2031"/>
      <c r="T87" s="1994"/>
      <c r="U87" s="1994"/>
      <c r="V87" s="1994"/>
      <c r="W87" s="1994"/>
      <c r="X87" s="1994"/>
      <c r="Y87" s="1994"/>
      <c r="Z87" s="1994"/>
      <c r="AA87" s="1845"/>
      <c r="AB87"/>
    </row>
    <row r="88" spans="1:28" s="395" customFormat="1" x14ac:dyDescent="0.25">
      <c r="A88" s="394"/>
      <c r="B88" s="394"/>
      <c r="C88" s="394"/>
      <c r="D88" s="394"/>
      <c r="E88" s="394"/>
      <c r="F88" s="394"/>
      <c r="G88" s="394"/>
      <c r="H88" s="394"/>
      <c r="I88" s="394"/>
      <c r="J88" s="394"/>
      <c r="K88" s="394"/>
      <c r="L88" s="394"/>
      <c r="M88" s="394"/>
      <c r="N88" s="394"/>
      <c r="O88" s="394"/>
      <c r="P88" s="1994"/>
      <c r="Q88" s="2039"/>
      <c r="R88" s="2031"/>
      <c r="S88" s="2031"/>
      <c r="T88" s="1994"/>
      <c r="U88" s="1994"/>
      <c r="V88" s="1994"/>
      <c r="W88" s="1994"/>
      <c r="X88" s="1994"/>
      <c r="Y88" s="1994"/>
      <c r="Z88" s="1994"/>
      <c r="AA88" s="1845"/>
      <c r="AB88"/>
    </row>
    <row r="89" spans="1:28" s="395" customFormat="1" x14ac:dyDescent="0.25">
      <c r="A89" s="394"/>
      <c r="B89" s="394"/>
      <c r="C89" s="394"/>
      <c r="D89" s="394"/>
      <c r="E89" s="394"/>
      <c r="F89" s="394"/>
      <c r="G89" s="394"/>
      <c r="H89" s="394"/>
      <c r="I89" s="394"/>
      <c r="J89" s="394"/>
      <c r="K89" s="394"/>
      <c r="L89" s="394"/>
      <c r="M89" s="394"/>
      <c r="N89" s="394"/>
      <c r="O89" s="394"/>
      <c r="P89" s="1994"/>
      <c r="Q89" s="2031"/>
      <c r="R89" s="2044"/>
      <c r="S89" s="2031"/>
      <c r="T89" s="1994"/>
      <c r="U89" s="1994"/>
      <c r="V89" s="1994"/>
      <c r="W89" s="1994"/>
      <c r="X89" s="1994"/>
      <c r="Y89" s="1994"/>
      <c r="Z89" s="1994"/>
      <c r="AA89" s="1845"/>
      <c r="AB89"/>
    </row>
    <row r="90" spans="1:28" s="395" customFormat="1" x14ac:dyDescent="0.25">
      <c r="A90" s="394"/>
      <c r="B90" s="394"/>
      <c r="C90" s="394"/>
      <c r="D90" s="394"/>
      <c r="E90" s="394"/>
      <c r="F90" s="394"/>
      <c r="G90" s="394"/>
      <c r="H90" s="394"/>
      <c r="I90" s="394"/>
      <c r="J90" s="394"/>
      <c r="K90" s="394"/>
      <c r="L90" s="394"/>
      <c r="M90" s="394"/>
      <c r="N90" s="394"/>
      <c r="O90" s="394"/>
      <c r="P90" s="1994"/>
      <c r="Q90" s="2031"/>
      <c r="R90" s="2044"/>
      <c r="S90" s="2031"/>
      <c r="T90" s="1994"/>
      <c r="U90" s="1994"/>
      <c r="V90" s="1994"/>
      <c r="W90" s="1994"/>
      <c r="X90" s="1994"/>
      <c r="Y90" s="1994"/>
      <c r="Z90" s="1994"/>
      <c r="AA90" s="1845"/>
      <c r="AB90"/>
    </row>
    <row r="91" spans="1:28" s="395" customFormat="1" x14ac:dyDescent="0.25">
      <c r="A91" s="394"/>
      <c r="B91" s="394"/>
      <c r="C91" s="394"/>
      <c r="D91" s="394"/>
      <c r="E91" s="394"/>
      <c r="F91" s="394"/>
      <c r="G91" s="394"/>
      <c r="H91" s="394"/>
      <c r="I91" s="394"/>
      <c r="J91" s="394"/>
      <c r="K91" s="394"/>
      <c r="L91" s="394"/>
      <c r="M91" s="394"/>
      <c r="N91" s="394"/>
      <c r="O91" s="394"/>
      <c r="P91" s="1994"/>
      <c r="Q91" s="2031"/>
      <c r="R91" s="2044"/>
      <c r="S91" s="2031"/>
      <c r="T91" s="1994"/>
      <c r="U91" s="1994"/>
      <c r="V91" s="1994"/>
      <c r="W91" s="1994"/>
      <c r="X91" s="1994"/>
      <c r="Y91" s="1994"/>
      <c r="Z91" s="1994"/>
      <c r="AA91" s="1845"/>
      <c r="AB91"/>
    </row>
    <row r="92" spans="1:28" s="395" customFormat="1" x14ac:dyDescent="0.25">
      <c r="A92" s="394"/>
      <c r="B92" s="394"/>
      <c r="C92" s="394"/>
      <c r="D92" s="394"/>
      <c r="E92" s="394"/>
      <c r="F92" s="394"/>
      <c r="G92" s="394"/>
      <c r="H92" s="394"/>
      <c r="I92" s="394"/>
      <c r="J92" s="394"/>
      <c r="K92" s="394"/>
      <c r="L92" s="394"/>
      <c r="M92" s="394"/>
      <c r="N92" s="394"/>
      <c r="O92" s="394"/>
      <c r="P92" s="1994"/>
      <c r="Q92" s="2031"/>
      <c r="R92" s="2044"/>
      <c r="S92" s="2031"/>
      <c r="T92" s="1994"/>
      <c r="U92" s="1994"/>
      <c r="V92" s="1994"/>
      <c r="W92" s="1994"/>
      <c r="X92" s="1994"/>
      <c r="Y92" s="1994"/>
      <c r="Z92" s="1994"/>
      <c r="AA92" s="1845"/>
      <c r="AB92"/>
    </row>
    <row r="93" spans="1:28" s="395" customFormat="1" x14ac:dyDescent="0.25">
      <c r="A93" s="394"/>
      <c r="B93" s="394"/>
      <c r="C93" s="394"/>
      <c r="D93" s="394"/>
      <c r="E93" s="394"/>
      <c r="F93" s="394"/>
      <c r="G93" s="394"/>
      <c r="H93" s="394"/>
      <c r="I93" s="394"/>
      <c r="J93" s="394"/>
      <c r="K93" s="394"/>
      <c r="L93" s="394"/>
      <c r="M93" s="394"/>
      <c r="N93" s="394"/>
      <c r="O93" s="394"/>
      <c r="P93" s="1994"/>
      <c r="Q93" s="2031"/>
      <c r="R93" s="2044"/>
      <c r="S93" s="2031"/>
      <c r="T93" s="1994"/>
      <c r="U93" s="1994"/>
      <c r="V93" s="1994"/>
      <c r="W93" s="1994"/>
      <c r="X93" s="1994"/>
      <c r="Y93" s="1994"/>
      <c r="Z93" s="1994"/>
      <c r="AA93" s="1845"/>
      <c r="AB93"/>
    </row>
    <row r="94" spans="1:28" s="395" customFormat="1" x14ac:dyDescent="0.25">
      <c r="A94" s="394"/>
      <c r="B94" s="394"/>
      <c r="C94" s="394"/>
      <c r="D94" s="394"/>
      <c r="E94" s="394"/>
      <c r="F94" s="394"/>
      <c r="G94" s="394"/>
      <c r="H94" s="394"/>
      <c r="I94" s="394"/>
      <c r="J94" s="394"/>
      <c r="K94" s="394"/>
      <c r="L94" s="394"/>
      <c r="M94" s="394"/>
      <c r="N94" s="394"/>
      <c r="O94" s="394"/>
      <c r="P94" s="1994"/>
      <c r="Q94" s="2031"/>
      <c r="R94" s="2044"/>
      <c r="S94" s="2031"/>
      <c r="T94" s="1994"/>
      <c r="U94" s="1994"/>
      <c r="V94" s="1994"/>
      <c r="W94" s="1994"/>
      <c r="X94" s="1994"/>
      <c r="Y94" s="1994"/>
      <c r="Z94" s="1994"/>
      <c r="AA94" s="1845"/>
      <c r="AB94"/>
    </row>
    <row r="95" spans="1:28" s="395" customFormat="1" x14ac:dyDescent="0.25">
      <c r="A95" s="394"/>
      <c r="B95" s="394"/>
      <c r="C95" s="394"/>
      <c r="D95" s="394"/>
      <c r="E95" s="394"/>
      <c r="F95" s="394"/>
      <c r="G95" s="394"/>
      <c r="H95" s="394"/>
      <c r="I95" s="394"/>
      <c r="J95" s="394"/>
      <c r="K95" s="394"/>
      <c r="L95" s="394"/>
      <c r="M95" s="394"/>
      <c r="N95" s="394"/>
      <c r="O95" s="394"/>
      <c r="P95" s="1994"/>
      <c r="Q95" s="2031"/>
      <c r="R95" s="2044"/>
      <c r="S95" s="2031"/>
      <c r="T95" s="1994"/>
      <c r="U95" s="1994"/>
      <c r="V95" s="1994"/>
      <c r="W95" s="1994"/>
      <c r="X95" s="1994"/>
      <c r="Y95" s="1994"/>
      <c r="Z95" s="1994"/>
      <c r="AA95" s="1845"/>
      <c r="AB95"/>
    </row>
    <row r="96" spans="1:28" s="395" customFormat="1" x14ac:dyDescent="0.25">
      <c r="A96" s="394"/>
      <c r="B96" s="394"/>
      <c r="C96" s="394"/>
      <c r="D96" s="394"/>
      <c r="E96" s="394"/>
      <c r="F96" s="394"/>
      <c r="G96" s="394"/>
      <c r="H96" s="394"/>
      <c r="I96" s="394"/>
      <c r="J96" s="394"/>
      <c r="K96" s="394"/>
      <c r="L96" s="394"/>
      <c r="M96" s="394"/>
      <c r="N96" s="394"/>
      <c r="O96" s="394"/>
      <c r="P96" s="1994"/>
      <c r="Q96" s="1994"/>
      <c r="R96" s="1994"/>
      <c r="S96" s="1994"/>
      <c r="T96" s="1994"/>
      <c r="U96" s="1994"/>
      <c r="V96" s="1994"/>
      <c r="W96" s="1994"/>
      <c r="X96" s="1994"/>
      <c r="Y96" s="1994"/>
      <c r="Z96" s="1994"/>
      <c r="AA96" s="1845"/>
      <c r="AB96"/>
    </row>
    <row r="97" spans="1:28" s="395" customFormat="1" ht="15.75" x14ac:dyDescent="0.25">
      <c r="A97" s="687"/>
      <c r="B97" s="686"/>
      <c r="C97" s="686"/>
      <c r="D97" s="686"/>
      <c r="E97" s="686"/>
      <c r="F97" s="686"/>
      <c r="G97" s="686"/>
      <c r="H97" s="686"/>
      <c r="I97" s="686"/>
      <c r="J97" s="394"/>
      <c r="K97" s="394"/>
      <c r="L97" s="394"/>
      <c r="M97" s="394"/>
      <c r="N97" s="394"/>
      <c r="O97" s="394"/>
      <c r="P97" s="1994"/>
      <c r="Q97" s="1845" t="s">
        <v>3</v>
      </c>
      <c r="R97" s="1845" t="s">
        <v>393</v>
      </c>
      <c r="S97" s="1845"/>
      <c r="T97" s="1845"/>
      <c r="U97" s="1845"/>
      <c r="V97" s="1845"/>
      <c r="W97" s="1845"/>
      <c r="X97" s="1845"/>
      <c r="Y97" s="1845"/>
      <c r="Z97" s="1845"/>
      <c r="AA97" s="1845"/>
      <c r="AB97"/>
    </row>
    <row r="98" spans="1:28" s="395" customFormat="1" ht="15.75" x14ac:dyDescent="0.25">
      <c r="A98" s="687" t="s">
        <v>1519</v>
      </c>
      <c r="B98" s="686"/>
      <c r="C98" s="686"/>
      <c r="D98" s="686"/>
      <c r="E98" s="686"/>
      <c r="F98" s="686"/>
      <c r="G98" s="394"/>
      <c r="H98" s="394"/>
      <c r="I98" s="394"/>
      <c r="J98" s="394"/>
      <c r="K98" s="394"/>
      <c r="L98" s="394"/>
      <c r="M98" s="394"/>
      <c r="N98" s="394"/>
      <c r="O98" s="394"/>
      <c r="P98" s="1994"/>
      <c r="Q98" s="1845" t="s">
        <v>7</v>
      </c>
      <c r="R98" s="1845" t="s">
        <v>8</v>
      </c>
      <c r="S98" s="1845"/>
      <c r="T98" s="1845"/>
      <c r="U98" s="1845"/>
      <c r="V98" s="1845"/>
      <c r="W98" s="1845"/>
      <c r="X98" s="1845"/>
      <c r="Y98" s="1845"/>
      <c r="Z98" s="1845"/>
      <c r="AA98" s="1845"/>
      <c r="AB98"/>
    </row>
    <row r="99" spans="1:28" s="395" customFormat="1" x14ac:dyDescent="0.25">
      <c r="A99" s="394"/>
      <c r="B99" s="394"/>
      <c r="C99" s="394"/>
      <c r="D99" s="394"/>
      <c r="E99" s="394"/>
      <c r="F99" s="394"/>
      <c r="G99" s="394"/>
      <c r="H99" s="394"/>
      <c r="I99" s="394"/>
      <c r="J99" s="394"/>
      <c r="K99" s="394"/>
      <c r="L99" s="394"/>
      <c r="M99" s="394"/>
      <c r="N99" s="394"/>
      <c r="O99" s="394"/>
      <c r="P99" s="1994"/>
      <c r="Q99" s="1845" t="s">
        <v>13</v>
      </c>
      <c r="R99" s="1845" t="s">
        <v>393</v>
      </c>
      <c r="S99" s="1845"/>
      <c r="T99" s="1845"/>
      <c r="U99" s="1845"/>
      <c r="V99" s="1845"/>
      <c r="W99" s="1845"/>
      <c r="X99" s="1845"/>
      <c r="Y99" s="1845"/>
      <c r="Z99" s="1845"/>
      <c r="AA99" s="1845"/>
      <c r="AB99"/>
    </row>
    <row r="100" spans="1:28" s="395" customFormat="1" x14ac:dyDescent="0.25">
      <c r="A100" s="394"/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4"/>
      <c r="O100" s="394"/>
      <c r="P100" s="1994"/>
      <c r="Q100" s="1845"/>
      <c r="R100" s="1845"/>
      <c r="S100" s="1845"/>
      <c r="T100" s="1845"/>
      <c r="U100" s="1845"/>
      <c r="V100" s="1845"/>
      <c r="W100" s="1845"/>
      <c r="X100" s="1845"/>
      <c r="Y100" s="1845"/>
      <c r="Z100" s="1845"/>
      <c r="AA100" s="1845"/>
      <c r="AB100"/>
    </row>
    <row r="101" spans="1:28" s="2060" customFormat="1" ht="21" customHeight="1" x14ac:dyDescent="0.25">
      <c r="A101" s="1736" t="s">
        <v>1482</v>
      </c>
      <c r="B101" s="1737"/>
      <c r="C101" s="2053" t="s">
        <v>1455</v>
      </c>
      <c r="D101" s="2054"/>
      <c r="E101" s="2054"/>
      <c r="F101" s="2055"/>
      <c r="G101" s="2053" t="s">
        <v>1457</v>
      </c>
      <c r="H101" s="2054"/>
      <c r="I101" s="2054"/>
      <c r="J101" s="2055"/>
      <c r="K101" s="2053" t="s">
        <v>1168</v>
      </c>
      <c r="L101" s="2054"/>
      <c r="M101" s="2054"/>
      <c r="N101" s="2056"/>
      <c r="O101" s="2057" t="s">
        <v>1385</v>
      </c>
      <c r="P101" s="2058"/>
      <c r="Q101" s="2059" t="s">
        <v>1294</v>
      </c>
      <c r="R101" s="2059" t="s">
        <v>402</v>
      </c>
      <c r="S101" s="2059"/>
      <c r="T101" s="2059"/>
      <c r="U101" s="2059"/>
      <c r="V101" s="2059"/>
      <c r="W101" s="2059"/>
      <c r="X101" s="2059"/>
      <c r="Y101" s="2059"/>
      <c r="Z101" s="2059"/>
      <c r="AA101" s="2059"/>
      <c r="AB101" s="549"/>
    </row>
    <row r="102" spans="1:28" s="2060" customFormat="1" ht="21" customHeight="1" x14ac:dyDescent="0.25">
      <c r="A102" s="1738"/>
      <c r="B102" s="1739"/>
      <c r="C102" s="2061" t="s">
        <v>1445</v>
      </c>
      <c r="D102" s="2062" t="s">
        <v>1446</v>
      </c>
      <c r="E102" s="2062" t="s">
        <v>409</v>
      </c>
      <c r="F102" s="2062" t="s">
        <v>1447</v>
      </c>
      <c r="G102" s="2062" t="s">
        <v>1445</v>
      </c>
      <c r="H102" s="2062" t="s">
        <v>1446</v>
      </c>
      <c r="I102" s="2062" t="s">
        <v>409</v>
      </c>
      <c r="J102" s="2062" t="s">
        <v>1447</v>
      </c>
      <c r="K102" s="2062" t="s">
        <v>1445</v>
      </c>
      <c r="L102" s="2062" t="s">
        <v>1446</v>
      </c>
      <c r="M102" s="2062" t="s">
        <v>409</v>
      </c>
      <c r="N102" s="2063" t="s">
        <v>1447</v>
      </c>
      <c r="O102" s="2064" t="s">
        <v>1462</v>
      </c>
      <c r="P102" s="2058"/>
      <c r="Q102" s="2059"/>
      <c r="R102" s="2059" t="s">
        <v>1455</v>
      </c>
      <c r="S102" s="2059"/>
      <c r="T102" s="2059"/>
      <c r="U102" s="2059"/>
      <c r="V102" s="2059" t="s">
        <v>1456</v>
      </c>
      <c r="W102" s="2059"/>
      <c r="X102" s="2059"/>
      <c r="Y102" s="2059"/>
      <c r="Z102" s="2059" t="s">
        <v>198</v>
      </c>
      <c r="AA102" s="2059"/>
      <c r="AB102" s="549"/>
    </row>
    <row r="103" spans="1:28" s="2060" customFormat="1" ht="21" customHeight="1" x14ac:dyDescent="0.25">
      <c r="A103" s="2065" t="s">
        <v>1483</v>
      </c>
      <c r="B103" s="2066"/>
      <c r="C103" s="2067">
        <f>+R104</f>
        <v>31377.833438397516</v>
      </c>
      <c r="D103" s="2067">
        <f t="shared" ref="D103:J104" si="0">+S104</f>
        <v>24652.972206000017</v>
      </c>
      <c r="E103" s="2067">
        <f t="shared" si="0"/>
        <v>1311.3574449999996</v>
      </c>
      <c r="F103" s="2067">
        <f t="shared" si="0"/>
        <v>3864.7322940000004</v>
      </c>
      <c r="G103" s="2067">
        <f t="shared" si="0"/>
        <v>42.255837200000023</v>
      </c>
      <c r="H103" s="2067">
        <f t="shared" si="0"/>
        <v>499.98768199999961</v>
      </c>
      <c r="I103" s="2067">
        <f t="shared" si="0"/>
        <v>5.2491589999999997</v>
      </c>
      <c r="J103" s="2067">
        <f t="shared" si="0"/>
        <v>1.2263999999999999</v>
      </c>
      <c r="K103" s="2067">
        <f>+C103+G103</f>
        <v>31420.089275597515</v>
      </c>
      <c r="L103" s="2067">
        <f>+D103+H103</f>
        <v>25152.959888000016</v>
      </c>
      <c r="M103" s="2067">
        <f>E103+I103</f>
        <v>1316.6066039999996</v>
      </c>
      <c r="N103" s="2068">
        <f>J103+F103</f>
        <v>3865.9586940000004</v>
      </c>
      <c r="O103" s="2069">
        <f>SUM(K103:N103)</f>
        <v>61755.614461597535</v>
      </c>
      <c r="P103" s="2070"/>
      <c r="Q103" s="2059" t="s">
        <v>417</v>
      </c>
      <c r="R103" s="2059" t="s">
        <v>407</v>
      </c>
      <c r="S103" s="2059" t="s">
        <v>408</v>
      </c>
      <c r="T103" s="2059" t="s">
        <v>409</v>
      </c>
      <c r="U103" s="2059" t="s">
        <v>410</v>
      </c>
      <c r="V103" s="2059" t="s">
        <v>407</v>
      </c>
      <c r="W103" s="2059" t="s">
        <v>408</v>
      </c>
      <c r="X103" s="2059" t="s">
        <v>409</v>
      </c>
      <c r="Y103" s="2059" t="s">
        <v>410</v>
      </c>
      <c r="Z103" s="2059"/>
      <c r="AA103" s="2059"/>
      <c r="AB103" s="549"/>
    </row>
    <row r="104" spans="1:28" s="2060" customFormat="1" ht="21" customHeight="1" thickBot="1" x14ac:dyDescent="0.3">
      <c r="A104" s="2071" t="s">
        <v>1484</v>
      </c>
      <c r="B104" s="2072"/>
      <c r="C104" s="2067">
        <f t="shared" ref="C104" si="1">+R105</f>
        <v>230.76940800000003</v>
      </c>
      <c r="D104" s="2067">
        <f t="shared" si="0"/>
        <v>221.07345500000028</v>
      </c>
      <c r="E104" s="2067"/>
      <c r="F104" s="2067"/>
      <c r="G104" s="2067">
        <f>+V105</f>
        <v>382.12607460000021</v>
      </c>
      <c r="H104" s="2067">
        <f>+W105</f>
        <v>1205.3010461317119</v>
      </c>
      <c r="I104" s="2067"/>
      <c r="J104" s="2067"/>
      <c r="K104" s="2067">
        <f>+C104+G104</f>
        <v>612.89548260000026</v>
      </c>
      <c r="L104" s="2067">
        <f>+D104+H104</f>
        <v>1426.3745011317121</v>
      </c>
      <c r="M104" s="2067"/>
      <c r="N104" s="2068"/>
      <c r="O104" s="2073">
        <f>SUM(K104:N104)</f>
        <v>2039.2699837317123</v>
      </c>
      <c r="P104" s="2070"/>
      <c r="Q104" s="2059" t="s">
        <v>6</v>
      </c>
      <c r="R104" s="2059">
        <v>31377.833438397516</v>
      </c>
      <c r="S104" s="2059">
        <v>24652.972206000017</v>
      </c>
      <c r="T104" s="2059">
        <v>1311.3574449999996</v>
      </c>
      <c r="U104" s="2059">
        <v>3864.7322940000004</v>
      </c>
      <c r="V104" s="2059">
        <v>42.255837200000023</v>
      </c>
      <c r="W104" s="2059">
        <v>499.98768199999961</v>
      </c>
      <c r="X104" s="2059">
        <v>5.2491589999999997</v>
      </c>
      <c r="Y104" s="2059">
        <v>1.2263999999999999</v>
      </c>
      <c r="Z104" s="2059">
        <v>61755.614461597535</v>
      </c>
      <c r="AA104" s="2059"/>
      <c r="AB104" s="549"/>
    </row>
    <row r="105" spans="1:28" s="2060" customFormat="1" ht="21" customHeight="1" thickTop="1" x14ac:dyDescent="0.25">
      <c r="A105" s="2074" t="s">
        <v>1485</v>
      </c>
      <c r="B105" s="2075"/>
      <c r="C105" s="2076">
        <f>+C104+C103</f>
        <v>31608.602846397516</v>
      </c>
      <c r="D105" s="2076">
        <f t="shared" ref="D105:O105" si="2">+D104+D103</f>
        <v>24874.045661000018</v>
      </c>
      <c r="E105" s="2076">
        <f t="shared" si="2"/>
        <v>1311.3574449999996</v>
      </c>
      <c r="F105" s="2076">
        <f t="shared" si="2"/>
        <v>3864.7322940000004</v>
      </c>
      <c r="G105" s="2076">
        <f t="shared" si="2"/>
        <v>424.38191180000024</v>
      </c>
      <c r="H105" s="2076">
        <f t="shared" si="2"/>
        <v>1705.2887281317117</v>
      </c>
      <c r="I105" s="2076">
        <f t="shared" si="2"/>
        <v>5.2491589999999997</v>
      </c>
      <c r="J105" s="2076">
        <f t="shared" si="2"/>
        <v>1.2263999999999999</v>
      </c>
      <c r="K105" s="2076">
        <f t="shared" si="2"/>
        <v>32032.984758197515</v>
      </c>
      <c r="L105" s="2076">
        <f t="shared" si="2"/>
        <v>26579.334389131727</v>
      </c>
      <c r="M105" s="2076">
        <f t="shared" si="2"/>
        <v>1316.6066039999996</v>
      </c>
      <c r="N105" s="2077">
        <f t="shared" si="2"/>
        <v>3865.9586940000004</v>
      </c>
      <c r="O105" s="2050">
        <f t="shared" si="2"/>
        <v>63794.884445329248</v>
      </c>
      <c r="P105" s="2078"/>
      <c r="Q105" s="2059" t="s">
        <v>203</v>
      </c>
      <c r="R105" s="2059">
        <v>230.76940800000003</v>
      </c>
      <c r="S105" s="2059">
        <v>221.07345500000028</v>
      </c>
      <c r="T105" s="2059"/>
      <c r="U105" s="2059"/>
      <c r="V105" s="2059">
        <v>382.12607460000021</v>
      </c>
      <c r="W105" s="2059">
        <v>1205.3010461317119</v>
      </c>
      <c r="X105" s="2059"/>
      <c r="Y105" s="2059"/>
      <c r="Z105" s="2059">
        <v>2039.2699837317125</v>
      </c>
      <c r="AA105" s="2059"/>
      <c r="AB105" s="549"/>
    </row>
    <row r="106" spans="1:28" s="2060" customFormat="1" ht="21" customHeight="1" x14ac:dyDescent="0.25">
      <c r="A106" s="2079" t="s">
        <v>1520</v>
      </c>
      <c r="B106" s="2080"/>
      <c r="C106" s="2081">
        <f>+SUM(C105:F105)</f>
        <v>61658.738246397537</v>
      </c>
      <c r="D106" s="2082"/>
      <c r="E106" s="2082"/>
      <c r="F106" s="2083"/>
      <c r="G106" s="2081">
        <f>+SUM(G105:J105)</f>
        <v>2136.1461989317118</v>
      </c>
      <c r="H106" s="2082"/>
      <c r="I106" s="2082"/>
      <c r="J106" s="2083"/>
      <c r="K106" s="2081">
        <f>+SUM(K105:N105)</f>
        <v>63794.88444532924</v>
      </c>
      <c r="L106" s="2082"/>
      <c r="M106" s="2082"/>
      <c r="N106" s="2084"/>
      <c r="O106" s="2051"/>
      <c r="P106" s="2085"/>
      <c r="Q106" s="2059" t="s">
        <v>198</v>
      </c>
      <c r="R106" s="2059">
        <v>31608.602846397516</v>
      </c>
      <c r="S106" s="2059">
        <v>24874.045661000018</v>
      </c>
      <c r="T106" s="2059">
        <v>1311.3574449999996</v>
      </c>
      <c r="U106" s="2059">
        <v>3864.7322940000004</v>
      </c>
      <c r="V106" s="2059">
        <v>424.38191180000024</v>
      </c>
      <c r="W106" s="2059">
        <v>1705.2887281317117</v>
      </c>
      <c r="X106" s="2059">
        <v>5.2491589999999997</v>
      </c>
      <c r="Y106" s="2059">
        <v>1.2263999999999999</v>
      </c>
      <c r="Z106" s="2059">
        <v>63794.884445329248</v>
      </c>
      <c r="AA106" s="2059"/>
      <c r="AB106" s="549"/>
    </row>
    <row r="107" spans="1:28" s="2060" customFormat="1" ht="21" customHeight="1" x14ac:dyDescent="0.25">
      <c r="A107" s="2086"/>
      <c r="B107" s="2086"/>
      <c r="C107" s="2086"/>
      <c r="D107" s="2086"/>
      <c r="E107" s="2086"/>
      <c r="F107" s="2086"/>
      <c r="G107" s="2086"/>
      <c r="H107" s="2086"/>
      <c r="I107" s="2086"/>
      <c r="J107" s="2086"/>
      <c r="K107" s="2086"/>
      <c r="L107" s="2086"/>
      <c r="M107" s="2086"/>
      <c r="N107" s="2086"/>
      <c r="O107" s="2086"/>
      <c r="P107" s="2087"/>
      <c r="Q107" s="2087"/>
      <c r="R107" s="2087"/>
      <c r="S107" s="2087"/>
      <c r="T107" s="2087"/>
      <c r="U107" s="2087"/>
      <c r="V107" s="2087"/>
      <c r="W107" s="2087"/>
      <c r="X107" s="2087"/>
      <c r="Y107" s="2087"/>
      <c r="Z107" s="2087"/>
      <c r="AA107" s="2059"/>
      <c r="AB107" s="549"/>
    </row>
    <row r="108" spans="1:28" s="395" customFormat="1" ht="15.75" x14ac:dyDescent="0.25">
      <c r="A108" s="685"/>
      <c r="B108" s="394"/>
      <c r="C108" s="688"/>
      <c r="D108" s="394"/>
      <c r="E108" s="394"/>
      <c r="F108" s="394"/>
      <c r="G108" s="394"/>
      <c r="H108" s="394"/>
      <c r="I108" s="394"/>
      <c r="J108" s="394"/>
      <c r="K108" s="394"/>
      <c r="L108" s="394"/>
      <c r="M108" s="394"/>
      <c r="N108" s="394"/>
      <c r="O108" s="394"/>
      <c r="P108" s="1994"/>
      <c r="Q108" s="1994"/>
      <c r="R108" s="1994"/>
      <c r="S108" s="1994"/>
      <c r="T108" s="1994"/>
      <c r="U108" s="1994"/>
      <c r="V108" s="1994"/>
      <c r="W108" s="1994"/>
      <c r="X108" s="1994"/>
      <c r="Y108" s="1994"/>
      <c r="Z108" s="1994"/>
      <c r="AA108" s="1845"/>
      <c r="AB108"/>
    </row>
    <row r="109" spans="1:28" s="395" customFormat="1" x14ac:dyDescent="0.25">
      <c r="C109" s="689"/>
      <c r="D109" s="689"/>
      <c r="E109" s="689"/>
      <c r="F109" s="689"/>
      <c r="G109" s="689"/>
      <c r="H109" s="689"/>
      <c r="I109" s="689"/>
      <c r="J109" s="689"/>
      <c r="K109" s="689"/>
      <c r="L109" s="689"/>
      <c r="M109" s="689"/>
      <c r="P109" s="1994"/>
      <c r="Q109" s="1994"/>
      <c r="R109" s="1994"/>
      <c r="S109" s="1994"/>
      <c r="T109" s="1994"/>
      <c r="U109" s="1994"/>
      <c r="V109" s="1994"/>
      <c r="W109" s="1994"/>
      <c r="X109" s="1994"/>
      <c r="Y109" s="1994"/>
      <c r="Z109" s="1994"/>
      <c r="AA109" s="1845"/>
      <c r="AB109"/>
    </row>
    <row r="110" spans="1:28" s="395" customFormat="1" x14ac:dyDescent="0.25">
      <c r="C110" s="689"/>
      <c r="D110" s="689"/>
      <c r="E110" s="689"/>
      <c r="F110" s="689"/>
      <c r="G110" s="689"/>
      <c r="H110" s="689"/>
      <c r="I110" s="689"/>
      <c r="J110" s="689"/>
      <c r="K110" s="689"/>
      <c r="L110" s="689"/>
      <c r="M110" s="689"/>
      <c r="P110" s="1994"/>
      <c r="Q110" s="1845"/>
      <c r="R110" s="1845"/>
      <c r="S110" s="1845"/>
      <c r="T110" s="1845"/>
      <c r="U110" s="1845"/>
      <c r="V110" s="1845"/>
      <c r="W110" s="1845"/>
      <c r="X110" s="1845"/>
      <c r="Y110" s="1845"/>
      <c r="Z110" s="1845"/>
      <c r="AA110" s="1845"/>
      <c r="AB110"/>
    </row>
  </sheetData>
  <mergeCells count="8">
    <mergeCell ref="A101:B102"/>
    <mergeCell ref="C101:F101"/>
    <mergeCell ref="G101:J101"/>
    <mergeCell ref="K101:N101"/>
    <mergeCell ref="O105:O106"/>
    <mergeCell ref="C106:F106"/>
    <mergeCell ref="G106:J106"/>
    <mergeCell ref="K106:N106"/>
  </mergeCells>
  <pageMargins left="0.78740157480314965" right="0.59055118110236215" top="0.59055118110236215" bottom="0.59055118110236215" header="0" footer="0"/>
  <pageSetup paperSize="9" scale="45"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E8BD-3503-40FF-BA71-79ADD765796C}">
  <sheetPr codeName="Hoja24">
    <pageSetUpPr fitToPage="1"/>
  </sheetPr>
  <dimension ref="A1:AG259"/>
  <sheetViews>
    <sheetView view="pageBreakPreview" zoomScale="80" zoomScaleNormal="80" zoomScaleSheetLayoutView="80" zoomScalePageLayoutView="90" workbookViewId="0">
      <selection activeCell="A6" sqref="A6"/>
    </sheetView>
  </sheetViews>
  <sheetFormatPr baseColWidth="10" defaultRowHeight="16.5" x14ac:dyDescent="0.3"/>
  <cols>
    <col min="1" max="1" width="4.140625" style="37" customWidth="1"/>
    <col min="2" max="2" width="9.28515625" style="37" customWidth="1"/>
    <col min="3" max="3" width="65.140625" style="37" customWidth="1"/>
    <col min="4" max="16" width="13.7109375" style="37" customWidth="1"/>
    <col min="17" max="17" width="9.140625" style="1785" customWidth="1"/>
    <col min="18" max="18" width="64.85546875" style="1785" bestFit="1" customWidth="1"/>
    <col min="19" max="19" width="26.7109375" style="1836" bestFit="1" customWidth="1"/>
    <col min="20" max="30" width="9.85546875" style="1836" bestFit="1" customWidth="1"/>
    <col min="31" max="31" width="15" style="1836" bestFit="1" customWidth="1"/>
    <col min="32" max="32" width="15.42578125" style="1836" customWidth="1"/>
    <col min="33" max="33" width="11.42578125" style="1836"/>
    <col min="34" max="16384" width="11.42578125" style="37"/>
  </cols>
  <sheetData>
    <row r="1" spans="1:31" ht="20.25" x14ac:dyDescent="0.3">
      <c r="A1" s="690" t="s">
        <v>1521</v>
      </c>
      <c r="B1" s="691"/>
      <c r="C1" s="692"/>
      <c r="D1" s="693"/>
      <c r="E1" s="693"/>
      <c r="F1" s="693"/>
      <c r="G1" s="693"/>
      <c r="H1" s="693"/>
      <c r="I1" s="693"/>
      <c r="J1" s="693"/>
      <c r="K1" s="693"/>
      <c r="L1" s="693"/>
      <c r="M1" s="693"/>
      <c r="N1" s="693"/>
      <c r="O1" s="693"/>
      <c r="P1" s="693"/>
      <c r="R1" s="1785" t="s">
        <v>3</v>
      </c>
      <c r="S1" s="1785" t="s">
        <v>4</v>
      </c>
    </row>
    <row r="2" spans="1:31" ht="5.25" customHeight="1" x14ac:dyDescent="0.3">
      <c r="A2" s="693"/>
      <c r="B2" s="690"/>
      <c r="C2" s="692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693"/>
      <c r="R2" s="1785" t="s">
        <v>5</v>
      </c>
      <c r="S2" s="1785" t="s">
        <v>6</v>
      </c>
    </row>
    <row r="3" spans="1:31" ht="18.75" x14ac:dyDescent="0.3">
      <c r="A3" s="694" t="s">
        <v>1522</v>
      </c>
      <c r="B3" s="691"/>
      <c r="C3" s="692"/>
      <c r="D3" s="693"/>
      <c r="E3" s="693"/>
      <c r="F3" s="693"/>
      <c r="G3" s="693"/>
      <c r="H3" s="693"/>
      <c r="I3" s="693"/>
      <c r="J3" s="693"/>
      <c r="K3" s="693"/>
      <c r="L3" s="693"/>
      <c r="M3" s="693"/>
      <c r="N3" s="693"/>
      <c r="O3" s="693"/>
      <c r="P3" s="693"/>
      <c r="R3" s="1785" t="s">
        <v>1523</v>
      </c>
      <c r="S3" s="1785" t="s">
        <v>393</v>
      </c>
    </row>
    <row r="4" spans="1:31" ht="4.5" customHeight="1" x14ac:dyDescent="0.3">
      <c r="A4" s="693"/>
      <c r="B4" s="690"/>
      <c r="C4" s="692"/>
      <c r="D4" s="695"/>
      <c r="E4" s="695"/>
      <c r="F4" s="695"/>
      <c r="G4" s="695"/>
      <c r="H4" s="695"/>
      <c r="I4" s="695"/>
      <c r="J4" s="695"/>
      <c r="K4" s="695"/>
      <c r="L4" s="695"/>
      <c r="M4" s="695"/>
      <c r="N4" s="695"/>
      <c r="O4" s="695"/>
      <c r="P4" s="693"/>
      <c r="R4" s="1785" t="s">
        <v>394</v>
      </c>
      <c r="S4" s="1785" t="s">
        <v>395</v>
      </c>
    </row>
    <row r="5" spans="1:31" x14ac:dyDescent="0.3">
      <c r="A5" s="696"/>
      <c r="B5" s="697" t="s">
        <v>1524</v>
      </c>
      <c r="C5" s="692"/>
      <c r="D5" s="693"/>
      <c r="E5" s="693"/>
      <c r="F5" s="693"/>
      <c r="G5" s="693"/>
      <c r="H5" s="693"/>
      <c r="I5" s="693"/>
      <c r="J5" s="693"/>
      <c r="K5" s="693"/>
      <c r="L5" s="693"/>
      <c r="M5" s="693"/>
      <c r="N5" s="693"/>
      <c r="O5" s="693"/>
      <c r="P5" s="693"/>
      <c r="R5" s="1785" t="s">
        <v>7</v>
      </c>
      <c r="S5" s="1785" t="s">
        <v>8</v>
      </c>
    </row>
    <row r="6" spans="1:31" ht="12.75" customHeight="1" x14ac:dyDescent="0.3">
      <c r="A6" s="693"/>
      <c r="B6" s="693"/>
      <c r="C6" s="692"/>
      <c r="D6" s="693"/>
      <c r="E6" s="693"/>
      <c r="F6" s="693"/>
      <c r="G6" s="693"/>
      <c r="H6" s="693"/>
      <c r="I6" s="693"/>
      <c r="J6" s="693"/>
      <c r="K6" s="693"/>
      <c r="L6" s="693"/>
      <c r="M6" s="693"/>
      <c r="N6" s="693"/>
      <c r="O6" s="693"/>
      <c r="P6" s="693"/>
      <c r="R6" s="1790"/>
      <c r="S6" s="1986"/>
      <c r="T6" s="1986"/>
      <c r="U6" s="1986"/>
      <c r="V6" s="1986"/>
      <c r="W6" s="1986"/>
      <c r="X6" s="1986"/>
      <c r="Y6" s="1986"/>
      <c r="Z6" s="1986"/>
      <c r="AA6" s="1986"/>
      <c r="AB6" s="1986"/>
      <c r="AC6" s="1986"/>
      <c r="AD6" s="1986"/>
      <c r="AE6" s="1986"/>
    </row>
    <row r="7" spans="1:31" ht="30" customHeight="1" x14ac:dyDescent="0.3">
      <c r="A7" s="693"/>
      <c r="B7" s="698" t="s">
        <v>9</v>
      </c>
      <c r="C7" s="698" t="s">
        <v>1525</v>
      </c>
      <c r="D7" s="698" t="s">
        <v>1408</v>
      </c>
      <c r="E7" s="698" t="s">
        <v>1526</v>
      </c>
      <c r="F7" s="698" t="s">
        <v>1527</v>
      </c>
      <c r="G7" s="699" t="s">
        <v>1528</v>
      </c>
      <c r="H7" s="698" t="s">
        <v>1529</v>
      </c>
      <c r="I7" s="699" t="s">
        <v>1530</v>
      </c>
      <c r="J7" s="698" t="s">
        <v>1434</v>
      </c>
      <c r="K7" s="699" t="s">
        <v>1531</v>
      </c>
      <c r="L7" s="698" t="s">
        <v>1532</v>
      </c>
      <c r="M7" s="699" t="s">
        <v>1533</v>
      </c>
      <c r="N7" s="698" t="s">
        <v>1435</v>
      </c>
      <c r="O7" s="699" t="s">
        <v>1534</v>
      </c>
      <c r="P7" s="698" t="s">
        <v>1385</v>
      </c>
      <c r="R7" s="1790" t="s">
        <v>1294</v>
      </c>
      <c r="S7" s="1790" t="s">
        <v>402</v>
      </c>
      <c r="T7" s="1790"/>
      <c r="U7" s="1790"/>
      <c r="V7" s="1790"/>
      <c r="W7" s="1790"/>
      <c r="X7" s="1790"/>
      <c r="Y7" s="1790"/>
      <c r="Z7" s="1790"/>
      <c r="AA7" s="1790"/>
      <c r="AB7" s="1790"/>
      <c r="AC7" s="1790"/>
      <c r="AD7" s="1790"/>
      <c r="AE7" s="1790"/>
    </row>
    <row r="8" spans="1:31" ht="23.1" customHeight="1" x14ac:dyDescent="0.3">
      <c r="A8" s="693"/>
      <c r="B8" s="700">
        <v>1</v>
      </c>
      <c r="C8" s="701" t="str">
        <f t="shared" ref="C8:O23" si="0">+R9</f>
        <v>Agro Industrial Paramonga S.A.A.</v>
      </c>
      <c r="D8" s="702">
        <f t="shared" si="0"/>
        <v>7.5230690000000005</v>
      </c>
      <c r="E8" s="702">
        <f t="shared" si="0"/>
        <v>5.3468729999999995</v>
      </c>
      <c r="F8" s="702">
        <f t="shared" si="0"/>
        <v>4.1935739999999999</v>
      </c>
      <c r="G8" s="702">
        <f t="shared" si="0"/>
        <v>10.892340000000001</v>
      </c>
      <c r="H8" s="702">
        <f t="shared" si="0"/>
        <v>11.650559999999999</v>
      </c>
      <c r="I8" s="702">
        <f t="shared" si="0"/>
        <v>11.771889999999999</v>
      </c>
      <c r="J8" s="702">
        <f t="shared" si="0"/>
        <v>10.815363999999999</v>
      </c>
      <c r="K8" s="702">
        <f t="shared" si="0"/>
        <v>11.157639</v>
      </c>
      <c r="L8" s="702">
        <f t="shared" si="0"/>
        <v>11.472541999999999</v>
      </c>
      <c r="M8" s="702">
        <f t="shared" si="0"/>
        <v>12.257044</v>
      </c>
      <c r="N8" s="702">
        <f t="shared" si="0"/>
        <v>10.522646</v>
      </c>
      <c r="O8" s="702">
        <f t="shared" si="0"/>
        <v>8.4810619999999997</v>
      </c>
      <c r="P8" s="703">
        <f>SUM(D8:O8)</f>
        <v>116.08460299999999</v>
      </c>
      <c r="R8" s="1790" t="s">
        <v>417</v>
      </c>
      <c r="S8" s="1790" t="s">
        <v>983</v>
      </c>
      <c r="T8" s="1790" t="s">
        <v>984</v>
      </c>
      <c r="U8" s="1790" t="s">
        <v>1535</v>
      </c>
      <c r="V8" s="1790" t="s">
        <v>1536</v>
      </c>
      <c r="W8" s="1790" t="s">
        <v>1537</v>
      </c>
      <c r="X8" s="1790" t="s">
        <v>1538</v>
      </c>
      <c r="Y8" s="1790" t="s">
        <v>1539</v>
      </c>
      <c r="Z8" s="1790" t="s">
        <v>1540</v>
      </c>
      <c r="AA8" s="1790" t="s">
        <v>1541</v>
      </c>
      <c r="AB8" s="1790" t="s">
        <v>1542</v>
      </c>
      <c r="AC8" s="1790" t="s">
        <v>1543</v>
      </c>
      <c r="AD8" s="1790" t="s">
        <v>1544</v>
      </c>
      <c r="AE8" s="1790" t="s">
        <v>198</v>
      </c>
    </row>
    <row r="9" spans="1:31" ht="23.1" customHeight="1" x14ac:dyDescent="0.3">
      <c r="A9" s="693"/>
      <c r="B9" s="704">
        <f>+B8+1</f>
        <v>2</v>
      </c>
      <c r="C9" s="701" t="str">
        <f t="shared" si="0"/>
        <v>Agroaurora S.A.C.</v>
      </c>
      <c r="D9" s="702">
        <f t="shared" si="0"/>
        <v>2.1653319999999998</v>
      </c>
      <c r="E9" s="702">
        <f t="shared" si="0"/>
        <v>0</v>
      </c>
      <c r="F9" s="702">
        <f t="shared" si="0"/>
        <v>0</v>
      </c>
      <c r="G9" s="702">
        <f t="shared" si="0"/>
        <v>0</v>
      </c>
      <c r="H9" s="702">
        <f t="shared" si="0"/>
        <v>0</v>
      </c>
      <c r="I9" s="702">
        <f t="shared" si="0"/>
        <v>0</v>
      </c>
      <c r="J9" s="702">
        <f t="shared" si="0"/>
        <v>0</v>
      </c>
      <c r="K9" s="702">
        <f t="shared" si="0"/>
        <v>11.958674999999999</v>
      </c>
      <c r="L9" s="702">
        <f t="shared" si="0"/>
        <v>11.319191</v>
      </c>
      <c r="M9" s="702">
        <f t="shared" si="0"/>
        <v>12.214229</v>
      </c>
      <c r="N9" s="702">
        <f t="shared" si="0"/>
        <v>11.280638999999999</v>
      </c>
      <c r="O9" s="702">
        <f t="shared" si="0"/>
        <v>10.538129999999999</v>
      </c>
      <c r="P9" s="703">
        <f>SUM(D9:O9)</f>
        <v>59.476196000000002</v>
      </c>
      <c r="R9" s="1790" t="s">
        <v>14</v>
      </c>
      <c r="S9" s="1790">
        <v>7.5230690000000005</v>
      </c>
      <c r="T9" s="1790">
        <v>5.3468729999999995</v>
      </c>
      <c r="U9" s="1790">
        <v>4.1935739999999999</v>
      </c>
      <c r="V9" s="1790">
        <v>10.892340000000001</v>
      </c>
      <c r="W9" s="1790">
        <v>11.650559999999999</v>
      </c>
      <c r="X9" s="1790">
        <v>11.771889999999999</v>
      </c>
      <c r="Y9" s="1790">
        <v>10.815363999999999</v>
      </c>
      <c r="Z9" s="1790">
        <v>11.157639</v>
      </c>
      <c r="AA9" s="1790">
        <v>11.472541999999999</v>
      </c>
      <c r="AB9" s="1790">
        <v>12.257044</v>
      </c>
      <c r="AC9" s="1790">
        <v>10.522646</v>
      </c>
      <c r="AD9" s="1790">
        <v>8.4810619999999997</v>
      </c>
      <c r="AE9" s="1790">
        <v>116.08460299999999</v>
      </c>
    </row>
    <row r="10" spans="1:31" ht="23.1" customHeight="1" x14ac:dyDescent="0.3">
      <c r="A10" s="693"/>
      <c r="B10" s="704">
        <f t="shared" ref="B10:B73" si="1">+B9+1</f>
        <v>3</v>
      </c>
      <c r="C10" s="701" t="str">
        <f t="shared" si="0"/>
        <v>Agroindustrias San Jacinto S.A.A.</v>
      </c>
      <c r="D10" s="702">
        <f t="shared" si="0"/>
        <v>3.976143</v>
      </c>
      <c r="E10" s="702">
        <f t="shared" si="0"/>
        <v>4.920693</v>
      </c>
      <c r="F10" s="702">
        <f t="shared" si="0"/>
        <v>4.6265669999999997</v>
      </c>
      <c r="G10" s="702">
        <f t="shared" si="0"/>
        <v>4.7197269999999998</v>
      </c>
      <c r="H10" s="702">
        <f t="shared" si="0"/>
        <v>0</v>
      </c>
      <c r="I10" s="702">
        <f t="shared" si="0"/>
        <v>1.9515909999999999</v>
      </c>
      <c r="J10" s="702">
        <f t="shared" si="0"/>
        <v>5.056635</v>
      </c>
      <c r="K10" s="702">
        <f t="shared" si="0"/>
        <v>5.2886649999999999</v>
      </c>
      <c r="L10" s="702">
        <f t="shared" si="0"/>
        <v>5.2100469999999994</v>
      </c>
      <c r="M10" s="702">
        <f t="shared" si="0"/>
        <v>5.178045</v>
      </c>
      <c r="N10" s="702">
        <f t="shared" si="0"/>
        <v>4.9521660000000001</v>
      </c>
      <c r="O10" s="702">
        <f t="shared" si="0"/>
        <v>4.7937729999999998</v>
      </c>
      <c r="P10" s="703">
        <f t="shared" ref="P10:P73" si="2">SUM(D10:O10)</f>
        <v>50.674051999999996</v>
      </c>
      <c r="R10" s="1790" t="s">
        <v>16</v>
      </c>
      <c r="S10" s="1790">
        <v>2.1653319999999998</v>
      </c>
      <c r="T10" s="1790">
        <v>0</v>
      </c>
      <c r="U10" s="1790">
        <v>0</v>
      </c>
      <c r="V10" s="1790">
        <v>0</v>
      </c>
      <c r="W10" s="1790">
        <v>0</v>
      </c>
      <c r="X10" s="1790">
        <v>0</v>
      </c>
      <c r="Y10" s="1790">
        <v>0</v>
      </c>
      <c r="Z10" s="1790">
        <v>11.958674999999999</v>
      </c>
      <c r="AA10" s="1790">
        <v>11.319191</v>
      </c>
      <c r="AB10" s="1790">
        <v>12.214229</v>
      </c>
      <c r="AC10" s="1790">
        <v>11.280638999999999</v>
      </c>
      <c r="AD10" s="1790">
        <v>10.538129999999999</v>
      </c>
      <c r="AE10" s="1790">
        <v>59.476196000000002</v>
      </c>
    </row>
    <row r="11" spans="1:31" ht="23.1" customHeight="1" x14ac:dyDescent="0.3">
      <c r="A11" s="693"/>
      <c r="B11" s="704">
        <f t="shared" si="1"/>
        <v>4</v>
      </c>
      <c r="C11" s="701" t="str">
        <f t="shared" si="0"/>
        <v>Amazonas Energía Solar S.A.C.</v>
      </c>
      <c r="D11" s="702">
        <f t="shared" si="0"/>
        <v>0.197633</v>
      </c>
      <c r="E11" s="702">
        <f t="shared" si="0"/>
        <v>0.19819100000000001</v>
      </c>
      <c r="F11" s="702">
        <f t="shared" si="0"/>
        <v>0.20335700000000001</v>
      </c>
      <c r="G11" s="702">
        <f t="shared" si="0"/>
        <v>0.19908899999999999</v>
      </c>
      <c r="H11" s="702">
        <f t="shared" si="0"/>
        <v>0.19774900000000001</v>
      </c>
      <c r="I11" s="702">
        <f t="shared" si="0"/>
        <v>0.200375</v>
      </c>
      <c r="J11" s="702">
        <f t="shared" si="0"/>
        <v>0.213835</v>
      </c>
      <c r="K11" s="702">
        <f t="shared" si="0"/>
        <v>0.38905299999999998</v>
      </c>
      <c r="L11" s="702">
        <f t="shared" si="0"/>
        <v>0.66820900000000005</v>
      </c>
      <c r="M11" s="702">
        <f t="shared" si="0"/>
        <v>0.8607149999999999</v>
      </c>
      <c r="N11" s="702">
        <f t="shared" si="0"/>
        <v>0.93054599999999998</v>
      </c>
      <c r="O11" s="702">
        <f t="shared" si="0"/>
        <v>0.91637900000000005</v>
      </c>
      <c r="P11" s="703">
        <f t="shared" si="2"/>
        <v>5.1751309999999995</v>
      </c>
      <c r="R11" s="1790" t="s">
        <v>18</v>
      </c>
      <c r="S11" s="1790">
        <v>3.976143</v>
      </c>
      <c r="T11" s="1790">
        <v>4.920693</v>
      </c>
      <c r="U11" s="1790">
        <v>4.6265669999999997</v>
      </c>
      <c r="V11" s="1790">
        <v>4.7197269999999998</v>
      </c>
      <c r="W11" s="1790">
        <v>0</v>
      </c>
      <c r="X11" s="1790">
        <v>1.9515909999999999</v>
      </c>
      <c r="Y11" s="1790">
        <v>5.056635</v>
      </c>
      <c r="Z11" s="1790">
        <v>5.2886649999999999</v>
      </c>
      <c r="AA11" s="1790">
        <v>5.2100469999999994</v>
      </c>
      <c r="AB11" s="1790">
        <v>5.178045</v>
      </c>
      <c r="AC11" s="1790">
        <v>4.9521660000000001</v>
      </c>
      <c r="AD11" s="1790">
        <v>4.7937729999999998</v>
      </c>
      <c r="AE11" s="1790">
        <v>50.674051999999996</v>
      </c>
    </row>
    <row r="12" spans="1:31" ht="23.1" customHeight="1" x14ac:dyDescent="0.3">
      <c r="A12" s="693"/>
      <c r="B12" s="704">
        <f t="shared" si="1"/>
        <v>5</v>
      </c>
      <c r="C12" s="701" t="str">
        <f t="shared" si="0"/>
        <v>Andean Power S.A.C.</v>
      </c>
      <c r="D12" s="702">
        <f t="shared" si="0"/>
        <v>13.827776</v>
      </c>
      <c r="E12" s="702">
        <f t="shared" si="0"/>
        <v>12.475995000000001</v>
      </c>
      <c r="F12" s="702">
        <f t="shared" si="0"/>
        <v>14.307784999999999</v>
      </c>
      <c r="G12" s="702">
        <f t="shared" si="0"/>
        <v>13.17234</v>
      </c>
      <c r="H12" s="702">
        <f t="shared" si="0"/>
        <v>7.7835200000000002</v>
      </c>
      <c r="I12" s="702">
        <f t="shared" si="0"/>
        <v>8.3179800000000004</v>
      </c>
      <c r="J12" s="702">
        <f t="shared" si="0"/>
        <v>9.6513399999999994</v>
      </c>
      <c r="K12" s="702">
        <f t="shared" si="0"/>
        <v>8.9735800000000001</v>
      </c>
      <c r="L12" s="702">
        <f t="shared" si="0"/>
        <v>9.2215099999999985</v>
      </c>
      <c r="M12" s="702">
        <f t="shared" si="0"/>
        <v>9.5767009999999999</v>
      </c>
      <c r="N12" s="702">
        <f t="shared" si="0"/>
        <v>8.898382999999999</v>
      </c>
      <c r="O12" s="702">
        <f t="shared" si="0"/>
        <v>10.312454000000001</v>
      </c>
      <c r="P12" s="703">
        <f t="shared" si="2"/>
        <v>126.519364</v>
      </c>
      <c r="R12" s="1790" t="s">
        <v>20</v>
      </c>
      <c r="S12" s="1790">
        <v>0.197633</v>
      </c>
      <c r="T12" s="1790">
        <v>0.19819100000000001</v>
      </c>
      <c r="U12" s="1790">
        <v>0.20335700000000001</v>
      </c>
      <c r="V12" s="1790">
        <v>0.19908899999999999</v>
      </c>
      <c r="W12" s="1790">
        <v>0.19774900000000001</v>
      </c>
      <c r="X12" s="1790">
        <v>0.200375</v>
      </c>
      <c r="Y12" s="1790">
        <v>0.213835</v>
      </c>
      <c r="Z12" s="1790">
        <v>0.38905299999999998</v>
      </c>
      <c r="AA12" s="1790">
        <v>0.66820900000000005</v>
      </c>
      <c r="AB12" s="1790">
        <v>0.8607149999999999</v>
      </c>
      <c r="AC12" s="1790">
        <v>0.93054599999999998</v>
      </c>
      <c r="AD12" s="1790">
        <v>0.91637900000000005</v>
      </c>
      <c r="AE12" s="1790">
        <v>5.1751309999999995</v>
      </c>
    </row>
    <row r="13" spans="1:31" ht="23.1" customHeight="1" x14ac:dyDescent="0.3">
      <c r="A13" s="693"/>
      <c r="B13" s="704">
        <f t="shared" si="1"/>
        <v>6</v>
      </c>
      <c r="C13" s="701" t="str">
        <f t="shared" si="0"/>
        <v>Asociación Santa Lucia de Chacas</v>
      </c>
      <c r="D13" s="702">
        <f t="shared" si="0"/>
        <v>0.81681799999999993</v>
      </c>
      <c r="E13" s="702">
        <f t="shared" si="0"/>
        <v>0.81199199999999994</v>
      </c>
      <c r="F13" s="702">
        <f t="shared" si="0"/>
        <v>0.81296199999999996</v>
      </c>
      <c r="G13" s="702">
        <f t="shared" si="0"/>
        <v>0.70309100000000002</v>
      </c>
      <c r="H13" s="702">
        <f t="shared" si="0"/>
        <v>1.341124</v>
      </c>
      <c r="I13" s="702">
        <f t="shared" si="0"/>
        <v>1.2926410000000002</v>
      </c>
      <c r="J13" s="702">
        <f t="shared" si="0"/>
        <v>1.168126</v>
      </c>
      <c r="K13" s="702">
        <f t="shared" si="0"/>
        <v>1.3066340000000001</v>
      </c>
      <c r="L13" s="702">
        <f t="shared" si="0"/>
        <v>1.322872</v>
      </c>
      <c r="M13" s="702">
        <f t="shared" si="0"/>
        <v>1.3383849999999999</v>
      </c>
      <c r="N13" s="702">
        <f t="shared" si="0"/>
        <v>1.4374749999999998</v>
      </c>
      <c r="O13" s="702">
        <f t="shared" si="0"/>
        <v>1.4859610000000001</v>
      </c>
      <c r="P13" s="703">
        <f t="shared" si="2"/>
        <v>13.838080999999999</v>
      </c>
      <c r="R13" s="1790" t="s">
        <v>22</v>
      </c>
      <c r="S13" s="1790">
        <v>13.827776</v>
      </c>
      <c r="T13" s="1790">
        <v>12.475995000000001</v>
      </c>
      <c r="U13" s="1790">
        <v>14.307784999999999</v>
      </c>
      <c r="V13" s="1790">
        <v>13.17234</v>
      </c>
      <c r="W13" s="1790">
        <v>7.7835200000000002</v>
      </c>
      <c r="X13" s="1790">
        <v>8.3179800000000004</v>
      </c>
      <c r="Y13" s="1790">
        <v>9.6513399999999994</v>
      </c>
      <c r="Z13" s="1790">
        <v>8.9735800000000001</v>
      </c>
      <c r="AA13" s="1790">
        <v>9.2215099999999985</v>
      </c>
      <c r="AB13" s="1790">
        <v>9.5767009999999999</v>
      </c>
      <c r="AC13" s="1790">
        <v>8.898382999999999</v>
      </c>
      <c r="AD13" s="1790">
        <v>10.312454000000001</v>
      </c>
      <c r="AE13" s="1790">
        <v>126.519364</v>
      </c>
    </row>
    <row r="14" spans="1:31" ht="23.1" customHeight="1" x14ac:dyDescent="0.3">
      <c r="A14" s="693"/>
      <c r="B14" s="704">
        <f t="shared" si="1"/>
        <v>7</v>
      </c>
      <c r="C14" s="701" t="str">
        <f t="shared" si="0"/>
        <v>Atria Energía S.A.C.</v>
      </c>
      <c r="D14" s="702">
        <f t="shared" si="0"/>
        <v>0.47573799999999999</v>
      </c>
      <c r="E14" s="702">
        <f t="shared" si="0"/>
        <v>0.35348000000000002</v>
      </c>
      <c r="F14" s="702">
        <f t="shared" si="0"/>
        <v>0.251384</v>
      </c>
      <c r="G14" s="702">
        <f t="shared" si="0"/>
        <v>7.3707999999999996E-2</v>
      </c>
      <c r="H14" s="702">
        <f t="shared" si="0"/>
        <v>0.136465</v>
      </c>
      <c r="I14" s="702">
        <f t="shared" si="0"/>
        <v>8.5353999999999999E-2</v>
      </c>
      <c r="J14" s="702">
        <f t="shared" si="0"/>
        <v>0.103935</v>
      </c>
      <c r="K14" s="702">
        <f t="shared" si="0"/>
        <v>8.5783999999999999E-2</v>
      </c>
      <c r="L14" s="702">
        <f t="shared" si="0"/>
        <v>0.11868899999999999</v>
      </c>
      <c r="M14" s="702">
        <f t="shared" si="0"/>
        <v>0.16153200000000001</v>
      </c>
      <c r="N14" s="702">
        <f t="shared" si="0"/>
        <v>0.137734</v>
      </c>
      <c r="O14" s="702">
        <f t="shared" si="0"/>
        <v>9.8882999999999999E-2</v>
      </c>
      <c r="P14" s="703">
        <f t="shared" si="2"/>
        <v>2.0826860000000003</v>
      </c>
      <c r="R14" s="1790" t="s">
        <v>24</v>
      </c>
      <c r="S14" s="1790">
        <v>0.81681799999999993</v>
      </c>
      <c r="T14" s="1790">
        <v>0.81199199999999994</v>
      </c>
      <c r="U14" s="1790">
        <v>0.81296199999999996</v>
      </c>
      <c r="V14" s="1790">
        <v>0.70309100000000002</v>
      </c>
      <c r="W14" s="1790">
        <v>1.341124</v>
      </c>
      <c r="X14" s="1790">
        <v>1.2926410000000002</v>
      </c>
      <c r="Y14" s="1790">
        <v>1.168126</v>
      </c>
      <c r="Z14" s="1790">
        <v>1.3066340000000001</v>
      </c>
      <c r="AA14" s="1790">
        <v>1.322872</v>
      </c>
      <c r="AB14" s="1790">
        <v>1.3383849999999999</v>
      </c>
      <c r="AC14" s="1790">
        <v>1.4374749999999998</v>
      </c>
      <c r="AD14" s="1790">
        <v>1.4859610000000001</v>
      </c>
      <c r="AE14" s="1790">
        <v>13.838080999999999</v>
      </c>
    </row>
    <row r="15" spans="1:31" ht="23.1" customHeight="1" x14ac:dyDescent="0.3">
      <c r="A15" s="693"/>
      <c r="B15" s="704">
        <f t="shared" si="1"/>
        <v>8</v>
      </c>
      <c r="C15" s="701" t="str">
        <f t="shared" si="0"/>
        <v>Bioenergía del Chira S.A.</v>
      </c>
      <c r="D15" s="702">
        <f t="shared" si="0"/>
        <v>6.2090629999999996</v>
      </c>
      <c r="E15" s="702">
        <f t="shared" si="0"/>
        <v>6.3061749999999996</v>
      </c>
      <c r="F15" s="702">
        <f t="shared" si="0"/>
        <v>2.2336749999999999</v>
      </c>
      <c r="G15" s="702">
        <f t="shared" si="0"/>
        <v>6.9417260000000001</v>
      </c>
      <c r="H15" s="702">
        <f t="shared" si="0"/>
        <v>7.0982760000000003</v>
      </c>
      <c r="I15" s="702">
        <f t="shared" si="0"/>
        <v>6.0740379999999998</v>
      </c>
      <c r="J15" s="702">
        <f t="shared" si="0"/>
        <v>6.9951760000000007</v>
      </c>
      <c r="K15" s="702">
        <f t="shared" si="0"/>
        <v>7.120438</v>
      </c>
      <c r="L15" s="702">
        <f t="shared" si="0"/>
        <v>6.6948870000000005</v>
      </c>
      <c r="M15" s="702">
        <f t="shared" si="0"/>
        <v>6.8348619999999993</v>
      </c>
      <c r="N15" s="702">
        <f t="shared" si="0"/>
        <v>6.7207939999999997</v>
      </c>
      <c r="O15" s="702">
        <f t="shared" si="0"/>
        <v>6.9076479999999991</v>
      </c>
      <c r="P15" s="703">
        <f t="shared" si="2"/>
        <v>76.136758</v>
      </c>
      <c r="R15" s="1790" t="s">
        <v>26</v>
      </c>
      <c r="S15" s="1790">
        <v>0.47573799999999999</v>
      </c>
      <c r="T15" s="1790">
        <v>0.35348000000000002</v>
      </c>
      <c r="U15" s="1790">
        <v>0.251384</v>
      </c>
      <c r="V15" s="1790">
        <v>7.3707999999999996E-2</v>
      </c>
      <c r="W15" s="1790">
        <v>0.136465</v>
      </c>
      <c r="X15" s="1790">
        <v>8.5353999999999999E-2</v>
      </c>
      <c r="Y15" s="1790">
        <v>0.103935</v>
      </c>
      <c r="Z15" s="1790">
        <v>8.5783999999999999E-2</v>
      </c>
      <c r="AA15" s="1790">
        <v>0.11868899999999999</v>
      </c>
      <c r="AB15" s="1790">
        <v>0.16153200000000001</v>
      </c>
      <c r="AC15" s="1790">
        <v>0.137734</v>
      </c>
      <c r="AD15" s="1790">
        <v>9.8882999999999999E-2</v>
      </c>
      <c r="AE15" s="1790">
        <v>2.0826860000000003</v>
      </c>
    </row>
    <row r="16" spans="1:31" ht="23.1" customHeight="1" x14ac:dyDescent="0.3">
      <c r="A16" s="693"/>
      <c r="B16" s="704">
        <f t="shared" si="1"/>
        <v>9</v>
      </c>
      <c r="C16" s="701" t="str">
        <f t="shared" si="0"/>
        <v>Celepsa Renovables S.R.L.</v>
      </c>
      <c r="D16" s="702">
        <f t="shared" si="0"/>
        <v>14.137136000000002</v>
      </c>
      <c r="E16" s="702">
        <f t="shared" si="0"/>
        <v>13.354142</v>
      </c>
      <c r="F16" s="702">
        <f t="shared" si="0"/>
        <v>13.324490999999998</v>
      </c>
      <c r="G16" s="702">
        <f t="shared" si="0"/>
        <v>13.344792000000002</v>
      </c>
      <c r="H16" s="702">
        <f t="shared" si="0"/>
        <v>14.597301999999999</v>
      </c>
      <c r="I16" s="702">
        <f t="shared" si="0"/>
        <v>12.758915000000002</v>
      </c>
      <c r="J16" s="702">
        <f t="shared" si="0"/>
        <v>9.2664399999999993</v>
      </c>
      <c r="K16" s="702">
        <f t="shared" si="0"/>
        <v>8.0293580000000002</v>
      </c>
      <c r="L16" s="702">
        <f t="shared" si="0"/>
        <v>6.6461359999999994</v>
      </c>
      <c r="M16" s="702">
        <f t="shared" si="0"/>
        <v>8.7946139999999993</v>
      </c>
      <c r="N16" s="702">
        <f t="shared" si="0"/>
        <v>3.8444320000000003</v>
      </c>
      <c r="O16" s="702">
        <f t="shared" si="0"/>
        <v>12.557248999999999</v>
      </c>
      <c r="P16" s="703">
        <f t="shared" si="2"/>
        <v>130.65500700000001</v>
      </c>
      <c r="R16" s="1790" t="s">
        <v>28</v>
      </c>
      <c r="S16" s="1790">
        <v>6.2090629999999996</v>
      </c>
      <c r="T16" s="1790">
        <v>6.3061749999999996</v>
      </c>
      <c r="U16" s="1790">
        <v>2.2336749999999999</v>
      </c>
      <c r="V16" s="1790">
        <v>6.9417260000000001</v>
      </c>
      <c r="W16" s="1790">
        <v>7.0982760000000003</v>
      </c>
      <c r="X16" s="1790">
        <v>6.0740379999999998</v>
      </c>
      <c r="Y16" s="1790">
        <v>6.9951760000000007</v>
      </c>
      <c r="Z16" s="1790">
        <v>7.120438</v>
      </c>
      <c r="AA16" s="1790">
        <v>6.6948870000000005</v>
      </c>
      <c r="AB16" s="1790">
        <v>6.8348619999999993</v>
      </c>
      <c r="AC16" s="1790">
        <v>6.7207939999999997</v>
      </c>
      <c r="AD16" s="1790">
        <v>6.9076479999999991</v>
      </c>
      <c r="AE16" s="1790">
        <v>76.136758</v>
      </c>
    </row>
    <row r="17" spans="1:31" ht="23.1" customHeight="1" x14ac:dyDescent="0.3">
      <c r="A17" s="693"/>
      <c r="B17" s="704">
        <f t="shared" si="1"/>
        <v>10</v>
      </c>
      <c r="C17" s="701" t="str">
        <f t="shared" si="0"/>
        <v>Central Hidroeléctrica de Langui S.A.</v>
      </c>
      <c r="D17" s="702">
        <f t="shared" si="0"/>
        <v>3.5620229999999999</v>
      </c>
      <c r="E17" s="702">
        <f t="shared" si="0"/>
        <v>3.5965920000000002</v>
      </c>
      <c r="F17" s="702">
        <f t="shared" si="0"/>
        <v>4.031142</v>
      </c>
      <c r="G17" s="702">
        <f t="shared" si="0"/>
        <v>3.8946649999999998</v>
      </c>
      <c r="H17" s="702">
        <f t="shared" si="0"/>
        <v>2.8669849999999997</v>
      </c>
      <c r="I17" s="702">
        <f t="shared" si="0"/>
        <v>2.0167299999999999</v>
      </c>
      <c r="J17" s="702">
        <f t="shared" si="0"/>
        <v>1.578676</v>
      </c>
      <c r="K17" s="702">
        <f t="shared" si="0"/>
        <v>1.2418130000000001</v>
      </c>
      <c r="L17" s="702">
        <f t="shared" si="0"/>
        <v>1.158809</v>
      </c>
      <c r="M17" s="702">
        <f t="shared" si="0"/>
        <v>1.2083740000000001</v>
      </c>
      <c r="N17" s="702">
        <f t="shared" si="0"/>
        <v>1.388485</v>
      </c>
      <c r="O17" s="702">
        <f t="shared" si="0"/>
        <v>2.460445</v>
      </c>
      <c r="P17" s="703">
        <f t="shared" si="2"/>
        <v>29.004739000000001</v>
      </c>
      <c r="R17" s="1790" t="s">
        <v>30</v>
      </c>
      <c r="S17" s="1790">
        <v>14.137136000000002</v>
      </c>
      <c r="T17" s="1790">
        <v>13.354142</v>
      </c>
      <c r="U17" s="1790">
        <v>13.324490999999998</v>
      </c>
      <c r="V17" s="1790">
        <v>13.344792000000002</v>
      </c>
      <c r="W17" s="1790">
        <v>14.597301999999999</v>
      </c>
      <c r="X17" s="1790">
        <v>12.758915000000002</v>
      </c>
      <c r="Y17" s="1790">
        <v>9.2664399999999993</v>
      </c>
      <c r="Z17" s="1790">
        <v>8.0293580000000002</v>
      </c>
      <c r="AA17" s="1790">
        <v>6.6461359999999994</v>
      </c>
      <c r="AB17" s="1790">
        <v>8.7946139999999993</v>
      </c>
      <c r="AC17" s="1790">
        <v>3.8444320000000003</v>
      </c>
      <c r="AD17" s="1790">
        <v>12.557248999999999</v>
      </c>
      <c r="AE17" s="1790">
        <v>130.65500700000001</v>
      </c>
    </row>
    <row r="18" spans="1:31" ht="23.1" customHeight="1" x14ac:dyDescent="0.3">
      <c r="A18" s="693"/>
      <c r="B18" s="704">
        <f t="shared" si="1"/>
        <v>11</v>
      </c>
      <c r="C18" s="701" t="str">
        <f t="shared" si="0"/>
        <v>Centrales Santa Rosa S.A.C.</v>
      </c>
      <c r="D18" s="702">
        <f t="shared" si="0"/>
        <v>1.1903730000000001</v>
      </c>
      <c r="E18" s="702">
        <f t="shared" si="0"/>
        <v>1.650096</v>
      </c>
      <c r="F18" s="702">
        <f t="shared" si="0"/>
        <v>1.7085119999999998</v>
      </c>
      <c r="G18" s="702">
        <f t="shared" si="0"/>
        <v>1.7131439999999998</v>
      </c>
      <c r="H18" s="702">
        <f t="shared" si="0"/>
        <v>1.8603019999999999</v>
      </c>
      <c r="I18" s="702">
        <f t="shared" si="0"/>
        <v>1.3692150000000001</v>
      </c>
      <c r="J18" s="702">
        <f t="shared" si="0"/>
        <v>0.90998000000000001</v>
      </c>
      <c r="K18" s="702">
        <f t="shared" si="0"/>
        <v>0.99827299999999997</v>
      </c>
      <c r="L18" s="702">
        <f t="shared" si="0"/>
        <v>1.136987</v>
      </c>
      <c r="M18" s="702">
        <f t="shared" si="0"/>
        <v>1.0938829999999999</v>
      </c>
      <c r="N18" s="702">
        <f t="shared" si="0"/>
        <v>1.287695</v>
      </c>
      <c r="O18" s="702">
        <f t="shared" si="0"/>
        <v>1.57335</v>
      </c>
      <c r="P18" s="703">
        <f t="shared" si="2"/>
        <v>16.491809999999997</v>
      </c>
      <c r="R18" s="1790" t="s">
        <v>32</v>
      </c>
      <c r="S18" s="1790">
        <v>3.5620229999999999</v>
      </c>
      <c r="T18" s="1790">
        <v>3.5965920000000002</v>
      </c>
      <c r="U18" s="1790">
        <v>4.031142</v>
      </c>
      <c r="V18" s="1790">
        <v>3.8946649999999998</v>
      </c>
      <c r="W18" s="1790">
        <v>2.8669849999999997</v>
      </c>
      <c r="X18" s="1790">
        <v>2.0167299999999999</v>
      </c>
      <c r="Y18" s="1790">
        <v>1.578676</v>
      </c>
      <c r="Z18" s="1790">
        <v>1.2418130000000001</v>
      </c>
      <c r="AA18" s="1790">
        <v>1.158809</v>
      </c>
      <c r="AB18" s="1790">
        <v>1.2083740000000001</v>
      </c>
      <c r="AC18" s="1790">
        <v>1.388485</v>
      </c>
      <c r="AD18" s="1790">
        <v>2.460445</v>
      </c>
      <c r="AE18" s="1790">
        <v>29.004739000000001</v>
      </c>
    </row>
    <row r="19" spans="1:31" ht="23.1" customHeight="1" x14ac:dyDescent="0.3">
      <c r="A19" s="693"/>
      <c r="B19" s="704">
        <f t="shared" si="1"/>
        <v>12</v>
      </c>
      <c r="C19" s="701" t="str">
        <f t="shared" si="0"/>
        <v>Chinango S.A.C</v>
      </c>
      <c r="D19" s="702">
        <f t="shared" si="0"/>
        <v>135.97362900000002</v>
      </c>
      <c r="E19" s="702">
        <f t="shared" si="0"/>
        <v>119.437865</v>
      </c>
      <c r="F19" s="702">
        <f t="shared" si="0"/>
        <v>113.29842499999999</v>
      </c>
      <c r="G19" s="702">
        <f t="shared" si="0"/>
        <v>117.18255199999999</v>
      </c>
      <c r="H19" s="702">
        <f t="shared" si="0"/>
        <v>83.043059999999997</v>
      </c>
      <c r="I19" s="702">
        <f t="shared" si="0"/>
        <v>54.356456000000001</v>
      </c>
      <c r="J19" s="702">
        <f t="shared" si="0"/>
        <v>39.986888</v>
      </c>
      <c r="K19" s="702">
        <f t="shared" si="0"/>
        <v>33.646935999999997</v>
      </c>
      <c r="L19" s="702">
        <f t="shared" si="0"/>
        <v>26.705320999999998</v>
      </c>
      <c r="M19" s="702">
        <f t="shared" si="0"/>
        <v>47.848393999999999</v>
      </c>
      <c r="N19" s="702">
        <f t="shared" si="0"/>
        <v>81.05084500000001</v>
      </c>
      <c r="O19" s="702">
        <f t="shared" si="0"/>
        <v>132.38202200000001</v>
      </c>
      <c r="P19" s="703">
        <f t="shared" si="2"/>
        <v>984.91239299999995</v>
      </c>
      <c r="R19" s="1790" t="s">
        <v>34</v>
      </c>
      <c r="S19" s="1790">
        <v>1.1903730000000001</v>
      </c>
      <c r="T19" s="1790">
        <v>1.650096</v>
      </c>
      <c r="U19" s="1790">
        <v>1.7085119999999998</v>
      </c>
      <c r="V19" s="1790">
        <v>1.7131439999999998</v>
      </c>
      <c r="W19" s="1790">
        <v>1.8603019999999999</v>
      </c>
      <c r="X19" s="1790">
        <v>1.3692150000000001</v>
      </c>
      <c r="Y19" s="1790">
        <v>0.90998000000000001</v>
      </c>
      <c r="Z19" s="1790">
        <v>0.99827299999999997</v>
      </c>
      <c r="AA19" s="1790">
        <v>1.136987</v>
      </c>
      <c r="AB19" s="1790">
        <v>1.0938829999999999</v>
      </c>
      <c r="AC19" s="1790">
        <v>1.287695</v>
      </c>
      <c r="AD19" s="1790">
        <v>1.57335</v>
      </c>
      <c r="AE19" s="1790">
        <v>16.491809999999997</v>
      </c>
    </row>
    <row r="20" spans="1:31" ht="23.1" customHeight="1" x14ac:dyDescent="0.3">
      <c r="A20" s="693"/>
      <c r="B20" s="704">
        <f t="shared" si="1"/>
        <v>13</v>
      </c>
      <c r="C20" s="701" t="str">
        <f t="shared" si="0"/>
        <v>Cía Hidroeléctrica San Hilarión S.A.C.</v>
      </c>
      <c r="D20" s="702">
        <f t="shared" si="0"/>
        <v>0</v>
      </c>
      <c r="E20" s="702">
        <f t="shared" si="0"/>
        <v>0</v>
      </c>
      <c r="F20" s="702">
        <f t="shared" si="0"/>
        <v>0</v>
      </c>
      <c r="G20" s="702">
        <f t="shared" si="0"/>
        <v>0</v>
      </c>
      <c r="H20" s="702">
        <f t="shared" si="0"/>
        <v>2.5414000000000003E-2</v>
      </c>
      <c r="I20" s="702">
        <f t="shared" si="0"/>
        <v>3.3149999999999999E-2</v>
      </c>
      <c r="J20" s="702">
        <f t="shared" si="0"/>
        <v>2.8749E-2</v>
      </c>
      <c r="K20" s="702">
        <f t="shared" si="0"/>
        <v>2.4088999999999999E-2</v>
      </c>
      <c r="L20" s="702">
        <f t="shared" si="0"/>
        <v>5.0286999999999998E-2</v>
      </c>
      <c r="M20" s="702">
        <f t="shared" si="0"/>
        <v>6.4421999999999993E-2</v>
      </c>
      <c r="N20" s="702">
        <f t="shared" si="0"/>
        <v>6.7155000000000006E-2</v>
      </c>
      <c r="O20" s="702">
        <f t="shared" si="0"/>
        <v>6.1323000000000003E-2</v>
      </c>
      <c r="P20" s="703">
        <f t="shared" si="2"/>
        <v>0.35458900000000004</v>
      </c>
      <c r="R20" s="1790" t="s">
        <v>36</v>
      </c>
      <c r="S20" s="1790">
        <v>135.97362900000002</v>
      </c>
      <c r="T20" s="1790">
        <v>119.437865</v>
      </c>
      <c r="U20" s="1790">
        <v>113.29842499999999</v>
      </c>
      <c r="V20" s="1790">
        <v>117.18255199999999</v>
      </c>
      <c r="W20" s="1790">
        <v>83.043059999999997</v>
      </c>
      <c r="X20" s="1790">
        <v>54.356456000000001</v>
      </c>
      <c r="Y20" s="1790">
        <v>39.986888</v>
      </c>
      <c r="Z20" s="1790">
        <v>33.646935999999997</v>
      </c>
      <c r="AA20" s="1790">
        <v>26.705320999999998</v>
      </c>
      <c r="AB20" s="1790">
        <v>47.848393999999999</v>
      </c>
      <c r="AC20" s="1790">
        <v>81.05084500000001</v>
      </c>
      <c r="AD20" s="1790">
        <v>132.38202200000001</v>
      </c>
      <c r="AE20" s="1790">
        <v>984.91239299999995</v>
      </c>
    </row>
    <row r="21" spans="1:31" ht="23.1" customHeight="1" x14ac:dyDescent="0.3">
      <c r="A21" s="693"/>
      <c r="B21" s="704">
        <f t="shared" si="1"/>
        <v>14</v>
      </c>
      <c r="C21" s="701" t="str">
        <f t="shared" si="0"/>
        <v>Cogeneración Oquendo S.A.C.</v>
      </c>
      <c r="D21" s="702">
        <f t="shared" si="0"/>
        <v>1.6033320000000002</v>
      </c>
      <c r="E21" s="702">
        <f t="shared" si="0"/>
        <v>1.4486400000000001</v>
      </c>
      <c r="F21" s="702">
        <f t="shared" si="0"/>
        <v>1.5612570000000001</v>
      </c>
      <c r="G21" s="702">
        <f t="shared" si="0"/>
        <v>1.6783459999999999</v>
      </c>
      <c r="H21" s="702">
        <f t="shared" si="0"/>
        <v>1.4827380000000001</v>
      </c>
      <c r="I21" s="702">
        <f t="shared" si="0"/>
        <v>3.2393109999999998</v>
      </c>
      <c r="J21" s="702">
        <f t="shared" si="0"/>
        <v>0</v>
      </c>
      <c r="K21" s="702">
        <f t="shared" si="0"/>
        <v>0</v>
      </c>
      <c r="L21" s="702">
        <f t="shared" si="0"/>
        <v>0</v>
      </c>
      <c r="M21" s="702">
        <f t="shared" si="0"/>
        <v>0</v>
      </c>
      <c r="N21" s="702">
        <f t="shared" si="0"/>
        <v>0</v>
      </c>
      <c r="O21" s="702">
        <f t="shared" si="0"/>
        <v>0</v>
      </c>
      <c r="P21" s="703">
        <f t="shared" si="2"/>
        <v>11.013624</v>
      </c>
      <c r="R21" s="1790" t="s">
        <v>38</v>
      </c>
      <c r="S21" s="1790"/>
      <c r="T21" s="1790"/>
      <c r="U21" s="1790">
        <v>0</v>
      </c>
      <c r="V21" s="1790">
        <v>0</v>
      </c>
      <c r="W21" s="1790">
        <v>2.5414000000000003E-2</v>
      </c>
      <c r="X21" s="1790">
        <v>3.3149999999999999E-2</v>
      </c>
      <c r="Y21" s="1790">
        <v>2.8749E-2</v>
      </c>
      <c r="Z21" s="1790">
        <v>2.4088999999999999E-2</v>
      </c>
      <c r="AA21" s="1790">
        <v>5.0286999999999998E-2</v>
      </c>
      <c r="AB21" s="1790">
        <v>6.4421999999999993E-2</v>
      </c>
      <c r="AC21" s="1790">
        <v>6.7155000000000006E-2</v>
      </c>
      <c r="AD21" s="1790">
        <v>6.1323000000000003E-2</v>
      </c>
      <c r="AE21" s="1790">
        <v>0.35458900000000004</v>
      </c>
    </row>
    <row r="22" spans="1:31" ht="23.1" customHeight="1" x14ac:dyDescent="0.3">
      <c r="A22" s="693"/>
      <c r="B22" s="704">
        <f t="shared" si="1"/>
        <v>15</v>
      </c>
      <c r="C22" s="701" t="str">
        <f t="shared" si="0"/>
        <v>Colca Solar S.A.C.</v>
      </c>
      <c r="D22" s="702">
        <f t="shared" si="0"/>
        <v>0.19883400000000001</v>
      </c>
      <c r="E22" s="702">
        <f t="shared" si="0"/>
        <v>0.17513399999999998</v>
      </c>
      <c r="F22" s="702">
        <f t="shared" si="0"/>
        <v>0.223799</v>
      </c>
      <c r="G22" s="702">
        <f t="shared" si="0"/>
        <v>0.196548</v>
      </c>
      <c r="H22" s="702">
        <f t="shared" si="0"/>
        <v>0.23516000000000001</v>
      </c>
      <c r="I22" s="702">
        <f t="shared" si="0"/>
        <v>0.23132499999999998</v>
      </c>
      <c r="J22" s="702">
        <f t="shared" si="0"/>
        <v>0.24984100000000001</v>
      </c>
      <c r="K22" s="702">
        <f t="shared" si="0"/>
        <v>0.26989299999999999</v>
      </c>
      <c r="L22" s="702">
        <f t="shared" si="0"/>
        <v>0.24843700000000002</v>
      </c>
      <c r="M22" s="702">
        <f t="shared" si="0"/>
        <v>0.26075799999999999</v>
      </c>
      <c r="N22" s="702">
        <f t="shared" si="0"/>
        <v>0.224026</v>
      </c>
      <c r="O22" s="702">
        <f t="shared" si="0"/>
        <v>0.17332</v>
      </c>
      <c r="P22" s="703">
        <f t="shared" si="2"/>
        <v>2.6870749999999997</v>
      </c>
      <c r="R22" s="1790" t="s">
        <v>40</v>
      </c>
      <c r="S22" s="1790">
        <v>1.6033320000000002</v>
      </c>
      <c r="T22" s="1790">
        <v>1.4486400000000001</v>
      </c>
      <c r="U22" s="1790">
        <v>1.5612570000000001</v>
      </c>
      <c r="V22" s="1790">
        <v>1.6783459999999999</v>
      </c>
      <c r="W22" s="1790">
        <v>1.4827380000000001</v>
      </c>
      <c r="X22" s="1790">
        <v>3.2393109999999998</v>
      </c>
      <c r="Y22" s="1790"/>
      <c r="Z22" s="1790"/>
      <c r="AA22" s="1790"/>
      <c r="AB22" s="1790"/>
      <c r="AC22" s="1790"/>
      <c r="AD22" s="1790"/>
      <c r="AE22" s="1790">
        <v>11.013624</v>
      </c>
    </row>
    <row r="23" spans="1:31" ht="23.1" customHeight="1" x14ac:dyDescent="0.3">
      <c r="A23" s="693"/>
      <c r="B23" s="704">
        <f t="shared" si="1"/>
        <v>16</v>
      </c>
      <c r="C23" s="701" t="str">
        <f t="shared" si="0"/>
        <v>Compañia Eléctrica El Platanal S.A.</v>
      </c>
      <c r="D23" s="702">
        <f t="shared" si="0"/>
        <v>148.83468299999998</v>
      </c>
      <c r="E23" s="702">
        <f t="shared" si="0"/>
        <v>134.87255200000001</v>
      </c>
      <c r="F23" s="702">
        <f t="shared" si="0"/>
        <v>145.14097599999999</v>
      </c>
      <c r="G23" s="702">
        <f t="shared" si="0"/>
        <v>139.841815</v>
      </c>
      <c r="H23" s="702">
        <f t="shared" si="0"/>
        <v>116.34627900000001</v>
      </c>
      <c r="I23" s="702">
        <f t="shared" si="0"/>
        <v>57.949185</v>
      </c>
      <c r="J23" s="702">
        <f t="shared" si="0"/>
        <v>62.295189000000001</v>
      </c>
      <c r="K23" s="702">
        <f t="shared" si="0"/>
        <v>62.590511000000006</v>
      </c>
      <c r="L23" s="702">
        <f t="shared" si="0"/>
        <v>55.253574999999998</v>
      </c>
      <c r="M23" s="702">
        <f t="shared" si="0"/>
        <v>63.081423999999998</v>
      </c>
      <c r="N23" s="702">
        <f t="shared" si="0"/>
        <v>64.264373000000006</v>
      </c>
      <c r="O23" s="702">
        <f t="shared" si="0"/>
        <v>137.94190299999997</v>
      </c>
      <c r="P23" s="703">
        <f t="shared" si="2"/>
        <v>1188.4124649999999</v>
      </c>
      <c r="R23" s="1790" t="s">
        <v>42</v>
      </c>
      <c r="S23" s="1790">
        <v>0.19883400000000001</v>
      </c>
      <c r="T23" s="1790">
        <v>0.17513399999999998</v>
      </c>
      <c r="U23" s="1790">
        <v>0.223799</v>
      </c>
      <c r="V23" s="1790">
        <v>0.196548</v>
      </c>
      <c r="W23" s="1790">
        <v>0.23516000000000001</v>
      </c>
      <c r="X23" s="1790">
        <v>0.23132499999999998</v>
      </c>
      <c r="Y23" s="1790">
        <v>0.24984100000000001</v>
      </c>
      <c r="Z23" s="1790">
        <v>0.26989299999999999</v>
      </c>
      <c r="AA23" s="1790">
        <v>0.24843700000000002</v>
      </c>
      <c r="AB23" s="1790">
        <v>0.26075799999999999</v>
      </c>
      <c r="AC23" s="1790">
        <v>0.224026</v>
      </c>
      <c r="AD23" s="1790">
        <v>0.17332</v>
      </c>
      <c r="AE23" s="1790">
        <v>2.6870749999999997</v>
      </c>
    </row>
    <row r="24" spans="1:31" ht="23.1" customHeight="1" x14ac:dyDescent="0.3">
      <c r="A24" s="693"/>
      <c r="B24" s="704">
        <f t="shared" si="1"/>
        <v>17</v>
      </c>
      <c r="C24" s="701" t="str">
        <f t="shared" ref="C24:O43" si="3">+R25</f>
        <v>Compañia Hidroeléctrica Tingo S.A.</v>
      </c>
      <c r="D24" s="702">
        <f t="shared" si="3"/>
        <v>0.58770299999999998</v>
      </c>
      <c r="E24" s="702">
        <f t="shared" si="3"/>
        <v>0.55226300000000006</v>
      </c>
      <c r="F24" s="702">
        <f t="shared" si="3"/>
        <v>0.57823800000000003</v>
      </c>
      <c r="G24" s="702">
        <f t="shared" si="3"/>
        <v>0.56815099999999996</v>
      </c>
      <c r="H24" s="702">
        <f t="shared" si="3"/>
        <v>0.53590599999999999</v>
      </c>
      <c r="I24" s="702">
        <f t="shared" si="3"/>
        <v>0.56540699999999999</v>
      </c>
      <c r="J24" s="702">
        <f t="shared" si="3"/>
        <v>0.58278799999999997</v>
      </c>
      <c r="K24" s="702">
        <f t="shared" si="3"/>
        <v>0.57048800000000011</v>
      </c>
      <c r="L24" s="702">
        <f t="shared" si="3"/>
        <v>0.55793300000000001</v>
      </c>
      <c r="M24" s="702">
        <f t="shared" si="3"/>
        <v>0.57045599999999996</v>
      </c>
      <c r="N24" s="702">
        <f t="shared" si="3"/>
        <v>0.56859500000000007</v>
      </c>
      <c r="O24" s="702">
        <f t="shared" si="3"/>
        <v>0.58333000000000002</v>
      </c>
      <c r="P24" s="703">
        <f t="shared" si="2"/>
        <v>6.8212580000000003</v>
      </c>
      <c r="R24" s="1790" t="s">
        <v>44</v>
      </c>
      <c r="S24" s="1790">
        <v>148.83468299999998</v>
      </c>
      <c r="T24" s="1790">
        <v>134.87255200000001</v>
      </c>
      <c r="U24" s="1790">
        <v>145.14097599999999</v>
      </c>
      <c r="V24" s="1790">
        <v>139.841815</v>
      </c>
      <c r="W24" s="1790">
        <v>116.34627900000001</v>
      </c>
      <c r="X24" s="1790">
        <v>57.949185</v>
      </c>
      <c r="Y24" s="1790">
        <v>62.295189000000001</v>
      </c>
      <c r="Z24" s="1790">
        <v>62.590511000000006</v>
      </c>
      <c r="AA24" s="1790">
        <v>55.253574999999998</v>
      </c>
      <c r="AB24" s="1790">
        <v>63.081423999999998</v>
      </c>
      <c r="AC24" s="1790">
        <v>64.264373000000006</v>
      </c>
      <c r="AD24" s="1790">
        <v>137.94190299999997</v>
      </c>
      <c r="AE24" s="1790">
        <v>1188.4124649999999</v>
      </c>
    </row>
    <row r="25" spans="1:31" ht="23.1" customHeight="1" x14ac:dyDescent="0.3">
      <c r="A25" s="693"/>
      <c r="B25" s="704">
        <f t="shared" si="1"/>
        <v>18</v>
      </c>
      <c r="C25" s="701" t="str">
        <f t="shared" si="3"/>
        <v>Consorcio Eléctrico Villacurí S.A.C.</v>
      </c>
      <c r="D25" s="702">
        <f t="shared" si="3"/>
        <v>3.3668580000000001</v>
      </c>
      <c r="E25" s="702">
        <f t="shared" si="3"/>
        <v>3.5413229999999998</v>
      </c>
      <c r="F25" s="702">
        <f t="shared" si="3"/>
        <v>3.1306120000000002</v>
      </c>
      <c r="G25" s="702">
        <f t="shared" si="3"/>
        <v>3.1464760000000003</v>
      </c>
      <c r="H25" s="702">
        <f t="shared" si="3"/>
        <v>2.584708</v>
      </c>
      <c r="I25" s="702">
        <f t="shared" si="3"/>
        <v>2.1718440000000001</v>
      </c>
      <c r="J25" s="702">
        <f t="shared" si="3"/>
        <v>1.9960559999999998</v>
      </c>
      <c r="K25" s="702">
        <f t="shared" si="3"/>
        <v>2.1659100000000002</v>
      </c>
      <c r="L25" s="702">
        <f t="shared" si="3"/>
        <v>2.4320589999999997</v>
      </c>
      <c r="M25" s="702">
        <f t="shared" si="3"/>
        <v>3.0212709999999996</v>
      </c>
      <c r="N25" s="702">
        <f t="shared" si="3"/>
        <v>2.9413090000000004</v>
      </c>
      <c r="O25" s="702">
        <f t="shared" si="3"/>
        <v>3.0925829999999994</v>
      </c>
      <c r="P25" s="703">
        <f t="shared" si="2"/>
        <v>33.591009</v>
      </c>
      <c r="R25" s="1790" t="s">
        <v>46</v>
      </c>
      <c r="S25" s="1790">
        <v>0.58770299999999998</v>
      </c>
      <c r="T25" s="1790">
        <v>0.55226300000000006</v>
      </c>
      <c r="U25" s="1790">
        <v>0.57823800000000003</v>
      </c>
      <c r="V25" s="1790">
        <v>0.56815099999999996</v>
      </c>
      <c r="W25" s="1790">
        <v>0.53590599999999999</v>
      </c>
      <c r="X25" s="1790">
        <v>0.56540699999999999</v>
      </c>
      <c r="Y25" s="1790">
        <v>0.58278799999999997</v>
      </c>
      <c r="Z25" s="1790">
        <v>0.57048800000000011</v>
      </c>
      <c r="AA25" s="1790">
        <v>0.55793300000000001</v>
      </c>
      <c r="AB25" s="1790">
        <v>0.57045599999999996</v>
      </c>
      <c r="AC25" s="1790">
        <v>0.56859500000000007</v>
      </c>
      <c r="AD25" s="1790">
        <v>0.58333000000000002</v>
      </c>
      <c r="AE25" s="1790">
        <v>6.8212580000000003</v>
      </c>
    </row>
    <row r="26" spans="1:31" ht="23.1" customHeight="1" x14ac:dyDescent="0.3">
      <c r="A26" s="693"/>
      <c r="B26" s="704">
        <f t="shared" si="1"/>
        <v>19</v>
      </c>
      <c r="C26" s="701" t="str">
        <f t="shared" si="3"/>
        <v>E.A.W. Muller S.A.</v>
      </c>
      <c r="D26" s="702">
        <f t="shared" si="3"/>
        <v>0.40712200000000004</v>
      </c>
      <c r="E26" s="702">
        <f t="shared" si="3"/>
        <v>0.40654100000000004</v>
      </c>
      <c r="F26" s="702">
        <f t="shared" si="3"/>
        <v>0.34340999999999999</v>
      </c>
      <c r="G26" s="702">
        <f t="shared" si="3"/>
        <v>0.36217199999999999</v>
      </c>
      <c r="H26" s="702">
        <f t="shared" si="3"/>
        <v>0.36225300000000005</v>
      </c>
      <c r="I26" s="702">
        <f t="shared" si="3"/>
        <v>0.306425</v>
      </c>
      <c r="J26" s="702">
        <f t="shared" si="3"/>
        <v>0.38519999999999999</v>
      </c>
      <c r="K26" s="702">
        <f t="shared" si="3"/>
        <v>0.38058900000000001</v>
      </c>
      <c r="L26" s="702">
        <f t="shared" si="3"/>
        <v>0.38048799999999999</v>
      </c>
      <c r="M26" s="702">
        <f t="shared" si="3"/>
        <v>0.20984800000000001</v>
      </c>
      <c r="N26" s="702">
        <f t="shared" si="3"/>
        <v>0.277671</v>
      </c>
      <c r="O26" s="702">
        <f t="shared" si="3"/>
        <v>0.36034699999999997</v>
      </c>
      <c r="P26" s="703">
        <f t="shared" si="2"/>
        <v>4.1820659999999998</v>
      </c>
      <c r="R26" s="1790" t="s">
        <v>48</v>
      </c>
      <c r="S26" s="1790">
        <v>3.3668580000000001</v>
      </c>
      <c r="T26" s="1790">
        <v>3.5413229999999998</v>
      </c>
      <c r="U26" s="1790">
        <v>3.1306120000000002</v>
      </c>
      <c r="V26" s="1790">
        <v>3.1464760000000003</v>
      </c>
      <c r="W26" s="1790">
        <v>2.584708</v>
      </c>
      <c r="X26" s="1790">
        <v>2.1718440000000001</v>
      </c>
      <c r="Y26" s="1790">
        <v>1.9960559999999998</v>
      </c>
      <c r="Z26" s="1790">
        <v>2.1659100000000002</v>
      </c>
      <c r="AA26" s="1790">
        <v>2.4320589999999997</v>
      </c>
      <c r="AB26" s="1790">
        <v>3.0212709999999996</v>
      </c>
      <c r="AC26" s="1790">
        <v>2.9413090000000004</v>
      </c>
      <c r="AD26" s="1790">
        <v>3.0925829999999994</v>
      </c>
      <c r="AE26" s="1790">
        <v>33.591009</v>
      </c>
    </row>
    <row r="27" spans="1:31" ht="23.1" customHeight="1" x14ac:dyDescent="0.3">
      <c r="A27" s="693"/>
      <c r="B27" s="704">
        <f t="shared" si="1"/>
        <v>20</v>
      </c>
      <c r="C27" s="701" t="str">
        <f t="shared" si="3"/>
        <v>Eléctrica Yanapampa S.A.C.</v>
      </c>
      <c r="D27" s="702">
        <f t="shared" si="3"/>
        <v>2.541703</v>
      </c>
      <c r="E27" s="702">
        <f t="shared" si="3"/>
        <v>2.1447529999999997</v>
      </c>
      <c r="F27" s="702">
        <f t="shared" si="3"/>
        <v>2.3139640000000004</v>
      </c>
      <c r="G27" s="702">
        <f t="shared" si="3"/>
        <v>2.3234869999999996</v>
      </c>
      <c r="H27" s="702">
        <f t="shared" si="3"/>
        <v>2.0809949999999997</v>
      </c>
      <c r="I27" s="702">
        <f t="shared" si="3"/>
        <v>1.8992119999999999</v>
      </c>
      <c r="J27" s="702">
        <f t="shared" si="3"/>
        <v>1.6614789999999999</v>
      </c>
      <c r="K27" s="702">
        <f t="shared" si="3"/>
        <v>1.7436120000000002</v>
      </c>
      <c r="L27" s="702">
        <f t="shared" si="3"/>
        <v>1.3871099999999998</v>
      </c>
      <c r="M27" s="702">
        <f t="shared" si="3"/>
        <v>1.7591190000000001</v>
      </c>
      <c r="N27" s="702">
        <f t="shared" si="3"/>
        <v>2.2577600000000002</v>
      </c>
      <c r="O27" s="702">
        <f t="shared" si="3"/>
        <v>2.6037669999999999</v>
      </c>
      <c r="P27" s="703">
        <f t="shared" si="2"/>
        <v>24.716961000000005</v>
      </c>
      <c r="R27" s="1790" t="s">
        <v>50</v>
      </c>
      <c r="S27" s="1790">
        <v>0.40712200000000004</v>
      </c>
      <c r="T27" s="1790">
        <v>0.40654100000000004</v>
      </c>
      <c r="U27" s="1790">
        <v>0.34340999999999999</v>
      </c>
      <c r="V27" s="1790">
        <v>0.36217199999999999</v>
      </c>
      <c r="W27" s="1790">
        <v>0.36225300000000005</v>
      </c>
      <c r="X27" s="1790">
        <v>0.306425</v>
      </c>
      <c r="Y27" s="1790">
        <v>0.38519999999999999</v>
      </c>
      <c r="Z27" s="1790">
        <v>0.38058900000000001</v>
      </c>
      <c r="AA27" s="1790">
        <v>0.38048799999999999</v>
      </c>
      <c r="AB27" s="1790">
        <v>0.20984800000000001</v>
      </c>
      <c r="AC27" s="1790">
        <v>0.277671</v>
      </c>
      <c r="AD27" s="1790">
        <v>0.36034699999999997</v>
      </c>
      <c r="AE27" s="1790">
        <v>4.1820659999999998</v>
      </c>
    </row>
    <row r="28" spans="1:31" ht="23.1" customHeight="1" x14ac:dyDescent="0.3">
      <c r="A28" s="693"/>
      <c r="B28" s="704">
        <f t="shared" si="1"/>
        <v>21</v>
      </c>
      <c r="C28" s="701" t="str">
        <f t="shared" si="3"/>
        <v>Electro Dunas S.A.A.</v>
      </c>
      <c r="D28" s="702">
        <f t="shared" si="3"/>
        <v>17.155073000000002</v>
      </c>
      <c r="E28" s="702">
        <f t="shared" si="3"/>
        <v>18.525977999999999</v>
      </c>
      <c r="F28" s="702">
        <f t="shared" si="3"/>
        <v>19.802267999999998</v>
      </c>
      <c r="G28" s="702">
        <f t="shared" si="3"/>
        <v>19.177958999999998</v>
      </c>
      <c r="H28" s="702">
        <f t="shared" si="3"/>
        <v>19.814925000000002</v>
      </c>
      <c r="I28" s="702">
        <f t="shared" si="3"/>
        <v>19.279947000000003</v>
      </c>
      <c r="J28" s="702">
        <f t="shared" si="3"/>
        <v>19.834593000000002</v>
      </c>
      <c r="K28" s="702">
        <f t="shared" si="3"/>
        <v>19.814772999999999</v>
      </c>
      <c r="L28" s="702">
        <f t="shared" si="3"/>
        <v>19.228080000000002</v>
      </c>
      <c r="M28" s="702">
        <f t="shared" si="3"/>
        <v>25.313731999999995</v>
      </c>
      <c r="N28" s="702">
        <f t="shared" si="3"/>
        <v>22.788294999999998</v>
      </c>
      <c r="O28" s="702">
        <f t="shared" si="3"/>
        <v>25.880113000000001</v>
      </c>
      <c r="P28" s="703">
        <f t="shared" si="2"/>
        <v>246.615736</v>
      </c>
      <c r="R28" s="1790" t="s">
        <v>52</v>
      </c>
      <c r="S28" s="1790">
        <v>2.541703</v>
      </c>
      <c r="T28" s="1790">
        <v>2.1447529999999997</v>
      </c>
      <c r="U28" s="1790">
        <v>2.3139640000000004</v>
      </c>
      <c r="V28" s="1790">
        <v>2.3234869999999996</v>
      </c>
      <c r="W28" s="1790">
        <v>2.0809949999999997</v>
      </c>
      <c r="X28" s="1790">
        <v>1.8992119999999999</v>
      </c>
      <c r="Y28" s="1790">
        <v>1.6614789999999999</v>
      </c>
      <c r="Z28" s="1790">
        <v>1.7436120000000002</v>
      </c>
      <c r="AA28" s="1790">
        <v>1.3871099999999998</v>
      </c>
      <c r="AB28" s="1790">
        <v>1.7591190000000001</v>
      </c>
      <c r="AC28" s="1790">
        <v>2.2577600000000002</v>
      </c>
      <c r="AD28" s="1790">
        <v>2.6037669999999999</v>
      </c>
      <c r="AE28" s="1790">
        <v>24.716961000000005</v>
      </c>
    </row>
    <row r="29" spans="1:31" ht="23.1" customHeight="1" x14ac:dyDescent="0.3">
      <c r="A29" s="693"/>
      <c r="B29" s="704">
        <f t="shared" si="1"/>
        <v>22</v>
      </c>
      <c r="C29" s="701" t="str">
        <f t="shared" si="3"/>
        <v>Electro Oriente S. A.</v>
      </c>
      <c r="D29" s="702">
        <f t="shared" si="3"/>
        <v>16.53923</v>
      </c>
      <c r="E29" s="702">
        <f t="shared" si="3"/>
        <v>16.730854000000001</v>
      </c>
      <c r="F29" s="702">
        <f t="shared" si="3"/>
        <v>18.897019</v>
      </c>
      <c r="G29" s="702">
        <f t="shared" si="3"/>
        <v>17.979056000000003</v>
      </c>
      <c r="H29" s="702">
        <f t="shared" si="3"/>
        <v>17.550967</v>
      </c>
      <c r="I29" s="702">
        <f t="shared" si="3"/>
        <v>13.867094999999999</v>
      </c>
      <c r="J29" s="702">
        <f t="shared" si="3"/>
        <v>11.963503000000001</v>
      </c>
      <c r="K29" s="702">
        <f t="shared" si="3"/>
        <v>11.859634999999999</v>
      </c>
      <c r="L29" s="702">
        <f t="shared" si="3"/>
        <v>12.923783000000002</v>
      </c>
      <c r="M29" s="702">
        <f t="shared" si="3"/>
        <v>14.430706000000001</v>
      </c>
      <c r="N29" s="702">
        <f t="shared" si="3"/>
        <v>16.067893999999999</v>
      </c>
      <c r="O29" s="702">
        <f t="shared" si="3"/>
        <v>15.335217000000002</v>
      </c>
      <c r="P29" s="703">
        <f t="shared" si="2"/>
        <v>184.144959</v>
      </c>
      <c r="R29" s="1790" t="s">
        <v>54</v>
      </c>
      <c r="S29" s="1790">
        <v>17.155073000000002</v>
      </c>
      <c r="T29" s="1790">
        <v>18.525977999999999</v>
      </c>
      <c r="U29" s="1790">
        <v>19.802267999999998</v>
      </c>
      <c r="V29" s="1790">
        <v>19.177958999999998</v>
      </c>
      <c r="W29" s="1790">
        <v>19.814925000000002</v>
      </c>
      <c r="X29" s="1790">
        <v>19.279947000000003</v>
      </c>
      <c r="Y29" s="1790">
        <v>19.834593000000002</v>
      </c>
      <c r="Z29" s="1790">
        <v>19.814772999999999</v>
      </c>
      <c r="AA29" s="1790">
        <v>19.228080000000002</v>
      </c>
      <c r="AB29" s="1790">
        <v>25.313731999999995</v>
      </c>
      <c r="AC29" s="1790">
        <v>22.788294999999998</v>
      </c>
      <c r="AD29" s="1790">
        <v>25.880113000000001</v>
      </c>
      <c r="AE29" s="1790">
        <v>246.615736</v>
      </c>
    </row>
    <row r="30" spans="1:31" ht="23.1" customHeight="1" x14ac:dyDescent="0.3">
      <c r="A30" s="693"/>
      <c r="B30" s="704">
        <f t="shared" si="1"/>
        <v>23</v>
      </c>
      <c r="C30" s="701" t="str">
        <f t="shared" si="3"/>
        <v>Electro Puno S.A.A.</v>
      </c>
      <c r="D30" s="702">
        <f t="shared" si="3"/>
        <v>1.2420930000000001</v>
      </c>
      <c r="E30" s="702">
        <f t="shared" si="3"/>
        <v>1.0525220000000002</v>
      </c>
      <c r="F30" s="702">
        <f t="shared" si="3"/>
        <v>1.802845</v>
      </c>
      <c r="G30" s="702">
        <f t="shared" si="3"/>
        <v>1.8338610000000002</v>
      </c>
      <c r="H30" s="702">
        <f t="shared" si="3"/>
        <v>1.6476230000000001</v>
      </c>
      <c r="I30" s="702">
        <f t="shared" si="3"/>
        <v>0.88677400000000006</v>
      </c>
      <c r="J30" s="702">
        <f t="shared" si="3"/>
        <v>0.695882</v>
      </c>
      <c r="K30" s="702">
        <f t="shared" si="3"/>
        <v>0.46392</v>
      </c>
      <c r="L30" s="702">
        <f t="shared" si="3"/>
        <v>0.27003900000000003</v>
      </c>
      <c r="M30" s="702">
        <f t="shared" si="3"/>
        <v>0.28019100000000002</v>
      </c>
      <c r="N30" s="702">
        <f t="shared" si="3"/>
        <v>0.25420900000000002</v>
      </c>
      <c r="O30" s="702">
        <f t="shared" si="3"/>
        <v>1.1997690000000001</v>
      </c>
      <c r="P30" s="703">
        <f t="shared" si="2"/>
        <v>11.629728</v>
      </c>
      <c r="R30" s="1790" t="s">
        <v>56</v>
      </c>
      <c r="S30" s="1790">
        <v>16.53923</v>
      </c>
      <c r="T30" s="1790">
        <v>16.730854000000001</v>
      </c>
      <c r="U30" s="1790">
        <v>18.897019</v>
      </c>
      <c r="V30" s="1790">
        <v>17.979056000000003</v>
      </c>
      <c r="W30" s="1790">
        <v>17.550967</v>
      </c>
      <c r="X30" s="1790">
        <v>13.867094999999999</v>
      </c>
      <c r="Y30" s="1790">
        <v>11.963503000000001</v>
      </c>
      <c r="Z30" s="1790">
        <v>11.859634999999999</v>
      </c>
      <c r="AA30" s="1790">
        <v>12.923783000000002</v>
      </c>
      <c r="AB30" s="1790">
        <v>14.430706000000001</v>
      </c>
      <c r="AC30" s="1790">
        <v>16.067893999999999</v>
      </c>
      <c r="AD30" s="1790">
        <v>15.335217000000002</v>
      </c>
      <c r="AE30" s="1790">
        <v>184.144959</v>
      </c>
    </row>
    <row r="31" spans="1:31" ht="23.1" customHeight="1" x14ac:dyDescent="0.3">
      <c r="A31" s="705"/>
      <c r="B31" s="704">
        <f t="shared" si="1"/>
        <v>24</v>
      </c>
      <c r="C31" s="701" t="str">
        <f t="shared" si="3"/>
        <v>Electro Sur Este S.A.A.</v>
      </c>
      <c r="D31" s="702">
        <f t="shared" si="3"/>
        <v>5.8330950000000001</v>
      </c>
      <c r="E31" s="702">
        <f t="shared" si="3"/>
        <v>5.5423279999999995</v>
      </c>
      <c r="F31" s="702">
        <f t="shared" si="3"/>
        <v>5.7981930000000004</v>
      </c>
      <c r="G31" s="702">
        <f t="shared" si="3"/>
        <v>5.6423120000000013</v>
      </c>
      <c r="H31" s="702">
        <f t="shared" si="3"/>
        <v>5.428185</v>
      </c>
      <c r="I31" s="702">
        <f t="shared" si="3"/>
        <v>4.4690340000000006</v>
      </c>
      <c r="J31" s="702">
        <f t="shared" si="3"/>
        <v>4.2943330000000008</v>
      </c>
      <c r="K31" s="702">
        <f t="shared" si="3"/>
        <v>3.8339099999999999</v>
      </c>
      <c r="L31" s="702">
        <f t="shared" si="3"/>
        <v>3.2155689999999999</v>
      </c>
      <c r="M31" s="702">
        <f t="shared" si="3"/>
        <v>3.4450160000000007</v>
      </c>
      <c r="N31" s="702">
        <f t="shared" si="3"/>
        <v>4.1339639999999997</v>
      </c>
      <c r="O31" s="702">
        <f t="shared" si="3"/>
        <v>5.3854189999999997</v>
      </c>
      <c r="P31" s="703">
        <f t="shared" si="2"/>
        <v>57.021358000000006</v>
      </c>
      <c r="R31" s="1790" t="s">
        <v>58</v>
      </c>
      <c r="S31" s="1790">
        <v>1.2420930000000001</v>
      </c>
      <c r="T31" s="1790">
        <v>1.0525220000000002</v>
      </c>
      <c r="U31" s="1790">
        <v>1.802845</v>
      </c>
      <c r="V31" s="1790">
        <v>1.8338610000000002</v>
      </c>
      <c r="W31" s="1790">
        <v>1.6476230000000001</v>
      </c>
      <c r="X31" s="1790">
        <v>0.88677400000000006</v>
      </c>
      <c r="Y31" s="1790">
        <v>0.695882</v>
      </c>
      <c r="Z31" s="1790">
        <v>0.46392</v>
      </c>
      <c r="AA31" s="1790">
        <v>0.27003900000000003</v>
      </c>
      <c r="AB31" s="1790">
        <v>0.28019100000000002</v>
      </c>
      <c r="AC31" s="1790">
        <v>0.25420900000000002</v>
      </c>
      <c r="AD31" s="1790">
        <v>1.1997690000000001</v>
      </c>
      <c r="AE31" s="1790">
        <v>11.629728</v>
      </c>
    </row>
    <row r="32" spans="1:31" ht="23.1" customHeight="1" x14ac:dyDescent="0.3">
      <c r="A32" s="693"/>
      <c r="B32" s="704">
        <f t="shared" si="1"/>
        <v>25</v>
      </c>
      <c r="C32" s="701" t="str">
        <f t="shared" si="3"/>
        <v>Electro Ucayali S.A.</v>
      </c>
      <c r="D32" s="702">
        <f t="shared" si="3"/>
        <v>0.89728300000000005</v>
      </c>
      <c r="E32" s="702">
        <f t="shared" si="3"/>
        <v>0.83560899999999994</v>
      </c>
      <c r="F32" s="702">
        <f t="shared" si="3"/>
        <v>0.91846299999999992</v>
      </c>
      <c r="G32" s="702">
        <f t="shared" si="3"/>
        <v>0.92235600000000006</v>
      </c>
      <c r="H32" s="702">
        <f t="shared" si="3"/>
        <v>0.91588899999999995</v>
      </c>
      <c r="I32" s="702">
        <f t="shared" si="3"/>
        <v>0.89973399999999992</v>
      </c>
      <c r="J32" s="702">
        <f t="shared" si="3"/>
        <v>0.91623699999999986</v>
      </c>
      <c r="K32" s="702">
        <f t="shared" si="3"/>
        <v>0.94430399999999992</v>
      </c>
      <c r="L32" s="702">
        <f t="shared" si="3"/>
        <v>1.021158</v>
      </c>
      <c r="M32" s="702">
        <f t="shared" si="3"/>
        <v>1.0898429999999999</v>
      </c>
      <c r="N32" s="702">
        <f t="shared" si="3"/>
        <v>1.036632</v>
      </c>
      <c r="O32" s="702">
        <f t="shared" si="3"/>
        <v>1.0182100000000001</v>
      </c>
      <c r="P32" s="703">
        <f t="shared" si="2"/>
        <v>11.415717999999998</v>
      </c>
      <c r="R32" s="1790" t="s">
        <v>60</v>
      </c>
      <c r="S32" s="1790">
        <v>5.8330950000000001</v>
      </c>
      <c r="T32" s="1790">
        <v>5.5423279999999995</v>
      </c>
      <c r="U32" s="1790">
        <v>5.7981930000000004</v>
      </c>
      <c r="V32" s="1790">
        <v>5.6423120000000013</v>
      </c>
      <c r="W32" s="1790">
        <v>5.428185</v>
      </c>
      <c r="X32" s="1790">
        <v>4.4690340000000006</v>
      </c>
      <c r="Y32" s="1790">
        <v>4.2943330000000008</v>
      </c>
      <c r="Z32" s="1790">
        <v>3.8339099999999999</v>
      </c>
      <c r="AA32" s="1790">
        <v>3.2155689999999999</v>
      </c>
      <c r="AB32" s="1790">
        <v>3.4450160000000007</v>
      </c>
      <c r="AC32" s="1790">
        <v>4.1339639999999997</v>
      </c>
      <c r="AD32" s="1790">
        <v>5.3854189999999997</v>
      </c>
      <c r="AE32" s="1790">
        <v>57.021358000000006</v>
      </c>
    </row>
    <row r="33" spans="1:31" ht="23.1" customHeight="1" x14ac:dyDescent="0.3">
      <c r="A33" s="693"/>
      <c r="B33" s="704">
        <f t="shared" si="1"/>
        <v>26</v>
      </c>
      <c r="C33" s="701" t="str">
        <f t="shared" si="3"/>
        <v>Electro Zaña S.A.C.</v>
      </c>
      <c r="D33" s="702">
        <f t="shared" si="3"/>
        <v>9.6739740000000012</v>
      </c>
      <c r="E33" s="702">
        <f t="shared" si="3"/>
        <v>8.9907129999999995</v>
      </c>
      <c r="F33" s="702">
        <f t="shared" si="3"/>
        <v>9.2962239999999987</v>
      </c>
      <c r="G33" s="702">
        <f t="shared" si="3"/>
        <v>8.346661000000001</v>
      </c>
      <c r="H33" s="702">
        <f t="shared" si="3"/>
        <v>9.0790390000000016</v>
      </c>
      <c r="I33" s="702">
        <f t="shared" si="3"/>
        <v>8.7649079999999984</v>
      </c>
      <c r="J33" s="702">
        <f t="shared" si="3"/>
        <v>5.9097910000000002</v>
      </c>
      <c r="K33" s="702">
        <f t="shared" si="3"/>
        <v>4.2101120000000005</v>
      </c>
      <c r="L33" s="702">
        <f t="shared" si="3"/>
        <v>2.8844620000000001</v>
      </c>
      <c r="M33" s="702">
        <f t="shared" si="3"/>
        <v>3.9163170000000003</v>
      </c>
      <c r="N33" s="702">
        <f t="shared" si="3"/>
        <v>2.479724</v>
      </c>
      <c r="O33" s="702">
        <f t="shared" si="3"/>
        <v>4.5551550000000001</v>
      </c>
      <c r="P33" s="703">
        <f t="shared" si="2"/>
        <v>78.107080000000011</v>
      </c>
      <c r="R33" s="1790" t="s">
        <v>62</v>
      </c>
      <c r="S33" s="1790">
        <v>0.89728300000000005</v>
      </c>
      <c r="T33" s="1790">
        <v>0.83560899999999994</v>
      </c>
      <c r="U33" s="1790">
        <v>0.91846299999999992</v>
      </c>
      <c r="V33" s="1790">
        <v>0.92235600000000006</v>
      </c>
      <c r="W33" s="1790">
        <v>0.91588899999999995</v>
      </c>
      <c r="X33" s="1790">
        <v>0.89973399999999992</v>
      </c>
      <c r="Y33" s="1790">
        <v>0.91623699999999986</v>
      </c>
      <c r="Z33" s="1790">
        <v>0.94430399999999992</v>
      </c>
      <c r="AA33" s="1790">
        <v>1.021158</v>
      </c>
      <c r="AB33" s="1790">
        <v>1.0898429999999999</v>
      </c>
      <c r="AC33" s="1790">
        <v>1.036632</v>
      </c>
      <c r="AD33" s="1790">
        <v>1.0182100000000001</v>
      </c>
      <c r="AE33" s="1790">
        <v>11.415717999999998</v>
      </c>
    </row>
    <row r="34" spans="1:31" ht="23.1" customHeight="1" x14ac:dyDescent="0.3">
      <c r="A34" s="693"/>
      <c r="B34" s="704">
        <f t="shared" si="1"/>
        <v>27</v>
      </c>
      <c r="C34" s="701" t="str">
        <f t="shared" si="3"/>
        <v>Electrocentro S.A.</v>
      </c>
      <c r="D34" s="702">
        <f t="shared" si="3"/>
        <v>9.1295909999999978</v>
      </c>
      <c r="E34" s="702">
        <f t="shared" si="3"/>
        <v>8.3295759999999994</v>
      </c>
      <c r="F34" s="702">
        <f t="shared" si="3"/>
        <v>7.4490299999999996</v>
      </c>
      <c r="G34" s="702">
        <f t="shared" si="3"/>
        <v>7.4965010000000003</v>
      </c>
      <c r="H34" s="702">
        <f t="shared" si="3"/>
        <v>7.8680770000000004</v>
      </c>
      <c r="I34" s="702">
        <f t="shared" si="3"/>
        <v>7.2346510000000013</v>
      </c>
      <c r="J34" s="702">
        <f t="shared" si="3"/>
        <v>6.1615000000000002</v>
      </c>
      <c r="K34" s="702">
        <f t="shared" si="3"/>
        <v>6.6133630000000014</v>
      </c>
      <c r="L34" s="702">
        <f t="shared" si="3"/>
        <v>6.1200139999999994</v>
      </c>
      <c r="M34" s="702">
        <f t="shared" si="3"/>
        <v>6.4513659999999993</v>
      </c>
      <c r="N34" s="702">
        <f t="shared" si="3"/>
        <v>6.8366140000000009</v>
      </c>
      <c r="O34" s="702">
        <f t="shared" si="3"/>
        <v>7.8438510000000008</v>
      </c>
      <c r="P34" s="703">
        <f t="shared" si="2"/>
        <v>87.534133999999995</v>
      </c>
      <c r="R34" s="1790" t="s">
        <v>64</v>
      </c>
      <c r="S34" s="1790">
        <v>9.6739740000000012</v>
      </c>
      <c r="T34" s="1790">
        <v>8.9907129999999995</v>
      </c>
      <c r="U34" s="1790">
        <v>9.2962239999999987</v>
      </c>
      <c r="V34" s="1790">
        <v>8.346661000000001</v>
      </c>
      <c r="W34" s="1790">
        <v>9.0790390000000016</v>
      </c>
      <c r="X34" s="1790">
        <v>8.7649079999999984</v>
      </c>
      <c r="Y34" s="1790">
        <v>5.9097910000000002</v>
      </c>
      <c r="Z34" s="1790">
        <v>4.2101120000000005</v>
      </c>
      <c r="AA34" s="1790">
        <v>2.8844620000000001</v>
      </c>
      <c r="AB34" s="1790">
        <v>3.9163170000000003</v>
      </c>
      <c r="AC34" s="1790">
        <v>2.479724</v>
      </c>
      <c r="AD34" s="1790">
        <v>4.5551550000000001</v>
      </c>
      <c r="AE34" s="1790">
        <v>78.107080000000011</v>
      </c>
    </row>
    <row r="35" spans="1:31" ht="23.1" customHeight="1" x14ac:dyDescent="0.3">
      <c r="A35" s="693"/>
      <c r="B35" s="704">
        <f t="shared" si="1"/>
        <v>28</v>
      </c>
      <c r="C35" s="701" t="str">
        <f t="shared" si="3"/>
        <v>Electronoroeste S. A.</v>
      </c>
      <c r="D35" s="702">
        <f t="shared" si="3"/>
        <v>32.323219999999999</v>
      </c>
      <c r="E35" s="702">
        <f t="shared" si="3"/>
        <v>31.149340000000002</v>
      </c>
      <c r="F35" s="702">
        <f t="shared" si="3"/>
        <v>32.921175000000005</v>
      </c>
      <c r="G35" s="702">
        <f t="shared" si="3"/>
        <v>33.440863999999998</v>
      </c>
      <c r="H35" s="702">
        <f t="shared" si="3"/>
        <v>30.588167000000002</v>
      </c>
      <c r="I35" s="702">
        <f t="shared" si="3"/>
        <v>32.348267</v>
      </c>
      <c r="J35" s="702">
        <f t="shared" si="3"/>
        <v>24.564960000000003</v>
      </c>
      <c r="K35" s="702">
        <f t="shared" si="3"/>
        <v>14.864191999999999</v>
      </c>
      <c r="L35" s="702">
        <f t="shared" si="3"/>
        <v>14.220052000000001</v>
      </c>
      <c r="M35" s="702">
        <f t="shared" si="3"/>
        <v>14.756237</v>
      </c>
      <c r="N35" s="702">
        <f t="shared" si="3"/>
        <v>14.010062999999999</v>
      </c>
      <c r="O35" s="702">
        <f t="shared" si="3"/>
        <v>13.232322999999997</v>
      </c>
      <c r="P35" s="703">
        <f t="shared" si="2"/>
        <v>288.41886000000005</v>
      </c>
      <c r="R35" s="1790" t="s">
        <v>66</v>
      </c>
      <c r="S35" s="1790">
        <v>9.1295909999999978</v>
      </c>
      <c r="T35" s="1790">
        <v>8.3295759999999994</v>
      </c>
      <c r="U35" s="1790">
        <v>7.4490299999999996</v>
      </c>
      <c r="V35" s="1790">
        <v>7.4965010000000003</v>
      </c>
      <c r="W35" s="1790">
        <v>7.8680770000000004</v>
      </c>
      <c r="X35" s="1790">
        <v>7.2346510000000013</v>
      </c>
      <c r="Y35" s="1790">
        <v>6.1615000000000002</v>
      </c>
      <c r="Z35" s="1790">
        <v>6.6133630000000014</v>
      </c>
      <c r="AA35" s="1790">
        <v>6.1200139999999994</v>
      </c>
      <c r="AB35" s="1790">
        <v>6.4513659999999993</v>
      </c>
      <c r="AC35" s="1790">
        <v>6.8366140000000009</v>
      </c>
      <c r="AD35" s="1790">
        <v>7.8438510000000008</v>
      </c>
      <c r="AE35" s="1790">
        <v>87.534133999999995</v>
      </c>
    </row>
    <row r="36" spans="1:31" ht="23.1" customHeight="1" x14ac:dyDescent="0.3">
      <c r="A36" s="693"/>
      <c r="B36" s="704">
        <f t="shared" si="1"/>
        <v>29</v>
      </c>
      <c r="C36" s="701" t="str">
        <f t="shared" si="3"/>
        <v>Electronorte S.A.</v>
      </c>
      <c r="D36" s="702">
        <f t="shared" si="3"/>
        <v>1.4440819999999999</v>
      </c>
      <c r="E36" s="702">
        <f t="shared" si="3"/>
        <v>1.22766</v>
      </c>
      <c r="F36" s="702">
        <f t="shared" si="3"/>
        <v>1.3621750000000001</v>
      </c>
      <c r="G36" s="702">
        <f t="shared" si="3"/>
        <v>1.4174069999999999</v>
      </c>
      <c r="H36" s="702">
        <f t="shared" si="3"/>
        <v>1.2493620000000001</v>
      </c>
      <c r="I36" s="702">
        <f t="shared" si="3"/>
        <v>1.299264</v>
      </c>
      <c r="J36" s="702">
        <f t="shared" si="3"/>
        <v>1.2689280000000001</v>
      </c>
      <c r="K36" s="702">
        <f t="shared" si="3"/>
        <v>1.2139389999999999</v>
      </c>
      <c r="L36" s="702">
        <f t="shared" si="3"/>
        <v>1.1443919999999999</v>
      </c>
      <c r="M36" s="702">
        <f t="shared" si="3"/>
        <v>1.3594560000000002</v>
      </c>
      <c r="N36" s="702">
        <f t="shared" si="3"/>
        <v>0.94188999999999989</v>
      </c>
      <c r="O36" s="702">
        <f t="shared" si="3"/>
        <v>1.4751339999999999</v>
      </c>
      <c r="P36" s="703">
        <f t="shared" si="2"/>
        <v>15.403689</v>
      </c>
      <c r="R36" s="1790" t="s">
        <v>68</v>
      </c>
      <c r="S36" s="1790">
        <v>32.323219999999999</v>
      </c>
      <c r="T36" s="1790">
        <v>31.149340000000002</v>
      </c>
      <c r="U36" s="1790">
        <v>32.921175000000005</v>
      </c>
      <c r="V36" s="1790">
        <v>33.440863999999998</v>
      </c>
      <c r="W36" s="1790">
        <v>30.588167000000002</v>
      </c>
      <c r="X36" s="1790">
        <v>32.348267</v>
      </c>
      <c r="Y36" s="1790">
        <v>24.564960000000003</v>
      </c>
      <c r="Z36" s="1790">
        <v>14.864191999999999</v>
      </c>
      <c r="AA36" s="1790">
        <v>14.220052000000001</v>
      </c>
      <c r="AB36" s="1790">
        <v>14.756237</v>
      </c>
      <c r="AC36" s="1790">
        <v>14.010062999999999</v>
      </c>
      <c r="AD36" s="1790">
        <v>13.232322999999997</v>
      </c>
      <c r="AE36" s="1790">
        <v>288.41886000000005</v>
      </c>
    </row>
    <row r="37" spans="1:31" ht="23.1" customHeight="1" x14ac:dyDescent="0.3">
      <c r="A37" s="693"/>
      <c r="B37" s="704">
        <f t="shared" si="1"/>
        <v>30</v>
      </c>
      <c r="C37" s="701" t="str">
        <f t="shared" si="3"/>
        <v>Electroperú S. A.</v>
      </c>
      <c r="D37" s="702">
        <f t="shared" si="3"/>
        <v>587.98697299999992</v>
      </c>
      <c r="E37" s="702">
        <f t="shared" si="3"/>
        <v>543.51898299999993</v>
      </c>
      <c r="F37" s="702">
        <f t="shared" si="3"/>
        <v>455.88550600000002</v>
      </c>
      <c r="G37" s="702">
        <f t="shared" si="3"/>
        <v>609.56143400000008</v>
      </c>
      <c r="H37" s="702">
        <f t="shared" si="3"/>
        <v>627.12455</v>
      </c>
      <c r="I37" s="702">
        <f t="shared" si="3"/>
        <v>586.83500299999992</v>
      </c>
      <c r="J37" s="702">
        <f t="shared" si="3"/>
        <v>612.06720000000007</v>
      </c>
      <c r="K37" s="702">
        <f t="shared" si="3"/>
        <v>619.40901299999996</v>
      </c>
      <c r="L37" s="702">
        <f t="shared" si="3"/>
        <v>555.65950499999997</v>
      </c>
      <c r="M37" s="702">
        <f t="shared" si="3"/>
        <v>563.70201399999996</v>
      </c>
      <c r="N37" s="702">
        <f t="shared" si="3"/>
        <v>553.58596599999998</v>
      </c>
      <c r="O37" s="702">
        <f t="shared" si="3"/>
        <v>630.54384899999991</v>
      </c>
      <c r="P37" s="703">
        <f t="shared" si="2"/>
        <v>6945.8799959999988</v>
      </c>
      <c r="R37" s="1790" t="s">
        <v>70</v>
      </c>
      <c r="S37" s="1790">
        <v>1.4440819999999999</v>
      </c>
      <c r="T37" s="1790">
        <v>1.22766</v>
      </c>
      <c r="U37" s="1790">
        <v>1.3621750000000001</v>
      </c>
      <c r="V37" s="1790">
        <v>1.4174069999999999</v>
      </c>
      <c r="W37" s="1790">
        <v>1.2493620000000001</v>
      </c>
      <c r="X37" s="1790">
        <v>1.299264</v>
      </c>
      <c r="Y37" s="1790">
        <v>1.2689280000000001</v>
      </c>
      <c r="Z37" s="1790">
        <v>1.2139389999999999</v>
      </c>
      <c r="AA37" s="1790">
        <v>1.1443919999999999</v>
      </c>
      <c r="AB37" s="1790">
        <v>1.3594560000000002</v>
      </c>
      <c r="AC37" s="1790">
        <v>0.94188999999999989</v>
      </c>
      <c r="AD37" s="1790">
        <v>1.4751339999999999</v>
      </c>
      <c r="AE37" s="1790">
        <v>15.403689</v>
      </c>
    </row>
    <row r="38" spans="1:31" ht="23.1" customHeight="1" x14ac:dyDescent="0.3">
      <c r="A38" s="693"/>
      <c r="B38" s="704">
        <f t="shared" si="1"/>
        <v>31</v>
      </c>
      <c r="C38" s="701" t="str">
        <f t="shared" si="3"/>
        <v>Emp. de Generación Eléctrica de Arequipa S. A.</v>
      </c>
      <c r="D38" s="702">
        <f t="shared" si="3"/>
        <v>52.876527000000003</v>
      </c>
      <c r="E38" s="702">
        <f t="shared" si="3"/>
        <v>48.521332999999998</v>
      </c>
      <c r="F38" s="702">
        <f t="shared" si="3"/>
        <v>125.46849299999998</v>
      </c>
      <c r="G38" s="702">
        <f t="shared" si="3"/>
        <v>100.36056700000002</v>
      </c>
      <c r="H38" s="702">
        <f t="shared" si="3"/>
        <v>67.409192000000004</v>
      </c>
      <c r="I38" s="702">
        <f t="shared" si="3"/>
        <v>66.634552999999997</v>
      </c>
      <c r="J38" s="702">
        <f t="shared" si="3"/>
        <v>71.897445000000005</v>
      </c>
      <c r="K38" s="702">
        <f t="shared" si="3"/>
        <v>75.047345000000007</v>
      </c>
      <c r="L38" s="702">
        <f t="shared" si="3"/>
        <v>68.289929999999998</v>
      </c>
      <c r="M38" s="702">
        <f t="shared" si="3"/>
        <v>71.206492000000011</v>
      </c>
      <c r="N38" s="702">
        <f t="shared" si="3"/>
        <v>68.202784000000023</v>
      </c>
      <c r="O38" s="702">
        <f t="shared" si="3"/>
        <v>69.435507000000015</v>
      </c>
      <c r="P38" s="703">
        <f t="shared" si="2"/>
        <v>885.35016800000017</v>
      </c>
      <c r="R38" s="1790" t="s">
        <v>72</v>
      </c>
      <c r="S38" s="1790">
        <v>587.98697299999992</v>
      </c>
      <c r="T38" s="1790">
        <v>543.51898299999993</v>
      </c>
      <c r="U38" s="1790">
        <v>455.88550600000002</v>
      </c>
      <c r="V38" s="1790">
        <v>609.56143400000008</v>
      </c>
      <c r="W38" s="1790">
        <v>627.12455</v>
      </c>
      <c r="X38" s="1790">
        <v>586.83500299999992</v>
      </c>
      <c r="Y38" s="1790">
        <v>612.06720000000007</v>
      </c>
      <c r="Z38" s="1790">
        <v>619.40901299999996</v>
      </c>
      <c r="AA38" s="1790">
        <v>555.65950499999997</v>
      </c>
      <c r="AB38" s="1790">
        <v>563.70201399999996</v>
      </c>
      <c r="AC38" s="1790">
        <v>553.58596599999998</v>
      </c>
      <c r="AD38" s="1790">
        <v>630.54384899999991</v>
      </c>
      <c r="AE38" s="1790">
        <v>6945.8799959999988</v>
      </c>
    </row>
    <row r="39" spans="1:31" ht="23.1" customHeight="1" x14ac:dyDescent="0.3">
      <c r="A39" s="693"/>
      <c r="B39" s="704">
        <f t="shared" si="1"/>
        <v>32</v>
      </c>
      <c r="C39" s="701" t="str">
        <f t="shared" si="3"/>
        <v>Emp. de Generación Eléctrica del Sur S. A.</v>
      </c>
      <c r="D39" s="702">
        <f t="shared" si="3"/>
        <v>12.201469000000001</v>
      </c>
      <c r="E39" s="702">
        <f t="shared" si="3"/>
        <v>11.315114999999999</v>
      </c>
      <c r="F39" s="702">
        <f t="shared" si="3"/>
        <v>10.142302000000001</v>
      </c>
      <c r="G39" s="702">
        <f t="shared" si="3"/>
        <v>8.5777149999999995</v>
      </c>
      <c r="H39" s="702">
        <f t="shared" si="3"/>
        <v>6.3698399999999999</v>
      </c>
      <c r="I39" s="702">
        <f t="shared" si="3"/>
        <v>12.333869</v>
      </c>
      <c r="J39" s="702">
        <f t="shared" si="3"/>
        <v>14.266136999999999</v>
      </c>
      <c r="K39" s="702">
        <f t="shared" si="3"/>
        <v>9.8473589999999991</v>
      </c>
      <c r="L39" s="702">
        <f t="shared" si="3"/>
        <v>12.930254000000001</v>
      </c>
      <c r="M39" s="702">
        <f t="shared" si="3"/>
        <v>10.751531</v>
      </c>
      <c r="N39" s="702">
        <f t="shared" si="3"/>
        <v>7.8482459999999996</v>
      </c>
      <c r="O39" s="702">
        <f t="shared" si="3"/>
        <v>8.0786700000000007</v>
      </c>
      <c r="P39" s="703">
        <f t="shared" si="2"/>
        <v>124.66250700000001</v>
      </c>
      <c r="R39" s="1790" t="s">
        <v>74</v>
      </c>
      <c r="S39" s="1790">
        <v>52.876527000000003</v>
      </c>
      <c r="T39" s="1790">
        <v>48.521332999999998</v>
      </c>
      <c r="U39" s="1790">
        <v>125.46849299999998</v>
      </c>
      <c r="V39" s="1790">
        <v>100.36056700000002</v>
      </c>
      <c r="W39" s="1790">
        <v>67.409192000000004</v>
      </c>
      <c r="X39" s="1790">
        <v>66.634552999999997</v>
      </c>
      <c r="Y39" s="1790">
        <v>71.897445000000005</v>
      </c>
      <c r="Z39" s="1790">
        <v>75.047345000000007</v>
      </c>
      <c r="AA39" s="1790">
        <v>68.289929999999998</v>
      </c>
      <c r="AB39" s="1790">
        <v>71.206492000000011</v>
      </c>
      <c r="AC39" s="1790">
        <v>68.202784000000023</v>
      </c>
      <c r="AD39" s="1790">
        <v>69.435507000000015</v>
      </c>
      <c r="AE39" s="1790">
        <v>885.35016800000017</v>
      </c>
    </row>
    <row r="40" spans="1:31" ht="23.1" customHeight="1" x14ac:dyDescent="0.3">
      <c r="A40" s="693"/>
      <c r="B40" s="704">
        <f t="shared" si="1"/>
        <v>33</v>
      </c>
      <c r="C40" s="701" t="str">
        <f t="shared" si="3"/>
        <v>Emp. Gen y Comercializadora de Serv Pub de Elec. Pangoa</v>
      </c>
      <c r="D40" s="702">
        <f t="shared" si="3"/>
        <v>0.37100100000000003</v>
      </c>
      <c r="E40" s="702">
        <f t="shared" si="3"/>
        <v>0.34366799999999997</v>
      </c>
      <c r="F40" s="702">
        <f t="shared" si="3"/>
        <v>0.36309599999999997</v>
      </c>
      <c r="G40" s="702">
        <f t="shared" si="3"/>
        <v>0.36315600000000003</v>
      </c>
      <c r="H40" s="702">
        <f t="shared" si="3"/>
        <v>0.34390599999999999</v>
      </c>
      <c r="I40" s="702">
        <f t="shared" si="3"/>
        <v>0.27085300000000001</v>
      </c>
      <c r="J40" s="702">
        <f t="shared" si="3"/>
        <v>0.273142</v>
      </c>
      <c r="K40" s="702">
        <f t="shared" si="3"/>
        <v>0.23456700000000003</v>
      </c>
      <c r="L40" s="702">
        <f t="shared" si="3"/>
        <v>0.17443500000000001</v>
      </c>
      <c r="M40" s="702">
        <f t="shared" si="3"/>
        <v>0.17235600000000001</v>
      </c>
      <c r="N40" s="702">
        <f t="shared" si="3"/>
        <v>0.181224</v>
      </c>
      <c r="O40" s="702">
        <f t="shared" si="3"/>
        <v>0.26839400000000002</v>
      </c>
      <c r="P40" s="703">
        <f t="shared" si="2"/>
        <v>3.3597979999999996</v>
      </c>
      <c r="R40" s="1790" t="s">
        <v>76</v>
      </c>
      <c r="S40" s="1790">
        <v>12.201469000000001</v>
      </c>
      <c r="T40" s="1790">
        <v>11.315114999999999</v>
      </c>
      <c r="U40" s="1790">
        <v>10.142302000000001</v>
      </c>
      <c r="V40" s="1790">
        <v>8.5777149999999995</v>
      </c>
      <c r="W40" s="1790">
        <v>6.3698399999999999</v>
      </c>
      <c r="X40" s="1790">
        <v>12.333869</v>
      </c>
      <c r="Y40" s="1790">
        <v>14.266136999999999</v>
      </c>
      <c r="Z40" s="1790">
        <v>9.8473589999999991</v>
      </c>
      <c r="AA40" s="1790">
        <v>12.930254000000001</v>
      </c>
      <c r="AB40" s="1790">
        <v>10.751531</v>
      </c>
      <c r="AC40" s="1790">
        <v>7.8482459999999996</v>
      </c>
      <c r="AD40" s="1790">
        <v>8.0786700000000007</v>
      </c>
      <c r="AE40" s="1790">
        <v>124.66250700000001</v>
      </c>
    </row>
    <row r="41" spans="1:31" ht="23.1" customHeight="1" x14ac:dyDescent="0.3">
      <c r="A41" s="693"/>
      <c r="B41" s="704">
        <f t="shared" si="1"/>
        <v>34</v>
      </c>
      <c r="C41" s="701" t="str">
        <f t="shared" si="3"/>
        <v>Empresa de Generación Eléctrica Canchayllo S.A.C.</v>
      </c>
      <c r="D41" s="702">
        <f t="shared" si="3"/>
        <v>3.7306219999999999</v>
      </c>
      <c r="E41" s="702">
        <f t="shared" si="3"/>
        <v>3.377526</v>
      </c>
      <c r="F41" s="702">
        <f t="shared" si="3"/>
        <v>0.70446500000000001</v>
      </c>
      <c r="G41" s="702">
        <f t="shared" si="3"/>
        <v>0</v>
      </c>
      <c r="H41" s="702">
        <f t="shared" si="3"/>
        <v>2.5417979999999996</v>
      </c>
      <c r="I41" s="702">
        <f t="shared" si="3"/>
        <v>1.919373</v>
      </c>
      <c r="J41" s="702">
        <f t="shared" si="3"/>
        <v>1.6875550000000001</v>
      </c>
      <c r="K41" s="702">
        <f t="shared" si="3"/>
        <v>3.6099229999999998</v>
      </c>
      <c r="L41" s="702">
        <f t="shared" si="3"/>
        <v>3.6631320000000001</v>
      </c>
      <c r="M41" s="702">
        <f t="shared" si="3"/>
        <v>3.6806320000000001</v>
      </c>
      <c r="N41" s="702">
        <f t="shared" si="3"/>
        <v>3.2692869999999998</v>
      </c>
      <c r="O41" s="702">
        <f t="shared" si="3"/>
        <v>3.1843739999999996</v>
      </c>
      <c r="P41" s="703">
        <f t="shared" si="2"/>
        <v>31.368686999999994</v>
      </c>
      <c r="R41" s="1790" t="s">
        <v>78</v>
      </c>
      <c r="S41" s="1790">
        <v>0.37100100000000003</v>
      </c>
      <c r="T41" s="1790">
        <v>0.34366799999999997</v>
      </c>
      <c r="U41" s="1790">
        <v>0.36309599999999997</v>
      </c>
      <c r="V41" s="1790">
        <v>0.36315600000000003</v>
      </c>
      <c r="W41" s="1790">
        <v>0.34390599999999999</v>
      </c>
      <c r="X41" s="1790">
        <v>0.27085300000000001</v>
      </c>
      <c r="Y41" s="1790">
        <v>0.273142</v>
      </c>
      <c r="Z41" s="1790">
        <v>0.23456700000000003</v>
      </c>
      <c r="AA41" s="1790">
        <v>0.17443500000000001</v>
      </c>
      <c r="AB41" s="1790">
        <v>0.17235600000000001</v>
      </c>
      <c r="AC41" s="1790">
        <v>0.181224</v>
      </c>
      <c r="AD41" s="1790">
        <v>0.26839400000000002</v>
      </c>
      <c r="AE41" s="1790">
        <v>3.3597979999999996</v>
      </c>
    </row>
    <row r="42" spans="1:31" ht="23.1" customHeight="1" x14ac:dyDescent="0.3">
      <c r="A42" s="693"/>
      <c r="B42" s="704">
        <f t="shared" si="1"/>
        <v>35</v>
      </c>
      <c r="C42" s="701" t="str">
        <f t="shared" si="3"/>
        <v>Empresa de Generación Eléctrica Junín S.A.C.</v>
      </c>
      <c r="D42" s="702">
        <f t="shared" si="3"/>
        <v>53.395756000000006</v>
      </c>
      <c r="E42" s="702">
        <f t="shared" si="3"/>
        <v>49.981115999999993</v>
      </c>
      <c r="F42" s="702">
        <f t="shared" si="3"/>
        <v>53.387744000000005</v>
      </c>
      <c r="G42" s="702">
        <f t="shared" si="3"/>
        <v>45.597288000000006</v>
      </c>
      <c r="H42" s="702">
        <f t="shared" si="3"/>
        <v>28.781179999999999</v>
      </c>
      <c r="I42" s="702">
        <f t="shared" si="3"/>
        <v>16.590751999999998</v>
      </c>
      <c r="J42" s="702">
        <f t="shared" si="3"/>
        <v>12.050510000000001</v>
      </c>
      <c r="K42" s="702">
        <f t="shared" si="3"/>
        <v>10.596432</v>
      </c>
      <c r="L42" s="702">
        <f t="shared" si="3"/>
        <v>9.6338060000000016</v>
      </c>
      <c r="M42" s="702">
        <f t="shared" si="3"/>
        <v>13.386516</v>
      </c>
      <c r="N42" s="702">
        <f t="shared" si="3"/>
        <v>37.672151999999997</v>
      </c>
      <c r="O42" s="702">
        <f t="shared" si="3"/>
        <v>45.282679999999999</v>
      </c>
      <c r="P42" s="703">
        <f t="shared" si="2"/>
        <v>376.35593199999994</v>
      </c>
      <c r="R42" s="1790" t="s">
        <v>80</v>
      </c>
      <c r="S42" s="1790">
        <v>3.7306219999999999</v>
      </c>
      <c r="T42" s="1790">
        <v>3.377526</v>
      </c>
      <c r="U42" s="1790">
        <v>0.70446500000000001</v>
      </c>
      <c r="V42" s="1790">
        <v>0</v>
      </c>
      <c r="W42" s="1790">
        <v>2.5417979999999996</v>
      </c>
      <c r="X42" s="1790">
        <v>1.919373</v>
      </c>
      <c r="Y42" s="1790">
        <v>1.6875550000000001</v>
      </c>
      <c r="Z42" s="1790">
        <v>3.6099229999999998</v>
      </c>
      <c r="AA42" s="1790">
        <v>3.6631320000000001</v>
      </c>
      <c r="AB42" s="1790">
        <v>3.6806320000000001</v>
      </c>
      <c r="AC42" s="1790">
        <v>3.2692869999999998</v>
      </c>
      <c r="AD42" s="1790">
        <v>3.1843739999999996</v>
      </c>
      <c r="AE42" s="1790">
        <v>31.368686999999994</v>
      </c>
    </row>
    <row r="43" spans="1:31" ht="23.1" customHeight="1" x14ac:dyDescent="0.3">
      <c r="A43" s="693"/>
      <c r="B43" s="704">
        <f t="shared" si="1"/>
        <v>36</v>
      </c>
      <c r="C43" s="701" t="str">
        <f t="shared" si="3"/>
        <v>Empresa de Generacion Electrica Machupicchu S.A.</v>
      </c>
      <c r="D43" s="702">
        <f t="shared" si="3"/>
        <v>122.30206799999999</v>
      </c>
      <c r="E43" s="702">
        <f t="shared" si="3"/>
        <v>114.77706000000001</v>
      </c>
      <c r="F43" s="702">
        <f t="shared" si="3"/>
        <v>121.78996599999999</v>
      </c>
      <c r="G43" s="702">
        <f t="shared" si="3"/>
        <v>118.102233</v>
      </c>
      <c r="H43" s="702">
        <f t="shared" si="3"/>
        <v>121.988252</v>
      </c>
      <c r="I43" s="702">
        <f t="shared" si="3"/>
        <v>96.943093000000005</v>
      </c>
      <c r="J43" s="702">
        <f t="shared" si="3"/>
        <v>76.891957000000005</v>
      </c>
      <c r="K43" s="702">
        <f t="shared" ref="K43:O93" si="4">+Z44</f>
        <v>77.055593999999999</v>
      </c>
      <c r="L43" s="702">
        <f t="shared" si="4"/>
        <v>84.130672000000004</v>
      </c>
      <c r="M43" s="702">
        <f t="shared" si="4"/>
        <v>87.763803999999993</v>
      </c>
      <c r="N43" s="702">
        <f t="shared" si="4"/>
        <v>107.63136899999999</v>
      </c>
      <c r="O43" s="702">
        <f t="shared" si="4"/>
        <v>122.844606</v>
      </c>
      <c r="P43" s="703">
        <f t="shared" si="2"/>
        <v>1252.2206740000001</v>
      </c>
      <c r="R43" s="1790" t="s">
        <v>82</v>
      </c>
      <c r="S43" s="1790">
        <v>53.395756000000006</v>
      </c>
      <c r="T43" s="1790">
        <v>49.981115999999993</v>
      </c>
      <c r="U43" s="1790">
        <v>53.387744000000005</v>
      </c>
      <c r="V43" s="1790">
        <v>45.597288000000006</v>
      </c>
      <c r="W43" s="1790">
        <v>28.781179999999999</v>
      </c>
      <c r="X43" s="1790">
        <v>16.590751999999998</v>
      </c>
      <c r="Y43" s="1790">
        <v>12.050510000000001</v>
      </c>
      <c r="Z43" s="1790">
        <v>10.596432</v>
      </c>
      <c r="AA43" s="1790">
        <v>9.6338060000000016</v>
      </c>
      <c r="AB43" s="1790">
        <v>13.386516</v>
      </c>
      <c r="AC43" s="1790">
        <v>37.672151999999997</v>
      </c>
      <c r="AD43" s="1790">
        <v>45.282679999999999</v>
      </c>
      <c r="AE43" s="1790">
        <v>376.35593199999994</v>
      </c>
    </row>
    <row r="44" spans="1:31" ht="23.1" customHeight="1" x14ac:dyDescent="0.3">
      <c r="A44" s="693"/>
      <c r="B44" s="704">
        <f t="shared" si="1"/>
        <v>37</v>
      </c>
      <c r="C44" s="701" t="str">
        <f t="shared" ref="C44:J75" si="5">+R45</f>
        <v>Empresa de Generación Eléctrica Rio Baños S.A.C.</v>
      </c>
      <c r="D44" s="702">
        <f t="shared" si="5"/>
        <v>14.196642000000001</v>
      </c>
      <c r="E44" s="702">
        <f t="shared" si="5"/>
        <v>13.351493000000001</v>
      </c>
      <c r="F44" s="702">
        <f t="shared" si="5"/>
        <v>14.818747999999999</v>
      </c>
      <c r="G44" s="702">
        <f t="shared" si="5"/>
        <v>14.333679</v>
      </c>
      <c r="H44" s="702">
        <f t="shared" si="5"/>
        <v>13.984752</v>
      </c>
      <c r="I44" s="702">
        <f t="shared" si="5"/>
        <v>8.2343389999999985</v>
      </c>
      <c r="J44" s="702">
        <f t="shared" si="5"/>
        <v>7.3673140000000004</v>
      </c>
      <c r="K44" s="702">
        <f t="shared" si="4"/>
        <v>7.222658</v>
      </c>
      <c r="L44" s="702">
        <f t="shared" si="4"/>
        <v>6.3083650000000002</v>
      </c>
      <c r="M44" s="702">
        <f t="shared" si="4"/>
        <v>7.7669700000000006</v>
      </c>
      <c r="N44" s="702">
        <f t="shared" si="4"/>
        <v>10.378882000000001</v>
      </c>
      <c r="O44" s="702">
        <f t="shared" si="4"/>
        <v>14.843615</v>
      </c>
      <c r="P44" s="703">
        <f t="shared" si="2"/>
        <v>132.807457</v>
      </c>
      <c r="R44" s="1790" t="s">
        <v>84</v>
      </c>
      <c r="S44" s="1790">
        <v>122.30206799999999</v>
      </c>
      <c r="T44" s="1790">
        <v>114.77706000000001</v>
      </c>
      <c r="U44" s="1790">
        <v>121.78996599999999</v>
      </c>
      <c r="V44" s="1790">
        <v>118.102233</v>
      </c>
      <c r="W44" s="1790">
        <v>121.988252</v>
      </c>
      <c r="X44" s="1790">
        <v>96.943093000000005</v>
      </c>
      <c r="Y44" s="1790">
        <v>76.891957000000005</v>
      </c>
      <c r="Z44" s="1790">
        <v>77.055593999999999</v>
      </c>
      <c r="AA44" s="1790">
        <v>84.130672000000004</v>
      </c>
      <c r="AB44" s="1790">
        <v>87.763803999999993</v>
      </c>
      <c r="AC44" s="1790">
        <v>107.63136899999999</v>
      </c>
      <c r="AD44" s="1790">
        <v>122.844606</v>
      </c>
      <c r="AE44" s="1790">
        <v>1252.2206740000001</v>
      </c>
    </row>
    <row r="45" spans="1:31" ht="23.1" customHeight="1" x14ac:dyDescent="0.3">
      <c r="A45" s="693"/>
      <c r="B45" s="704">
        <f t="shared" si="1"/>
        <v>38</v>
      </c>
      <c r="C45" s="701" t="str">
        <f t="shared" si="5"/>
        <v>Empresa de Generación Eléctrica San Gabán S. A.</v>
      </c>
      <c r="D45" s="702">
        <f t="shared" si="5"/>
        <v>81.332551999999993</v>
      </c>
      <c r="E45" s="702">
        <f t="shared" si="5"/>
        <v>73.378343000000001</v>
      </c>
      <c r="F45" s="702">
        <f t="shared" si="5"/>
        <v>81.805025999999998</v>
      </c>
      <c r="G45" s="702">
        <f t="shared" si="5"/>
        <v>78.633711000000005</v>
      </c>
      <c r="H45" s="702">
        <f t="shared" si="5"/>
        <v>66.526893999999999</v>
      </c>
      <c r="I45" s="702">
        <f t="shared" si="5"/>
        <v>42.810630000000003</v>
      </c>
      <c r="J45" s="702">
        <f t="shared" si="5"/>
        <v>38.486108000000002</v>
      </c>
      <c r="K45" s="702">
        <f t="shared" si="4"/>
        <v>38.586774999999996</v>
      </c>
      <c r="L45" s="702">
        <f t="shared" si="4"/>
        <v>53.569654</v>
      </c>
      <c r="M45" s="702">
        <f t="shared" si="4"/>
        <v>59.495699999999999</v>
      </c>
      <c r="N45" s="702">
        <f t="shared" si="4"/>
        <v>68.905000000000001</v>
      </c>
      <c r="O45" s="702">
        <f t="shared" si="4"/>
        <v>80.664833999999999</v>
      </c>
      <c r="P45" s="703">
        <f t="shared" si="2"/>
        <v>764.19522700000005</v>
      </c>
      <c r="R45" s="1790" t="s">
        <v>86</v>
      </c>
      <c r="S45" s="1790">
        <v>14.196642000000001</v>
      </c>
      <c r="T45" s="1790">
        <v>13.351493000000001</v>
      </c>
      <c r="U45" s="1790">
        <v>14.818747999999999</v>
      </c>
      <c r="V45" s="1790">
        <v>14.333679</v>
      </c>
      <c r="W45" s="1790">
        <v>13.984752</v>
      </c>
      <c r="X45" s="1790">
        <v>8.2343389999999985</v>
      </c>
      <c r="Y45" s="1790">
        <v>7.3673140000000004</v>
      </c>
      <c r="Z45" s="1790">
        <v>7.222658</v>
      </c>
      <c r="AA45" s="1790">
        <v>6.3083650000000002</v>
      </c>
      <c r="AB45" s="1790">
        <v>7.7669700000000006</v>
      </c>
      <c r="AC45" s="1790">
        <v>10.378882000000001</v>
      </c>
      <c r="AD45" s="1790">
        <v>14.843615</v>
      </c>
      <c r="AE45" s="1790">
        <v>132.807457</v>
      </c>
    </row>
    <row r="46" spans="1:31" ht="23.1" customHeight="1" x14ac:dyDescent="0.3">
      <c r="A46" s="693"/>
      <c r="B46" s="704">
        <f t="shared" si="1"/>
        <v>39</v>
      </c>
      <c r="C46" s="701" t="str">
        <f t="shared" si="5"/>
        <v>Empresa de Generación Eléctrica Santa Ana S.R.L.</v>
      </c>
      <c r="D46" s="702">
        <f t="shared" si="5"/>
        <v>15.054590000000001</v>
      </c>
      <c r="E46" s="702">
        <f t="shared" si="5"/>
        <v>14.005364999999999</v>
      </c>
      <c r="F46" s="702">
        <f t="shared" si="5"/>
        <v>14.632353999999999</v>
      </c>
      <c r="G46" s="702">
        <f t="shared" si="5"/>
        <v>13.557272999999999</v>
      </c>
      <c r="H46" s="702">
        <f t="shared" si="5"/>
        <v>14.855386000000001</v>
      </c>
      <c r="I46" s="702">
        <f t="shared" si="5"/>
        <v>14.341666</v>
      </c>
      <c r="J46" s="702">
        <f t="shared" si="5"/>
        <v>14.785140999999999</v>
      </c>
      <c r="K46" s="702">
        <f t="shared" si="4"/>
        <v>11.687623</v>
      </c>
      <c r="L46" s="702">
        <f t="shared" si="4"/>
        <v>11.742245</v>
      </c>
      <c r="M46" s="702">
        <f t="shared" si="4"/>
        <v>10.205563</v>
      </c>
      <c r="N46" s="702">
        <f t="shared" si="4"/>
        <v>13.545807</v>
      </c>
      <c r="O46" s="702">
        <f t="shared" si="4"/>
        <v>14.688610000000001</v>
      </c>
      <c r="P46" s="703">
        <f t="shared" si="2"/>
        <v>163.10162300000002</v>
      </c>
      <c r="R46" s="1790" t="s">
        <v>88</v>
      </c>
      <c r="S46" s="1790">
        <v>81.332551999999993</v>
      </c>
      <c r="T46" s="1790">
        <v>73.378343000000001</v>
      </c>
      <c r="U46" s="1790">
        <v>81.805025999999998</v>
      </c>
      <c r="V46" s="1790">
        <v>78.633711000000005</v>
      </c>
      <c r="W46" s="1790">
        <v>66.526893999999999</v>
      </c>
      <c r="X46" s="1790">
        <v>42.810630000000003</v>
      </c>
      <c r="Y46" s="1790">
        <v>38.486108000000002</v>
      </c>
      <c r="Z46" s="1790">
        <v>38.586774999999996</v>
      </c>
      <c r="AA46" s="1790">
        <v>53.569654</v>
      </c>
      <c r="AB46" s="1790">
        <v>59.495699999999999</v>
      </c>
      <c r="AC46" s="1790">
        <v>68.905000000000001</v>
      </c>
      <c r="AD46" s="1790">
        <v>80.664833999999999</v>
      </c>
      <c r="AE46" s="1790">
        <v>764.19522700000005</v>
      </c>
    </row>
    <row r="47" spans="1:31" ht="23.1" customHeight="1" x14ac:dyDescent="0.3">
      <c r="A47" s="693"/>
      <c r="B47" s="704">
        <f t="shared" si="1"/>
        <v>40</v>
      </c>
      <c r="C47" s="701" t="str">
        <f t="shared" si="5"/>
        <v>Empresa de Generación Huallaga S.A.</v>
      </c>
      <c r="D47" s="702">
        <f t="shared" si="5"/>
        <v>306.38653699999998</v>
      </c>
      <c r="E47" s="702">
        <f t="shared" si="5"/>
        <v>250.694739</v>
      </c>
      <c r="F47" s="702">
        <f t="shared" si="5"/>
        <v>270.48651000000001</v>
      </c>
      <c r="G47" s="702">
        <f t="shared" si="5"/>
        <v>266.62667099999999</v>
      </c>
      <c r="H47" s="702">
        <f t="shared" si="5"/>
        <v>169.99158</v>
      </c>
      <c r="I47" s="702">
        <f t="shared" si="5"/>
        <v>84.220782999999983</v>
      </c>
      <c r="J47" s="702">
        <f t="shared" si="5"/>
        <v>52.865915999999999</v>
      </c>
      <c r="K47" s="702">
        <f t="shared" si="4"/>
        <v>46.571016</v>
      </c>
      <c r="L47" s="702">
        <f t="shared" si="4"/>
        <v>39.960757999999998</v>
      </c>
      <c r="M47" s="702">
        <f t="shared" si="4"/>
        <v>64.571929999999995</v>
      </c>
      <c r="N47" s="702">
        <f t="shared" si="4"/>
        <v>204.795928</v>
      </c>
      <c r="O47" s="702">
        <f t="shared" si="4"/>
        <v>307.48985300000004</v>
      </c>
      <c r="P47" s="703">
        <f t="shared" si="2"/>
        <v>2064.662221</v>
      </c>
      <c r="R47" s="1790" t="s">
        <v>90</v>
      </c>
      <c r="S47" s="1790">
        <v>15.054590000000001</v>
      </c>
      <c r="T47" s="1790">
        <v>14.005364999999999</v>
      </c>
      <c r="U47" s="1790">
        <v>14.632353999999999</v>
      </c>
      <c r="V47" s="1790">
        <v>13.557272999999999</v>
      </c>
      <c r="W47" s="1790">
        <v>14.855386000000001</v>
      </c>
      <c r="X47" s="1790">
        <v>14.341666</v>
      </c>
      <c r="Y47" s="1790">
        <v>14.785140999999999</v>
      </c>
      <c r="Z47" s="1790">
        <v>11.687623</v>
      </c>
      <c r="AA47" s="1790">
        <v>11.742245</v>
      </c>
      <c r="AB47" s="1790">
        <v>10.205563</v>
      </c>
      <c r="AC47" s="1790">
        <v>13.545807</v>
      </c>
      <c r="AD47" s="1790">
        <v>14.688610000000001</v>
      </c>
      <c r="AE47" s="1790">
        <v>163.10162300000002</v>
      </c>
    </row>
    <row r="48" spans="1:31" ht="23.1" customHeight="1" x14ac:dyDescent="0.3">
      <c r="A48" s="693"/>
      <c r="B48" s="704">
        <f t="shared" si="1"/>
        <v>41</v>
      </c>
      <c r="C48" s="701" t="str">
        <f t="shared" si="5"/>
        <v>Empresa de Generación Huanza S.A.</v>
      </c>
      <c r="D48" s="702">
        <f t="shared" si="5"/>
        <v>44.624633000000003</v>
      </c>
      <c r="E48" s="702">
        <f t="shared" si="5"/>
        <v>46.403289999999998</v>
      </c>
      <c r="F48" s="702">
        <f t="shared" si="5"/>
        <v>58.014827999999994</v>
      </c>
      <c r="G48" s="702">
        <f t="shared" si="5"/>
        <v>41.745180000000005</v>
      </c>
      <c r="H48" s="702">
        <f t="shared" si="5"/>
        <v>21.498339999999999</v>
      </c>
      <c r="I48" s="702">
        <f t="shared" si="5"/>
        <v>31.399804</v>
      </c>
      <c r="J48" s="702">
        <f t="shared" si="5"/>
        <v>33.938690000000001</v>
      </c>
      <c r="K48" s="702">
        <f t="shared" si="4"/>
        <v>34.966824000000003</v>
      </c>
      <c r="L48" s="702">
        <f t="shared" si="4"/>
        <v>36.786111592499999</v>
      </c>
      <c r="M48" s="702">
        <f t="shared" si="4"/>
        <v>41.633942282500001</v>
      </c>
      <c r="N48" s="702">
        <f t="shared" si="4"/>
        <v>37.053971482499996</v>
      </c>
      <c r="O48" s="702">
        <f t="shared" si="4"/>
        <v>34.604236239999999</v>
      </c>
      <c r="P48" s="703">
        <f t="shared" si="2"/>
        <v>462.66985059749999</v>
      </c>
      <c r="R48" s="1790" t="s">
        <v>92</v>
      </c>
      <c r="S48" s="1790">
        <v>306.38653699999998</v>
      </c>
      <c r="T48" s="1790">
        <v>250.694739</v>
      </c>
      <c r="U48" s="1790">
        <v>270.48651000000001</v>
      </c>
      <c r="V48" s="1790">
        <v>266.62667099999999</v>
      </c>
      <c r="W48" s="1790">
        <v>169.99158</v>
      </c>
      <c r="X48" s="1790">
        <v>84.220782999999983</v>
      </c>
      <c r="Y48" s="1790">
        <v>52.865915999999999</v>
      </c>
      <c r="Z48" s="1790">
        <v>46.571016</v>
      </c>
      <c r="AA48" s="1790">
        <v>39.960757999999998</v>
      </c>
      <c r="AB48" s="1790">
        <v>64.571929999999995</v>
      </c>
      <c r="AC48" s="1790">
        <v>204.795928</v>
      </c>
      <c r="AD48" s="1790">
        <v>307.48985300000004</v>
      </c>
      <c r="AE48" s="1790">
        <v>2064.662221</v>
      </c>
    </row>
    <row r="49" spans="1:31" ht="23.1" customHeight="1" x14ac:dyDescent="0.3">
      <c r="A49" s="693"/>
      <c r="B49" s="704">
        <f t="shared" si="1"/>
        <v>42</v>
      </c>
      <c r="C49" s="701" t="str">
        <f t="shared" si="5"/>
        <v>Empresa de Interés Local Hidroeléctrica S.A. de Chacas</v>
      </c>
      <c r="D49" s="702">
        <f t="shared" si="5"/>
        <v>0.35069499999999998</v>
      </c>
      <c r="E49" s="702">
        <f t="shared" si="5"/>
        <v>0.31769599999999998</v>
      </c>
      <c r="F49" s="702">
        <f t="shared" si="5"/>
        <v>0.37111300000000003</v>
      </c>
      <c r="G49" s="702">
        <f t="shared" si="5"/>
        <v>0.36006199999999999</v>
      </c>
      <c r="H49" s="702">
        <f t="shared" si="5"/>
        <v>0.403582</v>
      </c>
      <c r="I49" s="702">
        <f t="shared" si="5"/>
        <v>0.37703700000000001</v>
      </c>
      <c r="J49" s="702">
        <f t="shared" si="5"/>
        <v>0.39392100000000002</v>
      </c>
      <c r="K49" s="702">
        <f t="shared" si="4"/>
        <v>0.39878000000000002</v>
      </c>
      <c r="L49" s="702">
        <f t="shared" si="4"/>
        <v>0.38280499999999995</v>
      </c>
      <c r="M49" s="702">
        <f t="shared" si="4"/>
        <v>0.39467799999999997</v>
      </c>
      <c r="N49" s="702">
        <f t="shared" si="4"/>
        <v>0.37948699999999996</v>
      </c>
      <c r="O49" s="702">
        <f t="shared" si="4"/>
        <v>0.37511800000000001</v>
      </c>
      <c r="P49" s="703">
        <f t="shared" si="2"/>
        <v>4.5049739999999998</v>
      </c>
      <c r="R49" s="1790" t="s">
        <v>94</v>
      </c>
      <c r="S49" s="1790">
        <v>44.624633000000003</v>
      </c>
      <c r="T49" s="1790">
        <v>46.403289999999998</v>
      </c>
      <c r="U49" s="1790">
        <v>58.014827999999994</v>
      </c>
      <c r="V49" s="1790">
        <v>41.745180000000005</v>
      </c>
      <c r="W49" s="1790">
        <v>21.498339999999999</v>
      </c>
      <c r="X49" s="1790">
        <v>31.399804</v>
      </c>
      <c r="Y49" s="1790">
        <v>33.938690000000001</v>
      </c>
      <c r="Z49" s="1790">
        <v>34.966824000000003</v>
      </c>
      <c r="AA49" s="1790">
        <v>36.786111592499999</v>
      </c>
      <c r="AB49" s="1790">
        <v>41.633942282500001</v>
      </c>
      <c r="AC49" s="1790">
        <v>37.053971482499996</v>
      </c>
      <c r="AD49" s="1790">
        <v>34.604236239999999</v>
      </c>
      <c r="AE49" s="1790">
        <v>462.66985059749999</v>
      </c>
    </row>
    <row r="50" spans="1:31" ht="23.1" customHeight="1" x14ac:dyDescent="0.3">
      <c r="A50" s="693"/>
      <c r="B50" s="704">
        <f t="shared" si="1"/>
        <v>43</v>
      </c>
      <c r="C50" s="701" t="str">
        <f t="shared" si="5"/>
        <v>Empresa Eléctrica Agua Azul S.A.</v>
      </c>
      <c r="D50" s="702">
        <f t="shared" si="5"/>
        <v>14.500102999999999</v>
      </c>
      <c r="E50" s="702">
        <f t="shared" si="5"/>
        <v>13.233729</v>
      </c>
      <c r="F50" s="702">
        <f t="shared" si="5"/>
        <v>14.642106999999999</v>
      </c>
      <c r="G50" s="702">
        <f t="shared" si="5"/>
        <v>13.994120000000001</v>
      </c>
      <c r="H50" s="702">
        <f t="shared" si="5"/>
        <v>13.642845999999999</v>
      </c>
      <c r="I50" s="702">
        <f t="shared" si="5"/>
        <v>5.2928610000000003</v>
      </c>
      <c r="J50" s="702">
        <f t="shared" si="5"/>
        <v>2.407953</v>
      </c>
      <c r="K50" s="702">
        <f t="shared" si="4"/>
        <v>0.96042300000000003</v>
      </c>
      <c r="L50" s="702">
        <f t="shared" si="4"/>
        <v>0.76518799999999998</v>
      </c>
      <c r="M50" s="702">
        <f t="shared" si="4"/>
        <v>2.241892</v>
      </c>
      <c r="N50" s="702">
        <f t="shared" si="4"/>
        <v>3.3104490000000002</v>
      </c>
      <c r="O50" s="702">
        <f t="shared" si="4"/>
        <v>12.261472999999999</v>
      </c>
      <c r="P50" s="703">
        <f t="shared" si="2"/>
        <v>97.25314400000002</v>
      </c>
      <c r="R50" s="1790" t="s">
        <v>96</v>
      </c>
      <c r="S50" s="1790">
        <v>0.35069499999999998</v>
      </c>
      <c r="T50" s="1790">
        <v>0.31769599999999998</v>
      </c>
      <c r="U50" s="1790">
        <v>0.37111300000000003</v>
      </c>
      <c r="V50" s="1790">
        <v>0.36006199999999999</v>
      </c>
      <c r="W50" s="1790">
        <v>0.403582</v>
      </c>
      <c r="X50" s="1790">
        <v>0.37703700000000001</v>
      </c>
      <c r="Y50" s="1790">
        <v>0.39392100000000002</v>
      </c>
      <c r="Z50" s="1790">
        <v>0.39878000000000002</v>
      </c>
      <c r="AA50" s="1790">
        <v>0.38280499999999995</v>
      </c>
      <c r="AB50" s="1790">
        <v>0.39467799999999997</v>
      </c>
      <c r="AC50" s="1790">
        <v>0.37948699999999996</v>
      </c>
      <c r="AD50" s="1790">
        <v>0.37511800000000001</v>
      </c>
      <c r="AE50" s="1790">
        <v>4.5049739999999998</v>
      </c>
    </row>
    <row r="51" spans="1:31" ht="23.1" customHeight="1" x14ac:dyDescent="0.3">
      <c r="A51" s="693"/>
      <c r="B51" s="704">
        <f t="shared" si="1"/>
        <v>44</v>
      </c>
      <c r="C51" s="701" t="str">
        <f t="shared" si="5"/>
        <v>Empresa Eléctrica Rio Doble S.A.</v>
      </c>
      <c r="D51" s="702">
        <f t="shared" si="5"/>
        <v>13.5373</v>
      </c>
      <c r="E51" s="702">
        <f t="shared" si="5"/>
        <v>11.991444999999999</v>
      </c>
      <c r="F51" s="702">
        <f t="shared" si="5"/>
        <v>12.43295</v>
      </c>
      <c r="G51" s="702">
        <f t="shared" si="5"/>
        <v>12.27111</v>
      </c>
      <c r="H51" s="702">
        <f t="shared" si="5"/>
        <v>12.974926</v>
      </c>
      <c r="I51" s="702">
        <f t="shared" si="5"/>
        <v>7.1354519999999999</v>
      </c>
      <c r="J51" s="702">
        <f t="shared" si="5"/>
        <v>3.5094560000000001</v>
      </c>
      <c r="K51" s="702">
        <f t="shared" si="4"/>
        <v>1.7267779999999999</v>
      </c>
      <c r="L51" s="702">
        <f t="shared" si="4"/>
        <v>1.2494529999999997</v>
      </c>
      <c r="M51" s="702">
        <f t="shared" si="4"/>
        <v>1.9122429999999999</v>
      </c>
      <c r="N51" s="702">
        <f t="shared" si="4"/>
        <v>1.0079210000000001</v>
      </c>
      <c r="O51" s="702">
        <f t="shared" si="4"/>
        <v>5.5448810000000002</v>
      </c>
      <c r="P51" s="703">
        <f t="shared" si="2"/>
        <v>85.293914999999998</v>
      </c>
      <c r="R51" s="1790" t="s">
        <v>98</v>
      </c>
      <c r="S51" s="1790">
        <v>14.500102999999999</v>
      </c>
      <c r="T51" s="1790">
        <v>13.233729</v>
      </c>
      <c r="U51" s="1790">
        <v>14.642106999999999</v>
      </c>
      <c r="V51" s="1790">
        <v>13.994120000000001</v>
      </c>
      <c r="W51" s="1790">
        <v>13.642845999999999</v>
      </c>
      <c r="X51" s="1790">
        <v>5.2928610000000003</v>
      </c>
      <c r="Y51" s="1790">
        <v>2.407953</v>
      </c>
      <c r="Z51" s="1790">
        <v>0.96042300000000003</v>
      </c>
      <c r="AA51" s="1790">
        <v>0.76518799999999998</v>
      </c>
      <c r="AB51" s="1790">
        <v>2.241892</v>
      </c>
      <c r="AC51" s="1790">
        <v>3.3104490000000002</v>
      </c>
      <c r="AD51" s="1790">
        <v>12.261472999999999</v>
      </c>
      <c r="AE51" s="1790">
        <v>97.25314400000002</v>
      </c>
    </row>
    <row r="52" spans="1:31" ht="23.1" customHeight="1" x14ac:dyDescent="0.3">
      <c r="A52" s="693"/>
      <c r="B52" s="704">
        <f t="shared" si="1"/>
        <v>45</v>
      </c>
      <c r="C52" s="701" t="str">
        <f t="shared" si="5"/>
        <v>Enel Distribución Perú S.A.A.</v>
      </c>
      <c r="D52" s="702">
        <f t="shared" si="5"/>
        <v>0.53886100000000003</v>
      </c>
      <c r="E52" s="702">
        <f t="shared" si="5"/>
        <v>0.50331000000000004</v>
      </c>
      <c r="F52" s="702">
        <f t="shared" si="5"/>
        <v>0.56062599999999996</v>
      </c>
      <c r="G52" s="702">
        <f t="shared" si="5"/>
        <v>0.54035999999999995</v>
      </c>
      <c r="H52" s="702">
        <f t="shared" si="5"/>
        <v>0.49647500000000006</v>
      </c>
      <c r="I52" s="702">
        <f t="shared" si="5"/>
        <v>0.53824899999999998</v>
      </c>
      <c r="J52" s="702">
        <f t="shared" si="5"/>
        <v>0.60602599999999995</v>
      </c>
      <c r="K52" s="702">
        <f t="shared" si="4"/>
        <v>0</v>
      </c>
      <c r="L52" s="702">
        <f t="shared" si="4"/>
        <v>0</v>
      </c>
      <c r="M52" s="702">
        <f t="shared" si="4"/>
        <v>0</v>
      </c>
      <c r="N52" s="702">
        <f t="shared" si="4"/>
        <v>0</v>
      </c>
      <c r="O52" s="702">
        <f t="shared" si="4"/>
        <v>0</v>
      </c>
      <c r="P52" s="703">
        <f t="shared" si="2"/>
        <v>3.7839070000000006</v>
      </c>
      <c r="R52" s="1790" t="s">
        <v>100</v>
      </c>
      <c r="S52" s="1790">
        <v>13.5373</v>
      </c>
      <c r="T52" s="1790">
        <v>11.991444999999999</v>
      </c>
      <c r="U52" s="1790">
        <v>12.43295</v>
      </c>
      <c r="V52" s="1790">
        <v>12.27111</v>
      </c>
      <c r="W52" s="1790">
        <v>12.974926</v>
      </c>
      <c r="X52" s="1790">
        <v>7.1354519999999999</v>
      </c>
      <c r="Y52" s="1790">
        <v>3.5094560000000001</v>
      </c>
      <c r="Z52" s="1790">
        <v>1.7267779999999999</v>
      </c>
      <c r="AA52" s="1790">
        <v>1.2494529999999997</v>
      </c>
      <c r="AB52" s="1790">
        <v>1.9122429999999999</v>
      </c>
      <c r="AC52" s="1790">
        <v>1.0079210000000001</v>
      </c>
      <c r="AD52" s="1790">
        <v>5.5448810000000002</v>
      </c>
      <c r="AE52" s="1790">
        <v>85.293914999999998</v>
      </c>
    </row>
    <row r="53" spans="1:31" ht="23.1" customHeight="1" x14ac:dyDescent="0.3">
      <c r="A53" s="693"/>
      <c r="B53" s="704">
        <f t="shared" si="1"/>
        <v>46</v>
      </c>
      <c r="C53" s="701" t="str">
        <f t="shared" si="5"/>
        <v>Enel Generación Perú S.A.A.</v>
      </c>
      <c r="D53" s="702">
        <f t="shared" si="5"/>
        <v>739.66102199999989</v>
      </c>
      <c r="E53" s="702">
        <f t="shared" si="5"/>
        <v>740.67575199999999</v>
      </c>
      <c r="F53" s="702">
        <f t="shared" si="5"/>
        <v>664.61279500000012</v>
      </c>
      <c r="G53" s="702">
        <f t="shared" si="5"/>
        <v>602.23908999999992</v>
      </c>
      <c r="H53" s="702">
        <f t="shared" si="5"/>
        <v>698.6436379999999</v>
      </c>
      <c r="I53" s="702">
        <f t="shared" si="5"/>
        <v>693.56855499999972</v>
      </c>
      <c r="J53" s="702">
        <f t="shared" si="5"/>
        <v>738.02874300000008</v>
      </c>
      <c r="K53" s="702">
        <f t="shared" si="4"/>
        <v>0</v>
      </c>
      <c r="L53" s="702">
        <f t="shared" si="4"/>
        <v>0</v>
      </c>
      <c r="M53" s="702">
        <f t="shared" si="4"/>
        <v>0</v>
      </c>
      <c r="N53" s="702">
        <f t="shared" si="4"/>
        <v>0</v>
      </c>
      <c r="O53" s="702">
        <f t="shared" si="4"/>
        <v>0</v>
      </c>
      <c r="P53" s="703">
        <f t="shared" si="2"/>
        <v>4877.4295949999996</v>
      </c>
      <c r="R53" s="1790" t="s">
        <v>102</v>
      </c>
      <c r="S53" s="1790">
        <v>0.53886100000000003</v>
      </c>
      <c r="T53" s="1790">
        <v>0.50331000000000004</v>
      </c>
      <c r="U53" s="1790">
        <v>0.56062599999999996</v>
      </c>
      <c r="V53" s="1790">
        <v>0.54035999999999995</v>
      </c>
      <c r="W53" s="1790">
        <v>0.49647500000000006</v>
      </c>
      <c r="X53" s="1790">
        <v>0.53824899999999998</v>
      </c>
      <c r="Y53" s="1790">
        <v>0.60602599999999995</v>
      </c>
      <c r="Z53" s="1790"/>
      <c r="AA53" s="1790"/>
      <c r="AB53" s="1790"/>
      <c r="AC53" s="1790"/>
      <c r="AD53" s="1790"/>
      <c r="AE53" s="1790">
        <v>3.7839070000000006</v>
      </c>
    </row>
    <row r="54" spans="1:31" ht="23.1" customHeight="1" x14ac:dyDescent="0.3">
      <c r="A54" s="693"/>
      <c r="B54" s="704">
        <f t="shared" si="1"/>
        <v>47</v>
      </c>
      <c r="C54" s="701" t="str">
        <f t="shared" si="5"/>
        <v>Enel Generación Piura S.A.</v>
      </c>
      <c r="D54" s="702">
        <f t="shared" si="5"/>
        <v>31.639302000000001</v>
      </c>
      <c r="E54" s="702">
        <f t="shared" si="5"/>
        <v>27.895852999999999</v>
      </c>
      <c r="F54" s="702">
        <f t="shared" si="5"/>
        <v>27.516090999999999</v>
      </c>
      <c r="G54" s="702">
        <f t="shared" si="5"/>
        <v>27.717749999999999</v>
      </c>
      <c r="H54" s="702">
        <f t="shared" si="5"/>
        <v>32.838934000000002</v>
      </c>
      <c r="I54" s="702">
        <f t="shared" si="5"/>
        <v>43.610560000000007</v>
      </c>
      <c r="J54" s="702">
        <f t="shared" si="5"/>
        <v>35.529655000000005</v>
      </c>
      <c r="K54" s="702">
        <f t="shared" si="4"/>
        <v>29.319740000000003</v>
      </c>
      <c r="L54" s="702">
        <f t="shared" si="4"/>
        <v>35.341037999999998</v>
      </c>
      <c r="M54" s="702">
        <f t="shared" si="4"/>
        <v>35.185448000000001</v>
      </c>
      <c r="N54" s="702">
        <f t="shared" si="4"/>
        <v>30.950556000000002</v>
      </c>
      <c r="O54" s="702">
        <f t="shared" si="4"/>
        <v>29.937904</v>
      </c>
      <c r="P54" s="703">
        <f t="shared" si="2"/>
        <v>387.48283100000009</v>
      </c>
      <c r="R54" s="1790" t="s">
        <v>104</v>
      </c>
      <c r="S54" s="1790">
        <v>739.66102199999989</v>
      </c>
      <c r="T54" s="1790">
        <v>740.67575199999999</v>
      </c>
      <c r="U54" s="1790">
        <v>664.61279500000012</v>
      </c>
      <c r="V54" s="1790">
        <v>602.23908999999992</v>
      </c>
      <c r="W54" s="1790">
        <v>698.6436379999999</v>
      </c>
      <c r="X54" s="1790">
        <v>693.56855499999972</v>
      </c>
      <c r="Y54" s="1790">
        <v>738.02874300000008</v>
      </c>
      <c r="Z54" s="1790"/>
      <c r="AA54" s="1790"/>
      <c r="AB54" s="1790"/>
      <c r="AC54" s="1790"/>
      <c r="AD54" s="1790"/>
      <c r="AE54" s="1790">
        <v>4877.4295949999996</v>
      </c>
    </row>
    <row r="55" spans="1:31" ht="23.1" customHeight="1" x14ac:dyDescent="0.3">
      <c r="A55" s="693"/>
      <c r="B55" s="704">
        <f t="shared" si="1"/>
        <v>48</v>
      </c>
      <c r="C55" s="701" t="str">
        <f t="shared" si="5"/>
        <v>Energía Eólica S.A.</v>
      </c>
      <c r="D55" s="702">
        <f t="shared" si="5"/>
        <v>36.944855999999994</v>
      </c>
      <c r="E55" s="702">
        <f t="shared" si="5"/>
        <v>28.229371</v>
      </c>
      <c r="F55" s="702">
        <f t="shared" si="5"/>
        <v>33.670470999999999</v>
      </c>
      <c r="G55" s="702">
        <f t="shared" si="5"/>
        <v>38.910434000000002</v>
      </c>
      <c r="H55" s="702">
        <f t="shared" si="5"/>
        <v>50.134805999999998</v>
      </c>
      <c r="I55" s="702">
        <f t="shared" si="5"/>
        <v>34.045102</v>
      </c>
      <c r="J55" s="702">
        <f t="shared" si="5"/>
        <v>34.798429999999996</v>
      </c>
      <c r="K55" s="702">
        <f t="shared" si="4"/>
        <v>37.528002999999998</v>
      </c>
      <c r="L55" s="702">
        <f t="shared" si="4"/>
        <v>35.717878000000006</v>
      </c>
      <c r="M55" s="702">
        <f t="shared" si="4"/>
        <v>44.249105999999998</v>
      </c>
      <c r="N55" s="702">
        <f t="shared" si="4"/>
        <v>34.086120000000001</v>
      </c>
      <c r="O55" s="702">
        <f t="shared" si="4"/>
        <v>49.363661999999998</v>
      </c>
      <c r="P55" s="703">
        <f t="shared" si="2"/>
        <v>457.67823899999996</v>
      </c>
      <c r="R55" s="1790" t="s">
        <v>106</v>
      </c>
      <c r="S55" s="1790">
        <v>31.639302000000001</v>
      </c>
      <c r="T55" s="1790">
        <v>27.895852999999999</v>
      </c>
      <c r="U55" s="1790">
        <v>27.516090999999999</v>
      </c>
      <c r="V55" s="1790">
        <v>27.717749999999999</v>
      </c>
      <c r="W55" s="1790">
        <v>32.838934000000002</v>
      </c>
      <c r="X55" s="1790">
        <v>43.610560000000007</v>
      </c>
      <c r="Y55" s="1790">
        <v>35.529655000000005</v>
      </c>
      <c r="Z55" s="1790">
        <v>29.319740000000003</v>
      </c>
      <c r="AA55" s="1790">
        <v>35.341037999999998</v>
      </c>
      <c r="AB55" s="1790">
        <v>35.185448000000001</v>
      </c>
      <c r="AC55" s="1790">
        <v>30.950556000000002</v>
      </c>
      <c r="AD55" s="1790">
        <v>29.937904</v>
      </c>
      <c r="AE55" s="1790">
        <v>387.48283100000009</v>
      </c>
    </row>
    <row r="56" spans="1:31" ht="23.1" customHeight="1" x14ac:dyDescent="0.3">
      <c r="A56" s="693"/>
      <c r="B56" s="704">
        <f t="shared" si="1"/>
        <v>49</v>
      </c>
      <c r="C56" s="701" t="str">
        <f t="shared" si="5"/>
        <v>Energía Renovable del Sur S.A.</v>
      </c>
      <c r="D56" s="702">
        <f t="shared" si="5"/>
        <v>32.831119999999991</v>
      </c>
      <c r="E56" s="702">
        <f t="shared" si="5"/>
        <v>32.223140000000001</v>
      </c>
      <c r="F56" s="702">
        <f t="shared" si="5"/>
        <v>46.261410000000005</v>
      </c>
      <c r="G56" s="702">
        <f t="shared" si="5"/>
        <v>48.0182</v>
      </c>
      <c r="H56" s="702">
        <f t="shared" si="5"/>
        <v>63.264299999999999</v>
      </c>
      <c r="I56" s="702">
        <f t="shared" si="5"/>
        <v>49.634839999999997</v>
      </c>
      <c r="J56" s="702">
        <f t="shared" si="5"/>
        <v>51.105390000000007</v>
      </c>
      <c r="K56" s="702">
        <f t="shared" si="4"/>
        <v>61.885239999999996</v>
      </c>
      <c r="L56" s="702">
        <f t="shared" si="4"/>
        <v>63.896009999999997</v>
      </c>
      <c r="M56" s="702">
        <f t="shared" si="4"/>
        <v>57.970130000000005</v>
      </c>
      <c r="N56" s="702">
        <f t="shared" si="4"/>
        <v>43.337039999999995</v>
      </c>
      <c r="O56" s="702">
        <f t="shared" si="4"/>
        <v>64.499830000000003</v>
      </c>
      <c r="P56" s="703">
        <f t="shared" si="2"/>
        <v>614.92665</v>
      </c>
      <c r="R56" s="1790" t="s">
        <v>108</v>
      </c>
      <c r="S56" s="1790">
        <v>36.944855999999994</v>
      </c>
      <c r="T56" s="1790">
        <v>28.229371</v>
      </c>
      <c r="U56" s="1790">
        <v>33.670470999999999</v>
      </c>
      <c r="V56" s="1790">
        <v>38.910434000000002</v>
      </c>
      <c r="W56" s="1790">
        <v>50.134805999999998</v>
      </c>
      <c r="X56" s="1790">
        <v>34.045102</v>
      </c>
      <c r="Y56" s="1790">
        <v>34.798429999999996</v>
      </c>
      <c r="Z56" s="1790">
        <v>37.528002999999998</v>
      </c>
      <c r="AA56" s="1790">
        <v>35.717878000000006</v>
      </c>
      <c r="AB56" s="1790">
        <v>44.249105999999998</v>
      </c>
      <c r="AC56" s="1790">
        <v>34.086120000000001</v>
      </c>
      <c r="AD56" s="1790">
        <v>49.363661999999998</v>
      </c>
      <c r="AE56" s="1790">
        <v>457.67823899999996</v>
      </c>
    </row>
    <row r="57" spans="1:31" ht="23.1" customHeight="1" x14ac:dyDescent="0.3">
      <c r="A57" s="693"/>
      <c r="B57" s="704">
        <f t="shared" si="1"/>
        <v>50</v>
      </c>
      <c r="C57" s="701" t="str">
        <f t="shared" si="5"/>
        <v>ENGIE EnergÍa Perú S.A.</v>
      </c>
      <c r="D57" s="702">
        <f t="shared" si="5"/>
        <v>470.86466599999994</v>
      </c>
      <c r="E57" s="702">
        <f t="shared" si="5"/>
        <v>520.50087999999994</v>
      </c>
      <c r="F57" s="702">
        <f t="shared" si="5"/>
        <v>647.82034699999997</v>
      </c>
      <c r="G57" s="702">
        <f t="shared" si="5"/>
        <v>558.21889499999986</v>
      </c>
      <c r="H57" s="702">
        <f t="shared" si="5"/>
        <v>761.92701599999998</v>
      </c>
      <c r="I57" s="702">
        <f t="shared" si="5"/>
        <v>743.59553799999992</v>
      </c>
      <c r="J57" s="702">
        <f t="shared" si="5"/>
        <v>823.70074599999998</v>
      </c>
      <c r="K57" s="702">
        <f t="shared" si="4"/>
        <v>806.21883099999991</v>
      </c>
      <c r="L57" s="702">
        <f t="shared" si="4"/>
        <v>842.77808399999981</v>
      </c>
      <c r="M57" s="702">
        <f t="shared" si="4"/>
        <v>828.07285699999989</v>
      </c>
      <c r="N57" s="702">
        <f t="shared" si="4"/>
        <v>745.06533200000024</v>
      </c>
      <c r="O57" s="702">
        <f t="shared" si="4"/>
        <v>493.72826599999996</v>
      </c>
      <c r="P57" s="703">
        <f t="shared" si="2"/>
        <v>8242.4914579999986</v>
      </c>
      <c r="R57" s="1790" t="s">
        <v>110</v>
      </c>
      <c r="S57" s="1790">
        <v>32.831119999999991</v>
      </c>
      <c r="T57" s="1790">
        <v>32.223140000000001</v>
      </c>
      <c r="U57" s="1790">
        <v>46.261410000000005</v>
      </c>
      <c r="V57" s="1790">
        <v>48.0182</v>
      </c>
      <c r="W57" s="1790">
        <v>63.264299999999999</v>
      </c>
      <c r="X57" s="1790">
        <v>49.634839999999997</v>
      </c>
      <c r="Y57" s="1790">
        <v>51.105390000000007</v>
      </c>
      <c r="Z57" s="1790">
        <v>61.885239999999996</v>
      </c>
      <c r="AA57" s="1790">
        <v>63.896009999999997</v>
      </c>
      <c r="AB57" s="1790">
        <v>57.970130000000005</v>
      </c>
      <c r="AC57" s="1790">
        <v>43.337039999999995</v>
      </c>
      <c r="AD57" s="1790">
        <v>64.499830000000003</v>
      </c>
      <c r="AE57" s="1790">
        <v>614.92665</v>
      </c>
    </row>
    <row r="58" spans="1:31" ht="23.1" customHeight="1" x14ac:dyDescent="0.3">
      <c r="A58" s="693"/>
      <c r="B58" s="704">
        <f t="shared" si="1"/>
        <v>51</v>
      </c>
      <c r="C58" s="701" t="str">
        <f t="shared" si="5"/>
        <v>Fénix Power Perú S.A.</v>
      </c>
      <c r="D58" s="702">
        <f t="shared" si="5"/>
        <v>302.38345800000002</v>
      </c>
      <c r="E58" s="702">
        <f t="shared" si="5"/>
        <v>152.40356499999999</v>
      </c>
      <c r="F58" s="702">
        <f t="shared" si="5"/>
        <v>316.67459300000002</v>
      </c>
      <c r="G58" s="702">
        <f t="shared" si="5"/>
        <v>207.344752</v>
      </c>
      <c r="H58" s="702">
        <f t="shared" si="5"/>
        <v>273.43286499999999</v>
      </c>
      <c r="I58" s="702">
        <f t="shared" si="5"/>
        <v>383.72554400000001</v>
      </c>
      <c r="J58" s="702">
        <f t="shared" si="5"/>
        <v>396.89825400000001</v>
      </c>
      <c r="K58" s="702">
        <f t="shared" si="4"/>
        <v>396.916065</v>
      </c>
      <c r="L58" s="702">
        <f t="shared" si="4"/>
        <v>387.288656</v>
      </c>
      <c r="M58" s="702">
        <f t="shared" si="4"/>
        <v>329.94146599999999</v>
      </c>
      <c r="N58" s="702">
        <f t="shared" si="4"/>
        <v>372.94187699999998</v>
      </c>
      <c r="O58" s="702">
        <f t="shared" si="4"/>
        <v>285.47082899999998</v>
      </c>
      <c r="P58" s="703">
        <f t="shared" si="2"/>
        <v>3805.4219240000002</v>
      </c>
      <c r="R58" s="1790" t="s">
        <v>112</v>
      </c>
      <c r="S58" s="1790">
        <v>470.86466599999994</v>
      </c>
      <c r="T58" s="1790">
        <v>520.50087999999994</v>
      </c>
      <c r="U58" s="1790">
        <v>647.82034699999997</v>
      </c>
      <c r="V58" s="1790">
        <v>558.21889499999986</v>
      </c>
      <c r="W58" s="1790">
        <v>761.92701599999998</v>
      </c>
      <c r="X58" s="1790">
        <v>743.59553799999992</v>
      </c>
      <c r="Y58" s="1790">
        <v>823.70074599999998</v>
      </c>
      <c r="Z58" s="1790">
        <v>806.21883099999991</v>
      </c>
      <c r="AA58" s="1790">
        <v>842.77808399999981</v>
      </c>
      <c r="AB58" s="1790">
        <v>828.07285699999989</v>
      </c>
      <c r="AC58" s="1790">
        <v>745.06533200000024</v>
      </c>
      <c r="AD58" s="1790">
        <v>493.72826599999996</v>
      </c>
      <c r="AE58" s="1790">
        <v>8242.4914579999986</v>
      </c>
    </row>
    <row r="59" spans="1:31" ht="23.1" customHeight="1" x14ac:dyDescent="0.3">
      <c r="A59" s="693"/>
      <c r="B59" s="704">
        <f t="shared" si="1"/>
        <v>52</v>
      </c>
      <c r="C59" s="701" t="str">
        <f t="shared" si="5"/>
        <v>Generación Andina S.A.C.</v>
      </c>
      <c r="D59" s="702">
        <f t="shared" si="5"/>
        <v>19.212974000000003</v>
      </c>
      <c r="E59" s="702">
        <f t="shared" si="5"/>
        <v>17.860633</v>
      </c>
      <c r="F59" s="702">
        <f t="shared" si="5"/>
        <v>20.06512</v>
      </c>
      <c r="G59" s="702">
        <f t="shared" si="5"/>
        <v>17.632555</v>
      </c>
      <c r="H59" s="702">
        <f t="shared" si="5"/>
        <v>12.63355</v>
      </c>
      <c r="I59" s="702">
        <f t="shared" si="5"/>
        <v>7.9266459999999999</v>
      </c>
      <c r="J59" s="702">
        <f t="shared" si="5"/>
        <v>6.2621180000000001</v>
      </c>
      <c r="K59" s="702">
        <f t="shared" si="4"/>
        <v>2.7041719999999998</v>
      </c>
      <c r="L59" s="702">
        <f t="shared" si="4"/>
        <v>2.7220880000000003</v>
      </c>
      <c r="M59" s="702">
        <f t="shared" si="4"/>
        <v>8.7950979999999994</v>
      </c>
      <c r="N59" s="702">
        <f t="shared" si="4"/>
        <v>14.788043</v>
      </c>
      <c r="O59" s="702">
        <f t="shared" si="4"/>
        <v>20.803294000000001</v>
      </c>
      <c r="P59" s="703">
        <f t="shared" si="2"/>
        <v>151.40629099999998</v>
      </c>
      <c r="R59" s="1790" t="s">
        <v>114</v>
      </c>
      <c r="S59" s="1790">
        <v>302.38345800000002</v>
      </c>
      <c r="T59" s="1790">
        <v>152.40356499999999</v>
      </c>
      <c r="U59" s="1790">
        <v>316.67459300000002</v>
      </c>
      <c r="V59" s="1790">
        <v>207.344752</v>
      </c>
      <c r="W59" s="1790">
        <v>273.43286499999999</v>
      </c>
      <c r="X59" s="1790">
        <v>383.72554400000001</v>
      </c>
      <c r="Y59" s="1790">
        <v>396.89825400000001</v>
      </c>
      <c r="Z59" s="1790">
        <v>396.916065</v>
      </c>
      <c r="AA59" s="1790">
        <v>387.288656</v>
      </c>
      <c r="AB59" s="1790">
        <v>329.94146599999999</v>
      </c>
      <c r="AC59" s="1790">
        <v>372.94187699999998</v>
      </c>
      <c r="AD59" s="1790">
        <v>285.47082899999998</v>
      </c>
      <c r="AE59" s="1790">
        <v>3805.4219240000002</v>
      </c>
    </row>
    <row r="60" spans="1:31" ht="23.1" customHeight="1" x14ac:dyDescent="0.3">
      <c r="A60" s="693"/>
      <c r="B60" s="704">
        <f t="shared" si="1"/>
        <v>53</v>
      </c>
      <c r="C60" s="701" t="str">
        <f t="shared" si="5"/>
        <v>Generadora de Energía del Perú S.A.</v>
      </c>
      <c r="D60" s="702">
        <f t="shared" si="5"/>
        <v>47.428961000000001</v>
      </c>
      <c r="E60" s="702">
        <f t="shared" si="5"/>
        <v>43.156290999999996</v>
      </c>
      <c r="F60" s="702">
        <f t="shared" si="5"/>
        <v>46.502543000000003</v>
      </c>
      <c r="G60" s="702">
        <f t="shared" si="5"/>
        <v>43.271304999999998</v>
      </c>
      <c r="H60" s="702">
        <f t="shared" si="5"/>
        <v>25.456689000000004</v>
      </c>
      <c r="I60" s="702">
        <f t="shared" si="5"/>
        <v>15.979985000000001</v>
      </c>
      <c r="J60" s="702">
        <f t="shared" si="5"/>
        <v>15.803790999999999</v>
      </c>
      <c r="K60" s="702">
        <f t="shared" si="4"/>
        <v>13.965223000000002</v>
      </c>
      <c r="L60" s="702">
        <f t="shared" si="4"/>
        <v>12.382470999999999</v>
      </c>
      <c r="M60" s="702">
        <f t="shared" si="4"/>
        <v>16.304214000000002</v>
      </c>
      <c r="N60" s="702">
        <f t="shared" si="4"/>
        <v>35.733775000000001</v>
      </c>
      <c r="O60" s="702">
        <f t="shared" si="4"/>
        <v>42.679769</v>
      </c>
      <c r="P60" s="703">
        <f t="shared" si="2"/>
        <v>358.66501700000003</v>
      </c>
      <c r="R60" s="1790" t="s">
        <v>116</v>
      </c>
      <c r="S60" s="1790">
        <v>19.212974000000003</v>
      </c>
      <c r="T60" s="1790">
        <v>17.860633</v>
      </c>
      <c r="U60" s="1790">
        <v>20.06512</v>
      </c>
      <c r="V60" s="1790">
        <v>17.632555</v>
      </c>
      <c r="W60" s="1790">
        <v>12.63355</v>
      </c>
      <c r="X60" s="1790">
        <v>7.9266459999999999</v>
      </c>
      <c r="Y60" s="1790">
        <v>6.2621180000000001</v>
      </c>
      <c r="Z60" s="1790">
        <v>2.7041719999999998</v>
      </c>
      <c r="AA60" s="1790">
        <v>2.7220880000000003</v>
      </c>
      <c r="AB60" s="1790">
        <v>8.7950979999999994</v>
      </c>
      <c r="AC60" s="1790">
        <v>14.788043</v>
      </c>
      <c r="AD60" s="1790">
        <v>20.803294000000001</v>
      </c>
      <c r="AE60" s="1790">
        <v>151.40629099999998</v>
      </c>
    </row>
    <row r="61" spans="1:31" ht="23.1" customHeight="1" x14ac:dyDescent="0.3">
      <c r="A61" s="693"/>
      <c r="B61" s="704">
        <f t="shared" si="1"/>
        <v>54</v>
      </c>
      <c r="C61" s="701" t="str">
        <f t="shared" si="5"/>
        <v>Genrent del Peru S.A.C.</v>
      </c>
      <c r="D61" s="702">
        <f t="shared" si="5"/>
        <v>34.131105000000005</v>
      </c>
      <c r="E61" s="702">
        <f t="shared" si="5"/>
        <v>30.966027</v>
      </c>
      <c r="F61" s="702">
        <f t="shared" si="5"/>
        <v>32.605929000000003</v>
      </c>
      <c r="G61" s="702">
        <f t="shared" si="5"/>
        <v>31.407724999999999</v>
      </c>
      <c r="H61" s="702">
        <f t="shared" si="5"/>
        <v>32.318140999999997</v>
      </c>
      <c r="I61" s="702">
        <f t="shared" si="5"/>
        <v>31.583410999999998</v>
      </c>
      <c r="J61" s="702">
        <f t="shared" si="5"/>
        <v>33.396064000000003</v>
      </c>
      <c r="K61" s="702">
        <f t="shared" si="4"/>
        <v>35.385311000000002</v>
      </c>
      <c r="L61" s="702">
        <f t="shared" si="4"/>
        <v>35.754826000000001</v>
      </c>
      <c r="M61" s="702">
        <f t="shared" si="4"/>
        <v>36.336480000000002</v>
      </c>
      <c r="N61" s="702">
        <f t="shared" si="4"/>
        <v>34.442599000000001</v>
      </c>
      <c r="O61" s="702">
        <f t="shared" si="4"/>
        <v>33.274177000000002</v>
      </c>
      <c r="P61" s="703">
        <f t="shared" si="2"/>
        <v>401.60179500000004</v>
      </c>
      <c r="R61" s="1790" t="s">
        <v>118</v>
      </c>
      <c r="S61" s="1790">
        <v>47.428961000000001</v>
      </c>
      <c r="T61" s="1790">
        <v>43.156290999999996</v>
      </c>
      <c r="U61" s="1790">
        <v>46.502543000000003</v>
      </c>
      <c r="V61" s="1790">
        <v>43.271304999999998</v>
      </c>
      <c r="W61" s="1790">
        <v>25.456689000000004</v>
      </c>
      <c r="X61" s="1790">
        <v>15.979985000000001</v>
      </c>
      <c r="Y61" s="1790">
        <v>15.803790999999999</v>
      </c>
      <c r="Z61" s="1790">
        <v>13.965223000000002</v>
      </c>
      <c r="AA61" s="1790">
        <v>12.382470999999999</v>
      </c>
      <c r="AB61" s="1790">
        <v>16.304214000000002</v>
      </c>
      <c r="AC61" s="1790">
        <v>35.733775000000001</v>
      </c>
      <c r="AD61" s="1790">
        <v>42.679769</v>
      </c>
      <c r="AE61" s="1790">
        <v>358.66501700000003</v>
      </c>
    </row>
    <row r="62" spans="1:31" ht="23.1" customHeight="1" x14ac:dyDescent="0.3">
      <c r="A62" s="693"/>
      <c r="B62" s="704">
        <f t="shared" si="1"/>
        <v>55</v>
      </c>
      <c r="C62" s="701" t="str">
        <f t="shared" si="5"/>
        <v>GM Operaciones S.A.C.</v>
      </c>
      <c r="D62" s="702">
        <f t="shared" si="5"/>
        <v>0</v>
      </c>
      <c r="E62" s="702">
        <f t="shared" si="5"/>
        <v>0</v>
      </c>
      <c r="F62" s="702">
        <f t="shared" si="5"/>
        <v>12.031528000000002</v>
      </c>
      <c r="G62" s="702">
        <f t="shared" si="5"/>
        <v>35.430481</v>
      </c>
      <c r="H62" s="702">
        <f t="shared" si="5"/>
        <v>37.624718000000001</v>
      </c>
      <c r="I62" s="702">
        <f t="shared" si="5"/>
        <v>27.919749000000003</v>
      </c>
      <c r="J62" s="702">
        <f t="shared" si="5"/>
        <v>40.447016999999995</v>
      </c>
      <c r="K62" s="702">
        <f t="shared" si="4"/>
        <v>48.700341999999992</v>
      </c>
      <c r="L62" s="702">
        <f t="shared" si="4"/>
        <v>40.651564</v>
      </c>
      <c r="M62" s="702">
        <f t="shared" si="4"/>
        <v>47.683717999999999</v>
      </c>
      <c r="N62" s="702">
        <f t="shared" si="4"/>
        <v>54.464470000000006</v>
      </c>
      <c r="O62" s="702">
        <f t="shared" si="4"/>
        <v>38.463176000000004</v>
      </c>
      <c r="P62" s="703">
        <f t="shared" si="2"/>
        <v>383.41676299999995</v>
      </c>
      <c r="R62" s="1790" t="s">
        <v>120</v>
      </c>
      <c r="S62" s="1790">
        <v>34.131105000000005</v>
      </c>
      <c r="T62" s="1790">
        <v>30.966027</v>
      </c>
      <c r="U62" s="1790">
        <v>32.605929000000003</v>
      </c>
      <c r="V62" s="1790">
        <v>31.407724999999999</v>
      </c>
      <c r="W62" s="1790">
        <v>32.318140999999997</v>
      </c>
      <c r="X62" s="1790">
        <v>31.583410999999998</v>
      </c>
      <c r="Y62" s="1790">
        <v>33.396064000000003</v>
      </c>
      <c r="Z62" s="1790">
        <v>35.385311000000002</v>
      </c>
      <c r="AA62" s="1790">
        <v>35.754826000000001</v>
      </c>
      <c r="AB62" s="1790">
        <v>36.336480000000002</v>
      </c>
      <c r="AC62" s="1790">
        <v>34.442599000000001</v>
      </c>
      <c r="AD62" s="1790">
        <v>33.274177000000002</v>
      </c>
      <c r="AE62" s="1790">
        <v>401.60179500000004</v>
      </c>
    </row>
    <row r="63" spans="1:31" ht="23.1" customHeight="1" x14ac:dyDescent="0.3">
      <c r="A63" s="693"/>
      <c r="B63" s="704">
        <f t="shared" si="1"/>
        <v>56</v>
      </c>
      <c r="C63" s="701" t="str">
        <f t="shared" si="5"/>
        <v xml:space="preserve">GR Cortarrama S.A.C.             </v>
      </c>
      <c r="D63" s="702">
        <f t="shared" si="5"/>
        <v>0</v>
      </c>
      <c r="E63" s="702">
        <f t="shared" si="5"/>
        <v>0</v>
      </c>
      <c r="F63" s="702">
        <f t="shared" si="5"/>
        <v>0</v>
      </c>
      <c r="G63" s="702">
        <f t="shared" si="5"/>
        <v>0</v>
      </c>
      <c r="H63" s="702">
        <f t="shared" si="5"/>
        <v>0</v>
      </c>
      <c r="I63" s="702">
        <f t="shared" si="5"/>
        <v>0</v>
      </c>
      <c r="J63" s="702">
        <f t="shared" si="5"/>
        <v>5.4572760000000002</v>
      </c>
      <c r="K63" s="702">
        <f t="shared" si="4"/>
        <v>14.867141</v>
      </c>
      <c r="L63" s="702">
        <f t="shared" si="4"/>
        <v>21.588652</v>
      </c>
      <c r="M63" s="702">
        <f t="shared" si="4"/>
        <v>21.278710999999998</v>
      </c>
      <c r="N63" s="702">
        <f t="shared" si="4"/>
        <v>18.488589999999999</v>
      </c>
      <c r="O63" s="702">
        <f t="shared" si="4"/>
        <v>23.110133999999999</v>
      </c>
      <c r="P63" s="703">
        <f t="shared" si="2"/>
        <v>104.790504</v>
      </c>
      <c r="R63" s="1790" t="s">
        <v>122</v>
      </c>
      <c r="S63" s="1790">
        <v>0</v>
      </c>
      <c r="T63" s="1790">
        <v>0</v>
      </c>
      <c r="U63" s="1790">
        <v>12.031528000000002</v>
      </c>
      <c r="V63" s="1790">
        <v>35.430481</v>
      </c>
      <c r="W63" s="1790">
        <v>37.624718000000001</v>
      </c>
      <c r="X63" s="1790">
        <v>27.919749000000003</v>
      </c>
      <c r="Y63" s="1790">
        <v>40.447016999999995</v>
      </c>
      <c r="Z63" s="1790">
        <v>48.700341999999992</v>
      </c>
      <c r="AA63" s="1790">
        <v>40.651564</v>
      </c>
      <c r="AB63" s="1790">
        <v>47.683717999999999</v>
      </c>
      <c r="AC63" s="1790">
        <v>54.464470000000006</v>
      </c>
      <c r="AD63" s="1790">
        <v>38.463176000000004</v>
      </c>
      <c r="AE63" s="1790">
        <v>383.41676299999995</v>
      </c>
    </row>
    <row r="64" spans="1:31" ht="23.1" customHeight="1" x14ac:dyDescent="0.3">
      <c r="A64" s="693"/>
      <c r="B64" s="704">
        <f t="shared" si="1"/>
        <v>57</v>
      </c>
      <c r="C64" s="701" t="str">
        <f t="shared" si="5"/>
        <v>GR Paino S.A.C.</v>
      </c>
      <c r="D64" s="702">
        <f t="shared" si="5"/>
        <v>5.6268190000000002</v>
      </c>
      <c r="E64" s="702">
        <f t="shared" si="5"/>
        <v>5.1524080000000003</v>
      </c>
      <c r="F64" s="702">
        <f t="shared" si="5"/>
        <v>5.0404249999999999</v>
      </c>
      <c r="G64" s="702">
        <f t="shared" si="5"/>
        <v>4.2504430000000006</v>
      </c>
      <c r="H64" s="702">
        <f t="shared" si="5"/>
        <v>5.6636369999999996</v>
      </c>
      <c r="I64" s="702">
        <f t="shared" si="5"/>
        <v>5.3639510000000001</v>
      </c>
      <c r="J64" s="702">
        <f t="shared" si="5"/>
        <v>8.9571149999999999</v>
      </c>
      <c r="K64" s="702">
        <f t="shared" si="4"/>
        <v>7.5314019999999999</v>
      </c>
      <c r="L64" s="702">
        <f t="shared" si="4"/>
        <v>6.9391020000000001</v>
      </c>
      <c r="M64" s="702">
        <f t="shared" si="4"/>
        <v>4.6745359999999998</v>
      </c>
      <c r="N64" s="702">
        <f t="shared" si="4"/>
        <v>3.191427</v>
      </c>
      <c r="O64" s="702">
        <f t="shared" si="4"/>
        <v>3.2528670000000002</v>
      </c>
      <c r="P64" s="703">
        <f t="shared" si="2"/>
        <v>65.644131999999999</v>
      </c>
      <c r="R64" s="1790" t="s">
        <v>124</v>
      </c>
      <c r="S64" s="1790"/>
      <c r="T64" s="1790"/>
      <c r="U64" s="1790"/>
      <c r="V64" s="1790"/>
      <c r="W64" s="1790"/>
      <c r="X64" s="1790"/>
      <c r="Y64" s="1790">
        <v>5.4572760000000002</v>
      </c>
      <c r="Z64" s="1790">
        <v>14.867141</v>
      </c>
      <c r="AA64" s="1790">
        <v>21.588652</v>
      </c>
      <c r="AB64" s="1790">
        <v>21.278710999999998</v>
      </c>
      <c r="AC64" s="1790">
        <v>18.488589999999999</v>
      </c>
      <c r="AD64" s="1790">
        <v>23.110133999999999</v>
      </c>
      <c r="AE64" s="1790">
        <v>104.790504</v>
      </c>
    </row>
    <row r="65" spans="1:31" ht="23.1" customHeight="1" x14ac:dyDescent="0.3">
      <c r="A65" s="693"/>
      <c r="B65" s="704">
        <f t="shared" si="1"/>
        <v>58</v>
      </c>
      <c r="C65" s="701" t="str">
        <f t="shared" si="5"/>
        <v>GR Taruca S.A.C.</v>
      </c>
      <c r="D65" s="702">
        <f t="shared" si="5"/>
        <v>6.7099950000000002</v>
      </c>
      <c r="E65" s="702">
        <f t="shared" si="5"/>
        <v>6.3261070000000004</v>
      </c>
      <c r="F65" s="702">
        <f t="shared" si="5"/>
        <v>6.2008380000000001</v>
      </c>
      <c r="G65" s="702">
        <f t="shared" si="5"/>
        <v>5.6251229999999994</v>
      </c>
      <c r="H65" s="702">
        <f t="shared" si="5"/>
        <v>7.4506600000000001</v>
      </c>
      <c r="I65" s="702">
        <f t="shared" si="5"/>
        <v>7.0693760000000001</v>
      </c>
      <c r="J65" s="702">
        <f t="shared" si="5"/>
        <v>10.678146</v>
      </c>
      <c r="K65" s="702">
        <f t="shared" si="4"/>
        <v>8.9415069999999996</v>
      </c>
      <c r="L65" s="702">
        <f t="shared" si="4"/>
        <v>8.5014580000000013</v>
      </c>
      <c r="M65" s="702">
        <f t="shared" si="4"/>
        <v>6.7640609999999999</v>
      </c>
      <c r="N65" s="702">
        <f t="shared" si="4"/>
        <v>3.7236959999999999</v>
      </c>
      <c r="O65" s="702">
        <f t="shared" si="4"/>
        <v>4.4036999999999997</v>
      </c>
      <c r="P65" s="703">
        <f t="shared" si="2"/>
        <v>82.394666999999998</v>
      </c>
      <c r="R65" s="1790" t="s">
        <v>126</v>
      </c>
      <c r="S65" s="1790">
        <v>5.6268190000000002</v>
      </c>
      <c r="T65" s="1790">
        <v>5.1524080000000003</v>
      </c>
      <c r="U65" s="1790">
        <v>5.0404249999999999</v>
      </c>
      <c r="V65" s="1790">
        <v>4.2504430000000006</v>
      </c>
      <c r="W65" s="1790">
        <v>5.6636369999999996</v>
      </c>
      <c r="X65" s="1790">
        <v>5.3639510000000001</v>
      </c>
      <c r="Y65" s="1790">
        <v>8.9571149999999999</v>
      </c>
      <c r="Z65" s="1790">
        <v>7.5314019999999999</v>
      </c>
      <c r="AA65" s="1790">
        <v>6.9391020000000001</v>
      </c>
      <c r="AB65" s="1790">
        <v>4.6745359999999998</v>
      </c>
      <c r="AC65" s="1790">
        <v>3.191427</v>
      </c>
      <c r="AD65" s="1790">
        <v>3.2528670000000002</v>
      </c>
      <c r="AE65" s="1790">
        <v>65.644131999999999</v>
      </c>
    </row>
    <row r="66" spans="1:31" ht="23.1" customHeight="1" x14ac:dyDescent="0.3">
      <c r="A66" s="693"/>
      <c r="B66" s="704">
        <f t="shared" si="1"/>
        <v>59</v>
      </c>
      <c r="C66" s="701" t="str">
        <f t="shared" si="5"/>
        <v>Hidrandina S.A.</v>
      </c>
      <c r="D66" s="702">
        <f t="shared" si="5"/>
        <v>3.5607920000000002</v>
      </c>
      <c r="E66" s="702">
        <f t="shared" si="5"/>
        <v>3.5378090000000002</v>
      </c>
      <c r="F66" s="702">
        <f t="shared" si="5"/>
        <v>3.8841879999999995</v>
      </c>
      <c r="G66" s="702">
        <f t="shared" si="5"/>
        <v>3.5664450000000003</v>
      </c>
      <c r="H66" s="702">
        <f t="shared" si="5"/>
        <v>4.6904870000000001</v>
      </c>
      <c r="I66" s="702">
        <f t="shared" si="5"/>
        <v>6.0227409999999999</v>
      </c>
      <c r="J66" s="702">
        <f t="shared" si="5"/>
        <v>5.933929</v>
      </c>
      <c r="K66" s="702">
        <f t="shared" si="4"/>
        <v>3.5284870000000002</v>
      </c>
      <c r="L66" s="702">
        <f t="shared" si="4"/>
        <v>4.9511009999999995</v>
      </c>
      <c r="M66" s="702">
        <f t="shared" si="4"/>
        <v>6.5675980000000003</v>
      </c>
      <c r="N66" s="702">
        <f t="shared" si="4"/>
        <v>7.008896</v>
      </c>
      <c r="O66" s="702">
        <f t="shared" si="4"/>
        <v>6.63774</v>
      </c>
      <c r="P66" s="703">
        <f t="shared" si="2"/>
        <v>59.890213000000003</v>
      </c>
      <c r="R66" s="1790" t="s">
        <v>128</v>
      </c>
      <c r="S66" s="1790">
        <v>6.7099950000000002</v>
      </c>
      <c r="T66" s="1790">
        <v>6.3261070000000004</v>
      </c>
      <c r="U66" s="1790">
        <v>6.2008380000000001</v>
      </c>
      <c r="V66" s="1790">
        <v>5.6251229999999994</v>
      </c>
      <c r="W66" s="1790">
        <v>7.4506600000000001</v>
      </c>
      <c r="X66" s="1790">
        <v>7.0693760000000001</v>
      </c>
      <c r="Y66" s="1790">
        <v>10.678146</v>
      </c>
      <c r="Z66" s="1790">
        <v>8.9415069999999996</v>
      </c>
      <c r="AA66" s="1790">
        <v>8.5014580000000013</v>
      </c>
      <c r="AB66" s="1790">
        <v>6.7640609999999999</v>
      </c>
      <c r="AC66" s="1790">
        <v>3.7236959999999999</v>
      </c>
      <c r="AD66" s="1790">
        <v>4.4036999999999997</v>
      </c>
      <c r="AE66" s="1790">
        <v>82.394666999999998</v>
      </c>
    </row>
    <row r="67" spans="1:31" ht="23.1" customHeight="1" x14ac:dyDescent="0.3">
      <c r="A67" s="693"/>
      <c r="B67" s="704">
        <f t="shared" si="1"/>
        <v>60</v>
      </c>
      <c r="C67" s="701" t="str">
        <f t="shared" si="5"/>
        <v>Hidrocañete S.A.</v>
      </c>
      <c r="D67" s="702">
        <f t="shared" si="5"/>
        <v>2.4731999999999998</v>
      </c>
      <c r="E67" s="702">
        <f t="shared" si="5"/>
        <v>2.3715999999999999</v>
      </c>
      <c r="F67" s="702">
        <f t="shared" si="5"/>
        <v>2.3931</v>
      </c>
      <c r="G67" s="702">
        <f t="shared" si="5"/>
        <v>2.4508000000000001</v>
      </c>
      <c r="H67" s="702">
        <f t="shared" si="5"/>
        <v>2.1181000000000001</v>
      </c>
      <c r="I67" s="702">
        <f t="shared" si="5"/>
        <v>1.8215999999999999</v>
      </c>
      <c r="J67" s="702">
        <f t="shared" si="5"/>
        <v>2.5086999999999997</v>
      </c>
      <c r="K67" s="702">
        <f t="shared" si="4"/>
        <v>2.4401999999999999</v>
      </c>
      <c r="L67" s="702">
        <f t="shared" si="4"/>
        <v>2.3888000000000003</v>
      </c>
      <c r="M67" s="702">
        <f t="shared" si="4"/>
        <v>2.4843000000000002</v>
      </c>
      <c r="N67" s="702">
        <f t="shared" si="4"/>
        <v>1.8925000000000001</v>
      </c>
      <c r="O67" s="702">
        <f t="shared" si="4"/>
        <v>2.5733999999999999</v>
      </c>
      <c r="P67" s="703">
        <f t="shared" si="2"/>
        <v>27.9163</v>
      </c>
      <c r="R67" s="1790" t="s">
        <v>130</v>
      </c>
      <c r="S67" s="1790">
        <v>3.5607920000000002</v>
      </c>
      <c r="T67" s="1790">
        <v>3.5378090000000002</v>
      </c>
      <c r="U67" s="1790">
        <v>3.8841879999999995</v>
      </c>
      <c r="V67" s="1790">
        <v>3.5664450000000003</v>
      </c>
      <c r="W67" s="1790">
        <v>4.6904870000000001</v>
      </c>
      <c r="X67" s="1790">
        <v>6.0227409999999999</v>
      </c>
      <c r="Y67" s="1790">
        <v>5.933929</v>
      </c>
      <c r="Z67" s="1790">
        <v>3.5284870000000002</v>
      </c>
      <c r="AA67" s="1790">
        <v>4.9511009999999995</v>
      </c>
      <c r="AB67" s="1790">
        <v>6.5675980000000003</v>
      </c>
      <c r="AC67" s="1790">
        <v>7.008896</v>
      </c>
      <c r="AD67" s="1790">
        <v>6.63774</v>
      </c>
      <c r="AE67" s="1790">
        <v>59.890213000000003</v>
      </c>
    </row>
    <row r="68" spans="1:31" ht="23.1" customHeight="1" x14ac:dyDescent="0.3">
      <c r="A68" s="693"/>
      <c r="B68" s="704">
        <f t="shared" si="1"/>
        <v>61</v>
      </c>
      <c r="C68" s="701" t="str">
        <f t="shared" si="5"/>
        <v>Hidroeléctrica Huanchor S.A.C.</v>
      </c>
      <c r="D68" s="702">
        <f t="shared" si="5"/>
        <v>13.301483000000001</v>
      </c>
      <c r="E68" s="702">
        <f t="shared" si="5"/>
        <v>12.630091999999999</v>
      </c>
      <c r="F68" s="702">
        <f t="shared" si="5"/>
        <v>13.426385</v>
      </c>
      <c r="G68" s="702">
        <f t="shared" si="5"/>
        <v>13.278468999999999</v>
      </c>
      <c r="H68" s="702">
        <f t="shared" si="5"/>
        <v>13.406419</v>
      </c>
      <c r="I68" s="702">
        <f t="shared" si="5"/>
        <v>12.847649000000001</v>
      </c>
      <c r="J68" s="702">
        <f t="shared" si="5"/>
        <v>13.101528</v>
      </c>
      <c r="K68" s="702">
        <f t="shared" si="4"/>
        <v>13.617698999999998</v>
      </c>
      <c r="L68" s="702">
        <f t="shared" si="4"/>
        <v>13.226796</v>
      </c>
      <c r="M68" s="702">
        <f t="shared" si="4"/>
        <v>13.332429000000001</v>
      </c>
      <c r="N68" s="702">
        <f t="shared" si="4"/>
        <v>12.33633</v>
      </c>
      <c r="O68" s="702">
        <f t="shared" si="4"/>
        <v>12.954398000000001</v>
      </c>
      <c r="P68" s="703">
        <f t="shared" si="2"/>
        <v>157.459677</v>
      </c>
      <c r="R68" s="1790" t="s">
        <v>132</v>
      </c>
      <c r="S68" s="1790">
        <v>2.4731999999999998</v>
      </c>
      <c r="T68" s="1790">
        <v>2.3715999999999999</v>
      </c>
      <c r="U68" s="1790">
        <v>2.3931</v>
      </c>
      <c r="V68" s="1790">
        <v>2.4508000000000001</v>
      </c>
      <c r="W68" s="1790">
        <v>2.1181000000000001</v>
      </c>
      <c r="X68" s="1790">
        <v>1.8215999999999999</v>
      </c>
      <c r="Y68" s="1790">
        <v>2.5086999999999997</v>
      </c>
      <c r="Z68" s="1790">
        <v>2.4401999999999999</v>
      </c>
      <c r="AA68" s="1790">
        <v>2.3888000000000003</v>
      </c>
      <c r="AB68" s="1790">
        <v>2.4843000000000002</v>
      </c>
      <c r="AC68" s="1790">
        <v>1.8925000000000001</v>
      </c>
      <c r="AD68" s="1790">
        <v>2.5733999999999999</v>
      </c>
      <c r="AE68" s="1790">
        <v>27.9163</v>
      </c>
    </row>
    <row r="69" spans="1:31" ht="23.1" customHeight="1" x14ac:dyDescent="0.3">
      <c r="A69" s="693"/>
      <c r="B69" s="704">
        <f t="shared" si="1"/>
        <v>62</v>
      </c>
      <c r="C69" s="701" t="str">
        <f t="shared" si="5"/>
        <v>Huaura Power Group S.A.</v>
      </c>
      <c r="D69" s="702">
        <f t="shared" si="5"/>
        <v>9.7489910000000002</v>
      </c>
      <c r="E69" s="702">
        <f t="shared" si="5"/>
        <v>12.005741</v>
      </c>
      <c r="F69" s="702">
        <f t="shared" si="5"/>
        <v>10.637353999999998</v>
      </c>
      <c r="G69" s="702">
        <f t="shared" si="5"/>
        <v>12.928983000000001</v>
      </c>
      <c r="H69" s="702">
        <f t="shared" si="5"/>
        <v>13.683859</v>
      </c>
      <c r="I69" s="702">
        <f t="shared" si="5"/>
        <v>9.4905599999999986</v>
      </c>
      <c r="J69" s="702">
        <f t="shared" si="5"/>
        <v>7.7891229999999991</v>
      </c>
      <c r="K69" s="702">
        <f t="shared" si="4"/>
        <v>11.827581</v>
      </c>
      <c r="L69" s="702">
        <f t="shared" si="4"/>
        <v>11.913513</v>
      </c>
      <c r="M69" s="702">
        <f t="shared" si="4"/>
        <v>12.927343</v>
      </c>
      <c r="N69" s="702">
        <f t="shared" si="4"/>
        <v>13.021554</v>
      </c>
      <c r="O69" s="702">
        <f t="shared" si="4"/>
        <v>11.529002</v>
      </c>
      <c r="P69" s="703">
        <f t="shared" si="2"/>
        <v>137.503604</v>
      </c>
      <c r="R69" s="1790" t="s">
        <v>134</v>
      </c>
      <c r="S69" s="1790">
        <v>13.301483000000001</v>
      </c>
      <c r="T69" s="1790">
        <v>12.630091999999999</v>
      </c>
      <c r="U69" s="1790">
        <v>13.426385</v>
      </c>
      <c r="V69" s="1790">
        <v>13.278468999999999</v>
      </c>
      <c r="W69" s="1790">
        <v>13.406419</v>
      </c>
      <c r="X69" s="1790">
        <v>12.847649000000001</v>
      </c>
      <c r="Y69" s="1790">
        <v>13.101528</v>
      </c>
      <c r="Z69" s="1790">
        <v>13.617698999999998</v>
      </c>
      <c r="AA69" s="1790">
        <v>13.226796</v>
      </c>
      <c r="AB69" s="1790">
        <v>13.332429000000001</v>
      </c>
      <c r="AC69" s="1790">
        <v>12.33633</v>
      </c>
      <c r="AD69" s="1790">
        <v>12.954398000000001</v>
      </c>
      <c r="AE69" s="1790">
        <v>157.459677</v>
      </c>
    </row>
    <row r="70" spans="1:31" ht="23.1" customHeight="1" x14ac:dyDescent="0.3">
      <c r="A70" s="693"/>
      <c r="B70" s="704">
        <f t="shared" si="1"/>
        <v>63</v>
      </c>
      <c r="C70" s="701" t="str">
        <f t="shared" si="5"/>
        <v>Hydro Pátapo S.A.C.</v>
      </c>
      <c r="D70" s="702">
        <f t="shared" si="5"/>
        <v>0</v>
      </c>
      <c r="E70" s="702">
        <f t="shared" si="5"/>
        <v>0</v>
      </c>
      <c r="F70" s="702">
        <f t="shared" si="5"/>
        <v>0</v>
      </c>
      <c r="G70" s="702">
        <f t="shared" si="5"/>
        <v>0</v>
      </c>
      <c r="H70" s="702">
        <f t="shared" si="5"/>
        <v>0</v>
      </c>
      <c r="I70" s="702">
        <f t="shared" si="5"/>
        <v>0</v>
      </c>
      <c r="J70" s="702">
        <f t="shared" si="5"/>
        <v>0</v>
      </c>
      <c r="K70" s="702">
        <f t="shared" si="4"/>
        <v>0</v>
      </c>
      <c r="L70" s="702">
        <f t="shared" si="4"/>
        <v>0</v>
      </c>
      <c r="M70" s="702">
        <f t="shared" si="4"/>
        <v>0</v>
      </c>
      <c r="N70" s="702">
        <f t="shared" si="4"/>
        <v>0</v>
      </c>
      <c r="O70" s="702">
        <f t="shared" si="4"/>
        <v>0</v>
      </c>
      <c r="P70" s="703">
        <f t="shared" si="2"/>
        <v>0</v>
      </c>
      <c r="R70" s="1790" t="s">
        <v>136</v>
      </c>
      <c r="S70" s="1790">
        <v>9.7489910000000002</v>
      </c>
      <c r="T70" s="1790">
        <v>12.005741</v>
      </c>
      <c r="U70" s="1790">
        <v>10.637353999999998</v>
      </c>
      <c r="V70" s="1790">
        <v>12.928983000000001</v>
      </c>
      <c r="W70" s="1790">
        <v>13.683859</v>
      </c>
      <c r="X70" s="1790">
        <v>9.4905599999999986</v>
      </c>
      <c r="Y70" s="1790">
        <v>7.7891229999999991</v>
      </c>
      <c r="Z70" s="1790">
        <v>11.827581</v>
      </c>
      <c r="AA70" s="1790">
        <v>11.913513</v>
      </c>
      <c r="AB70" s="1790">
        <v>12.927343</v>
      </c>
      <c r="AC70" s="1790">
        <v>13.021554</v>
      </c>
      <c r="AD70" s="1790">
        <v>11.529002</v>
      </c>
      <c r="AE70" s="1790">
        <v>137.503604</v>
      </c>
    </row>
    <row r="71" spans="1:31" ht="23.1" customHeight="1" x14ac:dyDescent="0.3">
      <c r="A71" s="693"/>
      <c r="B71" s="704">
        <f t="shared" si="1"/>
        <v>64</v>
      </c>
      <c r="C71" s="701" t="str">
        <f t="shared" si="5"/>
        <v xml:space="preserve">Infraestructuras y Energías del Perú S.A.C. </v>
      </c>
      <c r="D71" s="702">
        <f t="shared" si="5"/>
        <v>1.6120000000000002E-2</v>
      </c>
      <c r="E71" s="702">
        <f t="shared" si="5"/>
        <v>0.41333999999999999</v>
      </c>
      <c r="F71" s="702">
        <f t="shared" si="5"/>
        <v>2.7899999999999999E-3</v>
      </c>
      <c r="G71" s="702">
        <f t="shared" si="5"/>
        <v>2.6350000000000002E-2</v>
      </c>
      <c r="H71" s="702">
        <f t="shared" si="5"/>
        <v>0.12770999999999999</v>
      </c>
      <c r="I71" s="702">
        <f t="shared" si="5"/>
        <v>0.14080000000000001</v>
      </c>
      <c r="J71" s="702">
        <f t="shared" si="5"/>
        <v>0.1421</v>
      </c>
      <c r="K71" s="702">
        <f t="shared" si="4"/>
        <v>6.2279999999999995E-2</v>
      </c>
      <c r="L71" s="702">
        <f t="shared" si="4"/>
        <v>0.72099999999999997</v>
      </c>
      <c r="M71" s="702">
        <f t="shared" si="4"/>
        <v>0.18580999999999998</v>
      </c>
      <c r="N71" s="702">
        <f t="shared" si="4"/>
        <v>0.43415999999999993</v>
      </c>
      <c r="O71" s="702">
        <f t="shared" si="4"/>
        <v>0.16991000000000001</v>
      </c>
      <c r="P71" s="703">
        <f t="shared" si="2"/>
        <v>2.4423700000000004</v>
      </c>
      <c r="R71" s="1790" t="s">
        <v>138</v>
      </c>
      <c r="S71" s="1790">
        <v>0</v>
      </c>
      <c r="T71" s="1790">
        <v>0</v>
      </c>
      <c r="U71" s="1790">
        <v>0</v>
      </c>
      <c r="V71" s="1790">
        <v>0</v>
      </c>
      <c r="W71" s="1790">
        <v>0</v>
      </c>
      <c r="X71" s="1790">
        <v>0</v>
      </c>
      <c r="Y71" s="1790">
        <v>0</v>
      </c>
      <c r="Z71" s="1790">
        <v>0</v>
      </c>
      <c r="AA71" s="1790">
        <v>0</v>
      </c>
      <c r="AB71" s="1790">
        <v>0</v>
      </c>
      <c r="AC71" s="1790">
        <v>0</v>
      </c>
      <c r="AD71" s="1790">
        <v>0</v>
      </c>
      <c r="AE71" s="1790">
        <v>0</v>
      </c>
    </row>
    <row r="72" spans="1:31" ht="23.1" customHeight="1" x14ac:dyDescent="0.3">
      <c r="A72" s="693"/>
      <c r="B72" s="704">
        <f t="shared" si="1"/>
        <v>65</v>
      </c>
      <c r="C72" s="701" t="str">
        <f t="shared" si="5"/>
        <v>Inland Energy S.A.C.</v>
      </c>
      <c r="D72" s="702">
        <f t="shared" si="5"/>
        <v>57.646283999999994</v>
      </c>
      <c r="E72" s="702">
        <f t="shared" si="5"/>
        <v>42.164227000000004</v>
      </c>
      <c r="F72" s="702">
        <f t="shared" si="5"/>
        <v>64.299208999999991</v>
      </c>
      <c r="G72" s="702">
        <f t="shared" si="5"/>
        <v>62.992159000000001</v>
      </c>
      <c r="H72" s="702">
        <f t="shared" si="5"/>
        <v>47.456645999999999</v>
      </c>
      <c r="I72" s="702">
        <f t="shared" si="5"/>
        <v>50.466631</v>
      </c>
      <c r="J72" s="702">
        <f t="shared" si="5"/>
        <v>40.224502999999999</v>
      </c>
      <c r="K72" s="702">
        <f t="shared" si="4"/>
        <v>40.505167</v>
      </c>
      <c r="L72" s="702">
        <f t="shared" si="4"/>
        <v>42.938708000000005</v>
      </c>
      <c r="M72" s="702">
        <f t="shared" si="4"/>
        <v>44.769182000000001</v>
      </c>
      <c r="N72" s="702">
        <f t="shared" si="4"/>
        <v>57.263228999999995</v>
      </c>
      <c r="O72" s="702">
        <f t="shared" si="4"/>
        <v>66.554003999999992</v>
      </c>
      <c r="P72" s="703">
        <f t="shared" si="2"/>
        <v>617.27994899999999</v>
      </c>
      <c r="R72" s="1790" t="s">
        <v>140</v>
      </c>
      <c r="S72" s="1790">
        <v>1.6120000000000002E-2</v>
      </c>
      <c r="T72" s="1790">
        <v>0.41333999999999999</v>
      </c>
      <c r="U72" s="1790">
        <v>2.7899999999999999E-3</v>
      </c>
      <c r="V72" s="1790">
        <v>2.6350000000000002E-2</v>
      </c>
      <c r="W72" s="1790">
        <v>0.12770999999999999</v>
      </c>
      <c r="X72" s="1790">
        <v>0.14080000000000001</v>
      </c>
      <c r="Y72" s="1790">
        <v>0.1421</v>
      </c>
      <c r="Z72" s="1790">
        <v>6.2279999999999995E-2</v>
      </c>
      <c r="AA72" s="1790">
        <v>0.72099999999999997</v>
      </c>
      <c r="AB72" s="1790">
        <v>0.18580999999999998</v>
      </c>
      <c r="AC72" s="1790">
        <v>0.43415999999999993</v>
      </c>
      <c r="AD72" s="1790">
        <v>0.16991000000000001</v>
      </c>
      <c r="AE72" s="1790">
        <v>2.4423700000000004</v>
      </c>
    </row>
    <row r="73" spans="1:31" ht="23.1" customHeight="1" x14ac:dyDescent="0.3">
      <c r="A73" s="693"/>
      <c r="B73" s="704">
        <f t="shared" si="1"/>
        <v>66</v>
      </c>
      <c r="C73" s="701" t="str">
        <f t="shared" si="5"/>
        <v>Kallpa Generación S.A.</v>
      </c>
      <c r="D73" s="702">
        <f t="shared" si="5"/>
        <v>851.20177100000001</v>
      </c>
      <c r="E73" s="702">
        <f t="shared" si="5"/>
        <v>1000.2346170000001</v>
      </c>
      <c r="F73" s="702">
        <f t="shared" si="5"/>
        <v>873.27641399999993</v>
      </c>
      <c r="G73" s="702">
        <f t="shared" si="5"/>
        <v>950.11631799999998</v>
      </c>
      <c r="H73" s="702">
        <f t="shared" si="5"/>
        <v>898.19811000000004</v>
      </c>
      <c r="I73" s="702">
        <f t="shared" si="5"/>
        <v>971.82580699999994</v>
      </c>
      <c r="J73" s="702">
        <f t="shared" si="5"/>
        <v>1042.6838009999999</v>
      </c>
      <c r="K73" s="702">
        <f t="shared" si="4"/>
        <v>1089.9888819999999</v>
      </c>
      <c r="L73" s="702">
        <f t="shared" si="4"/>
        <v>1040.680061</v>
      </c>
      <c r="M73" s="702">
        <f t="shared" si="4"/>
        <v>1051.9490969999999</v>
      </c>
      <c r="N73" s="702">
        <f t="shared" si="4"/>
        <v>968.56016500000021</v>
      </c>
      <c r="O73" s="702">
        <f t="shared" si="4"/>
        <v>933.14787699999999</v>
      </c>
      <c r="P73" s="703">
        <f t="shared" si="2"/>
        <v>11671.862920000001</v>
      </c>
      <c r="R73" s="1790" t="s">
        <v>142</v>
      </c>
      <c r="S73" s="1790">
        <v>57.646283999999994</v>
      </c>
      <c r="T73" s="1790">
        <v>42.164227000000004</v>
      </c>
      <c r="U73" s="1790">
        <v>64.299208999999991</v>
      </c>
      <c r="V73" s="1790">
        <v>62.992159000000001</v>
      </c>
      <c r="W73" s="1790">
        <v>47.456645999999999</v>
      </c>
      <c r="X73" s="1790">
        <v>50.466631</v>
      </c>
      <c r="Y73" s="1790">
        <v>40.224502999999999</v>
      </c>
      <c r="Z73" s="1790">
        <v>40.505167</v>
      </c>
      <c r="AA73" s="1790">
        <v>42.938708000000005</v>
      </c>
      <c r="AB73" s="1790">
        <v>44.769182000000001</v>
      </c>
      <c r="AC73" s="1790">
        <v>57.263228999999995</v>
      </c>
      <c r="AD73" s="1790">
        <v>66.554003999999992</v>
      </c>
      <c r="AE73" s="1790">
        <v>617.27994899999999</v>
      </c>
    </row>
    <row r="74" spans="1:31" ht="23.1" customHeight="1" x14ac:dyDescent="0.3">
      <c r="A74" s="693"/>
      <c r="B74" s="704">
        <f t="shared" ref="B74:B99" si="6">+B73+1</f>
        <v>67</v>
      </c>
      <c r="C74" s="701" t="str">
        <f t="shared" si="5"/>
        <v>Kondu S.A.C.</v>
      </c>
      <c r="D74" s="702">
        <f t="shared" si="5"/>
        <v>2.6606999999999999E-2</v>
      </c>
      <c r="E74" s="702">
        <f t="shared" si="5"/>
        <v>3.2818E-2</v>
      </c>
      <c r="F74" s="702">
        <f t="shared" si="5"/>
        <v>0</v>
      </c>
      <c r="G74" s="702">
        <f t="shared" si="5"/>
        <v>1.3121000000000001E-2</v>
      </c>
      <c r="H74" s="702">
        <f t="shared" si="5"/>
        <v>6.9539000000000004E-2</v>
      </c>
      <c r="I74" s="702">
        <f t="shared" si="5"/>
        <v>7.5306999999999999E-2</v>
      </c>
      <c r="J74" s="702">
        <f t="shared" si="5"/>
        <v>7.7143000000000003E-2</v>
      </c>
      <c r="K74" s="702">
        <f t="shared" si="4"/>
        <v>9.0111000000000011E-2</v>
      </c>
      <c r="L74" s="702">
        <f t="shared" si="4"/>
        <v>7.3843999999999993E-2</v>
      </c>
      <c r="M74" s="702">
        <f t="shared" si="4"/>
        <v>8.7332999999999994E-2</v>
      </c>
      <c r="N74" s="702">
        <f t="shared" si="4"/>
        <v>8.2170000000000007E-2</v>
      </c>
      <c r="O74" s="702">
        <f t="shared" si="4"/>
        <v>6.4181000000000002E-2</v>
      </c>
      <c r="P74" s="703">
        <f t="shared" ref="P74:P99" si="7">SUM(D74:O74)</f>
        <v>0.69217400000000007</v>
      </c>
      <c r="R74" s="1790" t="s">
        <v>144</v>
      </c>
      <c r="S74" s="1790">
        <v>851.20177100000001</v>
      </c>
      <c r="T74" s="1790">
        <v>1000.2346170000001</v>
      </c>
      <c r="U74" s="1790">
        <v>873.27641399999993</v>
      </c>
      <c r="V74" s="1790">
        <v>950.11631799999998</v>
      </c>
      <c r="W74" s="1790">
        <v>898.19811000000004</v>
      </c>
      <c r="X74" s="1790">
        <v>971.82580699999994</v>
      </c>
      <c r="Y74" s="1790">
        <v>1042.6838009999999</v>
      </c>
      <c r="Z74" s="1790">
        <v>1089.9888819999999</v>
      </c>
      <c r="AA74" s="1790">
        <v>1040.680061</v>
      </c>
      <c r="AB74" s="1790">
        <v>1051.9490969999999</v>
      </c>
      <c r="AC74" s="1790">
        <v>968.56016500000021</v>
      </c>
      <c r="AD74" s="1790">
        <v>933.14787699999999</v>
      </c>
      <c r="AE74" s="1790">
        <v>11671.862920000001</v>
      </c>
    </row>
    <row r="75" spans="1:31" ht="23.1" customHeight="1" x14ac:dyDescent="0.3">
      <c r="A75" s="693"/>
      <c r="B75" s="704">
        <f t="shared" si="6"/>
        <v>68</v>
      </c>
      <c r="C75" s="701" t="str">
        <f t="shared" si="5"/>
        <v>La Virgen S.A.C.</v>
      </c>
      <c r="D75" s="702">
        <f t="shared" si="5"/>
        <v>53.754431999999994</v>
      </c>
      <c r="E75" s="702">
        <f t="shared" si="5"/>
        <v>45.375073999999998</v>
      </c>
      <c r="F75" s="702">
        <f t="shared" si="5"/>
        <v>49.122087999999998</v>
      </c>
      <c r="G75" s="702">
        <f t="shared" si="5"/>
        <v>43.730451000000002</v>
      </c>
      <c r="H75" s="702">
        <f t="shared" si="5"/>
        <v>30.995057000000003</v>
      </c>
      <c r="I75" s="702">
        <f t="shared" si="5"/>
        <v>20.941793999999998</v>
      </c>
      <c r="J75" s="702">
        <f t="shared" ref="J75:O99" si="8">+Y76</f>
        <v>16.039033</v>
      </c>
      <c r="K75" s="702">
        <f t="shared" si="4"/>
        <v>13.279577</v>
      </c>
      <c r="L75" s="702">
        <f t="shared" si="4"/>
        <v>10.937251</v>
      </c>
      <c r="M75" s="702">
        <f t="shared" si="4"/>
        <v>17.055387</v>
      </c>
      <c r="N75" s="702">
        <f t="shared" si="4"/>
        <v>37.970055000000002</v>
      </c>
      <c r="O75" s="702">
        <f t="shared" si="4"/>
        <v>45.419970999999997</v>
      </c>
      <c r="P75" s="703">
        <f t="shared" si="7"/>
        <v>384.62016999999997</v>
      </c>
      <c r="R75" s="1790" t="s">
        <v>146</v>
      </c>
      <c r="S75" s="1790">
        <v>2.6606999999999999E-2</v>
      </c>
      <c r="T75" s="1790">
        <v>3.2818E-2</v>
      </c>
      <c r="U75" s="1790"/>
      <c r="V75" s="1790">
        <v>1.3121000000000001E-2</v>
      </c>
      <c r="W75" s="1790">
        <v>6.9539000000000004E-2</v>
      </c>
      <c r="X75" s="1790">
        <v>7.5306999999999999E-2</v>
      </c>
      <c r="Y75" s="1790">
        <v>7.7143000000000003E-2</v>
      </c>
      <c r="Z75" s="1790">
        <v>9.0111000000000011E-2</v>
      </c>
      <c r="AA75" s="1790">
        <v>7.3843999999999993E-2</v>
      </c>
      <c r="AB75" s="1790">
        <v>8.7332999999999994E-2</v>
      </c>
      <c r="AC75" s="1790">
        <v>8.2170000000000007E-2</v>
      </c>
      <c r="AD75" s="1790">
        <v>6.4181000000000002E-2</v>
      </c>
      <c r="AE75" s="1790">
        <v>0.69217400000000007</v>
      </c>
    </row>
    <row r="76" spans="1:31" ht="23.1" customHeight="1" x14ac:dyDescent="0.3">
      <c r="A76" s="693"/>
      <c r="B76" s="704">
        <f t="shared" si="6"/>
        <v>69</v>
      </c>
      <c r="C76" s="701" t="str">
        <f t="shared" ref="C76:I99" si="9">+R77</f>
        <v>Maja Energía S.A.C.</v>
      </c>
      <c r="D76" s="702">
        <f t="shared" si="9"/>
        <v>2.6280580000000002</v>
      </c>
      <c r="E76" s="702">
        <f t="shared" si="9"/>
        <v>2.0550859999999997</v>
      </c>
      <c r="F76" s="702">
        <f t="shared" si="9"/>
        <v>2.4445329999999998</v>
      </c>
      <c r="G76" s="702">
        <f t="shared" si="9"/>
        <v>2.5569059999999997</v>
      </c>
      <c r="H76" s="702">
        <f t="shared" si="9"/>
        <v>2.2993830000000002</v>
      </c>
      <c r="I76" s="702">
        <f t="shared" si="9"/>
        <v>1.4178570000000001</v>
      </c>
      <c r="J76" s="702">
        <f t="shared" si="8"/>
        <v>1.2393329999999998</v>
      </c>
      <c r="K76" s="702">
        <f t="shared" si="4"/>
        <v>1.8632529999999998</v>
      </c>
      <c r="L76" s="702">
        <f t="shared" si="4"/>
        <v>1.5944199999999999</v>
      </c>
      <c r="M76" s="702">
        <f t="shared" si="4"/>
        <v>1.2344089999999999</v>
      </c>
      <c r="N76" s="702">
        <f t="shared" si="4"/>
        <v>1.7692559999999999</v>
      </c>
      <c r="O76" s="702">
        <f t="shared" si="4"/>
        <v>2.6969149999999997</v>
      </c>
      <c r="P76" s="703">
        <f t="shared" si="7"/>
        <v>23.799408999999997</v>
      </c>
      <c r="R76" s="1790" t="s">
        <v>148</v>
      </c>
      <c r="S76" s="1790">
        <v>53.754431999999994</v>
      </c>
      <c r="T76" s="1790">
        <v>45.375073999999998</v>
      </c>
      <c r="U76" s="1790">
        <v>49.122087999999998</v>
      </c>
      <c r="V76" s="1790">
        <v>43.730451000000002</v>
      </c>
      <c r="W76" s="1790">
        <v>30.995057000000003</v>
      </c>
      <c r="X76" s="1790">
        <v>20.941793999999998</v>
      </c>
      <c r="Y76" s="1790">
        <v>16.039033</v>
      </c>
      <c r="Z76" s="1790">
        <v>13.279577</v>
      </c>
      <c r="AA76" s="1790">
        <v>10.937251</v>
      </c>
      <c r="AB76" s="1790">
        <v>17.055387</v>
      </c>
      <c r="AC76" s="1790">
        <v>37.970055000000002</v>
      </c>
      <c r="AD76" s="1790">
        <v>45.419970999999997</v>
      </c>
      <c r="AE76" s="1790">
        <v>384.62016999999997</v>
      </c>
    </row>
    <row r="77" spans="1:31" ht="23.1" customHeight="1" x14ac:dyDescent="0.3">
      <c r="A77" s="693"/>
      <c r="B77" s="704">
        <f t="shared" si="6"/>
        <v>70</v>
      </c>
      <c r="C77" s="701" t="str">
        <f t="shared" si="9"/>
        <v>Majes Arcus S.A.C.</v>
      </c>
      <c r="D77" s="702">
        <f t="shared" si="9"/>
        <v>4.0944389999999995</v>
      </c>
      <c r="E77" s="702">
        <f t="shared" si="9"/>
        <v>3.5851950000000001</v>
      </c>
      <c r="F77" s="702">
        <f t="shared" si="9"/>
        <v>3.9885479999999998</v>
      </c>
      <c r="G77" s="702">
        <f t="shared" si="9"/>
        <v>3.6153299999999997</v>
      </c>
      <c r="H77" s="702">
        <f t="shared" si="9"/>
        <v>3.6244720000000004</v>
      </c>
      <c r="I77" s="702">
        <f t="shared" si="9"/>
        <v>3.2760859999999998</v>
      </c>
      <c r="J77" s="702">
        <f t="shared" si="8"/>
        <v>3.6982379999999999</v>
      </c>
      <c r="K77" s="702">
        <f t="shared" si="4"/>
        <v>3.927816</v>
      </c>
      <c r="L77" s="702">
        <f t="shared" si="4"/>
        <v>3.9800749999999998</v>
      </c>
      <c r="M77" s="702">
        <f t="shared" si="4"/>
        <v>4.1582629999999998</v>
      </c>
      <c r="N77" s="702">
        <f t="shared" si="4"/>
        <v>3.932048</v>
      </c>
      <c r="O77" s="702">
        <f t="shared" si="4"/>
        <v>3.9407579999999998</v>
      </c>
      <c r="P77" s="703">
        <f t="shared" si="7"/>
        <v>45.821268000000003</v>
      </c>
      <c r="R77" s="1790" t="s">
        <v>150</v>
      </c>
      <c r="S77" s="1790">
        <v>2.6280580000000002</v>
      </c>
      <c r="T77" s="1790">
        <v>2.0550859999999997</v>
      </c>
      <c r="U77" s="1790">
        <v>2.4445329999999998</v>
      </c>
      <c r="V77" s="1790">
        <v>2.5569059999999997</v>
      </c>
      <c r="W77" s="1790">
        <v>2.2993830000000002</v>
      </c>
      <c r="X77" s="1790">
        <v>1.4178570000000001</v>
      </c>
      <c r="Y77" s="1790">
        <v>1.2393329999999998</v>
      </c>
      <c r="Z77" s="1790">
        <v>1.8632529999999998</v>
      </c>
      <c r="AA77" s="1790">
        <v>1.5944199999999999</v>
      </c>
      <c r="AB77" s="1790">
        <v>1.2344089999999999</v>
      </c>
      <c r="AC77" s="1790">
        <v>1.7692559999999999</v>
      </c>
      <c r="AD77" s="1790">
        <v>2.6969149999999997</v>
      </c>
      <c r="AE77" s="1790">
        <v>23.799408999999997</v>
      </c>
    </row>
    <row r="78" spans="1:31" ht="23.1" customHeight="1" x14ac:dyDescent="0.3">
      <c r="A78" s="693"/>
      <c r="B78" s="704">
        <f t="shared" si="6"/>
        <v>71</v>
      </c>
      <c r="C78" s="701" t="str">
        <f t="shared" si="9"/>
        <v>Moquegua FV S.A.C.</v>
      </c>
      <c r="D78" s="702">
        <f t="shared" si="9"/>
        <v>4.4161940000000008</v>
      </c>
      <c r="E78" s="702">
        <f t="shared" si="9"/>
        <v>3.4791599999999998</v>
      </c>
      <c r="F78" s="702">
        <f t="shared" si="9"/>
        <v>3.984585</v>
      </c>
      <c r="G78" s="702">
        <f t="shared" si="9"/>
        <v>3.2981780000000001</v>
      </c>
      <c r="H78" s="702">
        <f t="shared" si="9"/>
        <v>3.3273860000000002</v>
      </c>
      <c r="I78" s="702">
        <f t="shared" si="9"/>
        <v>3.2021610000000003</v>
      </c>
      <c r="J78" s="702">
        <f t="shared" si="8"/>
        <v>3.637041</v>
      </c>
      <c r="K78" s="702">
        <f t="shared" si="4"/>
        <v>3.897535</v>
      </c>
      <c r="L78" s="702">
        <f t="shared" si="4"/>
        <v>4.3197020000000004</v>
      </c>
      <c r="M78" s="702">
        <f t="shared" si="4"/>
        <v>4.6514750000000005</v>
      </c>
      <c r="N78" s="702">
        <f t="shared" si="4"/>
        <v>4.1992879999999992</v>
      </c>
      <c r="O78" s="702">
        <f t="shared" si="4"/>
        <v>4.527622</v>
      </c>
      <c r="P78" s="703">
        <f t="shared" si="7"/>
        <v>46.940327000000003</v>
      </c>
      <c r="R78" s="1790" t="s">
        <v>152</v>
      </c>
      <c r="S78" s="1790">
        <v>4.0944389999999995</v>
      </c>
      <c r="T78" s="1790">
        <v>3.5851950000000001</v>
      </c>
      <c r="U78" s="1790">
        <v>3.9885479999999998</v>
      </c>
      <c r="V78" s="1790">
        <v>3.6153299999999997</v>
      </c>
      <c r="W78" s="1790">
        <v>3.6244720000000004</v>
      </c>
      <c r="X78" s="1790">
        <v>3.2760859999999998</v>
      </c>
      <c r="Y78" s="1790">
        <v>3.6982379999999999</v>
      </c>
      <c r="Z78" s="1790">
        <v>3.927816</v>
      </c>
      <c r="AA78" s="1790">
        <v>3.9800749999999998</v>
      </c>
      <c r="AB78" s="1790">
        <v>4.1582629999999998</v>
      </c>
      <c r="AC78" s="1790">
        <v>3.932048</v>
      </c>
      <c r="AD78" s="1790">
        <v>3.9407579999999998</v>
      </c>
      <c r="AE78" s="1790">
        <v>45.821268000000003</v>
      </c>
    </row>
    <row r="79" spans="1:31" ht="23.1" customHeight="1" x14ac:dyDescent="0.3">
      <c r="A79" s="693"/>
      <c r="B79" s="704">
        <f t="shared" si="6"/>
        <v>72</v>
      </c>
      <c r="C79" s="701" t="str">
        <f t="shared" si="9"/>
        <v>Orazul Energy Perú S.A.</v>
      </c>
      <c r="D79" s="702">
        <f t="shared" si="9"/>
        <v>242.39326399999999</v>
      </c>
      <c r="E79" s="702">
        <f t="shared" si="9"/>
        <v>221.94397000000004</v>
      </c>
      <c r="F79" s="702">
        <f t="shared" si="9"/>
        <v>233.40453500000004</v>
      </c>
      <c r="G79" s="702">
        <f t="shared" si="9"/>
        <v>238.55970299999998</v>
      </c>
      <c r="H79" s="702">
        <f t="shared" si="9"/>
        <v>232.47861500000002</v>
      </c>
      <c r="I79" s="702">
        <f t="shared" si="9"/>
        <v>146.55960300000004</v>
      </c>
      <c r="J79" s="702">
        <f t="shared" si="8"/>
        <v>105.887575</v>
      </c>
      <c r="K79" s="702">
        <f t="shared" si="4"/>
        <v>96.663702000000001</v>
      </c>
      <c r="L79" s="702">
        <f t="shared" si="4"/>
        <v>102.88871100000001</v>
      </c>
      <c r="M79" s="702">
        <f t="shared" si="4"/>
        <v>111.906194</v>
      </c>
      <c r="N79" s="702">
        <f t="shared" si="4"/>
        <v>132.995259</v>
      </c>
      <c r="O79" s="702">
        <f t="shared" si="4"/>
        <v>212.44967899999997</v>
      </c>
      <c r="P79" s="703">
        <f t="shared" si="7"/>
        <v>2078.1308100000001</v>
      </c>
      <c r="R79" s="1790" t="s">
        <v>154</v>
      </c>
      <c r="S79" s="1790">
        <v>4.4161940000000008</v>
      </c>
      <c r="T79" s="1790">
        <v>3.4791599999999998</v>
      </c>
      <c r="U79" s="1790">
        <v>3.984585</v>
      </c>
      <c r="V79" s="1790">
        <v>3.2981780000000001</v>
      </c>
      <c r="W79" s="1790">
        <v>3.3273860000000002</v>
      </c>
      <c r="X79" s="1790">
        <v>3.2021610000000003</v>
      </c>
      <c r="Y79" s="1790">
        <v>3.637041</v>
      </c>
      <c r="Z79" s="1790">
        <v>3.897535</v>
      </c>
      <c r="AA79" s="1790">
        <v>4.3197020000000004</v>
      </c>
      <c r="AB79" s="1790">
        <v>4.6514750000000005</v>
      </c>
      <c r="AC79" s="1790">
        <v>4.1992879999999992</v>
      </c>
      <c r="AD79" s="1790">
        <v>4.527622</v>
      </c>
      <c r="AE79" s="1790">
        <v>46.940327000000003</v>
      </c>
    </row>
    <row r="80" spans="1:31" ht="23.1" customHeight="1" x14ac:dyDescent="0.3">
      <c r="A80" s="693"/>
      <c r="B80" s="704">
        <f t="shared" si="6"/>
        <v>73</v>
      </c>
      <c r="C80" s="701" t="str">
        <f t="shared" si="9"/>
        <v>Orygen Perú S.A.A.</v>
      </c>
      <c r="D80" s="702">
        <f t="shared" si="9"/>
        <v>0</v>
      </c>
      <c r="E80" s="702">
        <f t="shared" si="9"/>
        <v>0</v>
      </c>
      <c r="F80" s="702">
        <f t="shared" si="9"/>
        <v>0</v>
      </c>
      <c r="G80" s="702">
        <f t="shared" si="9"/>
        <v>0</v>
      </c>
      <c r="H80" s="702">
        <f t="shared" si="9"/>
        <v>0</v>
      </c>
      <c r="I80" s="702">
        <f t="shared" si="9"/>
        <v>0</v>
      </c>
      <c r="J80" s="702">
        <f t="shared" si="8"/>
        <v>0</v>
      </c>
      <c r="K80" s="702">
        <f t="shared" si="4"/>
        <v>785.16671300000007</v>
      </c>
      <c r="L80" s="702">
        <f t="shared" si="4"/>
        <v>747.94762499999979</v>
      </c>
      <c r="M80" s="702">
        <f t="shared" si="4"/>
        <v>825.48664500000007</v>
      </c>
      <c r="N80" s="702">
        <f t="shared" si="4"/>
        <v>737.80577300000004</v>
      </c>
      <c r="O80" s="702">
        <f t="shared" si="4"/>
        <v>728.69578500000023</v>
      </c>
      <c r="P80" s="703">
        <f t="shared" si="7"/>
        <v>3825.1025410000002</v>
      </c>
      <c r="R80" s="1790" t="s">
        <v>156</v>
      </c>
      <c r="S80" s="1790">
        <v>242.39326399999999</v>
      </c>
      <c r="T80" s="1790">
        <v>221.94397000000004</v>
      </c>
      <c r="U80" s="1790">
        <v>233.40453500000004</v>
      </c>
      <c r="V80" s="1790">
        <v>238.55970299999998</v>
      </c>
      <c r="W80" s="1790">
        <v>232.47861500000002</v>
      </c>
      <c r="X80" s="1790">
        <v>146.55960300000004</v>
      </c>
      <c r="Y80" s="1790">
        <v>105.887575</v>
      </c>
      <c r="Z80" s="1790">
        <v>96.663702000000001</v>
      </c>
      <c r="AA80" s="1790">
        <v>102.88871100000001</v>
      </c>
      <c r="AB80" s="1790">
        <v>111.906194</v>
      </c>
      <c r="AC80" s="1790">
        <v>132.995259</v>
      </c>
      <c r="AD80" s="1790">
        <v>212.44967899999997</v>
      </c>
      <c r="AE80" s="1790">
        <v>2078.1308100000001</v>
      </c>
    </row>
    <row r="81" spans="1:31" ht="23.1" customHeight="1" x14ac:dyDescent="0.3">
      <c r="A81" s="693"/>
      <c r="B81" s="704">
        <f t="shared" si="6"/>
        <v>74</v>
      </c>
      <c r="C81" s="701" t="str">
        <f t="shared" si="9"/>
        <v>Panamericana Solar S.A.C.</v>
      </c>
      <c r="D81" s="702">
        <f t="shared" si="9"/>
        <v>5.3742120000000009</v>
      </c>
      <c r="E81" s="702">
        <f t="shared" si="9"/>
        <v>4.2767309999999998</v>
      </c>
      <c r="F81" s="702">
        <f t="shared" si="9"/>
        <v>4.8028740000000001</v>
      </c>
      <c r="G81" s="702">
        <f t="shared" si="9"/>
        <v>3.9257689999999998</v>
      </c>
      <c r="H81" s="702">
        <f t="shared" si="9"/>
        <v>4.0192050000000004</v>
      </c>
      <c r="I81" s="702">
        <f t="shared" si="9"/>
        <v>3.8737629999999998</v>
      </c>
      <c r="J81" s="702">
        <f t="shared" si="8"/>
        <v>4.401656</v>
      </c>
      <c r="K81" s="702">
        <f t="shared" si="4"/>
        <v>4.7044819999999996</v>
      </c>
      <c r="L81" s="702">
        <f t="shared" si="4"/>
        <v>5.230575</v>
      </c>
      <c r="M81" s="702">
        <f t="shared" si="4"/>
        <v>5.6896100000000001</v>
      </c>
      <c r="N81" s="702">
        <f t="shared" si="4"/>
        <v>5.4083639999999997</v>
      </c>
      <c r="O81" s="702">
        <f t="shared" si="4"/>
        <v>5.7059610000000003</v>
      </c>
      <c r="P81" s="703">
        <f t="shared" si="7"/>
        <v>57.413202000000005</v>
      </c>
      <c r="R81" s="1790" t="s">
        <v>158</v>
      </c>
      <c r="S81" s="1790"/>
      <c r="T81" s="1790"/>
      <c r="U81" s="1790"/>
      <c r="V81" s="1790"/>
      <c r="W81" s="1790"/>
      <c r="X81" s="1790"/>
      <c r="Y81" s="1790"/>
      <c r="Z81" s="1790">
        <v>785.16671300000007</v>
      </c>
      <c r="AA81" s="1790">
        <v>747.94762499999979</v>
      </c>
      <c r="AB81" s="1790">
        <v>825.48664500000007</v>
      </c>
      <c r="AC81" s="1790">
        <v>737.80577300000004</v>
      </c>
      <c r="AD81" s="1790">
        <v>728.69578500000023</v>
      </c>
      <c r="AE81" s="1790">
        <v>3825.1025410000002</v>
      </c>
    </row>
    <row r="82" spans="1:31" ht="23.1" customHeight="1" x14ac:dyDescent="0.3">
      <c r="A82" s="693"/>
      <c r="B82" s="704">
        <f t="shared" si="6"/>
        <v>75</v>
      </c>
      <c r="C82" s="701" t="str">
        <f t="shared" si="9"/>
        <v>Parque Eolico Marcona S.A.C.</v>
      </c>
      <c r="D82" s="702">
        <f t="shared" si="9"/>
        <v>9.1346130000000016</v>
      </c>
      <c r="E82" s="702">
        <f t="shared" si="9"/>
        <v>9.0938739999999996</v>
      </c>
      <c r="F82" s="702">
        <f t="shared" si="9"/>
        <v>12.622477999999999</v>
      </c>
      <c r="G82" s="702">
        <f t="shared" si="9"/>
        <v>12.263536999999999</v>
      </c>
      <c r="H82" s="702">
        <f t="shared" si="9"/>
        <v>16.580469999999998</v>
      </c>
      <c r="I82" s="702">
        <f t="shared" si="9"/>
        <v>12.631221</v>
      </c>
      <c r="J82" s="702">
        <f t="shared" si="8"/>
        <v>14.735232</v>
      </c>
      <c r="K82" s="702">
        <f t="shared" si="4"/>
        <v>16.910530999999999</v>
      </c>
      <c r="L82" s="702">
        <f t="shared" si="4"/>
        <v>15.763732000000001</v>
      </c>
      <c r="M82" s="702">
        <f t="shared" si="4"/>
        <v>14.683052</v>
      </c>
      <c r="N82" s="702">
        <f t="shared" si="4"/>
        <v>12.207999000000001</v>
      </c>
      <c r="O82" s="702">
        <f t="shared" si="4"/>
        <v>15.953413999999999</v>
      </c>
      <c r="P82" s="703">
        <f t="shared" si="7"/>
        <v>162.58015300000002</v>
      </c>
      <c r="R82" s="1790" t="s">
        <v>160</v>
      </c>
      <c r="S82" s="1790">
        <v>5.3742120000000009</v>
      </c>
      <c r="T82" s="1790">
        <v>4.2767309999999998</v>
      </c>
      <c r="U82" s="1790">
        <v>4.8028740000000001</v>
      </c>
      <c r="V82" s="1790">
        <v>3.9257689999999998</v>
      </c>
      <c r="W82" s="1790">
        <v>4.0192050000000004</v>
      </c>
      <c r="X82" s="1790">
        <v>3.8737629999999998</v>
      </c>
      <c r="Y82" s="1790">
        <v>4.401656</v>
      </c>
      <c r="Z82" s="1790">
        <v>4.7044819999999996</v>
      </c>
      <c r="AA82" s="1790">
        <v>5.230575</v>
      </c>
      <c r="AB82" s="1790">
        <v>5.6896100000000001</v>
      </c>
      <c r="AC82" s="1790">
        <v>5.4083639999999997</v>
      </c>
      <c r="AD82" s="1790">
        <v>5.7059610000000003</v>
      </c>
      <c r="AE82" s="1790">
        <v>57.413202000000005</v>
      </c>
    </row>
    <row r="83" spans="1:31" ht="23.1" customHeight="1" x14ac:dyDescent="0.3">
      <c r="A83" s="693"/>
      <c r="B83" s="704">
        <f t="shared" si="6"/>
        <v>76</v>
      </c>
      <c r="C83" s="701" t="str">
        <f t="shared" si="9"/>
        <v>Parque Eolico Tres Hermanas S.A.C.</v>
      </c>
      <c r="D83" s="702">
        <f t="shared" si="9"/>
        <v>30.725245000000005</v>
      </c>
      <c r="E83" s="702">
        <f t="shared" si="9"/>
        <v>30.634379999999993</v>
      </c>
      <c r="F83" s="702">
        <f t="shared" si="9"/>
        <v>40.485103000000002</v>
      </c>
      <c r="G83" s="702">
        <f t="shared" si="9"/>
        <v>40.458959999999998</v>
      </c>
      <c r="H83" s="702">
        <f t="shared" si="9"/>
        <v>49.263738000000011</v>
      </c>
      <c r="I83" s="702">
        <f t="shared" si="9"/>
        <v>33.030569999999997</v>
      </c>
      <c r="J83" s="702">
        <f t="shared" si="8"/>
        <v>41.189937999999998</v>
      </c>
      <c r="K83" s="702">
        <f t="shared" si="4"/>
        <v>48.539984000000004</v>
      </c>
      <c r="L83" s="702">
        <f t="shared" si="4"/>
        <v>45.752684000000002</v>
      </c>
      <c r="M83" s="702">
        <f t="shared" si="4"/>
        <v>41.078051000000002</v>
      </c>
      <c r="N83" s="702">
        <f t="shared" si="4"/>
        <v>35.857754000000007</v>
      </c>
      <c r="O83" s="702">
        <f t="shared" si="4"/>
        <v>44.826672000000002</v>
      </c>
      <c r="P83" s="703">
        <f t="shared" si="7"/>
        <v>481.84307899999999</v>
      </c>
      <c r="R83" s="1790" t="s">
        <v>162</v>
      </c>
      <c r="S83" s="1790">
        <v>9.1346130000000016</v>
      </c>
      <c r="T83" s="1790">
        <v>9.0938739999999996</v>
      </c>
      <c r="U83" s="1790">
        <v>12.622477999999999</v>
      </c>
      <c r="V83" s="1790">
        <v>12.263536999999999</v>
      </c>
      <c r="W83" s="1790">
        <v>16.580469999999998</v>
      </c>
      <c r="X83" s="1790">
        <v>12.631221</v>
      </c>
      <c r="Y83" s="1790">
        <v>14.735232</v>
      </c>
      <c r="Z83" s="1790">
        <v>16.910530999999999</v>
      </c>
      <c r="AA83" s="1790">
        <v>15.763732000000001</v>
      </c>
      <c r="AB83" s="1790">
        <v>14.683052</v>
      </c>
      <c r="AC83" s="1790">
        <v>12.207999000000001</v>
      </c>
      <c r="AD83" s="1790">
        <v>15.953413999999999</v>
      </c>
      <c r="AE83" s="1790">
        <v>162.58015300000002</v>
      </c>
    </row>
    <row r="84" spans="1:31" ht="23.1" customHeight="1" x14ac:dyDescent="0.3">
      <c r="A84" s="693"/>
      <c r="B84" s="704">
        <f t="shared" si="6"/>
        <v>77</v>
      </c>
      <c r="C84" s="701" t="str">
        <f t="shared" si="9"/>
        <v>Peruana de Inversiones en Energía Renovables S.A.</v>
      </c>
      <c r="D84" s="702">
        <f t="shared" si="9"/>
        <v>11.431260999999999</v>
      </c>
      <c r="E84" s="702">
        <f t="shared" si="9"/>
        <v>12.435376999999999</v>
      </c>
      <c r="F84" s="702">
        <f t="shared" si="9"/>
        <v>10.739673</v>
      </c>
      <c r="G84" s="702">
        <f t="shared" si="9"/>
        <v>12.650285</v>
      </c>
      <c r="H84" s="702">
        <f t="shared" si="9"/>
        <v>10.359182000000001</v>
      </c>
      <c r="I84" s="702">
        <f t="shared" si="9"/>
        <v>4.2278009999999995</v>
      </c>
      <c r="J84" s="702">
        <f t="shared" si="8"/>
        <v>3.3231459999999999</v>
      </c>
      <c r="K84" s="702">
        <f t="shared" si="4"/>
        <v>1.9506600000000001</v>
      </c>
      <c r="L84" s="702">
        <f t="shared" si="4"/>
        <v>1.230817</v>
      </c>
      <c r="M84" s="702">
        <f t="shared" si="4"/>
        <v>2.7845200000000001</v>
      </c>
      <c r="N84" s="702">
        <f t="shared" si="4"/>
        <v>6.3592919999999999</v>
      </c>
      <c r="O84" s="702">
        <f t="shared" si="4"/>
        <v>13.418972</v>
      </c>
      <c r="P84" s="703">
        <f t="shared" si="7"/>
        <v>90.910985999999994</v>
      </c>
      <c r="R84" s="1790" t="s">
        <v>164</v>
      </c>
      <c r="S84" s="1790">
        <v>30.725245000000005</v>
      </c>
      <c r="T84" s="1790">
        <v>30.634379999999993</v>
      </c>
      <c r="U84" s="1790">
        <v>40.485103000000002</v>
      </c>
      <c r="V84" s="1790">
        <v>40.458959999999998</v>
      </c>
      <c r="W84" s="1790">
        <v>49.263738000000011</v>
      </c>
      <c r="X84" s="1790">
        <v>33.030569999999997</v>
      </c>
      <c r="Y84" s="1790">
        <v>41.189937999999998</v>
      </c>
      <c r="Z84" s="1790">
        <v>48.539984000000004</v>
      </c>
      <c r="AA84" s="1790">
        <v>45.752684000000002</v>
      </c>
      <c r="AB84" s="1790">
        <v>41.078051000000002</v>
      </c>
      <c r="AC84" s="1790">
        <v>35.857754000000007</v>
      </c>
      <c r="AD84" s="1790">
        <v>44.826672000000002</v>
      </c>
      <c r="AE84" s="1790">
        <v>481.84307899999999</v>
      </c>
    </row>
    <row r="85" spans="1:31" ht="23.1" customHeight="1" x14ac:dyDescent="0.3">
      <c r="A85" s="693"/>
      <c r="B85" s="704">
        <f t="shared" si="6"/>
        <v>78</v>
      </c>
      <c r="C85" s="701" t="str">
        <f t="shared" si="9"/>
        <v>Petramas S.A.C.</v>
      </c>
      <c r="D85" s="702">
        <f t="shared" si="9"/>
        <v>7.3107799999999994</v>
      </c>
      <c r="E85" s="702">
        <f t="shared" si="9"/>
        <v>7.2732199999999994</v>
      </c>
      <c r="F85" s="702">
        <f t="shared" si="9"/>
        <v>7.007002</v>
      </c>
      <c r="G85" s="702">
        <f t="shared" si="9"/>
        <v>4.2352669999999994</v>
      </c>
      <c r="H85" s="702">
        <f t="shared" si="9"/>
        <v>4.6652170000000002</v>
      </c>
      <c r="I85" s="702">
        <f t="shared" si="9"/>
        <v>6.931597</v>
      </c>
      <c r="J85" s="702">
        <f t="shared" si="8"/>
        <v>5.9420289999999998</v>
      </c>
      <c r="K85" s="702">
        <f t="shared" si="4"/>
        <v>5.2529279999999998</v>
      </c>
      <c r="L85" s="702">
        <f t="shared" si="4"/>
        <v>5.5201710000000004</v>
      </c>
      <c r="M85" s="702">
        <f t="shared" si="4"/>
        <v>4.6689369999999997</v>
      </c>
      <c r="N85" s="702">
        <f t="shared" si="4"/>
        <v>6.1002650000000003</v>
      </c>
      <c r="O85" s="702">
        <f t="shared" si="4"/>
        <v>7.510178999999999</v>
      </c>
      <c r="P85" s="703">
        <f t="shared" si="7"/>
        <v>72.417591999999985</v>
      </c>
      <c r="R85" s="1790" t="s">
        <v>166</v>
      </c>
      <c r="S85" s="1790">
        <v>11.431260999999999</v>
      </c>
      <c r="T85" s="1790">
        <v>12.435376999999999</v>
      </c>
      <c r="U85" s="1790">
        <v>10.739673</v>
      </c>
      <c r="V85" s="1790">
        <v>12.650285</v>
      </c>
      <c r="W85" s="1790">
        <v>10.359182000000001</v>
      </c>
      <c r="X85" s="1790">
        <v>4.2278009999999995</v>
      </c>
      <c r="Y85" s="1790">
        <v>3.3231459999999999</v>
      </c>
      <c r="Z85" s="1790">
        <v>1.9506600000000001</v>
      </c>
      <c r="AA85" s="1790">
        <v>1.230817</v>
      </c>
      <c r="AB85" s="1790">
        <v>2.7845200000000001</v>
      </c>
      <c r="AC85" s="1790">
        <v>6.3592919999999999</v>
      </c>
      <c r="AD85" s="1790">
        <v>13.418972</v>
      </c>
      <c r="AE85" s="1790">
        <v>90.910985999999994</v>
      </c>
    </row>
    <row r="86" spans="1:31" ht="23.1" customHeight="1" x14ac:dyDescent="0.3">
      <c r="A86" s="693"/>
      <c r="B86" s="704">
        <f t="shared" si="6"/>
        <v>79</v>
      </c>
      <c r="C86" s="701" t="str">
        <f t="shared" si="9"/>
        <v>Planta de Reserva Fría de Generación Éten S.A.</v>
      </c>
      <c r="D86" s="702">
        <f t="shared" si="9"/>
        <v>3.6365000000000001E-2</v>
      </c>
      <c r="E86" s="702">
        <f t="shared" si="9"/>
        <v>6.3269999999999993E-3</v>
      </c>
      <c r="F86" s="702">
        <f t="shared" si="9"/>
        <v>0.35920800000000003</v>
      </c>
      <c r="G86" s="702">
        <f t="shared" si="9"/>
        <v>4.8440000000000002E-3</v>
      </c>
      <c r="H86" s="702">
        <f t="shared" si="9"/>
        <v>1.4402E-2</v>
      </c>
      <c r="I86" s="702">
        <f t="shared" si="9"/>
        <v>2.3E-5</v>
      </c>
      <c r="J86" s="702">
        <f t="shared" si="8"/>
        <v>0.21650599999999998</v>
      </c>
      <c r="K86" s="702">
        <f t="shared" si="4"/>
        <v>0.59653999999999996</v>
      </c>
      <c r="L86" s="702">
        <f t="shared" si="4"/>
        <v>3.2499999999999999E-4</v>
      </c>
      <c r="M86" s="702">
        <f t="shared" si="4"/>
        <v>0</v>
      </c>
      <c r="N86" s="702">
        <f t="shared" si="4"/>
        <v>5.3474000000000001E-2</v>
      </c>
      <c r="O86" s="702">
        <f t="shared" si="4"/>
        <v>1.2353520000000002</v>
      </c>
      <c r="P86" s="703">
        <f t="shared" si="7"/>
        <v>2.5233660000000002</v>
      </c>
      <c r="R86" s="1790" t="s">
        <v>168</v>
      </c>
      <c r="S86" s="1790">
        <v>7.3107799999999994</v>
      </c>
      <c r="T86" s="1790">
        <v>7.2732199999999994</v>
      </c>
      <c r="U86" s="1790">
        <v>7.007002</v>
      </c>
      <c r="V86" s="1790">
        <v>4.2352669999999994</v>
      </c>
      <c r="W86" s="1790">
        <v>4.6652170000000002</v>
      </c>
      <c r="X86" s="1790">
        <v>6.931597</v>
      </c>
      <c r="Y86" s="1790">
        <v>5.9420289999999998</v>
      </c>
      <c r="Z86" s="1790">
        <v>5.2529279999999998</v>
      </c>
      <c r="AA86" s="1790">
        <v>5.5201710000000004</v>
      </c>
      <c r="AB86" s="1790">
        <v>4.6689369999999997</v>
      </c>
      <c r="AC86" s="1790">
        <v>6.1002650000000003</v>
      </c>
      <c r="AD86" s="1790">
        <v>7.510178999999999</v>
      </c>
      <c r="AE86" s="1790">
        <v>72.417591999999985</v>
      </c>
    </row>
    <row r="87" spans="1:31" ht="23.1" customHeight="1" x14ac:dyDescent="0.3">
      <c r="A87" s="693"/>
      <c r="B87" s="704">
        <f t="shared" si="6"/>
        <v>80</v>
      </c>
      <c r="C87" s="701" t="str">
        <f t="shared" si="9"/>
        <v>Pluz Energía Perú S.A.A.</v>
      </c>
      <c r="D87" s="702">
        <f t="shared" si="9"/>
        <v>0</v>
      </c>
      <c r="E87" s="702">
        <f t="shared" si="9"/>
        <v>0</v>
      </c>
      <c r="F87" s="702">
        <f t="shared" si="9"/>
        <v>0</v>
      </c>
      <c r="G87" s="702">
        <f t="shared" si="9"/>
        <v>0</v>
      </c>
      <c r="H87" s="702">
        <f t="shared" si="9"/>
        <v>0</v>
      </c>
      <c r="I87" s="702">
        <f t="shared" si="9"/>
        <v>0</v>
      </c>
      <c r="J87" s="702">
        <f t="shared" si="8"/>
        <v>0</v>
      </c>
      <c r="K87" s="702">
        <f t="shared" si="4"/>
        <v>0.59908899999999998</v>
      </c>
      <c r="L87" s="702">
        <f t="shared" si="4"/>
        <v>0.56757799999999992</v>
      </c>
      <c r="M87" s="702">
        <f t="shared" si="4"/>
        <v>0.57804100000000003</v>
      </c>
      <c r="N87" s="702">
        <f t="shared" si="4"/>
        <v>0.54038199999999992</v>
      </c>
      <c r="O87" s="702">
        <f t="shared" si="4"/>
        <v>0.54758600000000002</v>
      </c>
      <c r="P87" s="703">
        <f t="shared" si="7"/>
        <v>2.8326759999999997</v>
      </c>
      <c r="R87" s="1790" t="s">
        <v>170</v>
      </c>
      <c r="S87" s="1790">
        <v>3.6365000000000001E-2</v>
      </c>
      <c r="T87" s="1790">
        <v>6.3269999999999993E-3</v>
      </c>
      <c r="U87" s="1790">
        <v>0.35920800000000003</v>
      </c>
      <c r="V87" s="1790">
        <v>4.8440000000000002E-3</v>
      </c>
      <c r="W87" s="1790">
        <v>1.4402E-2</v>
      </c>
      <c r="X87" s="1790">
        <v>2.3E-5</v>
      </c>
      <c r="Y87" s="1790">
        <v>0.21650599999999998</v>
      </c>
      <c r="Z87" s="1790">
        <v>0.59653999999999996</v>
      </c>
      <c r="AA87" s="1790">
        <v>3.2499999999999999E-4</v>
      </c>
      <c r="AB87" s="1790">
        <v>0</v>
      </c>
      <c r="AC87" s="1790">
        <v>5.3474000000000001E-2</v>
      </c>
      <c r="AD87" s="1790">
        <v>1.2353520000000002</v>
      </c>
      <c r="AE87" s="1790">
        <v>2.5233660000000002</v>
      </c>
    </row>
    <row r="88" spans="1:31" ht="23.1" customHeight="1" x14ac:dyDescent="0.3">
      <c r="A88" s="693"/>
      <c r="B88" s="704">
        <f t="shared" si="6"/>
        <v>81</v>
      </c>
      <c r="C88" s="701" t="str">
        <f t="shared" si="9"/>
        <v>Proyecto Especial Chavimochic</v>
      </c>
      <c r="D88" s="702">
        <f t="shared" si="9"/>
        <v>0.66827999999999987</v>
      </c>
      <c r="E88" s="702">
        <f t="shared" si="9"/>
        <v>0.61480999999999997</v>
      </c>
      <c r="F88" s="702">
        <f t="shared" si="9"/>
        <v>0.54557739999999999</v>
      </c>
      <c r="G88" s="702">
        <f t="shared" si="9"/>
        <v>0.54391860000000003</v>
      </c>
      <c r="H88" s="702">
        <f t="shared" si="9"/>
        <v>0.53676310000000005</v>
      </c>
      <c r="I88" s="702">
        <f t="shared" si="9"/>
        <v>0.53080899999999998</v>
      </c>
      <c r="J88" s="702">
        <f t="shared" si="8"/>
        <v>0.45752199999999998</v>
      </c>
      <c r="K88" s="702">
        <f t="shared" si="4"/>
        <v>0.50700000000000001</v>
      </c>
      <c r="L88" s="702">
        <f t="shared" si="4"/>
        <v>0.61939499999999992</v>
      </c>
      <c r="M88" s="702">
        <f t="shared" si="4"/>
        <v>0.7765628</v>
      </c>
      <c r="N88" s="702">
        <f t="shared" si="4"/>
        <v>1.1391901</v>
      </c>
      <c r="O88" s="702">
        <f t="shared" si="4"/>
        <v>1.675</v>
      </c>
      <c r="P88" s="703">
        <f t="shared" si="7"/>
        <v>8.614828000000001</v>
      </c>
      <c r="R88" s="1790" t="s">
        <v>172</v>
      </c>
      <c r="S88" s="1790"/>
      <c r="T88" s="1790"/>
      <c r="U88" s="1790"/>
      <c r="V88" s="1790"/>
      <c r="W88" s="1790"/>
      <c r="X88" s="1790"/>
      <c r="Y88" s="1790"/>
      <c r="Z88" s="1790">
        <v>0.59908899999999998</v>
      </c>
      <c r="AA88" s="1790">
        <v>0.56757799999999992</v>
      </c>
      <c r="AB88" s="1790">
        <v>0.57804100000000003</v>
      </c>
      <c r="AC88" s="1790">
        <v>0.54038199999999992</v>
      </c>
      <c r="AD88" s="1790">
        <v>0.54758600000000002</v>
      </c>
      <c r="AE88" s="1790">
        <v>2.8326759999999997</v>
      </c>
    </row>
    <row r="89" spans="1:31" ht="23.1" customHeight="1" x14ac:dyDescent="0.3">
      <c r="A89" s="693"/>
      <c r="B89" s="704">
        <f t="shared" si="6"/>
        <v>82</v>
      </c>
      <c r="C89" s="701" t="str">
        <f t="shared" si="9"/>
        <v>Repartición Arcus S.A.C.</v>
      </c>
      <c r="D89" s="702">
        <f t="shared" si="9"/>
        <v>3.9381029999999999</v>
      </c>
      <c r="E89" s="702">
        <f t="shared" si="9"/>
        <v>3.3580349999999997</v>
      </c>
      <c r="F89" s="702">
        <f t="shared" si="9"/>
        <v>3.8486700000000003</v>
      </c>
      <c r="G89" s="702">
        <f t="shared" si="9"/>
        <v>3.708599</v>
      </c>
      <c r="H89" s="702">
        <f t="shared" si="9"/>
        <v>3.6998359999999999</v>
      </c>
      <c r="I89" s="702">
        <f t="shared" si="9"/>
        <v>3.2941700000000003</v>
      </c>
      <c r="J89" s="702">
        <f t="shared" si="8"/>
        <v>3.5401449999999999</v>
      </c>
      <c r="K89" s="702">
        <f t="shared" si="4"/>
        <v>3.730337</v>
      </c>
      <c r="L89" s="702">
        <f t="shared" si="4"/>
        <v>3.914428</v>
      </c>
      <c r="M89" s="702">
        <f t="shared" si="4"/>
        <v>4.1022809999999996</v>
      </c>
      <c r="N89" s="702">
        <f t="shared" si="4"/>
        <v>3.7589000000000001</v>
      </c>
      <c r="O89" s="702">
        <f t="shared" si="4"/>
        <v>3.955997</v>
      </c>
      <c r="P89" s="703">
        <f t="shared" si="7"/>
        <v>44.849500999999989</v>
      </c>
      <c r="R89" s="1790" t="s">
        <v>174</v>
      </c>
      <c r="S89" s="1790">
        <v>0.66827999999999987</v>
      </c>
      <c r="T89" s="1790">
        <v>0.61480999999999997</v>
      </c>
      <c r="U89" s="1790">
        <v>0.54557739999999999</v>
      </c>
      <c r="V89" s="1790">
        <v>0.54391860000000003</v>
      </c>
      <c r="W89" s="1790">
        <v>0.53676310000000005</v>
      </c>
      <c r="X89" s="1790">
        <v>0.53080899999999998</v>
      </c>
      <c r="Y89" s="1790">
        <v>0.45752199999999998</v>
      </c>
      <c r="Z89" s="1790">
        <v>0.50700000000000001</v>
      </c>
      <c r="AA89" s="1790">
        <v>0.61939499999999992</v>
      </c>
      <c r="AB89" s="1790">
        <v>0.7765628</v>
      </c>
      <c r="AC89" s="1790">
        <v>1.1391901</v>
      </c>
      <c r="AD89" s="1790">
        <v>1.675</v>
      </c>
      <c r="AE89" s="1790">
        <v>8.614828000000001</v>
      </c>
    </row>
    <row r="90" spans="1:31" ht="23.1" customHeight="1" x14ac:dyDescent="0.3">
      <c r="A90" s="693"/>
      <c r="B90" s="704">
        <f t="shared" si="6"/>
        <v>83</v>
      </c>
      <c r="C90" s="701" t="str">
        <f t="shared" si="9"/>
        <v>Samay I S.A.</v>
      </c>
      <c r="D90" s="702">
        <f t="shared" si="9"/>
        <v>3.8380330000000002</v>
      </c>
      <c r="E90" s="702">
        <f t="shared" si="9"/>
        <v>2.2406809999999999</v>
      </c>
      <c r="F90" s="702">
        <f t="shared" si="9"/>
        <v>0.371</v>
      </c>
      <c r="G90" s="702">
        <f t="shared" si="9"/>
        <v>0.23799999999999999</v>
      </c>
      <c r="H90" s="702">
        <f t="shared" si="9"/>
        <v>0.39807600000000004</v>
      </c>
      <c r="I90" s="702">
        <f t="shared" si="9"/>
        <v>2.0298789999999998</v>
      </c>
      <c r="J90" s="702">
        <f t="shared" si="8"/>
        <v>2.9506579999999998</v>
      </c>
      <c r="K90" s="702">
        <f t="shared" si="4"/>
        <v>4.7384979999999999</v>
      </c>
      <c r="L90" s="702">
        <f t="shared" si="4"/>
        <v>3.759388</v>
      </c>
      <c r="M90" s="702">
        <f t="shared" si="4"/>
        <v>0.63309400000000005</v>
      </c>
      <c r="N90" s="702">
        <f t="shared" si="4"/>
        <v>0</v>
      </c>
      <c r="O90" s="702">
        <f t="shared" si="4"/>
        <v>0.39164199999999999</v>
      </c>
      <c r="P90" s="703">
        <f t="shared" si="7"/>
        <v>21.588949</v>
      </c>
      <c r="R90" s="1790" t="s">
        <v>176</v>
      </c>
      <c r="S90" s="1790">
        <v>3.9381029999999999</v>
      </c>
      <c r="T90" s="1790">
        <v>3.3580349999999997</v>
      </c>
      <c r="U90" s="1790">
        <v>3.8486700000000003</v>
      </c>
      <c r="V90" s="1790">
        <v>3.708599</v>
      </c>
      <c r="W90" s="1790">
        <v>3.6998359999999999</v>
      </c>
      <c r="X90" s="1790">
        <v>3.2941700000000003</v>
      </c>
      <c r="Y90" s="1790">
        <v>3.5401449999999999</v>
      </c>
      <c r="Z90" s="1790">
        <v>3.730337</v>
      </c>
      <c r="AA90" s="1790">
        <v>3.914428</v>
      </c>
      <c r="AB90" s="1790">
        <v>4.1022809999999996</v>
      </c>
      <c r="AC90" s="1790">
        <v>3.7589000000000001</v>
      </c>
      <c r="AD90" s="1790">
        <v>3.955997</v>
      </c>
      <c r="AE90" s="1790">
        <v>44.849500999999989</v>
      </c>
    </row>
    <row r="91" spans="1:31" ht="23.1" customHeight="1" x14ac:dyDescent="0.3">
      <c r="A91" s="693"/>
      <c r="B91" s="704">
        <f t="shared" si="6"/>
        <v>84</v>
      </c>
      <c r="C91" s="701" t="str">
        <f t="shared" si="9"/>
        <v>SDF Energía S.A.C.</v>
      </c>
      <c r="D91" s="702">
        <f t="shared" si="9"/>
        <v>0</v>
      </c>
      <c r="E91" s="702">
        <f t="shared" si="9"/>
        <v>0</v>
      </c>
      <c r="F91" s="702">
        <f t="shared" si="9"/>
        <v>0</v>
      </c>
      <c r="G91" s="702">
        <f t="shared" si="9"/>
        <v>0</v>
      </c>
      <c r="H91" s="702">
        <f t="shared" si="9"/>
        <v>0</v>
      </c>
      <c r="I91" s="702">
        <f t="shared" si="9"/>
        <v>0</v>
      </c>
      <c r="J91" s="702">
        <f t="shared" si="8"/>
        <v>25.175967</v>
      </c>
      <c r="K91" s="702">
        <f t="shared" si="4"/>
        <v>25.108826000000001</v>
      </c>
      <c r="L91" s="702">
        <f t="shared" si="4"/>
        <v>23.638624999999998</v>
      </c>
      <c r="M91" s="702">
        <f t="shared" si="4"/>
        <v>23.796651000000001</v>
      </c>
      <c r="N91" s="702">
        <f t="shared" si="4"/>
        <v>20.39357</v>
      </c>
      <c r="O91" s="702">
        <f t="shared" si="4"/>
        <v>23.133804000000001</v>
      </c>
      <c r="P91" s="703">
        <f t="shared" si="7"/>
        <v>141.247443</v>
      </c>
      <c r="R91" s="1790" t="s">
        <v>178</v>
      </c>
      <c r="S91" s="1790">
        <v>3.8380330000000002</v>
      </c>
      <c r="T91" s="1790">
        <v>2.2406809999999999</v>
      </c>
      <c r="U91" s="1790">
        <v>0.371</v>
      </c>
      <c r="V91" s="1790">
        <v>0.23799999999999999</v>
      </c>
      <c r="W91" s="1790">
        <v>0.39807600000000004</v>
      </c>
      <c r="X91" s="1790">
        <v>2.0298789999999998</v>
      </c>
      <c r="Y91" s="1790">
        <v>2.9506579999999998</v>
      </c>
      <c r="Z91" s="1790">
        <v>4.7384979999999999</v>
      </c>
      <c r="AA91" s="1790">
        <v>3.759388</v>
      </c>
      <c r="AB91" s="1790">
        <v>0.63309400000000005</v>
      </c>
      <c r="AC91" s="1790">
        <v>0</v>
      </c>
      <c r="AD91" s="1790">
        <v>0.39164199999999999</v>
      </c>
      <c r="AE91" s="1790">
        <v>21.588949</v>
      </c>
    </row>
    <row r="92" spans="1:31" ht="23.1" customHeight="1" x14ac:dyDescent="0.3">
      <c r="A92" s="693"/>
      <c r="B92" s="704">
        <f t="shared" si="6"/>
        <v>85</v>
      </c>
      <c r="C92" s="701" t="str">
        <f t="shared" si="9"/>
        <v>Shougang Generación Eléctrica S.A.A.</v>
      </c>
      <c r="D92" s="702">
        <f t="shared" si="9"/>
        <v>0.25737000000000004</v>
      </c>
      <c r="E92" s="702">
        <f t="shared" si="9"/>
        <v>1.3113E-2</v>
      </c>
      <c r="F92" s="702">
        <f t="shared" si="9"/>
        <v>0</v>
      </c>
      <c r="G92" s="702">
        <f t="shared" si="9"/>
        <v>0.131522</v>
      </c>
      <c r="H92" s="702">
        <f t="shared" si="9"/>
        <v>0.99998100000000001</v>
      </c>
      <c r="I92" s="702">
        <f t="shared" si="9"/>
        <v>0.60103399999999996</v>
      </c>
      <c r="J92" s="702">
        <f t="shared" si="8"/>
        <v>0.46452199999999999</v>
      </c>
      <c r="K92" s="702">
        <f t="shared" si="4"/>
        <v>0</v>
      </c>
      <c r="L92" s="702">
        <f t="shared" si="4"/>
        <v>0.280275</v>
      </c>
      <c r="M92" s="702">
        <f t="shared" si="4"/>
        <v>1.7800000000000001E-3</v>
      </c>
      <c r="N92" s="702">
        <f t="shared" si="4"/>
        <v>7.0099999999999991E-4</v>
      </c>
      <c r="O92" s="702">
        <f t="shared" si="4"/>
        <v>2.0710000000000004E-3</v>
      </c>
      <c r="P92" s="703">
        <f t="shared" si="7"/>
        <v>2.7523689999999998</v>
      </c>
      <c r="R92" s="1790" t="s">
        <v>180</v>
      </c>
      <c r="S92" s="1790"/>
      <c r="T92" s="1790"/>
      <c r="U92" s="1790"/>
      <c r="V92" s="1790"/>
      <c r="W92" s="1790"/>
      <c r="X92" s="1790"/>
      <c r="Y92" s="1790">
        <v>25.175967</v>
      </c>
      <c r="Z92" s="1790">
        <v>25.108826000000001</v>
      </c>
      <c r="AA92" s="1790">
        <v>23.638624999999998</v>
      </c>
      <c r="AB92" s="1790">
        <v>23.796651000000001</v>
      </c>
      <c r="AC92" s="1790">
        <v>20.39357</v>
      </c>
      <c r="AD92" s="1790">
        <v>23.133804000000001</v>
      </c>
      <c r="AE92" s="1790">
        <v>141.247443</v>
      </c>
    </row>
    <row r="93" spans="1:31" ht="23.1" customHeight="1" x14ac:dyDescent="0.3">
      <c r="A93" s="693"/>
      <c r="B93" s="704">
        <f t="shared" si="6"/>
        <v>86</v>
      </c>
      <c r="C93" s="701" t="str">
        <f t="shared" si="9"/>
        <v>Sindicato Energético S.A.</v>
      </c>
      <c r="D93" s="702">
        <f t="shared" si="9"/>
        <v>31.347458</v>
      </c>
      <c r="E93" s="702">
        <f t="shared" si="9"/>
        <v>31.212642000000002</v>
      </c>
      <c r="F93" s="702">
        <f t="shared" si="9"/>
        <v>35.311661000000001</v>
      </c>
      <c r="G93" s="702">
        <f t="shared" si="9"/>
        <v>32.078518000000003</v>
      </c>
      <c r="H93" s="702">
        <f t="shared" si="9"/>
        <v>25.972642</v>
      </c>
      <c r="I93" s="702">
        <f t="shared" si="9"/>
        <v>19.592629000000002</v>
      </c>
      <c r="J93" s="702">
        <f t="shared" si="8"/>
        <v>25.969358000000003</v>
      </c>
      <c r="K93" s="702">
        <f t="shared" si="4"/>
        <v>24.032487</v>
      </c>
      <c r="L93" s="702">
        <f t="shared" si="4"/>
        <v>21.326733000000001</v>
      </c>
      <c r="M93" s="702">
        <f t="shared" si="4"/>
        <v>17.886168999999999</v>
      </c>
      <c r="N93" s="702">
        <f t="shared" si="4"/>
        <v>14.475313999999999</v>
      </c>
      <c r="O93" s="702">
        <f t="shared" si="4"/>
        <v>18.834782000000001</v>
      </c>
      <c r="P93" s="703">
        <f t="shared" si="7"/>
        <v>298.04039300000005</v>
      </c>
      <c r="R93" s="1790" t="s">
        <v>182</v>
      </c>
      <c r="S93" s="1790">
        <v>0.25737000000000004</v>
      </c>
      <c r="T93" s="1790">
        <v>1.3113E-2</v>
      </c>
      <c r="U93" s="1790">
        <v>0</v>
      </c>
      <c r="V93" s="1790">
        <v>0.131522</v>
      </c>
      <c r="W93" s="1790">
        <v>0.99998100000000001</v>
      </c>
      <c r="X93" s="1790">
        <v>0.60103399999999996</v>
      </c>
      <c r="Y93" s="1790">
        <v>0.46452199999999999</v>
      </c>
      <c r="Z93" s="1790">
        <v>0</v>
      </c>
      <c r="AA93" s="1790">
        <v>0.280275</v>
      </c>
      <c r="AB93" s="1790">
        <v>1.7800000000000001E-3</v>
      </c>
      <c r="AC93" s="1790">
        <v>7.0099999999999991E-4</v>
      </c>
      <c r="AD93" s="1790">
        <v>2.0710000000000004E-3</v>
      </c>
      <c r="AE93" s="1790">
        <v>2.7523689999999998</v>
      </c>
    </row>
    <row r="94" spans="1:31" ht="23.1" customHeight="1" x14ac:dyDescent="0.3">
      <c r="A94" s="693"/>
      <c r="B94" s="704">
        <f t="shared" si="6"/>
        <v>87</v>
      </c>
      <c r="C94" s="701" t="str">
        <f t="shared" si="9"/>
        <v>Sociedad Eléctrica del Sur Oeste S.A.</v>
      </c>
      <c r="D94" s="702">
        <f t="shared" si="9"/>
        <v>0.31370999999999999</v>
      </c>
      <c r="E94" s="702">
        <f t="shared" si="9"/>
        <v>0.30689499999999997</v>
      </c>
      <c r="F94" s="702">
        <f t="shared" si="9"/>
        <v>0.30487199999999992</v>
      </c>
      <c r="G94" s="702">
        <f t="shared" si="9"/>
        <v>0.27787300000000004</v>
      </c>
      <c r="H94" s="702">
        <f t="shared" si="9"/>
        <v>0.26912000000000003</v>
      </c>
      <c r="I94" s="702">
        <f t="shared" si="9"/>
        <v>0.259515</v>
      </c>
      <c r="J94" s="702">
        <f t="shared" si="8"/>
        <v>0.26873200000000003</v>
      </c>
      <c r="K94" s="702">
        <f t="shared" si="8"/>
        <v>0.25647599999999998</v>
      </c>
      <c r="L94" s="702">
        <f t="shared" si="8"/>
        <v>0.25715700000000002</v>
      </c>
      <c r="M94" s="702">
        <f t="shared" si="8"/>
        <v>0.27283499999999999</v>
      </c>
      <c r="N94" s="702">
        <f t="shared" si="8"/>
        <v>0.27126100000000003</v>
      </c>
      <c r="O94" s="702">
        <f t="shared" si="8"/>
        <v>0.28594799999999998</v>
      </c>
      <c r="P94" s="703">
        <f t="shared" si="7"/>
        <v>3.3443939999999999</v>
      </c>
      <c r="R94" s="1790" t="s">
        <v>184</v>
      </c>
      <c r="S94" s="1790">
        <v>31.347458</v>
      </c>
      <c r="T94" s="1790">
        <v>31.212642000000002</v>
      </c>
      <c r="U94" s="1790">
        <v>35.311661000000001</v>
      </c>
      <c r="V94" s="1790">
        <v>32.078518000000003</v>
      </c>
      <c r="W94" s="1790">
        <v>25.972642</v>
      </c>
      <c r="X94" s="1790">
        <v>19.592629000000002</v>
      </c>
      <c r="Y94" s="1790">
        <v>25.969358000000003</v>
      </c>
      <c r="Z94" s="1790">
        <v>24.032487</v>
      </c>
      <c r="AA94" s="1790">
        <v>21.326733000000001</v>
      </c>
      <c r="AB94" s="1790">
        <v>17.886168999999999</v>
      </c>
      <c r="AC94" s="1790">
        <v>14.475313999999999</v>
      </c>
      <c r="AD94" s="1790">
        <v>18.834782000000001</v>
      </c>
      <c r="AE94" s="1790">
        <v>298.04039300000005</v>
      </c>
    </row>
    <row r="95" spans="1:31" ht="23.1" customHeight="1" x14ac:dyDescent="0.3">
      <c r="A95" s="693"/>
      <c r="B95" s="704">
        <f t="shared" si="6"/>
        <v>88</v>
      </c>
      <c r="C95" s="701" t="str">
        <f t="shared" si="9"/>
        <v>Sociedad Minera Cerro Verde S.A.A.</v>
      </c>
      <c r="D95" s="702">
        <f t="shared" si="9"/>
        <v>1.0211939999999999</v>
      </c>
      <c r="E95" s="702">
        <f t="shared" si="9"/>
        <v>2.47235</v>
      </c>
      <c r="F95" s="702">
        <f t="shared" si="9"/>
        <v>0</v>
      </c>
      <c r="G95" s="702">
        <f t="shared" si="9"/>
        <v>0</v>
      </c>
      <c r="H95" s="702">
        <f t="shared" si="9"/>
        <v>0</v>
      </c>
      <c r="I95" s="702">
        <f t="shared" si="9"/>
        <v>0.74616199999999999</v>
      </c>
      <c r="J95" s="702">
        <f t="shared" si="8"/>
        <v>0</v>
      </c>
      <c r="K95" s="702">
        <f t="shared" si="8"/>
        <v>0.116247</v>
      </c>
      <c r="L95" s="702">
        <f t="shared" si="8"/>
        <v>0.120726</v>
      </c>
      <c r="M95" s="702">
        <f t="shared" si="8"/>
        <v>0</v>
      </c>
      <c r="N95" s="702">
        <f t="shared" si="8"/>
        <v>0</v>
      </c>
      <c r="O95" s="702">
        <f t="shared" si="8"/>
        <v>1.974801</v>
      </c>
      <c r="P95" s="703">
        <f t="shared" si="7"/>
        <v>6.451480000000001</v>
      </c>
      <c r="R95" s="1790" t="s">
        <v>186</v>
      </c>
      <c r="S95" s="1790">
        <v>0.31370999999999999</v>
      </c>
      <c r="T95" s="1790">
        <v>0.30689499999999997</v>
      </c>
      <c r="U95" s="1790">
        <v>0.30487199999999992</v>
      </c>
      <c r="V95" s="1790">
        <v>0.27787300000000004</v>
      </c>
      <c r="W95" s="1790">
        <v>0.26912000000000003</v>
      </c>
      <c r="X95" s="1790">
        <v>0.259515</v>
      </c>
      <c r="Y95" s="1790">
        <v>0.26873200000000003</v>
      </c>
      <c r="Z95" s="1790">
        <v>0.25647599999999998</v>
      </c>
      <c r="AA95" s="1790">
        <v>0.25715700000000002</v>
      </c>
      <c r="AB95" s="1790">
        <v>0.27283499999999999</v>
      </c>
      <c r="AC95" s="1790">
        <v>0.27126100000000003</v>
      </c>
      <c r="AD95" s="1790">
        <v>0.28594799999999998</v>
      </c>
      <c r="AE95" s="1790">
        <v>3.3443939999999999</v>
      </c>
    </row>
    <row r="96" spans="1:31" ht="23.1" customHeight="1" x14ac:dyDescent="0.3">
      <c r="A96" s="693"/>
      <c r="B96" s="704">
        <f t="shared" si="6"/>
        <v>89</v>
      </c>
      <c r="C96" s="701" t="str">
        <f t="shared" si="9"/>
        <v>Statkraft Perú S.A.</v>
      </c>
      <c r="D96" s="702">
        <f t="shared" si="9"/>
        <v>260.41365199999996</v>
      </c>
      <c r="E96" s="702">
        <f t="shared" si="9"/>
        <v>264.78465599999987</v>
      </c>
      <c r="F96" s="702">
        <f t="shared" si="9"/>
        <v>261.92651399999994</v>
      </c>
      <c r="G96" s="702">
        <f t="shared" si="9"/>
        <v>267.757431</v>
      </c>
      <c r="H96" s="702">
        <f t="shared" si="9"/>
        <v>206.71598</v>
      </c>
      <c r="I96" s="702">
        <f t="shared" si="9"/>
        <v>157.59610400000003</v>
      </c>
      <c r="J96" s="702">
        <f t="shared" si="8"/>
        <v>144.43108099999995</v>
      </c>
      <c r="K96" s="702">
        <f t="shared" si="8"/>
        <v>152.883398</v>
      </c>
      <c r="L96" s="702">
        <f t="shared" si="8"/>
        <v>150.13158899999999</v>
      </c>
      <c r="M96" s="702">
        <f t="shared" si="8"/>
        <v>145.90978000000004</v>
      </c>
      <c r="N96" s="702">
        <f t="shared" si="8"/>
        <v>179.91056900000009</v>
      </c>
      <c r="O96" s="702">
        <f t="shared" si="8"/>
        <v>267.85352299999994</v>
      </c>
      <c r="P96" s="703">
        <f t="shared" si="7"/>
        <v>2460.3142769999995</v>
      </c>
      <c r="R96" s="1790" t="s">
        <v>188</v>
      </c>
      <c r="S96" s="1790">
        <v>1.0211939999999999</v>
      </c>
      <c r="T96" s="1790">
        <v>2.47235</v>
      </c>
      <c r="U96" s="1790">
        <v>0</v>
      </c>
      <c r="V96" s="1790">
        <v>0</v>
      </c>
      <c r="W96" s="1790">
        <v>0</v>
      </c>
      <c r="X96" s="1790">
        <v>0.74616199999999999</v>
      </c>
      <c r="Y96" s="1790">
        <v>0</v>
      </c>
      <c r="Z96" s="1790">
        <v>0.116247</v>
      </c>
      <c r="AA96" s="1790">
        <v>0.120726</v>
      </c>
      <c r="AB96" s="1790">
        <v>0</v>
      </c>
      <c r="AC96" s="1790">
        <v>0</v>
      </c>
      <c r="AD96" s="1790">
        <v>1.974801</v>
      </c>
      <c r="AE96" s="1790">
        <v>6.451480000000001</v>
      </c>
    </row>
    <row r="97" spans="1:31" ht="23.1" customHeight="1" x14ac:dyDescent="0.3">
      <c r="A97" s="693"/>
      <c r="B97" s="704">
        <f t="shared" si="6"/>
        <v>90</v>
      </c>
      <c r="C97" s="701" t="str">
        <f t="shared" si="9"/>
        <v>Tacna Solar S.A.C.</v>
      </c>
      <c r="D97" s="702">
        <f t="shared" si="9"/>
        <v>5.451848</v>
      </c>
      <c r="E97" s="702">
        <f t="shared" si="9"/>
        <v>4.1839390000000005</v>
      </c>
      <c r="F97" s="702">
        <f t="shared" si="9"/>
        <v>4.5327219999999997</v>
      </c>
      <c r="G97" s="702">
        <f t="shared" si="9"/>
        <v>4.0773619999999999</v>
      </c>
      <c r="H97" s="702">
        <f t="shared" si="9"/>
        <v>3.3173359999999996</v>
      </c>
      <c r="I97" s="702">
        <f t="shared" si="9"/>
        <v>3.3981660000000002</v>
      </c>
      <c r="J97" s="702">
        <f t="shared" si="8"/>
        <v>3.7649509999999999</v>
      </c>
      <c r="K97" s="702">
        <f t="shared" si="8"/>
        <v>3.8484370000000001</v>
      </c>
      <c r="L97" s="702">
        <f t="shared" si="8"/>
        <v>4.5164520000000001</v>
      </c>
      <c r="M97" s="702">
        <f t="shared" si="8"/>
        <v>5.1566549999999998</v>
      </c>
      <c r="N97" s="702">
        <f t="shared" si="8"/>
        <v>4.9041369999999995</v>
      </c>
      <c r="O97" s="702">
        <f t="shared" si="8"/>
        <v>5.5484499999999999</v>
      </c>
      <c r="P97" s="703">
        <f t="shared" si="7"/>
        <v>52.700455000000005</v>
      </c>
      <c r="R97" s="1790" t="s">
        <v>190</v>
      </c>
      <c r="S97" s="1790">
        <v>260.41365199999996</v>
      </c>
      <c r="T97" s="1790">
        <v>264.78465599999987</v>
      </c>
      <c r="U97" s="1790">
        <v>261.92651399999994</v>
      </c>
      <c r="V97" s="1790">
        <v>267.757431</v>
      </c>
      <c r="W97" s="1790">
        <v>206.71598</v>
      </c>
      <c r="X97" s="1790">
        <v>157.59610400000003</v>
      </c>
      <c r="Y97" s="1790">
        <v>144.43108099999995</v>
      </c>
      <c r="Z97" s="1790">
        <v>152.883398</v>
      </c>
      <c r="AA97" s="1790">
        <v>150.13158899999999</v>
      </c>
      <c r="AB97" s="1790">
        <v>145.90978000000004</v>
      </c>
      <c r="AC97" s="1790">
        <v>179.91056900000009</v>
      </c>
      <c r="AD97" s="1790">
        <v>267.85352299999994</v>
      </c>
      <c r="AE97" s="1790">
        <v>2460.3142769999995</v>
      </c>
    </row>
    <row r="98" spans="1:31" ht="23.1" customHeight="1" x14ac:dyDescent="0.3">
      <c r="A98" s="693"/>
      <c r="B98" s="704">
        <f t="shared" si="6"/>
        <v>91</v>
      </c>
      <c r="C98" s="701" t="str">
        <f t="shared" si="9"/>
        <v>Termochilca S.A.</v>
      </c>
      <c r="D98" s="702">
        <f t="shared" si="9"/>
        <v>111.31446700000001</v>
      </c>
      <c r="E98" s="702">
        <f t="shared" si="9"/>
        <v>116.249848</v>
      </c>
      <c r="F98" s="702">
        <f t="shared" si="9"/>
        <v>88.748138999999995</v>
      </c>
      <c r="G98" s="702">
        <f t="shared" si="9"/>
        <v>30.679236</v>
      </c>
      <c r="H98" s="702">
        <f t="shared" si="9"/>
        <v>30.427841000000001</v>
      </c>
      <c r="I98" s="702">
        <f t="shared" si="9"/>
        <v>148.046021</v>
      </c>
      <c r="J98" s="702">
        <f t="shared" si="8"/>
        <v>175.24975700000002</v>
      </c>
      <c r="K98" s="702">
        <f t="shared" si="8"/>
        <v>159.76488699999999</v>
      </c>
      <c r="L98" s="702">
        <f t="shared" si="8"/>
        <v>151.35431599999998</v>
      </c>
      <c r="M98" s="702">
        <f t="shared" si="8"/>
        <v>199.764408</v>
      </c>
      <c r="N98" s="702">
        <f t="shared" si="8"/>
        <v>96.211320000000001</v>
      </c>
      <c r="O98" s="702">
        <f t="shared" si="8"/>
        <v>15.345922</v>
      </c>
      <c r="P98" s="703">
        <f t="shared" si="7"/>
        <v>1323.1561619999998</v>
      </c>
      <c r="R98" s="1790" t="s">
        <v>192</v>
      </c>
      <c r="S98" s="1790">
        <v>5.451848</v>
      </c>
      <c r="T98" s="1790">
        <v>4.1839390000000005</v>
      </c>
      <c r="U98" s="1790">
        <v>4.5327219999999997</v>
      </c>
      <c r="V98" s="1790">
        <v>4.0773619999999999</v>
      </c>
      <c r="W98" s="1790">
        <v>3.3173359999999996</v>
      </c>
      <c r="X98" s="1790">
        <v>3.3981660000000002</v>
      </c>
      <c r="Y98" s="1790">
        <v>3.7649509999999999</v>
      </c>
      <c r="Z98" s="1790">
        <v>3.8484370000000001</v>
      </c>
      <c r="AA98" s="1790">
        <v>4.5164520000000001</v>
      </c>
      <c r="AB98" s="1790">
        <v>5.1566549999999998</v>
      </c>
      <c r="AC98" s="1790">
        <v>4.9041369999999995</v>
      </c>
      <c r="AD98" s="1790">
        <v>5.5484499999999999</v>
      </c>
      <c r="AE98" s="1790">
        <v>52.700455000000005</v>
      </c>
    </row>
    <row r="99" spans="1:31" ht="23.1" customHeight="1" thickBot="1" x14ac:dyDescent="0.35">
      <c r="A99" s="693"/>
      <c r="B99" s="704">
        <f t="shared" si="6"/>
        <v>92</v>
      </c>
      <c r="C99" s="701" t="str">
        <f t="shared" si="9"/>
        <v>Termoselva S.R.L.</v>
      </c>
      <c r="D99" s="702">
        <f t="shared" si="9"/>
        <v>14.701222</v>
      </c>
      <c r="E99" s="702">
        <f t="shared" si="9"/>
        <v>12.623034999999998</v>
      </c>
      <c r="F99" s="702">
        <f t="shared" si="9"/>
        <v>1.7436720000000001</v>
      </c>
      <c r="G99" s="702">
        <f t="shared" si="9"/>
        <v>2.5640499999999999</v>
      </c>
      <c r="H99" s="702">
        <f t="shared" si="9"/>
        <v>1.896852</v>
      </c>
      <c r="I99" s="702">
        <f t="shared" si="9"/>
        <v>14.915282999999999</v>
      </c>
      <c r="J99" s="702">
        <f t="shared" si="8"/>
        <v>42.608206999999993</v>
      </c>
      <c r="K99" s="702">
        <f t="shared" si="8"/>
        <v>30.884120999999997</v>
      </c>
      <c r="L99" s="702">
        <f t="shared" si="8"/>
        <v>34.483338000000003</v>
      </c>
      <c r="M99" s="702">
        <f t="shared" si="8"/>
        <v>32.623028999999995</v>
      </c>
      <c r="N99" s="702">
        <f t="shared" si="8"/>
        <v>14.205484</v>
      </c>
      <c r="O99" s="702">
        <f t="shared" si="8"/>
        <v>0</v>
      </c>
      <c r="P99" s="703">
        <f t="shared" si="7"/>
        <v>203.24829300000002</v>
      </c>
      <c r="R99" s="1790" t="s">
        <v>194</v>
      </c>
      <c r="S99" s="1790">
        <v>111.31446700000001</v>
      </c>
      <c r="T99" s="1790">
        <v>116.249848</v>
      </c>
      <c r="U99" s="1790">
        <v>88.748138999999995</v>
      </c>
      <c r="V99" s="1790">
        <v>30.679236</v>
      </c>
      <c r="W99" s="1790">
        <v>30.427841000000001</v>
      </c>
      <c r="X99" s="1790">
        <v>148.046021</v>
      </c>
      <c r="Y99" s="1790">
        <v>175.24975700000002</v>
      </c>
      <c r="Z99" s="1790">
        <v>159.76488699999999</v>
      </c>
      <c r="AA99" s="1790">
        <v>151.35431599999998</v>
      </c>
      <c r="AB99" s="1790">
        <v>199.764408</v>
      </c>
      <c r="AC99" s="1790">
        <v>96.211320000000001</v>
      </c>
      <c r="AD99" s="1790">
        <v>15.345922</v>
      </c>
      <c r="AE99" s="1790">
        <v>1323.1561619999998</v>
      </c>
    </row>
    <row r="100" spans="1:31" ht="23.1" customHeight="1" thickTop="1" x14ac:dyDescent="0.3">
      <c r="A100" s="693"/>
      <c r="B100" s="1740" t="s">
        <v>1545</v>
      </c>
      <c r="C100" s="1741"/>
      <c r="D100" s="706">
        <f t="shared" ref="D100:P100" si="10">SUM(D8:D99)</f>
        <v>5235.1926640000011</v>
      </c>
      <c r="E100" s="706">
        <f t="shared" si="10"/>
        <v>5056.6907599999986</v>
      </c>
      <c r="F100" s="706">
        <f t="shared" si="10"/>
        <v>5239.2523404000003</v>
      </c>
      <c r="G100" s="706">
        <f t="shared" si="10"/>
        <v>5114.6308425999987</v>
      </c>
      <c r="H100" s="706">
        <f t="shared" si="10"/>
        <v>5130.3059070999989</v>
      </c>
      <c r="I100" s="706">
        <f t="shared" si="10"/>
        <v>4915.3356349999985</v>
      </c>
      <c r="J100" s="706">
        <f t="shared" si="10"/>
        <v>5110.764094000001</v>
      </c>
      <c r="K100" s="706">
        <f t="shared" si="10"/>
        <v>5174.9281059999985</v>
      </c>
      <c r="L100" s="706">
        <f t="shared" si="10"/>
        <v>5038.8506895924984</v>
      </c>
      <c r="M100" s="706">
        <f t="shared" si="10"/>
        <v>5220.7199490825014</v>
      </c>
      <c r="N100" s="706">
        <f t="shared" si="10"/>
        <v>5161.6526715825003</v>
      </c>
      <c r="O100" s="706">
        <f t="shared" si="10"/>
        <v>5311.9087462399984</v>
      </c>
      <c r="P100" s="706">
        <f t="shared" si="10"/>
        <v>61710.232405597497</v>
      </c>
      <c r="R100" s="1790" t="s">
        <v>196</v>
      </c>
      <c r="S100" s="1790">
        <v>14.701222</v>
      </c>
      <c r="T100" s="1790">
        <v>12.623034999999998</v>
      </c>
      <c r="U100" s="1790">
        <v>1.7436720000000001</v>
      </c>
      <c r="V100" s="1790">
        <v>2.5640499999999999</v>
      </c>
      <c r="W100" s="1790">
        <v>1.896852</v>
      </c>
      <c r="X100" s="1790">
        <v>14.915282999999999</v>
      </c>
      <c r="Y100" s="1790">
        <v>42.608206999999993</v>
      </c>
      <c r="Z100" s="1790">
        <v>30.884120999999997</v>
      </c>
      <c r="AA100" s="1790">
        <v>34.483338000000003</v>
      </c>
      <c r="AB100" s="1790">
        <v>32.623028999999995</v>
      </c>
      <c r="AC100" s="1790">
        <v>14.205484</v>
      </c>
      <c r="AD100" s="1790">
        <v>0</v>
      </c>
      <c r="AE100" s="1790">
        <v>203.24829300000002</v>
      </c>
    </row>
    <row r="101" spans="1:31" ht="23.1" customHeight="1" x14ac:dyDescent="0.3">
      <c r="A101" s="693"/>
      <c r="B101" s="707" t="s">
        <v>1546</v>
      </c>
      <c r="C101" s="708"/>
      <c r="D101" s="709"/>
      <c r="E101" s="709"/>
      <c r="F101" s="709"/>
      <c r="G101" s="709"/>
      <c r="H101" s="709"/>
      <c r="I101" s="709"/>
      <c r="J101" s="709"/>
      <c r="K101" s="709"/>
      <c r="L101" s="709"/>
      <c r="M101" s="709"/>
      <c r="N101" s="709"/>
      <c r="O101" s="709"/>
      <c r="P101" s="709"/>
      <c r="R101" s="1790" t="s">
        <v>198</v>
      </c>
      <c r="S101" s="1790">
        <v>5235.1926640000011</v>
      </c>
      <c r="T101" s="1790">
        <v>5056.6907599999986</v>
      </c>
      <c r="U101" s="1790">
        <v>5239.2523404000003</v>
      </c>
      <c r="V101" s="1790">
        <v>5114.6308425999987</v>
      </c>
      <c r="W101" s="1790">
        <v>5130.3059070999989</v>
      </c>
      <c r="X101" s="1790">
        <v>4915.3356349999985</v>
      </c>
      <c r="Y101" s="1790">
        <v>5110.764094000001</v>
      </c>
      <c r="Z101" s="1790">
        <v>5174.9281059999985</v>
      </c>
      <c r="AA101" s="1790">
        <v>5038.8506895924984</v>
      </c>
      <c r="AB101" s="1790">
        <v>5220.7199490825014</v>
      </c>
      <c r="AC101" s="1790">
        <v>5161.6526715825003</v>
      </c>
      <c r="AD101" s="1790">
        <v>5311.9087462399984</v>
      </c>
      <c r="AE101" s="1790">
        <v>61710.232405597497</v>
      </c>
    </row>
    <row r="102" spans="1:31" ht="21" customHeight="1" x14ac:dyDescent="0.3">
      <c r="A102" s="693"/>
      <c r="B102" s="50"/>
      <c r="C102" s="710"/>
      <c r="D102" s="693"/>
      <c r="E102" s="693"/>
      <c r="F102" s="693"/>
      <c r="G102" s="693"/>
      <c r="H102" s="693"/>
      <c r="I102" s="693"/>
      <c r="J102" s="693"/>
      <c r="K102" s="693"/>
      <c r="L102" s="693"/>
      <c r="M102" s="711"/>
      <c r="N102" s="693"/>
      <c r="O102" s="693"/>
      <c r="P102" s="712"/>
    </row>
    <row r="103" spans="1:31" ht="17.25" x14ac:dyDescent="0.3">
      <c r="A103" s="693"/>
      <c r="B103" s="713"/>
      <c r="C103" s="714"/>
      <c r="D103" s="693"/>
      <c r="E103" s="693"/>
      <c r="F103" s="693"/>
      <c r="G103" s="693"/>
      <c r="H103" s="693"/>
      <c r="I103" s="693"/>
      <c r="J103" s="693"/>
      <c r="K103" s="693"/>
      <c r="L103" s="693"/>
      <c r="M103" s="693"/>
      <c r="N103" s="693"/>
      <c r="O103" s="693"/>
      <c r="P103" s="709"/>
    </row>
    <row r="171" ht="15.95" customHeight="1" x14ac:dyDescent="0.3"/>
    <row r="172" ht="15.95" customHeight="1" x14ac:dyDescent="0.3"/>
    <row r="173" ht="15.95" customHeight="1" x14ac:dyDescent="0.3"/>
    <row r="174" ht="15.95" customHeight="1" x14ac:dyDescent="0.3"/>
    <row r="175" ht="15.95" customHeight="1" x14ac:dyDescent="0.3"/>
    <row r="176" ht="15.95" customHeight="1" x14ac:dyDescent="0.3"/>
    <row r="177" ht="15.95" customHeight="1" x14ac:dyDescent="0.3"/>
    <row r="178" ht="15.95" customHeight="1" x14ac:dyDescent="0.3"/>
    <row r="179" ht="15.95" customHeight="1" x14ac:dyDescent="0.3"/>
    <row r="180" ht="15.95" customHeight="1" x14ac:dyDescent="0.3"/>
    <row r="181" ht="15.95" customHeight="1" x14ac:dyDescent="0.3"/>
    <row r="182" ht="15.95" customHeight="1" x14ac:dyDescent="0.3"/>
    <row r="183" ht="15.95" customHeight="1" x14ac:dyDescent="0.3"/>
    <row r="184" ht="15.95" customHeight="1" x14ac:dyDescent="0.3"/>
    <row r="185" ht="15.95" customHeight="1" x14ac:dyDescent="0.3"/>
    <row r="186" ht="15.95" customHeight="1" x14ac:dyDescent="0.3"/>
    <row r="187" ht="15.95" customHeight="1" x14ac:dyDescent="0.3"/>
    <row r="188" ht="15.95" customHeight="1" x14ac:dyDescent="0.3"/>
    <row r="189" ht="15.95" customHeight="1" x14ac:dyDescent="0.3"/>
    <row r="190" ht="15.95" customHeight="1" x14ac:dyDescent="0.3"/>
    <row r="191" ht="15.95" customHeight="1" x14ac:dyDescent="0.3"/>
    <row r="192" ht="15.95" customHeight="1" x14ac:dyDescent="0.3"/>
    <row r="193" ht="15.95" customHeight="1" x14ac:dyDescent="0.3"/>
    <row r="194" ht="15.95" customHeight="1" x14ac:dyDescent="0.3"/>
    <row r="195" ht="15.95" customHeight="1" x14ac:dyDescent="0.3"/>
    <row r="196" ht="15.95" customHeight="1" x14ac:dyDescent="0.3"/>
    <row r="197" ht="15.95" customHeight="1" x14ac:dyDescent="0.3"/>
    <row r="198" ht="15.95" customHeight="1" x14ac:dyDescent="0.3"/>
    <row r="199" ht="15.95" customHeight="1" x14ac:dyDescent="0.3"/>
    <row r="200" ht="15.95" customHeight="1" x14ac:dyDescent="0.3"/>
    <row r="201" ht="15.95" customHeight="1" x14ac:dyDescent="0.3"/>
    <row r="202" ht="15.95" customHeight="1" x14ac:dyDescent="0.3"/>
    <row r="203" ht="15.95" customHeight="1" x14ac:dyDescent="0.3"/>
    <row r="204" ht="15.95" customHeight="1" x14ac:dyDescent="0.3"/>
    <row r="205" ht="15.95" customHeight="1" x14ac:dyDescent="0.3"/>
    <row r="206" ht="15.95" customHeight="1" x14ac:dyDescent="0.3"/>
    <row r="207" ht="15.95" customHeight="1" x14ac:dyDescent="0.3"/>
    <row r="208" ht="15.95" customHeight="1" x14ac:dyDescent="0.3"/>
    <row r="209" ht="15.95" customHeight="1" x14ac:dyDescent="0.3"/>
    <row r="210" ht="15.95" customHeight="1" x14ac:dyDescent="0.3"/>
    <row r="211" ht="15.95" customHeight="1" x14ac:dyDescent="0.3"/>
    <row r="212" ht="15.95" customHeight="1" x14ac:dyDescent="0.3"/>
    <row r="213" ht="15.95" customHeight="1" x14ac:dyDescent="0.3"/>
    <row r="214" ht="15.95" customHeight="1" x14ac:dyDescent="0.3"/>
    <row r="215" ht="15.95" customHeight="1" x14ac:dyDescent="0.3"/>
    <row r="216" ht="15.95" customHeight="1" x14ac:dyDescent="0.3"/>
    <row r="217" ht="15.95" customHeight="1" x14ac:dyDescent="0.3"/>
    <row r="218" ht="15.95" customHeight="1" x14ac:dyDescent="0.3"/>
    <row r="219" ht="15.95" customHeight="1" x14ac:dyDescent="0.3"/>
    <row r="220" ht="15.95" customHeight="1" x14ac:dyDescent="0.3"/>
    <row r="221" ht="15.95" customHeight="1" x14ac:dyDescent="0.3"/>
    <row r="222" ht="15.95" customHeight="1" x14ac:dyDescent="0.3"/>
    <row r="223" ht="15.95" customHeight="1" x14ac:dyDescent="0.3"/>
    <row r="224" ht="15.95" customHeight="1" x14ac:dyDescent="0.3"/>
    <row r="225" ht="15.95" customHeight="1" x14ac:dyDescent="0.3"/>
    <row r="226" ht="15.95" customHeight="1" x14ac:dyDescent="0.3"/>
    <row r="227" ht="15.95" customHeight="1" x14ac:dyDescent="0.3"/>
    <row r="228" ht="15.95" customHeight="1" x14ac:dyDescent="0.3"/>
    <row r="229" ht="15.95" customHeight="1" x14ac:dyDescent="0.3"/>
    <row r="230" ht="15.95" customHeight="1" x14ac:dyDescent="0.3"/>
    <row r="231" ht="15.95" customHeight="1" x14ac:dyDescent="0.3"/>
    <row r="232" ht="15.95" customHeight="1" x14ac:dyDescent="0.3"/>
    <row r="233" ht="15.95" customHeight="1" x14ac:dyDescent="0.3"/>
    <row r="234" ht="15.95" customHeight="1" x14ac:dyDescent="0.3"/>
    <row r="235" ht="15.95" customHeight="1" x14ac:dyDescent="0.3"/>
    <row r="236" ht="15.95" customHeight="1" x14ac:dyDescent="0.3"/>
    <row r="237" ht="15.95" customHeight="1" x14ac:dyDescent="0.3"/>
    <row r="238" ht="15.95" customHeight="1" x14ac:dyDescent="0.3"/>
    <row r="239" ht="15.95" customHeight="1" x14ac:dyDescent="0.3"/>
    <row r="240" ht="15.95" customHeight="1" x14ac:dyDescent="0.3"/>
    <row r="241" ht="15.95" customHeight="1" x14ac:dyDescent="0.3"/>
    <row r="242" ht="15.95" customHeight="1" x14ac:dyDescent="0.3"/>
    <row r="243" ht="15.95" customHeight="1" x14ac:dyDescent="0.3"/>
    <row r="244" ht="15.95" customHeight="1" x14ac:dyDescent="0.3"/>
    <row r="245" ht="15.95" customHeight="1" x14ac:dyDescent="0.3"/>
    <row r="246" ht="15.95" customHeight="1" x14ac:dyDescent="0.3"/>
    <row r="247" ht="15.9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22.5" customHeight="1" x14ac:dyDescent="0.3"/>
    <row r="255" ht="22.5" customHeight="1" x14ac:dyDescent="0.3"/>
    <row r="256" ht="22.5" customHeight="1" x14ac:dyDescent="0.3"/>
    <row r="257" ht="22.5" customHeight="1" x14ac:dyDescent="0.3"/>
    <row r="258" ht="22.5" customHeight="1" x14ac:dyDescent="0.3"/>
    <row r="259" ht="22.5" customHeight="1" x14ac:dyDescent="0.3"/>
  </sheetData>
  <mergeCells count="1">
    <mergeCell ref="B100:C100"/>
  </mergeCells>
  <pageMargins left="0.78740157480314965" right="0.59055118110236227" top="0.59055118110236227" bottom="0.59055118110236227" header="0" footer="0"/>
  <pageSetup paperSize="9" scale="51" fitToHeight="3" orientation="landscape" copies="2" r:id="rId1"/>
  <headerFooter alignWithMargins="0"/>
  <rowBreaks count="2" manualBreakCount="2">
    <brk id="51" max="15" man="1"/>
    <brk id="92" max="15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11440-E164-4734-A694-5B4D0FBD578E}">
  <sheetPr codeName="Hoja25">
    <pageSetUpPr fitToPage="1"/>
  </sheetPr>
  <dimension ref="A1:AR225"/>
  <sheetViews>
    <sheetView view="pageBreakPreview" zoomScale="80" zoomScaleNormal="80" zoomScaleSheetLayoutView="80" zoomScalePageLayoutView="90" workbookViewId="0">
      <selection activeCell="Q14" sqref="Q14"/>
    </sheetView>
  </sheetViews>
  <sheetFormatPr baseColWidth="10" defaultRowHeight="15" x14ac:dyDescent="0.25"/>
  <cols>
    <col min="1" max="1" width="4.140625" customWidth="1"/>
    <col min="2" max="2" width="9.28515625" customWidth="1"/>
    <col min="3" max="3" width="65.140625" customWidth="1"/>
    <col min="4" max="15" width="16.140625" customWidth="1"/>
    <col min="16" max="16" width="18.5703125" customWidth="1"/>
    <col min="17" max="17" width="9.140625" style="1790" customWidth="1"/>
    <col min="18" max="18" width="51.5703125" style="1790" bestFit="1" customWidth="1"/>
    <col min="19" max="19" width="35.5703125" style="1790" bestFit="1" customWidth="1"/>
    <col min="20" max="30" width="12.7109375" style="1790" bestFit="1" customWidth="1"/>
    <col min="31" max="31" width="19.85546875" style="1790" bestFit="1" customWidth="1"/>
    <col min="32" max="32" width="15.42578125" style="1790" customWidth="1"/>
    <col min="33" max="44" width="11.42578125" style="1790"/>
  </cols>
  <sheetData>
    <row r="1" spans="1:31" ht="14.25" customHeight="1" x14ac:dyDescent="0.25">
      <c r="A1" s="715"/>
      <c r="B1" s="716"/>
      <c r="C1" s="717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715"/>
      <c r="R1" s="2088"/>
      <c r="S1" s="2088"/>
      <c r="T1" s="2088"/>
      <c r="U1" s="2088"/>
      <c r="V1" s="2088"/>
      <c r="W1" s="2088"/>
      <c r="X1" s="2088"/>
      <c r="Y1" s="2088"/>
      <c r="Z1" s="2088"/>
      <c r="AA1" s="2088"/>
      <c r="AB1" s="2089"/>
      <c r="AC1" s="2089"/>
      <c r="AD1" s="2089"/>
      <c r="AE1" s="2089"/>
    </row>
    <row r="2" spans="1:31" x14ac:dyDescent="0.25">
      <c r="A2" s="715"/>
      <c r="B2" s="718"/>
      <c r="C2" s="717"/>
      <c r="D2" s="715"/>
      <c r="E2" s="715"/>
      <c r="F2" s="715"/>
      <c r="G2" s="715"/>
      <c r="H2" s="715"/>
      <c r="I2" s="715"/>
      <c r="J2" s="715"/>
      <c r="K2" s="715"/>
      <c r="L2" s="715"/>
      <c r="M2" s="715"/>
      <c r="N2" s="715"/>
      <c r="O2" s="715"/>
      <c r="P2" s="715"/>
      <c r="R2" s="2088"/>
      <c r="S2" s="2088"/>
      <c r="T2" s="2088"/>
      <c r="U2" s="2088"/>
      <c r="V2" s="2088"/>
      <c r="W2" s="2088"/>
      <c r="X2" s="2088"/>
      <c r="Y2" s="2088"/>
      <c r="Z2" s="2088"/>
      <c r="AA2" s="2088"/>
      <c r="AB2" s="2089"/>
      <c r="AC2" s="2089"/>
      <c r="AD2" s="2089"/>
      <c r="AE2" s="2089"/>
    </row>
    <row r="3" spans="1:31" x14ac:dyDescent="0.25">
      <c r="A3" s="715"/>
      <c r="B3" s="715"/>
      <c r="C3" s="717"/>
      <c r="D3" s="715"/>
      <c r="E3" s="715"/>
      <c r="F3" s="715"/>
      <c r="G3" s="715"/>
      <c r="H3" s="715"/>
      <c r="I3" s="715"/>
      <c r="J3" s="715"/>
      <c r="K3" s="715"/>
      <c r="L3" s="715"/>
      <c r="M3" s="715"/>
      <c r="N3" s="715"/>
      <c r="O3" s="715"/>
      <c r="P3" s="715"/>
      <c r="R3" s="2088"/>
      <c r="S3" s="2088"/>
      <c r="T3" s="2088"/>
      <c r="U3" s="2088"/>
      <c r="V3" s="2088"/>
      <c r="W3" s="2088"/>
      <c r="X3" s="2088"/>
      <c r="Y3" s="2088"/>
      <c r="Z3" s="2088"/>
      <c r="AA3" s="2088"/>
      <c r="AB3" s="2089"/>
      <c r="AC3" s="2089"/>
      <c r="AD3" s="2089"/>
      <c r="AE3" s="2089"/>
    </row>
    <row r="4" spans="1:31" x14ac:dyDescent="0.25">
      <c r="A4" s="715"/>
      <c r="B4" s="715"/>
      <c r="C4" s="719"/>
      <c r="D4" s="715"/>
      <c r="E4" s="715"/>
      <c r="F4" s="715"/>
      <c r="G4" s="715"/>
      <c r="H4" s="715"/>
      <c r="I4" s="715"/>
      <c r="J4" s="715"/>
      <c r="K4" s="715"/>
      <c r="L4" s="715"/>
      <c r="M4" s="715"/>
      <c r="N4" s="715"/>
      <c r="O4" s="715"/>
      <c r="P4" s="715"/>
      <c r="R4" s="2088"/>
      <c r="S4" s="2088"/>
      <c r="T4" s="2088"/>
      <c r="U4" s="2088"/>
      <c r="V4" s="2088"/>
      <c r="W4" s="2088"/>
      <c r="X4" s="2088"/>
      <c r="Y4" s="2088"/>
      <c r="Z4" s="2088"/>
      <c r="AA4" s="2088"/>
      <c r="AB4" s="2089"/>
      <c r="AC4" s="2089"/>
      <c r="AD4" s="2089"/>
      <c r="AE4" s="2089"/>
    </row>
    <row r="5" spans="1:31" x14ac:dyDescent="0.25">
      <c r="A5" s="715"/>
      <c r="B5" s="715"/>
      <c r="C5" s="717"/>
      <c r="D5" s="715"/>
      <c r="E5" s="715"/>
      <c r="F5" s="715"/>
      <c r="G5" s="715"/>
      <c r="H5" s="715"/>
      <c r="I5" s="715"/>
      <c r="J5" s="715"/>
      <c r="K5" s="715"/>
      <c r="L5" s="715"/>
      <c r="M5" s="715"/>
      <c r="N5" s="715"/>
      <c r="O5" s="715"/>
      <c r="P5" s="715"/>
      <c r="AB5" s="2089"/>
      <c r="AC5" s="2089"/>
      <c r="AD5" s="2089"/>
      <c r="AE5" s="2089"/>
    </row>
    <row r="6" spans="1:31" ht="15.75" x14ac:dyDescent="0.25">
      <c r="A6" s="715"/>
      <c r="B6" s="715"/>
      <c r="C6" s="717"/>
      <c r="D6" s="720"/>
      <c r="E6" s="721"/>
      <c r="F6" s="721"/>
      <c r="G6" s="721"/>
      <c r="H6" s="721"/>
      <c r="I6" s="721"/>
      <c r="J6" s="721"/>
      <c r="K6" s="721"/>
      <c r="L6" s="721"/>
      <c r="M6" s="721"/>
      <c r="N6" s="721"/>
      <c r="O6" s="721"/>
      <c r="P6" s="722"/>
      <c r="AB6" s="2089"/>
      <c r="AC6" s="2089"/>
      <c r="AD6" s="2089"/>
      <c r="AE6" s="2089"/>
    </row>
    <row r="7" spans="1:31" ht="15.75" x14ac:dyDescent="0.25">
      <c r="A7" s="715"/>
      <c r="B7" s="715"/>
      <c r="C7" s="717"/>
      <c r="D7" s="721"/>
      <c r="E7" s="721"/>
      <c r="F7" s="721"/>
      <c r="G7" s="721"/>
      <c r="H7" s="721"/>
      <c r="I7" s="721"/>
      <c r="J7" s="721"/>
      <c r="K7" s="721"/>
      <c r="L7" s="721"/>
      <c r="M7" s="721"/>
      <c r="N7" s="721"/>
      <c r="O7" s="721"/>
      <c r="P7" s="722"/>
      <c r="AB7" s="2089"/>
      <c r="AC7" s="2089"/>
      <c r="AD7" s="2089"/>
      <c r="AE7" s="2089"/>
    </row>
    <row r="8" spans="1:31" ht="15.75" x14ac:dyDescent="0.25">
      <c r="A8" s="715"/>
      <c r="B8" s="715"/>
      <c r="C8" s="717"/>
      <c r="D8" s="723"/>
      <c r="E8" s="724"/>
      <c r="F8" s="723"/>
      <c r="G8" s="723"/>
      <c r="H8" s="723"/>
      <c r="I8" s="723"/>
      <c r="J8" s="723"/>
      <c r="K8" s="723"/>
      <c r="L8" s="723"/>
      <c r="M8" s="725"/>
      <c r="N8" s="723"/>
      <c r="O8" s="723"/>
      <c r="P8" s="715"/>
      <c r="AB8" s="2089"/>
      <c r="AC8" s="2089"/>
      <c r="AD8" s="2089"/>
      <c r="AE8" s="2089"/>
    </row>
    <row r="9" spans="1:31" ht="15.75" x14ac:dyDescent="0.25">
      <c r="A9" s="715"/>
      <c r="B9" s="715"/>
      <c r="C9" s="717"/>
      <c r="D9" s="723"/>
      <c r="E9" s="724"/>
      <c r="F9" s="723"/>
      <c r="G9" s="723"/>
      <c r="H9" s="723"/>
      <c r="I9" s="723"/>
      <c r="J9" s="723"/>
      <c r="K9" s="723"/>
      <c r="L9" s="723"/>
      <c r="M9" s="723"/>
      <c r="N9" s="723"/>
      <c r="O9" s="723"/>
      <c r="P9" s="715"/>
      <c r="AB9" s="2089"/>
      <c r="AC9" s="2089"/>
      <c r="AD9" s="2089"/>
      <c r="AE9" s="2089"/>
    </row>
    <row r="10" spans="1:31" ht="15.75" x14ac:dyDescent="0.25">
      <c r="A10" s="715"/>
      <c r="B10" s="715"/>
      <c r="C10" s="717"/>
      <c r="D10" s="726"/>
      <c r="E10" s="721"/>
      <c r="F10" s="727"/>
      <c r="G10" s="727"/>
      <c r="H10" s="728"/>
      <c r="I10" s="727"/>
      <c r="J10" s="727"/>
      <c r="K10" s="727"/>
      <c r="L10" s="727"/>
      <c r="M10" s="727"/>
      <c r="N10" s="727"/>
      <c r="O10" s="727"/>
      <c r="P10" s="715"/>
      <c r="AB10" s="2089"/>
      <c r="AC10" s="2089"/>
      <c r="AD10" s="2089"/>
      <c r="AE10" s="2089"/>
    </row>
    <row r="11" spans="1:31" ht="15.75" x14ac:dyDescent="0.25">
      <c r="A11" s="715"/>
      <c r="B11" s="715"/>
      <c r="C11" s="717"/>
      <c r="D11" s="726"/>
      <c r="E11" s="721"/>
      <c r="F11" s="727"/>
      <c r="G11" s="727"/>
      <c r="H11" s="728"/>
      <c r="I11" s="727"/>
      <c r="J11" s="727"/>
      <c r="K11" s="727"/>
      <c r="L11" s="727"/>
      <c r="M11" s="727"/>
      <c r="N11" s="727"/>
      <c r="O11" s="727"/>
      <c r="P11" s="715"/>
      <c r="AB11" s="2089"/>
      <c r="AC11" s="2089"/>
      <c r="AD11" s="2089"/>
      <c r="AE11" s="2089"/>
    </row>
    <row r="12" spans="1:31" ht="15.75" x14ac:dyDescent="0.25">
      <c r="A12" s="715"/>
      <c r="B12" s="715"/>
      <c r="C12" s="717"/>
      <c r="D12" s="726"/>
      <c r="E12" s="721"/>
      <c r="F12" s="727"/>
      <c r="G12" s="727"/>
      <c r="H12" s="728"/>
      <c r="I12" s="727"/>
      <c r="J12" s="727"/>
      <c r="K12" s="727"/>
      <c r="L12" s="727"/>
      <c r="M12" s="727"/>
      <c r="N12" s="727"/>
      <c r="O12" s="727"/>
      <c r="P12" s="715"/>
      <c r="AB12" s="2089"/>
      <c r="AC12" s="2089"/>
      <c r="AD12" s="2089"/>
      <c r="AE12" s="2089"/>
    </row>
    <row r="13" spans="1:31" ht="15.75" x14ac:dyDescent="0.25">
      <c r="A13" s="715"/>
      <c r="B13" s="715"/>
      <c r="C13" s="717"/>
      <c r="D13" s="726"/>
      <c r="E13" s="721"/>
      <c r="F13" s="727"/>
      <c r="G13" s="727"/>
      <c r="H13" s="728"/>
      <c r="I13" s="727"/>
      <c r="J13" s="727"/>
      <c r="K13" s="727"/>
      <c r="L13" s="727"/>
      <c r="M13" s="727"/>
      <c r="N13" s="727"/>
      <c r="O13" s="727"/>
      <c r="P13" s="715"/>
      <c r="AB13" s="2089"/>
      <c r="AC13" s="2089"/>
      <c r="AD13" s="2089"/>
      <c r="AE13" s="2089"/>
    </row>
    <row r="14" spans="1:31" ht="15.75" x14ac:dyDescent="0.25">
      <c r="A14" s="715"/>
      <c r="B14" s="715"/>
      <c r="C14" s="717"/>
      <c r="D14" s="726"/>
      <c r="E14" s="721"/>
      <c r="F14" s="727"/>
      <c r="G14" s="727"/>
      <c r="H14" s="728"/>
      <c r="I14" s="727"/>
      <c r="J14" s="727"/>
      <c r="K14" s="727"/>
      <c r="L14" s="727"/>
      <c r="M14" s="727"/>
      <c r="N14" s="727"/>
      <c r="O14" s="727"/>
      <c r="P14" s="715"/>
      <c r="AB14" s="2089"/>
      <c r="AC14" s="2089"/>
      <c r="AD14" s="2089"/>
      <c r="AE14" s="2089"/>
    </row>
    <row r="15" spans="1:31" ht="15.75" x14ac:dyDescent="0.25">
      <c r="A15" s="715"/>
      <c r="B15" s="715"/>
      <c r="C15" s="717"/>
      <c r="D15" s="726"/>
      <c r="E15" s="721"/>
      <c r="F15" s="727"/>
      <c r="G15" s="727"/>
      <c r="H15" s="728"/>
      <c r="I15" s="727"/>
      <c r="J15" s="727"/>
      <c r="K15" s="727"/>
      <c r="L15" s="727"/>
      <c r="M15" s="727"/>
      <c r="N15" s="727"/>
      <c r="O15" s="727"/>
      <c r="P15" s="715"/>
      <c r="AB15" s="2089"/>
      <c r="AC15" s="2089"/>
      <c r="AD15" s="2089"/>
      <c r="AE15" s="2089"/>
    </row>
    <row r="16" spans="1:31" ht="15.75" x14ac:dyDescent="0.25">
      <c r="A16" s="715"/>
      <c r="B16" s="715"/>
      <c r="C16" s="717"/>
      <c r="D16" s="726"/>
      <c r="E16" s="721"/>
      <c r="F16" s="727"/>
      <c r="G16" s="727"/>
      <c r="H16" s="728"/>
      <c r="I16" s="727"/>
      <c r="J16" s="727"/>
      <c r="K16" s="727"/>
      <c r="L16" s="727"/>
      <c r="M16" s="727"/>
      <c r="N16" s="727"/>
      <c r="O16" s="727"/>
      <c r="P16" s="715"/>
      <c r="AB16" s="2089"/>
      <c r="AC16" s="2089"/>
      <c r="AD16" s="2089"/>
      <c r="AE16" s="2089"/>
    </row>
    <row r="17" spans="1:31" ht="15.75" x14ac:dyDescent="0.25">
      <c r="A17" s="715"/>
      <c r="B17" s="715"/>
      <c r="C17" s="717"/>
      <c r="D17" s="726"/>
      <c r="E17" s="721"/>
      <c r="F17" s="727"/>
      <c r="G17" s="727"/>
      <c r="H17" s="728"/>
      <c r="I17" s="727"/>
      <c r="J17" s="727"/>
      <c r="K17" s="727"/>
      <c r="L17" s="727"/>
      <c r="M17" s="727"/>
      <c r="N17" s="727"/>
      <c r="O17" s="727"/>
      <c r="P17" s="715"/>
      <c r="AB17" s="2089"/>
      <c r="AC17" s="2089"/>
      <c r="AD17" s="2089"/>
      <c r="AE17" s="2089"/>
    </row>
    <row r="18" spans="1:31" ht="15.75" x14ac:dyDescent="0.25">
      <c r="A18" s="715"/>
      <c r="B18" s="715"/>
      <c r="C18" s="717"/>
      <c r="D18" s="726"/>
      <c r="E18" s="721"/>
      <c r="F18" s="727"/>
      <c r="G18" s="727"/>
      <c r="H18" s="728"/>
      <c r="I18" s="727"/>
      <c r="J18" s="727"/>
      <c r="K18" s="727"/>
      <c r="L18" s="727"/>
      <c r="M18" s="727"/>
      <c r="N18" s="727"/>
      <c r="O18" s="727"/>
      <c r="P18" s="715"/>
      <c r="AB18" s="2089"/>
      <c r="AC18" s="2089"/>
      <c r="AD18" s="2089"/>
      <c r="AE18" s="2089"/>
    </row>
    <row r="19" spans="1:31" ht="15.75" x14ac:dyDescent="0.25">
      <c r="A19" s="715"/>
      <c r="B19" s="715"/>
      <c r="C19" s="717"/>
      <c r="D19" s="726"/>
      <c r="E19" s="721"/>
      <c r="F19" s="727"/>
      <c r="G19" s="727"/>
      <c r="H19" s="728"/>
      <c r="I19" s="727"/>
      <c r="J19" s="727"/>
      <c r="K19" s="727"/>
      <c r="L19" s="727"/>
      <c r="M19" s="727"/>
      <c r="N19" s="727"/>
      <c r="O19" s="727"/>
      <c r="P19" s="715"/>
      <c r="AB19" s="2089"/>
      <c r="AC19" s="2089"/>
      <c r="AD19" s="2089"/>
      <c r="AE19" s="2089"/>
    </row>
    <row r="20" spans="1:31" ht="15.75" x14ac:dyDescent="0.25">
      <c r="A20" s="715"/>
      <c r="B20" s="715"/>
      <c r="C20" s="717"/>
      <c r="D20" s="726"/>
      <c r="E20" s="721"/>
      <c r="F20" s="727"/>
      <c r="G20" s="727"/>
      <c r="H20" s="728"/>
      <c r="I20" s="727"/>
      <c r="J20" s="727"/>
      <c r="K20" s="727"/>
      <c r="L20" s="727"/>
      <c r="M20" s="727"/>
      <c r="N20" s="727"/>
      <c r="O20" s="727"/>
      <c r="P20" s="715"/>
      <c r="AB20" s="2089"/>
      <c r="AC20" s="2089"/>
      <c r="AD20" s="2089"/>
      <c r="AE20" s="2089"/>
    </row>
    <row r="21" spans="1:31" ht="15.75" x14ac:dyDescent="0.25">
      <c r="A21" s="715"/>
      <c r="B21" s="715"/>
      <c r="C21" s="717"/>
      <c r="D21" s="726"/>
      <c r="E21" s="721"/>
      <c r="F21" s="727"/>
      <c r="G21" s="727"/>
      <c r="H21" s="728"/>
      <c r="I21" s="727"/>
      <c r="J21" s="727"/>
      <c r="K21" s="727"/>
      <c r="L21" s="727"/>
      <c r="M21" s="727"/>
      <c r="N21" s="727"/>
      <c r="O21" s="727"/>
      <c r="P21" s="715"/>
      <c r="AB21" s="2089"/>
      <c r="AC21" s="2089"/>
      <c r="AD21" s="2089"/>
      <c r="AE21" s="2089"/>
    </row>
    <row r="22" spans="1:31" ht="15.75" x14ac:dyDescent="0.25">
      <c r="A22" s="715"/>
      <c r="B22" s="715"/>
      <c r="C22" s="717"/>
      <c r="D22" s="726"/>
      <c r="E22" s="721"/>
      <c r="F22" s="727"/>
      <c r="G22" s="727"/>
      <c r="H22" s="728"/>
      <c r="I22" s="727"/>
      <c r="J22" s="727"/>
      <c r="K22" s="727"/>
      <c r="L22" s="727"/>
      <c r="M22" s="727"/>
      <c r="N22" s="727"/>
      <c r="O22" s="727"/>
      <c r="P22" s="715"/>
      <c r="AB22" s="2089"/>
      <c r="AC22" s="2089"/>
      <c r="AD22" s="2089"/>
      <c r="AE22" s="2089"/>
    </row>
    <row r="23" spans="1:31" ht="15.75" x14ac:dyDescent="0.25">
      <c r="A23" s="715"/>
      <c r="B23" s="715"/>
      <c r="C23" s="717"/>
      <c r="D23" s="726"/>
      <c r="E23" s="721"/>
      <c r="F23" s="727"/>
      <c r="G23" s="727"/>
      <c r="H23" s="728"/>
      <c r="I23" s="727"/>
      <c r="J23" s="727"/>
      <c r="K23" s="727"/>
      <c r="L23" s="727"/>
      <c r="M23" s="727"/>
      <c r="N23" s="727"/>
      <c r="O23" s="727"/>
      <c r="P23" s="715"/>
      <c r="AB23" s="2089"/>
      <c r="AC23" s="2089"/>
      <c r="AD23" s="2089"/>
      <c r="AE23" s="2089"/>
    </row>
    <row r="24" spans="1:31" ht="15.75" x14ac:dyDescent="0.25">
      <c r="A24" s="715"/>
      <c r="B24" s="715"/>
      <c r="C24" s="717"/>
      <c r="D24" s="726"/>
      <c r="E24" s="721"/>
      <c r="F24" s="727"/>
      <c r="G24" s="727"/>
      <c r="H24" s="728"/>
      <c r="I24" s="727"/>
      <c r="J24" s="727"/>
      <c r="K24" s="727"/>
      <c r="L24" s="727"/>
      <c r="M24" s="727"/>
      <c r="N24" s="727"/>
      <c r="O24" s="727"/>
      <c r="P24" s="715"/>
      <c r="AB24" s="2089"/>
      <c r="AC24" s="2089"/>
      <c r="AD24" s="2089"/>
      <c r="AE24" s="2089"/>
    </row>
    <row r="25" spans="1:31" ht="15.75" x14ac:dyDescent="0.25">
      <c r="A25" s="715"/>
      <c r="B25" s="715"/>
      <c r="C25" s="717"/>
      <c r="D25" s="726"/>
      <c r="E25" s="721"/>
      <c r="F25" s="727"/>
      <c r="G25" s="727"/>
      <c r="H25" s="728"/>
      <c r="I25" s="727"/>
      <c r="J25" s="727"/>
      <c r="K25" s="727"/>
      <c r="L25" s="727"/>
      <c r="M25" s="727"/>
      <c r="N25" s="727"/>
      <c r="O25" s="727"/>
      <c r="P25" s="715"/>
      <c r="AB25" s="2089"/>
      <c r="AC25" s="2089"/>
      <c r="AD25" s="2089"/>
      <c r="AE25" s="2089"/>
    </row>
    <row r="26" spans="1:31" ht="15.75" x14ac:dyDescent="0.25">
      <c r="A26" s="715"/>
      <c r="B26" s="715"/>
      <c r="C26" s="717"/>
      <c r="D26" s="726"/>
      <c r="E26" s="721"/>
      <c r="F26" s="727"/>
      <c r="G26" s="727"/>
      <c r="H26" s="728"/>
      <c r="I26" s="727"/>
      <c r="J26" s="727"/>
      <c r="K26" s="727"/>
      <c r="L26" s="727"/>
      <c r="M26" s="727"/>
      <c r="N26" s="727"/>
      <c r="O26" s="727"/>
      <c r="P26" s="715"/>
      <c r="AB26" s="2089"/>
      <c r="AC26" s="2089"/>
      <c r="AD26" s="2089"/>
      <c r="AE26" s="2089"/>
    </row>
    <row r="27" spans="1:31" ht="15.75" x14ac:dyDescent="0.25">
      <c r="A27" s="715"/>
      <c r="B27" s="715"/>
      <c r="C27" s="717"/>
      <c r="D27" s="726"/>
      <c r="E27" s="721"/>
      <c r="F27" s="727"/>
      <c r="G27" s="727"/>
      <c r="H27" s="728"/>
      <c r="I27" s="727"/>
      <c r="J27" s="727"/>
      <c r="K27" s="727"/>
      <c r="L27" s="727"/>
      <c r="M27" s="727"/>
      <c r="N27" s="727"/>
      <c r="O27" s="727"/>
      <c r="P27" s="715"/>
      <c r="AB27" s="2089"/>
      <c r="AC27" s="2089"/>
      <c r="AD27" s="2089"/>
      <c r="AE27" s="2089"/>
    </row>
    <row r="28" spans="1:31" ht="15.75" x14ac:dyDescent="0.25">
      <c r="A28" s="715"/>
      <c r="B28" s="715"/>
      <c r="C28" s="717"/>
      <c r="D28" s="726"/>
      <c r="E28" s="721"/>
      <c r="F28" s="727"/>
      <c r="G28" s="727"/>
      <c r="H28" s="728"/>
      <c r="I28" s="727"/>
      <c r="J28" s="727"/>
      <c r="K28" s="727"/>
      <c r="L28" s="727"/>
      <c r="M28" s="727"/>
      <c r="N28" s="727"/>
      <c r="O28" s="727"/>
      <c r="P28" s="715"/>
      <c r="AB28" s="2089"/>
      <c r="AC28" s="2089"/>
      <c r="AD28" s="2089"/>
      <c r="AE28" s="2089"/>
    </row>
    <row r="29" spans="1:31" ht="15.75" x14ac:dyDescent="0.25">
      <c r="A29" s="715"/>
      <c r="B29" s="715"/>
      <c r="C29" s="717"/>
      <c r="D29" s="726"/>
      <c r="E29" s="721"/>
      <c r="F29" s="727"/>
      <c r="G29" s="727"/>
      <c r="H29" s="728"/>
      <c r="I29" s="727"/>
      <c r="J29" s="727"/>
      <c r="K29" s="727"/>
      <c r="L29" s="727"/>
      <c r="M29" s="727"/>
      <c r="N29" s="727"/>
      <c r="O29" s="727"/>
      <c r="P29" s="715"/>
      <c r="AB29" s="2089"/>
      <c r="AC29" s="2089"/>
      <c r="AD29" s="2089"/>
      <c r="AE29" s="2089"/>
    </row>
    <row r="30" spans="1:31" ht="15.75" x14ac:dyDescent="0.25">
      <c r="A30" s="715"/>
      <c r="B30" s="715"/>
      <c r="C30" s="717"/>
      <c r="D30" s="726"/>
      <c r="E30" s="721"/>
      <c r="F30" s="727"/>
      <c r="G30" s="727"/>
      <c r="H30" s="728"/>
      <c r="I30" s="727"/>
      <c r="J30" s="727"/>
      <c r="K30" s="727"/>
      <c r="L30" s="727"/>
      <c r="M30" s="727"/>
      <c r="N30" s="727"/>
      <c r="O30" s="727"/>
      <c r="P30" s="715"/>
      <c r="AB30" s="2089"/>
      <c r="AC30" s="2089"/>
      <c r="AD30" s="2089"/>
      <c r="AE30" s="2089"/>
    </row>
    <row r="31" spans="1:31" ht="15.75" x14ac:dyDescent="0.25">
      <c r="A31" s="715"/>
      <c r="B31" s="715"/>
      <c r="C31" s="717"/>
      <c r="D31" s="726"/>
      <c r="E31" s="721"/>
      <c r="F31" s="727"/>
      <c r="G31" s="727"/>
      <c r="H31" s="728"/>
      <c r="I31" s="727"/>
      <c r="J31" s="727"/>
      <c r="K31" s="727"/>
      <c r="L31" s="727"/>
      <c r="M31" s="727"/>
      <c r="N31" s="727"/>
      <c r="O31" s="727"/>
      <c r="P31" s="715"/>
      <c r="AB31" s="2089"/>
      <c r="AC31" s="2089"/>
      <c r="AD31" s="2089"/>
      <c r="AE31" s="2089"/>
    </row>
    <row r="32" spans="1:31" ht="15.75" x14ac:dyDescent="0.25">
      <c r="A32" s="715"/>
      <c r="B32" s="715"/>
      <c r="C32" s="717"/>
      <c r="D32" s="726"/>
      <c r="E32" s="721"/>
      <c r="F32" s="727"/>
      <c r="G32" s="727"/>
      <c r="H32" s="728"/>
      <c r="I32" s="727"/>
      <c r="J32" s="727"/>
      <c r="K32" s="727"/>
      <c r="L32" s="727"/>
      <c r="M32" s="727"/>
      <c r="N32" s="727"/>
      <c r="O32" s="727"/>
      <c r="P32" s="715"/>
      <c r="AB32" s="2089"/>
      <c r="AC32" s="2089"/>
      <c r="AD32" s="2089"/>
      <c r="AE32" s="2089"/>
    </row>
    <row r="33" spans="1:31" ht="15.75" x14ac:dyDescent="0.25">
      <c r="A33" s="715"/>
      <c r="B33" s="715"/>
      <c r="C33" s="717"/>
      <c r="D33" s="726"/>
      <c r="E33" s="721"/>
      <c r="F33" s="727"/>
      <c r="G33" s="727"/>
      <c r="H33" s="728"/>
      <c r="I33" s="727"/>
      <c r="J33" s="727"/>
      <c r="K33" s="727"/>
      <c r="L33" s="727"/>
      <c r="M33" s="727"/>
      <c r="N33" s="727"/>
      <c r="O33" s="727"/>
      <c r="P33" s="715"/>
      <c r="AB33" s="2089"/>
      <c r="AC33" s="2089"/>
      <c r="AD33" s="2089"/>
      <c r="AE33" s="2089"/>
    </row>
    <row r="34" spans="1:31" ht="15.75" x14ac:dyDescent="0.25">
      <c r="A34" s="715"/>
      <c r="B34" s="715"/>
      <c r="C34" s="717"/>
      <c r="D34" s="726"/>
      <c r="E34" s="721"/>
      <c r="F34" s="727"/>
      <c r="G34" s="727"/>
      <c r="H34" s="728"/>
      <c r="I34" s="727"/>
      <c r="J34" s="727"/>
      <c r="K34" s="727"/>
      <c r="L34" s="727"/>
      <c r="M34" s="727"/>
      <c r="N34" s="727"/>
      <c r="O34" s="727"/>
      <c r="P34" s="715"/>
      <c r="AB34" s="2089"/>
      <c r="AC34" s="2089"/>
      <c r="AD34" s="2089"/>
      <c r="AE34" s="2089"/>
    </row>
    <row r="35" spans="1:31" ht="15.75" x14ac:dyDescent="0.25">
      <c r="A35" s="715"/>
      <c r="B35" s="715"/>
      <c r="C35" s="717"/>
      <c r="D35" s="726"/>
      <c r="E35" s="721"/>
      <c r="F35" s="727"/>
      <c r="G35" s="727"/>
      <c r="H35" s="728"/>
      <c r="I35" s="727"/>
      <c r="J35" s="727"/>
      <c r="K35" s="727"/>
      <c r="L35" s="727"/>
      <c r="M35" s="727"/>
      <c r="N35" s="727"/>
      <c r="O35" s="727"/>
      <c r="P35" s="715"/>
      <c r="AB35" s="2089"/>
      <c r="AC35" s="2089"/>
      <c r="AD35" s="2089"/>
      <c r="AE35" s="2089"/>
    </row>
    <row r="36" spans="1:31" ht="15.75" x14ac:dyDescent="0.25">
      <c r="A36" s="715"/>
      <c r="B36" s="715"/>
      <c r="C36" s="717"/>
      <c r="D36" s="726"/>
      <c r="E36" s="721"/>
      <c r="F36" s="727"/>
      <c r="G36" s="727"/>
      <c r="H36" s="728"/>
      <c r="I36" s="727"/>
      <c r="J36" s="727"/>
      <c r="K36" s="727"/>
      <c r="L36" s="727"/>
      <c r="M36" s="727"/>
      <c r="N36" s="727"/>
      <c r="O36" s="727"/>
      <c r="P36" s="715"/>
      <c r="AB36" s="2089"/>
      <c r="AC36" s="2089"/>
      <c r="AD36" s="2089"/>
      <c r="AE36" s="2089"/>
    </row>
    <row r="37" spans="1:31" ht="15.75" x14ac:dyDescent="0.25">
      <c r="A37" s="715"/>
      <c r="B37" s="715"/>
      <c r="C37" s="717"/>
      <c r="D37" s="726"/>
      <c r="E37" s="721"/>
      <c r="F37" s="727"/>
      <c r="G37" s="727"/>
      <c r="H37" s="728"/>
      <c r="I37" s="727"/>
      <c r="J37" s="727"/>
      <c r="K37" s="727"/>
      <c r="L37" s="727"/>
      <c r="M37" s="727"/>
      <c r="N37" s="727"/>
      <c r="O37" s="727"/>
      <c r="P37" s="715"/>
      <c r="AB37" s="2089"/>
      <c r="AC37" s="2089"/>
      <c r="AD37" s="2089"/>
      <c r="AE37" s="2089"/>
    </row>
    <row r="38" spans="1:31" ht="15.75" x14ac:dyDescent="0.25">
      <c r="A38" s="715"/>
      <c r="B38" s="715"/>
      <c r="C38" s="717"/>
      <c r="D38" s="726"/>
      <c r="E38" s="721"/>
      <c r="F38" s="727"/>
      <c r="G38" s="727"/>
      <c r="H38" s="728"/>
      <c r="I38" s="727"/>
      <c r="J38" s="727"/>
      <c r="K38" s="727"/>
      <c r="L38" s="727"/>
      <c r="M38" s="727"/>
      <c r="N38" s="727"/>
      <c r="O38" s="727"/>
      <c r="P38" s="715"/>
      <c r="AB38" s="2089"/>
      <c r="AC38" s="2089"/>
      <c r="AD38" s="2089"/>
      <c r="AE38" s="2089"/>
    </row>
    <row r="39" spans="1:31" ht="15.75" x14ac:dyDescent="0.25">
      <c r="A39" s="715"/>
      <c r="B39" s="715"/>
      <c r="C39" s="717"/>
      <c r="D39" s="726"/>
      <c r="E39" s="721"/>
      <c r="F39" s="727"/>
      <c r="G39" s="727"/>
      <c r="H39" s="728"/>
      <c r="I39" s="727"/>
      <c r="J39" s="727"/>
      <c r="K39" s="727"/>
      <c r="L39" s="727"/>
      <c r="M39" s="727"/>
      <c r="N39" s="727"/>
      <c r="O39" s="727"/>
      <c r="P39" s="715"/>
      <c r="AB39" s="2089"/>
      <c r="AC39" s="2089"/>
      <c r="AD39" s="2089"/>
      <c r="AE39" s="2089"/>
    </row>
    <row r="40" spans="1:31" ht="15.75" x14ac:dyDescent="0.25">
      <c r="A40" s="715"/>
      <c r="B40" s="715"/>
      <c r="C40" s="717"/>
      <c r="D40" s="726"/>
      <c r="E40" s="721"/>
      <c r="F40" s="727"/>
      <c r="G40" s="727"/>
      <c r="H40" s="728"/>
      <c r="I40" s="727"/>
      <c r="J40" s="727"/>
      <c r="K40" s="727"/>
      <c r="L40" s="727"/>
      <c r="M40" s="727"/>
      <c r="N40" s="727"/>
      <c r="O40" s="727"/>
      <c r="P40" s="715"/>
      <c r="AB40" s="2089"/>
      <c r="AC40" s="2089"/>
      <c r="AD40" s="2089"/>
      <c r="AE40" s="2089"/>
    </row>
    <row r="41" spans="1:31" ht="15.75" x14ac:dyDescent="0.25">
      <c r="A41" s="715"/>
      <c r="B41" s="715"/>
      <c r="C41" s="717"/>
      <c r="D41" s="726"/>
      <c r="E41" s="721"/>
      <c r="F41" s="727"/>
      <c r="G41" s="727"/>
      <c r="H41" s="728"/>
      <c r="I41" s="727"/>
      <c r="J41" s="727"/>
      <c r="K41" s="727"/>
      <c r="L41" s="727"/>
      <c r="M41" s="727"/>
      <c r="N41" s="727"/>
      <c r="O41" s="727"/>
      <c r="P41" s="715"/>
      <c r="R41" s="1790" t="s">
        <v>3</v>
      </c>
      <c r="S41" s="1790" t="s">
        <v>4</v>
      </c>
    </row>
    <row r="42" spans="1:31" ht="15.75" x14ac:dyDescent="0.25">
      <c r="A42" s="715"/>
      <c r="B42" s="715"/>
      <c r="C42" s="717"/>
      <c r="D42" s="726"/>
      <c r="E42" s="721"/>
      <c r="F42" s="727"/>
      <c r="G42" s="727"/>
      <c r="H42" s="728"/>
      <c r="I42" s="727"/>
      <c r="J42" s="727"/>
      <c r="K42" s="727"/>
      <c r="L42" s="727"/>
      <c r="M42" s="727"/>
      <c r="N42" s="727"/>
      <c r="O42" s="727"/>
      <c r="P42" s="715"/>
      <c r="R42" s="1790" t="s">
        <v>5</v>
      </c>
      <c r="S42" s="1790" t="s">
        <v>6</v>
      </c>
    </row>
    <row r="43" spans="1:31" ht="15.75" x14ac:dyDescent="0.25">
      <c r="A43" s="715"/>
      <c r="B43" s="715"/>
      <c r="C43" s="717"/>
      <c r="D43" s="726"/>
      <c r="E43" s="721"/>
      <c r="F43" s="727"/>
      <c r="G43" s="727"/>
      <c r="H43" s="728"/>
      <c r="I43" s="727"/>
      <c r="J43" s="727"/>
      <c r="K43" s="727"/>
      <c r="L43" s="727"/>
      <c r="M43" s="727"/>
      <c r="N43" s="727"/>
      <c r="O43" s="727"/>
      <c r="P43" s="715"/>
      <c r="R43" s="1790" t="s">
        <v>1523</v>
      </c>
      <c r="S43" s="1790" t="s">
        <v>393</v>
      </c>
    </row>
    <row r="44" spans="1:31" ht="15.75" x14ac:dyDescent="0.25">
      <c r="A44" s="715"/>
      <c r="B44" s="715"/>
      <c r="C44" s="717"/>
      <c r="D44" s="726"/>
      <c r="E44" s="721"/>
      <c r="F44" s="727"/>
      <c r="G44" s="727"/>
      <c r="H44" s="728"/>
      <c r="I44" s="727"/>
      <c r="J44" s="727"/>
      <c r="K44" s="727"/>
      <c r="L44" s="727"/>
      <c r="M44" s="727"/>
      <c r="N44" s="727"/>
      <c r="O44" s="727"/>
      <c r="P44" s="715"/>
      <c r="R44" s="1790" t="s">
        <v>419</v>
      </c>
      <c r="S44" s="1790" t="s">
        <v>393</v>
      </c>
    </row>
    <row r="45" spans="1:31" ht="15.75" x14ac:dyDescent="0.25">
      <c r="A45" s="715"/>
      <c r="B45" s="715"/>
      <c r="C45" s="717"/>
      <c r="D45" s="726"/>
      <c r="E45" s="721"/>
      <c r="F45" s="727"/>
      <c r="G45" s="727"/>
      <c r="H45" s="728"/>
      <c r="I45" s="727"/>
      <c r="J45" s="727"/>
      <c r="K45" s="727"/>
      <c r="L45" s="727"/>
      <c r="M45" s="727"/>
      <c r="N45" s="727"/>
      <c r="O45" s="727"/>
      <c r="P45" s="715"/>
    </row>
    <row r="46" spans="1:31" ht="15.75" x14ac:dyDescent="0.25">
      <c r="A46" s="715"/>
      <c r="B46" s="715"/>
      <c r="C46" s="717"/>
      <c r="D46" s="726"/>
      <c r="E46" s="721"/>
      <c r="F46" s="727"/>
      <c r="G46" s="727"/>
      <c r="H46" s="728"/>
      <c r="I46" s="727"/>
      <c r="J46" s="727"/>
      <c r="K46" s="727"/>
      <c r="L46" s="727"/>
      <c r="M46" s="727"/>
      <c r="N46" s="727"/>
      <c r="O46" s="727"/>
      <c r="P46" s="715"/>
      <c r="R46" s="1790" t="s">
        <v>1294</v>
      </c>
      <c r="S46" s="1790" t="s">
        <v>402</v>
      </c>
    </row>
    <row r="47" spans="1:31" ht="15.75" x14ac:dyDescent="0.25">
      <c r="A47" s="715"/>
      <c r="B47" s="715"/>
      <c r="C47" s="717"/>
      <c r="D47" s="726"/>
      <c r="E47" s="721"/>
      <c r="F47" s="727"/>
      <c r="G47" s="727"/>
      <c r="H47" s="728"/>
      <c r="I47" s="727"/>
      <c r="J47" s="727"/>
      <c r="K47" s="727"/>
      <c r="L47" s="727"/>
      <c r="M47" s="727"/>
      <c r="N47" s="727"/>
      <c r="O47" s="727"/>
      <c r="P47" s="715"/>
      <c r="R47" s="1790" t="s">
        <v>417</v>
      </c>
      <c r="S47" s="1790" t="s">
        <v>983</v>
      </c>
      <c r="T47" s="1790" t="s">
        <v>984</v>
      </c>
      <c r="U47" s="1790" t="s">
        <v>1535</v>
      </c>
      <c r="V47" s="1790" t="s">
        <v>1536</v>
      </c>
      <c r="W47" s="1790" t="s">
        <v>1537</v>
      </c>
      <c r="X47" s="1790" t="s">
        <v>1538</v>
      </c>
      <c r="Y47" s="1790" t="s">
        <v>1539</v>
      </c>
      <c r="Z47" s="1790" t="s">
        <v>1540</v>
      </c>
      <c r="AA47" s="1790" t="s">
        <v>1541</v>
      </c>
      <c r="AB47" s="1790" t="s">
        <v>1542</v>
      </c>
      <c r="AC47" s="1790" t="s">
        <v>1543</v>
      </c>
      <c r="AD47" s="1790" t="s">
        <v>1544</v>
      </c>
      <c r="AE47" s="1790" t="s">
        <v>198</v>
      </c>
    </row>
    <row r="48" spans="1:31" ht="15.75" x14ac:dyDescent="0.25">
      <c r="A48" s="715"/>
      <c r="B48" s="715"/>
      <c r="C48" s="717"/>
      <c r="D48" s="726"/>
      <c r="E48" s="721"/>
      <c r="F48" s="727"/>
      <c r="G48" s="727"/>
      <c r="H48" s="728"/>
      <c r="I48" s="727"/>
      <c r="J48" s="727"/>
      <c r="K48" s="727"/>
      <c r="L48" s="727"/>
      <c r="M48" s="727"/>
      <c r="N48" s="727"/>
      <c r="O48" s="727"/>
      <c r="P48" s="715"/>
      <c r="R48" s="1790" t="s">
        <v>144</v>
      </c>
      <c r="S48" s="1790">
        <v>851.20177100000001</v>
      </c>
      <c r="T48" s="1790">
        <v>1000.2346170000001</v>
      </c>
      <c r="U48" s="1790">
        <v>873.27641399999993</v>
      </c>
      <c r="V48" s="1790">
        <v>950.11631799999998</v>
      </c>
      <c r="W48" s="1790">
        <v>898.19811000000004</v>
      </c>
      <c r="X48" s="1790">
        <v>971.82580699999994</v>
      </c>
      <c r="Y48" s="1790">
        <v>1042.6838009999999</v>
      </c>
      <c r="Z48" s="1790">
        <v>1089.9888819999999</v>
      </c>
      <c r="AA48" s="1790">
        <v>1040.680061</v>
      </c>
      <c r="AB48" s="1790">
        <v>1051.9490969999999</v>
      </c>
      <c r="AC48" s="1790">
        <v>968.56016500000021</v>
      </c>
      <c r="AD48" s="1790">
        <v>933.14787699999999</v>
      </c>
      <c r="AE48" s="1790">
        <v>11671.862920000001</v>
      </c>
    </row>
    <row r="49" spans="1:31" x14ac:dyDescent="0.25">
      <c r="A49" s="715"/>
      <c r="B49" s="729"/>
      <c r="C49" s="730"/>
      <c r="D49" s="729"/>
      <c r="E49" s="729"/>
      <c r="F49" s="729"/>
      <c r="G49" s="729"/>
      <c r="H49" s="729"/>
      <c r="I49" s="729"/>
      <c r="J49" s="729"/>
      <c r="K49" s="729"/>
      <c r="L49" s="729"/>
      <c r="M49" s="729"/>
      <c r="N49" s="729"/>
      <c r="O49" s="729"/>
      <c r="P49" s="729"/>
      <c r="R49" s="1790" t="s">
        <v>112</v>
      </c>
      <c r="S49" s="1790">
        <v>470.86466599999994</v>
      </c>
      <c r="T49" s="1790">
        <v>520.50087999999994</v>
      </c>
      <c r="U49" s="1790">
        <v>647.82034699999997</v>
      </c>
      <c r="V49" s="1790">
        <v>558.21889499999986</v>
      </c>
      <c r="W49" s="1790">
        <v>761.92701599999998</v>
      </c>
      <c r="X49" s="1790">
        <v>743.59553799999992</v>
      </c>
      <c r="Y49" s="1790">
        <v>823.70074599999998</v>
      </c>
      <c r="Z49" s="1790">
        <v>806.21883099999991</v>
      </c>
      <c r="AA49" s="1790">
        <v>842.77808399999981</v>
      </c>
      <c r="AB49" s="1790">
        <v>828.07285699999989</v>
      </c>
      <c r="AC49" s="1790">
        <v>745.06533200000024</v>
      </c>
      <c r="AD49" s="1790">
        <v>493.72826599999996</v>
      </c>
      <c r="AE49" s="1790">
        <v>8242.4914579999986</v>
      </c>
    </row>
    <row r="50" spans="1:31" x14ac:dyDescent="0.25">
      <c r="A50" s="715"/>
      <c r="B50" s="729"/>
      <c r="C50" s="730"/>
      <c r="D50" s="729"/>
      <c r="E50" s="729"/>
      <c r="F50" s="729"/>
      <c r="G50" s="729"/>
      <c r="H50" s="729"/>
      <c r="I50" s="729"/>
      <c r="J50" s="729"/>
      <c r="K50" s="729"/>
      <c r="L50" s="729"/>
      <c r="M50" s="729"/>
      <c r="N50" s="729"/>
      <c r="O50" s="729"/>
      <c r="P50" s="729"/>
      <c r="R50" s="1790" t="s">
        <v>72</v>
      </c>
      <c r="S50" s="1790">
        <v>587.98697299999992</v>
      </c>
      <c r="T50" s="1790">
        <v>543.51898299999993</v>
      </c>
      <c r="U50" s="1790">
        <v>455.88550600000002</v>
      </c>
      <c r="V50" s="1790">
        <v>609.56143400000008</v>
      </c>
      <c r="W50" s="1790">
        <v>627.12455</v>
      </c>
      <c r="X50" s="1790">
        <v>586.83500299999992</v>
      </c>
      <c r="Y50" s="1790">
        <v>612.06720000000007</v>
      </c>
      <c r="Z50" s="1790">
        <v>619.40901299999996</v>
      </c>
      <c r="AA50" s="1790">
        <v>555.65950499999997</v>
      </c>
      <c r="AB50" s="1790">
        <v>563.70201399999996</v>
      </c>
      <c r="AC50" s="1790">
        <v>553.58596599999998</v>
      </c>
      <c r="AD50" s="1790">
        <v>630.54384899999991</v>
      </c>
      <c r="AE50" s="1790">
        <v>6945.8799959999988</v>
      </c>
    </row>
    <row r="51" spans="1:31" ht="17.25" x14ac:dyDescent="0.3">
      <c r="A51" s="715"/>
      <c r="B51" s="729"/>
      <c r="C51" s="731" t="s">
        <v>1547</v>
      </c>
      <c r="D51" s="731" t="s">
        <v>1548</v>
      </c>
      <c r="E51" s="731" t="s">
        <v>1549</v>
      </c>
      <c r="F51" s="731" t="s">
        <v>1550</v>
      </c>
      <c r="G51" s="731" t="s">
        <v>1551</v>
      </c>
      <c r="H51" s="731" t="s">
        <v>1552</v>
      </c>
      <c r="I51" s="731" t="s">
        <v>1553</v>
      </c>
      <c r="J51" s="731" t="s">
        <v>1554</v>
      </c>
      <c r="K51" s="731" t="s">
        <v>1555</v>
      </c>
      <c r="L51" s="731" t="s">
        <v>1556</v>
      </c>
      <c r="M51" s="731" t="s">
        <v>1557</v>
      </c>
      <c r="N51" s="731" t="s">
        <v>1558</v>
      </c>
      <c r="O51" s="731" t="s">
        <v>1559</v>
      </c>
      <c r="P51" s="731" t="s">
        <v>1385</v>
      </c>
      <c r="R51" s="1790" t="s">
        <v>104</v>
      </c>
      <c r="S51" s="1790">
        <v>739.66102199999989</v>
      </c>
      <c r="T51" s="1790">
        <v>740.67575199999999</v>
      </c>
      <c r="U51" s="1790">
        <v>664.61279500000012</v>
      </c>
      <c r="V51" s="1790">
        <v>602.23908999999992</v>
      </c>
      <c r="W51" s="1790">
        <v>698.6436379999999</v>
      </c>
      <c r="X51" s="1790">
        <v>693.56855499999972</v>
      </c>
      <c r="Y51" s="1790">
        <v>738.02874300000008</v>
      </c>
      <c r="AE51" s="1790">
        <v>4877.4295949999996</v>
      </c>
    </row>
    <row r="52" spans="1:31" ht="17.25" x14ac:dyDescent="0.3">
      <c r="A52" s="715"/>
      <c r="B52" s="729"/>
      <c r="C52" s="731" t="str">
        <f t="shared" ref="C52:O55" si="0">+R48</f>
        <v>Kallpa Generación S.A.</v>
      </c>
      <c r="D52" s="731">
        <f t="shared" si="0"/>
        <v>851.20177100000001</v>
      </c>
      <c r="E52" s="731">
        <f t="shared" si="0"/>
        <v>1000.2346170000001</v>
      </c>
      <c r="F52" s="731">
        <f t="shared" si="0"/>
        <v>873.27641399999993</v>
      </c>
      <c r="G52" s="731">
        <f t="shared" si="0"/>
        <v>950.11631799999998</v>
      </c>
      <c r="H52" s="731">
        <f t="shared" si="0"/>
        <v>898.19811000000004</v>
      </c>
      <c r="I52" s="731">
        <f t="shared" si="0"/>
        <v>971.82580699999994</v>
      </c>
      <c r="J52" s="731">
        <f t="shared" si="0"/>
        <v>1042.6838009999999</v>
      </c>
      <c r="K52" s="731">
        <f t="shared" si="0"/>
        <v>1089.9888819999999</v>
      </c>
      <c r="L52" s="731">
        <f t="shared" si="0"/>
        <v>1040.680061</v>
      </c>
      <c r="M52" s="731">
        <f t="shared" si="0"/>
        <v>1051.9490969999999</v>
      </c>
      <c r="N52" s="731">
        <f t="shared" si="0"/>
        <v>968.56016500000021</v>
      </c>
      <c r="O52" s="731">
        <f t="shared" si="0"/>
        <v>933.14787699999999</v>
      </c>
      <c r="P52" s="731">
        <f>SUM(D52:O52)</f>
        <v>11671.862920000001</v>
      </c>
      <c r="R52" s="1790" t="s">
        <v>158</v>
      </c>
      <c r="Z52" s="1790">
        <v>785.16671299999996</v>
      </c>
      <c r="AA52" s="1790">
        <v>747.94762499999979</v>
      </c>
      <c r="AB52" s="1790">
        <v>825.48664500000007</v>
      </c>
      <c r="AC52" s="1790">
        <v>737.80577299999982</v>
      </c>
      <c r="AD52" s="1790">
        <v>728.69578500000023</v>
      </c>
      <c r="AE52" s="1790">
        <v>3825.1025409999997</v>
      </c>
    </row>
    <row r="53" spans="1:31" ht="17.25" x14ac:dyDescent="0.3">
      <c r="A53" s="715"/>
      <c r="B53" s="729"/>
      <c r="C53" s="731" t="str">
        <f t="shared" si="0"/>
        <v>ENGIE EnergÍa Perú S.A.</v>
      </c>
      <c r="D53" s="731">
        <f t="shared" si="0"/>
        <v>470.86466599999994</v>
      </c>
      <c r="E53" s="731">
        <f t="shared" si="0"/>
        <v>520.50087999999994</v>
      </c>
      <c r="F53" s="731">
        <f t="shared" si="0"/>
        <v>647.82034699999997</v>
      </c>
      <c r="G53" s="731">
        <f t="shared" si="0"/>
        <v>558.21889499999986</v>
      </c>
      <c r="H53" s="731">
        <f t="shared" si="0"/>
        <v>761.92701599999998</v>
      </c>
      <c r="I53" s="731">
        <f t="shared" si="0"/>
        <v>743.59553799999992</v>
      </c>
      <c r="J53" s="731">
        <f t="shared" si="0"/>
        <v>823.70074599999998</v>
      </c>
      <c r="K53" s="731">
        <f t="shared" si="0"/>
        <v>806.21883099999991</v>
      </c>
      <c r="L53" s="731">
        <f t="shared" si="0"/>
        <v>842.77808399999981</v>
      </c>
      <c r="M53" s="731">
        <f t="shared" si="0"/>
        <v>828.07285699999989</v>
      </c>
      <c r="N53" s="731">
        <f t="shared" si="0"/>
        <v>745.06533200000024</v>
      </c>
      <c r="O53" s="731">
        <f t="shared" si="0"/>
        <v>493.72826599999996</v>
      </c>
      <c r="P53" s="731">
        <f t="shared" ref="P53:P57" si="1">SUM(D53:O53)</f>
        <v>8242.4914579999986</v>
      </c>
      <c r="R53" s="1790" t="s">
        <v>114</v>
      </c>
      <c r="S53" s="1790">
        <v>302.38345800000002</v>
      </c>
      <c r="T53" s="1790">
        <v>152.40356499999999</v>
      </c>
      <c r="U53" s="1790">
        <v>316.67459300000002</v>
      </c>
      <c r="V53" s="1790">
        <v>207.344752</v>
      </c>
      <c r="W53" s="1790">
        <v>273.43286499999999</v>
      </c>
      <c r="X53" s="1790">
        <v>383.72554400000001</v>
      </c>
      <c r="Y53" s="1790">
        <v>396.89825400000001</v>
      </c>
      <c r="Z53" s="1790">
        <v>396.916065</v>
      </c>
      <c r="AA53" s="1790">
        <v>387.288656</v>
      </c>
      <c r="AB53" s="1790">
        <v>329.94146599999999</v>
      </c>
      <c r="AC53" s="1790">
        <v>372.94187699999998</v>
      </c>
      <c r="AD53" s="1790">
        <v>285.47082899999998</v>
      </c>
      <c r="AE53" s="1790">
        <v>3805.4219240000002</v>
      </c>
    </row>
    <row r="54" spans="1:31" ht="17.25" x14ac:dyDescent="0.3">
      <c r="A54" s="715"/>
      <c r="B54" s="729"/>
      <c r="C54" s="731" t="str">
        <f t="shared" si="0"/>
        <v>Electroperú S. A.</v>
      </c>
      <c r="D54" s="731">
        <f t="shared" si="0"/>
        <v>587.98697299999992</v>
      </c>
      <c r="E54" s="731">
        <f t="shared" si="0"/>
        <v>543.51898299999993</v>
      </c>
      <c r="F54" s="731">
        <f t="shared" si="0"/>
        <v>455.88550600000002</v>
      </c>
      <c r="G54" s="731">
        <f t="shared" si="0"/>
        <v>609.56143400000008</v>
      </c>
      <c r="H54" s="731">
        <f t="shared" si="0"/>
        <v>627.12455</v>
      </c>
      <c r="I54" s="731">
        <f t="shared" si="0"/>
        <v>586.83500299999992</v>
      </c>
      <c r="J54" s="731">
        <f t="shared" si="0"/>
        <v>612.06720000000007</v>
      </c>
      <c r="K54" s="731">
        <f t="shared" si="0"/>
        <v>619.40901299999996</v>
      </c>
      <c r="L54" s="731">
        <f t="shared" si="0"/>
        <v>555.65950499999997</v>
      </c>
      <c r="M54" s="731">
        <f t="shared" si="0"/>
        <v>563.70201399999996</v>
      </c>
      <c r="N54" s="731">
        <f t="shared" si="0"/>
        <v>553.58596599999998</v>
      </c>
      <c r="O54" s="731">
        <f t="shared" si="0"/>
        <v>630.54384899999991</v>
      </c>
      <c r="P54" s="731">
        <f t="shared" si="1"/>
        <v>6945.8799959999988</v>
      </c>
      <c r="R54" s="1790" t="s">
        <v>190</v>
      </c>
      <c r="S54" s="1790">
        <v>260.41365199999996</v>
      </c>
      <c r="T54" s="1790">
        <v>264.78465599999987</v>
      </c>
      <c r="U54" s="1790">
        <v>261.92651399999994</v>
      </c>
      <c r="V54" s="1790">
        <v>267.757431</v>
      </c>
      <c r="W54" s="1790">
        <v>206.71598</v>
      </c>
      <c r="X54" s="1790">
        <v>157.59610400000003</v>
      </c>
      <c r="Y54" s="1790">
        <v>144.43108099999995</v>
      </c>
      <c r="Z54" s="1790">
        <v>152.883398</v>
      </c>
      <c r="AA54" s="1790">
        <v>150.13158899999999</v>
      </c>
      <c r="AB54" s="1790">
        <v>145.90978000000004</v>
      </c>
      <c r="AC54" s="1790">
        <v>179.91056900000009</v>
      </c>
      <c r="AD54" s="1790">
        <v>267.85352299999994</v>
      </c>
      <c r="AE54" s="1790">
        <v>2460.3142769999995</v>
      </c>
    </row>
    <row r="55" spans="1:31" ht="17.25" x14ac:dyDescent="0.3">
      <c r="A55" s="715"/>
      <c r="B55" s="729"/>
      <c r="C55" s="731" t="s">
        <v>158</v>
      </c>
      <c r="D55" s="731">
        <f t="shared" si="0"/>
        <v>739.66102199999989</v>
      </c>
      <c r="E55" s="731">
        <f t="shared" si="0"/>
        <v>740.67575199999999</v>
      </c>
      <c r="F55" s="731">
        <f t="shared" si="0"/>
        <v>664.61279500000012</v>
      </c>
      <c r="G55" s="731">
        <f t="shared" si="0"/>
        <v>602.23908999999992</v>
      </c>
      <c r="H55" s="731">
        <f t="shared" si="0"/>
        <v>698.6436379999999</v>
      </c>
      <c r="I55" s="731">
        <f t="shared" si="0"/>
        <v>693.56855499999972</v>
      </c>
      <c r="J55" s="731">
        <f t="shared" si="0"/>
        <v>738.02874300000008</v>
      </c>
      <c r="K55" s="731">
        <f>+Z52</f>
        <v>785.16671299999996</v>
      </c>
      <c r="L55" s="731">
        <f t="shared" ref="L55:O55" si="2">+AA52</f>
        <v>747.94762499999979</v>
      </c>
      <c r="M55" s="731">
        <f t="shared" si="2"/>
        <v>825.48664500000007</v>
      </c>
      <c r="N55" s="731">
        <f t="shared" si="2"/>
        <v>737.80577299999982</v>
      </c>
      <c r="O55" s="731">
        <f t="shared" si="2"/>
        <v>728.69578500000023</v>
      </c>
      <c r="P55" s="731">
        <f t="shared" si="1"/>
        <v>8702.5321359999998</v>
      </c>
      <c r="R55" s="1790" t="s">
        <v>156</v>
      </c>
      <c r="S55" s="1790">
        <v>242.39326399999999</v>
      </c>
      <c r="T55" s="1790">
        <v>221.94397000000004</v>
      </c>
      <c r="U55" s="1790">
        <v>233.40453500000004</v>
      </c>
      <c r="V55" s="1790">
        <v>238.55970299999998</v>
      </c>
      <c r="W55" s="1790">
        <v>232.47861500000002</v>
      </c>
      <c r="X55" s="1790">
        <v>146.55960300000004</v>
      </c>
      <c r="Y55" s="1790">
        <v>105.887575</v>
      </c>
      <c r="Z55" s="1790">
        <v>96.663702000000001</v>
      </c>
      <c r="AA55" s="1790">
        <v>102.88871100000001</v>
      </c>
      <c r="AB55" s="1790">
        <v>111.906194</v>
      </c>
      <c r="AC55" s="1790">
        <v>132.995259</v>
      </c>
      <c r="AD55" s="1790">
        <v>212.44967899999997</v>
      </c>
      <c r="AE55" s="1790">
        <v>2078.1308100000001</v>
      </c>
    </row>
    <row r="56" spans="1:31" ht="17.25" x14ac:dyDescent="0.3">
      <c r="A56" s="715"/>
      <c r="B56" s="729"/>
      <c r="C56" s="731" t="str">
        <f>+R53</f>
        <v>Fénix Power Perú S.A.</v>
      </c>
      <c r="D56" s="731">
        <f>+S53</f>
        <v>302.38345800000002</v>
      </c>
      <c r="E56" s="731">
        <f t="shared" ref="E56:O56" si="3">+T53</f>
        <v>152.40356499999999</v>
      </c>
      <c r="F56" s="731">
        <f t="shared" si="3"/>
        <v>316.67459300000002</v>
      </c>
      <c r="G56" s="731">
        <f t="shared" si="3"/>
        <v>207.344752</v>
      </c>
      <c r="H56" s="731">
        <f t="shared" si="3"/>
        <v>273.43286499999999</v>
      </c>
      <c r="I56" s="731">
        <f t="shared" si="3"/>
        <v>383.72554400000001</v>
      </c>
      <c r="J56" s="731">
        <f t="shared" si="3"/>
        <v>396.89825400000001</v>
      </c>
      <c r="K56" s="731">
        <f t="shared" si="3"/>
        <v>396.916065</v>
      </c>
      <c r="L56" s="731">
        <f t="shared" si="3"/>
        <v>387.288656</v>
      </c>
      <c r="M56" s="731">
        <f t="shared" si="3"/>
        <v>329.94146599999999</v>
      </c>
      <c r="N56" s="731">
        <f t="shared" si="3"/>
        <v>372.94187699999998</v>
      </c>
      <c r="O56" s="731">
        <f t="shared" si="3"/>
        <v>285.47082899999998</v>
      </c>
      <c r="P56" s="731">
        <f t="shared" si="1"/>
        <v>3805.4219240000002</v>
      </c>
      <c r="R56" s="1790" t="s">
        <v>92</v>
      </c>
      <c r="S56" s="1790">
        <v>306.38653699999998</v>
      </c>
      <c r="T56" s="1790">
        <v>250.694739</v>
      </c>
      <c r="U56" s="1790">
        <v>270.48650999999995</v>
      </c>
      <c r="V56" s="1790">
        <v>266.62667099999999</v>
      </c>
      <c r="W56" s="1790">
        <v>169.99158000000003</v>
      </c>
      <c r="X56" s="1790">
        <v>84.220782999999997</v>
      </c>
      <c r="Y56" s="1790">
        <v>52.865915999999999</v>
      </c>
      <c r="Z56" s="1790">
        <v>46.571016</v>
      </c>
      <c r="AA56" s="1790">
        <v>39.960757999999998</v>
      </c>
      <c r="AB56" s="1790">
        <v>64.571929999999995</v>
      </c>
      <c r="AC56" s="1790">
        <v>204.795928</v>
      </c>
      <c r="AD56" s="1790">
        <v>307.48985300000004</v>
      </c>
      <c r="AE56" s="1790">
        <v>2064.6622210000005</v>
      </c>
    </row>
    <row r="57" spans="1:31" ht="17.25" x14ac:dyDescent="0.3">
      <c r="A57" s="715"/>
      <c r="B57" s="729"/>
      <c r="C57" s="731" t="str">
        <f>+R54</f>
        <v>Statkraft Perú S.A.</v>
      </c>
      <c r="D57" s="731">
        <f t="shared" ref="D57:O57" si="4">+S54</f>
        <v>260.41365199999996</v>
      </c>
      <c r="E57" s="731">
        <f t="shared" si="4"/>
        <v>264.78465599999987</v>
      </c>
      <c r="F57" s="731">
        <f t="shared" si="4"/>
        <v>261.92651399999994</v>
      </c>
      <c r="G57" s="731">
        <f t="shared" si="4"/>
        <v>267.757431</v>
      </c>
      <c r="H57" s="731">
        <f t="shared" si="4"/>
        <v>206.71598</v>
      </c>
      <c r="I57" s="731">
        <f t="shared" si="4"/>
        <v>157.59610400000003</v>
      </c>
      <c r="J57" s="731">
        <f t="shared" si="4"/>
        <v>144.43108099999995</v>
      </c>
      <c r="K57" s="731">
        <f t="shared" si="4"/>
        <v>152.883398</v>
      </c>
      <c r="L57" s="731">
        <f t="shared" si="4"/>
        <v>150.13158899999999</v>
      </c>
      <c r="M57" s="731">
        <f t="shared" si="4"/>
        <v>145.90978000000004</v>
      </c>
      <c r="N57" s="731">
        <f t="shared" si="4"/>
        <v>179.91056900000009</v>
      </c>
      <c r="O57" s="731">
        <f t="shared" si="4"/>
        <v>267.85352299999994</v>
      </c>
      <c r="P57" s="731">
        <f t="shared" si="1"/>
        <v>2460.3142769999995</v>
      </c>
      <c r="R57" s="1790" t="s">
        <v>194</v>
      </c>
      <c r="S57" s="1790">
        <v>111.31446700000001</v>
      </c>
      <c r="T57" s="1790">
        <v>116.249848</v>
      </c>
      <c r="U57" s="1790">
        <v>88.748138999999995</v>
      </c>
      <c r="V57" s="1790">
        <v>30.679236</v>
      </c>
      <c r="W57" s="1790">
        <v>30.427841000000001</v>
      </c>
      <c r="X57" s="1790">
        <v>148.046021</v>
      </c>
      <c r="Y57" s="1790">
        <v>175.24975700000002</v>
      </c>
      <c r="Z57" s="1790">
        <v>159.76488699999999</v>
      </c>
      <c r="AA57" s="1790">
        <v>151.35431599999998</v>
      </c>
      <c r="AB57" s="1790">
        <v>199.764408</v>
      </c>
      <c r="AC57" s="1790">
        <v>96.211320000000001</v>
      </c>
      <c r="AD57" s="1790">
        <v>15.345922</v>
      </c>
      <c r="AE57" s="1790">
        <v>1323.1561619999998</v>
      </c>
    </row>
    <row r="58" spans="1:31" x14ac:dyDescent="0.25">
      <c r="R58" s="1790" t="s">
        <v>84</v>
      </c>
      <c r="S58" s="1790">
        <v>122.30206799999999</v>
      </c>
      <c r="T58" s="1790">
        <v>114.77706000000001</v>
      </c>
      <c r="U58" s="1790">
        <v>121.78996599999999</v>
      </c>
      <c r="V58" s="1790">
        <v>118.102233</v>
      </c>
      <c r="W58" s="1790">
        <v>121.988252</v>
      </c>
      <c r="X58" s="1790">
        <v>96.943093000000005</v>
      </c>
      <c r="Y58" s="1790">
        <v>76.891957000000005</v>
      </c>
      <c r="Z58" s="1790">
        <v>77.055593999999999</v>
      </c>
      <c r="AA58" s="1790">
        <v>84.130672000000004</v>
      </c>
      <c r="AB58" s="1790">
        <v>87.763803999999993</v>
      </c>
      <c r="AC58" s="1790">
        <v>107.63136899999999</v>
      </c>
      <c r="AD58" s="1790">
        <v>122.844606</v>
      </c>
      <c r="AE58" s="1790">
        <v>1252.2206740000001</v>
      </c>
    </row>
    <row r="59" spans="1:31" x14ac:dyDescent="0.25">
      <c r="R59" s="1790" t="s">
        <v>44</v>
      </c>
      <c r="S59" s="1790">
        <v>148.83468299999998</v>
      </c>
      <c r="T59" s="1790">
        <v>134.87255200000001</v>
      </c>
      <c r="U59" s="1790">
        <v>145.14097599999999</v>
      </c>
      <c r="V59" s="1790">
        <v>139.841815</v>
      </c>
      <c r="W59" s="1790">
        <v>116.34627900000001</v>
      </c>
      <c r="X59" s="1790">
        <v>57.949185</v>
      </c>
      <c r="Y59" s="1790">
        <v>62.295189000000001</v>
      </c>
      <c r="Z59" s="1790">
        <v>62.590511000000006</v>
      </c>
      <c r="AA59" s="1790">
        <v>55.253574999999998</v>
      </c>
      <c r="AB59" s="1790">
        <v>63.081423999999998</v>
      </c>
      <c r="AC59" s="1790">
        <v>64.264373000000006</v>
      </c>
      <c r="AD59" s="1790">
        <v>137.94190299999997</v>
      </c>
      <c r="AE59" s="1790">
        <v>1188.4124649999999</v>
      </c>
    </row>
    <row r="60" spans="1:31" x14ac:dyDescent="0.25">
      <c r="R60" s="1790" t="s">
        <v>198</v>
      </c>
      <c r="S60" s="1790">
        <v>4143.7425609999991</v>
      </c>
      <c r="T60" s="1790">
        <v>4060.656622</v>
      </c>
      <c r="U60" s="1790">
        <v>4079.7662949999999</v>
      </c>
      <c r="V60" s="1790">
        <v>3989.0475779999997</v>
      </c>
      <c r="W60" s="1790">
        <v>4137.2747259999996</v>
      </c>
      <c r="X60" s="1790">
        <v>4070.8652360000001</v>
      </c>
      <c r="Y60" s="1790">
        <v>4231.0002190000005</v>
      </c>
      <c r="Z60" s="1790">
        <v>4293.228611999999</v>
      </c>
      <c r="AA60" s="1790">
        <v>4158.0735519999998</v>
      </c>
      <c r="AB60" s="1790">
        <v>4272.1496189999998</v>
      </c>
      <c r="AC60" s="1790">
        <v>4163.7679310000003</v>
      </c>
      <c r="AD60" s="1790">
        <v>4135.512091999999</v>
      </c>
      <c r="AE60" s="1790">
        <v>49735.085042999999</v>
      </c>
    </row>
    <row r="137" ht="15.95" customHeight="1" x14ac:dyDescent="0.25"/>
    <row r="138" ht="15.95" customHeight="1" x14ac:dyDescent="0.25"/>
    <row r="139" ht="15.95" customHeight="1" x14ac:dyDescent="0.25"/>
    <row r="140" ht="15.95" customHeight="1" x14ac:dyDescent="0.25"/>
    <row r="141" ht="15.95" customHeight="1" x14ac:dyDescent="0.25"/>
    <row r="142" ht="15.95" customHeight="1" x14ac:dyDescent="0.25"/>
    <row r="143" ht="15.95" customHeight="1" x14ac:dyDescent="0.25"/>
    <row r="144" ht="15.95" customHeight="1" x14ac:dyDescent="0.25"/>
    <row r="145" ht="15.95" customHeight="1" x14ac:dyDescent="0.25"/>
    <row r="146" ht="15.95" customHeight="1" x14ac:dyDescent="0.25"/>
    <row r="147" ht="15.95" customHeight="1" x14ac:dyDescent="0.25"/>
    <row r="148" ht="15.95" customHeight="1" x14ac:dyDescent="0.25"/>
    <row r="149" ht="15.95" customHeight="1" x14ac:dyDescent="0.25"/>
    <row r="150" ht="15.95" customHeight="1" x14ac:dyDescent="0.25"/>
    <row r="151" ht="15.95" customHeight="1" x14ac:dyDescent="0.25"/>
    <row r="152" ht="15.95" customHeight="1" x14ac:dyDescent="0.25"/>
    <row r="153" ht="15.95" customHeight="1" x14ac:dyDescent="0.25"/>
    <row r="154" ht="15.95" customHeight="1" x14ac:dyDescent="0.25"/>
    <row r="155" ht="15.95" customHeight="1" x14ac:dyDescent="0.25"/>
    <row r="156" ht="15.95" customHeight="1" x14ac:dyDescent="0.25"/>
    <row r="157" ht="15.95" customHeight="1" x14ac:dyDescent="0.25"/>
    <row r="158" ht="15.95" customHeight="1" x14ac:dyDescent="0.25"/>
    <row r="159" ht="15.95" customHeight="1" x14ac:dyDescent="0.25"/>
    <row r="160" ht="15.95" customHeight="1" x14ac:dyDescent="0.25"/>
    <row r="161" ht="15.95" customHeight="1" x14ac:dyDescent="0.25"/>
    <row r="162" ht="15.95" customHeight="1" x14ac:dyDescent="0.25"/>
    <row r="163" ht="15.95" customHeight="1" x14ac:dyDescent="0.25"/>
    <row r="164" ht="15.95" customHeight="1" x14ac:dyDescent="0.25"/>
    <row r="165" ht="15.95" customHeight="1" x14ac:dyDescent="0.25"/>
    <row r="166" ht="15.95" customHeight="1" x14ac:dyDescent="0.25"/>
    <row r="167" ht="15.95" customHeight="1" x14ac:dyDescent="0.25"/>
    <row r="168" ht="15.95" customHeight="1" x14ac:dyDescent="0.25"/>
    <row r="169" ht="15.95" customHeight="1" x14ac:dyDescent="0.25"/>
    <row r="170" ht="15.95" customHeight="1" x14ac:dyDescent="0.25"/>
    <row r="171" ht="15.95" customHeight="1" x14ac:dyDescent="0.25"/>
    <row r="172" ht="15.95" customHeight="1" x14ac:dyDescent="0.25"/>
    <row r="173" ht="15.95" customHeight="1" x14ac:dyDescent="0.25"/>
    <row r="174" ht="15.95" customHeight="1" x14ac:dyDescent="0.25"/>
    <row r="175" ht="15.95" customHeight="1" x14ac:dyDescent="0.25"/>
    <row r="176" ht="15.95" customHeight="1" x14ac:dyDescent="0.25"/>
    <row r="177" ht="15.95" customHeight="1" x14ac:dyDescent="0.25"/>
    <row r="178" ht="15.95" customHeight="1" x14ac:dyDescent="0.25"/>
    <row r="179" ht="15.95" customHeight="1" x14ac:dyDescent="0.25"/>
    <row r="180" ht="15.95" customHeight="1" x14ac:dyDescent="0.25"/>
    <row r="181" ht="15.95" customHeight="1" x14ac:dyDescent="0.25"/>
    <row r="182" ht="15.95" customHeight="1" x14ac:dyDescent="0.25"/>
    <row r="183" ht="15.95" customHeight="1" x14ac:dyDescent="0.25"/>
    <row r="184" ht="15.95" customHeight="1" x14ac:dyDescent="0.25"/>
    <row r="185" ht="15.95" customHeight="1" x14ac:dyDescent="0.25"/>
    <row r="186" ht="15.95" customHeight="1" x14ac:dyDescent="0.25"/>
    <row r="187" ht="15.95" customHeight="1" x14ac:dyDescent="0.25"/>
    <row r="188" ht="15.95" customHeight="1" x14ac:dyDescent="0.25"/>
    <row r="189" ht="15.95" customHeight="1" x14ac:dyDescent="0.25"/>
    <row r="190" ht="15.95" customHeight="1" x14ac:dyDescent="0.25"/>
    <row r="191" ht="15.95" customHeight="1" x14ac:dyDescent="0.25"/>
    <row r="192" ht="15.95" customHeight="1" x14ac:dyDescent="0.25"/>
    <row r="193" ht="15.95" customHeight="1" x14ac:dyDescent="0.25"/>
    <row r="194" ht="15.95" customHeight="1" x14ac:dyDescent="0.25"/>
    <row r="195" ht="15.95" customHeight="1" x14ac:dyDescent="0.25"/>
    <row r="196" ht="15.95" customHeight="1" x14ac:dyDescent="0.25"/>
    <row r="197" ht="15.95" customHeight="1" x14ac:dyDescent="0.25"/>
    <row r="198" ht="15.95" customHeight="1" x14ac:dyDescent="0.25"/>
    <row r="199" ht="15.95" customHeight="1" x14ac:dyDescent="0.25"/>
    <row r="200" ht="15.95" customHeight="1" x14ac:dyDescent="0.25"/>
    <row r="201" ht="15.95" customHeight="1" x14ac:dyDescent="0.25"/>
    <row r="202" ht="15.95" customHeight="1" x14ac:dyDescent="0.25"/>
    <row r="203" ht="15.95" customHeight="1" x14ac:dyDescent="0.25"/>
    <row r="204" ht="15.95" customHeight="1" x14ac:dyDescent="0.25"/>
    <row r="205" ht="15.95" customHeight="1" x14ac:dyDescent="0.25"/>
    <row r="206" ht="15.95" customHeight="1" x14ac:dyDescent="0.25"/>
    <row r="207" ht="15.95" customHeight="1" x14ac:dyDescent="0.25"/>
    <row r="208" ht="15.95" customHeight="1" x14ac:dyDescent="0.25"/>
    <row r="209" ht="15.95" customHeight="1" x14ac:dyDescent="0.25"/>
    <row r="210" ht="15.95" customHeight="1" x14ac:dyDescent="0.25"/>
    <row r="211" ht="15.95" customHeight="1" x14ac:dyDescent="0.25"/>
    <row r="212" ht="15.95" customHeight="1" x14ac:dyDescent="0.25"/>
    <row r="213" ht="15.95" customHeight="1" x14ac:dyDescent="0.25"/>
    <row r="215" ht="18.75" customHeight="1" x14ac:dyDescent="0.25"/>
    <row r="216" ht="18.75" customHeight="1" x14ac:dyDescent="0.25"/>
    <row r="217" ht="18.75" customHeight="1" x14ac:dyDescent="0.25"/>
    <row r="218" ht="18.75" customHeight="1" x14ac:dyDescent="0.25"/>
    <row r="219" ht="18.75" customHeight="1" x14ac:dyDescent="0.25"/>
    <row r="220" ht="22.5" customHeight="1" x14ac:dyDescent="0.25"/>
    <row r="221" ht="22.5" customHeight="1" x14ac:dyDescent="0.25"/>
    <row r="222" ht="22.5" customHeight="1" x14ac:dyDescent="0.25"/>
    <row r="223" ht="22.5" customHeight="1" x14ac:dyDescent="0.25"/>
    <row r="224" ht="22.5" customHeight="1" x14ac:dyDescent="0.25"/>
    <row r="225" ht="22.5" customHeight="1" x14ac:dyDescent="0.25"/>
  </sheetData>
  <pageMargins left="0.78740157480314965" right="0.59055118110236227" top="0.59055118110236227" bottom="0.59055118110236227" header="0" footer="0"/>
  <pageSetup paperSize="9" scale="45" orientation="landscape" copies="2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ADFA-5047-4694-BD52-7EA02A76924E}">
  <sheetPr codeName="Hoja26">
    <pageSetUpPr fitToPage="1"/>
  </sheetPr>
  <dimension ref="A1:AE102"/>
  <sheetViews>
    <sheetView view="pageBreakPreview" zoomScale="80" zoomScaleNormal="50" zoomScaleSheetLayoutView="80" zoomScalePageLayoutView="90" workbookViewId="0">
      <selection activeCell="F10" sqref="F10"/>
    </sheetView>
  </sheetViews>
  <sheetFormatPr baseColWidth="10" defaultRowHeight="16.5" x14ac:dyDescent="0.3"/>
  <cols>
    <col min="1" max="1" width="2.5703125" style="37" customWidth="1"/>
    <col min="2" max="2" width="6.5703125" style="37" customWidth="1"/>
    <col min="3" max="3" width="65" style="37" customWidth="1"/>
    <col min="4" max="15" width="14.140625" style="37" customWidth="1"/>
    <col min="16" max="16" width="15.42578125" style="37" customWidth="1"/>
    <col min="17" max="17" width="5.7109375" style="1841" customWidth="1"/>
    <col min="18" max="18" width="62" style="1841" bestFit="1" customWidth="1"/>
    <col min="19" max="19" width="26.85546875" style="1844" bestFit="1" customWidth="1"/>
    <col min="20" max="30" width="9.85546875" style="1844" bestFit="1" customWidth="1"/>
    <col min="31" max="31" width="15.140625" style="1844" bestFit="1" customWidth="1"/>
    <col min="32" max="16384" width="11.42578125" style="37"/>
  </cols>
  <sheetData>
    <row r="1" spans="1:31" s="460" customFormat="1" ht="25.5" customHeight="1" x14ac:dyDescent="0.3">
      <c r="A1" s="694" t="s">
        <v>1560</v>
      </c>
      <c r="C1" s="541"/>
      <c r="D1" s="693"/>
      <c r="E1" s="693"/>
      <c r="F1" s="693"/>
      <c r="G1" s="693"/>
      <c r="H1" s="693"/>
      <c r="I1" s="693"/>
      <c r="J1" s="693"/>
      <c r="K1" s="693"/>
      <c r="L1" s="693"/>
      <c r="M1" s="693"/>
      <c r="N1" s="693"/>
      <c r="O1" s="693"/>
      <c r="P1" s="693"/>
      <c r="Q1" s="2095"/>
      <c r="R1" s="1841" t="s">
        <v>3</v>
      </c>
      <c r="S1" s="1841" t="s">
        <v>4</v>
      </c>
      <c r="T1" s="1844"/>
      <c r="U1" s="1844"/>
      <c r="V1" s="1844"/>
      <c r="W1" s="1844"/>
      <c r="X1" s="1844"/>
      <c r="Y1" s="1844"/>
      <c r="Z1" s="1844"/>
      <c r="AA1" s="1844"/>
      <c r="AB1" s="1844"/>
      <c r="AC1" s="1844"/>
      <c r="AD1" s="1844"/>
      <c r="AE1" s="1844"/>
    </row>
    <row r="2" spans="1:31" s="460" customFormat="1" x14ac:dyDescent="0.3">
      <c r="C2" s="692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693"/>
      <c r="Q2" s="2095"/>
      <c r="R2" s="1841" t="s">
        <v>5</v>
      </c>
      <c r="S2" s="1841" t="s">
        <v>203</v>
      </c>
      <c r="T2" s="1844"/>
      <c r="U2" s="1844"/>
      <c r="V2" s="1844"/>
      <c r="W2" s="1844"/>
      <c r="X2" s="1844"/>
      <c r="Y2" s="1844"/>
      <c r="Z2" s="1844"/>
      <c r="AA2" s="1844"/>
      <c r="AB2" s="1844"/>
      <c r="AC2" s="1844"/>
      <c r="AD2" s="1844"/>
      <c r="AE2" s="1844"/>
    </row>
    <row r="3" spans="1:31" s="460" customFormat="1" ht="21" customHeight="1" x14ac:dyDescent="0.3">
      <c r="C3" s="692"/>
      <c r="D3" s="693"/>
      <c r="E3" s="693"/>
      <c r="F3" s="693"/>
      <c r="G3" s="693"/>
      <c r="H3" s="693"/>
      <c r="I3" s="693"/>
      <c r="J3" s="693"/>
      <c r="K3" s="693"/>
      <c r="L3" s="693"/>
      <c r="M3" s="693"/>
      <c r="N3" s="693"/>
      <c r="O3" s="693"/>
      <c r="P3" s="693"/>
      <c r="Q3" s="2095"/>
      <c r="R3" s="1841" t="s">
        <v>1523</v>
      </c>
      <c r="S3" s="1841" t="s">
        <v>393</v>
      </c>
      <c r="T3" s="1844"/>
      <c r="U3" s="1844"/>
      <c r="V3" s="1844"/>
      <c r="W3" s="1844"/>
      <c r="X3" s="1844"/>
      <c r="Y3" s="1844"/>
      <c r="Z3" s="1844"/>
      <c r="AA3" s="1844"/>
      <c r="AB3" s="1844"/>
      <c r="AC3" s="1844"/>
      <c r="AD3" s="1844"/>
      <c r="AE3" s="1844"/>
    </row>
    <row r="4" spans="1:31" s="736" customFormat="1" ht="36.75" customHeight="1" thickBot="1" x14ac:dyDescent="0.35">
      <c r="A4" s="732"/>
      <c r="B4" s="733" t="s">
        <v>9</v>
      </c>
      <c r="C4" s="733" t="s">
        <v>1525</v>
      </c>
      <c r="D4" s="733" t="s">
        <v>1408</v>
      </c>
      <c r="E4" s="734" t="s">
        <v>1526</v>
      </c>
      <c r="F4" s="733" t="s">
        <v>1527</v>
      </c>
      <c r="G4" s="734" t="s">
        <v>1528</v>
      </c>
      <c r="H4" s="733" t="s">
        <v>1529</v>
      </c>
      <c r="I4" s="734" t="s">
        <v>1530</v>
      </c>
      <c r="J4" s="733" t="s">
        <v>1434</v>
      </c>
      <c r="K4" s="734" t="s">
        <v>1531</v>
      </c>
      <c r="L4" s="733" t="s">
        <v>1532</v>
      </c>
      <c r="M4" s="734" t="s">
        <v>1533</v>
      </c>
      <c r="N4" s="733" t="s">
        <v>1435</v>
      </c>
      <c r="O4" s="735" t="s">
        <v>1534</v>
      </c>
      <c r="P4" s="2092" t="s">
        <v>1561</v>
      </c>
      <c r="Q4" s="2096"/>
      <c r="R4" s="1841" t="s">
        <v>394</v>
      </c>
      <c r="S4" s="1841" t="s">
        <v>395</v>
      </c>
      <c r="T4" s="1844"/>
      <c r="U4" s="1844"/>
      <c r="V4" s="1844"/>
      <c r="W4" s="1844"/>
      <c r="X4" s="1844"/>
      <c r="Y4" s="1844"/>
      <c r="Z4" s="1844"/>
      <c r="AA4" s="1844"/>
      <c r="AB4" s="1844"/>
      <c r="AC4" s="1844"/>
      <c r="AD4" s="1844"/>
      <c r="AE4" s="1844"/>
    </row>
    <row r="5" spans="1:31" s="740" customFormat="1" ht="23.1" customHeight="1" thickTop="1" x14ac:dyDescent="0.3">
      <c r="A5" s="713"/>
      <c r="B5" s="737">
        <v>1</v>
      </c>
      <c r="C5" s="738" t="str">
        <f t="shared" ref="C5:O20" si="0">+R9</f>
        <v>Agroindustrial Laredo S.A.A.</v>
      </c>
      <c r="D5" s="702">
        <f t="shared" si="0"/>
        <v>2.6827289999999997</v>
      </c>
      <c r="E5" s="702">
        <f t="shared" si="0"/>
        <v>2.801507</v>
      </c>
      <c r="F5" s="702">
        <f t="shared" si="0"/>
        <v>2.7170640000000001</v>
      </c>
      <c r="G5" s="702">
        <f t="shared" si="0"/>
        <v>2.7690099999999997</v>
      </c>
      <c r="H5" s="702">
        <f t="shared" si="0"/>
        <v>3.2212990000000001</v>
      </c>
      <c r="I5" s="702">
        <f t="shared" si="0"/>
        <v>3.3421449999999999</v>
      </c>
      <c r="J5" s="702">
        <f t="shared" si="0"/>
        <v>2.9264469999999996</v>
      </c>
      <c r="K5" s="702">
        <f t="shared" si="0"/>
        <v>2.9662399999999995</v>
      </c>
      <c r="L5" s="702">
        <f t="shared" si="0"/>
        <v>2.9267399999999997</v>
      </c>
      <c r="M5" s="702">
        <f t="shared" si="0"/>
        <v>3.3692929999999999</v>
      </c>
      <c r="N5" s="702">
        <f t="shared" si="0"/>
        <v>3.2799320000000001</v>
      </c>
      <c r="O5" s="739">
        <f t="shared" si="0"/>
        <v>3.3639939999999999</v>
      </c>
      <c r="P5" s="2093">
        <f>SUM(D5:O5)</f>
        <v>36.366399999999992</v>
      </c>
      <c r="Q5" s="2097"/>
      <c r="R5" s="1841" t="s">
        <v>7</v>
      </c>
      <c r="S5" s="1841" t="s">
        <v>8</v>
      </c>
      <c r="T5" s="1844"/>
      <c r="U5" s="1844"/>
      <c r="V5" s="1844"/>
      <c r="W5" s="1844"/>
      <c r="X5" s="1844"/>
      <c r="Y5" s="1844"/>
      <c r="Z5" s="1844"/>
      <c r="AA5" s="1844"/>
      <c r="AB5" s="1844"/>
      <c r="AC5" s="1844"/>
      <c r="AD5" s="1844"/>
      <c r="AE5" s="1844"/>
    </row>
    <row r="6" spans="1:31" s="740" customFormat="1" ht="23.1" customHeight="1" x14ac:dyDescent="0.3">
      <c r="A6" s="713"/>
      <c r="B6" s="741">
        <f>+B5+1</f>
        <v>2</v>
      </c>
      <c r="C6" s="738" t="str">
        <f t="shared" si="0"/>
        <v>Agrolmos S.A.</v>
      </c>
      <c r="D6" s="742">
        <f t="shared" si="0"/>
        <v>6.0956299999999999</v>
      </c>
      <c r="E6" s="742">
        <f t="shared" si="0"/>
        <v>5.4853719999999999</v>
      </c>
      <c r="F6" s="742">
        <f t="shared" si="0"/>
        <v>2.3858220000000001</v>
      </c>
      <c r="G6" s="742">
        <f t="shared" si="0"/>
        <v>1.43022</v>
      </c>
      <c r="H6" s="742">
        <f t="shared" si="0"/>
        <v>5.3979099999999995</v>
      </c>
      <c r="I6" s="742">
        <f t="shared" si="0"/>
        <v>4.3790200000000006</v>
      </c>
      <c r="J6" s="742">
        <f t="shared" si="0"/>
        <v>4.2910699999999995</v>
      </c>
      <c r="K6" s="742">
        <f t="shared" si="0"/>
        <v>4.3465950000000007</v>
      </c>
      <c r="L6" s="742">
        <f t="shared" si="0"/>
        <v>3.99871</v>
      </c>
      <c r="M6" s="742">
        <f t="shared" si="0"/>
        <v>4.5843299999999996</v>
      </c>
      <c r="N6" s="742">
        <f t="shared" si="0"/>
        <v>3.9881100000000003</v>
      </c>
      <c r="O6" s="739">
        <f t="shared" si="0"/>
        <v>4.1654099999999996</v>
      </c>
      <c r="P6" s="2093">
        <f>SUM(D6:O6)</f>
        <v>50.548199000000004</v>
      </c>
      <c r="Q6" s="2097"/>
      <c r="R6" s="1845"/>
      <c r="S6" s="2003"/>
      <c r="T6" s="2003"/>
      <c r="U6" s="2003"/>
      <c r="V6" s="2003"/>
      <c r="W6" s="2003"/>
      <c r="X6" s="2003"/>
      <c r="Y6" s="2003"/>
      <c r="Z6" s="2003"/>
      <c r="AA6" s="2003"/>
      <c r="AB6" s="2003"/>
      <c r="AC6" s="2003"/>
      <c r="AD6" s="2003"/>
      <c r="AE6" s="2003"/>
    </row>
    <row r="7" spans="1:31" s="740" customFormat="1" ht="23.1" customHeight="1" x14ac:dyDescent="0.3">
      <c r="A7" s="713"/>
      <c r="B7" s="741">
        <f t="shared" ref="B7:B70" si="1">+B6+1</f>
        <v>3</v>
      </c>
      <c r="C7" s="738" t="str">
        <f t="shared" si="0"/>
        <v>Aguaytia Energy del Peru S.R.L.</v>
      </c>
      <c r="D7" s="742">
        <f t="shared" si="0"/>
        <v>0.19253000000000001</v>
      </c>
      <c r="E7" s="742">
        <f t="shared" si="0"/>
        <v>0.17263200000000001</v>
      </c>
      <c r="F7" s="742">
        <f t="shared" si="0"/>
        <v>0.188911</v>
      </c>
      <c r="G7" s="742">
        <f t="shared" si="0"/>
        <v>0.16824</v>
      </c>
      <c r="H7" s="742">
        <f t="shared" si="0"/>
        <v>0.105907</v>
      </c>
      <c r="I7" s="742">
        <f t="shared" si="0"/>
        <v>0.12714799999999998</v>
      </c>
      <c r="J7" s="742">
        <f t="shared" si="0"/>
        <v>0.134135</v>
      </c>
      <c r="K7" s="742">
        <f t="shared" si="0"/>
        <v>9.2748000000000011E-2</v>
      </c>
      <c r="L7" s="742">
        <f t="shared" si="0"/>
        <v>0.14161099999999999</v>
      </c>
      <c r="M7" s="742">
        <f t="shared" si="0"/>
        <v>0.14659</v>
      </c>
      <c r="N7" s="742">
        <f t="shared" si="0"/>
        <v>0.107378</v>
      </c>
      <c r="O7" s="739">
        <f t="shared" si="0"/>
        <v>7.6111999999999999E-2</v>
      </c>
      <c r="P7" s="2093">
        <f t="shared" ref="P7:P70" si="2">SUM(D7:O7)</f>
        <v>1.653942</v>
      </c>
      <c r="Q7" s="2097"/>
      <c r="R7" s="1845" t="s">
        <v>1294</v>
      </c>
      <c r="S7" s="1845" t="s">
        <v>402</v>
      </c>
      <c r="T7" s="1845"/>
      <c r="U7" s="1845"/>
      <c r="V7" s="1845"/>
      <c r="W7" s="1845"/>
      <c r="X7" s="1845"/>
      <c r="Y7" s="1845"/>
      <c r="Z7" s="1845"/>
      <c r="AA7" s="1845"/>
      <c r="AB7" s="1845"/>
      <c r="AC7" s="1845"/>
      <c r="AD7" s="1845"/>
      <c r="AE7" s="1845"/>
    </row>
    <row r="8" spans="1:31" s="740" customFormat="1" ht="23.1" customHeight="1" x14ac:dyDescent="0.3">
      <c r="A8" s="713"/>
      <c r="B8" s="741">
        <f t="shared" si="1"/>
        <v>4</v>
      </c>
      <c r="C8" s="738" t="str">
        <f t="shared" si="0"/>
        <v>Ajeper S.A.</v>
      </c>
      <c r="D8" s="742">
        <f t="shared" si="0"/>
        <v>0.25240000000000001</v>
      </c>
      <c r="E8" s="742">
        <f t="shared" si="0"/>
        <v>0.3669</v>
      </c>
      <c r="F8" s="742">
        <f t="shared" si="0"/>
        <v>0.47199999999999998</v>
      </c>
      <c r="G8" s="742">
        <f t="shared" si="0"/>
        <v>0.30599999999999999</v>
      </c>
      <c r="H8" s="742">
        <f t="shared" si="0"/>
        <v>0.34399999999999997</v>
      </c>
      <c r="I8" s="742">
        <f t="shared" si="0"/>
        <v>0.24099999999999999</v>
      </c>
      <c r="J8" s="742">
        <f t="shared" si="0"/>
        <v>0.44500000000000001</v>
      </c>
      <c r="K8" s="742">
        <f t="shared" si="0"/>
        <v>0.41599999999999998</v>
      </c>
      <c r="L8" s="742">
        <f t="shared" si="0"/>
        <v>0.35499999999999998</v>
      </c>
      <c r="M8" s="742">
        <f t="shared" si="0"/>
        <v>0.33</v>
      </c>
      <c r="N8" s="742">
        <f t="shared" si="0"/>
        <v>0.4</v>
      </c>
      <c r="O8" s="739">
        <f t="shared" si="0"/>
        <v>0.42299999999999999</v>
      </c>
      <c r="P8" s="2093">
        <f t="shared" si="2"/>
        <v>4.3512999999999993</v>
      </c>
      <c r="Q8" s="2097"/>
      <c r="R8" s="1845" t="s">
        <v>417</v>
      </c>
      <c r="S8" s="1845" t="s">
        <v>983</v>
      </c>
      <c r="T8" s="1845" t="s">
        <v>984</v>
      </c>
      <c r="U8" s="1845" t="s">
        <v>1535</v>
      </c>
      <c r="V8" s="1845" t="s">
        <v>1536</v>
      </c>
      <c r="W8" s="1845" t="s">
        <v>1537</v>
      </c>
      <c r="X8" s="1845" t="s">
        <v>1538</v>
      </c>
      <c r="Y8" s="1845" t="s">
        <v>1539</v>
      </c>
      <c r="Z8" s="1845" t="s">
        <v>1540</v>
      </c>
      <c r="AA8" s="1845" t="s">
        <v>1541</v>
      </c>
      <c r="AB8" s="1845" t="s">
        <v>1542</v>
      </c>
      <c r="AC8" s="1845" t="s">
        <v>1543</v>
      </c>
      <c r="AD8" s="1845" t="s">
        <v>1544</v>
      </c>
      <c r="AE8" s="1845" t="s">
        <v>198</v>
      </c>
    </row>
    <row r="9" spans="1:31" s="740" customFormat="1" ht="23.1" customHeight="1" x14ac:dyDescent="0.3">
      <c r="A9" s="713"/>
      <c r="B9" s="741">
        <f t="shared" si="1"/>
        <v>5</v>
      </c>
      <c r="C9" s="738" t="str">
        <f t="shared" si="0"/>
        <v>Ajinomoto del Peru S.A.</v>
      </c>
      <c r="D9" s="742">
        <f t="shared" si="0"/>
        <v>0</v>
      </c>
      <c r="E9" s="742">
        <f t="shared" si="0"/>
        <v>0</v>
      </c>
      <c r="F9" s="742">
        <f t="shared" si="0"/>
        <v>0</v>
      </c>
      <c r="G9" s="742">
        <f t="shared" si="0"/>
        <v>0</v>
      </c>
      <c r="H9" s="742">
        <f t="shared" si="0"/>
        <v>0</v>
      </c>
      <c r="I9" s="742">
        <f t="shared" si="0"/>
        <v>0</v>
      </c>
      <c r="J9" s="742">
        <f t="shared" si="0"/>
        <v>0</v>
      </c>
      <c r="K9" s="742">
        <f t="shared" si="0"/>
        <v>0</v>
      </c>
      <c r="L9" s="742">
        <f t="shared" si="0"/>
        <v>0</v>
      </c>
      <c r="M9" s="742">
        <f t="shared" si="0"/>
        <v>0</v>
      </c>
      <c r="N9" s="742">
        <f t="shared" si="0"/>
        <v>0</v>
      </c>
      <c r="O9" s="739">
        <f t="shared" si="0"/>
        <v>0</v>
      </c>
      <c r="P9" s="2093">
        <f t="shared" si="2"/>
        <v>0</v>
      </c>
      <c r="Q9" s="2097"/>
      <c r="R9" s="1845" t="s">
        <v>204</v>
      </c>
      <c r="S9" s="1845">
        <v>2.6827289999999997</v>
      </c>
      <c r="T9" s="1845">
        <v>2.801507</v>
      </c>
      <c r="U9" s="1845">
        <v>2.7170640000000001</v>
      </c>
      <c r="V9" s="1845">
        <v>2.7690099999999997</v>
      </c>
      <c r="W9" s="1845">
        <v>3.2212990000000001</v>
      </c>
      <c r="X9" s="1845">
        <v>3.3421449999999999</v>
      </c>
      <c r="Y9" s="1845">
        <v>2.9264469999999996</v>
      </c>
      <c r="Z9" s="1845">
        <v>2.9662399999999995</v>
      </c>
      <c r="AA9" s="1845">
        <v>2.9267399999999997</v>
      </c>
      <c r="AB9" s="1845">
        <v>3.3692929999999999</v>
      </c>
      <c r="AC9" s="1845">
        <v>3.2799320000000001</v>
      </c>
      <c r="AD9" s="1845">
        <v>3.3639939999999999</v>
      </c>
      <c r="AE9" s="1845">
        <v>36.366399999999992</v>
      </c>
    </row>
    <row r="10" spans="1:31" s="740" customFormat="1" ht="23.1" customHeight="1" x14ac:dyDescent="0.3">
      <c r="A10" s="713"/>
      <c r="B10" s="741">
        <f t="shared" si="1"/>
        <v>6</v>
      </c>
      <c r="C10" s="738" t="str">
        <f t="shared" si="0"/>
        <v>Alicorp S.A.A.</v>
      </c>
      <c r="D10" s="742">
        <f t="shared" si="0"/>
        <v>0.1772</v>
      </c>
      <c r="E10" s="742">
        <f t="shared" si="0"/>
        <v>0.18321999999999999</v>
      </c>
      <c r="F10" s="742">
        <f t="shared" si="0"/>
        <v>0.17482</v>
      </c>
      <c r="G10" s="742">
        <f t="shared" si="0"/>
        <v>0.20038800000000001</v>
      </c>
      <c r="H10" s="742">
        <f t="shared" si="0"/>
        <v>0.18517800000000001</v>
      </c>
      <c r="I10" s="742">
        <f t="shared" si="0"/>
        <v>0.20303100000000002</v>
      </c>
      <c r="J10" s="742">
        <f t="shared" si="0"/>
        <v>0.21912999999999999</v>
      </c>
      <c r="K10" s="742">
        <f t="shared" si="0"/>
        <v>0.20858699999999999</v>
      </c>
      <c r="L10" s="742">
        <f t="shared" si="0"/>
        <v>0.19418799999999997</v>
      </c>
      <c r="M10" s="742">
        <f t="shared" si="0"/>
        <v>0.196412</v>
      </c>
      <c r="N10" s="742">
        <f t="shared" si="0"/>
        <v>0.19799300000000003</v>
      </c>
      <c r="O10" s="739">
        <f t="shared" si="0"/>
        <v>0.15689999999999998</v>
      </c>
      <c r="P10" s="2093">
        <f t="shared" si="2"/>
        <v>2.2970470000000001</v>
      </c>
      <c r="Q10" s="2097"/>
      <c r="R10" s="1845" t="s">
        <v>206</v>
      </c>
      <c r="S10" s="1845">
        <v>6.0956299999999999</v>
      </c>
      <c r="T10" s="1845">
        <v>5.4853719999999999</v>
      </c>
      <c r="U10" s="1845">
        <v>2.3858220000000001</v>
      </c>
      <c r="V10" s="1845">
        <v>1.43022</v>
      </c>
      <c r="W10" s="1845">
        <v>5.3979099999999995</v>
      </c>
      <c r="X10" s="1845">
        <v>4.3790200000000006</v>
      </c>
      <c r="Y10" s="1845">
        <v>4.2910699999999995</v>
      </c>
      <c r="Z10" s="1845">
        <v>4.3465950000000007</v>
      </c>
      <c r="AA10" s="1845">
        <v>3.99871</v>
      </c>
      <c r="AB10" s="1845">
        <v>4.5843299999999996</v>
      </c>
      <c r="AC10" s="1845">
        <v>3.9881100000000003</v>
      </c>
      <c r="AD10" s="1845">
        <v>4.1654099999999996</v>
      </c>
      <c r="AE10" s="1845">
        <v>50.548199000000004</v>
      </c>
    </row>
    <row r="11" spans="1:31" s="740" customFormat="1" ht="23.1" customHeight="1" x14ac:dyDescent="0.3">
      <c r="A11" s="713"/>
      <c r="B11" s="741">
        <f t="shared" si="1"/>
        <v>7</v>
      </c>
      <c r="C11" s="738" t="str">
        <f t="shared" si="0"/>
        <v>Anabi S.A.C.</v>
      </c>
      <c r="D11" s="742">
        <f t="shared" si="0"/>
        <v>5.8226E-2</v>
      </c>
      <c r="E11" s="742">
        <f t="shared" si="0"/>
        <v>3.5387999999999996E-2</v>
      </c>
      <c r="F11" s="742">
        <f t="shared" si="0"/>
        <v>4.3900000000000002E-2</v>
      </c>
      <c r="G11" s="742">
        <f t="shared" si="0"/>
        <v>2.5899999999999999E-2</v>
      </c>
      <c r="H11" s="742">
        <f t="shared" si="0"/>
        <v>2.8300000000000002E-2</v>
      </c>
      <c r="I11" s="742">
        <f t="shared" si="0"/>
        <v>2.3300000000000001E-2</v>
      </c>
      <c r="J11" s="742">
        <f t="shared" si="0"/>
        <v>1.7299999999999999E-2</v>
      </c>
      <c r="K11" s="742">
        <f t="shared" si="0"/>
        <v>2.1499999999999998E-2</v>
      </c>
      <c r="L11" s="742">
        <f t="shared" si="0"/>
        <v>2.0355000000000002E-2</v>
      </c>
      <c r="M11" s="742">
        <f t="shared" si="0"/>
        <v>2.6002999999999998E-2</v>
      </c>
      <c r="N11" s="742">
        <f t="shared" si="0"/>
        <v>2.0740000000000001E-2</v>
      </c>
      <c r="O11" s="739">
        <f t="shared" si="0"/>
        <v>2.9856000000000001E-2</v>
      </c>
      <c r="P11" s="2093">
        <f t="shared" si="2"/>
        <v>0.35076799999999997</v>
      </c>
      <c r="Q11" s="2097"/>
      <c r="R11" s="1845" t="s">
        <v>208</v>
      </c>
      <c r="S11" s="1845">
        <v>0.19253000000000001</v>
      </c>
      <c r="T11" s="1845">
        <v>0.17263200000000001</v>
      </c>
      <c r="U11" s="1845">
        <v>0.188911</v>
      </c>
      <c r="V11" s="1845">
        <v>0.16824</v>
      </c>
      <c r="W11" s="1845">
        <v>0.105907</v>
      </c>
      <c r="X11" s="1845">
        <v>0.12714799999999998</v>
      </c>
      <c r="Y11" s="1845">
        <v>0.134135</v>
      </c>
      <c r="Z11" s="1845">
        <v>9.2748000000000011E-2</v>
      </c>
      <c r="AA11" s="1845">
        <v>0.14161099999999999</v>
      </c>
      <c r="AB11" s="1845">
        <v>0.14659</v>
      </c>
      <c r="AC11" s="1845">
        <v>0.107378</v>
      </c>
      <c r="AD11" s="1845">
        <v>7.6111999999999999E-2</v>
      </c>
      <c r="AE11" s="1845">
        <v>1.653942</v>
      </c>
    </row>
    <row r="12" spans="1:31" s="740" customFormat="1" ht="23.1" customHeight="1" x14ac:dyDescent="0.3">
      <c r="A12" s="713"/>
      <c r="B12" s="741">
        <f t="shared" si="1"/>
        <v>8</v>
      </c>
      <c r="C12" s="738" t="str">
        <f t="shared" si="0"/>
        <v>Anglo American Quellaveco S.A.</v>
      </c>
      <c r="D12" s="742">
        <f t="shared" si="0"/>
        <v>0.17781899999999998</v>
      </c>
      <c r="E12" s="742">
        <f t="shared" si="0"/>
        <v>0.173984</v>
      </c>
      <c r="F12" s="742">
        <f t="shared" si="0"/>
        <v>0.20158099999999998</v>
      </c>
      <c r="G12" s="742">
        <f t="shared" si="0"/>
        <v>0.190025</v>
      </c>
      <c r="H12" s="742">
        <f t="shared" si="0"/>
        <v>0.20297800000000002</v>
      </c>
      <c r="I12" s="742">
        <f t="shared" si="0"/>
        <v>0.196406</v>
      </c>
      <c r="J12" s="742">
        <f t="shared" si="0"/>
        <v>0.19578000000000001</v>
      </c>
      <c r="K12" s="742">
        <f t="shared" si="0"/>
        <v>0.18155099999999999</v>
      </c>
      <c r="L12" s="742">
        <f t="shared" si="0"/>
        <v>0.16591800000000001</v>
      </c>
      <c r="M12" s="742">
        <f t="shared" si="0"/>
        <v>0.17319399999999999</v>
      </c>
      <c r="N12" s="742">
        <f t="shared" si="0"/>
        <v>0.16687399999999999</v>
      </c>
      <c r="O12" s="739">
        <f t="shared" si="0"/>
        <v>0.15079599999999999</v>
      </c>
      <c r="P12" s="2093">
        <f t="shared" si="2"/>
        <v>2.1769060000000002</v>
      </c>
      <c r="Q12" s="2097"/>
      <c r="R12" s="1845" t="s">
        <v>210</v>
      </c>
      <c r="S12" s="1845">
        <v>0.25240000000000001</v>
      </c>
      <c r="T12" s="1845">
        <v>0.3669</v>
      </c>
      <c r="U12" s="1845">
        <v>0.47199999999999998</v>
      </c>
      <c r="V12" s="1845">
        <v>0.30599999999999999</v>
      </c>
      <c r="W12" s="1845">
        <v>0.34399999999999997</v>
      </c>
      <c r="X12" s="1845">
        <v>0.24099999999999999</v>
      </c>
      <c r="Y12" s="1845">
        <v>0.44500000000000001</v>
      </c>
      <c r="Z12" s="1845">
        <v>0.41599999999999998</v>
      </c>
      <c r="AA12" s="1845">
        <v>0.35499999999999998</v>
      </c>
      <c r="AB12" s="1845">
        <v>0.33</v>
      </c>
      <c r="AC12" s="1845">
        <v>0.4</v>
      </c>
      <c r="AD12" s="1845">
        <v>0.42299999999999999</v>
      </c>
      <c r="AE12" s="1845">
        <v>4.3512999999999993</v>
      </c>
    </row>
    <row r="13" spans="1:31" s="740" customFormat="1" ht="23.1" customHeight="1" x14ac:dyDescent="0.3">
      <c r="A13" s="713"/>
      <c r="B13" s="741">
        <f t="shared" si="1"/>
        <v>9</v>
      </c>
      <c r="C13" s="738" t="str">
        <f t="shared" si="0"/>
        <v>APM Terminals Callao S.A.</v>
      </c>
      <c r="D13" s="742">
        <f t="shared" si="0"/>
        <v>0</v>
      </c>
      <c r="E13" s="742">
        <f t="shared" si="0"/>
        <v>0</v>
      </c>
      <c r="F13" s="742">
        <f t="shared" si="0"/>
        <v>0</v>
      </c>
      <c r="G13" s="742">
        <f t="shared" si="0"/>
        <v>0</v>
      </c>
      <c r="H13" s="742">
        <f t="shared" si="0"/>
        <v>0</v>
      </c>
      <c r="I13" s="742">
        <f t="shared" si="0"/>
        <v>0</v>
      </c>
      <c r="J13" s="742">
        <f t="shared" si="0"/>
        <v>0</v>
      </c>
      <c r="K13" s="742">
        <f t="shared" si="0"/>
        <v>0</v>
      </c>
      <c r="L13" s="742">
        <f t="shared" si="0"/>
        <v>0</v>
      </c>
      <c r="M13" s="742">
        <f t="shared" si="0"/>
        <v>0</v>
      </c>
      <c r="N13" s="742">
        <f t="shared" si="0"/>
        <v>1.2359999999999999E-2</v>
      </c>
      <c r="O13" s="739">
        <f t="shared" si="0"/>
        <v>0</v>
      </c>
      <c r="P13" s="2093">
        <f t="shared" si="2"/>
        <v>1.2359999999999999E-2</v>
      </c>
      <c r="Q13" s="2097"/>
      <c r="R13" s="1845" t="s">
        <v>212</v>
      </c>
      <c r="S13" s="1845">
        <v>0</v>
      </c>
      <c r="T13" s="1845">
        <v>0</v>
      </c>
      <c r="U13" s="1845">
        <v>0</v>
      </c>
      <c r="V13" s="1845">
        <v>0</v>
      </c>
      <c r="W13" s="1845">
        <v>0</v>
      </c>
      <c r="X13" s="1845">
        <v>0</v>
      </c>
      <c r="Y13" s="1845">
        <v>0</v>
      </c>
      <c r="Z13" s="1845">
        <v>0</v>
      </c>
      <c r="AA13" s="1845">
        <v>0</v>
      </c>
      <c r="AB13" s="1845">
        <v>0</v>
      </c>
      <c r="AC13" s="1845">
        <v>0</v>
      </c>
      <c r="AD13" s="1845">
        <v>0</v>
      </c>
      <c r="AE13" s="1845">
        <v>0</v>
      </c>
    </row>
    <row r="14" spans="1:31" s="740" customFormat="1" ht="23.1" customHeight="1" x14ac:dyDescent="0.3">
      <c r="A14" s="713"/>
      <c r="B14" s="741">
        <f t="shared" si="1"/>
        <v>10</v>
      </c>
      <c r="C14" s="738" t="str">
        <f t="shared" si="0"/>
        <v>Apumayo S.A.C.</v>
      </c>
      <c r="D14" s="742">
        <f t="shared" si="0"/>
        <v>0</v>
      </c>
      <c r="E14" s="742">
        <f t="shared" si="0"/>
        <v>0</v>
      </c>
      <c r="F14" s="742">
        <f t="shared" si="0"/>
        <v>0</v>
      </c>
      <c r="G14" s="742">
        <f t="shared" si="0"/>
        <v>0</v>
      </c>
      <c r="H14" s="742">
        <f t="shared" si="0"/>
        <v>0</v>
      </c>
      <c r="I14" s="742">
        <f t="shared" si="0"/>
        <v>0</v>
      </c>
      <c r="J14" s="742">
        <f t="shared" si="0"/>
        <v>0</v>
      </c>
      <c r="K14" s="742">
        <f t="shared" si="0"/>
        <v>0</v>
      </c>
      <c r="L14" s="742">
        <f t="shared" si="0"/>
        <v>0</v>
      </c>
      <c r="M14" s="742">
        <f t="shared" si="0"/>
        <v>0</v>
      </c>
      <c r="N14" s="742">
        <f t="shared" si="0"/>
        <v>0</v>
      </c>
      <c r="O14" s="739">
        <f t="shared" si="0"/>
        <v>0</v>
      </c>
      <c r="P14" s="2093">
        <f t="shared" si="2"/>
        <v>0</v>
      </c>
      <c r="Q14" s="2097"/>
      <c r="R14" s="1845" t="s">
        <v>214</v>
      </c>
      <c r="S14" s="1845">
        <v>0.1772</v>
      </c>
      <c r="T14" s="1845">
        <v>0.18321999999999999</v>
      </c>
      <c r="U14" s="1845">
        <v>0.17482</v>
      </c>
      <c r="V14" s="1845">
        <v>0.20038800000000001</v>
      </c>
      <c r="W14" s="1845">
        <v>0.18517800000000001</v>
      </c>
      <c r="X14" s="1845">
        <v>0.20303100000000002</v>
      </c>
      <c r="Y14" s="1845">
        <v>0.21912999999999999</v>
      </c>
      <c r="Z14" s="1845">
        <v>0.20858699999999999</v>
      </c>
      <c r="AA14" s="1845">
        <v>0.19418799999999997</v>
      </c>
      <c r="AB14" s="1845">
        <v>0.196412</v>
      </c>
      <c r="AC14" s="1845">
        <v>0.19799300000000003</v>
      </c>
      <c r="AD14" s="1845">
        <v>0.15689999999999998</v>
      </c>
      <c r="AE14" s="1845">
        <v>2.2970470000000001</v>
      </c>
    </row>
    <row r="15" spans="1:31" s="740" customFormat="1" ht="23.1" customHeight="1" x14ac:dyDescent="0.3">
      <c r="A15" s="713"/>
      <c r="B15" s="741">
        <f t="shared" si="1"/>
        <v>11</v>
      </c>
      <c r="C15" s="738" t="str">
        <f t="shared" si="0"/>
        <v>Aris Indsutrial S.A.</v>
      </c>
      <c r="D15" s="742">
        <f t="shared" si="0"/>
        <v>0</v>
      </c>
      <c r="E15" s="742">
        <f t="shared" si="0"/>
        <v>0</v>
      </c>
      <c r="F15" s="742">
        <f t="shared" si="0"/>
        <v>0</v>
      </c>
      <c r="G15" s="742">
        <f t="shared" si="0"/>
        <v>0</v>
      </c>
      <c r="H15" s="742">
        <f t="shared" si="0"/>
        <v>0</v>
      </c>
      <c r="I15" s="742">
        <f t="shared" si="0"/>
        <v>0.16600000000000001</v>
      </c>
      <c r="J15" s="742">
        <f t="shared" si="0"/>
        <v>0.22900000000000001</v>
      </c>
      <c r="K15" s="742">
        <f t="shared" si="0"/>
        <v>0.23100000000000001</v>
      </c>
      <c r="L15" s="742">
        <f t="shared" si="0"/>
        <v>0.20399999999999999</v>
      </c>
      <c r="M15" s="742">
        <f t="shared" si="0"/>
        <v>0.42599999999999999</v>
      </c>
      <c r="N15" s="742">
        <f t="shared" si="0"/>
        <v>0.437</v>
      </c>
      <c r="O15" s="739">
        <f t="shared" si="0"/>
        <v>0.42200000000000004</v>
      </c>
      <c r="P15" s="2093">
        <f t="shared" si="2"/>
        <v>2.1150000000000002</v>
      </c>
      <c r="Q15" s="2097"/>
      <c r="R15" s="1845" t="s">
        <v>216</v>
      </c>
      <c r="S15" s="1845">
        <v>5.8226E-2</v>
      </c>
      <c r="T15" s="1845">
        <v>3.5387999999999996E-2</v>
      </c>
      <c r="U15" s="1845">
        <v>4.3900000000000002E-2</v>
      </c>
      <c r="V15" s="1845">
        <v>2.5899999999999999E-2</v>
      </c>
      <c r="W15" s="1845">
        <v>2.8300000000000002E-2</v>
      </c>
      <c r="X15" s="1845">
        <v>2.3300000000000001E-2</v>
      </c>
      <c r="Y15" s="1845">
        <v>1.7299999999999999E-2</v>
      </c>
      <c r="Z15" s="1845">
        <v>2.1499999999999998E-2</v>
      </c>
      <c r="AA15" s="1845">
        <v>2.0355000000000002E-2</v>
      </c>
      <c r="AB15" s="1845">
        <v>2.6002999999999998E-2</v>
      </c>
      <c r="AC15" s="1845">
        <v>2.0740000000000001E-2</v>
      </c>
      <c r="AD15" s="1845">
        <v>2.9856000000000001E-2</v>
      </c>
      <c r="AE15" s="1845">
        <v>0.35076799999999997</v>
      </c>
    </row>
    <row r="16" spans="1:31" s="740" customFormat="1" ht="23.1" customHeight="1" x14ac:dyDescent="0.3">
      <c r="A16" s="713"/>
      <c r="B16" s="741">
        <f t="shared" si="1"/>
        <v>12</v>
      </c>
      <c r="C16" s="738" t="str">
        <f t="shared" si="0"/>
        <v>Aruntani S.A.C.</v>
      </c>
      <c r="D16" s="742">
        <f t="shared" si="0"/>
        <v>0</v>
      </c>
      <c r="E16" s="742">
        <f t="shared" si="0"/>
        <v>0</v>
      </c>
      <c r="F16" s="742">
        <f t="shared" si="0"/>
        <v>0</v>
      </c>
      <c r="G16" s="742">
        <f t="shared" si="0"/>
        <v>0</v>
      </c>
      <c r="H16" s="742">
        <f t="shared" si="0"/>
        <v>0</v>
      </c>
      <c r="I16" s="742">
        <f t="shared" si="0"/>
        <v>0</v>
      </c>
      <c r="J16" s="742">
        <f t="shared" si="0"/>
        <v>0</v>
      </c>
      <c r="K16" s="742">
        <f t="shared" si="0"/>
        <v>0</v>
      </c>
      <c r="L16" s="742">
        <f t="shared" si="0"/>
        <v>6.6109999999999997E-3</v>
      </c>
      <c r="M16" s="742">
        <f t="shared" si="0"/>
        <v>0</v>
      </c>
      <c r="N16" s="742">
        <f t="shared" si="0"/>
        <v>0</v>
      </c>
      <c r="O16" s="739">
        <f t="shared" si="0"/>
        <v>0</v>
      </c>
      <c r="P16" s="2093">
        <f t="shared" si="2"/>
        <v>6.6109999999999997E-3</v>
      </c>
      <c r="Q16" s="2097"/>
      <c r="R16" s="1845" t="s">
        <v>218</v>
      </c>
      <c r="S16" s="1845">
        <v>0.17781899999999998</v>
      </c>
      <c r="T16" s="1845">
        <v>0.173984</v>
      </c>
      <c r="U16" s="1845">
        <v>0.20158099999999998</v>
      </c>
      <c r="V16" s="1845">
        <v>0.190025</v>
      </c>
      <c r="W16" s="1845">
        <v>0.20297800000000002</v>
      </c>
      <c r="X16" s="1845">
        <v>0.196406</v>
      </c>
      <c r="Y16" s="1845">
        <v>0.19578000000000001</v>
      </c>
      <c r="Z16" s="1845">
        <v>0.18155099999999999</v>
      </c>
      <c r="AA16" s="1845">
        <v>0.16591800000000001</v>
      </c>
      <c r="AB16" s="1845">
        <v>0.17319399999999999</v>
      </c>
      <c r="AC16" s="1845">
        <v>0.16687399999999999</v>
      </c>
      <c r="AD16" s="1845">
        <v>0.15079599999999999</v>
      </c>
      <c r="AE16" s="1845">
        <v>2.1769060000000002</v>
      </c>
    </row>
    <row r="17" spans="1:31" s="740" customFormat="1" ht="23.1" customHeight="1" x14ac:dyDescent="0.3">
      <c r="A17" s="713"/>
      <c r="B17" s="741">
        <f t="shared" si="1"/>
        <v>13</v>
      </c>
      <c r="C17" s="738" t="str">
        <f t="shared" si="0"/>
        <v>Austral Group S.A.A</v>
      </c>
      <c r="D17" s="742">
        <f t="shared" si="0"/>
        <v>0</v>
      </c>
      <c r="E17" s="742">
        <f t="shared" si="0"/>
        <v>0</v>
      </c>
      <c r="F17" s="742">
        <f t="shared" si="0"/>
        <v>7.7000000000000001E-5</v>
      </c>
      <c r="G17" s="742">
        <f t="shared" si="0"/>
        <v>4.6059999999999999E-3</v>
      </c>
      <c r="H17" s="742">
        <f t="shared" si="0"/>
        <v>9.8200000000000002E-4</v>
      </c>
      <c r="I17" s="742">
        <f t="shared" si="0"/>
        <v>4.6999999999999997E-5</v>
      </c>
      <c r="J17" s="742">
        <f t="shared" si="0"/>
        <v>0</v>
      </c>
      <c r="K17" s="742">
        <f t="shared" si="0"/>
        <v>2.42E-4</v>
      </c>
      <c r="L17" s="742">
        <f t="shared" si="0"/>
        <v>8.7000000000000001E-5</v>
      </c>
      <c r="M17" s="742">
        <f t="shared" si="0"/>
        <v>4.06E-4</v>
      </c>
      <c r="N17" s="742">
        <f t="shared" si="0"/>
        <v>3.5859000000000002E-2</v>
      </c>
      <c r="O17" s="739">
        <f t="shared" si="0"/>
        <v>9.2940000000000002E-3</v>
      </c>
      <c r="P17" s="2093">
        <f t="shared" si="2"/>
        <v>5.1600000000000007E-2</v>
      </c>
      <c r="Q17" s="2097"/>
      <c r="R17" s="1845" t="s">
        <v>220</v>
      </c>
      <c r="S17" s="1845">
        <v>0</v>
      </c>
      <c r="T17" s="1845">
        <v>0</v>
      </c>
      <c r="U17" s="1845">
        <v>0</v>
      </c>
      <c r="V17" s="1845">
        <v>0</v>
      </c>
      <c r="W17" s="1845">
        <v>0</v>
      </c>
      <c r="X17" s="1845">
        <v>0</v>
      </c>
      <c r="Y17" s="1845">
        <v>0</v>
      </c>
      <c r="Z17" s="1845">
        <v>0</v>
      </c>
      <c r="AA17" s="1845">
        <v>0</v>
      </c>
      <c r="AB17" s="1845">
        <v>0</v>
      </c>
      <c r="AC17" s="1845">
        <v>1.2359999999999999E-2</v>
      </c>
      <c r="AD17" s="1845">
        <v>0</v>
      </c>
      <c r="AE17" s="1845">
        <v>1.2359999999999999E-2</v>
      </c>
    </row>
    <row r="18" spans="1:31" s="740" customFormat="1" ht="23.1" customHeight="1" x14ac:dyDescent="0.3">
      <c r="A18" s="713"/>
      <c r="B18" s="741">
        <f t="shared" si="1"/>
        <v>14</v>
      </c>
      <c r="C18" s="738" t="str">
        <f t="shared" si="0"/>
        <v>Cálidda Energía S.A.C.</v>
      </c>
      <c r="D18" s="742">
        <f t="shared" si="0"/>
        <v>1.7606630000000001</v>
      </c>
      <c r="E18" s="742">
        <f t="shared" si="0"/>
        <v>1.743163</v>
      </c>
      <c r="F18" s="742">
        <f t="shared" si="0"/>
        <v>1.83609</v>
      </c>
      <c r="G18" s="742">
        <f t="shared" si="0"/>
        <v>1.6798489999999999</v>
      </c>
      <c r="H18" s="742">
        <f t="shared" si="0"/>
        <v>1.7342299999999999</v>
      </c>
      <c r="I18" s="742">
        <f t="shared" si="0"/>
        <v>1.5908420000000001</v>
      </c>
      <c r="J18" s="742">
        <f t="shared" si="0"/>
        <v>1.596379</v>
      </c>
      <c r="K18" s="742">
        <f t="shared" si="0"/>
        <v>1.0266820000000001</v>
      </c>
      <c r="L18" s="742">
        <f t="shared" si="0"/>
        <v>1.4914499999999999</v>
      </c>
      <c r="M18" s="742">
        <f t="shared" si="0"/>
        <v>1.3876279999999999</v>
      </c>
      <c r="N18" s="742">
        <f t="shared" si="0"/>
        <v>1.698904</v>
      </c>
      <c r="O18" s="739">
        <f t="shared" si="0"/>
        <v>1.7612729999999999</v>
      </c>
      <c r="P18" s="2093">
        <f t="shared" si="2"/>
        <v>19.307153</v>
      </c>
      <c r="Q18" s="2097"/>
      <c r="R18" s="1845" t="s">
        <v>222</v>
      </c>
      <c r="S18" s="1845">
        <v>0</v>
      </c>
      <c r="T18" s="1845">
        <v>0</v>
      </c>
      <c r="U18" s="1845">
        <v>0</v>
      </c>
      <c r="V18" s="1845">
        <v>0</v>
      </c>
      <c r="W18" s="1845">
        <v>0</v>
      </c>
      <c r="X18" s="1845">
        <v>0</v>
      </c>
      <c r="Y18" s="1845">
        <v>0</v>
      </c>
      <c r="Z18" s="1845">
        <v>0</v>
      </c>
      <c r="AA18" s="1845">
        <v>0</v>
      </c>
      <c r="AB18" s="1845">
        <v>0</v>
      </c>
      <c r="AC18" s="1845">
        <v>0</v>
      </c>
      <c r="AD18" s="1845">
        <v>0</v>
      </c>
      <c r="AE18" s="1845">
        <v>0</v>
      </c>
    </row>
    <row r="19" spans="1:31" s="740" customFormat="1" ht="23.1" customHeight="1" x14ac:dyDescent="0.3">
      <c r="A19" s="713"/>
      <c r="B19" s="741">
        <f t="shared" si="1"/>
        <v>15</v>
      </c>
      <c r="C19" s="738" t="str">
        <f t="shared" si="0"/>
        <v>Cartavio S.A.A.</v>
      </c>
      <c r="D19" s="742">
        <f t="shared" si="0"/>
        <v>5.7953280000000005</v>
      </c>
      <c r="E19" s="742">
        <f t="shared" si="0"/>
        <v>6.4008430000000001</v>
      </c>
      <c r="F19" s="742">
        <f t="shared" si="0"/>
        <v>6.1958720000000005</v>
      </c>
      <c r="G19" s="742">
        <f t="shared" si="0"/>
        <v>6.2880259999999994</v>
      </c>
      <c r="H19" s="742">
        <f t="shared" si="0"/>
        <v>6.631062</v>
      </c>
      <c r="I19" s="742">
        <f t="shared" si="0"/>
        <v>6.6111740000000001</v>
      </c>
      <c r="J19" s="742">
        <f t="shared" si="0"/>
        <v>3.886136</v>
      </c>
      <c r="K19" s="742">
        <f t="shared" si="0"/>
        <v>5.8358059999999998</v>
      </c>
      <c r="L19" s="742">
        <f t="shared" si="0"/>
        <v>6.4678050000000002</v>
      </c>
      <c r="M19" s="742">
        <f t="shared" si="0"/>
        <v>6.6207510000000003</v>
      </c>
      <c r="N19" s="742">
        <f t="shared" si="0"/>
        <v>6.1507120000000004</v>
      </c>
      <c r="O19" s="739">
        <f t="shared" si="0"/>
        <v>6.4044369999999997</v>
      </c>
      <c r="P19" s="2093">
        <f t="shared" si="2"/>
        <v>73.287952000000004</v>
      </c>
      <c r="Q19" s="2097"/>
      <c r="R19" s="1845" t="s">
        <v>224</v>
      </c>
      <c r="S19" s="1845"/>
      <c r="T19" s="1845"/>
      <c r="U19" s="1845"/>
      <c r="V19" s="1845"/>
      <c r="W19" s="1845"/>
      <c r="X19" s="1845">
        <v>0.16600000000000001</v>
      </c>
      <c r="Y19" s="1845">
        <v>0.22900000000000001</v>
      </c>
      <c r="Z19" s="1845">
        <v>0.23100000000000001</v>
      </c>
      <c r="AA19" s="1845">
        <v>0.20399999999999999</v>
      </c>
      <c r="AB19" s="1845">
        <v>0.42599999999999999</v>
      </c>
      <c r="AC19" s="1845">
        <v>0.437</v>
      </c>
      <c r="AD19" s="1845">
        <v>0.42200000000000004</v>
      </c>
      <c r="AE19" s="1845">
        <v>2.1150000000000002</v>
      </c>
    </row>
    <row r="20" spans="1:31" s="740" customFormat="1" ht="23.1" customHeight="1" x14ac:dyDescent="0.3">
      <c r="A20" s="713"/>
      <c r="B20" s="741">
        <f t="shared" si="1"/>
        <v>16</v>
      </c>
      <c r="C20" s="738" t="str">
        <f t="shared" si="0"/>
        <v>Casa Grande S.A.A.</v>
      </c>
      <c r="D20" s="742">
        <f t="shared" si="0"/>
        <v>5.6806000000000001</v>
      </c>
      <c r="E20" s="742">
        <f t="shared" si="0"/>
        <v>7.6120900000000002</v>
      </c>
      <c r="F20" s="742">
        <f t="shared" si="0"/>
        <v>3.2448200000000003</v>
      </c>
      <c r="G20" s="742">
        <f t="shared" si="0"/>
        <v>0</v>
      </c>
      <c r="H20" s="742">
        <f t="shared" si="0"/>
        <v>3.7924389999999999</v>
      </c>
      <c r="I20" s="742">
        <f t="shared" si="0"/>
        <v>8.1355799999999991</v>
      </c>
      <c r="J20" s="742">
        <f t="shared" si="0"/>
        <v>7.9609700000000005</v>
      </c>
      <c r="K20" s="742">
        <f t="shared" si="0"/>
        <v>9.6401000000000003</v>
      </c>
      <c r="L20" s="742">
        <f t="shared" si="0"/>
        <v>8.9710800000000006</v>
      </c>
      <c r="M20" s="742">
        <f t="shared" si="0"/>
        <v>10.965669999999999</v>
      </c>
      <c r="N20" s="742">
        <f t="shared" si="0"/>
        <v>9.7307900000000007</v>
      </c>
      <c r="O20" s="739">
        <f t="shared" si="0"/>
        <v>11.92515</v>
      </c>
      <c r="P20" s="2093">
        <f t="shared" si="2"/>
        <v>87.659289000000001</v>
      </c>
      <c r="Q20" s="2097"/>
      <c r="R20" s="1845" t="s">
        <v>226</v>
      </c>
      <c r="S20" s="1845">
        <v>0</v>
      </c>
      <c r="T20" s="1845">
        <v>0</v>
      </c>
      <c r="U20" s="1845">
        <v>0</v>
      </c>
      <c r="V20" s="1845">
        <v>0</v>
      </c>
      <c r="W20" s="1845">
        <v>0</v>
      </c>
      <c r="X20" s="1845">
        <v>0</v>
      </c>
      <c r="Y20" s="1845">
        <v>0</v>
      </c>
      <c r="Z20" s="1845">
        <v>0</v>
      </c>
      <c r="AA20" s="1845">
        <v>6.6109999999999997E-3</v>
      </c>
      <c r="AB20" s="1845">
        <v>0</v>
      </c>
      <c r="AC20" s="1845">
        <v>0</v>
      </c>
      <c r="AD20" s="1845">
        <v>0</v>
      </c>
      <c r="AE20" s="1845">
        <v>6.6109999999999997E-3</v>
      </c>
    </row>
    <row r="21" spans="1:31" s="740" customFormat="1" ht="23.1" customHeight="1" x14ac:dyDescent="0.3">
      <c r="A21" s="713"/>
      <c r="B21" s="741">
        <f t="shared" si="1"/>
        <v>17</v>
      </c>
      <c r="C21" s="738" t="str">
        <f t="shared" ref="C21:O36" si="3">+R25</f>
        <v>Cementos Pacasmayo S.A.A.</v>
      </c>
      <c r="D21" s="742">
        <f t="shared" si="3"/>
        <v>0</v>
      </c>
      <c r="E21" s="742">
        <f t="shared" si="3"/>
        <v>0</v>
      </c>
      <c r="F21" s="742">
        <f t="shared" si="3"/>
        <v>0</v>
      </c>
      <c r="G21" s="742">
        <f t="shared" si="3"/>
        <v>0</v>
      </c>
      <c r="H21" s="742">
        <f t="shared" si="3"/>
        <v>0</v>
      </c>
      <c r="I21" s="742">
        <f t="shared" si="3"/>
        <v>0</v>
      </c>
      <c r="J21" s="742">
        <f t="shared" si="3"/>
        <v>0</v>
      </c>
      <c r="K21" s="742">
        <f t="shared" si="3"/>
        <v>0</v>
      </c>
      <c r="L21" s="742">
        <f t="shared" si="3"/>
        <v>0</v>
      </c>
      <c r="M21" s="742">
        <f t="shared" si="3"/>
        <v>0</v>
      </c>
      <c r="N21" s="742">
        <f t="shared" si="3"/>
        <v>0</v>
      </c>
      <c r="O21" s="739">
        <f t="shared" si="3"/>
        <v>0</v>
      </c>
      <c r="P21" s="2093">
        <f t="shared" si="2"/>
        <v>0</v>
      </c>
      <c r="Q21" s="2097"/>
      <c r="R21" s="1845" t="s">
        <v>228</v>
      </c>
      <c r="S21" s="1845">
        <v>0</v>
      </c>
      <c r="T21" s="1845">
        <v>0</v>
      </c>
      <c r="U21" s="1845">
        <v>7.7000000000000001E-5</v>
      </c>
      <c r="V21" s="1845">
        <v>4.6059999999999999E-3</v>
      </c>
      <c r="W21" s="1845">
        <v>9.8200000000000002E-4</v>
      </c>
      <c r="X21" s="1845">
        <v>4.6999999999999997E-5</v>
      </c>
      <c r="Y21" s="1845">
        <v>0</v>
      </c>
      <c r="Z21" s="1845">
        <v>2.42E-4</v>
      </c>
      <c r="AA21" s="1845">
        <v>8.7000000000000001E-5</v>
      </c>
      <c r="AB21" s="1845">
        <v>4.06E-4</v>
      </c>
      <c r="AC21" s="1845">
        <v>3.5859000000000002E-2</v>
      </c>
      <c r="AD21" s="1845">
        <v>9.2940000000000002E-3</v>
      </c>
      <c r="AE21" s="1845">
        <v>5.1600000000000007E-2</v>
      </c>
    </row>
    <row r="22" spans="1:31" s="740" customFormat="1" ht="23.1" customHeight="1" x14ac:dyDescent="0.3">
      <c r="A22" s="713"/>
      <c r="B22" s="741">
        <f t="shared" si="1"/>
        <v>18</v>
      </c>
      <c r="C22" s="738" t="str">
        <f t="shared" si="3"/>
        <v>Cementos Selva S.A.</v>
      </c>
      <c r="D22" s="742">
        <f t="shared" si="3"/>
        <v>0</v>
      </c>
      <c r="E22" s="742">
        <f t="shared" si="3"/>
        <v>0</v>
      </c>
      <c r="F22" s="742">
        <f t="shared" si="3"/>
        <v>0</v>
      </c>
      <c r="G22" s="742">
        <f t="shared" si="3"/>
        <v>0</v>
      </c>
      <c r="H22" s="742">
        <f t="shared" si="3"/>
        <v>0</v>
      </c>
      <c r="I22" s="742">
        <f t="shared" si="3"/>
        <v>0</v>
      </c>
      <c r="J22" s="742">
        <f t="shared" si="3"/>
        <v>0</v>
      </c>
      <c r="K22" s="742">
        <f t="shared" si="3"/>
        <v>0</v>
      </c>
      <c r="L22" s="742">
        <f t="shared" si="3"/>
        <v>0</v>
      </c>
      <c r="M22" s="742">
        <f t="shared" si="3"/>
        <v>0</v>
      </c>
      <c r="N22" s="742">
        <f t="shared" si="3"/>
        <v>0</v>
      </c>
      <c r="O22" s="739">
        <f t="shared" si="3"/>
        <v>0</v>
      </c>
      <c r="P22" s="2093">
        <f t="shared" si="2"/>
        <v>0</v>
      </c>
      <c r="Q22" s="2097"/>
      <c r="R22" s="1845" t="s">
        <v>230</v>
      </c>
      <c r="S22" s="1845">
        <v>1.7606630000000001</v>
      </c>
      <c r="T22" s="1845">
        <v>1.743163</v>
      </c>
      <c r="U22" s="1845">
        <v>1.83609</v>
      </c>
      <c r="V22" s="1845">
        <v>1.6798489999999999</v>
      </c>
      <c r="W22" s="1845">
        <v>1.7342299999999999</v>
      </c>
      <c r="X22" s="1845">
        <v>1.5908420000000001</v>
      </c>
      <c r="Y22" s="1845">
        <v>1.596379</v>
      </c>
      <c r="Z22" s="1845">
        <v>1.0266820000000001</v>
      </c>
      <c r="AA22" s="1845">
        <v>1.4914499999999999</v>
      </c>
      <c r="AB22" s="1845">
        <v>1.3876279999999999</v>
      </c>
      <c r="AC22" s="1845">
        <v>1.698904</v>
      </c>
      <c r="AD22" s="1845">
        <v>1.7612729999999999</v>
      </c>
      <c r="AE22" s="1845">
        <v>19.307153</v>
      </c>
    </row>
    <row r="23" spans="1:31" s="740" customFormat="1" ht="23.1" customHeight="1" x14ac:dyDescent="0.3">
      <c r="A23" s="713"/>
      <c r="B23" s="741">
        <f t="shared" si="1"/>
        <v>19</v>
      </c>
      <c r="C23" s="738" t="str">
        <f t="shared" si="3"/>
        <v>Cerámica Lima S.A.</v>
      </c>
      <c r="D23" s="742">
        <f t="shared" si="3"/>
        <v>0</v>
      </c>
      <c r="E23" s="742">
        <f t="shared" si="3"/>
        <v>0</v>
      </c>
      <c r="F23" s="742">
        <f t="shared" si="3"/>
        <v>3.5999999999999999E-3</v>
      </c>
      <c r="G23" s="742">
        <f t="shared" si="3"/>
        <v>0</v>
      </c>
      <c r="H23" s="742">
        <f t="shared" si="3"/>
        <v>0</v>
      </c>
      <c r="I23" s="742">
        <f t="shared" si="3"/>
        <v>3.5999999999999999E-3</v>
      </c>
      <c r="J23" s="742">
        <f t="shared" si="3"/>
        <v>0</v>
      </c>
      <c r="K23" s="742">
        <f t="shared" si="3"/>
        <v>2.0239999999999998E-2</v>
      </c>
      <c r="L23" s="742">
        <f t="shared" si="3"/>
        <v>3.5999999999999999E-3</v>
      </c>
      <c r="M23" s="742">
        <f t="shared" si="3"/>
        <v>0</v>
      </c>
      <c r="N23" s="742">
        <f t="shared" si="3"/>
        <v>0</v>
      </c>
      <c r="O23" s="739">
        <f t="shared" si="3"/>
        <v>3.5999999999999999E-3</v>
      </c>
      <c r="P23" s="2093">
        <f t="shared" si="2"/>
        <v>3.4639999999999997E-2</v>
      </c>
      <c r="Q23" s="2097"/>
      <c r="R23" s="1845" t="s">
        <v>232</v>
      </c>
      <c r="S23" s="1845">
        <v>5.7953280000000005</v>
      </c>
      <c r="T23" s="1845">
        <v>6.4008430000000001</v>
      </c>
      <c r="U23" s="1845">
        <v>6.1958720000000005</v>
      </c>
      <c r="V23" s="1845">
        <v>6.2880259999999994</v>
      </c>
      <c r="W23" s="1845">
        <v>6.631062</v>
      </c>
      <c r="X23" s="1845">
        <v>6.6111740000000001</v>
      </c>
      <c r="Y23" s="1845">
        <v>3.886136</v>
      </c>
      <c r="Z23" s="1845">
        <v>5.8358059999999998</v>
      </c>
      <c r="AA23" s="1845">
        <v>6.4678050000000002</v>
      </c>
      <c r="AB23" s="1845">
        <v>6.6207510000000003</v>
      </c>
      <c r="AC23" s="1845">
        <v>6.1507120000000004</v>
      </c>
      <c r="AD23" s="1845">
        <v>6.4044369999999997</v>
      </c>
      <c r="AE23" s="1845">
        <v>73.287952000000004</v>
      </c>
    </row>
    <row r="24" spans="1:31" s="740" customFormat="1" ht="23.1" customHeight="1" x14ac:dyDescent="0.3">
      <c r="A24" s="713"/>
      <c r="B24" s="741">
        <f t="shared" si="1"/>
        <v>20</v>
      </c>
      <c r="C24" s="738" t="str">
        <f t="shared" si="3"/>
        <v>Cervecería San Juan S.A.</v>
      </c>
      <c r="D24" s="742">
        <f t="shared" si="3"/>
        <v>0</v>
      </c>
      <c r="E24" s="742">
        <f t="shared" si="3"/>
        <v>0</v>
      </c>
      <c r="F24" s="742">
        <f t="shared" si="3"/>
        <v>0</v>
      </c>
      <c r="G24" s="742">
        <f t="shared" si="3"/>
        <v>0</v>
      </c>
      <c r="H24" s="742">
        <f t="shared" si="3"/>
        <v>0</v>
      </c>
      <c r="I24" s="742">
        <f t="shared" si="3"/>
        <v>0</v>
      </c>
      <c r="J24" s="742">
        <f t="shared" si="3"/>
        <v>0</v>
      </c>
      <c r="K24" s="742">
        <f t="shared" si="3"/>
        <v>0</v>
      </c>
      <c r="L24" s="742">
        <f t="shared" si="3"/>
        <v>0</v>
      </c>
      <c r="M24" s="742">
        <f t="shared" si="3"/>
        <v>0</v>
      </c>
      <c r="N24" s="742">
        <f t="shared" si="3"/>
        <v>0</v>
      </c>
      <c r="O24" s="739">
        <f t="shared" si="3"/>
        <v>0</v>
      </c>
      <c r="P24" s="2093">
        <f t="shared" si="2"/>
        <v>0</v>
      </c>
      <c r="Q24" s="2097"/>
      <c r="R24" s="1845" t="s">
        <v>234</v>
      </c>
      <c r="S24" s="1845">
        <v>5.6806000000000001</v>
      </c>
      <c r="T24" s="1845">
        <v>7.6120900000000002</v>
      </c>
      <c r="U24" s="1845">
        <v>3.2448200000000003</v>
      </c>
      <c r="V24" s="1845">
        <v>0</v>
      </c>
      <c r="W24" s="1845">
        <v>3.7924389999999999</v>
      </c>
      <c r="X24" s="1845">
        <v>8.1355799999999991</v>
      </c>
      <c r="Y24" s="1845">
        <v>7.9609700000000005</v>
      </c>
      <c r="Z24" s="1845">
        <v>9.6401000000000003</v>
      </c>
      <c r="AA24" s="1845">
        <v>8.9710800000000006</v>
      </c>
      <c r="AB24" s="1845">
        <v>10.965669999999999</v>
      </c>
      <c r="AC24" s="1845">
        <v>9.7307900000000007</v>
      </c>
      <c r="AD24" s="1845">
        <v>11.92515</v>
      </c>
      <c r="AE24" s="1845">
        <v>87.659289000000001</v>
      </c>
    </row>
    <row r="25" spans="1:31" s="740" customFormat="1" ht="23.1" customHeight="1" x14ac:dyDescent="0.3">
      <c r="A25" s="713"/>
      <c r="B25" s="741">
        <f t="shared" si="1"/>
        <v>21</v>
      </c>
      <c r="C25" s="738" t="str">
        <f t="shared" si="3"/>
        <v>Cia Minera Agregados Calcáreos S.A.</v>
      </c>
      <c r="D25" s="742">
        <f t="shared" si="3"/>
        <v>1.6000000000000001E-4</v>
      </c>
      <c r="E25" s="742">
        <f t="shared" si="3"/>
        <v>0</v>
      </c>
      <c r="F25" s="742">
        <f t="shared" si="3"/>
        <v>0</v>
      </c>
      <c r="G25" s="742">
        <f t="shared" si="3"/>
        <v>0</v>
      </c>
      <c r="H25" s="742">
        <f t="shared" si="3"/>
        <v>0</v>
      </c>
      <c r="I25" s="742">
        <f t="shared" si="3"/>
        <v>0</v>
      </c>
      <c r="J25" s="742">
        <f t="shared" si="3"/>
        <v>0</v>
      </c>
      <c r="K25" s="742">
        <f t="shared" si="3"/>
        <v>0</v>
      </c>
      <c r="L25" s="742">
        <f t="shared" si="3"/>
        <v>0</v>
      </c>
      <c r="M25" s="742">
        <f t="shared" si="3"/>
        <v>0</v>
      </c>
      <c r="N25" s="742">
        <f t="shared" si="3"/>
        <v>1.55E-4</v>
      </c>
      <c r="O25" s="739">
        <f t="shared" si="3"/>
        <v>0</v>
      </c>
      <c r="P25" s="2093">
        <f t="shared" si="2"/>
        <v>3.1500000000000001E-4</v>
      </c>
      <c r="Q25" s="2097"/>
      <c r="R25" s="1845" t="s">
        <v>236</v>
      </c>
      <c r="S25" s="1845">
        <v>0</v>
      </c>
      <c r="T25" s="1845">
        <v>0</v>
      </c>
      <c r="U25" s="1845">
        <v>0</v>
      </c>
      <c r="V25" s="1845">
        <v>0</v>
      </c>
      <c r="W25" s="1845">
        <v>0</v>
      </c>
      <c r="X25" s="1845">
        <v>0</v>
      </c>
      <c r="Y25" s="1845">
        <v>0</v>
      </c>
      <c r="Z25" s="1845">
        <v>0</v>
      </c>
      <c r="AA25" s="1845">
        <v>0</v>
      </c>
      <c r="AB25" s="1845">
        <v>0</v>
      </c>
      <c r="AC25" s="1845">
        <v>0</v>
      </c>
      <c r="AD25" s="1845">
        <v>0</v>
      </c>
      <c r="AE25" s="1845">
        <v>0</v>
      </c>
    </row>
    <row r="26" spans="1:31" s="740" customFormat="1" ht="23.1" customHeight="1" x14ac:dyDescent="0.3">
      <c r="A26" s="713"/>
      <c r="B26" s="741">
        <f t="shared" si="1"/>
        <v>22</v>
      </c>
      <c r="C26" s="738" t="str">
        <f t="shared" si="3"/>
        <v>Cia Minera Poderosa S.A.</v>
      </c>
      <c r="D26" s="742">
        <f t="shared" si="3"/>
        <v>2.3899539999999999</v>
      </c>
      <c r="E26" s="742">
        <f t="shared" si="3"/>
        <v>2.4466429999999999</v>
      </c>
      <c r="F26" s="742">
        <f t="shared" si="3"/>
        <v>2.6930529999999999</v>
      </c>
      <c r="G26" s="742">
        <f t="shared" si="3"/>
        <v>2.2968199999999999</v>
      </c>
      <c r="H26" s="742">
        <f t="shared" si="3"/>
        <v>3.1140629999999998</v>
      </c>
      <c r="I26" s="742">
        <f t="shared" si="3"/>
        <v>3.760948</v>
      </c>
      <c r="J26" s="742">
        <f t="shared" si="3"/>
        <v>3.467095</v>
      </c>
      <c r="K26" s="742">
        <f t="shared" si="3"/>
        <v>3.990186</v>
      </c>
      <c r="L26" s="742">
        <f t="shared" si="3"/>
        <v>3.2600959999999999</v>
      </c>
      <c r="M26" s="742">
        <f t="shared" si="3"/>
        <v>3.1074230000000003</v>
      </c>
      <c r="N26" s="742">
        <f t="shared" si="3"/>
        <v>3.0702850000000002</v>
      </c>
      <c r="O26" s="739">
        <f t="shared" si="3"/>
        <v>2.2771270000000001</v>
      </c>
      <c r="P26" s="2093">
        <f t="shared" si="2"/>
        <v>35.873693000000003</v>
      </c>
      <c r="Q26" s="2097"/>
      <c r="R26" s="1845" t="s">
        <v>238</v>
      </c>
      <c r="S26" s="1845">
        <v>0</v>
      </c>
      <c r="T26" s="1845">
        <v>0</v>
      </c>
      <c r="U26" s="1845">
        <v>0</v>
      </c>
      <c r="V26" s="1845">
        <v>0</v>
      </c>
      <c r="W26" s="1845">
        <v>0</v>
      </c>
      <c r="X26" s="1845">
        <v>0</v>
      </c>
      <c r="Y26" s="1845">
        <v>0</v>
      </c>
      <c r="Z26" s="1845">
        <v>0</v>
      </c>
      <c r="AA26" s="1845">
        <v>0</v>
      </c>
      <c r="AB26" s="1845">
        <v>0</v>
      </c>
      <c r="AC26" s="1845">
        <v>0</v>
      </c>
      <c r="AD26" s="1845">
        <v>0</v>
      </c>
      <c r="AE26" s="1845">
        <v>0</v>
      </c>
    </row>
    <row r="27" spans="1:31" s="740" customFormat="1" ht="23.1" customHeight="1" x14ac:dyDescent="0.3">
      <c r="A27" s="713"/>
      <c r="B27" s="741">
        <f t="shared" si="1"/>
        <v>23</v>
      </c>
      <c r="C27" s="738" t="str">
        <f t="shared" si="3"/>
        <v>Cia Minera Raura S.A.</v>
      </c>
      <c r="D27" s="742">
        <f t="shared" si="3"/>
        <v>1.247587</v>
      </c>
      <c r="E27" s="742">
        <f t="shared" si="3"/>
        <v>1.7900499999999999</v>
      </c>
      <c r="F27" s="742">
        <f t="shared" si="3"/>
        <v>2.8653560000000002</v>
      </c>
      <c r="G27" s="742">
        <f t="shared" si="3"/>
        <v>2.7157139999999997</v>
      </c>
      <c r="H27" s="742">
        <f t="shared" si="3"/>
        <v>2.399613</v>
      </c>
      <c r="I27" s="742">
        <f t="shared" si="3"/>
        <v>1.59514</v>
      </c>
      <c r="J27" s="742">
        <f t="shared" si="3"/>
        <v>1.656995</v>
      </c>
      <c r="K27" s="742">
        <f t="shared" si="3"/>
        <v>1.916064</v>
      </c>
      <c r="L27" s="742">
        <f t="shared" si="3"/>
        <v>2.214985</v>
      </c>
      <c r="M27" s="742">
        <f t="shared" si="3"/>
        <v>2.5463</v>
      </c>
      <c r="N27" s="742">
        <f t="shared" si="3"/>
        <v>1.949341</v>
      </c>
      <c r="O27" s="739">
        <f t="shared" si="3"/>
        <v>2.1724399999999999</v>
      </c>
      <c r="P27" s="2093">
        <f t="shared" si="2"/>
        <v>25.069584999999996</v>
      </c>
      <c r="Q27" s="2097"/>
      <c r="R27" s="1845" t="s">
        <v>240</v>
      </c>
      <c r="S27" s="1845">
        <v>0</v>
      </c>
      <c r="T27" s="1845">
        <v>0</v>
      </c>
      <c r="U27" s="1845">
        <v>3.5999999999999999E-3</v>
      </c>
      <c r="V27" s="1845">
        <v>0</v>
      </c>
      <c r="W27" s="1845">
        <v>0</v>
      </c>
      <c r="X27" s="1845">
        <v>3.5999999999999999E-3</v>
      </c>
      <c r="Y27" s="1845">
        <v>0</v>
      </c>
      <c r="Z27" s="1845">
        <v>2.0239999999999998E-2</v>
      </c>
      <c r="AA27" s="1845">
        <v>3.5999999999999999E-3</v>
      </c>
      <c r="AB27" s="1845">
        <v>0</v>
      </c>
      <c r="AC27" s="1845">
        <v>0</v>
      </c>
      <c r="AD27" s="1845">
        <v>3.5999999999999999E-3</v>
      </c>
      <c r="AE27" s="1845">
        <v>3.4639999999999997E-2</v>
      </c>
    </row>
    <row r="28" spans="1:31" s="740" customFormat="1" ht="23.1" customHeight="1" x14ac:dyDescent="0.3">
      <c r="A28" s="713"/>
      <c r="B28" s="741">
        <f t="shared" si="1"/>
        <v>24</v>
      </c>
      <c r="C28" s="738" t="str">
        <f t="shared" si="3"/>
        <v>Cia Minera Santa Luisa S.A.</v>
      </c>
      <c r="D28" s="742">
        <f t="shared" si="3"/>
        <v>3.4253199999999993</v>
      </c>
      <c r="E28" s="742">
        <f t="shared" si="3"/>
        <v>3.2914329999999996</v>
      </c>
      <c r="F28" s="742">
        <f t="shared" si="3"/>
        <v>3.4535099999999996</v>
      </c>
      <c r="G28" s="742">
        <f t="shared" si="3"/>
        <v>3.3984690000000004</v>
      </c>
      <c r="H28" s="742">
        <f t="shared" si="3"/>
        <v>3.240729</v>
      </c>
      <c r="I28" s="742">
        <f t="shared" si="3"/>
        <v>1.8489790000000002</v>
      </c>
      <c r="J28" s="742">
        <f t="shared" si="3"/>
        <v>1.5100529999999999</v>
      </c>
      <c r="K28" s="742">
        <f t="shared" si="3"/>
        <v>1.6431239999999998</v>
      </c>
      <c r="L28" s="742">
        <f t="shared" si="3"/>
        <v>1.515695</v>
      </c>
      <c r="M28" s="742">
        <f t="shared" si="3"/>
        <v>2.2973349999999999</v>
      </c>
      <c r="N28" s="742">
        <f t="shared" si="3"/>
        <v>3.3287589999999998</v>
      </c>
      <c r="O28" s="739">
        <f t="shared" si="3"/>
        <v>3.3888959999999995</v>
      </c>
      <c r="P28" s="2093">
        <f t="shared" si="2"/>
        <v>32.342302000000004</v>
      </c>
      <c r="Q28" s="2097"/>
      <c r="R28" s="1845" t="s">
        <v>242</v>
      </c>
      <c r="S28" s="1845"/>
      <c r="T28" s="1845">
        <v>0</v>
      </c>
      <c r="U28" s="1845"/>
      <c r="V28" s="1845">
        <v>0</v>
      </c>
      <c r="W28" s="1845">
        <v>0</v>
      </c>
      <c r="X28" s="1845">
        <v>0</v>
      </c>
      <c r="Y28" s="1845">
        <v>0</v>
      </c>
      <c r="Z28" s="1845">
        <v>0</v>
      </c>
      <c r="AA28" s="1845">
        <v>0</v>
      </c>
      <c r="AB28" s="1845"/>
      <c r="AC28" s="1845"/>
      <c r="AD28" s="1845"/>
      <c r="AE28" s="1845">
        <v>0</v>
      </c>
    </row>
    <row r="29" spans="1:31" s="740" customFormat="1" ht="23.1" customHeight="1" x14ac:dyDescent="0.3">
      <c r="A29" s="713"/>
      <c r="B29" s="741">
        <f t="shared" si="1"/>
        <v>25</v>
      </c>
      <c r="C29" s="738" t="str">
        <f t="shared" si="3"/>
        <v>CNPC Perú S.A.</v>
      </c>
      <c r="D29" s="742">
        <f t="shared" si="3"/>
        <v>2.7621309999999997</v>
      </c>
      <c r="E29" s="742">
        <f t="shared" si="3"/>
        <v>2.5363910000000001</v>
      </c>
      <c r="F29" s="742">
        <f t="shared" si="3"/>
        <v>2.6670590000000001</v>
      </c>
      <c r="G29" s="742">
        <f t="shared" si="3"/>
        <v>2.4221889999999999</v>
      </c>
      <c r="H29" s="742">
        <f t="shared" si="3"/>
        <v>1.458988</v>
      </c>
      <c r="I29" s="742">
        <f t="shared" si="3"/>
        <v>0</v>
      </c>
      <c r="J29" s="742">
        <f t="shared" si="3"/>
        <v>0</v>
      </c>
      <c r="K29" s="742">
        <f t="shared" si="3"/>
        <v>0</v>
      </c>
      <c r="L29" s="742">
        <f t="shared" si="3"/>
        <v>0</v>
      </c>
      <c r="M29" s="742">
        <f t="shared" si="3"/>
        <v>0</v>
      </c>
      <c r="N29" s="742">
        <f t="shared" si="3"/>
        <v>0</v>
      </c>
      <c r="O29" s="739">
        <f t="shared" si="3"/>
        <v>0</v>
      </c>
      <c r="P29" s="2093">
        <f t="shared" si="2"/>
        <v>11.846757999999999</v>
      </c>
      <c r="Q29" s="2097"/>
      <c r="R29" s="1845" t="s">
        <v>244</v>
      </c>
      <c r="S29" s="1845">
        <v>1.6000000000000001E-4</v>
      </c>
      <c r="T29" s="1845">
        <v>0</v>
      </c>
      <c r="U29" s="1845">
        <v>0</v>
      </c>
      <c r="V29" s="1845">
        <v>0</v>
      </c>
      <c r="W29" s="1845">
        <v>0</v>
      </c>
      <c r="X29" s="1845">
        <v>0</v>
      </c>
      <c r="Y29" s="1845">
        <v>0</v>
      </c>
      <c r="Z29" s="1845">
        <v>0</v>
      </c>
      <c r="AA29" s="1845">
        <v>0</v>
      </c>
      <c r="AB29" s="1845">
        <v>0</v>
      </c>
      <c r="AC29" s="1845">
        <v>1.55E-4</v>
      </c>
      <c r="AD29" s="1845">
        <v>0</v>
      </c>
      <c r="AE29" s="1845">
        <v>3.1500000000000001E-4</v>
      </c>
    </row>
    <row r="30" spans="1:31" s="740" customFormat="1" ht="23.1" customHeight="1" x14ac:dyDescent="0.3">
      <c r="A30" s="713"/>
      <c r="B30" s="741">
        <f t="shared" si="1"/>
        <v>26</v>
      </c>
      <c r="C30" s="738" t="str">
        <f t="shared" si="3"/>
        <v>Compañía Minera Antapaccay S.A.</v>
      </c>
      <c r="D30" s="742">
        <f t="shared" si="3"/>
        <v>0</v>
      </c>
      <c r="E30" s="742">
        <f t="shared" si="3"/>
        <v>1.1799999999999998E-3</v>
      </c>
      <c r="F30" s="742">
        <f t="shared" si="3"/>
        <v>5.4600000000000004E-4</v>
      </c>
      <c r="G30" s="742">
        <f t="shared" si="3"/>
        <v>2.7669999999999999E-3</v>
      </c>
      <c r="H30" s="742">
        <f t="shared" si="3"/>
        <v>1.5506000000000001E-2</v>
      </c>
      <c r="I30" s="742">
        <f t="shared" si="3"/>
        <v>6.7689999999999998E-3</v>
      </c>
      <c r="J30" s="742">
        <f t="shared" si="3"/>
        <v>2.7799999999999999E-3</v>
      </c>
      <c r="K30" s="742">
        <f t="shared" si="3"/>
        <v>2.2650000000000001E-3</v>
      </c>
      <c r="L30" s="742">
        <f t="shared" si="3"/>
        <v>1.7829999999999999E-2</v>
      </c>
      <c r="M30" s="742">
        <f t="shared" si="3"/>
        <v>0</v>
      </c>
      <c r="N30" s="742">
        <f t="shared" si="3"/>
        <v>3.5599999999999998E-4</v>
      </c>
      <c r="O30" s="739">
        <f t="shared" si="3"/>
        <v>3.5436000000000002E-2</v>
      </c>
      <c r="P30" s="2093">
        <f t="shared" si="2"/>
        <v>8.5435000000000011E-2</v>
      </c>
      <c r="Q30" s="2097"/>
      <c r="R30" s="1845" t="s">
        <v>246</v>
      </c>
      <c r="S30" s="1845">
        <v>2.3899539999999999</v>
      </c>
      <c r="T30" s="1845">
        <v>2.4466429999999999</v>
      </c>
      <c r="U30" s="1845">
        <v>2.6930529999999999</v>
      </c>
      <c r="V30" s="1845">
        <v>2.2968199999999999</v>
      </c>
      <c r="W30" s="1845">
        <v>3.1140629999999998</v>
      </c>
      <c r="X30" s="1845">
        <v>3.760948</v>
      </c>
      <c r="Y30" s="1845">
        <v>3.467095</v>
      </c>
      <c r="Z30" s="1845">
        <v>3.990186</v>
      </c>
      <c r="AA30" s="1845">
        <v>3.2600959999999999</v>
      </c>
      <c r="AB30" s="1845">
        <v>3.1074230000000003</v>
      </c>
      <c r="AC30" s="1845">
        <v>3.0702850000000002</v>
      </c>
      <c r="AD30" s="1845">
        <v>2.2771270000000001</v>
      </c>
      <c r="AE30" s="1845">
        <v>35.873693000000003</v>
      </c>
    </row>
    <row r="31" spans="1:31" s="740" customFormat="1" ht="23.1" customHeight="1" x14ac:dyDescent="0.3">
      <c r="A31" s="713"/>
      <c r="B31" s="741">
        <f t="shared" si="1"/>
        <v>27</v>
      </c>
      <c r="C31" s="738" t="str">
        <f t="shared" si="3"/>
        <v>Compañía Minera Ares S.A.C.</v>
      </c>
      <c r="D31" s="742">
        <f t="shared" si="3"/>
        <v>1E-3</v>
      </c>
      <c r="E31" s="742">
        <f t="shared" si="3"/>
        <v>1E-3</v>
      </c>
      <c r="F31" s="742">
        <f t="shared" si="3"/>
        <v>1E-3</v>
      </c>
      <c r="G31" s="742">
        <f t="shared" si="3"/>
        <v>1E-3</v>
      </c>
      <c r="H31" s="742">
        <f t="shared" si="3"/>
        <v>0</v>
      </c>
      <c r="I31" s="742">
        <f t="shared" si="3"/>
        <v>2.967E-3</v>
      </c>
      <c r="J31" s="742">
        <f t="shared" si="3"/>
        <v>3.5710000000000004E-3</v>
      </c>
      <c r="K31" s="742">
        <f t="shared" si="3"/>
        <v>1.792E-3</v>
      </c>
      <c r="L31" s="742">
        <f t="shared" si="3"/>
        <v>7.2165000000000007E-2</v>
      </c>
      <c r="M31" s="742">
        <f t="shared" si="3"/>
        <v>0.14904700000000001</v>
      </c>
      <c r="N31" s="742">
        <f t="shared" si="3"/>
        <v>4.2050000000000004E-3</v>
      </c>
      <c r="O31" s="739">
        <f t="shared" si="3"/>
        <v>3.6249999999999998E-2</v>
      </c>
      <c r="P31" s="2093">
        <f t="shared" si="2"/>
        <v>0.27399700000000005</v>
      </c>
      <c r="Q31" s="2097"/>
      <c r="R31" s="1845" t="s">
        <v>248</v>
      </c>
      <c r="S31" s="1845">
        <v>1.247587</v>
      </c>
      <c r="T31" s="1845">
        <v>1.7900499999999999</v>
      </c>
      <c r="U31" s="1845">
        <v>2.8653560000000002</v>
      </c>
      <c r="V31" s="1845">
        <v>2.7157139999999997</v>
      </c>
      <c r="W31" s="1845">
        <v>2.399613</v>
      </c>
      <c r="X31" s="1845">
        <v>1.59514</v>
      </c>
      <c r="Y31" s="1845">
        <v>1.656995</v>
      </c>
      <c r="Z31" s="1845">
        <v>1.916064</v>
      </c>
      <c r="AA31" s="1845">
        <v>2.214985</v>
      </c>
      <c r="AB31" s="1845">
        <v>2.5463</v>
      </c>
      <c r="AC31" s="1845">
        <v>1.949341</v>
      </c>
      <c r="AD31" s="1845">
        <v>2.1724399999999999</v>
      </c>
      <c r="AE31" s="1845">
        <v>25.069584999999996</v>
      </c>
    </row>
    <row r="32" spans="1:31" s="740" customFormat="1" ht="23.1" customHeight="1" x14ac:dyDescent="0.3">
      <c r="A32" s="713"/>
      <c r="B32" s="741">
        <f t="shared" si="1"/>
        <v>28</v>
      </c>
      <c r="C32" s="738" t="str">
        <f t="shared" si="3"/>
        <v>Compañía Minera Caraveli S.A.C.</v>
      </c>
      <c r="D32" s="742">
        <f t="shared" si="3"/>
        <v>0.31365100000000001</v>
      </c>
      <c r="E32" s="742">
        <f t="shared" si="3"/>
        <v>0.376083</v>
      </c>
      <c r="F32" s="742">
        <f t="shared" si="3"/>
        <v>0.46784599999999998</v>
      </c>
      <c r="G32" s="742">
        <f t="shared" si="3"/>
        <v>0.48620300000000005</v>
      </c>
      <c r="H32" s="742">
        <f t="shared" si="3"/>
        <v>0.492676</v>
      </c>
      <c r="I32" s="742">
        <f t="shared" si="3"/>
        <v>0.35658100000000004</v>
      </c>
      <c r="J32" s="742">
        <f t="shared" si="3"/>
        <v>0.39449299999999998</v>
      </c>
      <c r="K32" s="742">
        <f t="shared" si="3"/>
        <v>0.62871900000000003</v>
      </c>
      <c r="L32" s="742">
        <f t="shared" si="3"/>
        <v>0.62290699999999999</v>
      </c>
      <c r="M32" s="742">
        <f t="shared" si="3"/>
        <v>0.71573700000000007</v>
      </c>
      <c r="N32" s="742">
        <f t="shared" si="3"/>
        <v>0.6560149999999999</v>
      </c>
      <c r="O32" s="739">
        <f t="shared" si="3"/>
        <v>0.73613600000000001</v>
      </c>
      <c r="P32" s="2093">
        <f t="shared" si="2"/>
        <v>6.2470469999999994</v>
      </c>
      <c r="Q32" s="2097"/>
      <c r="R32" s="1845" t="s">
        <v>250</v>
      </c>
      <c r="S32" s="1845">
        <v>3.4253199999999993</v>
      </c>
      <c r="T32" s="1845">
        <v>3.2914329999999996</v>
      </c>
      <c r="U32" s="1845">
        <v>3.4535099999999996</v>
      </c>
      <c r="V32" s="1845">
        <v>3.3984690000000004</v>
      </c>
      <c r="W32" s="1845">
        <v>3.240729</v>
      </c>
      <c r="X32" s="1845">
        <v>1.8489790000000002</v>
      </c>
      <c r="Y32" s="1845">
        <v>1.5100529999999999</v>
      </c>
      <c r="Z32" s="1845">
        <v>1.6431239999999998</v>
      </c>
      <c r="AA32" s="1845">
        <v>1.515695</v>
      </c>
      <c r="AB32" s="1845">
        <v>2.2973349999999999</v>
      </c>
      <c r="AC32" s="1845">
        <v>3.3287589999999998</v>
      </c>
      <c r="AD32" s="1845">
        <v>3.3888959999999995</v>
      </c>
      <c r="AE32" s="1845">
        <v>32.342302000000004</v>
      </c>
    </row>
    <row r="33" spans="1:31" s="740" customFormat="1" ht="23.1" customHeight="1" x14ac:dyDescent="0.3">
      <c r="A33" s="713"/>
      <c r="B33" s="741">
        <f t="shared" si="1"/>
        <v>29</v>
      </c>
      <c r="C33" s="738" t="str">
        <f t="shared" si="3"/>
        <v>Compañía Minera Chungar S.A.C.</v>
      </c>
      <c r="D33" s="742">
        <f t="shared" si="3"/>
        <v>14.262086</v>
      </c>
      <c r="E33" s="742">
        <f t="shared" si="3"/>
        <v>13.519416000000001</v>
      </c>
      <c r="F33" s="742">
        <f t="shared" si="3"/>
        <v>14.775043</v>
      </c>
      <c r="G33" s="742">
        <f t="shared" si="3"/>
        <v>14.678485</v>
      </c>
      <c r="H33" s="742">
        <f t="shared" si="3"/>
        <v>13.690067000000001</v>
      </c>
      <c r="I33" s="742">
        <f t="shared" si="3"/>
        <v>10.297997000000001</v>
      </c>
      <c r="J33" s="742">
        <f t="shared" si="3"/>
        <v>12.011962</v>
      </c>
      <c r="K33" s="742">
        <f t="shared" si="3"/>
        <v>11.100108000000001</v>
      </c>
      <c r="L33" s="742">
        <f t="shared" si="3"/>
        <v>12.011312999999999</v>
      </c>
      <c r="M33" s="742">
        <f t="shared" si="3"/>
        <v>13.010261000000002</v>
      </c>
      <c r="N33" s="742">
        <f t="shared" si="3"/>
        <v>13.432326999999999</v>
      </c>
      <c r="O33" s="739">
        <f t="shared" si="3"/>
        <v>15.135297999999999</v>
      </c>
      <c r="P33" s="2093">
        <f t="shared" si="2"/>
        <v>157.924363</v>
      </c>
      <c r="Q33" s="2098"/>
      <c r="R33" s="1845" t="s">
        <v>252</v>
      </c>
      <c r="S33" s="1845">
        <v>2.7621309999999997</v>
      </c>
      <c r="T33" s="1845">
        <v>2.5363910000000001</v>
      </c>
      <c r="U33" s="1845">
        <v>2.6670590000000001</v>
      </c>
      <c r="V33" s="1845">
        <v>2.4221889999999999</v>
      </c>
      <c r="W33" s="1845">
        <v>1.458988</v>
      </c>
      <c r="X33" s="1845"/>
      <c r="Y33" s="1845"/>
      <c r="Z33" s="1845"/>
      <c r="AA33" s="1845"/>
      <c r="AB33" s="1845"/>
      <c r="AC33" s="1845"/>
      <c r="AD33" s="1845"/>
      <c r="AE33" s="1845">
        <v>11.846757999999999</v>
      </c>
    </row>
    <row r="34" spans="1:31" s="740" customFormat="1" ht="23.1" customHeight="1" x14ac:dyDescent="0.3">
      <c r="A34" s="713"/>
      <c r="B34" s="741">
        <f t="shared" si="1"/>
        <v>30</v>
      </c>
      <c r="C34" s="738" t="str">
        <f t="shared" si="3"/>
        <v>Compañia Minera Kolpa S.A.</v>
      </c>
      <c r="D34" s="742">
        <f t="shared" si="3"/>
        <v>3.6499999999999998E-2</v>
      </c>
      <c r="E34" s="742">
        <f t="shared" si="3"/>
        <v>3.6499999999999998E-2</v>
      </c>
      <c r="F34" s="742">
        <f t="shared" si="3"/>
        <v>3.6499999999999998E-2</v>
      </c>
      <c r="G34" s="742">
        <f t="shared" si="3"/>
        <v>3.6499999999999998E-2</v>
      </c>
      <c r="H34" s="742">
        <f t="shared" si="3"/>
        <v>3.6499999999999998E-2</v>
      </c>
      <c r="I34" s="742">
        <f t="shared" si="3"/>
        <v>3.6499999999999998E-2</v>
      </c>
      <c r="J34" s="742">
        <f t="shared" si="3"/>
        <v>3.065E-2</v>
      </c>
      <c r="K34" s="742">
        <f t="shared" si="3"/>
        <v>3.6499999999999998E-2</v>
      </c>
      <c r="L34" s="742">
        <f t="shared" si="3"/>
        <v>3.6499999999999998E-2</v>
      </c>
      <c r="M34" s="742">
        <f t="shared" si="3"/>
        <v>3.6499999999999998E-2</v>
      </c>
      <c r="N34" s="742">
        <f t="shared" si="3"/>
        <v>3.6499999999999998E-2</v>
      </c>
      <c r="O34" s="739">
        <f t="shared" si="3"/>
        <v>3.6499999999999998E-2</v>
      </c>
      <c r="P34" s="2093">
        <f t="shared" si="2"/>
        <v>0.43214999999999992</v>
      </c>
      <c r="Q34" s="2098"/>
      <c r="R34" s="1845" t="s">
        <v>254</v>
      </c>
      <c r="S34" s="1845">
        <v>0</v>
      </c>
      <c r="T34" s="1845">
        <v>1.1799999999999998E-3</v>
      </c>
      <c r="U34" s="1845">
        <v>5.4600000000000004E-4</v>
      </c>
      <c r="V34" s="1845">
        <v>2.7669999999999999E-3</v>
      </c>
      <c r="W34" s="1845">
        <v>1.5506000000000001E-2</v>
      </c>
      <c r="X34" s="1845">
        <v>6.7689999999999998E-3</v>
      </c>
      <c r="Y34" s="1845">
        <v>2.7799999999999999E-3</v>
      </c>
      <c r="Z34" s="1845">
        <v>2.2650000000000001E-3</v>
      </c>
      <c r="AA34" s="1845">
        <v>1.7829999999999999E-2</v>
      </c>
      <c r="AB34" s="1845">
        <v>0</v>
      </c>
      <c r="AC34" s="1845">
        <v>3.5599999999999998E-4</v>
      </c>
      <c r="AD34" s="1845">
        <v>3.5436000000000002E-2</v>
      </c>
      <c r="AE34" s="1845">
        <v>8.5435000000000011E-2</v>
      </c>
    </row>
    <row r="35" spans="1:31" s="740" customFormat="1" ht="23.1" customHeight="1" x14ac:dyDescent="0.3">
      <c r="A35" s="713"/>
      <c r="B35" s="741">
        <f t="shared" si="1"/>
        <v>31</v>
      </c>
      <c r="C35" s="738" t="str">
        <f t="shared" si="3"/>
        <v>Compañía Minera San Ignacio de Morococha S.A.A.</v>
      </c>
      <c r="D35" s="742">
        <f t="shared" si="3"/>
        <v>3.6878450000000003</v>
      </c>
      <c r="E35" s="742">
        <f t="shared" si="3"/>
        <v>3.4095050000000002</v>
      </c>
      <c r="F35" s="742">
        <f t="shared" si="3"/>
        <v>4.738683</v>
      </c>
      <c r="G35" s="742">
        <f t="shared" si="3"/>
        <v>1.6888609999999999</v>
      </c>
      <c r="H35" s="742">
        <f t="shared" si="3"/>
        <v>3.3077429999999999</v>
      </c>
      <c r="I35" s="742">
        <f t="shared" si="3"/>
        <v>3.2452199999999998</v>
      </c>
      <c r="J35" s="742">
        <f t="shared" si="3"/>
        <v>2.227176</v>
      </c>
      <c r="K35" s="742">
        <f t="shared" si="3"/>
        <v>2.1253130000000002</v>
      </c>
      <c r="L35" s="742">
        <f t="shared" si="3"/>
        <v>1.8888739999999999</v>
      </c>
      <c r="M35" s="742">
        <f t="shared" si="3"/>
        <v>3.6091030000000002</v>
      </c>
      <c r="N35" s="742">
        <f t="shared" si="3"/>
        <v>6.2894019999999999</v>
      </c>
      <c r="O35" s="739">
        <f t="shared" si="3"/>
        <v>7.3431000000000006</v>
      </c>
      <c r="P35" s="2093">
        <f t="shared" si="2"/>
        <v>43.560825000000001</v>
      </c>
      <c r="Q35" s="2098"/>
      <c r="R35" s="1845" t="s">
        <v>256</v>
      </c>
      <c r="S35" s="1845">
        <v>1E-3</v>
      </c>
      <c r="T35" s="1845">
        <v>1E-3</v>
      </c>
      <c r="U35" s="1845">
        <v>1E-3</v>
      </c>
      <c r="V35" s="1845">
        <v>1E-3</v>
      </c>
      <c r="W35" s="1845">
        <v>0</v>
      </c>
      <c r="X35" s="1845">
        <v>2.967E-3</v>
      </c>
      <c r="Y35" s="1845">
        <v>3.5710000000000004E-3</v>
      </c>
      <c r="Z35" s="1845">
        <v>1.792E-3</v>
      </c>
      <c r="AA35" s="1845">
        <v>7.2165000000000007E-2</v>
      </c>
      <c r="AB35" s="1845">
        <v>0.14904700000000001</v>
      </c>
      <c r="AC35" s="1845">
        <v>4.2050000000000004E-3</v>
      </c>
      <c r="AD35" s="1845">
        <v>3.6249999999999998E-2</v>
      </c>
      <c r="AE35" s="1845">
        <v>0.27399700000000005</v>
      </c>
    </row>
    <row r="36" spans="1:31" s="740" customFormat="1" ht="23.1" customHeight="1" x14ac:dyDescent="0.3">
      <c r="A36" s="713"/>
      <c r="B36" s="741">
        <f t="shared" si="1"/>
        <v>32</v>
      </c>
      <c r="C36" s="738" t="str">
        <f t="shared" si="3"/>
        <v>Compañía Minera San Valentin S.A.</v>
      </c>
      <c r="D36" s="742">
        <f t="shared" si="3"/>
        <v>1.0927750000000001</v>
      </c>
      <c r="E36" s="742">
        <f t="shared" si="3"/>
        <v>1.041747</v>
      </c>
      <c r="F36" s="742">
        <f t="shared" si="3"/>
        <v>1.3663689999999999</v>
      </c>
      <c r="G36" s="742">
        <f t="shared" si="3"/>
        <v>1.1482349999999999</v>
      </c>
      <c r="H36" s="742">
        <f t="shared" si="3"/>
        <v>1.064597</v>
      </c>
      <c r="I36" s="742">
        <f t="shared" si="3"/>
        <v>1.315909</v>
      </c>
      <c r="J36" s="742">
        <f t="shared" si="3"/>
        <v>1.2221919999999999</v>
      </c>
      <c r="K36" s="742">
        <f t="shared" si="3"/>
        <v>1.059849</v>
      </c>
      <c r="L36" s="742">
        <f t="shared" si="3"/>
        <v>1.1010930000000001</v>
      </c>
      <c r="M36" s="742">
        <f t="shared" si="3"/>
        <v>1.198674</v>
      </c>
      <c r="N36" s="742">
        <f t="shared" si="3"/>
        <v>1.3778219999999999</v>
      </c>
      <c r="O36" s="739">
        <f t="shared" si="3"/>
        <v>1.3404339999999999</v>
      </c>
      <c r="P36" s="2093">
        <f t="shared" si="2"/>
        <v>14.329696</v>
      </c>
      <c r="Q36" s="2098"/>
      <c r="R36" s="1845" t="s">
        <v>258</v>
      </c>
      <c r="S36" s="1845">
        <v>0.31365100000000001</v>
      </c>
      <c r="T36" s="1845">
        <v>0.376083</v>
      </c>
      <c r="U36" s="1845">
        <v>0.46784599999999998</v>
      </c>
      <c r="V36" s="1845">
        <v>0.48620300000000005</v>
      </c>
      <c r="W36" s="1845">
        <v>0.492676</v>
      </c>
      <c r="X36" s="1845">
        <v>0.35658100000000004</v>
      </c>
      <c r="Y36" s="1845">
        <v>0.39449299999999998</v>
      </c>
      <c r="Z36" s="1845">
        <v>0.62871900000000003</v>
      </c>
      <c r="AA36" s="1845">
        <v>0.62290699999999999</v>
      </c>
      <c r="AB36" s="1845">
        <v>0.71573700000000007</v>
      </c>
      <c r="AC36" s="1845">
        <v>0.6560149999999999</v>
      </c>
      <c r="AD36" s="1845">
        <v>0.73613600000000001</v>
      </c>
      <c r="AE36" s="1845">
        <v>6.2470469999999994</v>
      </c>
    </row>
    <row r="37" spans="1:31" s="740" customFormat="1" ht="23.1" customHeight="1" x14ac:dyDescent="0.3">
      <c r="A37" s="713"/>
      <c r="B37" s="741">
        <f t="shared" si="1"/>
        <v>33</v>
      </c>
      <c r="C37" s="738" t="str">
        <f t="shared" ref="C37:O52" si="4">+R41</f>
        <v>Compañía Pesquera del Pacifico Centro S.A.</v>
      </c>
      <c r="D37" s="742">
        <f t="shared" si="4"/>
        <v>2.5699999999999998E-3</v>
      </c>
      <c r="E37" s="742">
        <f t="shared" si="4"/>
        <v>0</v>
      </c>
      <c r="F37" s="742">
        <f t="shared" si="4"/>
        <v>3.3300000000000001E-3</v>
      </c>
      <c r="G37" s="742">
        <f t="shared" si="4"/>
        <v>8.3680000000000004E-2</v>
      </c>
      <c r="H37" s="742">
        <f t="shared" si="4"/>
        <v>0.14124999999999999</v>
      </c>
      <c r="I37" s="742">
        <f t="shared" si="4"/>
        <v>1.4000000000000001E-4</v>
      </c>
      <c r="J37" s="742">
        <f t="shared" si="4"/>
        <v>1.111E-3</v>
      </c>
      <c r="K37" s="742">
        <f t="shared" si="4"/>
        <v>0</v>
      </c>
      <c r="L37" s="742">
        <f t="shared" si="4"/>
        <v>1.6699999999999998E-3</v>
      </c>
      <c r="M37" s="742">
        <f t="shared" si="4"/>
        <v>1.9469999999999998E-2</v>
      </c>
      <c r="N37" s="742">
        <f t="shared" si="4"/>
        <v>0.10414</v>
      </c>
      <c r="O37" s="739">
        <f t="shared" si="4"/>
        <v>0.13200999999999999</v>
      </c>
      <c r="P37" s="2093">
        <f t="shared" si="2"/>
        <v>0.489371</v>
      </c>
      <c r="Q37" s="2098"/>
      <c r="R37" s="1845" t="s">
        <v>260</v>
      </c>
      <c r="S37" s="1845">
        <v>14.262086</v>
      </c>
      <c r="T37" s="1845">
        <v>13.519416000000001</v>
      </c>
      <c r="U37" s="1845">
        <v>14.775043</v>
      </c>
      <c r="V37" s="1845">
        <v>14.678485</v>
      </c>
      <c r="W37" s="1845">
        <v>13.690067000000001</v>
      </c>
      <c r="X37" s="1845">
        <v>10.297997000000001</v>
      </c>
      <c r="Y37" s="1845">
        <v>12.011962</v>
      </c>
      <c r="Z37" s="1845">
        <v>11.100108000000001</v>
      </c>
      <c r="AA37" s="1845">
        <v>12.011312999999999</v>
      </c>
      <c r="AB37" s="1845">
        <v>13.010261000000002</v>
      </c>
      <c r="AC37" s="1845">
        <v>13.432326999999999</v>
      </c>
      <c r="AD37" s="1845">
        <v>15.135297999999999</v>
      </c>
      <c r="AE37" s="1845">
        <v>157.924363</v>
      </c>
    </row>
    <row r="38" spans="1:31" s="740" customFormat="1" ht="23.1" customHeight="1" x14ac:dyDescent="0.3">
      <c r="A38" s="713"/>
      <c r="B38" s="741">
        <f t="shared" si="1"/>
        <v>34</v>
      </c>
      <c r="C38" s="738" t="str">
        <f t="shared" si="4"/>
        <v>Compañia Quimica S.A.</v>
      </c>
      <c r="D38" s="742">
        <f t="shared" si="4"/>
        <v>1.4660000000000001E-3</v>
      </c>
      <c r="E38" s="742">
        <f t="shared" si="4"/>
        <v>0</v>
      </c>
      <c r="F38" s="742">
        <f t="shared" si="4"/>
        <v>0</v>
      </c>
      <c r="G38" s="742">
        <f t="shared" si="4"/>
        <v>0</v>
      </c>
      <c r="H38" s="742">
        <f t="shared" si="4"/>
        <v>0</v>
      </c>
      <c r="I38" s="742">
        <f t="shared" si="4"/>
        <v>0</v>
      </c>
      <c r="J38" s="742">
        <f t="shared" si="4"/>
        <v>0</v>
      </c>
      <c r="K38" s="742">
        <f t="shared" si="4"/>
        <v>0</v>
      </c>
      <c r="L38" s="742">
        <f t="shared" si="4"/>
        <v>0</v>
      </c>
      <c r="M38" s="742">
        <f t="shared" si="4"/>
        <v>0</v>
      </c>
      <c r="N38" s="742">
        <f t="shared" si="4"/>
        <v>0</v>
      </c>
      <c r="O38" s="739">
        <f t="shared" si="4"/>
        <v>0</v>
      </c>
      <c r="P38" s="2093">
        <f t="shared" si="2"/>
        <v>1.4660000000000001E-3</v>
      </c>
      <c r="Q38" s="2098"/>
      <c r="R38" s="1845" t="s">
        <v>262</v>
      </c>
      <c r="S38" s="1845">
        <v>3.6499999999999998E-2</v>
      </c>
      <c r="T38" s="1845">
        <v>3.6499999999999998E-2</v>
      </c>
      <c r="U38" s="1845">
        <v>3.6499999999999998E-2</v>
      </c>
      <c r="V38" s="1845">
        <v>3.6499999999999998E-2</v>
      </c>
      <c r="W38" s="1845">
        <v>3.6499999999999998E-2</v>
      </c>
      <c r="X38" s="1845">
        <v>3.6499999999999998E-2</v>
      </c>
      <c r="Y38" s="1845">
        <v>3.065E-2</v>
      </c>
      <c r="Z38" s="1845">
        <v>3.6499999999999998E-2</v>
      </c>
      <c r="AA38" s="1845">
        <v>3.6499999999999998E-2</v>
      </c>
      <c r="AB38" s="1845">
        <v>3.6499999999999998E-2</v>
      </c>
      <c r="AC38" s="1845">
        <v>3.6499999999999998E-2</v>
      </c>
      <c r="AD38" s="1845">
        <v>3.6499999999999998E-2</v>
      </c>
      <c r="AE38" s="1845">
        <v>0.43214999999999992</v>
      </c>
    </row>
    <row r="39" spans="1:31" s="740" customFormat="1" ht="23.1" customHeight="1" x14ac:dyDescent="0.3">
      <c r="A39" s="713"/>
      <c r="B39" s="741">
        <f t="shared" si="1"/>
        <v>35</v>
      </c>
      <c r="C39" s="738" t="str">
        <f t="shared" si="4"/>
        <v>Consorcio Minero Horizonte S.A.</v>
      </c>
      <c r="D39" s="742">
        <f t="shared" si="4"/>
        <v>7.9309199999999995</v>
      </c>
      <c r="E39" s="742">
        <f t="shared" si="4"/>
        <v>7.7104400000000002</v>
      </c>
      <c r="F39" s="742">
        <f t="shared" si="4"/>
        <v>8.1692300000000007</v>
      </c>
      <c r="G39" s="742">
        <f t="shared" si="4"/>
        <v>8.1115600000000008</v>
      </c>
      <c r="H39" s="742">
        <f t="shared" si="4"/>
        <v>5.8723999999999998</v>
      </c>
      <c r="I39" s="742">
        <f t="shared" si="4"/>
        <v>4.08596</v>
      </c>
      <c r="J39" s="742">
        <f t="shared" si="4"/>
        <v>3.47031</v>
      </c>
      <c r="K39" s="742">
        <f t="shared" si="4"/>
        <v>1.8842000000000001</v>
      </c>
      <c r="L39" s="742">
        <f t="shared" si="4"/>
        <v>9.6779999999999991E-2</v>
      </c>
      <c r="M39" s="742">
        <f t="shared" si="4"/>
        <v>2.4839700000000002</v>
      </c>
      <c r="N39" s="742">
        <f t="shared" si="4"/>
        <v>6.8352700000000004</v>
      </c>
      <c r="O39" s="739">
        <f t="shared" si="4"/>
        <v>8.1877399999999998</v>
      </c>
      <c r="P39" s="2093">
        <f t="shared" si="2"/>
        <v>64.83878</v>
      </c>
      <c r="Q39" s="2098"/>
      <c r="R39" s="1845" t="s">
        <v>264</v>
      </c>
      <c r="S39" s="1845">
        <v>3.6878450000000003</v>
      </c>
      <c r="T39" s="1845">
        <v>3.4095050000000002</v>
      </c>
      <c r="U39" s="1845">
        <v>4.738683</v>
      </c>
      <c r="V39" s="1845">
        <v>1.6888609999999999</v>
      </c>
      <c r="W39" s="1845">
        <v>3.3077429999999999</v>
      </c>
      <c r="X39" s="1845">
        <v>3.2452199999999998</v>
      </c>
      <c r="Y39" s="1845">
        <v>2.227176</v>
      </c>
      <c r="Z39" s="1845">
        <v>2.1253130000000002</v>
      </c>
      <c r="AA39" s="1845">
        <v>1.8888739999999999</v>
      </c>
      <c r="AB39" s="1845">
        <v>3.6091030000000002</v>
      </c>
      <c r="AC39" s="1845">
        <v>6.2894019999999999</v>
      </c>
      <c r="AD39" s="1845">
        <v>7.3431000000000006</v>
      </c>
      <c r="AE39" s="1845">
        <v>43.560825000000001</v>
      </c>
    </row>
    <row r="40" spans="1:31" s="740" customFormat="1" ht="23.1" customHeight="1" x14ac:dyDescent="0.3">
      <c r="A40" s="713"/>
      <c r="B40" s="741">
        <f t="shared" si="1"/>
        <v>36</v>
      </c>
      <c r="C40" s="738" t="str">
        <f t="shared" si="4"/>
        <v>Corporación Aceros Arequipa S.A.</v>
      </c>
      <c r="D40" s="742">
        <f t="shared" si="4"/>
        <v>0</v>
      </c>
      <c r="E40" s="742">
        <f t="shared" si="4"/>
        <v>0</v>
      </c>
      <c r="F40" s="742">
        <f t="shared" si="4"/>
        <v>0</v>
      </c>
      <c r="G40" s="742">
        <f t="shared" si="4"/>
        <v>0</v>
      </c>
      <c r="H40" s="742">
        <f t="shared" si="4"/>
        <v>0</v>
      </c>
      <c r="I40" s="742">
        <f t="shared" si="4"/>
        <v>0</v>
      </c>
      <c r="J40" s="742">
        <f t="shared" si="4"/>
        <v>0</v>
      </c>
      <c r="K40" s="742">
        <f t="shared" si="4"/>
        <v>0</v>
      </c>
      <c r="L40" s="742">
        <f t="shared" si="4"/>
        <v>0</v>
      </c>
      <c r="M40" s="742">
        <f t="shared" si="4"/>
        <v>0</v>
      </c>
      <c r="N40" s="742">
        <f t="shared" si="4"/>
        <v>0</v>
      </c>
      <c r="O40" s="739">
        <f t="shared" si="4"/>
        <v>0</v>
      </c>
      <c r="P40" s="2093">
        <f t="shared" si="2"/>
        <v>0</v>
      </c>
      <c r="Q40" s="2098"/>
      <c r="R40" s="1845" t="s">
        <v>266</v>
      </c>
      <c r="S40" s="1845">
        <v>1.0927750000000001</v>
      </c>
      <c r="T40" s="1845">
        <v>1.041747</v>
      </c>
      <c r="U40" s="1845">
        <v>1.3663689999999999</v>
      </c>
      <c r="V40" s="1845">
        <v>1.1482349999999999</v>
      </c>
      <c r="W40" s="1845">
        <v>1.064597</v>
      </c>
      <c r="X40" s="1845">
        <v>1.315909</v>
      </c>
      <c r="Y40" s="1845">
        <v>1.2221919999999999</v>
      </c>
      <c r="Z40" s="1845">
        <v>1.059849</v>
      </c>
      <c r="AA40" s="1845">
        <v>1.1010930000000001</v>
      </c>
      <c r="AB40" s="1845">
        <v>1.198674</v>
      </c>
      <c r="AC40" s="1845">
        <v>1.3778219999999999</v>
      </c>
      <c r="AD40" s="1845">
        <v>1.3404339999999999</v>
      </c>
      <c r="AE40" s="1845">
        <v>14.329696</v>
      </c>
    </row>
    <row r="41" spans="1:31" s="740" customFormat="1" ht="23.1" customHeight="1" x14ac:dyDescent="0.3">
      <c r="A41" s="713"/>
      <c r="B41" s="741">
        <f t="shared" si="1"/>
        <v>37</v>
      </c>
      <c r="C41" s="738" t="str">
        <f t="shared" si="4"/>
        <v>Corporación Pesquera Inca S.A.C.</v>
      </c>
      <c r="D41" s="742">
        <f t="shared" si="4"/>
        <v>0</v>
      </c>
      <c r="E41" s="742">
        <f t="shared" si="4"/>
        <v>0</v>
      </c>
      <c r="F41" s="742">
        <f t="shared" si="4"/>
        <v>0</v>
      </c>
      <c r="G41" s="742">
        <f t="shared" si="4"/>
        <v>0.11117</v>
      </c>
      <c r="H41" s="742">
        <f t="shared" si="4"/>
        <v>0.22500000000000001</v>
      </c>
      <c r="I41" s="742">
        <f t="shared" si="4"/>
        <v>0</v>
      </c>
      <c r="J41" s="742">
        <f t="shared" si="4"/>
        <v>0</v>
      </c>
      <c r="K41" s="742">
        <f t="shared" si="4"/>
        <v>0</v>
      </c>
      <c r="L41" s="742">
        <f t="shared" si="4"/>
        <v>0</v>
      </c>
      <c r="M41" s="742">
        <f t="shared" si="4"/>
        <v>0</v>
      </c>
      <c r="N41" s="742">
        <f t="shared" si="4"/>
        <v>0.317</v>
      </c>
      <c r="O41" s="739">
        <f t="shared" si="4"/>
        <v>0.14199999999999999</v>
      </c>
      <c r="P41" s="2093">
        <f t="shared" si="2"/>
        <v>0.79517000000000004</v>
      </c>
      <c r="Q41" s="2098"/>
      <c r="R41" s="1845" t="s">
        <v>268</v>
      </c>
      <c r="S41" s="1845">
        <v>2.5699999999999998E-3</v>
      </c>
      <c r="T41" s="1845">
        <v>0</v>
      </c>
      <c r="U41" s="1845">
        <v>3.3300000000000001E-3</v>
      </c>
      <c r="V41" s="1845">
        <v>8.3680000000000004E-2</v>
      </c>
      <c r="W41" s="1845">
        <v>0.14124999999999999</v>
      </c>
      <c r="X41" s="1845">
        <v>1.4000000000000001E-4</v>
      </c>
      <c r="Y41" s="1845">
        <v>1.111E-3</v>
      </c>
      <c r="Z41" s="1845">
        <v>0</v>
      </c>
      <c r="AA41" s="1845">
        <v>1.6699999999999998E-3</v>
      </c>
      <c r="AB41" s="1845">
        <v>1.9469999999999998E-2</v>
      </c>
      <c r="AC41" s="1845">
        <v>0.10414</v>
      </c>
      <c r="AD41" s="1845">
        <v>0.13200999999999999</v>
      </c>
      <c r="AE41" s="1845">
        <v>0.489371</v>
      </c>
    </row>
    <row r="42" spans="1:31" s="740" customFormat="1" ht="23.1" customHeight="1" x14ac:dyDescent="0.3">
      <c r="A42" s="713"/>
      <c r="B42" s="741">
        <f t="shared" si="1"/>
        <v>38</v>
      </c>
      <c r="C42" s="738" t="str">
        <f t="shared" si="4"/>
        <v>Empresa Agroindustrial Pomalca S.A.A.</v>
      </c>
      <c r="D42" s="742">
        <f t="shared" si="4"/>
        <v>2.271325</v>
      </c>
      <c r="E42" s="742">
        <f t="shared" si="4"/>
        <v>2.2853059999999998</v>
      </c>
      <c r="F42" s="742">
        <f t="shared" si="4"/>
        <v>2.5007290000000002</v>
      </c>
      <c r="G42" s="742">
        <f t="shared" si="4"/>
        <v>2.4470959999999997</v>
      </c>
      <c r="H42" s="742">
        <f t="shared" si="4"/>
        <v>2.62602</v>
      </c>
      <c r="I42" s="742">
        <f t="shared" si="4"/>
        <v>0.54324000000000006</v>
      </c>
      <c r="J42" s="742">
        <f t="shared" si="4"/>
        <v>0.97377899999999995</v>
      </c>
      <c r="K42" s="742">
        <f t="shared" si="4"/>
        <v>2.82911</v>
      </c>
      <c r="L42" s="742">
        <f t="shared" si="4"/>
        <v>2.6374969999999998</v>
      </c>
      <c r="M42" s="742">
        <f t="shared" si="4"/>
        <v>2.6246640000000001</v>
      </c>
      <c r="N42" s="742">
        <f t="shared" si="4"/>
        <v>2.4003899999999998</v>
      </c>
      <c r="O42" s="739">
        <f t="shared" si="4"/>
        <v>2.9944999999999999</v>
      </c>
      <c r="P42" s="2093">
        <f t="shared" si="2"/>
        <v>27.133655999999998</v>
      </c>
      <c r="Q42" s="2098"/>
      <c r="R42" s="1845" t="s">
        <v>270</v>
      </c>
      <c r="S42" s="1845">
        <v>1.4660000000000001E-3</v>
      </c>
      <c r="T42" s="1845">
        <v>0</v>
      </c>
      <c r="U42" s="1845">
        <v>0</v>
      </c>
      <c r="V42" s="1845">
        <v>0</v>
      </c>
      <c r="W42" s="1845">
        <v>0</v>
      </c>
      <c r="X42" s="1845">
        <v>0</v>
      </c>
      <c r="Y42" s="1845">
        <v>0</v>
      </c>
      <c r="Z42" s="1845">
        <v>0</v>
      </c>
      <c r="AA42" s="1845">
        <v>0</v>
      </c>
      <c r="AB42" s="1845">
        <v>0</v>
      </c>
      <c r="AC42" s="1845">
        <v>0</v>
      </c>
      <c r="AD42" s="1845">
        <v>0</v>
      </c>
      <c r="AE42" s="1845">
        <v>1.4660000000000001E-3</v>
      </c>
    </row>
    <row r="43" spans="1:31" s="740" customFormat="1" ht="23.1" customHeight="1" x14ac:dyDescent="0.3">
      <c r="A43" s="713"/>
      <c r="B43" s="741">
        <f t="shared" si="1"/>
        <v>39</v>
      </c>
      <c r="C43" s="738" t="str">
        <f t="shared" si="4"/>
        <v>Empresa Explotadora de Vinchos Ltda S.A.C.</v>
      </c>
      <c r="D43" s="742">
        <f t="shared" si="4"/>
        <v>0</v>
      </c>
      <c r="E43" s="742">
        <f t="shared" si="4"/>
        <v>0</v>
      </c>
      <c r="F43" s="742">
        <f t="shared" si="4"/>
        <v>0</v>
      </c>
      <c r="G43" s="742">
        <f t="shared" si="4"/>
        <v>0</v>
      </c>
      <c r="H43" s="742">
        <f t="shared" si="4"/>
        <v>0</v>
      </c>
      <c r="I43" s="742">
        <f t="shared" si="4"/>
        <v>0</v>
      </c>
      <c r="J43" s="742">
        <f t="shared" si="4"/>
        <v>0</v>
      </c>
      <c r="K43" s="742">
        <f t="shared" si="4"/>
        <v>0</v>
      </c>
      <c r="L43" s="742">
        <f t="shared" si="4"/>
        <v>0</v>
      </c>
      <c r="M43" s="742">
        <f t="shared" si="4"/>
        <v>0</v>
      </c>
      <c r="N43" s="742">
        <f t="shared" si="4"/>
        <v>0</v>
      </c>
      <c r="O43" s="739">
        <f t="shared" si="4"/>
        <v>0</v>
      </c>
      <c r="P43" s="2093">
        <f t="shared" si="2"/>
        <v>0</v>
      </c>
      <c r="Q43" s="2098"/>
      <c r="R43" s="1845" t="s">
        <v>272</v>
      </c>
      <c r="S43" s="1845">
        <v>7.9309199999999995</v>
      </c>
      <c r="T43" s="1845">
        <v>7.7104400000000002</v>
      </c>
      <c r="U43" s="1845">
        <v>8.1692300000000007</v>
      </c>
      <c r="V43" s="1845">
        <v>8.1115600000000008</v>
      </c>
      <c r="W43" s="1845">
        <v>5.8723999999999998</v>
      </c>
      <c r="X43" s="1845">
        <v>4.08596</v>
      </c>
      <c r="Y43" s="1845">
        <v>3.47031</v>
      </c>
      <c r="Z43" s="1845">
        <v>1.8842000000000001</v>
      </c>
      <c r="AA43" s="1845">
        <v>9.6779999999999991E-2</v>
      </c>
      <c r="AB43" s="1845">
        <v>2.4839700000000002</v>
      </c>
      <c r="AC43" s="1845">
        <v>6.8352700000000004</v>
      </c>
      <c r="AD43" s="1845">
        <v>8.1877399999999998</v>
      </c>
      <c r="AE43" s="1845">
        <v>64.83878</v>
      </c>
    </row>
    <row r="44" spans="1:31" s="740" customFormat="1" ht="23.1" customHeight="1" x14ac:dyDescent="0.3">
      <c r="A44" s="713"/>
      <c r="B44" s="741">
        <f t="shared" si="1"/>
        <v>40</v>
      </c>
      <c r="C44" s="738" t="str">
        <f t="shared" si="4"/>
        <v>Empresa Minera los Quenuales S.A.</v>
      </c>
      <c r="D44" s="742">
        <f t="shared" si="4"/>
        <v>0</v>
      </c>
      <c r="E44" s="742">
        <f t="shared" si="4"/>
        <v>0</v>
      </c>
      <c r="F44" s="742">
        <f t="shared" si="4"/>
        <v>0</v>
      </c>
      <c r="G44" s="742">
        <f t="shared" si="4"/>
        <v>0</v>
      </c>
      <c r="H44" s="742">
        <f t="shared" si="4"/>
        <v>0</v>
      </c>
      <c r="I44" s="742">
        <f t="shared" si="4"/>
        <v>0</v>
      </c>
      <c r="J44" s="742">
        <f t="shared" si="4"/>
        <v>0.50302499999999994</v>
      </c>
      <c r="K44" s="742">
        <f t="shared" si="4"/>
        <v>0.51008100000000001</v>
      </c>
      <c r="L44" s="742">
        <f t="shared" si="4"/>
        <v>0.51</v>
      </c>
      <c r="M44" s="742">
        <f t="shared" si="4"/>
        <v>0.51</v>
      </c>
      <c r="N44" s="742">
        <f t="shared" si="4"/>
        <v>0.51008100000000001</v>
      </c>
      <c r="O44" s="739">
        <f t="shared" si="4"/>
        <v>0.64400000000000002</v>
      </c>
      <c r="P44" s="2093">
        <f t="shared" si="2"/>
        <v>3.1871870000000002</v>
      </c>
      <c r="Q44" s="2098"/>
      <c r="R44" s="1845" t="s">
        <v>274</v>
      </c>
      <c r="S44" s="1845">
        <v>0</v>
      </c>
      <c r="T44" s="1845">
        <v>0</v>
      </c>
      <c r="U44" s="1845">
        <v>0</v>
      </c>
      <c r="V44" s="1845">
        <v>0</v>
      </c>
      <c r="W44" s="1845">
        <v>0</v>
      </c>
      <c r="X44" s="1845">
        <v>0</v>
      </c>
      <c r="Y44" s="1845">
        <v>0</v>
      </c>
      <c r="Z44" s="1845">
        <v>0</v>
      </c>
      <c r="AA44" s="1845">
        <v>0</v>
      </c>
      <c r="AB44" s="1845">
        <v>0</v>
      </c>
      <c r="AC44" s="1845">
        <v>0</v>
      </c>
      <c r="AD44" s="1845">
        <v>0</v>
      </c>
      <c r="AE44" s="1845">
        <v>0</v>
      </c>
    </row>
    <row r="45" spans="1:31" s="740" customFormat="1" ht="23.1" customHeight="1" x14ac:dyDescent="0.3">
      <c r="A45" s="713"/>
      <c r="B45" s="741">
        <f t="shared" si="1"/>
        <v>41</v>
      </c>
      <c r="C45" s="738" t="str">
        <f t="shared" si="4"/>
        <v>Flesan Indutrial Power S.A.C</v>
      </c>
      <c r="D45" s="742">
        <f t="shared" si="4"/>
        <v>7.9518999999999993</v>
      </c>
      <c r="E45" s="742">
        <f t="shared" si="4"/>
        <v>7.5114000000000001</v>
      </c>
      <c r="F45" s="742">
        <f t="shared" si="4"/>
        <v>9.3246000000000002</v>
      </c>
      <c r="G45" s="742">
        <f t="shared" si="4"/>
        <v>9.3737000000000013</v>
      </c>
      <c r="H45" s="742">
        <f t="shared" si="4"/>
        <v>8.8034999999999997</v>
      </c>
      <c r="I45" s="742">
        <f t="shared" si="4"/>
        <v>9.0267999999999997</v>
      </c>
      <c r="J45" s="742">
        <f t="shared" si="4"/>
        <v>7.3618999999999994</v>
      </c>
      <c r="K45" s="742">
        <f t="shared" si="4"/>
        <v>9.3032000000000004</v>
      </c>
      <c r="L45" s="742">
        <f t="shared" si="4"/>
        <v>9.0091999999999999</v>
      </c>
      <c r="M45" s="742">
        <f t="shared" si="4"/>
        <v>8.1503999999999994</v>
      </c>
      <c r="N45" s="742">
        <f t="shared" si="4"/>
        <v>6.0423999999999998</v>
      </c>
      <c r="O45" s="739">
        <f t="shared" si="4"/>
        <v>7.5285000000000002</v>
      </c>
      <c r="P45" s="2093">
        <f t="shared" si="2"/>
        <v>99.387500000000003</v>
      </c>
      <c r="Q45" s="2098"/>
      <c r="R45" s="1845" t="s">
        <v>276</v>
      </c>
      <c r="S45" s="1845">
        <v>0</v>
      </c>
      <c r="T45" s="1845">
        <v>0</v>
      </c>
      <c r="U45" s="1845">
        <v>0</v>
      </c>
      <c r="V45" s="1845">
        <v>0.11117</v>
      </c>
      <c r="W45" s="1845">
        <v>0.22500000000000001</v>
      </c>
      <c r="X45" s="1845">
        <v>0</v>
      </c>
      <c r="Y45" s="1845">
        <v>0</v>
      </c>
      <c r="Z45" s="1845">
        <v>0</v>
      </c>
      <c r="AA45" s="1845">
        <v>0</v>
      </c>
      <c r="AB45" s="1845">
        <v>0</v>
      </c>
      <c r="AC45" s="1845">
        <v>0.317</v>
      </c>
      <c r="AD45" s="1845">
        <v>0.14199999999999999</v>
      </c>
      <c r="AE45" s="1845">
        <v>0.79517000000000004</v>
      </c>
    </row>
    <row r="46" spans="1:31" s="740" customFormat="1" ht="23.1" customHeight="1" x14ac:dyDescent="0.3">
      <c r="A46" s="713"/>
      <c r="B46" s="741">
        <f t="shared" si="1"/>
        <v>42</v>
      </c>
      <c r="C46" s="738" t="str">
        <f t="shared" si="4"/>
        <v>Freno S.A.</v>
      </c>
      <c r="D46" s="742">
        <f t="shared" si="4"/>
        <v>0</v>
      </c>
      <c r="E46" s="742">
        <f t="shared" si="4"/>
        <v>0</v>
      </c>
      <c r="F46" s="742">
        <f t="shared" si="4"/>
        <v>0</v>
      </c>
      <c r="G46" s="742">
        <f t="shared" si="4"/>
        <v>0</v>
      </c>
      <c r="H46" s="742">
        <f t="shared" si="4"/>
        <v>0</v>
      </c>
      <c r="I46" s="742">
        <f t="shared" si="4"/>
        <v>0</v>
      </c>
      <c r="J46" s="742">
        <f t="shared" si="4"/>
        <v>0</v>
      </c>
      <c r="K46" s="742">
        <f t="shared" si="4"/>
        <v>0</v>
      </c>
      <c r="L46" s="742">
        <f t="shared" si="4"/>
        <v>0</v>
      </c>
      <c r="M46" s="742">
        <f t="shared" si="4"/>
        <v>0</v>
      </c>
      <c r="N46" s="742">
        <f t="shared" si="4"/>
        <v>0</v>
      </c>
      <c r="O46" s="739">
        <f t="shared" si="4"/>
        <v>0</v>
      </c>
      <c r="P46" s="2093">
        <f t="shared" si="2"/>
        <v>0</v>
      </c>
      <c r="Q46" s="2098"/>
      <c r="R46" s="1845" t="s">
        <v>278</v>
      </c>
      <c r="S46" s="1845">
        <v>2.271325</v>
      </c>
      <c r="T46" s="1845">
        <v>2.2853059999999998</v>
      </c>
      <c r="U46" s="1845">
        <v>2.5007290000000002</v>
      </c>
      <c r="V46" s="1845">
        <v>2.4470959999999997</v>
      </c>
      <c r="W46" s="1845">
        <v>2.62602</v>
      </c>
      <c r="X46" s="1845">
        <v>0.54324000000000006</v>
      </c>
      <c r="Y46" s="1845">
        <v>0.97377899999999995</v>
      </c>
      <c r="Z46" s="1845">
        <v>2.82911</v>
      </c>
      <c r="AA46" s="1845">
        <v>2.6374969999999998</v>
      </c>
      <c r="AB46" s="1845">
        <v>2.6246640000000001</v>
      </c>
      <c r="AC46" s="1845">
        <v>2.4003899999999998</v>
      </c>
      <c r="AD46" s="1845">
        <v>2.9944999999999999</v>
      </c>
      <c r="AE46" s="1845">
        <v>27.133655999999998</v>
      </c>
    </row>
    <row r="47" spans="1:31" s="740" customFormat="1" ht="23.1" customHeight="1" x14ac:dyDescent="0.3">
      <c r="A47" s="713"/>
      <c r="B47" s="741">
        <f t="shared" si="1"/>
        <v>43</v>
      </c>
      <c r="C47" s="738" t="str">
        <f t="shared" si="4"/>
        <v>Hotelera Costa del Pacifico S. A.</v>
      </c>
      <c r="D47" s="742">
        <f t="shared" si="4"/>
        <v>0</v>
      </c>
      <c r="E47" s="742">
        <f t="shared" si="4"/>
        <v>0</v>
      </c>
      <c r="F47" s="742">
        <f t="shared" si="4"/>
        <v>0</v>
      </c>
      <c r="G47" s="742">
        <f t="shared" si="4"/>
        <v>0</v>
      </c>
      <c r="H47" s="742">
        <f t="shared" si="4"/>
        <v>0</v>
      </c>
      <c r="I47" s="742">
        <f t="shared" si="4"/>
        <v>0</v>
      </c>
      <c r="J47" s="742">
        <f t="shared" si="4"/>
        <v>0</v>
      </c>
      <c r="K47" s="742">
        <f t="shared" si="4"/>
        <v>0</v>
      </c>
      <c r="L47" s="742">
        <f t="shared" si="4"/>
        <v>0</v>
      </c>
      <c r="M47" s="742">
        <f t="shared" si="4"/>
        <v>0</v>
      </c>
      <c r="N47" s="742">
        <f t="shared" si="4"/>
        <v>0</v>
      </c>
      <c r="O47" s="739">
        <f t="shared" si="4"/>
        <v>0</v>
      </c>
      <c r="P47" s="2093">
        <f t="shared" si="2"/>
        <v>0</v>
      </c>
      <c r="Q47" s="2098"/>
      <c r="R47" s="1845" t="s">
        <v>280</v>
      </c>
      <c r="S47" s="1845">
        <v>0</v>
      </c>
      <c r="T47" s="1845">
        <v>0</v>
      </c>
      <c r="U47" s="1845">
        <v>0</v>
      </c>
      <c r="V47" s="1845">
        <v>0</v>
      </c>
      <c r="W47" s="1845">
        <v>0</v>
      </c>
      <c r="X47" s="1845">
        <v>0</v>
      </c>
      <c r="Y47" s="1845">
        <v>0</v>
      </c>
      <c r="Z47" s="1845">
        <v>0</v>
      </c>
      <c r="AA47" s="1845">
        <v>0</v>
      </c>
      <c r="AB47" s="1845">
        <v>0</v>
      </c>
      <c r="AC47" s="1845">
        <v>0</v>
      </c>
      <c r="AD47" s="1845">
        <v>0</v>
      </c>
      <c r="AE47" s="1845">
        <v>0</v>
      </c>
    </row>
    <row r="48" spans="1:31" s="740" customFormat="1" ht="23.1" customHeight="1" x14ac:dyDescent="0.3">
      <c r="A48" s="713"/>
      <c r="B48" s="741">
        <f t="shared" si="1"/>
        <v>44</v>
      </c>
      <c r="C48" s="738" t="str">
        <f t="shared" si="4"/>
        <v>ICM Pachapaqui S.A.C.</v>
      </c>
      <c r="D48" s="742">
        <f t="shared" si="4"/>
        <v>0.10486600000000001</v>
      </c>
      <c r="E48" s="742">
        <f t="shared" si="4"/>
        <v>0.10181899999999999</v>
      </c>
      <c r="F48" s="742">
        <f t="shared" si="4"/>
        <v>0.13021100000000002</v>
      </c>
      <c r="G48" s="742">
        <f t="shared" si="4"/>
        <v>0.10055</v>
      </c>
      <c r="H48" s="742">
        <f t="shared" si="4"/>
        <v>9.9925E-2</v>
      </c>
      <c r="I48" s="742">
        <f t="shared" si="4"/>
        <v>0.10505500000000001</v>
      </c>
      <c r="J48" s="742">
        <f t="shared" si="4"/>
        <v>8.7714E-2</v>
      </c>
      <c r="K48" s="742">
        <f t="shared" si="4"/>
        <v>9.7006000000000009E-2</v>
      </c>
      <c r="L48" s="742">
        <f t="shared" si="4"/>
        <v>9.5263E-2</v>
      </c>
      <c r="M48" s="742">
        <f t="shared" si="4"/>
        <v>0.10275000000000001</v>
      </c>
      <c r="N48" s="742">
        <f t="shared" si="4"/>
        <v>0.10287700000000001</v>
      </c>
      <c r="O48" s="739">
        <f t="shared" si="4"/>
        <v>0.116215</v>
      </c>
      <c r="P48" s="2093">
        <f t="shared" si="2"/>
        <v>1.244251</v>
      </c>
      <c r="Q48" s="2098"/>
      <c r="R48" s="1845" t="s">
        <v>282</v>
      </c>
      <c r="S48" s="1845">
        <v>0</v>
      </c>
      <c r="T48" s="1845">
        <v>0</v>
      </c>
      <c r="U48" s="1845">
        <v>0</v>
      </c>
      <c r="V48" s="1845">
        <v>0</v>
      </c>
      <c r="W48" s="1845">
        <v>0</v>
      </c>
      <c r="X48" s="1845">
        <v>0</v>
      </c>
      <c r="Y48" s="1845">
        <v>0.50302499999999994</v>
      </c>
      <c r="Z48" s="1845">
        <v>0.51008100000000001</v>
      </c>
      <c r="AA48" s="1845">
        <v>0.51</v>
      </c>
      <c r="AB48" s="1845">
        <v>0.51</v>
      </c>
      <c r="AC48" s="1845">
        <v>0.51008100000000001</v>
      </c>
      <c r="AD48" s="1845">
        <v>0.64400000000000002</v>
      </c>
      <c r="AE48" s="1845">
        <v>3.1871870000000002</v>
      </c>
    </row>
    <row r="49" spans="1:31" s="740" customFormat="1" ht="23.1" customHeight="1" x14ac:dyDescent="0.3">
      <c r="A49" s="713"/>
      <c r="B49" s="741">
        <f t="shared" si="1"/>
        <v>45</v>
      </c>
      <c r="C49" s="738" t="str">
        <f t="shared" si="4"/>
        <v>Illapu Energy S.A.</v>
      </c>
      <c r="D49" s="742">
        <f t="shared" si="4"/>
        <v>1.4129700000000001</v>
      </c>
      <c r="E49" s="742">
        <f t="shared" si="4"/>
        <v>0</v>
      </c>
      <c r="F49" s="742">
        <f t="shared" si="4"/>
        <v>8.5529689999999992</v>
      </c>
      <c r="G49" s="742">
        <f t="shared" si="4"/>
        <v>9.043906999999999</v>
      </c>
      <c r="H49" s="742">
        <f t="shared" si="4"/>
        <v>8.7480660000000015</v>
      </c>
      <c r="I49" s="742">
        <f t="shared" si="4"/>
        <v>8.4139020000000002</v>
      </c>
      <c r="J49" s="742">
        <f t="shared" si="4"/>
        <v>8.8909549999999999</v>
      </c>
      <c r="K49" s="742">
        <f t="shared" si="4"/>
        <v>9.3001820000000013</v>
      </c>
      <c r="L49" s="742">
        <f t="shared" si="4"/>
        <v>7.9875489999999996</v>
      </c>
      <c r="M49" s="742">
        <f t="shared" si="4"/>
        <v>9.5587579999999992</v>
      </c>
      <c r="N49" s="742">
        <f t="shared" si="4"/>
        <v>8.9726319999999991</v>
      </c>
      <c r="O49" s="739">
        <f t="shared" si="4"/>
        <v>9.0236910000000012</v>
      </c>
      <c r="P49" s="2093">
        <f t="shared" si="2"/>
        <v>89.905580999999998</v>
      </c>
      <c r="Q49" s="2098"/>
      <c r="R49" s="1845" t="s">
        <v>284</v>
      </c>
      <c r="S49" s="1845">
        <v>7.9518999999999993</v>
      </c>
      <c r="T49" s="1845">
        <v>7.5114000000000001</v>
      </c>
      <c r="U49" s="1845">
        <v>9.3246000000000002</v>
      </c>
      <c r="V49" s="1845">
        <v>9.3737000000000013</v>
      </c>
      <c r="W49" s="1845">
        <v>8.8034999999999997</v>
      </c>
      <c r="X49" s="1845">
        <v>9.0267999999999997</v>
      </c>
      <c r="Y49" s="1845">
        <v>7.3618999999999994</v>
      </c>
      <c r="Z49" s="1845">
        <v>9.3032000000000004</v>
      </c>
      <c r="AA49" s="1845">
        <v>9.0091999999999999</v>
      </c>
      <c r="AB49" s="1845">
        <v>8.1503999999999994</v>
      </c>
      <c r="AC49" s="1845">
        <v>6.0423999999999998</v>
      </c>
      <c r="AD49" s="1845">
        <v>7.5285000000000002</v>
      </c>
      <c r="AE49" s="1845">
        <v>99.387500000000003</v>
      </c>
    </row>
    <row r="50" spans="1:31" s="740" customFormat="1" ht="23.1" customHeight="1" x14ac:dyDescent="0.3">
      <c r="A50" s="713"/>
      <c r="B50" s="741">
        <f t="shared" si="1"/>
        <v>46</v>
      </c>
      <c r="C50" s="738" t="str">
        <f t="shared" si="4"/>
        <v>Inca Tops S.A.</v>
      </c>
      <c r="D50" s="742">
        <f t="shared" si="4"/>
        <v>4.3100000000000001E-4</v>
      </c>
      <c r="E50" s="742">
        <f t="shared" si="4"/>
        <v>1.8E-3</v>
      </c>
      <c r="F50" s="742">
        <f t="shared" si="4"/>
        <v>0</v>
      </c>
      <c r="G50" s="742">
        <f t="shared" si="4"/>
        <v>0</v>
      </c>
      <c r="H50" s="742">
        <f t="shared" si="4"/>
        <v>0</v>
      </c>
      <c r="I50" s="742">
        <f t="shared" si="4"/>
        <v>7.9999999999999993E-4</v>
      </c>
      <c r="J50" s="742">
        <f t="shared" si="4"/>
        <v>0</v>
      </c>
      <c r="K50" s="742">
        <f t="shared" si="4"/>
        <v>0</v>
      </c>
      <c r="L50" s="742">
        <f t="shared" si="4"/>
        <v>0</v>
      </c>
      <c r="M50" s="742">
        <f t="shared" si="4"/>
        <v>1.24E-3</v>
      </c>
      <c r="N50" s="742">
        <f t="shared" si="4"/>
        <v>0</v>
      </c>
      <c r="O50" s="739">
        <f t="shared" si="4"/>
        <v>0</v>
      </c>
      <c r="P50" s="2093">
        <f t="shared" si="2"/>
        <v>4.2709999999999996E-3</v>
      </c>
      <c r="Q50" s="2098"/>
      <c r="R50" s="1845" t="s">
        <v>286</v>
      </c>
      <c r="S50" s="1845">
        <v>0</v>
      </c>
      <c r="T50" s="1845">
        <v>0</v>
      </c>
      <c r="U50" s="1845">
        <v>0</v>
      </c>
      <c r="V50" s="1845">
        <v>0</v>
      </c>
      <c r="W50" s="1845">
        <v>0</v>
      </c>
      <c r="X50" s="1845">
        <v>0</v>
      </c>
      <c r="Y50" s="1845">
        <v>0</v>
      </c>
      <c r="Z50" s="1845">
        <v>0</v>
      </c>
      <c r="AA50" s="1845">
        <v>0</v>
      </c>
      <c r="AB50" s="1845">
        <v>0</v>
      </c>
      <c r="AC50" s="1845">
        <v>0</v>
      </c>
      <c r="AD50" s="1845">
        <v>0</v>
      </c>
      <c r="AE50" s="1845">
        <v>0</v>
      </c>
    </row>
    <row r="51" spans="1:31" s="740" customFormat="1" ht="23.1" customHeight="1" x14ac:dyDescent="0.3">
      <c r="A51" s="713"/>
      <c r="B51" s="741">
        <f t="shared" si="1"/>
        <v>47</v>
      </c>
      <c r="C51" s="738" t="str">
        <f t="shared" si="4"/>
        <v>Indeco S.A.</v>
      </c>
      <c r="D51" s="742">
        <f t="shared" si="4"/>
        <v>0</v>
      </c>
      <c r="E51" s="742">
        <f t="shared" si="4"/>
        <v>0</v>
      </c>
      <c r="F51" s="742">
        <f t="shared" si="4"/>
        <v>8.4000000000000009E-5</v>
      </c>
      <c r="G51" s="742">
        <f t="shared" si="4"/>
        <v>0</v>
      </c>
      <c r="H51" s="742">
        <f t="shared" si="4"/>
        <v>0</v>
      </c>
      <c r="I51" s="742">
        <f t="shared" si="4"/>
        <v>0</v>
      </c>
      <c r="J51" s="742">
        <f t="shared" si="4"/>
        <v>5.5999999999999999E-5</v>
      </c>
      <c r="K51" s="742">
        <f t="shared" si="4"/>
        <v>0</v>
      </c>
      <c r="L51" s="742">
        <f t="shared" si="4"/>
        <v>0</v>
      </c>
      <c r="M51" s="742">
        <f t="shared" si="4"/>
        <v>0</v>
      </c>
      <c r="N51" s="742">
        <f t="shared" si="4"/>
        <v>0</v>
      </c>
      <c r="O51" s="739">
        <f t="shared" si="4"/>
        <v>0</v>
      </c>
      <c r="P51" s="2093">
        <f t="shared" si="2"/>
        <v>1.4000000000000001E-4</v>
      </c>
      <c r="Q51" s="2098"/>
      <c r="R51" s="1845" t="s">
        <v>288</v>
      </c>
      <c r="S51" s="1845">
        <v>0</v>
      </c>
      <c r="T51" s="1845">
        <v>0</v>
      </c>
      <c r="U51" s="1845">
        <v>0</v>
      </c>
      <c r="V51" s="1845">
        <v>0</v>
      </c>
      <c r="W51" s="1845">
        <v>0</v>
      </c>
      <c r="X51" s="1845">
        <v>0</v>
      </c>
      <c r="Y51" s="1845">
        <v>0</v>
      </c>
      <c r="Z51" s="1845">
        <v>0</v>
      </c>
      <c r="AA51" s="1845">
        <v>0</v>
      </c>
      <c r="AB51" s="1845">
        <v>0</v>
      </c>
      <c r="AC51" s="1845">
        <v>0</v>
      </c>
      <c r="AD51" s="1845">
        <v>0</v>
      </c>
      <c r="AE51" s="1845">
        <v>0</v>
      </c>
    </row>
    <row r="52" spans="1:31" s="740" customFormat="1" ht="23.1" customHeight="1" x14ac:dyDescent="0.3">
      <c r="A52" s="713"/>
      <c r="B52" s="741">
        <f t="shared" si="1"/>
        <v>48</v>
      </c>
      <c r="C52" s="738" t="str">
        <f t="shared" si="4"/>
        <v>Industrias Electroquimicas S. A.</v>
      </c>
      <c r="D52" s="742">
        <f t="shared" si="4"/>
        <v>1.6609999999999999E-3</v>
      </c>
      <c r="E52" s="742">
        <f t="shared" si="4"/>
        <v>2.104E-3</v>
      </c>
      <c r="F52" s="742">
        <f t="shared" si="4"/>
        <v>1.1140000000000002E-3</v>
      </c>
      <c r="G52" s="742">
        <f t="shared" si="4"/>
        <v>1.4010000000000001E-3</v>
      </c>
      <c r="H52" s="742">
        <f t="shared" si="4"/>
        <v>4.2699999999999997E-4</v>
      </c>
      <c r="I52" s="742">
        <f t="shared" si="4"/>
        <v>5.6499999999999996E-4</v>
      </c>
      <c r="J52" s="742">
        <f t="shared" si="4"/>
        <v>4.1999999999999996E-4</v>
      </c>
      <c r="K52" s="742">
        <f t="shared" si="4"/>
        <v>1.8890000000000001E-3</v>
      </c>
      <c r="L52" s="742">
        <f t="shared" si="4"/>
        <v>4.2499999999999998E-4</v>
      </c>
      <c r="M52" s="742">
        <f t="shared" si="4"/>
        <v>1.4579999999999999E-3</v>
      </c>
      <c r="N52" s="742">
        <f t="shared" si="4"/>
        <v>3.97E-4</v>
      </c>
      <c r="O52" s="739">
        <f t="shared" si="4"/>
        <v>4.46E-4</v>
      </c>
      <c r="P52" s="2093">
        <f t="shared" si="2"/>
        <v>1.2307E-2</v>
      </c>
      <c r="Q52" s="2098"/>
      <c r="R52" s="1845" t="s">
        <v>290</v>
      </c>
      <c r="S52" s="1845">
        <v>0.10486600000000001</v>
      </c>
      <c r="T52" s="1845">
        <v>0.10181899999999999</v>
      </c>
      <c r="U52" s="1845">
        <v>0.13021100000000002</v>
      </c>
      <c r="V52" s="1845">
        <v>0.10055</v>
      </c>
      <c r="W52" s="1845">
        <v>9.9925E-2</v>
      </c>
      <c r="X52" s="1845">
        <v>0.10505500000000001</v>
      </c>
      <c r="Y52" s="1845">
        <v>8.7714E-2</v>
      </c>
      <c r="Z52" s="1845">
        <v>9.7006000000000009E-2</v>
      </c>
      <c r="AA52" s="1845">
        <v>9.5263E-2</v>
      </c>
      <c r="AB52" s="1845">
        <v>0.10275000000000001</v>
      </c>
      <c r="AC52" s="1845">
        <v>0.10287700000000001</v>
      </c>
      <c r="AD52" s="1845">
        <v>0.116215</v>
      </c>
      <c r="AE52" s="1845">
        <v>1.244251</v>
      </c>
    </row>
    <row r="53" spans="1:31" s="740" customFormat="1" ht="23.1" customHeight="1" x14ac:dyDescent="0.3">
      <c r="A53" s="713"/>
      <c r="B53" s="741">
        <f t="shared" si="1"/>
        <v>49</v>
      </c>
      <c r="C53" s="738" t="str">
        <f t="shared" ref="C53:O68" si="5">+R57</f>
        <v>Inkabor S.A.C.</v>
      </c>
      <c r="D53" s="742">
        <f t="shared" si="5"/>
        <v>1.3577000000000001E-2</v>
      </c>
      <c r="E53" s="742">
        <f t="shared" si="5"/>
        <v>2.9050999999999997E-2</v>
      </c>
      <c r="F53" s="742">
        <f t="shared" si="5"/>
        <v>1.8925000000000001E-2</v>
      </c>
      <c r="G53" s="742">
        <f t="shared" si="5"/>
        <v>1.8775E-2</v>
      </c>
      <c r="H53" s="742">
        <f t="shared" si="5"/>
        <v>2.2475000000000002E-2</v>
      </c>
      <c r="I53" s="742">
        <f t="shared" si="5"/>
        <v>2.64E-2</v>
      </c>
      <c r="J53" s="742">
        <f t="shared" si="5"/>
        <v>3.1281999999999997E-2</v>
      </c>
      <c r="K53" s="742">
        <f t="shared" si="5"/>
        <v>2.9925E-2</v>
      </c>
      <c r="L53" s="742">
        <f t="shared" si="5"/>
        <v>2.8875000000000001E-2</v>
      </c>
      <c r="M53" s="742">
        <f t="shared" si="5"/>
        <v>2.9874999999999999E-2</v>
      </c>
      <c r="N53" s="742">
        <f t="shared" si="5"/>
        <v>2.2949999999999998E-2</v>
      </c>
      <c r="O53" s="739">
        <f t="shared" si="5"/>
        <v>2.6324999999999998E-2</v>
      </c>
      <c r="P53" s="2093">
        <f t="shared" si="2"/>
        <v>0.29843500000000006</v>
      </c>
      <c r="Q53" s="2098"/>
      <c r="R53" s="1845" t="s">
        <v>292</v>
      </c>
      <c r="S53" s="1845">
        <v>1.4129700000000001</v>
      </c>
      <c r="T53" s="1845">
        <v>0</v>
      </c>
      <c r="U53" s="1845">
        <v>8.5529689999999992</v>
      </c>
      <c r="V53" s="1845">
        <v>9.043906999999999</v>
      </c>
      <c r="W53" s="1845">
        <v>8.7480660000000015</v>
      </c>
      <c r="X53" s="1845">
        <v>8.4139020000000002</v>
      </c>
      <c r="Y53" s="1845">
        <v>8.8909549999999999</v>
      </c>
      <c r="Z53" s="1845">
        <v>9.3001820000000013</v>
      </c>
      <c r="AA53" s="1845">
        <v>7.9875489999999996</v>
      </c>
      <c r="AB53" s="1845">
        <v>9.5587579999999992</v>
      </c>
      <c r="AC53" s="1845">
        <v>8.9726319999999991</v>
      </c>
      <c r="AD53" s="1845">
        <v>9.0236910000000012</v>
      </c>
      <c r="AE53" s="1845">
        <v>89.905580999999998</v>
      </c>
    </row>
    <row r="54" spans="1:31" s="740" customFormat="1" ht="23.1" customHeight="1" x14ac:dyDescent="0.3">
      <c r="A54" s="713"/>
      <c r="B54" s="741">
        <f t="shared" si="1"/>
        <v>50</v>
      </c>
      <c r="C54" s="738" t="str">
        <f t="shared" si="5"/>
        <v>Inversiones San Borja S.A.</v>
      </c>
      <c r="D54" s="742">
        <f t="shared" si="5"/>
        <v>0.83363999999999994</v>
      </c>
      <c r="E54" s="742">
        <f t="shared" si="5"/>
        <v>0.78305999999999998</v>
      </c>
      <c r="F54" s="742">
        <f t="shared" si="5"/>
        <v>0.83648</v>
      </c>
      <c r="G54" s="742">
        <f t="shared" si="5"/>
        <v>0.67497000000000007</v>
      </c>
      <c r="H54" s="742">
        <f t="shared" si="5"/>
        <v>0.81064999999999998</v>
      </c>
      <c r="I54" s="742">
        <f t="shared" si="5"/>
        <v>0.73960999999999999</v>
      </c>
      <c r="J54" s="742">
        <f t="shared" si="5"/>
        <v>0.60014999999999996</v>
      </c>
      <c r="K54" s="742">
        <f t="shared" si="5"/>
        <v>0.50431999999999999</v>
      </c>
      <c r="L54" s="742">
        <f t="shared" si="5"/>
        <v>0.57457000000000003</v>
      </c>
      <c r="M54" s="742">
        <f t="shared" si="5"/>
        <v>0.6401</v>
      </c>
      <c r="N54" s="742">
        <f t="shared" si="5"/>
        <v>0</v>
      </c>
      <c r="O54" s="739">
        <f t="shared" si="5"/>
        <v>0.53612000000000004</v>
      </c>
      <c r="P54" s="2093">
        <f t="shared" si="2"/>
        <v>7.5336700000000008</v>
      </c>
      <c r="Q54" s="2098"/>
      <c r="R54" s="1845" t="s">
        <v>294</v>
      </c>
      <c r="S54" s="1845">
        <v>4.3100000000000001E-4</v>
      </c>
      <c r="T54" s="1845">
        <v>1.8E-3</v>
      </c>
      <c r="U54" s="1845">
        <v>0</v>
      </c>
      <c r="V54" s="1845">
        <v>0</v>
      </c>
      <c r="W54" s="1845">
        <v>0</v>
      </c>
      <c r="X54" s="1845">
        <v>7.9999999999999993E-4</v>
      </c>
      <c r="Y54" s="1845">
        <v>0</v>
      </c>
      <c r="Z54" s="1845">
        <v>0</v>
      </c>
      <c r="AA54" s="1845">
        <v>0</v>
      </c>
      <c r="AB54" s="1845">
        <v>1.24E-3</v>
      </c>
      <c r="AC54" s="1845">
        <v>0</v>
      </c>
      <c r="AD54" s="1845">
        <v>0</v>
      </c>
      <c r="AE54" s="1845">
        <v>4.2709999999999996E-3</v>
      </c>
    </row>
    <row r="55" spans="1:31" s="740" customFormat="1" ht="23.1" customHeight="1" x14ac:dyDescent="0.3">
      <c r="A55" s="713"/>
      <c r="B55" s="741">
        <f t="shared" si="1"/>
        <v>51</v>
      </c>
      <c r="C55" s="738" t="str">
        <f t="shared" si="5"/>
        <v>Kimberly Clark S.R.L.</v>
      </c>
      <c r="D55" s="742">
        <f t="shared" si="5"/>
        <v>3.8333149999999998</v>
      </c>
      <c r="E55" s="742">
        <f t="shared" si="5"/>
        <v>4.2367279999999994</v>
      </c>
      <c r="F55" s="742">
        <f t="shared" si="5"/>
        <v>5.1378339999999998</v>
      </c>
      <c r="G55" s="742">
        <f t="shared" si="5"/>
        <v>4.3972789999999993</v>
      </c>
      <c r="H55" s="742">
        <f t="shared" si="5"/>
        <v>4.4890299999999996</v>
      </c>
      <c r="I55" s="742">
        <f t="shared" si="5"/>
        <v>4.9545069999999996</v>
      </c>
      <c r="J55" s="742">
        <f t="shared" si="5"/>
        <v>4.0248530000000002</v>
      </c>
      <c r="K55" s="742">
        <f t="shared" si="5"/>
        <v>4.4110529999999999</v>
      </c>
      <c r="L55" s="742">
        <f t="shared" si="5"/>
        <v>4.4307370000000006</v>
      </c>
      <c r="M55" s="742">
        <f t="shared" si="5"/>
        <v>5.077</v>
      </c>
      <c r="N55" s="742">
        <f t="shared" si="5"/>
        <v>4.5265970000000006</v>
      </c>
      <c r="O55" s="739">
        <f t="shared" si="5"/>
        <v>2.5450189999999999</v>
      </c>
      <c r="P55" s="2093">
        <f t="shared" si="2"/>
        <v>52.063952</v>
      </c>
      <c r="Q55" s="2098"/>
      <c r="R55" s="1845" t="s">
        <v>296</v>
      </c>
      <c r="S55" s="1845">
        <v>0</v>
      </c>
      <c r="T55" s="1845">
        <v>0</v>
      </c>
      <c r="U55" s="1845">
        <v>8.4000000000000009E-5</v>
      </c>
      <c r="V55" s="1845">
        <v>0</v>
      </c>
      <c r="W55" s="1845">
        <v>0</v>
      </c>
      <c r="X55" s="1845">
        <v>0</v>
      </c>
      <c r="Y55" s="1845">
        <v>5.5999999999999999E-5</v>
      </c>
      <c r="Z55" s="1845">
        <v>0</v>
      </c>
      <c r="AA55" s="1845">
        <v>0</v>
      </c>
      <c r="AB55" s="1845">
        <v>0</v>
      </c>
      <c r="AC55" s="1845">
        <v>0</v>
      </c>
      <c r="AD55" s="1845">
        <v>0</v>
      </c>
      <c r="AE55" s="1845">
        <v>1.4000000000000001E-4</v>
      </c>
    </row>
    <row r="56" spans="1:31" s="740" customFormat="1" ht="23.1" customHeight="1" x14ac:dyDescent="0.3">
      <c r="A56" s="713"/>
      <c r="B56" s="741">
        <f t="shared" si="1"/>
        <v>52</v>
      </c>
      <c r="C56" s="738" t="str">
        <f t="shared" si="5"/>
        <v>Leche Gloria S.A.</v>
      </c>
      <c r="D56" s="742">
        <f t="shared" si="5"/>
        <v>0.10237</v>
      </c>
      <c r="E56" s="742">
        <f t="shared" si="5"/>
        <v>0.11791</v>
      </c>
      <c r="F56" s="742">
        <f t="shared" si="5"/>
        <v>4.3400000000000001E-3</v>
      </c>
      <c r="G56" s="742">
        <f t="shared" si="5"/>
        <v>1.1E-4</v>
      </c>
      <c r="H56" s="742">
        <f t="shared" si="5"/>
        <v>2.0000000000000001E-4</v>
      </c>
      <c r="I56" s="742">
        <f t="shared" si="5"/>
        <v>3.4000000000000002E-4</v>
      </c>
      <c r="J56" s="742">
        <f t="shared" si="5"/>
        <v>5.9800000000000001E-4</v>
      </c>
      <c r="K56" s="742">
        <f t="shared" si="5"/>
        <v>6.8400000000000004E-4</v>
      </c>
      <c r="L56" s="742">
        <f t="shared" si="5"/>
        <v>3.1179999999999999E-2</v>
      </c>
      <c r="M56" s="742">
        <f t="shared" si="5"/>
        <v>5.9299999999999999E-4</v>
      </c>
      <c r="N56" s="742">
        <f t="shared" si="5"/>
        <v>7.7499999999999997E-4</v>
      </c>
      <c r="O56" s="739">
        <f t="shared" si="5"/>
        <v>4.9899999999999999E-4</v>
      </c>
      <c r="P56" s="2093">
        <f t="shared" si="2"/>
        <v>0.25959900000000008</v>
      </c>
      <c r="Q56" s="2098"/>
      <c r="R56" s="1845" t="s">
        <v>298</v>
      </c>
      <c r="S56" s="1845">
        <v>1.6609999999999999E-3</v>
      </c>
      <c r="T56" s="1845">
        <v>2.104E-3</v>
      </c>
      <c r="U56" s="1845">
        <v>1.1140000000000002E-3</v>
      </c>
      <c r="V56" s="1845">
        <v>1.4010000000000001E-3</v>
      </c>
      <c r="W56" s="1845">
        <v>4.2699999999999997E-4</v>
      </c>
      <c r="X56" s="1845">
        <v>5.6499999999999996E-4</v>
      </c>
      <c r="Y56" s="1845">
        <v>4.1999999999999996E-4</v>
      </c>
      <c r="Z56" s="1845">
        <v>1.8890000000000001E-3</v>
      </c>
      <c r="AA56" s="1845">
        <v>4.2499999999999998E-4</v>
      </c>
      <c r="AB56" s="1845">
        <v>1.4579999999999999E-3</v>
      </c>
      <c r="AC56" s="1845">
        <v>3.97E-4</v>
      </c>
      <c r="AD56" s="1845">
        <v>4.46E-4</v>
      </c>
      <c r="AE56" s="1845">
        <v>1.2307E-2</v>
      </c>
    </row>
    <row r="57" spans="1:31" s="740" customFormat="1" ht="23.1" customHeight="1" x14ac:dyDescent="0.3">
      <c r="A57" s="713"/>
      <c r="B57" s="741">
        <f t="shared" si="1"/>
        <v>53</v>
      </c>
      <c r="C57" s="738" t="str">
        <f t="shared" si="5"/>
        <v>Minera Aurífera Retamas S.A.</v>
      </c>
      <c r="D57" s="742">
        <f t="shared" si="5"/>
        <v>5.5506E-2</v>
      </c>
      <c r="E57" s="742">
        <f t="shared" si="5"/>
        <v>5.3800000000000002E-3</v>
      </c>
      <c r="F57" s="742">
        <f t="shared" si="5"/>
        <v>2.1120000000000002E-3</v>
      </c>
      <c r="G57" s="742">
        <f t="shared" si="5"/>
        <v>6.8500000000000006E-4</v>
      </c>
      <c r="H57" s="742">
        <f t="shared" si="5"/>
        <v>7.5240000000000003E-3</v>
      </c>
      <c r="I57" s="742">
        <f t="shared" si="5"/>
        <v>5.2939999999999992E-3</v>
      </c>
      <c r="J57" s="742">
        <f t="shared" si="5"/>
        <v>8.7579999999999984E-3</v>
      </c>
      <c r="K57" s="742">
        <f t="shared" si="5"/>
        <v>1.1147000000000001E-2</v>
      </c>
      <c r="L57" s="742">
        <f t="shared" si="5"/>
        <v>1.5932999999999999E-2</v>
      </c>
      <c r="M57" s="742">
        <f t="shared" si="5"/>
        <v>7.3888000000000009E-2</v>
      </c>
      <c r="N57" s="742">
        <f t="shared" si="5"/>
        <v>5.5139999999999998E-3</v>
      </c>
      <c r="O57" s="739">
        <f t="shared" si="5"/>
        <v>3.1019999999999997E-3</v>
      </c>
      <c r="P57" s="2093">
        <f t="shared" si="2"/>
        <v>0.19484300000000002</v>
      </c>
      <c r="Q57" s="2098"/>
      <c r="R57" s="1845" t="s">
        <v>300</v>
      </c>
      <c r="S57" s="1845">
        <v>1.3577000000000001E-2</v>
      </c>
      <c r="T57" s="1845">
        <v>2.9050999999999997E-2</v>
      </c>
      <c r="U57" s="1845">
        <v>1.8925000000000001E-2</v>
      </c>
      <c r="V57" s="1845">
        <v>1.8775E-2</v>
      </c>
      <c r="W57" s="1845">
        <v>2.2475000000000002E-2</v>
      </c>
      <c r="X57" s="1845">
        <v>2.64E-2</v>
      </c>
      <c r="Y57" s="1845">
        <v>3.1281999999999997E-2</v>
      </c>
      <c r="Z57" s="1845">
        <v>2.9925E-2</v>
      </c>
      <c r="AA57" s="1845">
        <v>2.8875000000000001E-2</v>
      </c>
      <c r="AB57" s="1845">
        <v>2.9874999999999999E-2</v>
      </c>
      <c r="AC57" s="1845">
        <v>2.2949999999999998E-2</v>
      </c>
      <c r="AD57" s="1845">
        <v>2.6324999999999998E-2</v>
      </c>
      <c r="AE57" s="1845">
        <v>0.29843500000000006</v>
      </c>
    </row>
    <row r="58" spans="1:31" s="740" customFormat="1" ht="23.1" customHeight="1" x14ac:dyDescent="0.3">
      <c r="A58" s="713"/>
      <c r="B58" s="741">
        <f t="shared" si="1"/>
        <v>54</v>
      </c>
      <c r="C58" s="738" t="str">
        <f t="shared" si="5"/>
        <v>Minera Bateas S.A.C.</v>
      </c>
      <c r="D58" s="742">
        <f t="shared" si="5"/>
        <v>2.1644E-2</v>
      </c>
      <c r="E58" s="742">
        <f t="shared" si="5"/>
        <v>5.3080000000000002E-3</v>
      </c>
      <c r="F58" s="742">
        <f t="shared" si="5"/>
        <v>2.3518000000000001E-2</v>
      </c>
      <c r="G58" s="742">
        <f t="shared" si="5"/>
        <v>1.2083999999999999E-2</v>
      </c>
      <c r="H58" s="742">
        <f t="shared" si="5"/>
        <v>5.3400000000000001E-3</v>
      </c>
      <c r="I58" s="742">
        <f t="shared" si="5"/>
        <v>2.8461E-2</v>
      </c>
      <c r="J58" s="742">
        <f t="shared" si="5"/>
        <v>2.4901E-2</v>
      </c>
      <c r="K58" s="742">
        <f t="shared" si="5"/>
        <v>3.1789999999999999E-2</v>
      </c>
      <c r="L58" s="742">
        <f t="shared" si="5"/>
        <v>4.4989999999999995E-3</v>
      </c>
      <c r="M58" s="742">
        <f t="shared" si="5"/>
        <v>1.2375000000000001E-2</v>
      </c>
      <c r="N58" s="742">
        <f t="shared" si="5"/>
        <v>2.042E-3</v>
      </c>
      <c r="O58" s="739">
        <f t="shared" si="5"/>
        <v>2.1469999999999996E-3</v>
      </c>
      <c r="P58" s="2093">
        <f t="shared" si="2"/>
        <v>0.17410900000000001</v>
      </c>
      <c r="Q58" s="2098"/>
      <c r="R58" s="1845" t="s">
        <v>302</v>
      </c>
      <c r="S58" s="1845">
        <v>0.83363999999999994</v>
      </c>
      <c r="T58" s="1845">
        <v>0.78305999999999998</v>
      </c>
      <c r="U58" s="1845">
        <v>0.83648</v>
      </c>
      <c r="V58" s="1845">
        <v>0.67497000000000007</v>
      </c>
      <c r="W58" s="1845">
        <v>0.81064999999999998</v>
      </c>
      <c r="X58" s="1845">
        <v>0.73960999999999999</v>
      </c>
      <c r="Y58" s="1845">
        <v>0.60014999999999996</v>
      </c>
      <c r="Z58" s="1845">
        <v>0.50431999999999999</v>
      </c>
      <c r="AA58" s="1845">
        <v>0.57457000000000003</v>
      </c>
      <c r="AB58" s="1845">
        <v>0.6401</v>
      </c>
      <c r="AC58" s="1845">
        <v>0</v>
      </c>
      <c r="AD58" s="1845">
        <v>0.53612000000000004</v>
      </c>
      <c r="AE58" s="1845">
        <v>7.5336700000000008</v>
      </c>
    </row>
    <row r="59" spans="1:31" s="740" customFormat="1" ht="23.1" customHeight="1" x14ac:dyDescent="0.3">
      <c r="A59" s="713"/>
      <c r="B59" s="741">
        <f t="shared" si="1"/>
        <v>55</v>
      </c>
      <c r="C59" s="738" t="str">
        <f t="shared" si="5"/>
        <v>Minera Boroo Misquichilca S.A.</v>
      </c>
      <c r="D59" s="742">
        <f t="shared" si="5"/>
        <v>1.106E-2</v>
      </c>
      <c r="E59" s="742">
        <f t="shared" si="5"/>
        <v>6.6400000000000001E-3</v>
      </c>
      <c r="F59" s="742">
        <f t="shared" si="5"/>
        <v>6.7076000000000002E-3</v>
      </c>
      <c r="G59" s="742">
        <f t="shared" si="5"/>
        <v>1.1063E-2</v>
      </c>
      <c r="H59" s="742">
        <f t="shared" si="5"/>
        <v>4.7135999999999992E-3</v>
      </c>
      <c r="I59" s="742">
        <f t="shared" si="5"/>
        <v>4.7610000000000005E-3</v>
      </c>
      <c r="J59" s="742">
        <f t="shared" si="5"/>
        <v>4.0000000000000001E-3</v>
      </c>
      <c r="K59" s="742">
        <f t="shared" si="5"/>
        <v>3.5000000000000001E-3</v>
      </c>
      <c r="L59" s="742">
        <f t="shared" si="5"/>
        <v>6.3205317107093177E-3</v>
      </c>
      <c r="M59" s="742">
        <f t="shared" si="5"/>
        <v>4.4999999999999997E-3</v>
      </c>
      <c r="N59" s="742">
        <f t="shared" si="5"/>
        <v>5.7000000000000002E-3</v>
      </c>
      <c r="O59" s="739">
        <f t="shared" si="5"/>
        <v>3.5000000000000001E-3</v>
      </c>
      <c r="P59" s="2093">
        <f t="shared" si="2"/>
        <v>7.246573171070933E-2</v>
      </c>
      <c r="Q59" s="2098"/>
      <c r="R59" s="1845" t="s">
        <v>304</v>
      </c>
      <c r="S59" s="1845">
        <v>3.8333149999999998</v>
      </c>
      <c r="T59" s="1845">
        <v>4.2367279999999994</v>
      </c>
      <c r="U59" s="1845">
        <v>5.1378339999999998</v>
      </c>
      <c r="V59" s="1845">
        <v>4.3972789999999993</v>
      </c>
      <c r="W59" s="1845">
        <v>4.4890299999999996</v>
      </c>
      <c r="X59" s="1845">
        <v>4.9545069999999996</v>
      </c>
      <c r="Y59" s="1845">
        <v>4.0248530000000002</v>
      </c>
      <c r="Z59" s="1845">
        <v>4.4110529999999999</v>
      </c>
      <c r="AA59" s="1845">
        <v>4.4307370000000006</v>
      </c>
      <c r="AB59" s="1845">
        <v>5.077</v>
      </c>
      <c r="AC59" s="1845">
        <v>4.5265970000000006</v>
      </c>
      <c r="AD59" s="1845">
        <v>2.5450189999999999</v>
      </c>
      <c r="AE59" s="1845">
        <v>52.063952</v>
      </c>
    </row>
    <row r="60" spans="1:31" s="740" customFormat="1" ht="23.1" customHeight="1" x14ac:dyDescent="0.3">
      <c r="A60" s="713"/>
      <c r="B60" s="741">
        <f t="shared" si="1"/>
        <v>56</v>
      </c>
      <c r="C60" s="738" t="str">
        <f t="shared" si="5"/>
        <v>Minera Colquisiri S.A.</v>
      </c>
      <c r="D60" s="742">
        <f t="shared" si="5"/>
        <v>7.6479999999999994E-3</v>
      </c>
      <c r="E60" s="742">
        <f t="shared" si="5"/>
        <v>8.8070000000000006E-3</v>
      </c>
      <c r="F60" s="742">
        <f t="shared" si="5"/>
        <v>3.2909000000000001E-2</v>
      </c>
      <c r="G60" s="742">
        <f t="shared" si="5"/>
        <v>0.135574</v>
      </c>
      <c r="H60" s="742">
        <f t="shared" si="5"/>
        <v>0.11147199999999999</v>
      </c>
      <c r="I60" s="742">
        <f t="shared" si="5"/>
        <v>2.5490000000000001E-3</v>
      </c>
      <c r="J60" s="742">
        <f t="shared" si="5"/>
        <v>4.6117999999999999E-2</v>
      </c>
      <c r="K60" s="742">
        <f t="shared" si="5"/>
        <v>8.8070000000000006E-3</v>
      </c>
      <c r="L60" s="742">
        <f t="shared" si="5"/>
        <v>8.3429999999999997E-3</v>
      </c>
      <c r="M60" s="742">
        <f t="shared" si="5"/>
        <v>1.3210000000000001E-2</v>
      </c>
      <c r="N60" s="742">
        <f t="shared" si="5"/>
        <v>1.5526999999999999E-2</v>
      </c>
      <c r="O60" s="739">
        <f t="shared" si="5"/>
        <v>7.4160000000000007E-3</v>
      </c>
      <c r="P60" s="2093">
        <f t="shared" si="2"/>
        <v>0.39837999999999996</v>
      </c>
      <c r="Q60" s="2098"/>
      <c r="R60" s="1845" t="s">
        <v>306</v>
      </c>
      <c r="S60" s="1845">
        <v>0.10237</v>
      </c>
      <c r="T60" s="1845">
        <v>0.11791</v>
      </c>
      <c r="U60" s="1845">
        <v>4.3400000000000001E-3</v>
      </c>
      <c r="V60" s="1845">
        <v>1.1E-4</v>
      </c>
      <c r="W60" s="1845">
        <v>2.0000000000000001E-4</v>
      </c>
      <c r="X60" s="1845">
        <v>3.4000000000000002E-4</v>
      </c>
      <c r="Y60" s="1845">
        <v>5.9800000000000001E-4</v>
      </c>
      <c r="Z60" s="1845">
        <v>6.8400000000000004E-4</v>
      </c>
      <c r="AA60" s="1845">
        <v>3.1179999999999999E-2</v>
      </c>
      <c r="AB60" s="1845">
        <v>5.9299999999999999E-4</v>
      </c>
      <c r="AC60" s="1845">
        <v>7.7499999999999997E-4</v>
      </c>
      <c r="AD60" s="1845">
        <v>4.9899999999999999E-4</v>
      </c>
      <c r="AE60" s="1845">
        <v>0.25959900000000008</v>
      </c>
    </row>
    <row r="61" spans="1:31" s="740" customFormat="1" ht="23.1" customHeight="1" x14ac:dyDescent="0.3">
      <c r="A61" s="713"/>
      <c r="B61" s="741">
        <f t="shared" si="1"/>
        <v>57</v>
      </c>
      <c r="C61" s="738" t="str">
        <f t="shared" si="5"/>
        <v>Minera La Zanja S.R.L.</v>
      </c>
      <c r="D61" s="742">
        <f t="shared" si="5"/>
        <v>0</v>
      </c>
      <c r="E61" s="742">
        <f t="shared" si="5"/>
        <v>0</v>
      </c>
      <c r="F61" s="742">
        <f t="shared" si="5"/>
        <v>0</v>
      </c>
      <c r="G61" s="742">
        <f t="shared" si="5"/>
        <v>0</v>
      </c>
      <c r="H61" s="742">
        <f t="shared" si="5"/>
        <v>0</v>
      </c>
      <c r="I61" s="742">
        <f t="shared" si="5"/>
        <v>0</v>
      </c>
      <c r="J61" s="742">
        <f t="shared" si="5"/>
        <v>0</v>
      </c>
      <c r="K61" s="742">
        <f t="shared" si="5"/>
        <v>0</v>
      </c>
      <c r="L61" s="742">
        <f t="shared" si="5"/>
        <v>0</v>
      </c>
      <c r="M61" s="742">
        <f t="shared" si="5"/>
        <v>0</v>
      </c>
      <c r="N61" s="742">
        <f t="shared" si="5"/>
        <v>0</v>
      </c>
      <c r="O61" s="739">
        <f t="shared" si="5"/>
        <v>0</v>
      </c>
      <c r="P61" s="2093">
        <f t="shared" si="2"/>
        <v>0</v>
      </c>
      <c r="Q61" s="2098"/>
      <c r="R61" s="1845" t="s">
        <v>308</v>
      </c>
      <c r="S61" s="1845">
        <v>5.5506E-2</v>
      </c>
      <c r="T61" s="1845">
        <v>5.3800000000000002E-3</v>
      </c>
      <c r="U61" s="1845">
        <v>2.1120000000000002E-3</v>
      </c>
      <c r="V61" s="1845">
        <v>6.8500000000000006E-4</v>
      </c>
      <c r="W61" s="1845">
        <v>7.5240000000000003E-3</v>
      </c>
      <c r="X61" s="1845">
        <v>5.2939999999999992E-3</v>
      </c>
      <c r="Y61" s="1845">
        <v>8.7579999999999984E-3</v>
      </c>
      <c r="Z61" s="1845">
        <v>1.1147000000000001E-2</v>
      </c>
      <c r="AA61" s="1845">
        <v>1.5932999999999999E-2</v>
      </c>
      <c r="AB61" s="1845">
        <v>7.3888000000000009E-2</v>
      </c>
      <c r="AC61" s="1845">
        <v>5.5139999999999998E-3</v>
      </c>
      <c r="AD61" s="1845">
        <v>3.1019999999999997E-3</v>
      </c>
      <c r="AE61" s="1845">
        <v>0.19484300000000002</v>
      </c>
    </row>
    <row r="62" spans="1:31" s="740" customFormat="1" ht="23.1" customHeight="1" x14ac:dyDescent="0.3">
      <c r="A62" s="713"/>
      <c r="B62" s="741">
        <f t="shared" si="1"/>
        <v>58</v>
      </c>
      <c r="C62" s="738" t="str">
        <f t="shared" si="5"/>
        <v>Minera Yanacocha S.R.L.</v>
      </c>
      <c r="D62" s="742">
        <f t="shared" si="5"/>
        <v>0</v>
      </c>
      <c r="E62" s="742">
        <f t="shared" si="5"/>
        <v>9.0700000000000004E-4</v>
      </c>
      <c r="F62" s="742">
        <f t="shared" si="5"/>
        <v>1.405E-3</v>
      </c>
      <c r="G62" s="742">
        <f t="shared" si="5"/>
        <v>1.598E-3</v>
      </c>
      <c r="H62" s="742">
        <f t="shared" si="5"/>
        <v>1.606E-3</v>
      </c>
      <c r="I62" s="742">
        <f t="shared" si="5"/>
        <v>1.397E-3</v>
      </c>
      <c r="J62" s="742">
        <f t="shared" si="5"/>
        <v>1.0349999999999999E-3</v>
      </c>
      <c r="K62" s="742">
        <f t="shared" si="5"/>
        <v>1.5509999999999999E-3</v>
      </c>
      <c r="L62" s="742">
        <f t="shared" si="5"/>
        <v>1.6170000000000002E-3</v>
      </c>
      <c r="M62" s="742">
        <f t="shared" si="5"/>
        <v>1.2070000000000002E-3</v>
      </c>
      <c r="N62" s="742">
        <f t="shared" si="5"/>
        <v>9.3300000000000002E-4</v>
      </c>
      <c r="O62" s="739">
        <f t="shared" si="5"/>
        <v>1.4359999999999998E-3</v>
      </c>
      <c r="P62" s="2093">
        <f t="shared" si="2"/>
        <v>1.4692E-2</v>
      </c>
      <c r="Q62" s="2098"/>
      <c r="R62" s="1845" t="s">
        <v>310</v>
      </c>
      <c r="S62" s="1845">
        <v>2.1644E-2</v>
      </c>
      <c r="T62" s="1845">
        <v>5.3080000000000002E-3</v>
      </c>
      <c r="U62" s="1845">
        <v>2.3518000000000001E-2</v>
      </c>
      <c r="V62" s="1845">
        <v>1.2083999999999999E-2</v>
      </c>
      <c r="W62" s="1845">
        <v>5.3400000000000001E-3</v>
      </c>
      <c r="X62" s="1845">
        <v>2.8461E-2</v>
      </c>
      <c r="Y62" s="1845">
        <v>2.4901E-2</v>
      </c>
      <c r="Z62" s="1845">
        <v>3.1789999999999999E-2</v>
      </c>
      <c r="AA62" s="1845">
        <v>4.4989999999999995E-3</v>
      </c>
      <c r="AB62" s="1845">
        <v>1.2375000000000001E-2</v>
      </c>
      <c r="AC62" s="1845">
        <v>2.042E-3</v>
      </c>
      <c r="AD62" s="1845">
        <v>2.1469999999999996E-3</v>
      </c>
      <c r="AE62" s="1845">
        <v>0.17410900000000001</v>
      </c>
    </row>
    <row r="63" spans="1:31" s="740" customFormat="1" ht="23.1" customHeight="1" x14ac:dyDescent="0.3">
      <c r="A63" s="713"/>
      <c r="B63" s="741">
        <f t="shared" si="1"/>
        <v>59</v>
      </c>
      <c r="C63" s="738" t="str">
        <f t="shared" si="5"/>
        <v>Minera Yanaquihua S.A.C.</v>
      </c>
      <c r="D63" s="742">
        <f t="shared" si="5"/>
        <v>1.3452E-2</v>
      </c>
      <c r="E63" s="742">
        <f t="shared" si="5"/>
        <v>3.3392999999999999E-2</v>
      </c>
      <c r="F63" s="742">
        <f t="shared" si="5"/>
        <v>2.2606000000000001E-2</v>
      </c>
      <c r="G63" s="742">
        <f t="shared" si="5"/>
        <v>1.4527E-2</v>
      </c>
      <c r="H63" s="742">
        <f t="shared" si="5"/>
        <v>2.8279999999999998E-3</v>
      </c>
      <c r="I63" s="742">
        <f t="shared" si="5"/>
        <v>2.2095E-2</v>
      </c>
      <c r="J63" s="742">
        <f t="shared" si="5"/>
        <v>2.3428000000000001E-2</v>
      </c>
      <c r="K63" s="742">
        <f t="shared" si="5"/>
        <v>2.7900000000000001E-4</v>
      </c>
      <c r="L63" s="742">
        <f t="shared" si="5"/>
        <v>2.3928000000000001E-2</v>
      </c>
      <c r="M63" s="742">
        <f t="shared" si="5"/>
        <v>4.2939999999999992E-3</v>
      </c>
      <c r="N63" s="742">
        <f t="shared" si="5"/>
        <v>1.3753999999999999E-2</v>
      </c>
      <c r="O63" s="739">
        <f t="shared" si="5"/>
        <v>3.2700000000000003E-4</v>
      </c>
      <c r="P63" s="2093">
        <f t="shared" si="2"/>
        <v>0.17491099999999998</v>
      </c>
      <c r="Q63" s="2098"/>
      <c r="R63" s="1845" t="s">
        <v>312</v>
      </c>
      <c r="S63" s="1845">
        <v>1.106E-2</v>
      </c>
      <c r="T63" s="1845">
        <v>6.6400000000000001E-3</v>
      </c>
      <c r="U63" s="1845">
        <v>6.7076000000000002E-3</v>
      </c>
      <c r="V63" s="1845">
        <v>1.1063E-2</v>
      </c>
      <c r="W63" s="1845">
        <v>4.7135999999999992E-3</v>
      </c>
      <c r="X63" s="1845">
        <v>4.7610000000000005E-3</v>
      </c>
      <c r="Y63" s="1845">
        <v>4.0000000000000001E-3</v>
      </c>
      <c r="Z63" s="1845">
        <v>3.5000000000000001E-3</v>
      </c>
      <c r="AA63" s="1845">
        <v>6.3205317107093177E-3</v>
      </c>
      <c r="AB63" s="1845">
        <v>4.4999999999999997E-3</v>
      </c>
      <c r="AC63" s="1845">
        <v>5.7000000000000002E-3</v>
      </c>
      <c r="AD63" s="1845">
        <v>3.5000000000000001E-3</v>
      </c>
      <c r="AE63" s="1845">
        <v>7.246573171070933E-2</v>
      </c>
    </row>
    <row r="64" spans="1:31" s="740" customFormat="1" ht="23.1" customHeight="1" x14ac:dyDescent="0.3">
      <c r="A64" s="713"/>
      <c r="B64" s="741">
        <f t="shared" si="1"/>
        <v>60</v>
      </c>
      <c r="C64" s="738" t="str">
        <f t="shared" si="5"/>
        <v>Minsur S.A.</v>
      </c>
      <c r="D64" s="742">
        <f t="shared" si="5"/>
        <v>0.85352400000000006</v>
      </c>
      <c r="E64" s="742">
        <f t="shared" si="5"/>
        <v>0.25445099999999998</v>
      </c>
      <c r="F64" s="742">
        <f t="shared" si="5"/>
        <v>0.32093500000000003</v>
      </c>
      <c r="G64" s="742">
        <f t="shared" si="5"/>
        <v>0.37305700000000003</v>
      </c>
      <c r="H64" s="742">
        <f t="shared" si="5"/>
        <v>0.57059199999999999</v>
      </c>
      <c r="I64" s="742">
        <f t="shared" si="5"/>
        <v>0.36230500000000004</v>
      </c>
      <c r="J64" s="742">
        <f t="shared" si="5"/>
        <v>0.47982400000000003</v>
      </c>
      <c r="K64" s="742">
        <f t="shared" si="5"/>
        <v>0.46732499999999999</v>
      </c>
      <c r="L64" s="742">
        <f t="shared" si="5"/>
        <v>0.327455</v>
      </c>
      <c r="M64" s="742">
        <f t="shared" si="5"/>
        <v>0.48389699999999997</v>
      </c>
      <c r="N64" s="742">
        <f t="shared" si="5"/>
        <v>0.54839800000000005</v>
      </c>
      <c r="O64" s="739">
        <f t="shared" si="5"/>
        <v>1.48142</v>
      </c>
      <c r="P64" s="2093">
        <f t="shared" si="2"/>
        <v>6.5231829999999986</v>
      </c>
      <c r="Q64" s="2098"/>
      <c r="R64" s="1845" t="s">
        <v>314</v>
      </c>
      <c r="S64" s="1845">
        <v>7.6479999999999994E-3</v>
      </c>
      <c r="T64" s="1845">
        <v>8.8070000000000006E-3</v>
      </c>
      <c r="U64" s="1845">
        <v>3.2909000000000001E-2</v>
      </c>
      <c r="V64" s="1845">
        <v>0.135574</v>
      </c>
      <c r="W64" s="1845">
        <v>0.11147199999999999</v>
      </c>
      <c r="X64" s="1845">
        <v>2.5490000000000001E-3</v>
      </c>
      <c r="Y64" s="1845">
        <v>4.6117999999999999E-2</v>
      </c>
      <c r="Z64" s="1845">
        <v>8.8070000000000006E-3</v>
      </c>
      <c r="AA64" s="1845">
        <v>8.3429999999999997E-3</v>
      </c>
      <c r="AB64" s="1845">
        <v>1.3210000000000001E-2</v>
      </c>
      <c r="AC64" s="1845">
        <v>1.5526999999999999E-2</v>
      </c>
      <c r="AD64" s="1845">
        <v>7.4160000000000007E-3</v>
      </c>
      <c r="AE64" s="1845">
        <v>0.39837999999999996</v>
      </c>
    </row>
    <row r="65" spans="1:31" s="740" customFormat="1" ht="23.1" customHeight="1" x14ac:dyDescent="0.3">
      <c r="A65" s="713"/>
      <c r="B65" s="741">
        <f t="shared" si="1"/>
        <v>61</v>
      </c>
      <c r="C65" s="738" t="str">
        <f t="shared" si="5"/>
        <v>Molitalia S.A.</v>
      </c>
      <c r="D65" s="742">
        <f t="shared" si="5"/>
        <v>0</v>
      </c>
      <c r="E65" s="742">
        <f t="shared" si="5"/>
        <v>0</v>
      </c>
      <c r="F65" s="742">
        <f t="shared" si="5"/>
        <v>0</v>
      </c>
      <c r="G65" s="742">
        <f t="shared" si="5"/>
        <v>0</v>
      </c>
      <c r="H65" s="742">
        <f t="shared" si="5"/>
        <v>0</v>
      </c>
      <c r="I65" s="742">
        <f t="shared" si="5"/>
        <v>0</v>
      </c>
      <c r="J65" s="742">
        <f t="shared" si="5"/>
        <v>0</v>
      </c>
      <c r="K65" s="742">
        <f t="shared" si="5"/>
        <v>0</v>
      </c>
      <c r="L65" s="742">
        <f t="shared" si="5"/>
        <v>0</v>
      </c>
      <c r="M65" s="742">
        <f t="shared" si="5"/>
        <v>0</v>
      </c>
      <c r="N65" s="742">
        <f t="shared" si="5"/>
        <v>0</v>
      </c>
      <c r="O65" s="739">
        <f t="shared" si="5"/>
        <v>0</v>
      </c>
      <c r="P65" s="2093">
        <f t="shared" si="2"/>
        <v>0</v>
      </c>
      <c r="Q65" s="2098"/>
      <c r="R65" s="1845" t="s">
        <v>316</v>
      </c>
      <c r="S65" s="1845">
        <v>0</v>
      </c>
      <c r="T65" s="1845">
        <v>0</v>
      </c>
      <c r="U65" s="1845">
        <v>0</v>
      </c>
      <c r="V65" s="1845">
        <v>0</v>
      </c>
      <c r="W65" s="1845">
        <v>0</v>
      </c>
      <c r="X65" s="1845">
        <v>0</v>
      </c>
      <c r="Y65" s="1845">
        <v>0</v>
      </c>
      <c r="Z65" s="1845">
        <v>0</v>
      </c>
      <c r="AA65" s="1845">
        <v>0</v>
      </c>
      <c r="AB65" s="1845">
        <v>0</v>
      </c>
      <c r="AC65" s="1845">
        <v>0</v>
      </c>
      <c r="AD65" s="1845">
        <v>0</v>
      </c>
      <c r="AE65" s="1845">
        <v>0</v>
      </c>
    </row>
    <row r="66" spans="1:31" s="740" customFormat="1" ht="23.1" customHeight="1" x14ac:dyDescent="0.3">
      <c r="A66" s="713"/>
      <c r="B66" s="741">
        <f t="shared" si="1"/>
        <v>62</v>
      </c>
      <c r="C66" s="738" t="str">
        <f t="shared" si="5"/>
        <v>Mondelez Peru S.A.</v>
      </c>
      <c r="D66" s="742">
        <f t="shared" si="5"/>
        <v>1.2999999999999999E-5</v>
      </c>
      <c r="E66" s="742">
        <f t="shared" si="5"/>
        <v>1.2999999999999999E-5</v>
      </c>
      <c r="F66" s="742">
        <f t="shared" si="5"/>
        <v>1.2999999999999999E-5</v>
      </c>
      <c r="G66" s="742">
        <f t="shared" si="5"/>
        <v>1.2999999999999999E-5</v>
      </c>
      <c r="H66" s="742">
        <f t="shared" si="5"/>
        <v>1.2999999999999999E-5</v>
      </c>
      <c r="I66" s="742">
        <f t="shared" si="5"/>
        <v>1.2999999999999999E-5</v>
      </c>
      <c r="J66" s="742">
        <f t="shared" si="5"/>
        <v>1.2999999999999999E-5</v>
      </c>
      <c r="K66" s="742">
        <f t="shared" si="5"/>
        <v>1.2999999999999999E-5</v>
      </c>
      <c r="L66" s="742">
        <f t="shared" si="5"/>
        <v>1.2999999999999999E-5</v>
      </c>
      <c r="M66" s="742">
        <f t="shared" si="5"/>
        <v>1.2999999999999999E-5</v>
      </c>
      <c r="N66" s="742">
        <f t="shared" si="5"/>
        <v>1.2999999999999999E-5</v>
      </c>
      <c r="O66" s="739">
        <f t="shared" si="5"/>
        <v>1.2999999999999999E-5</v>
      </c>
      <c r="P66" s="2093">
        <f t="shared" si="2"/>
        <v>1.56E-4</v>
      </c>
      <c r="Q66" s="2098"/>
      <c r="R66" s="1845" t="s">
        <v>318</v>
      </c>
      <c r="S66" s="1845"/>
      <c r="T66" s="1845">
        <v>9.0700000000000004E-4</v>
      </c>
      <c r="U66" s="1845">
        <v>1.405E-3</v>
      </c>
      <c r="V66" s="1845">
        <v>1.598E-3</v>
      </c>
      <c r="W66" s="1845">
        <v>1.606E-3</v>
      </c>
      <c r="X66" s="1845">
        <v>1.397E-3</v>
      </c>
      <c r="Y66" s="1845">
        <v>1.0349999999999999E-3</v>
      </c>
      <c r="Z66" s="1845">
        <v>1.5509999999999999E-3</v>
      </c>
      <c r="AA66" s="1845">
        <v>1.6170000000000002E-3</v>
      </c>
      <c r="AB66" s="1845">
        <v>1.2070000000000002E-3</v>
      </c>
      <c r="AC66" s="1845">
        <v>9.3300000000000002E-4</v>
      </c>
      <c r="AD66" s="1845">
        <v>1.4359999999999998E-3</v>
      </c>
      <c r="AE66" s="1845">
        <v>1.4692E-2</v>
      </c>
    </row>
    <row r="67" spans="1:31" s="740" customFormat="1" ht="23.1" customHeight="1" x14ac:dyDescent="0.3">
      <c r="A67" s="713"/>
      <c r="B67" s="741">
        <f t="shared" si="1"/>
        <v>63</v>
      </c>
      <c r="C67" s="738" t="str">
        <f t="shared" si="5"/>
        <v>Nexa Resources Atacocha S.A.A.</v>
      </c>
      <c r="D67" s="742">
        <f t="shared" si="5"/>
        <v>3.552</v>
      </c>
      <c r="E67" s="742">
        <f t="shared" si="5"/>
        <v>3.581</v>
      </c>
      <c r="F67" s="742">
        <f t="shared" si="5"/>
        <v>3.7989999999999999</v>
      </c>
      <c r="G67" s="742">
        <f t="shared" si="5"/>
        <v>3.7839999999999998</v>
      </c>
      <c r="H67" s="742">
        <f t="shared" si="5"/>
        <v>3.7149999999999999</v>
      </c>
      <c r="I67" s="742">
        <f t="shared" si="5"/>
        <v>3.5209999999999999</v>
      </c>
      <c r="J67" s="742">
        <f t="shared" si="5"/>
        <v>2.9620000000000002</v>
      </c>
      <c r="K67" s="742">
        <f t="shared" si="5"/>
        <v>2.4820000000000002</v>
      </c>
      <c r="L67" s="742">
        <f t="shared" si="5"/>
        <v>0</v>
      </c>
      <c r="M67" s="742">
        <f t="shared" si="5"/>
        <v>0</v>
      </c>
      <c r="N67" s="742">
        <f t="shared" si="5"/>
        <v>2.6829999999999998</v>
      </c>
      <c r="O67" s="739">
        <f t="shared" si="5"/>
        <v>3.7650000000000001</v>
      </c>
      <c r="P67" s="2093">
        <f t="shared" si="2"/>
        <v>33.844000000000001</v>
      </c>
      <c r="Q67" s="2098"/>
      <c r="R67" s="1845" t="s">
        <v>320</v>
      </c>
      <c r="S67" s="1845">
        <v>1.3452E-2</v>
      </c>
      <c r="T67" s="1845">
        <v>3.3392999999999999E-2</v>
      </c>
      <c r="U67" s="1845">
        <v>2.2606000000000001E-2</v>
      </c>
      <c r="V67" s="1845">
        <v>1.4527E-2</v>
      </c>
      <c r="W67" s="1845">
        <v>2.8279999999999998E-3</v>
      </c>
      <c r="X67" s="1845">
        <v>2.2095E-2</v>
      </c>
      <c r="Y67" s="1845">
        <v>2.3428000000000001E-2</v>
      </c>
      <c r="Z67" s="1845">
        <v>2.7900000000000001E-4</v>
      </c>
      <c r="AA67" s="1845">
        <v>2.3928000000000001E-2</v>
      </c>
      <c r="AB67" s="1845">
        <v>4.2939999999999992E-3</v>
      </c>
      <c r="AC67" s="1845">
        <v>1.3753999999999999E-2</v>
      </c>
      <c r="AD67" s="1845">
        <v>3.2700000000000003E-4</v>
      </c>
      <c r="AE67" s="1845">
        <v>0.17491099999999998</v>
      </c>
    </row>
    <row r="68" spans="1:31" s="740" customFormat="1" ht="23.1" customHeight="1" x14ac:dyDescent="0.3">
      <c r="A68" s="713"/>
      <c r="B68" s="741">
        <f t="shared" si="1"/>
        <v>64</v>
      </c>
      <c r="C68" s="738" t="str">
        <f t="shared" si="5"/>
        <v>Nexa Resources Cajamarquilla S.A.</v>
      </c>
      <c r="D68" s="742">
        <f t="shared" si="5"/>
        <v>2.4418120000000001</v>
      </c>
      <c r="E68" s="742">
        <f t="shared" si="5"/>
        <v>2.3265600000000002</v>
      </c>
      <c r="F68" s="742">
        <f t="shared" si="5"/>
        <v>3.4137729999999999</v>
      </c>
      <c r="G68" s="742">
        <f t="shared" si="5"/>
        <v>3.2246359999999998</v>
      </c>
      <c r="H68" s="742">
        <f t="shared" si="5"/>
        <v>1.4830620000000001</v>
      </c>
      <c r="I68" s="742">
        <f t="shared" si="5"/>
        <v>1.2999999999999999E-5</v>
      </c>
      <c r="J68" s="742">
        <f t="shared" si="5"/>
        <v>1.8244E-2</v>
      </c>
      <c r="K68" s="742">
        <f t="shared" si="5"/>
        <v>0</v>
      </c>
      <c r="L68" s="742">
        <f t="shared" si="5"/>
        <v>0</v>
      </c>
      <c r="M68" s="742">
        <f t="shared" si="5"/>
        <v>0</v>
      </c>
      <c r="N68" s="742">
        <f t="shared" si="5"/>
        <v>1.2607109999999999</v>
      </c>
      <c r="O68" s="739">
        <f t="shared" si="5"/>
        <v>2.8837869999999999</v>
      </c>
      <c r="P68" s="2093">
        <f t="shared" si="2"/>
        <v>17.052598</v>
      </c>
      <c r="Q68" s="2098"/>
      <c r="R68" s="1845" t="s">
        <v>322</v>
      </c>
      <c r="S68" s="1845">
        <v>0.85352400000000006</v>
      </c>
      <c r="T68" s="1845">
        <v>0.25445099999999998</v>
      </c>
      <c r="U68" s="1845">
        <v>0.32093500000000003</v>
      </c>
      <c r="V68" s="1845">
        <v>0.37305700000000003</v>
      </c>
      <c r="W68" s="1845">
        <v>0.57059199999999999</v>
      </c>
      <c r="X68" s="1845">
        <v>0.36230500000000004</v>
      </c>
      <c r="Y68" s="1845">
        <v>0.47982400000000003</v>
      </c>
      <c r="Z68" s="1845">
        <v>0.46732499999999999</v>
      </c>
      <c r="AA68" s="1845">
        <v>0.327455</v>
      </c>
      <c r="AB68" s="1845">
        <v>0.48389699999999997</v>
      </c>
      <c r="AC68" s="1845">
        <v>0.54839800000000005</v>
      </c>
      <c r="AD68" s="1845">
        <v>1.48142</v>
      </c>
      <c r="AE68" s="1845">
        <v>6.5231829999999986</v>
      </c>
    </row>
    <row r="69" spans="1:31" s="740" customFormat="1" ht="23.1" customHeight="1" x14ac:dyDescent="0.3">
      <c r="A69" s="713"/>
      <c r="B69" s="741">
        <f t="shared" si="1"/>
        <v>65</v>
      </c>
      <c r="C69" s="738" t="str">
        <f t="shared" ref="C69:O84" si="6">+R73</f>
        <v>Nexa Resources el Porvenir S.A.A.</v>
      </c>
      <c r="D69" s="742">
        <f t="shared" si="6"/>
        <v>0</v>
      </c>
      <c r="E69" s="742">
        <f t="shared" si="6"/>
        <v>0</v>
      </c>
      <c r="F69" s="742">
        <f t="shared" si="6"/>
        <v>0</v>
      </c>
      <c r="G69" s="742">
        <f t="shared" si="6"/>
        <v>0</v>
      </c>
      <c r="H69" s="742">
        <f t="shared" si="6"/>
        <v>0</v>
      </c>
      <c r="I69" s="742">
        <f t="shared" si="6"/>
        <v>0</v>
      </c>
      <c r="J69" s="742">
        <f t="shared" si="6"/>
        <v>0</v>
      </c>
      <c r="K69" s="742">
        <f t="shared" si="6"/>
        <v>0</v>
      </c>
      <c r="L69" s="742">
        <f t="shared" si="6"/>
        <v>0</v>
      </c>
      <c r="M69" s="742">
        <f t="shared" si="6"/>
        <v>0</v>
      </c>
      <c r="N69" s="742">
        <f t="shared" si="6"/>
        <v>0</v>
      </c>
      <c r="O69" s="739">
        <f t="shared" si="6"/>
        <v>0</v>
      </c>
      <c r="P69" s="2093">
        <f t="shared" si="2"/>
        <v>0</v>
      </c>
      <c r="Q69" s="2098"/>
      <c r="R69" s="1845" t="s">
        <v>324</v>
      </c>
      <c r="S69" s="1845">
        <v>0</v>
      </c>
      <c r="T69" s="1845">
        <v>0</v>
      </c>
      <c r="U69" s="1845">
        <v>0</v>
      </c>
      <c r="V69" s="1845">
        <v>0</v>
      </c>
      <c r="W69" s="1845">
        <v>0</v>
      </c>
      <c r="X69" s="1845">
        <v>0</v>
      </c>
      <c r="Y69" s="1845">
        <v>0</v>
      </c>
      <c r="Z69" s="1845">
        <v>0</v>
      </c>
      <c r="AA69" s="1845">
        <v>0</v>
      </c>
      <c r="AB69" s="1845">
        <v>0</v>
      </c>
      <c r="AC69" s="1845">
        <v>0</v>
      </c>
      <c r="AD69" s="1845">
        <v>0</v>
      </c>
      <c r="AE69" s="1845">
        <v>0</v>
      </c>
    </row>
    <row r="70" spans="1:31" s="740" customFormat="1" ht="23.1" customHeight="1" x14ac:dyDescent="0.3">
      <c r="A70" s="713"/>
      <c r="B70" s="741">
        <f t="shared" si="1"/>
        <v>66</v>
      </c>
      <c r="C70" s="738" t="str">
        <f t="shared" si="6"/>
        <v>OIG Perú S.A.C.</v>
      </c>
      <c r="D70" s="742">
        <f t="shared" si="6"/>
        <v>0</v>
      </c>
      <c r="E70" s="742">
        <f t="shared" si="6"/>
        <v>0</v>
      </c>
      <c r="F70" s="742">
        <f t="shared" si="6"/>
        <v>0</v>
      </c>
      <c r="G70" s="742">
        <f t="shared" si="6"/>
        <v>0</v>
      </c>
      <c r="H70" s="742">
        <f t="shared" si="6"/>
        <v>0.90184200000000003</v>
      </c>
      <c r="I70" s="742">
        <f t="shared" si="6"/>
        <v>2.2489729999999999</v>
      </c>
      <c r="J70" s="742">
        <f t="shared" si="6"/>
        <v>2.3129459999999997</v>
      </c>
      <c r="K70" s="742">
        <f t="shared" si="6"/>
        <v>2.3284199999999999</v>
      </c>
      <c r="L70" s="742">
        <f t="shared" si="6"/>
        <v>2.284824</v>
      </c>
      <c r="M70" s="742">
        <f t="shared" si="6"/>
        <v>2.388916</v>
      </c>
      <c r="N70" s="742">
        <f t="shared" si="6"/>
        <v>2.3061660000000002</v>
      </c>
      <c r="O70" s="739">
        <f t="shared" si="6"/>
        <v>2.5104890000000002</v>
      </c>
      <c r="P70" s="2093">
        <f t="shared" si="2"/>
        <v>17.282575999999999</v>
      </c>
      <c r="Q70" s="2098"/>
      <c r="R70" s="1845" t="s">
        <v>326</v>
      </c>
      <c r="S70" s="1845">
        <v>1.2999999999999999E-5</v>
      </c>
      <c r="T70" s="1845">
        <v>1.2999999999999999E-5</v>
      </c>
      <c r="U70" s="1845">
        <v>1.2999999999999999E-5</v>
      </c>
      <c r="V70" s="1845">
        <v>1.2999999999999999E-5</v>
      </c>
      <c r="W70" s="1845">
        <v>1.2999999999999999E-5</v>
      </c>
      <c r="X70" s="1845">
        <v>1.2999999999999999E-5</v>
      </c>
      <c r="Y70" s="1845">
        <v>1.2999999999999999E-5</v>
      </c>
      <c r="Z70" s="1845">
        <v>1.2999999999999999E-5</v>
      </c>
      <c r="AA70" s="1845">
        <v>1.2999999999999999E-5</v>
      </c>
      <c r="AB70" s="1845">
        <v>1.2999999999999999E-5</v>
      </c>
      <c r="AC70" s="1845">
        <v>1.2999999999999999E-5</v>
      </c>
      <c r="AD70" s="1845">
        <v>1.2999999999999999E-5</v>
      </c>
      <c r="AE70" s="1845">
        <v>1.56E-4</v>
      </c>
    </row>
    <row r="71" spans="1:31" s="740" customFormat="1" ht="23.1" customHeight="1" x14ac:dyDescent="0.3">
      <c r="A71" s="713"/>
      <c r="B71" s="741">
        <f t="shared" ref="B71:B97" si="7">+B70+1</f>
        <v>67</v>
      </c>
      <c r="C71" s="738" t="str">
        <f t="shared" si="6"/>
        <v>Oxido de Pasco S.A.C.</v>
      </c>
      <c r="D71" s="742">
        <f t="shared" si="6"/>
        <v>0</v>
      </c>
      <c r="E71" s="742">
        <f t="shared" si="6"/>
        <v>0</v>
      </c>
      <c r="F71" s="742">
        <f t="shared" si="6"/>
        <v>0</v>
      </c>
      <c r="G71" s="742">
        <f t="shared" si="6"/>
        <v>0</v>
      </c>
      <c r="H71" s="742">
        <f t="shared" si="6"/>
        <v>0</v>
      </c>
      <c r="I71" s="742">
        <f t="shared" si="6"/>
        <v>0</v>
      </c>
      <c r="J71" s="742">
        <f t="shared" si="6"/>
        <v>0</v>
      </c>
      <c r="K71" s="742">
        <f t="shared" si="6"/>
        <v>0</v>
      </c>
      <c r="L71" s="742">
        <f t="shared" si="6"/>
        <v>0</v>
      </c>
      <c r="M71" s="742">
        <f t="shared" si="6"/>
        <v>0</v>
      </c>
      <c r="N71" s="742">
        <f t="shared" si="6"/>
        <v>0</v>
      </c>
      <c r="O71" s="739">
        <f t="shared" si="6"/>
        <v>0</v>
      </c>
      <c r="P71" s="2093">
        <f t="shared" ref="P71:P97" si="8">SUM(D71:O71)</f>
        <v>0</v>
      </c>
      <c r="Q71" s="2098"/>
      <c r="R71" s="1845" t="s">
        <v>328</v>
      </c>
      <c r="S71" s="1845">
        <v>3.552</v>
      </c>
      <c r="T71" s="1845">
        <v>3.581</v>
      </c>
      <c r="U71" s="1845">
        <v>3.7989999999999999</v>
      </c>
      <c r="V71" s="1845">
        <v>3.7839999999999998</v>
      </c>
      <c r="W71" s="1845">
        <v>3.7149999999999999</v>
      </c>
      <c r="X71" s="1845">
        <v>3.5209999999999999</v>
      </c>
      <c r="Y71" s="1845">
        <v>2.9620000000000002</v>
      </c>
      <c r="Z71" s="1845">
        <v>2.4820000000000002</v>
      </c>
      <c r="AA71" s="1845">
        <v>0</v>
      </c>
      <c r="AB71" s="1845">
        <v>0</v>
      </c>
      <c r="AC71" s="1845">
        <v>2.6829999999999998</v>
      </c>
      <c r="AD71" s="1845">
        <v>3.7650000000000001</v>
      </c>
      <c r="AE71" s="1845">
        <v>33.844000000000001</v>
      </c>
    </row>
    <row r="72" spans="1:31" s="740" customFormat="1" ht="23.1" customHeight="1" x14ac:dyDescent="0.3">
      <c r="A72" s="713"/>
      <c r="B72" s="741">
        <f t="shared" si="7"/>
        <v>68</v>
      </c>
      <c r="C72" s="738" t="str">
        <f t="shared" si="6"/>
        <v>Peru LNG S.R.L.</v>
      </c>
      <c r="D72" s="742">
        <f t="shared" si="6"/>
        <v>14.363809999999999</v>
      </c>
      <c r="E72" s="742">
        <f t="shared" si="6"/>
        <v>16.251750000000001</v>
      </c>
      <c r="F72" s="742">
        <f t="shared" si="6"/>
        <v>16.293500000000002</v>
      </c>
      <c r="G72" s="742">
        <f t="shared" si="6"/>
        <v>14.16131</v>
      </c>
      <c r="H72" s="742">
        <f t="shared" si="6"/>
        <v>11.397440000000001</v>
      </c>
      <c r="I72" s="742">
        <f t="shared" si="6"/>
        <v>9.9092500000000001</v>
      </c>
      <c r="J72" s="742">
        <f t="shared" si="6"/>
        <v>9.0248799999999996</v>
      </c>
      <c r="K72" s="742">
        <f t="shared" si="6"/>
        <v>11.139250000000001</v>
      </c>
      <c r="L72" s="742">
        <f t="shared" si="6"/>
        <v>12.95975</v>
      </c>
      <c r="M72" s="742">
        <f t="shared" si="6"/>
        <v>13.10713</v>
      </c>
      <c r="N72" s="742">
        <f t="shared" si="6"/>
        <v>17.459810000000001</v>
      </c>
      <c r="O72" s="739">
        <f t="shared" si="6"/>
        <v>23.70975</v>
      </c>
      <c r="P72" s="2093">
        <f t="shared" si="8"/>
        <v>169.77762999999999</v>
      </c>
      <c r="Q72" s="2098"/>
      <c r="R72" s="1845" t="s">
        <v>330</v>
      </c>
      <c r="S72" s="1845">
        <v>2.4418120000000001</v>
      </c>
      <c r="T72" s="1845">
        <v>2.3265600000000002</v>
      </c>
      <c r="U72" s="1845">
        <v>3.4137729999999999</v>
      </c>
      <c r="V72" s="1845">
        <v>3.2246359999999998</v>
      </c>
      <c r="W72" s="1845">
        <v>1.4830620000000001</v>
      </c>
      <c r="X72" s="1845">
        <v>1.2999999999999999E-5</v>
      </c>
      <c r="Y72" s="1845">
        <v>1.8244E-2</v>
      </c>
      <c r="Z72" s="1845">
        <v>0</v>
      </c>
      <c r="AA72" s="1845">
        <v>0</v>
      </c>
      <c r="AB72" s="1845">
        <v>0</v>
      </c>
      <c r="AC72" s="1845">
        <v>1.2607109999999999</v>
      </c>
      <c r="AD72" s="1845">
        <v>2.8837869999999999</v>
      </c>
      <c r="AE72" s="1845">
        <v>17.052598</v>
      </c>
    </row>
    <row r="73" spans="1:31" s="740" customFormat="1" ht="23.1" customHeight="1" x14ac:dyDescent="0.3">
      <c r="A73" s="713"/>
      <c r="B73" s="741">
        <f t="shared" si="7"/>
        <v>69</v>
      </c>
      <c r="C73" s="738" t="str">
        <f t="shared" si="6"/>
        <v>Pesquera Diamante S.A.</v>
      </c>
      <c r="D73" s="742">
        <f t="shared" si="6"/>
        <v>1.4119999999999998E-3</v>
      </c>
      <c r="E73" s="742">
        <f t="shared" si="6"/>
        <v>0</v>
      </c>
      <c r="F73" s="742">
        <f t="shared" si="6"/>
        <v>1.1619999999999998E-3</v>
      </c>
      <c r="G73" s="742">
        <f t="shared" si="6"/>
        <v>1.413E-3</v>
      </c>
      <c r="H73" s="742">
        <f t="shared" si="6"/>
        <v>3.3189999999999999E-3</v>
      </c>
      <c r="I73" s="742">
        <f t="shared" si="6"/>
        <v>0.51568100000000006</v>
      </c>
      <c r="J73" s="742">
        <f t="shared" si="6"/>
        <v>9.9200000000000004E-4</v>
      </c>
      <c r="K73" s="742">
        <f t="shared" si="6"/>
        <v>1.1999999999999999E-3</v>
      </c>
      <c r="L73" s="742">
        <f t="shared" si="6"/>
        <v>5.3800000000000007E-4</v>
      </c>
      <c r="M73" s="742">
        <f t="shared" si="6"/>
        <v>1.1999999999999999E-3</v>
      </c>
      <c r="N73" s="742">
        <f t="shared" si="6"/>
        <v>1.4357660000000001</v>
      </c>
      <c r="O73" s="739">
        <f t="shared" si="6"/>
        <v>1.75085</v>
      </c>
      <c r="P73" s="2093">
        <f t="shared" si="8"/>
        <v>3.713533</v>
      </c>
      <c r="Q73" s="2098"/>
      <c r="R73" s="1845" t="s">
        <v>332</v>
      </c>
      <c r="S73" s="1845">
        <v>0</v>
      </c>
      <c r="T73" s="1845">
        <v>0</v>
      </c>
      <c r="U73" s="1845">
        <v>0</v>
      </c>
      <c r="V73" s="1845">
        <v>0</v>
      </c>
      <c r="W73" s="1845">
        <v>0</v>
      </c>
      <c r="X73" s="1845">
        <v>0</v>
      </c>
      <c r="Y73" s="1845">
        <v>0</v>
      </c>
      <c r="Z73" s="1845">
        <v>0</v>
      </c>
      <c r="AA73" s="1845">
        <v>0</v>
      </c>
      <c r="AB73" s="1845">
        <v>0</v>
      </c>
      <c r="AC73" s="1845">
        <v>0</v>
      </c>
      <c r="AD73" s="1845">
        <v>0</v>
      </c>
      <c r="AE73" s="1845">
        <v>0</v>
      </c>
    </row>
    <row r="74" spans="1:31" s="740" customFormat="1" ht="23.1" customHeight="1" x14ac:dyDescent="0.3">
      <c r="A74" s="713"/>
      <c r="B74" s="741">
        <f t="shared" si="7"/>
        <v>70</v>
      </c>
      <c r="C74" s="738" t="str">
        <f t="shared" si="6"/>
        <v>Pesquera Pelayo S.A.C.</v>
      </c>
      <c r="D74" s="742">
        <f t="shared" si="6"/>
        <v>0</v>
      </c>
      <c r="E74" s="742">
        <f t="shared" si="6"/>
        <v>0</v>
      </c>
      <c r="F74" s="742">
        <f t="shared" si="6"/>
        <v>0</v>
      </c>
      <c r="G74" s="742">
        <f t="shared" si="6"/>
        <v>0</v>
      </c>
      <c r="H74" s="742">
        <f t="shared" si="6"/>
        <v>0</v>
      </c>
      <c r="I74" s="742">
        <f t="shared" si="6"/>
        <v>0</v>
      </c>
      <c r="J74" s="742">
        <f t="shared" si="6"/>
        <v>0</v>
      </c>
      <c r="K74" s="742">
        <f t="shared" si="6"/>
        <v>0</v>
      </c>
      <c r="L74" s="742">
        <f t="shared" si="6"/>
        <v>0</v>
      </c>
      <c r="M74" s="742">
        <f t="shared" si="6"/>
        <v>0</v>
      </c>
      <c r="N74" s="742">
        <f t="shared" si="6"/>
        <v>0</v>
      </c>
      <c r="O74" s="739">
        <f t="shared" si="6"/>
        <v>0</v>
      </c>
      <c r="P74" s="2093">
        <f t="shared" si="8"/>
        <v>0</v>
      </c>
      <c r="Q74" s="2098"/>
      <c r="R74" s="1845" t="s">
        <v>334</v>
      </c>
      <c r="S74" s="1845"/>
      <c r="T74" s="1845"/>
      <c r="U74" s="1845"/>
      <c r="V74" s="1845"/>
      <c r="W74" s="1845">
        <v>0.90184200000000003</v>
      </c>
      <c r="X74" s="1845">
        <v>2.2489729999999999</v>
      </c>
      <c r="Y74" s="1845">
        <v>2.3129459999999997</v>
      </c>
      <c r="Z74" s="1845">
        <v>2.3284199999999999</v>
      </c>
      <c r="AA74" s="1845">
        <v>2.284824</v>
      </c>
      <c r="AB74" s="1845">
        <v>2.388916</v>
      </c>
      <c r="AC74" s="1845">
        <v>2.3061660000000002</v>
      </c>
      <c r="AD74" s="1845">
        <v>2.5104890000000002</v>
      </c>
      <c r="AE74" s="1845">
        <v>17.282575999999999</v>
      </c>
    </row>
    <row r="75" spans="1:31" s="740" customFormat="1" ht="23.1" customHeight="1" x14ac:dyDescent="0.3">
      <c r="A75" s="713"/>
      <c r="B75" s="741">
        <f t="shared" si="7"/>
        <v>71</v>
      </c>
      <c r="C75" s="738" t="str">
        <f t="shared" si="6"/>
        <v>Petroleos del Peru PETROPERU S.A.</v>
      </c>
      <c r="D75" s="742">
        <f t="shared" si="6"/>
        <v>1.2029399999999999</v>
      </c>
      <c r="E75" s="742">
        <f t="shared" si="6"/>
        <v>1.1498999999999999</v>
      </c>
      <c r="F75" s="742">
        <f t="shared" si="6"/>
        <v>1.1754099999999998</v>
      </c>
      <c r="G75" s="742">
        <f t="shared" si="6"/>
        <v>1.1497540000000002</v>
      </c>
      <c r="H75" s="742">
        <f t="shared" si="6"/>
        <v>0.85492800000000002</v>
      </c>
      <c r="I75" s="742">
        <f t="shared" si="6"/>
        <v>0.88595299999999988</v>
      </c>
      <c r="J75" s="742">
        <f t="shared" si="6"/>
        <v>0.89440700000000017</v>
      </c>
      <c r="K75" s="742">
        <f t="shared" si="6"/>
        <v>0.75145499999999998</v>
      </c>
      <c r="L75" s="742">
        <f t="shared" si="6"/>
        <v>0.78434699999999991</v>
      </c>
      <c r="M75" s="742">
        <f t="shared" si="6"/>
        <v>0.89934599999999998</v>
      </c>
      <c r="N75" s="742">
        <f t="shared" si="6"/>
        <v>0.85648799999999992</v>
      </c>
      <c r="O75" s="739">
        <f t="shared" si="6"/>
        <v>0.82879999999999998</v>
      </c>
      <c r="P75" s="2093">
        <f t="shared" si="8"/>
        <v>11.433728</v>
      </c>
      <c r="Q75" s="2098"/>
      <c r="R75" s="1845" t="s">
        <v>336</v>
      </c>
      <c r="S75" s="1845">
        <v>0</v>
      </c>
      <c r="T75" s="1845">
        <v>0</v>
      </c>
      <c r="U75" s="1845">
        <v>0</v>
      </c>
      <c r="V75" s="1845">
        <v>0</v>
      </c>
      <c r="W75" s="1845">
        <v>0</v>
      </c>
      <c r="X75" s="1845">
        <v>0</v>
      </c>
      <c r="Y75" s="1845">
        <v>0</v>
      </c>
      <c r="Z75" s="1845">
        <v>0</v>
      </c>
      <c r="AA75" s="1845">
        <v>0</v>
      </c>
      <c r="AB75" s="1845">
        <v>0</v>
      </c>
      <c r="AC75" s="1845">
        <v>0</v>
      </c>
      <c r="AD75" s="1845">
        <v>0</v>
      </c>
      <c r="AE75" s="1845">
        <v>0</v>
      </c>
    </row>
    <row r="76" spans="1:31" s="740" customFormat="1" ht="23.1" customHeight="1" x14ac:dyDescent="0.3">
      <c r="A76" s="713"/>
      <c r="B76" s="741">
        <f t="shared" si="7"/>
        <v>72</v>
      </c>
      <c r="C76" s="738" t="str">
        <f t="shared" si="6"/>
        <v>Pluspetrol Norte S.A.</v>
      </c>
      <c r="D76" s="742">
        <f t="shared" si="6"/>
        <v>0</v>
      </c>
      <c r="E76" s="742">
        <f t="shared" si="6"/>
        <v>0</v>
      </c>
      <c r="F76" s="742">
        <f t="shared" si="6"/>
        <v>0</v>
      </c>
      <c r="G76" s="742">
        <f t="shared" si="6"/>
        <v>0</v>
      </c>
      <c r="H76" s="742">
        <f t="shared" si="6"/>
        <v>0</v>
      </c>
      <c r="I76" s="742">
        <f t="shared" si="6"/>
        <v>0</v>
      </c>
      <c r="J76" s="742">
        <f t="shared" si="6"/>
        <v>0</v>
      </c>
      <c r="K76" s="742">
        <f t="shared" si="6"/>
        <v>0</v>
      </c>
      <c r="L76" s="742">
        <f t="shared" si="6"/>
        <v>0</v>
      </c>
      <c r="M76" s="742">
        <f t="shared" si="6"/>
        <v>0</v>
      </c>
      <c r="N76" s="742">
        <f t="shared" si="6"/>
        <v>0</v>
      </c>
      <c r="O76" s="739">
        <f t="shared" si="6"/>
        <v>0</v>
      </c>
      <c r="P76" s="2093">
        <f t="shared" si="8"/>
        <v>0</v>
      </c>
      <c r="Q76" s="2097"/>
      <c r="R76" s="1845" t="s">
        <v>338</v>
      </c>
      <c r="S76" s="1845">
        <v>14.363809999999999</v>
      </c>
      <c r="T76" s="1845">
        <v>16.251750000000001</v>
      </c>
      <c r="U76" s="1845">
        <v>16.293500000000002</v>
      </c>
      <c r="V76" s="1845">
        <v>14.16131</v>
      </c>
      <c r="W76" s="1845">
        <v>11.397440000000001</v>
      </c>
      <c r="X76" s="1845">
        <v>9.9092500000000001</v>
      </c>
      <c r="Y76" s="1845">
        <v>9.0248799999999996</v>
      </c>
      <c r="Z76" s="1845">
        <v>11.139250000000001</v>
      </c>
      <c r="AA76" s="1845">
        <v>12.95975</v>
      </c>
      <c r="AB76" s="1845">
        <v>13.10713</v>
      </c>
      <c r="AC76" s="1845">
        <v>17.459810000000001</v>
      </c>
      <c r="AD76" s="1845">
        <v>23.70975</v>
      </c>
      <c r="AE76" s="1845">
        <v>169.77762999999999</v>
      </c>
    </row>
    <row r="77" spans="1:31" s="740" customFormat="1" ht="23.1" customHeight="1" x14ac:dyDescent="0.3">
      <c r="A77" s="713"/>
      <c r="B77" s="741">
        <f t="shared" si="7"/>
        <v>73</v>
      </c>
      <c r="C77" s="738" t="str">
        <f t="shared" si="6"/>
        <v>Pluspetrol Perú Corporation S.A.</v>
      </c>
      <c r="D77" s="742">
        <f t="shared" si="6"/>
        <v>15.835752000000001</v>
      </c>
      <c r="E77" s="742">
        <f t="shared" si="6"/>
        <v>14.61989</v>
      </c>
      <c r="F77" s="742">
        <f t="shared" si="6"/>
        <v>15.542825000000001</v>
      </c>
      <c r="G77" s="742">
        <f t="shared" si="6"/>
        <v>14.553597</v>
      </c>
      <c r="H77" s="742">
        <f t="shared" si="6"/>
        <v>15.286548000000002</v>
      </c>
      <c r="I77" s="742">
        <f t="shared" si="6"/>
        <v>14.692956000000001</v>
      </c>
      <c r="J77" s="742">
        <f t="shared" si="6"/>
        <v>14.491305000000001</v>
      </c>
      <c r="K77" s="742">
        <f t="shared" si="6"/>
        <v>14.183653999999999</v>
      </c>
      <c r="L77" s="742">
        <f t="shared" si="6"/>
        <v>13.941009000000001</v>
      </c>
      <c r="M77" s="742">
        <f t="shared" si="6"/>
        <v>14.265829999999999</v>
      </c>
      <c r="N77" s="742">
        <f t="shared" si="6"/>
        <v>13.904729999999999</v>
      </c>
      <c r="O77" s="739">
        <f t="shared" si="6"/>
        <v>15.193267999999998</v>
      </c>
      <c r="P77" s="2093">
        <f t="shared" si="8"/>
        <v>176.51136399999999</v>
      </c>
      <c r="Q77" s="2097"/>
      <c r="R77" s="1845" t="s">
        <v>340</v>
      </c>
      <c r="S77" s="1845">
        <v>1.4119999999999998E-3</v>
      </c>
      <c r="T77" s="1845">
        <v>0</v>
      </c>
      <c r="U77" s="1845">
        <v>1.1619999999999998E-3</v>
      </c>
      <c r="V77" s="1845">
        <v>1.413E-3</v>
      </c>
      <c r="W77" s="1845">
        <v>3.3189999999999999E-3</v>
      </c>
      <c r="X77" s="1845">
        <v>0.51568100000000006</v>
      </c>
      <c r="Y77" s="1845">
        <v>9.9200000000000004E-4</v>
      </c>
      <c r="Z77" s="1845">
        <v>1.1999999999999999E-3</v>
      </c>
      <c r="AA77" s="1845">
        <v>5.3800000000000007E-4</v>
      </c>
      <c r="AB77" s="1845">
        <v>1.1999999999999999E-3</v>
      </c>
      <c r="AC77" s="1845">
        <v>1.4357660000000001</v>
      </c>
      <c r="AD77" s="1845">
        <v>1.75085</v>
      </c>
      <c r="AE77" s="1845">
        <v>3.713533</v>
      </c>
    </row>
    <row r="78" spans="1:31" s="740" customFormat="1" ht="23.1" customHeight="1" x14ac:dyDescent="0.3">
      <c r="A78" s="713"/>
      <c r="B78" s="741">
        <f t="shared" si="7"/>
        <v>74</v>
      </c>
      <c r="C78" s="738" t="str">
        <f t="shared" si="6"/>
        <v>Precotex S.A.</v>
      </c>
      <c r="D78" s="742">
        <f t="shared" si="6"/>
        <v>0.1095</v>
      </c>
      <c r="E78" s="742">
        <f t="shared" si="6"/>
        <v>0.11849999999999999</v>
      </c>
      <c r="F78" s="742">
        <f t="shared" si="6"/>
        <v>9.8699999999999996E-2</v>
      </c>
      <c r="G78" s="742">
        <f t="shared" si="6"/>
        <v>0.1052</v>
      </c>
      <c r="H78" s="742">
        <f t="shared" si="6"/>
        <v>0.10790000000000001</v>
      </c>
      <c r="I78" s="742">
        <f t="shared" si="6"/>
        <v>0.10979999999999999</v>
      </c>
      <c r="J78" s="742">
        <f t="shared" si="6"/>
        <v>0.10390000000000001</v>
      </c>
      <c r="K78" s="742">
        <f t="shared" si="6"/>
        <v>0.14630000000000001</v>
      </c>
      <c r="L78" s="742">
        <f t="shared" si="6"/>
        <v>0.10390000000000001</v>
      </c>
      <c r="M78" s="742">
        <f t="shared" si="6"/>
        <v>0.10879999999999999</v>
      </c>
      <c r="N78" s="742">
        <f t="shared" si="6"/>
        <v>9.8500000000000004E-2</v>
      </c>
      <c r="O78" s="739">
        <f t="shared" si="6"/>
        <v>7.0800000000000002E-2</v>
      </c>
      <c r="P78" s="2093">
        <f t="shared" si="8"/>
        <v>1.2818000000000001</v>
      </c>
      <c r="Q78" s="2097"/>
      <c r="R78" s="1845" t="s">
        <v>342</v>
      </c>
      <c r="S78" s="1845">
        <v>0</v>
      </c>
      <c r="T78" s="1845">
        <v>0</v>
      </c>
      <c r="U78" s="1845">
        <v>0</v>
      </c>
      <c r="V78" s="1845">
        <v>0</v>
      </c>
      <c r="W78" s="1845">
        <v>0</v>
      </c>
      <c r="X78" s="1845">
        <v>0</v>
      </c>
      <c r="Y78" s="1845">
        <v>0</v>
      </c>
      <c r="Z78" s="1845">
        <v>0</v>
      </c>
      <c r="AA78" s="1845">
        <v>0</v>
      </c>
      <c r="AB78" s="1845">
        <v>0</v>
      </c>
      <c r="AC78" s="1845">
        <v>0</v>
      </c>
      <c r="AD78" s="1845">
        <v>0</v>
      </c>
      <c r="AE78" s="1845">
        <v>0</v>
      </c>
    </row>
    <row r="79" spans="1:31" s="740" customFormat="1" ht="23.1" customHeight="1" x14ac:dyDescent="0.3">
      <c r="A79" s="713"/>
      <c r="B79" s="741">
        <f t="shared" si="7"/>
        <v>75</v>
      </c>
      <c r="C79" s="738" t="str">
        <f t="shared" si="6"/>
        <v>Procesadora Industrial Rio Seco S.A.</v>
      </c>
      <c r="D79" s="742">
        <f t="shared" si="6"/>
        <v>2.6800000000000001E-4</v>
      </c>
      <c r="E79" s="742">
        <f t="shared" si="6"/>
        <v>2.9759000000000001E-2</v>
      </c>
      <c r="F79" s="742">
        <f t="shared" si="6"/>
        <v>1.7308E-2</v>
      </c>
      <c r="G79" s="742">
        <f t="shared" si="6"/>
        <v>6.2399999999999999E-4</v>
      </c>
      <c r="H79" s="742">
        <f t="shared" si="6"/>
        <v>3.64E-3</v>
      </c>
      <c r="I79" s="742">
        <f t="shared" si="6"/>
        <v>0</v>
      </c>
      <c r="J79" s="742">
        <f t="shared" si="6"/>
        <v>0</v>
      </c>
      <c r="K79" s="742">
        <f t="shared" si="6"/>
        <v>0</v>
      </c>
      <c r="L79" s="742">
        <f t="shared" si="6"/>
        <v>0</v>
      </c>
      <c r="M79" s="742">
        <f t="shared" si="6"/>
        <v>1.8461999999999999E-2</v>
      </c>
      <c r="N79" s="742">
        <f t="shared" si="6"/>
        <v>0</v>
      </c>
      <c r="O79" s="739">
        <f t="shared" si="6"/>
        <v>0</v>
      </c>
      <c r="P79" s="2093">
        <f t="shared" si="8"/>
        <v>7.0060999999999998E-2</v>
      </c>
      <c r="Q79" s="2097"/>
      <c r="R79" s="1845" t="s">
        <v>344</v>
      </c>
      <c r="S79" s="1845">
        <v>1.2029399999999999</v>
      </c>
      <c r="T79" s="1845">
        <v>1.1498999999999999</v>
      </c>
      <c r="U79" s="1845">
        <v>1.1754099999999998</v>
      </c>
      <c r="V79" s="1845">
        <v>1.1497540000000002</v>
      </c>
      <c r="W79" s="1845">
        <v>0.85492800000000002</v>
      </c>
      <c r="X79" s="1845">
        <v>0.88595299999999988</v>
      </c>
      <c r="Y79" s="1845">
        <v>0.89440700000000017</v>
      </c>
      <c r="Z79" s="1845">
        <v>0.75145499999999998</v>
      </c>
      <c r="AA79" s="1845">
        <v>0.78434699999999991</v>
      </c>
      <c r="AB79" s="1845">
        <v>0.89934599999999998</v>
      </c>
      <c r="AC79" s="1845">
        <v>0.85648799999999992</v>
      </c>
      <c r="AD79" s="1845">
        <v>0.82879999999999998</v>
      </c>
      <c r="AE79" s="1845">
        <v>11.433728</v>
      </c>
    </row>
    <row r="80" spans="1:31" s="740" customFormat="1" ht="23.1" customHeight="1" x14ac:dyDescent="0.3">
      <c r="A80" s="713"/>
      <c r="B80" s="741">
        <f t="shared" si="7"/>
        <v>76</v>
      </c>
      <c r="C80" s="738" t="str">
        <f t="shared" si="6"/>
        <v>Progenere S.A.C.</v>
      </c>
      <c r="D80" s="742">
        <f t="shared" si="6"/>
        <v>0.35263</v>
      </c>
      <c r="E80" s="742">
        <f t="shared" si="6"/>
        <v>0</v>
      </c>
      <c r="F80" s="742">
        <f t="shared" si="6"/>
        <v>0.42218</v>
      </c>
      <c r="G80" s="742">
        <f t="shared" si="6"/>
        <v>0.31620999999999999</v>
      </c>
      <c r="H80" s="742">
        <f t="shared" si="6"/>
        <v>0.31620999999999999</v>
      </c>
      <c r="I80" s="742">
        <f t="shared" si="6"/>
        <v>0.31601999999999997</v>
      </c>
      <c r="J80" s="742">
        <f t="shared" si="6"/>
        <v>0.44029000000000001</v>
      </c>
      <c r="K80" s="742">
        <f t="shared" si="6"/>
        <v>0.46631</v>
      </c>
      <c r="L80" s="742">
        <f t="shared" si="6"/>
        <v>0.39383999999999997</v>
      </c>
      <c r="M80" s="742">
        <f t="shared" si="6"/>
        <v>0.42776999999999998</v>
      </c>
      <c r="N80" s="742">
        <f t="shared" si="6"/>
        <v>0.37375000000000003</v>
      </c>
      <c r="O80" s="739">
        <f t="shared" si="6"/>
        <v>0.32192999999999999</v>
      </c>
      <c r="P80" s="2093">
        <f t="shared" si="8"/>
        <v>4.1471400000000003</v>
      </c>
      <c r="Q80" s="2097"/>
      <c r="R80" s="1845" t="s">
        <v>346</v>
      </c>
      <c r="S80" s="1845">
        <v>0</v>
      </c>
      <c r="T80" s="1845">
        <v>0</v>
      </c>
      <c r="U80" s="1845">
        <v>0</v>
      </c>
      <c r="V80" s="1845">
        <v>0</v>
      </c>
      <c r="W80" s="1845">
        <v>0</v>
      </c>
      <c r="X80" s="1845">
        <v>0</v>
      </c>
      <c r="Y80" s="1845">
        <v>0</v>
      </c>
      <c r="Z80" s="1845">
        <v>0</v>
      </c>
      <c r="AA80" s="1845">
        <v>0</v>
      </c>
      <c r="AB80" s="1845">
        <v>0</v>
      </c>
      <c r="AC80" s="1845">
        <v>0</v>
      </c>
      <c r="AD80" s="1845">
        <v>0</v>
      </c>
      <c r="AE80" s="1845">
        <v>0</v>
      </c>
    </row>
    <row r="81" spans="1:31" s="740" customFormat="1" ht="23.1" customHeight="1" x14ac:dyDescent="0.3">
      <c r="A81" s="713"/>
      <c r="B81" s="741">
        <f t="shared" si="7"/>
        <v>77</v>
      </c>
      <c r="C81" s="738" t="str">
        <f t="shared" si="6"/>
        <v>Quimpac S.A.</v>
      </c>
      <c r="D81" s="742">
        <f t="shared" si="6"/>
        <v>0</v>
      </c>
      <c r="E81" s="742">
        <f t="shared" si="6"/>
        <v>0</v>
      </c>
      <c r="F81" s="742">
        <f t="shared" si="6"/>
        <v>0</v>
      </c>
      <c r="G81" s="742">
        <f t="shared" si="6"/>
        <v>0</v>
      </c>
      <c r="H81" s="742">
        <f t="shared" si="6"/>
        <v>0</v>
      </c>
      <c r="I81" s="742">
        <f t="shared" si="6"/>
        <v>0</v>
      </c>
      <c r="J81" s="742">
        <f t="shared" si="6"/>
        <v>0</v>
      </c>
      <c r="K81" s="742">
        <f t="shared" si="6"/>
        <v>0</v>
      </c>
      <c r="L81" s="742">
        <f t="shared" si="6"/>
        <v>0</v>
      </c>
      <c r="M81" s="742">
        <f t="shared" si="6"/>
        <v>0</v>
      </c>
      <c r="N81" s="742">
        <f t="shared" si="6"/>
        <v>0</v>
      </c>
      <c r="O81" s="739">
        <f t="shared" si="6"/>
        <v>0</v>
      </c>
      <c r="P81" s="2093">
        <f t="shared" si="8"/>
        <v>0</v>
      </c>
      <c r="Q81" s="2099"/>
      <c r="R81" s="1845" t="s">
        <v>348</v>
      </c>
      <c r="S81" s="1845">
        <v>15.835752000000001</v>
      </c>
      <c r="T81" s="1845">
        <v>14.61989</v>
      </c>
      <c r="U81" s="1845">
        <v>15.542825000000001</v>
      </c>
      <c r="V81" s="1845">
        <v>14.553597</v>
      </c>
      <c r="W81" s="1845">
        <v>15.286548000000002</v>
      </c>
      <c r="X81" s="1845">
        <v>14.692956000000001</v>
      </c>
      <c r="Y81" s="1845">
        <v>14.491305000000001</v>
      </c>
      <c r="Z81" s="1845">
        <v>14.183653999999999</v>
      </c>
      <c r="AA81" s="1845">
        <v>13.941009000000001</v>
      </c>
      <c r="AB81" s="1845">
        <v>14.265829999999999</v>
      </c>
      <c r="AC81" s="1845">
        <v>13.904729999999999</v>
      </c>
      <c r="AD81" s="1845">
        <v>15.193267999999998</v>
      </c>
      <c r="AE81" s="1845">
        <v>176.51136399999999</v>
      </c>
    </row>
    <row r="82" spans="1:31" s="740" customFormat="1" ht="23.1" customHeight="1" x14ac:dyDescent="0.3">
      <c r="A82" s="713"/>
      <c r="B82" s="741">
        <f t="shared" si="7"/>
        <v>78</v>
      </c>
      <c r="C82" s="738" t="str">
        <f t="shared" si="6"/>
        <v>Refinería La Pampilla S.A.</v>
      </c>
      <c r="D82" s="742">
        <f t="shared" si="6"/>
        <v>0</v>
      </c>
      <c r="E82" s="742">
        <f t="shared" si="6"/>
        <v>0</v>
      </c>
      <c r="F82" s="742">
        <f t="shared" si="6"/>
        <v>3.3915169999999999</v>
      </c>
      <c r="G82" s="742">
        <f t="shared" si="6"/>
        <v>5.6102100000000004</v>
      </c>
      <c r="H82" s="742">
        <f t="shared" si="6"/>
        <v>6.0817299999999994</v>
      </c>
      <c r="I82" s="742">
        <f t="shared" si="6"/>
        <v>5.8669799999999999</v>
      </c>
      <c r="J82" s="742">
        <f t="shared" si="6"/>
        <v>6.106274</v>
      </c>
      <c r="K82" s="742">
        <f t="shared" si="6"/>
        <v>6.36585</v>
      </c>
      <c r="L82" s="742">
        <f t="shared" si="6"/>
        <v>6.0983400000000003</v>
      </c>
      <c r="M82" s="742">
        <f t="shared" si="6"/>
        <v>6.5319120000000002</v>
      </c>
      <c r="N82" s="742">
        <f t="shared" si="6"/>
        <v>3.5818699999999999</v>
      </c>
      <c r="O82" s="739">
        <f t="shared" si="6"/>
        <v>6.3949300000000004</v>
      </c>
      <c r="P82" s="2093">
        <f t="shared" si="8"/>
        <v>56.029613000000005</v>
      </c>
      <c r="Q82" s="2098"/>
      <c r="R82" s="1845" t="s">
        <v>350</v>
      </c>
      <c r="S82" s="1845">
        <v>0.1095</v>
      </c>
      <c r="T82" s="1845">
        <v>0.11849999999999999</v>
      </c>
      <c r="U82" s="1845">
        <v>9.8699999999999996E-2</v>
      </c>
      <c r="V82" s="1845">
        <v>0.1052</v>
      </c>
      <c r="W82" s="1845">
        <v>0.10790000000000001</v>
      </c>
      <c r="X82" s="1845">
        <v>0.10979999999999999</v>
      </c>
      <c r="Y82" s="1845">
        <v>0.10390000000000001</v>
      </c>
      <c r="Z82" s="1845">
        <v>0.14630000000000001</v>
      </c>
      <c r="AA82" s="1845">
        <v>0.10390000000000001</v>
      </c>
      <c r="AB82" s="1845">
        <v>0.10879999999999999</v>
      </c>
      <c r="AC82" s="1845">
        <v>9.8500000000000004E-2</v>
      </c>
      <c r="AD82" s="1845">
        <v>7.0800000000000002E-2</v>
      </c>
      <c r="AE82" s="1845">
        <v>1.2818000000000001</v>
      </c>
    </row>
    <row r="83" spans="1:31" s="740" customFormat="1" ht="23.1" customHeight="1" x14ac:dyDescent="0.3">
      <c r="A83" s="713"/>
      <c r="B83" s="741">
        <f t="shared" si="7"/>
        <v>79</v>
      </c>
      <c r="C83" s="738" t="str">
        <f t="shared" si="6"/>
        <v>San Fernando S.A.</v>
      </c>
      <c r="D83" s="742">
        <f t="shared" si="6"/>
        <v>0</v>
      </c>
      <c r="E83" s="742">
        <f t="shared" si="6"/>
        <v>0</v>
      </c>
      <c r="F83" s="742">
        <f t="shared" si="6"/>
        <v>0</v>
      </c>
      <c r="G83" s="742">
        <f t="shared" si="6"/>
        <v>0</v>
      </c>
      <c r="H83" s="742">
        <f t="shared" si="6"/>
        <v>0</v>
      </c>
      <c r="I83" s="742">
        <f t="shared" si="6"/>
        <v>0</v>
      </c>
      <c r="J83" s="742">
        <f t="shared" si="6"/>
        <v>0</v>
      </c>
      <c r="K83" s="742">
        <f t="shared" si="6"/>
        <v>0</v>
      </c>
      <c r="L83" s="742">
        <f t="shared" si="6"/>
        <v>0</v>
      </c>
      <c r="M83" s="742">
        <f t="shared" si="6"/>
        <v>0</v>
      </c>
      <c r="N83" s="742">
        <f t="shared" si="6"/>
        <v>0</v>
      </c>
      <c r="O83" s="739">
        <f t="shared" si="6"/>
        <v>0</v>
      </c>
      <c r="P83" s="2093">
        <f t="shared" si="8"/>
        <v>0</v>
      </c>
      <c r="Q83" s="2098"/>
      <c r="R83" s="1845" t="s">
        <v>352</v>
      </c>
      <c r="S83" s="1845">
        <v>2.6800000000000001E-4</v>
      </c>
      <c r="T83" s="1845">
        <v>2.9759000000000001E-2</v>
      </c>
      <c r="U83" s="1845">
        <v>1.7308E-2</v>
      </c>
      <c r="V83" s="1845">
        <v>6.2399999999999999E-4</v>
      </c>
      <c r="W83" s="1845">
        <v>3.64E-3</v>
      </c>
      <c r="X83" s="1845">
        <v>0</v>
      </c>
      <c r="Y83" s="1845">
        <v>0</v>
      </c>
      <c r="Z83" s="1845">
        <v>0</v>
      </c>
      <c r="AA83" s="1845">
        <v>0</v>
      </c>
      <c r="AB83" s="1845">
        <v>1.8461999999999999E-2</v>
      </c>
      <c r="AC83" s="1845">
        <v>0</v>
      </c>
      <c r="AD83" s="1845">
        <v>0</v>
      </c>
      <c r="AE83" s="1845">
        <v>7.0060999999999998E-2</v>
      </c>
    </row>
    <row r="84" spans="1:31" s="461" customFormat="1" ht="23.1" customHeight="1" x14ac:dyDescent="0.3">
      <c r="A84" s="713"/>
      <c r="B84" s="741">
        <f t="shared" si="7"/>
        <v>80</v>
      </c>
      <c r="C84" s="738" t="str">
        <f t="shared" si="6"/>
        <v>Snacks América Latina S.R.L.</v>
      </c>
      <c r="D84" s="742">
        <f t="shared" si="6"/>
        <v>0</v>
      </c>
      <c r="E84" s="742">
        <f t="shared" si="6"/>
        <v>0</v>
      </c>
      <c r="F84" s="742">
        <f t="shared" si="6"/>
        <v>0</v>
      </c>
      <c r="G84" s="742">
        <f t="shared" si="6"/>
        <v>0</v>
      </c>
      <c r="H84" s="742">
        <f t="shared" si="6"/>
        <v>0</v>
      </c>
      <c r="I84" s="742">
        <f t="shared" si="6"/>
        <v>0</v>
      </c>
      <c r="J84" s="742">
        <f t="shared" si="6"/>
        <v>0</v>
      </c>
      <c r="K84" s="742">
        <f t="shared" si="6"/>
        <v>0</v>
      </c>
      <c r="L84" s="742">
        <f t="shared" si="6"/>
        <v>0</v>
      </c>
      <c r="M84" s="742">
        <f t="shared" si="6"/>
        <v>0</v>
      </c>
      <c r="N84" s="742">
        <f t="shared" si="6"/>
        <v>0</v>
      </c>
      <c r="O84" s="739">
        <f t="shared" si="6"/>
        <v>0</v>
      </c>
      <c r="P84" s="2093">
        <f t="shared" si="8"/>
        <v>0</v>
      </c>
      <c r="Q84" s="1984"/>
      <c r="R84" s="1845" t="s">
        <v>354</v>
      </c>
      <c r="S84" s="1845">
        <v>0.35263</v>
      </c>
      <c r="T84" s="1845">
        <v>0</v>
      </c>
      <c r="U84" s="1845">
        <v>0.42218</v>
      </c>
      <c r="V84" s="1845">
        <v>0.31620999999999999</v>
      </c>
      <c r="W84" s="1845">
        <v>0.31620999999999999</v>
      </c>
      <c r="X84" s="1845">
        <v>0.31601999999999997</v>
      </c>
      <c r="Y84" s="1845">
        <v>0.44029000000000001</v>
      </c>
      <c r="Z84" s="1845">
        <v>0.46631</v>
      </c>
      <c r="AA84" s="1845">
        <v>0.39383999999999997</v>
      </c>
      <c r="AB84" s="1845">
        <v>0.42776999999999998</v>
      </c>
      <c r="AC84" s="1845">
        <v>0.37375000000000003</v>
      </c>
      <c r="AD84" s="1845">
        <v>0.32192999999999999</v>
      </c>
      <c r="AE84" s="1845">
        <v>4.1471400000000003</v>
      </c>
    </row>
    <row r="85" spans="1:31" s="461" customFormat="1" ht="23.1" customHeight="1" x14ac:dyDescent="0.3">
      <c r="A85" s="713"/>
      <c r="B85" s="741">
        <f t="shared" si="7"/>
        <v>81</v>
      </c>
      <c r="C85" s="738" t="str">
        <f t="shared" ref="C85:O97" si="9">+R89</f>
        <v>Sobreandes S.A.C.</v>
      </c>
      <c r="D85" s="742">
        <f t="shared" si="9"/>
        <v>4.57E-4</v>
      </c>
      <c r="E85" s="742">
        <f t="shared" si="9"/>
        <v>1.828E-3</v>
      </c>
      <c r="F85" s="742">
        <f t="shared" si="9"/>
        <v>1.828E-3</v>
      </c>
      <c r="G85" s="742">
        <f t="shared" si="9"/>
        <v>0</v>
      </c>
      <c r="H85" s="742">
        <f t="shared" si="9"/>
        <v>9.1399999999999999E-4</v>
      </c>
      <c r="I85" s="742">
        <f t="shared" si="9"/>
        <v>9.1399999999999999E-4</v>
      </c>
      <c r="J85" s="742">
        <f t="shared" si="9"/>
        <v>1.371E-3</v>
      </c>
      <c r="K85" s="742">
        <f t="shared" si="9"/>
        <v>4.57E-4</v>
      </c>
      <c r="L85" s="742">
        <f t="shared" si="9"/>
        <v>4.57E-4</v>
      </c>
      <c r="M85" s="742">
        <f t="shared" si="9"/>
        <v>9.1399999999999999E-4</v>
      </c>
      <c r="N85" s="742">
        <f t="shared" si="9"/>
        <v>9.1399999999999999E-4</v>
      </c>
      <c r="O85" s="739">
        <f t="shared" si="9"/>
        <v>4.57E-4</v>
      </c>
      <c r="P85" s="2093">
        <f t="shared" si="8"/>
        <v>1.0511000000000001E-2</v>
      </c>
      <c r="Q85" s="1984"/>
      <c r="R85" s="1845" t="s">
        <v>356</v>
      </c>
      <c r="S85" s="1845">
        <v>0</v>
      </c>
      <c r="T85" s="1845">
        <v>0</v>
      </c>
      <c r="U85" s="1845">
        <v>0</v>
      </c>
      <c r="V85" s="1845">
        <v>0</v>
      </c>
      <c r="W85" s="1845">
        <v>0</v>
      </c>
      <c r="X85" s="1845">
        <v>0</v>
      </c>
      <c r="Y85" s="1845">
        <v>0</v>
      </c>
      <c r="Z85" s="1845">
        <v>0</v>
      </c>
      <c r="AA85" s="1845">
        <v>0</v>
      </c>
      <c r="AB85" s="1845">
        <v>0</v>
      </c>
      <c r="AC85" s="1845">
        <v>0</v>
      </c>
      <c r="AD85" s="1845">
        <v>0</v>
      </c>
      <c r="AE85" s="1845">
        <v>0</v>
      </c>
    </row>
    <row r="86" spans="1:31" s="461" customFormat="1" ht="23.1" customHeight="1" x14ac:dyDescent="0.3">
      <c r="A86" s="713"/>
      <c r="B86" s="741">
        <f t="shared" si="7"/>
        <v>82</v>
      </c>
      <c r="C86" s="738" t="str">
        <f t="shared" si="9"/>
        <v>Soc. Minera el Brocal S.A.</v>
      </c>
      <c r="D86" s="742">
        <f t="shared" si="9"/>
        <v>0.74718099999999998</v>
      </c>
      <c r="E86" s="742">
        <f t="shared" si="9"/>
        <v>0.86364399999999997</v>
      </c>
      <c r="F86" s="742">
        <f t="shared" si="9"/>
        <v>1.5596410000000001</v>
      </c>
      <c r="G86" s="742">
        <f t="shared" si="9"/>
        <v>1.580041</v>
      </c>
      <c r="H86" s="742">
        <f t="shared" si="9"/>
        <v>1.1780490000000001</v>
      </c>
      <c r="I86" s="742">
        <f t="shared" si="9"/>
        <v>0.79690499999999997</v>
      </c>
      <c r="J86" s="742">
        <f t="shared" si="9"/>
        <v>0.87431600000000009</v>
      </c>
      <c r="K86" s="742">
        <f t="shared" si="9"/>
        <v>1.1488269999999998</v>
      </c>
      <c r="L86" s="742">
        <f t="shared" si="9"/>
        <v>0.79522099999999996</v>
      </c>
      <c r="M86" s="742">
        <f t="shared" si="9"/>
        <v>0.65948600000000002</v>
      </c>
      <c r="N86" s="742">
        <f t="shared" si="9"/>
        <v>0.37259500000000001</v>
      </c>
      <c r="O86" s="739">
        <f t="shared" si="9"/>
        <v>0.60799999999999998</v>
      </c>
      <c r="P86" s="2093">
        <f t="shared" si="8"/>
        <v>11.183906</v>
      </c>
      <c r="Q86" s="1984"/>
      <c r="R86" s="1845" t="s">
        <v>358</v>
      </c>
      <c r="S86" s="1845">
        <v>0</v>
      </c>
      <c r="T86" s="1845">
        <v>0</v>
      </c>
      <c r="U86" s="1845">
        <v>3.3915169999999999</v>
      </c>
      <c r="V86" s="1845">
        <v>5.6102100000000004</v>
      </c>
      <c r="W86" s="1845">
        <v>6.0817299999999994</v>
      </c>
      <c r="X86" s="1845">
        <v>5.8669799999999999</v>
      </c>
      <c r="Y86" s="1845">
        <v>6.106274</v>
      </c>
      <c r="Z86" s="1845">
        <v>6.36585</v>
      </c>
      <c r="AA86" s="1845">
        <v>6.0983400000000003</v>
      </c>
      <c r="AB86" s="1845">
        <v>6.5319120000000002</v>
      </c>
      <c r="AC86" s="1845">
        <v>3.5818699999999999</v>
      </c>
      <c r="AD86" s="1845">
        <v>6.3949300000000004</v>
      </c>
      <c r="AE86" s="1845">
        <v>56.029613000000005</v>
      </c>
    </row>
    <row r="87" spans="1:31" ht="23.1" customHeight="1" x14ac:dyDescent="0.3">
      <c r="A87" s="713"/>
      <c r="B87" s="741">
        <f t="shared" si="7"/>
        <v>83</v>
      </c>
      <c r="C87" s="738" t="str">
        <f t="shared" si="9"/>
        <v>Socosani S.A.</v>
      </c>
      <c r="D87" s="742">
        <f t="shared" si="9"/>
        <v>0</v>
      </c>
      <c r="E87" s="742">
        <f t="shared" si="9"/>
        <v>0</v>
      </c>
      <c r="F87" s="742">
        <f t="shared" si="9"/>
        <v>0</v>
      </c>
      <c r="G87" s="742">
        <f t="shared" si="9"/>
        <v>0</v>
      </c>
      <c r="H87" s="742">
        <f t="shared" si="9"/>
        <v>0</v>
      </c>
      <c r="I87" s="742">
        <f t="shared" si="9"/>
        <v>0</v>
      </c>
      <c r="J87" s="742">
        <f t="shared" si="9"/>
        <v>0</v>
      </c>
      <c r="K87" s="742">
        <f t="shared" si="9"/>
        <v>0</v>
      </c>
      <c r="L87" s="742">
        <f t="shared" si="9"/>
        <v>0</v>
      </c>
      <c r="M87" s="742">
        <f t="shared" si="9"/>
        <v>0</v>
      </c>
      <c r="N87" s="742">
        <f t="shared" si="9"/>
        <v>0</v>
      </c>
      <c r="O87" s="739">
        <f t="shared" si="9"/>
        <v>0</v>
      </c>
      <c r="P87" s="2093">
        <f t="shared" si="8"/>
        <v>0</v>
      </c>
      <c r="R87" s="1845" t="s">
        <v>360</v>
      </c>
      <c r="S87" s="1845">
        <v>0</v>
      </c>
      <c r="T87" s="1845">
        <v>0</v>
      </c>
      <c r="U87" s="1845">
        <v>0</v>
      </c>
      <c r="V87" s="1845">
        <v>0</v>
      </c>
      <c r="W87" s="1845">
        <v>0</v>
      </c>
      <c r="X87" s="1845">
        <v>0</v>
      </c>
      <c r="Y87" s="1845">
        <v>0</v>
      </c>
      <c r="Z87" s="1845">
        <v>0</v>
      </c>
      <c r="AA87" s="1845">
        <v>0</v>
      </c>
      <c r="AB87" s="1845">
        <v>0</v>
      </c>
      <c r="AC87" s="1845">
        <v>0</v>
      </c>
      <c r="AD87" s="1845">
        <v>0</v>
      </c>
      <c r="AE87" s="1845">
        <v>0</v>
      </c>
    </row>
    <row r="88" spans="1:31" ht="23.1" customHeight="1" x14ac:dyDescent="0.3">
      <c r="A88" s="713"/>
      <c r="B88" s="741">
        <f t="shared" si="7"/>
        <v>84</v>
      </c>
      <c r="C88" s="738" t="str">
        <f t="shared" si="9"/>
        <v>Southern Perú Cooper Corporation Sucursal del Peru</v>
      </c>
      <c r="D88" s="742">
        <f t="shared" si="9"/>
        <v>1.876565</v>
      </c>
      <c r="E88" s="742">
        <f t="shared" si="9"/>
        <v>1.7723709999999999</v>
      </c>
      <c r="F88" s="742">
        <f t="shared" si="9"/>
        <v>1.956237</v>
      </c>
      <c r="G88" s="742">
        <f t="shared" si="9"/>
        <v>1.9298690000000001</v>
      </c>
      <c r="H88" s="742">
        <f t="shared" si="9"/>
        <v>1.399961</v>
      </c>
      <c r="I88" s="742">
        <f t="shared" si="9"/>
        <v>1.9472100000000001</v>
      </c>
      <c r="J88" s="742">
        <f t="shared" si="9"/>
        <v>1.9554910000000001</v>
      </c>
      <c r="K88" s="742">
        <f t="shared" si="9"/>
        <v>1.7973539999999999</v>
      </c>
      <c r="L88" s="742">
        <f t="shared" si="9"/>
        <v>1.73858</v>
      </c>
      <c r="M88" s="742">
        <f t="shared" si="9"/>
        <v>1.8038110000000001</v>
      </c>
      <c r="N88" s="742">
        <f t="shared" si="9"/>
        <v>1.782008</v>
      </c>
      <c r="O88" s="739">
        <f t="shared" si="9"/>
        <v>1.914936</v>
      </c>
      <c r="P88" s="2093">
        <f t="shared" si="8"/>
        <v>21.874393000000001</v>
      </c>
      <c r="R88" s="1845" t="s">
        <v>362</v>
      </c>
      <c r="S88" s="1845">
        <v>0</v>
      </c>
      <c r="T88" s="1845">
        <v>0</v>
      </c>
      <c r="U88" s="1845">
        <v>0</v>
      </c>
      <c r="V88" s="1845">
        <v>0</v>
      </c>
      <c r="W88" s="1845">
        <v>0</v>
      </c>
      <c r="X88" s="1845">
        <v>0</v>
      </c>
      <c r="Y88" s="1845">
        <v>0</v>
      </c>
      <c r="Z88" s="1845">
        <v>0</v>
      </c>
      <c r="AA88" s="1845">
        <v>0</v>
      </c>
      <c r="AB88" s="1845">
        <v>0</v>
      </c>
      <c r="AC88" s="1845">
        <v>0</v>
      </c>
      <c r="AD88" s="1845">
        <v>0</v>
      </c>
      <c r="AE88" s="1845">
        <v>0</v>
      </c>
    </row>
    <row r="89" spans="1:31" ht="23.1" customHeight="1" x14ac:dyDescent="0.3">
      <c r="A89" s="713"/>
      <c r="B89" s="741">
        <f t="shared" si="7"/>
        <v>85</v>
      </c>
      <c r="C89" s="738" t="str">
        <f t="shared" si="9"/>
        <v>Sudamericana de Fibras S.A.</v>
      </c>
      <c r="D89" s="742">
        <f t="shared" si="9"/>
        <v>5.4800000000000009E-4</v>
      </c>
      <c r="E89" s="742">
        <f t="shared" si="9"/>
        <v>1.289E-2</v>
      </c>
      <c r="F89" s="742">
        <f t="shared" si="9"/>
        <v>4.1099999999999996E-4</v>
      </c>
      <c r="G89" s="742">
        <f t="shared" si="9"/>
        <v>3.6499999999999998E-4</v>
      </c>
      <c r="H89" s="742">
        <f t="shared" si="9"/>
        <v>5.3760000000000006E-3</v>
      </c>
      <c r="I89" s="742">
        <f t="shared" si="9"/>
        <v>1.7819999999999999E-3</v>
      </c>
      <c r="J89" s="742">
        <f t="shared" si="9"/>
        <v>3.6499999999999998E-4</v>
      </c>
      <c r="K89" s="742">
        <f t="shared" si="9"/>
        <v>5.22E-4</v>
      </c>
      <c r="L89" s="742">
        <f t="shared" si="9"/>
        <v>0</v>
      </c>
      <c r="M89" s="742">
        <f t="shared" si="9"/>
        <v>1.6146000000000001E-2</v>
      </c>
      <c r="N89" s="742">
        <f t="shared" si="9"/>
        <v>1.4038999999999999E-2</v>
      </c>
      <c r="O89" s="739">
        <f t="shared" si="9"/>
        <v>8.8000000000000003E-4</v>
      </c>
      <c r="P89" s="2093">
        <f t="shared" si="8"/>
        <v>5.3324000000000003E-2</v>
      </c>
      <c r="R89" s="1845" t="s">
        <v>364</v>
      </c>
      <c r="S89" s="1845">
        <v>4.57E-4</v>
      </c>
      <c r="T89" s="1845">
        <v>1.828E-3</v>
      </c>
      <c r="U89" s="1845">
        <v>1.828E-3</v>
      </c>
      <c r="V89" s="1845">
        <v>0</v>
      </c>
      <c r="W89" s="1845">
        <v>9.1399999999999999E-4</v>
      </c>
      <c r="X89" s="1845">
        <v>9.1399999999999999E-4</v>
      </c>
      <c r="Y89" s="1845">
        <v>1.371E-3</v>
      </c>
      <c r="Z89" s="1845">
        <v>4.57E-4</v>
      </c>
      <c r="AA89" s="1845">
        <v>4.57E-4</v>
      </c>
      <c r="AB89" s="1845">
        <v>9.1399999999999999E-4</v>
      </c>
      <c r="AC89" s="1845">
        <v>9.1399999999999999E-4</v>
      </c>
      <c r="AD89" s="1845">
        <v>4.57E-4</v>
      </c>
      <c r="AE89" s="1845">
        <v>1.0511000000000001E-2</v>
      </c>
    </row>
    <row r="90" spans="1:31" ht="23.1" customHeight="1" x14ac:dyDescent="0.3">
      <c r="A90" s="713"/>
      <c r="B90" s="741">
        <f t="shared" si="7"/>
        <v>86</v>
      </c>
      <c r="C90" s="738" t="str">
        <f t="shared" si="9"/>
        <v>Surpack S.A.</v>
      </c>
      <c r="D90" s="742">
        <f t="shared" si="9"/>
        <v>0.19</v>
      </c>
      <c r="E90" s="742">
        <f t="shared" si="9"/>
        <v>0.17399999999999999</v>
      </c>
      <c r="F90" s="742">
        <f t="shared" si="9"/>
        <v>0.14940000000000001</v>
      </c>
      <c r="G90" s="742">
        <f t="shared" si="9"/>
        <v>0.1449</v>
      </c>
      <c r="H90" s="742">
        <f t="shared" si="9"/>
        <v>0.1411</v>
      </c>
      <c r="I90" s="742">
        <f t="shared" si="9"/>
        <v>0.14799999999999999</v>
      </c>
      <c r="J90" s="742">
        <f t="shared" si="9"/>
        <v>0.14599999999999999</v>
      </c>
      <c r="K90" s="742">
        <f t="shared" si="9"/>
        <v>0.14630000000000001</v>
      </c>
      <c r="L90" s="742">
        <f t="shared" si="9"/>
        <v>0.1221</v>
      </c>
      <c r="M90" s="742">
        <f t="shared" si="9"/>
        <v>0.1525</v>
      </c>
      <c r="N90" s="742">
        <f t="shared" si="9"/>
        <v>0.10579999999999999</v>
      </c>
      <c r="O90" s="739">
        <f t="shared" si="9"/>
        <v>0.10196</v>
      </c>
      <c r="P90" s="2093">
        <f t="shared" si="8"/>
        <v>1.7220600000000001</v>
      </c>
      <c r="R90" s="1845" t="s">
        <v>366</v>
      </c>
      <c r="S90" s="1845">
        <v>0.74718099999999998</v>
      </c>
      <c r="T90" s="1845">
        <v>0.86364399999999997</v>
      </c>
      <c r="U90" s="1845">
        <v>1.5596410000000001</v>
      </c>
      <c r="V90" s="1845">
        <v>1.580041</v>
      </c>
      <c r="W90" s="1845">
        <v>1.1780490000000001</v>
      </c>
      <c r="X90" s="1845">
        <v>0.79690499999999997</v>
      </c>
      <c r="Y90" s="1845">
        <v>0.87431600000000009</v>
      </c>
      <c r="Z90" s="1845">
        <v>1.1488269999999998</v>
      </c>
      <c r="AA90" s="1845">
        <v>0.79522099999999996</v>
      </c>
      <c r="AB90" s="1845">
        <v>0.65948600000000002</v>
      </c>
      <c r="AC90" s="1845">
        <v>0.37259500000000001</v>
      </c>
      <c r="AD90" s="1845">
        <v>0.60799999999999998</v>
      </c>
      <c r="AE90" s="1845">
        <v>11.183906</v>
      </c>
    </row>
    <row r="91" spans="1:31" ht="23.1" customHeight="1" x14ac:dyDescent="0.3">
      <c r="A91" s="713"/>
      <c r="B91" s="741">
        <f t="shared" si="7"/>
        <v>87</v>
      </c>
      <c r="C91" s="738" t="str">
        <f t="shared" si="9"/>
        <v>Tecnológica de Alimentos S.A.</v>
      </c>
      <c r="D91" s="742">
        <f t="shared" si="9"/>
        <v>0</v>
      </c>
      <c r="E91" s="742">
        <f t="shared" si="9"/>
        <v>0</v>
      </c>
      <c r="F91" s="742">
        <f t="shared" si="9"/>
        <v>0</v>
      </c>
      <c r="G91" s="742">
        <f t="shared" si="9"/>
        <v>0.64678000000000002</v>
      </c>
      <c r="H91" s="742">
        <f t="shared" si="9"/>
        <v>1.2405459999999999</v>
      </c>
      <c r="I91" s="742">
        <f t="shared" si="9"/>
        <v>2.6301999999999999E-2</v>
      </c>
      <c r="J91" s="742">
        <f t="shared" si="9"/>
        <v>9.1700000000000006E-4</v>
      </c>
      <c r="K91" s="742">
        <f t="shared" si="9"/>
        <v>3.6899999999999997E-4</v>
      </c>
      <c r="L91" s="742">
        <f t="shared" si="9"/>
        <v>0</v>
      </c>
      <c r="M91" s="742">
        <f t="shared" si="9"/>
        <v>0</v>
      </c>
      <c r="N91" s="742">
        <f t="shared" si="9"/>
        <v>0.613896</v>
      </c>
      <c r="O91" s="739">
        <f t="shared" si="9"/>
        <v>0.84471799999999997</v>
      </c>
      <c r="P91" s="2093">
        <f t="shared" si="8"/>
        <v>3.3735279999999999</v>
      </c>
      <c r="R91" s="1845" t="s">
        <v>368</v>
      </c>
      <c r="S91" s="1845">
        <v>0</v>
      </c>
      <c r="T91" s="1845">
        <v>0</v>
      </c>
      <c r="U91" s="1845">
        <v>0</v>
      </c>
      <c r="V91" s="1845">
        <v>0</v>
      </c>
      <c r="W91" s="1845"/>
      <c r="X91" s="1845"/>
      <c r="Y91" s="1845"/>
      <c r="Z91" s="1845"/>
      <c r="AA91" s="1845"/>
      <c r="AB91" s="1845"/>
      <c r="AC91" s="1845"/>
      <c r="AD91" s="1845"/>
      <c r="AE91" s="1845">
        <v>0</v>
      </c>
    </row>
    <row r="92" spans="1:31" ht="23.1" customHeight="1" x14ac:dyDescent="0.3">
      <c r="A92" s="713"/>
      <c r="B92" s="741">
        <f t="shared" si="7"/>
        <v>88</v>
      </c>
      <c r="C92" s="738" t="str">
        <f t="shared" si="9"/>
        <v>Terminal Internacional del Sur S.A.</v>
      </c>
      <c r="D92" s="742">
        <f t="shared" si="9"/>
        <v>3.8377000000000001E-2</v>
      </c>
      <c r="E92" s="742">
        <f t="shared" si="9"/>
        <v>5.6273000000000004E-2</v>
      </c>
      <c r="F92" s="742">
        <f t="shared" si="9"/>
        <v>1.5285E-2</v>
      </c>
      <c r="G92" s="742">
        <f t="shared" si="9"/>
        <v>1.7208999999999999E-2</v>
      </c>
      <c r="H92" s="742">
        <f t="shared" si="9"/>
        <v>1.1561E-2</v>
      </c>
      <c r="I92" s="742">
        <f t="shared" si="9"/>
        <v>5.4414999999999998E-2</v>
      </c>
      <c r="J92" s="742">
        <f t="shared" si="9"/>
        <v>3.8441999999999997E-2</v>
      </c>
      <c r="K92" s="742">
        <f t="shared" si="9"/>
        <v>5.8805000000000003E-2</v>
      </c>
      <c r="L92" s="742">
        <f t="shared" si="9"/>
        <v>4.7881E-2</v>
      </c>
      <c r="M92" s="742">
        <f t="shared" si="9"/>
        <v>5.0094E-2</v>
      </c>
      <c r="N92" s="742">
        <f t="shared" si="9"/>
        <v>4.8512E-2</v>
      </c>
      <c r="O92" s="739">
        <f t="shared" si="9"/>
        <v>1.8806999999999997E-2</v>
      </c>
      <c r="P92" s="2093">
        <f t="shared" si="8"/>
        <v>0.45566099999999998</v>
      </c>
      <c r="R92" s="1845" t="s">
        <v>370</v>
      </c>
      <c r="S92" s="1845">
        <v>1.876565</v>
      </c>
      <c r="T92" s="1845">
        <v>1.7723709999999999</v>
      </c>
      <c r="U92" s="1845">
        <v>1.956237</v>
      </c>
      <c r="V92" s="1845">
        <v>1.9298690000000001</v>
      </c>
      <c r="W92" s="1845">
        <v>1.399961</v>
      </c>
      <c r="X92" s="1845">
        <v>1.9472100000000001</v>
      </c>
      <c r="Y92" s="1845">
        <v>1.9554910000000001</v>
      </c>
      <c r="Z92" s="1845">
        <v>1.7973539999999999</v>
      </c>
      <c r="AA92" s="1845">
        <v>1.73858</v>
      </c>
      <c r="AB92" s="1845">
        <v>1.8038110000000001</v>
      </c>
      <c r="AC92" s="1845">
        <v>1.782008</v>
      </c>
      <c r="AD92" s="1845">
        <v>1.914936</v>
      </c>
      <c r="AE92" s="1845">
        <v>21.874393000000001</v>
      </c>
    </row>
    <row r="93" spans="1:31" ht="23.1" customHeight="1" x14ac:dyDescent="0.3">
      <c r="A93" s="713"/>
      <c r="B93" s="741">
        <f t="shared" si="7"/>
        <v>89</v>
      </c>
      <c r="C93" s="738" t="str">
        <f t="shared" si="9"/>
        <v>Trupal S.A.</v>
      </c>
      <c r="D93" s="742">
        <f t="shared" si="9"/>
        <v>0</v>
      </c>
      <c r="E93" s="742">
        <f t="shared" si="9"/>
        <v>0</v>
      </c>
      <c r="F93" s="742">
        <f t="shared" si="9"/>
        <v>0</v>
      </c>
      <c r="G93" s="742">
        <f t="shared" si="9"/>
        <v>0</v>
      </c>
      <c r="H93" s="742">
        <f t="shared" si="9"/>
        <v>0</v>
      </c>
      <c r="I93" s="742">
        <f t="shared" si="9"/>
        <v>0</v>
      </c>
      <c r="J93" s="742">
        <f t="shared" si="9"/>
        <v>0</v>
      </c>
      <c r="K93" s="742">
        <f t="shared" si="9"/>
        <v>0</v>
      </c>
      <c r="L93" s="742">
        <f t="shared" si="9"/>
        <v>0</v>
      </c>
      <c r="M93" s="742">
        <f t="shared" si="9"/>
        <v>0</v>
      </c>
      <c r="N93" s="742">
        <f t="shared" si="9"/>
        <v>0</v>
      </c>
      <c r="O93" s="739">
        <f t="shared" si="9"/>
        <v>0</v>
      </c>
      <c r="P93" s="2093">
        <f t="shared" si="8"/>
        <v>0</v>
      </c>
      <c r="R93" s="1845" t="s">
        <v>372</v>
      </c>
      <c r="S93" s="1845">
        <v>5.4800000000000009E-4</v>
      </c>
      <c r="T93" s="1845">
        <v>1.289E-2</v>
      </c>
      <c r="U93" s="1845">
        <v>4.1099999999999996E-4</v>
      </c>
      <c r="V93" s="1845">
        <v>3.6499999999999998E-4</v>
      </c>
      <c r="W93" s="1845">
        <v>5.3760000000000006E-3</v>
      </c>
      <c r="X93" s="1845">
        <v>1.7819999999999999E-3</v>
      </c>
      <c r="Y93" s="1845">
        <v>3.6499999999999998E-4</v>
      </c>
      <c r="Z93" s="1845">
        <v>5.22E-4</v>
      </c>
      <c r="AA93" s="1845">
        <v>0</v>
      </c>
      <c r="AB93" s="1845">
        <v>1.6146000000000001E-2</v>
      </c>
      <c r="AC93" s="1845">
        <v>1.4038999999999999E-2</v>
      </c>
      <c r="AD93" s="1845">
        <v>8.8000000000000003E-4</v>
      </c>
      <c r="AE93" s="1845">
        <v>5.3324000000000003E-2</v>
      </c>
    </row>
    <row r="94" spans="1:31" ht="23.1" customHeight="1" x14ac:dyDescent="0.3">
      <c r="A94" s="713"/>
      <c r="B94" s="741">
        <f t="shared" si="7"/>
        <v>90</v>
      </c>
      <c r="C94" s="738" t="str">
        <f t="shared" si="9"/>
        <v>Unacem Peru S.A.</v>
      </c>
      <c r="D94" s="742">
        <f t="shared" si="9"/>
        <v>22.499757000000002</v>
      </c>
      <c r="E94" s="742">
        <f t="shared" si="9"/>
        <v>20.631071000000002</v>
      </c>
      <c r="F94" s="742">
        <f t="shared" si="9"/>
        <v>20.727944999999998</v>
      </c>
      <c r="G94" s="742">
        <f t="shared" si="9"/>
        <v>20.120445999999998</v>
      </c>
      <c r="H94" s="742">
        <f t="shared" si="9"/>
        <v>19.308892</v>
      </c>
      <c r="I94" s="742">
        <f t="shared" si="9"/>
        <v>16.269876</v>
      </c>
      <c r="J94" s="742">
        <f t="shared" si="9"/>
        <v>15.37904</v>
      </c>
      <c r="K94" s="742">
        <f t="shared" si="9"/>
        <v>14.845915</v>
      </c>
      <c r="L94" s="742">
        <f t="shared" si="9"/>
        <v>12.018003999999999</v>
      </c>
      <c r="M94" s="742">
        <f t="shared" si="9"/>
        <v>10.270388000000001</v>
      </c>
      <c r="N94" s="742">
        <f t="shared" si="9"/>
        <v>18.489273000000001</v>
      </c>
      <c r="O94" s="739">
        <f t="shared" si="9"/>
        <v>19.733088000000002</v>
      </c>
      <c r="P94" s="2093">
        <f t="shared" si="8"/>
        <v>210.29369499999999</v>
      </c>
      <c r="R94" s="1845" t="s">
        <v>374</v>
      </c>
      <c r="S94" s="1845">
        <v>0.19</v>
      </c>
      <c r="T94" s="1845">
        <v>0.17399999999999999</v>
      </c>
      <c r="U94" s="1845">
        <v>0.14940000000000001</v>
      </c>
      <c r="V94" s="1845">
        <v>0.1449</v>
      </c>
      <c r="W94" s="1845">
        <v>0.1411</v>
      </c>
      <c r="X94" s="1845">
        <v>0.14799999999999999</v>
      </c>
      <c r="Y94" s="1845">
        <v>0.14599999999999999</v>
      </c>
      <c r="Z94" s="1845">
        <v>0.14630000000000001</v>
      </c>
      <c r="AA94" s="1845">
        <v>0.1221</v>
      </c>
      <c r="AB94" s="1845">
        <v>0.1525</v>
      </c>
      <c r="AC94" s="1845">
        <v>0.10579999999999999</v>
      </c>
      <c r="AD94" s="1845">
        <v>0.10196</v>
      </c>
      <c r="AE94" s="1845">
        <v>1.7220600000000001</v>
      </c>
    </row>
    <row r="95" spans="1:31" ht="23.1" customHeight="1" x14ac:dyDescent="0.3">
      <c r="A95" s="713"/>
      <c r="B95" s="741">
        <f t="shared" si="7"/>
        <v>91</v>
      </c>
      <c r="C95" s="738" t="str">
        <f t="shared" si="9"/>
        <v>Unión de Cervecerías Peruanas Backus y Johnston S.A.A.</v>
      </c>
      <c r="D95" s="742">
        <f t="shared" si="9"/>
        <v>2.4289999999999999E-2</v>
      </c>
      <c r="E95" s="742">
        <f t="shared" si="9"/>
        <v>2.1740000000000002E-2</v>
      </c>
      <c r="F95" s="742">
        <f t="shared" si="9"/>
        <v>8.4520000000000012E-2</v>
      </c>
      <c r="G95" s="742">
        <f t="shared" si="9"/>
        <v>5.1660000000000005E-2</v>
      </c>
      <c r="H95" s="742">
        <f t="shared" si="9"/>
        <v>6.2827999999999995E-2</v>
      </c>
      <c r="I95" s="742">
        <f t="shared" si="9"/>
        <v>3.65E-3</v>
      </c>
      <c r="J95" s="742">
        <f t="shared" si="9"/>
        <v>4.6040000000000005E-3</v>
      </c>
      <c r="K95" s="742">
        <f t="shared" si="9"/>
        <v>1.3819999999999999E-2</v>
      </c>
      <c r="L95" s="742">
        <f t="shared" si="9"/>
        <v>2.4952000000000002E-2</v>
      </c>
      <c r="M95" s="742">
        <f t="shared" si="9"/>
        <v>2.6510000000000002E-2</v>
      </c>
      <c r="N95" s="742">
        <f t="shared" si="9"/>
        <v>6.96E-3</v>
      </c>
      <c r="O95" s="739">
        <f t="shared" si="9"/>
        <v>2.16E-3</v>
      </c>
      <c r="P95" s="2093">
        <f t="shared" si="8"/>
        <v>0.32769399999999999</v>
      </c>
      <c r="R95" s="1845" t="s">
        <v>376</v>
      </c>
      <c r="S95" s="1845">
        <v>0</v>
      </c>
      <c r="T95" s="1845">
        <v>0</v>
      </c>
      <c r="U95" s="1845">
        <v>0</v>
      </c>
      <c r="V95" s="1845">
        <v>0.64678000000000002</v>
      </c>
      <c r="W95" s="1845">
        <v>1.2405459999999999</v>
      </c>
      <c r="X95" s="1845">
        <v>2.6301999999999999E-2</v>
      </c>
      <c r="Y95" s="1845">
        <v>9.1700000000000006E-4</v>
      </c>
      <c r="Z95" s="1845">
        <v>3.6899999999999997E-4</v>
      </c>
      <c r="AA95" s="1845">
        <v>0</v>
      </c>
      <c r="AB95" s="1845">
        <v>0</v>
      </c>
      <c r="AC95" s="1845">
        <v>0.613896</v>
      </c>
      <c r="AD95" s="1845">
        <v>0.84471799999999997</v>
      </c>
      <c r="AE95" s="1845">
        <v>3.3735279999999999</v>
      </c>
    </row>
    <row r="96" spans="1:31" ht="23.1" customHeight="1" x14ac:dyDescent="0.3">
      <c r="A96" s="713"/>
      <c r="B96" s="741">
        <f t="shared" si="7"/>
        <v>92</v>
      </c>
      <c r="C96" s="738" t="str">
        <f t="shared" si="9"/>
        <v>Volcan Compañia Minera S.A.A.</v>
      </c>
      <c r="D96" s="742">
        <f t="shared" si="9"/>
        <v>0</v>
      </c>
      <c r="E96" s="742">
        <f t="shared" si="9"/>
        <v>0</v>
      </c>
      <c r="F96" s="742">
        <f t="shared" si="9"/>
        <v>0</v>
      </c>
      <c r="G96" s="742">
        <f t="shared" si="9"/>
        <v>0</v>
      </c>
      <c r="H96" s="742">
        <f t="shared" si="9"/>
        <v>0</v>
      </c>
      <c r="I96" s="742">
        <f t="shared" si="9"/>
        <v>0</v>
      </c>
      <c r="J96" s="742">
        <f t="shared" si="9"/>
        <v>0</v>
      </c>
      <c r="K96" s="742">
        <f t="shared" si="9"/>
        <v>0</v>
      </c>
      <c r="L96" s="742">
        <f t="shared" si="9"/>
        <v>0</v>
      </c>
      <c r="M96" s="742">
        <f t="shared" si="9"/>
        <v>0</v>
      </c>
      <c r="N96" s="742">
        <f t="shared" si="9"/>
        <v>0</v>
      </c>
      <c r="O96" s="739">
        <f t="shared" si="9"/>
        <v>0</v>
      </c>
      <c r="P96" s="2093">
        <f t="shared" si="8"/>
        <v>0</v>
      </c>
      <c r="R96" s="1845" t="s">
        <v>378</v>
      </c>
      <c r="S96" s="1845">
        <v>3.8377000000000001E-2</v>
      </c>
      <c r="T96" s="1845">
        <v>5.6273000000000004E-2</v>
      </c>
      <c r="U96" s="1845">
        <v>1.5285E-2</v>
      </c>
      <c r="V96" s="1845">
        <v>1.7208999999999999E-2</v>
      </c>
      <c r="W96" s="1845">
        <v>1.1561E-2</v>
      </c>
      <c r="X96" s="1845">
        <v>5.4414999999999998E-2</v>
      </c>
      <c r="Y96" s="1845">
        <v>3.8441999999999997E-2</v>
      </c>
      <c r="Z96" s="1845">
        <v>5.8805000000000003E-2</v>
      </c>
      <c r="AA96" s="1845">
        <v>4.7881E-2</v>
      </c>
      <c r="AB96" s="1845">
        <v>5.0094E-2</v>
      </c>
      <c r="AC96" s="1845">
        <v>4.8512E-2</v>
      </c>
      <c r="AD96" s="1845">
        <v>1.8806999999999997E-2</v>
      </c>
      <c r="AE96" s="1845">
        <v>0.45566099999999998</v>
      </c>
    </row>
    <row r="97" spans="1:31" ht="23.1" customHeight="1" thickBot="1" x14ac:dyDescent="0.35">
      <c r="A97" s="713"/>
      <c r="B97" s="741">
        <f t="shared" si="7"/>
        <v>93</v>
      </c>
      <c r="C97" s="738" t="str">
        <f t="shared" si="9"/>
        <v>Yura S.A.</v>
      </c>
      <c r="D97" s="742">
        <f t="shared" si="9"/>
        <v>1.6816999999999999E-2</v>
      </c>
      <c r="E97" s="742">
        <f t="shared" si="9"/>
        <v>5.1120000000000002E-3</v>
      </c>
      <c r="F97" s="742">
        <f t="shared" si="9"/>
        <v>3.5000000000000004E-5</v>
      </c>
      <c r="G97" s="742">
        <f t="shared" si="9"/>
        <v>2.9E-5</v>
      </c>
      <c r="H97" s="742">
        <f t="shared" si="9"/>
        <v>1.4999999999999999E-5</v>
      </c>
      <c r="I97" s="742">
        <f t="shared" si="9"/>
        <v>2.9270000000000001E-2</v>
      </c>
      <c r="J97" s="742">
        <f t="shared" si="9"/>
        <v>3.2039999999999999E-2</v>
      </c>
      <c r="K97" s="742">
        <f t="shared" si="9"/>
        <v>0.10983</v>
      </c>
      <c r="L97" s="742">
        <f t="shared" si="9"/>
        <v>0.10735</v>
      </c>
      <c r="M97" s="742">
        <f t="shared" si="9"/>
        <v>0.12604000000000001</v>
      </c>
      <c r="N97" s="742">
        <f t="shared" si="9"/>
        <v>8.5699999999999998E-2</v>
      </c>
      <c r="O97" s="739">
        <f t="shared" si="9"/>
        <v>8.9959999999999998E-2</v>
      </c>
      <c r="P97" s="2093">
        <f t="shared" si="8"/>
        <v>0.60219800000000001</v>
      </c>
      <c r="R97" s="1845" t="s">
        <v>380</v>
      </c>
      <c r="S97" s="1845">
        <v>0</v>
      </c>
      <c r="T97" s="1845">
        <v>0</v>
      </c>
      <c r="U97" s="1845">
        <v>0</v>
      </c>
      <c r="V97" s="1845">
        <v>0</v>
      </c>
      <c r="W97" s="1845">
        <v>0</v>
      </c>
      <c r="X97" s="1845">
        <v>0</v>
      </c>
      <c r="Y97" s="1845">
        <v>0</v>
      </c>
      <c r="Z97" s="1845">
        <v>0</v>
      </c>
      <c r="AA97" s="1845">
        <v>0</v>
      </c>
      <c r="AB97" s="1845">
        <v>0</v>
      </c>
      <c r="AC97" s="1845">
        <v>0</v>
      </c>
      <c r="AD97" s="1845">
        <v>0</v>
      </c>
      <c r="AE97" s="1845">
        <v>0</v>
      </c>
    </row>
    <row r="98" spans="1:31" ht="23.1" customHeight="1" thickTop="1" x14ac:dyDescent="0.3">
      <c r="A98" s="713"/>
      <c r="B98" s="743" t="s">
        <v>1562</v>
      </c>
      <c r="C98" s="744"/>
      <c r="D98" s="745">
        <f t="shared" ref="D98:P98" si="10">SUM(D5:D97)</f>
        <v>140.77010799999999</v>
      </c>
      <c r="E98" s="745">
        <f t="shared" si="10"/>
        <v>138.13585200000003</v>
      </c>
      <c r="F98" s="745">
        <f t="shared" si="10"/>
        <v>154.2702506</v>
      </c>
      <c r="G98" s="745">
        <f t="shared" si="10"/>
        <v>144.24855900000003</v>
      </c>
      <c r="H98" s="745">
        <f t="shared" si="10"/>
        <v>146.50865959999999</v>
      </c>
      <c r="I98" s="745">
        <f t="shared" si="10"/>
        <v>133.15544699999995</v>
      </c>
      <c r="J98" s="745">
        <f t="shared" si="10"/>
        <v>125.75036799999999</v>
      </c>
      <c r="K98" s="745">
        <f t="shared" si="10"/>
        <v>132.87391100000002</v>
      </c>
      <c r="L98" s="745">
        <f t="shared" si="10"/>
        <v>124.90156053171071</v>
      </c>
      <c r="M98" s="745">
        <f t="shared" si="10"/>
        <v>135.54557399999996</v>
      </c>
      <c r="N98" s="745">
        <f t="shared" si="10"/>
        <v>152.279697</v>
      </c>
      <c r="O98" s="746">
        <f t="shared" si="10"/>
        <v>175.51443499999999</v>
      </c>
      <c r="P98" s="2094">
        <f t="shared" si="10"/>
        <v>1703.9544217317109</v>
      </c>
      <c r="R98" s="1845" t="s">
        <v>382</v>
      </c>
      <c r="S98" s="1845">
        <v>22.499757000000002</v>
      </c>
      <c r="T98" s="1845">
        <v>20.631071000000002</v>
      </c>
      <c r="U98" s="1845">
        <v>20.727944999999998</v>
      </c>
      <c r="V98" s="1845">
        <v>20.120445999999998</v>
      </c>
      <c r="W98" s="1845">
        <v>19.308892</v>
      </c>
      <c r="X98" s="1845">
        <v>16.269876</v>
      </c>
      <c r="Y98" s="1845">
        <v>15.37904</v>
      </c>
      <c r="Z98" s="1845">
        <v>14.845915</v>
      </c>
      <c r="AA98" s="1845">
        <v>12.018003999999999</v>
      </c>
      <c r="AB98" s="1845">
        <v>10.270388000000001</v>
      </c>
      <c r="AC98" s="1845">
        <v>18.489273000000001</v>
      </c>
      <c r="AD98" s="1845">
        <v>19.733088000000002</v>
      </c>
      <c r="AE98" s="1845">
        <v>210.29369499999999</v>
      </c>
    </row>
    <row r="99" spans="1:31" ht="23.1" customHeight="1" x14ac:dyDescent="0.3">
      <c r="B99" s="707" t="s">
        <v>1546</v>
      </c>
      <c r="R99" s="1845" t="s">
        <v>384</v>
      </c>
      <c r="S99" s="1845">
        <v>2.4289999999999999E-2</v>
      </c>
      <c r="T99" s="1845">
        <v>2.1740000000000002E-2</v>
      </c>
      <c r="U99" s="1845">
        <v>8.4520000000000012E-2</v>
      </c>
      <c r="V99" s="1845">
        <v>5.1660000000000005E-2</v>
      </c>
      <c r="W99" s="1845">
        <v>6.2827999999999995E-2</v>
      </c>
      <c r="X99" s="1845">
        <v>3.65E-3</v>
      </c>
      <c r="Y99" s="1845">
        <v>4.6040000000000005E-3</v>
      </c>
      <c r="Z99" s="1845">
        <v>1.3819999999999999E-2</v>
      </c>
      <c r="AA99" s="1845">
        <v>2.4952000000000002E-2</v>
      </c>
      <c r="AB99" s="1845">
        <v>2.6510000000000002E-2</v>
      </c>
      <c r="AC99" s="1845">
        <v>6.96E-3</v>
      </c>
      <c r="AD99" s="1845">
        <v>2.16E-3</v>
      </c>
      <c r="AE99" s="1845">
        <v>0.32769399999999999</v>
      </c>
    </row>
    <row r="100" spans="1:31" x14ac:dyDescent="0.3">
      <c r="R100" s="1845" t="s">
        <v>386</v>
      </c>
      <c r="S100" s="1845">
        <v>0</v>
      </c>
      <c r="T100" s="1845">
        <v>0</v>
      </c>
      <c r="U100" s="1845">
        <v>0</v>
      </c>
      <c r="V100" s="1845">
        <v>0</v>
      </c>
      <c r="W100" s="1845">
        <v>0</v>
      </c>
      <c r="X100" s="1845">
        <v>0</v>
      </c>
      <c r="Y100" s="1845">
        <v>0</v>
      </c>
      <c r="Z100" s="1845">
        <v>0</v>
      </c>
      <c r="AA100" s="1845">
        <v>0</v>
      </c>
      <c r="AB100" s="1845">
        <v>0</v>
      </c>
      <c r="AC100" s="1845">
        <v>0</v>
      </c>
      <c r="AD100" s="1845">
        <v>0</v>
      </c>
      <c r="AE100" s="1845">
        <v>0</v>
      </c>
    </row>
    <row r="101" spans="1:31" x14ac:dyDescent="0.3">
      <c r="R101" s="1845" t="s">
        <v>388</v>
      </c>
      <c r="S101" s="1845">
        <v>1.6816999999999999E-2</v>
      </c>
      <c r="T101" s="1845">
        <v>5.1120000000000002E-3</v>
      </c>
      <c r="U101" s="1845">
        <v>3.5000000000000004E-5</v>
      </c>
      <c r="V101" s="1845">
        <v>2.9E-5</v>
      </c>
      <c r="W101" s="1845">
        <v>1.4999999999999999E-5</v>
      </c>
      <c r="X101" s="1845">
        <v>2.9270000000000001E-2</v>
      </c>
      <c r="Y101" s="1845">
        <v>3.2039999999999999E-2</v>
      </c>
      <c r="Z101" s="1845">
        <v>0.10983</v>
      </c>
      <c r="AA101" s="1845">
        <v>0.10735</v>
      </c>
      <c r="AB101" s="1845">
        <v>0.12604000000000001</v>
      </c>
      <c r="AC101" s="1845">
        <v>8.5699999999999998E-2</v>
      </c>
      <c r="AD101" s="1845">
        <v>8.9959999999999998E-2</v>
      </c>
      <c r="AE101" s="1845">
        <v>0.60219800000000001</v>
      </c>
    </row>
    <row r="102" spans="1:31" x14ac:dyDescent="0.3">
      <c r="R102" s="1845" t="s">
        <v>198</v>
      </c>
      <c r="S102" s="1845">
        <v>140.77010799999999</v>
      </c>
      <c r="T102" s="1845">
        <v>138.13585200000003</v>
      </c>
      <c r="U102" s="1845">
        <v>154.2702506</v>
      </c>
      <c r="V102" s="1845">
        <v>144.24855900000003</v>
      </c>
      <c r="W102" s="1845">
        <v>146.50865959999999</v>
      </c>
      <c r="X102" s="1845">
        <v>133.15544699999995</v>
      </c>
      <c r="Y102" s="1845">
        <v>125.75036799999999</v>
      </c>
      <c r="Z102" s="1845">
        <v>132.87391100000002</v>
      </c>
      <c r="AA102" s="1845">
        <v>124.90156053171071</v>
      </c>
      <c r="AB102" s="1845">
        <v>135.54557399999996</v>
      </c>
      <c r="AC102" s="1845">
        <v>152.279697</v>
      </c>
      <c r="AD102" s="1845">
        <v>175.51443499999999</v>
      </c>
      <c r="AE102" s="1845">
        <v>1703.9544217317109</v>
      </c>
    </row>
  </sheetData>
  <pageMargins left="0.78740157480314965" right="0.59055118110236227" top="0.59055118110236227" bottom="0.59055118110236227" header="0" footer="0"/>
  <pageSetup paperSize="9" scale="44" fitToHeight="2" orientation="landscape" r:id="rId1"/>
  <headerFooter alignWithMargins="0"/>
  <rowBreaks count="1" manualBreakCount="1">
    <brk id="51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BAC2-E875-4DDE-8FE1-C4AE1743FA60}">
  <sheetPr codeName="Hoja27">
    <pageSetUpPr fitToPage="1"/>
  </sheetPr>
  <dimension ref="A1:AK155"/>
  <sheetViews>
    <sheetView view="pageBreakPreview" zoomScale="80" zoomScaleNormal="100" zoomScaleSheetLayoutView="80" zoomScalePageLayoutView="40" workbookViewId="0">
      <selection activeCell="C381" sqref="C381"/>
    </sheetView>
  </sheetViews>
  <sheetFormatPr baseColWidth="10" defaultRowHeight="16.5" x14ac:dyDescent="0.3"/>
  <cols>
    <col min="1" max="14" width="20.28515625" style="37" customWidth="1"/>
    <col min="15" max="15" width="5.140625" style="37" customWidth="1"/>
    <col min="16" max="16" width="31.5703125" style="1785" bestFit="1" customWidth="1"/>
    <col min="17" max="17" width="35.5703125" style="1785" bestFit="1" customWidth="1"/>
    <col min="18" max="28" width="10.5703125" style="1785" bestFit="1" customWidth="1"/>
    <col min="29" max="29" width="19.85546875" style="1785" bestFit="1" customWidth="1"/>
    <col min="30" max="37" width="11.42578125" style="1785"/>
    <col min="38" max="16384" width="11.42578125" style="37"/>
  </cols>
  <sheetData>
    <row r="1" spans="1:37" s="461" customFormat="1" ht="13.5" x14ac:dyDescent="0.25">
      <c r="A1" s="693"/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693"/>
      <c r="O1" s="693"/>
      <c r="P1" s="2100"/>
      <c r="Q1" s="2100"/>
      <c r="R1" s="2100"/>
      <c r="S1" s="2100"/>
      <c r="T1" s="2100"/>
      <c r="U1" s="2100"/>
      <c r="V1" s="2100"/>
      <c r="W1" s="2100"/>
      <c r="X1" s="2100"/>
      <c r="Y1" s="2100"/>
      <c r="Z1" s="2090"/>
      <c r="AA1" s="2090"/>
      <c r="AB1" s="2090"/>
      <c r="AC1" s="2090"/>
      <c r="AD1" s="1951"/>
      <c r="AE1" s="1951"/>
      <c r="AF1" s="1951"/>
      <c r="AG1" s="1951"/>
      <c r="AH1" s="1951"/>
      <c r="AI1" s="1951"/>
      <c r="AJ1" s="1951"/>
      <c r="AK1" s="1951"/>
    </row>
    <row r="2" spans="1:37" s="461" customFormat="1" ht="13.5" x14ac:dyDescent="0.25">
      <c r="A2" s="693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693"/>
      <c r="O2" s="693"/>
      <c r="P2" s="2100"/>
      <c r="Q2" s="2100"/>
      <c r="R2" s="2100"/>
      <c r="S2" s="2100"/>
      <c r="T2" s="2100"/>
      <c r="U2" s="2100"/>
      <c r="V2" s="2100"/>
      <c r="W2" s="2100"/>
      <c r="X2" s="2100"/>
      <c r="Y2" s="2100"/>
      <c r="Z2" s="2090"/>
      <c r="AA2" s="2090"/>
      <c r="AB2" s="2090"/>
      <c r="AC2" s="2090"/>
      <c r="AD2" s="1951"/>
      <c r="AE2" s="1951"/>
      <c r="AF2" s="1951"/>
      <c r="AG2" s="1951"/>
      <c r="AH2" s="1951"/>
      <c r="AI2" s="1951"/>
      <c r="AJ2" s="1951"/>
      <c r="AK2" s="1951"/>
    </row>
    <row r="3" spans="1:37" s="461" customFormat="1" ht="13.5" x14ac:dyDescent="0.25">
      <c r="A3" s="693"/>
      <c r="B3" s="705"/>
      <c r="C3" s="705"/>
      <c r="D3" s="705"/>
      <c r="E3" s="705"/>
      <c r="F3" s="705"/>
      <c r="G3" s="705"/>
      <c r="H3" s="705"/>
      <c r="I3" s="705"/>
      <c r="J3" s="705"/>
      <c r="K3" s="705"/>
      <c r="L3" s="705"/>
      <c r="M3" s="705"/>
      <c r="N3" s="693"/>
      <c r="O3" s="693"/>
      <c r="P3" s="2100"/>
      <c r="Q3" s="2100"/>
      <c r="R3" s="2100"/>
      <c r="S3" s="2100"/>
      <c r="T3" s="2100"/>
      <c r="U3" s="2100"/>
      <c r="V3" s="2100"/>
      <c r="W3" s="2100"/>
      <c r="X3" s="2100"/>
      <c r="Y3" s="2100"/>
      <c r="Z3" s="2090"/>
      <c r="AA3" s="2090"/>
      <c r="AB3" s="2090"/>
      <c r="AC3" s="2090"/>
      <c r="AD3" s="1951"/>
      <c r="AE3" s="1951"/>
      <c r="AF3" s="1951"/>
      <c r="AG3" s="1951"/>
      <c r="AH3" s="1951"/>
      <c r="AI3" s="1951"/>
      <c r="AJ3" s="1951"/>
      <c r="AK3" s="1951"/>
    </row>
    <row r="4" spans="1:37" s="461" customFormat="1" ht="13.5" x14ac:dyDescent="0.25">
      <c r="A4" s="693"/>
      <c r="B4" s="705"/>
      <c r="C4" s="705"/>
      <c r="D4" s="705"/>
      <c r="E4" s="705"/>
      <c r="F4" s="705"/>
      <c r="G4" s="705"/>
      <c r="H4" s="705"/>
      <c r="I4" s="705"/>
      <c r="J4" s="705"/>
      <c r="K4" s="705"/>
      <c r="L4" s="705"/>
      <c r="M4" s="705"/>
      <c r="N4" s="693"/>
      <c r="O4" s="693"/>
      <c r="P4" s="2100"/>
      <c r="Q4" s="2100"/>
      <c r="R4" s="2100"/>
      <c r="S4" s="2100"/>
      <c r="T4" s="2100"/>
      <c r="U4" s="2100"/>
      <c r="V4" s="2100"/>
      <c r="W4" s="2100"/>
      <c r="X4" s="2100"/>
      <c r="Y4" s="2100"/>
      <c r="Z4" s="2090"/>
      <c r="AA4" s="2090"/>
      <c r="AB4" s="2090"/>
      <c r="AC4" s="2090"/>
      <c r="AD4" s="1951"/>
      <c r="AE4" s="1951"/>
      <c r="AF4" s="1951"/>
      <c r="AG4" s="1951"/>
      <c r="AH4" s="1951"/>
      <c r="AI4" s="1951"/>
      <c r="AJ4" s="1951"/>
      <c r="AK4" s="1951"/>
    </row>
    <row r="5" spans="1:37" s="461" customFormat="1" ht="13.5" x14ac:dyDescent="0.25">
      <c r="A5" s="693"/>
      <c r="B5" s="705"/>
      <c r="C5" s="705"/>
      <c r="D5" s="705"/>
      <c r="E5" s="705"/>
      <c r="F5" s="705"/>
      <c r="G5" s="705"/>
      <c r="H5" s="705"/>
      <c r="I5" s="705"/>
      <c r="J5" s="705"/>
      <c r="K5" s="705"/>
      <c r="L5" s="705"/>
      <c r="M5" s="705"/>
      <c r="N5" s="693"/>
      <c r="O5" s="693"/>
      <c r="P5" s="2100"/>
      <c r="Q5" s="2100"/>
      <c r="R5" s="2100"/>
      <c r="S5" s="2100"/>
      <c r="T5" s="2100"/>
      <c r="U5" s="2100"/>
      <c r="V5" s="2100"/>
      <c r="W5" s="2100"/>
      <c r="X5" s="2100"/>
      <c r="Y5" s="2100"/>
      <c r="Z5" s="2090"/>
      <c r="AA5" s="2090"/>
      <c r="AB5" s="2090"/>
      <c r="AC5" s="2090"/>
      <c r="AD5" s="1951"/>
      <c r="AE5" s="1951"/>
      <c r="AF5" s="1951"/>
      <c r="AG5" s="1951"/>
      <c r="AH5" s="1951"/>
      <c r="AI5" s="1951"/>
      <c r="AJ5" s="1951"/>
      <c r="AK5" s="1951"/>
    </row>
    <row r="6" spans="1:37" s="461" customFormat="1" ht="13.5" x14ac:dyDescent="0.25">
      <c r="A6" s="693"/>
      <c r="B6" s="705"/>
      <c r="C6" s="705"/>
      <c r="D6" s="705"/>
      <c r="E6" s="705"/>
      <c r="F6" s="705"/>
      <c r="G6" s="705"/>
      <c r="H6" s="705"/>
      <c r="I6" s="705"/>
      <c r="J6" s="705"/>
      <c r="K6" s="705"/>
      <c r="L6" s="705"/>
      <c r="M6" s="705"/>
      <c r="N6" s="693"/>
      <c r="O6" s="693"/>
      <c r="P6" s="2100"/>
      <c r="Q6" s="2100"/>
      <c r="R6" s="2100"/>
      <c r="S6" s="2100"/>
      <c r="T6" s="2100"/>
      <c r="U6" s="2100"/>
      <c r="V6" s="2100"/>
      <c r="W6" s="2100"/>
      <c r="X6" s="2100"/>
      <c r="Y6" s="2100"/>
      <c r="Z6" s="2090"/>
      <c r="AA6" s="2090"/>
      <c r="AB6" s="2090"/>
      <c r="AC6" s="2090"/>
      <c r="AD6" s="1951"/>
      <c r="AE6" s="1951"/>
      <c r="AF6" s="1951"/>
      <c r="AG6" s="1951"/>
      <c r="AH6" s="1951"/>
      <c r="AI6" s="1951"/>
      <c r="AJ6" s="1951"/>
      <c r="AK6" s="1951"/>
    </row>
    <row r="7" spans="1:37" s="461" customFormat="1" ht="13.5" x14ac:dyDescent="0.25">
      <c r="A7" s="693"/>
      <c r="B7" s="705"/>
      <c r="C7" s="705"/>
      <c r="D7" s="705"/>
      <c r="E7" s="705"/>
      <c r="F7" s="705"/>
      <c r="G7" s="705"/>
      <c r="H7" s="705"/>
      <c r="I7" s="705"/>
      <c r="J7" s="705"/>
      <c r="K7" s="705"/>
      <c r="L7" s="705"/>
      <c r="M7" s="705"/>
      <c r="N7" s="693"/>
      <c r="O7" s="693"/>
      <c r="P7" s="2100"/>
      <c r="Q7" s="2100"/>
      <c r="R7" s="2100"/>
      <c r="S7" s="2100"/>
      <c r="T7" s="2100"/>
      <c r="U7" s="2100"/>
      <c r="V7" s="2100"/>
      <c r="W7" s="2100"/>
      <c r="X7" s="2100"/>
      <c r="Y7" s="2100"/>
      <c r="Z7" s="2090"/>
      <c r="AA7" s="2090"/>
      <c r="AB7" s="2090"/>
      <c r="AC7" s="2090"/>
      <c r="AD7" s="1951"/>
      <c r="AE7" s="1951"/>
      <c r="AF7" s="1951"/>
      <c r="AG7" s="1951"/>
      <c r="AH7" s="1951"/>
      <c r="AI7" s="1951"/>
      <c r="AJ7" s="1951"/>
      <c r="AK7" s="1951"/>
    </row>
    <row r="8" spans="1:37" s="461" customFormat="1" ht="13.5" x14ac:dyDescent="0.25">
      <c r="A8" s="693"/>
      <c r="B8" s="705"/>
      <c r="C8" s="705"/>
      <c r="D8" s="705"/>
      <c r="E8" s="705"/>
      <c r="F8" s="705"/>
      <c r="G8" s="705"/>
      <c r="H8" s="705"/>
      <c r="I8" s="705"/>
      <c r="J8" s="705"/>
      <c r="K8" s="705"/>
      <c r="L8" s="705"/>
      <c r="M8" s="705"/>
      <c r="N8" s="693"/>
      <c r="O8" s="693"/>
      <c r="P8" s="2100"/>
      <c r="Q8" s="2100"/>
      <c r="R8" s="2100"/>
      <c r="S8" s="2100"/>
      <c r="T8" s="2100"/>
      <c r="U8" s="2100"/>
      <c r="V8" s="2100"/>
      <c r="W8" s="2100"/>
      <c r="X8" s="2100"/>
      <c r="Y8" s="2100"/>
      <c r="Z8" s="2090"/>
      <c r="AA8" s="2090"/>
      <c r="AB8" s="2090"/>
      <c r="AC8" s="2090"/>
      <c r="AD8" s="1951"/>
      <c r="AE8" s="1951"/>
      <c r="AF8" s="1951"/>
      <c r="AG8" s="1951"/>
      <c r="AH8" s="1951"/>
      <c r="AI8" s="1951"/>
      <c r="AJ8" s="1951"/>
      <c r="AK8" s="1951"/>
    </row>
    <row r="9" spans="1:37" s="461" customFormat="1" ht="13.5" x14ac:dyDescent="0.25">
      <c r="A9" s="693"/>
      <c r="B9" s="705"/>
      <c r="C9" s="705"/>
      <c r="D9" s="705"/>
      <c r="E9" s="705"/>
      <c r="F9" s="705"/>
      <c r="G9" s="705"/>
      <c r="H9" s="705"/>
      <c r="I9" s="705"/>
      <c r="J9" s="705"/>
      <c r="K9" s="705"/>
      <c r="L9" s="705"/>
      <c r="M9" s="705"/>
      <c r="N9" s="693"/>
      <c r="O9" s="693"/>
      <c r="P9" s="2100"/>
      <c r="Q9" s="2100"/>
      <c r="R9" s="2100"/>
      <c r="S9" s="2100"/>
      <c r="T9" s="2100"/>
      <c r="U9" s="2100"/>
      <c r="V9" s="2100"/>
      <c r="W9" s="2100"/>
      <c r="X9" s="2100"/>
      <c r="Y9" s="2100"/>
      <c r="Z9" s="2090"/>
      <c r="AA9" s="2090"/>
      <c r="AB9" s="2090"/>
      <c r="AC9" s="2090"/>
      <c r="AD9" s="1951"/>
      <c r="AE9" s="1951"/>
      <c r="AF9" s="1951"/>
      <c r="AG9" s="1951"/>
      <c r="AH9" s="1951"/>
      <c r="AI9" s="1951"/>
      <c r="AJ9" s="1951"/>
      <c r="AK9" s="1951"/>
    </row>
    <row r="10" spans="1:37" s="461" customFormat="1" ht="13.5" x14ac:dyDescent="0.25">
      <c r="A10" s="693"/>
      <c r="B10" s="705"/>
      <c r="C10" s="705"/>
      <c r="D10" s="705"/>
      <c r="E10" s="705"/>
      <c r="F10" s="705"/>
      <c r="G10" s="705"/>
      <c r="H10" s="705"/>
      <c r="I10" s="705"/>
      <c r="J10" s="705"/>
      <c r="K10" s="705"/>
      <c r="L10" s="705"/>
      <c r="M10" s="705"/>
      <c r="N10" s="693"/>
      <c r="O10" s="693"/>
      <c r="P10" s="2100"/>
      <c r="Q10" s="2100"/>
      <c r="R10" s="2100"/>
      <c r="S10" s="2100"/>
      <c r="T10" s="2100"/>
      <c r="U10" s="2100"/>
      <c r="V10" s="2100"/>
      <c r="W10" s="2100"/>
      <c r="X10" s="2100"/>
      <c r="Y10" s="2100"/>
      <c r="Z10" s="2090"/>
      <c r="AA10" s="2090"/>
      <c r="AB10" s="2090"/>
      <c r="AC10" s="2090"/>
      <c r="AD10" s="1951"/>
      <c r="AE10" s="1951"/>
      <c r="AF10" s="1951"/>
      <c r="AG10" s="1951"/>
      <c r="AH10" s="1951"/>
      <c r="AI10" s="1951"/>
      <c r="AJ10" s="1951"/>
      <c r="AK10" s="1951"/>
    </row>
    <row r="11" spans="1:37" s="461" customFormat="1" ht="13.5" x14ac:dyDescent="0.25">
      <c r="A11" s="693"/>
      <c r="B11" s="705"/>
      <c r="C11" s="705"/>
      <c r="D11" s="705"/>
      <c r="E11" s="705"/>
      <c r="F11" s="705"/>
      <c r="G11" s="705"/>
      <c r="H11" s="705"/>
      <c r="I11" s="705"/>
      <c r="J11" s="705"/>
      <c r="K11" s="705"/>
      <c r="L11" s="705"/>
      <c r="M11" s="705"/>
      <c r="N11" s="693"/>
      <c r="O11" s="693"/>
      <c r="P11" s="2100"/>
      <c r="Q11" s="2100"/>
      <c r="R11" s="2100"/>
      <c r="S11" s="2100"/>
      <c r="T11" s="2100"/>
      <c r="U11" s="2100"/>
      <c r="V11" s="2100"/>
      <c r="W11" s="2100"/>
      <c r="X11" s="2100"/>
      <c r="Y11" s="2100"/>
      <c r="Z11" s="2090"/>
      <c r="AA11" s="2090"/>
      <c r="AB11" s="2090"/>
      <c r="AC11" s="2090"/>
      <c r="AD11" s="1951"/>
      <c r="AE11" s="1951"/>
      <c r="AF11" s="1951"/>
      <c r="AG11" s="1951"/>
      <c r="AH11" s="1951"/>
      <c r="AI11" s="1951"/>
      <c r="AJ11" s="1951"/>
      <c r="AK11" s="1951"/>
    </row>
    <row r="12" spans="1:37" s="461" customFormat="1" ht="13.5" x14ac:dyDescent="0.25">
      <c r="A12" s="693"/>
      <c r="B12" s="705"/>
      <c r="C12" s="705"/>
      <c r="D12" s="705"/>
      <c r="E12" s="705"/>
      <c r="F12" s="705"/>
      <c r="G12" s="705"/>
      <c r="H12" s="705"/>
      <c r="I12" s="705"/>
      <c r="J12" s="705"/>
      <c r="K12" s="705"/>
      <c r="L12" s="705"/>
      <c r="M12" s="705"/>
      <c r="N12" s="693"/>
      <c r="O12" s="693"/>
      <c r="P12" s="2100"/>
      <c r="Q12" s="2100"/>
      <c r="R12" s="2100"/>
      <c r="S12" s="2100"/>
      <c r="T12" s="2100"/>
      <c r="U12" s="2100"/>
      <c r="V12" s="2100"/>
      <c r="W12" s="2100"/>
      <c r="X12" s="2100"/>
      <c r="Y12" s="2100"/>
      <c r="Z12" s="2090"/>
      <c r="AA12" s="2090"/>
      <c r="AB12" s="2090"/>
      <c r="AC12" s="2090"/>
      <c r="AD12" s="1951"/>
      <c r="AE12" s="1951"/>
      <c r="AF12" s="1951"/>
      <c r="AG12" s="1951"/>
      <c r="AH12" s="1951"/>
      <c r="AI12" s="1951"/>
      <c r="AJ12" s="1951"/>
      <c r="AK12" s="1951"/>
    </row>
    <row r="13" spans="1:37" s="461" customFormat="1" ht="13.5" x14ac:dyDescent="0.25">
      <c r="A13" s="693"/>
      <c r="B13" s="705"/>
      <c r="C13" s="705"/>
      <c r="D13" s="705"/>
      <c r="E13" s="705"/>
      <c r="F13" s="705"/>
      <c r="G13" s="705"/>
      <c r="H13" s="705"/>
      <c r="I13" s="705"/>
      <c r="J13" s="705"/>
      <c r="K13" s="705"/>
      <c r="L13" s="705"/>
      <c r="M13" s="705"/>
      <c r="N13" s="693"/>
      <c r="O13" s="693"/>
      <c r="P13" s="2100"/>
      <c r="Q13" s="2100"/>
      <c r="R13" s="2100"/>
      <c r="S13" s="2100"/>
      <c r="T13" s="2100"/>
      <c r="U13" s="2100"/>
      <c r="V13" s="2100"/>
      <c r="W13" s="2100"/>
      <c r="X13" s="2100"/>
      <c r="Y13" s="2100"/>
      <c r="Z13" s="2090"/>
      <c r="AA13" s="2090"/>
      <c r="AB13" s="2090"/>
      <c r="AC13" s="2090"/>
      <c r="AD13" s="1951"/>
      <c r="AE13" s="1951"/>
      <c r="AF13" s="1951"/>
      <c r="AG13" s="1951"/>
      <c r="AH13" s="1951"/>
      <c r="AI13" s="1951"/>
      <c r="AJ13" s="1951"/>
      <c r="AK13" s="1951"/>
    </row>
    <row r="14" spans="1:37" s="461" customFormat="1" ht="13.5" x14ac:dyDescent="0.25">
      <c r="A14" s="693"/>
      <c r="B14" s="705"/>
      <c r="C14" s="705"/>
      <c r="D14" s="705"/>
      <c r="E14" s="705"/>
      <c r="F14" s="705"/>
      <c r="G14" s="705"/>
      <c r="H14" s="705"/>
      <c r="I14" s="705"/>
      <c r="J14" s="705"/>
      <c r="K14" s="705"/>
      <c r="L14" s="705"/>
      <c r="M14" s="705"/>
      <c r="N14" s="693"/>
      <c r="O14" s="693"/>
      <c r="P14" s="2100"/>
      <c r="Q14" s="2100"/>
      <c r="R14" s="2100"/>
      <c r="S14" s="2100"/>
      <c r="T14" s="2100"/>
      <c r="U14" s="2100"/>
      <c r="V14" s="2100"/>
      <c r="W14" s="2100"/>
      <c r="X14" s="2100"/>
      <c r="Y14" s="2100"/>
      <c r="Z14" s="2090"/>
      <c r="AA14" s="2090"/>
      <c r="AB14" s="2090"/>
      <c r="AC14" s="2090"/>
      <c r="AD14" s="1951"/>
      <c r="AE14" s="1951"/>
      <c r="AF14" s="1951"/>
      <c r="AG14" s="1951"/>
      <c r="AH14" s="1951"/>
      <c r="AI14" s="1951"/>
      <c r="AJ14" s="1951"/>
      <c r="AK14" s="1951"/>
    </row>
    <row r="15" spans="1:37" s="461" customFormat="1" ht="13.5" x14ac:dyDescent="0.25">
      <c r="A15" s="693"/>
      <c r="B15" s="705"/>
      <c r="C15" s="705"/>
      <c r="D15" s="705"/>
      <c r="E15" s="705"/>
      <c r="F15" s="705"/>
      <c r="G15" s="705"/>
      <c r="H15" s="705"/>
      <c r="I15" s="705"/>
      <c r="J15" s="705"/>
      <c r="K15" s="705"/>
      <c r="L15" s="705"/>
      <c r="M15" s="705"/>
      <c r="N15" s="693"/>
      <c r="O15" s="693"/>
      <c r="P15" s="2100"/>
      <c r="Q15" s="2100"/>
      <c r="R15" s="2100"/>
      <c r="S15" s="2100"/>
      <c r="T15" s="2100"/>
      <c r="U15" s="2100"/>
      <c r="V15" s="2100"/>
      <c r="W15" s="2100"/>
      <c r="X15" s="2100"/>
      <c r="Y15" s="2100"/>
      <c r="Z15" s="2090"/>
      <c r="AA15" s="2090"/>
      <c r="AB15" s="2090"/>
      <c r="AC15" s="2090"/>
      <c r="AD15" s="1951"/>
      <c r="AE15" s="1951"/>
      <c r="AF15" s="1951"/>
      <c r="AG15" s="1951"/>
      <c r="AH15" s="1951"/>
      <c r="AI15" s="1951"/>
      <c r="AJ15" s="1951"/>
      <c r="AK15" s="1951"/>
    </row>
    <row r="16" spans="1:37" s="461" customFormat="1" x14ac:dyDescent="0.3">
      <c r="A16" s="693"/>
      <c r="B16" s="705"/>
      <c r="C16" s="705"/>
      <c r="D16" s="705"/>
      <c r="E16" s="705"/>
      <c r="F16" s="705"/>
      <c r="G16" s="705"/>
      <c r="H16" s="705"/>
      <c r="I16" s="705"/>
      <c r="J16" s="705"/>
      <c r="K16" s="705"/>
      <c r="L16" s="705"/>
      <c r="M16" s="705"/>
      <c r="N16" s="693"/>
      <c r="O16" s="693"/>
      <c r="P16" s="1785"/>
      <c r="Q16" s="1785"/>
      <c r="R16" s="1785"/>
      <c r="S16" s="1785"/>
      <c r="T16" s="1785"/>
      <c r="U16" s="1785"/>
      <c r="V16" s="1785"/>
      <c r="W16" s="1785"/>
      <c r="X16" s="1785"/>
      <c r="Y16" s="1785"/>
      <c r="Z16" s="1785"/>
      <c r="AA16" s="1785"/>
      <c r="AB16" s="1785"/>
      <c r="AC16" s="1785"/>
      <c r="AD16" s="1951"/>
      <c r="AE16" s="1951"/>
      <c r="AF16" s="1951"/>
      <c r="AG16" s="1951"/>
      <c r="AH16" s="1951"/>
      <c r="AI16" s="1951"/>
      <c r="AJ16" s="1951"/>
      <c r="AK16" s="1951"/>
    </row>
    <row r="17" spans="1:37" s="461" customFormat="1" x14ac:dyDescent="0.3">
      <c r="A17" s="693"/>
      <c r="B17" s="705"/>
      <c r="C17" s="705"/>
      <c r="D17" s="705"/>
      <c r="E17" s="705"/>
      <c r="F17" s="705"/>
      <c r="G17" s="705"/>
      <c r="H17" s="705"/>
      <c r="I17" s="705"/>
      <c r="J17" s="705"/>
      <c r="K17" s="705"/>
      <c r="L17" s="705"/>
      <c r="M17" s="705"/>
      <c r="N17" s="693"/>
      <c r="O17" s="693"/>
      <c r="P17" s="1785"/>
      <c r="Q17" s="1785"/>
      <c r="R17" s="1785"/>
      <c r="S17" s="1785"/>
      <c r="T17" s="1785"/>
      <c r="U17" s="1785"/>
      <c r="V17" s="1785"/>
      <c r="W17" s="1785"/>
      <c r="X17" s="1785"/>
      <c r="Y17" s="1785"/>
      <c r="Z17" s="1785"/>
      <c r="AA17" s="1785"/>
      <c r="AB17" s="1785"/>
      <c r="AC17" s="1785"/>
      <c r="AD17" s="1951"/>
      <c r="AE17" s="1951"/>
      <c r="AF17" s="1951"/>
      <c r="AG17" s="1951"/>
      <c r="AH17" s="1951"/>
      <c r="AI17" s="1951"/>
      <c r="AJ17" s="1951"/>
      <c r="AK17" s="1951"/>
    </row>
    <row r="18" spans="1:37" s="461" customFormat="1" x14ac:dyDescent="0.3">
      <c r="A18" s="693"/>
      <c r="B18" s="705"/>
      <c r="C18" s="705"/>
      <c r="D18" s="705"/>
      <c r="E18" s="705"/>
      <c r="F18" s="705"/>
      <c r="G18" s="705"/>
      <c r="H18" s="705"/>
      <c r="I18" s="705"/>
      <c r="J18" s="705"/>
      <c r="K18" s="705"/>
      <c r="L18" s="705"/>
      <c r="M18" s="705"/>
      <c r="N18" s="693"/>
      <c r="O18" s="693"/>
      <c r="P18" s="1785"/>
      <c r="Q18" s="1785"/>
      <c r="R18" s="1785"/>
      <c r="S18" s="1785"/>
      <c r="T18" s="1785"/>
      <c r="U18" s="1785"/>
      <c r="V18" s="1785"/>
      <c r="W18" s="1785"/>
      <c r="X18" s="1785"/>
      <c r="Y18" s="1785"/>
      <c r="Z18" s="1785"/>
      <c r="AA18" s="1785"/>
      <c r="AB18" s="1785"/>
      <c r="AC18" s="1785"/>
      <c r="AD18" s="1951"/>
      <c r="AE18" s="1951"/>
      <c r="AF18" s="1951"/>
      <c r="AG18" s="1951"/>
      <c r="AH18" s="1951"/>
      <c r="AI18" s="1951"/>
      <c r="AJ18" s="1951"/>
      <c r="AK18" s="1951"/>
    </row>
    <row r="19" spans="1:37" s="461" customFormat="1" x14ac:dyDescent="0.3">
      <c r="A19" s="693"/>
      <c r="B19" s="705"/>
      <c r="C19" s="705"/>
      <c r="D19" s="705"/>
      <c r="E19" s="705"/>
      <c r="F19" s="705"/>
      <c r="G19" s="705"/>
      <c r="H19" s="705"/>
      <c r="I19" s="705"/>
      <c r="J19" s="705"/>
      <c r="K19" s="705"/>
      <c r="L19" s="705"/>
      <c r="M19" s="705"/>
      <c r="N19" s="693"/>
      <c r="O19" s="693"/>
      <c r="P19" s="1785"/>
      <c r="Q19" s="1785"/>
      <c r="R19" s="1785"/>
      <c r="S19" s="1785"/>
      <c r="T19" s="1785"/>
      <c r="U19" s="1785"/>
      <c r="V19" s="1785"/>
      <c r="W19" s="1785"/>
      <c r="X19" s="1785"/>
      <c r="Y19" s="1785"/>
      <c r="Z19" s="1785"/>
      <c r="AA19" s="1785"/>
      <c r="AB19" s="1785"/>
      <c r="AC19" s="1785"/>
      <c r="AD19" s="1951"/>
      <c r="AE19" s="1951"/>
      <c r="AF19" s="1951"/>
      <c r="AG19" s="1951"/>
      <c r="AH19" s="1951"/>
      <c r="AI19" s="1951"/>
      <c r="AJ19" s="1951"/>
      <c r="AK19" s="1951"/>
    </row>
    <row r="20" spans="1:37" s="461" customFormat="1" x14ac:dyDescent="0.3">
      <c r="A20" s="693"/>
      <c r="B20" s="705"/>
      <c r="C20" s="705"/>
      <c r="D20" s="705"/>
      <c r="E20" s="705"/>
      <c r="F20" s="705"/>
      <c r="G20" s="705"/>
      <c r="H20" s="705"/>
      <c r="I20" s="705"/>
      <c r="J20" s="705"/>
      <c r="K20" s="705"/>
      <c r="L20" s="705"/>
      <c r="M20" s="705"/>
      <c r="N20" s="693"/>
      <c r="O20" s="693"/>
      <c r="P20" s="1785"/>
      <c r="Q20" s="1785"/>
      <c r="R20" s="1785"/>
      <c r="S20" s="1785"/>
      <c r="T20" s="1785"/>
      <c r="U20" s="1785"/>
      <c r="V20" s="1785"/>
      <c r="W20" s="1785"/>
      <c r="X20" s="1785"/>
      <c r="Y20" s="1785"/>
      <c r="Z20" s="1785"/>
      <c r="AA20" s="1785"/>
      <c r="AB20" s="1785"/>
      <c r="AC20" s="1785"/>
      <c r="AD20" s="1951"/>
      <c r="AE20" s="1951"/>
      <c r="AF20" s="1951"/>
      <c r="AG20" s="1951"/>
      <c r="AH20" s="1951"/>
      <c r="AI20" s="1951"/>
      <c r="AJ20" s="1951"/>
      <c r="AK20" s="1951"/>
    </row>
    <row r="21" spans="1:37" s="461" customFormat="1" x14ac:dyDescent="0.3">
      <c r="A21" s="460"/>
      <c r="B21" s="460"/>
      <c r="C21" s="460"/>
      <c r="D21" s="460"/>
      <c r="E21" s="460"/>
      <c r="F21" s="460"/>
      <c r="G21" s="460"/>
      <c r="H21" s="460"/>
      <c r="I21" s="460"/>
      <c r="J21" s="460"/>
      <c r="K21" s="460"/>
      <c r="L21" s="460"/>
      <c r="M21" s="460"/>
      <c r="N21" s="460"/>
      <c r="O21" s="693"/>
      <c r="P21" s="1785"/>
      <c r="Q21" s="1785"/>
      <c r="R21" s="1785"/>
      <c r="S21" s="1785"/>
      <c r="T21" s="1785"/>
      <c r="U21" s="1785"/>
      <c r="V21" s="1785"/>
      <c r="W21" s="1785"/>
      <c r="X21" s="1785"/>
      <c r="Y21" s="1785"/>
      <c r="Z21" s="1785"/>
      <c r="AA21" s="1785"/>
      <c r="AB21" s="1785"/>
      <c r="AC21" s="1785"/>
      <c r="AD21" s="1951"/>
      <c r="AE21" s="1951"/>
      <c r="AF21" s="1951"/>
      <c r="AG21" s="1951"/>
      <c r="AH21" s="1951"/>
      <c r="AI21" s="1951"/>
      <c r="AJ21" s="1951"/>
      <c r="AK21" s="1951"/>
    </row>
    <row r="22" spans="1:37" s="461" customFormat="1" x14ac:dyDescent="0.3">
      <c r="A22" s="460"/>
      <c r="B22" s="460"/>
      <c r="C22" s="460"/>
      <c r="D22" s="460"/>
      <c r="E22" s="460"/>
      <c r="F22" s="460"/>
      <c r="G22" s="460"/>
      <c r="H22" s="460"/>
      <c r="I22" s="460"/>
      <c r="J22" s="460"/>
      <c r="K22" s="460"/>
      <c r="L22" s="460"/>
      <c r="M22" s="460"/>
      <c r="N22" s="460"/>
      <c r="O22" s="693"/>
      <c r="P22" s="1785"/>
      <c r="Q22" s="1785"/>
      <c r="R22" s="1785"/>
      <c r="S22" s="1785"/>
      <c r="T22" s="1785"/>
      <c r="U22" s="1785"/>
      <c r="V22" s="1785"/>
      <c r="W22" s="1785"/>
      <c r="X22" s="1785"/>
      <c r="Y22" s="1785"/>
      <c r="Z22" s="1785"/>
      <c r="AA22" s="1785"/>
      <c r="AB22" s="1785"/>
      <c r="AC22" s="1785"/>
      <c r="AD22" s="1951"/>
      <c r="AE22" s="1951"/>
      <c r="AF22" s="1951"/>
      <c r="AG22" s="1951"/>
      <c r="AH22" s="1951"/>
      <c r="AI22" s="1951"/>
      <c r="AJ22" s="1951"/>
      <c r="AK22" s="1951"/>
    </row>
    <row r="23" spans="1:37" s="461" customFormat="1" x14ac:dyDescent="0.3">
      <c r="A23" s="460"/>
      <c r="B23" s="460"/>
      <c r="C23" s="460"/>
      <c r="D23" s="460"/>
      <c r="E23" s="460"/>
      <c r="F23" s="460"/>
      <c r="G23" s="460"/>
      <c r="H23" s="460"/>
      <c r="I23" s="460"/>
      <c r="J23" s="460"/>
      <c r="K23" s="460"/>
      <c r="L23" s="460"/>
      <c r="M23" s="460"/>
      <c r="N23" s="460"/>
      <c r="O23" s="693"/>
      <c r="P23" s="1785"/>
      <c r="Q23" s="1785"/>
      <c r="R23" s="1785"/>
      <c r="S23" s="1785"/>
      <c r="T23" s="1785"/>
      <c r="U23" s="1785"/>
      <c r="V23" s="1785"/>
      <c r="W23" s="1785"/>
      <c r="X23" s="1785"/>
      <c r="Y23" s="1785"/>
      <c r="Z23" s="1785"/>
      <c r="AA23" s="1785"/>
      <c r="AB23" s="1785"/>
      <c r="AC23" s="1785"/>
      <c r="AD23" s="1951"/>
      <c r="AE23" s="1951"/>
      <c r="AF23" s="1951"/>
      <c r="AG23" s="1951"/>
      <c r="AH23" s="1951"/>
      <c r="AI23" s="1951"/>
      <c r="AJ23" s="1951"/>
      <c r="AK23" s="1951"/>
    </row>
    <row r="24" spans="1:37" s="461" customFormat="1" x14ac:dyDescent="0.3">
      <c r="A24" s="460"/>
      <c r="B24" s="460"/>
      <c r="C24" s="460"/>
      <c r="D24" s="460"/>
      <c r="E24" s="460"/>
      <c r="F24" s="460"/>
      <c r="G24" s="460"/>
      <c r="H24" s="460"/>
      <c r="I24" s="460"/>
      <c r="J24" s="460"/>
      <c r="K24" s="460"/>
      <c r="L24" s="460"/>
      <c r="M24" s="460"/>
      <c r="N24" s="460"/>
      <c r="O24" s="693"/>
      <c r="P24" s="1785"/>
      <c r="Q24" s="1785"/>
      <c r="R24" s="1785"/>
      <c r="S24" s="1785"/>
      <c r="T24" s="1785"/>
      <c r="U24" s="1785"/>
      <c r="V24" s="1785"/>
      <c r="W24" s="1785"/>
      <c r="X24" s="1785"/>
      <c r="Y24" s="1785"/>
      <c r="Z24" s="1785"/>
      <c r="AA24" s="1785"/>
      <c r="AB24" s="1785"/>
      <c r="AC24" s="1785"/>
      <c r="AD24" s="1951"/>
      <c r="AE24" s="1951"/>
      <c r="AF24" s="1951"/>
      <c r="AG24" s="1951"/>
      <c r="AH24" s="1951"/>
      <c r="AI24" s="1951"/>
      <c r="AJ24" s="1951"/>
      <c r="AK24" s="1951"/>
    </row>
    <row r="25" spans="1:37" s="461" customFormat="1" x14ac:dyDescent="0.3">
      <c r="A25" s="460"/>
      <c r="B25" s="460"/>
      <c r="C25" s="460"/>
      <c r="D25" s="460"/>
      <c r="E25" s="460"/>
      <c r="F25" s="460"/>
      <c r="G25" s="460"/>
      <c r="H25" s="460"/>
      <c r="I25" s="460"/>
      <c r="J25" s="460"/>
      <c r="K25" s="460"/>
      <c r="L25" s="460"/>
      <c r="M25" s="460"/>
      <c r="N25" s="460"/>
      <c r="O25" s="693"/>
      <c r="P25" s="1785"/>
      <c r="Q25" s="1785"/>
      <c r="R25" s="1785"/>
      <c r="S25" s="1785"/>
      <c r="T25" s="1785"/>
      <c r="U25" s="1785"/>
      <c r="V25" s="1785"/>
      <c r="W25" s="1785"/>
      <c r="X25" s="1785"/>
      <c r="Y25" s="1785"/>
      <c r="Z25" s="1785"/>
      <c r="AA25" s="1785"/>
      <c r="AB25" s="1785"/>
      <c r="AC25" s="1785"/>
      <c r="AD25" s="1951"/>
      <c r="AE25" s="1951"/>
      <c r="AF25" s="1951"/>
      <c r="AG25" s="1951"/>
      <c r="AH25" s="1951"/>
      <c r="AI25" s="1951"/>
      <c r="AJ25" s="1951"/>
      <c r="AK25" s="1951"/>
    </row>
    <row r="26" spans="1:37" s="461" customFormat="1" x14ac:dyDescent="0.3">
      <c r="A26" s="460"/>
      <c r="B26" s="460"/>
      <c r="C26" s="460"/>
      <c r="D26" s="460"/>
      <c r="E26" s="460"/>
      <c r="F26" s="460"/>
      <c r="G26" s="460"/>
      <c r="H26" s="460"/>
      <c r="I26" s="460"/>
      <c r="J26" s="460"/>
      <c r="K26" s="460"/>
      <c r="L26" s="460"/>
      <c r="M26" s="460"/>
      <c r="N26" s="460"/>
      <c r="O26" s="693"/>
      <c r="P26" s="1785"/>
      <c r="Q26" s="1785"/>
      <c r="R26" s="1785"/>
      <c r="S26" s="1785"/>
      <c r="T26" s="1785"/>
      <c r="U26" s="1785"/>
      <c r="V26" s="1785"/>
      <c r="W26" s="1785"/>
      <c r="X26" s="1785"/>
      <c r="Y26" s="1785"/>
      <c r="Z26" s="1785"/>
      <c r="AA26" s="1785"/>
      <c r="AB26" s="1785"/>
      <c r="AC26" s="1785"/>
      <c r="AD26" s="1951"/>
      <c r="AE26" s="1951"/>
      <c r="AF26" s="1951"/>
      <c r="AG26" s="1951"/>
      <c r="AH26" s="1951"/>
      <c r="AI26" s="1951"/>
      <c r="AJ26" s="1951"/>
      <c r="AK26" s="1951"/>
    </row>
    <row r="27" spans="1:37" s="461" customFormat="1" x14ac:dyDescent="0.3">
      <c r="A27" s="460"/>
      <c r="B27" s="460"/>
      <c r="C27" s="460"/>
      <c r="D27" s="460"/>
      <c r="E27" s="460"/>
      <c r="F27" s="460"/>
      <c r="G27" s="460"/>
      <c r="H27" s="460"/>
      <c r="I27" s="460"/>
      <c r="J27" s="460"/>
      <c r="K27" s="460"/>
      <c r="L27" s="460"/>
      <c r="M27" s="460"/>
      <c r="N27" s="460"/>
      <c r="O27" s="693"/>
      <c r="P27" s="1785"/>
      <c r="Q27" s="1785"/>
      <c r="R27" s="1785"/>
      <c r="S27" s="1785"/>
      <c r="T27" s="1785"/>
      <c r="U27" s="1785"/>
      <c r="V27" s="1785"/>
      <c r="W27" s="1785"/>
      <c r="X27" s="1785"/>
      <c r="Y27" s="1785"/>
      <c r="Z27" s="1785"/>
      <c r="AA27" s="1785"/>
      <c r="AB27" s="1785"/>
      <c r="AC27" s="1785"/>
      <c r="AD27" s="1951"/>
      <c r="AE27" s="1951"/>
      <c r="AF27" s="1951"/>
      <c r="AG27" s="1951"/>
      <c r="AH27" s="1951"/>
      <c r="AI27" s="1951"/>
      <c r="AJ27" s="1951"/>
      <c r="AK27" s="1951"/>
    </row>
    <row r="28" spans="1:37" s="461" customFormat="1" x14ac:dyDescent="0.3">
      <c r="A28" s="460"/>
      <c r="B28" s="460"/>
      <c r="C28" s="460"/>
      <c r="D28" s="460"/>
      <c r="E28" s="460"/>
      <c r="F28" s="460"/>
      <c r="G28" s="460"/>
      <c r="H28" s="460"/>
      <c r="I28" s="460"/>
      <c r="J28" s="460"/>
      <c r="K28" s="460"/>
      <c r="L28" s="460"/>
      <c r="M28" s="460"/>
      <c r="N28" s="460"/>
      <c r="O28" s="693"/>
      <c r="P28" s="1785"/>
      <c r="Q28" s="1785"/>
      <c r="R28" s="1785"/>
      <c r="S28" s="1785"/>
      <c r="T28" s="1785"/>
      <c r="U28" s="1785"/>
      <c r="V28" s="1785"/>
      <c r="W28" s="1785"/>
      <c r="X28" s="1785"/>
      <c r="Y28" s="1785"/>
      <c r="Z28" s="1785"/>
      <c r="AA28" s="1785"/>
      <c r="AB28" s="1785"/>
      <c r="AC28" s="1785"/>
      <c r="AD28" s="1951"/>
      <c r="AE28" s="1951"/>
      <c r="AF28" s="1951"/>
      <c r="AG28" s="1951"/>
      <c r="AH28" s="1951"/>
      <c r="AI28" s="1951"/>
      <c r="AJ28" s="1951"/>
      <c r="AK28" s="1951"/>
    </row>
    <row r="29" spans="1:37" s="461" customFormat="1" x14ac:dyDescent="0.3">
      <c r="A29" s="460"/>
      <c r="B29" s="460"/>
      <c r="C29" s="460"/>
      <c r="D29" s="460"/>
      <c r="E29" s="460"/>
      <c r="F29" s="460"/>
      <c r="G29" s="460"/>
      <c r="H29" s="460"/>
      <c r="I29" s="460"/>
      <c r="J29" s="460"/>
      <c r="K29" s="460"/>
      <c r="L29" s="460"/>
      <c r="M29" s="460"/>
      <c r="N29" s="460"/>
      <c r="O29" s="693"/>
      <c r="P29" s="1785"/>
      <c r="Q29" s="1785"/>
      <c r="R29" s="1785"/>
      <c r="S29" s="1785"/>
      <c r="T29" s="1785"/>
      <c r="U29" s="1785"/>
      <c r="V29" s="1785"/>
      <c r="W29" s="1785"/>
      <c r="X29" s="1785"/>
      <c r="Y29" s="1785"/>
      <c r="Z29" s="1785"/>
      <c r="AA29" s="1785"/>
      <c r="AB29" s="1785"/>
      <c r="AC29" s="1785"/>
      <c r="AD29" s="1951"/>
      <c r="AE29" s="1951"/>
      <c r="AF29" s="1951"/>
      <c r="AG29" s="1951"/>
      <c r="AH29" s="1951"/>
      <c r="AI29" s="1951"/>
      <c r="AJ29" s="1951"/>
      <c r="AK29" s="1951"/>
    </row>
    <row r="30" spans="1:37" s="461" customFormat="1" x14ac:dyDescent="0.3">
      <c r="A30" s="460"/>
      <c r="B30" s="460"/>
      <c r="C30" s="460"/>
      <c r="D30" s="460"/>
      <c r="E30" s="460"/>
      <c r="F30" s="460"/>
      <c r="G30" s="460"/>
      <c r="H30" s="460"/>
      <c r="I30" s="460"/>
      <c r="J30" s="460"/>
      <c r="K30" s="460"/>
      <c r="L30" s="460"/>
      <c r="M30" s="460"/>
      <c r="N30" s="460"/>
      <c r="O30" s="693"/>
      <c r="P30" s="1785"/>
      <c r="Q30" s="1785"/>
      <c r="R30" s="1785"/>
      <c r="S30" s="1785"/>
      <c r="T30" s="1785"/>
      <c r="U30" s="1785"/>
      <c r="V30" s="1785"/>
      <c r="W30" s="1785"/>
      <c r="X30" s="1785"/>
      <c r="Y30" s="1785"/>
      <c r="Z30" s="1785"/>
      <c r="AA30" s="1785"/>
      <c r="AB30" s="1785"/>
      <c r="AC30" s="1785"/>
      <c r="AD30" s="1951"/>
      <c r="AE30" s="1951"/>
      <c r="AF30" s="1951"/>
      <c r="AG30" s="1951"/>
      <c r="AH30" s="1951"/>
      <c r="AI30" s="1951"/>
      <c r="AJ30" s="1951"/>
      <c r="AK30" s="1951"/>
    </row>
    <row r="31" spans="1:37" s="461" customFormat="1" x14ac:dyDescent="0.3">
      <c r="A31" s="693"/>
      <c r="B31" s="705"/>
      <c r="C31" s="705"/>
      <c r="D31" s="705"/>
      <c r="E31" s="705"/>
      <c r="F31" s="705"/>
      <c r="G31" s="705"/>
      <c r="H31" s="705"/>
      <c r="I31" s="705"/>
      <c r="J31" s="705"/>
      <c r="K31" s="705"/>
      <c r="L31" s="705"/>
      <c r="M31" s="705"/>
      <c r="N31" s="693"/>
      <c r="O31" s="693"/>
      <c r="P31" s="1785"/>
      <c r="Q31" s="1785"/>
      <c r="R31" s="1785"/>
      <c r="S31" s="1785"/>
      <c r="T31" s="1785"/>
      <c r="U31" s="1785"/>
      <c r="V31" s="1785"/>
      <c r="W31" s="1785"/>
      <c r="X31" s="1785"/>
      <c r="Y31" s="1785"/>
      <c r="Z31" s="1785"/>
      <c r="AA31" s="1785"/>
      <c r="AB31" s="1785"/>
      <c r="AC31" s="1785"/>
      <c r="AD31" s="1951"/>
      <c r="AE31" s="1951"/>
      <c r="AF31" s="1951"/>
      <c r="AG31" s="1951"/>
      <c r="AH31" s="1951"/>
      <c r="AI31" s="1951"/>
      <c r="AJ31" s="1951"/>
      <c r="AK31" s="1951"/>
    </row>
    <row r="32" spans="1:37" s="461" customFormat="1" x14ac:dyDescent="0.3">
      <c r="A32" s="693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693"/>
      <c r="O32" s="693"/>
      <c r="P32" s="1785"/>
      <c r="Q32" s="1785"/>
      <c r="R32" s="1785"/>
      <c r="S32" s="1785"/>
      <c r="T32" s="1785"/>
      <c r="U32" s="1785"/>
      <c r="V32" s="1785"/>
      <c r="W32" s="1785"/>
      <c r="X32" s="1785"/>
      <c r="Y32" s="1785"/>
      <c r="Z32" s="1785"/>
      <c r="AA32" s="1785"/>
      <c r="AB32" s="1785"/>
      <c r="AC32" s="1785"/>
      <c r="AD32" s="1951"/>
      <c r="AE32" s="1951"/>
      <c r="AF32" s="1951"/>
      <c r="AG32" s="1951"/>
      <c r="AH32" s="1951"/>
      <c r="AI32" s="1951"/>
      <c r="AJ32" s="1951"/>
      <c r="AK32" s="1951"/>
    </row>
    <row r="33" spans="1:37" s="461" customFormat="1" x14ac:dyDescent="0.3">
      <c r="A33" s="693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693"/>
      <c r="O33" s="693"/>
      <c r="P33" s="1785"/>
      <c r="Q33" s="1785"/>
      <c r="R33" s="1785"/>
      <c r="S33" s="1785"/>
      <c r="T33" s="1785"/>
      <c r="U33" s="1785"/>
      <c r="V33" s="1785"/>
      <c r="W33" s="1785"/>
      <c r="X33" s="1785"/>
      <c r="Y33" s="1785"/>
      <c r="Z33" s="1785"/>
      <c r="AA33" s="1785"/>
      <c r="AB33" s="1785"/>
      <c r="AC33" s="1785"/>
      <c r="AD33" s="1951"/>
      <c r="AE33" s="1951"/>
      <c r="AF33" s="1951"/>
      <c r="AG33" s="1951"/>
      <c r="AH33" s="1951"/>
      <c r="AI33" s="1951"/>
      <c r="AJ33" s="1951"/>
      <c r="AK33" s="1951"/>
    </row>
    <row r="34" spans="1:37" s="461" customFormat="1" x14ac:dyDescent="0.3">
      <c r="A34" s="693"/>
      <c r="B34" s="705"/>
      <c r="C34" s="705"/>
      <c r="D34" s="705"/>
      <c r="E34" s="705"/>
      <c r="F34" s="705"/>
      <c r="G34" s="705"/>
      <c r="H34" s="705"/>
      <c r="I34" s="705"/>
      <c r="J34" s="705"/>
      <c r="K34" s="705"/>
      <c r="L34" s="705"/>
      <c r="M34" s="705"/>
      <c r="N34" s="693"/>
      <c r="O34" s="693"/>
      <c r="P34" s="1785"/>
      <c r="Q34" s="1785"/>
      <c r="R34" s="1785"/>
      <c r="S34" s="1785"/>
      <c r="T34" s="1785"/>
      <c r="U34" s="1785"/>
      <c r="V34" s="1785"/>
      <c r="W34" s="1785"/>
      <c r="X34" s="1785"/>
      <c r="Y34" s="1785"/>
      <c r="Z34" s="1785"/>
      <c r="AA34" s="1785"/>
      <c r="AB34" s="1785"/>
      <c r="AC34" s="1785"/>
      <c r="AD34" s="1951"/>
      <c r="AE34" s="1951"/>
      <c r="AF34" s="1951"/>
      <c r="AG34" s="1951"/>
      <c r="AH34" s="1951"/>
      <c r="AI34" s="1951"/>
      <c r="AJ34" s="1951"/>
      <c r="AK34" s="1951"/>
    </row>
    <row r="35" spans="1:37" s="461" customFormat="1" x14ac:dyDescent="0.3">
      <c r="A35" s="693"/>
      <c r="B35" s="705"/>
      <c r="C35" s="705"/>
      <c r="D35" s="705"/>
      <c r="E35" s="705"/>
      <c r="F35" s="705"/>
      <c r="G35" s="705"/>
      <c r="H35" s="705"/>
      <c r="I35" s="705"/>
      <c r="J35" s="705"/>
      <c r="K35" s="705"/>
      <c r="L35" s="705"/>
      <c r="M35" s="705"/>
      <c r="N35" s="693"/>
      <c r="O35" s="693"/>
      <c r="P35" s="1785"/>
      <c r="Q35" s="1785"/>
      <c r="R35" s="1785"/>
      <c r="S35" s="1785"/>
      <c r="T35" s="1785"/>
      <c r="U35" s="1785"/>
      <c r="V35" s="1785"/>
      <c r="W35" s="1785"/>
      <c r="X35" s="1785"/>
      <c r="Y35" s="1785"/>
      <c r="Z35" s="1785"/>
      <c r="AA35" s="1785"/>
      <c r="AB35" s="1785"/>
      <c r="AC35" s="1785"/>
      <c r="AD35" s="1951"/>
      <c r="AE35" s="1951"/>
      <c r="AF35" s="1951"/>
      <c r="AG35" s="1951"/>
      <c r="AH35" s="1951"/>
      <c r="AI35" s="1951"/>
      <c r="AJ35" s="1951"/>
      <c r="AK35" s="1951"/>
    </row>
    <row r="36" spans="1:37" s="461" customFormat="1" x14ac:dyDescent="0.3">
      <c r="A36" s="693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693"/>
      <c r="O36" s="693"/>
      <c r="P36" s="1785"/>
      <c r="Q36" s="1785"/>
      <c r="R36" s="1785"/>
      <c r="S36" s="1785"/>
      <c r="T36" s="1785"/>
      <c r="U36" s="1785"/>
      <c r="V36" s="1785"/>
      <c r="W36" s="1785"/>
      <c r="X36" s="1785"/>
      <c r="Y36" s="1785"/>
      <c r="Z36" s="1785"/>
      <c r="AA36" s="1785"/>
      <c r="AB36" s="1785"/>
      <c r="AC36" s="1785"/>
      <c r="AD36" s="1951"/>
      <c r="AE36" s="1951"/>
      <c r="AF36" s="1951"/>
      <c r="AG36" s="1951"/>
      <c r="AH36" s="1951"/>
      <c r="AI36" s="1951"/>
      <c r="AJ36" s="1951"/>
      <c r="AK36" s="1951"/>
    </row>
    <row r="37" spans="1:37" s="461" customFormat="1" x14ac:dyDescent="0.3">
      <c r="A37" s="693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693"/>
      <c r="O37" s="693"/>
      <c r="P37" s="1785"/>
      <c r="Q37" s="1785"/>
      <c r="R37" s="1785"/>
      <c r="S37" s="1785"/>
      <c r="T37" s="1785"/>
      <c r="U37" s="1785"/>
      <c r="V37" s="1785"/>
      <c r="W37" s="1785"/>
      <c r="X37" s="1785"/>
      <c r="Y37" s="1785"/>
      <c r="Z37" s="1785"/>
      <c r="AA37" s="1785"/>
      <c r="AB37" s="1785"/>
      <c r="AC37" s="1785"/>
      <c r="AD37" s="1951"/>
      <c r="AE37" s="1951"/>
      <c r="AF37" s="1951"/>
      <c r="AG37" s="1951"/>
      <c r="AH37" s="1951"/>
      <c r="AI37" s="1951"/>
      <c r="AJ37" s="1951"/>
      <c r="AK37" s="1951"/>
    </row>
    <row r="38" spans="1:37" s="461" customFormat="1" x14ac:dyDescent="0.3">
      <c r="A38" s="693"/>
      <c r="B38" s="705"/>
      <c r="C38" s="705"/>
      <c r="D38" s="705"/>
      <c r="E38" s="705"/>
      <c r="F38" s="705"/>
      <c r="G38" s="705"/>
      <c r="H38" s="705"/>
      <c r="I38" s="705"/>
      <c r="J38" s="705"/>
      <c r="K38" s="705"/>
      <c r="L38" s="705"/>
      <c r="M38" s="705"/>
      <c r="N38" s="693"/>
      <c r="O38" s="693"/>
      <c r="P38" s="1785"/>
      <c r="Q38" s="1785"/>
      <c r="R38" s="1785"/>
      <c r="S38" s="1785"/>
      <c r="T38" s="1785"/>
      <c r="U38" s="1785"/>
      <c r="V38" s="1785"/>
      <c r="W38" s="1785"/>
      <c r="X38" s="1785"/>
      <c r="Y38" s="1785"/>
      <c r="Z38" s="1785"/>
      <c r="AA38" s="1785"/>
      <c r="AB38" s="1785"/>
      <c r="AC38" s="1785"/>
      <c r="AD38" s="1951"/>
      <c r="AE38" s="1951"/>
      <c r="AF38" s="1951"/>
      <c r="AG38" s="1951"/>
      <c r="AH38" s="1951"/>
      <c r="AI38" s="1951"/>
      <c r="AJ38" s="1951"/>
      <c r="AK38" s="1951"/>
    </row>
    <row r="39" spans="1:37" s="461" customFormat="1" ht="13.5" x14ac:dyDescent="0.25">
      <c r="A39" s="693"/>
      <c r="B39" s="705"/>
      <c r="C39" s="705"/>
      <c r="D39" s="705"/>
      <c r="E39" s="705"/>
      <c r="F39" s="705"/>
      <c r="G39" s="705"/>
      <c r="H39" s="705"/>
      <c r="I39" s="705"/>
      <c r="J39" s="705"/>
      <c r="K39" s="705"/>
      <c r="L39" s="705"/>
      <c r="M39" s="705"/>
      <c r="N39" s="693"/>
      <c r="O39" s="693"/>
      <c r="P39" s="2100"/>
      <c r="Q39" s="2100"/>
      <c r="R39" s="2100"/>
      <c r="S39" s="2100"/>
      <c r="T39" s="2100"/>
      <c r="U39" s="2100"/>
      <c r="V39" s="2100"/>
      <c r="W39" s="2100"/>
      <c r="X39" s="2100"/>
      <c r="Y39" s="2100"/>
      <c r="Z39" s="2090"/>
      <c r="AA39" s="2090"/>
      <c r="AB39" s="2090"/>
      <c r="AC39" s="2090"/>
      <c r="AD39" s="1951"/>
      <c r="AE39" s="1951"/>
      <c r="AF39" s="1951"/>
      <c r="AG39" s="1951"/>
      <c r="AH39" s="1951"/>
      <c r="AI39" s="1951"/>
      <c r="AJ39" s="1951"/>
      <c r="AK39" s="1951"/>
    </row>
    <row r="40" spans="1:37" s="461" customFormat="1" ht="13.5" x14ac:dyDescent="0.25">
      <c r="A40" s="693"/>
      <c r="B40" s="705"/>
      <c r="C40" s="705"/>
      <c r="D40" s="705"/>
      <c r="E40" s="705"/>
      <c r="F40" s="705"/>
      <c r="G40" s="705"/>
      <c r="H40" s="705"/>
      <c r="I40" s="705"/>
      <c r="J40" s="705"/>
      <c r="K40" s="705"/>
      <c r="L40" s="705"/>
      <c r="M40" s="705"/>
      <c r="N40" s="693"/>
      <c r="O40" s="693"/>
      <c r="P40" s="2100"/>
      <c r="Q40" s="2100"/>
      <c r="R40" s="2100"/>
      <c r="S40" s="2100"/>
      <c r="T40" s="2100"/>
      <c r="U40" s="2100"/>
      <c r="V40" s="2100"/>
      <c r="W40" s="2100"/>
      <c r="X40" s="2100"/>
      <c r="Y40" s="2100"/>
      <c r="Z40" s="2090"/>
      <c r="AA40" s="2090"/>
      <c r="AB40" s="2090"/>
      <c r="AC40" s="2090"/>
      <c r="AD40" s="1951"/>
      <c r="AE40" s="1951"/>
      <c r="AF40" s="1951"/>
      <c r="AG40" s="1951"/>
      <c r="AH40" s="1951"/>
      <c r="AI40" s="1951"/>
      <c r="AJ40" s="1951"/>
      <c r="AK40" s="1951"/>
    </row>
    <row r="41" spans="1:37" s="461" customFormat="1" ht="13.5" x14ac:dyDescent="0.25">
      <c r="A41" s="693"/>
      <c r="B41" s="705"/>
      <c r="C41" s="705"/>
      <c r="D41" s="705"/>
      <c r="E41" s="705"/>
      <c r="F41" s="705"/>
      <c r="G41" s="705"/>
      <c r="H41" s="705"/>
      <c r="I41" s="705"/>
      <c r="J41" s="705"/>
      <c r="K41" s="705"/>
      <c r="L41" s="705"/>
      <c r="M41" s="705"/>
      <c r="N41" s="693"/>
      <c r="O41" s="693"/>
      <c r="P41" s="2100"/>
      <c r="Q41" s="2100"/>
      <c r="R41" s="2100"/>
      <c r="S41" s="2100"/>
      <c r="T41" s="2100"/>
      <c r="U41" s="2100"/>
      <c r="V41" s="2100"/>
      <c r="W41" s="2100"/>
      <c r="X41" s="2100"/>
      <c r="Y41" s="2100"/>
      <c r="Z41" s="2090"/>
      <c r="AA41" s="2090"/>
      <c r="AB41" s="2090"/>
      <c r="AC41" s="2090"/>
      <c r="AD41" s="1951"/>
      <c r="AE41" s="1951"/>
      <c r="AF41" s="1951"/>
      <c r="AG41" s="1951"/>
      <c r="AH41" s="1951"/>
      <c r="AI41" s="1951"/>
      <c r="AJ41" s="1951"/>
      <c r="AK41" s="1951"/>
    </row>
    <row r="42" spans="1:37" s="461" customFormat="1" ht="13.5" x14ac:dyDescent="0.25">
      <c r="A42" s="693"/>
      <c r="B42" s="705"/>
      <c r="C42" s="705"/>
      <c r="D42" s="705"/>
      <c r="E42" s="705"/>
      <c r="F42" s="705"/>
      <c r="G42" s="705"/>
      <c r="H42" s="705"/>
      <c r="I42" s="705"/>
      <c r="J42" s="705"/>
      <c r="K42" s="705"/>
      <c r="L42" s="705"/>
      <c r="M42" s="705"/>
      <c r="N42" s="693"/>
      <c r="O42" s="693"/>
      <c r="P42" s="2100"/>
      <c r="Q42" s="2100"/>
      <c r="R42" s="2100"/>
      <c r="S42" s="2100"/>
      <c r="T42" s="2100"/>
      <c r="U42" s="2100"/>
      <c r="V42" s="2100"/>
      <c r="W42" s="2100"/>
      <c r="X42" s="2100"/>
      <c r="Y42" s="2100"/>
      <c r="Z42" s="2090"/>
      <c r="AA42" s="2090"/>
      <c r="AB42" s="2090"/>
      <c r="AC42" s="2090"/>
      <c r="AD42" s="1951"/>
      <c r="AE42" s="1951"/>
      <c r="AF42" s="1951"/>
      <c r="AG42" s="1951"/>
      <c r="AH42" s="1951"/>
      <c r="AI42" s="1951"/>
      <c r="AJ42" s="1951"/>
      <c r="AK42" s="1951"/>
    </row>
    <row r="43" spans="1:37" s="461" customFormat="1" ht="13.5" x14ac:dyDescent="0.25">
      <c r="A43" s="693"/>
      <c r="B43" s="705"/>
      <c r="C43" s="705"/>
      <c r="D43" s="705"/>
      <c r="E43" s="705"/>
      <c r="F43" s="705"/>
      <c r="G43" s="705"/>
      <c r="H43" s="705"/>
      <c r="I43" s="705"/>
      <c r="J43" s="705"/>
      <c r="K43" s="705"/>
      <c r="L43" s="705"/>
      <c r="M43" s="705"/>
      <c r="N43" s="693"/>
      <c r="O43" s="693"/>
      <c r="P43" s="2100"/>
      <c r="Q43" s="2100"/>
      <c r="R43" s="2100"/>
      <c r="S43" s="2100"/>
      <c r="T43" s="2100"/>
      <c r="U43" s="2100"/>
      <c r="V43" s="2100"/>
      <c r="W43" s="2100"/>
      <c r="X43" s="2100"/>
      <c r="Y43" s="2100"/>
      <c r="Z43" s="2090"/>
      <c r="AA43" s="2090"/>
      <c r="AB43" s="2090"/>
      <c r="AC43" s="2090"/>
      <c r="AD43" s="1951"/>
      <c r="AE43" s="1951"/>
      <c r="AF43" s="1951"/>
      <c r="AG43" s="1951"/>
      <c r="AH43" s="1951"/>
      <c r="AI43" s="1951"/>
      <c r="AJ43" s="1951"/>
      <c r="AK43" s="1951"/>
    </row>
    <row r="44" spans="1:37" s="461" customFormat="1" ht="13.5" x14ac:dyDescent="0.25">
      <c r="A44" s="693"/>
      <c r="B44" s="705"/>
      <c r="C44" s="705"/>
      <c r="D44" s="705"/>
      <c r="E44" s="705"/>
      <c r="F44" s="705"/>
      <c r="G44" s="705"/>
      <c r="H44" s="705"/>
      <c r="I44" s="705"/>
      <c r="J44" s="705"/>
      <c r="K44" s="705"/>
      <c r="L44" s="705"/>
      <c r="M44" s="705"/>
      <c r="N44" s="693"/>
      <c r="O44" s="693"/>
      <c r="P44" s="2100"/>
      <c r="Q44" s="2100"/>
      <c r="R44" s="2100"/>
      <c r="S44" s="2100"/>
      <c r="T44" s="2100"/>
      <c r="U44" s="2100"/>
      <c r="V44" s="2100"/>
      <c r="W44" s="2100"/>
      <c r="X44" s="2100"/>
      <c r="Y44" s="2100"/>
      <c r="Z44" s="2090"/>
      <c r="AA44" s="2090"/>
      <c r="AB44" s="2090"/>
      <c r="AC44" s="2090"/>
      <c r="AD44" s="1951"/>
      <c r="AE44" s="1951"/>
      <c r="AF44" s="1951"/>
      <c r="AG44" s="1951"/>
      <c r="AH44" s="1951"/>
      <c r="AI44" s="1951"/>
      <c r="AJ44" s="1951"/>
      <c r="AK44" s="1951"/>
    </row>
    <row r="45" spans="1:37" s="461" customFormat="1" ht="13.5" x14ac:dyDescent="0.25">
      <c r="A45" s="693"/>
      <c r="B45" s="705"/>
      <c r="C45" s="705"/>
      <c r="D45" s="705"/>
      <c r="E45" s="705"/>
      <c r="F45" s="705"/>
      <c r="G45" s="705"/>
      <c r="H45" s="705"/>
      <c r="I45" s="705"/>
      <c r="J45" s="705"/>
      <c r="K45" s="705"/>
      <c r="L45" s="705"/>
      <c r="M45" s="705"/>
      <c r="N45" s="693"/>
      <c r="O45" s="693"/>
      <c r="P45" s="2100"/>
      <c r="Q45" s="2100"/>
      <c r="R45" s="2100"/>
      <c r="S45" s="2100"/>
      <c r="T45" s="2100"/>
      <c r="U45" s="2100"/>
      <c r="V45" s="2100"/>
      <c r="W45" s="2100"/>
      <c r="X45" s="2100"/>
      <c r="Y45" s="2100"/>
      <c r="Z45" s="2090"/>
      <c r="AA45" s="2090"/>
      <c r="AB45" s="2090"/>
      <c r="AC45" s="2090"/>
      <c r="AD45" s="1951"/>
      <c r="AE45" s="1951"/>
      <c r="AF45" s="1951"/>
      <c r="AG45" s="1951"/>
      <c r="AH45" s="1951"/>
      <c r="AI45" s="1951"/>
      <c r="AJ45" s="1951"/>
      <c r="AK45" s="1951"/>
    </row>
    <row r="46" spans="1:37" s="461" customFormat="1" ht="13.5" x14ac:dyDescent="0.25">
      <c r="A46" s="693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693"/>
      <c r="O46" s="693"/>
      <c r="P46" s="2100"/>
      <c r="Q46" s="2100"/>
      <c r="R46" s="2100"/>
      <c r="S46" s="2100"/>
      <c r="T46" s="2100"/>
      <c r="U46" s="2100"/>
      <c r="V46" s="2100"/>
      <c r="W46" s="2100"/>
      <c r="X46" s="2100"/>
      <c r="Y46" s="2100"/>
      <c r="Z46" s="2090"/>
      <c r="AA46" s="2090"/>
      <c r="AB46" s="2090"/>
      <c r="AC46" s="2090"/>
      <c r="AD46" s="1951"/>
      <c r="AE46" s="1951"/>
      <c r="AF46" s="1951"/>
      <c r="AG46" s="1951"/>
      <c r="AH46" s="1951"/>
      <c r="AI46" s="1951"/>
      <c r="AJ46" s="1951"/>
      <c r="AK46" s="1951"/>
    </row>
    <row r="47" spans="1:37" s="461" customFormat="1" ht="13.5" x14ac:dyDescent="0.25">
      <c r="A47" s="693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693"/>
      <c r="O47" s="693"/>
      <c r="P47" s="2100"/>
      <c r="Q47" s="2100"/>
      <c r="R47" s="2100"/>
      <c r="S47" s="2100"/>
      <c r="T47" s="2100"/>
      <c r="U47" s="2100"/>
      <c r="V47" s="2100"/>
      <c r="W47" s="2100"/>
      <c r="X47" s="2100"/>
      <c r="Y47" s="2100"/>
      <c r="Z47" s="2090"/>
      <c r="AA47" s="2090"/>
      <c r="AB47" s="2090"/>
      <c r="AC47" s="2090"/>
      <c r="AD47" s="1951"/>
      <c r="AE47" s="1951"/>
      <c r="AF47" s="1951"/>
      <c r="AG47" s="1951"/>
      <c r="AH47" s="1951"/>
      <c r="AI47" s="1951"/>
      <c r="AJ47" s="1951"/>
      <c r="AK47" s="1951"/>
    </row>
    <row r="48" spans="1:37" s="461" customFormat="1" ht="13.5" x14ac:dyDescent="0.25">
      <c r="A48" s="693"/>
      <c r="B48" s="705"/>
      <c r="C48" s="705"/>
      <c r="D48" s="705"/>
      <c r="E48" s="705"/>
      <c r="F48" s="705"/>
      <c r="G48" s="705"/>
      <c r="H48" s="705"/>
      <c r="I48" s="705"/>
      <c r="J48" s="705"/>
      <c r="K48" s="705"/>
      <c r="L48" s="705"/>
      <c r="M48" s="705"/>
      <c r="N48" s="693"/>
      <c r="O48" s="693"/>
      <c r="P48" s="2100"/>
      <c r="Q48" s="2100"/>
      <c r="R48" s="2100"/>
      <c r="S48" s="2100"/>
      <c r="T48" s="2100"/>
      <c r="U48" s="2100"/>
      <c r="V48" s="2100"/>
      <c r="W48" s="2100"/>
      <c r="X48" s="2100"/>
      <c r="Y48" s="2100"/>
      <c r="Z48" s="2090"/>
      <c r="AA48" s="2090"/>
      <c r="AB48" s="2090"/>
      <c r="AC48" s="2090"/>
      <c r="AD48" s="1951"/>
      <c r="AE48" s="1951"/>
      <c r="AF48" s="1951"/>
      <c r="AG48" s="1951"/>
      <c r="AH48" s="1951"/>
      <c r="AI48" s="1951"/>
      <c r="AJ48" s="1951"/>
      <c r="AK48" s="1951"/>
    </row>
    <row r="49" spans="1:37" s="461" customFormat="1" ht="13.5" x14ac:dyDescent="0.25">
      <c r="A49" s="693"/>
      <c r="B49" s="705"/>
      <c r="C49" s="705"/>
      <c r="D49" s="705"/>
      <c r="E49" s="705"/>
      <c r="F49" s="705"/>
      <c r="G49" s="705"/>
      <c r="H49" s="705"/>
      <c r="I49" s="705"/>
      <c r="J49" s="705"/>
      <c r="K49" s="705"/>
      <c r="L49" s="705"/>
      <c r="M49" s="705"/>
      <c r="N49" s="693"/>
      <c r="O49" s="693"/>
      <c r="P49" s="2100"/>
      <c r="Q49" s="2100"/>
      <c r="R49" s="2100"/>
      <c r="S49" s="2100"/>
      <c r="T49" s="2100"/>
      <c r="U49" s="2100"/>
      <c r="V49" s="2100"/>
      <c r="W49" s="2100"/>
      <c r="X49" s="2100"/>
      <c r="Y49" s="2100"/>
      <c r="Z49" s="2090"/>
      <c r="AA49" s="2090"/>
      <c r="AB49" s="2090"/>
      <c r="AC49" s="2090"/>
      <c r="AD49" s="1951"/>
      <c r="AE49" s="1951"/>
      <c r="AF49" s="1951"/>
      <c r="AG49" s="1951"/>
      <c r="AH49" s="1951"/>
      <c r="AI49" s="1951"/>
      <c r="AJ49" s="1951"/>
      <c r="AK49" s="1951"/>
    </row>
    <row r="50" spans="1:37" s="461" customFormat="1" ht="13.5" x14ac:dyDescent="0.25">
      <c r="A50" s="693"/>
      <c r="B50" s="705"/>
      <c r="C50" s="705"/>
      <c r="D50" s="705"/>
      <c r="E50" s="705"/>
      <c r="F50" s="705"/>
      <c r="G50" s="705"/>
      <c r="H50" s="705"/>
      <c r="I50" s="705"/>
      <c r="J50" s="705"/>
      <c r="K50" s="705"/>
      <c r="L50" s="705"/>
      <c r="M50" s="705"/>
      <c r="N50" s="693"/>
      <c r="O50" s="693"/>
      <c r="P50" s="2100"/>
      <c r="Q50" s="2100"/>
      <c r="R50" s="2100"/>
      <c r="S50" s="2100"/>
      <c r="T50" s="2100"/>
      <c r="U50" s="2100"/>
      <c r="V50" s="2100"/>
      <c r="W50" s="2100"/>
      <c r="X50" s="2100"/>
      <c r="Y50" s="2100"/>
      <c r="Z50" s="2090"/>
      <c r="AA50" s="2090"/>
      <c r="AB50" s="2090"/>
      <c r="AC50" s="2090"/>
      <c r="AD50" s="1951"/>
      <c r="AE50" s="1951"/>
      <c r="AF50" s="1951"/>
      <c r="AG50" s="1951"/>
      <c r="AH50" s="1951"/>
      <c r="AI50" s="1951"/>
      <c r="AJ50" s="1951"/>
      <c r="AK50" s="1951"/>
    </row>
    <row r="51" spans="1:37" s="461" customFormat="1" ht="13.5" x14ac:dyDescent="0.25">
      <c r="A51" s="693"/>
      <c r="B51" s="705"/>
      <c r="C51" s="705"/>
      <c r="D51" s="705"/>
      <c r="E51" s="705"/>
      <c r="F51" s="705"/>
      <c r="G51" s="705"/>
      <c r="H51" s="705"/>
      <c r="I51" s="705"/>
      <c r="J51" s="705"/>
      <c r="K51" s="705"/>
      <c r="L51" s="705"/>
      <c r="M51" s="705"/>
      <c r="N51" s="693"/>
      <c r="O51" s="693"/>
      <c r="P51" s="2100"/>
      <c r="Q51" s="2100"/>
      <c r="R51" s="2100"/>
      <c r="S51" s="2100"/>
      <c r="T51" s="2100"/>
      <c r="U51" s="2100"/>
      <c r="V51" s="2100"/>
      <c r="W51" s="2100"/>
      <c r="X51" s="2100"/>
      <c r="Y51" s="2100"/>
      <c r="Z51" s="2090"/>
      <c r="AA51" s="2090"/>
      <c r="AB51" s="2090"/>
      <c r="AC51" s="2090"/>
      <c r="AD51" s="1951"/>
      <c r="AE51" s="1951"/>
      <c r="AF51" s="1951"/>
      <c r="AG51" s="1951"/>
      <c r="AH51" s="1951"/>
      <c r="AI51" s="1951"/>
      <c r="AJ51" s="1951"/>
      <c r="AK51" s="1951"/>
    </row>
    <row r="52" spans="1:37" s="461" customFormat="1" ht="18" x14ac:dyDescent="0.25">
      <c r="A52" s="694" t="s">
        <v>1563</v>
      </c>
      <c r="B52" s="705"/>
      <c r="C52" s="705"/>
      <c r="D52" s="705"/>
      <c r="E52" s="705"/>
      <c r="F52" s="705"/>
      <c r="G52" s="705"/>
      <c r="H52" s="705"/>
      <c r="I52" s="705"/>
      <c r="J52" s="705"/>
      <c r="K52" s="705"/>
      <c r="L52" s="705"/>
      <c r="M52" s="705"/>
      <c r="N52" s="693"/>
      <c r="O52" s="693"/>
      <c r="P52" s="2100"/>
      <c r="Q52" s="2100"/>
      <c r="R52" s="2100"/>
      <c r="S52" s="2100"/>
      <c r="T52" s="2100"/>
      <c r="U52" s="2100"/>
      <c r="V52" s="2100"/>
      <c r="W52" s="2100"/>
      <c r="X52" s="2100"/>
      <c r="Y52" s="2100"/>
      <c r="Z52" s="2090"/>
      <c r="AA52" s="2090"/>
      <c r="AB52" s="2090"/>
      <c r="AC52" s="2090"/>
      <c r="AD52" s="1951"/>
      <c r="AE52" s="1951"/>
      <c r="AF52" s="1951"/>
      <c r="AG52" s="1951"/>
      <c r="AH52" s="1951"/>
      <c r="AI52" s="1951"/>
      <c r="AJ52" s="1951"/>
      <c r="AK52" s="1951"/>
    </row>
    <row r="53" spans="1:37" s="461" customFormat="1" ht="13.5" x14ac:dyDescent="0.25">
      <c r="A53" s="693"/>
      <c r="B53" s="705"/>
      <c r="C53" s="705"/>
      <c r="D53" s="705"/>
      <c r="E53" s="705"/>
      <c r="F53" s="705"/>
      <c r="G53" s="705"/>
      <c r="H53" s="705"/>
      <c r="I53" s="705"/>
      <c r="J53" s="705"/>
      <c r="K53" s="705"/>
      <c r="L53" s="705"/>
      <c r="M53" s="705"/>
      <c r="N53" s="693"/>
      <c r="O53" s="693"/>
      <c r="P53" s="2100"/>
      <c r="Q53" s="2100"/>
      <c r="R53" s="2100"/>
      <c r="S53" s="2100"/>
      <c r="T53" s="2100"/>
      <c r="U53" s="2100"/>
      <c r="V53" s="2100"/>
      <c r="W53" s="2100"/>
      <c r="X53" s="2100"/>
      <c r="Y53" s="2100"/>
      <c r="Z53" s="2090"/>
      <c r="AA53" s="2090"/>
      <c r="AB53" s="2090"/>
      <c r="AC53" s="2090"/>
      <c r="AD53" s="1951"/>
      <c r="AE53" s="1951"/>
      <c r="AF53" s="1951"/>
      <c r="AG53" s="1951"/>
      <c r="AH53" s="1951"/>
      <c r="AI53" s="1951"/>
      <c r="AJ53" s="1951"/>
      <c r="AK53" s="1951"/>
    </row>
    <row r="54" spans="1:37" s="461" customFormat="1" x14ac:dyDescent="0.3">
      <c r="A54" s="693"/>
      <c r="B54" s="705"/>
      <c r="C54" s="705"/>
      <c r="D54" s="705"/>
      <c r="E54" s="705"/>
      <c r="F54" s="705"/>
      <c r="G54" s="705"/>
      <c r="H54" s="705"/>
      <c r="I54" s="705"/>
      <c r="J54" s="705"/>
      <c r="K54" s="705"/>
      <c r="L54" s="705"/>
      <c r="M54" s="705"/>
      <c r="N54" s="693"/>
      <c r="O54" s="693"/>
      <c r="P54" s="1785" t="s">
        <v>3</v>
      </c>
      <c r="Q54" s="1785" t="s">
        <v>4</v>
      </c>
      <c r="R54" s="2100"/>
      <c r="S54" s="2100"/>
      <c r="T54" s="2100"/>
      <c r="U54" s="2100"/>
      <c r="V54" s="2100"/>
      <c r="W54" s="2100"/>
      <c r="X54" s="2100"/>
      <c r="Y54" s="2100"/>
      <c r="Z54" s="2090"/>
      <c r="AA54" s="2090"/>
      <c r="AB54" s="2090"/>
      <c r="AC54" s="2090"/>
      <c r="AD54" s="1951"/>
      <c r="AE54" s="1951"/>
      <c r="AF54" s="1951"/>
      <c r="AG54" s="1951"/>
      <c r="AH54" s="1951"/>
      <c r="AI54" s="1951"/>
      <c r="AJ54" s="1951"/>
      <c r="AK54" s="1951"/>
    </row>
    <row r="55" spans="1:37" s="461" customFormat="1" ht="18" thickBot="1" x14ac:dyDescent="0.35">
      <c r="A55" s="1742" t="s">
        <v>1564</v>
      </c>
      <c r="B55" s="747" t="s">
        <v>1408</v>
      </c>
      <c r="C55" s="748" t="s">
        <v>1526</v>
      </c>
      <c r="D55" s="749" t="s">
        <v>1527</v>
      </c>
      <c r="E55" s="748" t="s">
        <v>1528</v>
      </c>
      <c r="F55" s="749" t="s">
        <v>1529</v>
      </c>
      <c r="G55" s="748" t="s">
        <v>1530</v>
      </c>
      <c r="H55" s="749" t="s">
        <v>1434</v>
      </c>
      <c r="I55" s="748" t="s">
        <v>1531</v>
      </c>
      <c r="J55" s="749" t="s">
        <v>1532</v>
      </c>
      <c r="K55" s="748" t="s">
        <v>1533</v>
      </c>
      <c r="L55" s="749" t="s">
        <v>1435</v>
      </c>
      <c r="M55" s="748" t="s">
        <v>1534</v>
      </c>
      <c r="N55" s="750" t="s">
        <v>1385</v>
      </c>
      <c r="O55" s="693"/>
      <c r="P55" s="1785" t="s">
        <v>5</v>
      </c>
      <c r="Q55" s="1785" t="s">
        <v>203</v>
      </c>
      <c r="R55" s="1785"/>
      <c r="S55" s="1785"/>
      <c r="T55" s="1785"/>
      <c r="U55" s="1785"/>
      <c r="V55" s="1785"/>
      <c r="W55" s="1785"/>
      <c r="X55" s="1785"/>
      <c r="Y55" s="1785"/>
      <c r="Z55" s="1785"/>
      <c r="AA55" s="1785"/>
      <c r="AB55" s="1785"/>
      <c r="AC55" s="1785"/>
      <c r="AD55" s="1951"/>
      <c r="AE55" s="1951"/>
      <c r="AF55" s="1951"/>
      <c r="AG55" s="1951"/>
      <c r="AH55" s="1951"/>
      <c r="AI55" s="1951"/>
      <c r="AJ55" s="1951"/>
      <c r="AK55" s="1951"/>
    </row>
    <row r="56" spans="1:37" s="461" customFormat="1" ht="18" thickTop="1" x14ac:dyDescent="0.3">
      <c r="A56" s="1743"/>
      <c r="B56" s="751">
        <f>+'3.5.3.1.1'!D100+'3.5.3.1.2'!D98</f>
        <v>5375.9627720000008</v>
      </c>
      <c r="C56" s="751">
        <f>+'3.5.3.1.1'!E100+'3.5.3.1.2'!E98</f>
        <v>5194.8266119999989</v>
      </c>
      <c r="D56" s="751">
        <f>+'3.5.3.1.1'!F100+'3.5.3.1.2'!F98</f>
        <v>5393.5225909999999</v>
      </c>
      <c r="E56" s="751">
        <f>+'3.5.3.1.1'!G100+'3.5.3.1.2'!G98</f>
        <v>5258.8794015999983</v>
      </c>
      <c r="F56" s="751">
        <f>+'3.5.3.1.1'!H100+'3.5.3.1.2'!H98</f>
        <v>5276.814566699999</v>
      </c>
      <c r="G56" s="751">
        <f>+'3.5.3.1.1'!I100+'3.5.3.1.2'!I98</f>
        <v>5048.4910819999986</v>
      </c>
      <c r="H56" s="751">
        <f>+'3.5.3.1.1'!J100+'3.5.3.1.2'!J98</f>
        <v>5236.514462000001</v>
      </c>
      <c r="I56" s="751">
        <f>+'3.5.3.1.1'!K100+'3.5.3.1.2'!K98</f>
        <v>5307.8020169999982</v>
      </c>
      <c r="J56" s="751">
        <f>+'3.5.3.1.1'!L100+'3.5.3.1.2'!L98</f>
        <v>5163.7522501242092</v>
      </c>
      <c r="K56" s="751">
        <f>+'3.5.3.1.1'!M100+'3.5.3.1.2'!M98</f>
        <v>5356.2655230825012</v>
      </c>
      <c r="L56" s="751">
        <f>+'3.5.3.1.1'!N100+'3.5.3.1.2'!N98</f>
        <v>5313.9323685825002</v>
      </c>
      <c r="M56" s="751">
        <f>+'3.5.3.1.1'!O100+'3.5.3.1.2'!O98</f>
        <v>5487.4231812399985</v>
      </c>
      <c r="N56" s="752">
        <f>SUM(B56:M56)</f>
        <v>63414.186827329198</v>
      </c>
      <c r="O56" s="753"/>
      <c r="P56" s="1785" t="s">
        <v>1523</v>
      </c>
      <c r="Q56" s="1785" t="s">
        <v>393</v>
      </c>
      <c r="R56" s="1785"/>
      <c r="S56" s="1785"/>
      <c r="T56" s="1785"/>
      <c r="U56" s="1785"/>
      <c r="V56" s="1785"/>
      <c r="W56" s="1785"/>
      <c r="X56" s="1785"/>
      <c r="Y56" s="1785"/>
      <c r="Z56" s="1785"/>
      <c r="AA56" s="1785"/>
      <c r="AB56" s="1785"/>
      <c r="AC56" s="1785"/>
      <c r="AD56" s="1951"/>
      <c r="AE56" s="1951"/>
      <c r="AF56" s="1951"/>
      <c r="AG56" s="1951"/>
      <c r="AH56" s="1951"/>
      <c r="AI56" s="1951"/>
      <c r="AJ56" s="1951"/>
      <c r="AK56" s="1951"/>
    </row>
    <row r="57" spans="1:37" s="461" customFormat="1" ht="19.5" x14ac:dyDescent="0.3">
      <c r="A57" s="754" t="s">
        <v>1565</v>
      </c>
      <c r="B57" s="705"/>
      <c r="C57" s="705"/>
      <c r="D57" s="705"/>
      <c r="E57" s="705"/>
      <c r="F57" s="705"/>
      <c r="G57" s="705"/>
      <c r="H57" s="705"/>
      <c r="I57" s="705"/>
      <c r="J57" s="705"/>
      <c r="K57" s="705"/>
      <c r="L57" s="705"/>
      <c r="M57" s="705"/>
      <c r="N57" s="693"/>
      <c r="O57" s="693"/>
      <c r="P57" s="1785" t="s">
        <v>394</v>
      </c>
      <c r="Q57" s="1785" t="s">
        <v>395</v>
      </c>
      <c r="R57" s="1785"/>
      <c r="S57" s="1785"/>
      <c r="T57" s="1785"/>
      <c r="U57" s="1785"/>
      <c r="V57" s="1785"/>
      <c r="W57" s="1785"/>
      <c r="X57" s="1785"/>
      <c r="Y57" s="1785"/>
      <c r="Z57" s="1785"/>
      <c r="AA57" s="1785"/>
      <c r="AB57" s="1785"/>
      <c r="AC57" s="1785"/>
      <c r="AD57" s="1951"/>
      <c r="AE57" s="1951"/>
      <c r="AF57" s="1951"/>
      <c r="AG57" s="1951"/>
      <c r="AH57" s="1951"/>
      <c r="AI57" s="1951"/>
      <c r="AJ57" s="1951"/>
      <c r="AK57" s="1951"/>
    </row>
    <row r="58" spans="1:37" s="461" customFormat="1" ht="17.25" x14ac:dyDescent="0.3">
      <c r="B58" s="460"/>
      <c r="C58" s="460"/>
      <c r="D58" s="460"/>
      <c r="E58" s="460"/>
      <c r="F58" s="460"/>
      <c r="G58" s="460"/>
      <c r="H58" s="460"/>
      <c r="I58" s="460"/>
      <c r="J58" s="460"/>
      <c r="K58" s="460"/>
      <c r="L58" s="460"/>
      <c r="M58" s="460"/>
      <c r="N58" s="709"/>
      <c r="O58" s="755"/>
      <c r="P58" s="1785" t="s">
        <v>7</v>
      </c>
      <c r="Q58" s="1785" t="s">
        <v>8</v>
      </c>
      <c r="R58" s="1785"/>
      <c r="S58" s="1785"/>
      <c r="T58" s="1785"/>
      <c r="U58" s="1785"/>
      <c r="V58" s="1785"/>
      <c r="W58" s="1785"/>
      <c r="X58" s="1785"/>
      <c r="Y58" s="1785"/>
      <c r="Z58" s="1785"/>
      <c r="AA58" s="1785"/>
      <c r="AB58" s="1785"/>
      <c r="AC58" s="1785"/>
      <c r="AD58" s="1951"/>
      <c r="AE58" s="1951"/>
      <c r="AF58" s="1951"/>
      <c r="AG58" s="1951"/>
      <c r="AH58" s="1951"/>
      <c r="AI58" s="1951"/>
      <c r="AJ58" s="1951"/>
      <c r="AK58" s="1951"/>
    </row>
    <row r="59" spans="1:37" s="461" customFormat="1" x14ac:dyDescent="0.3">
      <c r="A59" s="460"/>
      <c r="B59" s="460"/>
      <c r="C59" s="460"/>
      <c r="D59" s="460"/>
      <c r="E59" s="460"/>
      <c r="F59" s="460"/>
      <c r="G59" s="460"/>
      <c r="H59" s="460"/>
      <c r="I59" s="460"/>
      <c r="J59" s="460"/>
      <c r="K59" s="460"/>
      <c r="L59" s="460"/>
      <c r="M59" s="460"/>
      <c r="N59" s="460"/>
      <c r="O59" s="460"/>
      <c r="P59" s="1785"/>
      <c r="Q59" s="1785"/>
      <c r="R59" s="1785"/>
      <c r="S59" s="1785"/>
      <c r="T59" s="1785"/>
      <c r="U59" s="1785"/>
      <c r="V59" s="1785"/>
      <c r="W59" s="1785"/>
      <c r="X59" s="1785"/>
      <c r="Y59" s="1785"/>
      <c r="Z59" s="1785"/>
      <c r="AA59" s="1785"/>
      <c r="AB59" s="1785"/>
      <c r="AC59" s="1785"/>
      <c r="AD59" s="1951"/>
      <c r="AE59" s="1951"/>
      <c r="AF59" s="1951"/>
      <c r="AG59" s="1951"/>
      <c r="AH59" s="1951"/>
      <c r="AI59" s="1951"/>
      <c r="AJ59" s="1951"/>
      <c r="AK59" s="1951"/>
    </row>
    <row r="60" spans="1:37" s="461" customFormat="1" ht="15" x14ac:dyDescent="0.25">
      <c r="P60" s="1790" t="s">
        <v>1294</v>
      </c>
      <c r="Q60" s="1790" t="s">
        <v>402</v>
      </c>
      <c r="R60" s="1790"/>
      <c r="S60" s="1790"/>
      <c r="T60" s="1790"/>
      <c r="U60" s="1790"/>
      <c r="V60" s="1790"/>
      <c r="W60" s="1790"/>
      <c r="X60" s="1790"/>
      <c r="Y60" s="1790"/>
      <c r="Z60" s="1790"/>
      <c r="AA60" s="1790"/>
      <c r="AB60" s="1790"/>
      <c r="AC60" s="1790"/>
      <c r="AD60" s="1951"/>
      <c r="AE60" s="1951"/>
      <c r="AF60" s="1951"/>
      <c r="AG60" s="1951"/>
      <c r="AH60" s="1951"/>
      <c r="AI60" s="1951"/>
      <c r="AJ60" s="1951"/>
      <c r="AK60" s="1951"/>
    </row>
    <row r="61" spans="1:37" s="1984" customFormat="1" ht="17.25" x14ac:dyDescent="0.3">
      <c r="A61" s="2101" t="s">
        <v>1547</v>
      </c>
      <c r="B61" s="2101" t="s">
        <v>1408</v>
      </c>
      <c r="C61" s="2101" t="s">
        <v>1526</v>
      </c>
      <c r="D61" s="2101" t="s">
        <v>1527</v>
      </c>
      <c r="E61" s="2101" t="s">
        <v>1528</v>
      </c>
      <c r="F61" s="2101" t="s">
        <v>1529</v>
      </c>
      <c r="G61" s="2101" t="s">
        <v>1530</v>
      </c>
      <c r="H61" s="2101" t="s">
        <v>1434</v>
      </c>
      <c r="I61" s="2101" t="s">
        <v>1531</v>
      </c>
      <c r="J61" s="2101" t="s">
        <v>1566</v>
      </c>
      <c r="K61" s="2101" t="s">
        <v>1533</v>
      </c>
      <c r="L61" s="2101" t="s">
        <v>1435</v>
      </c>
      <c r="M61" s="2101" t="s">
        <v>1534</v>
      </c>
      <c r="N61" s="2101" t="s">
        <v>1385</v>
      </c>
      <c r="P61" s="1845" t="s">
        <v>417</v>
      </c>
      <c r="Q61" s="1845" t="s">
        <v>983</v>
      </c>
      <c r="R61" s="1845" t="s">
        <v>984</v>
      </c>
      <c r="S61" s="1845" t="s">
        <v>1535</v>
      </c>
      <c r="T61" s="1845" t="s">
        <v>1536</v>
      </c>
      <c r="U61" s="1845" t="s">
        <v>1537</v>
      </c>
      <c r="V61" s="1845" t="s">
        <v>1538</v>
      </c>
      <c r="W61" s="1845" t="s">
        <v>1539</v>
      </c>
      <c r="X61" s="1845" t="s">
        <v>1540</v>
      </c>
      <c r="Y61" s="1845" t="s">
        <v>1541</v>
      </c>
      <c r="Z61" s="1845" t="s">
        <v>1542</v>
      </c>
      <c r="AA61" s="1845" t="s">
        <v>1543</v>
      </c>
      <c r="AB61" s="1845" t="s">
        <v>1544</v>
      </c>
      <c r="AC61" s="1845" t="s">
        <v>198</v>
      </c>
    </row>
    <row r="62" spans="1:37" s="1984" customFormat="1" ht="15.75" x14ac:dyDescent="0.3">
      <c r="A62" s="2102" t="str">
        <f t="shared" ref="A62:M67" si="0">+P62</f>
        <v>UNCEMP</v>
      </c>
      <c r="B62" s="2103">
        <f t="shared" si="0"/>
        <v>22.499757000000002</v>
      </c>
      <c r="C62" s="2103">
        <f t="shared" si="0"/>
        <v>20.631071000000002</v>
      </c>
      <c r="D62" s="2103">
        <f t="shared" si="0"/>
        <v>20.727944999999998</v>
      </c>
      <c r="E62" s="2103">
        <f t="shared" si="0"/>
        <v>20.120445999999998</v>
      </c>
      <c r="F62" s="2103">
        <f t="shared" si="0"/>
        <v>19.308892</v>
      </c>
      <c r="G62" s="2103">
        <f t="shared" si="0"/>
        <v>16.269876</v>
      </c>
      <c r="H62" s="2103">
        <f t="shared" si="0"/>
        <v>15.37904</v>
      </c>
      <c r="I62" s="2103">
        <f t="shared" si="0"/>
        <v>14.845915</v>
      </c>
      <c r="J62" s="2103">
        <f t="shared" si="0"/>
        <v>12.018003999999999</v>
      </c>
      <c r="K62" s="2103">
        <f t="shared" si="0"/>
        <v>10.270388000000001</v>
      </c>
      <c r="L62" s="2103">
        <f t="shared" si="0"/>
        <v>18.489273000000001</v>
      </c>
      <c r="M62" s="2103">
        <f t="shared" si="0"/>
        <v>19.733088000000002</v>
      </c>
      <c r="N62" s="2104">
        <f t="shared" ref="N62:N67" si="1">SUM(B62:M62)</f>
        <v>210.29369499999999</v>
      </c>
      <c r="O62" s="2105"/>
      <c r="P62" s="1845" t="s">
        <v>383</v>
      </c>
      <c r="Q62" s="1845">
        <v>22.499757000000002</v>
      </c>
      <c r="R62" s="1845">
        <v>20.631071000000002</v>
      </c>
      <c r="S62" s="1845">
        <v>20.727944999999998</v>
      </c>
      <c r="T62" s="1845">
        <v>20.120445999999998</v>
      </c>
      <c r="U62" s="1845">
        <v>19.308892</v>
      </c>
      <c r="V62" s="1845">
        <v>16.269876</v>
      </c>
      <c r="W62" s="1845">
        <v>15.37904</v>
      </c>
      <c r="X62" s="1845">
        <v>14.845915</v>
      </c>
      <c r="Y62" s="1845">
        <v>12.018003999999999</v>
      </c>
      <c r="Z62" s="1845">
        <v>10.270388000000001</v>
      </c>
      <c r="AA62" s="1845">
        <v>18.489273000000001</v>
      </c>
      <c r="AB62" s="1845">
        <v>19.733088000000002</v>
      </c>
      <c r="AC62" s="1845">
        <v>210.29369499999999</v>
      </c>
    </row>
    <row r="63" spans="1:37" s="1984" customFormat="1" ht="15.75" x14ac:dyDescent="0.3">
      <c r="A63" s="2102" t="str">
        <f t="shared" si="0"/>
        <v>PLUSPETROL CORPORATION</v>
      </c>
      <c r="B63" s="2103">
        <f t="shared" si="0"/>
        <v>15.835752000000001</v>
      </c>
      <c r="C63" s="2103">
        <f t="shared" si="0"/>
        <v>14.61989</v>
      </c>
      <c r="D63" s="2103">
        <f t="shared" si="0"/>
        <v>15.542825000000001</v>
      </c>
      <c r="E63" s="2103">
        <f t="shared" si="0"/>
        <v>14.553597</v>
      </c>
      <c r="F63" s="2103">
        <f t="shared" si="0"/>
        <v>15.286548000000002</v>
      </c>
      <c r="G63" s="2103">
        <f t="shared" si="0"/>
        <v>14.692956000000001</v>
      </c>
      <c r="H63" s="2103">
        <f t="shared" si="0"/>
        <v>14.491305000000001</v>
      </c>
      <c r="I63" s="2103">
        <f t="shared" si="0"/>
        <v>14.183653999999999</v>
      </c>
      <c r="J63" s="2103">
        <f t="shared" si="0"/>
        <v>13.941009000000001</v>
      </c>
      <c r="K63" s="2103">
        <f t="shared" si="0"/>
        <v>14.265829999999999</v>
      </c>
      <c r="L63" s="2103">
        <f t="shared" si="0"/>
        <v>13.904729999999999</v>
      </c>
      <c r="M63" s="2103">
        <f t="shared" si="0"/>
        <v>15.193267999999998</v>
      </c>
      <c r="N63" s="2104">
        <f t="shared" si="1"/>
        <v>176.51136399999999</v>
      </c>
      <c r="O63" s="2105"/>
      <c r="P63" s="1845" t="s">
        <v>349</v>
      </c>
      <c r="Q63" s="1845">
        <v>15.835752000000001</v>
      </c>
      <c r="R63" s="1845">
        <v>14.61989</v>
      </c>
      <c r="S63" s="1845">
        <v>15.542825000000001</v>
      </c>
      <c r="T63" s="1845">
        <v>14.553597</v>
      </c>
      <c r="U63" s="1845">
        <v>15.286548000000002</v>
      </c>
      <c r="V63" s="1845">
        <v>14.692956000000001</v>
      </c>
      <c r="W63" s="1845">
        <v>14.491305000000001</v>
      </c>
      <c r="X63" s="1845">
        <v>14.183653999999999</v>
      </c>
      <c r="Y63" s="1845">
        <v>13.941009000000001</v>
      </c>
      <c r="Z63" s="1845">
        <v>14.265829999999999</v>
      </c>
      <c r="AA63" s="1845">
        <v>13.904729999999999</v>
      </c>
      <c r="AB63" s="1845">
        <v>15.193267999999998</v>
      </c>
      <c r="AC63" s="1845">
        <v>176.51136399999999</v>
      </c>
    </row>
    <row r="64" spans="1:37" s="1984" customFormat="1" ht="15.75" x14ac:dyDescent="0.3">
      <c r="A64" s="2102" t="str">
        <f t="shared" si="0"/>
        <v>PERÚ LNG</v>
      </c>
      <c r="B64" s="2103">
        <f t="shared" si="0"/>
        <v>14.363809999999999</v>
      </c>
      <c r="C64" s="2103">
        <f t="shared" si="0"/>
        <v>16.251750000000001</v>
      </c>
      <c r="D64" s="2103">
        <f t="shared" si="0"/>
        <v>16.293500000000002</v>
      </c>
      <c r="E64" s="2103">
        <f t="shared" si="0"/>
        <v>14.16131</v>
      </c>
      <c r="F64" s="2103">
        <f t="shared" si="0"/>
        <v>11.397440000000001</v>
      </c>
      <c r="G64" s="2103">
        <f t="shared" si="0"/>
        <v>9.9092500000000001</v>
      </c>
      <c r="H64" s="2103">
        <f t="shared" si="0"/>
        <v>9.0248799999999996</v>
      </c>
      <c r="I64" s="2103">
        <f t="shared" si="0"/>
        <v>11.139250000000001</v>
      </c>
      <c r="J64" s="2103">
        <f t="shared" si="0"/>
        <v>12.95975</v>
      </c>
      <c r="K64" s="2103">
        <f t="shared" si="0"/>
        <v>13.10713</v>
      </c>
      <c r="L64" s="2103">
        <f t="shared" si="0"/>
        <v>17.459810000000001</v>
      </c>
      <c r="M64" s="2103">
        <f t="shared" si="0"/>
        <v>23.70975</v>
      </c>
      <c r="N64" s="2104">
        <f t="shared" si="1"/>
        <v>169.77762999999999</v>
      </c>
      <c r="O64" s="2105"/>
      <c r="P64" s="1845" t="s">
        <v>339</v>
      </c>
      <c r="Q64" s="1845">
        <v>14.363809999999999</v>
      </c>
      <c r="R64" s="1845">
        <v>16.251750000000001</v>
      </c>
      <c r="S64" s="1845">
        <v>16.293500000000002</v>
      </c>
      <c r="T64" s="1845">
        <v>14.16131</v>
      </c>
      <c r="U64" s="1845">
        <v>11.397440000000001</v>
      </c>
      <c r="V64" s="1845">
        <v>9.9092500000000001</v>
      </c>
      <c r="W64" s="1845">
        <v>9.0248799999999996</v>
      </c>
      <c r="X64" s="1845">
        <v>11.139250000000001</v>
      </c>
      <c r="Y64" s="1845">
        <v>12.95975</v>
      </c>
      <c r="Z64" s="1845">
        <v>13.10713</v>
      </c>
      <c r="AA64" s="1845">
        <v>17.459810000000001</v>
      </c>
      <c r="AB64" s="1845">
        <v>23.70975</v>
      </c>
      <c r="AC64" s="1845">
        <v>169.77762999999999</v>
      </c>
    </row>
    <row r="65" spans="1:29" s="1984" customFormat="1" ht="15.75" x14ac:dyDescent="0.3">
      <c r="A65" s="2102" t="str">
        <f t="shared" si="0"/>
        <v>CHUNGAR</v>
      </c>
      <c r="B65" s="2103">
        <f t="shared" si="0"/>
        <v>14.262086</v>
      </c>
      <c r="C65" s="2103">
        <f t="shared" si="0"/>
        <v>13.519416000000001</v>
      </c>
      <c r="D65" s="2103">
        <f t="shared" si="0"/>
        <v>14.775043</v>
      </c>
      <c r="E65" s="2103">
        <f t="shared" si="0"/>
        <v>14.678485</v>
      </c>
      <c r="F65" s="2103">
        <f t="shared" si="0"/>
        <v>13.690067000000001</v>
      </c>
      <c r="G65" s="2103">
        <f t="shared" si="0"/>
        <v>10.297997000000001</v>
      </c>
      <c r="H65" s="2103">
        <f t="shared" si="0"/>
        <v>12.011962</v>
      </c>
      <c r="I65" s="2103">
        <f t="shared" si="0"/>
        <v>11.100108000000001</v>
      </c>
      <c r="J65" s="2103">
        <f t="shared" si="0"/>
        <v>12.011312999999999</v>
      </c>
      <c r="K65" s="2103">
        <f t="shared" si="0"/>
        <v>13.010261000000002</v>
      </c>
      <c r="L65" s="2103">
        <f t="shared" si="0"/>
        <v>13.432326999999999</v>
      </c>
      <c r="M65" s="2103">
        <f t="shared" si="0"/>
        <v>15.135297999999999</v>
      </c>
      <c r="N65" s="2104">
        <f t="shared" si="1"/>
        <v>157.924363</v>
      </c>
      <c r="O65" s="2105"/>
      <c r="P65" s="1845" t="s">
        <v>261</v>
      </c>
      <c r="Q65" s="1845">
        <v>14.262086</v>
      </c>
      <c r="R65" s="1845">
        <v>13.519416000000001</v>
      </c>
      <c r="S65" s="1845">
        <v>14.775043</v>
      </c>
      <c r="T65" s="1845">
        <v>14.678485</v>
      </c>
      <c r="U65" s="1845">
        <v>13.690067000000001</v>
      </c>
      <c r="V65" s="1845">
        <v>10.297997000000001</v>
      </c>
      <c r="W65" s="1845">
        <v>12.011962</v>
      </c>
      <c r="X65" s="1845">
        <v>11.100108000000001</v>
      </c>
      <c r="Y65" s="1845">
        <v>12.011312999999999</v>
      </c>
      <c r="Z65" s="1845">
        <v>13.010261000000002</v>
      </c>
      <c r="AA65" s="1845">
        <v>13.432326999999999</v>
      </c>
      <c r="AB65" s="1845">
        <v>15.135297999999999</v>
      </c>
      <c r="AC65" s="1845">
        <v>157.924363</v>
      </c>
    </row>
    <row r="66" spans="1:29" s="1984" customFormat="1" ht="15.75" x14ac:dyDescent="0.3">
      <c r="A66" s="2102" t="str">
        <f t="shared" si="0"/>
        <v>FLESAN</v>
      </c>
      <c r="B66" s="2103">
        <f t="shared" si="0"/>
        <v>7.9518999999999993</v>
      </c>
      <c r="C66" s="2103">
        <f t="shared" si="0"/>
        <v>7.5114000000000001</v>
      </c>
      <c r="D66" s="2103">
        <f t="shared" si="0"/>
        <v>9.3246000000000002</v>
      </c>
      <c r="E66" s="2103">
        <f t="shared" si="0"/>
        <v>9.3737000000000013</v>
      </c>
      <c r="F66" s="2103">
        <f t="shared" si="0"/>
        <v>8.8034999999999997</v>
      </c>
      <c r="G66" s="2103">
        <f t="shared" si="0"/>
        <v>9.0267999999999997</v>
      </c>
      <c r="H66" s="2103">
        <f t="shared" si="0"/>
        <v>7.3618999999999994</v>
      </c>
      <c r="I66" s="2103">
        <f t="shared" si="0"/>
        <v>9.3032000000000004</v>
      </c>
      <c r="J66" s="2103">
        <f t="shared" si="0"/>
        <v>9.0091999999999999</v>
      </c>
      <c r="K66" s="2103">
        <f t="shared" si="0"/>
        <v>8.1503999999999994</v>
      </c>
      <c r="L66" s="2103">
        <f t="shared" si="0"/>
        <v>6.0423999999999998</v>
      </c>
      <c r="M66" s="2103">
        <f t="shared" si="0"/>
        <v>7.5285000000000002</v>
      </c>
      <c r="N66" s="2104">
        <f t="shared" si="1"/>
        <v>99.387500000000003</v>
      </c>
      <c r="O66" s="2105"/>
      <c r="P66" s="1845" t="s">
        <v>285</v>
      </c>
      <c r="Q66" s="1845">
        <v>7.9518999999999993</v>
      </c>
      <c r="R66" s="1845">
        <v>7.5114000000000001</v>
      </c>
      <c r="S66" s="1845">
        <v>9.3246000000000002</v>
      </c>
      <c r="T66" s="1845">
        <v>9.3737000000000013</v>
      </c>
      <c r="U66" s="1845">
        <v>8.8034999999999997</v>
      </c>
      <c r="V66" s="1845">
        <v>9.0267999999999997</v>
      </c>
      <c r="W66" s="1845">
        <v>7.3618999999999994</v>
      </c>
      <c r="X66" s="1845">
        <v>9.3032000000000004</v>
      </c>
      <c r="Y66" s="1845">
        <v>9.0091999999999999</v>
      </c>
      <c r="Z66" s="1845">
        <v>8.1503999999999994</v>
      </c>
      <c r="AA66" s="1845">
        <v>6.0423999999999998</v>
      </c>
      <c r="AB66" s="1845">
        <v>7.5285000000000002</v>
      </c>
      <c r="AC66" s="1845">
        <v>99.387500000000003</v>
      </c>
    </row>
    <row r="67" spans="1:29" s="1984" customFormat="1" ht="15.75" x14ac:dyDescent="0.3">
      <c r="A67" s="2102" t="str">
        <f t="shared" si="0"/>
        <v>ILLAPU</v>
      </c>
      <c r="B67" s="2103">
        <f t="shared" si="0"/>
        <v>1.4129700000000001</v>
      </c>
      <c r="C67" s="2103">
        <f t="shared" si="0"/>
        <v>0</v>
      </c>
      <c r="D67" s="2103">
        <f t="shared" si="0"/>
        <v>8.5529689999999992</v>
      </c>
      <c r="E67" s="2103">
        <f t="shared" si="0"/>
        <v>9.043906999999999</v>
      </c>
      <c r="F67" s="2103">
        <f t="shared" si="0"/>
        <v>8.7480660000000015</v>
      </c>
      <c r="G67" s="2103">
        <f t="shared" si="0"/>
        <v>8.4139020000000002</v>
      </c>
      <c r="H67" s="2103">
        <f t="shared" si="0"/>
        <v>8.8909549999999999</v>
      </c>
      <c r="I67" s="2103">
        <f t="shared" si="0"/>
        <v>9.3001820000000013</v>
      </c>
      <c r="J67" s="2103">
        <f t="shared" si="0"/>
        <v>7.9875489999999996</v>
      </c>
      <c r="K67" s="2103">
        <f t="shared" si="0"/>
        <v>9.5587579999999992</v>
      </c>
      <c r="L67" s="2103">
        <f t="shared" si="0"/>
        <v>8.9726319999999991</v>
      </c>
      <c r="M67" s="2103">
        <f t="shared" si="0"/>
        <v>9.0236910000000012</v>
      </c>
      <c r="N67" s="2104">
        <f t="shared" si="1"/>
        <v>89.905580999999998</v>
      </c>
      <c r="O67" s="2105"/>
      <c r="P67" s="1845" t="s">
        <v>293</v>
      </c>
      <c r="Q67" s="1845">
        <v>1.4129700000000001</v>
      </c>
      <c r="R67" s="1845">
        <v>0</v>
      </c>
      <c r="S67" s="1845">
        <v>8.5529689999999992</v>
      </c>
      <c r="T67" s="1845">
        <v>9.043906999999999</v>
      </c>
      <c r="U67" s="1845">
        <v>8.7480660000000015</v>
      </c>
      <c r="V67" s="1845">
        <v>8.4139020000000002</v>
      </c>
      <c r="W67" s="1845">
        <v>8.8909549999999999</v>
      </c>
      <c r="X67" s="1845">
        <v>9.3001820000000013</v>
      </c>
      <c r="Y67" s="1845">
        <v>7.9875489999999996</v>
      </c>
      <c r="Z67" s="1845">
        <v>9.5587579999999992</v>
      </c>
      <c r="AA67" s="1845">
        <v>8.9726319999999991</v>
      </c>
      <c r="AB67" s="1845">
        <v>9.0236910000000012</v>
      </c>
      <c r="AC67" s="1845">
        <v>89.905580999999998</v>
      </c>
    </row>
    <row r="68" spans="1:29" s="1984" customFormat="1" ht="15" x14ac:dyDescent="0.25">
      <c r="P68" s="1845" t="s">
        <v>235</v>
      </c>
      <c r="Q68" s="1845">
        <v>5.6806000000000001</v>
      </c>
      <c r="R68" s="1845">
        <v>7.6120900000000002</v>
      </c>
      <c r="S68" s="1845">
        <v>3.2448200000000003</v>
      </c>
      <c r="T68" s="1845">
        <v>0</v>
      </c>
      <c r="U68" s="1845">
        <v>3.7924389999999999</v>
      </c>
      <c r="V68" s="1845">
        <v>8.1355799999999991</v>
      </c>
      <c r="W68" s="1845">
        <v>7.9609700000000005</v>
      </c>
      <c r="X68" s="1845">
        <v>9.6401000000000003</v>
      </c>
      <c r="Y68" s="1845">
        <v>8.9710800000000006</v>
      </c>
      <c r="Z68" s="1845">
        <v>10.965669999999999</v>
      </c>
      <c r="AA68" s="1845">
        <v>9.7307900000000007</v>
      </c>
      <c r="AB68" s="1845">
        <v>11.92515</v>
      </c>
      <c r="AC68" s="1845">
        <v>87.659289000000001</v>
      </c>
    </row>
    <row r="69" spans="1:29" s="1841" customFormat="1" x14ac:dyDescent="0.3">
      <c r="P69" s="1845" t="s">
        <v>233</v>
      </c>
      <c r="Q69" s="1845">
        <v>5.7953280000000005</v>
      </c>
      <c r="R69" s="1845">
        <v>6.4008430000000001</v>
      </c>
      <c r="S69" s="1845">
        <v>6.1958720000000005</v>
      </c>
      <c r="T69" s="1845">
        <v>6.2880259999999994</v>
      </c>
      <c r="U69" s="1845">
        <v>6.631062</v>
      </c>
      <c r="V69" s="1845">
        <v>6.6111740000000001</v>
      </c>
      <c r="W69" s="1845">
        <v>3.886136</v>
      </c>
      <c r="X69" s="1845">
        <v>5.8358059999999998</v>
      </c>
      <c r="Y69" s="1845">
        <v>6.4678050000000002</v>
      </c>
      <c r="Z69" s="1845">
        <v>6.6207510000000003</v>
      </c>
      <c r="AA69" s="1845">
        <v>6.1507120000000004</v>
      </c>
      <c r="AB69" s="1845">
        <v>6.4044369999999997</v>
      </c>
      <c r="AC69" s="1845">
        <v>73.287952000000004</v>
      </c>
    </row>
    <row r="70" spans="1:29" s="1841" customFormat="1" x14ac:dyDescent="0.3">
      <c r="P70" s="1845" t="s">
        <v>273</v>
      </c>
      <c r="Q70" s="1845">
        <v>7.9309199999999995</v>
      </c>
      <c r="R70" s="1845">
        <v>7.7104400000000002</v>
      </c>
      <c r="S70" s="1845">
        <v>8.1692300000000007</v>
      </c>
      <c r="T70" s="1845">
        <v>8.1115600000000008</v>
      </c>
      <c r="U70" s="1845">
        <v>5.8723999999999998</v>
      </c>
      <c r="V70" s="1845">
        <v>4.08596</v>
      </c>
      <c r="W70" s="1845">
        <v>3.47031</v>
      </c>
      <c r="X70" s="1845">
        <v>1.8842000000000001</v>
      </c>
      <c r="Y70" s="1845">
        <v>9.6779999999999991E-2</v>
      </c>
      <c r="Z70" s="1845">
        <v>2.4839700000000002</v>
      </c>
      <c r="AA70" s="1845">
        <v>6.8352700000000004</v>
      </c>
      <c r="AB70" s="1845">
        <v>8.1877399999999998</v>
      </c>
      <c r="AC70" s="1845">
        <v>64.83878</v>
      </c>
    </row>
    <row r="71" spans="1:29" s="1841" customFormat="1" x14ac:dyDescent="0.3">
      <c r="P71" s="1845" t="s">
        <v>359</v>
      </c>
      <c r="Q71" s="1845">
        <v>0</v>
      </c>
      <c r="R71" s="1845">
        <v>0</v>
      </c>
      <c r="S71" s="1845">
        <v>3.3915169999999999</v>
      </c>
      <c r="T71" s="1845">
        <v>5.6102100000000004</v>
      </c>
      <c r="U71" s="1845">
        <v>6.0817299999999994</v>
      </c>
      <c r="V71" s="1845">
        <v>5.8669799999999999</v>
      </c>
      <c r="W71" s="1845">
        <v>6.106274</v>
      </c>
      <c r="X71" s="1845">
        <v>6.36585</v>
      </c>
      <c r="Y71" s="1845">
        <v>6.0983400000000003</v>
      </c>
      <c r="Z71" s="1845">
        <v>6.5319120000000002</v>
      </c>
      <c r="AA71" s="1845">
        <v>3.5818699999999999</v>
      </c>
      <c r="AB71" s="1845">
        <v>6.3949300000000004</v>
      </c>
      <c r="AC71" s="1845">
        <v>56.029613000000005</v>
      </c>
    </row>
    <row r="72" spans="1:29" s="1841" customFormat="1" x14ac:dyDescent="0.3">
      <c r="P72" s="1845" t="s">
        <v>305</v>
      </c>
      <c r="Q72" s="1845">
        <v>3.8333149999999998</v>
      </c>
      <c r="R72" s="1845">
        <v>4.2367279999999994</v>
      </c>
      <c r="S72" s="1845">
        <v>5.1378339999999998</v>
      </c>
      <c r="T72" s="1845">
        <v>4.3972789999999993</v>
      </c>
      <c r="U72" s="1845">
        <v>4.4890299999999996</v>
      </c>
      <c r="V72" s="1845">
        <v>4.9545069999999996</v>
      </c>
      <c r="W72" s="1845">
        <v>4.0248530000000002</v>
      </c>
      <c r="X72" s="1845">
        <v>4.4110529999999999</v>
      </c>
      <c r="Y72" s="1845">
        <v>4.4307370000000006</v>
      </c>
      <c r="Z72" s="1845">
        <v>5.077</v>
      </c>
      <c r="AA72" s="1845">
        <v>4.5265970000000006</v>
      </c>
      <c r="AB72" s="1845">
        <v>2.5450189999999999</v>
      </c>
      <c r="AC72" s="1845">
        <v>52.063952</v>
      </c>
    </row>
    <row r="73" spans="1:29" s="1841" customFormat="1" x14ac:dyDescent="0.3">
      <c r="P73" s="1845" t="s">
        <v>207</v>
      </c>
      <c r="Q73" s="1845">
        <v>6.0956299999999999</v>
      </c>
      <c r="R73" s="1845">
        <v>5.4853719999999999</v>
      </c>
      <c r="S73" s="1845">
        <v>2.3858220000000001</v>
      </c>
      <c r="T73" s="1845">
        <v>1.43022</v>
      </c>
      <c r="U73" s="1845">
        <v>5.3979099999999995</v>
      </c>
      <c r="V73" s="1845">
        <v>4.3790200000000006</v>
      </c>
      <c r="W73" s="1845">
        <v>4.2910699999999995</v>
      </c>
      <c r="X73" s="1845">
        <v>4.3465950000000007</v>
      </c>
      <c r="Y73" s="1845">
        <v>3.99871</v>
      </c>
      <c r="Z73" s="1845">
        <v>4.5843299999999996</v>
      </c>
      <c r="AA73" s="1845">
        <v>3.9881100000000003</v>
      </c>
      <c r="AB73" s="1845">
        <v>4.1654099999999996</v>
      </c>
      <c r="AC73" s="1845">
        <v>50.548199000000004</v>
      </c>
    </row>
    <row r="74" spans="1:29" s="1841" customFormat="1" x14ac:dyDescent="0.3">
      <c r="P74" s="1845" t="s">
        <v>265</v>
      </c>
      <c r="Q74" s="1845">
        <v>3.6878450000000003</v>
      </c>
      <c r="R74" s="1845">
        <v>3.4095050000000002</v>
      </c>
      <c r="S74" s="1845">
        <v>4.738683</v>
      </c>
      <c r="T74" s="1845">
        <v>1.6888609999999999</v>
      </c>
      <c r="U74" s="1845">
        <v>3.3077429999999999</v>
      </c>
      <c r="V74" s="1845">
        <v>3.2452199999999998</v>
      </c>
      <c r="W74" s="1845">
        <v>2.227176</v>
      </c>
      <c r="X74" s="1845">
        <v>2.1253130000000002</v>
      </c>
      <c r="Y74" s="1845">
        <v>1.8888739999999999</v>
      </c>
      <c r="Z74" s="1845">
        <v>3.6091030000000002</v>
      </c>
      <c r="AA74" s="1845">
        <v>6.2894019999999999</v>
      </c>
      <c r="AB74" s="1845">
        <v>7.3431000000000006</v>
      </c>
      <c r="AC74" s="1845">
        <v>43.560825000000001</v>
      </c>
    </row>
    <row r="75" spans="1:29" s="1841" customFormat="1" x14ac:dyDescent="0.3">
      <c r="P75" s="1845" t="s">
        <v>205</v>
      </c>
      <c r="Q75" s="1845">
        <v>2.6827289999999997</v>
      </c>
      <c r="R75" s="1845">
        <v>2.801507</v>
      </c>
      <c r="S75" s="1845">
        <v>2.7170640000000001</v>
      </c>
      <c r="T75" s="1845">
        <v>2.7690099999999997</v>
      </c>
      <c r="U75" s="1845">
        <v>3.2212990000000001</v>
      </c>
      <c r="V75" s="1845">
        <v>3.3421449999999999</v>
      </c>
      <c r="W75" s="1845">
        <v>2.9264469999999996</v>
      </c>
      <c r="X75" s="1845">
        <v>2.9662399999999995</v>
      </c>
      <c r="Y75" s="1845">
        <v>2.9267399999999997</v>
      </c>
      <c r="Z75" s="1845">
        <v>3.3692929999999999</v>
      </c>
      <c r="AA75" s="1845">
        <v>3.2799320000000001</v>
      </c>
      <c r="AB75" s="1845">
        <v>3.3639939999999999</v>
      </c>
      <c r="AC75" s="1845">
        <v>36.366399999999992</v>
      </c>
    </row>
    <row r="76" spans="1:29" x14ac:dyDescent="0.3">
      <c r="P76" s="1790" t="s">
        <v>247</v>
      </c>
      <c r="Q76" s="1790">
        <v>2.3899539999999999</v>
      </c>
      <c r="R76" s="1790">
        <v>2.4466429999999999</v>
      </c>
      <c r="S76" s="1790">
        <v>2.6930529999999999</v>
      </c>
      <c r="T76" s="1790">
        <v>2.2968199999999999</v>
      </c>
      <c r="U76" s="1790">
        <v>3.1140629999999998</v>
      </c>
      <c r="V76" s="1790">
        <v>3.760948</v>
      </c>
      <c r="W76" s="1790">
        <v>3.467095</v>
      </c>
      <c r="X76" s="1790">
        <v>3.990186</v>
      </c>
      <c r="Y76" s="1790">
        <v>3.2600959999999999</v>
      </c>
      <c r="Z76" s="1790">
        <v>3.1074230000000003</v>
      </c>
      <c r="AA76" s="1790">
        <v>3.0702850000000002</v>
      </c>
      <c r="AB76" s="1790">
        <v>2.2771270000000001</v>
      </c>
      <c r="AC76" s="1790">
        <v>35.873693000000003</v>
      </c>
    </row>
    <row r="77" spans="1:29" x14ac:dyDescent="0.3">
      <c r="P77" s="1790" t="s">
        <v>329</v>
      </c>
      <c r="Q77" s="1790">
        <v>3.552</v>
      </c>
      <c r="R77" s="1790">
        <v>3.581</v>
      </c>
      <c r="S77" s="1790">
        <v>3.7989999999999999</v>
      </c>
      <c r="T77" s="1790">
        <v>3.7839999999999998</v>
      </c>
      <c r="U77" s="1790">
        <v>3.7149999999999999</v>
      </c>
      <c r="V77" s="1790">
        <v>3.5209999999999999</v>
      </c>
      <c r="W77" s="1790">
        <v>2.9620000000000002</v>
      </c>
      <c r="X77" s="1790">
        <v>2.4820000000000002</v>
      </c>
      <c r="Y77" s="1790">
        <v>0</v>
      </c>
      <c r="Z77" s="1790">
        <v>0</v>
      </c>
      <c r="AA77" s="1790">
        <v>2.6829999999999998</v>
      </c>
      <c r="AB77" s="1790">
        <v>3.7650000000000001</v>
      </c>
      <c r="AC77" s="1790">
        <v>33.844000000000001</v>
      </c>
    </row>
    <row r="78" spans="1:29" x14ac:dyDescent="0.3">
      <c r="P78" s="1790" t="s">
        <v>251</v>
      </c>
      <c r="Q78" s="1790">
        <v>3.4253199999999993</v>
      </c>
      <c r="R78" s="1790">
        <v>3.2914329999999996</v>
      </c>
      <c r="S78" s="1790">
        <v>3.4535099999999996</v>
      </c>
      <c r="T78" s="1790">
        <v>3.3984690000000004</v>
      </c>
      <c r="U78" s="1790">
        <v>3.240729</v>
      </c>
      <c r="V78" s="1790">
        <v>1.8489790000000002</v>
      </c>
      <c r="W78" s="1790">
        <v>1.5100529999999999</v>
      </c>
      <c r="X78" s="1790">
        <v>1.6431239999999998</v>
      </c>
      <c r="Y78" s="1790">
        <v>1.515695</v>
      </c>
      <c r="Z78" s="1790">
        <v>2.2973349999999999</v>
      </c>
      <c r="AA78" s="1790">
        <v>3.3287589999999998</v>
      </c>
      <c r="AB78" s="1790">
        <v>3.3888959999999995</v>
      </c>
      <c r="AC78" s="1790">
        <v>32.342302000000004</v>
      </c>
    </row>
    <row r="79" spans="1:29" x14ac:dyDescent="0.3">
      <c r="P79" s="1790" t="s">
        <v>279</v>
      </c>
      <c r="Q79" s="1790">
        <v>2.271325</v>
      </c>
      <c r="R79" s="1790">
        <v>2.2853059999999998</v>
      </c>
      <c r="S79" s="1790">
        <v>2.5007290000000002</v>
      </c>
      <c r="T79" s="1790">
        <v>2.4470959999999997</v>
      </c>
      <c r="U79" s="1790">
        <v>2.62602</v>
      </c>
      <c r="V79" s="1790">
        <v>0.54324000000000006</v>
      </c>
      <c r="W79" s="1790">
        <v>0.97377899999999995</v>
      </c>
      <c r="X79" s="1790">
        <v>2.82911</v>
      </c>
      <c r="Y79" s="1790">
        <v>2.6374969999999998</v>
      </c>
      <c r="Z79" s="1790">
        <v>2.6246640000000001</v>
      </c>
      <c r="AA79" s="1790">
        <v>2.4003899999999998</v>
      </c>
      <c r="AB79" s="1790">
        <v>2.9944999999999999</v>
      </c>
      <c r="AC79" s="1790">
        <v>27.133655999999998</v>
      </c>
    </row>
    <row r="80" spans="1:29" x14ac:dyDescent="0.3">
      <c r="P80" s="1790" t="s">
        <v>249</v>
      </c>
      <c r="Q80" s="1790">
        <v>1.247587</v>
      </c>
      <c r="R80" s="1790">
        <v>1.7900499999999999</v>
      </c>
      <c r="S80" s="1790">
        <v>2.8653560000000002</v>
      </c>
      <c r="T80" s="1790">
        <v>2.7157139999999997</v>
      </c>
      <c r="U80" s="1790">
        <v>2.399613</v>
      </c>
      <c r="V80" s="1790">
        <v>1.59514</v>
      </c>
      <c r="W80" s="1790">
        <v>1.656995</v>
      </c>
      <c r="X80" s="1790">
        <v>1.916064</v>
      </c>
      <c r="Y80" s="1790">
        <v>2.214985</v>
      </c>
      <c r="Z80" s="1790">
        <v>2.5463</v>
      </c>
      <c r="AA80" s="1790">
        <v>1.949341</v>
      </c>
      <c r="AB80" s="1790">
        <v>2.1724399999999999</v>
      </c>
      <c r="AC80" s="1790">
        <v>25.069584999999996</v>
      </c>
    </row>
    <row r="81" spans="16:29" x14ac:dyDescent="0.3">
      <c r="P81" s="1790" t="s">
        <v>371</v>
      </c>
      <c r="Q81" s="1790">
        <v>1.876565</v>
      </c>
      <c r="R81" s="1790">
        <v>1.7723709999999999</v>
      </c>
      <c r="S81" s="1790">
        <v>1.956237</v>
      </c>
      <c r="T81" s="1790">
        <v>1.9298690000000001</v>
      </c>
      <c r="U81" s="1790">
        <v>1.399961</v>
      </c>
      <c r="V81" s="1790">
        <v>1.9472100000000001</v>
      </c>
      <c r="W81" s="1790">
        <v>1.9554910000000001</v>
      </c>
      <c r="X81" s="1790">
        <v>1.7973539999999999</v>
      </c>
      <c r="Y81" s="1790">
        <v>1.73858</v>
      </c>
      <c r="Z81" s="1790">
        <v>1.8038110000000001</v>
      </c>
      <c r="AA81" s="1790">
        <v>1.782008</v>
      </c>
      <c r="AB81" s="1790">
        <v>1.914936</v>
      </c>
      <c r="AC81" s="1790">
        <v>21.874393000000001</v>
      </c>
    </row>
    <row r="82" spans="16:29" x14ac:dyDescent="0.3">
      <c r="P82" s="1790" t="s">
        <v>231</v>
      </c>
      <c r="Q82" s="1790">
        <v>1.7606630000000001</v>
      </c>
      <c r="R82" s="1790">
        <v>1.743163</v>
      </c>
      <c r="S82" s="1790">
        <v>1.83609</v>
      </c>
      <c r="T82" s="1790">
        <v>1.6798489999999999</v>
      </c>
      <c r="U82" s="1790">
        <v>1.7342299999999999</v>
      </c>
      <c r="V82" s="1790">
        <v>1.5908420000000001</v>
      </c>
      <c r="W82" s="1790">
        <v>1.596379</v>
      </c>
      <c r="X82" s="1790">
        <v>1.0266820000000001</v>
      </c>
      <c r="Y82" s="1790">
        <v>1.4914499999999999</v>
      </c>
      <c r="Z82" s="1790">
        <v>1.3876279999999999</v>
      </c>
      <c r="AA82" s="1790">
        <v>1.698904</v>
      </c>
      <c r="AB82" s="1790">
        <v>1.7612729999999999</v>
      </c>
      <c r="AC82" s="1790">
        <v>19.307153</v>
      </c>
    </row>
    <row r="83" spans="16:29" x14ac:dyDescent="0.3">
      <c r="P83" s="1790" t="s">
        <v>335</v>
      </c>
      <c r="Q83" s="1790"/>
      <c r="R83" s="1790"/>
      <c r="S83" s="1790"/>
      <c r="T83" s="1790"/>
      <c r="U83" s="1790">
        <v>0.90184200000000003</v>
      </c>
      <c r="V83" s="1790">
        <v>2.2489729999999999</v>
      </c>
      <c r="W83" s="1790">
        <v>2.3129459999999997</v>
      </c>
      <c r="X83" s="1790">
        <v>2.3284199999999999</v>
      </c>
      <c r="Y83" s="1790">
        <v>2.284824</v>
      </c>
      <c r="Z83" s="1790">
        <v>2.388916</v>
      </c>
      <c r="AA83" s="1790">
        <v>2.3061660000000002</v>
      </c>
      <c r="AB83" s="1790">
        <v>2.5104890000000002</v>
      </c>
      <c r="AC83" s="1790">
        <v>17.282575999999999</v>
      </c>
    </row>
    <row r="84" spans="16:29" x14ac:dyDescent="0.3">
      <c r="P84" s="1790" t="s">
        <v>331</v>
      </c>
      <c r="Q84" s="1790">
        <v>2.4418120000000001</v>
      </c>
      <c r="R84" s="1790">
        <v>2.3265600000000002</v>
      </c>
      <c r="S84" s="1790">
        <v>3.4137729999999999</v>
      </c>
      <c r="T84" s="1790">
        <v>3.2246359999999998</v>
      </c>
      <c r="U84" s="1790">
        <v>1.4830620000000001</v>
      </c>
      <c r="V84" s="1790">
        <v>1.2999999999999999E-5</v>
      </c>
      <c r="W84" s="1790">
        <v>1.8244E-2</v>
      </c>
      <c r="X84" s="1790">
        <v>0</v>
      </c>
      <c r="Y84" s="1790">
        <v>0</v>
      </c>
      <c r="Z84" s="1790">
        <v>0</v>
      </c>
      <c r="AA84" s="1790">
        <v>1.2607109999999999</v>
      </c>
      <c r="AB84" s="1790">
        <v>2.8837869999999999</v>
      </c>
      <c r="AC84" s="1790">
        <v>17.052598</v>
      </c>
    </row>
    <row r="85" spans="16:29" x14ac:dyDescent="0.3">
      <c r="P85" s="1790" t="s">
        <v>267</v>
      </c>
      <c r="Q85" s="1790">
        <v>1.0927750000000001</v>
      </c>
      <c r="R85" s="1790">
        <v>1.041747</v>
      </c>
      <c r="S85" s="1790">
        <v>1.3663689999999999</v>
      </c>
      <c r="T85" s="1790">
        <v>1.1482349999999999</v>
      </c>
      <c r="U85" s="1790">
        <v>1.064597</v>
      </c>
      <c r="V85" s="1790">
        <v>1.315909</v>
      </c>
      <c r="W85" s="1790">
        <v>1.2221919999999999</v>
      </c>
      <c r="X85" s="1790">
        <v>1.059849</v>
      </c>
      <c r="Y85" s="1790">
        <v>1.1010930000000001</v>
      </c>
      <c r="Z85" s="1790">
        <v>1.198674</v>
      </c>
      <c r="AA85" s="1790">
        <v>1.3778219999999999</v>
      </c>
      <c r="AB85" s="1790">
        <v>1.3404339999999999</v>
      </c>
      <c r="AC85" s="1790">
        <v>14.329696</v>
      </c>
    </row>
    <row r="86" spans="16:29" x14ac:dyDescent="0.3">
      <c r="P86" s="1790" t="s">
        <v>253</v>
      </c>
      <c r="Q86" s="1790">
        <v>2.7621309999999997</v>
      </c>
      <c r="R86" s="1790">
        <v>2.5363910000000001</v>
      </c>
      <c r="S86" s="1790">
        <v>2.6670590000000001</v>
      </c>
      <c r="T86" s="1790">
        <v>2.4221889999999999</v>
      </c>
      <c r="U86" s="1790">
        <v>1.458988</v>
      </c>
      <c r="V86" s="1790"/>
      <c r="W86" s="1790"/>
      <c r="X86" s="1790"/>
      <c r="Y86" s="1790"/>
      <c r="Z86" s="1790"/>
      <c r="AA86" s="1790"/>
      <c r="AB86" s="1790"/>
      <c r="AC86" s="1790">
        <v>11.846757999999999</v>
      </c>
    </row>
    <row r="87" spans="16:29" x14ac:dyDescent="0.3">
      <c r="P87" s="1790" t="s">
        <v>345</v>
      </c>
      <c r="Q87" s="1790">
        <v>1.2029399999999999</v>
      </c>
      <c r="R87" s="1790">
        <v>1.1498999999999999</v>
      </c>
      <c r="S87" s="1790">
        <v>1.1754099999999998</v>
      </c>
      <c r="T87" s="1790">
        <v>1.1497540000000002</v>
      </c>
      <c r="U87" s="1790">
        <v>0.85492800000000002</v>
      </c>
      <c r="V87" s="1790">
        <v>0.88595299999999988</v>
      </c>
      <c r="W87" s="1790">
        <v>0.89440700000000017</v>
      </c>
      <c r="X87" s="1790">
        <v>0.75145499999999998</v>
      </c>
      <c r="Y87" s="1790">
        <v>0.78434699999999991</v>
      </c>
      <c r="Z87" s="1790">
        <v>0.89934599999999998</v>
      </c>
      <c r="AA87" s="1790">
        <v>0.85648799999999992</v>
      </c>
      <c r="AB87" s="1790">
        <v>0.82879999999999998</v>
      </c>
      <c r="AC87" s="1790">
        <v>11.433728</v>
      </c>
    </row>
    <row r="88" spans="16:29" x14ac:dyDescent="0.3">
      <c r="P88" s="1790" t="s">
        <v>367</v>
      </c>
      <c r="Q88" s="1790">
        <v>0.74718099999999998</v>
      </c>
      <c r="R88" s="1790">
        <v>0.86364399999999997</v>
      </c>
      <c r="S88" s="1790">
        <v>1.5596410000000001</v>
      </c>
      <c r="T88" s="1790">
        <v>1.580041</v>
      </c>
      <c r="U88" s="1790">
        <v>1.1780490000000001</v>
      </c>
      <c r="V88" s="1790">
        <v>0.79690499999999997</v>
      </c>
      <c r="W88" s="1790">
        <v>0.87431600000000009</v>
      </c>
      <c r="X88" s="1790">
        <v>1.1488269999999998</v>
      </c>
      <c r="Y88" s="1790">
        <v>0.79522099999999996</v>
      </c>
      <c r="Z88" s="1790">
        <v>0.65948600000000002</v>
      </c>
      <c r="AA88" s="1790">
        <v>0.37259500000000001</v>
      </c>
      <c r="AB88" s="1790">
        <v>0.60799999999999998</v>
      </c>
      <c r="AC88" s="1790">
        <v>11.183906</v>
      </c>
    </row>
    <row r="89" spans="16:29" x14ac:dyDescent="0.3">
      <c r="P89" s="1790" t="s">
        <v>303</v>
      </c>
      <c r="Q89" s="1790">
        <v>0.83363999999999994</v>
      </c>
      <c r="R89" s="1790">
        <v>0.78305999999999998</v>
      </c>
      <c r="S89" s="1790">
        <v>0.83648</v>
      </c>
      <c r="T89" s="1790">
        <v>0.67497000000000007</v>
      </c>
      <c r="U89" s="1790">
        <v>0.81064999999999998</v>
      </c>
      <c r="V89" s="1790">
        <v>0.73960999999999999</v>
      </c>
      <c r="W89" s="1790">
        <v>0.60014999999999996</v>
      </c>
      <c r="X89" s="1790">
        <v>0.50431999999999999</v>
      </c>
      <c r="Y89" s="1790">
        <v>0.57457000000000003</v>
      </c>
      <c r="Z89" s="1790">
        <v>0.6401</v>
      </c>
      <c r="AA89" s="1790">
        <v>0</v>
      </c>
      <c r="AB89" s="1790">
        <v>0.53612000000000004</v>
      </c>
      <c r="AC89" s="1790">
        <v>7.5336700000000008</v>
      </c>
    </row>
    <row r="90" spans="16:29" x14ac:dyDescent="0.3">
      <c r="P90" s="1790" t="s">
        <v>323</v>
      </c>
      <c r="Q90" s="1790">
        <v>0.85352400000000006</v>
      </c>
      <c r="R90" s="1790">
        <v>0.25445099999999998</v>
      </c>
      <c r="S90" s="1790">
        <v>0.32093500000000003</v>
      </c>
      <c r="T90" s="1790">
        <v>0.37305700000000003</v>
      </c>
      <c r="U90" s="1790">
        <v>0.57059199999999999</v>
      </c>
      <c r="V90" s="1790">
        <v>0.36230500000000004</v>
      </c>
      <c r="W90" s="1790">
        <v>0.47982400000000003</v>
      </c>
      <c r="X90" s="1790">
        <v>0.46732499999999999</v>
      </c>
      <c r="Y90" s="1790">
        <v>0.327455</v>
      </c>
      <c r="Z90" s="1790">
        <v>0.48389699999999997</v>
      </c>
      <c r="AA90" s="1790">
        <v>0.54839800000000005</v>
      </c>
      <c r="AB90" s="1790">
        <v>1.48142</v>
      </c>
      <c r="AC90" s="1790">
        <v>6.5231829999999986</v>
      </c>
    </row>
    <row r="91" spans="16:29" x14ac:dyDescent="0.3">
      <c r="P91" s="1790" t="s">
        <v>259</v>
      </c>
      <c r="Q91" s="1790">
        <v>0.31365100000000001</v>
      </c>
      <c r="R91" s="1790">
        <v>0.376083</v>
      </c>
      <c r="S91" s="1790">
        <v>0.46784599999999998</v>
      </c>
      <c r="T91" s="1790">
        <v>0.48620300000000005</v>
      </c>
      <c r="U91" s="1790">
        <v>0.492676</v>
      </c>
      <c r="V91" s="1790">
        <v>0.35658100000000004</v>
      </c>
      <c r="W91" s="1790">
        <v>0.39449299999999998</v>
      </c>
      <c r="X91" s="1790">
        <v>0.62871900000000003</v>
      </c>
      <c r="Y91" s="1790">
        <v>0.62290699999999999</v>
      </c>
      <c r="Z91" s="1790">
        <v>0.71573700000000007</v>
      </c>
      <c r="AA91" s="1790">
        <v>0.6560149999999999</v>
      </c>
      <c r="AB91" s="1790">
        <v>0.73613600000000001</v>
      </c>
      <c r="AC91" s="1790">
        <v>6.2470469999999994</v>
      </c>
    </row>
    <row r="92" spans="16:29" x14ac:dyDescent="0.3">
      <c r="P92" s="1790" t="s">
        <v>211</v>
      </c>
      <c r="Q92" s="1790">
        <v>0.25240000000000001</v>
      </c>
      <c r="R92" s="1790">
        <v>0.3669</v>
      </c>
      <c r="S92" s="1790">
        <v>0.47199999999999998</v>
      </c>
      <c r="T92" s="1790">
        <v>0.30599999999999999</v>
      </c>
      <c r="U92" s="1790">
        <v>0.34399999999999997</v>
      </c>
      <c r="V92" s="1790">
        <v>0.24099999999999999</v>
      </c>
      <c r="W92" s="1790">
        <v>0.44500000000000001</v>
      </c>
      <c r="X92" s="1790">
        <v>0.41599999999999998</v>
      </c>
      <c r="Y92" s="1790">
        <v>0.35499999999999998</v>
      </c>
      <c r="Z92" s="1790">
        <v>0.33</v>
      </c>
      <c r="AA92" s="1790">
        <v>0.4</v>
      </c>
      <c r="AB92" s="1790">
        <v>0.42299999999999999</v>
      </c>
      <c r="AC92" s="1790">
        <v>4.3512999999999993</v>
      </c>
    </row>
    <row r="93" spans="16:29" x14ac:dyDescent="0.3">
      <c r="P93" s="1790" t="s">
        <v>355</v>
      </c>
      <c r="Q93" s="1790">
        <v>0.35263</v>
      </c>
      <c r="R93" s="1790">
        <v>0</v>
      </c>
      <c r="S93" s="1790">
        <v>0.42218</v>
      </c>
      <c r="T93" s="1790">
        <v>0.31620999999999999</v>
      </c>
      <c r="U93" s="1790">
        <v>0.31620999999999999</v>
      </c>
      <c r="V93" s="1790">
        <v>0.31601999999999997</v>
      </c>
      <c r="W93" s="1790">
        <v>0.44029000000000001</v>
      </c>
      <c r="X93" s="1790">
        <v>0.46631</v>
      </c>
      <c r="Y93" s="1790">
        <v>0.39383999999999997</v>
      </c>
      <c r="Z93" s="1790">
        <v>0.42776999999999998</v>
      </c>
      <c r="AA93" s="1790">
        <v>0.37375000000000003</v>
      </c>
      <c r="AB93" s="1790">
        <v>0.32192999999999999</v>
      </c>
      <c r="AC93" s="1790">
        <v>4.1471400000000003</v>
      </c>
    </row>
    <row r="94" spans="16:29" x14ac:dyDescent="0.3">
      <c r="P94" s="1790" t="s">
        <v>341</v>
      </c>
      <c r="Q94" s="1790">
        <v>1.4119999999999998E-3</v>
      </c>
      <c r="R94" s="1790">
        <v>0</v>
      </c>
      <c r="S94" s="1790">
        <v>1.1619999999999998E-3</v>
      </c>
      <c r="T94" s="1790">
        <v>1.413E-3</v>
      </c>
      <c r="U94" s="1790">
        <v>3.3189999999999999E-3</v>
      </c>
      <c r="V94" s="1790">
        <v>0.51568100000000006</v>
      </c>
      <c r="W94" s="1790">
        <v>9.9200000000000004E-4</v>
      </c>
      <c r="X94" s="1790">
        <v>1.1999999999999999E-3</v>
      </c>
      <c r="Y94" s="1790">
        <v>5.3800000000000007E-4</v>
      </c>
      <c r="Z94" s="1790">
        <v>1.1999999999999999E-3</v>
      </c>
      <c r="AA94" s="1790">
        <v>1.4357660000000001</v>
      </c>
      <c r="AB94" s="1790">
        <v>1.75085</v>
      </c>
      <c r="AC94" s="1790">
        <v>3.713533</v>
      </c>
    </row>
    <row r="95" spans="16:29" x14ac:dyDescent="0.3">
      <c r="P95" s="1790" t="s">
        <v>377</v>
      </c>
      <c r="Q95" s="1790">
        <v>0</v>
      </c>
      <c r="R95" s="1790">
        <v>0</v>
      </c>
      <c r="S95" s="1790">
        <v>0</v>
      </c>
      <c r="T95" s="1790">
        <v>0.64678000000000002</v>
      </c>
      <c r="U95" s="1790">
        <v>1.2405459999999999</v>
      </c>
      <c r="V95" s="1790">
        <v>2.6301999999999999E-2</v>
      </c>
      <c r="W95" s="1790">
        <v>9.1700000000000006E-4</v>
      </c>
      <c r="X95" s="1790">
        <v>3.6899999999999997E-4</v>
      </c>
      <c r="Y95" s="1790">
        <v>0</v>
      </c>
      <c r="Z95" s="1790">
        <v>0</v>
      </c>
      <c r="AA95" s="1790">
        <v>0.613896</v>
      </c>
      <c r="AB95" s="1790">
        <v>0.84471799999999997</v>
      </c>
      <c r="AC95" s="1790">
        <v>3.3735279999999999</v>
      </c>
    </row>
    <row r="96" spans="16:29" x14ac:dyDescent="0.3">
      <c r="P96" s="1790" t="s">
        <v>283</v>
      </c>
      <c r="Q96" s="1790">
        <v>0</v>
      </c>
      <c r="R96" s="1790">
        <v>0</v>
      </c>
      <c r="S96" s="1790">
        <v>0</v>
      </c>
      <c r="T96" s="1790">
        <v>0</v>
      </c>
      <c r="U96" s="1790">
        <v>0</v>
      </c>
      <c r="V96" s="1790">
        <v>0</v>
      </c>
      <c r="W96" s="1790">
        <v>0.50302499999999994</v>
      </c>
      <c r="X96" s="1790">
        <v>0.51008100000000001</v>
      </c>
      <c r="Y96" s="1790">
        <v>0.51</v>
      </c>
      <c r="Z96" s="1790">
        <v>0.51</v>
      </c>
      <c r="AA96" s="1790">
        <v>0.51008100000000001</v>
      </c>
      <c r="AB96" s="1790">
        <v>0.64400000000000002</v>
      </c>
      <c r="AC96" s="1790">
        <v>3.1871870000000002</v>
      </c>
    </row>
    <row r="97" spans="16:29" x14ac:dyDescent="0.3">
      <c r="P97" s="1790" t="s">
        <v>215</v>
      </c>
      <c r="Q97" s="1790">
        <v>0.1772</v>
      </c>
      <c r="R97" s="1790">
        <v>0.18321999999999999</v>
      </c>
      <c r="S97" s="1790">
        <v>0.17482</v>
      </c>
      <c r="T97" s="1790">
        <v>0.20038800000000001</v>
      </c>
      <c r="U97" s="1790">
        <v>0.18517800000000001</v>
      </c>
      <c r="V97" s="1790">
        <v>0.20303100000000002</v>
      </c>
      <c r="W97" s="1790">
        <v>0.21912999999999999</v>
      </c>
      <c r="X97" s="1790">
        <v>0.20858699999999999</v>
      </c>
      <c r="Y97" s="1790">
        <v>0.19418799999999997</v>
      </c>
      <c r="Z97" s="1790">
        <v>0.196412</v>
      </c>
      <c r="AA97" s="1790">
        <v>0.19799300000000003</v>
      </c>
      <c r="AB97" s="1790">
        <v>0.15689999999999998</v>
      </c>
      <c r="AC97" s="1790">
        <v>2.2970470000000001</v>
      </c>
    </row>
    <row r="98" spans="16:29" x14ac:dyDescent="0.3">
      <c r="P98" s="1790" t="s">
        <v>219</v>
      </c>
      <c r="Q98" s="1790">
        <v>0.17781899999999998</v>
      </c>
      <c r="R98" s="1790">
        <v>0.173984</v>
      </c>
      <c r="S98" s="1790">
        <v>0.20158099999999998</v>
      </c>
      <c r="T98" s="1790">
        <v>0.190025</v>
      </c>
      <c r="U98" s="1790">
        <v>0.20297800000000002</v>
      </c>
      <c r="V98" s="1790">
        <v>0.196406</v>
      </c>
      <c r="W98" s="1790">
        <v>0.19578000000000001</v>
      </c>
      <c r="X98" s="1790">
        <v>0.18155099999999999</v>
      </c>
      <c r="Y98" s="1790">
        <v>0.16591800000000001</v>
      </c>
      <c r="Z98" s="1790">
        <v>0.17319399999999999</v>
      </c>
      <c r="AA98" s="1790">
        <v>0.16687399999999999</v>
      </c>
      <c r="AB98" s="1790">
        <v>0.15079599999999999</v>
      </c>
      <c r="AC98" s="1790">
        <v>2.1769060000000002</v>
      </c>
    </row>
    <row r="99" spans="16:29" x14ac:dyDescent="0.3">
      <c r="P99" s="1790" t="s">
        <v>225</v>
      </c>
      <c r="Q99" s="1790"/>
      <c r="R99" s="1790"/>
      <c r="S99" s="1790"/>
      <c r="T99" s="1790"/>
      <c r="U99" s="1790"/>
      <c r="V99" s="1790">
        <v>0.16600000000000001</v>
      </c>
      <c r="W99" s="1790">
        <v>0.22900000000000001</v>
      </c>
      <c r="X99" s="1790">
        <v>0.23100000000000001</v>
      </c>
      <c r="Y99" s="1790">
        <v>0.20399999999999999</v>
      </c>
      <c r="Z99" s="1790">
        <v>0.42599999999999999</v>
      </c>
      <c r="AA99" s="1790">
        <v>0.437</v>
      </c>
      <c r="AB99" s="1790">
        <v>0.42200000000000004</v>
      </c>
      <c r="AC99" s="1790">
        <v>2.1150000000000002</v>
      </c>
    </row>
    <row r="100" spans="16:29" x14ac:dyDescent="0.3">
      <c r="P100" s="1790" t="s">
        <v>375</v>
      </c>
      <c r="Q100" s="1790">
        <v>0.19</v>
      </c>
      <c r="R100" s="1790">
        <v>0.17399999999999999</v>
      </c>
      <c r="S100" s="1790">
        <v>0.14940000000000001</v>
      </c>
      <c r="T100" s="1790">
        <v>0.1449</v>
      </c>
      <c r="U100" s="1790">
        <v>0.1411</v>
      </c>
      <c r="V100" s="1790">
        <v>0.14799999999999999</v>
      </c>
      <c r="W100" s="1790">
        <v>0.14599999999999999</v>
      </c>
      <c r="X100" s="1790">
        <v>0.14630000000000001</v>
      </c>
      <c r="Y100" s="1790">
        <v>0.1221</v>
      </c>
      <c r="Z100" s="1790">
        <v>0.1525</v>
      </c>
      <c r="AA100" s="1790">
        <v>0.10579999999999999</v>
      </c>
      <c r="AB100" s="1790">
        <v>0.10196</v>
      </c>
      <c r="AC100" s="1790">
        <v>1.7220600000000001</v>
      </c>
    </row>
    <row r="101" spans="16:29" x14ac:dyDescent="0.3">
      <c r="P101" s="1790" t="s">
        <v>209</v>
      </c>
      <c r="Q101" s="1790">
        <v>0.19253000000000001</v>
      </c>
      <c r="R101" s="1790">
        <v>0.17263200000000001</v>
      </c>
      <c r="S101" s="1790">
        <v>0.188911</v>
      </c>
      <c r="T101" s="1790">
        <v>0.16824</v>
      </c>
      <c r="U101" s="1790">
        <v>0.105907</v>
      </c>
      <c r="V101" s="1790">
        <v>0.12714799999999998</v>
      </c>
      <c r="W101" s="1790">
        <v>0.134135</v>
      </c>
      <c r="X101" s="1790">
        <v>9.2748000000000011E-2</v>
      </c>
      <c r="Y101" s="1790">
        <v>0.14161099999999999</v>
      </c>
      <c r="Z101" s="1790">
        <v>0.14659</v>
      </c>
      <c r="AA101" s="1790">
        <v>0.107378</v>
      </c>
      <c r="AB101" s="1790">
        <v>7.6111999999999999E-2</v>
      </c>
      <c r="AC101" s="1790">
        <v>1.653942</v>
      </c>
    </row>
    <row r="102" spans="16:29" x14ac:dyDescent="0.3">
      <c r="P102" s="1790" t="s">
        <v>351</v>
      </c>
      <c r="Q102" s="1790">
        <v>0.1095</v>
      </c>
      <c r="R102" s="1790">
        <v>0.11849999999999999</v>
      </c>
      <c r="S102" s="1790">
        <v>9.8699999999999996E-2</v>
      </c>
      <c r="T102" s="1790">
        <v>0.1052</v>
      </c>
      <c r="U102" s="1790">
        <v>0.10790000000000001</v>
      </c>
      <c r="V102" s="1790">
        <v>0.10979999999999999</v>
      </c>
      <c r="W102" s="1790">
        <v>0.10390000000000001</v>
      </c>
      <c r="X102" s="1790">
        <v>0.14630000000000001</v>
      </c>
      <c r="Y102" s="1790">
        <v>0.10390000000000001</v>
      </c>
      <c r="Z102" s="1790">
        <v>0.10879999999999999</v>
      </c>
      <c r="AA102" s="1790">
        <v>9.8500000000000004E-2</v>
      </c>
      <c r="AB102" s="1790">
        <v>7.0800000000000002E-2</v>
      </c>
      <c r="AC102" s="1790">
        <v>1.2818000000000001</v>
      </c>
    </row>
    <row r="103" spans="16:29" x14ac:dyDescent="0.3">
      <c r="P103" s="1790" t="s">
        <v>291</v>
      </c>
      <c r="Q103" s="1790">
        <v>0.10486600000000001</v>
      </c>
      <c r="R103" s="1790">
        <v>0.10181899999999999</v>
      </c>
      <c r="S103" s="1790">
        <v>0.13021100000000002</v>
      </c>
      <c r="T103" s="1790">
        <v>0.10055</v>
      </c>
      <c r="U103" s="1790">
        <v>9.9925E-2</v>
      </c>
      <c r="V103" s="1790">
        <v>0.10505500000000001</v>
      </c>
      <c r="W103" s="1790">
        <v>8.7714E-2</v>
      </c>
      <c r="X103" s="1790">
        <v>9.7006000000000009E-2</v>
      </c>
      <c r="Y103" s="1790">
        <v>9.5263E-2</v>
      </c>
      <c r="Z103" s="1790">
        <v>0.10275000000000001</v>
      </c>
      <c r="AA103" s="1790">
        <v>0.10287700000000001</v>
      </c>
      <c r="AB103" s="1790">
        <v>0.116215</v>
      </c>
      <c r="AC103" s="1790">
        <v>1.244251</v>
      </c>
    </row>
    <row r="104" spans="16:29" x14ac:dyDescent="0.3">
      <c r="P104" s="1790" t="s">
        <v>277</v>
      </c>
      <c r="Q104" s="1790">
        <v>0</v>
      </c>
      <c r="R104" s="1790">
        <v>0</v>
      </c>
      <c r="S104" s="1790">
        <v>0</v>
      </c>
      <c r="T104" s="1790">
        <v>0.11117</v>
      </c>
      <c r="U104" s="1790">
        <v>0.22500000000000001</v>
      </c>
      <c r="V104" s="1790">
        <v>0</v>
      </c>
      <c r="W104" s="1790">
        <v>0</v>
      </c>
      <c r="X104" s="1790">
        <v>0</v>
      </c>
      <c r="Y104" s="1790">
        <v>0</v>
      </c>
      <c r="Z104" s="1790">
        <v>0</v>
      </c>
      <c r="AA104" s="1790">
        <v>0.317</v>
      </c>
      <c r="AB104" s="1790">
        <v>0.14199999999999999</v>
      </c>
      <c r="AC104" s="1790">
        <v>0.79517000000000004</v>
      </c>
    </row>
    <row r="105" spans="16:29" x14ac:dyDescent="0.3">
      <c r="P105" s="1790" t="s">
        <v>389</v>
      </c>
      <c r="Q105" s="1790">
        <v>1.6816999999999999E-2</v>
      </c>
      <c r="R105" s="1790">
        <v>5.1120000000000002E-3</v>
      </c>
      <c r="S105" s="1790">
        <v>3.5000000000000004E-5</v>
      </c>
      <c r="T105" s="1790">
        <v>2.9E-5</v>
      </c>
      <c r="U105" s="1790">
        <v>1.4999999999999999E-5</v>
      </c>
      <c r="V105" s="1790">
        <v>2.9270000000000001E-2</v>
      </c>
      <c r="W105" s="1790">
        <v>3.2039999999999999E-2</v>
      </c>
      <c r="X105" s="1790">
        <v>0.10983</v>
      </c>
      <c r="Y105" s="1790">
        <v>0.10735</v>
      </c>
      <c r="Z105" s="1790">
        <v>0.12604000000000001</v>
      </c>
      <c r="AA105" s="1790">
        <v>8.5699999999999998E-2</v>
      </c>
      <c r="AB105" s="1790">
        <v>8.9959999999999998E-2</v>
      </c>
      <c r="AC105" s="1790">
        <v>0.60219800000000001</v>
      </c>
    </row>
    <row r="106" spans="16:29" x14ac:dyDescent="0.3">
      <c r="P106" s="1790" t="s">
        <v>269</v>
      </c>
      <c r="Q106" s="1790">
        <v>2.5699999999999998E-3</v>
      </c>
      <c r="R106" s="1790">
        <v>0</v>
      </c>
      <c r="S106" s="1790">
        <v>3.3300000000000001E-3</v>
      </c>
      <c r="T106" s="1790">
        <v>8.3680000000000004E-2</v>
      </c>
      <c r="U106" s="1790">
        <v>0.14124999999999999</v>
      </c>
      <c r="V106" s="1790">
        <v>1.4000000000000001E-4</v>
      </c>
      <c r="W106" s="1790">
        <v>1.111E-3</v>
      </c>
      <c r="X106" s="1790">
        <v>0</v>
      </c>
      <c r="Y106" s="1790">
        <v>1.6699999999999998E-3</v>
      </c>
      <c r="Z106" s="1790">
        <v>1.9469999999999998E-2</v>
      </c>
      <c r="AA106" s="1790">
        <v>0.10414</v>
      </c>
      <c r="AB106" s="1790">
        <v>0.13200999999999999</v>
      </c>
      <c r="AC106" s="1790">
        <v>0.489371</v>
      </c>
    </row>
    <row r="107" spans="16:29" x14ac:dyDescent="0.3">
      <c r="P107" s="1790" t="s">
        <v>379</v>
      </c>
      <c r="Q107" s="1790">
        <v>3.8377000000000001E-2</v>
      </c>
      <c r="R107" s="1790">
        <v>5.6273000000000004E-2</v>
      </c>
      <c r="S107" s="1790">
        <v>1.5285E-2</v>
      </c>
      <c r="T107" s="1790">
        <v>1.7208999999999999E-2</v>
      </c>
      <c r="U107" s="1790">
        <v>1.1561E-2</v>
      </c>
      <c r="V107" s="1790">
        <v>5.4414999999999998E-2</v>
      </c>
      <c r="W107" s="1790">
        <v>3.8441999999999997E-2</v>
      </c>
      <c r="X107" s="1790">
        <v>5.8805000000000003E-2</v>
      </c>
      <c r="Y107" s="1790">
        <v>4.7881E-2</v>
      </c>
      <c r="Z107" s="1790">
        <v>5.0094E-2</v>
      </c>
      <c r="AA107" s="1790">
        <v>4.8512E-2</v>
      </c>
      <c r="AB107" s="1790">
        <v>1.8806999999999997E-2</v>
      </c>
      <c r="AC107" s="1790">
        <v>0.45566099999999998</v>
      </c>
    </row>
    <row r="108" spans="16:29" x14ac:dyDescent="0.3">
      <c r="P108" s="1790" t="s">
        <v>263</v>
      </c>
      <c r="Q108" s="1790">
        <v>3.6499999999999998E-2</v>
      </c>
      <c r="R108" s="1790">
        <v>3.6499999999999998E-2</v>
      </c>
      <c r="S108" s="1790">
        <v>3.6499999999999998E-2</v>
      </c>
      <c r="T108" s="1790">
        <v>3.6499999999999998E-2</v>
      </c>
      <c r="U108" s="1790">
        <v>3.6499999999999998E-2</v>
      </c>
      <c r="V108" s="1790">
        <v>3.6499999999999998E-2</v>
      </c>
      <c r="W108" s="1790">
        <v>3.065E-2</v>
      </c>
      <c r="X108" s="1790">
        <v>3.6499999999999998E-2</v>
      </c>
      <c r="Y108" s="1790">
        <v>3.6499999999999998E-2</v>
      </c>
      <c r="Z108" s="1790">
        <v>3.6499999999999998E-2</v>
      </c>
      <c r="AA108" s="1790">
        <v>3.6499999999999998E-2</v>
      </c>
      <c r="AB108" s="1790">
        <v>3.6499999999999998E-2</v>
      </c>
      <c r="AC108" s="1790">
        <v>0.43214999999999992</v>
      </c>
    </row>
    <row r="109" spans="16:29" x14ac:dyDescent="0.3">
      <c r="P109" s="1790" t="s">
        <v>315</v>
      </c>
      <c r="Q109" s="1790">
        <v>7.6479999999999994E-3</v>
      </c>
      <c r="R109" s="1790">
        <v>8.8070000000000006E-3</v>
      </c>
      <c r="S109" s="1790">
        <v>3.2909000000000001E-2</v>
      </c>
      <c r="T109" s="1790">
        <v>0.135574</v>
      </c>
      <c r="U109" s="1790">
        <v>0.11147199999999999</v>
      </c>
      <c r="V109" s="1790">
        <v>2.5490000000000001E-3</v>
      </c>
      <c r="W109" s="1790">
        <v>4.6117999999999999E-2</v>
      </c>
      <c r="X109" s="1790">
        <v>8.8070000000000006E-3</v>
      </c>
      <c r="Y109" s="1790">
        <v>8.3429999999999997E-3</v>
      </c>
      <c r="Z109" s="1790">
        <v>1.3210000000000001E-2</v>
      </c>
      <c r="AA109" s="1790">
        <v>1.5526999999999999E-2</v>
      </c>
      <c r="AB109" s="1790">
        <v>7.4160000000000007E-3</v>
      </c>
      <c r="AC109" s="1790">
        <v>0.39837999999999996</v>
      </c>
    </row>
    <row r="110" spans="16:29" x14ac:dyDescent="0.3">
      <c r="P110" s="1790" t="s">
        <v>217</v>
      </c>
      <c r="Q110" s="1790">
        <v>5.8226E-2</v>
      </c>
      <c r="R110" s="1790">
        <v>3.5387999999999996E-2</v>
      </c>
      <c r="S110" s="1790">
        <v>4.3900000000000002E-2</v>
      </c>
      <c r="T110" s="1790">
        <v>2.5899999999999999E-2</v>
      </c>
      <c r="U110" s="1790">
        <v>2.8300000000000002E-2</v>
      </c>
      <c r="V110" s="1790">
        <v>2.3300000000000001E-2</v>
      </c>
      <c r="W110" s="1790">
        <v>1.7299999999999999E-2</v>
      </c>
      <c r="X110" s="1790">
        <v>2.1499999999999998E-2</v>
      </c>
      <c r="Y110" s="1790">
        <v>2.0355000000000002E-2</v>
      </c>
      <c r="Z110" s="1790">
        <v>2.6002999999999998E-2</v>
      </c>
      <c r="AA110" s="1790">
        <v>2.0740000000000001E-2</v>
      </c>
      <c r="AB110" s="1790">
        <v>2.9856000000000001E-2</v>
      </c>
      <c r="AC110" s="1790">
        <v>0.35076799999999997</v>
      </c>
    </row>
    <row r="111" spans="16:29" x14ac:dyDescent="0.3">
      <c r="P111" s="1790" t="s">
        <v>385</v>
      </c>
      <c r="Q111" s="1790">
        <v>2.4289999999999999E-2</v>
      </c>
      <c r="R111" s="1790">
        <v>2.1740000000000002E-2</v>
      </c>
      <c r="S111" s="1790">
        <v>8.4520000000000012E-2</v>
      </c>
      <c r="T111" s="1790">
        <v>5.1660000000000005E-2</v>
      </c>
      <c r="U111" s="1790">
        <v>6.2827999999999995E-2</v>
      </c>
      <c r="V111" s="1790">
        <v>3.65E-3</v>
      </c>
      <c r="W111" s="1790">
        <v>4.6040000000000005E-3</v>
      </c>
      <c r="X111" s="1790">
        <v>1.3819999999999999E-2</v>
      </c>
      <c r="Y111" s="1790">
        <v>2.4952000000000002E-2</v>
      </c>
      <c r="Z111" s="1790">
        <v>2.6510000000000002E-2</v>
      </c>
      <c r="AA111" s="1790">
        <v>6.96E-3</v>
      </c>
      <c r="AB111" s="1790">
        <v>2.16E-3</v>
      </c>
      <c r="AC111" s="1790">
        <v>0.32769399999999999</v>
      </c>
    </row>
    <row r="112" spans="16:29" x14ac:dyDescent="0.3">
      <c r="P112" s="1790" t="s">
        <v>301</v>
      </c>
      <c r="Q112" s="1790">
        <v>1.3577000000000001E-2</v>
      </c>
      <c r="R112" s="1790">
        <v>2.9050999999999997E-2</v>
      </c>
      <c r="S112" s="1790">
        <v>1.8925000000000001E-2</v>
      </c>
      <c r="T112" s="1790">
        <v>1.8775E-2</v>
      </c>
      <c r="U112" s="1790">
        <v>2.2475000000000002E-2</v>
      </c>
      <c r="V112" s="1790">
        <v>2.64E-2</v>
      </c>
      <c r="W112" s="1790">
        <v>3.1281999999999997E-2</v>
      </c>
      <c r="X112" s="1790">
        <v>2.9925E-2</v>
      </c>
      <c r="Y112" s="1790">
        <v>2.8875000000000001E-2</v>
      </c>
      <c r="Z112" s="1790">
        <v>2.9874999999999999E-2</v>
      </c>
      <c r="AA112" s="1790">
        <v>2.2949999999999998E-2</v>
      </c>
      <c r="AB112" s="1790">
        <v>2.6324999999999998E-2</v>
      </c>
      <c r="AC112" s="1790">
        <v>0.29843500000000006</v>
      </c>
    </row>
    <row r="113" spans="16:29" x14ac:dyDescent="0.3">
      <c r="P113" s="1790" t="s">
        <v>257</v>
      </c>
      <c r="Q113" s="1790">
        <v>1E-3</v>
      </c>
      <c r="R113" s="1790">
        <v>1E-3</v>
      </c>
      <c r="S113" s="1790">
        <v>1E-3</v>
      </c>
      <c r="T113" s="1790">
        <v>1E-3</v>
      </c>
      <c r="U113" s="1790">
        <v>0</v>
      </c>
      <c r="V113" s="1790">
        <v>2.967E-3</v>
      </c>
      <c r="W113" s="1790">
        <v>3.5710000000000004E-3</v>
      </c>
      <c r="X113" s="1790">
        <v>1.792E-3</v>
      </c>
      <c r="Y113" s="1790">
        <v>7.2165000000000007E-2</v>
      </c>
      <c r="Z113" s="1790">
        <v>0.14904700000000001</v>
      </c>
      <c r="AA113" s="1790">
        <v>4.2050000000000004E-3</v>
      </c>
      <c r="AB113" s="1790">
        <v>3.6249999999999998E-2</v>
      </c>
      <c r="AC113" s="1790">
        <v>0.27399700000000005</v>
      </c>
    </row>
    <row r="114" spans="16:29" x14ac:dyDescent="0.3">
      <c r="P114" s="1790" t="s">
        <v>307</v>
      </c>
      <c r="Q114" s="1790">
        <v>0.10237</v>
      </c>
      <c r="R114" s="1790">
        <v>0.11791</v>
      </c>
      <c r="S114" s="1790">
        <v>4.3400000000000001E-3</v>
      </c>
      <c r="T114" s="1790">
        <v>1.1E-4</v>
      </c>
      <c r="U114" s="1790">
        <v>2.0000000000000001E-4</v>
      </c>
      <c r="V114" s="1790">
        <v>3.4000000000000002E-4</v>
      </c>
      <c r="W114" s="1790">
        <v>5.9800000000000001E-4</v>
      </c>
      <c r="X114" s="1790">
        <v>6.8400000000000004E-4</v>
      </c>
      <c r="Y114" s="1790">
        <v>3.1179999999999999E-2</v>
      </c>
      <c r="Z114" s="1790">
        <v>5.9299999999999999E-4</v>
      </c>
      <c r="AA114" s="1790">
        <v>7.7499999999999997E-4</v>
      </c>
      <c r="AB114" s="1790">
        <v>4.9899999999999999E-4</v>
      </c>
      <c r="AC114" s="1790">
        <v>0.25959900000000008</v>
      </c>
    </row>
    <row r="115" spans="16:29" x14ac:dyDescent="0.3">
      <c r="P115" s="1790" t="s">
        <v>309</v>
      </c>
      <c r="Q115" s="1790">
        <v>5.5506E-2</v>
      </c>
      <c r="R115" s="1790">
        <v>5.3800000000000002E-3</v>
      </c>
      <c r="S115" s="1790">
        <v>2.1120000000000002E-3</v>
      </c>
      <c r="T115" s="1790">
        <v>6.8500000000000006E-4</v>
      </c>
      <c r="U115" s="1790">
        <v>7.5240000000000003E-3</v>
      </c>
      <c r="V115" s="1790">
        <v>5.2939999999999992E-3</v>
      </c>
      <c r="W115" s="1790">
        <v>8.7579999999999984E-3</v>
      </c>
      <c r="X115" s="1790">
        <v>1.1147000000000001E-2</v>
      </c>
      <c r="Y115" s="1790">
        <v>1.5932999999999999E-2</v>
      </c>
      <c r="Z115" s="1790">
        <v>7.3888000000000009E-2</v>
      </c>
      <c r="AA115" s="1790">
        <v>5.5139999999999998E-3</v>
      </c>
      <c r="AB115" s="1790">
        <v>3.1019999999999997E-3</v>
      </c>
      <c r="AC115" s="1790">
        <v>0.19484300000000002</v>
      </c>
    </row>
    <row r="116" spans="16:29" x14ac:dyDescent="0.3">
      <c r="P116" s="1790" t="s">
        <v>321</v>
      </c>
      <c r="Q116" s="1790">
        <v>1.3452E-2</v>
      </c>
      <c r="R116" s="1790">
        <v>3.3392999999999999E-2</v>
      </c>
      <c r="S116" s="1790">
        <v>2.2606000000000001E-2</v>
      </c>
      <c r="T116" s="1790">
        <v>1.4527E-2</v>
      </c>
      <c r="U116" s="1790">
        <v>2.8279999999999998E-3</v>
      </c>
      <c r="V116" s="1790">
        <v>2.2095E-2</v>
      </c>
      <c r="W116" s="1790">
        <v>2.3428000000000001E-2</v>
      </c>
      <c r="X116" s="1790">
        <v>2.7900000000000001E-4</v>
      </c>
      <c r="Y116" s="1790">
        <v>2.3928000000000001E-2</v>
      </c>
      <c r="Z116" s="1790">
        <v>4.2939999999999992E-3</v>
      </c>
      <c r="AA116" s="1790">
        <v>1.3753999999999999E-2</v>
      </c>
      <c r="AB116" s="1790">
        <v>3.2700000000000003E-4</v>
      </c>
      <c r="AC116" s="1790">
        <v>0.17491099999999998</v>
      </c>
    </row>
    <row r="117" spans="16:29" x14ac:dyDescent="0.3">
      <c r="P117" s="1790" t="s">
        <v>311</v>
      </c>
      <c r="Q117" s="1790">
        <v>2.1644E-2</v>
      </c>
      <c r="R117" s="1790">
        <v>5.3080000000000002E-3</v>
      </c>
      <c r="S117" s="1790">
        <v>2.3518000000000001E-2</v>
      </c>
      <c r="T117" s="1790">
        <v>1.2083999999999999E-2</v>
      </c>
      <c r="U117" s="1790">
        <v>5.3400000000000001E-3</v>
      </c>
      <c r="V117" s="1790">
        <v>2.8461E-2</v>
      </c>
      <c r="W117" s="1790">
        <v>2.4901E-2</v>
      </c>
      <c r="X117" s="1790">
        <v>3.1789999999999999E-2</v>
      </c>
      <c r="Y117" s="1790">
        <v>4.4989999999999995E-3</v>
      </c>
      <c r="Z117" s="1790">
        <v>1.2375000000000001E-2</v>
      </c>
      <c r="AA117" s="1790">
        <v>2.042E-3</v>
      </c>
      <c r="AB117" s="1790">
        <v>2.1469999999999996E-3</v>
      </c>
      <c r="AC117" s="1790">
        <v>0.17410900000000001</v>
      </c>
    </row>
    <row r="118" spans="16:29" x14ac:dyDescent="0.3">
      <c r="P118" s="1790" t="s">
        <v>255</v>
      </c>
      <c r="Q118" s="1790">
        <v>0</v>
      </c>
      <c r="R118" s="1790">
        <v>1.1799999999999998E-3</v>
      </c>
      <c r="S118" s="1790">
        <v>5.4600000000000004E-4</v>
      </c>
      <c r="T118" s="1790">
        <v>2.7669999999999999E-3</v>
      </c>
      <c r="U118" s="1790">
        <v>1.5506000000000001E-2</v>
      </c>
      <c r="V118" s="1790">
        <v>6.7689999999999998E-3</v>
      </c>
      <c r="W118" s="1790">
        <v>2.7799999999999999E-3</v>
      </c>
      <c r="X118" s="1790">
        <v>2.2650000000000001E-3</v>
      </c>
      <c r="Y118" s="1790">
        <v>1.7829999999999999E-2</v>
      </c>
      <c r="Z118" s="1790">
        <v>0</v>
      </c>
      <c r="AA118" s="1790">
        <v>3.5599999999999998E-4</v>
      </c>
      <c r="AB118" s="1790">
        <v>3.5436000000000002E-2</v>
      </c>
      <c r="AC118" s="1790">
        <v>8.5435000000000011E-2</v>
      </c>
    </row>
    <row r="119" spans="16:29" x14ac:dyDescent="0.3">
      <c r="P119" s="1790" t="s">
        <v>313</v>
      </c>
      <c r="Q119" s="1790">
        <v>1.106E-2</v>
      </c>
      <c r="R119" s="1790">
        <v>6.6400000000000001E-3</v>
      </c>
      <c r="S119" s="1790">
        <v>6.7076000000000002E-3</v>
      </c>
      <c r="T119" s="1790">
        <v>1.1063E-2</v>
      </c>
      <c r="U119" s="1790">
        <v>4.7135999999999992E-3</v>
      </c>
      <c r="V119" s="1790">
        <v>4.7610000000000005E-3</v>
      </c>
      <c r="W119" s="1790">
        <v>4.0000000000000001E-3</v>
      </c>
      <c r="X119" s="1790">
        <v>3.5000000000000001E-3</v>
      </c>
      <c r="Y119" s="1790">
        <v>6.3205317107093177E-3</v>
      </c>
      <c r="Z119" s="1790">
        <v>4.4999999999999997E-3</v>
      </c>
      <c r="AA119" s="1790">
        <v>5.7000000000000002E-3</v>
      </c>
      <c r="AB119" s="1790">
        <v>3.5000000000000001E-3</v>
      </c>
      <c r="AC119" s="1790">
        <v>7.246573171070933E-2</v>
      </c>
    </row>
    <row r="120" spans="16:29" x14ac:dyDescent="0.3">
      <c r="P120" s="1790" t="s">
        <v>353</v>
      </c>
      <c r="Q120" s="1790">
        <v>2.6800000000000001E-4</v>
      </c>
      <c r="R120" s="1790">
        <v>2.9759000000000001E-2</v>
      </c>
      <c r="S120" s="1790">
        <v>1.7308E-2</v>
      </c>
      <c r="T120" s="1790">
        <v>6.2399999999999999E-4</v>
      </c>
      <c r="U120" s="1790">
        <v>3.64E-3</v>
      </c>
      <c r="V120" s="1790">
        <v>0</v>
      </c>
      <c r="W120" s="1790">
        <v>0</v>
      </c>
      <c r="X120" s="1790">
        <v>0</v>
      </c>
      <c r="Y120" s="1790">
        <v>0</v>
      </c>
      <c r="Z120" s="1790">
        <v>1.8461999999999999E-2</v>
      </c>
      <c r="AA120" s="1790">
        <v>0</v>
      </c>
      <c r="AB120" s="1790">
        <v>0</v>
      </c>
      <c r="AC120" s="1790">
        <v>7.0060999999999998E-2</v>
      </c>
    </row>
    <row r="121" spans="16:29" x14ac:dyDescent="0.3">
      <c r="P121" s="1790" t="s">
        <v>373</v>
      </c>
      <c r="Q121" s="1790">
        <v>5.4800000000000009E-4</v>
      </c>
      <c r="R121" s="1790">
        <v>1.289E-2</v>
      </c>
      <c r="S121" s="1790">
        <v>4.1099999999999996E-4</v>
      </c>
      <c r="T121" s="1790">
        <v>3.6499999999999998E-4</v>
      </c>
      <c r="U121" s="1790">
        <v>5.3760000000000006E-3</v>
      </c>
      <c r="V121" s="1790">
        <v>1.7819999999999999E-3</v>
      </c>
      <c r="W121" s="1790">
        <v>3.6499999999999998E-4</v>
      </c>
      <c r="X121" s="1790">
        <v>5.22E-4</v>
      </c>
      <c r="Y121" s="1790">
        <v>0</v>
      </c>
      <c r="Z121" s="1790">
        <v>1.6146000000000001E-2</v>
      </c>
      <c r="AA121" s="1790">
        <v>1.4038999999999999E-2</v>
      </c>
      <c r="AB121" s="1790">
        <v>8.8000000000000003E-4</v>
      </c>
      <c r="AC121" s="1790">
        <v>5.3324000000000003E-2</v>
      </c>
    </row>
    <row r="122" spans="16:29" x14ac:dyDescent="0.3">
      <c r="P122" s="1790" t="s">
        <v>229</v>
      </c>
      <c r="Q122" s="1790">
        <v>0</v>
      </c>
      <c r="R122" s="1790">
        <v>0</v>
      </c>
      <c r="S122" s="1790">
        <v>7.7000000000000001E-5</v>
      </c>
      <c r="T122" s="1790">
        <v>4.6059999999999999E-3</v>
      </c>
      <c r="U122" s="1790">
        <v>9.8200000000000002E-4</v>
      </c>
      <c r="V122" s="1790">
        <v>4.6999999999999997E-5</v>
      </c>
      <c r="W122" s="1790">
        <v>0</v>
      </c>
      <c r="X122" s="1790">
        <v>2.42E-4</v>
      </c>
      <c r="Y122" s="1790">
        <v>8.7000000000000001E-5</v>
      </c>
      <c r="Z122" s="1790">
        <v>4.06E-4</v>
      </c>
      <c r="AA122" s="1790">
        <v>3.5859000000000002E-2</v>
      </c>
      <c r="AB122" s="1790">
        <v>9.2940000000000002E-3</v>
      </c>
      <c r="AC122" s="1790">
        <v>5.1600000000000007E-2</v>
      </c>
    </row>
    <row r="123" spans="16:29" x14ac:dyDescent="0.3">
      <c r="P123" s="1790" t="s">
        <v>241</v>
      </c>
      <c r="Q123" s="1790">
        <v>0</v>
      </c>
      <c r="R123" s="1790">
        <v>0</v>
      </c>
      <c r="S123" s="1790">
        <v>3.5999999999999999E-3</v>
      </c>
      <c r="T123" s="1790">
        <v>0</v>
      </c>
      <c r="U123" s="1790">
        <v>0</v>
      </c>
      <c r="V123" s="1790">
        <v>3.5999999999999999E-3</v>
      </c>
      <c r="W123" s="1790">
        <v>0</v>
      </c>
      <c r="X123" s="1790">
        <v>2.0239999999999998E-2</v>
      </c>
      <c r="Y123" s="1790">
        <v>3.5999999999999999E-3</v>
      </c>
      <c r="Z123" s="1790">
        <v>0</v>
      </c>
      <c r="AA123" s="1790">
        <v>0</v>
      </c>
      <c r="AB123" s="1790">
        <v>3.5999999999999999E-3</v>
      </c>
      <c r="AC123" s="1790">
        <v>3.4639999999999997E-2</v>
      </c>
    </row>
    <row r="124" spans="16:29" x14ac:dyDescent="0.3">
      <c r="P124" s="1790" t="s">
        <v>319</v>
      </c>
      <c r="Q124" s="1790"/>
      <c r="R124" s="1790">
        <v>9.0700000000000004E-4</v>
      </c>
      <c r="S124" s="1790">
        <v>1.405E-3</v>
      </c>
      <c r="T124" s="1790">
        <v>1.598E-3</v>
      </c>
      <c r="U124" s="1790">
        <v>1.606E-3</v>
      </c>
      <c r="V124" s="1790">
        <v>1.397E-3</v>
      </c>
      <c r="W124" s="1790">
        <v>1.0349999999999999E-3</v>
      </c>
      <c r="X124" s="1790">
        <v>1.5509999999999999E-3</v>
      </c>
      <c r="Y124" s="1790">
        <v>1.6170000000000002E-3</v>
      </c>
      <c r="Z124" s="1790">
        <v>1.2070000000000002E-3</v>
      </c>
      <c r="AA124" s="1790">
        <v>9.3300000000000002E-4</v>
      </c>
      <c r="AB124" s="1790">
        <v>1.4359999999999998E-3</v>
      </c>
      <c r="AC124" s="1790">
        <v>1.4692E-2</v>
      </c>
    </row>
    <row r="125" spans="16:29" x14ac:dyDescent="0.3">
      <c r="P125" s="1790" t="s">
        <v>221</v>
      </c>
      <c r="Q125" s="1790">
        <v>0</v>
      </c>
      <c r="R125" s="1790">
        <v>0</v>
      </c>
      <c r="S125" s="1790">
        <v>0</v>
      </c>
      <c r="T125" s="1790">
        <v>0</v>
      </c>
      <c r="U125" s="1790">
        <v>0</v>
      </c>
      <c r="V125" s="1790">
        <v>0</v>
      </c>
      <c r="W125" s="1790">
        <v>0</v>
      </c>
      <c r="X125" s="1790">
        <v>0</v>
      </c>
      <c r="Y125" s="1790">
        <v>0</v>
      </c>
      <c r="Z125" s="1790">
        <v>0</v>
      </c>
      <c r="AA125" s="1790">
        <v>1.2359999999999999E-2</v>
      </c>
      <c r="AB125" s="1790">
        <v>0</v>
      </c>
      <c r="AC125" s="1790">
        <v>1.2359999999999999E-2</v>
      </c>
    </row>
    <row r="126" spans="16:29" x14ac:dyDescent="0.3">
      <c r="P126" s="1790" t="s">
        <v>299</v>
      </c>
      <c r="Q126" s="1790">
        <v>1.6609999999999999E-3</v>
      </c>
      <c r="R126" s="1790">
        <v>2.104E-3</v>
      </c>
      <c r="S126" s="1790">
        <v>1.1140000000000002E-3</v>
      </c>
      <c r="T126" s="1790">
        <v>1.4010000000000001E-3</v>
      </c>
      <c r="U126" s="1790">
        <v>4.2699999999999997E-4</v>
      </c>
      <c r="V126" s="1790">
        <v>5.6499999999999996E-4</v>
      </c>
      <c r="W126" s="1790">
        <v>4.1999999999999996E-4</v>
      </c>
      <c r="X126" s="1790">
        <v>1.8890000000000001E-3</v>
      </c>
      <c r="Y126" s="1790">
        <v>4.2499999999999998E-4</v>
      </c>
      <c r="Z126" s="1790">
        <v>1.4579999999999999E-3</v>
      </c>
      <c r="AA126" s="1790">
        <v>3.97E-4</v>
      </c>
      <c r="AB126" s="1790">
        <v>4.46E-4</v>
      </c>
      <c r="AC126" s="1790">
        <v>1.2307E-2</v>
      </c>
    </row>
    <row r="127" spans="16:29" x14ac:dyDescent="0.3">
      <c r="P127" s="1790" t="s">
        <v>365</v>
      </c>
      <c r="Q127" s="1790">
        <v>4.57E-4</v>
      </c>
      <c r="R127" s="1790">
        <v>1.828E-3</v>
      </c>
      <c r="S127" s="1790">
        <v>1.828E-3</v>
      </c>
      <c r="T127" s="1790">
        <v>0</v>
      </c>
      <c r="U127" s="1790">
        <v>9.1399999999999999E-4</v>
      </c>
      <c r="V127" s="1790">
        <v>9.1399999999999999E-4</v>
      </c>
      <c r="W127" s="1790">
        <v>1.371E-3</v>
      </c>
      <c r="X127" s="1790">
        <v>4.57E-4</v>
      </c>
      <c r="Y127" s="1790">
        <v>4.57E-4</v>
      </c>
      <c r="Z127" s="1790">
        <v>9.1399999999999999E-4</v>
      </c>
      <c r="AA127" s="1790">
        <v>9.1399999999999999E-4</v>
      </c>
      <c r="AB127" s="1790">
        <v>4.57E-4</v>
      </c>
      <c r="AC127" s="1790">
        <v>1.0511000000000001E-2</v>
      </c>
    </row>
    <row r="128" spans="16:29" x14ac:dyDescent="0.3">
      <c r="P128" s="1790" t="s">
        <v>227</v>
      </c>
      <c r="Q128" s="1790">
        <v>0</v>
      </c>
      <c r="R128" s="1790">
        <v>0</v>
      </c>
      <c r="S128" s="1790">
        <v>0</v>
      </c>
      <c r="T128" s="1790">
        <v>0</v>
      </c>
      <c r="U128" s="1790">
        <v>0</v>
      </c>
      <c r="V128" s="1790">
        <v>0</v>
      </c>
      <c r="W128" s="1790">
        <v>0</v>
      </c>
      <c r="X128" s="1790">
        <v>0</v>
      </c>
      <c r="Y128" s="1790">
        <v>6.6109999999999997E-3</v>
      </c>
      <c r="Z128" s="1790">
        <v>0</v>
      </c>
      <c r="AA128" s="1790">
        <v>0</v>
      </c>
      <c r="AB128" s="1790">
        <v>0</v>
      </c>
      <c r="AC128" s="1790">
        <v>6.6109999999999997E-3</v>
      </c>
    </row>
    <row r="129" spans="16:29" x14ac:dyDescent="0.3">
      <c r="P129" s="1790" t="s">
        <v>295</v>
      </c>
      <c r="Q129" s="1790">
        <v>4.3100000000000001E-4</v>
      </c>
      <c r="R129" s="1790">
        <v>1.8E-3</v>
      </c>
      <c r="S129" s="1790">
        <v>0</v>
      </c>
      <c r="T129" s="1790">
        <v>0</v>
      </c>
      <c r="U129" s="1790">
        <v>0</v>
      </c>
      <c r="V129" s="1790">
        <v>7.9999999999999993E-4</v>
      </c>
      <c r="W129" s="1790">
        <v>0</v>
      </c>
      <c r="X129" s="1790">
        <v>0</v>
      </c>
      <c r="Y129" s="1790">
        <v>0</v>
      </c>
      <c r="Z129" s="1790">
        <v>1.24E-3</v>
      </c>
      <c r="AA129" s="1790">
        <v>0</v>
      </c>
      <c r="AB129" s="1790">
        <v>0</v>
      </c>
      <c r="AC129" s="1790">
        <v>4.2709999999999996E-3</v>
      </c>
    </row>
    <row r="130" spans="16:29" x14ac:dyDescent="0.3">
      <c r="P130" s="1790" t="s">
        <v>271</v>
      </c>
      <c r="Q130" s="1790">
        <v>1.4660000000000001E-3</v>
      </c>
      <c r="R130" s="1790">
        <v>0</v>
      </c>
      <c r="S130" s="1790">
        <v>0</v>
      </c>
      <c r="T130" s="1790">
        <v>0</v>
      </c>
      <c r="U130" s="1790">
        <v>0</v>
      </c>
      <c r="V130" s="1790">
        <v>0</v>
      </c>
      <c r="W130" s="1790">
        <v>0</v>
      </c>
      <c r="X130" s="1790">
        <v>0</v>
      </c>
      <c r="Y130" s="1790">
        <v>0</v>
      </c>
      <c r="Z130" s="1790">
        <v>0</v>
      </c>
      <c r="AA130" s="1790">
        <v>0</v>
      </c>
      <c r="AB130" s="1790">
        <v>0</v>
      </c>
      <c r="AC130" s="1790">
        <v>1.4660000000000001E-3</v>
      </c>
    </row>
    <row r="131" spans="16:29" x14ac:dyDescent="0.3">
      <c r="P131" s="1790" t="s">
        <v>245</v>
      </c>
      <c r="Q131" s="1790">
        <v>1.6000000000000001E-4</v>
      </c>
      <c r="R131" s="1790">
        <v>0</v>
      </c>
      <c r="S131" s="1790">
        <v>0</v>
      </c>
      <c r="T131" s="1790">
        <v>0</v>
      </c>
      <c r="U131" s="1790">
        <v>0</v>
      </c>
      <c r="V131" s="1790">
        <v>0</v>
      </c>
      <c r="W131" s="1790">
        <v>0</v>
      </c>
      <c r="X131" s="1790">
        <v>0</v>
      </c>
      <c r="Y131" s="1790">
        <v>0</v>
      </c>
      <c r="Z131" s="1790">
        <v>0</v>
      </c>
      <c r="AA131" s="1790">
        <v>1.55E-4</v>
      </c>
      <c r="AB131" s="1790">
        <v>0</v>
      </c>
      <c r="AC131" s="1790">
        <v>3.1500000000000001E-4</v>
      </c>
    </row>
    <row r="132" spans="16:29" x14ac:dyDescent="0.3">
      <c r="P132" s="1790" t="s">
        <v>327</v>
      </c>
      <c r="Q132" s="1790">
        <v>1.2999999999999999E-5</v>
      </c>
      <c r="R132" s="1790">
        <v>1.2999999999999999E-5</v>
      </c>
      <c r="S132" s="1790">
        <v>1.2999999999999999E-5</v>
      </c>
      <c r="T132" s="1790">
        <v>1.2999999999999999E-5</v>
      </c>
      <c r="U132" s="1790">
        <v>1.2999999999999999E-5</v>
      </c>
      <c r="V132" s="1790">
        <v>1.2999999999999999E-5</v>
      </c>
      <c r="W132" s="1790">
        <v>1.2999999999999999E-5</v>
      </c>
      <c r="X132" s="1790">
        <v>1.2999999999999999E-5</v>
      </c>
      <c r="Y132" s="1790">
        <v>1.2999999999999999E-5</v>
      </c>
      <c r="Z132" s="1790">
        <v>1.2999999999999999E-5</v>
      </c>
      <c r="AA132" s="1790">
        <v>1.2999999999999999E-5</v>
      </c>
      <c r="AB132" s="1790">
        <v>1.2999999999999999E-5</v>
      </c>
      <c r="AC132" s="1790">
        <v>1.56E-4</v>
      </c>
    </row>
    <row r="133" spans="16:29" x14ac:dyDescent="0.3">
      <c r="P133" s="1790" t="s">
        <v>297</v>
      </c>
      <c r="Q133" s="1790">
        <v>0</v>
      </c>
      <c r="R133" s="1790">
        <v>0</v>
      </c>
      <c r="S133" s="1790">
        <v>8.4000000000000009E-5</v>
      </c>
      <c r="T133" s="1790">
        <v>0</v>
      </c>
      <c r="U133" s="1790">
        <v>0</v>
      </c>
      <c r="V133" s="1790">
        <v>0</v>
      </c>
      <c r="W133" s="1790">
        <v>5.5999999999999999E-5</v>
      </c>
      <c r="X133" s="1790">
        <v>0</v>
      </c>
      <c r="Y133" s="1790">
        <v>0</v>
      </c>
      <c r="Z133" s="1790">
        <v>0</v>
      </c>
      <c r="AA133" s="1790">
        <v>0</v>
      </c>
      <c r="AB133" s="1790">
        <v>0</v>
      </c>
      <c r="AC133" s="1790">
        <v>1.4000000000000001E-4</v>
      </c>
    </row>
    <row r="134" spans="16:29" x14ac:dyDescent="0.3">
      <c r="P134" s="1790" t="s">
        <v>317</v>
      </c>
      <c r="Q134" s="1790">
        <v>0</v>
      </c>
      <c r="R134" s="1790">
        <v>0</v>
      </c>
      <c r="S134" s="1790">
        <v>0</v>
      </c>
      <c r="T134" s="1790">
        <v>0</v>
      </c>
      <c r="U134" s="1790">
        <v>0</v>
      </c>
      <c r="V134" s="1790">
        <v>0</v>
      </c>
      <c r="W134" s="1790">
        <v>0</v>
      </c>
      <c r="X134" s="1790">
        <v>0</v>
      </c>
      <c r="Y134" s="1790">
        <v>0</v>
      </c>
      <c r="Z134" s="1790">
        <v>0</v>
      </c>
      <c r="AA134" s="1790">
        <v>0</v>
      </c>
      <c r="AB134" s="1790">
        <v>0</v>
      </c>
      <c r="AC134" s="1790">
        <v>0</v>
      </c>
    </row>
    <row r="135" spans="16:29" x14ac:dyDescent="0.3">
      <c r="P135" s="1790" t="s">
        <v>369</v>
      </c>
      <c r="Q135" s="1790">
        <v>0</v>
      </c>
      <c r="R135" s="1790">
        <v>0</v>
      </c>
      <c r="S135" s="1790">
        <v>0</v>
      </c>
      <c r="T135" s="1790">
        <v>0</v>
      </c>
      <c r="U135" s="1790"/>
      <c r="V135" s="1790"/>
      <c r="W135" s="1790"/>
      <c r="X135" s="1790"/>
      <c r="Y135" s="1790"/>
      <c r="Z135" s="1790"/>
      <c r="AA135" s="1790"/>
      <c r="AB135" s="1790"/>
      <c r="AC135" s="1790">
        <v>0</v>
      </c>
    </row>
    <row r="136" spans="16:29" x14ac:dyDescent="0.3">
      <c r="P136" s="1790" t="s">
        <v>243</v>
      </c>
      <c r="Q136" s="1790"/>
      <c r="R136" s="1790">
        <v>0</v>
      </c>
      <c r="S136" s="1790"/>
      <c r="T136" s="1790">
        <v>0</v>
      </c>
      <c r="U136" s="1790">
        <v>0</v>
      </c>
      <c r="V136" s="1790">
        <v>0</v>
      </c>
      <c r="W136" s="1790">
        <v>0</v>
      </c>
      <c r="X136" s="1790">
        <v>0</v>
      </c>
      <c r="Y136" s="1790">
        <v>0</v>
      </c>
      <c r="Z136" s="1790"/>
      <c r="AA136" s="1790"/>
      <c r="AB136" s="1790"/>
      <c r="AC136" s="1790">
        <v>0</v>
      </c>
    </row>
    <row r="137" spans="16:29" x14ac:dyDescent="0.3">
      <c r="P137" s="1790" t="s">
        <v>237</v>
      </c>
      <c r="Q137" s="1790">
        <v>0</v>
      </c>
      <c r="R137" s="1790">
        <v>0</v>
      </c>
      <c r="S137" s="1790">
        <v>0</v>
      </c>
      <c r="T137" s="1790">
        <v>0</v>
      </c>
      <c r="U137" s="1790">
        <v>0</v>
      </c>
      <c r="V137" s="1790">
        <v>0</v>
      </c>
      <c r="W137" s="1790">
        <v>0</v>
      </c>
      <c r="X137" s="1790">
        <v>0</v>
      </c>
      <c r="Y137" s="1790">
        <v>0</v>
      </c>
      <c r="Z137" s="1790">
        <v>0</v>
      </c>
      <c r="AA137" s="1790">
        <v>0</v>
      </c>
      <c r="AB137" s="1790">
        <v>0</v>
      </c>
      <c r="AC137" s="1790">
        <v>0</v>
      </c>
    </row>
    <row r="138" spans="16:29" x14ac:dyDescent="0.3">
      <c r="P138" s="1790" t="s">
        <v>213</v>
      </c>
      <c r="Q138" s="1790">
        <v>0</v>
      </c>
      <c r="R138" s="1790">
        <v>0</v>
      </c>
      <c r="S138" s="1790">
        <v>0</v>
      </c>
      <c r="T138" s="1790">
        <v>0</v>
      </c>
      <c r="U138" s="1790">
        <v>0</v>
      </c>
      <c r="V138" s="1790">
        <v>0</v>
      </c>
      <c r="W138" s="1790">
        <v>0</v>
      </c>
      <c r="X138" s="1790">
        <v>0</v>
      </c>
      <c r="Y138" s="1790">
        <v>0</v>
      </c>
      <c r="Z138" s="1790">
        <v>0</v>
      </c>
      <c r="AA138" s="1790">
        <v>0</v>
      </c>
      <c r="AB138" s="1790">
        <v>0</v>
      </c>
      <c r="AC138" s="1790">
        <v>0</v>
      </c>
    </row>
    <row r="139" spans="16:29" x14ac:dyDescent="0.3">
      <c r="P139" s="1790" t="s">
        <v>347</v>
      </c>
      <c r="Q139" s="1790">
        <v>0</v>
      </c>
      <c r="R139" s="1790">
        <v>0</v>
      </c>
      <c r="S139" s="1790">
        <v>0</v>
      </c>
      <c r="T139" s="1790">
        <v>0</v>
      </c>
      <c r="U139" s="1790">
        <v>0</v>
      </c>
      <c r="V139" s="1790">
        <v>0</v>
      </c>
      <c r="W139" s="1790">
        <v>0</v>
      </c>
      <c r="X139" s="1790">
        <v>0</v>
      </c>
      <c r="Y139" s="1790">
        <v>0</v>
      </c>
      <c r="Z139" s="1790">
        <v>0</v>
      </c>
      <c r="AA139" s="1790">
        <v>0</v>
      </c>
      <c r="AB139" s="1790">
        <v>0</v>
      </c>
      <c r="AC139" s="1790">
        <v>0</v>
      </c>
    </row>
    <row r="140" spans="16:29" x14ac:dyDescent="0.3">
      <c r="P140" s="1790" t="s">
        <v>357</v>
      </c>
      <c r="Q140" s="1790">
        <v>0</v>
      </c>
      <c r="R140" s="1790">
        <v>0</v>
      </c>
      <c r="S140" s="1790">
        <v>0</v>
      </c>
      <c r="T140" s="1790">
        <v>0</v>
      </c>
      <c r="U140" s="1790">
        <v>0</v>
      </c>
      <c r="V140" s="1790">
        <v>0</v>
      </c>
      <c r="W140" s="1790">
        <v>0</v>
      </c>
      <c r="X140" s="1790">
        <v>0</v>
      </c>
      <c r="Y140" s="1790">
        <v>0</v>
      </c>
      <c r="Z140" s="1790">
        <v>0</v>
      </c>
      <c r="AA140" s="1790">
        <v>0</v>
      </c>
      <c r="AB140" s="1790">
        <v>0</v>
      </c>
      <c r="AC140" s="1790">
        <v>0</v>
      </c>
    </row>
    <row r="141" spans="16:29" x14ac:dyDescent="0.3">
      <c r="P141" s="1790" t="s">
        <v>287</v>
      </c>
      <c r="Q141" s="1790">
        <v>0</v>
      </c>
      <c r="R141" s="1790">
        <v>0</v>
      </c>
      <c r="S141" s="1790">
        <v>0</v>
      </c>
      <c r="T141" s="1790">
        <v>0</v>
      </c>
      <c r="U141" s="1790">
        <v>0</v>
      </c>
      <c r="V141" s="1790">
        <v>0</v>
      </c>
      <c r="W141" s="1790">
        <v>0</v>
      </c>
      <c r="X141" s="1790">
        <v>0</v>
      </c>
      <c r="Y141" s="1790">
        <v>0</v>
      </c>
      <c r="Z141" s="1790">
        <v>0</v>
      </c>
      <c r="AA141" s="1790">
        <v>0</v>
      </c>
      <c r="AB141" s="1790">
        <v>0</v>
      </c>
      <c r="AC141" s="1790">
        <v>0</v>
      </c>
    </row>
    <row r="142" spans="16:29" x14ac:dyDescent="0.3">
      <c r="P142" s="1790" t="s">
        <v>275</v>
      </c>
      <c r="Q142" s="1790">
        <v>0</v>
      </c>
      <c r="R142" s="1790">
        <v>0</v>
      </c>
      <c r="S142" s="1790">
        <v>0</v>
      </c>
      <c r="T142" s="1790">
        <v>0</v>
      </c>
      <c r="U142" s="1790">
        <v>0</v>
      </c>
      <c r="V142" s="1790">
        <v>0</v>
      </c>
      <c r="W142" s="1790">
        <v>0</v>
      </c>
      <c r="X142" s="1790">
        <v>0</v>
      </c>
      <c r="Y142" s="1790">
        <v>0</v>
      </c>
      <c r="Z142" s="1790">
        <v>0</v>
      </c>
      <c r="AA142" s="1790">
        <v>0</v>
      </c>
      <c r="AB142" s="1790">
        <v>0</v>
      </c>
      <c r="AC142" s="1790">
        <v>0</v>
      </c>
    </row>
    <row r="143" spans="16:29" x14ac:dyDescent="0.3">
      <c r="P143" s="1790" t="s">
        <v>343</v>
      </c>
      <c r="Q143" s="1790">
        <v>0</v>
      </c>
      <c r="R143" s="1790">
        <v>0</v>
      </c>
      <c r="S143" s="1790">
        <v>0</v>
      </c>
      <c r="T143" s="1790">
        <v>0</v>
      </c>
      <c r="U143" s="1790">
        <v>0</v>
      </c>
      <c r="V143" s="1790">
        <v>0</v>
      </c>
      <c r="W143" s="1790">
        <v>0</v>
      </c>
      <c r="X143" s="1790">
        <v>0</v>
      </c>
      <c r="Y143" s="1790">
        <v>0</v>
      </c>
      <c r="Z143" s="1790">
        <v>0</v>
      </c>
      <c r="AA143" s="1790">
        <v>0</v>
      </c>
      <c r="AB143" s="1790">
        <v>0</v>
      </c>
      <c r="AC143" s="1790">
        <v>0</v>
      </c>
    </row>
    <row r="144" spans="16:29" x14ac:dyDescent="0.3">
      <c r="P144" s="1790" t="s">
        <v>363</v>
      </c>
      <c r="Q144" s="1790">
        <v>0</v>
      </c>
      <c r="R144" s="1790">
        <v>0</v>
      </c>
      <c r="S144" s="1790">
        <v>0</v>
      </c>
      <c r="T144" s="1790">
        <v>0</v>
      </c>
      <c r="U144" s="1790">
        <v>0</v>
      </c>
      <c r="V144" s="1790">
        <v>0</v>
      </c>
      <c r="W144" s="1790">
        <v>0</v>
      </c>
      <c r="X144" s="1790">
        <v>0</v>
      </c>
      <c r="Y144" s="1790">
        <v>0</v>
      </c>
      <c r="Z144" s="1790">
        <v>0</v>
      </c>
      <c r="AA144" s="1790">
        <v>0</v>
      </c>
      <c r="AB144" s="1790">
        <v>0</v>
      </c>
      <c r="AC144" s="1790">
        <v>0</v>
      </c>
    </row>
    <row r="145" spans="16:29" x14ac:dyDescent="0.3">
      <c r="P145" s="1790" t="s">
        <v>333</v>
      </c>
      <c r="Q145" s="1790">
        <v>0</v>
      </c>
      <c r="R145" s="1790">
        <v>0</v>
      </c>
      <c r="S145" s="1790">
        <v>0</v>
      </c>
      <c r="T145" s="1790">
        <v>0</v>
      </c>
      <c r="U145" s="1790">
        <v>0</v>
      </c>
      <c r="V145" s="1790">
        <v>0</v>
      </c>
      <c r="W145" s="1790">
        <v>0</v>
      </c>
      <c r="X145" s="1790">
        <v>0</v>
      </c>
      <c r="Y145" s="1790">
        <v>0</v>
      </c>
      <c r="Z145" s="1790">
        <v>0</v>
      </c>
      <c r="AA145" s="1790">
        <v>0</v>
      </c>
      <c r="AB145" s="1790">
        <v>0</v>
      </c>
      <c r="AC145" s="1790">
        <v>0</v>
      </c>
    </row>
    <row r="146" spans="16:29" x14ac:dyDescent="0.3">
      <c r="P146" s="1790" t="s">
        <v>239</v>
      </c>
      <c r="Q146" s="1790">
        <v>0</v>
      </c>
      <c r="R146" s="1790">
        <v>0</v>
      </c>
      <c r="S146" s="1790">
        <v>0</v>
      </c>
      <c r="T146" s="1790">
        <v>0</v>
      </c>
      <c r="U146" s="1790">
        <v>0</v>
      </c>
      <c r="V146" s="1790">
        <v>0</v>
      </c>
      <c r="W146" s="1790">
        <v>0</v>
      </c>
      <c r="X146" s="1790">
        <v>0</v>
      </c>
      <c r="Y146" s="1790">
        <v>0</v>
      </c>
      <c r="Z146" s="1790">
        <v>0</v>
      </c>
      <c r="AA146" s="1790">
        <v>0</v>
      </c>
      <c r="AB146" s="1790">
        <v>0</v>
      </c>
      <c r="AC146" s="1790">
        <v>0</v>
      </c>
    </row>
    <row r="147" spans="16:29" x14ac:dyDescent="0.3">
      <c r="P147" s="1790" t="s">
        <v>337</v>
      </c>
      <c r="Q147" s="1790">
        <v>0</v>
      </c>
      <c r="R147" s="1790">
        <v>0</v>
      </c>
      <c r="S147" s="1790">
        <v>0</v>
      </c>
      <c r="T147" s="1790">
        <v>0</v>
      </c>
      <c r="U147" s="1790">
        <v>0</v>
      </c>
      <c r="V147" s="1790">
        <v>0</v>
      </c>
      <c r="W147" s="1790">
        <v>0</v>
      </c>
      <c r="X147" s="1790">
        <v>0</v>
      </c>
      <c r="Y147" s="1790">
        <v>0</v>
      </c>
      <c r="Z147" s="1790">
        <v>0</v>
      </c>
      <c r="AA147" s="1790">
        <v>0</v>
      </c>
      <c r="AB147" s="1790">
        <v>0</v>
      </c>
      <c r="AC147" s="1790">
        <v>0</v>
      </c>
    </row>
    <row r="148" spans="16:29" x14ac:dyDescent="0.3">
      <c r="P148" s="1790" t="s">
        <v>387</v>
      </c>
      <c r="Q148" s="1790">
        <v>0</v>
      </c>
      <c r="R148" s="1790">
        <v>0</v>
      </c>
      <c r="S148" s="1790">
        <v>0</v>
      </c>
      <c r="T148" s="1790">
        <v>0</v>
      </c>
      <c r="U148" s="1790">
        <v>0</v>
      </c>
      <c r="V148" s="1790">
        <v>0</v>
      </c>
      <c r="W148" s="1790">
        <v>0</v>
      </c>
      <c r="X148" s="1790">
        <v>0</v>
      </c>
      <c r="Y148" s="1790">
        <v>0</v>
      </c>
      <c r="Z148" s="1790">
        <v>0</v>
      </c>
      <c r="AA148" s="1790">
        <v>0</v>
      </c>
      <c r="AB148" s="1790">
        <v>0</v>
      </c>
      <c r="AC148" s="1790">
        <v>0</v>
      </c>
    </row>
    <row r="149" spans="16:29" x14ac:dyDescent="0.3">
      <c r="P149" s="1790" t="s">
        <v>381</v>
      </c>
      <c r="Q149" s="1790">
        <v>0</v>
      </c>
      <c r="R149" s="1790">
        <v>0</v>
      </c>
      <c r="S149" s="1790">
        <v>0</v>
      </c>
      <c r="T149" s="1790">
        <v>0</v>
      </c>
      <c r="U149" s="1790">
        <v>0</v>
      </c>
      <c r="V149" s="1790">
        <v>0</v>
      </c>
      <c r="W149" s="1790">
        <v>0</v>
      </c>
      <c r="X149" s="1790">
        <v>0</v>
      </c>
      <c r="Y149" s="1790">
        <v>0</v>
      </c>
      <c r="Z149" s="1790">
        <v>0</v>
      </c>
      <c r="AA149" s="1790">
        <v>0</v>
      </c>
      <c r="AB149" s="1790">
        <v>0</v>
      </c>
      <c r="AC149" s="1790">
        <v>0</v>
      </c>
    </row>
    <row r="150" spans="16:29" x14ac:dyDescent="0.3">
      <c r="P150" s="1790" t="s">
        <v>289</v>
      </c>
      <c r="Q150" s="1790">
        <v>0</v>
      </c>
      <c r="R150" s="1790">
        <v>0</v>
      </c>
      <c r="S150" s="1790">
        <v>0</v>
      </c>
      <c r="T150" s="1790">
        <v>0</v>
      </c>
      <c r="U150" s="1790">
        <v>0</v>
      </c>
      <c r="V150" s="1790">
        <v>0</v>
      </c>
      <c r="W150" s="1790">
        <v>0</v>
      </c>
      <c r="X150" s="1790">
        <v>0</v>
      </c>
      <c r="Y150" s="1790">
        <v>0</v>
      </c>
      <c r="Z150" s="1790">
        <v>0</v>
      </c>
      <c r="AA150" s="1790">
        <v>0</v>
      </c>
      <c r="AB150" s="1790">
        <v>0</v>
      </c>
      <c r="AC150" s="1790">
        <v>0</v>
      </c>
    </row>
    <row r="151" spans="16:29" x14ac:dyDescent="0.3">
      <c r="P151" s="1790" t="s">
        <v>325</v>
      </c>
      <c r="Q151" s="1790">
        <v>0</v>
      </c>
      <c r="R151" s="1790">
        <v>0</v>
      </c>
      <c r="S151" s="1790">
        <v>0</v>
      </c>
      <c r="T151" s="1790">
        <v>0</v>
      </c>
      <c r="U151" s="1790">
        <v>0</v>
      </c>
      <c r="V151" s="1790">
        <v>0</v>
      </c>
      <c r="W151" s="1790">
        <v>0</v>
      </c>
      <c r="X151" s="1790">
        <v>0</v>
      </c>
      <c r="Y151" s="1790">
        <v>0</v>
      </c>
      <c r="Z151" s="1790">
        <v>0</v>
      </c>
      <c r="AA151" s="1790">
        <v>0</v>
      </c>
      <c r="AB151" s="1790">
        <v>0</v>
      </c>
      <c r="AC151" s="1790">
        <v>0</v>
      </c>
    </row>
    <row r="152" spans="16:29" x14ac:dyDescent="0.3">
      <c r="P152" s="1790" t="s">
        <v>361</v>
      </c>
      <c r="Q152" s="1790">
        <v>0</v>
      </c>
      <c r="R152" s="1790">
        <v>0</v>
      </c>
      <c r="S152" s="1790">
        <v>0</v>
      </c>
      <c r="T152" s="1790">
        <v>0</v>
      </c>
      <c r="U152" s="1790">
        <v>0</v>
      </c>
      <c r="V152" s="1790">
        <v>0</v>
      </c>
      <c r="W152" s="1790">
        <v>0</v>
      </c>
      <c r="X152" s="1790">
        <v>0</v>
      </c>
      <c r="Y152" s="1790">
        <v>0</v>
      </c>
      <c r="Z152" s="1790">
        <v>0</v>
      </c>
      <c r="AA152" s="1790">
        <v>0</v>
      </c>
      <c r="AB152" s="1790">
        <v>0</v>
      </c>
      <c r="AC152" s="1790">
        <v>0</v>
      </c>
    </row>
    <row r="153" spans="16:29" x14ac:dyDescent="0.3">
      <c r="P153" s="1790" t="s">
        <v>223</v>
      </c>
      <c r="Q153" s="1790">
        <v>0</v>
      </c>
      <c r="R153" s="1790">
        <v>0</v>
      </c>
      <c r="S153" s="1790">
        <v>0</v>
      </c>
      <c r="T153" s="1790">
        <v>0</v>
      </c>
      <c r="U153" s="1790">
        <v>0</v>
      </c>
      <c r="V153" s="1790">
        <v>0</v>
      </c>
      <c r="W153" s="1790">
        <v>0</v>
      </c>
      <c r="X153" s="1790">
        <v>0</v>
      </c>
      <c r="Y153" s="1790">
        <v>0</v>
      </c>
      <c r="Z153" s="1790">
        <v>0</v>
      </c>
      <c r="AA153" s="1790">
        <v>0</v>
      </c>
      <c r="AB153" s="1790">
        <v>0</v>
      </c>
      <c r="AC153" s="1790">
        <v>0</v>
      </c>
    </row>
    <row r="154" spans="16:29" x14ac:dyDescent="0.3">
      <c r="P154" s="1790" t="s">
        <v>281</v>
      </c>
      <c r="Q154" s="1790">
        <v>0</v>
      </c>
      <c r="R154" s="1790">
        <v>0</v>
      </c>
      <c r="S154" s="1790">
        <v>0</v>
      </c>
      <c r="T154" s="1790">
        <v>0</v>
      </c>
      <c r="U154" s="1790">
        <v>0</v>
      </c>
      <c r="V154" s="1790">
        <v>0</v>
      </c>
      <c r="W154" s="1790">
        <v>0</v>
      </c>
      <c r="X154" s="1790">
        <v>0</v>
      </c>
      <c r="Y154" s="1790">
        <v>0</v>
      </c>
      <c r="Z154" s="1790">
        <v>0</v>
      </c>
      <c r="AA154" s="1790">
        <v>0</v>
      </c>
      <c r="AB154" s="1790">
        <v>0</v>
      </c>
      <c r="AC154" s="1790">
        <v>0</v>
      </c>
    </row>
    <row r="155" spans="16:29" x14ac:dyDescent="0.3">
      <c r="P155" s="1790" t="s">
        <v>198</v>
      </c>
      <c r="Q155" s="1790">
        <v>140.77010799999996</v>
      </c>
      <c r="R155" s="1790">
        <v>138.13585200000006</v>
      </c>
      <c r="S155" s="1790">
        <v>154.27025059999997</v>
      </c>
      <c r="T155" s="1790">
        <v>144.24855900000003</v>
      </c>
      <c r="U155" s="1790">
        <v>146.50865960000002</v>
      </c>
      <c r="V155" s="1790">
        <v>133.15544699999998</v>
      </c>
      <c r="W155" s="1790">
        <v>125.75036800000001</v>
      </c>
      <c r="X155" s="1790">
        <v>132.87391100000002</v>
      </c>
      <c r="Y155" s="1790">
        <v>124.90156053171071</v>
      </c>
      <c r="Z155" s="1790">
        <v>135.54557399999993</v>
      </c>
      <c r="AA155" s="1790">
        <v>152.279697</v>
      </c>
      <c r="AB155" s="1790">
        <v>175.51443499999999</v>
      </c>
      <c r="AC155" s="1790">
        <v>1703.9544217317111</v>
      </c>
    </row>
  </sheetData>
  <mergeCells count="1">
    <mergeCell ref="A55:A56"/>
  </mergeCells>
  <pageMargins left="0.78740157480314965" right="0.59055118110236215" top="0.59055118110236215" bottom="0.59055118110236215" header="0" footer="0"/>
  <pageSetup paperSize="9" scale="46" orientation="landscape" copies="2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AB39-6D43-4E60-BAC7-9E5CE6CCE1E3}">
  <sheetPr codeName="Hoja28">
    <pageSetUpPr fitToPage="1"/>
  </sheetPr>
  <dimension ref="A1:AI383"/>
  <sheetViews>
    <sheetView view="pageBreakPreview" zoomScale="80" zoomScaleNormal="70" zoomScaleSheetLayoutView="80" zoomScalePageLayoutView="85" workbookViewId="0">
      <selection activeCell="C381" sqref="C381"/>
    </sheetView>
  </sheetViews>
  <sheetFormatPr baseColWidth="10" defaultRowHeight="16.5" x14ac:dyDescent="0.3"/>
  <cols>
    <col min="1" max="1" width="2.7109375" style="37" customWidth="1"/>
    <col min="2" max="2" width="6.85546875" style="37" customWidth="1"/>
    <col min="3" max="3" width="61.140625" style="37" customWidth="1"/>
    <col min="4" max="4" width="12.5703125" style="37" customWidth="1"/>
    <col min="5" max="16" width="15" style="37" customWidth="1"/>
    <col min="17" max="17" width="18" style="37" customWidth="1"/>
    <col min="18" max="18" width="20.28515625" style="1785" customWidth="1"/>
    <col min="19" max="19" width="23.5703125" style="1785" customWidth="1"/>
    <col min="20" max="20" width="24.140625" style="1785" bestFit="1" customWidth="1"/>
    <col min="21" max="32" width="13.85546875" style="1836" bestFit="1" customWidth="1"/>
    <col min="33" max="33" width="15" style="1836" bestFit="1" customWidth="1"/>
    <col min="34" max="35" width="11.42578125" style="1785"/>
    <col min="36" max="16384" width="11.42578125" style="37"/>
  </cols>
  <sheetData>
    <row r="1" spans="1:35" s="758" customFormat="1" ht="22.5" x14ac:dyDescent="0.3">
      <c r="A1" s="756" t="s">
        <v>1567</v>
      </c>
      <c r="B1" s="757"/>
      <c r="C1" s="460"/>
      <c r="D1" s="460"/>
      <c r="E1" s="460"/>
      <c r="F1" s="460"/>
      <c r="G1" s="460"/>
      <c r="H1" s="460"/>
      <c r="I1" s="460"/>
      <c r="J1" s="460"/>
      <c r="K1" s="460"/>
      <c r="R1" s="2106"/>
      <c r="S1" s="1785" t="s">
        <v>3</v>
      </c>
      <c r="T1" s="1785" t="s">
        <v>4</v>
      </c>
      <c r="U1" s="1836"/>
      <c r="V1" s="1836"/>
      <c r="W1" s="1836"/>
      <c r="X1" s="1836"/>
      <c r="Y1" s="1836"/>
      <c r="Z1" s="1836"/>
      <c r="AA1" s="1836"/>
      <c r="AB1" s="1836"/>
      <c r="AC1" s="1836"/>
      <c r="AD1" s="1836"/>
      <c r="AE1" s="1836"/>
      <c r="AF1" s="1836"/>
      <c r="AG1" s="1836"/>
      <c r="AH1" s="2106"/>
      <c r="AI1" s="2106"/>
    </row>
    <row r="2" spans="1:35" s="758" customFormat="1" x14ac:dyDescent="0.3">
      <c r="B2" s="757"/>
      <c r="E2" s="660"/>
      <c r="F2" s="660"/>
      <c r="H2" s="660"/>
      <c r="I2" s="660"/>
      <c r="J2" s="660"/>
      <c r="K2" s="660"/>
      <c r="L2" s="660"/>
      <c r="M2" s="660"/>
      <c r="N2" s="660"/>
      <c r="O2" s="660"/>
      <c r="P2" s="660"/>
      <c r="R2" s="2106"/>
      <c r="S2" s="1785" t="s">
        <v>5</v>
      </c>
      <c r="T2" s="1785" t="s">
        <v>6</v>
      </c>
      <c r="U2" s="1836"/>
      <c r="V2" s="1836"/>
      <c r="W2" s="1836"/>
      <c r="X2" s="1836"/>
      <c r="Y2" s="1836"/>
      <c r="Z2" s="1836"/>
      <c r="AA2" s="1836"/>
      <c r="AB2" s="1836"/>
      <c r="AC2" s="1836"/>
      <c r="AD2" s="1836"/>
      <c r="AE2" s="1836"/>
      <c r="AF2" s="1836"/>
      <c r="AG2" s="1836"/>
      <c r="AH2" s="2106"/>
      <c r="AI2" s="2106"/>
    </row>
    <row r="3" spans="1:35" s="758" customFormat="1" ht="18.75" x14ac:dyDescent="0.3">
      <c r="B3" s="759" t="s">
        <v>1568</v>
      </c>
      <c r="C3" s="460"/>
      <c r="R3" s="2106"/>
      <c r="S3" s="1785" t="s">
        <v>7</v>
      </c>
      <c r="T3" s="1785" t="s">
        <v>8</v>
      </c>
      <c r="U3" s="1836"/>
      <c r="V3" s="1836"/>
      <c r="W3" s="1836"/>
      <c r="X3" s="1836"/>
      <c r="Y3" s="1836"/>
      <c r="Z3" s="1836"/>
      <c r="AA3" s="1836"/>
      <c r="AB3" s="1836"/>
      <c r="AC3" s="1836"/>
      <c r="AD3" s="1836"/>
      <c r="AE3" s="1836"/>
      <c r="AF3" s="1836"/>
      <c r="AG3" s="1836"/>
      <c r="AH3" s="2106"/>
      <c r="AI3" s="2106"/>
    </row>
    <row r="4" spans="1:35" s="758" customFormat="1" ht="17.25" thickBot="1" x14ac:dyDescent="0.35">
      <c r="B4" s="757"/>
      <c r="R4" s="2106"/>
      <c r="S4" s="1785"/>
      <c r="T4" s="1785"/>
      <c r="U4" s="1836"/>
      <c r="V4" s="1836"/>
      <c r="W4" s="1836"/>
      <c r="X4" s="1836"/>
      <c r="Y4" s="1836"/>
      <c r="Z4" s="1836"/>
      <c r="AA4" s="1836"/>
      <c r="AB4" s="1836"/>
      <c r="AC4" s="1836"/>
      <c r="AD4" s="1836"/>
      <c r="AE4" s="1836"/>
      <c r="AF4" s="1836"/>
      <c r="AG4" s="1836"/>
      <c r="AH4" s="2106"/>
      <c r="AI4" s="2106"/>
    </row>
    <row r="5" spans="1:35" s="758" customFormat="1" ht="35.25" customHeight="1" thickBot="1" x14ac:dyDescent="0.3">
      <c r="B5" s="760" t="s">
        <v>9</v>
      </c>
      <c r="C5" s="761" t="s">
        <v>1569</v>
      </c>
      <c r="D5" s="761" t="s">
        <v>1444</v>
      </c>
      <c r="E5" s="761" t="s">
        <v>1408</v>
      </c>
      <c r="F5" s="762" t="s">
        <v>1526</v>
      </c>
      <c r="G5" s="761" t="s">
        <v>1527</v>
      </c>
      <c r="H5" s="762" t="s">
        <v>1528</v>
      </c>
      <c r="I5" s="761" t="s">
        <v>1529</v>
      </c>
      <c r="J5" s="762" t="s">
        <v>1530</v>
      </c>
      <c r="K5" s="761" t="s">
        <v>1434</v>
      </c>
      <c r="L5" s="762" t="s">
        <v>1531</v>
      </c>
      <c r="M5" s="761" t="s">
        <v>1532</v>
      </c>
      <c r="N5" s="762" t="s">
        <v>1533</v>
      </c>
      <c r="O5" s="761" t="s">
        <v>1435</v>
      </c>
      <c r="P5" s="762" t="s">
        <v>1534</v>
      </c>
      <c r="Q5" s="763" t="s">
        <v>1495</v>
      </c>
      <c r="R5" s="2106"/>
      <c r="S5" s="1790" t="s">
        <v>1294</v>
      </c>
      <c r="T5" s="1790"/>
      <c r="U5" s="1790" t="s">
        <v>1570</v>
      </c>
      <c r="V5" s="1790"/>
      <c r="W5" s="1790"/>
      <c r="X5" s="1790"/>
      <c r="Y5" s="1790"/>
      <c r="Z5" s="1790"/>
      <c r="AA5" s="1790"/>
      <c r="AB5" s="1790"/>
      <c r="AC5" s="1790"/>
      <c r="AD5" s="1790"/>
      <c r="AE5" s="1790"/>
      <c r="AF5" s="1790"/>
      <c r="AG5" s="1790"/>
      <c r="AH5" s="2106"/>
      <c r="AI5" s="2106"/>
    </row>
    <row r="6" spans="1:35" s="758" customFormat="1" ht="21" customHeight="1" x14ac:dyDescent="0.3">
      <c r="B6" s="1755">
        <v>1</v>
      </c>
      <c r="C6" s="764" t="str">
        <f t="shared" ref="C6:P21" si="0">IF(S7="","",S7)</f>
        <v>Agro Industrial Paramonga S.A.A.</v>
      </c>
      <c r="D6" s="765" t="str">
        <f t="shared" si="0"/>
        <v>Hidráulico</v>
      </c>
      <c r="E6" s="766" t="str">
        <f t="shared" si="0"/>
        <v/>
      </c>
      <c r="F6" s="766" t="str">
        <f t="shared" si="0"/>
        <v/>
      </c>
      <c r="G6" s="766" t="str">
        <f t="shared" si="0"/>
        <v/>
      </c>
      <c r="H6" s="766" t="str">
        <f t="shared" si="0"/>
        <v/>
      </c>
      <c r="I6" s="766" t="str">
        <f t="shared" si="0"/>
        <v/>
      </c>
      <c r="J6" s="766" t="str">
        <f t="shared" si="0"/>
        <v/>
      </c>
      <c r="K6" s="766" t="str">
        <f t="shared" si="0"/>
        <v/>
      </c>
      <c r="L6" s="766" t="str">
        <f t="shared" si="0"/>
        <v/>
      </c>
      <c r="M6" s="766" t="str">
        <f t="shared" si="0"/>
        <v/>
      </c>
      <c r="N6" s="766" t="str">
        <f t="shared" si="0"/>
        <v/>
      </c>
      <c r="O6" s="766" t="str">
        <f t="shared" si="0"/>
        <v/>
      </c>
      <c r="P6" s="767" t="str">
        <f t="shared" si="0"/>
        <v/>
      </c>
      <c r="Q6" s="768">
        <f>+SUM(E6:P6)</f>
        <v>0</v>
      </c>
      <c r="R6" s="2106"/>
      <c r="S6" s="1790" t="s">
        <v>12</v>
      </c>
      <c r="T6" s="1790" t="s">
        <v>419</v>
      </c>
      <c r="U6" s="1790" t="s">
        <v>983</v>
      </c>
      <c r="V6" s="1790" t="s">
        <v>984</v>
      </c>
      <c r="W6" s="1790" t="s">
        <v>1535</v>
      </c>
      <c r="X6" s="1790" t="s">
        <v>1536</v>
      </c>
      <c r="Y6" s="1790" t="s">
        <v>1537</v>
      </c>
      <c r="Z6" s="1790" t="s">
        <v>1538</v>
      </c>
      <c r="AA6" s="1790" t="s">
        <v>1539</v>
      </c>
      <c r="AB6" s="1790" t="s">
        <v>1540</v>
      </c>
      <c r="AC6" s="1790" t="s">
        <v>1541</v>
      </c>
      <c r="AD6" s="1790" t="s">
        <v>1542</v>
      </c>
      <c r="AE6" s="1790" t="s">
        <v>1543</v>
      </c>
      <c r="AF6" s="1790" t="s">
        <v>1544</v>
      </c>
      <c r="AG6" s="1790" t="s">
        <v>198</v>
      </c>
      <c r="AH6" s="2106"/>
      <c r="AI6" s="2106"/>
    </row>
    <row r="7" spans="1:35" s="758" customFormat="1" ht="21" customHeight="1" x14ac:dyDescent="0.3">
      <c r="B7" s="1745"/>
      <c r="C7" s="769" t="str">
        <f t="shared" si="0"/>
        <v/>
      </c>
      <c r="D7" s="770" t="str">
        <f t="shared" si="0"/>
        <v>Térmico</v>
      </c>
      <c r="E7" s="766">
        <f t="shared" si="0"/>
        <v>7.5230690000000005</v>
      </c>
      <c r="F7" s="771">
        <f t="shared" si="0"/>
        <v>5.3468729999999995</v>
      </c>
      <c r="G7" s="766">
        <f t="shared" si="0"/>
        <v>4.1935739999999999</v>
      </c>
      <c r="H7" s="766">
        <f t="shared" si="0"/>
        <v>10.892340000000001</v>
      </c>
      <c r="I7" s="766">
        <f t="shared" si="0"/>
        <v>11.650559999999999</v>
      </c>
      <c r="J7" s="766">
        <f t="shared" si="0"/>
        <v>11.771889999999999</v>
      </c>
      <c r="K7" s="766">
        <f t="shared" si="0"/>
        <v>10.815363999999999</v>
      </c>
      <c r="L7" s="766">
        <f t="shared" si="0"/>
        <v>11.157639</v>
      </c>
      <c r="M7" s="766">
        <f t="shared" si="0"/>
        <v>11.472541999999999</v>
      </c>
      <c r="N7" s="766">
        <f t="shared" si="0"/>
        <v>12.257044</v>
      </c>
      <c r="O7" s="766">
        <f t="shared" si="0"/>
        <v>10.522646</v>
      </c>
      <c r="P7" s="767">
        <f t="shared" si="0"/>
        <v>8.4810619999999997</v>
      </c>
      <c r="Q7" s="768">
        <f>+SUM(E7:P7)</f>
        <v>116.08460299999999</v>
      </c>
      <c r="R7" s="2106"/>
      <c r="S7" s="1790" t="s">
        <v>14</v>
      </c>
      <c r="T7" s="1790" t="s">
        <v>407</v>
      </c>
      <c r="U7" s="1790"/>
      <c r="V7" s="1790"/>
      <c r="W7" s="1790"/>
      <c r="X7" s="1790"/>
      <c r="Y7" s="1790"/>
      <c r="Z7" s="1790"/>
      <c r="AA7" s="1790"/>
      <c r="AB7" s="1790"/>
      <c r="AC7" s="1790"/>
      <c r="AD7" s="1790"/>
      <c r="AE7" s="1790"/>
      <c r="AF7" s="1790"/>
      <c r="AG7" s="1790"/>
      <c r="AH7" s="2106"/>
      <c r="AI7" s="2106"/>
    </row>
    <row r="8" spans="1:35" s="758" customFormat="1" ht="21" customHeight="1" x14ac:dyDescent="0.3">
      <c r="B8" s="1745"/>
      <c r="C8" s="769" t="str">
        <f t="shared" si="0"/>
        <v/>
      </c>
      <c r="D8" s="772" t="str">
        <f t="shared" si="0"/>
        <v>Solar</v>
      </c>
      <c r="E8" s="766" t="str">
        <f t="shared" si="0"/>
        <v/>
      </c>
      <c r="F8" s="766" t="str">
        <f t="shared" si="0"/>
        <v/>
      </c>
      <c r="G8" s="766" t="str">
        <f t="shared" si="0"/>
        <v/>
      </c>
      <c r="H8" s="766" t="str">
        <f t="shared" si="0"/>
        <v/>
      </c>
      <c r="I8" s="766" t="str">
        <f t="shared" si="0"/>
        <v/>
      </c>
      <c r="J8" s="766" t="str">
        <f t="shared" si="0"/>
        <v/>
      </c>
      <c r="K8" s="766" t="str">
        <f t="shared" si="0"/>
        <v/>
      </c>
      <c r="L8" s="766" t="str">
        <f t="shared" si="0"/>
        <v/>
      </c>
      <c r="M8" s="766" t="str">
        <f t="shared" si="0"/>
        <v/>
      </c>
      <c r="N8" s="766" t="str">
        <f t="shared" si="0"/>
        <v/>
      </c>
      <c r="O8" s="766" t="str">
        <f t="shared" si="0"/>
        <v/>
      </c>
      <c r="P8" s="767" t="str">
        <f t="shared" si="0"/>
        <v/>
      </c>
      <c r="Q8" s="773">
        <f t="shared" ref="Q8:Q71" si="1">+SUM(E8:P8)</f>
        <v>0</v>
      </c>
      <c r="R8" s="2106"/>
      <c r="S8" s="1790"/>
      <c r="T8" s="1790" t="s">
        <v>408</v>
      </c>
      <c r="U8" s="1790">
        <v>7.5230690000000005</v>
      </c>
      <c r="V8" s="1790">
        <v>5.3468729999999995</v>
      </c>
      <c r="W8" s="1790">
        <v>4.1935739999999999</v>
      </c>
      <c r="X8" s="1790">
        <v>10.892340000000001</v>
      </c>
      <c r="Y8" s="1790">
        <v>11.650559999999999</v>
      </c>
      <c r="Z8" s="1790">
        <v>11.771889999999999</v>
      </c>
      <c r="AA8" s="1790">
        <v>10.815363999999999</v>
      </c>
      <c r="AB8" s="1790">
        <v>11.157639</v>
      </c>
      <c r="AC8" s="1790">
        <v>11.472541999999999</v>
      </c>
      <c r="AD8" s="1790">
        <v>12.257044</v>
      </c>
      <c r="AE8" s="1790">
        <v>10.522646</v>
      </c>
      <c r="AF8" s="1790">
        <v>8.4810619999999997</v>
      </c>
      <c r="AG8" s="1790">
        <v>116.08460299999999</v>
      </c>
      <c r="AH8" s="2106"/>
      <c r="AI8" s="2106"/>
    </row>
    <row r="9" spans="1:35" s="758" customFormat="1" ht="21" customHeight="1" x14ac:dyDescent="0.3">
      <c r="B9" s="1745"/>
      <c r="C9" s="769" t="str">
        <f t="shared" si="0"/>
        <v/>
      </c>
      <c r="D9" s="774" t="str">
        <f t="shared" si="0"/>
        <v>Eólico</v>
      </c>
      <c r="E9" s="775" t="str">
        <f t="shared" si="0"/>
        <v/>
      </c>
      <c r="F9" s="775" t="str">
        <f t="shared" si="0"/>
        <v/>
      </c>
      <c r="G9" s="775" t="str">
        <f t="shared" si="0"/>
        <v/>
      </c>
      <c r="H9" s="775" t="str">
        <f t="shared" si="0"/>
        <v/>
      </c>
      <c r="I9" s="775" t="str">
        <f t="shared" si="0"/>
        <v/>
      </c>
      <c r="J9" s="775" t="str">
        <f t="shared" si="0"/>
        <v/>
      </c>
      <c r="K9" s="775" t="str">
        <f t="shared" si="0"/>
        <v/>
      </c>
      <c r="L9" s="775" t="str">
        <f t="shared" si="0"/>
        <v/>
      </c>
      <c r="M9" s="775" t="str">
        <f t="shared" si="0"/>
        <v/>
      </c>
      <c r="N9" s="775" t="str">
        <f t="shared" si="0"/>
        <v/>
      </c>
      <c r="O9" s="775" t="str">
        <f t="shared" si="0"/>
        <v/>
      </c>
      <c r="P9" s="776" t="str">
        <f t="shared" si="0"/>
        <v/>
      </c>
      <c r="Q9" s="777">
        <f t="shared" si="1"/>
        <v>0</v>
      </c>
      <c r="R9" s="2106"/>
      <c r="S9" s="1790"/>
      <c r="T9" s="1790" t="s">
        <v>409</v>
      </c>
      <c r="U9" s="1790"/>
      <c r="V9" s="1790"/>
      <c r="W9" s="1790"/>
      <c r="X9" s="1790"/>
      <c r="Y9" s="1790"/>
      <c r="Z9" s="1790"/>
      <c r="AA9" s="1790"/>
      <c r="AB9" s="1790"/>
      <c r="AC9" s="1790"/>
      <c r="AD9" s="1790"/>
      <c r="AE9" s="1790"/>
      <c r="AF9" s="1790"/>
      <c r="AG9" s="1790"/>
      <c r="AH9" s="2106"/>
      <c r="AI9" s="2106"/>
    </row>
    <row r="10" spans="1:35" s="758" customFormat="1" ht="21" customHeight="1" x14ac:dyDescent="0.3">
      <c r="B10" s="1744">
        <f>+B6+1</f>
        <v>2</v>
      </c>
      <c r="C10" s="778" t="str">
        <f t="shared" si="0"/>
        <v>Agroaurora S.A.C.</v>
      </c>
      <c r="D10" s="765" t="str">
        <f t="shared" si="0"/>
        <v>Hidráulico</v>
      </c>
      <c r="E10" s="779" t="str">
        <f t="shared" si="0"/>
        <v/>
      </c>
      <c r="F10" s="779" t="str">
        <f t="shared" si="0"/>
        <v/>
      </c>
      <c r="G10" s="779" t="str">
        <f t="shared" si="0"/>
        <v/>
      </c>
      <c r="H10" s="779" t="str">
        <f t="shared" si="0"/>
        <v/>
      </c>
      <c r="I10" s="779" t="str">
        <f t="shared" si="0"/>
        <v/>
      </c>
      <c r="J10" s="779" t="str">
        <f t="shared" si="0"/>
        <v/>
      </c>
      <c r="K10" s="779" t="str">
        <f t="shared" si="0"/>
        <v/>
      </c>
      <c r="L10" s="779" t="str">
        <f t="shared" si="0"/>
        <v/>
      </c>
      <c r="M10" s="779" t="str">
        <f t="shared" si="0"/>
        <v/>
      </c>
      <c r="N10" s="779" t="str">
        <f t="shared" si="0"/>
        <v/>
      </c>
      <c r="O10" s="779" t="str">
        <f t="shared" si="0"/>
        <v/>
      </c>
      <c r="P10" s="780" t="str">
        <f t="shared" si="0"/>
        <v/>
      </c>
      <c r="Q10" s="781">
        <f t="shared" si="1"/>
        <v>0</v>
      </c>
      <c r="R10" s="2106"/>
      <c r="S10" s="1790"/>
      <c r="T10" s="1790" t="s">
        <v>410</v>
      </c>
      <c r="U10" s="1790"/>
      <c r="V10" s="1790"/>
      <c r="W10" s="1790"/>
      <c r="X10" s="1790"/>
      <c r="Y10" s="1790"/>
      <c r="Z10" s="1790"/>
      <c r="AA10" s="1790"/>
      <c r="AB10" s="1790"/>
      <c r="AC10" s="1790"/>
      <c r="AD10" s="1790"/>
      <c r="AE10" s="1790"/>
      <c r="AF10" s="1790"/>
      <c r="AG10" s="1790"/>
      <c r="AH10" s="2106"/>
      <c r="AI10" s="2106"/>
    </row>
    <row r="11" spans="1:35" s="758" customFormat="1" ht="21" customHeight="1" x14ac:dyDescent="0.3">
      <c r="B11" s="1745"/>
      <c r="C11" s="769" t="str">
        <f t="shared" si="0"/>
        <v/>
      </c>
      <c r="D11" s="770" t="str">
        <f t="shared" si="0"/>
        <v>Térmico</v>
      </c>
      <c r="E11" s="766">
        <f t="shared" si="0"/>
        <v>2.1653319999999998</v>
      </c>
      <c r="F11" s="766">
        <f t="shared" si="0"/>
        <v>0</v>
      </c>
      <c r="G11" s="766">
        <f t="shared" si="0"/>
        <v>0</v>
      </c>
      <c r="H11" s="766">
        <f t="shared" si="0"/>
        <v>0</v>
      </c>
      <c r="I11" s="766">
        <f t="shared" si="0"/>
        <v>0</v>
      </c>
      <c r="J11" s="766">
        <f t="shared" si="0"/>
        <v>0</v>
      </c>
      <c r="K11" s="766">
        <f t="shared" si="0"/>
        <v>0</v>
      </c>
      <c r="L11" s="766">
        <f t="shared" si="0"/>
        <v>11.958674999999999</v>
      </c>
      <c r="M11" s="766">
        <f t="shared" si="0"/>
        <v>11.319191</v>
      </c>
      <c r="N11" s="766">
        <f t="shared" si="0"/>
        <v>12.214229</v>
      </c>
      <c r="O11" s="766">
        <f t="shared" si="0"/>
        <v>11.280638999999999</v>
      </c>
      <c r="P11" s="767">
        <f t="shared" si="0"/>
        <v>10.538129999999999</v>
      </c>
      <c r="Q11" s="768">
        <f t="shared" si="1"/>
        <v>59.476196000000002</v>
      </c>
      <c r="R11" s="2106"/>
      <c r="S11" s="1790" t="s">
        <v>16</v>
      </c>
      <c r="T11" s="1790" t="s">
        <v>407</v>
      </c>
      <c r="U11" s="1790"/>
      <c r="V11" s="1790"/>
      <c r="W11" s="1790"/>
      <c r="X11" s="1790"/>
      <c r="Y11" s="1790"/>
      <c r="Z11" s="1790"/>
      <c r="AA11" s="1790"/>
      <c r="AB11" s="1790"/>
      <c r="AC11" s="1790"/>
      <c r="AD11" s="1790"/>
      <c r="AE11" s="1790"/>
      <c r="AF11" s="1790"/>
      <c r="AG11" s="1790"/>
      <c r="AH11" s="2106"/>
      <c r="AI11" s="2106"/>
    </row>
    <row r="12" spans="1:35" s="758" customFormat="1" ht="21" customHeight="1" x14ac:dyDescent="0.3">
      <c r="B12" s="1745"/>
      <c r="C12" s="769" t="str">
        <f t="shared" si="0"/>
        <v/>
      </c>
      <c r="D12" s="772" t="str">
        <f t="shared" si="0"/>
        <v>Solar</v>
      </c>
      <c r="E12" s="766" t="str">
        <f t="shared" si="0"/>
        <v/>
      </c>
      <c r="F12" s="766" t="str">
        <f t="shared" si="0"/>
        <v/>
      </c>
      <c r="G12" s="766" t="str">
        <f t="shared" si="0"/>
        <v/>
      </c>
      <c r="H12" s="766" t="str">
        <f t="shared" si="0"/>
        <v/>
      </c>
      <c r="I12" s="766" t="str">
        <f t="shared" si="0"/>
        <v/>
      </c>
      <c r="J12" s="766" t="str">
        <f t="shared" si="0"/>
        <v/>
      </c>
      <c r="K12" s="766" t="str">
        <f t="shared" si="0"/>
        <v/>
      </c>
      <c r="L12" s="766" t="str">
        <f t="shared" si="0"/>
        <v/>
      </c>
      <c r="M12" s="766" t="str">
        <f t="shared" si="0"/>
        <v/>
      </c>
      <c r="N12" s="766" t="str">
        <f t="shared" si="0"/>
        <v/>
      </c>
      <c r="O12" s="766" t="str">
        <f t="shared" si="0"/>
        <v/>
      </c>
      <c r="P12" s="767" t="str">
        <f t="shared" si="0"/>
        <v/>
      </c>
      <c r="Q12" s="773">
        <f t="shared" si="1"/>
        <v>0</v>
      </c>
      <c r="R12" s="2106"/>
      <c r="S12" s="1790"/>
      <c r="T12" s="1790" t="s">
        <v>408</v>
      </c>
      <c r="U12" s="1790">
        <v>2.1653319999999998</v>
      </c>
      <c r="V12" s="1790">
        <v>0</v>
      </c>
      <c r="W12" s="1790">
        <v>0</v>
      </c>
      <c r="X12" s="1790">
        <v>0</v>
      </c>
      <c r="Y12" s="1790">
        <v>0</v>
      </c>
      <c r="Z12" s="1790">
        <v>0</v>
      </c>
      <c r="AA12" s="1790">
        <v>0</v>
      </c>
      <c r="AB12" s="1790">
        <v>11.958674999999999</v>
      </c>
      <c r="AC12" s="1790">
        <v>11.319191</v>
      </c>
      <c r="AD12" s="1790">
        <v>12.214229</v>
      </c>
      <c r="AE12" s="1790">
        <v>11.280638999999999</v>
      </c>
      <c r="AF12" s="1790">
        <v>10.538129999999999</v>
      </c>
      <c r="AG12" s="1790">
        <v>59.476196000000002</v>
      </c>
      <c r="AH12" s="2106"/>
      <c r="AI12" s="2106"/>
    </row>
    <row r="13" spans="1:35" s="758" customFormat="1" ht="21" customHeight="1" x14ac:dyDescent="0.3">
      <c r="B13" s="1745"/>
      <c r="C13" s="769" t="str">
        <f t="shared" si="0"/>
        <v/>
      </c>
      <c r="D13" s="774" t="str">
        <f t="shared" si="0"/>
        <v>Eólico</v>
      </c>
      <c r="E13" s="775" t="str">
        <f t="shared" si="0"/>
        <v/>
      </c>
      <c r="F13" s="775" t="str">
        <f t="shared" si="0"/>
        <v/>
      </c>
      <c r="G13" s="775" t="str">
        <f t="shared" si="0"/>
        <v/>
      </c>
      <c r="H13" s="775" t="str">
        <f t="shared" si="0"/>
        <v/>
      </c>
      <c r="I13" s="775" t="str">
        <f t="shared" si="0"/>
        <v/>
      </c>
      <c r="J13" s="775" t="str">
        <f t="shared" si="0"/>
        <v/>
      </c>
      <c r="K13" s="775" t="str">
        <f t="shared" si="0"/>
        <v/>
      </c>
      <c r="L13" s="775" t="str">
        <f t="shared" si="0"/>
        <v/>
      </c>
      <c r="M13" s="775" t="str">
        <f t="shared" si="0"/>
        <v/>
      </c>
      <c r="N13" s="775" t="str">
        <f t="shared" si="0"/>
        <v/>
      </c>
      <c r="O13" s="775" t="str">
        <f t="shared" si="0"/>
        <v/>
      </c>
      <c r="P13" s="776" t="str">
        <f t="shared" si="0"/>
        <v/>
      </c>
      <c r="Q13" s="777">
        <f t="shared" si="1"/>
        <v>0</v>
      </c>
      <c r="R13" s="2106"/>
      <c r="S13" s="1790"/>
      <c r="T13" s="1790" t="s">
        <v>409</v>
      </c>
      <c r="U13" s="1790"/>
      <c r="V13" s="1790"/>
      <c r="W13" s="1790"/>
      <c r="X13" s="1790"/>
      <c r="Y13" s="1790"/>
      <c r="Z13" s="1790"/>
      <c r="AA13" s="1790"/>
      <c r="AB13" s="1790"/>
      <c r="AC13" s="1790"/>
      <c r="AD13" s="1790"/>
      <c r="AE13" s="1790"/>
      <c r="AF13" s="1790"/>
      <c r="AG13" s="1790"/>
      <c r="AH13" s="2106"/>
      <c r="AI13" s="2106"/>
    </row>
    <row r="14" spans="1:35" s="758" customFormat="1" ht="21" customHeight="1" x14ac:dyDescent="0.3">
      <c r="B14" s="1744">
        <f>+B10+1</f>
        <v>3</v>
      </c>
      <c r="C14" s="778" t="str">
        <f t="shared" si="0"/>
        <v>Agroindustrias San Jacinto S.A.A.</v>
      </c>
      <c r="D14" s="765" t="str">
        <f t="shared" si="0"/>
        <v>Hidráulico</v>
      </c>
      <c r="E14" s="779" t="str">
        <f t="shared" si="0"/>
        <v/>
      </c>
      <c r="F14" s="779" t="str">
        <f t="shared" si="0"/>
        <v/>
      </c>
      <c r="G14" s="779" t="str">
        <f t="shared" si="0"/>
        <v/>
      </c>
      <c r="H14" s="779" t="str">
        <f t="shared" si="0"/>
        <v/>
      </c>
      <c r="I14" s="779" t="str">
        <f t="shared" si="0"/>
        <v/>
      </c>
      <c r="J14" s="779" t="str">
        <f t="shared" si="0"/>
        <v/>
      </c>
      <c r="K14" s="779" t="str">
        <f t="shared" si="0"/>
        <v/>
      </c>
      <c r="L14" s="779" t="str">
        <f t="shared" si="0"/>
        <v/>
      </c>
      <c r="M14" s="779" t="str">
        <f t="shared" si="0"/>
        <v/>
      </c>
      <c r="N14" s="779" t="str">
        <f t="shared" si="0"/>
        <v/>
      </c>
      <c r="O14" s="779" t="str">
        <f t="shared" si="0"/>
        <v/>
      </c>
      <c r="P14" s="780" t="str">
        <f t="shared" si="0"/>
        <v/>
      </c>
      <c r="Q14" s="781">
        <f t="shared" si="1"/>
        <v>0</v>
      </c>
      <c r="R14" s="2106"/>
      <c r="S14" s="1790"/>
      <c r="T14" s="1790" t="s">
        <v>410</v>
      </c>
      <c r="U14" s="1790"/>
      <c r="V14" s="1790"/>
      <c r="W14" s="1790"/>
      <c r="X14" s="1790"/>
      <c r="Y14" s="1790"/>
      <c r="Z14" s="1790"/>
      <c r="AA14" s="1790"/>
      <c r="AB14" s="1790"/>
      <c r="AC14" s="1790"/>
      <c r="AD14" s="1790"/>
      <c r="AE14" s="1790"/>
      <c r="AF14" s="1790"/>
      <c r="AG14" s="1790"/>
      <c r="AH14" s="2106"/>
      <c r="AI14" s="2106"/>
    </row>
    <row r="15" spans="1:35" s="758" customFormat="1" ht="21" customHeight="1" x14ac:dyDescent="0.3">
      <c r="B15" s="1745"/>
      <c r="C15" s="769" t="str">
        <f t="shared" si="0"/>
        <v/>
      </c>
      <c r="D15" s="770" t="str">
        <f t="shared" si="0"/>
        <v>Térmico</v>
      </c>
      <c r="E15" s="766">
        <f t="shared" si="0"/>
        <v>3.976143</v>
      </c>
      <c r="F15" s="766">
        <f t="shared" si="0"/>
        <v>4.920693</v>
      </c>
      <c r="G15" s="766">
        <f t="shared" si="0"/>
        <v>4.6265669999999997</v>
      </c>
      <c r="H15" s="766">
        <f t="shared" si="0"/>
        <v>4.7197269999999998</v>
      </c>
      <c r="I15" s="766">
        <f t="shared" si="0"/>
        <v>0</v>
      </c>
      <c r="J15" s="766">
        <f t="shared" si="0"/>
        <v>1.9515909999999999</v>
      </c>
      <c r="K15" s="766">
        <f t="shared" si="0"/>
        <v>5.056635</v>
      </c>
      <c r="L15" s="766">
        <f t="shared" si="0"/>
        <v>5.2886649999999999</v>
      </c>
      <c r="M15" s="766">
        <f t="shared" si="0"/>
        <v>5.2100469999999994</v>
      </c>
      <c r="N15" s="766">
        <f t="shared" si="0"/>
        <v>5.178045</v>
      </c>
      <c r="O15" s="766">
        <f t="shared" si="0"/>
        <v>4.9521660000000001</v>
      </c>
      <c r="P15" s="767">
        <f t="shared" si="0"/>
        <v>4.7937729999999998</v>
      </c>
      <c r="Q15" s="768">
        <f t="shared" si="1"/>
        <v>50.674051999999996</v>
      </c>
      <c r="R15" s="2106"/>
      <c r="S15" s="1790" t="s">
        <v>18</v>
      </c>
      <c r="T15" s="1790" t="s">
        <v>407</v>
      </c>
      <c r="U15" s="1790"/>
      <c r="V15" s="1790"/>
      <c r="W15" s="1790"/>
      <c r="X15" s="1790"/>
      <c r="Y15" s="1790"/>
      <c r="Z15" s="1790"/>
      <c r="AA15" s="1790"/>
      <c r="AB15" s="1790"/>
      <c r="AC15" s="1790"/>
      <c r="AD15" s="1790"/>
      <c r="AE15" s="1790"/>
      <c r="AF15" s="1790"/>
      <c r="AG15" s="1790"/>
      <c r="AH15" s="2106"/>
      <c r="AI15" s="2106"/>
    </row>
    <row r="16" spans="1:35" s="758" customFormat="1" ht="21" customHeight="1" x14ac:dyDescent="0.3">
      <c r="B16" s="1745"/>
      <c r="C16" s="769" t="str">
        <f t="shared" si="0"/>
        <v/>
      </c>
      <c r="D16" s="772" t="str">
        <f t="shared" si="0"/>
        <v>Solar</v>
      </c>
      <c r="E16" s="766" t="str">
        <f t="shared" si="0"/>
        <v/>
      </c>
      <c r="F16" s="766" t="str">
        <f t="shared" si="0"/>
        <v/>
      </c>
      <c r="G16" s="766" t="str">
        <f t="shared" si="0"/>
        <v/>
      </c>
      <c r="H16" s="766" t="str">
        <f t="shared" si="0"/>
        <v/>
      </c>
      <c r="I16" s="766" t="str">
        <f t="shared" si="0"/>
        <v/>
      </c>
      <c r="J16" s="766" t="str">
        <f t="shared" si="0"/>
        <v/>
      </c>
      <c r="K16" s="766" t="str">
        <f t="shared" si="0"/>
        <v/>
      </c>
      <c r="L16" s="766" t="str">
        <f t="shared" si="0"/>
        <v/>
      </c>
      <c r="M16" s="766" t="str">
        <f t="shared" si="0"/>
        <v/>
      </c>
      <c r="N16" s="766" t="str">
        <f t="shared" si="0"/>
        <v/>
      </c>
      <c r="O16" s="766" t="str">
        <f t="shared" si="0"/>
        <v/>
      </c>
      <c r="P16" s="767" t="str">
        <f t="shared" si="0"/>
        <v/>
      </c>
      <c r="Q16" s="773">
        <f t="shared" si="1"/>
        <v>0</v>
      </c>
      <c r="R16" s="2106"/>
      <c r="S16" s="1790"/>
      <c r="T16" s="1790" t="s">
        <v>408</v>
      </c>
      <c r="U16" s="1790">
        <v>3.976143</v>
      </c>
      <c r="V16" s="1790">
        <v>4.920693</v>
      </c>
      <c r="W16" s="1790">
        <v>4.6265669999999997</v>
      </c>
      <c r="X16" s="1790">
        <v>4.7197269999999998</v>
      </c>
      <c r="Y16" s="1790">
        <v>0</v>
      </c>
      <c r="Z16" s="1790">
        <v>1.9515909999999999</v>
      </c>
      <c r="AA16" s="1790">
        <v>5.056635</v>
      </c>
      <c r="AB16" s="1790">
        <v>5.2886649999999999</v>
      </c>
      <c r="AC16" s="1790">
        <v>5.2100469999999994</v>
      </c>
      <c r="AD16" s="1790">
        <v>5.178045</v>
      </c>
      <c r="AE16" s="1790">
        <v>4.9521660000000001</v>
      </c>
      <c r="AF16" s="1790">
        <v>4.7937729999999998</v>
      </c>
      <c r="AG16" s="1790">
        <v>50.674051999999996</v>
      </c>
      <c r="AH16" s="2106"/>
      <c r="AI16" s="2106"/>
    </row>
    <row r="17" spans="2:35" s="758" customFormat="1" ht="21" customHeight="1" x14ac:dyDescent="0.3">
      <c r="B17" s="1745"/>
      <c r="C17" s="769" t="str">
        <f t="shared" si="0"/>
        <v/>
      </c>
      <c r="D17" s="774" t="str">
        <f t="shared" si="0"/>
        <v>Eólico</v>
      </c>
      <c r="E17" s="775" t="str">
        <f t="shared" si="0"/>
        <v/>
      </c>
      <c r="F17" s="775" t="str">
        <f t="shared" si="0"/>
        <v/>
      </c>
      <c r="G17" s="775" t="str">
        <f t="shared" si="0"/>
        <v/>
      </c>
      <c r="H17" s="775" t="str">
        <f t="shared" si="0"/>
        <v/>
      </c>
      <c r="I17" s="775" t="str">
        <f t="shared" si="0"/>
        <v/>
      </c>
      <c r="J17" s="775" t="str">
        <f t="shared" si="0"/>
        <v/>
      </c>
      <c r="K17" s="775" t="str">
        <f t="shared" si="0"/>
        <v/>
      </c>
      <c r="L17" s="775" t="str">
        <f t="shared" si="0"/>
        <v/>
      </c>
      <c r="M17" s="775" t="str">
        <f t="shared" si="0"/>
        <v/>
      </c>
      <c r="N17" s="775" t="str">
        <f t="shared" si="0"/>
        <v/>
      </c>
      <c r="O17" s="775" t="str">
        <f t="shared" si="0"/>
        <v/>
      </c>
      <c r="P17" s="776" t="str">
        <f t="shared" si="0"/>
        <v/>
      </c>
      <c r="Q17" s="777">
        <f t="shared" si="1"/>
        <v>0</v>
      </c>
      <c r="R17" s="2106"/>
      <c r="S17" s="1790"/>
      <c r="T17" s="1790" t="s">
        <v>409</v>
      </c>
      <c r="U17" s="1790"/>
      <c r="V17" s="1790"/>
      <c r="W17" s="1790"/>
      <c r="X17" s="1790"/>
      <c r="Y17" s="1790"/>
      <c r="Z17" s="1790"/>
      <c r="AA17" s="1790"/>
      <c r="AB17" s="1790"/>
      <c r="AC17" s="1790"/>
      <c r="AD17" s="1790"/>
      <c r="AE17" s="1790"/>
      <c r="AF17" s="1790"/>
      <c r="AG17" s="1790"/>
      <c r="AH17" s="2106"/>
      <c r="AI17" s="2106"/>
    </row>
    <row r="18" spans="2:35" s="758" customFormat="1" ht="21" customHeight="1" x14ac:dyDescent="0.3">
      <c r="B18" s="1744">
        <f>+B14+1</f>
        <v>4</v>
      </c>
      <c r="C18" s="778" t="str">
        <f t="shared" si="0"/>
        <v>Amazonas Energía Solar S.A.C.</v>
      </c>
      <c r="D18" s="765" t="str">
        <f t="shared" si="0"/>
        <v>Hidráulico</v>
      </c>
      <c r="E18" s="779" t="str">
        <f t="shared" si="0"/>
        <v/>
      </c>
      <c r="F18" s="779" t="str">
        <f t="shared" si="0"/>
        <v/>
      </c>
      <c r="G18" s="779" t="str">
        <f t="shared" si="0"/>
        <v/>
      </c>
      <c r="H18" s="779" t="str">
        <f t="shared" si="0"/>
        <v/>
      </c>
      <c r="I18" s="779" t="str">
        <f t="shared" si="0"/>
        <v/>
      </c>
      <c r="J18" s="779" t="str">
        <f t="shared" si="0"/>
        <v/>
      </c>
      <c r="K18" s="779" t="str">
        <f t="shared" si="0"/>
        <v/>
      </c>
      <c r="L18" s="779" t="str">
        <f t="shared" si="0"/>
        <v/>
      </c>
      <c r="M18" s="779" t="str">
        <f t="shared" si="0"/>
        <v/>
      </c>
      <c r="N18" s="779" t="str">
        <f t="shared" si="0"/>
        <v/>
      </c>
      <c r="O18" s="779" t="str">
        <f t="shared" si="0"/>
        <v/>
      </c>
      <c r="P18" s="780" t="str">
        <f t="shared" si="0"/>
        <v/>
      </c>
      <c r="Q18" s="781">
        <f t="shared" si="1"/>
        <v>0</v>
      </c>
      <c r="R18" s="2106"/>
      <c r="S18" s="1790"/>
      <c r="T18" s="1790" t="s">
        <v>410</v>
      </c>
      <c r="U18" s="1790"/>
      <c r="V18" s="1790"/>
      <c r="W18" s="1790"/>
      <c r="X18" s="1790"/>
      <c r="Y18" s="1790"/>
      <c r="Z18" s="1790"/>
      <c r="AA18" s="1790"/>
      <c r="AB18" s="1790"/>
      <c r="AC18" s="1790"/>
      <c r="AD18" s="1790"/>
      <c r="AE18" s="1790"/>
      <c r="AF18" s="1790"/>
      <c r="AG18" s="1790"/>
      <c r="AH18" s="2106"/>
      <c r="AI18" s="2106"/>
    </row>
    <row r="19" spans="2:35" s="758" customFormat="1" ht="21" customHeight="1" x14ac:dyDescent="0.3">
      <c r="B19" s="1745"/>
      <c r="C19" s="769" t="str">
        <f t="shared" si="0"/>
        <v/>
      </c>
      <c r="D19" s="770" t="str">
        <f t="shared" si="0"/>
        <v>Térmico</v>
      </c>
      <c r="E19" s="766" t="str">
        <f t="shared" si="0"/>
        <v/>
      </c>
      <c r="F19" s="766" t="str">
        <f t="shared" si="0"/>
        <v/>
      </c>
      <c r="G19" s="766" t="str">
        <f t="shared" si="0"/>
        <v/>
      </c>
      <c r="H19" s="766" t="str">
        <f t="shared" si="0"/>
        <v/>
      </c>
      <c r="I19" s="766" t="str">
        <f t="shared" si="0"/>
        <v/>
      </c>
      <c r="J19" s="766" t="str">
        <f t="shared" si="0"/>
        <v/>
      </c>
      <c r="K19" s="766" t="str">
        <f t="shared" si="0"/>
        <v/>
      </c>
      <c r="L19" s="766" t="str">
        <f t="shared" si="0"/>
        <v/>
      </c>
      <c r="M19" s="766" t="str">
        <f t="shared" si="0"/>
        <v/>
      </c>
      <c r="N19" s="766" t="str">
        <f t="shared" si="0"/>
        <v/>
      </c>
      <c r="O19" s="766" t="str">
        <f t="shared" si="0"/>
        <v/>
      </c>
      <c r="P19" s="767" t="str">
        <f t="shared" si="0"/>
        <v/>
      </c>
      <c r="Q19" s="768">
        <f t="shared" si="1"/>
        <v>0</v>
      </c>
      <c r="R19" s="2106"/>
      <c r="S19" s="1790" t="s">
        <v>20</v>
      </c>
      <c r="T19" s="1790" t="s">
        <v>407</v>
      </c>
      <c r="U19" s="1790"/>
      <c r="V19" s="1790"/>
      <c r="W19" s="1790"/>
      <c r="X19" s="1790"/>
      <c r="Y19" s="1790"/>
      <c r="Z19" s="1790"/>
      <c r="AA19" s="1790"/>
      <c r="AB19" s="1790"/>
      <c r="AC19" s="1790"/>
      <c r="AD19" s="1790"/>
      <c r="AE19" s="1790"/>
      <c r="AF19" s="1790"/>
      <c r="AG19" s="1790"/>
      <c r="AH19" s="2106"/>
      <c r="AI19" s="2106"/>
    </row>
    <row r="20" spans="2:35" s="758" customFormat="1" ht="21" customHeight="1" x14ac:dyDescent="0.3">
      <c r="B20" s="1745"/>
      <c r="C20" s="769" t="str">
        <f t="shared" si="0"/>
        <v/>
      </c>
      <c r="D20" s="772" t="str">
        <f t="shared" si="0"/>
        <v>Solar</v>
      </c>
      <c r="E20" s="766">
        <f t="shared" si="0"/>
        <v>0.197633</v>
      </c>
      <c r="F20" s="766">
        <f t="shared" si="0"/>
        <v>0.19819100000000001</v>
      </c>
      <c r="G20" s="766">
        <f t="shared" si="0"/>
        <v>0.20335700000000001</v>
      </c>
      <c r="H20" s="766">
        <f t="shared" si="0"/>
        <v>0.19908899999999999</v>
      </c>
      <c r="I20" s="766">
        <f t="shared" si="0"/>
        <v>0.19774900000000001</v>
      </c>
      <c r="J20" s="766">
        <f t="shared" si="0"/>
        <v>0.200375</v>
      </c>
      <c r="K20" s="766">
        <f t="shared" si="0"/>
        <v>0.213835</v>
      </c>
      <c r="L20" s="766">
        <f t="shared" si="0"/>
        <v>0.38905299999999998</v>
      </c>
      <c r="M20" s="766">
        <f t="shared" si="0"/>
        <v>0.66820900000000005</v>
      </c>
      <c r="N20" s="766">
        <f t="shared" si="0"/>
        <v>0.8607149999999999</v>
      </c>
      <c r="O20" s="766">
        <f t="shared" si="0"/>
        <v>0.93054599999999998</v>
      </c>
      <c r="P20" s="767">
        <f t="shared" si="0"/>
        <v>0.91637900000000005</v>
      </c>
      <c r="Q20" s="773">
        <f t="shared" si="1"/>
        <v>5.1751309999999995</v>
      </c>
      <c r="R20" s="2106"/>
      <c r="S20" s="1790"/>
      <c r="T20" s="1790" t="s">
        <v>408</v>
      </c>
      <c r="U20" s="1790"/>
      <c r="V20" s="1790"/>
      <c r="W20" s="1790"/>
      <c r="X20" s="1790"/>
      <c r="Y20" s="1790"/>
      <c r="Z20" s="1790"/>
      <c r="AA20" s="1790"/>
      <c r="AB20" s="1790"/>
      <c r="AC20" s="1790"/>
      <c r="AD20" s="1790"/>
      <c r="AE20" s="1790"/>
      <c r="AF20" s="1790"/>
      <c r="AG20" s="1790"/>
      <c r="AH20" s="2106"/>
      <c r="AI20" s="2106"/>
    </row>
    <row r="21" spans="2:35" s="758" customFormat="1" ht="21" customHeight="1" x14ac:dyDescent="0.3">
      <c r="B21" s="1745"/>
      <c r="C21" s="769" t="str">
        <f t="shared" si="0"/>
        <v/>
      </c>
      <c r="D21" s="774" t="str">
        <f t="shared" si="0"/>
        <v>Eólico</v>
      </c>
      <c r="E21" s="775" t="str">
        <f t="shared" si="0"/>
        <v/>
      </c>
      <c r="F21" s="775" t="str">
        <f t="shared" si="0"/>
        <v/>
      </c>
      <c r="G21" s="775" t="str">
        <f t="shared" si="0"/>
        <v/>
      </c>
      <c r="H21" s="775" t="str">
        <f t="shared" si="0"/>
        <v/>
      </c>
      <c r="I21" s="775" t="str">
        <f t="shared" si="0"/>
        <v/>
      </c>
      <c r="J21" s="775" t="str">
        <f t="shared" si="0"/>
        <v/>
      </c>
      <c r="K21" s="775" t="str">
        <f t="shared" si="0"/>
        <v/>
      </c>
      <c r="L21" s="775" t="str">
        <f t="shared" si="0"/>
        <v/>
      </c>
      <c r="M21" s="775" t="str">
        <f t="shared" si="0"/>
        <v/>
      </c>
      <c r="N21" s="775" t="str">
        <f t="shared" si="0"/>
        <v/>
      </c>
      <c r="O21" s="775" t="str">
        <f t="shared" si="0"/>
        <v/>
      </c>
      <c r="P21" s="776" t="str">
        <f t="shared" si="0"/>
        <v/>
      </c>
      <c r="Q21" s="777">
        <f t="shared" si="1"/>
        <v>0</v>
      </c>
      <c r="R21" s="2106"/>
      <c r="S21" s="1790"/>
      <c r="T21" s="1790" t="s">
        <v>409</v>
      </c>
      <c r="U21" s="1790">
        <v>0.197633</v>
      </c>
      <c r="V21" s="1790">
        <v>0.19819100000000001</v>
      </c>
      <c r="W21" s="1790">
        <v>0.20335700000000001</v>
      </c>
      <c r="X21" s="1790">
        <v>0.19908899999999999</v>
      </c>
      <c r="Y21" s="1790">
        <v>0.19774900000000001</v>
      </c>
      <c r="Z21" s="1790">
        <v>0.200375</v>
      </c>
      <c r="AA21" s="1790">
        <v>0.213835</v>
      </c>
      <c r="AB21" s="1790">
        <v>0.38905299999999998</v>
      </c>
      <c r="AC21" s="1790">
        <v>0.66820900000000005</v>
      </c>
      <c r="AD21" s="1790">
        <v>0.8607149999999999</v>
      </c>
      <c r="AE21" s="1790">
        <v>0.93054599999999998</v>
      </c>
      <c r="AF21" s="1790">
        <v>0.91637900000000005</v>
      </c>
      <c r="AG21" s="1790">
        <v>5.1751309999999995</v>
      </c>
      <c r="AH21" s="2106"/>
      <c r="AI21" s="2106"/>
    </row>
    <row r="22" spans="2:35" s="758" customFormat="1" ht="21" customHeight="1" x14ac:dyDescent="0.3">
      <c r="B22" s="1744">
        <f>+B18+1</f>
        <v>5</v>
      </c>
      <c r="C22" s="778" t="str">
        <f t="shared" ref="C22:P40" si="2">IF(S23="","",S23)</f>
        <v>Andean Power S.A.C.</v>
      </c>
      <c r="D22" s="765" t="str">
        <f t="shared" si="2"/>
        <v>Hidráulico</v>
      </c>
      <c r="E22" s="779">
        <f t="shared" si="2"/>
        <v>13.827776</v>
      </c>
      <c r="F22" s="779">
        <f t="shared" si="2"/>
        <v>12.475995000000001</v>
      </c>
      <c r="G22" s="779">
        <f t="shared" si="2"/>
        <v>14.307784999999999</v>
      </c>
      <c r="H22" s="779">
        <f t="shared" si="2"/>
        <v>13.17234</v>
      </c>
      <c r="I22" s="779">
        <f t="shared" si="2"/>
        <v>7.7835200000000002</v>
      </c>
      <c r="J22" s="779">
        <f t="shared" si="2"/>
        <v>8.3179800000000004</v>
      </c>
      <c r="K22" s="779">
        <f t="shared" si="2"/>
        <v>9.6513399999999994</v>
      </c>
      <c r="L22" s="779">
        <f t="shared" si="2"/>
        <v>8.9735800000000001</v>
      </c>
      <c r="M22" s="779">
        <f t="shared" si="2"/>
        <v>9.2215099999999985</v>
      </c>
      <c r="N22" s="779">
        <f t="shared" si="2"/>
        <v>9.5767009999999999</v>
      </c>
      <c r="O22" s="779">
        <f t="shared" si="2"/>
        <v>8.898382999999999</v>
      </c>
      <c r="P22" s="780">
        <f t="shared" si="2"/>
        <v>10.312454000000001</v>
      </c>
      <c r="Q22" s="781">
        <f t="shared" si="1"/>
        <v>126.519364</v>
      </c>
      <c r="R22" s="2106"/>
      <c r="S22" s="1790"/>
      <c r="T22" s="1790" t="s">
        <v>410</v>
      </c>
      <c r="U22" s="1790"/>
      <c r="V22" s="1790"/>
      <c r="W22" s="1790"/>
      <c r="X22" s="1790"/>
      <c r="Y22" s="1790"/>
      <c r="Z22" s="1790"/>
      <c r="AA22" s="1790"/>
      <c r="AB22" s="1790"/>
      <c r="AC22" s="1790"/>
      <c r="AD22" s="1790"/>
      <c r="AE22" s="1790"/>
      <c r="AF22" s="1790"/>
      <c r="AG22" s="1790"/>
      <c r="AH22" s="2106"/>
      <c r="AI22" s="2106"/>
    </row>
    <row r="23" spans="2:35" s="758" customFormat="1" ht="21" customHeight="1" x14ac:dyDescent="0.3">
      <c r="B23" s="1745"/>
      <c r="C23" s="769" t="str">
        <f t="shared" si="2"/>
        <v/>
      </c>
      <c r="D23" s="770" t="str">
        <f t="shared" si="2"/>
        <v>Térmico</v>
      </c>
      <c r="E23" s="766" t="str">
        <f t="shared" si="2"/>
        <v/>
      </c>
      <c r="F23" s="766" t="str">
        <f t="shared" si="2"/>
        <v/>
      </c>
      <c r="G23" s="766" t="str">
        <f t="shared" si="2"/>
        <v/>
      </c>
      <c r="H23" s="766" t="str">
        <f t="shared" si="2"/>
        <v/>
      </c>
      <c r="I23" s="766" t="str">
        <f t="shared" si="2"/>
        <v/>
      </c>
      <c r="J23" s="766" t="str">
        <f t="shared" si="2"/>
        <v/>
      </c>
      <c r="K23" s="766" t="str">
        <f t="shared" si="2"/>
        <v/>
      </c>
      <c r="L23" s="766" t="str">
        <f t="shared" si="2"/>
        <v/>
      </c>
      <c r="M23" s="766" t="str">
        <f t="shared" si="2"/>
        <v/>
      </c>
      <c r="N23" s="766" t="str">
        <f t="shared" si="2"/>
        <v/>
      </c>
      <c r="O23" s="766" t="str">
        <f t="shared" si="2"/>
        <v/>
      </c>
      <c r="P23" s="767" t="str">
        <f t="shared" si="2"/>
        <v/>
      </c>
      <c r="Q23" s="768">
        <f t="shared" si="1"/>
        <v>0</v>
      </c>
      <c r="R23" s="2106"/>
      <c r="S23" s="1790" t="s">
        <v>22</v>
      </c>
      <c r="T23" s="1790" t="s">
        <v>407</v>
      </c>
      <c r="U23" s="1790">
        <v>13.827776</v>
      </c>
      <c r="V23" s="1790">
        <v>12.475995000000001</v>
      </c>
      <c r="W23" s="1790">
        <v>14.307784999999999</v>
      </c>
      <c r="X23" s="1790">
        <v>13.17234</v>
      </c>
      <c r="Y23" s="1790">
        <v>7.7835200000000002</v>
      </c>
      <c r="Z23" s="1790">
        <v>8.3179800000000004</v>
      </c>
      <c r="AA23" s="1790">
        <v>9.6513399999999994</v>
      </c>
      <c r="AB23" s="1790">
        <v>8.9735800000000001</v>
      </c>
      <c r="AC23" s="1790">
        <v>9.2215099999999985</v>
      </c>
      <c r="AD23" s="1790">
        <v>9.5767009999999999</v>
      </c>
      <c r="AE23" s="1790">
        <v>8.898382999999999</v>
      </c>
      <c r="AF23" s="1790">
        <v>10.312454000000001</v>
      </c>
      <c r="AG23" s="1790">
        <v>126.519364</v>
      </c>
      <c r="AH23" s="2106"/>
      <c r="AI23" s="2106"/>
    </row>
    <row r="24" spans="2:35" s="758" customFormat="1" ht="21" customHeight="1" x14ac:dyDescent="0.3">
      <c r="B24" s="1745"/>
      <c r="C24" s="769" t="str">
        <f t="shared" si="2"/>
        <v/>
      </c>
      <c r="D24" s="772" t="str">
        <f t="shared" si="2"/>
        <v>Solar</v>
      </c>
      <c r="E24" s="766" t="str">
        <f t="shared" si="2"/>
        <v/>
      </c>
      <c r="F24" s="766" t="str">
        <f t="shared" si="2"/>
        <v/>
      </c>
      <c r="G24" s="766" t="str">
        <f t="shared" si="2"/>
        <v/>
      </c>
      <c r="H24" s="766" t="str">
        <f t="shared" si="2"/>
        <v/>
      </c>
      <c r="I24" s="766" t="str">
        <f t="shared" si="2"/>
        <v/>
      </c>
      <c r="J24" s="766" t="str">
        <f t="shared" si="2"/>
        <v/>
      </c>
      <c r="K24" s="766" t="str">
        <f t="shared" si="2"/>
        <v/>
      </c>
      <c r="L24" s="766" t="str">
        <f t="shared" si="2"/>
        <v/>
      </c>
      <c r="M24" s="766" t="str">
        <f t="shared" si="2"/>
        <v/>
      </c>
      <c r="N24" s="766" t="str">
        <f t="shared" si="2"/>
        <v/>
      </c>
      <c r="O24" s="766" t="str">
        <f t="shared" si="2"/>
        <v/>
      </c>
      <c r="P24" s="767" t="str">
        <f t="shared" si="2"/>
        <v/>
      </c>
      <c r="Q24" s="773">
        <f t="shared" si="1"/>
        <v>0</v>
      </c>
      <c r="R24" s="2106"/>
      <c r="S24" s="1790"/>
      <c r="T24" s="1790" t="s">
        <v>408</v>
      </c>
      <c r="U24" s="1790"/>
      <c r="V24" s="1790"/>
      <c r="W24" s="1790"/>
      <c r="X24" s="1790"/>
      <c r="Y24" s="1790"/>
      <c r="Z24" s="1790"/>
      <c r="AA24" s="1790"/>
      <c r="AB24" s="1790"/>
      <c r="AC24" s="1790"/>
      <c r="AD24" s="1790"/>
      <c r="AE24" s="1790"/>
      <c r="AF24" s="1790"/>
      <c r="AG24" s="1790"/>
      <c r="AH24" s="2106"/>
      <c r="AI24" s="2106"/>
    </row>
    <row r="25" spans="2:35" s="758" customFormat="1" ht="21" customHeight="1" x14ac:dyDescent="0.3">
      <c r="B25" s="1745"/>
      <c r="C25" s="769" t="str">
        <f t="shared" si="2"/>
        <v/>
      </c>
      <c r="D25" s="774" t="str">
        <f t="shared" si="2"/>
        <v>Eólico</v>
      </c>
      <c r="E25" s="775" t="str">
        <f t="shared" si="2"/>
        <v/>
      </c>
      <c r="F25" s="775" t="str">
        <f t="shared" si="2"/>
        <v/>
      </c>
      <c r="G25" s="775" t="str">
        <f t="shared" si="2"/>
        <v/>
      </c>
      <c r="H25" s="775" t="str">
        <f t="shared" si="2"/>
        <v/>
      </c>
      <c r="I25" s="775" t="str">
        <f t="shared" si="2"/>
        <v/>
      </c>
      <c r="J25" s="775" t="str">
        <f t="shared" si="2"/>
        <v/>
      </c>
      <c r="K25" s="775" t="str">
        <f t="shared" si="2"/>
        <v/>
      </c>
      <c r="L25" s="775" t="str">
        <f t="shared" si="2"/>
        <v/>
      </c>
      <c r="M25" s="775" t="str">
        <f t="shared" si="2"/>
        <v/>
      </c>
      <c r="N25" s="775" t="str">
        <f t="shared" si="2"/>
        <v/>
      </c>
      <c r="O25" s="775" t="str">
        <f t="shared" si="2"/>
        <v/>
      </c>
      <c r="P25" s="776" t="str">
        <f t="shared" si="2"/>
        <v/>
      </c>
      <c r="Q25" s="777">
        <f t="shared" si="1"/>
        <v>0</v>
      </c>
      <c r="R25" s="2106"/>
      <c r="S25" s="1790"/>
      <c r="T25" s="1790" t="s">
        <v>409</v>
      </c>
      <c r="U25" s="1790"/>
      <c r="V25" s="1790"/>
      <c r="W25" s="1790"/>
      <c r="X25" s="1790"/>
      <c r="Y25" s="1790"/>
      <c r="Z25" s="1790"/>
      <c r="AA25" s="1790"/>
      <c r="AB25" s="1790"/>
      <c r="AC25" s="1790"/>
      <c r="AD25" s="1790"/>
      <c r="AE25" s="1790"/>
      <c r="AF25" s="1790"/>
      <c r="AG25" s="1790"/>
      <c r="AH25" s="2106"/>
      <c r="AI25" s="2106"/>
    </row>
    <row r="26" spans="2:35" s="758" customFormat="1" ht="21" customHeight="1" x14ac:dyDescent="0.3">
      <c r="B26" s="1744">
        <f>+B22+1</f>
        <v>6</v>
      </c>
      <c r="C26" s="778" t="str">
        <f t="shared" si="2"/>
        <v>Asociación Santa Lucia de Chacas</v>
      </c>
      <c r="D26" s="765" t="str">
        <f t="shared" si="2"/>
        <v>Hidráulico</v>
      </c>
      <c r="E26" s="779">
        <f t="shared" si="2"/>
        <v>0.81681799999999993</v>
      </c>
      <c r="F26" s="779">
        <f t="shared" si="2"/>
        <v>0.81199199999999994</v>
      </c>
      <c r="G26" s="779">
        <f t="shared" si="2"/>
        <v>0.81296199999999996</v>
      </c>
      <c r="H26" s="779">
        <f t="shared" si="2"/>
        <v>0.70309100000000002</v>
      </c>
      <c r="I26" s="779">
        <f t="shared" si="2"/>
        <v>1.341124</v>
      </c>
      <c r="J26" s="779">
        <f t="shared" si="2"/>
        <v>1.2926410000000002</v>
      </c>
      <c r="K26" s="779">
        <f t="shared" si="2"/>
        <v>1.168126</v>
      </c>
      <c r="L26" s="779">
        <f t="shared" si="2"/>
        <v>1.3066340000000001</v>
      </c>
      <c r="M26" s="779">
        <f t="shared" si="2"/>
        <v>1.322872</v>
      </c>
      <c r="N26" s="779">
        <f t="shared" si="2"/>
        <v>1.3383849999999999</v>
      </c>
      <c r="O26" s="779">
        <f t="shared" si="2"/>
        <v>1.4374749999999998</v>
      </c>
      <c r="P26" s="780">
        <f t="shared" si="2"/>
        <v>1.4859610000000001</v>
      </c>
      <c r="Q26" s="781">
        <f t="shared" si="1"/>
        <v>13.838080999999999</v>
      </c>
      <c r="R26" s="2106"/>
      <c r="S26" s="1790"/>
      <c r="T26" s="1790" t="s">
        <v>410</v>
      </c>
      <c r="U26" s="1790"/>
      <c r="V26" s="1790"/>
      <c r="W26" s="1790"/>
      <c r="X26" s="1790"/>
      <c r="Y26" s="1790"/>
      <c r="Z26" s="1790"/>
      <c r="AA26" s="1790"/>
      <c r="AB26" s="1790"/>
      <c r="AC26" s="1790"/>
      <c r="AD26" s="1790"/>
      <c r="AE26" s="1790"/>
      <c r="AF26" s="1790"/>
      <c r="AG26" s="1790"/>
      <c r="AH26" s="2106"/>
      <c r="AI26" s="2106"/>
    </row>
    <row r="27" spans="2:35" s="758" customFormat="1" ht="21" customHeight="1" x14ac:dyDescent="0.3">
      <c r="B27" s="1745"/>
      <c r="C27" s="769" t="str">
        <f t="shared" si="2"/>
        <v/>
      </c>
      <c r="D27" s="770" t="str">
        <f t="shared" si="2"/>
        <v>Térmico</v>
      </c>
      <c r="E27" s="766" t="str">
        <f t="shared" si="2"/>
        <v/>
      </c>
      <c r="F27" s="766" t="str">
        <f t="shared" si="2"/>
        <v/>
      </c>
      <c r="G27" s="766" t="str">
        <f t="shared" si="2"/>
        <v/>
      </c>
      <c r="H27" s="766" t="str">
        <f t="shared" si="2"/>
        <v/>
      </c>
      <c r="I27" s="766" t="str">
        <f t="shared" si="2"/>
        <v/>
      </c>
      <c r="J27" s="766" t="str">
        <f t="shared" si="2"/>
        <v/>
      </c>
      <c r="K27" s="766" t="str">
        <f t="shared" si="2"/>
        <v/>
      </c>
      <c r="L27" s="766" t="str">
        <f t="shared" si="2"/>
        <v/>
      </c>
      <c r="M27" s="766" t="str">
        <f t="shared" si="2"/>
        <v/>
      </c>
      <c r="N27" s="766" t="str">
        <f t="shared" si="2"/>
        <v/>
      </c>
      <c r="O27" s="766" t="str">
        <f t="shared" si="2"/>
        <v/>
      </c>
      <c r="P27" s="767" t="str">
        <f t="shared" si="2"/>
        <v/>
      </c>
      <c r="Q27" s="768">
        <f t="shared" si="1"/>
        <v>0</v>
      </c>
      <c r="R27" s="2106"/>
      <c r="S27" s="1790" t="s">
        <v>24</v>
      </c>
      <c r="T27" s="1790" t="s">
        <v>407</v>
      </c>
      <c r="U27" s="1790">
        <v>0.81681799999999993</v>
      </c>
      <c r="V27" s="1790">
        <v>0.81199199999999994</v>
      </c>
      <c r="W27" s="1790">
        <v>0.81296199999999996</v>
      </c>
      <c r="X27" s="1790">
        <v>0.70309100000000002</v>
      </c>
      <c r="Y27" s="1790">
        <v>1.341124</v>
      </c>
      <c r="Z27" s="1790">
        <v>1.2926410000000002</v>
      </c>
      <c r="AA27" s="1790">
        <v>1.168126</v>
      </c>
      <c r="AB27" s="1790">
        <v>1.3066340000000001</v>
      </c>
      <c r="AC27" s="1790">
        <v>1.322872</v>
      </c>
      <c r="AD27" s="1790">
        <v>1.3383849999999999</v>
      </c>
      <c r="AE27" s="1790">
        <v>1.4374749999999998</v>
      </c>
      <c r="AF27" s="1790">
        <v>1.4859610000000001</v>
      </c>
      <c r="AG27" s="1790">
        <v>13.838080999999999</v>
      </c>
      <c r="AH27" s="2106"/>
      <c r="AI27" s="2106"/>
    </row>
    <row r="28" spans="2:35" s="758" customFormat="1" ht="21" customHeight="1" x14ac:dyDescent="0.3">
      <c r="B28" s="1745"/>
      <c r="C28" s="769" t="str">
        <f t="shared" si="2"/>
        <v/>
      </c>
      <c r="D28" s="772" t="str">
        <f t="shared" si="2"/>
        <v>Solar</v>
      </c>
      <c r="E28" s="766" t="str">
        <f t="shared" si="2"/>
        <v/>
      </c>
      <c r="F28" s="766" t="str">
        <f t="shared" si="2"/>
        <v/>
      </c>
      <c r="G28" s="766" t="str">
        <f t="shared" si="2"/>
        <v/>
      </c>
      <c r="H28" s="766" t="str">
        <f t="shared" si="2"/>
        <v/>
      </c>
      <c r="I28" s="766" t="str">
        <f t="shared" si="2"/>
        <v/>
      </c>
      <c r="J28" s="766" t="str">
        <f t="shared" si="2"/>
        <v/>
      </c>
      <c r="K28" s="766" t="str">
        <f t="shared" si="2"/>
        <v/>
      </c>
      <c r="L28" s="766" t="str">
        <f t="shared" si="2"/>
        <v/>
      </c>
      <c r="M28" s="766" t="str">
        <f t="shared" si="2"/>
        <v/>
      </c>
      <c r="N28" s="766" t="str">
        <f t="shared" si="2"/>
        <v/>
      </c>
      <c r="O28" s="766" t="str">
        <f t="shared" si="2"/>
        <v/>
      </c>
      <c r="P28" s="767" t="str">
        <f t="shared" si="2"/>
        <v/>
      </c>
      <c r="Q28" s="773">
        <f t="shared" si="1"/>
        <v>0</v>
      </c>
      <c r="R28" s="2106"/>
      <c r="S28" s="1790"/>
      <c r="T28" s="1790" t="s">
        <v>408</v>
      </c>
      <c r="U28" s="1790"/>
      <c r="V28" s="1790"/>
      <c r="W28" s="1790"/>
      <c r="X28" s="1790"/>
      <c r="Y28" s="1790"/>
      <c r="Z28" s="1790"/>
      <c r="AA28" s="1790"/>
      <c r="AB28" s="1790"/>
      <c r="AC28" s="1790"/>
      <c r="AD28" s="1790"/>
      <c r="AE28" s="1790"/>
      <c r="AF28" s="1790"/>
      <c r="AG28" s="1790"/>
      <c r="AH28" s="2106"/>
      <c r="AI28" s="2106"/>
    </row>
    <row r="29" spans="2:35" s="758" customFormat="1" ht="21" customHeight="1" x14ac:dyDescent="0.3">
      <c r="B29" s="1745"/>
      <c r="C29" s="769" t="str">
        <f t="shared" si="2"/>
        <v/>
      </c>
      <c r="D29" s="774" t="str">
        <f t="shared" si="2"/>
        <v>Eólico</v>
      </c>
      <c r="E29" s="775" t="str">
        <f t="shared" si="2"/>
        <v/>
      </c>
      <c r="F29" s="775" t="str">
        <f t="shared" si="2"/>
        <v/>
      </c>
      <c r="G29" s="775" t="str">
        <f t="shared" si="2"/>
        <v/>
      </c>
      <c r="H29" s="775" t="str">
        <f t="shared" si="2"/>
        <v/>
      </c>
      <c r="I29" s="775" t="str">
        <f t="shared" si="2"/>
        <v/>
      </c>
      <c r="J29" s="775" t="str">
        <f t="shared" si="2"/>
        <v/>
      </c>
      <c r="K29" s="775" t="str">
        <f t="shared" si="2"/>
        <v/>
      </c>
      <c r="L29" s="775" t="str">
        <f t="shared" si="2"/>
        <v/>
      </c>
      <c r="M29" s="775" t="str">
        <f t="shared" si="2"/>
        <v/>
      </c>
      <c r="N29" s="775" t="str">
        <f t="shared" si="2"/>
        <v/>
      </c>
      <c r="O29" s="775" t="str">
        <f t="shared" si="2"/>
        <v/>
      </c>
      <c r="P29" s="776" t="str">
        <f t="shared" si="2"/>
        <v/>
      </c>
      <c r="Q29" s="777">
        <f t="shared" si="1"/>
        <v>0</v>
      </c>
      <c r="R29" s="2106"/>
      <c r="S29" s="1790"/>
      <c r="T29" s="1790" t="s">
        <v>409</v>
      </c>
      <c r="U29" s="1790"/>
      <c r="V29" s="1790"/>
      <c r="W29" s="1790"/>
      <c r="X29" s="1790"/>
      <c r="Y29" s="1790"/>
      <c r="Z29" s="1790"/>
      <c r="AA29" s="1790"/>
      <c r="AB29" s="1790"/>
      <c r="AC29" s="1790"/>
      <c r="AD29" s="1790"/>
      <c r="AE29" s="1790"/>
      <c r="AF29" s="1790"/>
      <c r="AG29" s="1790"/>
      <c r="AH29" s="2106"/>
      <c r="AI29" s="2106"/>
    </row>
    <row r="30" spans="2:35" s="758" customFormat="1" ht="21" customHeight="1" x14ac:dyDescent="0.3">
      <c r="B30" s="1744">
        <f>+B26+1</f>
        <v>7</v>
      </c>
      <c r="C30" s="778" t="str">
        <f t="shared" si="2"/>
        <v>Atria Energía S.A.C.</v>
      </c>
      <c r="D30" s="765" t="str">
        <f t="shared" si="2"/>
        <v>Hidráulico</v>
      </c>
      <c r="E30" s="779">
        <f t="shared" si="2"/>
        <v>0.47573799999999999</v>
      </c>
      <c r="F30" s="779">
        <f t="shared" si="2"/>
        <v>0.35348000000000002</v>
      </c>
      <c r="G30" s="779">
        <f t="shared" si="2"/>
        <v>0.251384</v>
      </c>
      <c r="H30" s="779">
        <f t="shared" si="2"/>
        <v>7.3707999999999996E-2</v>
      </c>
      <c r="I30" s="779">
        <f t="shared" si="2"/>
        <v>0.136465</v>
      </c>
      <c r="J30" s="779">
        <f t="shared" si="2"/>
        <v>8.5353999999999999E-2</v>
      </c>
      <c r="K30" s="779">
        <f t="shared" si="2"/>
        <v>0.103935</v>
      </c>
      <c r="L30" s="779">
        <f t="shared" si="2"/>
        <v>8.5783999999999999E-2</v>
      </c>
      <c r="M30" s="779">
        <f t="shared" si="2"/>
        <v>0.11868899999999999</v>
      </c>
      <c r="N30" s="779">
        <f t="shared" si="2"/>
        <v>0.16153200000000001</v>
      </c>
      <c r="O30" s="779">
        <f t="shared" si="2"/>
        <v>0.137734</v>
      </c>
      <c r="P30" s="780">
        <f t="shared" si="2"/>
        <v>9.8882999999999999E-2</v>
      </c>
      <c r="Q30" s="781">
        <f t="shared" si="1"/>
        <v>2.0826860000000003</v>
      </c>
      <c r="R30" s="2106"/>
      <c r="S30" s="1790"/>
      <c r="T30" s="1790" t="s">
        <v>410</v>
      </c>
      <c r="U30" s="1790"/>
      <c r="V30" s="1790"/>
      <c r="W30" s="1790"/>
      <c r="X30" s="1790"/>
      <c r="Y30" s="1790"/>
      <c r="Z30" s="1790"/>
      <c r="AA30" s="1790"/>
      <c r="AB30" s="1790"/>
      <c r="AC30" s="1790"/>
      <c r="AD30" s="1790"/>
      <c r="AE30" s="1790"/>
      <c r="AF30" s="1790"/>
      <c r="AG30" s="1790"/>
      <c r="AH30" s="2106"/>
      <c r="AI30" s="2106"/>
    </row>
    <row r="31" spans="2:35" s="758" customFormat="1" ht="21" customHeight="1" x14ac:dyDescent="0.3">
      <c r="B31" s="1745"/>
      <c r="C31" s="769" t="str">
        <f t="shared" si="2"/>
        <v/>
      </c>
      <c r="D31" s="770" t="str">
        <f t="shared" si="2"/>
        <v>Térmico</v>
      </c>
      <c r="E31" s="766" t="str">
        <f t="shared" si="2"/>
        <v/>
      </c>
      <c r="F31" s="766" t="str">
        <f t="shared" si="2"/>
        <v/>
      </c>
      <c r="G31" s="766" t="str">
        <f t="shared" si="2"/>
        <v/>
      </c>
      <c r="H31" s="766" t="str">
        <f t="shared" si="2"/>
        <v/>
      </c>
      <c r="I31" s="766" t="str">
        <f t="shared" si="2"/>
        <v/>
      </c>
      <c r="J31" s="766" t="str">
        <f t="shared" si="2"/>
        <v/>
      </c>
      <c r="K31" s="766" t="str">
        <f t="shared" si="2"/>
        <v/>
      </c>
      <c r="L31" s="766" t="str">
        <f t="shared" si="2"/>
        <v/>
      </c>
      <c r="M31" s="766" t="str">
        <f t="shared" si="2"/>
        <v/>
      </c>
      <c r="N31" s="766" t="str">
        <f t="shared" si="2"/>
        <v/>
      </c>
      <c r="O31" s="766" t="str">
        <f t="shared" si="2"/>
        <v/>
      </c>
      <c r="P31" s="767" t="str">
        <f t="shared" si="2"/>
        <v/>
      </c>
      <c r="Q31" s="768">
        <f t="shared" si="1"/>
        <v>0</v>
      </c>
      <c r="R31" s="2106"/>
      <c r="S31" s="1790" t="s">
        <v>26</v>
      </c>
      <c r="T31" s="1790" t="s">
        <v>407</v>
      </c>
      <c r="U31" s="1790">
        <v>0.47573799999999999</v>
      </c>
      <c r="V31" s="1790">
        <v>0.35348000000000002</v>
      </c>
      <c r="W31" s="1790">
        <v>0.251384</v>
      </c>
      <c r="X31" s="1790">
        <v>7.3707999999999996E-2</v>
      </c>
      <c r="Y31" s="1790">
        <v>0.136465</v>
      </c>
      <c r="Z31" s="1790">
        <v>8.5353999999999999E-2</v>
      </c>
      <c r="AA31" s="1790">
        <v>0.103935</v>
      </c>
      <c r="AB31" s="1790">
        <v>8.5783999999999999E-2</v>
      </c>
      <c r="AC31" s="1790">
        <v>0.11868899999999999</v>
      </c>
      <c r="AD31" s="1790">
        <v>0.16153200000000001</v>
      </c>
      <c r="AE31" s="1790">
        <v>0.137734</v>
      </c>
      <c r="AF31" s="1790">
        <v>9.8882999999999999E-2</v>
      </c>
      <c r="AG31" s="1790">
        <v>2.0826860000000003</v>
      </c>
      <c r="AH31" s="2106"/>
      <c r="AI31" s="2106"/>
    </row>
    <row r="32" spans="2:35" s="758" customFormat="1" ht="21" customHeight="1" x14ac:dyDescent="0.3">
      <c r="B32" s="1745"/>
      <c r="C32" s="769" t="str">
        <f t="shared" si="2"/>
        <v/>
      </c>
      <c r="D32" s="772" t="str">
        <f t="shared" si="2"/>
        <v>Solar</v>
      </c>
      <c r="E32" s="766" t="str">
        <f t="shared" si="2"/>
        <v/>
      </c>
      <c r="F32" s="766" t="str">
        <f t="shared" si="2"/>
        <v/>
      </c>
      <c r="G32" s="766" t="str">
        <f t="shared" si="2"/>
        <v/>
      </c>
      <c r="H32" s="766" t="str">
        <f t="shared" si="2"/>
        <v/>
      </c>
      <c r="I32" s="766" t="str">
        <f t="shared" si="2"/>
        <v/>
      </c>
      <c r="J32" s="766" t="str">
        <f t="shared" si="2"/>
        <v/>
      </c>
      <c r="K32" s="766" t="str">
        <f t="shared" si="2"/>
        <v/>
      </c>
      <c r="L32" s="766" t="str">
        <f t="shared" si="2"/>
        <v/>
      </c>
      <c r="M32" s="766" t="str">
        <f t="shared" si="2"/>
        <v/>
      </c>
      <c r="N32" s="766" t="str">
        <f t="shared" si="2"/>
        <v/>
      </c>
      <c r="O32" s="766" t="str">
        <f t="shared" si="2"/>
        <v/>
      </c>
      <c r="P32" s="767" t="str">
        <f t="shared" si="2"/>
        <v/>
      </c>
      <c r="Q32" s="773">
        <f t="shared" si="1"/>
        <v>0</v>
      </c>
      <c r="R32" s="2106"/>
      <c r="S32" s="1790"/>
      <c r="T32" s="1790" t="s">
        <v>408</v>
      </c>
      <c r="U32" s="1790"/>
      <c r="V32" s="1790"/>
      <c r="W32" s="1790"/>
      <c r="X32" s="1790"/>
      <c r="Y32" s="1790"/>
      <c r="Z32" s="1790"/>
      <c r="AA32" s="1790"/>
      <c r="AB32" s="1790"/>
      <c r="AC32" s="1790"/>
      <c r="AD32" s="1790"/>
      <c r="AE32" s="1790"/>
      <c r="AF32" s="1790"/>
      <c r="AG32" s="1790"/>
      <c r="AH32" s="2106"/>
      <c r="AI32" s="2106"/>
    </row>
    <row r="33" spans="2:35" s="758" customFormat="1" ht="21" customHeight="1" x14ac:dyDescent="0.3">
      <c r="B33" s="1745"/>
      <c r="C33" s="769" t="str">
        <f t="shared" si="2"/>
        <v/>
      </c>
      <c r="D33" s="774" t="str">
        <f t="shared" si="2"/>
        <v>Eólico</v>
      </c>
      <c r="E33" s="775" t="str">
        <f t="shared" si="2"/>
        <v/>
      </c>
      <c r="F33" s="775" t="str">
        <f t="shared" si="2"/>
        <v/>
      </c>
      <c r="G33" s="775" t="str">
        <f t="shared" si="2"/>
        <v/>
      </c>
      <c r="H33" s="775" t="str">
        <f t="shared" si="2"/>
        <v/>
      </c>
      <c r="I33" s="775" t="str">
        <f t="shared" si="2"/>
        <v/>
      </c>
      <c r="J33" s="775" t="str">
        <f t="shared" si="2"/>
        <v/>
      </c>
      <c r="K33" s="775" t="str">
        <f t="shared" si="2"/>
        <v/>
      </c>
      <c r="L33" s="775" t="str">
        <f t="shared" si="2"/>
        <v/>
      </c>
      <c r="M33" s="775" t="str">
        <f t="shared" si="2"/>
        <v/>
      </c>
      <c r="N33" s="775" t="str">
        <f t="shared" si="2"/>
        <v/>
      </c>
      <c r="O33" s="775" t="str">
        <f t="shared" si="2"/>
        <v/>
      </c>
      <c r="P33" s="776" t="str">
        <f t="shared" si="2"/>
        <v/>
      </c>
      <c r="Q33" s="777">
        <f t="shared" si="1"/>
        <v>0</v>
      </c>
      <c r="R33" s="2106"/>
      <c r="S33" s="1790"/>
      <c r="T33" s="1790" t="s">
        <v>409</v>
      </c>
      <c r="U33" s="1790"/>
      <c r="V33" s="1790"/>
      <c r="W33" s="1790"/>
      <c r="X33" s="1790"/>
      <c r="Y33" s="1790"/>
      <c r="Z33" s="1790"/>
      <c r="AA33" s="1790"/>
      <c r="AB33" s="1790"/>
      <c r="AC33" s="1790"/>
      <c r="AD33" s="1790"/>
      <c r="AE33" s="1790"/>
      <c r="AF33" s="1790"/>
      <c r="AG33" s="1790"/>
      <c r="AH33" s="2106"/>
      <c r="AI33" s="2106"/>
    </row>
    <row r="34" spans="2:35" s="758" customFormat="1" ht="21" customHeight="1" x14ac:dyDescent="0.3">
      <c r="B34" s="1744">
        <f>+B30+1</f>
        <v>8</v>
      </c>
      <c r="C34" s="778" t="str">
        <f t="shared" si="2"/>
        <v>Bioenergía del Chira S.A.</v>
      </c>
      <c r="D34" s="765" t="str">
        <f t="shared" si="2"/>
        <v>Hidráulico</v>
      </c>
      <c r="E34" s="779" t="str">
        <f t="shared" si="2"/>
        <v/>
      </c>
      <c r="F34" s="779" t="str">
        <f t="shared" si="2"/>
        <v/>
      </c>
      <c r="G34" s="779" t="str">
        <f t="shared" si="2"/>
        <v/>
      </c>
      <c r="H34" s="779" t="str">
        <f t="shared" si="2"/>
        <v/>
      </c>
      <c r="I34" s="779" t="str">
        <f t="shared" si="2"/>
        <v/>
      </c>
      <c r="J34" s="779" t="str">
        <f t="shared" si="2"/>
        <v/>
      </c>
      <c r="K34" s="779" t="str">
        <f t="shared" si="2"/>
        <v/>
      </c>
      <c r="L34" s="779" t="str">
        <f t="shared" si="2"/>
        <v/>
      </c>
      <c r="M34" s="779" t="str">
        <f t="shared" si="2"/>
        <v/>
      </c>
      <c r="N34" s="779" t="str">
        <f t="shared" si="2"/>
        <v/>
      </c>
      <c r="O34" s="779" t="str">
        <f t="shared" si="2"/>
        <v/>
      </c>
      <c r="P34" s="780" t="str">
        <f t="shared" si="2"/>
        <v/>
      </c>
      <c r="Q34" s="781">
        <f t="shared" si="1"/>
        <v>0</v>
      </c>
      <c r="R34" s="2106"/>
      <c r="S34" s="1790"/>
      <c r="T34" s="1790" t="s">
        <v>410</v>
      </c>
      <c r="U34" s="1790"/>
      <c r="V34" s="1790"/>
      <c r="W34" s="1790"/>
      <c r="X34" s="1790"/>
      <c r="Y34" s="1790"/>
      <c r="Z34" s="1790"/>
      <c r="AA34" s="1790"/>
      <c r="AB34" s="1790"/>
      <c r="AC34" s="1790"/>
      <c r="AD34" s="1790"/>
      <c r="AE34" s="1790"/>
      <c r="AF34" s="1790"/>
      <c r="AG34" s="1790"/>
      <c r="AH34" s="2106"/>
      <c r="AI34" s="2106"/>
    </row>
    <row r="35" spans="2:35" s="758" customFormat="1" ht="21" customHeight="1" x14ac:dyDescent="0.3">
      <c r="B35" s="1745"/>
      <c r="C35" s="769" t="str">
        <f t="shared" si="2"/>
        <v/>
      </c>
      <c r="D35" s="770" t="str">
        <f t="shared" si="2"/>
        <v>Térmico</v>
      </c>
      <c r="E35" s="766">
        <f t="shared" si="2"/>
        <v>6.2090629999999996</v>
      </c>
      <c r="F35" s="766">
        <f t="shared" si="2"/>
        <v>6.3061749999999996</v>
      </c>
      <c r="G35" s="766">
        <f t="shared" si="2"/>
        <v>2.2336749999999999</v>
      </c>
      <c r="H35" s="766">
        <f t="shared" si="2"/>
        <v>6.9417260000000001</v>
      </c>
      <c r="I35" s="766">
        <f t="shared" si="2"/>
        <v>7.0982760000000003</v>
      </c>
      <c r="J35" s="766">
        <f t="shared" si="2"/>
        <v>6.0740379999999998</v>
      </c>
      <c r="K35" s="766">
        <f t="shared" si="2"/>
        <v>6.9951760000000007</v>
      </c>
      <c r="L35" s="766">
        <f t="shared" si="2"/>
        <v>7.120438</v>
      </c>
      <c r="M35" s="766">
        <f t="shared" si="2"/>
        <v>6.6948870000000005</v>
      </c>
      <c r="N35" s="766">
        <f t="shared" si="2"/>
        <v>6.8348619999999993</v>
      </c>
      <c r="O35" s="766">
        <f t="shared" si="2"/>
        <v>6.7207939999999997</v>
      </c>
      <c r="P35" s="767">
        <f t="shared" si="2"/>
        <v>6.9076479999999991</v>
      </c>
      <c r="Q35" s="768">
        <f t="shared" si="1"/>
        <v>76.136758</v>
      </c>
      <c r="R35" s="2106"/>
      <c r="S35" s="1790" t="s">
        <v>28</v>
      </c>
      <c r="T35" s="1790" t="s">
        <v>407</v>
      </c>
      <c r="U35" s="1790"/>
      <c r="V35" s="1790"/>
      <c r="W35" s="1790"/>
      <c r="X35" s="1790"/>
      <c r="Y35" s="1790"/>
      <c r="Z35" s="1790"/>
      <c r="AA35" s="1790"/>
      <c r="AB35" s="1790"/>
      <c r="AC35" s="1790"/>
      <c r="AD35" s="1790"/>
      <c r="AE35" s="1790"/>
      <c r="AF35" s="1790"/>
      <c r="AG35" s="1790"/>
      <c r="AH35" s="2106"/>
      <c r="AI35" s="2106"/>
    </row>
    <row r="36" spans="2:35" s="758" customFormat="1" ht="21" customHeight="1" x14ac:dyDescent="0.3">
      <c r="B36" s="1745"/>
      <c r="C36" s="769" t="str">
        <f t="shared" si="2"/>
        <v/>
      </c>
      <c r="D36" s="772" t="str">
        <f t="shared" si="2"/>
        <v>Solar</v>
      </c>
      <c r="E36" s="766" t="str">
        <f t="shared" si="2"/>
        <v/>
      </c>
      <c r="F36" s="766" t="str">
        <f t="shared" si="2"/>
        <v/>
      </c>
      <c r="G36" s="766" t="str">
        <f t="shared" si="2"/>
        <v/>
      </c>
      <c r="H36" s="766" t="str">
        <f t="shared" si="2"/>
        <v/>
      </c>
      <c r="I36" s="766" t="str">
        <f t="shared" si="2"/>
        <v/>
      </c>
      <c r="J36" s="766" t="str">
        <f t="shared" si="2"/>
        <v/>
      </c>
      <c r="K36" s="766" t="str">
        <f t="shared" si="2"/>
        <v/>
      </c>
      <c r="L36" s="766" t="str">
        <f t="shared" si="2"/>
        <v/>
      </c>
      <c r="M36" s="766" t="str">
        <f t="shared" si="2"/>
        <v/>
      </c>
      <c r="N36" s="766" t="str">
        <f t="shared" si="2"/>
        <v/>
      </c>
      <c r="O36" s="766" t="str">
        <f t="shared" si="2"/>
        <v/>
      </c>
      <c r="P36" s="767" t="str">
        <f t="shared" si="2"/>
        <v/>
      </c>
      <c r="Q36" s="773">
        <f t="shared" si="1"/>
        <v>0</v>
      </c>
      <c r="R36" s="2106"/>
      <c r="S36" s="1790"/>
      <c r="T36" s="1790" t="s">
        <v>408</v>
      </c>
      <c r="U36" s="1790">
        <v>6.2090629999999996</v>
      </c>
      <c r="V36" s="1790">
        <v>6.3061749999999996</v>
      </c>
      <c r="W36" s="1790">
        <v>2.2336749999999999</v>
      </c>
      <c r="X36" s="1790">
        <v>6.9417260000000001</v>
      </c>
      <c r="Y36" s="1790">
        <v>7.0982760000000003</v>
      </c>
      <c r="Z36" s="1790">
        <v>6.0740379999999998</v>
      </c>
      <c r="AA36" s="1790">
        <v>6.9951760000000007</v>
      </c>
      <c r="AB36" s="1790">
        <v>7.120438</v>
      </c>
      <c r="AC36" s="1790">
        <v>6.6948870000000005</v>
      </c>
      <c r="AD36" s="1790">
        <v>6.8348619999999993</v>
      </c>
      <c r="AE36" s="1790">
        <v>6.7207939999999997</v>
      </c>
      <c r="AF36" s="1790">
        <v>6.9076479999999991</v>
      </c>
      <c r="AG36" s="1790">
        <v>76.136758</v>
      </c>
      <c r="AH36" s="2106"/>
      <c r="AI36" s="2106"/>
    </row>
    <row r="37" spans="2:35" s="758" customFormat="1" ht="21" customHeight="1" x14ac:dyDescent="0.3">
      <c r="B37" s="1745"/>
      <c r="C37" s="769" t="str">
        <f t="shared" si="2"/>
        <v/>
      </c>
      <c r="D37" s="774" t="str">
        <f t="shared" si="2"/>
        <v>Eólico</v>
      </c>
      <c r="E37" s="775" t="str">
        <f t="shared" si="2"/>
        <v/>
      </c>
      <c r="F37" s="775" t="str">
        <f t="shared" si="2"/>
        <v/>
      </c>
      <c r="G37" s="775" t="str">
        <f t="shared" si="2"/>
        <v/>
      </c>
      <c r="H37" s="775" t="str">
        <f t="shared" si="2"/>
        <v/>
      </c>
      <c r="I37" s="775" t="str">
        <f t="shared" si="2"/>
        <v/>
      </c>
      <c r="J37" s="775" t="str">
        <f t="shared" si="2"/>
        <v/>
      </c>
      <c r="K37" s="775" t="str">
        <f t="shared" si="2"/>
        <v/>
      </c>
      <c r="L37" s="775" t="str">
        <f t="shared" si="2"/>
        <v/>
      </c>
      <c r="M37" s="775" t="str">
        <f t="shared" si="2"/>
        <v/>
      </c>
      <c r="N37" s="775" t="str">
        <f t="shared" si="2"/>
        <v/>
      </c>
      <c r="O37" s="775" t="str">
        <f t="shared" si="2"/>
        <v/>
      </c>
      <c r="P37" s="776" t="str">
        <f t="shared" si="2"/>
        <v/>
      </c>
      <c r="Q37" s="777">
        <f t="shared" si="1"/>
        <v>0</v>
      </c>
      <c r="R37" s="2106"/>
      <c r="S37" s="1790"/>
      <c r="T37" s="1790" t="s">
        <v>409</v>
      </c>
      <c r="U37" s="1790"/>
      <c r="V37" s="1790"/>
      <c r="W37" s="1790"/>
      <c r="X37" s="1790"/>
      <c r="Y37" s="1790"/>
      <c r="Z37" s="1790"/>
      <c r="AA37" s="1790"/>
      <c r="AB37" s="1790"/>
      <c r="AC37" s="1790"/>
      <c r="AD37" s="1790"/>
      <c r="AE37" s="1790"/>
      <c r="AF37" s="1790"/>
      <c r="AG37" s="1790"/>
      <c r="AH37" s="2106"/>
      <c r="AI37" s="2106"/>
    </row>
    <row r="38" spans="2:35" s="758" customFormat="1" ht="21" customHeight="1" x14ac:dyDescent="0.3">
      <c r="B38" s="1744">
        <f>+B34+1</f>
        <v>9</v>
      </c>
      <c r="C38" s="778" t="str">
        <f t="shared" si="2"/>
        <v>Celepsa Renovables S.R.L.</v>
      </c>
      <c r="D38" s="765" t="str">
        <f t="shared" si="2"/>
        <v>Hidráulico</v>
      </c>
      <c r="E38" s="779">
        <f t="shared" si="2"/>
        <v>14.137136000000002</v>
      </c>
      <c r="F38" s="779">
        <f t="shared" si="2"/>
        <v>13.354142</v>
      </c>
      <c r="G38" s="779">
        <f t="shared" si="2"/>
        <v>13.324490999999998</v>
      </c>
      <c r="H38" s="779">
        <f t="shared" si="2"/>
        <v>13.344792000000002</v>
      </c>
      <c r="I38" s="779">
        <f t="shared" si="2"/>
        <v>14.597301999999999</v>
      </c>
      <c r="J38" s="779">
        <f t="shared" si="2"/>
        <v>12.758915000000002</v>
      </c>
      <c r="K38" s="779">
        <f t="shared" si="2"/>
        <v>9.2664399999999993</v>
      </c>
      <c r="L38" s="779">
        <f t="shared" si="2"/>
        <v>8.0293580000000002</v>
      </c>
      <c r="M38" s="779">
        <f t="shared" si="2"/>
        <v>6.6461359999999994</v>
      </c>
      <c r="N38" s="779">
        <f t="shared" si="2"/>
        <v>8.7946139999999993</v>
      </c>
      <c r="O38" s="779">
        <f t="shared" si="2"/>
        <v>3.8444320000000003</v>
      </c>
      <c r="P38" s="780">
        <f t="shared" si="2"/>
        <v>12.557248999999999</v>
      </c>
      <c r="Q38" s="781">
        <f t="shared" si="1"/>
        <v>130.65500700000001</v>
      </c>
      <c r="R38" s="2106"/>
      <c r="S38" s="1790"/>
      <c r="T38" s="1790" t="s">
        <v>410</v>
      </c>
      <c r="U38" s="1790"/>
      <c r="V38" s="1790"/>
      <c r="W38" s="1790"/>
      <c r="X38" s="1790"/>
      <c r="Y38" s="1790"/>
      <c r="Z38" s="1790"/>
      <c r="AA38" s="1790"/>
      <c r="AB38" s="1790"/>
      <c r="AC38" s="1790"/>
      <c r="AD38" s="1790"/>
      <c r="AE38" s="1790"/>
      <c r="AF38" s="1790"/>
      <c r="AG38" s="1790"/>
      <c r="AH38" s="2106"/>
      <c r="AI38" s="2106"/>
    </row>
    <row r="39" spans="2:35" s="758" customFormat="1" ht="21" customHeight="1" x14ac:dyDescent="0.3">
      <c r="B39" s="1745"/>
      <c r="C39" s="769" t="str">
        <f t="shared" si="2"/>
        <v/>
      </c>
      <c r="D39" s="770" t="str">
        <f t="shared" si="2"/>
        <v>Térmico</v>
      </c>
      <c r="E39" s="766" t="str">
        <f t="shared" si="2"/>
        <v/>
      </c>
      <c r="F39" s="766" t="str">
        <f t="shared" si="2"/>
        <v/>
      </c>
      <c r="G39" s="766" t="str">
        <f t="shared" si="2"/>
        <v/>
      </c>
      <c r="H39" s="766" t="str">
        <f t="shared" si="2"/>
        <v/>
      </c>
      <c r="I39" s="766" t="str">
        <f t="shared" si="2"/>
        <v/>
      </c>
      <c r="J39" s="766" t="str">
        <f t="shared" si="2"/>
        <v/>
      </c>
      <c r="K39" s="766" t="str">
        <f t="shared" si="2"/>
        <v/>
      </c>
      <c r="L39" s="766" t="str">
        <f t="shared" si="2"/>
        <v/>
      </c>
      <c r="M39" s="766" t="str">
        <f t="shared" si="2"/>
        <v/>
      </c>
      <c r="N39" s="766" t="str">
        <f t="shared" si="2"/>
        <v/>
      </c>
      <c r="O39" s="766" t="str">
        <f t="shared" si="2"/>
        <v/>
      </c>
      <c r="P39" s="767" t="str">
        <f t="shared" si="2"/>
        <v/>
      </c>
      <c r="Q39" s="768">
        <f t="shared" si="1"/>
        <v>0</v>
      </c>
      <c r="R39" s="2106"/>
      <c r="S39" s="1790" t="s">
        <v>30</v>
      </c>
      <c r="T39" s="1790" t="s">
        <v>407</v>
      </c>
      <c r="U39" s="1790">
        <v>14.137136000000002</v>
      </c>
      <c r="V39" s="1790">
        <v>13.354142</v>
      </c>
      <c r="W39" s="1790">
        <v>13.324490999999998</v>
      </c>
      <c r="X39" s="1790">
        <v>13.344792000000002</v>
      </c>
      <c r="Y39" s="1790">
        <v>14.597301999999999</v>
      </c>
      <c r="Z39" s="1790">
        <v>12.758915000000002</v>
      </c>
      <c r="AA39" s="1790">
        <v>9.2664399999999993</v>
      </c>
      <c r="AB39" s="1790">
        <v>8.0293580000000002</v>
      </c>
      <c r="AC39" s="1790">
        <v>6.6461359999999994</v>
      </c>
      <c r="AD39" s="1790">
        <v>8.7946139999999993</v>
      </c>
      <c r="AE39" s="1790">
        <v>3.8444320000000003</v>
      </c>
      <c r="AF39" s="1790">
        <v>12.557248999999999</v>
      </c>
      <c r="AG39" s="1790">
        <v>130.65500700000001</v>
      </c>
      <c r="AH39" s="2106"/>
      <c r="AI39" s="2106"/>
    </row>
    <row r="40" spans="2:35" s="758" customFormat="1" ht="21" customHeight="1" x14ac:dyDescent="0.3">
      <c r="B40" s="1745"/>
      <c r="C40" s="769" t="str">
        <f t="shared" si="2"/>
        <v/>
      </c>
      <c r="D40" s="772" t="str">
        <f t="shared" si="2"/>
        <v>Solar</v>
      </c>
      <c r="E40" s="766" t="str">
        <f t="shared" si="2"/>
        <v/>
      </c>
      <c r="F40" s="766" t="str">
        <f t="shared" ref="F40:P63" si="3">IF(V41="","",V41)</f>
        <v/>
      </c>
      <c r="G40" s="766" t="str">
        <f t="shared" si="3"/>
        <v/>
      </c>
      <c r="H40" s="766" t="str">
        <f t="shared" si="3"/>
        <v/>
      </c>
      <c r="I40" s="766" t="str">
        <f t="shared" si="3"/>
        <v/>
      </c>
      <c r="J40" s="766" t="str">
        <f t="shared" si="3"/>
        <v/>
      </c>
      <c r="K40" s="766" t="str">
        <f t="shared" si="3"/>
        <v/>
      </c>
      <c r="L40" s="766" t="str">
        <f t="shared" si="3"/>
        <v/>
      </c>
      <c r="M40" s="766" t="str">
        <f t="shared" si="3"/>
        <v/>
      </c>
      <c r="N40" s="766" t="str">
        <f t="shared" si="3"/>
        <v/>
      </c>
      <c r="O40" s="766" t="str">
        <f t="shared" si="3"/>
        <v/>
      </c>
      <c r="P40" s="767" t="str">
        <f t="shared" si="3"/>
        <v/>
      </c>
      <c r="Q40" s="773">
        <f t="shared" si="1"/>
        <v>0</v>
      </c>
      <c r="R40" s="2106"/>
      <c r="S40" s="1790"/>
      <c r="T40" s="1790" t="s">
        <v>408</v>
      </c>
      <c r="U40" s="1790"/>
      <c r="V40" s="1790"/>
      <c r="W40" s="1790"/>
      <c r="X40" s="1790"/>
      <c r="Y40" s="1790"/>
      <c r="Z40" s="1790"/>
      <c r="AA40" s="1790"/>
      <c r="AB40" s="1790"/>
      <c r="AC40" s="1790"/>
      <c r="AD40" s="1790"/>
      <c r="AE40" s="1790"/>
      <c r="AF40" s="1790"/>
      <c r="AG40" s="1790"/>
      <c r="AH40" s="2106"/>
      <c r="AI40" s="2106"/>
    </row>
    <row r="41" spans="2:35" s="758" customFormat="1" ht="21" customHeight="1" x14ac:dyDescent="0.3">
      <c r="B41" s="1745"/>
      <c r="C41" s="769" t="str">
        <f t="shared" ref="C41:J97" si="4">IF(S42="","",S42)</f>
        <v/>
      </c>
      <c r="D41" s="774" t="str">
        <f t="shared" si="4"/>
        <v>Eólico</v>
      </c>
      <c r="E41" s="775" t="str">
        <f t="shared" si="4"/>
        <v/>
      </c>
      <c r="F41" s="775" t="str">
        <f t="shared" si="3"/>
        <v/>
      </c>
      <c r="G41" s="775" t="str">
        <f t="shared" si="3"/>
        <v/>
      </c>
      <c r="H41" s="775" t="str">
        <f t="shared" si="3"/>
        <v/>
      </c>
      <c r="I41" s="775" t="str">
        <f t="shared" si="3"/>
        <v/>
      </c>
      <c r="J41" s="775" t="str">
        <f t="shared" si="3"/>
        <v/>
      </c>
      <c r="K41" s="775" t="str">
        <f t="shared" si="3"/>
        <v/>
      </c>
      <c r="L41" s="775" t="str">
        <f t="shared" si="3"/>
        <v/>
      </c>
      <c r="M41" s="775" t="str">
        <f t="shared" si="3"/>
        <v/>
      </c>
      <c r="N41" s="775" t="str">
        <f t="shared" si="3"/>
        <v/>
      </c>
      <c r="O41" s="775" t="str">
        <f t="shared" si="3"/>
        <v/>
      </c>
      <c r="P41" s="776" t="str">
        <f t="shared" si="3"/>
        <v/>
      </c>
      <c r="Q41" s="777">
        <f t="shared" si="1"/>
        <v>0</v>
      </c>
      <c r="R41" s="2106"/>
      <c r="S41" s="1790"/>
      <c r="T41" s="1790" t="s">
        <v>409</v>
      </c>
      <c r="U41" s="1790"/>
      <c r="V41" s="1790"/>
      <c r="W41" s="1790"/>
      <c r="X41" s="1790"/>
      <c r="Y41" s="1790"/>
      <c r="Z41" s="1790"/>
      <c r="AA41" s="1790"/>
      <c r="AB41" s="1790"/>
      <c r="AC41" s="1790"/>
      <c r="AD41" s="1790"/>
      <c r="AE41" s="1790"/>
      <c r="AF41" s="1790"/>
      <c r="AG41" s="1790"/>
      <c r="AH41" s="2106"/>
      <c r="AI41" s="2106"/>
    </row>
    <row r="42" spans="2:35" s="758" customFormat="1" ht="21" customHeight="1" x14ac:dyDescent="0.3">
      <c r="B42" s="1744">
        <f>+B38+1</f>
        <v>10</v>
      </c>
      <c r="C42" s="778" t="str">
        <f t="shared" si="4"/>
        <v>Central Hidroeléctrica de Langui S.A.</v>
      </c>
      <c r="D42" s="765" t="str">
        <f t="shared" si="4"/>
        <v>Hidráulico</v>
      </c>
      <c r="E42" s="779">
        <f t="shared" si="4"/>
        <v>3.5620229999999999</v>
      </c>
      <c r="F42" s="779">
        <f t="shared" si="3"/>
        <v>3.5965920000000002</v>
      </c>
      <c r="G42" s="779">
        <f t="shared" si="3"/>
        <v>4.031142</v>
      </c>
      <c r="H42" s="779">
        <f t="shared" si="3"/>
        <v>3.8946649999999998</v>
      </c>
      <c r="I42" s="779">
        <f t="shared" si="3"/>
        <v>2.8669849999999997</v>
      </c>
      <c r="J42" s="779">
        <f t="shared" si="3"/>
        <v>2.0167299999999999</v>
      </c>
      <c r="K42" s="779">
        <f t="shared" si="3"/>
        <v>1.578676</v>
      </c>
      <c r="L42" s="779">
        <f t="shared" si="3"/>
        <v>1.2418130000000001</v>
      </c>
      <c r="M42" s="779">
        <f t="shared" si="3"/>
        <v>1.158809</v>
      </c>
      <c r="N42" s="779">
        <f t="shared" si="3"/>
        <v>1.2083740000000001</v>
      </c>
      <c r="O42" s="779">
        <f t="shared" si="3"/>
        <v>1.388485</v>
      </c>
      <c r="P42" s="780">
        <f t="shared" si="3"/>
        <v>2.460445</v>
      </c>
      <c r="Q42" s="781">
        <f t="shared" si="1"/>
        <v>29.004739000000001</v>
      </c>
      <c r="R42" s="2106"/>
      <c r="S42" s="1790"/>
      <c r="T42" s="1790" t="s">
        <v>410</v>
      </c>
      <c r="U42" s="1790"/>
      <c r="V42" s="1790"/>
      <c r="W42" s="1790"/>
      <c r="X42" s="1790"/>
      <c r="Y42" s="1790"/>
      <c r="Z42" s="1790"/>
      <c r="AA42" s="1790"/>
      <c r="AB42" s="1790"/>
      <c r="AC42" s="1790"/>
      <c r="AD42" s="1790"/>
      <c r="AE42" s="1790"/>
      <c r="AF42" s="1790"/>
      <c r="AG42" s="1790"/>
      <c r="AH42" s="2106"/>
      <c r="AI42" s="2106"/>
    </row>
    <row r="43" spans="2:35" s="758" customFormat="1" ht="21" customHeight="1" x14ac:dyDescent="0.3">
      <c r="B43" s="1745"/>
      <c r="C43" s="769" t="str">
        <f t="shared" si="4"/>
        <v/>
      </c>
      <c r="D43" s="770" t="str">
        <f t="shared" si="4"/>
        <v>Térmico</v>
      </c>
      <c r="E43" s="766" t="str">
        <f t="shared" si="4"/>
        <v/>
      </c>
      <c r="F43" s="766" t="str">
        <f t="shared" si="3"/>
        <v/>
      </c>
      <c r="G43" s="766" t="str">
        <f t="shared" si="3"/>
        <v/>
      </c>
      <c r="H43" s="766" t="str">
        <f t="shared" si="3"/>
        <v/>
      </c>
      <c r="I43" s="766" t="str">
        <f t="shared" si="3"/>
        <v/>
      </c>
      <c r="J43" s="766" t="str">
        <f t="shared" si="3"/>
        <v/>
      </c>
      <c r="K43" s="766" t="str">
        <f t="shared" si="3"/>
        <v/>
      </c>
      <c r="L43" s="766" t="str">
        <f t="shared" si="3"/>
        <v/>
      </c>
      <c r="M43" s="766" t="str">
        <f t="shared" si="3"/>
        <v/>
      </c>
      <c r="N43" s="766" t="str">
        <f t="shared" si="3"/>
        <v/>
      </c>
      <c r="O43" s="766" t="str">
        <f t="shared" si="3"/>
        <v/>
      </c>
      <c r="P43" s="767" t="str">
        <f t="shared" si="3"/>
        <v/>
      </c>
      <c r="Q43" s="768">
        <f t="shared" si="1"/>
        <v>0</v>
      </c>
      <c r="R43" s="2106"/>
      <c r="S43" s="1790" t="s">
        <v>32</v>
      </c>
      <c r="T43" s="1790" t="s">
        <v>407</v>
      </c>
      <c r="U43" s="1790">
        <v>3.5620229999999999</v>
      </c>
      <c r="V43" s="1790">
        <v>3.5965920000000002</v>
      </c>
      <c r="W43" s="1790">
        <v>4.031142</v>
      </c>
      <c r="X43" s="1790">
        <v>3.8946649999999998</v>
      </c>
      <c r="Y43" s="1790">
        <v>2.8669849999999997</v>
      </c>
      <c r="Z43" s="1790">
        <v>2.0167299999999999</v>
      </c>
      <c r="AA43" s="1790">
        <v>1.578676</v>
      </c>
      <c r="AB43" s="1790">
        <v>1.2418130000000001</v>
      </c>
      <c r="AC43" s="1790">
        <v>1.158809</v>
      </c>
      <c r="AD43" s="1790">
        <v>1.2083740000000001</v>
      </c>
      <c r="AE43" s="1790">
        <v>1.388485</v>
      </c>
      <c r="AF43" s="1790">
        <v>2.460445</v>
      </c>
      <c r="AG43" s="1790">
        <v>29.004739000000001</v>
      </c>
      <c r="AH43" s="2106"/>
      <c r="AI43" s="2106"/>
    </row>
    <row r="44" spans="2:35" s="758" customFormat="1" ht="21" customHeight="1" x14ac:dyDescent="0.3">
      <c r="B44" s="1745"/>
      <c r="C44" s="769" t="str">
        <f t="shared" si="4"/>
        <v/>
      </c>
      <c r="D44" s="772" t="str">
        <f t="shared" si="4"/>
        <v>Solar</v>
      </c>
      <c r="E44" s="766" t="str">
        <f t="shared" si="4"/>
        <v/>
      </c>
      <c r="F44" s="766" t="str">
        <f t="shared" si="3"/>
        <v/>
      </c>
      <c r="G44" s="766" t="str">
        <f t="shared" si="3"/>
        <v/>
      </c>
      <c r="H44" s="766" t="str">
        <f t="shared" si="3"/>
        <v/>
      </c>
      <c r="I44" s="766" t="str">
        <f t="shared" si="3"/>
        <v/>
      </c>
      <c r="J44" s="766" t="str">
        <f t="shared" si="3"/>
        <v/>
      </c>
      <c r="K44" s="766" t="str">
        <f t="shared" si="3"/>
        <v/>
      </c>
      <c r="L44" s="766" t="str">
        <f t="shared" si="3"/>
        <v/>
      </c>
      <c r="M44" s="766" t="str">
        <f t="shared" si="3"/>
        <v/>
      </c>
      <c r="N44" s="766" t="str">
        <f t="shared" si="3"/>
        <v/>
      </c>
      <c r="O44" s="766" t="str">
        <f t="shared" si="3"/>
        <v/>
      </c>
      <c r="P44" s="767" t="str">
        <f t="shared" si="3"/>
        <v/>
      </c>
      <c r="Q44" s="773">
        <f t="shared" si="1"/>
        <v>0</v>
      </c>
      <c r="R44" s="2106"/>
      <c r="S44" s="1790"/>
      <c r="T44" s="1790" t="s">
        <v>408</v>
      </c>
      <c r="U44" s="1790"/>
      <c r="V44" s="1790"/>
      <c r="W44" s="1790"/>
      <c r="X44" s="1790"/>
      <c r="Y44" s="1790"/>
      <c r="Z44" s="1790"/>
      <c r="AA44" s="1790"/>
      <c r="AB44" s="1790"/>
      <c r="AC44" s="1790"/>
      <c r="AD44" s="1790"/>
      <c r="AE44" s="1790"/>
      <c r="AF44" s="1790"/>
      <c r="AG44" s="1790"/>
      <c r="AH44" s="2106"/>
      <c r="AI44" s="2106"/>
    </row>
    <row r="45" spans="2:35" s="758" customFormat="1" ht="21" customHeight="1" x14ac:dyDescent="0.3">
      <c r="B45" s="1745"/>
      <c r="C45" s="769" t="str">
        <f t="shared" si="4"/>
        <v/>
      </c>
      <c r="D45" s="774" t="str">
        <f t="shared" si="4"/>
        <v>Eólico</v>
      </c>
      <c r="E45" s="775" t="str">
        <f t="shared" si="4"/>
        <v/>
      </c>
      <c r="F45" s="775" t="str">
        <f t="shared" si="3"/>
        <v/>
      </c>
      <c r="G45" s="775" t="str">
        <f t="shared" si="3"/>
        <v/>
      </c>
      <c r="H45" s="775" t="str">
        <f t="shared" si="3"/>
        <v/>
      </c>
      <c r="I45" s="775" t="str">
        <f t="shared" si="3"/>
        <v/>
      </c>
      <c r="J45" s="775" t="str">
        <f t="shared" si="3"/>
        <v/>
      </c>
      <c r="K45" s="775" t="str">
        <f t="shared" si="3"/>
        <v/>
      </c>
      <c r="L45" s="775" t="str">
        <f t="shared" si="3"/>
        <v/>
      </c>
      <c r="M45" s="775" t="str">
        <f t="shared" si="3"/>
        <v/>
      </c>
      <c r="N45" s="775" t="str">
        <f t="shared" si="3"/>
        <v/>
      </c>
      <c r="O45" s="775" t="str">
        <f t="shared" si="3"/>
        <v/>
      </c>
      <c r="P45" s="776" t="str">
        <f t="shared" si="3"/>
        <v/>
      </c>
      <c r="Q45" s="777">
        <f t="shared" si="1"/>
        <v>0</v>
      </c>
      <c r="R45" s="2106"/>
      <c r="S45" s="1790"/>
      <c r="T45" s="1790" t="s">
        <v>409</v>
      </c>
      <c r="U45" s="1790"/>
      <c r="V45" s="1790"/>
      <c r="W45" s="1790"/>
      <c r="X45" s="1790"/>
      <c r="Y45" s="1790"/>
      <c r="Z45" s="1790"/>
      <c r="AA45" s="1790"/>
      <c r="AB45" s="1790"/>
      <c r="AC45" s="1790"/>
      <c r="AD45" s="1790"/>
      <c r="AE45" s="1790"/>
      <c r="AF45" s="1790"/>
      <c r="AG45" s="1790"/>
      <c r="AH45" s="2106"/>
      <c r="AI45" s="2106"/>
    </row>
    <row r="46" spans="2:35" s="758" customFormat="1" ht="21" customHeight="1" x14ac:dyDescent="0.3">
      <c r="B46" s="1744">
        <f>+B42+1</f>
        <v>11</v>
      </c>
      <c r="C46" s="778" t="str">
        <f t="shared" si="4"/>
        <v>Centrales Santa Rosa S.A.C.</v>
      </c>
      <c r="D46" s="765" t="str">
        <f t="shared" si="4"/>
        <v>Hidráulico</v>
      </c>
      <c r="E46" s="779">
        <f t="shared" si="4"/>
        <v>1.1903730000000001</v>
      </c>
      <c r="F46" s="779">
        <f t="shared" si="3"/>
        <v>1.650096</v>
      </c>
      <c r="G46" s="779">
        <f t="shared" si="3"/>
        <v>1.7085119999999998</v>
      </c>
      <c r="H46" s="779">
        <f t="shared" si="3"/>
        <v>1.7131439999999998</v>
      </c>
      <c r="I46" s="779">
        <f t="shared" si="3"/>
        <v>1.8603019999999999</v>
      </c>
      <c r="J46" s="779">
        <f t="shared" si="3"/>
        <v>1.3692150000000001</v>
      </c>
      <c r="K46" s="779">
        <f t="shared" si="3"/>
        <v>0.90998000000000001</v>
      </c>
      <c r="L46" s="779">
        <f t="shared" si="3"/>
        <v>0.99827299999999997</v>
      </c>
      <c r="M46" s="779">
        <f t="shared" si="3"/>
        <v>1.136987</v>
      </c>
      <c r="N46" s="779">
        <f t="shared" si="3"/>
        <v>1.0938829999999999</v>
      </c>
      <c r="O46" s="779">
        <f t="shared" si="3"/>
        <v>1.287695</v>
      </c>
      <c r="P46" s="780">
        <f t="shared" si="3"/>
        <v>1.57335</v>
      </c>
      <c r="Q46" s="781">
        <f t="shared" si="1"/>
        <v>16.491809999999997</v>
      </c>
      <c r="R46" s="2106"/>
      <c r="S46" s="1790"/>
      <c r="T46" s="1790" t="s">
        <v>410</v>
      </c>
      <c r="U46" s="1790"/>
      <c r="V46" s="1790"/>
      <c r="W46" s="1790"/>
      <c r="X46" s="1790"/>
      <c r="Y46" s="1790"/>
      <c r="Z46" s="1790"/>
      <c r="AA46" s="1790"/>
      <c r="AB46" s="1790"/>
      <c r="AC46" s="1790"/>
      <c r="AD46" s="1790"/>
      <c r="AE46" s="1790"/>
      <c r="AF46" s="1790"/>
      <c r="AG46" s="1790"/>
      <c r="AH46" s="2106"/>
      <c r="AI46" s="2106"/>
    </row>
    <row r="47" spans="2:35" s="758" customFormat="1" ht="21" customHeight="1" x14ac:dyDescent="0.3">
      <c r="B47" s="1745"/>
      <c r="C47" s="769" t="str">
        <f t="shared" si="4"/>
        <v/>
      </c>
      <c r="D47" s="770" t="str">
        <f t="shared" si="4"/>
        <v>Térmico</v>
      </c>
      <c r="E47" s="766" t="str">
        <f t="shared" si="4"/>
        <v/>
      </c>
      <c r="F47" s="766" t="str">
        <f t="shared" si="3"/>
        <v/>
      </c>
      <c r="G47" s="766" t="str">
        <f t="shared" si="3"/>
        <v/>
      </c>
      <c r="H47" s="766" t="str">
        <f t="shared" si="3"/>
        <v/>
      </c>
      <c r="I47" s="766" t="str">
        <f t="shared" si="3"/>
        <v/>
      </c>
      <c r="J47" s="766" t="str">
        <f t="shared" si="3"/>
        <v/>
      </c>
      <c r="K47" s="766" t="str">
        <f t="shared" si="3"/>
        <v/>
      </c>
      <c r="L47" s="766" t="str">
        <f t="shared" si="3"/>
        <v/>
      </c>
      <c r="M47" s="766" t="str">
        <f t="shared" si="3"/>
        <v/>
      </c>
      <c r="N47" s="766" t="str">
        <f t="shared" si="3"/>
        <v/>
      </c>
      <c r="O47" s="766" t="str">
        <f t="shared" si="3"/>
        <v/>
      </c>
      <c r="P47" s="767" t="str">
        <f t="shared" si="3"/>
        <v/>
      </c>
      <c r="Q47" s="768">
        <f t="shared" si="1"/>
        <v>0</v>
      </c>
      <c r="R47" s="2106"/>
      <c r="S47" s="1790" t="s">
        <v>34</v>
      </c>
      <c r="T47" s="1790" t="s">
        <v>407</v>
      </c>
      <c r="U47" s="1790">
        <v>1.1903730000000001</v>
      </c>
      <c r="V47" s="1790">
        <v>1.650096</v>
      </c>
      <c r="W47" s="1790">
        <v>1.7085119999999998</v>
      </c>
      <c r="X47" s="1790">
        <v>1.7131439999999998</v>
      </c>
      <c r="Y47" s="1790">
        <v>1.8603019999999999</v>
      </c>
      <c r="Z47" s="1790">
        <v>1.3692150000000001</v>
      </c>
      <c r="AA47" s="1790">
        <v>0.90998000000000001</v>
      </c>
      <c r="AB47" s="1790">
        <v>0.99827299999999997</v>
      </c>
      <c r="AC47" s="1790">
        <v>1.136987</v>
      </c>
      <c r="AD47" s="1790">
        <v>1.0938829999999999</v>
      </c>
      <c r="AE47" s="1790">
        <v>1.287695</v>
      </c>
      <c r="AF47" s="1790">
        <v>1.57335</v>
      </c>
      <c r="AG47" s="1790">
        <v>16.491809999999997</v>
      </c>
      <c r="AH47" s="2106"/>
      <c r="AI47" s="2106"/>
    </row>
    <row r="48" spans="2:35" s="758" customFormat="1" ht="21" customHeight="1" x14ac:dyDescent="0.3">
      <c r="B48" s="1745"/>
      <c r="C48" s="769" t="str">
        <f t="shared" si="4"/>
        <v/>
      </c>
      <c r="D48" s="772" t="str">
        <f t="shared" si="4"/>
        <v>Solar</v>
      </c>
      <c r="E48" s="766" t="str">
        <f t="shared" si="4"/>
        <v/>
      </c>
      <c r="F48" s="766" t="str">
        <f t="shared" si="3"/>
        <v/>
      </c>
      <c r="G48" s="766" t="str">
        <f t="shared" si="3"/>
        <v/>
      </c>
      <c r="H48" s="766" t="str">
        <f t="shared" si="3"/>
        <v/>
      </c>
      <c r="I48" s="766" t="str">
        <f t="shared" si="3"/>
        <v/>
      </c>
      <c r="J48" s="766" t="str">
        <f t="shared" si="3"/>
        <v/>
      </c>
      <c r="K48" s="766" t="str">
        <f t="shared" si="3"/>
        <v/>
      </c>
      <c r="L48" s="766" t="str">
        <f t="shared" si="3"/>
        <v/>
      </c>
      <c r="M48" s="766" t="str">
        <f t="shared" si="3"/>
        <v/>
      </c>
      <c r="N48" s="766" t="str">
        <f t="shared" si="3"/>
        <v/>
      </c>
      <c r="O48" s="766" t="str">
        <f t="shared" si="3"/>
        <v/>
      </c>
      <c r="P48" s="767" t="str">
        <f t="shared" si="3"/>
        <v/>
      </c>
      <c r="Q48" s="773">
        <f t="shared" si="1"/>
        <v>0</v>
      </c>
      <c r="R48" s="2106"/>
      <c r="S48" s="1790"/>
      <c r="T48" s="1790" t="s">
        <v>408</v>
      </c>
      <c r="U48" s="1790"/>
      <c r="V48" s="1790"/>
      <c r="W48" s="1790"/>
      <c r="X48" s="1790"/>
      <c r="Y48" s="1790"/>
      <c r="Z48" s="1790"/>
      <c r="AA48" s="1790"/>
      <c r="AB48" s="1790"/>
      <c r="AC48" s="1790"/>
      <c r="AD48" s="1790"/>
      <c r="AE48" s="1790"/>
      <c r="AF48" s="1790"/>
      <c r="AG48" s="1790"/>
      <c r="AH48" s="2106"/>
      <c r="AI48" s="2106"/>
    </row>
    <row r="49" spans="2:35" s="758" customFormat="1" ht="21" customHeight="1" x14ac:dyDescent="0.3">
      <c r="B49" s="1745"/>
      <c r="C49" s="769" t="str">
        <f t="shared" si="4"/>
        <v/>
      </c>
      <c r="D49" s="774" t="str">
        <f t="shared" si="4"/>
        <v>Eólico</v>
      </c>
      <c r="E49" s="775" t="str">
        <f t="shared" si="4"/>
        <v/>
      </c>
      <c r="F49" s="775" t="str">
        <f t="shared" si="3"/>
        <v/>
      </c>
      <c r="G49" s="775" t="str">
        <f t="shared" si="3"/>
        <v/>
      </c>
      <c r="H49" s="775" t="str">
        <f t="shared" si="3"/>
        <v/>
      </c>
      <c r="I49" s="775" t="str">
        <f t="shared" si="3"/>
        <v/>
      </c>
      <c r="J49" s="775" t="str">
        <f t="shared" si="3"/>
        <v/>
      </c>
      <c r="K49" s="775" t="str">
        <f t="shared" si="3"/>
        <v/>
      </c>
      <c r="L49" s="775" t="str">
        <f t="shared" si="3"/>
        <v/>
      </c>
      <c r="M49" s="775" t="str">
        <f t="shared" si="3"/>
        <v/>
      </c>
      <c r="N49" s="775" t="str">
        <f t="shared" si="3"/>
        <v/>
      </c>
      <c r="O49" s="775" t="str">
        <f t="shared" si="3"/>
        <v/>
      </c>
      <c r="P49" s="776" t="str">
        <f t="shared" si="3"/>
        <v/>
      </c>
      <c r="Q49" s="777">
        <f t="shared" si="1"/>
        <v>0</v>
      </c>
      <c r="R49" s="2106"/>
      <c r="S49" s="1790"/>
      <c r="T49" s="1790" t="s">
        <v>409</v>
      </c>
      <c r="U49" s="1790"/>
      <c r="V49" s="1790"/>
      <c r="W49" s="1790"/>
      <c r="X49" s="1790"/>
      <c r="Y49" s="1790"/>
      <c r="Z49" s="1790"/>
      <c r="AA49" s="1790"/>
      <c r="AB49" s="1790"/>
      <c r="AC49" s="1790"/>
      <c r="AD49" s="1790"/>
      <c r="AE49" s="1790"/>
      <c r="AF49" s="1790"/>
      <c r="AG49" s="1790"/>
      <c r="AH49" s="2106"/>
      <c r="AI49" s="2106"/>
    </row>
    <row r="50" spans="2:35" s="758" customFormat="1" ht="21" customHeight="1" x14ac:dyDescent="0.3">
      <c r="B50" s="1744">
        <f>+B46+1</f>
        <v>12</v>
      </c>
      <c r="C50" s="778" t="str">
        <f t="shared" si="4"/>
        <v>Chinango S.A.C</v>
      </c>
      <c r="D50" s="765" t="str">
        <f t="shared" si="4"/>
        <v>Hidráulico</v>
      </c>
      <c r="E50" s="779">
        <f t="shared" si="4"/>
        <v>135.97362900000002</v>
      </c>
      <c r="F50" s="779">
        <f t="shared" si="3"/>
        <v>119.437865</v>
      </c>
      <c r="G50" s="779">
        <f t="shared" si="3"/>
        <v>113.29842499999999</v>
      </c>
      <c r="H50" s="779">
        <f t="shared" si="3"/>
        <v>117.18255199999999</v>
      </c>
      <c r="I50" s="779">
        <f t="shared" si="3"/>
        <v>83.043059999999997</v>
      </c>
      <c r="J50" s="779">
        <f t="shared" si="3"/>
        <v>54.356456000000001</v>
      </c>
      <c r="K50" s="779">
        <f t="shared" si="3"/>
        <v>39.986888</v>
      </c>
      <c r="L50" s="779">
        <f t="shared" si="3"/>
        <v>33.646935999999997</v>
      </c>
      <c r="M50" s="779">
        <f t="shared" si="3"/>
        <v>26.705320999999998</v>
      </c>
      <c r="N50" s="779">
        <f t="shared" si="3"/>
        <v>47.848393999999999</v>
      </c>
      <c r="O50" s="779">
        <f t="shared" si="3"/>
        <v>81.05084500000001</v>
      </c>
      <c r="P50" s="780">
        <f t="shared" si="3"/>
        <v>132.38202200000001</v>
      </c>
      <c r="Q50" s="781">
        <f t="shared" si="1"/>
        <v>984.91239299999995</v>
      </c>
      <c r="R50" s="2106"/>
      <c r="S50" s="1790"/>
      <c r="T50" s="1790" t="s">
        <v>410</v>
      </c>
      <c r="U50" s="1790"/>
      <c r="V50" s="1790"/>
      <c r="W50" s="1790"/>
      <c r="X50" s="1790"/>
      <c r="Y50" s="1790"/>
      <c r="Z50" s="1790"/>
      <c r="AA50" s="1790"/>
      <c r="AB50" s="1790"/>
      <c r="AC50" s="1790"/>
      <c r="AD50" s="1790"/>
      <c r="AE50" s="1790"/>
      <c r="AF50" s="1790"/>
      <c r="AG50" s="1790"/>
      <c r="AH50" s="2106"/>
      <c r="AI50" s="2106"/>
    </row>
    <row r="51" spans="2:35" s="758" customFormat="1" ht="21" customHeight="1" x14ac:dyDescent="0.3">
      <c r="B51" s="1745"/>
      <c r="C51" s="769" t="str">
        <f t="shared" si="4"/>
        <v/>
      </c>
      <c r="D51" s="770" t="str">
        <f t="shared" si="4"/>
        <v>Térmico</v>
      </c>
      <c r="E51" s="766" t="str">
        <f t="shared" si="4"/>
        <v/>
      </c>
      <c r="F51" s="766" t="str">
        <f t="shared" si="3"/>
        <v/>
      </c>
      <c r="G51" s="766" t="str">
        <f t="shared" si="3"/>
        <v/>
      </c>
      <c r="H51" s="766" t="str">
        <f t="shared" si="3"/>
        <v/>
      </c>
      <c r="I51" s="766" t="str">
        <f t="shared" si="3"/>
        <v/>
      </c>
      <c r="J51" s="766" t="str">
        <f t="shared" si="3"/>
        <v/>
      </c>
      <c r="K51" s="766" t="str">
        <f t="shared" si="3"/>
        <v/>
      </c>
      <c r="L51" s="766" t="str">
        <f t="shared" si="3"/>
        <v/>
      </c>
      <c r="M51" s="766" t="str">
        <f t="shared" si="3"/>
        <v/>
      </c>
      <c r="N51" s="766" t="str">
        <f t="shared" si="3"/>
        <v/>
      </c>
      <c r="O51" s="766" t="str">
        <f t="shared" si="3"/>
        <v/>
      </c>
      <c r="P51" s="767" t="str">
        <f t="shared" si="3"/>
        <v/>
      </c>
      <c r="Q51" s="768">
        <f t="shared" si="1"/>
        <v>0</v>
      </c>
      <c r="R51" s="2106"/>
      <c r="S51" s="1790" t="s">
        <v>36</v>
      </c>
      <c r="T51" s="1790" t="s">
        <v>407</v>
      </c>
      <c r="U51" s="1790">
        <v>135.97362900000002</v>
      </c>
      <c r="V51" s="1790">
        <v>119.437865</v>
      </c>
      <c r="W51" s="1790">
        <v>113.29842499999999</v>
      </c>
      <c r="X51" s="1790">
        <v>117.18255199999999</v>
      </c>
      <c r="Y51" s="1790">
        <v>83.043059999999997</v>
      </c>
      <c r="Z51" s="1790">
        <v>54.356456000000001</v>
      </c>
      <c r="AA51" s="1790">
        <v>39.986888</v>
      </c>
      <c r="AB51" s="1790">
        <v>33.646935999999997</v>
      </c>
      <c r="AC51" s="1790">
        <v>26.705320999999998</v>
      </c>
      <c r="AD51" s="1790">
        <v>47.848393999999999</v>
      </c>
      <c r="AE51" s="1790">
        <v>81.05084500000001</v>
      </c>
      <c r="AF51" s="1790">
        <v>132.38202200000001</v>
      </c>
      <c r="AG51" s="1790">
        <v>984.91239299999995</v>
      </c>
      <c r="AH51" s="2106"/>
      <c r="AI51" s="2106"/>
    </row>
    <row r="52" spans="2:35" s="758" customFormat="1" ht="21" customHeight="1" x14ac:dyDescent="0.3">
      <c r="B52" s="1745"/>
      <c r="C52" s="769" t="str">
        <f t="shared" si="4"/>
        <v/>
      </c>
      <c r="D52" s="772" t="str">
        <f t="shared" si="4"/>
        <v>Solar</v>
      </c>
      <c r="E52" s="766" t="str">
        <f t="shared" si="4"/>
        <v/>
      </c>
      <c r="F52" s="766" t="str">
        <f t="shared" si="3"/>
        <v/>
      </c>
      <c r="G52" s="766" t="str">
        <f t="shared" si="3"/>
        <v/>
      </c>
      <c r="H52" s="766" t="str">
        <f t="shared" si="3"/>
        <v/>
      </c>
      <c r="I52" s="766" t="str">
        <f t="shared" si="3"/>
        <v/>
      </c>
      <c r="J52" s="766" t="str">
        <f t="shared" si="3"/>
        <v/>
      </c>
      <c r="K52" s="766" t="str">
        <f t="shared" si="3"/>
        <v/>
      </c>
      <c r="L52" s="766" t="str">
        <f t="shared" si="3"/>
        <v/>
      </c>
      <c r="M52" s="766" t="str">
        <f t="shared" si="3"/>
        <v/>
      </c>
      <c r="N52" s="766" t="str">
        <f t="shared" si="3"/>
        <v/>
      </c>
      <c r="O52" s="766" t="str">
        <f t="shared" si="3"/>
        <v/>
      </c>
      <c r="P52" s="767" t="str">
        <f t="shared" si="3"/>
        <v/>
      </c>
      <c r="Q52" s="773">
        <f t="shared" si="1"/>
        <v>0</v>
      </c>
      <c r="R52" s="2106"/>
      <c r="S52" s="1790"/>
      <c r="T52" s="1790" t="s">
        <v>408</v>
      </c>
      <c r="U52" s="1790"/>
      <c r="V52" s="1790"/>
      <c r="W52" s="1790"/>
      <c r="X52" s="1790"/>
      <c r="Y52" s="1790"/>
      <c r="Z52" s="1790"/>
      <c r="AA52" s="1790"/>
      <c r="AB52" s="1790"/>
      <c r="AC52" s="1790"/>
      <c r="AD52" s="1790"/>
      <c r="AE52" s="1790"/>
      <c r="AF52" s="1790"/>
      <c r="AG52" s="1790"/>
      <c r="AH52" s="2106"/>
      <c r="AI52" s="2106"/>
    </row>
    <row r="53" spans="2:35" s="758" customFormat="1" ht="21" customHeight="1" x14ac:dyDescent="0.3">
      <c r="B53" s="1745"/>
      <c r="C53" s="769" t="str">
        <f t="shared" si="4"/>
        <v/>
      </c>
      <c r="D53" s="774" t="str">
        <f t="shared" si="4"/>
        <v>Eólico</v>
      </c>
      <c r="E53" s="775" t="str">
        <f t="shared" si="4"/>
        <v/>
      </c>
      <c r="F53" s="775" t="str">
        <f t="shared" si="3"/>
        <v/>
      </c>
      <c r="G53" s="775" t="str">
        <f t="shared" si="3"/>
        <v/>
      </c>
      <c r="H53" s="775" t="str">
        <f t="shared" si="3"/>
        <v/>
      </c>
      <c r="I53" s="775" t="str">
        <f t="shared" si="3"/>
        <v/>
      </c>
      <c r="J53" s="775" t="str">
        <f t="shared" si="3"/>
        <v/>
      </c>
      <c r="K53" s="775" t="str">
        <f t="shared" si="3"/>
        <v/>
      </c>
      <c r="L53" s="775" t="str">
        <f t="shared" si="3"/>
        <v/>
      </c>
      <c r="M53" s="775" t="str">
        <f t="shared" si="3"/>
        <v/>
      </c>
      <c r="N53" s="775" t="str">
        <f t="shared" si="3"/>
        <v/>
      </c>
      <c r="O53" s="775" t="str">
        <f t="shared" si="3"/>
        <v/>
      </c>
      <c r="P53" s="776" t="str">
        <f t="shared" si="3"/>
        <v/>
      </c>
      <c r="Q53" s="777">
        <f t="shared" si="1"/>
        <v>0</v>
      </c>
      <c r="R53" s="2106"/>
      <c r="S53" s="1790"/>
      <c r="T53" s="1790" t="s">
        <v>409</v>
      </c>
      <c r="U53" s="1790"/>
      <c r="V53" s="1790"/>
      <c r="W53" s="1790"/>
      <c r="X53" s="1790"/>
      <c r="Y53" s="1790"/>
      <c r="Z53" s="1790"/>
      <c r="AA53" s="1790"/>
      <c r="AB53" s="1790"/>
      <c r="AC53" s="1790"/>
      <c r="AD53" s="1790"/>
      <c r="AE53" s="1790"/>
      <c r="AF53" s="1790"/>
      <c r="AG53" s="1790"/>
      <c r="AH53" s="2106"/>
      <c r="AI53" s="2106"/>
    </row>
    <row r="54" spans="2:35" s="758" customFormat="1" ht="21" customHeight="1" x14ac:dyDescent="0.3">
      <c r="B54" s="1744">
        <f>+B50+1</f>
        <v>13</v>
      </c>
      <c r="C54" s="778" t="str">
        <f t="shared" si="4"/>
        <v>Cía Hidroeléctrica San Hilarión S.A.C.</v>
      </c>
      <c r="D54" s="765" t="str">
        <f t="shared" si="4"/>
        <v>Hidráulico</v>
      </c>
      <c r="E54" s="779" t="str">
        <f t="shared" si="4"/>
        <v/>
      </c>
      <c r="F54" s="779" t="str">
        <f t="shared" si="3"/>
        <v/>
      </c>
      <c r="G54" s="779">
        <f t="shared" si="3"/>
        <v>0</v>
      </c>
      <c r="H54" s="779">
        <f t="shared" si="3"/>
        <v>0</v>
      </c>
      <c r="I54" s="779">
        <f t="shared" si="3"/>
        <v>2.5414000000000003E-2</v>
      </c>
      <c r="J54" s="779">
        <f t="shared" si="3"/>
        <v>3.3149999999999999E-2</v>
      </c>
      <c r="K54" s="779">
        <f t="shared" si="3"/>
        <v>2.8749E-2</v>
      </c>
      <c r="L54" s="779">
        <f t="shared" si="3"/>
        <v>2.4088999999999999E-2</v>
      </c>
      <c r="M54" s="779">
        <f t="shared" si="3"/>
        <v>5.0286999999999998E-2</v>
      </c>
      <c r="N54" s="779">
        <f t="shared" si="3"/>
        <v>6.4421999999999993E-2</v>
      </c>
      <c r="O54" s="779">
        <f t="shared" si="3"/>
        <v>6.7155000000000006E-2</v>
      </c>
      <c r="P54" s="780">
        <f t="shared" si="3"/>
        <v>6.1323000000000003E-2</v>
      </c>
      <c r="Q54" s="781">
        <f t="shared" si="1"/>
        <v>0.35458900000000004</v>
      </c>
      <c r="R54" s="2106"/>
      <c r="S54" s="1790"/>
      <c r="T54" s="1790" t="s">
        <v>410</v>
      </c>
      <c r="U54" s="1790"/>
      <c r="V54" s="1790"/>
      <c r="W54" s="1790"/>
      <c r="X54" s="1790"/>
      <c r="Y54" s="1790"/>
      <c r="Z54" s="1790"/>
      <c r="AA54" s="1790"/>
      <c r="AB54" s="1790"/>
      <c r="AC54" s="1790"/>
      <c r="AD54" s="1790"/>
      <c r="AE54" s="1790"/>
      <c r="AF54" s="1790"/>
      <c r="AG54" s="1790"/>
      <c r="AH54" s="2106"/>
      <c r="AI54" s="2106"/>
    </row>
    <row r="55" spans="2:35" s="758" customFormat="1" ht="21" customHeight="1" x14ac:dyDescent="0.3">
      <c r="B55" s="1745"/>
      <c r="C55" s="769" t="str">
        <f t="shared" si="4"/>
        <v/>
      </c>
      <c r="D55" s="770" t="str">
        <f t="shared" si="4"/>
        <v>Térmico</v>
      </c>
      <c r="E55" s="766" t="str">
        <f t="shared" si="4"/>
        <v/>
      </c>
      <c r="F55" s="766" t="str">
        <f t="shared" si="3"/>
        <v/>
      </c>
      <c r="G55" s="766" t="str">
        <f t="shared" si="3"/>
        <v/>
      </c>
      <c r="H55" s="766" t="str">
        <f t="shared" si="3"/>
        <v/>
      </c>
      <c r="I55" s="766" t="str">
        <f t="shared" si="3"/>
        <v/>
      </c>
      <c r="J55" s="766" t="str">
        <f t="shared" si="3"/>
        <v/>
      </c>
      <c r="K55" s="766" t="str">
        <f t="shared" si="3"/>
        <v/>
      </c>
      <c r="L55" s="766" t="str">
        <f t="shared" si="3"/>
        <v/>
      </c>
      <c r="M55" s="766" t="str">
        <f t="shared" si="3"/>
        <v/>
      </c>
      <c r="N55" s="766" t="str">
        <f t="shared" si="3"/>
        <v/>
      </c>
      <c r="O55" s="766" t="str">
        <f t="shared" si="3"/>
        <v/>
      </c>
      <c r="P55" s="767" t="str">
        <f t="shared" si="3"/>
        <v/>
      </c>
      <c r="Q55" s="768">
        <f t="shared" si="1"/>
        <v>0</v>
      </c>
      <c r="R55" s="2106"/>
      <c r="S55" s="1790" t="s">
        <v>38</v>
      </c>
      <c r="T55" s="1790" t="s">
        <v>407</v>
      </c>
      <c r="U55" s="1790"/>
      <c r="V55" s="1790"/>
      <c r="W55" s="1790">
        <v>0</v>
      </c>
      <c r="X55" s="1790">
        <v>0</v>
      </c>
      <c r="Y55" s="1790">
        <v>2.5414000000000003E-2</v>
      </c>
      <c r="Z55" s="1790">
        <v>3.3149999999999999E-2</v>
      </c>
      <c r="AA55" s="1790">
        <v>2.8749E-2</v>
      </c>
      <c r="AB55" s="1790">
        <v>2.4088999999999999E-2</v>
      </c>
      <c r="AC55" s="1790">
        <v>5.0286999999999998E-2</v>
      </c>
      <c r="AD55" s="1790">
        <v>6.4421999999999993E-2</v>
      </c>
      <c r="AE55" s="1790">
        <v>6.7155000000000006E-2</v>
      </c>
      <c r="AF55" s="1790">
        <v>6.1323000000000003E-2</v>
      </c>
      <c r="AG55" s="1790">
        <v>0.35458900000000004</v>
      </c>
      <c r="AH55" s="2106"/>
      <c r="AI55" s="2106"/>
    </row>
    <row r="56" spans="2:35" s="758" customFormat="1" ht="21" customHeight="1" x14ac:dyDescent="0.3">
      <c r="B56" s="1745"/>
      <c r="C56" s="769" t="str">
        <f t="shared" si="4"/>
        <v/>
      </c>
      <c r="D56" s="772" t="str">
        <f t="shared" si="4"/>
        <v>Solar</v>
      </c>
      <c r="E56" s="766" t="str">
        <f t="shared" si="4"/>
        <v/>
      </c>
      <c r="F56" s="766" t="str">
        <f t="shared" si="3"/>
        <v/>
      </c>
      <c r="G56" s="766" t="str">
        <f t="shared" si="3"/>
        <v/>
      </c>
      <c r="H56" s="766" t="str">
        <f t="shared" si="3"/>
        <v/>
      </c>
      <c r="I56" s="766" t="str">
        <f t="shared" si="3"/>
        <v/>
      </c>
      <c r="J56" s="766" t="str">
        <f t="shared" si="3"/>
        <v/>
      </c>
      <c r="K56" s="766" t="str">
        <f t="shared" si="3"/>
        <v/>
      </c>
      <c r="L56" s="766" t="str">
        <f t="shared" si="3"/>
        <v/>
      </c>
      <c r="M56" s="766" t="str">
        <f t="shared" si="3"/>
        <v/>
      </c>
      <c r="N56" s="766" t="str">
        <f t="shared" si="3"/>
        <v/>
      </c>
      <c r="O56" s="766" t="str">
        <f t="shared" si="3"/>
        <v/>
      </c>
      <c r="P56" s="767" t="str">
        <f t="shared" si="3"/>
        <v/>
      </c>
      <c r="Q56" s="773">
        <f t="shared" si="1"/>
        <v>0</v>
      </c>
      <c r="R56" s="2106"/>
      <c r="S56" s="1790"/>
      <c r="T56" s="1790" t="s">
        <v>408</v>
      </c>
      <c r="U56" s="1790"/>
      <c r="V56" s="1790"/>
      <c r="W56" s="1790"/>
      <c r="X56" s="1790"/>
      <c r="Y56" s="1790"/>
      <c r="Z56" s="1790"/>
      <c r="AA56" s="1790"/>
      <c r="AB56" s="1790"/>
      <c r="AC56" s="1790"/>
      <c r="AD56" s="1790"/>
      <c r="AE56" s="1790"/>
      <c r="AF56" s="1790"/>
      <c r="AG56" s="1790"/>
      <c r="AH56" s="2106"/>
      <c r="AI56" s="2106"/>
    </row>
    <row r="57" spans="2:35" s="758" customFormat="1" ht="21" customHeight="1" x14ac:dyDescent="0.3">
      <c r="B57" s="1745"/>
      <c r="C57" s="769" t="str">
        <f t="shared" si="4"/>
        <v/>
      </c>
      <c r="D57" s="774" t="str">
        <f t="shared" si="4"/>
        <v>Eólico</v>
      </c>
      <c r="E57" s="775" t="str">
        <f t="shared" si="4"/>
        <v/>
      </c>
      <c r="F57" s="775" t="str">
        <f t="shared" si="3"/>
        <v/>
      </c>
      <c r="G57" s="775" t="str">
        <f t="shared" si="3"/>
        <v/>
      </c>
      <c r="H57" s="775" t="str">
        <f t="shared" si="3"/>
        <v/>
      </c>
      <c r="I57" s="775" t="str">
        <f t="shared" si="3"/>
        <v/>
      </c>
      <c r="J57" s="775" t="str">
        <f t="shared" si="3"/>
        <v/>
      </c>
      <c r="K57" s="775" t="str">
        <f t="shared" si="3"/>
        <v/>
      </c>
      <c r="L57" s="775" t="str">
        <f t="shared" si="3"/>
        <v/>
      </c>
      <c r="M57" s="775" t="str">
        <f t="shared" si="3"/>
        <v/>
      </c>
      <c r="N57" s="775" t="str">
        <f t="shared" si="3"/>
        <v/>
      </c>
      <c r="O57" s="775" t="str">
        <f t="shared" si="3"/>
        <v/>
      </c>
      <c r="P57" s="776" t="str">
        <f t="shared" si="3"/>
        <v/>
      </c>
      <c r="Q57" s="777">
        <f t="shared" si="1"/>
        <v>0</v>
      </c>
      <c r="R57" s="2106"/>
      <c r="S57" s="1790"/>
      <c r="T57" s="1790" t="s">
        <v>409</v>
      </c>
      <c r="U57" s="1790"/>
      <c r="V57" s="1790"/>
      <c r="W57" s="1790"/>
      <c r="X57" s="1790"/>
      <c r="Y57" s="1790"/>
      <c r="Z57" s="1790"/>
      <c r="AA57" s="1790"/>
      <c r="AB57" s="1790"/>
      <c r="AC57" s="1790"/>
      <c r="AD57" s="1790"/>
      <c r="AE57" s="1790"/>
      <c r="AF57" s="1790"/>
      <c r="AG57" s="1790"/>
      <c r="AH57" s="2106"/>
      <c r="AI57" s="2106"/>
    </row>
    <row r="58" spans="2:35" s="758" customFormat="1" ht="21" customHeight="1" x14ac:dyDescent="0.3">
      <c r="B58" s="1744">
        <f>+B54+1</f>
        <v>14</v>
      </c>
      <c r="C58" s="778" t="str">
        <f t="shared" si="4"/>
        <v>Cogeneración Oquendo S.A.C.</v>
      </c>
      <c r="D58" s="765" t="str">
        <f t="shared" si="4"/>
        <v>Hidráulico</v>
      </c>
      <c r="E58" s="779" t="str">
        <f t="shared" si="4"/>
        <v/>
      </c>
      <c r="F58" s="779" t="str">
        <f t="shared" si="3"/>
        <v/>
      </c>
      <c r="G58" s="779" t="str">
        <f t="shared" si="3"/>
        <v/>
      </c>
      <c r="H58" s="779" t="str">
        <f t="shared" si="3"/>
        <v/>
      </c>
      <c r="I58" s="779" t="str">
        <f t="shared" si="3"/>
        <v/>
      </c>
      <c r="J58" s="779" t="str">
        <f t="shared" si="3"/>
        <v/>
      </c>
      <c r="K58" s="779" t="str">
        <f t="shared" si="3"/>
        <v/>
      </c>
      <c r="L58" s="779" t="str">
        <f t="shared" si="3"/>
        <v/>
      </c>
      <c r="M58" s="779" t="str">
        <f t="shared" si="3"/>
        <v/>
      </c>
      <c r="N58" s="779" t="str">
        <f t="shared" si="3"/>
        <v/>
      </c>
      <c r="O58" s="779" t="str">
        <f t="shared" si="3"/>
        <v/>
      </c>
      <c r="P58" s="780" t="str">
        <f t="shared" si="3"/>
        <v/>
      </c>
      <c r="Q58" s="781">
        <f t="shared" si="1"/>
        <v>0</v>
      </c>
      <c r="R58" s="2106"/>
      <c r="S58" s="1790"/>
      <c r="T58" s="1790" t="s">
        <v>410</v>
      </c>
      <c r="U58" s="1790"/>
      <c r="V58" s="1790"/>
      <c r="W58" s="1790"/>
      <c r="X58" s="1790"/>
      <c r="Y58" s="1790"/>
      <c r="Z58" s="1790"/>
      <c r="AA58" s="1790"/>
      <c r="AB58" s="1790"/>
      <c r="AC58" s="1790"/>
      <c r="AD58" s="1790"/>
      <c r="AE58" s="1790"/>
      <c r="AF58" s="1790"/>
      <c r="AG58" s="1790"/>
      <c r="AH58" s="2106"/>
      <c r="AI58" s="2106"/>
    </row>
    <row r="59" spans="2:35" s="758" customFormat="1" ht="21" customHeight="1" x14ac:dyDescent="0.3">
      <c r="B59" s="1745"/>
      <c r="C59" s="769" t="str">
        <f t="shared" si="4"/>
        <v/>
      </c>
      <c r="D59" s="770" t="str">
        <f t="shared" si="4"/>
        <v>Térmico</v>
      </c>
      <c r="E59" s="766">
        <f t="shared" si="4"/>
        <v>1.6033320000000002</v>
      </c>
      <c r="F59" s="766">
        <f t="shared" si="3"/>
        <v>1.4486400000000001</v>
      </c>
      <c r="G59" s="766">
        <f t="shared" si="3"/>
        <v>1.5612570000000001</v>
      </c>
      <c r="H59" s="766">
        <f t="shared" si="3"/>
        <v>1.6783459999999999</v>
      </c>
      <c r="I59" s="766">
        <f t="shared" si="3"/>
        <v>1.4827380000000001</v>
      </c>
      <c r="J59" s="766">
        <f t="shared" si="3"/>
        <v>3.2393109999999998</v>
      </c>
      <c r="K59" s="766" t="str">
        <f t="shared" si="3"/>
        <v/>
      </c>
      <c r="L59" s="766" t="str">
        <f t="shared" si="3"/>
        <v/>
      </c>
      <c r="M59" s="766" t="str">
        <f t="shared" si="3"/>
        <v/>
      </c>
      <c r="N59" s="766" t="str">
        <f t="shared" si="3"/>
        <v/>
      </c>
      <c r="O59" s="766" t="str">
        <f t="shared" si="3"/>
        <v/>
      </c>
      <c r="P59" s="767" t="str">
        <f t="shared" si="3"/>
        <v/>
      </c>
      <c r="Q59" s="768">
        <f t="shared" si="1"/>
        <v>11.013624</v>
      </c>
      <c r="R59" s="2106"/>
      <c r="S59" s="1790" t="s">
        <v>40</v>
      </c>
      <c r="T59" s="1790" t="s">
        <v>407</v>
      </c>
      <c r="U59" s="1790"/>
      <c r="V59" s="1790"/>
      <c r="W59" s="1790"/>
      <c r="X59" s="1790"/>
      <c r="Y59" s="1790"/>
      <c r="Z59" s="1790"/>
      <c r="AA59" s="1790"/>
      <c r="AB59" s="1790"/>
      <c r="AC59" s="1790"/>
      <c r="AD59" s="1790"/>
      <c r="AE59" s="1790"/>
      <c r="AF59" s="1790"/>
      <c r="AG59" s="1790"/>
      <c r="AH59" s="2106"/>
      <c r="AI59" s="2106"/>
    </row>
    <row r="60" spans="2:35" s="758" customFormat="1" ht="21" customHeight="1" x14ac:dyDescent="0.3">
      <c r="B60" s="1745"/>
      <c r="C60" s="769" t="str">
        <f t="shared" si="4"/>
        <v/>
      </c>
      <c r="D60" s="772" t="str">
        <f t="shared" si="4"/>
        <v>Solar</v>
      </c>
      <c r="E60" s="766" t="str">
        <f t="shared" si="4"/>
        <v/>
      </c>
      <c r="F60" s="766" t="str">
        <f t="shared" si="3"/>
        <v/>
      </c>
      <c r="G60" s="766" t="str">
        <f t="shared" si="3"/>
        <v/>
      </c>
      <c r="H60" s="766" t="str">
        <f t="shared" si="3"/>
        <v/>
      </c>
      <c r="I60" s="766" t="str">
        <f t="shared" si="3"/>
        <v/>
      </c>
      <c r="J60" s="766" t="str">
        <f t="shared" si="3"/>
        <v/>
      </c>
      <c r="K60" s="766" t="str">
        <f t="shared" si="3"/>
        <v/>
      </c>
      <c r="L60" s="766" t="str">
        <f t="shared" si="3"/>
        <v/>
      </c>
      <c r="M60" s="766" t="str">
        <f t="shared" si="3"/>
        <v/>
      </c>
      <c r="N60" s="766" t="str">
        <f t="shared" si="3"/>
        <v/>
      </c>
      <c r="O60" s="766" t="str">
        <f t="shared" si="3"/>
        <v/>
      </c>
      <c r="P60" s="767" t="str">
        <f t="shared" si="3"/>
        <v/>
      </c>
      <c r="Q60" s="773">
        <f t="shared" si="1"/>
        <v>0</v>
      </c>
      <c r="R60" s="2106"/>
      <c r="S60" s="1790"/>
      <c r="T60" s="1790" t="s">
        <v>408</v>
      </c>
      <c r="U60" s="1790">
        <v>1.6033320000000002</v>
      </c>
      <c r="V60" s="1790">
        <v>1.4486400000000001</v>
      </c>
      <c r="W60" s="1790">
        <v>1.5612570000000001</v>
      </c>
      <c r="X60" s="1790">
        <v>1.6783459999999999</v>
      </c>
      <c r="Y60" s="1790">
        <v>1.4827380000000001</v>
      </c>
      <c r="Z60" s="1790">
        <v>3.2393109999999998</v>
      </c>
      <c r="AA60" s="1790"/>
      <c r="AB60" s="1790"/>
      <c r="AC60" s="1790"/>
      <c r="AD60" s="1790"/>
      <c r="AE60" s="1790"/>
      <c r="AF60" s="1790"/>
      <c r="AG60" s="1790">
        <v>11.013624</v>
      </c>
      <c r="AH60" s="2106"/>
      <c r="AI60" s="2106"/>
    </row>
    <row r="61" spans="2:35" s="758" customFormat="1" ht="21" customHeight="1" x14ac:dyDescent="0.3">
      <c r="B61" s="1745"/>
      <c r="C61" s="769" t="str">
        <f t="shared" si="4"/>
        <v/>
      </c>
      <c r="D61" s="774" t="str">
        <f t="shared" si="4"/>
        <v>Eólico</v>
      </c>
      <c r="E61" s="775" t="str">
        <f t="shared" si="4"/>
        <v/>
      </c>
      <c r="F61" s="775" t="str">
        <f t="shared" si="3"/>
        <v/>
      </c>
      <c r="G61" s="775" t="str">
        <f t="shared" si="3"/>
        <v/>
      </c>
      <c r="H61" s="775" t="str">
        <f t="shared" si="3"/>
        <v/>
      </c>
      <c r="I61" s="775" t="str">
        <f t="shared" si="3"/>
        <v/>
      </c>
      <c r="J61" s="775" t="str">
        <f t="shared" si="3"/>
        <v/>
      </c>
      <c r="K61" s="775" t="str">
        <f t="shared" si="3"/>
        <v/>
      </c>
      <c r="L61" s="775" t="str">
        <f t="shared" si="3"/>
        <v/>
      </c>
      <c r="M61" s="775" t="str">
        <f t="shared" si="3"/>
        <v/>
      </c>
      <c r="N61" s="775" t="str">
        <f t="shared" si="3"/>
        <v/>
      </c>
      <c r="O61" s="775" t="str">
        <f t="shared" si="3"/>
        <v/>
      </c>
      <c r="P61" s="776" t="str">
        <f t="shared" si="3"/>
        <v/>
      </c>
      <c r="Q61" s="777">
        <f t="shared" si="1"/>
        <v>0</v>
      </c>
      <c r="R61" s="2106"/>
      <c r="S61" s="1790"/>
      <c r="T61" s="1790" t="s">
        <v>409</v>
      </c>
      <c r="U61" s="1790"/>
      <c r="V61" s="1790"/>
      <c r="W61" s="1790"/>
      <c r="X61" s="1790"/>
      <c r="Y61" s="1790"/>
      <c r="Z61" s="1790"/>
      <c r="AA61" s="1790"/>
      <c r="AB61" s="1790"/>
      <c r="AC61" s="1790"/>
      <c r="AD61" s="1790"/>
      <c r="AE61" s="1790"/>
      <c r="AF61" s="1790"/>
      <c r="AG61" s="1790"/>
      <c r="AH61" s="2106"/>
      <c r="AI61" s="2106"/>
    </row>
    <row r="62" spans="2:35" s="758" customFormat="1" ht="21" customHeight="1" x14ac:dyDescent="0.3">
      <c r="B62" s="1744">
        <f>+B58+1</f>
        <v>15</v>
      </c>
      <c r="C62" s="778" t="str">
        <f t="shared" si="4"/>
        <v>Colca Solar S.A.C.</v>
      </c>
      <c r="D62" s="765" t="str">
        <f t="shared" si="4"/>
        <v>Hidráulico</v>
      </c>
      <c r="E62" s="779" t="str">
        <f t="shared" si="4"/>
        <v/>
      </c>
      <c r="F62" s="779" t="str">
        <f t="shared" si="3"/>
        <v/>
      </c>
      <c r="G62" s="779" t="str">
        <f t="shared" si="3"/>
        <v/>
      </c>
      <c r="H62" s="779" t="str">
        <f t="shared" si="3"/>
        <v/>
      </c>
      <c r="I62" s="779" t="str">
        <f t="shared" si="3"/>
        <v/>
      </c>
      <c r="J62" s="779" t="str">
        <f t="shared" si="3"/>
        <v/>
      </c>
      <c r="K62" s="779" t="str">
        <f t="shared" si="3"/>
        <v/>
      </c>
      <c r="L62" s="779" t="str">
        <f t="shared" si="3"/>
        <v/>
      </c>
      <c r="M62" s="779" t="str">
        <f t="shared" si="3"/>
        <v/>
      </c>
      <c r="N62" s="779" t="str">
        <f t="shared" si="3"/>
        <v/>
      </c>
      <c r="O62" s="779" t="str">
        <f t="shared" si="3"/>
        <v/>
      </c>
      <c r="P62" s="780" t="str">
        <f t="shared" si="3"/>
        <v/>
      </c>
      <c r="Q62" s="781">
        <f t="shared" si="1"/>
        <v>0</v>
      </c>
      <c r="R62" s="2106"/>
      <c r="S62" s="1790"/>
      <c r="T62" s="1790" t="s">
        <v>410</v>
      </c>
      <c r="U62" s="1790"/>
      <c r="V62" s="1790"/>
      <c r="W62" s="1790"/>
      <c r="X62" s="1790"/>
      <c r="Y62" s="1790"/>
      <c r="Z62" s="1790"/>
      <c r="AA62" s="1790"/>
      <c r="AB62" s="1790"/>
      <c r="AC62" s="1790"/>
      <c r="AD62" s="1790"/>
      <c r="AE62" s="1790"/>
      <c r="AF62" s="1790"/>
      <c r="AG62" s="1790"/>
      <c r="AH62" s="2106"/>
      <c r="AI62" s="2106"/>
    </row>
    <row r="63" spans="2:35" s="758" customFormat="1" ht="21" customHeight="1" x14ac:dyDescent="0.3">
      <c r="B63" s="1745"/>
      <c r="C63" s="769" t="str">
        <f t="shared" si="4"/>
        <v/>
      </c>
      <c r="D63" s="770" t="str">
        <f t="shared" si="4"/>
        <v>Térmico</v>
      </c>
      <c r="E63" s="766" t="str">
        <f t="shared" si="4"/>
        <v/>
      </c>
      <c r="F63" s="766" t="str">
        <f t="shared" si="3"/>
        <v/>
      </c>
      <c r="G63" s="766" t="str">
        <f t="shared" si="3"/>
        <v/>
      </c>
      <c r="H63" s="766" t="str">
        <f t="shared" ref="H63:P91" si="5">IF(X64="","",X64)</f>
        <v/>
      </c>
      <c r="I63" s="766" t="str">
        <f t="shared" si="5"/>
        <v/>
      </c>
      <c r="J63" s="766" t="str">
        <f t="shared" si="5"/>
        <v/>
      </c>
      <c r="K63" s="766" t="str">
        <f t="shared" si="5"/>
        <v/>
      </c>
      <c r="L63" s="766" t="str">
        <f t="shared" si="5"/>
        <v/>
      </c>
      <c r="M63" s="766" t="str">
        <f t="shared" si="5"/>
        <v/>
      </c>
      <c r="N63" s="766" t="str">
        <f t="shared" si="5"/>
        <v/>
      </c>
      <c r="O63" s="766" t="str">
        <f t="shared" si="5"/>
        <v/>
      </c>
      <c r="P63" s="767" t="str">
        <f t="shared" si="5"/>
        <v/>
      </c>
      <c r="Q63" s="768">
        <f t="shared" si="1"/>
        <v>0</v>
      </c>
      <c r="R63" s="2106"/>
      <c r="S63" s="1790" t="s">
        <v>42</v>
      </c>
      <c r="T63" s="1790" t="s">
        <v>407</v>
      </c>
      <c r="U63" s="1790"/>
      <c r="V63" s="1790"/>
      <c r="W63" s="1790"/>
      <c r="X63" s="1790"/>
      <c r="Y63" s="1790"/>
      <c r="Z63" s="1790"/>
      <c r="AA63" s="1790"/>
      <c r="AB63" s="1790"/>
      <c r="AC63" s="1790"/>
      <c r="AD63" s="1790"/>
      <c r="AE63" s="1790"/>
      <c r="AF63" s="1790"/>
      <c r="AG63" s="1790"/>
      <c r="AH63" s="2106"/>
      <c r="AI63" s="2106"/>
    </row>
    <row r="64" spans="2:35" s="758" customFormat="1" ht="21" customHeight="1" x14ac:dyDescent="0.3">
      <c r="B64" s="1745"/>
      <c r="C64" s="769" t="str">
        <f t="shared" si="4"/>
        <v/>
      </c>
      <c r="D64" s="772" t="str">
        <f t="shared" si="4"/>
        <v>Solar</v>
      </c>
      <c r="E64" s="766">
        <f t="shared" si="4"/>
        <v>0.19883400000000001</v>
      </c>
      <c r="F64" s="766">
        <f t="shared" si="4"/>
        <v>0.17513399999999998</v>
      </c>
      <c r="G64" s="766">
        <f t="shared" si="4"/>
        <v>0.223799</v>
      </c>
      <c r="H64" s="766">
        <f t="shared" si="5"/>
        <v>0.196548</v>
      </c>
      <c r="I64" s="766">
        <f t="shared" si="5"/>
        <v>0.23516000000000001</v>
      </c>
      <c r="J64" s="766">
        <f t="shared" si="5"/>
        <v>0.23132499999999998</v>
      </c>
      <c r="K64" s="766">
        <f t="shared" si="5"/>
        <v>0.24984100000000001</v>
      </c>
      <c r="L64" s="766">
        <f t="shared" si="5"/>
        <v>0.26989299999999999</v>
      </c>
      <c r="M64" s="766">
        <f t="shared" si="5"/>
        <v>0.24843700000000002</v>
      </c>
      <c r="N64" s="766">
        <f t="shared" si="5"/>
        <v>0.26075799999999999</v>
      </c>
      <c r="O64" s="766">
        <f t="shared" si="5"/>
        <v>0.224026</v>
      </c>
      <c r="P64" s="767">
        <f t="shared" si="5"/>
        <v>0.17332</v>
      </c>
      <c r="Q64" s="773">
        <f t="shared" si="1"/>
        <v>2.6870749999999997</v>
      </c>
      <c r="R64" s="2106"/>
      <c r="S64" s="1790"/>
      <c r="T64" s="1790" t="s">
        <v>408</v>
      </c>
      <c r="U64" s="1790"/>
      <c r="V64" s="1790"/>
      <c r="W64" s="1790"/>
      <c r="X64" s="1790"/>
      <c r="Y64" s="1790"/>
      <c r="Z64" s="1790"/>
      <c r="AA64" s="1790"/>
      <c r="AB64" s="1790"/>
      <c r="AC64" s="1790"/>
      <c r="AD64" s="1790"/>
      <c r="AE64" s="1790"/>
      <c r="AF64" s="1790"/>
      <c r="AG64" s="1790"/>
      <c r="AH64" s="2106"/>
      <c r="AI64" s="2106"/>
    </row>
    <row r="65" spans="2:35" s="758" customFormat="1" ht="21" customHeight="1" x14ac:dyDescent="0.3">
      <c r="B65" s="1745"/>
      <c r="C65" s="769" t="str">
        <f t="shared" si="4"/>
        <v/>
      </c>
      <c r="D65" s="774" t="str">
        <f t="shared" si="4"/>
        <v>Eólico</v>
      </c>
      <c r="E65" s="775" t="str">
        <f t="shared" si="4"/>
        <v/>
      </c>
      <c r="F65" s="775" t="str">
        <f t="shared" si="4"/>
        <v/>
      </c>
      <c r="G65" s="775" t="str">
        <f t="shared" si="4"/>
        <v/>
      </c>
      <c r="H65" s="775" t="str">
        <f t="shared" si="5"/>
        <v/>
      </c>
      <c r="I65" s="775" t="str">
        <f t="shared" si="5"/>
        <v/>
      </c>
      <c r="J65" s="775" t="str">
        <f t="shared" si="5"/>
        <v/>
      </c>
      <c r="K65" s="775" t="str">
        <f t="shared" si="5"/>
        <v/>
      </c>
      <c r="L65" s="775" t="str">
        <f t="shared" si="5"/>
        <v/>
      </c>
      <c r="M65" s="775" t="str">
        <f t="shared" si="5"/>
        <v/>
      </c>
      <c r="N65" s="775" t="str">
        <f t="shared" si="5"/>
        <v/>
      </c>
      <c r="O65" s="775" t="str">
        <f t="shared" si="5"/>
        <v/>
      </c>
      <c r="P65" s="776" t="str">
        <f t="shared" si="5"/>
        <v/>
      </c>
      <c r="Q65" s="777">
        <f t="shared" si="1"/>
        <v>0</v>
      </c>
      <c r="R65" s="2106"/>
      <c r="S65" s="1790"/>
      <c r="T65" s="1790" t="s">
        <v>409</v>
      </c>
      <c r="U65" s="1790">
        <v>0.19883400000000001</v>
      </c>
      <c r="V65" s="1790">
        <v>0.17513399999999998</v>
      </c>
      <c r="W65" s="1790">
        <v>0.223799</v>
      </c>
      <c r="X65" s="1790">
        <v>0.196548</v>
      </c>
      <c r="Y65" s="1790">
        <v>0.23516000000000001</v>
      </c>
      <c r="Z65" s="1790">
        <v>0.23132499999999998</v>
      </c>
      <c r="AA65" s="1790">
        <v>0.24984100000000001</v>
      </c>
      <c r="AB65" s="1790">
        <v>0.26989299999999999</v>
      </c>
      <c r="AC65" s="1790">
        <v>0.24843700000000002</v>
      </c>
      <c r="AD65" s="1790">
        <v>0.26075799999999999</v>
      </c>
      <c r="AE65" s="1790">
        <v>0.224026</v>
      </c>
      <c r="AF65" s="1790">
        <v>0.17332</v>
      </c>
      <c r="AG65" s="1790">
        <v>2.6870749999999997</v>
      </c>
      <c r="AH65" s="2106"/>
      <c r="AI65" s="2106"/>
    </row>
    <row r="66" spans="2:35" s="758" customFormat="1" ht="21" customHeight="1" x14ac:dyDescent="0.3">
      <c r="B66" s="1744">
        <f>+B62+1</f>
        <v>16</v>
      </c>
      <c r="C66" s="778" t="str">
        <f t="shared" si="4"/>
        <v>Compañia Eléctrica El Platanal S.A.</v>
      </c>
      <c r="D66" s="765" t="str">
        <f t="shared" si="4"/>
        <v>Hidráulico</v>
      </c>
      <c r="E66" s="779">
        <f t="shared" si="4"/>
        <v>148.83468299999998</v>
      </c>
      <c r="F66" s="779">
        <f t="shared" si="4"/>
        <v>134.87255200000001</v>
      </c>
      <c r="G66" s="779">
        <f t="shared" si="4"/>
        <v>145.14097599999999</v>
      </c>
      <c r="H66" s="779">
        <f t="shared" si="5"/>
        <v>139.841815</v>
      </c>
      <c r="I66" s="779">
        <f t="shared" si="5"/>
        <v>116.34627900000001</v>
      </c>
      <c r="J66" s="779">
        <f t="shared" si="5"/>
        <v>57.949185</v>
      </c>
      <c r="K66" s="779">
        <f t="shared" si="5"/>
        <v>62.295189000000001</v>
      </c>
      <c r="L66" s="779">
        <f t="shared" si="5"/>
        <v>62.590511000000006</v>
      </c>
      <c r="M66" s="779">
        <f t="shared" si="5"/>
        <v>55.253574999999998</v>
      </c>
      <c r="N66" s="779">
        <f t="shared" si="5"/>
        <v>63.081423999999998</v>
      </c>
      <c r="O66" s="779">
        <f t="shared" si="5"/>
        <v>64.264373000000006</v>
      </c>
      <c r="P66" s="780">
        <f t="shared" si="5"/>
        <v>137.94190299999997</v>
      </c>
      <c r="Q66" s="781">
        <f t="shared" si="1"/>
        <v>1188.4124649999999</v>
      </c>
      <c r="R66" s="2106"/>
      <c r="S66" s="1790"/>
      <c r="T66" s="1790" t="s">
        <v>410</v>
      </c>
      <c r="U66" s="1790"/>
      <c r="V66" s="1790"/>
      <c r="W66" s="1790"/>
      <c r="X66" s="1790"/>
      <c r="Y66" s="1790"/>
      <c r="Z66" s="1790"/>
      <c r="AA66" s="1790"/>
      <c r="AB66" s="1790"/>
      <c r="AC66" s="1790"/>
      <c r="AD66" s="1790"/>
      <c r="AE66" s="1790"/>
      <c r="AF66" s="1790"/>
      <c r="AG66" s="1790"/>
      <c r="AH66" s="2106"/>
      <c r="AI66" s="2106"/>
    </row>
    <row r="67" spans="2:35" s="758" customFormat="1" ht="21" customHeight="1" x14ac:dyDescent="0.3">
      <c r="B67" s="1745"/>
      <c r="C67" s="769" t="str">
        <f t="shared" si="4"/>
        <v/>
      </c>
      <c r="D67" s="770" t="str">
        <f t="shared" si="4"/>
        <v>Térmico</v>
      </c>
      <c r="E67" s="766" t="str">
        <f t="shared" si="4"/>
        <v/>
      </c>
      <c r="F67" s="766" t="str">
        <f t="shared" si="4"/>
        <v/>
      </c>
      <c r="G67" s="766" t="str">
        <f t="shared" si="4"/>
        <v/>
      </c>
      <c r="H67" s="766" t="str">
        <f t="shared" si="5"/>
        <v/>
      </c>
      <c r="I67" s="766" t="str">
        <f t="shared" si="5"/>
        <v/>
      </c>
      <c r="J67" s="766" t="str">
        <f t="shared" si="5"/>
        <v/>
      </c>
      <c r="K67" s="766" t="str">
        <f t="shared" si="5"/>
        <v/>
      </c>
      <c r="L67" s="766" t="str">
        <f t="shared" si="5"/>
        <v/>
      </c>
      <c r="M67" s="766" t="str">
        <f t="shared" si="5"/>
        <v/>
      </c>
      <c r="N67" s="766" t="str">
        <f t="shared" si="5"/>
        <v/>
      </c>
      <c r="O67" s="766" t="str">
        <f t="shared" si="5"/>
        <v/>
      </c>
      <c r="P67" s="767" t="str">
        <f t="shared" si="5"/>
        <v/>
      </c>
      <c r="Q67" s="768">
        <f t="shared" si="1"/>
        <v>0</v>
      </c>
      <c r="R67" s="2106"/>
      <c r="S67" s="1790" t="s">
        <v>44</v>
      </c>
      <c r="T67" s="1790" t="s">
        <v>407</v>
      </c>
      <c r="U67" s="1790">
        <v>148.83468299999998</v>
      </c>
      <c r="V67" s="1790">
        <v>134.87255200000001</v>
      </c>
      <c r="W67" s="1790">
        <v>145.14097599999999</v>
      </c>
      <c r="X67" s="1790">
        <v>139.841815</v>
      </c>
      <c r="Y67" s="1790">
        <v>116.34627900000001</v>
      </c>
      <c r="Z67" s="1790">
        <v>57.949185</v>
      </c>
      <c r="AA67" s="1790">
        <v>62.295189000000001</v>
      </c>
      <c r="AB67" s="1790">
        <v>62.590511000000006</v>
      </c>
      <c r="AC67" s="1790">
        <v>55.253574999999998</v>
      </c>
      <c r="AD67" s="1790">
        <v>63.081423999999998</v>
      </c>
      <c r="AE67" s="1790">
        <v>64.264373000000006</v>
      </c>
      <c r="AF67" s="1790">
        <v>137.94190299999997</v>
      </c>
      <c r="AG67" s="1790">
        <v>1188.4124649999999</v>
      </c>
      <c r="AH67" s="2106"/>
      <c r="AI67" s="2106"/>
    </row>
    <row r="68" spans="2:35" s="758" customFormat="1" ht="21" customHeight="1" x14ac:dyDescent="0.3">
      <c r="B68" s="1745"/>
      <c r="C68" s="769" t="str">
        <f t="shared" si="4"/>
        <v/>
      </c>
      <c r="D68" s="772" t="str">
        <f t="shared" si="4"/>
        <v>Solar</v>
      </c>
      <c r="E68" s="766" t="str">
        <f t="shared" si="4"/>
        <v/>
      </c>
      <c r="F68" s="766" t="str">
        <f t="shared" si="4"/>
        <v/>
      </c>
      <c r="G68" s="766" t="str">
        <f t="shared" si="4"/>
        <v/>
      </c>
      <c r="H68" s="766" t="str">
        <f t="shared" si="5"/>
        <v/>
      </c>
      <c r="I68" s="766" t="str">
        <f t="shared" si="5"/>
        <v/>
      </c>
      <c r="J68" s="766" t="str">
        <f t="shared" si="5"/>
        <v/>
      </c>
      <c r="K68" s="766" t="str">
        <f t="shared" si="5"/>
        <v/>
      </c>
      <c r="L68" s="766" t="str">
        <f t="shared" si="5"/>
        <v/>
      </c>
      <c r="M68" s="766" t="str">
        <f t="shared" si="5"/>
        <v/>
      </c>
      <c r="N68" s="766" t="str">
        <f t="shared" si="5"/>
        <v/>
      </c>
      <c r="O68" s="766" t="str">
        <f t="shared" si="5"/>
        <v/>
      </c>
      <c r="P68" s="767" t="str">
        <f t="shared" si="5"/>
        <v/>
      </c>
      <c r="Q68" s="773">
        <f t="shared" si="1"/>
        <v>0</v>
      </c>
      <c r="R68" s="2106"/>
      <c r="S68" s="1790"/>
      <c r="T68" s="1790" t="s">
        <v>408</v>
      </c>
      <c r="U68" s="1790"/>
      <c r="V68" s="1790"/>
      <c r="W68" s="1790"/>
      <c r="X68" s="1790"/>
      <c r="Y68" s="1790"/>
      <c r="Z68" s="1790"/>
      <c r="AA68" s="1790"/>
      <c r="AB68" s="1790"/>
      <c r="AC68" s="1790"/>
      <c r="AD68" s="1790"/>
      <c r="AE68" s="1790"/>
      <c r="AF68" s="1790"/>
      <c r="AG68" s="1790"/>
      <c r="AH68" s="2106"/>
      <c r="AI68" s="2106"/>
    </row>
    <row r="69" spans="2:35" s="758" customFormat="1" ht="21" customHeight="1" x14ac:dyDescent="0.3">
      <c r="B69" s="1745"/>
      <c r="C69" s="769" t="str">
        <f t="shared" si="4"/>
        <v/>
      </c>
      <c r="D69" s="774" t="str">
        <f t="shared" si="4"/>
        <v>Eólico</v>
      </c>
      <c r="E69" s="775" t="str">
        <f t="shared" si="4"/>
        <v/>
      </c>
      <c r="F69" s="775" t="str">
        <f t="shared" si="4"/>
        <v/>
      </c>
      <c r="G69" s="775" t="str">
        <f t="shared" si="4"/>
        <v/>
      </c>
      <c r="H69" s="775" t="str">
        <f t="shared" si="5"/>
        <v/>
      </c>
      <c r="I69" s="775" t="str">
        <f t="shared" si="5"/>
        <v/>
      </c>
      <c r="J69" s="775" t="str">
        <f t="shared" si="5"/>
        <v/>
      </c>
      <c r="K69" s="775" t="str">
        <f t="shared" si="5"/>
        <v/>
      </c>
      <c r="L69" s="775" t="str">
        <f t="shared" si="5"/>
        <v/>
      </c>
      <c r="M69" s="775" t="str">
        <f t="shared" si="5"/>
        <v/>
      </c>
      <c r="N69" s="775" t="str">
        <f t="shared" si="5"/>
        <v/>
      </c>
      <c r="O69" s="775" t="str">
        <f t="shared" si="5"/>
        <v/>
      </c>
      <c r="P69" s="776" t="str">
        <f t="shared" si="5"/>
        <v/>
      </c>
      <c r="Q69" s="777">
        <f t="shared" si="1"/>
        <v>0</v>
      </c>
      <c r="R69" s="2106"/>
      <c r="S69" s="1790"/>
      <c r="T69" s="1790" t="s">
        <v>409</v>
      </c>
      <c r="U69" s="1790"/>
      <c r="V69" s="1790"/>
      <c r="W69" s="1790"/>
      <c r="X69" s="1790"/>
      <c r="Y69" s="1790"/>
      <c r="Z69" s="1790"/>
      <c r="AA69" s="1790"/>
      <c r="AB69" s="1790"/>
      <c r="AC69" s="1790"/>
      <c r="AD69" s="1790"/>
      <c r="AE69" s="1790"/>
      <c r="AF69" s="1790"/>
      <c r="AG69" s="1790"/>
      <c r="AH69" s="2106"/>
      <c r="AI69" s="2106"/>
    </row>
    <row r="70" spans="2:35" s="758" customFormat="1" ht="21" customHeight="1" x14ac:dyDescent="0.3">
      <c r="B70" s="1744">
        <f>+B66+1</f>
        <v>17</v>
      </c>
      <c r="C70" s="778" t="str">
        <f t="shared" si="4"/>
        <v>Compañia Hidroeléctrica Tingo S.A.</v>
      </c>
      <c r="D70" s="765" t="str">
        <f t="shared" si="4"/>
        <v>Hidráulico</v>
      </c>
      <c r="E70" s="779">
        <f t="shared" si="4"/>
        <v>0.58770299999999998</v>
      </c>
      <c r="F70" s="779">
        <f t="shared" si="4"/>
        <v>0.55226300000000006</v>
      </c>
      <c r="G70" s="779">
        <f t="shared" si="4"/>
        <v>0.57823800000000003</v>
      </c>
      <c r="H70" s="779">
        <f t="shared" si="5"/>
        <v>0.56815099999999996</v>
      </c>
      <c r="I70" s="779">
        <f t="shared" si="5"/>
        <v>0.53590599999999999</v>
      </c>
      <c r="J70" s="779">
        <f t="shared" si="5"/>
        <v>0.56540699999999999</v>
      </c>
      <c r="K70" s="779">
        <f t="shared" si="5"/>
        <v>0.58278799999999997</v>
      </c>
      <c r="L70" s="779">
        <f t="shared" si="5"/>
        <v>0.57048800000000011</v>
      </c>
      <c r="M70" s="779">
        <f t="shared" si="5"/>
        <v>0.55793300000000001</v>
      </c>
      <c r="N70" s="779">
        <f t="shared" si="5"/>
        <v>0.57045599999999996</v>
      </c>
      <c r="O70" s="779">
        <f t="shared" si="5"/>
        <v>0.56859500000000007</v>
      </c>
      <c r="P70" s="780">
        <f t="shared" si="5"/>
        <v>0.58333000000000002</v>
      </c>
      <c r="Q70" s="781">
        <f t="shared" si="1"/>
        <v>6.8212580000000003</v>
      </c>
      <c r="R70" s="2106"/>
      <c r="S70" s="1790"/>
      <c r="T70" s="1790" t="s">
        <v>410</v>
      </c>
      <c r="U70" s="1790"/>
      <c r="V70" s="1790"/>
      <c r="W70" s="1790"/>
      <c r="X70" s="1790"/>
      <c r="Y70" s="1790"/>
      <c r="Z70" s="1790"/>
      <c r="AA70" s="1790"/>
      <c r="AB70" s="1790"/>
      <c r="AC70" s="1790"/>
      <c r="AD70" s="1790"/>
      <c r="AE70" s="1790"/>
      <c r="AF70" s="1790"/>
      <c r="AG70" s="1790"/>
      <c r="AH70" s="2106"/>
      <c r="AI70" s="2106"/>
    </row>
    <row r="71" spans="2:35" s="758" customFormat="1" ht="21" customHeight="1" x14ac:dyDescent="0.3">
      <c r="B71" s="1745"/>
      <c r="C71" s="769" t="str">
        <f t="shared" si="4"/>
        <v/>
      </c>
      <c r="D71" s="770" t="str">
        <f t="shared" si="4"/>
        <v>Térmico</v>
      </c>
      <c r="E71" s="766" t="str">
        <f t="shared" si="4"/>
        <v/>
      </c>
      <c r="F71" s="766" t="str">
        <f t="shared" si="4"/>
        <v/>
      </c>
      <c r="G71" s="766" t="str">
        <f t="shared" si="4"/>
        <v/>
      </c>
      <c r="H71" s="766" t="str">
        <f t="shared" si="5"/>
        <v/>
      </c>
      <c r="I71" s="766" t="str">
        <f t="shared" si="5"/>
        <v/>
      </c>
      <c r="J71" s="766" t="str">
        <f t="shared" si="5"/>
        <v/>
      </c>
      <c r="K71" s="766" t="str">
        <f t="shared" si="5"/>
        <v/>
      </c>
      <c r="L71" s="766" t="str">
        <f t="shared" si="5"/>
        <v/>
      </c>
      <c r="M71" s="766" t="str">
        <f t="shared" si="5"/>
        <v/>
      </c>
      <c r="N71" s="766" t="str">
        <f t="shared" si="5"/>
        <v/>
      </c>
      <c r="O71" s="766" t="str">
        <f t="shared" si="5"/>
        <v/>
      </c>
      <c r="P71" s="767" t="str">
        <f t="shared" si="5"/>
        <v/>
      </c>
      <c r="Q71" s="768">
        <f t="shared" si="1"/>
        <v>0</v>
      </c>
      <c r="R71" s="2106"/>
      <c r="S71" s="1790" t="s">
        <v>46</v>
      </c>
      <c r="T71" s="1790" t="s">
        <v>407</v>
      </c>
      <c r="U71" s="1790">
        <v>0.58770299999999998</v>
      </c>
      <c r="V71" s="1790">
        <v>0.55226300000000006</v>
      </c>
      <c r="W71" s="1790">
        <v>0.57823800000000003</v>
      </c>
      <c r="X71" s="1790">
        <v>0.56815099999999996</v>
      </c>
      <c r="Y71" s="1790">
        <v>0.53590599999999999</v>
      </c>
      <c r="Z71" s="1790">
        <v>0.56540699999999999</v>
      </c>
      <c r="AA71" s="1790">
        <v>0.58278799999999997</v>
      </c>
      <c r="AB71" s="1790">
        <v>0.57048800000000011</v>
      </c>
      <c r="AC71" s="1790">
        <v>0.55793300000000001</v>
      </c>
      <c r="AD71" s="1790">
        <v>0.57045599999999996</v>
      </c>
      <c r="AE71" s="1790">
        <v>0.56859500000000007</v>
      </c>
      <c r="AF71" s="1790">
        <v>0.58333000000000002</v>
      </c>
      <c r="AG71" s="1790">
        <v>6.8212580000000003</v>
      </c>
      <c r="AH71" s="2106"/>
      <c r="AI71" s="2106"/>
    </row>
    <row r="72" spans="2:35" s="758" customFormat="1" ht="21" customHeight="1" x14ac:dyDescent="0.3">
      <c r="B72" s="1745"/>
      <c r="C72" s="769" t="str">
        <f t="shared" si="4"/>
        <v/>
      </c>
      <c r="D72" s="772" t="str">
        <f t="shared" si="4"/>
        <v>Solar</v>
      </c>
      <c r="E72" s="766" t="str">
        <f t="shared" si="4"/>
        <v/>
      </c>
      <c r="F72" s="766" t="str">
        <f t="shared" si="4"/>
        <v/>
      </c>
      <c r="G72" s="766" t="str">
        <f t="shared" si="4"/>
        <v/>
      </c>
      <c r="H72" s="766" t="str">
        <f t="shared" si="5"/>
        <v/>
      </c>
      <c r="I72" s="766" t="str">
        <f t="shared" si="5"/>
        <v/>
      </c>
      <c r="J72" s="766" t="str">
        <f t="shared" si="5"/>
        <v/>
      </c>
      <c r="K72" s="766" t="str">
        <f t="shared" si="5"/>
        <v/>
      </c>
      <c r="L72" s="766" t="str">
        <f t="shared" si="5"/>
        <v/>
      </c>
      <c r="M72" s="766" t="str">
        <f t="shared" si="5"/>
        <v/>
      </c>
      <c r="N72" s="766" t="str">
        <f t="shared" si="5"/>
        <v/>
      </c>
      <c r="O72" s="766" t="str">
        <f t="shared" si="5"/>
        <v/>
      </c>
      <c r="P72" s="767" t="str">
        <f t="shared" si="5"/>
        <v/>
      </c>
      <c r="Q72" s="773">
        <f t="shared" ref="Q72:Q135" si="6">+SUM(E72:P72)</f>
        <v>0</v>
      </c>
      <c r="R72" s="2106"/>
      <c r="S72" s="1790"/>
      <c r="T72" s="1790" t="s">
        <v>408</v>
      </c>
      <c r="U72" s="1790"/>
      <c r="V72" s="1790"/>
      <c r="W72" s="1790"/>
      <c r="X72" s="1790"/>
      <c r="Y72" s="1790"/>
      <c r="Z72" s="1790"/>
      <c r="AA72" s="1790"/>
      <c r="AB72" s="1790"/>
      <c r="AC72" s="1790"/>
      <c r="AD72" s="1790"/>
      <c r="AE72" s="1790"/>
      <c r="AF72" s="1790"/>
      <c r="AG72" s="1790"/>
      <c r="AH72" s="2106"/>
      <c r="AI72" s="2106"/>
    </row>
    <row r="73" spans="2:35" s="758" customFormat="1" ht="21" customHeight="1" x14ac:dyDescent="0.3">
      <c r="B73" s="1745"/>
      <c r="C73" s="769" t="str">
        <f t="shared" si="4"/>
        <v/>
      </c>
      <c r="D73" s="774" t="str">
        <f t="shared" si="4"/>
        <v>Eólico</v>
      </c>
      <c r="E73" s="775" t="str">
        <f t="shared" si="4"/>
        <v/>
      </c>
      <c r="F73" s="775" t="str">
        <f t="shared" si="4"/>
        <v/>
      </c>
      <c r="G73" s="775" t="str">
        <f t="shared" si="4"/>
        <v/>
      </c>
      <c r="H73" s="775" t="str">
        <f t="shared" si="5"/>
        <v/>
      </c>
      <c r="I73" s="775" t="str">
        <f t="shared" si="5"/>
        <v/>
      </c>
      <c r="J73" s="775" t="str">
        <f t="shared" si="5"/>
        <v/>
      </c>
      <c r="K73" s="775" t="str">
        <f t="shared" si="5"/>
        <v/>
      </c>
      <c r="L73" s="775" t="str">
        <f t="shared" si="5"/>
        <v/>
      </c>
      <c r="M73" s="775" t="str">
        <f t="shared" si="5"/>
        <v/>
      </c>
      <c r="N73" s="775" t="str">
        <f t="shared" si="5"/>
        <v/>
      </c>
      <c r="O73" s="775" t="str">
        <f t="shared" si="5"/>
        <v/>
      </c>
      <c r="P73" s="776" t="str">
        <f t="shared" si="5"/>
        <v/>
      </c>
      <c r="Q73" s="777">
        <f t="shared" si="6"/>
        <v>0</v>
      </c>
      <c r="R73" s="2106"/>
      <c r="S73" s="1790"/>
      <c r="T73" s="1790" t="s">
        <v>409</v>
      </c>
      <c r="U73" s="1790"/>
      <c r="V73" s="1790"/>
      <c r="W73" s="1790"/>
      <c r="X73" s="1790"/>
      <c r="Y73" s="1790"/>
      <c r="Z73" s="1790"/>
      <c r="AA73" s="1790"/>
      <c r="AB73" s="1790"/>
      <c r="AC73" s="1790"/>
      <c r="AD73" s="1790"/>
      <c r="AE73" s="1790"/>
      <c r="AF73" s="1790"/>
      <c r="AG73" s="1790"/>
      <c r="AH73" s="2106"/>
      <c r="AI73" s="2106"/>
    </row>
    <row r="74" spans="2:35" s="758" customFormat="1" ht="21" customHeight="1" x14ac:dyDescent="0.3">
      <c r="B74" s="1744">
        <f>+B70+1</f>
        <v>18</v>
      </c>
      <c r="C74" s="778" t="str">
        <f t="shared" si="4"/>
        <v>Consorcio Eléctrico Villacurí S.A.C.</v>
      </c>
      <c r="D74" s="765" t="str">
        <f t="shared" si="4"/>
        <v>Hidráulico</v>
      </c>
      <c r="E74" s="779">
        <f t="shared" si="4"/>
        <v>0.84436100000000003</v>
      </c>
      <c r="F74" s="779">
        <f t="shared" si="4"/>
        <v>0.85457700000000003</v>
      </c>
      <c r="G74" s="779">
        <f t="shared" si="4"/>
        <v>0.86177099999999995</v>
      </c>
      <c r="H74" s="779">
        <f t="shared" si="5"/>
        <v>0.910883</v>
      </c>
      <c r="I74" s="779">
        <f t="shared" si="5"/>
        <v>0.41434399999999999</v>
      </c>
      <c r="J74" s="779">
        <f t="shared" si="5"/>
        <v>0.73468699999999998</v>
      </c>
      <c r="K74" s="779">
        <f t="shared" si="5"/>
        <v>0.61694199999999999</v>
      </c>
      <c r="L74" s="779">
        <f t="shared" si="5"/>
        <v>0.57048199999999993</v>
      </c>
      <c r="M74" s="779">
        <f t="shared" si="5"/>
        <v>0.64141099999999995</v>
      </c>
      <c r="N74" s="779">
        <f t="shared" si="5"/>
        <v>0.67832599999999998</v>
      </c>
      <c r="O74" s="779">
        <f t="shared" si="5"/>
        <v>0.57488899999999998</v>
      </c>
      <c r="P74" s="780">
        <f t="shared" si="5"/>
        <v>0.75550200000000001</v>
      </c>
      <c r="Q74" s="781">
        <f t="shared" si="6"/>
        <v>8.4581750000000007</v>
      </c>
      <c r="R74" s="2106"/>
      <c r="S74" s="1790"/>
      <c r="T74" s="1790" t="s">
        <v>410</v>
      </c>
      <c r="U74" s="1790"/>
      <c r="V74" s="1790"/>
      <c r="W74" s="1790"/>
      <c r="X74" s="1790"/>
      <c r="Y74" s="1790"/>
      <c r="Z74" s="1790"/>
      <c r="AA74" s="1790"/>
      <c r="AB74" s="1790"/>
      <c r="AC74" s="1790"/>
      <c r="AD74" s="1790"/>
      <c r="AE74" s="1790"/>
      <c r="AF74" s="1790"/>
      <c r="AG74" s="1790"/>
      <c r="AH74" s="2106"/>
      <c r="AI74" s="2106"/>
    </row>
    <row r="75" spans="2:35" s="758" customFormat="1" ht="21" customHeight="1" x14ac:dyDescent="0.3">
      <c r="B75" s="1745"/>
      <c r="C75" s="769" t="str">
        <f t="shared" si="4"/>
        <v/>
      </c>
      <c r="D75" s="770" t="str">
        <f t="shared" si="4"/>
        <v>Térmico</v>
      </c>
      <c r="E75" s="766">
        <f t="shared" si="4"/>
        <v>2.522497</v>
      </c>
      <c r="F75" s="766">
        <f t="shared" si="4"/>
        <v>2.6867459999999999</v>
      </c>
      <c r="G75" s="766">
        <f t="shared" si="4"/>
        <v>2.2688410000000001</v>
      </c>
      <c r="H75" s="766">
        <f t="shared" si="5"/>
        <v>2.2355930000000002</v>
      </c>
      <c r="I75" s="766">
        <f t="shared" si="5"/>
        <v>2.1703640000000002</v>
      </c>
      <c r="J75" s="766">
        <f t="shared" si="5"/>
        <v>1.437157</v>
      </c>
      <c r="K75" s="766">
        <f t="shared" si="5"/>
        <v>1.379114</v>
      </c>
      <c r="L75" s="766">
        <f t="shared" si="5"/>
        <v>1.5954280000000001</v>
      </c>
      <c r="M75" s="766">
        <f t="shared" si="5"/>
        <v>1.790648</v>
      </c>
      <c r="N75" s="766">
        <f t="shared" si="5"/>
        <v>2.3429449999999998</v>
      </c>
      <c r="O75" s="766">
        <f t="shared" si="5"/>
        <v>2.3664200000000002</v>
      </c>
      <c r="P75" s="767">
        <f t="shared" si="5"/>
        <v>2.3370809999999995</v>
      </c>
      <c r="Q75" s="768">
        <f t="shared" si="6"/>
        <v>25.132834000000003</v>
      </c>
      <c r="R75" s="2106"/>
      <c r="S75" s="1790" t="s">
        <v>48</v>
      </c>
      <c r="T75" s="1790" t="s">
        <v>407</v>
      </c>
      <c r="U75" s="1790">
        <v>0.84436100000000003</v>
      </c>
      <c r="V75" s="1790">
        <v>0.85457700000000003</v>
      </c>
      <c r="W75" s="1790">
        <v>0.86177099999999995</v>
      </c>
      <c r="X75" s="1790">
        <v>0.910883</v>
      </c>
      <c r="Y75" s="1790">
        <v>0.41434399999999999</v>
      </c>
      <c r="Z75" s="1790">
        <v>0.73468699999999998</v>
      </c>
      <c r="AA75" s="1790">
        <v>0.61694199999999999</v>
      </c>
      <c r="AB75" s="1790">
        <v>0.57048199999999993</v>
      </c>
      <c r="AC75" s="1790">
        <v>0.64141099999999995</v>
      </c>
      <c r="AD75" s="1790">
        <v>0.67832599999999998</v>
      </c>
      <c r="AE75" s="1790">
        <v>0.57488899999999998</v>
      </c>
      <c r="AF75" s="1790">
        <v>0.75550200000000001</v>
      </c>
      <c r="AG75" s="1790">
        <v>8.4581750000000007</v>
      </c>
      <c r="AH75" s="2106"/>
      <c r="AI75" s="2106"/>
    </row>
    <row r="76" spans="2:35" s="758" customFormat="1" ht="21" customHeight="1" x14ac:dyDescent="0.3">
      <c r="B76" s="1745"/>
      <c r="C76" s="769" t="str">
        <f t="shared" si="4"/>
        <v/>
      </c>
      <c r="D76" s="772" t="str">
        <f t="shared" si="4"/>
        <v>Solar</v>
      </c>
      <c r="E76" s="766" t="str">
        <f t="shared" si="4"/>
        <v/>
      </c>
      <c r="F76" s="766" t="str">
        <f t="shared" si="4"/>
        <v/>
      </c>
      <c r="G76" s="766" t="str">
        <f t="shared" si="4"/>
        <v/>
      </c>
      <c r="H76" s="766" t="str">
        <f t="shared" si="5"/>
        <v/>
      </c>
      <c r="I76" s="766" t="str">
        <f t="shared" si="5"/>
        <v/>
      </c>
      <c r="J76" s="766" t="str">
        <f t="shared" si="5"/>
        <v/>
      </c>
      <c r="K76" s="766" t="str">
        <f t="shared" si="5"/>
        <v/>
      </c>
      <c r="L76" s="766" t="str">
        <f t="shared" si="5"/>
        <v/>
      </c>
      <c r="M76" s="766" t="str">
        <f t="shared" si="5"/>
        <v/>
      </c>
      <c r="N76" s="766" t="str">
        <f t="shared" si="5"/>
        <v/>
      </c>
      <c r="O76" s="766" t="str">
        <f t="shared" si="5"/>
        <v/>
      </c>
      <c r="P76" s="767" t="str">
        <f t="shared" si="5"/>
        <v/>
      </c>
      <c r="Q76" s="773">
        <f t="shared" si="6"/>
        <v>0</v>
      </c>
      <c r="R76" s="2106"/>
      <c r="S76" s="1790"/>
      <c r="T76" s="1790" t="s">
        <v>408</v>
      </c>
      <c r="U76" s="1790">
        <v>2.522497</v>
      </c>
      <c r="V76" s="1790">
        <v>2.6867459999999999</v>
      </c>
      <c r="W76" s="1790">
        <v>2.2688410000000001</v>
      </c>
      <c r="X76" s="1790">
        <v>2.2355930000000002</v>
      </c>
      <c r="Y76" s="1790">
        <v>2.1703640000000002</v>
      </c>
      <c r="Z76" s="1790">
        <v>1.437157</v>
      </c>
      <c r="AA76" s="1790">
        <v>1.379114</v>
      </c>
      <c r="AB76" s="1790">
        <v>1.5954280000000001</v>
      </c>
      <c r="AC76" s="1790">
        <v>1.790648</v>
      </c>
      <c r="AD76" s="1790">
        <v>2.3429449999999998</v>
      </c>
      <c r="AE76" s="1790">
        <v>2.3664200000000002</v>
      </c>
      <c r="AF76" s="1790">
        <v>2.3370809999999995</v>
      </c>
      <c r="AG76" s="1790">
        <v>25.132834000000003</v>
      </c>
      <c r="AH76" s="2106"/>
      <c r="AI76" s="2106"/>
    </row>
    <row r="77" spans="2:35" s="758" customFormat="1" ht="21" customHeight="1" x14ac:dyDescent="0.3">
      <c r="B77" s="1745"/>
      <c r="C77" s="769" t="str">
        <f t="shared" si="4"/>
        <v/>
      </c>
      <c r="D77" s="774" t="str">
        <f t="shared" si="4"/>
        <v>Eólico</v>
      </c>
      <c r="E77" s="775" t="str">
        <f t="shared" si="4"/>
        <v/>
      </c>
      <c r="F77" s="775" t="str">
        <f t="shared" si="4"/>
        <v/>
      </c>
      <c r="G77" s="775" t="str">
        <f t="shared" si="4"/>
        <v/>
      </c>
      <c r="H77" s="775" t="str">
        <f t="shared" si="5"/>
        <v/>
      </c>
      <c r="I77" s="775" t="str">
        <f t="shared" si="5"/>
        <v/>
      </c>
      <c r="J77" s="775" t="str">
        <f t="shared" si="5"/>
        <v/>
      </c>
      <c r="K77" s="775" t="str">
        <f t="shared" si="5"/>
        <v/>
      </c>
      <c r="L77" s="775" t="str">
        <f t="shared" si="5"/>
        <v/>
      </c>
      <c r="M77" s="775" t="str">
        <f t="shared" si="5"/>
        <v/>
      </c>
      <c r="N77" s="775" t="str">
        <f t="shared" si="5"/>
        <v/>
      </c>
      <c r="O77" s="775" t="str">
        <f t="shared" si="5"/>
        <v/>
      </c>
      <c r="P77" s="776" t="str">
        <f t="shared" si="5"/>
        <v/>
      </c>
      <c r="Q77" s="777">
        <f t="shared" si="6"/>
        <v>0</v>
      </c>
      <c r="R77" s="2106"/>
      <c r="S77" s="1790"/>
      <c r="T77" s="1790" t="s">
        <v>409</v>
      </c>
      <c r="U77" s="1790"/>
      <c r="V77" s="1790"/>
      <c r="W77" s="1790"/>
      <c r="X77" s="1790"/>
      <c r="Y77" s="1790"/>
      <c r="Z77" s="1790"/>
      <c r="AA77" s="1790"/>
      <c r="AB77" s="1790"/>
      <c r="AC77" s="1790"/>
      <c r="AD77" s="1790"/>
      <c r="AE77" s="1790"/>
      <c r="AF77" s="1790"/>
      <c r="AG77" s="1790"/>
      <c r="AH77" s="2106"/>
      <c r="AI77" s="2106"/>
    </row>
    <row r="78" spans="2:35" s="758" customFormat="1" ht="21" customHeight="1" x14ac:dyDescent="0.3">
      <c r="B78" s="1744">
        <f>+B74+1</f>
        <v>19</v>
      </c>
      <c r="C78" s="778" t="str">
        <f t="shared" si="4"/>
        <v>E.A.W. Muller S.A.</v>
      </c>
      <c r="D78" s="765" t="str">
        <f t="shared" si="4"/>
        <v>Hidráulico</v>
      </c>
      <c r="E78" s="779">
        <f t="shared" si="4"/>
        <v>0.40712200000000004</v>
      </c>
      <c r="F78" s="779">
        <f t="shared" si="4"/>
        <v>0.40654100000000004</v>
      </c>
      <c r="G78" s="779">
        <f t="shared" si="4"/>
        <v>0.34340999999999999</v>
      </c>
      <c r="H78" s="779">
        <f t="shared" si="5"/>
        <v>0.36217199999999999</v>
      </c>
      <c r="I78" s="779">
        <f t="shared" si="5"/>
        <v>0.36225300000000005</v>
      </c>
      <c r="J78" s="779">
        <f t="shared" si="5"/>
        <v>0.306425</v>
      </c>
      <c r="K78" s="779">
        <f t="shared" si="5"/>
        <v>0.38519999999999999</v>
      </c>
      <c r="L78" s="779">
        <f t="shared" si="5"/>
        <v>0.38058900000000001</v>
      </c>
      <c r="M78" s="779">
        <f t="shared" si="5"/>
        <v>0.38048799999999999</v>
      </c>
      <c r="N78" s="779">
        <f t="shared" si="5"/>
        <v>0.20984800000000001</v>
      </c>
      <c r="O78" s="779">
        <f t="shared" si="5"/>
        <v>0.277671</v>
      </c>
      <c r="P78" s="780">
        <f t="shared" si="5"/>
        <v>0.36034699999999997</v>
      </c>
      <c r="Q78" s="781">
        <f t="shared" si="6"/>
        <v>4.1820659999999998</v>
      </c>
      <c r="R78" s="2106"/>
      <c r="S78" s="1790"/>
      <c r="T78" s="1790" t="s">
        <v>410</v>
      </c>
      <c r="U78" s="1790"/>
      <c r="V78" s="1790"/>
      <c r="W78" s="1790"/>
      <c r="X78" s="1790"/>
      <c r="Y78" s="1790"/>
      <c r="Z78" s="1790"/>
      <c r="AA78" s="1790"/>
      <c r="AB78" s="1790"/>
      <c r="AC78" s="1790"/>
      <c r="AD78" s="1790"/>
      <c r="AE78" s="1790"/>
      <c r="AF78" s="1790"/>
      <c r="AG78" s="1790"/>
      <c r="AH78" s="2106"/>
      <c r="AI78" s="2106"/>
    </row>
    <row r="79" spans="2:35" s="758" customFormat="1" ht="21" customHeight="1" x14ac:dyDescent="0.3">
      <c r="B79" s="1745"/>
      <c r="C79" s="769" t="str">
        <f t="shared" si="4"/>
        <v/>
      </c>
      <c r="D79" s="770" t="str">
        <f t="shared" si="4"/>
        <v>Térmico</v>
      </c>
      <c r="E79" s="766" t="str">
        <f t="shared" si="4"/>
        <v/>
      </c>
      <c r="F79" s="766" t="str">
        <f t="shared" si="4"/>
        <v/>
      </c>
      <c r="G79" s="766" t="str">
        <f t="shared" si="4"/>
        <v/>
      </c>
      <c r="H79" s="766" t="str">
        <f t="shared" si="5"/>
        <v/>
      </c>
      <c r="I79" s="766" t="str">
        <f t="shared" si="5"/>
        <v/>
      </c>
      <c r="J79" s="766" t="str">
        <f t="shared" si="5"/>
        <v/>
      </c>
      <c r="K79" s="766" t="str">
        <f t="shared" si="5"/>
        <v/>
      </c>
      <c r="L79" s="766" t="str">
        <f t="shared" si="5"/>
        <v/>
      </c>
      <c r="M79" s="766" t="str">
        <f t="shared" si="5"/>
        <v/>
      </c>
      <c r="N79" s="766" t="str">
        <f t="shared" si="5"/>
        <v/>
      </c>
      <c r="O79" s="766" t="str">
        <f t="shared" si="5"/>
        <v/>
      </c>
      <c r="P79" s="767" t="str">
        <f t="shared" si="5"/>
        <v/>
      </c>
      <c r="Q79" s="768">
        <f t="shared" si="6"/>
        <v>0</v>
      </c>
      <c r="R79" s="2106"/>
      <c r="S79" s="1790" t="s">
        <v>50</v>
      </c>
      <c r="T79" s="1790" t="s">
        <v>407</v>
      </c>
      <c r="U79" s="1790">
        <v>0.40712200000000004</v>
      </c>
      <c r="V79" s="1790">
        <v>0.40654100000000004</v>
      </c>
      <c r="W79" s="1790">
        <v>0.34340999999999999</v>
      </c>
      <c r="X79" s="1790">
        <v>0.36217199999999999</v>
      </c>
      <c r="Y79" s="1790">
        <v>0.36225300000000005</v>
      </c>
      <c r="Z79" s="1790">
        <v>0.306425</v>
      </c>
      <c r="AA79" s="1790">
        <v>0.38519999999999999</v>
      </c>
      <c r="AB79" s="1790">
        <v>0.38058900000000001</v>
      </c>
      <c r="AC79" s="1790">
        <v>0.38048799999999999</v>
      </c>
      <c r="AD79" s="1790">
        <v>0.20984800000000001</v>
      </c>
      <c r="AE79" s="1790">
        <v>0.277671</v>
      </c>
      <c r="AF79" s="1790">
        <v>0.36034699999999997</v>
      </c>
      <c r="AG79" s="1790">
        <v>4.1820659999999998</v>
      </c>
      <c r="AH79" s="2106"/>
      <c r="AI79" s="2106"/>
    </row>
    <row r="80" spans="2:35" s="758" customFormat="1" ht="21" customHeight="1" x14ac:dyDescent="0.3">
      <c r="B80" s="1745"/>
      <c r="C80" s="769" t="str">
        <f t="shared" si="4"/>
        <v/>
      </c>
      <c r="D80" s="772" t="str">
        <f t="shared" si="4"/>
        <v>Solar</v>
      </c>
      <c r="E80" s="766" t="str">
        <f t="shared" si="4"/>
        <v/>
      </c>
      <c r="F80" s="766" t="str">
        <f t="shared" si="4"/>
        <v/>
      </c>
      <c r="G80" s="766" t="str">
        <f t="shared" si="4"/>
        <v/>
      </c>
      <c r="H80" s="766" t="str">
        <f t="shared" si="5"/>
        <v/>
      </c>
      <c r="I80" s="766" t="str">
        <f t="shared" si="5"/>
        <v/>
      </c>
      <c r="J80" s="766" t="str">
        <f t="shared" si="5"/>
        <v/>
      </c>
      <c r="K80" s="766" t="str">
        <f t="shared" si="5"/>
        <v/>
      </c>
      <c r="L80" s="766" t="str">
        <f t="shared" si="5"/>
        <v/>
      </c>
      <c r="M80" s="766" t="str">
        <f t="shared" si="5"/>
        <v/>
      </c>
      <c r="N80" s="766" t="str">
        <f t="shared" si="5"/>
        <v/>
      </c>
      <c r="O80" s="766" t="str">
        <f t="shared" si="5"/>
        <v/>
      </c>
      <c r="P80" s="767" t="str">
        <f t="shared" si="5"/>
        <v/>
      </c>
      <c r="Q80" s="773">
        <f t="shared" si="6"/>
        <v>0</v>
      </c>
      <c r="R80" s="2106"/>
      <c r="S80" s="1790"/>
      <c r="T80" s="1790" t="s">
        <v>408</v>
      </c>
      <c r="U80" s="1790"/>
      <c r="V80" s="1790"/>
      <c r="W80" s="1790"/>
      <c r="X80" s="1790"/>
      <c r="Y80" s="1790"/>
      <c r="Z80" s="1790"/>
      <c r="AA80" s="1790"/>
      <c r="AB80" s="1790"/>
      <c r="AC80" s="1790"/>
      <c r="AD80" s="1790"/>
      <c r="AE80" s="1790"/>
      <c r="AF80" s="1790"/>
      <c r="AG80" s="1790"/>
      <c r="AH80" s="2106"/>
      <c r="AI80" s="2106"/>
    </row>
    <row r="81" spans="2:35" s="758" customFormat="1" ht="21" customHeight="1" x14ac:dyDescent="0.3">
      <c r="B81" s="1745"/>
      <c r="C81" s="769" t="str">
        <f t="shared" si="4"/>
        <v/>
      </c>
      <c r="D81" s="774" t="str">
        <f t="shared" si="4"/>
        <v>Eólico</v>
      </c>
      <c r="E81" s="775" t="str">
        <f t="shared" si="4"/>
        <v/>
      </c>
      <c r="F81" s="775" t="str">
        <f t="shared" si="4"/>
        <v/>
      </c>
      <c r="G81" s="775" t="str">
        <f t="shared" si="4"/>
        <v/>
      </c>
      <c r="H81" s="775" t="str">
        <f t="shared" si="5"/>
        <v/>
      </c>
      <c r="I81" s="775" t="str">
        <f t="shared" si="5"/>
        <v/>
      </c>
      <c r="J81" s="775" t="str">
        <f t="shared" si="5"/>
        <v/>
      </c>
      <c r="K81" s="775" t="str">
        <f t="shared" si="5"/>
        <v/>
      </c>
      <c r="L81" s="775" t="str">
        <f t="shared" si="5"/>
        <v/>
      </c>
      <c r="M81" s="775" t="str">
        <f t="shared" si="5"/>
        <v/>
      </c>
      <c r="N81" s="775" t="str">
        <f t="shared" si="5"/>
        <v/>
      </c>
      <c r="O81" s="775" t="str">
        <f t="shared" si="5"/>
        <v/>
      </c>
      <c r="P81" s="776" t="str">
        <f t="shared" si="5"/>
        <v/>
      </c>
      <c r="Q81" s="777">
        <f t="shared" si="6"/>
        <v>0</v>
      </c>
      <c r="R81" s="2106"/>
      <c r="S81" s="1790"/>
      <c r="T81" s="1790" t="s">
        <v>409</v>
      </c>
      <c r="U81" s="1790"/>
      <c r="V81" s="1790"/>
      <c r="W81" s="1790"/>
      <c r="X81" s="1790"/>
      <c r="Y81" s="1790"/>
      <c r="Z81" s="1790"/>
      <c r="AA81" s="1790"/>
      <c r="AB81" s="1790"/>
      <c r="AC81" s="1790"/>
      <c r="AD81" s="1790"/>
      <c r="AE81" s="1790"/>
      <c r="AF81" s="1790"/>
      <c r="AG81" s="1790"/>
      <c r="AH81" s="2106"/>
      <c r="AI81" s="2106"/>
    </row>
    <row r="82" spans="2:35" s="758" customFormat="1" ht="21" customHeight="1" x14ac:dyDescent="0.3">
      <c r="B82" s="1744">
        <f>+B78+1</f>
        <v>20</v>
      </c>
      <c r="C82" s="778" t="str">
        <f t="shared" si="4"/>
        <v>Eléctrica Yanapampa S.A.C.</v>
      </c>
      <c r="D82" s="765" t="str">
        <f t="shared" si="4"/>
        <v>Hidráulico</v>
      </c>
      <c r="E82" s="779">
        <f t="shared" si="4"/>
        <v>2.541703</v>
      </c>
      <c r="F82" s="779">
        <f t="shared" si="4"/>
        <v>2.1447529999999997</v>
      </c>
      <c r="G82" s="779">
        <f t="shared" si="4"/>
        <v>2.3139640000000004</v>
      </c>
      <c r="H82" s="779">
        <f t="shared" si="5"/>
        <v>2.3234869999999996</v>
      </c>
      <c r="I82" s="779">
        <f t="shared" si="5"/>
        <v>2.0809949999999997</v>
      </c>
      <c r="J82" s="779">
        <f t="shared" si="5"/>
        <v>1.8992119999999999</v>
      </c>
      <c r="K82" s="779">
        <f t="shared" si="5"/>
        <v>1.6614789999999999</v>
      </c>
      <c r="L82" s="779">
        <f t="shared" si="5"/>
        <v>1.7436120000000002</v>
      </c>
      <c r="M82" s="779">
        <f t="shared" si="5"/>
        <v>1.3871099999999998</v>
      </c>
      <c r="N82" s="779">
        <f t="shared" si="5"/>
        <v>1.7591190000000001</v>
      </c>
      <c r="O82" s="779">
        <f t="shared" si="5"/>
        <v>2.2577600000000002</v>
      </c>
      <c r="P82" s="780">
        <f t="shared" si="5"/>
        <v>2.6037669999999999</v>
      </c>
      <c r="Q82" s="781">
        <f t="shared" si="6"/>
        <v>24.716961000000005</v>
      </c>
      <c r="R82" s="2106"/>
      <c r="S82" s="1790"/>
      <c r="T82" s="1790" t="s">
        <v>410</v>
      </c>
      <c r="U82" s="1790"/>
      <c r="V82" s="1790"/>
      <c r="W82" s="1790"/>
      <c r="X82" s="1790"/>
      <c r="Y82" s="1790"/>
      <c r="Z82" s="1790"/>
      <c r="AA82" s="1790"/>
      <c r="AB82" s="1790"/>
      <c r="AC82" s="1790"/>
      <c r="AD82" s="1790"/>
      <c r="AE82" s="1790"/>
      <c r="AF82" s="1790"/>
      <c r="AG82" s="1790"/>
      <c r="AH82" s="2106"/>
      <c r="AI82" s="2106"/>
    </row>
    <row r="83" spans="2:35" s="758" customFormat="1" ht="21" customHeight="1" x14ac:dyDescent="0.3">
      <c r="B83" s="1745"/>
      <c r="C83" s="769" t="str">
        <f t="shared" si="4"/>
        <v/>
      </c>
      <c r="D83" s="770" t="str">
        <f t="shared" si="4"/>
        <v>Térmico</v>
      </c>
      <c r="E83" s="766" t="str">
        <f t="shared" si="4"/>
        <v/>
      </c>
      <c r="F83" s="766" t="str">
        <f t="shared" si="4"/>
        <v/>
      </c>
      <c r="G83" s="766" t="str">
        <f t="shared" si="4"/>
        <v/>
      </c>
      <c r="H83" s="766" t="str">
        <f t="shared" si="5"/>
        <v/>
      </c>
      <c r="I83" s="766" t="str">
        <f t="shared" si="5"/>
        <v/>
      </c>
      <c r="J83" s="766" t="str">
        <f t="shared" si="5"/>
        <v/>
      </c>
      <c r="K83" s="766" t="str">
        <f t="shared" si="5"/>
        <v/>
      </c>
      <c r="L83" s="766" t="str">
        <f t="shared" si="5"/>
        <v/>
      </c>
      <c r="M83" s="766" t="str">
        <f t="shared" si="5"/>
        <v/>
      </c>
      <c r="N83" s="766" t="str">
        <f t="shared" si="5"/>
        <v/>
      </c>
      <c r="O83" s="766" t="str">
        <f t="shared" si="5"/>
        <v/>
      </c>
      <c r="P83" s="767" t="str">
        <f t="shared" si="5"/>
        <v/>
      </c>
      <c r="Q83" s="768">
        <f t="shared" si="6"/>
        <v>0</v>
      </c>
      <c r="R83" s="2106"/>
      <c r="S83" s="1790" t="s">
        <v>52</v>
      </c>
      <c r="T83" s="1790" t="s">
        <v>407</v>
      </c>
      <c r="U83" s="1790">
        <v>2.541703</v>
      </c>
      <c r="V83" s="1790">
        <v>2.1447529999999997</v>
      </c>
      <c r="W83" s="1790">
        <v>2.3139640000000004</v>
      </c>
      <c r="X83" s="1790">
        <v>2.3234869999999996</v>
      </c>
      <c r="Y83" s="1790">
        <v>2.0809949999999997</v>
      </c>
      <c r="Z83" s="1790">
        <v>1.8992119999999999</v>
      </c>
      <c r="AA83" s="1790">
        <v>1.6614789999999999</v>
      </c>
      <c r="AB83" s="1790">
        <v>1.7436120000000002</v>
      </c>
      <c r="AC83" s="1790">
        <v>1.3871099999999998</v>
      </c>
      <c r="AD83" s="1790">
        <v>1.7591190000000001</v>
      </c>
      <c r="AE83" s="1790">
        <v>2.2577600000000002</v>
      </c>
      <c r="AF83" s="1790">
        <v>2.6037669999999999</v>
      </c>
      <c r="AG83" s="1790">
        <v>24.716961000000005</v>
      </c>
      <c r="AH83" s="2106"/>
      <c r="AI83" s="2106"/>
    </row>
    <row r="84" spans="2:35" s="758" customFormat="1" ht="21" customHeight="1" x14ac:dyDescent="0.3">
      <c r="B84" s="1745"/>
      <c r="C84" s="769" t="str">
        <f t="shared" si="4"/>
        <v/>
      </c>
      <c r="D84" s="772" t="str">
        <f t="shared" si="4"/>
        <v>Solar</v>
      </c>
      <c r="E84" s="766" t="str">
        <f t="shared" si="4"/>
        <v/>
      </c>
      <c r="F84" s="766" t="str">
        <f t="shared" si="4"/>
        <v/>
      </c>
      <c r="G84" s="766" t="str">
        <f t="shared" si="4"/>
        <v/>
      </c>
      <c r="H84" s="766" t="str">
        <f t="shared" si="5"/>
        <v/>
      </c>
      <c r="I84" s="766" t="str">
        <f t="shared" si="5"/>
        <v/>
      </c>
      <c r="J84" s="766" t="str">
        <f t="shared" si="5"/>
        <v/>
      </c>
      <c r="K84" s="766" t="str">
        <f t="shared" si="5"/>
        <v/>
      </c>
      <c r="L84" s="766" t="str">
        <f t="shared" si="5"/>
        <v/>
      </c>
      <c r="M84" s="766" t="str">
        <f t="shared" si="5"/>
        <v/>
      </c>
      <c r="N84" s="766" t="str">
        <f t="shared" si="5"/>
        <v/>
      </c>
      <c r="O84" s="766" t="str">
        <f t="shared" si="5"/>
        <v/>
      </c>
      <c r="P84" s="767" t="str">
        <f t="shared" si="5"/>
        <v/>
      </c>
      <c r="Q84" s="773">
        <f t="shared" si="6"/>
        <v>0</v>
      </c>
      <c r="R84" s="2106"/>
      <c r="S84" s="1790"/>
      <c r="T84" s="1790" t="s">
        <v>408</v>
      </c>
      <c r="U84" s="1790"/>
      <c r="V84" s="1790"/>
      <c r="W84" s="1790"/>
      <c r="X84" s="1790"/>
      <c r="Y84" s="1790"/>
      <c r="Z84" s="1790"/>
      <c r="AA84" s="1790"/>
      <c r="AB84" s="1790"/>
      <c r="AC84" s="1790"/>
      <c r="AD84" s="1790"/>
      <c r="AE84" s="1790"/>
      <c r="AF84" s="1790"/>
      <c r="AG84" s="1790"/>
      <c r="AH84" s="2106"/>
      <c r="AI84" s="2106"/>
    </row>
    <row r="85" spans="2:35" s="758" customFormat="1" ht="21" customHeight="1" x14ac:dyDescent="0.3">
      <c r="B85" s="1745"/>
      <c r="C85" s="769" t="str">
        <f t="shared" si="4"/>
        <v/>
      </c>
      <c r="D85" s="774" t="str">
        <f t="shared" si="4"/>
        <v>Eólico</v>
      </c>
      <c r="E85" s="775" t="str">
        <f t="shared" si="4"/>
        <v/>
      </c>
      <c r="F85" s="775" t="str">
        <f t="shared" si="4"/>
        <v/>
      </c>
      <c r="G85" s="775" t="str">
        <f t="shared" si="4"/>
        <v/>
      </c>
      <c r="H85" s="775" t="str">
        <f t="shared" si="5"/>
        <v/>
      </c>
      <c r="I85" s="775" t="str">
        <f t="shared" si="5"/>
        <v/>
      </c>
      <c r="J85" s="775" t="str">
        <f t="shared" si="5"/>
        <v/>
      </c>
      <c r="K85" s="775" t="str">
        <f t="shared" si="5"/>
        <v/>
      </c>
      <c r="L85" s="775" t="str">
        <f t="shared" si="5"/>
        <v/>
      </c>
      <c r="M85" s="775" t="str">
        <f t="shared" si="5"/>
        <v/>
      </c>
      <c r="N85" s="775" t="str">
        <f t="shared" si="5"/>
        <v/>
      </c>
      <c r="O85" s="775" t="str">
        <f t="shared" si="5"/>
        <v/>
      </c>
      <c r="P85" s="776" t="str">
        <f t="shared" si="5"/>
        <v/>
      </c>
      <c r="Q85" s="777">
        <f t="shared" si="6"/>
        <v>0</v>
      </c>
      <c r="R85" s="2106"/>
      <c r="S85" s="1790"/>
      <c r="T85" s="1790" t="s">
        <v>409</v>
      </c>
      <c r="U85" s="1790"/>
      <c r="V85" s="1790"/>
      <c r="W85" s="1790"/>
      <c r="X85" s="1790"/>
      <c r="Y85" s="1790"/>
      <c r="Z85" s="1790"/>
      <c r="AA85" s="1790"/>
      <c r="AB85" s="1790"/>
      <c r="AC85" s="1790"/>
      <c r="AD85" s="1790"/>
      <c r="AE85" s="1790"/>
      <c r="AF85" s="1790"/>
      <c r="AG85" s="1790"/>
      <c r="AH85" s="2106"/>
      <c r="AI85" s="2106"/>
    </row>
    <row r="86" spans="2:35" s="758" customFormat="1" ht="21" customHeight="1" x14ac:dyDescent="0.3">
      <c r="B86" s="1744">
        <f>+B82+1</f>
        <v>21</v>
      </c>
      <c r="C86" s="778" t="str">
        <f t="shared" si="4"/>
        <v>Electro Dunas S.A.A.</v>
      </c>
      <c r="D86" s="765" t="str">
        <f t="shared" si="4"/>
        <v>Hidráulico</v>
      </c>
      <c r="E86" s="779">
        <f t="shared" si="4"/>
        <v>5.0932999999999999E-2</v>
      </c>
      <c r="F86" s="779">
        <f t="shared" si="4"/>
        <v>4.7168000000000002E-2</v>
      </c>
      <c r="G86" s="779">
        <f t="shared" si="4"/>
        <v>5.1508000000000005E-2</v>
      </c>
      <c r="H86" s="779">
        <f t="shared" si="5"/>
        <v>5.2169E-2</v>
      </c>
      <c r="I86" s="779">
        <f t="shared" si="5"/>
        <v>6.5564999999999998E-2</v>
      </c>
      <c r="J86" s="779">
        <f t="shared" si="5"/>
        <v>6.6977000000000009E-2</v>
      </c>
      <c r="K86" s="779">
        <f t="shared" si="5"/>
        <v>6.5170000000000006E-2</v>
      </c>
      <c r="L86" s="779">
        <f t="shared" si="5"/>
        <v>7.3151999999999995E-2</v>
      </c>
      <c r="M86" s="779">
        <f t="shared" si="5"/>
        <v>5.7339000000000001E-2</v>
      </c>
      <c r="N86" s="779">
        <f t="shared" si="5"/>
        <v>7.1358000000000005E-2</v>
      </c>
      <c r="O86" s="779">
        <f t="shared" si="5"/>
        <v>6.1667E-2</v>
      </c>
      <c r="P86" s="780">
        <f t="shared" si="5"/>
        <v>5.9264999999999998E-2</v>
      </c>
      <c r="Q86" s="781">
        <f t="shared" si="6"/>
        <v>0.72227100000000011</v>
      </c>
      <c r="R86" s="2106"/>
      <c r="S86" s="1790"/>
      <c r="T86" s="1790" t="s">
        <v>410</v>
      </c>
      <c r="U86" s="1790"/>
      <c r="V86" s="1790"/>
      <c r="W86" s="1790"/>
      <c r="X86" s="1790"/>
      <c r="Y86" s="1790"/>
      <c r="Z86" s="1790"/>
      <c r="AA86" s="1790"/>
      <c r="AB86" s="1790"/>
      <c r="AC86" s="1790"/>
      <c r="AD86" s="1790"/>
      <c r="AE86" s="1790"/>
      <c r="AF86" s="1790"/>
      <c r="AG86" s="1790"/>
      <c r="AH86" s="2106"/>
      <c r="AI86" s="2106"/>
    </row>
    <row r="87" spans="2:35" s="758" customFormat="1" ht="21" customHeight="1" x14ac:dyDescent="0.3">
      <c r="B87" s="1745"/>
      <c r="C87" s="769" t="str">
        <f t="shared" si="4"/>
        <v/>
      </c>
      <c r="D87" s="770" t="str">
        <f t="shared" si="4"/>
        <v>Térmico</v>
      </c>
      <c r="E87" s="766">
        <f t="shared" si="4"/>
        <v>17.104140000000001</v>
      </c>
      <c r="F87" s="766">
        <f t="shared" si="4"/>
        <v>18.478809999999999</v>
      </c>
      <c r="G87" s="766">
        <f t="shared" si="4"/>
        <v>19.75076</v>
      </c>
      <c r="H87" s="766">
        <f t="shared" si="5"/>
        <v>19.125789999999999</v>
      </c>
      <c r="I87" s="766">
        <f t="shared" si="5"/>
        <v>19.749360000000003</v>
      </c>
      <c r="J87" s="766">
        <f t="shared" si="5"/>
        <v>19.212970000000002</v>
      </c>
      <c r="K87" s="766">
        <f t="shared" si="5"/>
        <v>19.769423000000003</v>
      </c>
      <c r="L87" s="766">
        <f t="shared" si="5"/>
        <v>19.741620999999999</v>
      </c>
      <c r="M87" s="766">
        <f t="shared" si="5"/>
        <v>19.170741000000003</v>
      </c>
      <c r="N87" s="766">
        <f t="shared" si="5"/>
        <v>25.242373999999998</v>
      </c>
      <c r="O87" s="766">
        <f t="shared" si="5"/>
        <v>22.726627999999998</v>
      </c>
      <c r="P87" s="767">
        <f t="shared" si="5"/>
        <v>25.820848000000002</v>
      </c>
      <c r="Q87" s="768">
        <f t="shared" si="6"/>
        <v>245.89346499999999</v>
      </c>
      <c r="R87" s="2106"/>
      <c r="S87" s="1790" t="s">
        <v>54</v>
      </c>
      <c r="T87" s="1790" t="s">
        <v>407</v>
      </c>
      <c r="U87" s="1790">
        <v>5.0932999999999999E-2</v>
      </c>
      <c r="V87" s="1790">
        <v>4.7168000000000002E-2</v>
      </c>
      <c r="W87" s="1790">
        <v>5.1508000000000005E-2</v>
      </c>
      <c r="X87" s="1790">
        <v>5.2169E-2</v>
      </c>
      <c r="Y87" s="1790">
        <v>6.5564999999999998E-2</v>
      </c>
      <c r="Z87" s="1790">
        <v>6.6977000000000009E-2</v>
      </c>
      <c r="AA87" s="1790">
        <v>6.5170000000000006E-2</v>
      </c>
      <c r="AB87" s="1790">
        <v>7.3151999999999995E-2</v>
      </c>
      <c r="AC87" s="1790">
        <v>5.7339000000000001E-2</v>
      </c>
      <c r="AD87" s="1790">
        <v>7.1358000000000005E-2</v>
      </c>
      <c r="AE87" s="1790">
        <v>6.1667E-2</v>
      </c>
      <c r="AF87" s="1790">
        <v>5.9264999999999998E-2</v>
      </c>
      <c r="AG87" s="1790">
        <v>0.72227100000000011</v>
      </c>
      <c r="AH87" s="2106"/>
      <c r="AI87" s="2106"/>
    </row>
    <row r="88" spans="2:35" s="758" customFormat="1" ht="21" customHeight="1" x14ac:dyDescent="0.3">
      <c r="B88" s="1745"/>
      <c r="C88" s="769" t="str">
        <f t="shared" si="4"/>
        <v/>
      </c>
      <c r="D88" s="772" t="str">
        <f t="shared" si="4"/>
        <v>Solar</v>
      </c>
      <c r="E88" s="766" t="str">
        <f t="shared" si="4"/>
        <v/>
      </c>
      <c r="F88" s="766" t="str">
        <f t="shared" si="4"/>
        <v/>
      </c>
      <c r="G88" s="766" t="str">
        <f t="shared" si="4"/>
        <v/>
      </c>
      <c r="H88" s="766" t="str">
        <f t="shared" si="5"/>
        <v/>
      </c>
      <c r="I88" s="766" t="str">
        <f t="shared" si="5"/>
        <v/>
      </c>
      <c r="J88" s="766" t="str">
        <f t="shared" si="5"/>
        <v/>
      </c>
      <c r="K88" s="766" t="str">
        <f t="shared" si="5"/>
        <v/>
      </c>
      <c r="L88" s="766" t="str">
        <f t="shared" si="5"/>
        <v/>
      </c>
      <c r="M88" s="766" t="str">
        <f t="shared" si="5"/>
        <v/>
      </c>
      <c r="N88" s="766" t="str">
        <f t="shared" si="5"/>
        <v/>
      </c>
      <c r="O88" s="766" t="str">
        <f t="shared" si="5"/>
        <v/>
      </c>
      <c r="P88" s="767" t="str">
        <f t="shared" si="5"/>
        <v/>
      </c>
      <c r="Q88" s="773">
        <f t="shared" si="6"/>
        <v>0</v>
      </c>
      <c r="R88" s="2106"/>
      <c r="S88" s="1790"/>
      <c r="T88" s="1790" t="s">
        <v>408</v>
      </c>
      <c r="U88" s="1790">
        <v>17.104140000000001</v>
      </c>
      <c r="V88" s="1790">
        <v>18.478809999999999</v>
      </c>
      <c r="W88" s="1790">
        <v>19.75076</v>
      </c>
      <c r="X88" s="1790">
        <v>19.125789999999999</v>
      </c>
      <c r="Y88" s="1790">
        <v>19.749360000000003</v>
      </c>
      <c r="Z88" s="1790">
        <v>19.212970000000002</v>
      </c>
      <c r="AA88" s="1790">
        <v>19.769423000000003</v>
      </c>
      <c r="AB88" s="1790">
        <v>19.741620999999999</v>
      </c>
      <c r="AC88" s="1790">
        <v>19.170741000000003</v>
      </c>
      <c r="AD88" s="1790">
        <v>25.242373999999998</v>
      </c>
      <c r="AE88" s="1790">
        <v>22.726627999999998</v>
      </c>
      <c r="AF88" s="1790">
        <v>25.820848000000002</v>
      </c>
      <c r="AG88" s="1790">
        <v>245.89346499999999</v>
      </c>
      <c r="AH88" s="2106"/>
      <c r="AI88" s="2106"/>
    </row>
    <row r="89" spans="2:35" s="758" customFormat="1" ht="21" customHeight="1" x14ac:dyDescent="0.3">
      <c r="B89" s="1745"/>
      <c r="C89" s="769" t="str">
        <f t="shared" si="4"/>
        <v/>
      </c>
      <c r="D89" s="774" t="str">
        <f t="shared" si="4"/>
        <v>Eólico</v>
      </c>
      <c r="E89" s="775" t="str">
        <f t="shared" si="4"/>
        <v/>
      </c>
      <c r="F89" s="775" t="str">
        <f t="shared" si="4"/>
        <v/>
      </c>
      <c r="G89" s="775" t="str">
        <f t="shared" si="4"/>
        <v/>
      </c>
      <c r="H89" s="775" t="str">
        <f t="shared" si="5"/>
        <v/>
      </c>
      <c r="I89" s="775" t="str">
        <f t="shared" si="5"/>
        <v/>
      </c>
      <c r="J89" s="775" t="str">
        <f t="shared" si="5"/>
        <v/>
      </c>
      <c r="K89" s="775" t="str">
        <f t="shared" si="5"/>
        <v/>
      </c>
      <c r="L89" s="775" t="str">
        <f t="shared" si="5"/>
        <v/>
      </c>
      <c r="M89" s="775" t="str">
        <f t="shared" si="5"/>
        <v/>
      </c>
      <c r="N89" s="775" t="str">
        <f t="shared" si="5"/>
        <v/>
      </c>
      <c r="O89" s="775" t="str">
        <f t="shared" si="5"/>
        <v/>
      </c>
      <c r="P89" s="776" t="str">
        <f t="shared" si="5"/>
        <v/>
      </c>
      <c r="Q89" s="777">
        <f t="shared" si="6"/>
        <v>0</v>
      </c>
      <c r="R89" s="2106"/>
      <c r="S89" s="1790"/>
      <c r="T89" s="1790" t="s">
        <v>409</v>
      </c>
      <c r="U89" s="1790"/>
      <c r="V89" s="1790"/>
      <c r="W89" s="1790"/>
      <c r="X89" s="1790"/>
      <c r="Y89" s="1790"/>
      <c r="Z89" s="1790"/>
      <c r="AA89" s="1790"/>
      <c r="AB89" s="1790"/>
      <c r="AC89" s="1790"/>
      <c r="AD89" s="1790"/>
      <c r="AE89" s="1790"/>
      <c r="AF89" s="1790"/>
      <c r="AG89" s="1790"/>
      <c r="AH89" s="2106"/>
      <c r="AI89" s="2106"/>
    </row>
    <row r="90" spans="2:35" s="758" customFormat="1" ht="21" customHeight="1" x14ac:dyDescent="0.3">
      <c r="B90" s="1744">
        <f>+B86+1</f>
        <v>22</v>
      </c>
      <c r="C90" s="778" t="str">
        <f t="shared" si="4"/>
        <v>Electro Oriente S. A.</v>
      </c>
      <c r="D90" s="765" t="str">
        <f t="shared" si="4"/>
        <v>Hidráulico</v>
      </c>
      <c r="E90" s="779">
        <f t="shared" si="4"/>
        <v>11.961499</v>
      </c>
      <c r="F90" s="779">
        <f t="shared" si="4"/>
        <v>11.041064</v>
      </c>
      <c r="G90" s="779">
        <f t="shared" si="4"/>
        <v>12.601889</v>
      </c>
      <c r="H90" s="779">
        <f t="shared" si="5"/>
        <v>10.560092000000001</v>
      </c>
      <c r="I90" s="779">
        <f t="shared" si="5"/>
        <v>10.949747999999998</v>
      </c>
      <c r="J90" s="779">
        <f t="shared" si="5"/>
        <v>8.2366779999999995</v>
      </c>
      <c r="K90" s="779">
        <f t="shared" si="5"/>
        <v>7.18208</v>
      </c>
      <c r="L90" s="779">
        <f t="shared" si="5"/>
        <v>6.9554460000000011</v>
      </c>
      <c r="M90" s="779">
        <f t="shared" si="5"/>
        <v>6.4609589999999999</v>
      </c>
      <c r="N90" s="779">
        <f t="shared" si="5"/>
        <v>7.9017059999999999</v>
      </c>
      <c r="O90" s="779">
        <f t="shared" si="5"/>
        <v>9.8331520000000001</v>
      </c>
      <c r="P90" s="780">
        <f t="shared" si="5"/>
        <v>9.721566000000001</v>
      </c>
      <c r="Q90" s="781">
        <f t="shared" si="6"/>
        <v>113.405879</v>
      </c>
      <c r="R90" s="2106"/>
      <c r="S90" s="1790"/>
      <c r="T90" s="1790" t="s">
        <v>410</v>
      </c>
      <c r="U90" s="1790"/>
      <c r="V90" s="1790"/>
      <c r="W90" s="1790"/>
      <c r="X90" s="1790"/>
      <c r="Y90" s="1790"/>
      <c r="Z90" s="1790"/>
      <c r="AA90" s="1790"/>
      <c r="AB90" s="1790"/>
      <c r="AC90" s="1790"/>
      <c r="AD90" s="1790"/>
      <c r="AE90" s="1790"/>
      <c r="AF90" s="1790"/>
      <c r="AG90" s="1790"/>
      <c r="AH90" s="2106"/>
      <c r="AI90" s="2106"/>
    </row>
    <row r="91" spans="2:35" s="758" customFormat="1" ht="21" customHeight="1" x14ac:dyDescent="0.3">
      <c r="B91" s="1745"/>
      <c r="C91" s="769" t="str">
        <f t="shared" si="4"/>
        <v/>
      </c>
      <c r="D91" s="770" t="str">
        <f t="shared" si="4"/>
        <v>Térmico</v>
      </c>
      <c r="E91" s="766">
        <f t="shared" si="4"/>
        <v>4.577731</v>
      </c>
      <c r="F91" s="766">
        <f t="shared" si="4"/>
        <v>5.6897900000000012</v>
      </c>
      <c r="G91" s="766">
        <f t="shared" si="4"/>
        <v>6.2951300000000012</v>
      </c>
      <c r="H91" s="766">
        <f t="shared" si="5"/>
        <v>7.4189640000000017</v>
      </c>
      <c r="I91" s="766">
        <f t="shared" si="5"/>
        <v>6.6012190000000013</v>
      </c>
      <c r="J91" s="766">
        <f t="shared" si="5"/>
        <v>5.6304169999999996</v>
      </c>
      <c r="K91" s="766">
        <f t="shared" ref="K91:P133" si="7">IF(AA92="","",AA92)</f>
        <v>4.7814230000000002</v>
      </c>
      <c r="L91" s="766">
        <f t="shared" si="7"/>
        <v>4.9041889999999997</v>
      </c>
      <c r="M91" s="766">
        <f t="shared" si="7"/>
        <v>6.4628240000000012</v>
      </c>
      <c r="N91" s="766">
        <f t="shared" si="7"/>
        <v>6.5290000000000008</v>
      </c>
      <c r="O91" s="766">
        <f t="shared" si="7"/>
        <v>6.2347419999999998</v>
      </c>
      <c r="P91" s="767">
        <f t="shared" si="7"/>
        <v>5.6136510000000008</v>
      </c>
      <c r="Q91" s="768">
        <f t="shared" si="6"/>
        <v>70.739080000000016</v>
      </c>
      <c r="R91" s="2106"/>
      <c r="S91" s="1790" t="s">
        <v>56</v>
      </c>
      <c r="T91" s="1790" t="s">
        <v>407</v>
      </c>
      <c r="U91" s="1790">
        <v>11.961499</v>
      </c>
      <c r="V91" s="1790">
        <v>11.041064</v>
      </c>
      <c r="W91" s="1790">
        <v>12.601889</v>
      </c>
      <c r="X91" s="1790">
        <v>10.560092000000001</v>
      </c>
      <c r="Y91" s="1790">
        <v>10.949747999999998</v>
      </c>
      <c r="Z91" s="1790">
        <v>8.2366779999999995</v>
      </c>
      <c r="AA91" s="1790">
        <v>7.18208</v>
      </c>
      <c r="AB91" s="1790">
        <v>6.9554460000000011</v>
      </c>
      <c r="AC91" s="1790">
        <v>6.4609589999999999</v>
      </c>
      <c r="AD91" s="1790">
        <v>7.9017059999999999</v>
      </c>
      <c r="AE91" s="1790">
        <v>9.8331520000000001</v>
      </c>
      <c r="AF91" s="1790">
        <v>9.721566000000001</v>
      </c>
      <c r="AG91" s="1790">
        <v>113.405879</v>
      </c>
      <c r="AH91" s="2106"/>
      <c r="AI91" s="2106"/>
    </row>
    <row r="92" spans="2:35" s="758" customFormat="1" ht="21" customHeight="1" x14ac:dyDescent="0.3">
      <c r="B92" s="1745"/>
      <c r="C92" s="769" t="str">
        <f t="shared" si="4"/>
        <v/>
      </c>
      <c r="D92" s="772" t="str">
        <f t="shared" si="4"/>
        <v>Solar</v>
      </c>
      <c r="E92" s="766" t="str">
        <f t="shared" si="4"/>
        <v/>
      </c>
      <c r="F92" s="766" t="str">
        <f t="shared" si="4"/>
        <v/>
      </c>
      <c r="G92" s="766" t="str">
        <f t="shared" si="4"/>
        <v/>
      </c>
      <c r="H92" s="766" t="str">
        <f t="shared" si="4"/>
        <v/>
      </c>
      <c r="I92" s="766" t="str">
        <f t="shared" si="4"/>
        <v/>
      </c>
      <c r="J92" s="766" t="str">
        <f t="shared" si="4"/>
        <v/>
      </c>
      <c r="K92" s="766" t="str">
        <f t="shared" si="7"/>
        <v/>
      </c>
      <c r="L92" s="766" t="str">
        <f t="shared" si="7"/>
        <v/>
      </c>
      <c r="M92" s="766" t="str">
        <f t="shared" si="7"/>
        <v/>
      </c>
      <c r="N92" s="766" t="str">
        <f t="shared" si="7"/>
        <v/>
      </c>
      <c r="O92" s="766" t="str">
        <f t="shared" si="7"/>
        <v/>
      </c>
      <c r="P92" s="767" t="str">
        <f t="shared" si="7"/>
        <v/>
      </c>
      <c r="Q92" s="773">
        <f t="shared" si="6"/>
        <v>0</v>
      </c>
      <c r="R92" s="2106"/>
      <c r="S92" s="1790"/>
      <c r="T92" s="1790" t="s">
        <v>408</v>
      </c>
      <c r="U92" s="1790">
        <v>4.577731</v>
      </c>
      <c r="V92" s="1790">
        <v>5.6897900000000012</v>
      </c>
      <c r="W92" s="1790">
        <v>6.2951300000000012</v>
      </c>
      <c r="X92" s="1790">
        <v>7.4189640000000017</v>
      </c>
      <c r="Y92" s="1790">
        <v>6.6012190000000013</v>
      </c>
      <c r="Z92" s="1790">
        <v>5.6304169999999996</v>
      </c>
      <c r="AA92" s="1790">
        <v>4.7814230000000002</v>
      </c>
      <c r="AB92" s="1790">
        <v>4.9041889999999997</v>
      </c>
      <c r="AC92" s="1790">
        <v>6.4628240000000012</v>
      </c>
      <c r="AD92" s="1790">
        <v>6.5290000000000008</v>
      </c>
      <c r="AE92" s="1790">
        <v>6.2347419999999998</v>
      </c>
      <c r="AF92" s="1790">
        <v>5.6136510000000008</v>
      </c>
      <c r="AG92" s="1790">
        <v>70.739080000000016</v>
      </c>
      <c r="AH92" s="2106"/>
      <c r="AI92" s="2106"/>
    </row>
    <row r="93" spans="2:35" s="758" customFormat="1" ht="21" customHeight="1" x14ac:dyDescent="0.3">
      <c r="B93" s="1745"/>
      <c r="C93" s="769" t="str">
        <f t="shared" si="4"/>
        <v/>
      </c>
      <c r="D93" s="774" t="str">
        <f t="shared" si="4"/>
        <v>Eólico</v>
      </c>
      <c r="E93" s="775" t="str">
        <f t="shared" si="4"/>
        <v/>
      </c>
      <c r="F93" s="775" t="str">
        <f t="shared" si="4"/>
        <v/>
      </c>
      <c r="G93" s="775" t="str">
        <f t="shared" si="4"/>
        <v/>
      </c>
      <c r="H93" s="775" t="str">
        <f t="shared" si="4"/>
        <v/>
      </c>
      <c r="I93" s="775" t="str">
        <f t="shared" si="4"/>
        <v/>
      </c>
      <c r="J93" s="775" t="str">
        <f t="shared" si="4"/>
        <v/>
      </c>
      <c r="K93" s="775" t="str">
        <f t="shared" si="7"/>
        <v/>
      </c>
      <c r="L93" s="775" t="str">
        <f t="shared" si="7"/>
        <v/>
      </c>
      <c r="M93" s="775" t="str">
        <f t="shared" si="7"/>
        <v/>
      </c>
      <c r="N93" s="775" t="str">
        <f t="shared" si="7"/>
        <v/>
      </c>
      <c r="O93" s="775" t="str">
        <f t="shared" si="7"/>
        <v/>
      </c>
      <c r="P93" s="776" t="str">
        <f t="shared" si="7"/>
        <v/>
      </c>
      <c r="Q93" s="777">
        <f t="shared" si="6"/>
        <v>0</v>
      </c>
      <c r="R93" s="2106"/>
      <c r="S93" s="1790"/>
      <c r="T93" s="1790" t="s">
        <v>409</v>
      </c>
      <c r="U93" s="1790"/>
      <c r="V93" s="1790"/>
      <c r="W93" s="1790"/>
      <c r="X93" s="1790"/>
      <c r="Y93" s="1790"/>
      <c r="Z93" s="1790"/>
      <c r="AA93" s="1790"/>
      <c r="AB93" s="1790"/>
      <c r="AC93" s="1790"/>
      <c r="AD93" s="1790"/>
      <c r="AE93" s="1790"/>
      <c r="AF93" s="1790"/>
      <c r="AG93" s="1790"/>
      <c r="AH93" s="2106"/>
      <c r="AI93" s="2106"/>
    </row>
    <row r="94" spans="2:35" s="758" customFormat="1" ht="21" customHeight="1" x14ac:dyDescent="0.3">
      <c r="B94" s="1744">
        <f>+B90+1</f>
        <v>23</v>
      </c>
      <c r="C94" s="778" t="str">
        <f t="shared" si="4"/>
        <v>Electro Puno S.A.A.</v>
      </c>
      <c r="D94" s="765" t="str">
        <f t="shared" si="4"/>
        <v>Hidráulico</v>
      </c>
      <c r="E94" s="779">
        <f t="shared" si="4"/>
        <v>1.2233200000000002</v>
      </c>
      <c r="F94" s="779">
        <f t="shared" si="4"/>
        <v>1.0346000000000002</v>
      </c>
      <c r="G94" s="779">
        <f t="shared" si="4"/>
        <v>1.7838590000000001</v>
      </c>
      <c r="H94" s="779">
        <f t="shared" si="4"/>
        <v>1.8153200000000003</v>
      </c>
      <c r="I94" s="779">
        <f t="shared" si="4"/>
        <v>1.62818</v>
      </c>
      <c r="J94" s="779">
        <f t="shared" si="4"/>
        <v>0.86804100000000006</v>
      </c>
      <c r="K94" s="779">
        <f t="shared" si="7"/>
        <v>0.67718999999999996</v>
      </c>
      <c r="L94" s="779">
        <f t="shared" si="7"/>
        <v>0.44447999999999999</v>
      </c>
      <c r="M94" s="779">
        <f t="shared" si="7"/>
        <v>0.25167</v>
      </c>
      <c r="N94" s="779">
        <f t="shared" si="7"/>
        <v>0.26062000000000002</v>
      </c>
      <c r="O94" s="779">
        <f t="shared" si="7"/>
        <v>0.23455000000000001</v>
      </c>
      <c r="P94" s="780">
        <f t="shared" si="7"/>
        <v>1.18011</v>
      </c>
      <c r="Q94" s="781">
        <f t="shared" si="6"/>
        <v>11.40194</v>
      </c>
      <c r="R94" s="2106"/>
      <c r="S94" s="1790"/>
      <c r="T94" s="1790" t="s">
        <v>410</v>
      </c>
      <c r="U94" s="1790"/>
      <c r="V94" s="1790"/>
      <c r="W94" s="1790"/>
      <c r="X94" s="1790"/>
      <c r="Y94" s="1790"/>
      <c r="Z94" s="1790"/>
      <c r="AA94" s="1790"/>
      <c r="AB94" s="1790"/>
      <c r="AC94" s="1790"/>
      <c r="AD94" s="1790"/>
      <c r="AE94" s="1790"/>
      <c r="AF94" s="1790"/>
      <c r="AG94" s="1790"/>
      <c r="AH94" s="2106"/>
      <c r="AI94" s="2106"/>
    </row>
    <row r="95" spans="2:35" s="758" customFormat="1" ht="21" customHeight="1" x14ac:dyDescent="0.3">
      <c r="B95" s="1745"/>
      <c r="C95" s="769" t="str">
        <f t="shared" si="4"/>
        <v/>
      </c>
      <c r="D95" s="770" t="str">
        <f t="shared" si="4"/>
        <v>Térmico</v>
      </c>
      <c r="E95" s="766">
        <f t="shared" si="4"/>
        <v>0</v>
      </c>
      <c r="F95" s="766">
        <f t="shared" si="4"/>
        <v>0</v>
      </c>
      <c r="G95" s="766">
        <f t="shared" si="4"/>
        <v>0</v>
      </c>
      <c r="H95" s="766">
        <f t="shared" si="4"/>
        <v>0</v>
      </c>
      <c r="I95" s="766">
        <f t="shared" si="4"/>
        <v>0</v>
      </c>
      <c r="J95" s="766" t="str">
        <f t="shared" si="4"/>
        <v/>
      </c>
      <c r="K95" s="766">
        <f t="shared" si="7"/>
        <v>0</v>
      </c>
      <c r="L95" s="766">
        <f t="shared" si="7"/>
        <v>0</v>
      </c>
      <c r="M95" s="766">
        <f t="shared" si="7"/>
        <v>0</v>
      </c>
      <c r="N95" s="766">
        <f t="shared" si="7"/>
        <v>0</v>
      </c>
      <c r="O95" s="766">
        <f t="shared" si="7"/>
        <v>0</v>
      </c>
      <c r="P95" s="767">
        <f t="shared" si="7"/>
        <v>0</v>
      </c>
      <c r="Q95" s="768">
        <f t="shared" si="6"/>
        <v>0</v>
      </c>
      <c r="R95" s="2106"/>
      <c r="S95" s="1790" t="s">
        <v>58</v>
      </c>
      <c r="T95" s="1790" t="s">
        <v>407</v>
      </c>
      <c r="U95" s="1790">
        <v>1.2233200000000002</v>
      </c>
      <c r="V95" s="1790">
        <v>1.0346000000000002</v>
      </c>
      <c r="W95" s="1790">
        <v>1.7838590000000001</v>
      </c>
      <c r="X95" s="1790">
        <v>1.8153200000000003</v>
      </c>
      <c r="Y95" s="1790">
        <v>1.62818</v>
      </c>
      <c r="Z95" s="1790">
        <v>0.86804100000000006</v>
      </c>
      <c r="AA95" s="1790">
        <v>0.67718999999999996</v>
      </c>
      <c r="AB95" s="1790">
        <v>0.44447999999999999</v>
      </c>
      <c r="AC95" s="1790">
        <v>0.25167</v>
      </c>
      <c r="AD95" s="1790">
        <v>0.26062000000000002</v>
      </c>
      <c r="AE95" s="1790">
        <v>0.23455000000000001</v>
      </c>
      <c r="AF95" s="1790">
        <v>1.18011</v>
      </c>
      <c r="AG95" s="1790">
        <v>11.40194</v>
      </c>
      <c r="AH95" s="2106"/>
      <c r="AI95" s="2106"/>
    </row>
    <row r="96" spans="2:35" s="758" customFormat="1" ht="21" customHeight="1" x14ac:dyDescent="0.3">
      <c r="B96" s="1745"/>
      <c r="C96" s="769" t="str">
        <f t="shared" si="4"/>
        <v/>
      </c>
      <c r="D96" s="772" t="str">
        <f t="shared" si="4"/>
        <v>Solar</v>
      </c>
      <c r="E96" s="766">
        <f t="shared" si="4"/>
        <v>1.8772999999999998E-2</v>
      </c>
      <c r="F96" s="766">
        <f t="shared" si="4"/>
        <v>1.7922E-2</v>
      </c>
      <c r="G96" s="766">
        <f t="shared" si="4"/>
        <v>1.8985999999999999E-2</v>
      </c>
      <c r="H96" s="766">
        <f t="shared" si="4"/>
        <v>1.8541000000000002E-2</v>
      </c>
      <c r="I96" s="766">
        <f t="shared" si="4"/>
        <v>1.9443000000000002E-2</v>
      </c>
      <c r="J96" s="766">
        <f t="shared" si="4"/>
        <v>1.8733E-2</v>
      </c>
      <c r="K96" s="766">
        <f t="shared" si="7"/>
        <v>1.8692E-2</v>
      </c>
      <c r="L96" s="766">
        <f t="shared" si="7"/>
        <v>1.9440000000000002E-2</v>
      </c>
      <c r="M96" s="766">
        <f t="shared" si="7"/>
        <v>1.8369E-2</v>
      </c>
      <c r="N96" s="766">
        <f t="shared" si="7"/>
        <v>1.9571000000000002E-2</v>
      </c>
      <c r="O96" s="766">
        <f t="shared" si="7"/>
        <v>1.9658999999999999E-2</v>
      </c>
      <c r="P96" s="767">
        <f t="shared" si="7"/>
        <v>1.9658999999999999E-2</v>
      </c>
      <c r="Q96" s="773">
        <f t="shared" si="6"/>
        <v>0.22778800000000002</v>
      </c>
      <c r="R96" s="2106"/>
      <c r="S96" s="1790"/>
      <c r="T96" s="1790" t="s">
        <v>408</v>
      </c>
      <c r="U96" s="1790">
        <v>0</v>
      </c>
      <c r="V96" s="1790">
        <v>0</v>
      </c>
      <c r="W96" s="1790">
        <v>0</v>
      </c>
      <c r="X96" s="1790">
        <v>0</v>
      </c>
      <c r="Y96" s="1790">
        <v>0</v>
      </c>
      <c r="Z96" s="1790"/>
      <c r="AA96" s="1790">
        <v>0</v>
      </c>
      <c r="AB96" s="1790">
        <v>0</v>
      </c>
      <c r="AC96" s="1790">
        <v>0</v>
      </c>
      <c r="AD96" s="1790">
        <v>0</v>
      </c>
      <c r="AE96" s="1790">
        <v>0</v>
      </c>
      <c r="AF96" s="1790">
        <v>0</v>
      </c>
      <c r="AG96" s="1790">
        <v>0</v>
      </c>
      <c r="AH96" s="2106"/>
      <c r="AI96" s="2106"/>
    </row>
    <row r="97" spans="2:35" s="758" customFormat="1" ht="21" customHeight="1" x14ac:dyDescent="0.3">
      <c r="B97" s="1745"/>
      <c r="C97" s="769" t="str">
        <f t="shared" si="4"/>
        <v/>
      </c>
      <c r="D97" s="774" t="str">
        <f t="shared" si="4"/>
        <v>Eólico</v>
      </c>
      <c r="E97" s="775" t="str">
        <f t="shared" si="4"/>
        <v/>
      </c>
      <c r="F97" s="775" t="str">
        <f t="shared" si="4"/>
        <v/>
      </c>
      <c r="G97" s="775" t="str">
        <f t="shared" si="4"/>
        <v/>
      </c>
      <c r="H97" s="775" t="str">
        <f t="shared" si="4"/>
        <v/>
      </c>
      <c r="I97" s="775" t="str">
        <f t="shared" ref="I97:M160" si="8">IF(Y98="","",Y98)</f>
        <v/>
      </c>
      <c r="J97" s="775" t="str">
        <f t="shared" si="8"/>
        <v/>
      </c>
      <c r="K97" s="775" t="str">
        <f t="shared" si="7"/>
        <v/>
      </c>
      <c r="L97" s="775" t="str">
        <f t="shared" si="7"/>
        <v/>
      </c>
      <c r="M97" s="775" t="str">
        <f t="shared" si="7"/>
        <v/>
      </c>
      <c r="N97" s="775" t="str">
        <f t="shared" si="7"/>
        <v/>
      </c>
      <c r="O97" s="775" t="str">
        <f t="shared" si="7"/>
        <v/>
      </c>
      <c r="P97" s="776" t="str">
        <f t="shared" si="7"/>
        <v/>
      </c>
      <c r="Q97" s="777">
        <f t="shared" si="6"/>
        <v>0</v>
      </c>
      <c r="R97" s="2106"/>
      <c r="S97" s="1790"/>
      <c r="T97" s="1790" t="s">
        <v>409</v>
      </c>
      <c r="U97" s="1790">
        <v>1.8772999999999998E-2</v>
      </c>
      <c r="V97" s="1790">
        <v>1.7922E-2</v>
      </c>
      <c r="W97" s="1790">
        <v>1.8985999999999999E-2</v>
      </c>
      <c r="X97" s="1790">
        <v>1.8541000000000002E-2</v>
      </c>
      <c r="Y97" s="1790">
        <v>1.9443000000000002E-2</v>
      </c>
      <c r="Z97" s="1790">
        <v>1.8733E-2</v>
      </c>
      <c r="AA97" s="1790">
        <v>1.8692E-2</v>
      </c>
      <c r="AB97" s="1790">
        <v>1.9440000000000002E-2</v>
      </c>
      <c r="AC97" s="1790">
        <v>1.8369E-2</v>
      </c>
      <c r="AD97" s="1790">
        <v>1.9571000000000002E-2</v>
      </c>
      <c r="AE97" s="1790">
        <v>1.9658999999999999E-2</v>
      </c>
      <c r="AF97" s="1790">
        <v>1.9658999999999999E-2</v>
      </c>
      <c r="AG97" s="1790">
        <v>0.22778800000000002</v>
      </c>
      <c r="AH97" s="2106"/>
      <c r="AI97" s="2106"/>
    </row>
    <row r="98" spans="2:35" s="758" customFormat="1" ht="21" customHeight="1" x14ac:dyDescent="0.3">
      <c r="B98" s="1744">
        <f>+B94+1</f>
        <v>24</v>
      </c>
      <c r="C98" s="778" t="str">
        <f t="shared" ref="C98:H140" si="9">IF(S99="","",S99)</f>
        <v>Electro Sur Este S.A.A.</v>
      </c>
      <c r="D98" s="765" t="str">
        <f t="shared" si="9"/>
        <v>Hidráulico</v>
      </c>
      <c r="E98" s="779">
        <f t="shared" si="9"/>
        <v>5.8323579999999993</v>
      </c>
      <c r="F98" s="779">
        <f t="shared" si="9"/>
        <v>5.5399179999999992</v>
      </c>
      <c r="G98" s="779">
        <f t="shared" si="9"/>
        <v>5.7972159999999997</v>
      </c>
      <c r="H98" s="779">
        <f t="shared" si="9"/>
        <v>5.6423120000000013</v>
      </c>
      <c r="I98" s="779">
        <f t="shared" si="8"/>
        <v>5.4276279999999995</v>
      </c>
      <c r="J98" s="779">
        <f t="shared" si="8"/>
        <v>4.4690340000000006</v>
      </c>
      <c r="K98" s="779">
        <f t="shared" si="7"/>
        <v>4.2943330000000008</v>
      </c>
      <c r="L98" s="779">
        <f t="shared" si="7"/>
        <v>3.8339099999999999</v>
      </c>
      <c r="M98" s="779">
        <f t="shared" si="7"/>
        <v>3.2155689999999999</v>
      </c>
      <c r="N98" s="779">
        <f t="shared" si="7"/>
        <v>3.4448530000000006</v>
      </c>
      <c r="O98" s="779">
        <f t="shared" si="7"/>
        <v>4.1339639999999997</v>
      </c>
      <c r="P98" s="780">
        <f t="shared" si="7"/>
        <v>5.3841109999999999</v>
      </c>
      <c r="Q98" s="781">
        <f t="shared" si="6"/>
        <v>57.015206000000006</v>
      </c>
      <c r="R98" s="2106"/>
      <c r="S98" s="1790"/>
      <c r="T98" s="1790" t="s">
        <v>410</v>
      </c>
      <c r="U98" s="1790"/>
      <c r="V98" s="1790"/>
      <c r="W98" s="1790"/>
      <c r="X98" s="1790"/>
      <c r="Y98" s="1790"/>
      <c r="Z98" s="1790"/>
      <c r="AA98" s="1790"/>
      <c r="AB98" s="1790"/>
      <c r="AC98" s="1790"/>
      <c r="AD98" s="1790"/>
      <c r="AE98" s="1790"/>
      <c r="AF98" s="1790"/>
      <c r="AG98" s="1790"/>
      <c r="AH98" s="2106"/>
      <c r="AI98" s="2106"/>
    </row>
    <row r="99" spans="2:35" s="758" customFormat="1" ht="21" customHeight="1" x14ac:dyDescent="0.3">
      <c r="B99" s="1745"/>
      <c r="C99" s="769" t="str">
        <f t="shared" si="9"/>
        <v/>
      </c>
      <c r="D99" s="770" t="str">
        <f t="shared" si="9"/>
        <v>Térmico</v>
      </c>
      <c r="E99" s="766">
        <f t="shared" si="9"/>
        <v>7.3700000000000002E-4</v>
      </c>
      <c r="F99" s="766">
        <f t="shared" si="9"/>
        <v>2.4100000000000002E-3</v>
      </c>
      <c r="G99" s="766">
        <f t="shared" si="9"/>
        <v>9.77E-4</v>
      </c>
      <c r="H99" s="766">
        <f t="shared" si="9"/>
        <v>0</v>
      </c>
      <c r="I99" s="766">
        <f t="shared" si="8"/>
        <v>5.5700000000000009E-4</v>
      </c>
      <c r="J99" s="766">
        <f t="shared" si="8"/>
        <v>0</v>
      </c>
      <c r="K99" s="766">
        <f t="shared" si="7"/>
        <v>0</v>
      </c>
      <c r="L99" s="766">
        <f t="shared" si="7"/>
        <v>0</v>
      </c>
      <c r="M99" s="766">
        <f t="shared" si="7"/>
        <v>0</v>
      </c>
      <c r="N99" s="766">
        <f t="shared" si="7"/>
        <v>1.63E-4</v>
      </c>
      <c r="O99" s="766">
        <f t="shared" si="7"/>
        <v>0</v>
      </c>
      <c r="P99" s="767">
        <f t="shared" si="7"/>
        <v>1.3080000000000001E-3</v>
      </c>
      <c r="Q99" s="768">
        <f t="shared" si="6"/>
        <v>6.1520000000000012E-3</v>
      </c>
      <c r="R99" s="2106"/>
      <c r="S99" s="1790" t="s">
        <v>60</v>
      </c>
      <c r="T99" s="1790" t="s">
        <v>407</v>
      </c>
      <c r="U99" s="1790">
        <v>5.8323579999999993</v>
      </c>
      <c r="V99" s="1790">
        <v>5.5399179999999992</v>
      </c>
      <c r="W99" s="1790">
        <v>5.7972159999999997</v>
      </c>
      <c r="X99" s="1790">
        <v>5.6423120000000013</v>
      </c>
      <c r="Y99" s="1790">
        <v>5.4276279999999995</v>
      </c>
      <c r="Z99" s="1790">
        <v>4.4690340000000006</v>
      </c>
      <c r="AA99" s="1790">
        <v>4.2943330000000008</v>
      </c>
      <c r="AB99" s="1790">
        <v>3.8339099999999999</v>
      </c>
      <c r="AC99" s="1790">
        <v>3.2155689999999999</v>
      </c>
      <c r="AD99" s="1790">
        <v>3.4448530000000006</v>
      </c>
      <c r="AE99" s="1790">
        <v>4.1339639999999997</v>
      </c>
      <c r="AF99" s="1790">
        <v>5.3841109999999999</v>
      </c>
      <c r="AG99" s="1790">
        <v>57.015206000000006</v>
      </c>
      <c r="AH99" s="2106"/>
      <c r="AI99" s="2106"/>
    </row>
    <row r="100" spans="2:35" s="758" customFormat="1" ht="21" customHeight="1" x14ac:dyDescent="0.3">
      <c r="B100" s="1745"/>
      <c r="C100" s="769" t="str">
        <f t="shared" si="9"/>
        <v/>
      </c>
      <c r="D100" s="772" t="str">
        <f t="shared" si="9"/>
        <v>Solar</v>
      </c>
      <c r="E100" s="766" t="str">
        <f t="shared" si="9"/>
        <v/>
      </c>
      <c r="F100" s="766" t="str">
        <f t="shared" si="9"/>
        <v/>
      </c>
      <c r="G100" s="766" t="str">
        <f t="shared" si="9"/>
        <v/>
      </c>
      <c r="H100" s="766" t="str">
        <f t="shared" si="9"/>
        <v/>
      </c>
      <c r="I100" s="766" t="str">
        <f t="shared" si="8"/>
        <v/>
      </c>
      <c r="J100" s="766" t="str">
        <f t="shared" si="8"/>
        <v/>
      </c>
      <c r="K100" s="766" t="str">
        <f t="shared" si="7"/>
        <v/>
      </c>
      <c r="L100" s="766" t="str">
        <f t="shared" si="7"/>
        <v/>
      </c>
      <c r="M100" s="766" t="str">
        <f t="shared" si="7"/>
        <v/>
      </c>
      <c r="N100" s="766" t="str">
        <f t="shared" si="7"/>
        <v/>
      </c>
      <c r="O100" s="766" t="str">
        <f t="shared" si="7"/>
        <v/>
      </c>
      <c r="P100" s="767" t="str">
        <f t="shared" si="7"/>
        <v/>
      </c>
      <c r="Q100" s="773">
        <f t="shared" si="6"/>
        <v>0</v>
      </c>
      <c r="R100" s="2106"/>
      <c r="S100" s="1790"/>
      <c r="T100" s="1790" t="s">
        <v>408</v>
      </c>
      <c r="U100" s="1790">
        <v>7.3700000000000002E-4</v>
      </c>
      <c r="V100" s="1790">
        <v>2.4100000000000002E-3</v>
      </c>
      <c r="W100" s="1790">
        <v>9.77E-4</v>
      </c>
      <c r="X100" s="1790">
        <v>0</v>
      </c>
      <c r="Y100" s="1790">
        <v>5.5700000000000009E-4</v>
      </c>
      <c r="Z100" s="1790">
        <v>0</v>
      </c>
      <c r="AA100" s="1790">
        <v>0</v>
      </c>
      <c r="AB100" s="1790">
        <v>0</v>
      </c>
      <c r="AC100" s="1790">
        <v>0</v>
      </c>
      <c r="AD100" s="1790">
        <v>1.63E-4</v>
      </c>
      <c r="AE100" s="1790">
        <v>0</v>
      </c>
      <c r="AF100" s="1790">
        <v>1.3080000000000001E-3</v>
      </c>
      <c r="AG100" s="1790">
        <v>6.1520000000000012E-3</v>
      </c>
      <c r="AH100" s="2106"/>
      <c r="AI100" s="2106"/>
    </row>
    <row r="101" spans="2:35" s="758" customFormat="1" ht="21" customHeight="1" x14ac:dyDescent="0.3">
      <c r="B101" s="1745"/>
      <c r="C101" s="769" t="str">
        <f t="shared" si="9"/>
        <v/>
      </c>
      <c r="D101" s="774" t="str">
        <f t="shared" si="9"/>
        <v>Eólico</v>
      </c>
      <c r="E101" s="775" t="str">
        <f t="shared" si="9"/>
        <v/>
      </c>
      <c r="F101" s="775" t="str">
        <f t="shared" si="9"/>
        <v/>
      </c>
      <c r="G101" s="775" t="str">
        <f t="shared" si="9"/>
        <v/>
      </c>
      <c r="H101" s="775" t="str">
        <f t="shared" si="9"/>
        <v/>
      </c>
      <c r="I101" s="775" t="str">
        <f t="shared" si="8"/>
        <v/>
      </c>
      <c r="J101" s="775" t="str">
        <f t="shared" si="8"/>
        <v/>
      </c>
      <c r="K101" s="775" t="str">
        <f t="shared" si="7"/>
        <v/>
      </c>
      <c r="L101" s="775" t="str">
        <f t="shared" si="7"/>
        <v/>
      </c>
      <c r="M101" s="775" t="str">
        <f t="shared" si="7"/>
        <v/>
      </c>
      <c r="N101" s="775" t="str">
        <f t="shared" si="7"/>
        <v/>
      </c>
      <c r="O101" s="775" t="str">
        <f t="shared" si="7"/>
        <v/>
      </c>
      <c r="P101" s="776" t="str">
        <f t="shared" si="7"/>
        <v/>
      </c>
      <c r="Q101" s="777">
        <f t="shared" si="6"/>
        <v>0</v>
      </c>
      <c r="R101" s="2106"/>
      <c r="S101" s="1790"/>
      <c r="T101" s="1790" t="s">
        <v>409</v>
      </c>
      <c r="U101" s="1790"/>
      <c r="V101" s="1790"/>
      <c r="W101" s="1790"/>
      <c r="X101" s="1790"/>
      <c r="Y101" s="1790"/>
      <c r="Z101" s="1790"/>
      <c r="AA101" s="1790"/>
      <c r="AB101" s="1790"/>
      <c r="AC101" s="1790"/>
      <c r="AD101" s="1790"/>
      <c r="AE101" s="1790"/>
      <c r="AF101" s="1790"/>
      <c r="AG101" s="1790"/>
      <c r="AH101" s="2106"/>
      <c r="AI101" s="2106"/>
    </row>
    <row r="102" spans="2:35" s="758" customFormat="1" ht="21" customHeight="1" x14ac:dyDescent="0.3">
      <c r="B102" s="1744">
        <f>+B98+1</f>
        <v>25</v>
      </c>
      <c r="C102" s="778" t="str">
        <f t="shared" si="9"/>
        <v>Electro Ucayali S.A.</v>
      </c>
      <c r="D102" s="765" t="str">
        <f t="shared" si="9"/>
        <v>Hidráulico</v>
      </c>
      <c r="E102" s="779">
        <f t="shared" si="9"/>
        <v>0.51842900000000003</v>
      </c>
      <c r="F102" s="779">
        <f t="shared" si="9"/>
        <v>0.49007499999999998</v>
      </c>
      <c r="G102" s="779">
        <f t="shared" si="9"/>
        <v>0.52191600000000005</v>
      </c>
      <c r="H102" s="779">
        <f t="shared" si="9"/>
        <v>0.51072799999999996</v>
      </c>
      <c r="I102" s="779">
        <f t="shared" si="8"/>
        <v>0.51275499999999996</v>
      </c>
      <c r="J102" s="779">
        <f t="shared" si="8"/>
        <v>0.38444999999999996</v>
      </c>
      <c r="K102" s="779">
        <f t="shared" si="7"/>
        <v>0.36042800000000003</v>
      </c>
      <c r="L102" s="779">
        <f t="shared" si="7"/>
        <v>0.312996</v>
      </c>
      <c r="M102" s="779">
        <f t="shared" si="7"/>
        <v>0.28976000000000002</v>
      </c>
      <c r="N102" s="779">
        <f t="shared" si="7"/>
        <v>0.29488500000000001</v>
      </c>
      <c r="O102" s="779">
        <f t="shared" si="7"/>
        <v>0.32128499999999999</v>
      </c>
      <c r="P102" s="780">
        <f t="shared" si="7"/>
        <v>0.52797200000000011</v>
      </c>
      <c r="Q102" s="781">
        <f t="shared" si="6"/>
        <v>5.0456789999999998</v>
      </c>
      <c r="R102" s="2106"/>
      <c r="S102" s="1790"/>
      <c r="T102" s="1790" t="s">
        <v>410</v>
      </c>
      <c r="U102" s="1790"/>
      <c r="V102" s="1790"/>
      <c r="W102" s="1790"/>
      <c r="X102" s="1790"/>
      <c r="Y102" s="1790"/>
      <c r="Z102" s="1790"/>
      <c r="AA102" s="1790"/>
      <c r="AB102" s="1790"/>
      <c r="AC102" s="1790"/>
      <c r="AD102" s="1790"/>
      <c r="AE102" s="1790"/>
      <c r="AF102" s="1790"/>
      <c r="AG102" s="1790"/>
      <c r="AH102" s="2106"/>
      <c r="AI102" s="2106"/>
    </row>
    <row r="103" spans="2:35" s="758" customFormat="1" ht="21" customHeight="1" x14ac:dyDescent="0.3">
      <c r="B103" s="1745"/>
      <c r="C103" s="769" t="str">
        <f t="shared" si="9"/>
        <v/>
      </c>
      <c r="D103" s="770" t="str">
        <f t="shared" si="9"/>
        <v>Térmico</v>
      </c>
      <c r="E103" s="766">
        <f t="shared" si="9"/>
        <v>0.37268499999999999</v>
      </c>
      <c r="F103" s="766">
        <f t="shared" si="9"/>
        <v>0.33936500000000003</v>
      </c>
      <c r="G103" s="766">
        <f t="shared" si="9"/>
        <v>0.390378</v>
      </c>
      <c r="H103" s="766">
        <f t="shared" si="9"/>
        <v>0.40545900000000007</v>
      </c>
      <c r="I103" s="766">
        <f t="shared" si="8"/>
        <v>0.39696499999999996</v>
      </c>
      <c r="J103" s="766">
        <f t="shared" si="8"/>
        <v>0.50911499999999998</v>
      </c>
      <c r="K103" s="766">
        <f t="shared" si="7"/>
        <v>0.54963999999999991</v>
      </c>
      <c r="L103" s="766">
        <f t="shared" si="7"/>
        <v>0.625139</v>
      </c>
      <c r="M103" s="766">
        <f t="shared" si="7"/>
        <v>0.7252289999999999</v>
      </c>
      <c r="N103" s="766">
        <f t="shared" si="7"/>
        <v>0.78878899999999996</v>
      </c>
      <c r="O103" s="766">
        <f t="shared" si="7"/>
        <v>0.70917799999999998</v>
      </c>
      <c r="P103" s="767">
        <f t="shared" si="7"/>
        <v>0.48406899999999992</v>
      </c>
      <c r="Q103" s="768">
        <f t="shared" si="6"/>
        <v>6.296011</v>
      </c>
      <c r="R103" s="2106"/>
      <c r="S103" s="1790" t="s">
        <v>62</v>
      </c>
      <c r="T103" s="1790" t="s">
        <v>407</v>
      </c>
      <c r="U103" s="1790">
        <v>0.51842900000000003</v>
      </c>
      <c r="V103" s="1790">
        <v>0.49007499999999998</v>
      </c>
      <c r="W103" s="1790">
        <v>0.52191600000000005</v>
      </c>
      <c r="X103" s="1790">
        <v>0.51072799999999996</v>
      </c>
      <c r="Y103" s="1790">
        <v>0.51275499999999996</v>
      </c>
      <c r="Z103" s="1790">
        <v>0.38444999999999996</v>
      </c>
      <c r="AA103" s="1790">
        <v>0.36042800000000003</v>
      </c>
      <c r="AB103" s="1790">
        <v>0.312996</v>
      </c>
      <c r="AC103" s="1790">
        <v>0.28976000000000002</v>
      </c>
      <c r="AD103" s="1790">
        <v>0.29488500000000001</v>
      </c>
      <c r="AE103" s="1790">
        <v>0.32128499999999999</v>
      </c>
      <c r="AF103" s="1790">
        <v>0.52797200000000011</v>
      </c>
      <c r="AG103" s="1790">
        <v>5.0456789999999998</v>
      </c>
      <c r="AH103" s="2106"/>
      <c r="AI103" s="2106"/>
    </row>
    <row r="104" spans="2:35" s="758" customFormat="1" ht="21" customHeight="1" x14ac:dyDescent="0.3">
      <c r="B104" s="1745"/>
      <c r="C104" s="769" t="str">
        <f t="shared" si="9"/>
        <v/>
      </c>
      <c r="D104" s="772" t="str">
        <f t="shared" si="9"/>
        <v>Solar</v>
      </c>
      <c r="E104" s="766">
        <f t="shared" si="9"/>
        <v>6.169E-3</v>
      </c>
      <c r="F104" s="766">
        <f t="shared" si="9"/>
        <v>6.169E-3</v>
      </c>
      <c r="G104" s="766">
        <f t="shared" si="9"/>
        <v>6.169E-3</v>
      </c>
      <c r="H104" s="766">
        <f t="shared" si="9"/>
        <v>6.169E-3</v>
      </c>
      <c r="I104" s="766">
        <f t="shared" si="8"/>
        <v>6.169E-3</v>
      </c>
      <c r="J104" s="766">
        <f t="shared" si="8"/>
        <v>6.169E-3</v>
      </c>
      <c r="K104" s="766">
        <f t="shared" si="7"/>
        <v>6.169E-3</v>
      </c>
      <c r="L104" s="766">
        <f t="shared" si="7"/>
        <v>6.169E-3</v>
      </c>
      <c r="M104" s="766">
        <f t="shared" si="7"/>
        <v>6.169E-3</v>
      </c>
      <c r="N104" s="766">
        <f t="shared" si="7"/>
        <v>6.169E-3</v>
      </c>
      <c r="O104" s="766">
        <f t="shared" si="7"/>
        <v>6.169E-3</v>
      </c>
      <c r="P104" s="767">
        <f t="shared" si="7"/>
        <v>6.169E-3</v>
      </c>
      <c r="Q104" s="773">
        <f t="shared" si="6"/>
        <v>7.4027999999999997E-2</v>
      </c>
      <c r="R104" s="2106"/>
      <c r="S104" s="1790"/>
      <c r="T104" s="1790" t="s">
        <v>408</v>
      </c>
      <c r="U104" s="1790">
        <v>0.37268499999999999</v>
      </c>
      <c r="V104" s="1790">
        <v>0.33936500000000003</v>
      </c>
      <c r="W104" s="1790">
        <v>0.390378</v>
      </c>
      <c r="X104" s="1790">
        <v>0.40545900000000007</v>
      </c>
      <c r="Y104" s="1790">
        <v>0.39696499999999996</v>
      </c>
      <c r="Z104" s="1790">
        <v>0.50911499999999998</v>
      </c>
      <c r="AA104" s="1790">
        <v>0.54963999999999991</v>
      </c>
      <c r="AB104" s="1790">
        <v>0.625139</v>
      </c>
      <c r="AC104" s="1790">
        <v>0.7252289999999999</v>
      </c>
      <c r="AD104" s="1790">
        <v>0.78878899999999996</v>
      </c>
      <c r="AE104" s="1790">
        <v>0.70917799999999998</v>
      </c>
      <c r="AF104" s="1790">
        <v>0.48406899999999992</v>
      </c>
      <c r="AG104" s="1790">
        <v>6.296011</v>
      </c>
      <c r="AH104" s="2106"/>
      <c r="AI104" s="2106"/>
    </row>
    <row r="105" spans="2:35" s="758" customFormat="1" ht="21" customHeight="1" x14ac:dyDescent="0.3">
      <c r="B105" s="1745"/>
      <c r="C105" s="769" t="str">
        <f t="shared" si="9"/>
        <v/>
      </c>
      <c r="D105" s="774" t="str">
        <f t="shared" si="9"/>
        <v>Eólico</v>
      </c>
      <c r="E105" s="775" t="str">
        <f t="shared" si="9"/>
        <v/>
      </c>
      <c r="F105" s="775" t="str">
        <f t="shared" si="9"/>
        <v/>
      </c>
      <c r="G105" s="775" t="str">
        <f t="shared" si="9"/>
        <v/>
      </c>
      <c r="H105" s="775" t="str">
        <f t="shared" si="9"/>
        <v/>
      </c>
      <c r="I105" s="775" t="str">
        <f t="shared" si="8"/>
        <v/>
      </c>
      <c r="J105" s="775" t="str">
        <f t="shared" si="8"/>
        <v/>
      </c>
      <c r="K105" s="775" t="str">
        <f t="shared" si="7"/>
        <v/>
      </c>
      <c r="L105" s="775" t="str">
        <f t="shared" si="7"/>
        <v/>
      </c>
      <c r="M105" s="775" t="str">
        <f t="shared" si="7"/>
        <v/>
      </c>
      <c r="N105" s="775" t="str">
        <f t="shared" si="7"/>
        <v/>
      </c>
      <c r="O105" s="775" t="str">
        <f t="shared" si="7"/>
        <v/>
      </c>
      <c r="P105" s="776" t="str">
        <f t="shared" si="7"/>
        <v/>
      </c>
      <c r="Q105" s="777">
        <f t="shared" si="6"/>
        <v>0</v>
      </c>
      <c r="R105" s="2106"/>
      <c r="S105" s="1790"/>
      <c r="T105" s="1790" t="s">
        <v>409</v>
      </c>
      <c r="U105" s="1790">
        <v>6.169E-3</v>
      </c>
      <c r="V105" s="1790">
        <v>6.169E-3</v>
      </c>
      <c r="W105" s="1790">
        <v>6.169E-3</v>
      </c>
      <c r="X105" s="1790">
        <v>6.169E-3</v>
      </c>
      <c r="Y105" s="1790">
        <v>6.169E-3</v>
      </c>
      <c r="Z105" s="1790">
        <v>6.169E-3</v>
      </c>
      <c r="AA105" s="1790">
        <v>6.169E-3</v>
      </c>
      <c r="AB105" s="1790">
        <v>6.169E-3</v>
      </c>
      <c r="AC105" s="1790">
        <v>6.169E-3</v>
      </c>
      <c r="AD105" s="1790">
        <v>6.169E-3</v>
      </c>
      <c r="AE105" s="1790">
        <v>6.169E-3</v>
      </c>
      <c r="AF105" s="1790">
        <v>6.169E-3</v>
      </c>
      <c r="AG105" s="1790">
        <v>7.4027999999999997E-2</v>
      </c>
      <c r="AH105" s="2106"/>
      <c r="AI105" s="2106"/>
    </row>
    <row r="106" spans="2:35" s="758" customFormat="1" ht="21" customHeight="1" x14ac:dyDescent="0.3">
      <c r="B106" s="1744">
        <f>+B102+1</f>
        <v>26</v>
      </c>
      <c r="C106" s="778" t="str">
        <f t="shared" si="9"/>
        <v>Electro Zaña S.A.C.</v>
      </c>
      <c r="D106" s="765" t="str">
        <f t="shared" si="9"/>
        <v>Hidráulico</v>
      </c>
      <c r="E106" s="779">
        <f t="shared" si="9"/>
        <v>9.6739740000000012</v>
      </c>
      <c r="F106" s="779">
        <f t="shared" si="9"/>
        <v>8.9907129999999995</v>
      </c>
      <c r="G106" s="779">
        <f t="shared" si="9"/>
        <v>9.2962239999999987</v>
      </c>
      <c r="H106" s="779">
        <f t="shared" si="9"/>
        <v>8.346661000000001</v>
      </c>
      <c r="I106" s="779">
        <f t="shared" si="8"/>
        <v>9.0790390000000016</v>
      </c>
      <c r="J106" s="779">
        <f t="shared" si="8"/>
        <v>8.7649079999999984</v>
      </c>
      <c r="K106" s="779">
        <f t="shared" si="7"/>
        <v>5.9097910000000002</v>
      </c>
      <c r="L106" s="779">
        <f t="shared" si="7"/>
        <v>4.2101120000000005</v>
      </c>
      <c r="M106" s="779">
        <f t="shared" si="7"/>
        <v>2.8844620000000001</v>
      </c>
      <c r="N106" s="779">
        <f t="shared" si="7"/>
        <v>3.9163170000000003</v>
      </c>
      <c r="O106" s="779">
        <f t="shared" si="7"/>
        <v>2.479724</v>
      </c>
      <c r="P106" s="780">
        <f t="shared" si="7"/>
        <v>4.5551550000000001</v>
      </c>
      <c r="Q106" s="781">
        <f t="shared" si="6"/>
        <v>78.107080000000011</v>
      </c>
      <c r="R106" s="2106"/>
      <c r="S106" s="1790"/>
      <c r="T106" s="1790" t="s">
        <v>410</v>
      </c>
      <c r="U106" s="1790"/>
      <c r="V106" s="1790"/>
      <c r="W106" s="1790"/>
      <c r="X106" s="1790"/>
      <c r="Y106" s="1790"/>
      <c r="Z106" s="1790"/>
      <c r="AA106" s="1790"/>
      <c r="AB106" s="1790"/>
      <c r="AC106" s="1790"/>
      <c r="AD106" s="1790"/>
      <c r="AE106" s="1790"/>
      <c r="AF106" s="1790"/>
      <c r="AG106" s="1790"/>
      <c r="AH106" s="2106"/>
      <c r="AI106" s="2106"/>
    </row>
    <row r="107" spans="2:35" s="758" customFormat="1" ht="21" customHeight="1" x14ac:dyDescent="0.3">
      <c r="B107" s="1745"/>
      <c r="C107" s="769" t="str">
        <f t="shared" si="9"/>
        <v/>
      </c>
      <c r="D107" s="770" t="str">
        <f t="shared" si="9"/>
        <v>Térmico</v>
      </c>
      <c r="E107" s="766" t="str">
        <f t="shared" si="9"/>
        <v/>
      </c>
      <c r="F107" s="766" t="str">
        <f t="shared" si="9"/>
        <v/>
      </c>
      <c r="G107" s="766" t="str">
        <f t="shared" si="9"/>
        <v/>
      </c>
      <c r="H107" s="766" t="str">
        <f t="shared" si="9"/>
        <v/>
      </c>
      <c r="I107" s="766" t="str">
        <f t="shared" si="8"/>
        <v/>
      </c>
      <c r="J107" s="766" t="str">
        <f t="shared" si="8"/>
        <v/>
      </c>
      <c r="K107" s="766" t="str">
        <f t="shared" si="7"/>
        <v/>
      </c>
      <c r="L107" s="766" t="str">
        <f t="shared" si="7"/>
        <v/>
      </c>
      <c r="M107" s="766" t="str">
        <f t="shared" si="7"/>
        <v/>
      </c>
      <c r="N107" s="766" t="str">
        <f t="shared" si="7"/>
        <v/>
      </c>
      <c r="O107" s="766" t="str">
        <f t="shared" si="7"/>
        <v/>
      </c>
      <c r="P107" s="767" t="str">
        <f t="shared" si="7"/>
        <v/>
      </c>
      <c r="Q107" s="768">
        <f t="shared" si="6"/>
        <v>0</v>
      </c>
      <c r="R107" s="2106"/>
      <c r="S107" s="1790" t="s">
        <v>64</v>
      </c>
      <c r="T107" s="1790" t="s">
        <v>407</v>
      </c>
      <c r="U107" s="1790">
        <v>9.6739740000000012</v>
      </c>
      <c r="V107" s="1790">
        <v>8.9907129999999995</v>
      </c>
      <c r="W107" s="1790">
        <v>9.2962239999999987</v>
      </c>
      <c r="X107" s="1790">
        <v>8.346661000000001</v>
      </c>
      <c r="Y107" s="1790">
        <v>9.0790390000000016</v>
      </c>
      <c r="Z107" s="1790">
        <v>8.7649079999999984</v>
      </c>
      <c r="AA107" s="1790">
        <v>5.9097910000000002</v>
      </c>
      <c r="AB107" s="1790">
        <v>4.2101120000000005</v>
      </c>
      <c r="AC107" s="1790">
        <v>2.8844620000000001</v>
      </c>
      <c r="AD107" s="1790">
        <v>3.9163170000000003</v>
      </c>
      <c r="AE107" s="1790">
        <v>2.479724</v>
      </c>
      <c r="AF107" s="1790">
        <v>4.5551550000000001</v>
      </c>
      <c r="AG107" s="1790">
        <v>78.107080000000011</v>
      </c>
      <c r="AH107" s="2106"/>
      <c r="AI107" s="2106"/>
    </row>
    <row r="108" spans="2:35" s="758" customFormat="1" ht="21" customHeight="1" x14ac:dyDescent="0.3">
      <c r="B108" s="1745"/>
      <c r="C108" s="769" t="str">
        <f t="shared" si="9"/>
        <v/>
      </c>
      <c r="D108" s="772" t="str">
        <f t="shared" si="9"/>
        <v>Solar</v>
      </c>
      <c r="E108" s="766" t="str">
        <f t="shared" si="9"/>
        <v/>
      </c>
      <c r="F108" s="766" t="str">
        <f t="shared" si="9"/>
        <v/>
      </c>
      <c r="G108" s="766" t="str">
        <f t="shared" si="9"/>
        <v/>
      </c>
      <c r="H108" s="766" t="str">
        <f t="shared" si="9"/>
        <v/>
      </c>
      <c r="I108" s="766" t="str">
        <f t="shared" si="8"/>
        <v/>
      </c>
      <c r="J108" s="766" t="str">
        <f t="shared" si="8"/>
        <v/>
      </c>
      <c r="K108" s="766" t="str">
        <f t="shared" si="7"/>
        <v/>
      </c>
      <c r="L108" s="766" t="str">
        <f t="shared" si="7"/>
        <v/>
      </c>
      <c r="M108" s="766" t="str">
        <f t="shared" si="7"/>
        <v/>
      </c>
      <c r="N108" s="766" t="str">
        <f t="shared" si="7"/>
        <v/>
      </c>
      <c r="O108" s="766" t="str">
        <f t="shared" si="7"/>
        <v/>
      </c>
      <c r="P108" s="767" t="str">
        <f t="shared" si="7"/>
        <v/>
      </c>
      <c r="Q108" s="773">
        <f t="shared" si="6"/>
        <v>0</v>
      </c>
      <c r="R108" s="2106"/>
      <c r="S108" s="1790"/>
      <c r="T108" s="1790" t="s">
        <v>408</v>
      </c>
      <c r="U108" s="1790"/>
      <c r="V108" s="1790"/>
      <c r="W108" s="1790"/>
      <c r="X108" s="1790"/>
      <c r="Y108" s="1790"/>
      <c r="Z108" s="1790"/>
      <c r="AA108" s="1790"/>
      <c r="AB108" s="1790"/>
      <c r="AC108" s="1790"/>
      <c r="AD108" s="1790"/>
      <c r="AE108" s="1790"/>
      <c r="AF108" s="1790"/>
      <c r="AG108" s="1790"/>
      <c r="AH108" s="2106"/>
      <c r="AI108" s="2106"/>
    </row>
    <row r="109" spans="2:35" s="758" customFormat="1" ht="21" customHeight="1" x14ac:dyDescent="0.3">
      <c r="B109" s="1745"/>
      <c r="C109" s="769" t="str">
        <f t="shared" si="9"/>
        <v/>
      </c>
      <c r="D109" s="774" t="str">
        <f t="shared" si="9"/>
        <v>Eólico</v>
      </c>
      <c r="E109" s="775" t="str">
        <f t="shared" si="9"/>
        <v/>
      </c>
      <c r="F109" s="775" t="str">
        <f t="shared" si="9"/>
        <v/>
      </c>
      <c r="G109" s="775" t="str">
        <f t="shared" si="9"/>
        <v/>
      </c>
      <c r="H109" s="775" t="str">
        <f t="shared" si="9"/>
        <v/>
      </c>
      <c r="I109" s="775" t="str">
        <f t="shared" si="8"/>
        <v/>
      </c>
      <c r="J109" s="775" t="str">
        <f t="shared" si="8"/>
        <v/>
      </c>
      <c r="K109" s="775" t="str">
        <f t="shared" si="7"/>
        <v/>
      </c>
      <c r="L109" s="775" t="str">
        <f t="shared" si="7"/>
        <v/>
      </c>
      <c r="M109" s="775" t="str">
        <f t="shared" si="7"/>
        <v/>
      </c>
      <c r="N109" s="775" t="str">
        <f t="shared" si="7"/>
        <v/>
      </c>
      <c r="O109" s="775" t="str">
        <f t="shared" si="7"/>
        <v/>
      </c>
      <c r="P109" s="776" t="str">
        <f t="shared" si="7"/>
        <v/>
      </c>
      <c r="Q109" s="782">
        <f t="shared" si="6"/>
        <v>0</v>
      </c>
      <c r="R109" s="2106"/>
      <c r="S109" s="1790"/>
      <c r="T109" s="1790" t="s">
        <v>409</v>
      </c>
      <c r="U109" s="1790"/>
      <c r="V109" s="1790"/>
      <c r="W109" s="1790"/>
      <c r="X109" s="1790"/>
      <c r="Y109" s="1790"/>
      <c r="Z109" s="1790"/>
      <c r="AA109" s="1790"/>
      <c r="AB109" s="1790"/>
      <c r="AC109" s="1790"/>
      <c r="AD109" s="1790"/>
      <c r="AE109" s="1790"/>
      <c r="AF109" s="1790"/>
      <c r="AG109" s="1790"/>
      <c r="AH109" s="2106"/>
      <c r="AI109" s="2106"/>
    </row>
    <row r="110" spans="2:35" s="758" customFormat="1" ht="21" customHeight="1" x14ac:dyDescent="0.3">
      <c r="B110" s="1744">
        <f>+B106+1</f>
        <v>27</v>
      </c>
      <c r="C110" s="778" t="str">
        <f t="shared" si="9"/>
        <v>Electrocentro S.A.</v>
      </c>
      <c r="D110" s="765" t="str">
        <f t="shared" si="9"/>
        <v>Hidráulico</v>
      </c>
      <c r="E110" s="779">
        <f t="shared" si="9"/>
        <v>9.0974259999999969</v>
      </c>
      <c r="F110" s="779">
        <f t="shared" si="9"/>
        <v>8.2992290000000004</v>
      </c>
      <c r="G110" s="779">
        <f t="shared" si="9"/>
        <v>7.4417409999999995</v>
      </c>
      <c r="H110" s="779">
        <f t="shared" si="9"/>
        <v>7.4565549999999998</v>
      </c>
      <c r="I110" s="779">
        <f t="shared" si="8"/>
        <v>7.8558919999999999</v>
      </c>
      <c r="J110" s="779">
        <f t="shared" si="8"/>
        <v>7.2260179999999998</v>
      </c>
      <c r="K110" s="779">
        <f t="shared" si="7"/>
        <v>6.1282899999999998</v>
      </c>
      <c r="L110" s="779">
        <f t="shared" si="7"/>
        <v>6.5950050000000013</v>
      </c>
      <c r="M110" s="779">
        <f t="shared" si="7"/>
        <v>6.0961709999999991</v>
      </c>
      <c r="N110" s="779">
        <f t="shared" si="7"/>
        <v>6.3971499999999999</v>
      </c>
      <c r="O110" s="779">
        <f t="shared" si="7"/>
        <v>6.8182100000000005</v>
      </c>
      <c r="P110" s="780">
        <f t="shared" si="7"/>
        <v>7.8260760000000005</v>
      </c>
      <c r="Q110" s="781">
        <f t="shared" si="6"/>
        <v>87.237763000000001</v>
      </c>
      <c r="R110" s="2106"/>
      <c r="S110" s="1790"/>
      <c r="T110" s="1790" t="s">
        <v>410</v>
      </c>
      <c r="U110" s="1790"/>
      <c r="V110" s="1790"/>
      <c r="W110" s="1790"/>
      <c r="X110" s="1790"/>
      <c r="Y110" s="1790"/>
      <c r="Z110" s="1790"/>
      <c r="AA110" s="1790"/>
      <c r="AB110" s="1790"/>
      <c r="AC110" s="1790"/>
      <c r="AD110" s="1790"/>
      <c r="AE110" s="1790"/>
      <c r="AF110" s="1790"/>
      <c r="AG110" s="1790"/>
      <c r="AH110" s="2106"/>
      <c r="AI110" s="2106"/>
    </row>
    <row r="111" spans="2:35" s="758" customFormat="1" ht="21" customHeight="1" x14ac:dyDescent="0.3">
      <c r="B111" s="1745"/>
      <c r="C111" s="769" t="str">
        <f t="shared" si="9"/>
        <v/>
      </c>
      <c r="D111" s="770" t="str">
        <f t="shared" si="9"/>
        <v>Térmico</v>
      </c>
      <c r="E111" s="766">
        <f t="shared" si="9"/>
        <v>3.2164999999999999E-2</v>
      </c>
      <c r="F111" s="766">
        <f t="shared" si="9"/>
        <v>3.0347000000000002E-2</v>
      </c>
      <c r="G111" s="766">
        <f t="shared" si="9"/>
        <v>7.2890000000000003E-3</v>
      </c>
      <c r="H111" s="766">
        <f t="shared" si="9"/>
        <v>3.9945999999999995E-2</v>
      </c>
      <c r="I111" s="766">
        <f t="shared" si="8"/>
        <v>1.2185E-2</v>
      </c>
      <c r="J111" s="766">
        <f t="shared" si="8"/>
        <v>8.633E-3</v>
      </c>
      <c r="K111" s="766">
        <f t="shared" si="7"/>
        <v>3.3210000000000003E-2</v>
      </c>
      <c r="L111" s="766">
        <f t="shared" si="7"/>
        <v>1.8357999999999999E-2</v>
      </c>
      <c r="M111" s="766">
        <f t="shared" si="7"/>
        <v>2.3843000000000003E-2</v>
      </c>
      <c r="N111" s="766">
        <f t="shared" si="7"/>
        <v>5.4216000000000007E-2</v>
      </c>
      <c r="O111" s="766">
        <f t="shared" si="7"/>
        <v>1.8403999999999997E-2</v>
      </c>
      <c r="P111" s="767">
        <f t="shared" si="7"/>
        <v>1.7774999999999999E-2</v>
      </c>
      <c r="Q111" s="768">
        <f t="shared" si="6"/>
        <v>0.29637099999999994</v>
      </c>
      <c r="R111" s="2106"/>
      <c r="S111" s="1790" t="s">
        <v>66</v>
      </c>
      <c r="T111" s="1790" t="s">
        <v>407</v>
      </c>
      <c r="U111" s="1790">
        <v>9.0974259999999969</v>
      </c>
      <c r="V111" s="1790">
        <v>8.2992290000000004</v>
      </c>
      <c r="W111" s="1790">
        <v>7.4417409999999995</v>
      </c>
      <c r="X111" s="1790">
        <v>7.4565549999999998</v>
      </c>
      <c r="Y111" s="1790">
        <v>7.8558919999999999</v>
      </c>
      <c r="Z111" s="1790">
        <v>7.2260179999999998</v>
      </c>
      <c r="AA111" s="1790">
        <v>6.1282899999999998</v>
      </c>
      <c r="AB111" s="1790">
        <v>6.5950050000000013</v>
      </c>
      <c r="AC111" s="1790">
        <v>6.0961709999999991</v>
      </c>
      <c r="AD111" s="1790">
        <v>6.3971499999999999</v>
      </c>
      <c r="AE111" s="1790">
        <v>6.8182100000000005</v>
      </c>
      <c r="AF111" s="1790">
        <v>7.8260760000000005</v>
      </c>
      <c r="AG111" s="1790">
        <v>87.237763000000001</v>
      </c>
      <c r="AH111" s="2106"/>
      <c r="AI111" s="2106"/>
    </row>
    <row r="112" spans="2:35" s="758" customFormat="1" ht="21" customHeight="1" x14ac:dyDescent="0.3">
      <c r="B112" s="1745"/>
      <c r="C112" s="769" t="str">
        <f t="shared" si="9"/>
        <v/>
      </c>
      <c r="D112" s="772" t="str">
        <f t="shared" si="9"/>
        <v>Solar</v>
      </c>
      <c r="E112" s="766" t="str">
        <f t="shared" si="9"/>
        <v/>
      </c>
      <c r="F112" s="766" t="str">
        <f t="shared" si="9"/>
        <v/>
      </c>
      <c r="G112" s="766" t="str">
        <f t="shared" si="9"/>
        <v/>
      </c>
      <c r="H112" s="766" t="str">
        <f t="shared" si="9"/>
        <v/>
      </c>
      <c r="I112" s="766" t="str">
        <f t="shared" si="8"/>
        <v/>
      </c>
      <c r="J112" s="766" t="str">
        <f t="shared" si="8"/>
        <v/>
      </c>
      <c r="K112" s="766" t="str">
        <f t="shared" si="7"/>
        <v/>
      </c>
      <c r="L112" s="766" t="str">
        <f t="shared" si="7"/>
        <v/>
      </c>
      <c r="M112" s="766" t="str">
        <f t="shared" si="7"/>
        <v/>
      </c>
      <c r="N112" s="766" t="str">
        <f t="shared" si="7"/>
        <v/>
      </c>
      <c r="O112" s="766" t="str">
        <f t="shared" si="7"/>
        <v/>
      </c>
      <c r="P112" s="767" t="str">
        <f t="shared" si="7"/>
        <v/>
      </c>
      <c r="Q112" s="773">
        <f t="shared" si="6"/>
        <v>0</v>
      </c>
      <c r="R112" s="2106"/>
      <c r="S112" s="1790"/>
      <c r="T112" s="1790" t="s">
        <v>408</v>
      </c>
      <c r="U112" s="1790">
        <v>3.2164999999999999E-2</v>
      </c>
      <c r="V112" s="1790">
        <v>3.0347000000000002E-2</v>
      </c>
      <c r="W112" s="1790">
        <v>7.2890000000000003E-3</v>
      </c>
      <c r="X112" s="1790">
        <v>3.9945999999999995E-2</v>
      </c>
      <c r="Y112" s="1790">
        <v>1.2185E-2</v>
      </c>
      <c r="Z112" s="1790">
        <v>8.633E-3</v>
      </c>
      <c r="AA112" s="1790">
        <v>3.3210000000000003E-2</v>
      </c>
      <c r="AB112" s="1790">
        <v>1.8357999999999999E-2</v>
      </c>
      <c r="AC112" s="1790">
        <v>2.3843000000000003E-2</v>
      </c>
      <c r="AD112" s="1790">
        <v>5.4216000000000007E-2</v>
      </c>
      <c r="AE112" s="1790">
        <v>1.8403999999999997E-2</v>
      </c>
      <c r="AF112" s="1790">
        <v>1.7774999999999999E-2</v>
      </c>
      <c r="AG112" s="1790">
        <v>0.29637099999999994</v>
      </c>
      <c r="AH112" s="2106"/>
      <c r="AI112" s="2106"/>
    </row>
    <row r="113" spans="2:35" s="758" customFormat="1" ht="21" customHeight="1" x14ac:dyDescent="0.3">
      <c r="B113" s="1745"/>
      <c r="C113" s="769" t="str">
        <f t="shared" si="9"/>
        <v/>
      </c>
      <c r="D113" s="774" t="str">
        <f t="shared" si="9"/>
        <v>Eólico</v>
      </c>
      <c r="E113" s="775" t="str">
        <f t="shared" si="9"/>
        <v/>
      </c>
      <c r="F113" s="775" t="str">
        <f t="shared" si="9"/>
        <v/>
      </c>
      <c r="G113" s="775" t="str">
        <f t="shared" si="9"/>
        <v/>
      </c>
      <c r="H113" s="775" t="str">
        <f t="shared" si="9"/>
        <v/>
      </c>
      <c r="I113" s="775" t="str">
        <f t="shared" si="8"/>
        <v/>
      </c>
      <c r="J113" s="775" t="str">
        <f t="shared" si="8"/>
        <v/>
      </c>
      <c r="K113" s="775" t="str">
        <f t="shared" si="7"/>
        <v/>
      </c>
      <c r="L113" s="775" t="str">
        <f t="shared" si="7"/>
        <v/>
      </c>
      <c r="M113" s="775" t="str">
        <f t="shared" si="7"/>
        <v/>
      </c>
      <c r="N113" s="775" t="str">
        <f t="shared" si="7"/>
        <v/>
      </c>
      <c r="O113" s="775" t="str">
        <f t="shared" si="7"/>
        <v/>
      </c>
      <c r="P113" s="776" t="str">
        <f t="shared" si="7"/>
        <v/>
      </c>
      <c r="Q113" s="777">
        <f t="shared" si="6"/>
        <v>0</v>
      </c>
      <c r="R113" s="2106"/>
      <c r="S113" s="1790"/>
      <c r="T113" s="1790" t="s">
        <v>409</v>
      </c>
      <c r="U113" s="1790"/>
      <c r="V113" s="1790"/>
      <c r="W113" s="1790"/>
      <c r="X113" s="1790"/>
      <c r="Y113" s="1790"/>
      <c r="Z113" s="1790"/>
      <c r="AA113" s="1790"/>
      <c r="AB113" s="1790"/>
      <c r="AC113" s="1790"/>
      <c r="AD113" s="1790"/>
      <c r="AE113" s="1790"/>
      <c r="AF113" s="1790"/>
      <c r="AG113" s="1790"/>
      <c r="AH113" s="2106"/>
      <c r="AI113" s="2106"/>
    </row>
    <row r="114" spans="2:35" s="758" customFormat="1" ht="21" customHeight="1" x14ac:dyDescent="0.3">
      <c r="B114" s="1744">
        <f>+B110+1</f>
        <v>28</v>
      </c>
      <c r="C114" s="778" t="str">
        <f t="shared" si="9"/>
        <v>Electronoroeste S. A.</v>
      </c>
      <c r="D114" s="765" t="str">
        <f t="shared" si="9"/>
        <v>Hidráulico</v>
      </c>
      <c r="E114" s="779">
        <f t="shared" si="9"/>
        <v>0.194046</v>
      </c>
      <c r="F114" s="779">
        <f t="shared" si="9"/>
        <v>0.60367000000000004</v>
      </c>
      <c r="G114" s="779">
        <f t="shared" si="9"/>
        <v>0.73062899999999997</v>
      </c>
      <c r="H114" s="779">
        <f t="shared" si="9"/>
        <v>0.75212899999999994</v>
      </c>
      <c r="I114" s="779">
        <f t="shared" si="8"/>
        <v>0.76635599999999993</v>
      </c>
      <c r="J114" s="779">
        <f t="shared" si="8"/>
        <v>0.92864600000000008</v>
      </c>
      <c r="K114" s="779">
        <f t="shared" si="7"/>
        <v>0.98400199999999993</v>
      </c>
      <c r="L114" s="779">
        <f t="shared" si="7"/>
        <v>1.009501</v>
      </c>
      <c r="M114" s="779">
        <f t="shared" si="7"/>
        <v>0.77838099999999999</v>
      </c>
      <c r="N114" s="779">
        <f t="shared" si="7"/>
        <v>0.77468000000000015</v>
      </c>
      <c r="O114" s="779">
        <f t="shared" si="7"/>
        <v>0.55570600000000003</v>
      </c>
      <c r="P114" s="780">
        <f t="shared" si="7"/>
        <v>0.48712499999999997</v>
      </c>
      <c r="Q114" s="781">
        <f t="shared" si="6"/>
        <v>8.5648710000000019</v>
      </c>
      <c r="R114" s="2106"/>
      <c r="S114" s="1790"/>
      <c r="T114" s="1790" t="s">
        <v>410</v>
      </c>
      <c r="U114" s="1790"/>
      <c r="V114" s="1790"/>
      <c r="W114" s="1790"/>
      <c r="X114" s="1790"/>
      <c r="Y114" s="1790"/>
      <c r="Z114" s="1790"/>
      <c r="AA114" s="1790"/>
      <c r="AB114" s="1790"/>
      <c r="AC114" s="1790"/>
      <c r="AD114" s="1790"/>
      <c r="AE114" s="1790"/>
      <c r="AF114" s="1790"/>
      <c r="AG114" s="1790"/>
      <c r="AH114" s="2106"/>
      <c r="AI114" s="2106"/>
    </row>
    <row r="115" spans="2:35" s="758" customFormat="1" ht="21" customHeight="1" x14ac:dyDescent="0.3">
      <c r="B115" s="1745"/>
      <c r="C115" s="769" t="str">
        <f t="shared" si="9"/>
        <v/>
      </c>
      <c r="D115" s="770" t="str">
        <f t="shared" si="9"/>
        <v>Térmico</v>
      </c>
      <c r="E115" s="766">
        <f t="shared" si="9"/>
        <v>32.129173999999999</v>
      </c>
      <c r="F115" s="766">
        <f t="shared" si="9"/>
        <v>30.545670000000005</v>
      </c>
      <c r="G115" s="766">
        <f t="shared" si="9"/>
        <v>32.190545999999998</v>
      </c>
      <c r="H115" s="766">
        <f t="shared" si="9"/>
        <v>32.688735000000001</v>
      </c>
      <c r="I115" s="766">
        <f t="shared" si="8"/>
        <v>29.821811000000004</v>
      </c>
      <c r="J115" s="766">
        <f t="shared" si="8"/>
        <v>31.419620999999999</v>
      </c>
      <c r="K115" s="766">
        <f t="shared" si="7"/>
        <v>23.580958000000003</v>
      </c>
      <c r="L115" s="766">
        <f t="shared" si="7"/>
        <v>13.854690999999999</v>
      </c>
      <c r="M115" s="766">
        <f t="shared" si="7"/>
        <v>13.441670999999999</v>
      </c>
      <c r="N115" s="766">
        <f t="shared" si="7"/>
        <v>13.981557</v>
      </c>
      <c r="O115" s="766">
        <f t="shared" si="7"/>
        <v>13.454357</v>
      </c>
      <c r="P115" s="767">
        <f t="shared" si="7"/>
        <v>12.745198</v>
      </c>
      <c r="Q115" s="768">
        <f t="shared" si="6"/>
        <v>279.85398900000007</v>
      </c>
      <c r="R115" s="2106"/>
      <c r="S115" s="1790" t="s">
        <v>68</v>
      </c>
      <c r="T115" s="1790" t="s">
        <v>407</v>
      </c>
      <c r="U115" s="1790">
        <v>0.194046</v>
      </c>
      <c r="V115" s="1790">
        <v>0.60367000000000004</v>
      </c>
      <c r="W115" s="1790">
        <v>0.73062899999999997</v>
      </c>
      <c r="X115" s="1790">
        <v>0.75212899999999994</v>
      </c>
      <c r="Y115" s="1790">
        <v>0.76635599999999993</v>
      </c>
      <c r="Z115" s="1790">
        <v>0.92864600000000008</v>
      </c>
      <c r="AA115" s="1790">
        <v>0.98400199999999993</v>
      </c>
      <c r="AB115" s="1790">
        <v>1.009501</v>
      </c>
      <c r="AC115" s="1790">
        <v>0.77838099999999999</v>
      </c>
      <c r="AD115" s="1790">
        <v>0.77468000000000015</v>
      </c>
      <c r="AE115" s="1790">
        <v>0.55570600000000003</v>
      </c>
      <c r="AF115" s="1790">
        <v>0.48712499999999997</v>
      </c>
      <c r="AG115" s="1790">
        <v>8.5648710000000019</v>
      </c>
      <c r="AH115" s="2106"/>
      <c r="AI115" s="2106"/>
    </row>
    <row r="116" spans="2:35" s="758" customFormat="1" ht="21" customHeight="1" x14ac:dyDescent="0.3">
      <c r="B116" s="1745"/>
      <c r="C116" s="769" t="str">
        <f t="shared" si="9"/>
        <v/>
      </c>
      <c r="D116" s="772" t="str">
        <f t="shared" si="9"/>
        <v>Solar</v>
      </c>
      <c r="E116" s="766" t="str">
        <f t="shared" si="9"/>
        <v/>
      </c>
      <c r="F116" s="766" t="str">
        <f t="shared" si="9"/>
        <v/>
      </c>
      <c r="G116" s="766" t="str">
        <f t="shared" si="9"/>
        <v/>
      </c>
      <c r="H116" s="766" t="str">
        <f t="shared" si="9"/>
        <v/>
      </c>
      <c r="I116" s="766" t="str">
        <f t="shared" si="8"/>
        <v/>
      </c>
      <c r="J116" s="766" t="str">
        <f t="shared" si="8"/>
        <v/>
      </c>
      <c r="K116" s="766" t="str">
        <f t="shared" si="7"/>
        <v/>
      </c>
      <c r="L116" s="766" t="str">
        <f t="shared" si="7"/>
        <v/>
      </c>
      <c r="M116" s="766" t="str">
        <f t="shared" si="7"/>
        <v/>
      </c>
      <c r="N116" s="766" t="str">
        <f t="shared" si="7"/>
        <v/>
      </c>
      <c r="O116" s="766" t="str">
        <f t="shared" si="7"/>
        <v/>
      </c>
      <c r="P116" s="767" t="str">
        <f t="shared" si="7"/>
        <v/>
      </c>
      <c r="Q116" s="773">
        <f t="shared" si="6"/>
        <v>0</v>
      </c>
      <c r="R116" s="2106"/>
      <c r="S116" s="1790"/>
      <c r="T116" s="1790" t="s">
        <v>408</v>
      </c>
      <c r="U116" s="1790">
        <v>32.129173999999999</v>
      </c>
      <c r="V116" s="1790">
        <v>30.545670000000005</v>
      </c>
      <c r="W116" s="1790">
        <v>32.190545999999998</v>
      </c>
      <c r="X116" s="1790">
        <v>32.688735000000001</v>
      </c>
      <c r="Y116" s="1790">
        <v>29.821811000000004</v>
      </c>
      <c r="Z116" s="1790">
        <v>31.419620999999999</v>
      </c>
      <c r="AA116" s="1790">
        <v>23.580958000000003</v>
      </c>
      <c r="AB116" s="1790">
        <v>13.854690999999999</v>
      </c>
      <c r="AC116" s="1790">
        <v>13.441670999999999</v>
      </c>
      <c r="AD116" s="1790">
        <v>13.981557</v>
      </c>
      <c r="AE116" s="1790">
        <v>13.454357</v>
      </c>
      <c r="AF116" s="1790">
        <v>12.745198</v>
      </c>
      <c r="AG116" s="1790">
        <v>279.85398900000007</v>
      </c>
      <c r="AH116" s="2106"/>
      <c r="AI116" s="2106"/>
    </row>
    <row r="117" spans="2:35" s="758" customFormat="1" ht="21" customHeight="1" x14ac:dyDescent="0.3">
      <c r="B117" s="1745"/>
      <c r="C117" s="769" t="str">
        <f t="shared" si="9"/>
        <v/>
      </c>
      <c r="D117" s="774" t="str">
        <f t="shared" si="9"/>
        <v>Eólico</v>
      </c>
      <c r="E117" s="775" t="str">
        <f t="shared" si="9"/>
        <v/>
      </c>
      <c r="F117" s="775" t="str">
        <f t="shared" si="9"/>
        <v/>
      </c>
      <c r="G117" s="775" t="str">
        <f t="shared" si="9"/>
        <v/>
      </c>
      <c r="H117" s="775" t="str">
        <f t="shared" si="9"/>
        <v/>
      </c>
      <c r="I117" s="775" t="str">
        <f t="shared" si="8"/>
        <v/>
      </c>
      <c r="J117" s="775" t="str">
        <f t="shared" si="8"/>
        <v/>
      </c>
      <c r="K117" s="775" t="str">
        <f t="shared" si="7"/>
        <v/>
      </c>
      <c r="L117" s="775" t="str">
        <f t="shared" si="7"/>
        <v/>
      </c>
      <c r="M117" s="775" t="str">
        <f t="shared" si="7"/>
        <v/>
      </c>
      <c r="N117" s="775" t="str">
        <f t="shared" si="7"/>
        <v/>
      </c>
      <c r="O117" s="775" t="str">
        <f t="shared" si="7"/>
        <v/>
      </c>
      <c r="P117" s="776" t="str">
        <f t="shared" si="7"/>
        <v/>
      </c>
      <c r="Q117" s="777">
        <f t="shared" si="6"/>
        <v>0</v>
      </c>
      <c r="R117" s="2106"/>
      <c r="S117" s="1790"/>
      <c r="T117" s="1790" t="s">
        <v>409</v>
      </c>
      <c r="U117" s="1790"/>
      <c r="V117" s="1790"/>
      <c r="W117" s="1790"/>
      <c r="X117" s="1790"/>
      <c r="Y117" s="1790"/>
      <c r="Z117" s="1790"/>
      <c r="AA117" s="1790"/>
      <c r="AB117" s="1790"/>
      <c r="AC117" s="1790"/>
      <c r="AD117" s="1790"/>
      <c r="AE117" s="1790"/>
      <c r="AF117" s="1790"/>
      <c r="AG117" s="1790"/>
      <c r="AH117" s="2106"/>
      <c r="AI117" s="2106"/>
    </row>
    <row r="118" spans="2:35" s="758" customFormat="1" ht="21" customHeight="1" x14ac:dyDescent="0.3">
      <c r="B118" s="1744">
        <f>+B114+1</f>
        <v>29</v>
      </c>
      <c r="C118" s="778" t="str">
        <f t="shared" si="9"/>
        <v>Electronorte S.A.</v>
      </c>
      <c r="D118" s="765" t="str">
        <f t="shared" si="9"/>
        <v>Hidráulico</v>
      </c>
      <c r="E118" s="779">
        <f t="shared" si="9"/>
        <v>1.440388</v>
      </c>
      <c r="F118" s="779">
        <f t="shared" si="9"/>
        <v>1.205954</v>
      </c>
      <c r="G118" s="779">
        <f t="shared" si="9"/>
        <v>1.3613170000000001</v>
      </c>
      <c r="H118" s="779">
        <f t="shared" si="9"/>
        <v>1.4174069999999999</v>
      </c>
      <c r="I118" s="779">
        <f t="shared" si="8"/>
        <v>1.2493620000000001</v>
      </c>
      <c r="J118" s="779">
        <f t="shared" si="8"/>
        <v>1.299264</v>
      </c>
      <c r="K118" s="779">
        <f t="shared" si="7"/>
        <v>1.2689280000000001</v>
      </c>
      <c r="L118" s="779">
        <f t="shared" si="7"/>
        <v>1.2139389999999999</v>
      </c>
      <c r="M118" s="779">
        <f t="shared" si="7"/>
        <v>1.1443249999999998</v>
      </c>
      <c r="N118" s="779">
        <f t="shared" si="7"/>
        <v>1.3594560000000002</v>
      </c>
      <c r="O118" s="779">
        <f t="shared" si="7"/>
        <v>0.94188999999999989</v>
      </c>
      <c r="P118" s="780">
        <f t="shared" si="7"/>
        <v>1.4751339999999999</v>
      </c>
      <c r="Q118" s="781">
        <f t="shared" si="6"/>
        <v>15.377364</v>
      </c>
      <c r="R118" s="2106"/>
      <c r="S118" s="1790"/>
      <c r="T118" s="1790" t="s">
        <v>410</v>
      </c>
      <c r="U118" s="1790"/>
      <c r="V118" s="1790"/>
      <c r="W118" s="1790"/>
      <c r="X118" s="1790"/>
      <c r="Y118" s="1790"/>
      <c r="Z118" s="1790"/>
      <c r="AA118" s="1790"/>
      <c r="AB118" s="1790"/>
      <c r="AC118" s="1790"/>
      <c r="AD118" s="1790"/>
      <c r="AE118" s="1790"/>
      <c r="AF118" s="1790"/>
      <c r="AG118" s="1790"/>
      <c r="AH118" s="2106"/>
      <c r="AI118" s="2106"/>
    </row>
    <row r="119" spans="2:35" s="758" customFormat="1" ht="21" customHeight="1" x14ac:dyDescent="0.3">
      <c r="B119" s="1745"/>
      <c r="C119" s="769" t="str">
        <f t="shared" si="9"/>
        <v/>
      </c>
      <c r="D119" s="770" t="str">
        <f t="shared" si="9"/>
        <v>Térmico</v>
      </c>
      <c r="E119" s="766">
        <f t="shared" si="9"/>
        <v>3.6940000000000002E-3</v>
      </c>
      <c r="F119" s="766">
        <f t="shared" si="9"/>
        <v>2.1706E-2</v>
      </c>
      <c r="G119" s="766">
        <f t="shared" si="9"/>
        <v>8.5800000000000004E-4</v>
      </c>
      <c r="H119" s="766">
        <f t="shared" si="9"/>
        <v>0</v>
      </c>
      <c r="I119" s="766">
        <f t="shared" si="8"/>
        <v>0</v>
      </c>
      <c r="J119" s="766">
        <f t="shared" si="8"/>
        <v>0</v>
      </c>
      <c r="K119" s="766">
        <f t="shared" si="7"/>
        <v>0</v>
      </c>
      <c r="L119" s="766">
        <f t="shared" si="7"/>
        <v>0</v>
      </c>
      <c r="M119" s="766">
        <f t="shared" si="7"/>
        <v>6.7000000000000002E-5</v>
      </c>
      <c r="N119" s="766">
        <f t="shared" si="7"/>
        <v>0</v>
      </c>
      <c r="O119" s="766">
        <f t="shared" si="7"/>
        <v>0</v>
      </c>
      <c r="P119" s="767">
        <f t="shared" si="7"/>
        <v>0</v>
      </c>
      <c r="Q119" s="768">
        <f t="shared" si="6"/>
        <v>2.6325000000000001E-2</v>
      </c>
      <c r="R119" s="2106"/>
      <c r="S119" s="1790" t="s">
        <v>70</v>
      </c>
      <c r="T119" s="1790" t="s">
        <v>407</v>
      </c>
      <c r="U119" s="1790">
        <v>1.440388</v>
      </c>
      <c r="V119" s="1790">
        <v>1.205954</v>
      </c>
      <c r="W119" s="1790">
        <v>1.3613170000000001</v>
      </c>
      <c r="X119" s="1790">
        <v>1.4174069999999999</v>
      </c>
      <c r="Y119" s="1790">
        <v>1.2493620000000001</v>
      </c>
      <c r="Z119" s="1790">
        <v>1.299264</v>
      </c>
      <c r="AA119" s="1790">
        <v>1.2689280000000001</v>
      </c>
      <c r="AB119" s="1790">
        <v>1.2139389999999999</v>
      </c>
      <c r="AC119" s="1790">
        <v>1.1443249999999998</v>
      </c>
      <c r="AD119" s="1790">
        <v>1.3594560000000002</v>
      </c>
      <c r="AE119" s="1790">
        <v>0.94188999999999989</v>
      </c>
      <c r="AF119" s="1790">
        <v>1.4751339999999999</v>
      </c>
      <c r="AG119" s="1790">
        <v>15.377364</v>
      </c>
      <c r="AH119" s="2106"/>
      <c r="AI119" s="2106"/>
    </row>
    <row r="120" spans="2:35" s="758" customFormat="1" ht="21" customHeight="1" x14ac:dyDescent="0.3">
      <c r="B120" s="1745"/>
      <c r="C120" s="769" t="str">
        <f t="shared" si="9"/>
        <v/>
      </c>
      <c r="D120" s="772" t="str">
        <f t="shared" si="9"/>
        <v>Solar</v>
      </c>
      <c r="E120" s="766" t="str">
        <f t="shared" si="9"/>
        <v/>
      </c>
      <c r="F120" s="766" t="str">
        <f t="shared" si="9"/>
        <v/>
      </c>
      <c r="G120" s="766" t="str">
        <f t="shared" si="9"/>
        <v/>
      </c>
      <c r="H120" s="766" t="str">
        <f t="shared" si="9"/>
        <v/>
      </c>
      <c r="I120" s="766" t="str">
        <f t="shared" si="8"/>
        <v/>
      </c>
      <c r="J120" s="766" t="str">
        <f t="shared" si="8"/>
        <v/>
      </c>
      <c r="K120" s="766" t="str">
        <f t="shared" si="7"/>
        <v/>
      </c>
      <c r="L120" s="766" t="str">
        <f t="shared" si="7"/>
        <v/>
      </c>
      <c r="M120" s="766" t="str">
        <f t="shared" si="7"/>
        <v/>
      </c>
      <c r="N120" s="766" t="str">
        <f t="shared" si="7"/>
        <v/>
      </c>
      <c r="O120" s="766" t="str">
        <f t="shared" si="7"/>
        <v/>
      </c>
      <c r="P120" s="767" t="str">
        <f t="shared" si="7"/>
        <v/>
      </c>
      <c r="Q120" s="773">
        <f t="shared" si="6"/>
        <v>0</v>
      </c>
      <c r="R120" s="2106"/>
      <c r="S120" s="1790"/>
      <c r="T120" s="1790" t="s">
        <v>408</v>
      </c>
      <c r="U120" s="1790">
        <v>3.6940000000000002E-3</v>
      </c>
      <c r="V120" s="1790">
        <v>2.1706E-2</v>
      </c>
      <c r="W120" s="1790">
        <v>8.5800000000000004E-4</v>
      </c>
      <c r="X120" s="1790">
        <v>0</v>
      </c>
      <c r="Y120" s="1790">
        <v>0</v>
      </c>
      <c r="Z120" s="1790">
        <v>0</v>
      </c>
      <c r="AA120" s="1790">
        <v>0</v>
      </c>
      <c r="AB120" s="1790">
        <v>0</v>
      </c>
      <c r="AC120" s="1790">
        <v>6.7000000000000002E-5</v>
      </c>
      <c r="AD120" s="1790">
        <v>0</v>
      </c>
      <c r="AE120" s="1790">
        <v>0</v>
      </c>
      <c r="AF120" s="1790">
        <v>0</v>
      </c>
      <c r="AG120" s="1790">
        <v>2.6325000000000001E-2</v>
      </c>
      <c r="AH120" s="2106"/>
      <c r="AI120" s="2106"/>
    </row>
    <row r="121" spans="2:35" s="758" customFormat="1" ht="21" customHeight="1" x14ac:dyDescent="0.3">
      <c r="B121" s="1745"/>
      <c r="C121" s="769" t="str">
        <f t="shared" si="9"/>
        <v/>
      </c>
      <c r="D121" s="774" t="str">
        <f t="shared" si="9"/>
        <v>Eólico</v>
      </c>
      <c r="E121" s="775" t="str">
        <f t="shared" si="9"/>
        <v/>
      </c>
      <c r="F121" s="775" t="str">
        <f t="shared" si="9"/>
        <v/>
      </c>
      <c r="G121" s="775" t="str">
        <f t="shared" si="9"/>
        <v/>
      </c>
      <c r="H121" s="775" t="str">
        <f t="shared" si="9"/>
        <v/>
      </c>
      <c r="I121" s="775" t="str">
        <f t="shared" si="8"/>
        <v/>
      </c>
      <c r="J121" s="775" t="str">
        <f t="shared" si="8"/>
        <v/>
      </c>
      <c r="K121" s="775" t="str">
        <f t="shared" si="7"/>
        <v/>
      </c>
      <c r="L121" s="775" t="str">
        <f t="shared" si="7"/>
        <v/>
      </c>
      <c r="M121" s="775" t="str">
        <f t="shared" si="7"/>
        <v/>
      </c>
      <c r="N121" s="775" t="str">
        <f t="shared" si="7"/>
        <v/>
      </c>
      <c r="O121" s="775" t="str">
        <f t="shared" si="7"/>
        <v/>
      </c>
      <c r="P121" s="776" t="str">
        <f t="shared" si="7"/>
        <v/>
      </c>
      <c r="Q121" s="777">
        <f t="shared" si="6"/>
        <v>0</v>
      </c>
      <c r="R121" s="2106"/>
      <c r="S121" s="1790"/>
      <c r="T121" s="1790" t="s">
        <v>409</v>
      </c>
      <c r="U121" s="1790"/>
      <c r="V121" s="1790"/>
      <c r="W121" s="1790"/>
      <c r="X121" s="1790"/>
      <c r="Y121" s="1790"/>
      <c r="Z121" s="1790"/>
      <c r="AA121" s="1790"/>
      <c r="AB121" s="1790"/>
      <c r="AC121" s="1790"/>
      <c r="AD121" s="1790"/>
      <c r="AE121" s="1790"/>
      <c r="AF121" s="1790"/>
      <c r="AG121" s="1790"/>
      <c r="AH121" s="2106"/>
      <c r="AI121" s="2106"/>
    </row>
    <row r="122" spans="2:35" s="758" customFormat="1" ht="21" customHeight="1" x14ac:dyDescent="0.3">
      <c r="B122" s="1744">
        <f>+B118+1</f>
        <v>30</v>
      </c>
      <c r="C122" s="778" t="str">
        <f t="shared" si="9"/>
        <v>Electroperú S. A.</v>
      </c>
      <c r="D122" s="765" t="str">
        <f t="shared" si="9"/>
        <v>Hidráulico</v>
      </c>
      <c r="E122" s="779">
        <f t="shared" si="9"/>
        <v>587.71487499999989</v>
      </c>
      <c r="F122" s="779">
        <f t="shared" si="9"/>
        <v>543.19705199999999</v>
      </c>
      <c r="G122" s="779">
        <f t="shared" si="9"/>
        <v>455.817882</v>
      </c>
      <c r="H122" s="779">
        <f t="shared" si="9"/>
        <v>609.54257800000005</v>
      </c>
      <c r="I122" s="779">
        <f t="shared" si="8"/>
        <v>626.65750100000002</v>
      </c>
      <c r="J122" s="779">
        <f t="shared" si="8"/>
        <v>585.82983599999989</v>
      </c>
      <c r="K122" s="779">
        <f t="shared" si="7"/>
        <v>612.06720000000007</v>
      </c>
      <c r="L122" s="779">
        <f t="shared" si="7"/>
        <v>619.40901299999996</v>
      </c>
      <c r="M122" s="779">
        <f t="shared" si="7"/>
        <v>555.65950499999997</v>
      </c>
      <c r="N122" s="779">
        <f t="shared" si="7"/>
        <v>563.70201399999996</v>
      </c>
      <c r="O122" s="779">
        <f t="shared" si="7"/>
        <v>553.56334000000004</v>
      </c>
      <c r="P122" s="780">
        <f t="shared" si="7"/>
        <v>630.25077799999985</v>
      </c>
      <c r="Q122" s="781">
        <f t="shared" si="6"/>
        <v>6943.4115739999988</v>
      </c>
      <c r="R122" s="2106"/>
      <c r="S122" s="1790"/>
      <c r="T122" s="1790" t="s">
        <v>410</v>
      </c>
      <c r="U122" s="1790"/>
      <c r="V122" s="1790"/>
      <c r="W122" s="1790"/>
      <c r="X122" s="1790"/>
      <c r="Y122" s="1790"/>
      <c r="Z122" s="1790"/>
      <c r="AA122" s="1790"/>
      <c r="AB122" s="1790"/>
      <c r="AC122" s="1790"/>
      <c r="AD122" s="1790"/>
      <c r="AE122" s="1790"/>
      <c r="AF122" s="1790"/>
      <c r="AG122" s="1790"/>
      <c r="AH122" s="2106"/>
      <c r="AI122" s="2106"/>
    </row>
    <row r="123" spans="2:35" s="758" customFormat="1" ht="21" customHeight="1" x14ac:dyDescent="0.3">
      <c r="B123" s="1745"/>
      <c r="C123" s="769" t="str">
        <f t="shared" si="9"/>
        <v/>
      </c>
      <c r="D123" s="770" t="str">
        <f t="shared" si="9"/>
        <v>Térmico</v>
      </c>
      <c r="E123" s="766">
        <f t="shared" si="9"/>
        <v>0.27209800000000001</v>
      </c>
      <c r="F123" s="766">
        <f t="shared" si="9"/>
        <v>0.32193099999999997</v>
      </c>
      <c r="G123" s="766">
        <f t="shared" si="9"/>
        <v>6.7624000000000004E-2</v>
      </c>
      <c r="H123" s="766">
        <f t="shared" si="9"/>
        <v>1.8855999999999998E-2</v>
      </c>
      <c r="I123" s="766">
        <f t="shared" si="8"/>
        <v>0.46704900000000005</v>
      </c>
      <c r="J123" s="766">
        <f t="shared" si="8"/>
        <v>1.0051670000000001</v>
      </c>
      <c r="K123" s="766">
        <f t="shared" si="7"/>
        <v>0</v>
      </c>
      <c r="L123" s="766">
        <f t="shared" si="7"/>
        <v>0</v>
      </c>
      <c r="M123" s="766">
        <f t="shared" si="7"/>
        <v>0</v>
      </c>
      <c r="N123" s="766">
        <f t="shared" si="7"/>
        <v>0</v>
      </c>
      <c r="O123" s="766">
        <f t="shared" si="7"/>
        <v>2.2626E-2</v>
      </c>
      <c r="P123" s="767">
        <f t="shared" si="7"/>
        <v>0.29307099999999997</v>
      </c>
      <c r="Q123" s="768">
        <f t="shared" si="6"/>
        <v>2.4684219999999999</v>
      </c>
      <c r="R123" s="2106"/>
      <c r="S123" s="1790" t="s">
        <v>72</v>
      </c>
      <c r="T123" s="1790" t="s">
        <v>407</v>
      </c>
      <c r="U123" s="1790">
        <v>587.71487499999989</v>
      </c>
      <c r="V123" s="1790">
        <v>543.19705199999999</v>
      </c>
      <c r="W123" s="1790">
        <v>455.817882</v>
      </c>
      <c r="X123" s="1790">
        <v>609.54257800000005</v>
      </c>
      <c r="Y123" s="1790">
        <v>626.65750100000002</v>
      </c>
      <c r="Z123" s="1790">
        <v>585.82983599999989</v>
      </c>
      <c r="AA123" s="1790">
        <v>612.06720000000007</v>
      </c>
      <c r="AB123" s="1790">
        <v>619.40901299999996</v>
      </c>
      <c r="AC123" s="1790">
        <v>555.65950499999997</v>
      </c>
      <c r="AD123" s="1790">
        <v>563.70201399999996</v>
      </c>
      <c r="AE123" s="1790">
        <v>553.56334000000004</v>
      </c>
      <c r="AF123" s="1790">
        <v>630.25077799999985</v>
      </c>
      <c r="AG123" s="1790">
        <v>6943.4115739999988</v>
      </c>
      <c r="AH123" s="2106"/>
      <c r="AI123" s="2106"/>
    </row>
    <row r="124" spans="2:35" s="758" customFormat="1" ht="21" customHeight="1" x14ac:dyDescent="0.3">
      <c r="B124" s="1745"/>
      <c r="C124" s="769" t="str">
        <f t="shared" si="9"/>
        <v/>
      </c>
      <c r="D124" s="772" t="str">
        <f t="shared" si="9"/>
        <v>Solar</v>
      </c>
      <c r="E124" s="766" t="str">
        <f t="shared" si="9"/>
        <v/>
      </c>
      <c r="F124" s="766" t="str">
        <f t="shared" si="9"/>
        <v/>
      </c>
      <c r="G124" s="766" t="str">
        <f t="shared" si="9"/>
        <v/>
      </c>
      <c r="H124" s="766" t="str">
        <f t="shared" si="9"/>
        <v/>
      </c>
      <c r="I124" s="766" t="str">
        <f t="shared" si="8"/>
        <v/>
      </c>
      <c r="J124" s="766" t="str">
        <f t="shared" si="8"/>
        <v/>
      </c>
      <c r="K124" s="766" t="str">
        <f t="shared" si="7"/>
        <v/>
      </c>
      <c r="L124" s="766" t="str">
        <f t="shared" si="7"/>
        <v/>
      </c>
      <c r="M124" s="766" t="str">
        <f t="shared" si="7"/>
        <v/>
      </c>
      <c r="N124" s="766" t="str">
        <f t="shared" si="7"/>
        <v/>
      </c>
      <c r="O124" s="766" t="str">
        <f t="shared" si="7"/>
        <v/>
      </c>
      <c r="P124" s="767" t="str">
        <f t="shared" si="7"/>
        <v/>
      </c>
      <c r="Q124" s="773">
        <f t="shared" si="6"/>
        <v>0</v>
      </c>
      <c r="R124" s="2106"/>
      <c r="S124" s="1790"/>
      <c r="T124" s="1790" t="s">
        <v>408</v>
      </c>
      <c r="U124" s="1790">
        <v>0.27209800000000001</v>
      </c>
      <c r="V124" s="1790">
        <v>0.32193099999999997</v>
      </c>
      <c r="W124" s="1790">
        <v>6.7624000000000004E-2</v>
      </c>
      <c r="X124" s="1790">
        <v>1.8855999999999998E-2</v>
      </c>
      <c r="Y124" s="1790">
        <v>0.46704900000000005</v>
      </c>
      <c r="Z124" s="1790">
        <v>1.0051670000000001</v>
      </c>
      <c r="AA124" s="1790">
        <v>0</v>
      </c>
      <c r="AB124" s="1790">
        <v>0</v>
      </c>
      <c r="AC124" s="1790">
        <v>0</v>
      </c>
      <c r="AD124" s="1790">
        <v>0</v>
      </c>
      <c r="AE124" s="1790">
        <v>2.2626E-2</v>
      </c>
      <c r="AF124" s="1790">
        <v>0.29307099999999997</v>
      </c>
      <c r="AG124" s="1790">
        <v>2.4684219999999999</v>
      </c>
      <c r="AH124" s="2106"/>
      <c r="AI124" s="2106"/>
    </row>
    <row r="125" spans="2:35" s="758" customFormat="1" ht="21" customHeight="1" x14ac:dyDescent="0.3">
      <c r="B125" s="1745"/>
      <c r="C125" s="769" t="str">
        <f t="shared" si="9"/>
        <v/>
      </c>
      <c r="D125" s="774" t="str">
        <f t="shared" si="9"/>
        <v>Eólico</v>
      </c>
      <c r="E125" s="775" t="str">
        <f t="shared" si="9"/>
        <v/>
      </c>
      <c r="F125" s="775" t="str">
        <f t="shared" si="9"/>
        <v/>
      </c>
      <c r="G125" s="775" t="str">
        <f t="shared" si="9"/>
        <v/>
      </c>
      <c r="H125" s="775" t="str">
        <f t="shared" si="9"/>
        <v/>
      </c>
      <c r="I125" s="775" t="str">
        <f t="shared" si="8"/>
        <v/>
      </c>
      <c r="J125" s="775" t="str">
        <f t="shared" si="8"/>
        <v/>
      </c>
      <c r="K125" s="775" t="str">
        <f t="shared" si="7"/>
        <v/>
      </c>
      <c r="L125" s="775" t="str">
        <f t="shared" si="7"/>
        <v/>
      </c>
      <c r="M125" s="775" t="str">
        <f t="shared" si="7"/>
        <v/>
      </c>
      <c r="N125" s="775" t="str">
        <f t="shared" si="7"/>
        <v/>
      </c>
      <c r="O125" s="775" t="str">
        <f t="shared" si="7"/>
        <v/>
      </c>
      <c r="P125" s="776" t="str">
        <f t="shared" si="7"/>
        <v/>
      </c>
      <c r="Q125" s="782">
        <f t="shared" si="6"/>
        <v>0</v>
      </c>
      <c r="R125" s="2106"/>
      <c r="S125" s="1790"/>
      <c r="T125" s="1790" t="s">
        <v>409</v>
      </c>
      <c r="U125" s="1790"/>
      <c r="V125" s="1790"/>
      <c r="W125" s="1790"/>
      <c r="X125" s="1790"/>
      <c r="Y125" s="1790"/>
      <c r="Z125" s="1790"/>
      <c r="AA125" s="1790"/>
      <c r="AB125" s="1790"/>
      <c r="AC125" s="1790"/>
      <c r="AD125" s="1790"/>
      <c r="AE125" s="1790"/>
      <c r="AF125" s="1790"/>
      <c r="AG125" s="1790"/>
      <c r="AH125" s="2106"/>
      <c r="AI125" s="2106"/>
    </row>
    <row r="126" spans="2:35" s="758" customFormat="1" ht="21" customHeight="1" x14ac:dyDescent="0.3">
      <c r="B126" s="1744">
        <f>+B122+1</f>
        <v>31</v>
      </c>
      <c r="C126" s="778" t="str">
        <f t="shared" si="9"/>
        <v>Emp. de Generación Eléctrica de Arequipa S. A.</v>
      </c>
      <c r="D126" s="765" t="str">
        <f t="shared" si="9"/>
        <v>Hidráulico</v>
      </c>
      <c r="E126" s="779">
        <f t="shared" si="9"/>
        <v>52.841397999999998</v>
      </c>
      <c r="F126" s="779">
        <f t="shared" si="9"/>
        <v>48.462240999999999</v>
      </c>
      <c r="G126" s="779">
        <f t="shared" si="9"/>
        <v>125.43043099999998</v>
      </c>
      <c r="H126" s="779">
        <f t="shared" si="9"/>
        <v>100.30736100000003</v>
      </c>
      <c r="I126" s="779">
        <f t="shared" si="8"/>
        <v>67.392532000000003</v>
      </c>
      <c r="J126" s="779">
        <f t="shared" si="8"/>
        <v>66.566643999999997</v>
      </c>
      <c r="K126" s="779">
        <f t="shared" si="7"/>
        <v>71.820858000000001</v>
      </c>
      <c r="L126" s="779">
        <f t="shared" si="7"/>
        <v>75.024566000000007</v>
      </c>
      <c r="M126" s="779">
        <f t="shared" si="7"/>
        <v>68.178474999999992</v>
      </c>
      <c r="N126" s="779">
        <f t="shared" si="7"/>
        <v>71.145528000000013</v>
      </c>
      <c r="O126" s="779">
        <f t="shared" si="7"/>
        <v>68.18247700000002</v>
      </c>
      <c r="P126" s="780">
        <f t="shared" si="7"/>
        <v>69.350291000000027</v>
      </c>
      <c r="Q126" s="781">
        <f t="shared" si="6"/>
        <v>884.70280200000002</v>
      </c>
      <c r="R126" s="2106"/>
      <c r="S126" s="1790"/>
      <c r="T126" s="1790" t="s">
        <v>410</v>
      </c>
      <c r="U126" s="1790"/>
      <c r="V126" s="1790"/>
      <c r="W126" s="1790"/>
      <c r="X126" s="1790"/>
      <c r="Y126" s="1790"/>
      <c r="Z126" s="1790"/>
      <c r="AA126" s="1790"/>
      <c r="AB126" s="1790"/>
      <c r="AC126" s="1790"/>
      <c r="AD126" s="1790"/>
      <c r="AE126" s="1790"/>
      <c r="AF126" s="1790"/>
      <c r="AG126" s="1790"/>
      <c r="AH126" s="2106"/>
      <c r="AI126" s="2106"/>
    </row>
    <row r="127" spans="2:35" s="758" customFormat="1" ht="21" customHeight="1" x14ac:dyDescent="0.3">
      <c r="B127" s="1745"/>
      <c r="C127" s="769" t="str">
        <f t="shared" si="9"/>
        <v/>
      </c>
      <c r="D127" s="770" t="str">
        <f t="shared" si="9"/>
        <v>Térmico</v>
      </c>
      <c r="E127" s="766">
        <f t="shared" si="9"/>
        <v>3.5129000000000001E-2</v>
      </c>
      <c r="F127" s="766">
        <f t="shared" si="9"/>
        <v>5.9091999999999992E-2</v>
      </c>
      <c r="G127" s="766">
        <f t="shared" si="9"/>
        <v>3.8061999999999999E-2</v>
      </c>
      <c r="H127" s="766">
        <f t="shared" si="9"/>
        <v>5.3205999999999996E-2</v>
      </c>
      <c r="I127" s="766">
        <f t="shared" si="8"/>
        <v>1.6660000000000001E-2</v>
      </c>
      <c r="J127" s="766">
        <f t="shared" si="8"/>
        <v>6.7908999999999997E-2</v>
      </c>
      <c r="K127" s="766">
        <f t="shared" si="7"/>
        <v>7.6587000000000002E-2</v>
      </c>
      <c r="L127" s="766">
        <f t="shared" si="7"/>
        <v>2.2779000000000001E-2</v>
      </c>
      <c r="M127" s="766">
        <f t="shared" si="7"/>
        <v>0.11145499999999998</v>
      </c>
      <c r="N127" s="766">
        <f t="shared" si="7"/>
        <v>6.0963999999999997E-2</v>
      </c>
      <c r="O127" s="766">
        <f t="shared" si="7"/>
        <v>2.0306999999999999E-2</v>
      </c>
      <c r="P127" s="767">
        <f t="shared" si="7"/>
        <v>8.5216E-2</v>
      </c>
      <c r="Q127" s="768">
        <f t="shared" si="6"/>
        <v>0.64736599999999989</v>
      </c>
      <c r="R127" s="2106"/>
      <c r="S127" s="1790" t="s">
        <v>74</v>
      </c>
      <c r="T127" s="1790" t="s">
        <v>407</v>
      </c>
      <c r="U127" s="1790">
        <v>52.841397999999998</v>
      </c>
      <c r="V127" s="1790">
        <v>48.462240999999999</v>
      </c>
      <c r="W127" s="1790">
        <v>125.43043099999998</v>
      </c>
      <c r="X127" s="1790">
        <v>100.30736100000003</v>
      </c>
      <c r="Y127" s="1790">
        <v>67.392532000000003</v>
      </c>
      <c r="Z127" s="1790">
        <v>66.566643999999997</v>
      </c>
      <c r="AA127" s="1790">
        <v>71.820858000000001</v>
      </c>
      <c r="AB127" s="1790">
        <v>75.024566000000007</v>
      </c>
      <c r="AC127" s="1790">
        <v>68.178474999999992</v>
      </c>
      <c r="AD127" s="1790">
        <v>71.145528000000013</v>
      </c>
      <c r="AE127" s="1790">
        <v>68.18247700000002</v>
      </c>
      <c r="AF127" s="1790">
        <v>69.350291000000027</v>
      </c>
      <c r="AG127" s="1790">
        <v>884.70280200000002</v>
      </c>
      <c r="AH127" s="2106"/>
      <c r="AI127" s="2106"/>
    </row>
    <row r="128" spans="2:35" s="758" customFormat="1" ht="21" customHeight="1" x14ac:dyDescent="0.3">
      <c r="B128" s="1745"/>
      <c r="C128" s="769" t="str">
        <f t="shared" si="9"/>
        <v/>
      </c>
      <c r="D128" s="772" t="str">
        <f t="shared" si="9"/>
        <v>Solar</v>
      </c>
      <c r="E128" s="766" t="str">
        <f t="shared" si="9"/>
        <v/>
      </c>
      <c r="F128" s="766" t="str">
        <f t="shared" si="9"/>
        <v/>
      </c>
      <c r="G128" s="766" t="str">
        <f t="shared" si="9"/>
        <v/>
      </c>
      <c r="H128" s="766" t="str">
        <f t="shared" si="9"/>
        <v/>
      </c>
      <c r="I128" s="766" t="str">
        <f t="shared" si="8"/>
        <v/>
      </c>
      <c r="J128" s="766" t="str">
        <f t="shared" si="8"/>
        <v/>
      </c>
      <c r="K128" s="766" t="str">
        <f t="shared" si="7"/>
        <v/>
      </c>
      <c r="L128" s="766" t="str">
        <f t="shared" si="7"/>
        <v/>
      </c>
      <c r="M128" s="766" t="str">
        <f t="shared" si="7"/>
        <v/>
      </c>
      <c r="N128" s="766" t="str">
        <f t="shared" si="7"/>
        <v/>
      </c>
      <c r="O128" s="766" t="str">
        <f t="shared" si="7"/>
        <v/>
      </c>
      <c r="P128" s="767" t="str">
        <f t="shared" si="7"/>
        <v/>
      </c>
      <c r="Q128" s="773">
        <f t="shared" si="6"/>
        <v>0</v>
      </c>
      <c r="R128" s="2106"/>
      <c r="S128" s="1790"/>
      <c r="T128" s="1790" t="s">
        <v>408</v>
      </c>
      <c r="U128" s="1790">
        <v>3.5129000000000001E-2</v>
      </c>
      <c r="V128" s="1790">
        <v>5.9091999999999992E-2</v>
      </c>
      <c r="W128" s="1790">
        <v>3.8061999999999999E-2</v>
      </c>
      <c r="X128" s="1790">
        <v>5.3205999999999996E-2</v>
      </c>
      <c r="Y128" s="1790">
        <v>1.6660000000000001E-2</v>
      </c>
      <c r="Z128" s="1790">
        <v>6.7908999999999997E-2</v>
      </c>
      <c r="AA128" s="1790">
        <v>7.6587000000000002E-2</v>
      </c>
      <c r="AB128" s="1790">
        <v>2.2779000000000001E-2</v>
      </c>
      <c r="AC128" s="1790">
        <v>0.11145499999999998</v>
      </c>
      <c r="AD128" s="1790">
        <v>6.0963999999999997E-2</v>
      </c>
      <c r="AE128" s="1790">
        <v>2.0306999999999999E-2</v>
      </c>
      <c r="AF128" s="1790">
        <v>8.5216E-2</v>
      </c>
      <c r="AG128" s="1790">
        <v>0.64736599999999989</v>
      </c>
      <c r="AH128" s="2106"/>
      <c r="AI128" s="2106"/>
    </row>
    <row r="129" spans="2:35" s="758" customFormat="1" ht="21" customHeight="1" x14ac:dyDescent="0.3">
      <c r="B129" s="1745"/>
      <c r="C129" s="769" t="str">
        <f t="shared" si="9"/>
        <v/>
      </c>
      <c r="D129" s="774" t="str">
        <f t="shared" si="9"/>
        <v>Eólico</v>
      </c>
      <c r="E129" s="775" t="str">
        <f t="shared" si="9"/>
        <v/>
      </c>
      <c r="F129" s="775" t="str">
        <f t="shared" si="9"/>
        <v/>
      </c>
      <c r="G129" s="775" t="str">
        <f t="shared" si="9"/>
        <v/>
      </c>
      <c r="H129" s="775" t="str">
        <f t="shared" si="9"/>
        <v/>
      </c>
      <c r="I129" s="775" t="str">
        <f t="shared" si="8"/>
        <v/>
      </c>
      <c r="J129" s="775" t="str">
        <f t="shared" si="8"/>
        <v/>
      </c>
      <c r="K129" s="775" t="str">
        <f t="shared" si="7"/>
        <v/>
      </c>
      <c r="L129" s="775" t="str">
        <f t="shared" si="7"/>
        <v/>
      </c>
      <c r="M129" s="775" t="str">
        <f t="shared" si="7"/>
        <v/>
      </c>
      <c r="N129" s="775" t="str">
        <f t="shared" si="7"/>
        <v/>
      </c>
      <c r="O129" s="775" t="str">
        <f t="shared" si="7"/>
        <v/>
      </c>
      <c r="P129" s="776" t="str">
        <f t="shared" si="7"/>
        <v/>
      </c>
      <c r="Q129" s="777">
        <f t="shared" si="6"/>
        <v>0</v>
      </c>
      <c r="R129" s="2106"/>
      <c r="S129" s="1790"/>
      <c r="T129" s="1790" t="s">
        <v>409</v>
      </c>
      <c r="U129" s="1790"/>
      <c r="V129" s="1790"/>
      <c r="W129" s="1790"/>
      <c r="X129" s="1790"/>
      <c r="Y129" s="1790"/>
      <c r="Z129" s="1790"/>
      <c r="AA129" s="1790"/>
      <c r="AB129" s="1790"/>
      <c r="AC129" s="1790"/>
      <c r="AD129" s="1790"/>
      <c r="AE129" s="1790"/>
      <c r="AF129" s="1790"/>
      <c r="AG129" s="1790"/>
      <c r="AH129" s="2106"/>
      <c r="AI129" s="2106"/>
    </row>
    <row r="130" spans="2:35" s="758" customFormat="1" ht="21" customHeight="1" x14ac:dyDescent="0.3">
      <c r="B130" s="1744">
        <f>+B126+1</f>
        <v>32</v>
      </c>
      <c r="C130" s="778" t="str">
        <f t="shared" si="9"/>
        <v>Emp. de Generación Eléctrica del Sur S. A.</v>
      </c>
      <c r="D130" s="765" t="str">
        <f t="shared" si="9"/>
        <v>Hidráulico</v>
      </c>
      <c r="E130" s="779">
        <f t="shared" si="9"/>
        <v>5.2642290000000003</v>
      </c>
      <c r="F130" s="779">
        <f t="shared" si="9"/>
        <v>5.0248670000000004</v>
      </c>
      <c r="G130" s="779">
        <f t="shared" si="9"/>
        <v>5.3020199999999997</v>
      </c>
      <c r="H130" s="779">
        <f t="shared" si="9"/>
        <v>5.1437550000000005</v>
      </c>
      <c r="I130" s="779">
        <f t="shared" si="8"/>
        <v>4.78254</v>
      </c>
      <c r="J130" s="779">
        <f t="shared" si="8"/>
        <v>4.8147229999999999</v>
      </c>
      <c r="K130" s="779">
        <f t="shared" si="7"/>
        <v>4.6572359999999993</v>
      </c>
      <c r="L130" s="779">
        <f t="shared" si="7"/>
        <v>5.1793049999999994</v>
      </c>
      <c r="M130" s="779">
        <f t="shared" si="7"/>
        <v>5.080495</v>
      </c>
      <c r="N130" s="779">
        <f t="shared" si="7"/>
        <v>5.2682509999999994</v>
      </c>
      <c r="O130" s="779">
        <f t="shared" si="7"/>
        <v>5.0589709999999997</v>
      </c>
      <c r="P130" s="780">
        <f t="shared" si="7"/>
        <v>5.3761109999999999</v>
      </c>
      <c r="Q130" s="781">
        <f t="shared" si="6"/>
        <v>60.952503</v>
      </c>
      <c r="R130" s="2106"/>
      <c r="S130" s="1790"/>
      <c r="T130" s="1790" t="s">
        <v>410</v>
      </c>
      <c r="U130" s="1790"/>
      <c r="V130" s="1790"/>
      <c r="W130" s="1790"/>
      <c r="X130" s="1790"/>
      <c r="Y130" s="1790"/>
      <c r="Z130" s="1790"/>
      <c r="AA130" s="1790"/>
      <c r="AB130" s="1790"/>
      <c r="AC130" s="1790"/>
      <c r="AD130" s="1790"/>
      <c r="AE130" s="1790"/>
      <c r="AF130" s="1790"/>
      <c r="AG130" s="1790"/>
      <c r="AH130" s="2106"/>
      <c r="AI130" s="2106"/>
    </row>
    <row r="131" spans="2:35" s="758" customFormat="1" ht="21" customHeight="1" x14ac:dyDescent="0.3">
      <c r="B131" s="1745"/>
      <c r="C131" s="769" t="str">
        <f t="shared" si="9"/>
        <v/>
      </c>
      <c r="D131" s="770" t="str">
        <f t="shared" si="9"/>
        <v>Térmico</v>
      </c>
      <c r="E131" s="766">
        <f t="shared" si="9"/>
        <v>6.9372400000000001</v>
      </c>
      <c r="F131" s="766">
        <f t="shared" si="9"/>
        <v>6.2902480000000001</v>
      </c>
      <c r="G131" s="766">
        <f t="shared" si="9"/>
        <v>4.8402820000000002</v>
      </c>
      <c r="H131" s="766">
        <f t="shared" si="9"/>
        <v>3.4339599999999999</v>
      </c>
      <c r="I131" s="766">
        <f t="shared" si="8"/>
        <v>1.5872999999999999</v>
      </c>
      <c r="J131" s="766">
        <f t="shared" si="8"/>
        <v>7.5191460000000001</v>
      </c>
      <c r="K131" s="766">
        <f t="shared" si="7"/>
        <v>9.6089009999999995</v>
      </c>
      <c r="L131" s="766">
        <f t="shared" si="7"/>
        <v>4.6680539999999997</v>
      </c>
      <c r="M131" s="766">
        <f t="shared" si="7"/>
        <v>7.8497590000000006</v>
      </c>
      <c r="N131" s="766">
        <f t="shared" si="7"/>
        <v>5.4832799999999997</v>
      </c>
      <c r="O131" s="766">
        <f t="shared" si="7"/>
        <v>2.7892749999999999</v>
      </c>
      <c r="P131" s="767">
        <f t="shared" si="7"/>
        <v>2.7025589999999999</v>
      </c>
      <c r="Q131" s="768">
        <f t="shared" si="6"/>
        <v>63.710004000000005</v>
      </c>
      <c r="R131" s="2106"/>
      <c r="S131" s="1790" t="s">
        <v>76</v>
      </c>
      <c r="T131" s="1790" t="s">
        <v>407</v>
      </c>
      <c r="U131" s="1790">
        <v>5.2642290000000003</v>
      </c>
      <c r="V131" s="1790">
        <v>5.0248670000000004</v>
      </c>
      <c r="W131" s="1790">
        <v>5.3020199999999997</v>
      </c>
      <c r="X131" s="1790">
        <v>5.1437550000000005</v>
      </c>
      <c r="Y131" s="1790">
        <v>4.78254</v>
      </c>
      <c r="Z131" s="1790">
        <v>4.8147229999999999</v>
      </c>
      <c r="AA131" s="1790">
        <v>4.6572359999999993</v>
      </c>
      <c r="AB131" s="1790">
        <v>5.1793049999999994</v>
      </c>
      <c r="AC131" s="1790">
        <v>5.080495</v>
      </c>
      <c r="AD131" s="1790">
        <v>5.2682509999999994</v>
      </c>
      <c r="AE131" s="1790">
        <v>5.0589709999999997</v>
      </c>
      <c r="AF131" s="1790">
        <v>5.3761109999999999</v>
      </c>
      <c r="AG131" s="1790">
        <v>60.952503</v>
      </c>
      <c r="AH131" s="2106"/>
      <c r="AI131" s="2106"/>
    </row>
    <row r="132" spans="2:35" s="758" customFormat="1" ht="21" customHeight="1" x14ac:dyDescent="0.3">
      <c r="B132" s="1745"/>
      <c r="C132" s="769" t="str">
        <f t="shared" si="9"/>
        <v/>
      </c>
      <c r="D132" s="772" t="str">
        <f t="shared" si="9"/>
        <v>Solar</v>
      </c>
      <c r="E132" s="766" t="str">
        <f t="shared" si="9"/>
        <v/>
      </c>
      <c r="F132" s="766" t="str">
        <f t="shared" si="9"/>
        <v/>
      </c>
      <c r="G132" s="766" t="str">
        <f t="shared" si="9"/>
        <v/>
      </c>
      <c r="H132" s="766" t="str">
        <f t="shared" si="9"/>
        <v/>
      </c>
      <c r="I132" s="766" t="str">
        <f t="shared" si="8"/>
        <v/>
      </c>
      <c r="J132" s="766" t="str">
        <f t="shared" si="8"/>
        <v/>
      </c>
      <c r="K132" s="766" t="str">
        <f t="shared" si="7"/>
        <v/>
      </c>
      <c r="L132" s="766" t="str">
        <f t="shared" si="7"/>
        <v/>
      </c>
      <c r="M132" s="766" t="str">
        <f t="shared" si="7"/>
        <v/>
      </c>
      <c r="N132" s="766" t="str">
        <f t="shared" si="7"/>
        <v/>
      </c>
      <c r="O132" s="766" t="str">
        <f t="shared" si="7"/>
        <v/>
      </c>
      <c r="P132" s="767" t="str">
        <f t="shared" si="7"/>
        <v/>
      </c>
      <c r="Q132" s="773">
        <f t="shared" si="6"/>
        <v>0</v>
      </c>
      <c r="R132" s="2106"/>
      <c r="S132" s="1790"/>
      <c r="T132" s="1790" t="s">
        <v>408</v>
      </c>
      <c r="U132" s="1790">
        <v>6.9372400000000001</v>
      </c>
      <c r="V132" s="1790">
        <v>6.2902480000000001</v>
      </c>
      <c r="W132" s="1790">
        <v>4.8402820000000002</v>
      </c>
      <c r="X132" s="1790">
        <v>3.4339599999999999</v>
      </c>
      <c r="Y132" s="1790">
        <v>1.5872999999999999</v>
      </c>
      <c r="Z132" s="1790">
        <v>7.5191460000000001</v>
      </c>
      <c r="AA132" s="1790">
        <v>9.6089009999999995</v>
      </c>
      <c r="AB132" s="1790">
        <v>4.6680539999999997</v>
      </c>
      <c r="AC132" s="1790">
        <v>7.8497590000000006</v>
      </c>
      <c r="AD132" s="1790">
        <v>5.4832799999999997</v>
      </c>
      <c r="AE132" s="1790">
        <v>2.7892749999999999</v>
      </c>
      <c r="AF132" s="1790">
        <v>2.7025589999999999</v>
      </c>
      <c r="AG132" s="1790">
        <v>63.710004000000005</v>
      </c>
      <c r="AH132" s="2106"/>
      <c r="AI132" s="2106"/>
    </row>
    <row r="133" spans="2:35" s="758" customFormat="1" ht="21" customHeight="1" x14ac:dyDescent="0.3">
      <c r="B133" s="1745"/>
      <c r="C133" s="769" t="str">
        <f t="shared" si="9"/>
        <v/>
      </c>
      <c r="D133" s="774" t="str">
        <f t="shared" si="9"/>
        <v>Eólico</v>
      </c>
      <c r="E133" s="775" t="str">
        <f t="shared" si="9"/>
        <v/>
      </c>
      <c r="F133" s="775" t="str">
        <f t="shared" si="9"/>
        <v/>
      </c>
      <c r="G133" s="775" t="str">
        <f t="shared" si="9"/>
        <v/>
      </c>
      <c r="H133" s="775" t="str">
        <f t="shared" si="9"/>
        <v/>
      </c>
      <c r="I133" s="775" t="str">
        <f t="shared" si="8"/>
        <v/>
      </c>
      <c r="J133" s="775" t="str">
        <f t="shared" si="8"/>
        <v/>
      </c>
      <c r="K133" s="775" t="str">
        <f t="shared" si="7"/>
        <v/>
      </c>
      <c r="L133" s="775" t="str">
        <f t="shared" si="7"/>
        <v/>
      </c>
      <c r="M133" s="775" t="str">
        <f t="shared" si="7"/>
        <v/>
      </c>
      <c r="N133" s="775" t="str">
        <f t="shared" ref="N133:P196" si="10">IF(AD134="","",AD134)</f>
        <v/>
      </c>
      <c r="O133" s="775" t="str">
        <f t="shared" si="10"/>
        <v/>
      </c>
      <c r="P133" s="776" t="str">
        <f t="shared" si="10"/>
        <v/>
      </c>
      <c r="Q133" s="777">
        <f t="shared" si="6"/>
        <v>0</v>
      </c>
      <c r="R133" s="2106"/>
      <c r="S133" s="1790"/>
      <c r="T133" s="1790" t="s">
        <v>409</v>
      </c>
      <c r="U133" s="1790"/>
      <c r="V133" s="1790"/>
      <c r="W133" s="1790"/>
      <c r="X133" s="1790"/>
      <c r="Y133" s="1790"/>
      <c r="Z133" s="1790"/>
      <c r="AA133" s="1790"/>
      <c r="AB133" s="1790"/>
      <c r="AC133" s="1790"/>
      <c r="AD133" s="1790"/>
      <c r="AE133" s="1790"/>
      <c r="AF133" s="1790"/>
      <c r="AG133" s="1790"/>
      <c r="AH133" s="2106"/>
      <c r="AI133" s="2106"/>
    </row>
    <row r="134" spans="2:35" s="758" customFormat="1" ht="21" customHeight="1" x14ac:dyDescent="0.3">
      <c r="B134" s="1744">
        <f>+B130+1</f>
        <v>33</v>
      </c>
      <c r="C134" s="778" t="str">
        <f t="shared" si="9"/>
        <v>Emp. Gen y Comercializadora de Serv Pub de Elec. Pangoa</v>
      </c>
      <c r="D134" s="765" t="str">
        <f t="shared" si="9"/>
        <v>Hidráulico</v>
      </c>
      <c r="E134" s="779">
        <f t="shared" si="9"/>
        <v>0.37100100000000003</v>
      </c>
      <c r="F134" s="779">
        <f t="shared" si="9"/>
        <v>0.34366799999999997</v>
      </c>
      <c r="G134" s="779">
        <f t="shared" si="9"/>
        <v>0.36309599999999997</v>
      </c>
      <c r="H134" s="779">
        <f t="shared" si="9"/>
        <v>0.36315600000000003</v>
      </c>
      <c r="I134" s="779">
        <f t="shared" si="8"/>
        <v>0.34390599999999999</v>
      </c>
      <c r="J134" s="779">
        <f t="shared" si="8"/>
        <v>0.27085300000000001</v>
      </c>
      <c r="K134" s="779">
        <f t="shared" si="8"/>
        <v>0.273142</v>
      </c>
      <c r="L134" s="779">
        <f t="shared" si="8"/>
        <v>0.23456700000000003</v>
      </c>
      <c r="M134" s="779">
        <f t="shared" si="8"/>
        <v>0.17443500000000001</v>
      </c>
      <c r="N134" s="779">
        <f t="shared" si="10"/>
        <v>0.17235600000000001</v>
      </c>
      <c r="O134" s="779">
        <f t="shared" si="10"/>
        <v>0.181224</v>
      </c>
      <c r="P134" s="780">
        <f t="shared" si="10"/>
        <v>0.26839400000000002</v>
      </c>
      <c r="Q134" s="781">
        <f t="shared" si="6"/>
        <v>3.3597979999999996</v>
      </c>
      <c r="R134" s="2106"/>
      <c r="S134" s="1790"/>
      <c r="T134" s="1790" t="s">
        <v>410</v>
      </c>
      <c r="U134" s="1790"/>
      <c r="V134" s="1790"/>
      <c r="W134" s="1790"/>
      <c r="X134" s="1790"/>
      <c r="Y134" s="1790"/>
      <c r="Z134" s="1790"/>
      <c r="AA134" s="1790"/>
      <c r="AB134" s="1790"/>
      <c r="AC134" s="1790"/>
      <c r="AD134" s="1790"/>
      <c r="AE134" s="1790"/>
      <c r="AF134" s="1790"/>
      <c r="AG134" s="1790"/>
      <c r="AH134" s="2106"/>
      <c r="AI134" s="2106"/>
    </row>
    <row r="135" spans="2:35" s="758" customFormat="1" ht="21" customHeight="1" x14ac:dyDescent="0.3">
      <c r="B135" s="1745"/>
      <c r="C135" s="769" t="str">
        <f t="shared" si="9"/>
        <v/>
      </c>
      <c r="D135" s="770" t="str">
        <f t="shared" si="9"/>
        <v>Térmico</v>
      </c>
      <c r="E135" s="766" t="str">
        <f t="shared" si="9"/>
        <v/>
      </c>
      <c r="F135" s="766" t="str">
        <f t="shared" si="9"/>
        <v/>
      </c>
      <c r="G135" s="766" t="str">
        <f t="shared" si="9"/>
        <v/>
      </c>
      <c r="H135" s="766" t="str">
        <f t="shared" si="9"/>
        <v/>
      </c>
      <c r="I135" s="766" t="str">
        <f t="shared" si="8"/>
        <v/>
      </c>
      <c r="J135" s="766" t="str">
        <f t="shared" si="8"/>
        <v/>
      </c>
      <c r="K135" s="766" t="str">
        <f t="shared" si="8"/>
        <v/>
      </c>
      <c r="L135" s="766" t="str">
        <f t="shared" si="8"/>
        <v/>
      </c>
      <c r="M135" s="766" t="str">
        <f t="shared" si="8"/>
        <v/>
      </c>
      <c r="N135" s="766" t="str">
        <f t="shared" si="10"/>
        <v/>
      </c>
      <c r="O135" s="766" t="str">
        <f t="shared" si="10"/>
        <v/>
      </c>
      <c r="P135" s="767" t="str">
        <f t="shared" si="10"/>
        <v/>
      </c>
      <c r="Q135" s="768">
        <f t="shared" si="6"/>
        <v>0</v>
      </c>
      <c r="R135" s="2106"/>
      <c r="S135" s="1790" t="s">
        <v>78</v>
      </c>
      <c r="T135" s="1790" t="s">
        <v>407</v>
      </c>
      <c r="U135" s="1790">
        <v>0.37100100000000003</v>
      </c>
      <c r="V135" s="1790">
        <v>0.34366799999999997</v>
      </c>
      <c r="W135" s="1790">
        <v>0.36309599999999997</v>
      </c>
      <c r="X135" s="1790">
        <v>0.36315600000000003</v>
      </c>
      <c r="Y135" s="1790">
        <v>0.34390599999999999</v>
      </c>
      <c r="Z135" s="1790">
        <v>0.27085300000000001</v>
      </c>
      <c r="AA135" s="1790">
        <v>0.273142</v>
      </c>
      <c r="AB135" s="1790">
        <v>0.23456700000000003</v>
      </c>
      <c r="AC135" s="1790">
        <v>0.17443500000000001</v>
      </c>
      <c r="AD135" s="1790">
        <v>0.17235600000000001</v>
      </c>
      <c r="AE135" s="1790">
        <v>0.181224</v>
      </c>
      <c r="AF135" s="1790">
        <v>0.26839400000000002</v>
      </c>
      <c r="AG135" s="1790">
        <v>3.3597979999999996</v>
      </c>
      <c r="AH135" s="2106"/>
      <c r="AI135" s="2106"/>
    </row>
    <row r="136" spans="2:35" s="758" customFormat="1" ht="21" customHeight="1" x14ac:dyDescent="0.3">
      <c r="B136" s="1745"/>
      <c r="C136" s="769" t="str">
        <f t="shared" si="9"/>
        <v/>
      </c>
      <c r="D136" s="772" t="str">
        <f t="shared" si="9"/>
        <v>Solar</v>
      </c>
      <c r="E136" s="766" t="str">
        <f t="shared" si="9"/>
        <v/>
      </c>
      <c r="F136" s="766" t="str">
        <f t="shared" si="9"/>
        <v/>
      </c>
      <c r="G136" s="766" t="str">
        <f t="shared" si="9"/>
        <v/>
      </c>
      <c r="H136" s="766" t="str">
        <f t="shared" si="9"/>
        <v/>
      </c>
      <c r="I136" s="766" t="str">
        <f t="shared" si="8"/>
        <v/>
      </c>
      <c r="J136" s="766" t="str">
        <f t="shared" si="8"/>
        <v/>
      </c>
      <c r="K136" s="766" t="str">
        <f t="shared" si="8"/>
        <v/>
      </c>
      <c r="L136" s="766" t="str">
        <f t="shared" si="8"/>
        <v/>
      </c>
      <c r="M136" s="766" t="str">
        <f t="shared" si="8"/>
        <v/>
      </c>
      <c r="N136" s="766" t="str">
        <f t="shared" si="10"/>
        <v/>
      </c>
      <c r="O136" s="766" t="str">
        <f t="shared" si="10"/>
        <v/>
      </c>
      <c r="P136" s="767" t="str">
        <f t="shared" si="10"/>
        <v/>
      </c>
      <c r="Q136" s="773">
        <f t="shared" ref="Q136:Q199" si="11">+SUM(E136:P136)</f>
        <v>0</v>
      </c>
      <c r="R136" s="2106"/>
      <c r="S136" s="1790"/>
      <c r="T136" s="1790" t="s">
        <v>408</v>
      </c>
      <c r="U136" s="1790"/>
      <c r="V136" s="1790"/>
      <c r="W136" s="1790"/>
      <c r="X136" s="1790"/>
      <c r="Y136" s="1790"/>
      <c r="Z136" s="1790"/>
      <c r="AA136" s="1790"/>
      <c r="AB136" s="1790"/>
      <c r="AC136" s="1790"/>
      <c r="AD136" s="1790"/>
      <c r="AE136" s="1790"/>
      <c r="AF136" s="1790"/>
      <c r="AG136" s="1790"/>
      <c r="AH136" s="2106"/>
      <c r="AI136" s="2106"/>
    </row>
    <row r="137" spans="2:35" s="758" customFormat="1" ht="21" customHeight="1" x14ac:dyDescent="0.3">
      <c r="B137" s="1745"/>
      <c r="C137" s="769" t="str">
        <f t="shared" si="9"/>
        <v/>
      </c>
      <c r="D137" s="774" t="str">
        <f t="shared" si="9"/>
        <v>Eólico</v>
      </c>
      <c r="E137" s="775" t="str">
        <f t="shared" si="9"/>
        <v/>
      </c>
      <c r="F137" s="775" t="str">
        <f t="shared" si="9"/>
        <v/>
      </c>
      <c r="G137" s="775" t="str">
        <f t="shared" si="9"/>
        <v/>
      </c>
      <c r="H137" s="775" t="str">
        <f t="shared" si="9"/>
        <v/>
      </c>
      <c r="I137" s="775" t="str">
        <f t="shared" si="8"/>
        <v/>
      </c>
      <c r="J137" s="775" t="str">
        <f t="shared" si="8"/>
        <v/>
      </c>
      <c r="K137" s="775" t="str">
        <f t="shared" si="8"/>
        <v/>
      </c>
      <c r="L137" s="775" t="str">
        <f t="shared" si="8"/>
        <v/>
      </c>
      <c r="M137" s="775" t="str">
        <f t="shared" si="8"/>
        <v/>
      </c>
      <c r="N137" s="775" t="str">
        <f t="shared" si="10"/>
        <v/>
      </c>
      <c r="O137" s="775" t="str">
        <f t="shared" si="10"/>
        <v/>
      </c>
      <c r="P137" s="776" t="str">
        <f t="shared" si="10"/>
        <v/>
      </c>
      <c r="Q137" s="777">
        <f t="shared" si="11"/>
        <v>0</v>
      </c>
      <c r="R137" s="2106"/>
      <c r="S137" s="1790"/>
      <c r="T137" s="1790" t="s">
        <v>409</v>
      </c>
      <c r="U137" s="1790"/>
      <c r="V137" s="1790"/>
      <c r="W137" s="1790"/>
      <c r="X137" s="1790"/>
      <c r="Y137" s="1790"/>
      <c r="Z137" s="1790"/>
      <c r="AA137" s="1790"/>
      <c r="AB137" s="1790"/>
      <c r="AC137" s="1790"/>
      <c r="AD137" s="1790"/>
      <c r="AE137" s="1790"/>
      <c r="AF137" s="1790"/>
      <c r="AG137" s="1790"/>
      <c r="AH137" s="2106"/>
      <c r="AI137" s="2106"/>
    </row>
    <row r="138" spans="2:35" s="758" customFormat="1" ht="21" customHeight="1" x14ac:dyDescent="0.3">
      <c r="B138" s="1744">
        <f>+B134+1</f>
        <v>34</v>
      </c>
      <c r="C138" s="778" t="str">
        <f t="shared" si="9"/>
        <v>Empresa de Generación Eléctrica Canchayllo S.A.C.</v>
      </c>
      <c r="D138" s="765" t="str">
        <f t="shared" si="9"/>
        <v>Hidráulico</v>
      </c>
      <c r="E138" s="779">
        <f t="shared" si="9"/>
        <v>3.7306219999999999</v>
      </c>
      <c r="F138" s="779">
        <f t="shared" si="9"/>
        <v>3.377526</v>
      </c>
      <c r="G138" s="779">
        <f t="shared" si="9"/>
        <v>0.70446500000000001</v>
      </c>
      <c r="H138" s="779">
        <f t="shared" si="9"/>
        <v>0</v>
      </c>
      <c r="I138" s="779">
        <f t="shared" si="8"/>
        <v>2.5417979999999996</v>
      </c>
      <c r="J138" s="779">
        <f t="shared" si="8"/>
        <v>1.919373</v>
      </c>
      <c r="K138" s="779">
        <f t="shared" si="8"/>
        <v>1.6875550000000001</v>
      </c>
      <c r="L138" s="779">
        <f t="shared" si="8"/>
        <v>3.6099229999999998</v>
      </c>
      <c r="M138" s="779">
        <f t="shared" si="8"/>
        <v>3.6631320000000001</v>
      </c>
      <c r="N138" s="779">
        <f t="shared" si="10"/>
        <v>3.6806320000000001</v>
      </c>
      <c r="O138" s="779">
        <f t="shared" si="10"/>
        <v>3.2692869999999998</v>
      </c>
      <c r="P138" s="780">
        <f t="shared" si="10"/>
        <v>3.1843739999999996</v>
      </c>
      <c r="Q138" s="781">
        <f t="shared" si="11"/>
        <v>31.368686999999994</v>
      </c>
      <c r="R138" s="2106"/>
      <c r="S138" s="1790"/>
      <c r="T138" s="1790" t="s">
        <v>410</v>
      </c>
      <c r="U138" s="1790"/>
      <c r="V138" s="1790"/>
      <c r="W138" s="1790"/>
      <c r="X138" s="1790"/>
      <c r="Y138" s="1790"/>
      <c r="Z138" s="1790"/>
      <c r="AA138" s="1790"/>
      <c r="AB138" s="1790"/>
      <c r="AC138" s="1790"/>
      <c r="AD138" s="1790"/>
      <c r="AE138" s="1790"/>
      <c r="AF138" s="1790"/>
      <c r="AG138" s="1790"/>
      <c r="AH138" s="2106"/>
      <c r="AI138" s="2106"/>
    </row>
    <row r="139" spans="2:35" s="758" customFormat="1" ht="21" customHeight="1" x14ac:dyDescent="0.3">
      <c r="B139" s="1745"/>
      <c r="C139" s="769" t="str">
        <f t="shared" si="9"/>
        <v/>
      </c>
      <c r="D139" s="770" t="str">
        <f t="shared" si="9"/>
        <v>Térmico</v>
      </c>
      <c r="E139" s="766" t="str">
        <f t="shared" si="9"/>
        <v/>
      </c>
      <c r="F139" s="766" t="str">
        <f t="shared" si="9"/>
        <v/>
      </c>
      <c r="G139" s="766" t="str">
        <f t="shared" si="9"/>
        <v/>
      </c>
      <c r="H139" s="766" t="str">
        <f t="shared" si="9"/>
        <v/>
      </c>
      <c r="I139" s="766" t="str">
        <f t="shared" si="8"/>
        <v/>
      </c>
      <c r="J139" s="766" t="str">
        <f t="shared" si="8"/>
        <v/>
      </c>
      <c r="K139" s="766" t="str">
        <f t="shared" si="8"/>
        <v/>
      </c>
      <c r="L139" s="766" t="str">
        <f t="shared" si="8"/>
        <v/>
      </c>
      <c r="M139" s="766" t="str">
        <f t="shared" si="8"/>
        <v/>
      </c>
      <c r="N139" s="766" t="str">
        <f t="shared" si="10"/>
        <v/>
      </c>
      <c r="O139" s="766" t="str">
        <f t="shared" si="10"/>
        <v/>
      </c>
      <c r="P139" s="767" t="str">
        <f t="shared" si="10"/>
        <v/>
      </c>
      <c r="Q139" s="768">
        <f t="shared" si="11"/>
        <v>0</v>
      </c>
      <c r="R139" s="2106"/>
      <c r="S139" s="1790" t="s">
        <v>80</v>
      </c>
      <c r="T139" s="1790" t="s">
        <v>407</v>
      </c>
      <c r="U139" s="1790">
        <v>3.7306219999999999</v>
      </c>
      <c r="V139" s="1790">
        <v>3.377526</v>
      </c>
      <c r="W139" s="1790">
        <v>0.70446500000000001</v>
      </c>
      <c r="X139" s="1790">
        <v>0</v>
      </c>
      <c r="Y139" s="1790">
        <v>2.5417979999999996</v>
      </c>
      <c r="Z139" s="1790">
        <v>1.919373</v>
      </c>
      <c r="AA139" s="1790">
        <v>1.6875550000000001</v>
      </c>
      <c r="AB139" s="1790">
        <v>3.6099229999999998</v>
      </c>
      <c r="AC139" s="1790">
        <v>3.6631320000000001</v>
      </c>
      <c r="AD139" s="1790">
        <v>3.6806320000000001</v>
      </c>
      <c r="AE139" s="1790">
        <v>3.2692869999999998</v>
      </c>
      <c r="AF139" s="1790">
        <v>3.1843739999999996</v>
      </c>
      <c r="AG139" s="1790">
        <v>31.368686999999994</v>
      </c>
      <c r="AH139" s="2106"/>
      <c r="AI139" s="2106"/>
    </row>
    <row r="140" spans="2:35" s="758" customFormat="1" ht="21" customHeight="1" x14ac:dyDescent="0.3">
      <c r="B140" s="1745"/>
      <c r="C140" s="769" t="str">
        <f t="shared" si="9"/>
        <v/>
      </c>
      <c r="D140" s="772" t="str">
        <f t="shared" si="9"/>
        <v>Solar</v>
      </c>
      <c r="E140" s="766" t="str">
        <f t="shared" si="9"/>
        <v/>
      </c>
      <c r="F140" s="766" t="str">
        <f t="shared" ref="F140:M184" si="12">IF(V141="","",V141)</f>
        <v/>
      </c>
      <c r="G140" s="766" t="str">
        <f t="shared" si="12"/>
        <v/>
      </c>
      <c r="H140" s="766" t="str">
        <f t="shared" si="12"/>
        <v/>
      </c>
      <c r="I140" s="766" t="str">
        <f t="shared" si="8"/>
        <v/>
      </c>
      <c r="J140" s="766" t="str">
        <f t="shared" si="8"/>
        <v/>
      </c>
      <c r="K140" s="766" t="str">
        <f t="shared" si="8"/>
        <v/>
      </c>
      <c r="L140" s="766" t="str">
        <f t="shared" si="8"/>
        <v/>
      </c>
      <c r="M140" s="766" t="str">
        <f t="shared" si="8"/>
        <v/>
      </c>
      <c r="N140" s="766" t="str">
        <f t="shared" si="10"/>
        <v/>
      </c>
      <c r="O140" s="766" t="str">
        <f t="shared" si="10"/>
        <v/>
      </c>
      <c r="P140" s="767" t="str">
        <f t="shared" si="10"/>
        <v/>
      </c>
      <c r="Q140" s="773">
        <f t="shared" si="11"/>
        <v>0</v>
      </c>
      <c r="R140" s="2106"/>
      <c r="S140" s="1790"/>
      <c r="T140" s="1790" t="s">
        <v>408</v>
      </c>
      <c r="U140" s="1790"/>
      <c r="V140" s="1790"/>
      <c r="W140" s="1790"/>
      <c r="X140" s="1790"/>
      <c r="Y140" s="1790"/>
      <c r="Z140" s="1790"/>
      <c r="AA140" s="1790"/>
      <c r="AB140" s="1790"/>
      <c r="AC140" s="1790"/>
      <c r="AD140" s="1790"/>
      <c r="AE140" s="1790"/>
      <c r="AF140" s="1790"/>
      <c r="AG140" s="1790"/>
      <c r="AH140" s="2106"/>
      <c r="AI140" s="2106"/>
    </row>
    <row r="141" spans="2:35" s="758" customFormat="1" ht="21" customHeight="1" x14ac:dyDescent="0.3">
      <c r="B141" s="1745"/>
      <c r="C141" s="769" t="str">
        <f t="shared" ref="C141:M196" si="13">IF(S142="","",S142)</f>
        <v/>
      </c>
      <c r="D141" s="774" t="str">
        <f t="shared" si="13"/>
        <v>Eólico</v>
      </c>
      <c r="E141" s="775" t="str">
        <f t="shared" si="13"/>
        <v/>
      </c>
      <c r="F141" s="775" t="str">
        <f t="shared" si="12"/>
        <v/>
      </c>
      <c r="G141" s="775" t="str">
        <f t="shared" si="12"/>
        <v/>
      </c>
      <c r="H141" s="775" t="str">
        <f t="shared" si="12"/>
        <v/>
      </c>
      <c r="I141" s="775" t="str">
        <f t="shared" si="8"/>
        <v/>
      </c>
      <c r="J141" s="775" t="str">
        <f t="shared" si="8"/>
        <v/>
      </c>
      <c r="K141" s="775" t="str">
        <f t="shared" si="8"/>
        <v/>
      </c>
      <c r="L141" s="775" t="str">
        <f t="shared" si="8"/>
        <v/>
      </c>
      <c r="M141" s="775" t="str">
        <f t="shared" si="8"/>
        <v/>
      </c>
      <c r="N141" s="775" t="str">
        <f t="shared" si="10"/>
        <v/>
      </c>
      <c r="O141" s="775" t="str">
        <f t="shared" si="10"/>
        <v/>
      </c>
      <c r="P141" s="776" t="str">
        <f t="shared" si="10"/>
        <v/>
      </c>
      <c r="Q141" s="777">
        <f t="shared" si="11"/>
        <v>0</v>
      </c>
      <c r="R141" s="2106"/>
      <c r="S141" s="1790"/>
      <c r="T141" s="1790" t="s">
        <v>409</v>
      </c>
      <c r="U141" s="1790"/>
      <c r="V141" s="1790"/>
      <c r="W141" s="1790"/>
      <c r="X141" s="1790"/>
      <c r="Y141" s="1790"/>
      <c r="Z141" s="1790"/>
      <c r="AA141" s="1790"/>
      <c r="AB141" s="1790"/>
      <c r="AC141" s="1790"/>
      <c r="AD141" s="1790"/>
      <c r="AE141" s="1790"/>
      <c r="AF141" s="1790"/>
      <c r="AG141" s="1790"/>
      <c r="AH141" s="2106"/>
      <c r="AI141" s="2106"/>
    </row>
    <row r="142" spans="2:35" s="758" customFormat="1" ht="21" customHeight="1" x14ac:dyDescent="0.3">
      <c r="B142" s="1744">
        <f>+B138+1</f>
        <v>35</v>
      </c>
      <c r="C142" s="778" t="str">
        <f t="shared" si="13"/>
        <v>Empresa de Generación Eléctrica Junín S.A.C.</v>
      </c>
      <c r="D142" s="765" t="str">
        <f t="shared" si="13"/>
        <v>Hidráulico</v>
      </c>
      <c r="E142" s="779">
        <f t="shared" si="13"/>
        <v>53.395756000000006</v>
      </c>
      <c r="F142" s="779">
        <f t="shared" si="12"/>
        <v>49.981115999999993</v>
      </c>
      <c r="G142" s="779">
        <f t="shared" si="12"/>
        <v>53.387744000000005</v>
      </c>
      <c r="H142" s="779">
        <f t="shared" si="12"/>
        <v>45.597288000000006</v>
      </c>
      <c r="I142" s="779">
        <f t="shared" si="8"/>
        <v>28.781179999999999</v>
      </c>
      <c r="J142" s="779">
        <f t="shared" si="8"/>
        <v>16.590751999999998</v>
      </c>
      <c r="K142" s="779">
        <f t="shared" si="8"/>
        <v>12.050510000000001</v>
      </c>
      <c r="L142" s="779">
        <f t="shared" si="8"/>
        <v>10.596432</v>
      </c>
      <c r="M142" s="779">
        <f t="shared" si="8"/>
        <v>9.6338060000000016</v>
      </c>
      <c r="N142" s="779">
        <f t="shared" si="10"/>
        <v>13.386516</v>
      </c>
      <c r="O142" s="779">
        <f t="shared" si="10"/>
        <v>37.672151999999997</v>
      </c>
      <c r="P142" s="780">
        <f t="shared" si="10"/>
        <v>45.282679999999999</v>
      </c>
      <c r="Q142" s="781">
        <f t="shared" si="11"/>
        <v>376.35593199999994</v>
      </c>
      <c r="R142" s="2106"/>
      <c r="S142" s="1790"/>
      <c r="T142" s="1790" t="s">
        <v>410</v>
      </c>
      <c r="U142" s="1790"/>
      <c r="V142" s="1790"/>
      <c r="W142" s="1790"/>
      <c r="X142" s="1790"/>
      <c r="Y142" s="1790"/>
      <c r="Z142" s="1790"/>
      <c r="AA142" s="1790"/>
      <c r="AB142" s="1790"/>
      <c r="AC142" s="1790"/>
      <c r="AD142" s="1790"/>
      <c r="AE142" s="1790"/>
      <c r="AF142" s="1790"/>
      <c r="AG142" s="1790"/>
      <c r="AH142" s="2106"/>
      <c r="AI142" s="2106"/>
    </row>
    <row r="143" spans="2:35" s="758" customFormat="1" ht="21" customHeight="1" x14ac:dyDescent="0.3">
      <c r="B143" s="1745"/>
      <c r="C143" s="769" t="str">
        <f t="shared" si="13"/>
        <v/>
      </c>
      <c r="D143" s="770" t="str">
        <f t="shared" si="13"/>
        <v>Térmico</v>
      </c>
      <c r="E143" s="766" t="str">
        <f t="shared" si="13"/>
        <v/>
      </c>
      <c r="F143" s="766" t="str">
        <f t="shared" si="12"/>
        <v/>
      </c>
      <c r="G143" s="766" t="str">
        <f t="shared" si="12"/>
        <v/>
      </c>
      <c r="H143" s="766" t="str">
        <f t="shared" si="12"/>
        <v/>
      </c>
      <c r="I143" s="766" t="str">
        <f t="shared" si="8"/>
        <v/>
      </c>
      <c r="J143" s="766" t="str">
        <f t="shared" si="8"/>
        <v/>
      </c>
      <c r="K143" s="766" t="str">
        <f t="shared" si="8"/>
        <v/>
      </c>
      <c r="L143" s="766" t="str">
        <f t="shared" si="8"/>
        <v/>
      </c>
      <c r="M143" s="766" t="str">
        <f t="shared" si="8"/>
        <v/>
      </c>
      <c r="N143" s="766" t="str">
        <f t="shared" si="10"/>
        <v/>
      </c>
      <c r="O143" s="766" t="str">
        <f t="shared" si="10"/>
        <v/>
      </c>
      <c r="P143" s="767" t="str">
        <f t="shared" si="10"/>
        <v/>
      </c>
      <c r="Q143" s="768">
        <f t="shared" si="11"/>
        <v>0</v>
      </c>
      <c r="R143" s="2106"/>
      <c r="S143" s="1790" t="s">
        <v>82</v>
      </c>
      <c r="T143" s="1790" t="s">
        <v>407</v>
      </c>
      <c r="U143" s="1790">
        <v>53.395756000000006</v>
      </c>
      <c r="V143" s="1790">
        <v>49.981115999999993</v>
      </c>
      <c r="W143" s="1790">
        <v>53.387744000000005</v>
      </c>
      <c r="X143" s="1790">
        <v>45.597288000000006</v>
      </c>
      <c r="Y143" s="1790">
        <v>28.781179999999999</v>
      </c>
      <c r="Z143" s="1790">
        <v>16.590751999999998</v>
      </c>
      <c r="AA143" s="1790">
        <v>12.050510000000001</v>
      </c>
      <c r="AB143" s="1790">
        <v>10.596432</v>
      </c>
      <c r="AC143" s="1790">
        <v>9.6338060000000016</v>
      </c>
      <c r="AD143" s="1790">
        <v>13.386516</v>
      </c>
      <c r="AE143" s="1790">
        <v>37.672151999999997</v>
      </c>
      <c r="AF143" s="1790">
        <v>45.282679999999999</v>
      </c>
      <c r="AG143" s="1790">
        <v>376.35593199999994</v>
      </c>
      <c r="AH143" s="2106"/>
      <c r="AI143" s="2106"/>
    </row>
    <row r="144" spans="2:35" s="758" customFormat="1" ht="21" customHeight="1" x14ac:dyDescent="0.3">
      <c r="B144" s="1745"/>
      <c r="C144" s="769" t="str">
        <f t="shared" si="13"/>
        <v/>
      </c>
      <c r="D144" s="772" t="str">
        <f t="shared" si="13"/>
        <v>Solar</v>
      </c>
      <c r="E144" s="766" t="str">
        <f t="shared" si="13"/>
        <v/>
      </c>
      <c r="F144" s="766" t="str">
        <f t="shared" si="12"/>
        <v/>
      </c>
      <c r="G144" s="766" t="str">
        <f t="shared" si="12"/>
        <v/>
      </c>
      <c r="H144" s="766" t="str">
        <f t="shared" si="12"/>
        <v/>
      </c>
      <c r="I144" s="766" t="str">
        <f t="shared" si="8"/>
        <v/>
      </c>
      <c r="J144" s="766" t="str">
        <f t="shared" si="8"/>
        <v/>
      </c>
      <c r="K144" s="766" t="str">
        <f t="shared" si="8"/>
        <v/>
      </c>
      <c r="L144" s="766" t="str">
        <f t="shared" si="8"/>
        <v/>
      </c>
      <c r="M144" s="766" t="str">
        <f t="shared" si="8"/>
        <v/>
      </c>
      <c r="N144" s="766" t="str">
        <f t="shared" si="10"/>
        <v/>
      </c>
      <c r="O144" s="766" t="str">
        <f t="shared" si="10"/>
        <v/>
      </c>
      <c r="P144" s="767" t="str">
        <f t="shared" si="10"/>
        <v/>
      </c>
      <c r="Q144" s="773">
        <f t="shared" si="11"/>
        <v>0</v>
      </c>
      <c r="R144" s="2106"/>
      <c r="S144" s="1790"/>
      <c r="T144" s="1790" t="s">
        <v>408</v>
      </c>
      <c r="U144" s="1790"/>
      <c r="V144" s="1790"/>
      <c r="W144" s="1790"/>
      <c r="X144" s="1790"/>
      <c r="Y144" s="1790"/>
      <c r="Z144" s="1790"/>
      <c r="AA144" s="1790"/>
      <c r="AB144" s="1790"/>
      <c r="AC144" s="1790"/>
      <c r="AD144" s="1790"/>
      <c r="AE144" s="1790"/>
      <c r="AF144" s="1790"/>
      <c r="AG144" s="1790"/>
      <c r="AH144" s="2106"/>
      <c r="AI144" s="2106"/>
    </row>
    <row r="145" spans="2:35" s="758" customFormat="1" ht="21" customHeight="1" x14ac:dyDescent="0.3">
      <c r="B145" s="1745"/>
      <c r="C145" s="769" t="str">
        <f t="shared" si="13"/>
        <v/>
      </c>
      <c r="D145" s="774" t="str">
        <f t="shared" si="13"/>
        <v>Eólico</v>
      </c>
      <c r="E145" s="775" t="str">
        <f t="shared" si="13"/>
        <v/>
      </c>
      <c r="F145" s="775" t="str">
        <f t="shared" si="12"/>
        <v/>
      </c>
      <c r="G145" s="775" t="str">
        <f t="shared" si="12"/>
        <v/>
      </c>
      <c r="H145" s="775" t="str">
        <f t="shared" si="12"/>
        <v/>
      </c>
      <c r="I145" s="775" t="str">
        <f t="shared" si="8"/>
        <v/>
      </c>
      <c r="J145" s="775" t="str">
        <f t="shared" si="8"/>
        <v/>
      </c>
      <c r="K145" s="775" t="str">
        <f t="shared" si="8"/>
        <v/>
      </c>
      <c r="L145" s="775" t="str">
        <f t="shared" si="8"/>
        <v/>
      </c>
      <c r="M145" s="775" t="str">
        <f t="shared" si="8"/>
        <v/>
      </c>
      <c r="N145" s="775" t="str">
        <f t="shared" si="10"/>
        <v/>
      </c>
      <c r="O145" s="775" t="str">
        <f t="shared" si="10"/>
        <v/>
      </c>
      <c r="P145" s="776" t="str">
        <f t="shared" si="10"/>
        <v/>
      </c>
      <c r="Q145" s="777">
        <f t="shared" si="11"/>
        <v>0</v>
      </c>
      <c r="R145" s="2106"/>
      <c r="S145" s="1790"/>
      <c r="T145" s="1790" t="s">
        <v>409</v>
      </c>
      <c r="U145" s="1790"/>
      <c r="V145" s="1790"/>
      <c r="W145" s="1790"/>
      <c r="X145" s="1790"/>
      <c r="Y145" s="1790"/>
      <c r="Z145" s="1790"/>
      <c r="AA145" s="1790"/>
      <c r="AB145" s="1790"/>
      <c r="AC145" s="1790"/>
      <c r="AD145" s="1790"/>
      <c r="AE145" s="1790"/>
      <c r="AF145" s="1790"/>
      <c r="AG145" s="1790"/>
      <c r="AH145" s="2106"/>
      <c r="AI145" s="2106"/>
    </row>
    <row r="146" spans="2:35" s="758" customFormat="1" ht="21" customHeight="1" x14ac:dyDescent="0.3">
      <c r="B146" s="1744">
        <f>+B142+1</f>
        <v>36</v>
      </c>
      <c r="C146" s="778" t="str">
        <f t="shared" si="13"/>
        <v>Empresa de Generacion Electrica Machupicchu S.A.</v>
      </c>
      <c r="D146" s="765" t="str">
        <f t="shared" si="13"/>
        <v>Hidráulico</v>
      </c>
      <c r="E146" s="779">
        <f t="shared" si="13"/>
        <v>122.30206799999999</v>
      </c>
      <c r="F146" s="779">
        <f t="shared" si="12"/>
        <v>114.77706000000001</v>
      </c>
      <c r="G146" s="779">
        <f t="shared" si="12"/>
        <v>121.78996599999999</v>
      </c>
      <c r="H146" s="779">
        <f t="shared" si="12"/>
        <v>118.102233</v>
      </c>
      <c r="I146" s="779">
        <f t="shared" si="8"/>
        <v>121.988252</v>
      </c>
      <c r="J146" s="779">
        <f t="shared" si="8"/>
        <v>96.943093000000005</v>
      </c>
      <c r="K146" s="779">
        <f t="shared" si="8"/>
        <v>76.891957000000005</v>
      </c>
      <c r="L146" s="779">
        <f t="shared" si="8"/>
        <v>77.055593999999999</v>
      </c>
      <c r="M146" s="779">
        <f t="shared" si="8"/>
        <v>84.130672000000004</v>
      </c>
      <c r="N146" s="779">
        <f t="shared" si="10"/>
        <v>87.763803999999993</v>
      </c>
      <c r="O146" s="779">
        <f t="shared" si="10"/>
        <v>107.63136899999999</v>
      </c>
      <c r="P146" s="780">
        <f t="shared" si="10"/>
        <v>122.844606</v>
      </c>
      <c r="Q146" s="781">
        <f t="shared" si="11"/>
        <v>1252.2206740000001</v>
      </c>
      <c r="R146" s="2106"/>
      <c r="S146" s="1790"/>
      <c r="T146" s="1790" t="s">
        <v>410</v>
      </c>
      <c r="U146" s="1790"/>
      <c r="V146" s="1790"/>
      <c r="W146" s="1790"/>
      <c r="X146" s="1790"/>
      <c r="Y146" s="1790"/>
      <c r="Z146" s="1790"/>
      <c r="AA146" s="1790"/>
      <c r="AB146" s="1790"/>
      <c r="AC146" s="1790"/>
      <c r="AD146" s="1790"/>
      <c r="AE146" s="1790"/>
      <c r="AF146" s="1790"/>
      <c r="AG146" s="1790"/>
      <c r="AH146" s="2106"/>
      <c r="AI146" s="2106"/>
    </row>
    <row r="147" spans="2:35" s="758" customFormat="1" ht="21" customHeight="1" x14ac:dyDescent="0.3">
      <c r="B147" s="1745"/>
      <c r="C147" s="769" t="str">
        <f t="shared" si="13"/>
        <v/>
      </c>
      <c r="D147" s="770" t="str">
        <f t="shared" si="13"/>
        <v>Térmico</v>
      </c>
      <c r="E147" s="766">
        <f t="shared" si="13"/>
        <v>0</v>
      </c>
      <c r="F147" s="766">
        <f t="shared" si="12"/>
        <v>0</v>
      </c>
      <c r="G147" s="766">
        <f t="shared" si="12"/>
        <v>0</v>
      </c>
      <c r="H147" s="766">
        <f t="shared" si="12"/>
        <v>0</v>
      </c>
      <c r="I147" s="766">
        <f t="shared" si="8"/>
        <v>0</v>
      </c>
      <c r="J147" s="766">
        <f t="shared" si="8"/>
        <v>0</v>
      </c>
      <c r="K147" s="766">
        <f t="shared" si="8"/>
        <v>0</v>
      </c>
      <c r="L147" s="766">
        <f t="shared" si="8"/>
        <v>0</v>
      </c>
      <c r="M147" s="766">
        <f t="shared" si="8"/>
        <v>0</v>
      </c>
      <c r="N147" s="766">
        <f t="shared" si="10"/>
        <v>0</v>
      </c>
      <c r="O147" s="766">
        <f t="shared" si="10"/>
        <v>0</v>
      </c>
      <c r="P147" s="767">
        <f t="shared" si="10"/>
        <v>0</v>
      </c>
      <c r="Q147" s="768">
        <f t="shared" si="11"/>
        <v>0</v>
      </c>
      <c r="R147" s="2106"/>
      <c r="S147" s="1790" t="s">
        <v>84</v>
      </c>
      <c r="T147" s="1790" t="s">
        <v>407</v>
      </c>
      <c r="U147" s="1790">
        <v>122.30206799999999</v>
      </c>
      <c r="V147" s="1790">
        <v>114.77706000000001</v>
      </c>
      <c r="W147" s="1790">
        <v>121.78996599999999</v>
      </c>
      <c r="X147" s="1790">
        <v>118.102233</v>
      </c>
      <c r="Y147" s="1790">
        <v>121.988252</v>
      </c>
      <c r="Z147" s="1790">
        <v>96.943093000000005</v>
      </c>
      <c r="AA147" s="1790">
        <v>76.891957000000005</v>
      </c>
      <c r="AB147" s="1790">
        <v>77.055593999999999</v>
      </c>
      <c r="AC147" s="1790">
        <v>84.130672000000004</v>
      </c>
      <c r="AD147" s="1790">
        <v>87.763803999999993</v>
      </c>
      <c r="AE147" s="1790">
        <v>107.63136899999999</v>
      </c>
      <c r="AF147" s="1790">
        <v>122.844606</v>
      </c>
      <c r="AG147" s="1790">
        <v>1252.2206740000001</v>
      </c>
      <c r="AH147" s="2106"/>
      <c r="AI147" s="2106"/>
    </row>
    <row r="148" spans="2:35" s="758" customFormat="1" ht="21" customHeight="1" x14ac:dyDescent="0.3">
      <c r="B148" s="1745"/>
      <c r="C148" s="769" t="str">
        <f t="shared" si="13"/>
        <v/>
      </c>
      <c r="D148" s="772" t="str">
        <f t="shared" si="13"/>
        <v>Solar</v>
      </c>
      <c r="E148" s="766" t="str">
        <f t="shared" si="13"/>
        <v/>
      </c>
      <c r="F148" s="766" t="str">
        <f t="shared" si="12"/>
        <v/>
      </c>
      <c r="G148" s="766" t="str">
        <f t="shared" si="12"/>
        <v/>
      </c>
      <c r="H148" s="766" t="str">
        <f t="shared" si="12"/>
        <v/>
      </c>
      <c r="I148" s="766" t="str">
        <f t="shared" si="8"/>
        <v/>
      </c>
      <c r="J148" s="766" t="str">
        <f t="shared" si="8"/>
        <v/>
      </c>
      <c r="K148" s="766" t="str">
        <f t="shared" si="8"/>
        <v/>
      </c>
      <c r="L148" s="766" t="str">
        <f t="shared" si="8"/>
        <v/>
      </c>
      <c r="M148" s="766" t="str">
        <f t="shared" si="8"/>
        <v/>
      </c>
      <c r="N148" s="766" t="str">
        <f t="shared" si="10"/>
        <v/>
      </c>
      <c r="O148" s="766" t="str">
        <f t="shared" si="10"/>
        <v/>
      </c>
      <c r="P148" s="767" t="str">
        <f t="shared" si="10"/>
        <v/>
      </c>
      <c r="Q148" s="773">
        <f t="shared" si="11"/>
        <v>0</v>
      </c>
      <c r="R148" s="2106"/>
      <c r="S148" s="1790"/>
      <c r="T148" s="1790" t="s">
        <v>408</v>
      </c>
      <c r="U148" s="1790">
        <v>0</v>
      </c>
      <c r="V148" s="1790">
        <v>0</v>
      </c>
      <c r="W148" s="1790">
        <v>0</v>
      </c>
      <c r="X148" s="1790">
        <v>0</v>
      </c>
      <c r="Y148" s="1790">
        <v>0</v>
      </c>
      <c r="Z148" s="1790">
        <v>0</v>
      </c>
      <c r="AA148" s="1790">
        <v>0</v>
      </c>
      <c r="AB148" s="1790">
        <v>0</v>
      </c>
      <c r="AC148" s="1790">
        <v>0</v>
      </c>
      <c r="AD148" s="1790">
        <v>0</v>
      </c>
      <c r="AE148" s="1790">
        <v>0</v>
      </c>
      <c r="AF148" s="1790">
        <v>0</v>
      </c>
      <c r="AG148" s="1790">
        <v>0</v>
      </c>
      <c r="AH148" s="2106"/>
      <c r="AI148" s="2106"/>
    </row>
    <row r="149" spans="2:35" s="758" customFormat="1" ht="21" customHeight="1" x14ac:dyDescent="0.3">
      <c r="B149" s="1745"/>
      <c r="C149" s="769" t="str">
        <f t="shared" si="13"/>
        <v/>
      </c>
      <c r="D149" s="774" t="str">
        <f t="shared" si="13"/>
        <v>Eólico</v>
      </c>
      <c r="E149" s="775" t="str">
        <f t="shared" si="13"/>
        <v/>
      </c>
      <c r="F149" s="775" t="str">
        <f t="shared" si="12"/>
        <v/>
      </c>
      <c r="G149" s="775" t="str">
        <f t="shared" si="12"/>
        <v/>
      </c>
      <c r="H149" s="775" t="str">
        <f t="shared" si="12"/>
        <v/>
      </c>
      <c r="I149" s="775" t="str">
        <f t="shared" si="8"/>
        <v/>
      </c>
      <c r="J149" s="775" t="str">
        <f t="shared" si="8"/>
        <v/>
      </c>
      <c r="K149" s="775" t="str">
        <f t="shared" si="8"/>
        <v/>
      </c>
      <c r="L149" s="775" t="str">
        <f t="shared" si="8"/>
        <v/>
      </c>
      <c r="M149" s="775" t="str">
        <f t="shared" si="8"/>
        <v/>
      </c>
      <c r="N149" s="775" t="str">
        <f t="shared" si="10"/>
        <v/>
      </c>
      <c r="O149" s="775" t="str">
        <f t="shared" si="10"/>
        <v/>
      </c>
      <c r="P149" s="776" t="str">
        <f t="shared" si="10"/>
        <v/>
      </c>
      <c r="Q149" s="777">
        <f t="shared" si="11"/>
        <v>0</v>
      </c>
      <c r="R149" s="2106"/>
      <c r="S149" s="1790"/>
      <c r="T149" s="1790" t="s">
        <v>409</v>
      </c>
      <c r="U149" s="1790"/>
      <c r="V149" s="1790"/>
      <c r="W149" s="1790"/>
      <c r="X149" s="1790"/>
      <c r="Y149" s="1790"/>
      <c r="Z149" s="1790"/>
      <c r="AA149" s="1790"/>
      <c r="AB149" s="1790"/>
      <c r="AC149" s="1790"/>
      <c r="AD149" s="1790"/>
      <c r="AE149" s="1790"/>
      <c r="AF149" s="1790"/>
      <c r="AG149" s="1790"/>
      <c r="AH149" s="2106"/>
      <c r="AI149" s="2106"/>
    </row>
    <row r="150" spans="2:35" s="758" customFormat="1" ht="21" customHeight="1" x14ac:dyDescent="0.3">
      <c r="B150" s="1744">
        <f>+B146+1</f>
        <v>37</v>
      </c>
      <c r="C150" s="778" t="str">
        <f t="shared" si="13"/>
        <v>Empresa de Generación Eléctrica Rio Baños S.A.C.</v>
      </c>
      <c r="D150" s="765" t="str">
        <f t="shared" si="13"/>
        <v>Hidráulico</v>
      </c>
      <c r="E150" s="779">
        <f t="shared" si="13"/>
        <v>14.196642000000001</v>
      </c>
      <c r="F150" s="779">
        <f t="shared" si="12"/>
        <v>13.351493000000001</v>
      </c>
      <c r="G150" s="779">
        <f t="shared" si="12"/>
        <v>14.818747999999999</v>
      </c>
      <c r="H150" s="779">
        <f t="shared" si="12"/>
        <v>14.333679</v>
      </c>
      <c r="I150" s="779">
        <f t="shared" si="8"/>
        <v>13.984752</v>
      </c>
      <c r="J150" s="779">
        <f t="shared" si="8"/>
        <v>8.2343389999999985</v>
      </c>
      <c r="K150" s="779">
        <f t="shared" si="8"/>
        <v>7.3673140000000004</v>
      </c>
      <c r="L150" s="779">
        <f t="shared" si="8"/>
        <v>7.222658</v>
      </c>
      <c r="M150" s="779">
        <f t="shared" si="8"/>
        <v>6.3083650000000002</v>
      </c>
      <c r="N150" s="779">
        <f t="shared" si="10"/>
        <v>7.7669700000000006</v>
      </c>
      <c r="O150" s="779">
        <f t="shared" si="10"/>
        <v>10.378882000000001</v>
      </c>
      <c r="P150" s="780">
        <f t="shared" si="10"/>
        <v>14.843615</v>
      </c>
      <c r="Q150" s="781">
        <f t="shared" si="11"/>
        <v>132.807457</v>
      </c>
      <c r="R150" s="2106"/>
      <c r="S150" s="1790"/>
      <c r="T150" s="1790" t="s">
        <v>410</v>
      </c>
      <c r="U150" s="1790"/>
      <c r="V150" s="1790"/>
      <c r="W150" s="1790"/>
      <c r="X150" s="1790"/>
      <c r="Y150" s="1790"/>
      <c r="Z150" s="1790"/>
      <c r="AA150" s="1790"/>
      <c r="AB150" s="1790"/>
      <c r="AC150" s="1790"/>
      <c r="AD150" s="1790"/>
      <c r="AE150" s="1790"/>
      <c r="AF150" s="1790"/>
      <c r="AG150" s="1790"/>
      <c r="AH150" s="2106"/>
      <c r="AI150" s="2106"/>
    </row>
    <row r="151" spans="2:35" s="758" customFormat="1" ht="21" customHeight="1" x14ac:dyDescent="0.3">
      <c r="B151" s="1745"/>
      <c r="C151" s="769" t="str">
        <f t="shared" si="13"/>
        <v/>
      </c>
      <c r="D151" s="770" t="str">
        <f t="shared" si="13"/>
        <v>Térmico</v>
      </c>
      <c r="E151" s="766" t="str">
        <f t="shared" si="13"/>
        <v/>
      </c>
      <c r="F151" s="766" t="str">
        <f t="shared" si="12"/>
        <v/>
      </c>
      <c r="G151" s="766" t="str">
        <f t="shared" si="12"/>
        <v/>
      </c>
      <c r="H151" s="766" t="str">
        <f t="shared" si="12"/>
        <v/>
      </c>
      <c r="I151" s="766" t="str">
        <f t="shared" si="8"/>
        <v/>
      </c>
      <c r="J151" s="766" t="str">
        <f t="shared" si="8"/>
        <v/>
      </c>
      <c r="K151" s="766" t="str">
        <f t="shared" si="8"/>
        <v/>
      </c>
      <c r="L151" s="766" t="str">
        <f t="shared" si="8"/>
        <v/>
      </c>
      <c r="M151" s="766" t="str">
        <f t="shared" si="8"/>
        <v/>
      </c>
      <c r="N151" s="766" t="str">
        <f t="shared" si="10"/>
        <v/>
      </c>
      <c r="O151" s="766" t="str">
        <f t="shared" si="10"/>
        <v/>
      </c>
      <c r="P151" s="767" t="str">
        <f t="shared" si="10"/>
        <v/>
      </c>
      <c r="Q151" s="768">
        <f t="shared" si="11"/>
        <v>0</v>
      </c>
      <c r="R151" s="2106"/>
      <c r="S151" s="1790" t="s">
        <v>86</v>
      </c>
      <c r="T151" s="1790" t="s">
        <v>407</v>
      </c>
      <c r="U151" s="1790">
        <v>14.196642000000001</v>
      </c>
      <c r="V151" s="1790">
        <v>13.351493000000001</v>
      </c>
      <c r="W151" s="1790">
        <v>14.818747999999999</v>
      </c>
      <c r="X151" s="1790">
        <v>14.333679</v>
      </c>
      <c r="Y151" s="1790">
        <v>13.984752</v>
      </c>
      <c r="Z151" s="1790">
        <v>8.2343389999999985</v>
      </c>
      <c r="AA151" s="1790">
        <v>7.3673140000000004</v>
      </c>
      <c r="AB151" s="1790">
        <v>7.222658</v>
      </c>
      <c r="AC151" s="1790">
        <v>6.3083650000000002</v>
      </c>
      <c r="AD151" s="1790">
        <v>7.7669700000000006</v>
      </c>
      <c r="AE151" s="1790">
        <v>10.378882000000001</v>
      </c>
      <c r="AF151" s="1790">
        <v>14.843615</v>
      </c>
      <c r="AG151" s="1790">
        <v>132.807457</v>
      </c>
      <c r="AH151" s="2106"/>
      <c r="AI151" s="2106"/>
    </row>
    <row r="152" spans="2:35" s="758" customFormat="1" ht="21" customHeight="1" x14ac:dyDescent="0.3">
      <c r="B152" s="1745"/>
      <c r="C152" s="769" t="str">
        <f t="shared" si="13"/>
        <v/>
      </c>
      <c r="D152" s="772" t="str">
        <f t="shared" si="13"/>
        <v>Solar</v>
      </c>
      <c r="E152" s="766" t="str">
        <f t="shared" si="13"/>
        <v/>
      </c>
      <c r="F152" s="766" t="str">
        <f t="shared" si="12"/>
        <v/>
      </c>
      <c r="G152" s="766" t="str">
        <f t="shared" si="12"/>
        <v/>
      </c>
      <c r="H152" s="766" t="str">
        <f t="shared" si="12"/>
        <v/>
      </c>
      <c r="I152" s="766" t="str">
        <f t="shared" si="8"/>
        <v/>
      </c>
      <c r="J152" s="766" t="str">
        <f t="shared" si="8"/>
        <v/>
      </c>
      <c r="K152" s="766" t="str">
        <f t="shared" si="8"/>
        <v/>
      </c>
      <c r="L152" s="766" t="str">
        <f t="shared" si="8"/>
        <v/>
      </c>
      <c r="M152" s="766" t="str">
        <f t="shared" si="8"/>
        <v/>
      </c>
      <c r="N152" s="766" t="str">
        <f t="shared" si="10"/>
        <v/>
      </c>
      <c r="O152" s="766" t="str">
        <f t="shared" si="10"/>
        <v/>
      </c>
      <c r="P152" s="767" t="str">
        <f t="shared" si="10"/>
        <v/>
      </c>
      <c r="Q152" s="773">
        <f t="shared" si="11"/>
        <v>0</v>
      </c>
      <c r="R152" s="2106"/>
      <c r="S152" s="1790"/>
      <c r="T152" s="1790" t="s">
        <v>408</v>
      </c>
      <c r="U152" s="1790"/>
      <c r="V152" s="1790"/>
      <c r="W152" s="1790"/>
      <c r="X152" s="1790"/>
      <c r="Y152" s="1790"/>
      <c r="Z152" s="1790"/>
      <c r="AA152" s="1790"/>
      <c r="AB152" s="1790"/>
      <c r="AC152" s="1790"/>
      <c r="AD152" s="1790"/>
      <c r="AE152" s="1790"/>
      <c r="AF152" s="1790"/>
      <c r="AG152" s="1790"/>
      <c r="AH152" s="2106"/>
      <c r="AI152" s="2106"/>
    </row>
    <row r="153" spans="2:35" s="758" customFormat="1" ht="21" customHeight="1" x14ac:dyDescent="0.3">
      <c r="B153" s="1745"/>
      <c r="C153" s="769" t="str">
        <f t="shared" si="13"/>
        <v/>
      </c>
      <c r="D153" s="774" t="str">
        <f t="shared" si="13"/>
        <v>Eólico</v>
      </c>
      <c r="E153" s="775" t="str">
        <f t="shared" si="13"/>
        <v/>
      </c>
      <c r="F153" s="775" t="str">
        <f t="shared" si="12"/>
        <v/>
      </c>
      <c r="G153" s="775" t="str">
        <f t="shared" si="12"/>
        <v/>
      </c>
      <c r="H153" s="775" t="str">
        <f t="shared" si="12"/>
        <v/>
      </c>
      <c r="I153" s="775" t="str">
        <f t="shared" si="8"/>
        <v/>
      </c>
      <c r="J153" s="775" t="str">
        <f t="shared" si="8"/>
        <v/>
      </c>
      <c r="K153" s="775" t="str">
        <f t="shared" si="8"/>
        <v/>
      </c>
      <c r="L153" s="775" t="str">
        <f t="shared" si="8"/>
        <v/>
      </c>
      <c r="M153" s="775" t="str">
        <f t="shared" si="8"/>
        <v/>
      </c>
      <c r="N153" s="775" t="str">
        <f t="shared" si="10"/>
        <v/>
      </c>
      <c r="O153" s="775" t="str">
        <f t="shared" si="10"/>
        <v/>
      </c>
      <c r="P153" s="776" t="str">
        <f t="shared" si="10"/>
        <v/>
      </c>
      <c r="Q153" s="777">
        <f t="shared" si="11"/>
        <v>0</v>
      </c>
      <c r="R153" s="2106"/>
      <c r="S153" s="1790"/>
      <c r="T153" s="1790" t="s">
        <v>409</v>
      </c>
      <c r="U153" s="1790"/>
      <c r="V153" s="1790"/>
      <c r="W153" s="1790"/>
      <c r="X153" s="1790"/>
      <c r="Y153" s="1790"/>
      <c r="Z153" s="1790"/>
      <c r="AA153" s="1790"/>
      <c r="AB153" s="1790"/>
      <c r="AC153" s="1790"/>
      <c r="AD153" s="1790"/>
      <c r="AE153" s="1790"/>
      <c r="AF153" s="1790"/>
      <c r="AG153" s="1790"/>
      <c r="AH153" s="2106"/>
      <c r="AI153" s="2106"/>
    </row>
    <row r="154" spans="2:35" s="758" customFormat="1" ht="21" customHeight="1" x14ac:dyDescent="0.3">
      <c r="B154" s="1744">
        <f>+B150+1</f>
        <v>38</v>
      </c>
      <c r="C154" s="778" t="str">
        <f t="shared" si="13"/>
        <v>Empresa de Generación Eléctrica San Gabán S. A.</v>
      </c>
      <c r="D154" s="765" t="str">
        <f t="shared" si="13"/>
        <v>Hidráulico</v>
      </c>
      <c r="E154" s="779">
        <f t="shared" si="13"/>
        <v>81.332551999999993</v>
      </c>
      <c r="F154" s="779">
        <f t="shared" si="12"/>
        <v>73.378343000000001</v>
      </c>
      <c r="G154" s="779">
        <f t="shared" si="12"/>
        <v>81.805025999999998</v>
      </c>
      <c r="H154" s="779">
        <f t="shared" si="12"/>
        <v>78.633711000000005</v>
      </c>
      <c r="I154" s="779">
        <f t="shared" si="8"/>
        <v>66.526893999999999</v>
      </c>
      <c r="J154" s="779">
        <f t="shared" si="8"/>
        <v>42.810630000000003</v>
      </c>
      <c r="K154" s="779">
        <f t="shared" si="8"/>
        <v>38.486108000000002</v>
      </c>
      <c r="L154" s="779">
        <f t="shared" si="8"/>
        <v>38.586774999999996</v>
      </c>
      <c r="M154" s="779">
        <f t="shared" si="8"/>
        <v>53.569654</v>
      </c>
      <c r="N154" s="779">
        <f t="shared" si="10"/>
        <v>59.495699999999999</v>
      </c>
      <c r="O154" s="779">
        <f t="shared" si="10"/>
        <v>68.905000000000001</v>
      </c>
      <c r="P154" s="780">
        <f t="shared" si="10"/>
        <v>80.664833999999999</v>
      </c>
      <c r="Q154" s="781">
        <f t="shared" si="11"/>
        <v>764.19522700000005</v>
      </c>
      <c r="R154" s="2106"/>
      <c r="S154" s="1790"/>
      <c r="T154" s="1790" t="s">
        <v>410</v>
      </c>
      <c r="U154" s="1790"/>
      <c r="V154" s="1790"/>
      <c r="W154" s="1790"/>
      <c r="X154" s="1790"/>
      <c r="Y154" s="1790"/>
      <c r="Z154" s="1790"/>
      <c r="AA154" s="1790"/>
      <c r="AB154" s="1790"/>
      <c r="AC154" s="1790"/>
      <c r="AD154" s="1790"/>
      <c r="AE154" s="1790"/>
      <c r="AF154" s="1790"/>
      <c r="AG154" s="1790"/>
      <c r="AH154" s="2106"/>
      <c r="AI154" s="2106"/>
    </row>
    <row r="155" spans="2:35" s="758" customFormat="1" ht="21" customHeight="1" x14ac:dyDescent="0.3">
      <c r="B155" s="1745"/>
      <c r="C155" s="769" t="str">
        <f t="shared" si="13"/>
        <v/>
      </c>
      <c r="D155" s="770" t="str">
        <f t="shared" si="13"/>
        <v>Térmico</v>
      </c>
      <c r="E155" s="766" t="str">
        <f t="shared" si="13"/>
        <v/>
      </c>
      <c r="F155" s="766" t="str">
        <f t="shared" si="12"/>
        <v/>
      </c>
      <c r="G155" s="766" t="str">
        <f t="shared" si="12"/>
        <v/>
      </c>
      <c r="H155" s="766" t="str">
        <f t="shared" si="12"/>
        <v/>
      </c>
      <c r="I155" s="766" t="str">
        <f t="shared" si="8"/>
        <v/>
      </c>
      <c r="J155" s="766" t="str">
        <f t="shared" si="8"/>
        <v/>
      </c>
      <c r="K155" s="766" t="str">
        <f t="shared" si="8"/>
        <v/>
      </c>
      <c r="L155" s="766" t="str">
        <f t="shared" si="8"/>
        <v/>
      </c>
      <c r="M155" s="766" t="str">
        <f t="shared" si="8"/>
        <v/>
      </c>
      <c r="N155" s="766" t="str">
        <f t="shared" si="10"/>
        <v/>
      </c>
      <c r="O155" s="766" t="str">
        <f t="shared" si="10"/>
        <v/>
      </c>
      <c r="P155" s="767" t="str">
        <f t="shared" si="10"/>
        <v/>
      </c>
      <c r="Q155" s="768">
        <f t="shared" si="11"/>
        <v>0</v>
      </c>
      <c r="R155" s="2106"/>
      <c r="S155" s="1790" t="s">
        <v>88</v>
      </c>
      <c r="T155" s="1790" t="s">
        <v>407</v>
      </c>
      <c r="U155" s="1790">
        <v>81.332551999999993</v>
      </c>
      <c r="V155" s="1790">
        <v>73.378343000000001</v>
      </c>
      <c r="W155" s="1790">
        <v>81.805025999999998</v>
      </c>
      <c r="X155" s="1790">
        <v>78.633711000000005</v>
      </c>
      <c r="Y155" s="1790">
        <v>66.526893999999999</v>
      </c>
      <c r="Z155" s="1790">
        <v>42.810630000000003</v>
      </c>
      <c r="AA155" s="1790">
        <v>38.486108000000002</v>
      </c>
      <c r="AB155" s="1790">
        <v>38.586774999999996</v>
      </c>
      <c r="AC155" s="1790">
        <v>53.569654</v>
      </c>
      <c r="AD155" s="1790">
        <v>59.495699999999999</v>
      </c>
      <c r="AE155" s="1790">
        <v>68.905000000000001</v>
      </c>
      <c r="AF155" s="1790">
        <v>80.664833999999999</v>
      </c>
      <c r="AG155" s="1790">
        <v>764.19522700000005</v>
      </c>
      <c r="AH155" s="2106"/>
      <c r="AI155" s="2106"/>
    </row>
    <row r="156" spans="2:35" s="758" customFormat="1" ht="21" customHeight="1" x14ac:dyDescent="0.3">
      <c r="B156" s="1745"/>
      <c r="C156" s="769" t="str">
        <f t="shared" si="13"/>
        <v/>
      </c>
      <c r="D156" s="772" t="str">
        <f t="shared" si="13"/>
        <v>Solar</v>
      </c>
      <c r="E156" s="766" t="str">
        <f t="shared" si="13"/>
        <v/>
      </c>
      <c r="F156" s="766" t="str">
        <f t="shared" si="12"/>
        <v/>
      </c>
      <c r="G156" s="766" t="str">
        <f t="shared" si="12"/>
        <v/>
      </c>
      <c r="H156" s="766" t="str">
        <f t="shared" si="12"/>
        <v/>
      </c>
      <c r="I156" s="766" t="str">
        <f t="shared" si="8"/>
        <v/>
      </c>
      <c r="J156" s="766" t="str">
        <f t="shared" si="8"/>
        <v/>
      </c>
      <c r="K156" s="766" t="str">
        <f t="shared" si="8"/>
        <v/>
      </c>
      <c r="L156" s="766" t="str">
        <f t="shared" si="8"/>
        <v/>
      </c>
      <c r="M156" s="766" t="str">
        <f t="shared" si="8"/>
        <v/>
      </c>
      <c r="N156" s="766" t="str">
        <f t="shared" si="10"/>
        <v/>
      </c>
      <c r="O156" s="766" t="str">
        <f t="shared" si="10"/>
        <v/>
      </c>
      <c r="P156" s="767" t="str">
        <f t="shared" si="10"/>
        <v/>
      </c>
      <c r="Q156" s="773">
        <f t="shared" si="11"/>
        <v>0</v>
      </c>
      <c r="R156" s="2106"/>
      <c r="S156" s="1790"/>
      <c r="T156" s="1790" t="s">
        <v>408</v>
      </c>
      <c r="U156" s="1790"/>
      <c r="V156" s="1790"/>
      <c r="W156" s="1790"/>
      <c r="X156" s="1790"/>
      <c r="Y156" s="1790"/>
      <c r="Z156" s="1790"/>
      <c r="AA156" s="1790"/>
      <c r="AB156" s="1790"/>
      <c r="AC156" s="1790"/>
      <c r="AD156" s="1790"/>
      <c r="AE156" s="1790"/>
      <c r="AF156" s="1790"/>
      <c r="AG156" s="1790"/>
      <c r="AH156" s="2106"/>
      <c r="AI156" s="2106"/>
    </row>
    <row r="157" spans="2:35" s="758" customFormat="1" ht="21" customHeight="1" x14ac:dyDescent="0.3">
      <c r="B157" s="1745"/>
      <c r="C157" s="769" t="str">
        <f t="shared" si="13"/>
        <v/>
      </c>
      <c r="D157" s="774" t="str">
        <f t="shared" si="13"/>
        <v>Eólico</v>
      </c>
      <c r="E157" s="775" t="str">
        <f t="shared" si="13"/>
        <v/>
      </c>
      <c r="F157" s="775" t="str">
        <f t="shared" si="12"/>
        <v/>
      </c>
      <c r="G157" s="775" t="str">
        <f t="shared" si="12"/>
        <v/>
      </c>
      <c r="H157" s="775" t="str">
        <f t="shared" si="12"/>
        <v/>
      </c>
      <c r="I157" s="775" t="str">
        <f t="shared" si="8"/>
        <v/>
      </c>
      <c r="J157" s="775" t="str">
        <f t="shared" si="8"/>
        <v/>
      </c>
      <c r="K157" s="775" t="str">
        <f t="shared" si="8"/>
        <v/>
      </c>
      <c r="L157" s="775" t="str">
        <f t="shared" si="8"/>
        <v/>
      </c>
      <c r="M157" s="775" t="str">
        <f t="shared" si="8"/>
        <v/>
      </c>
      <c r="N157" s="775" t="str">
        <f t="shared" si="10"/>
        <v/>
      </c>
      <c r="O157" s="775" t="str">
        <f t="shared" si="10"/>
        <v/>
      </c>
      <c r="P157" s="776" t="str">
        <f t="shared" si="10"/>
        <v/>
      </c>
      <c r="Q157" s="777">
        <f t="shared" si="11"/>
        <v>0</v>
      </c>
      <c r="R157" s="2106"/>
      <c r="S157" s="1790"/>
      <c r="T157" s="1790" t="s">
        <v>409</v>
      </c>
      <c r="U157" s="1790"/>
      <c r="V157" s="1790"/>
      <c r="W157" s="1790"/>
      <c r="X157" s="1790"/>
      <c r="Y157" s="1790"/>
      <c r="Z157" s="1790"/>
      <c r="AA157" s="1790"/>
      <c r="AB157" s="1790"/>
      <c r="AC157" s="1790"/>
      <c r="AD157" s="1790"/>
      <c r="AE157" s="1790"/>
      <c r="AF157" s="1790"/>
      <c r="AG157" s="1790"/>
      <c r="AH157" s="2106"/>
      <c r="AI157" s="2106"/>
    </row>
    <row r="158" spans="2:35" s="758" customFormat="1" ht="21" customHeight="1" x14ac:dyDescent="0.3">
      <c r="B158" s="1744">
        <f>+B154+1</f>
        <v>39</v>
      </c>
      <c r="C158" s="778" t="str">
        <f t="shared" si="13"/>
        <v>Empresa de Generación Eléctrica Santa Ana S.R.L.</v>
      </c>
      <c r="D158" s="765" t="str">
        <f t="shared" si="13"/>
        <v>Hidráulico</v>
      </c>
      <c r="E158" s="779">
        <f t="shared" si="13"/>
        <v>15.054590000000001</v>
      </c>
      <c r="F158" s="779">
        <f t="shared" si="12"/>
        <v>14.005364999999999</v>
      </c>
      <c r="G158" s="779">
        <f t="shared" si="12"/>
        <v>14.632353999999999</v>
      </c>
      <c r="H158" s="779">
        <f t="shared" si="12"/>
        <v>13.557272999999999</v>
      </c>
      <c r="I158" s="779">
        <f t="shared" si="8"/>
        <v>14.855386000000001</v>
      </c>
      <c r="J158" s="779">
        <f t="shared" si="8"/>
        <v>14.341666</v>
      </c>
      <c r="K158" s="779">
        <f t="shared" si="8"/>
        <v>14.785140999999999</v>
      </c>
      <c r="L158" s="779">
        <f t="shared" si="8"/>
        <v>11.687623</v>
      </c>
      <c r="M158" s="779">
        <f t="shared" si="8"/>
        <v>11.742245</v>
      </c>
      <c r="N158" s="779">
        <f t="shared" si="10"/>
        <v>10.205563</v>
      </c>
      <c r="O158" s="779">
        <f t="shared" si="10"/>
        <v>13.545807</v>
      </c>
      <c r="P158" s="780">
        <f t="shared" si="10"/>
        <v>14.688610000000001</v>
      </c>
      <c r="Q158" s="781">
        <f t="shared" si="11"/>
        <v>163.10162300000002</v>
      </c>
      <c r="R158" s="2106"/>
      <c r="S158" s="1790"/>
      <c r="T158" s="1790" t="s">
        <v>410</v>
      </c>
      <c r="U158" s="1790"/>
      <c r="V158" s="1790"/>
      <c r="W158" s="1790"/>
      <c r="X158" s="1790"/>
      <c r="Y158" s="1790"/>
      <c r="Z158" s="1790"/>
      <c r="AA158" s="1790"/>
      <c r="AB158" s="1790"/>
      <c r="AC158" s="1790"/>
      <c r="AD158" s="1790"/>
      <c r="AE158" s="1790"/>
      <c r="AF158" s="1790"/>
      <c r="AG158" s="1790"/>
      <c r="AH158" s="2106"/>
      <c r="AI158" s="2106"/>
    </row>
    <row r="159" spans="2:35" s="758" customFormat="1" ht="21" customHeight="1" x14ac:dyDescent="0.3">
      <c r="B159" s="1745"/>
      <c r="C159" s="769" t="str">
        <f t="shared" si="13"/>
        <v/>
      </c>
      <c r="D159" s="770" t="str">
        <f t="shared" si="13"/>
        <v>Térmico</v>
      </c>
      <c r="E159" s="766" t="str">
        <f t="shared" si="13"/>
        <v/>
      </c>
      <c r="F159" s="766" t="str">
        <f t="shared" si="12"/>
        <v/>
      </c>
      <c r="G159" s="766" t="str">
        <f t="shared" si="12"/>
        <v/>
      </c>
      <c r="H159" s="766" t="str">
        <f t="shared" si="12"/>
        <v/>
      </c>
      <c r="I159" s="766" t="str">
        <f t="shared" si="8"/>
        <v/>
      </c>
      <c r="J159" s="766" t="str">
        <f t="shared" si="8"/>
        <v/>
      </c>
      <c r="K159" s="766" t="str">
        <f t="shared" si="8"/>
        <v/>
      </c>
      <c r="L159" s="766" t="str">
        <f t="shared" si="8"/>
        <v/>
      </c>
      <c r="M159" s="766" t="str">
        <f t="shared" si="8"/>
        <v/>
      </c>
      <c r="N159" s="766" t="str">
        <f t="shared" si="10"/>
        <v/>
      </c>
      <c r="O159" s="766" t="str">
        <f t="shared" si="10"/>
        <v/>
      </c>
      <c r="P159" s="767" t="str">
        <f t="shared" si="10"/>
        <v/>
      </c>
      <c r="Q159" s="768">
        <f t="shared" si="11"/>
        <v>0</v>
      </c>
      <c r="R159" s="2106"/>
      <c r="S159" s="1790" t="s">
        <v>90</v>
      </c>
      <c r="T159" s="1790" t="s">
        <v>407</v>
      </c>
      <c r="U159" s="1790">
        <v>15.054590000000001</v>
      </c>
      <c r="V159" s="1790">
        <v>14.005364999999999</v>
      </c>
      <c r="W159" s="1790">
        <v>14.632353999999999</v>
      </c>
      <c r="X159" s="1790">
        <v>13.557272999999999</v>
      </c>
      <c r="Y159" s="1790">
        <v>14.855386000000001</v>
      </c>
      <c r="Z159" s="1790">
        <v>14.341666</v>
      </c>
      <c r="AA159" s="1790">
        <v>14.785140999999999</v>
      </c>
      <c r="AB159" s="1790">
        <v>11.687623</v>
      </c>
      <c r="AC159" s="1790">
        <v>11.742245</v>
      </c>
      <c r="AD159" s="1790">
        <v>10.205563</v>
      </c>
      <c r="AE159" s="1790">
        <v>13.545807</v>
      </c>
      <c r="AF159" s="1790">
        <v>14.688610000000001</v>
      </c>
      <c r="AG159" s="1790">
        <v>163.10162300000002</v>
      </c>
      <c r="AH159" s="2106"/>
      <c r="AI159" s="2106"/>
    </row>
    <row r="160" spans="2:35" s="758" customFormat="1" ht="21" customHeight="1" x14ac:dyDescent="0.3">
      <c r="B160" s="1745"/>
      <c r="C160" s="769" t="str">
        <f t="shared" si="13"/>
        <v/>
      </c>
      <c r="D160" s="772" t="str">
        <f t="shared" si="13"/>
        <v>Solar</v>
      </c>
      <c r="E160" s="766" t="str">
        <f t="shared" si="13"/>
        <v/>
      </c>
      <c r="F160" s="766" t="str">
        <f t="shared" si="12"/>
        <v/>
      </c>
      <c r="G160" s="766" t="str">
        <f t="shared" si="12"/>
        <v/>
      </c>
      <c r="H160" s="766" t="str">
        <f t="shared" si="12"/>
        <v/>
      </c>
      <c r="I160" s="766" t="str">
        <f t="shared" si="8"/>
        <v/>
      </c>
      <c r="J160" s="766" t="str">
        <f t="shared" si="8"/>
        <v/>
      </c>
      <c r="K160" s="766" t="str">
        <f t="shared" si="8"/>
        <v/>
      </c>
      <c r="L160" s="766" t="str">
        <f t="shared" si="8"/>
        <v/>
      </c>
      <c r="M160" s="766" t="str">
        <f t="shared" si="8"/>
        <v/>
      </c>
      <c r="N160" s="766" t="str">
        <f t="shared" si="10"/>
        <v/>
      </c>
      <c r="O160" s="766" t="str">
        <f t="shared" si="10"/>
        <v/>
      </c>
      <c r="P160" s="767" t="str">
        <f t="shared" si="10"/>
        <v/>
      </c>
      <c r="Q160" s="773">
        <f t="shared" si="11"/>
        <v>0</v>
      </c>
      <c r="R160" s="2106"/>
      <c r="S160" s="1790"/>
      <c r="T160" s="1790" t="s">
        <v>408</v>
      </c>
      <c r="U160" s="1790"/>
      <c r="V160" s="1790"/>
      <c r="W160" s="1790"/>
      <c r="X160" s="1790"/>
      <c r="Y160" s="1790"/>
      <c r="Z160" s="1790"/>
      <c r="AA160" s="1790"/>
      <c r="AB160" s="1790"/>
      <c r="AC160" s="1790"/>
      <c r="AD160" s="1790"/>
      <c r="AE160" s="1790"/>
      <c r="AF160" s="1790"/>
      <c r="AG160" s="1790"/>
      <c r="AH160" s="2106"/>
      <c r="AI160" s="2106"/>
    </row>
    <row r="161" spans="2:35" s="758" customFormat="1" ht="21" customHeight="1" x14ac:dyDescent="0.3">
      <c r="B161" s="1745"/>
      <c r="C161" s="769" t="str">
        <f t="shared" si="13"/>
        <v/>
      </c>
      <c r="D161" s="774" t="str">
        <f t="shared" si="13"/>
        <v>Eólico</v>
      </c>
      <c r="E161" s="775" t="str">
        <f t="shared" si="13"/>
        <v/>
      </c>
      <c r="F161" s="775" t="str">
        <f t="shared" si="12"/>
        <v/>
      </c>
      <c r="G161" s="775" t="str">
        <f t="shared" si="12"/>
        <v/>
      </c>
      <c r="H161" s="775" t="str">
        <f t="shared" si="12"/>
        <v/>
      </c>
      <c r="I161" s="775" t="str">
        <f t="shared" si="12"/>
        <v/>
      </c>
      <c r="J161" s="775" t="str">
        <f t="shared" si="12"/>
        <v/>
      </c>
      <c r="K161" s="775" t="str">
        <f t="shared" si="12"/>
        <v/>
      </c>
      <c r="L161" s="775" t="str">
        <f t="shared" si="12"/>
        <v/>
      </c>
      <c r="M161" s="775" t="str">
        <f t="shared" si="12"/>
        <v/>
      </c>
      <c r="N161" s="775" t="str">
        <f t="shared" si="10"/>
        <v/>
      </c>
      <c r="O161" s="775" t="str">
        <f t="shared" si="10"/>
        <v/>
      </c>
      <c r="P161" s="776" t="str">
        <f t="shared" si="10"/>
        <v/>
      </c>
      <c r="Q161" s="777">
        <f t="shared" si="11"/>
        <v>0</v>
      </c>
      <c r="R161" s="2106"/>
      <c r="S161" s="1790"/>
      <c r="T161" s="1790" t="s">
        <v>409</v>
      </c>
      <c r="U161" s="1790"/>
      <c r="V161" s="1790"/>
      <c r="W161" s="1790"/>
      <c r="X161" s="1790"/>
      <c r="Y161" s="1790"/>
      <c r="Z161" s="1790"/>
      <c r="AA161" s="1790"/>
      <c r="AB161" s="1790"/>
      <c r="AC161" s="1790"/>
      <c r="AD161" s="1790"/>
      <c r="AE161" s="1790"/>
      <c r="AF161" s="1790"/>
      <c r="AG161" s="1790"/>
      <c r="AH161" s="2106"/>
      <c r="AI161" s="2106"/>
    </row>
    <row r="162" spans="2:35" s="758" customFormat="1" ht="21" customHeight="1" x14ac:dyDescent="0.3">
      <c r="B162" s="1744">
        <f>+B158+1</f>
        <v>40</v>
      </c>
      <c r="C162" s="778" t="str">
        <f t="shared" si="13"/>
        <v>Empresa de Generación Huallaga S.A.</v>
      </c>
      <c r="D162" s="765" t="str">
        <f t="shared" si="13"/>
        <v>Hidráulico</v>
      </c>
      <c r="E162" s="779">
        <f t="shared" si="13"/>
        <v>306.38653699999998</v>
      </c>
      <c r="F162" s="779">
        <f t="shared" si="12"/>
        <v>250.694739</v>
      </c>
      <c r="G162" s="779">
        <f t="shared" si="12"/>
        <v>270.48651000000001</v>
      </c>
      <c r="H162" s="779">
        <f t="shared" si="12"/>
        <v>266.62667099999999</v>
      </c>
      <c r="I162" s="779">
        <f t="shared" si="12"/>
        <v>169.99158</v>
      </c>
      <c r="J162" s="779">
        <f t="shared" si="12"/>
        <v>84.220782999999983</v>
      </c>
      <c r="K162" s="779">
        <f t="shared" si="12"/>
        <v>52.865915999999999</v>
      </c>
      <c r="L162" s="779">
        <f t="shared" si="12"/>
        <v>46.571016</v>
      </c>
      <c r="M162" s="779">
        <f t="shared" si="12"/>
        <v>39.960757999999998</v>
      </c>
      <c r="N162" s="779">
        <f t="shared" si="10"/>
        <v>64.571929999999995</v>
      </c>
      <c r="O162" s="779">
        <f t="shared" si="10"/>
        <v>204.795928</v>
      </c>
      <c r="P162" s="780">
        <f t="shared" si="10"/>
        <v>307.48985300000004</v>
      </c>
      <c r="Q162" s="781">
        <f t="shared" si="11"/>
        <v>2064.662221</v>
      </c>
      <c r="R162" s="2106"/>
      <c r="S162" s="1790"/>
      <c r="T162" s="1790" t="s">
        <v>410</v>
      </c>
      <c r="U162" s="1790"/>
      <c r="V162" s="1790"/>
      <c r="W162" s="1790"/>
      <c r="X162" s="1790"/>
      <c r="Y162" s="1790"/>
      <c r="Z162" s="1790"/>
      <c r="AA162" s="1790"/>
      <c r="AB162" s="1790"/>
      <c r="AC162" s="1790"/>
      <c r="AD162" s="1790"/>
      <c r="AE162" s="1790"/>
      <c r="AF162" s="1790"/>
      <c r="AG162" s="1790"/>
      <c r="AH162" s="2106"/>
      <c r="AI162" s="2106"/>
    </row>
    <row r="163" spans="2:35" s="758" customFormat="1" ht="21" customHeight="1" x14ac:dyDescent="0.3">
      <c r="B163" s="1745"/>
      <c r="C163" s="769" t="str">
        <f t="shared" si="13"/>
        <v/>
      </c>
      <c r="D163" s="770" t="str">
        <f t="shared" si="13"/>
        <v>Térmico</v>
      </c>
      <c r="E163" s="766" t="str">
        <f t="shared" si="13"/>
        <v/>
      </c>
      <c r="F163" s="766" t="str">
        <f t="shared" si="12"/>
        <v/>
      </c>
      <c r="G163" s="766" t="str">
        <f t="shared" si="12"/>
        <v/>
      </c>
      <c r="H163" s="766" t="str">
        <f t="shared" si="12"/>
        <v/>
      </c>
      <c r="I163" s="766" t="str">
        <f t="shared" si="12"/>
        <v/>
      </c>
      <c r="J163" s="766" t="str">
        <f t="shared" si="12"/>
        <v/>
      </c>
      <c r="K163" s="766" t="str">
        <f t="shared" si="12"/>
        <v/>
      </c>
      <c r="L163" s="766" t="str">
        <f t="shared" si="12"/>
        <v/>
      </c>
      <c r="M163" s="766" t="str">
        <f t="shared" si="12"/>
        <v/>
      </c>
      <c r="N163" s="766" t="str">
        <f t="shared" si="10"/>
        <v/>
      </c>
      <c r="O163" s="766" t="str">
        <f t="shared" si="10"/>
        <v/>
      </c>
      <c r="P163" s="767" t="str">
        <f t="shared" si="10"/>
        <v/>
      </c>
      <c r="Q163" s="768">
        <f t="shared" si="11"/>
        <v>0</v>
      </c>
      <c r="R163" s="2106"/>
      <c r="S163" s="1790" t="s">
        <v>92</v>
      </c>
      <c r="T163" s="1790" t="s">
        <v>407</v>
      </c>
      <c r="U163" s="1790">
        <v>306.38653699999998</v>
      </c>
      <c r="V163" s="1790">
        <v>250.694739</v>
      </c>
      <c r="W163" s="1790">
        <v>270.48651000000001</v>
      </c>
      <c r="X163" s="1790">
        <v>266.62667099999999</v>
      </c>
      <c r="Y163" s="1790">
        <v>169.99158</v>
      </c>
      <c r="Z163" s="1790">
        <v>84.220782999999983</v>
      </c>
      <c r="AA163" s="1790">
        <v>52.865915999999999</v>
      </c>
      <c r="AB163" s="1790">
        <v>46.571016</v>
      </c>
      <c r="AC163" s="1790">
        <v>39.960757999999998</v>
      </c>
      <c r="AD163" s="1790">
        <v>64.571929999999995</v>
      </c>
      <c r="AE163" s="1790">
        <v>204.795928</v>
      </c>
      <c r="AF163" s="1790">
        <v>307.48985300000004</v>
      </c>
      <c r="AG163" s="1790">
        <v>2064.662221</v>
      </c>
      <c r="AH163" s="2106"/>
      <c r="AI163" s="2106"/>
    </row>
    <row r="164" spans="2:35" s="758" customFormat="1" ht="21" customHeight="1" x14ac:dyDescent="0.3">
      <c r="B164" s="1745"/>
      <c r="C164" s="769" t="str">
        <f t="shared" si="13"/>
        <v/>
      </c>
      <c r="D164" s="772" t="str">
        <f t="shared" si="13"/>
        <v>Solar</v>
      </c>
      <c r="E164" s="766" t="str">
        <f t="shared" si="13"/>
        <v/>
      </c>
      <c r="F164" s="766" t="str">
        <f t="shared" si="12"/>
        <v/>
      </c>
      <c r="G164" s="766" t="str">
        <f t="shared" si="12"/>
        <v/>
      </c>
      <c r="H164" s="766" t="str">
        <f t="shared" si="12"/>
        <v/>
      </c>
      <c r="I164" s="766" t="str">
        <f t="shared" si="12"/>
        <v/>
      </c>
      <c r="J164" s="766" t="str">
        <f t="shared" si="12"/>
        <v/>
      </c>
      <c r="K164" s="766" t="str">
        <f t="shared" si="12"/>
        <v/>
      </c>
      <c r="L164" s="766" t="str">
        <f t="shared" si="12"/>
        <v/>
      </c>
      <c r="M164" s="766" t="str">
        <f t="shared" si="12"/>
        <v/>
      </c>
      <c r="N164" s="766" t="str">
        <f t="shared" si="10"/>
        <v/>
      </c>
      <c r="O164" s="766" t="str">
        <f t="shared" si="10"/>
        <v/>
      </c>
      <c r="P164" s="767" t="str">
        <f t="shared" si="10"/>
        <v/>
      </c>
      <c r="Q164" s="773">
        <f t="shared" si="11"/>
        <v>0</v>
      </c>
      <c r="R164" s="2106"/>
      <c r="S164" s="1790"/>
      <c r="T164" s="1790" t="s">
        <v>408</v>
      </c>
      <c r="U164" s="1790"/>
      <c r="V164" s="1790"/>
      <c r="W164" s="1790"/>
      <c r="X164" s="1790"/>
      <c r="Y164" s="1790"/>
      <c r="Z164" s="1790"/>
      <c r="AA164" s="1790"/>
      <c r="AB164" s="1790"/>
      <c r="AC164" s="1790"/>
      <c r="AD164" s="1790"/>
      <c r="AE164" s="1790"/>
      <c r="AF164" s="1790"/>
      <c r="AG164" s="1790"/>
      <c r="AH164" s="2106"/>
      <c r="AI164" s="2106"/>
    </row>
    <row r="165" spans="2:35" s="758" customFormat="1" ht="21" customHeight="1" x14ac:dyDescent="0.3">
      <c r="B165" s="1745"/>
      <c r="C165" s="769" t="str">
        <f t="shared" si="13"/>
        <v/>
      </c>
      <c r="D165" s="774" t="str">
        <f t="shared" si="13"/>
        <v>Eólico</v>
      </c>
      <c r="E165" s="775" t="str">
        <f t="shared" si="13"/>
        <v/>
      </c>
      <c r="F165" s="775" t="str">
        <f t="shared" si="12"/>
        <v/>
      </c>
      <c r="G165" s="775" t="str">
        <f t="shared" si="12"/>
        <v/>
      </c>
      <c r="H165" s="775" t="str">
        <f t="shared" si="12"/>
        <v/>
      </c>
      <c r="I165" s="775" t="str">
        <f t="shared" si="12"/>
        <v/>
      </c>
      <c r="J165" s="775" t="str">
        <f t="shared" si="12"/>
        <v/>
      </c>
      <c r="K165" s="775" t="str">
        <f t="shared" si="12"/>
        <v/>
      </c>
      <c r="L165" s="775" t="str">
        <f t="shared" si="12"/>
        <v/>
      </c>
      <c r="M165" s="775" t="str">
        <f t="shared" si="12"/>
        <v/>
      </c>
      <c r="N165" s="775" t="str">
        <f t="shared" si="10"/>
        <v/>
      </c>
      <c r="O165" s="775" t="str">
        <f t="shared" si="10"/>
        <v/>
      </c>
      <c r="P165" s="776" t="str">
        <f t="shared" si="10"/>
        <v/>
      </c>
      <c r="Q165" s="777">
        <f t="shared" si="11"/>
        <v>0</v>
      </c>
      <c r="R165" s="2106"/>
      <c r="S165" s="1790"/>
      <c r="T165" s="1790" t="s">
        <v>409</v>
      </c>
      <c r="U165" s="1790"/>
      <c r="V165" s="1790"/>
      <c r="W165" s="1790"/>
      <c r="X165" s="1790"/>
      <c r="Y165" s="1790"/>
      <c r="Z165" s="1790"/>
      <c r="AA165" s="1790"/>
      <c r="AB165" s="1790"/>
      <c r="AC165" s="1790"/>
      <c r="AD165" s="1790"/>
      <c r="AE165" s="1790"/>
      <c r="AF165" s="1790"/>
      <c r="AG165" s="1790"/>
      <c r="AH165" s="2106"/>
      <c r="AI165" s="2106"/>
    </row>
    <row r="166" spans="2:35" s="758" customFormat="1" ht="21" customHeight="1" x14ac:dyDescent="0.3">
      <c r="B166" s="1744">
        <f>+B162+1</f>
        <v>41</v>
      </c>
      <c r="C166" s="778" t="str">
        <f t="shared" si="13"/>
        <v>Empresa de Generación Huanza S.A.</v>
      </c>
      <c r="D166" s="765" t="str">
        <f t="shared" si="13"/>
        <v>Hidráulico</v>
      </c>
      <c r="E166" s="779">
        <f t="shared" si="13"/>
        <v>44.624633000000003</v>
      </c>
      <c r="F166" s="779">
        <f t="shared" si="12"/>
        <v>46.403289999999998</v>
      </c>
      <c r="G166" s="779">
        <f t="shared" si="12"/>
        <v>58.014827999999994</v>
      </c>
      <c r="H166" s="779">
        <f t="shared" si="12"/>
        <v>41.745180000000005</v>
      </c>
      <c r="I166" s="779">
        <f t="shared" si="12"/>
        <v>21.498339999999999</v>
      </c>
      <c r="J166" s="779">
        <f t="shared" si="12"/>
        <v>31.399804</v>
      </c>
      <c r="K166" s="779">
        <f t="shared" si="12"/>
        <v>33.938690000000001</v>
      </c>
      <c r="L166" s="779">
        <f t="shared" si="12"/>
        <v>34.966824000000003</v>
      </c>
      <c r="M166" s="779">
        <f t="shared" si="12"/>
        <v>36.786111592499999</v>
      </c>
      <c r="N166" s="779">
        <f t="shared" si="10"/>
        <v>41.633942282500001</v>
      </c>
      <c r="O166" s="779">
        <f t="shared" si="10"/>
        <v>37.053971482499996</v>
      </c>
      <c r="P166" s="780">
        <f t="shared" si="10"/>
        <v>34.604236239999999</v>
      </c>
      <c r="Q166" s="781">
        <f t="shared" si="11"/>
        <v>462.66985059749999</v>
      </c>
      <c r="R166" s="2106"/>
      <c r="S166" s="1790"/>
      <c r="T166" s="1790" t="s">
        <v>410</v>
      </c>
      <c r="U166" s="1790"/>
      <c r="V166" s="1790"/>
      <c r="W166" s="1790"/>
      <c r="X166" s="1790"/>
      <c r="Y166" s="1790"/>
      <c r="Z166" s="1790"/>
      <c r="AA166" s="1790"/>
      <c r="AB166" s="1790"/>
      <c r="AC166" s="1790"/>
      <c r="AD166" s="1790"/>
      <c r="AE166" s="1790"/>
      <c r="AF166" s="1790"/>
      <c r="AG166" s="1790"/>
      <c r="AH166" s="2106"/>
      <c r="AI166" s="2106"/>
    </row>
    <row r="167" spans="2:35" s="758" customFormat="1" ht="21" customHeight="1" x14ac:dyDescent="0.3">
      <c r="B167" s="1745"/>
      <c r="C167" s="769" t="str">
        <f t="shared" si="13"/>
        <v/>
      </c>
      <c r="D167" s="770" t="str">
        <f t="shared" si="13"/>
        <v>Térmico</v>
      </c>
      <c r="E167" s="766" t="str">
        <f t="shared" si="13"/>
        <v/>
      </c>
      <c r="F167" s="766" t="str">
        <f t="shared" si="12"/>
        <v/>
      </c>
      <c r="G167" s="766" t="str">
        <f t="shared" si="12"/>
        <v/>
      </c>
      <c r="H167" s="766" t="str">
        <f t="shared" si="12"/>
        <v/>
      </c>
      <c r="I167" s="766" t="str">
        <f t="shared" si="12"/>
        <v/>
      </c>
      <c r="J167" s="766" t="str">
        <f t="shared" si="12"/>
        <v/>
      </c>
      <c r="K167" s="766" t="str">
        <f t="shared" si="12"/>
        <v/>
      </c>
      <c r="L167" s="766" t="str">
        <f t="shared" si="12"/>
        <v/>
      </c>
      <c r="M167" s="766" t="str">
        <f t="shared" si="12"/>
        <v/>
      </c>
      <c r="N167" s="766" t="str">
        <f t="shared" si="10"/>
        <v/>
      </c>
      <c r="O167" s="766" t="str">
        <f t="shared" si="10"/>
        <v/>
      </c>
      <c r="P167" s="767" t="str">
        <f t="shared" si="10"/>
        <v/>
      </c>
      <c r="Q167" s="768">
        <f t="shared" si="11"/>
        <v>0</v>
      </c>
      <c r="R167" s="2106"/>
      <c r="S167" s="1790" t="s">
        <v>94</v>
      </c>
      <c r="T167" s="1790" t="s">
        <v>407</v>
      </c>
      <c r="U167" s="1790">
        <v>44.624633000000003</v>
      </c>
      <c r="V167" s="1790">
        <v>46.403289999999998</v>
      </c>
      <c r="W167" s="1790">
        <v>58.014827999999994</v>
      </c>
      <c r="X167" s="1790">
        <v>41.745180000000005</v>
      </c>
      <c r="Y167" s="1790">
        <v>21.498339999999999</v>
      </c>
      <c r="Z167" s="1790">
        <v>31.399804</v>
      </c>
      <c r="AA167" s="1790">
        <v>33.938690000000001</v>
      </c>
      <c r="AB167" s="1790">
        <v>34.966824000000003</v>
      </c>
      <c r="AC167" s="1790">
        <v>36.786111592499999</v>
      </c>
      <c r="AD167" s="1790">
        <v>41.633942282500001</v>
      </c>
      <c r="AE167" s="1790">
        <v>37.053971482499996</v>
      </c>
      <c r="AF167" s="1790">
        <v>34.604236239999999</v>
      </c>
      <c r="AG167" s="1790">
        <v>462.66985059749999</v>
      </c>
      <c r="AH167" s="2106"/>
      <c r="AI167" s="2106"/>
    </row>
    <row r="168" spans="2:35" s="758" customFormat="1" ht="21" customHeight="1" x14ac:dyDescent="0.3">
      <c r="B168" s="1745"/>
      <c r="C168" s="769" t="str">
        <f t="shared" si="13"/>
        <v/>
      </c>
      <c r="D168" s="772" t="str">
        <f t="shared" si="13"/>
        <v>Solar</v>
      </c>
      <c r="E168" s="766" t="str">
        <f t="shared" si="13"/>
        <v/>
      </c>
      <c r="F168" s="766" t="str">
        <f t="shared" si="12"/>
        <v/>
      </c>
      <c r="G168" s="766" t="str">
        <f t="shared" si="12"/>
        <v/>
      </c>
      <c r="H168" s="766" t="str">
        <f t="shared" si="12"/>
        <v/>
      </c>
      <c r="I168" s="766" t="str">
        <f t="shared" si="12"/>
        <v/>
      </c>
      <c r="J168" s="766" t="str">
        <f t="shared" si="12"/>
        <v/>
      </c>
      <c r="K168" s="766" t="str">
        <f t="shared" si="12"/>
        <v/>
      </c>
      <c r="L168" s="766" t="str">
        <f t="shared" si="12"/>
        <v/>
      </c>
      <c r="M168" s="766" t="str">
        <f t="shared" si="12"/>
        <v/>
      </c>
      <c r="N168" s="766" t="str">
        <f t="shared" si="10"/>
        <v/>
      </c>
      <c r="O168" s="766" t="str">
        <f t="shared" si="10"/>
        <v/>
      </c>
      <c r="P168" s="767" t="str">
        <f t="shared" si="10"/>
        <v/>
      </c>
      <c r="Q168" s="773">
        <f t="shared" si="11"/>
        <v>0</v>
      </c>
      <c r="R168" s="2106"/>
      <c r="S168" s="1790"/>
      <c r="T168" s="1790" t="s">
        <v>408</v>
      </c>
      <c r="U168" s="1790"/>
      <c r="V168" s="1790"/>
      <c r="W168" s="1790"/>
      <c r="X168" s="1790"/>
      <c r="Y168" s="1790"/>
      <c r="Z168" s="1790"/>
      <c r="AA168" s="1790"/>
      <c r="AB168" s="1790"/>
      <c r="AC168" s="1790"/>
      <c r="AD168" s="1790"/>
      <c r="AE168" s="1790"/>
      <c r="AF168" s="1790"/>
      <c r="AG168" s="1790"/>
      <c r="AH168" s="2106"/>
      <c r="AI168" s="2106"/>
    </row>
    <row r="169" spans="2:35" s="758" customFormat="1" ht="21" customHeight="1" x14ac:dyDescent="0.3">
      <c r="B169" s="1745"/>
      <c r="C169" s="769" t="str">
        <f t="shared" si="13"/>
        <v/>
      </c>
      <c r="D169" s="774" t="str">
        <f t="shared" si="13"/>
        <v>Eólico</v>
      </c>
      <c r="E169" s="775" t="str">
        <f t="shared" si="13"/>
        <v/>
      </c>
      <c r="F169" s="775" t="str">
        <f t="shared" si="12"/>
        <v/>
      </c>
      <c r="G169" s="775" t="str">
        <f t="shared" si="12"/>
        <v/>
      </c>
      <c r="H169" s="775" t="str">
        <f t="shared" si="12"/>
        <v/>
      </c>
      <c r="I169" s="775" t="str">
        <f t="shared" si="12"/>
        <v/>
      </c>
      <c r="J169" s="775" t="str">
        <f t="shared" si="12"/>
        <v/>
      </c>
      <c r="K169" s="775" t="str">
        <f t="shared" si="12"/>
        <v/>
      </c>
      <c r="L169" s="775" t="str">
        <f t="shared" si="12"/>
        <v/>
      </c>
      <c r="M169" s="775" t="str">
        <f t="shared" si="12"/>
        <v/>
      </c>
      <c r="N169" s="775" t="str">
        <f t="shared" si="10"/>
        <v/>
      </c>
      <c r="O169" s="775" t="str">
        <f t="shared" si="10"/>
        <v/>
      </c>
      <c r="P169" s="776" t="str">
        <f t="shared" si="10"/>
        <v/>
      </c>
      <c r="Q169" s="777">
        <f t="shared" si="11"/>
        <v>0</v>
      </c>
      <c r="R169" s="2106"/>
      <c r="S169" s="1790"/>
      <c r="T169" s="1790" t="s">
        <v>409</v>
      </c>
      <c r="U169" s="1790"/>
      <c r="V169" s="1790"/>
      <c r="W169" s="1790"/>
      <c r="X169" s="1790"/>
      <c r="Y169" s="1790"/>
      <c r="Z169" s="1790"/>
      <c r="AA169" s="1790"/>
      <c r="AB169" s="1790"/>
      <c r="AC169" s="1790"/>
      <c r="AD169" s="1790"/>
      <c r="AE169" s="1790"/>
      <c r="AF169" s="1790"/>
      <c r="AG169" s="1790"/>
      <c r="AH169" s="2106"/>
      <c r="AI169" s="2106"/>
    </row>
    <row r="170" spans="2:35" s="758" customFormat="1" ht="21" customHeight="1" x14ac:dyDescent="0.3">
      <c r="B170" s="1744">
        <f>+B166+1</f>
        <v>42</v>
      </c>
      <c r="C170" s="778" t="str">
        <f t="shared" si="13"/>
        <v>Empresa de Interés Local Hidroeléctrica S.A. de Chacas</v>
      </c>
      <c r="D170" s="765" t="str">
        <f t="shared" si="13"/>
        <v>Hidráulico</v>
      </c>
      <c r="E170" s="779">
        <f t="shared" si="13"/>
        <v>0.35069499999999998</v>
      </c>
      <c r="F170" s="779">
        <f t="shared" si="12"/>
        <v>0.31769599999999998</v>
      </c>
      <c r="G170" s="779">
        <f t="shared" si="12"/>
        <v>0.37111300000000003</v>
      </c>
      <c r="H170" s="779">
        <f t="shared" si="12"/>
        <v>0.36006199999999999</v>
      </c>
      <c r="I170" s="779">
        <f t="shared" si="12"/>
        <v>0.403582</v>
      </c>
      <c r="J170" s="779">
        <f t="shared" si="12"/>
        <v>0.37703700000000001</v>
      </c>
      <c r="K170" s="779">
        <f t="shared" si="12"/>
        <v>0.39392100000000002</v>
      </c>
      <c r="L170" s="779">
        <f t="shared" si="12"/>
        <v>0.39878000000000002</v>
      </c>
      <c r="M170" s="779">
        <f t="shared" si="12"/>
        <v>0.38280499999999995</v>
      </c>
      <c r="N170" s="779">
        <f t="shared" si="10"/>
        <v>0.39467799999999997</v>
      </c>
      <c r="O170" s="779">
        <f t="shared" si="10"/>
        <v>0.37948699999999996</v>
      </c>
      <c r="P170" s="780">
        <f t="shared" si="10"/>
        <v>0.37511800000000001</v>
      </c>
      <c r="Q170" s="781">
        <f t="shared" si="11"/>
        <v>4.5049739999999998</v>
      </c>
      <c r="R170" s="2106"/>
      <c r="S170" s="1790"/>
      <c r="T170" s="1790" t="s">
        <v>410</v>
      </c>
      <c r="U170" s="1790"/>
      <c r="V170" s="1790"/>
      <c r="W170" s="1790"/>
      <c r="X170" s="1790"/>
      <c r="Y170" s="1790"/>
      <c r="Z170" s="1790"/>
      <c r="AA170" s="1790"/>
      <c r="AB170" s="1790"/>
      <c r="AC170" s="1790"/>
      <c r="AD170" s="1790"/>
      <c r="AE170" s="1790"/>
      <c r="AF170" s="1790"/>
      <c r="AG170" s="1790"/>
      <c r="AH170" s="2106"/>
      <c r="AI170" s="2106"/>
    </row>
    <row r="171" spans="2:35" s="758" customFormat="1" ht="21" customHeight="1" x14ac:dyDescent="0.3">
      <c r="B171" s="1745"/>
      <c r="C171" s="769" t="str">
        <f t="shared" si="13"/>
        <v/>
      </c>
      <c r="D171" s="770" t="str">
        <f t="shared" si="13"/>
        <v>Térmico</v>
      </c>
      <c r="E171" s="766" t="str">
        <f t="shared" si="13"/>
        <v/>
      </c>
      <c r="F171" s="766" t="str">
        <f t="shared" si="12"/>
        <v/>
      </c>
      <c r="G171" s="766" t="str">
        <f t="shared" si="12"/>
        <v/>
      </c>
      <c r="H171" s="766" t="str">
        <f t="shared" si="12"/>
        <v/>
      </c>
      <c r="I171" s="766" t="str">
        <f t="shared" si="12"/>
        <v/>
      </c>
      <c r="J171" s="766" t="str">
        <f t="shared" si="12"/>
        <v/>
      </c>
      <c r="K171" s="766" t="str">
        <f t="shared" si="12"/>
        <v/>
      </c>
      <c r="L171" s="766" t="str">
        <f t="shared" si="12"/>
        <v/>
      </c>
      <c r="M171" s="766" t="str">
        <f t="shared" si="12"/>
        <v/>
      </c>
      <c r="N171" s="766" t="str">
        <f t="shared" si="10"/>
        <v/>
      </c>
      <c r="O171" s="766" t="str">
        <f t="shared" si="10"/>
        <v/>
      </c>
      <c r="P171" s="767" t="str">
        <f t="shared" si="10"/>
        <v/>
      </c>
      <c r="Q171" s="768">
        <f t="shared" si="11"/>
        <v>0</v>
      </c>
      <c r="R171" s="2106"/>
      <c r="S171" s="1790" t="s">
        <v>96</v>
      </c>
      <c r="T171" s="1790" t="s">
        <v>407</v>
      </c>
      <c r="U171" s="1790">
        <v>0.35069499999999998</v>
      </c>
      <c r="V171" s="1790">
        <v>0.31769599999999998</v>
      </c>
      <c r="W171" s="1790">
        <v>0.37111300000000003</v>
      </c>
      <c r="X171" s="1790">
        <v>0.36006199999999999</v>
      </c>
      <c r="Y171" s="1790">
        <v>0.403582</v>
      </c>
      <c r="Z171" s="1790">
        <v>0.37703700000000001</v>
      </c>
      <c r="AA171" s="1790">
        <v>0.39392100000000002</v>
      </c>
      <c r="AB171" s="1790">
        <v>0.39878000000000002</v>
      </c>
      <c r="AC171" s="1790">
        <v>0.38280499999999995</v>
      </c>
      <c r="AD171" s="1790">
        <v>0.39467799999999997</v>
      </c>
      <c r="AE171" s="1790">
        <v>0.37948699999999996</v>
      </c>
      <c r="AF171" s="1790">
        <v>0.37511800000000001</v>
      </c>
      <c r="AG171" s="1790">
        <v>4.5049739999999998</v>
      </c>
      <c r="AH171" s="2106"/>
      <c r="AI171" s="2106"/>
    </row>
    <row r="172" spans="2:35" s="758" customFormat="1" ht="21" customHeight="1" x14ac:dyDescent="0.3">
      <c r="B172" s="1745"/>
      <c r="C172" s="769" t="str">
        <f t="shared" si="13"/>
        <v/>
      </c>
      <c r="D172" s="772" t="str">
        <f t="shared" si="13"/>
        <v>Solar</v>
      </c>
      <c r="E172" s="766" t="str">
        <f t="shared" si="13"/>
        <v/>
      </c>
      <c r="F172" s="766" t="str">
        <f t="shared" si="12"/>
        <v/>
      </c>
      <c r="G172" s="766" t="str">
        <f t="shared" si="12"/>
        <v/>
      </c>
      <c r="H172" s="766" t="str">
        <f t="shared" si="12"/>
        <v/>
      </c>
      <c r="I172" s="766" t="str">
        <f t="shared" si="12"/>
        <v/>
      </c>
      <c r="J172" s="766" t="str">
        <f t="shared" si="12"/>
        <v/>
      </c>
      <c r="K172" s="766" t="str">
        <f t="shared" si="12"/>
        <v/>
      </c>
      <c r="L172" s="766" t="str">
        <f t="shared" si="12"/>
        <v/>
      </c>
      <c r="M172" s="766" t="str">
        <f t="shared" si="12"/>
        <v/>
      </c>
      <c r="N172" s="766" t="str">
        <f t="shared" si="10"/>
        <v/>
      </c>
      <c r="O172" s="766" t="str">
        <f t="shared" si="10"/>
        <v/>
      </c>
      <c r="P172" s="767" t="str">
        <f t="shared" si="10"/>
        <v/>
      </c>
      <c r="Q172" s="773">
        <f t="shared" si="11"/>
        <v>0</v>
      </c>
      <c r="R172" s="2106"/>
      <c r="S172" s="1790"/>
      <c r="T172" s="1790" t="s">
        <v>408</v>
      </c>
      <c r="U172" s="1790"/>
      <c r="V172" s="1790"/>
      <c r="W172" s="1790"/>
      <c r="X172" s="1790"/>
      <c r="Y172" s="1790"/>
      <c r="Z172" s="1790"/>
      <c r="AA172" s="1790"/>
      <c r="AB172" s="1790"/>
      <c r="AC172" s="1790"/>
      <c r="AD172" s="1790"/>
      <c r="AE172" s="1790"/>
      <c r="AF172" s="1790"/>
      <c r="AG172" s="1790"/>
      <c r="AH172" s="2106"/>
      <c r="AI172" s="2106"/>
    </row>
    <row r="173" spans="2:35" s="758" customFormat="1" ht="21" customHeight="1" x14ac:dyDescent="0.3">
      <c r="B173" s="1745"/>
      <c r="C173" s="769" t="str">
        <f t="shared" si="13"/>
        <v/>
      </c>
      <c r="D173" s="774" t="str">
        <f t="shared" si="13"/>
        <v>Eólico</v>
      </c>
      <c r="E173" s="775" t="str">
        <f t="shared" si="13"/>
        <v/>
      </c>
      <c r="F173" s="775" t="str">
        <f t="shared" si="12"/>
        <v/>
      </c>
      <c r="G173" s="775" t="str">
        <f t="shared" si="12"/>
        <v/>
      </c>
      <c r="H173" s="775" t="str">
        <f t="shared" si="12"/>
        <v/>
      </c>
      <c r="I173" s="775" t="str">
        <f t="shared" si="12"/>
        <v/>
      </c>
      <c r="J173" s="775" t="str">
        <f t="shared" si="12"/>
        <v/>
      </c>
      <c r="K173" s="775" t="str">
        <f t="shared" si="12"/>
        <v/>
      </c>
      <c r="L173" s="775" t="str">
        <f t="shared" si="12"/>
        <v/>
      </c>
      <c r="M173" s="775" t="str">
        <f t="shared" si="12"/>
        <v/>
      </c>
      <c r="N173" s="775" t="str">
        <f t="shared" si="10"/>
        <v/>
      </c>
      <c r="O173" s="775" t="str">
        <f t="shared" si="10"/>
        <v/>
      </c>
      <c r="P173" s="776" t="str">
        <f t="shared" si="10"/>
        <v/>
      </c>
      <c r="Q173" s="777">
        <f t="shared" si="11"/>
        <v>0</v>
      </c>
      <c r="R173" s="2106"/>
      <c r="S173" s="1790"/>
      <c r="T173" s="1790" t="s">
        <v>409</v>
      </c>
      <c r="U173" s="1790"/>
      <c r="V173" s="1790"/>
      <c r="W173" s="1790"/>
      <c r="X173" s="1790"/>
      <c r="Y173" s="1790"/>
      <c r="Z173" s="1790"/>
      <c r="AA173" s="1790"/>
      <c r="AB173" s="1790"/>
      <c r="AC173" s="1790"/>
      <c r="AD173" s="1790"/>
      <c r="AE173" s="1790"/>
      <c r="AF173" s="1790"/>
      <c r="AG173" s="1790"/>
      <c r="AH173" s="2106"/>
      <c r="AI173" s="2106"/>
    </row>
    <row r="174" spans="2:35" s="758" customFormat="1" ht="21" customHeight="1" x14ac:dyDescent="0.3">
      <c r="B174" s="1744">
        <f>+B170+1</f>
        <v>43</v>
      </c>
      <c r="C174" s="778" t="str">
        <f t="shared" si="13"/>
        <v>Empresa Eléctrica Agua Azul S.A.</v>
      </c>
      <c r="D174" s="765" t="str">
        <f t="shared" si="13"/>
        <v>Hidráulico</v>
      </c>
      <c r="E174" s="779">
        <f t="shared" si="13"/>
        <v>14.500102999999999</v>
      </c>
      <c r="F174" s="779">
        <f t="shared" si="12"/>
        <v>13.233729</v>
      </c>
      <c r="G174" s="779">
        <f t="shared" si="12"/>
        <v>14.642106999999999</v>
      </c>
      <c r="H174" s="779">
        <f t="shared" si="12"/>
        <v>13.994120000000001</v>
      </c>
      <c r="I174" s="779">
        <f t="shared" si="12"/>
        <v>13.642845999999999</v>
      </c>
      <c r="J174" s="779">
        <f t="shared" si="12"/>
        <v>5.2928610000000003</v>
      </c>
      <c r="K174" s="779">
        <f t="shared" si="12"/>
        <v>2.407953</v>
      </c>
      <c r="L174" s="779">
        <f t="shared" si="12"/>
        <v>0.96042300000000003</v>
      </c>
      <c r="M174" s="779">
        <f t="shared" si="12"/>
        <v>0.76518799999999998</v>
      </c>
      <c r="N174" s="779">
        <f t="shared" si="10"/>
        <v>2.241892</v>
      </c>
      <c r="O174" s="779">
        <f t="shared" si="10"/>
        <v>3.3104490000000002</v>
      </c>
      <c r="P174" s="780">
        <f t="shared" si="10"/>
        <v>12.261472999999999</v>
      </c>
      <c r="Q174" s="781">
        <f t="shared" si="11"/>
        <v>97.25314400000002</v>
      </c>
      <c r="R174" s="2106"/>
      <c r="S174" s="1790"/>
      <c r="T174" s="1790" t="s">
        <v>410</v>
      </c>
      <c r="U174" s="1790"/>
      <c r="V174" s="1790"/>
      <c r="W174" s="1790"/>
      <c r="X174" s="1790"/>
      <c r="Y174" s="1790"/>
      <c r="Z174" s="1790"/>
      <c r="AA174" s="1790"/>
      <c r="AB174" s="1790"/>
      <c r="AC174" s="1790"/>
      <c r="AD174" s="1790"/>
      <c r="AE174" s="1790"/>
      <c r="AF174" s="1790"/>
      <c r="AG174" s="1790"/>
      <c r="AH174" s="2106"/>
      <c r="AI174" s="2106"/>
    </row>
    <row r="175" spans="2:35" s="758" customFormat="1" ht="21" customHeight="1" x14ac:dyDescent="0.3">
      <c r="B175" s="1745"/>
      <c r="C175" s="769" t="str">
        <f t="shared" si="13"/>
        <v/>
      </c>
      <c r="D175" s="770" t="str">
        <f t="shared" si="13"/>
        <v>Térmico</v>
      </c>
      <c r="E175" s="766" t="str">
        <f t="shared" si="13"/>
        <v/>
      </c>
      <c r="F175" s="766" t="str">
        <f t="shared" si="12"/>
        <v/>
      </c>
      <c r="G175" s="766" t="str">
        <f t="shared" si="12"/>
        <v/>
      </c>
      <c r="H175" s="766" t="str">
        <f t="shared" si="12"/>
        <v/>
      </c>
      <c r="I175" s="766" t="str">
        <f t="shared" si="12"/>
        <v/>
      </c>
      <c r="J175" s="766" t="str">
        <f t="shared" si="12"/>
        <v/>
      </c>
      <c r="K175" s="766" t="str">
        <f t="shared" si="12"/>
        <v/>
      </c>
      <c r="L175" s="766" t="str">
        <f t="shared" si="12"/>
        <v/>
      </c>
      <c r="M175" s="766" t="str">
        <f t="shared" si="12"/>
        <v/>
      </c>
      <c r="N175" s="766" t="str">
        <f t="shared" si="10"/>
        <v/>
      </c>
      <c r="O175" s="766" t="str">
        <f t="shared" si="10"/>
        <v/>
      </c>
      <c r="P175" s="767" t="str">
        <f t="shared" si="10"/>
        <v/>
      </c>
      <c r="Q175" s="768">
        <f t="shared" si="11"/>
        <v>0</v>
      </c>
      <c r="R175" s="2106"/>
      <c r="S175" s="1790" t="s">
        <v>98</v>
      </c>
      <c r="T175" s="1790" t="s">
        <v>407</v>
      </c>
      <c r="U175" s="1790">
        <v>14.500102999999999</v>
      </c>
      <c r="V175" s="1790">
        <v>13.233729</v>
      </c>
      <c r="W175" s="1790">
        <v>14.642106999999999</v>
      </c>
      <c r="X175" s="1790">
        <v>13.994120000000001</v>
      </c>
      <c r="Y175" s="1790">
        <v>13.642845999999999</v>
      </c>
      <c r="Z175" s="1790">
        <v>5.2928610000000003</v>
      </c>
      <c r="AA175" s="1790">
        <v>2.407953</v>
      </c>
      <c r="AB175" s="1790">
        <v>0.96042300000000003</v>
      </c>
      <c r="AC175" s="1790">
        <v>0.76518799999999998</v>
      </c>
      <c r="AD175" s="1790">
        <v>2.241892</v>
      </c>
      <c r="AE175" s="1790">
        <v>3.3104490000000002</v>
      </c>
      <c r="AF175" s="1790">
        <v>12.261472999999999</v>
      </c>
      <c r="AG175" s="1790">
        <v>97.25314400000002</v>
      </c>
      <c r="AH175" s="2106"/>
      <c r="AI175" s="2106"/>
    </row>
    <row r="176" spans="2:35" s="758" customFormat="1" ht="21" customHeight="1" x14ac:dyDescent="0.3">
      <c r="B176" s="1745"/>
      <c r="C176" s="769" t="str">
        <f t="shared" si="13"/>
        <v/>
      </c>
      <c r="D176" s="772" t="str">
        <f t="shared" si="13"/>
        <v>Solar</v>
      </c>
      <c r="E176" s="766" t="str">
        <f t="shared" si="13"/>
        <v/>
      </c>
      <c r="F176" s="766" t="str">
        <f t="shared" si="12"/>
        <v/>
      </c>
      <c r="G176" s="766" t="str">
        <f t="shared" si="12"/>
        <v/>
      </c>
      <c r="H176" s="766" t="str">
        <f t="shared" si="12"/>
        <v/>
      </c>
      <c r="I176" s="766" t="str">
        <f t="shared" si="12"/>
        <v/>
      </c>
      <c r="J176" s="766" t="str">
        <f t="shared" si="12"/>
        <v/>
      </c>
      <c r="K176" s="766" t="str">
        <f t="shared" si="12"/>
        <v/>
      </c>
      <c r="L176" s="766" t="str">
        <f t="shared" si="12"/>
        <v/>
      </c>
      <c r="M176" s="766" t="str">
        <f t="shared" si="12"/>
        <v/>
      </c>
      <c r="N176" s="766" t="str">
        <f t="shared" si="10"/>
        <v/>
      </c>
      <c r="O176" s="766" t="str">
        <f t="shared" si="10"/>
        <v/>
      </c>
      <c r="P176" s="767" t="str">
        <f t="shared" si="10"/>
        <v/>
      </c>
      <c r="Q176" s="773">
        <f t="shared" si="11"/>
        <v>0</v>
      </c>
      <c r="R176" s="2106"/>
      <c r="S176" s="1790"/>
      <c r="T176" s="1790" t="s">
        <v>408</v>
      </c>
      <c r="U176" s="1790"/>
      <c r="V176" s="1790"/>
      <c r="W176" s="1790"/>
      <c r="X176" s="1790"/>
      <c r="Y176" s="1790"/>
      <c r="Z176" s="1790"/>
      <c r="AA176" s="1790"/>
      <c r="AB176" s="1790"/>
      <c r="AC176" s="1790"/>
      <c r="AD176" s="1790"/>
      <c r="AE176" s="1790"/>
      <c r="AF176" s="1790"/>
      <c r="AG176" s="1790"/>
      <c r="AH176" s="2106"/>
      <c r="AI176" s="2106"/>
    </row>
    <row r="177" spans="2:35" s="758" customFormat="1" ht="21" customHeight="1" x14ac:dyDescent="0.3">
      <c r="B177" s="1745"/>
      <c r="C177" s="769" t="str">
        <f t="shared" si="13"/>
        <v/>
      </c>
      <c r="D177" s="774" t="str">
        <f t="shared" si="13"/>
        <v>Eólico</v>
      </c>
      <c r="E177" s="775" t="str">
        <f t="shared" si="13"/>
        <v/>
      </c>
      <c r="F177" s="775" t="str">
        <f t="shared" si="12"/>
        <v/>
      </c>
      <c r="G177" s="775" t="str">
        <f t="shared" si="12"/>
        <v/>
      </c>
      <c r="H177" s="775" t="str">
        <f t="shared" si="12"/>
        <v/>
      </c>
      <c r="I177" s="775" t="str">
        <f t="shared" si="12"/>
        <v/>
      </c>
      <c r="J177" s="775" t="str">
        <f t="shared" si="12"/>
        <v/>
      </c>
      <c r="K177" s="775" t="str">
        <f t="shared" si="12"/>
        <v/>
      </c>
      <c r="L177" s="775" t="str">
        <f t="shared" si="12"/>
        <v/>
      </c>
      <c r="M177" s="775" t="str">
        <f t="shared" si="12"/>
        <v/>
      </c>
      <c r="N177" s="775" t="str">
        <f t="shared" si="10"/>
        <v/>
      </c>
      <c r="O177" s="775" t="str">
        <f t="shared" si="10"/>
        <v/>
      </c>
      <c r="P177" s="776" t="str">
        <f t="shared" si="10"/>
        <v/>
      </c>
      <c r="Q177" s="777">
        <f t="shared" si="11"/>
        <v>0</v>
      </c>
      <c r="R177" s="2106"/>
      <c r="S177" s="1790"/>
      <c r="T177" s="1790" t="s">
        <v>409</v>
      </c>
      <c r="U177" s="1790"/>
      <c r="V177" s="1790"/>
      <c r="W177" s="1790"/>
      <c r="X177" s="1790"/>
      <c r="Y177" s="1790"/>
      <c r="Z177" s="1790"/>
      <c r="AA177" s="1790"/>
      <c r="AB177" s="1790"/>
      <c r="AC177" s="1790"/>
      <c r="AD177" s="1790"/>
      <c r="AE177" s="1790"/>
      <c r="AF177" s="1790"/>
      <c r="AG177" s="1790"/>
      <c r="AH177" s="2106"/>
      <c r="AI177" s="2106"/>
    </row>
    <row r="178" spans="2:35" s="758" customFormat="1" ht="21" customHeight="1" x14ac:dyDescent="0.3">
      <c r="B178" s="1744">
        <f>+B174+1</f>
        <v>44</v>
      </c>
      <c r="C178" s="778" t="str">
        <f t="shared" si="13"/>
        <v>Empresa Eléctrica Rio Doble S.A.</v>
      </c>
      <c r="D178" s="765" t="str">
        <f t="shared" si="13"/>
        <v>Hidráulico</v>
      </c>
      <c r="E178" s="779">
        <f t="shared" si="13"/>
        <v>13.5373</v>
      </c>
      <c r="F178" s="779">
        <f t="shared" si="12"/>
        <v>11.991444999999999</v>
      </c>
      <c r="G178" s="779">
        <f t="shared" si="12"/>
        <v>12.43295</v>
      </c>
      <c r="H178" s="779">
        <f t="shared" si="12"/>
        <v>12.27111</v>
      </c>
      <c r="I178" s="779">
        <f t="shared" si="12"/>
        <v>12.974926</v>
      </c>
      <c r="J178" s="779">
        <f t="shared" si="12"/>
        <v>7.1354519999999999</v>
      </c>
      <c r="K178" s="779">
        <f t="shared" si="12"/>
        <v>3.5094560000000001</v>
      </c>
      <c r="L178" s="779">
        <f t="shared" si="12"/>
        <v>1.7267779999999999</v>
      </c>
      <c r="M178" s="779">
        <f t="shared" si="12"/>
        <v>1.2494529999999997</v>
      </c>
      <c r="N178" s="779">
        <f t="shared" si="10"/>
        <v>1.9122429999999999</v>
      </c>
      <c r="O178" s="779">
        <f t="shared" si="10"/>
        <v>1.0079210000000001</v>
      </c>
      <c r="P178" s="780">
        <f t="shared" si="10"/>
        <v>5.5448810000000002</v>
      </c>
      <c r="Q178" s="781">
        <f t="shared" si="11"/>
        <v>85.293914999999998</v>
      </c>
      <c r="R178" s="2106"/>
      <c r="S178" s="1790"/>
      <c r="T178" s="1790" t="s">
        <v>410</v>
      </c>
      <c r="U178" s="1790"/>
      <c r="V178" s="1790"/>
      <c r="W178" s="1790"/>
      <c r="X178" s="1790"/>
      <c r="Y178" s="1790"/>
      <c r="Z178" s="1790"/>
      <c r="AA178" s="1790"/>
      <c r="AB178" s="1790"/>
      <c r="AC178" s="1790"/>
      <c r="AD178" s="1790"/>
      <c r="AE178" s="1790"/>
      <c r="AF178" s="1790"/>
      <c r="AG178" s="1790"/>
      <c r="AH178" s="2106"/>
      <c r="AI178" s="2106"/>
    </row>
    <row r="179" spans="2:35" s="758" customFormat="1" ht="21" customHeight="1" x14ac:dyDescent="0.3">
      <c r="B179" s="1745"/>
      <c r="C179" s="769" t="str">
        <f t="shared" si="13"/>
        <v/>
      </c>
      <c r="D179" s="770" t="str">
        <f t="shared" si="13"/>
        <v>Térmico</v>
      </c>
      <c r="E179" s="766">
        <f t="shared" si="13"/>
        <v>0</v>
      </c>
      <c r="F179" s="766">
        <f t="shared" si="12"/>
        <v>0</v>
      </c>
      <c r="G179" s="766">
        <f t="shared" si="12"/>
        <v>0</v>
      </c>
      <c r="H179" s="766">
        <f t="shared" si="12"/>
        <v>0</v>
      </c>
      <c r="I179" s="766">
        <f t="shared" si="12"/>
        <v>0</v>
      </c>
      <c r="J179" s="766">
        <f t="shared" si="12"/>
        <v>0</v>
      </c>
      <c r="K179" s="766">
        <f t="shared" si="12"/>
        <v>0</v>
      </c>
      <c r="L179" s="766">
        <f t="shared" si="12"/>
        <v>0</v>
      </c>
      <c r="M179" s="766">
        <f t="shared" si="12"/>
        <v>0</v>
      </c>
      <c r="N179" s="766">
        <f t="shared" si="10"/>
        <v>0</v>
      </c>
      <c r="O179" s="766">
        <f t="shared" si="10"/>
        <v>0</v>
      </c>
      <c r="P179" s="767">
        <f t="shared" si="10"/>
        <v>0</v>
      </c>
      <c r="Q179" s="768">
        <f t="shared" si="11"/>
        <v>0</v>
      </c>
      <c r="R179" s="2106"/>
      <c r="S179" s="1790" t="s">
        <v>100</v>
      </c>
      <c r="T179" s="1790" t="s">
        <v>407</v>
      </c>
      <c r="U179" s="1790">
        <v>13.5373</v>
      </c>
      <c r="V179" s="1790">
        <v>11.991444999999999</v>
      </c>
      <c r="W179" s="1790">
        <v>12.43295</v>
      </c>
      <c r="X179" s="1790">
        <v>12.27111</v>
      </c>
      <c r="Y179" s="1790">
        <v>12.974926</v>
      </c>
      <c r="Z179" s="1790">
        <v>7.1354519999999999</v>
      </c>
      <c r="AA179" s="1790">
        <v>3.5094560000000001</v>
      </c>
      <c r="AB179" s="1790">
        <v>1.7267779999999999</v>
      </c>
      <c r="AC179" s="1790">
        <v>1.2494529999999997</v>
      </c>
      <c r="AD179" s="1790">
        <v>1.9122429999999999</v>
      </c>
      <c r="AE179" s="1790">
        <v>1.0079210000000001</v>
      </c>
      <c r="AF179" s="1790">
        <v>5.5448810000000002</v>
      </c>
      <c r="AG179" s="1790">
        <v>85.293914999999998</v>
      </c>
      <c r="AH179" s="2106"/>
      <c r="AI179" s="2106"/>
    </row>
    <row r="180" spans="2:35" s="758" customFormat="1" ht="21" customHeight="1" x14ac:dyDescent="0.3">
      <c r="B180" s="1745"/>
      <c r="C180" s="769" t="str">
        <f t="shared" si="13"/>
        <v/>
      </c>
      <c r="D180" s="772" t="str">
        <f t="shared" si="13"/>
        <v>Solar</v>
      </c>
      <c r="E180" s="766" t="str">
        <f t="shared" si="13"/>
        <v/>
      </c>
      <c r="F180" s="766" t="str">
        <f t="shared" si="12"/>
        <v/>
      </c>
      <c r="G180" s="766" t="str">
        <f t="shared" si="12"/>
        <v/>
      </c>
      <c r="H180" s="766" t="str">
        <f t="shared" si="12"/>
        <v/>
      </c>
      <c r="I180" s="766" t="str">
        <f t="shared" si="12"/>
        <v/>
      </c>
      <c r="J180" s="766" t="str">
        <f t="shared" si="12"/>
        <v/>
      </c>
      <c r="K180" s="766" t="str">
        <f t="shared" si="12"/>
        <v/>
      </c>
      <c r="L180" s="766" t="str">
        <f t="shared" si="12"/>
        <v/>
      </c>
      <c r="M180" s="766" t="str">
        <f t="shared" si="12"/>
        <v/>
      </c>
      <c r="N180" s="766" t="str">
        <f t="shared" si="10"/>
        <v/>
      </c>
      <c r="O180" s="766" t="str">
        <f t="shared" si="10"/>
        <v/>
      </c>
      <c r="P180" s="767" t="str">
        <f t="shared" si="10"/>
        <v/>
      </c>
      <c r="Q180" s="773">
        <f t="shared" si="11"/>
        <v>0</v>
      </c>
      <c r="R180" s="2106"/>
      <c r="S180" s="1790"/>
      <c r="T180" s="1790" t="s">
        <v>408</v>
      </c>
      <c r="U180" s="1790">
        <v>0</v>
      </c>
      <c r="V180" s="1790">
        <v>0</v>
      </c>
      <c r="W180" s="1790">
        <v>0</v>
      </c>
      <c r="X180" s="1790">
        <v>0</v>
      </c>
      <c r="Y180" s="1790">
        <v>0</v>
      </c>
      <c r="Z180" s="1790">
        <v>0</v>
      </c>
      <c r="AA180" s="1790">
        <v>0</v>
      </c>
      <c r="AB180" s="1790">
        <v>0</v>
      </c>
      <c r="AC180" s="1790">
        <v>0</v>
      </c>
      <c r="AD180" s="1790">
        <v>0</v>
      </c>
      <c r="AE180" s="1790">
        <v>0</v>
      </c>
      <c r="AF180" s="1790">
        <v>0</v>
      </c>
      <c r="AG180" s="1790">
        <v>0</v>
      </c>
      <c r="AH180" s="2106"/>
      <c r="AI180" s="2106"/>
    </row>
    <row r="181" spans="2:35" s="758" customFormat="1" ht="21" customHeight="1" x14ac:dyDescent="0.3">
      <c r="B181" s="1745"/>
      <c r="C181" s="769" t="str">
        <f t="shared" si="13"/>
        <v/>
      </c>
      <c r="D181" s="774" t="str">
        <f t="shared" si="13"/>
        <v>Eólico</v>
      </c>
      <c r="E181" s="775" t="str">
        <f t="shared" si="13"/>
        <v/>
      </c>
      <c r="F181" s="775" t="str">
        <f t="shared" si="12"/>
        <v/>
      </c>
      <c r="G181" s="775" t="str">
        <f t="shared" si="12"/>
        <v/>
      </c>
      <c r="H181" s="775" t="str">
        <f t="shared" si="12"/>
        <v/>
      </c>
      <c r="I181" s="775" t="str">
        <f t="shared" si="12"/>
        <v/>
      </c>
      <c r="J181" s="775" t="str">
        <f t="shared" si="12"/>
        <v/>
      </c>
      <c r="K181" s="775" t="str">
        <f t="shared" si="12"/>
        <v/>
      </c>
      <c r="L181" s="775" t="str">
        <f t="shared" si="12"/>
        <v/>
      </c>
      <c r="M181" s="775" t="str">
        <f t="shared" si="12"/>
        <v/>
      </c>
      <c r="N181" s="775" t="str">
        <f t="shared" si="10"/>
        <v/>
      </c>
      <c r="O181" s="775" t="str">
        <f t="shared" si="10"/>
        <v/>
      </c>
      <c r="P181" s="776" t="str">
        <f t="shared" si="10"/>
        <v/>
      </c>
      <c r="Q181" s="777">
        <f t="shared" si="11"/>
        <v>0</v>
      </c>
      <c r="R181" s="2106"/>
      <c r="S181" s="1790"/>
      <c r="T181" s="1790" t="s">
        <v>409</v>
      </c>
      <c r="U181" s="1790"/>
      <c r="V181" s="1790"/>
      <c r="W181" s="1790"/>
      <c r="X181" s="1790"/>
      <c r="Y181" s="1790"/>
      <c r="Z181" s="1790"/>
      <c r="AA181" s="1790"/>
      <c r="AB181" s="1790"/>
      <c r="AC181" s="1790"/>
      <c r="AD181" s="1790"/>
      <c r="AE181" s="1790"/>
      <c r="AF181" s="1790"/>
      <c r="AG181" s="1790"/>
      <c r="AH181" s="2106"/>
      <c r="AI181" s="2106"/>
    </row>
    <row r="182" spans="2:35" s="758" customFormat="1" ht="21" customHeight="1" x14ac:dyDescent="0.3">
      <c r="B182" s="1744">
        <f>+B178+1</f>
        <v>45</v>
      </c>
      <c r="C182" s="778" t="str">
        <f t="shared" si="13"/>
        <v>Enel Distribución Perú S.A.A.</v>
      </c>
      <c r="D182" s="765" t="str">
        <f t="shared" si="13"/>
        <v>Hidráulico</v>
      </c>
      <c r="E182" s="779">
        <f t="shared" si="13"/>
        <v>0.43922499999999998</v>
      </c>
      <c r="F182" s="779">
        <f t="shared" si="12"/>
        <v>0.38807700000000001</v>
      </c>
      <c r="G182" s="779">
        <f t="shared" si="12"/>
        <v>0.42016399999999998</v>
      </c>
      <c r="H182" s="779">
        <f t="shared" si="12"/>
        <v>0.42328900000000003</v>
      </c>
      <c r="I182" s="779">
        <f t="shared" si="12"/>
        <v>0.39444200000000001</v>
      </c>
      <c r="J182" s="779">
        <f t="shared" si="12"/>
        <v>0.41072999999999998</v>
      </c>
      <c r="K182" s="779">
        <f t="shared" si="12"/>
        <v>0.45046600000000003</v>
      </c>
      <c r="L182" s="779" t="str">
        <f t="shared" si="12"/>
        <v/>
      </c>
      <c r="M182" s="779" t="str">
        <f t="shared" si="12"/>
        <v/>
      </c>
      <c r="N182" s="779" t="str">
        <f t="shared" si="10"/>
        <v/>
      </c>
      <c r="O182" s="779" t="str">
        <f t="shared" si="10"/>
        <v/>
      </c>
      <c r="P182" s="780" t="str">
        <f t="shared" si="10"/>
        <v/>
      </c>
      <c r="Q182" s="781">
        <f t="shared" si="11"/>
        <v>2.926393</v>
      </c>
      <c r="R182" s="2106"/>
      <c r="S182" s="1790"/>
      <c r="T182" s="1790" t="s">
        <v>410</v>
      </c>
      <c r="U182" s="1790"/>
      <c r="V182" s="1790"/>
      <c r="W182" s="1790"/>
      <c r="X182" s="1790"/>
      <c r="Y182" s="1790"/>
      <c r="Z182" s="1790"/>
      <c r="AA182" s="1790"/>
      <c r="AB182" s="1790"/>
      <c r="AC182" s="1790"/>
      <c r="AD182" s="1790"/>
      <c r="AE182" s="1790"/>
      <c r="AF182" s="1790"/>
      <c r="AG182" s="1790"/>
      <c r="AH182" s="2106"/>
      <c r="AI182" s="2106"/>
    </row>
    <row r="183" spans="2:35" s="758" customFormat="1" ht="21" customHeight="1" x14ac:dyDescent="0.3">
      <c r="B183" s="1745"/>
      <c r="C183" s="769" t="str">
        <f t="shared" si="13"/>
        <v/>
      </c>
      <c r="D183" s="770" t="str">
        <f t="shared" si="13"/>
        <v>Térmico</v>
      </c>
      <c r="E183" s="766">
        <f t="shared" si="13"/>
        <v>9.9636000000000016E-2</v>
      </c>
      <c r="F183" s="766">
        <f t="shared" si="12"/>
        <v>0.115233</v>
      </c>
      <c r="G183" s="766">
        <f t="shared" si="12"/>
        <v>0.140462</v>
      </c>
      <c r="H183" s="766">
        <f t="shared" si="12"/>
        <v>0.11707099999999999</v>
      </c>
      <c r="I183" s="766">
        <f t="shared" si="12"/>
        <v>0.10203300000000001</v>
      </c>
      <c r="J183" s="766">
        <f t="shared" si="12"/>
        <v>0.12751899999999999</v>
      </c>
      <c r="K183" s="766">
        <f t="shared" si="12"/>
        <v>0.15556</v>
      </c>
      <c r="L183" s="766" t="str">
        <f t="shared" si="12"/>
        <v/>
      </c>
      <c r="M183" s="766" t="str">
        <f t="shared" si="12"/>
        <v/>
      </c>
      <c r="N183" s="766" t="str">
        <f t="shared" si="10"/>
        <v/>
      </c>
      <c r="O183" s="766" t="str">
        <f t="shared" si="10"/>
        <v/>
      </c>
      <c r="P183" s="767" t="str">
        <f t="shared" si="10"/>
        <v/>
      </c>
      <c r="Q183" s="768">
        <f t="shared" si="11"/>
        <v>0.857514</v>
      </c>
      <c r="R183" s="2106"/>
      <c r="S183" s="1790" t="s">
        <v>102</v>
      </c>
      <c r="T183" s="1790" t="s">
        <v>407</v>
      </c>
      <c r="U183" s="1790">
        <v>0.43922499999999998</v>
      </c>
      <c r="V183" s="1790">
        <v>0.38807700000000001</v>
      </c>
      <c r="W183" s="1790">
        <v>0.42016399999999998</v>
      </c>
      <c r="X183" s="1790">
        <v>0.42328900000000003</v>
      </c>
      <c r="Y183" s="1790">
        <v>0.39444200000000001</v>
      </c>
      <c r="Z183" s="1790">
        <v>0.41072999999999998</v>
      </c>
      <c r="AA183" s="1790">
        <v>0.45046600000000003</v>
      </c>
      <c r="AB183" s="1790"/>
      <c r="AC183" s="1790"/>
      <c r="AD183" s="1790"/>
      <c r="AE183" s="1790"/>
      <c r="AF183" s="1790"/>
      <c r="AG183" s="1790">
        <v>2.926393</v>
      </c>
      <c r="AH183" s="2106"/>
      <c r="AI183" s="2106"/>
    </row>
    <row r="184" spans="2:35" s="758" customFormat="1" ht="21" customHeight="1" x14ac:dyDescent="0.3">
      <c r="B184" s="1745"/>
      <c r="C184" s="769" t="str">
        <f t="shared" si="13"/>
        <v/>
      </c>
      <c r="D184" s="772" t="str">
        <f t="shared" si="13"/>
        <v>Solar</v>
      </c>
      <c r="E184" s="766" t="str">
        <f t="shared" si="13"/>
        <v/>
      </c>
      <c r="F184" s="766" t="str">
        <f t="shared" si="12"/>
        <v/>
      </c>
      <c r="G184" s="766" t="str">
        <f t="shared" si="12"/>
        <v/>
      </c>
      <c r="H184" s="766" t="str">
        <f t="shared" si="12"/>
        <v/>
      </c>
      <c r="I184" s="766" t="str">
        <f t="shared" si="12"/>
        <v/>
      </c>
      <c r="J184" s="766" t="str">
        <f t="shared" si="12"/>
        <v/>
      </c>
      <c r="K184" s="766" t="str">
        <f t="shared" si="12"/>
        <v/>
      </c>
      <c r="L184" s="766" t="str">
        <f t="shared" si="12"/>
        <v/>
      </c>
      <c r="M184" s="766" t="str">
        <f t="shared" si="12"/>
        <v/>
      </c>
      <c r="N184" s="766" t="str">
        <f t="shared" si="10"/>
        <v/>
      </c>
      <c r="O184" s="766" t="str">
        <f t="shared" si="10"/>
        <v/>
      </c>
      <c r="P184" s="767" t="str">
        <f t="shared" si="10"/>
        <v/>
      </c>
      <c r="Q184" s="773">
        <f t="shared" si="11"/>
        <v>0</v>
      </c>
      <c r="R184" s="2106"/>
      <c r="S184" s="1790"/>
      <c r="T184" s="1790" t="s">
        <v>408</v>
      </c>
      <c r="U184" s="1790">
        <v>9.9636000000000016E-2</v>
      </c>
      <c r="V184" s="1790">
        <v>0.115233</v>
      </c>
      <c r="W184" s="1790">
        <v>0.140462</v>
      </c>
      <c r="X184" s="1790">
        <v>0.11707099999999999</v>
      </c>
      <c r="Y184" s="1790">
        <v>0.10203300000000001</v>
      </c>
      <c r="Z184" s="1790">
        <v>0.12751899999999999</v>
      </c>
      <c r="AA184" s="1790">
        <v>0.15556</v>
      </c>
      <c r="AB184" s="1790"/>
      <c r="AC184" s="1790"/>
      <c r="AD184" s="1790"/>
      <c r="AE184" s="1790"/>
      <c r="AF184" s="1790"/>
      <c r="AG184" s="1790">
        <v>0.857514</v>
      </c>
      <c r="AH184" s="2106"/>
      <c r="AI184" s="2106"/>
    </row>
    <row r="185" spans="2:35" s="758" customFormat="1" ht="21" customHeight="1" x14ac:dyDescent="0.3">
      <c r="B185" s="1745"/>
      <c r="C185" s="769" t="str">
        <f t="shared" si="13"/>
        <v/>
      </c>
      <c r="D185" s="774" t="str">
        <f t="shared" si="13"/>
        <v>Eólico</v>
      </c>
      <c r="E185" s="775" t="str">
        <f t="shared" si="13"/>
        <v/>
      </c>
      <c r="F185" s="775" t="str">
        <f t="shared" si="13"/>
        <v/>
      </c>
      <c r="G185" s="775" t="str">
        <f t="shared" si="13"/>
        <v/>
      </c>
      <c r="H185" s="775" t="str">
        <f t="shared" si="13"/>
        <v/>
      </c>
      <c r="I185" s="775" t="str">
        <f t="shared" si="13"/>
        <v/>
      </c>
      <c r="J185" s="775" t="str">
        <f t="shared" si="13"/>
        <v/>
      </c>
      <c r="K185" s="775" t="str">
        <f t="shared" si="13"/>
        <v/>
      </c>
      <c r="L185" s="775" t="str">
        <f t="shared" si="13"/>
        <v/>
      </c>
      <c r="M185" s="775" t="str">
        <f t="shared" si="13"/>
        <v/>
      </c>
      <c r="N185" s="775" t="str">
        <f t="shared" si="10"/>
        <v/>
      </c>
      <c r="O185" s="775" t="str">
        <f t="shared" si="10"/>
        <v/>
      </c>
      <c r="P185" s="776" t="str">
        <f t="shared" si="10"/>
        <v/>
      </c>
      <c r="Q185" s="777">
        <f t="shared" si="11"/>
        <v>0</v>
      </c>
      <c r="R185" s="2106"/>
      <c r="S185" s="1790"/>
      <c r="T185" s="1790" t="s">
        <v>409</v>
      </c>
      <c r="U185" s="1790"/>
      <c r="V185" s="1790"/>
      <c r="W185" s="1790"/>
      <c r="X185" s="1790"/>
      <c r="Y185" s="1790"/>
      <c r="Z185" s="1790"/>
      <c r="AA185" s="1790"/>
      <c r="AB185" s="1790"/>
      <c r="AC185" s="1790"/>
      <c r="AD185" s="1790"/>
      <c r="AE185" s="1790"/>
      <c r="AF185" s="1790"/>
      <c r="AG185" s="1790"/>
      <c r="AH185" s="2106"/>
      <c r="AI185" s="2106"/>
    </row>
    <row r="186" spans="2:35" s="758" customFormat="1" ht="21" customHeight="1" x14ac:dyDescent="0.3">
      <c r="B186" s="1744">
        <f>+B182+1</f>
        <v>46</v>
      </c>
      <c r="C186" s="778" t="str">
        <f t="shared" si="13"/>
        <v>Enel Generación Perú S.A.A.</v>
      </c>
      <c r="D186" s="765" t="str">
        <f t="shared" si="13"/>
        <v>Hidráulico</v>
      </c>
      <c r="E186" s="779">
        <f t="shared" si="13"/>
        <v>353.42323699999997</v>
      </c>
      <c r="F186" s="779">
        <f t="shared" si="13"/>
        <v>318.14930999999996</v>
      </c>
      <c r="G186" s="779">
        <f t="shared" si="13"/>
        <v>343.26613600000002</v>
      </c>
      <c r="H186" s="779">
        <f t="shared" si="13"/>
        <v>342.38912299999998</v>
      </c>
      <c r="I186" s="779">
        <f t="shared" si="13"/>
        <v>274.89106599999997</v>
      </c>
      <c r="J186" s="779">
        <f t="shared" si="13"/>
        <v>251.20330199999998</v>
      </c>
      <c r="K186" s="779">
        <f t="shared" si="13"/>
        <v>270.45196799999997</v>
      </c>
      <c r="L186" s="779" t="str">
        <f t="shared" si="13"/>
        <v/>
      </c>
      <c r="M186" s="779" t="str">
        <f t="shared" si="13"/>
        <v/>
      </c>
      <c r="N186" s="779" t="str">
        <f t="shared" si="10"/>
        <v/>
      </c>
      <c r="O186" s="779" t="str">
        <f t="shared" si="10"/>
        <v/>
      </c>
      <c r="P186" s="780" t="str">
        <f t="shared" si="10"/>
        <v/>
      </c>
      <c r="Q186" s="781">
        <f t="shared" si="11"/>
        <v>2153.7741419999998</v>
      </c>
      <c r="R186" s="2106"/>
      <c r="S186" s="1790"/>
      <c r="T186" s="1790" t="s">
        <v>410</v>
      </c>
      <c r="U186" s="1790"/>
      <c r="V186" s="1790"/>
      <c r="W186" s="1790"/>
      <c r="X186" s="1790"/>
      <c r="Y186" s="1790"/>
      <c r="Z186" s="1790"/>
      <c r="AA186" s="1790"/>
      <c r="AB186" s="1790"/>
      <c r="AC186" s="1790"/>
      <c r="AD186" s="1790"/>
      <c r="AE186" s="1790"/>
      <c r="AF186" s="1790"/>
      <c r="AG186" s="1790"/>
      <c r="AH186" s="2106"/>
      <c r="AI186" s="2106"/>
    </row>
    <row r="187" spans="2:35" s="758" customFormat="1" ht="21" customHeight="1" x14ac:dyDescent="0.3">
      <c r="B187" s="1745"/>
      <c r="C187" s="769" t="str">
        <f t="shared" si="13"/>
        <v/>
      </c>
      <c r="D187" s="770" t="str">
        <f t="shared" si="13"/>
        <v>Térmico</v>
      </c>
      <c r="E187" s="766">
        <f t="shared" si="13"/>
        <v>263.82324699999998</v>
      </c>
      <c r="F187" s="766">
        <f t="shared" si="13"/>
        <v>315.90209299999998</v>
      </c>
      <c r="G187" s="766">
        <f t="shared" si="13"/>
        <v>184.001113</v>
      </c>
      <c r="H187" s="766">
        <f t="shared" si="13"/>
        <v>129.164118</v>
      </c>
      <c r="I187" s="766">
        <f t="shared" si="13"/>
        <v>283.95553699999999</v>
      </c>
      <c r="J187" s="766">
        <f t="shared" si="13"/>
        <v>321.480502</v>
      </c>
      <c r="K187" s="766">
        <f t="shared" si="13"/>
        <v>310.99371100000002</v>
      </c>
      <c r="L187" s="766" t="str">
        <f t="shared" si="13"/>
        <v/>
      </c>
      <c r="M187" s="766" t="str">
        <f t="shared" si="13"/>
        <v/>
      </c>
      <c r="N187" s="766" t="str">
        <f t="shared" si="10"/>
        <v/>
      </c>
      <c r="O187" s="766" t="str">
        <f t="shared" si="10"/>
        <v/>
      </c>
      <c r="P187" s="767" t="str">
        <f t="shared" si="10"/>
        <v/>
      </c>
      <c r="Q187" s="768">
        <f t="shared" si="11"/>
        <v>1809.3203210000001</v>
      </c>
      <c r="R187" s="2106"/>
      <c r="S187" s="1790" t="s">
        <v>104</v>
      </c>
      <c r="T187" s="1790" t="s">
        <v>407</v>
      </c>
      <c r="U187" s="1790">
        <v>353.42323699999997</v>
      </c>
      <c r="V187" s="1790">
        <v>318.14930999999996</v>
      </c>
      <c r="W187" s="1790">
        <v>343.26613600000002</v>
      </c>
      <c r="X187" s="1790">
        <v>342.38912299999998</v>
      </c>
      <c r="Y187" s="1790">
        <v>274.89106599999997</v>
      </c>
      <c r="Z187" s="1790">
        <v>251.20330199999998</v>
      </c>
      <c r="AA187" s="1790">
        <v>270.45196799999997</v>
      </c>
      <c r="AB187" s="1790"/>
      <c r="AC187" s="1790"/>
      <c r="AD187" s="1790"/>
      <c r="AE187" s="1790"/>
      <c r="AF187" s="1790"/>
      <c r="AG187" s="1790">
        <v>2153.7741419999998</v>
      </c>
      <c r="AH187" s="2106"/>
      <c r="AI187" s="2106"/>
    </row>
    <row r="188" spans="2:35" s="758" customFormat="1" ht="21" customHeight="1" x14ac:dyDescent="0.3">
      <c r="B188" s="1745"/>
      <c r="C188" s="769" t="str">
        <f t="shared" si="13"/>
        <v/>
      </c>
      <c r="D188" s="772" t="str">
        <f t="shared" si="13"/>
        <v>Solar</v>
      </c>
      <c r="E188" s="766">
        <f t="shared" si="13"/>
        <v>86.437686999999997</v>
      </c>
      <c r="F188" s="766">
        <f t="shared" si="13"/>
        <v>57.963176000000004</v>
      </c>
      <c r="G188" s="766">
        <f t="shared" si="13"/>
        <v>83.607861999999997</v>
      </c>
      <c r="H188" s="766">
        <f t="shared" si="13"/>
        <v>78.867578999999992</v>
      </c>
      <c r="I188" s="766">
        <f t="shared" si="13"/>
        <v>58.237705999999989</v>
      </c>
      <c r="J188" s="766">
        <f t="shared" si="13"/>
        <v>51.858180999999995</v>
      </c>
      <c r="K188" s="766">
        <f t="shared" si="13"/>
        <v>59.170372999999991</v>
      </c>
      <c r="L188" s="766" t="str">
        <f t="shared" si="13"/>
        <v/>
      </c>
      <c r="M188" s="766" t="str">
        <f t="shared" si="13"/>
        <v/>
      </c>
      <c r="N188" s="766" t="str">
        <f t="shared" si="10"/>
        <v/>
      </c>
      <c r="O188" s="766" t="str">
        <f t="shared" si="10"/>
        <v/>
      </c>
      <c r="P188" s="767" t="str">
        <f t="shared" si="10"/>
        <v/>
      </c>
      <c r="Q188" s="773">
        <f t="shared" si="11"/>
        <v>476.14256399999999</v>
      </c>
      <c r="R188" s="2106"/>
      <c r="S188" s="1790"/>
      <c r="T188" s="1790" t="s">
        <v>408</v>
      </c>
      <c r="U188" s="1790">
        <v>263.82324699999998</v>
      </c>
      <c r="V188" s="1790">
        <v>315.90209299999998</v>
      </c>
      <c r="W188" s="1790">
        <v>184.001113</v>
      </c>
      <c r="X188" s="1790">
        <v>129.164118</v>
      </c>
      <c r="Y188" s="1790">
        <v>283.95553699999999</v>
      </c>
      <c r="Z188" s="1790">
        <v>321.480502</v>
      </c>
      <c r="AA188" s="1790">
        <v>310.99371100000002</v>
      </c>
      <c r="AB188" s="1790"/>
      <c r="AC188" s="1790"/>
      <c r="AD188" s="1790"/>
      <c r="AE188" s="1790"/>
      <c r="AF188" s="1790"/>
      <c r="AG188" s="1790">
        <v>1809.3203210000001</v>
      </c>
      <c r="AH188" s="2106"/>
      <c r="AI188" s="2106"/>
    </row>
    <row r="189" spans="2:35" s="758" customFormat="1" ht="21" customHeight="1" x14ac:dyDescent="0.3">
      <c r="B189" s="1745"/>
      <c r="C189" s="769" t="str">
        <f t="shared" si="13"/>
        <v/>
      </c>
      <c r="D189" s="774" t="str">
        <f t="shared" si="13"/>
        <v>Eólico</v>
      </c>
      <c r="E189" s="775">
        <f t="shared" si="13"/>
        <v>35.976851000000003</v>
      </c>
      <c r="F189" s="775">
        <f t="shared" si="13"/>
        <v>48.661173000000012</v>
      </c>
      <c r="G189" s="775">
        <f t="shared" si="13"/>
        <v>53.737684000000002</v>
      </c>
      <c r="H189" s="775">
        <f t="shared" si="13"/>
        <v>51.818270000000005</v>
      </c>
      <c r="I189" s="775">
        <f t="shared" si="13"/>
        <v>81.559328999999991</v>
      </c>
      <c r="J189" s="775">
        <f t="shared" si="13"/>
        <v>69.026569999999992</v>
      </c>
      <c r="K189" s="775">
        <f t="shared" si="13"/>
        <v>97.412690999999995</v>
      </c>
      <c r="L189" s="775" t="str">
        <f t="shared" si="13"/>
        <v/>
      </c>
      <c r="M189" s="775" t="str">
        <f t="shared" si="13"/>
        <v/>
      </c>
      <c r="N189" s="775" t="str">
        <f t="shared" si="10"/>
        <v/>
      </c>
      <c r="O189" s="775" t="str">
        <f t="shared" si="10"/>
        <v/>
      </c>
      <c r="P189" s="776" t="str">
        <f t="shared" si="10"/>
        <v/>
      </c>
      <c r="Q189" s="777">
        <f t="shared" si="11"/>
        <v>438.19256800000005</v>
      </c>
      <c r="R189" s="2106"/>
      <c r="S189" s="1790"/>
      <c r="T189" s="1790" t="s">
        <v>409</v>
      </c>
      <c r="U189" s="1790">
        <v>86.437686999999997</v>
      </c>
      <c r="V189" s="1790">
        <v>57.963176000000004</v>
      </c>
      <c r="W189" s="1790">
        <v>83.607861999999997</v>
      </c>
      <c r="X189" s="1790">
        <v>78.867578999999992</v>
      </c>
      <c r="Y189" s="1790">
        <v>58.237705999999989</v>
      </c>
      <c r="Z189" s="1790">
        <v>51.858180999999995</v>
      </c>
      <c r="AA189" s="1790">
        <v>59.170372999999991</v>
      </c>
      <c r="AB189" s="1790"/>
      <c r="AC189" s="1790"/>
      <c r="AD189" s="1790"/>
      <c r="AE189" s="1790"/>
      <c r="AF189" s="1790"/>
      <c r="AG189" s="1790">
        <v>476.14256399999999</v>
      </c>
      <c r="AH189" s="2106"/>
      <c r="AI189" s="2106"/>
    </row>
    <row r="190" spans="2:35" s="758" customFormat="1" ht="21" customHeight="1" x14ac:dyDescent="0.3">
      <c r="B190" s="1744">
        <f>+B186+1</f>
        <v>47</v>
      </c>
      <c r="C190" s="778" t="str">
        <f t="shared" si="13"/>
        <v>Enel Generación Piura S.A.</v>
      </c>
      <c r="D190" s="765" t="str">
        <f t="shared" si="13"/>
        <v>Hidráulico</v>
      </c>
      <c r="E190" s="779" t="str">
        <f t="shared" si="13"/>
        <v/>
      </c>
      <c r="F190" s="779" t="str">
        <f t="shared" si="13"/>
        <v/>
      </c>
      <c r="G190" s="779" t="str">
        <f t="shared" si="13"/>
        <v/>
      </c>
      <c r="H190" s="779" t="str">
        <f t="shared" si="13"/>
        <v/>
      </c>
      <c r="I190" s="779" t="str">
        <f t="shared" si="13"/>
        <v/>
      </c>
      <c r="J190" s="779" t="str">
        <f t="shared" si="13"/>
        <v/>
      </c>
      <c r="K190" s="779" t="str">
        <f t="shared" si="13"/>
        <v/>
      </c>
      <c r="L190" s="779" t="str">
        <f t="shared" si="13"/>
        <v/>
      </c>
      <c r="M190" s="779" t="str">
        <f t="shared" si="13"/>
        <v/>
      </c>
      <c r="N190" s="779" t="str">
        <f t="shared" si="10"/>
        <v/>
      </c>
      <c r="O190" s="779" t="str">
        <f t="shared" si="10"/>
        <v/>
      </c>
      <c r="P190" s="780" t="str">
        <f t="shared" si="10"/>
        <v/>
      </c>
      <c r="Q190" s="781">
        <f t="shared" si="11"/>
        <v>0</v>
      </c>
      <c r="R190" s="2106"/>
      <c r="S190" s="1790"/>
      <c r="T190" s="1790" t="s">
        <v>410</v>
      </c>
      <c r="U190" s="1790">
        <v>35.976851000000003</v>
      </c>
      <c r="V190" s="1790">
        <v>48.661173000000012</v>
      </c>
      <c r="W190" s="1790">
        <v>53.737684000000002</v>
      </c>
      <c r="X190" s="1790">
        <v>51.818270000000005</v>
      </c>
      <c r="Y190" s="1790">
        <v>81.559328999999991</v>
      </c>
      <c r="Z190" s="1790">
        <v>69.026569999999992</v>
      </c>
      <c r="AA190" s="1790">
        <v>97.412690999999995</v>
      </c>
      <c r="AB190" s="1790"/>
      <c r="AC190" s="1790"/>
      <c r="AD190" s="1790"/>
      <c r="AE190" s="1790"/>
      <c r="AF190" s="1790"/>
      <c r="AG190" s="1790">
        <v>438.19256800000005</v>
      </c>
      <c r="AH190" s="2106"/>
      <c r="AI190" s="2106"/>
    </row>
    <row r="191" spans="2:35" s="758" customFormat="1" ht="21" customHeight="1" x14ac:dyDescent="0.3">
      <c r="B191" s="1745"/>
      <c r="C191" s="769" t="str">
        <f t="shared" si="13"/>
        <v/>
      </c>
      <c r="D191" s="770" t="str">
        <f t="shared" si="13"/>
        <v>Térmico</v>
      </c>
      <c r="E191" s="766">
        <f t="shared" si="13"/>
        <v>31.639302000000001</v>
      </c>
      <c r="F191" s="766">
        <f t="shared" si="13"/>
        <v>27.895852999999999</v>
      </c>
      <c r="G191" s="766">
        <f t="shared" si="13"/>
        <v>27.516090999999999</v>
      </c>
      <c r="H191" s="766">
        <f t="shared" si="13"/>
        <v>27.717749999999999</v>
      </c>
      <c r="I191" s="766">
        <f t="shared" si="13"/>
        <v>32.838934000000002</v>
      </c>
      <c r="J191" s="766">
        <f t="shared" si="13"/>
        <v>43.610560000000007</v>
      </c>
      <c r="K191" s="766">
        <f t="shared" si="13"/>
        <v>35.529655000000005</v>
      </c>
      <c r="L191" s="766">
        <f t="shared" si="13"/>
        <v>29.319740000000003</v>
      </c>
      <c r="M191" s="766">
        <f t="shared" si="13"/>
        <v>35.341037999999998</v>
      </c>
      <c r="N191" s="766">
        <f t="shared" si="10"/>
        <v>35.185448000000001</v>
      </c>
      <c r="O191" s="766">
        <f t="shared" si="10"/>
        <v>30.950556000000002</v>
      </c>
      <c r="P191" s="767">
        <f t="shared" si="10"/>
        <v>29.937904</v>
      </c>
      <c r="Q191" s="768">
        <f t="shared" si="11"/>
        <v>387.48283100000009</v>
      </c>
      <c r="R191" s="2106"/>
      <c r="S191" s="1790" t="s">
        <v>106</v>
      </c>
      <c r="T191" s="1790" t="s">
        <v>407</v>
      </c>
      <c r="U191" s="1790"/>
      <c r="V191" s="1790"/>
      <c r="W191" s="1790"/>
      <c r="X191" s="1790"/>
      <c r="Y191" s="1790"/>
      <c r="Z191" s="1790"/>
      <c r="AA191" s="1790"/>
      <c r="AB191" s="1790"/>
      <c r="AC191" s="1790"/>
      <c r="AD191" s="1790"/>
      <c r="AE191" s="1790"/>
      <c r="AF191" s="1790"/>
      <c r="AG191" s="1790"/>
      <c r="AH191" s="2106"/>
      <c r="AI191" s="2106"/>
    </row>
    <row r="192" spans="2:35" s="758" customFormat="1" ht="21" customHeight="1" x14ac:dyDescent="0.3">
      <c r="B192" s="1745"/>
      <c r="C192" s="769" t="str">
        <f t="shared" si="13"/>
        <v/>
      </c>
      <c r="D192" s="772" t="str">
        <f t="shared" si="13"/>
        <v>Solar</v>
      </c>
      <c r="E192" s="766" t="str">
        <f t="shared" si="13"/>
        <v/>
      </c>
      <c r="F192" s="766" t="str">
        <f t="shared" si="13"/>
        <v/>
      </c>
      <c r="G192" s="766" t="str">
        <f t="shared" si="13"/>
        <v/>
      </c>
      <c r="H192" s="766" t="str">
        <f t="shared" si="13"/>
        <v/>
      </c>
      <c r="I192" s="766" t="str">
        <f t="shared" si="13"/>
        <v/>
      </c>
      <c r="J192" s="766" t="str">
        <f t="shared" si="13"/>
        <v/>
      </c>
      <c r="K192" s="766" t="str">
        <f t="shared" si="13"/>
        <v/>
      </c>
      <c r="L192" s="766" t="str">
        <f t="shared" si="13"/>
        <v/>
      </c>
      <c r="M192" s="766" t="str">
        <f t="shared" si="13"/>
        <v/>
      </c>
      <c r="N192" s="766" t="str">
        <f t="shared" si="10"/>
        <v/>
      </c>
      <c r="O192" s="766" t="str">
        <f t="shared" si="10"/>
        <v/>
      </c>
      <c r="P192" s="767" t="str">
        <f t="shared" si="10"/>
        <v/>
      </c>
      <c r="Q192" s="773">
        <f t="shared" si="11"/>
        <v>0</v>
      </c>
      <c r="R192" s="2106"/>
      <c r="S192" s="1790"/>
      <c r="T192" s="1790" t="s">
        <v>408</v>
      </c>
      <c r="U192" s="1790">
        <v>31.639302000000001</v>
      </c>
      <c r="V192" s="1790">
        <v>27.895852999999999</v>
      </c>
      <c r="W192" s="1790">
        <v>27.516090999999999</v>
      </c>
      <c r="X192" s="1790">
        <v>27.717749999999999</v>
      </c>
      <c r="Y192" s="1790">
        <v>32.838934000000002</v>
      </c>
      <c r="Z192" s="1790">
        <v>43.610560000000007</v>
      </c>
      <c r="AA192" s="1790">
        <v>35.529655000000005</v>
      </c>
      <c r="AB192" s="1790">
        <v>29.319740000000003</v>
      </c>
      <c r="AC192" s="1790">
        <v>35.341037999999998</v>
      </c>
      <c r="AD192" s="1790">
        <v>35.185448000000001</v>
      </c>
      <c r="AE192" s="1790">
        <v>30.950556000000002</v>
      </c>
      <c r="AF192" s="1790">
        <v>29.937904</v>
      </c>
      <c r="AG192" s="1790">
        <v>387.48283100000009</v>
      </c>
      <c r="AH192" s="2106"/>
      <c r="AI192" s="2106"/>
    </row>
    <row r="193" spans="2:35" s="758" customFormat="1" ht="21" customHeight="1" x14ac:dyDescent="0.3">
      <c r="B193" s="1745"/>
      <c r="C193" s="769" t="str">
        <f t="shared" si="13"/>
        <v/>
      </c>
      <c r="D193" s="774" t="str">
        <f t="shared" si="13"/>
        <v>Eólico</v>
      </c>
      <c r="E193" s="775" t="str">
        <f t="shared" si="13"/>
        <v/>
      </c>
      <c r="F193" s="775" t="str">
        <f t="shared" si="13"/>
        <v/>
      </c>
      <c r="G193" s="775" t="str">
        <f t="shared" si="13"/>
        <v/>
      </c>
      <c r="H193" s="775" t="str">
        <f t="shared" si="13"/>
        <v/>
      </c>
      <c r="I193" s="775" t="str">
        <f t="shared" si="13"/>
        <v/>
      </c>
      <c r="J193" s="775" t="str">
        <f t="shared" si="13"/>
        <v/>
      </c>
      <c r="K193" s="775" t="str">
        <f t="shared" si="13"/>
        <v/>
      </c>
      <c r="L193" s="775" t="str">
        <f t="shared" si="13"/>
        <v/>
      </c>
      <c r="M193" s="775" t="str">
        <f t="shared" si="13"/>
        <v/>
      </c>
      <c r="N193" s="775" t="str">
        <f t="shared" si="10"/>
        <v/>
      </c>
      <c r="O193" s="775" t="str">
        <f t="shared" si="10"/>
        <v/>
      </c>
      <c r="P193" s="776" t="str">
        <f t="shared" si="10"/>
        <v/>
      </c>
      <c r="Q193" s="777">
        <f t="shared" si="11"/>
        <v>0</v>
      </c>
      <c r="R193" s="2106"/>
      <c r="S193" s="1790"/>
      <c r="T193" s="1790" t="s">
        <v>409</v>
      </c>
      <c r="U193" s="1790"/>
      <c r="V193" s="1790"/>
      <c r="W193" s="1790"/>
      <c r="X193" s="1790"/>
      <c r="Y193" s="1790"/>
      <c r="Z193" s="1790"/>
      <c r="AA193" s="1790"/>
      <c r="AB193" s="1790"/>
      <c r="AC193" s="1790"/>
      <c r="AD193" s="1790"/>
      <c r="AE193" s="1790"/>
      <c r="AF193" s="1790"/>
      <c r="AG193" s="1790"/>
      <c r="AH193" s="2106"/>
      <c r="AI193" s="2106"/>
    </row>
    <row r="194" spans="2:35" s="758" customFormat="1" ht="21" customHeight="1" x14ac:dyDescent="0.3">
      <c r="B194" s="1744">
        <f>+B190+1</f>
        <v>48</v>
      </c>
      <c r="C194" s="778" t="str">
        <f t="shared" si="13"/>
        <v>Energía Eólica S.A.</v>
      </c>
      <c r="D194" s="765" t="str">
        <f t="shared" si="13"/>
        <v>Hidráulico</v>
      </c>
      <c r="E194" s="779" t="str">
        <f t="shared" si="13"/>
        <v/>
      </c>
      <c r="F194" s="779" t="str">
        <f t="shared" si="13"/>
        <v/>
      </c>
      <c r="G194" s="779" t="str">
        <f t="shared" si="13"/>
        <v/>
      </c>
      <c r="H194" s="779" t="str">
        <f t="shared" si="13"/>
        <v/>
      </c>
      <c r="I194" s="779" t="str">
        <f t="shared" si="13"/>
        <v/>
      </c>
      <c r="J194" s="779" t="str">
        <f t="shared" si="13"/>
        <v/>
      </c>
      <c r="K194" s="779" t="str">
        <f t="shared" si="13"/>
        <v/>
      </c>
      <c r="L194" s="779" t="str">
        <f t="shared" si="13"/>
        <v/>
      </c>
      <c r="M194" s="779" t="str">
        <f t="shared" si="13"/>
        <v/>
      </c>
      <c r="N194" s="779" t="str">
        <f t="shared" si="10"/>
        <v/>
      </c>
      <c r="O194" s="779" t="str">
        <f t="shared" si="10"/>
        <v/>
      </c>
      <c r="P194" s="780" t="str">
        <f t="shared" si="10"/>
        <v/>
      </c>
      <c r="Q194" s="781">
        <f t="shared" si="11"/>
        <v>0</v>
      </c>
      <c r="R194" s="2106"/>
      <c r="S194" s="1790"/>
      <c r="T194" s="1790" t="s">
        <v>410</v>
      </c>
      <c r="U194" s="1790"/>
      <c r="V194" s="1790"/>
      <c r="W194" s="1790"/>
      <c r="X194" s="1790"/>
      <c r="Y194" s="1790"/>
      <c r="Z194" s="1790"/>
      <c r="AA194" s="1790"/>
      <c r="AB194" s="1790"/>
      <c r="AC194" s="1790"/>
      <c r="AD194" s="1790"/>
      <c r="AE194" s="1790"/>
      <c r="AF194" s="1790"/>
      <c r="AG194" s="1790"/>
      <c r="AH194" s="2106"/>
      <c r="AI194" s="2106"/>
    </row>
    <row r="195" spans="2:35" s="758" customFormat="1" ht="21" customHeight="1" x14ac:dyDescent="0.3">
      <c r="B195" s="1745"/>
      <c r="C195" s="769" t="str">
        <f t="shared" si="13"/>
        <v/>
      </c>
      <c r="D195" s="770" t="str">
        <f t="shared" si="13"/>
        <v>Térmico</v>
      </c>
      <c r="E195" s="766" t="str">
        <f t="shared" si="13"/>
        <v/>
      </c>
      <c r="F195" s="766" t="str">
        <f t="shared" si="13"/>
        <v/>
      </c>
      <c r="G195" s="766" t="str">
        <f t="shared" si="13"/>
        <v/>
      </c>
      <c r="H195" s="766" t="str">
        <f t="shared" si="13"/>
        <v/>
      </c>
      <c r="I195" s="766" t="str">
        <f t="shared" si="13"/>
        <v/>
      </c>
      <c r="J195" s="766" t="str">
        <f t="shared" si="13"/>
        <v/>
      </c>
      <c r="K195" s="766" t="str">
        <f t="shared" si="13"/>
        <v/>
      </c>
      <c r="L195" s="766" t="str">
        <f t="shared" si="13"/>
        <v/>
      </c>
      <c r="M195" s="766" t="str">
        <f t="shared" si="13"/>
        <v/>
      </c>
      <c r="N195" s="766" t="str">
        <f t="shared" si="10"/>
        <v/>
      </c>
      <c r="O195" s="766" t="str">
        <f t="shared" si="10"/>
        <v/>
      </c>
      <c r="P195" s="767" t="str">
        <f t="shared" si="10"/>
        <v/>
      </c>
      <c r="Q195" s="768">
        <f t="shared" si="11"/>
        <v>0</v>
      </c>
      <c r="R195" s="2106"/>
      <c r="S195" s="1790" t="s">
        <v>108</v>
      </c>
      <c r="T195" s="1790" t="s">
        <v>407</v>
      </c>
      <c r="U195" s="1790"/>
      <c r="V195" s="1790"/>
      <c r="W195" s="1790"/>
      <c r="X195" s="1790"/>
      <c r="Y195" s="1790"/>
      <c r="Z195" s="1790"/>
      <c r="AA195" s="1790"/>
      <c r="AB195" s="1790"/>
      <c r="AC195" s="1790"/>
      <c r="AD195" s="1790"/>
      <c r="AE195" s="1790"/>
      <c r="AF195" s="1790"/>
      <c r="AG195" s="1790"/>
      <c r="AH195" s="2106"/>
      <c r="AI195" s="2106"/>
    </row>
    <row r="196" spans="2:35" s="758" customFormat="1" ht="21" customHeight="1" x14ac:dyDescent="0.3">
      <c r="B196" s="1745"/>
      <c r="C196" s="769" t="str">
        <f t="shared" si="13"/>
        <v/>
      </c>
      <c r="D196" s="772" t="str">
        <f t="shared" si="13"/>
        <v>Solar</v>
      </c>
      <c r="E196" s="766" t="str">
        <f t="shared" ref="E196:P217" si="14">IF(U197="","",U197)</f>
        <v/>
      </c>
      <c r="F196" s="766" t="str">
        <f t="shared" si="14"/>
        <v/>
      </c>
      <c r="G196" s="766" t="str">
        <f t="shared" si="14"/>
        <v/>
      </c>
      <c r="H196" s="766" t="str">
        <f t="shared" si="14"/>
        <v/>
      </c>
      <c r="I196" s="766" t="str">
        <f t="shared" si="14"/>
        <v/>
      </c>
      <c r="J196" s="766" t="str">
        <f t="shared" si="14"/>
        <v/>
      </c>
      <c r="K196" s="766" t="str">
        <f t="shared" si="14"/>
        <v/>
      </c>
      <c r="L196" s="766" t="str">
        <f t="shared" si="14"/>
        <v/>
      </c>
      <c r="M196" s="766" t="str">
        <f t="shared" si="14"/>
        <v/>
      </c>
      <c r="N196" s="766" t="str">
        <f t="shared" si="10"/>
        <v/>
      </c>
      <c r="O196" s="766" t="str">
        <f t="shared" si="10"/>
        <v/>
      </c>
      <c r="P196" s="767" t="str">
        <f t="shared" si="10"/>
        <v/>
      </c>
      <c r="Q196" s="773">
        <f t="shared" si="11"/>
        <v>0</v>
      </c>
      <c r="R196" s="2106"/>
      <c r="S196" s="1790"/>
      <c r="T196" s="1790" t="s">
        <v>408</v>
      </c>
      <c r="U196" s="1790"/>
      <c r="V196" s="1790"/>
      <c r="W196" s="1790"/>
      <c r="X196" s="1790"/>
      <c r="Y196" s="1790"/>
      <c r="Z196" s="1790"/>
      <c r="AA196" s="1790"/>
      <c r="AB196" s="1790"/>
      <c r="AC196" s="1790"/>
      <c r="AD196" s="1790"/>
      <c r="AE196" s="1790"/>
      <c r="AF196" s="1790"/>
      <c r="AG196" s="1790"/>
      <c r="AH196" s="2106"/>
      <c r="AI196" s="2106"/>
    </row>
    <row r="197" spans="2:35" s="758" customFormat="1" ht="21" customHeight="1" x14ac:dyDescent="0.3">
      <c r="B197" s="1745"/>
      <c r="C197" s="769" t="str">
        <f t="shared" ref="C197:J244" si="15">IF(S198="","",S198)</f>
        <v/>
      </c>
      <c r="D197" s="774" t="str">
        <f t="shared" si="15"/>
        <v>Eólico</v>
      </c>
      <c r="E197" s="775">
        <f t="shared" si="14"/>
        <v>36.944855999999994</v>
      </c>
      <c r="F197" s="775">
        <f t="shared" si="14"/>
        <v>28.229371</v>
      </c>
      <c r="G197" s="775">
        <f t="shared" si="14"/>
        <v>33.670470999999999</v>
      </c>
      <c r="H197" s="775">
        <f t="shared" si="14"/>
        <v>38.910434000000002</v>
      </c>
      <c r="I197" s="775">
        <f t="shared" si="14"/>
        <v>50.134805999999998</v>
      </c>
      <c r="J197" s="775">
        <f t="shared" si="14"/>
        <v>34.045102</v>
      </c>
      <c r="K197" s="775">
        <f t="shared" si="14"/>
        <v>34.798429999999996</v>
      </c>
      <c r="L197" s="775">
        <f t="shared" si="14"/>
        <v>37.528002999999998</v>
      </c>
      <c r="M197" s="775">
        <f t="shared" si="14"/>
        <v>35.717878000000006</v>
      </c>
      <c r="N197" s="775">
        <f t="shared" si="14"/>
        <v>44.249105999999998</v>
      </c>
      <c r="O197" s="775">
        <f t="shared" si="14"/>
        <v>34.086120000000001</v>
      </c>
      <c r="P197" s="776">
        <f t="shared" si="14"/>
        <v>49.363661999999998</v>
      </c>
      <c r="Q197" s="777">
        <f t="shared" si="11"/>
        <v>457.67823899999996</v>
      </c>
      <c r="R197" s="2106"/>
      <c r="S197" s="1790"/>
      <c r="T197" s="1790" t="s">
        <v>409</v>
      </c>
      <c r="U197" s="1790"/>
      <c r="V197" s="1790"/>
      <c r="W197" s="1790"/>
      <c r="X197" s="1790"/>
      <c r="Y197" s="1790"/>
      <c r="Z197" s="1790"/>
      <c r="AA197" s="1790"/>
      <c r="AB197" s="1790"/>
      <c r="AC197" s="1790"/>
      <c r="AD197" s="1790"/>
      <c r="AE197" s="1790"/>
      <c r="AF197" s="1790"/>
      <c r="AG197" s="1790"/>
      <c r="AH197" s="2106"/>
      <c r="AI197" s="2106"/>
    </row>
    <row r="198" spans="2:35" s="758" customFormat="1" ht="21" customHeight="1" x14ac:dyDescent="0.3">
      <c r="B198" s="1744">
        <f>+B194+1</f>
        <v>49</v>
      </c>
      <c r="C198" s="778" t="str">
        <f t="shared" si="15"/>
        <v>Energía Renovable del Sur S.A.</v>
      </c>
      <c r="D198" s="765" t="str">
        <f t="shared" si="15"/>
        <v>Hidráulico</v>
      </c>
      <c r="E198" s="779" t="str">
        <f t="shared" si="14"/>
        <v/>
      </c>
      <c r="F198" s="779" t="str">
        <f t="shared" si="14"/>
        <v/>
      </c>
      <c r="G198" s="779" t="str">
        <f t="shared" si="14"/>
        <v/>
      </c>
      <c r="H198" s="779" t="str">
        <f t="shared" si="14"/>
        <v/>
      </c>
      <c r="I198" s="779" t="str">
        <f t="shared" si="14"/>
        <v/>
      </c>
      <c r="J198" s="779" t="str">
        <f t="shared" si="14"/>
        <v/>
      </c>
      <c r="K198" s="779" t="str">
        <f t="shared" si="14"/>
        <v/>
      </c>
      <c r="L198" s="779" t="str">
        <f t="shared" si="14"/>
        <v/>
      </c>
      <c r="M198" s="779" t="str">
        <f t="shared" si="14"/>
        <v/>
      </c>
      <c r="N198" s="779" t="str">
        <f t="shared" si="14"/>
        <v/>
      </c>
      <c r="O198" s="779" t="str">
        <f t="shared" si="14"/>
        <v/>
      </c>
      <c r="P198" s="780" t="str">
        <f t="shared" si="14"/>
        <v/>
      </c>
      <c r="Q198" s="781">
        <f t="shared" si="11"/>
        <v>0</v>
      </c>
      <c r="R198" s="2106"/>
      <c r="S198" s="1790"/>
      <c r="T198" s="1790" t="s">
        <v>410</v>
      </c>
      <c r="U198" s="1790">
        <v>36.944855999999994</v>
      </c>
      <c r="V198" s="1790">
        <v>28.229371</v>
      </c>
      <c r="W198" s="1790">
        <v>33.670470999999999</v>
      </c>
      <c r="X198" s="1790">
        <v>38.910434000000002</v>
      </c>
      <c r="Y198" s="1790">
        <v>50.134805999999998</v>
      </c>
      <c r="Z198" s="1790">
        <v>34.045102</v>
      </c>
      <c r="AA198" s="1790">
        <v>34.798429999999996</v>
      </c>
      <c r="AB198" s="1790">
        <v>37.528002999999998</v>
      </c>
      <c r="AC198" s="1790">
        <v>35.717878000000006</v>
      </c>
      <c r="AD198" s="1790">
        <v>44.249105999999998</v>
      </c>
      <c r="AE198" s="1790">
        <v>34.086120000000001</v>
      </c>
      <c r="AF198" s="1790">
        <v>49.363661999999998</v>
      </c>
      <c r="AG198" s="1790">
        <v>457.67823899999996</v>
      </c>
      <c r="AH198" s="2106"/>
      <c r="AI198" s="2106"/>
    </row>
    <row r="199" spans="2:35" s="758" customFormat="1" ht="21" customHeight="1" x14ac:dyDescent="0.3">
      <c r="B199" s="1745"/>
      <c r="C199" s="769" t="str">
        <f t="shared" si="15"/>
        <v/>
      </c>
      <c r="D199" s="770" t="str">
        <f t="shared" si="15"/>
        <v>Térmico</v>
      </c>
      <c r="E199" s="766" t="str">
        <f t="shared" si="14"/>
        <v/>
      </c>
      <c r="F199" s="766" t="str">
        <f t="shared" si="14"/>
        <v/>
      </c>
      <c r="G199" s="766" t="str">
        <f t="shared" si="14"/>
        <v/>
      </c>
      <c r="H199" s="766" t="str">
        <f t="shared" si="14"/>
        <v/>
      </c>
      <c r="I199" s="766" t="str">
        <f t="shared" si="14"/>
        <v/>
      </c>
      <c r="J199" s="766" t="str">
        <f t="shared" si="14"/>
        <v/>
      </c>
      <c r="K199" s="766" t="str">
        <f t="shared" si="14"/>
        <v/>
      </c>
      <c r="L199" s="766" t="str">
        <f t="shared" si="14"/>
        <v/>
      </c>
      <c r="M199" s="766" t="str">
        <f t="shared" si="14"/>
        <v/>
      </c>
      <c r="N199" s="766" t="str">
        <f t="shared" si="14"/>
        <v/>
      </c>
      <c r="O199" s="766" t="str">
        <f t="shared" si="14"/>
        <v/>
      </c>
      <c r="P199" s="767" t="str">
        <f t="shared" si="14"/>
        <v/>
      </c>
      <c r="Q199" s="768">
        <f t="shared" si="11"/>
        <v>0</v>
      </c>
      <c r="R199" s="2106"/>
      <c r="S199" s="1790" t="s">
        <v>110</v>
      </c>
      <c r="T199" s="1790" t="s">
        <v>407</v>
      </c>
      <c r="U199" s="1790"/>
      <c r="V199" s="1790"/>
      <c r="W199" s="1790"/>
      <c r="X199" s="1790"/>
      <c r="Y199" s="1790"/>
      <c r="Z199" s="1790"/>
      <c r="AA199" s="1790"/>
      <c r="AB199" s="1790"/>
      <c r="AC199" s="1790"/>
      <c r="AD199" s="1790"/>
      <c r="AE199" s="1790"/>
      <c r="AF199" s="1790"/>
      <c r="AG199" s="1790"/>
      <c r="AH199" s="2106"/>
      <c r="AI199" s="2106"/>
    </row>
    <row r="200" spans="2:35" s="758" customFormat="1" ht="21" customHeight="1" x14ac:dyDescent="0.3">
      <c r="B200" s="1745"/>
      <c r="C200" s="769" t="str">
        <f t="shared" si="15"/>
        <v/>
      </c>
      <c r="D200" s="772" t="str">
        <f t="shared" si="15"/>
        <v>Solar</v>
      </c>
      <c r="E200" s="766" t="str">
        <f t="shared" si="14"/>
        <v/>
      </c>
      <c r="F200" s="766" t="str">
        <f t="shared" si="14"/>
        <v/>
      </c>
      <c r="G200" s="766" t="str">
        <f t="shared" si="14"/>
        <v/>
      </c>
      <c r="H200" s="766" t="str">
        <f t="shared" si="14"/>
        <v/>
      </c>
      <c r="I200" s="766" t="str">
        <f t="shared" si="14"/>
        <v/>
      </c>
      <c r="J200" s="766" t="str">
        <f t="shared" si="14"/>
        <v/>
      </c>
      <c r="K200" s="766" t="str">
        <f t="shared" si="14"/>
        <v/>
      </c>
      <c r="L200" s="766" t="str">
        <f t="shared" si="14"/>
        <v/>
      </c>
      <c r="M200" s="766" t="str">
        <f t="shared" si="14"/>
        <v/>
      </c>
      <c r="N200" s="766" t="str">
        <f t="shared" si="14"/>
        <v/>
      </c>
      <c r="O200" s="766" t="str">
        <f t="shared" si="14"/>
        <v/>
      </c>
      <c r="P200" s="767" t="str">
        <f t="shared" si="14"/>
        <v/>
      </c>
      <c r="Q200" s="773">
        <f t="shared" ref="Q200:Q263" si="16">+SUM(E200:P200)</f>
        <v>0</v>
      </c>
      <c r="R200" s="2106"/>
      <c r="S200" s="1790"/>
      <c r="T200" s="1790" t="s">
        <v>408</v>
      </c>
      <c r="U200" s="1790"/>
      <c r="V200" s="1790"/>
      <c r="W200" s="1790"/>
      <c r="X200" s="1790"/>
      <c r="Y200" s="1790"/>
      <c r="Z200" s="1790"/>
      <c r="AA200" s="1790"/>
      <c r="AB200" s="1790"/>
      <c r="AC200" s="1790"/>
      <c r="AD200" s="1790"/>
      <c r="AE200" s="1790"/>
      <c r="AF200" s="1790"/>
      <c r="AG200" s="1790"/>
      <c r="AH200" s="2106"/>
      <c r="AI200" s="2106"/>
    </row>
    <row r="201" spans="2:35" s="758" customFormat="1" ht="21" customHeight="1" x14ac:dyDescent="0.3">
      <c r="B201" s="1745"/>
      <c r="C201" s="769" t="str">
        <f t="shared" si="15"/>
        <v/>
      </c>
      <c r="D201" s="774" t="str">
        <f t="shared" si="15"/>
        <v>Eólico</v>
      </c>
      <c r="E201" s="775">
        <f t="shared" si="14"/>
        <v>32.831119999999991</v>
      </c>
      <c r="F201" s="775">
        <f t="shared" si="14"/>
        <v>32.223140000000001</v>
      </c>
      <c r="G201" s="775">
        <f t="shared" si="14"/>
        <v>46.261410000000005</v>
      </c>
      <c r="H201" s="775">
        <f t="shared" si="14"/>
        <v>48.0182</v>
      </c>
      <c r="I201" s="775">
        <f t="shared" si="14"/>
        <v>63.264299999999999</v>
      </c>
      <c r="J201" s="775">
        <f t="shared" si="14"/>
        <v>49.634839999999997</v>
      </c>
      <c r="K201" s="775">
        <f t="shared" si="14"/>
        <v>51.105390000000007</v>
      </c>
      <c r="L201" s="775">
        <f t="shared" si="14"/>
        <v>61.885239999999996</v>
      </c>
      <c r="M201" s="775">
        <f t="shared" si="14"/>
        <v>63.896009999999997</v>
      </c>
      <c r="N201" s="775">
        <f t="shared" si="14"/>
        <v>57.970130000000005</v>
      </c>
      <c r="O201" s="775">
        <f t="shared" si="14"/>
        <v>43.337039999999995</v>
      </c>
      <c r="P201" s="776">
        <f t="shared" si="14"/>
        <v>64.499830000000003</v>
      </c>
      <c r="Q201" s="777">
        <f t="shared" si="16"/>
        <v>614.92665</v>
      </c>
      <c r="R201" s="2106"/>
      <c r="S201" s="1790"/>
      <c r="T201" s="1790" t="s">
        <v>409</v>
      </c>
      <c r="U201" s="1790"/>
      <c r="V201" s="1790"/>
      <c r="W201" s="1790"/>
      <c r="X201" s="1790"/>
      <c r="Y201" s="1790"/>
      <c r="Z201" s="1790"/>
      <c r="AA201" s="1790"/>
      <c r="AB201" s="1790"/>
      <c r="AC201" s="1790"/>
      <c r="AD201" s="1790"/>
      <c r="AE201" s="1790"/>
      <c r="AF201" s="1790"/>
      <c r="AG201" s="1790"/>
      <c r="AH201" s="2106"/>
      <c r="AI201" s="2106"/>
    </row>
    <row r="202" spans="2:35" s="758" customFormat="1" ht="21" customHeight="1" x14ac:dyDescent="0.3">
      <c r="B202" s="1744">
        <f>+B198+1</f>
        <v>50</v>
      </c>
      <c r="C202" s="778" t="str">
        <f t="shared" si="15"/>
        <v>ENGIE EnergÍa Perú S.A.</v>
      </c>
      <c r="D202" s="765" t="str">
        <f t="shared" si="15"/>
        <v>Hidráulico</v>
      </c>
      <c r="E202" s="779">
        <f t="shared" si="14"/>
        <v>136.43778599999999</v>
      </c>
      <c r="F202" s="779">
        <f t="shared" si="14"/>
        <v>128.747052</v>
      </c>
      <c r="G202" s="779">
        <f t="shared" si="14"/>
        <v>122.32209400000001</v>
      </c>
      <c r="H202" s="779">
        <f t="shared" si="14"/>
        <v>152.91309900000002</v>
      </c>
      <c r="I202" s="779">
        <f t="shared" si="14"/>
        <v>108.299941</v>
      </c>
      <c r="J202" s="779">
        <f t="shared" si="14"/>
        <v>65.210260000000005</v>
      </c>
      <c r="K202" s="779">
        <f t="shared" si="14"/>
        <v>61.042145999999995</v>
      </c>
      <c r="L202" s="779">
        <f t="shared" si="14"/>
        <v>70.779296000000002</v>
      </c>
      <c r="M202" s="779">
        <f t="shared" si="14"/>
        <v>78.88837199999999</v>
      </c>
      <c r="N202" s="779">
        <f t="shared" si="14"/>
        <v>70.538646999999997</v>
      </c>
      <c r="O202" s="779">
        <f t="shared" si="14"/>
        <v>110.219435</v>
      </c>
      <c r="P202" s="780">
        <f t="shared" si="14"/>
        <v>141.03752299999999</v>
      </c>
      <c r="Q202" s="781">
        <f t="shared" si="16"/>
        <v>1246.435651</v>
      </c>
      <c r="R202" s="2106"/>
      <c r="S202" s="1790"/>
      <c r="T202" s="1790" t="s">
        <v>410</v>
      </c>
      <c r="U202" s="1790">
        <v>32.831119999999991</v>
      </c>
      <c r="V202" s="1790">
        <v>32.223140000000001</v>
      </c>
      <c r="W202" s="1790">
        <v>46.261410000000005</v>
      </c>
      <c r="X202" s="1790">
        <v>48.0182</v>
      </c>
      <c r="Y202" s="1790">
        <v>63.264299999999999</v>
      </c>
      <c r="Z202" s="1790">
        <v>49.634839999999997</v>
      </c>
      <c r="AA202" s="1790">
        <v>51.105390000000007</v>
      </c>
      <c r="AB202" s="1790">
        <v>61.885239999999996</v>
      </c>
      <c r="AC202" s="1790">
        <v>63.896009999999997</v>
      </c>
      <c r="AD202" s="1790">
        <v>57.970130000000005</v>
      </c>
      <c r="AE202" s="1790">
        <v>43.337039999999995</v>
      </c>
      <c r="AF202" s="1790">
        <v>64.499830000000003</v>
      </c>
      <c r="AG202" s="1790">
        <v>614.92665</v>
      </c>
      <c r="AH202" s="2106"/>
      <c r="AI202" s="2106"/>
    </row>
    <row r="203" spans="2:35" s="758" customFormat="1" ht="21" customHeight="1" x14ac:dyDescent="0.3">
      <c r="B203" s="1745"/>
      <c r="C203" s="769" t="str">
        <f t="shared" si="15"/>
        <v/>
      </c>
      <c r="D203" s="770" t="str">
        <f t="shared" si="15"/>
        <v>Térmico</v>
      </c>
      <c r="E203" s="766">
        <f t="shared" si="14"/>
        <v>259.30632300000002</v>
      </c>
      <c r="F203" s="766">
        <f t="shared" si="14"/>
        <v>311.004526</v>
      </c>
      <c r="G203" s="766">
        <f t="shared" si="14"/>
        <v>438.56943899999999</v>
      </c>
      <c r="H203" s="766">
        <f t="shared" si="14"/>
        <v>319.95558499999993</v>
      </c>
      <c r="I203" s="766">
        <f t="shared" si="14"/>
        <v>550.790663</v>
      </c>
      <c r="J203" s="766">
        <f t="shared" si="14"/>
        <v>604.25295599999993</v>
      </c>
      <c r="K203" s="766">
        <f t="shared" si="14"/>
        <v>660.07101000000011</v>
      </c>
      <c r="L203" s="766">
        <f t="shared" si="14"/>
        <v>611.69321000000002</v>
      </c>
      <c r="M203" s="766">
        <f t="shared" si="14"/>
        <v>645.41848900000002</v>
      </c>
      <c r="N203" s="766">
        <f t="shared" si="14"/>
        <v>648.88199699999996</v>
      </c>
      <c r="O203" s="766">
        <f t="shared" si="14"/>
        <v>538.04916800000001</v>
      </c>
      <c r="P203" s="767">
        <f t="shared" si="14"/>
        <v>233.21734099999998</v>
      </c>
      <c r="Q203" s="768">
        <f t="shared" si="16"/>
        <v>5821.2107069999984</v>
      </c>
      <c r="R203" s="2106"/>
      <c r="S203" s="1790" t="s">
        <v>112</v>
      </c>
      <c r="T203" s="1790" t="s">
        <v>407</v>
      </c>
      <c r="U203" s="1790">
        <v>136.43778599999999</v>
      </c>
      <c r="V203" s="1790">
        <v>128.747052</v>
      </c>
      <c r="W203" s="1790">
        <v>122.32209400000001</v>
      </c>
      <c r="X203" s="1790">
        <v>152.91309900000002</v>
      </c>
      <c r="Y203" s="1790">
        <v>108.299941</v>
      </c>
      <c r="Z203" s="1790">
        <v>65.210260000000005</v>
      </c>
      <c r="AA203" s="1790">
        <v>61.042145999999995</v>
      </c>
      <c r="AB203" s="1790">
        <v>70.779296000000002</v>
      </c>
      <c r="AC203" s="1790">
        <v>78.88837199999999</v>
      </c>
      <c r="AD203" s="1790">
        <v>70.538646999999997</v>
      </c>
      <c r="AE203" s="1790">
        <v>110.219435</v>
      </c>
      <c r="AF203" s="1790">
        <v>141.03752299999999</v>
      </c>
      <c r="AG203" s="1790">
        <v>1246.435651</v>
      </c>
      <c r="AH203" s="2106"/>
      <c r="AI203" s="2106"/>
    </row>
    <row r="204" spans="2:35" s="758" customFormat="1" ht="21" customHeight="1" x14ac:dyDescent="0.3">
      <c r="B204" s="1745"/>
      <c r="C204" s="769" t="str">
        <f t="shared" si="15"/>
        <v/>
      </c>
      <c r="D204" s="772" t="str">
        <f t="shared" si="15"/>
        <v>Solar</v>
      </c>
      <c r="E204" s="766">
        <f t="shared" si="14"/>
        <v>10.412804999999999</v>
      </c>
      <c r="F204" s="766">
        <f t="shared" si="14"/>
        <v>7.5765710000000004</v>
      </c>
      <c r="G204" s="766">
        <f t="shared" si="14"/>
        <v>7.9651569999999996</v>
      </c>
      <c r="H204" s="766">
        <f t="shared" si="14"/>
        <v>8.826353000000001</v>
      </c>
      <c r="I204" s="766">
        <f t="shared" si="14"/>
        <v>8.2233619999999998</v>
      </c>
      <c r="J204" s="766">
        <f t="shared" si="14"/>
        <v>7.2860739999999993</v>
      </c>
      <c r="K204" s="766">
        <f t="shared" si="14"/>
        <v>8.3308780000000002</v>
      </c>
      <c r="L204" s="766">
        <f t="shared" si="14"/>
        <v>9.4673450000000017</v>
      </c>
      <c r="M204" s="766">
        <f t="shared" si="14"/>
        <v>9.9177220000000013</v>
      </c>
      <c r="N204" s="766">
        <f t="shared" si="14"/>
        <v>11.328856</v>
      </c>
      <c r="O204" s="766">
        <f t="shared" si="14"/>
        <v>10.998636000000001</v>
      </c>
      <c r="P204" s="767">
        <f t="shared" si="14"/>
        <v>11.022811000000001</v>
      </c>
      <c r="Q204" s="773">
        <f t="shared" si="16"/>
        <v>111.35657</v>
      </c>
      <c r="R204" s="2106"/>
      <c r="S204" s="1790"/>
      <c r="T204" s="1790" t="s">
        <v>408</v>
      </c>
      <c r="U204" s="1790">
        <v>259.30632300000002</v>
      </c>
      <c r="V204" s="1790">
        <v>311.004526</v>
      </c>
      <c r="W204" s="1790">
        <v>438.56943899999999</v>
      </c>
      <c r="X204" s="1790">
        <v>319.95558499999993</v>
      </c>
      <c r="Y204" s="1790">
        <v>550.790663</v>
      </c>
      <c r="Z204" s="1790">
        <v>604.25295599999993</v>
      </c>
      <c r="AA204" s="1790">
        <v>660.07101000000011</v>
      </c>
      <c r="AB204" s="1790">
        <v>611.69321000000002</v>
      </c>
      <c r="AC204" s="1790">
        <v>645.41848900000002</v>
      </c>
      <c r="AD204" s="1790">
        <v>648.88199699999996</v>
      </c>
      <c r="AE204" s="1790">
        <v>538.04916800000001</v>
      </c>
      <c r="AF204" s="1790">
        <v>233.21734099999998</v>
      </c>
      <c r="AG204" s="1790">
        <v>5821.2107069999984</v>
      </c>
      <c r="AH204" s="2106"/>
      <c r="AI204" s="2106"/>
    </row>
    <row r="205" spans="2:35" s="758" customFormat="1" ht="21" customHeight="1" x14ac:dyDescent="0.3">
      <c r="B205" s="1745"/>
      <c r="C205" s="769" t="str">
        <f t="shared" si="15"/>
        <v/>
      </c>
      <c r="D205" s="774" t="str">
        <f t="shared" si="15"/>
        <v>Eólico</v>
      </c>
      <c r="E205" s="775">
        <f t="shared" si="14"/>
        <v>64.707751999999999</v>
      </c>
      <c r="F205" s="775">
        <f t="shared" si="14"/>
        <v>73.172730999999999</v>
      </c>
      <c r="G205" s="775">
        <f t="shared" si="14"/>
        <v>78.963656999999998</v>
      </c>
      <c r="H205" s="775">
        <f t="shared" si="14"/>
        <v>76.523858000000004</v>
      </c>
      <c r="I205" s="775">
        <f t="shared" si="14"/>
        <v>94.613049999999987</v>
      </c>
      <c r="J205" s="775">
        <f t="shared" si="14"/>
        <v>66.846248000000003</v>
      </c>
      <c r="K205" s="775">
        <f t="shared" si="14"/>
        <v>94.256711999999993</v>
      </c>
      <c r="L205" s="775">
        <f t="shared" si="14"/>
        <v>114.27898000000002</v>
      </c>
      <c r="M205" s="775">
        <f t="shared" si="14"/>
        <v>108.55350099999998</v>
      </c>
      <c r="N205" s="775">
        <f t="shared" si="14"/>
        <v>97.323357000000001</v>
      </c>
      <c r="O205" s="775">
        <f t="shared" si="14"/>
        <v>85.798093000000009</v>
      </c>
      <c r="P205" s="776">
        <f t="shared" si="14"/>
        <v>108.450591</v>
      </c>
      <c r="Q205" s="777">
        <f t="shared" si="16"/>
        <v>1063.4885300000001</v>
      </c>
      <c r="R205" s="2106"/>
      <c r="S205" s="1790"/>
      <c r="T205" s="1790" t="s">
        <v>409</v>
      </c>
      <c r="U205" s="1790">
        <v>10.412804999999999</v>
      </c>
      <c r="V205" s="1790">
        <v>7.5765710000000004</v>
      </c>
      <c r="W205" s="1790">
        <v>7.9651569999999996</v>
      </c>
      <c r="X205" s="1790">
        <v>8.826353000000001</v>
      </c>
      <c r="Y205" s="1790">
        <v>8.2233619999999998</v>
      </c>
      <c r="Z205" s="1790">
        <v>7.2860739999999993</v>
      </c>
      <c r="AA205" s="1790">
        <v>8.3308780000000002</v>
      </c>
      <c r="AB205" s="1790">
        <v>9.4673450000000017</v>
      </c>
      <c r="AC205" s="1790">
        <v>9.9177220000000013</v>
      </c>
      <c r="AD205" s="1790">
        <v>11.328856</v>
      </c>
      <c r="AE205" s="1790">
        <v>10.998636000000001</v>
      </c>
      <c r="AF205" s="1790">
        <v>11.022811000000001</v>
      </c>
      <c r="AG205" s="1790">
        <v>111.35657</v>
      </c>
      <c r="AH205" s="2106"/>
      <c r="AI205" s="2106"/>
    </row>
    <row r="206" spans="2:35" s="758" customFormat="1" ht="21" customHeight="1" x14ac:dyDescent="0.3">
      <c r="B206" s="1744">
        <f>+B202+1</f>
        <v>51</v>
      </c>
      <c r="C206" s="778" t="str">
        <f t="shared" si="15"/>
        <v>Fénix Power Perú S.A.</v>
      </c>
      <c r="D206" s="765" t="str">
        <f t="shared" si="15"/>
        <v>Hidráulico</v>
      </c>
      <c r="E206" s="779" t="str">
        <f t="shared" si="14"/>
        <v/>
      </c>
      <c r="F206" s="779" t="str">
        <f t="shared" si="14"/>
        <v/>
      </c>
      <c r="G206" s="779" t="str">
        <f t="shared" si="14"/>
        <v/>
      </c>
      <c r="H206" s="779" t="str">
        <f t="shared" si="14"/>
        <v/>
      </c>
      <c r="I206" s="779" t="str">
        <f t="shared" si="14"/>
        <v/>
      </c>
      <c r="J206" s="779" t="str">
        <f t="shared" si="14"/>
        <v/>
      </c>
      <c r="K206" s="779" t="str">
        <f t="shared" si="14"/>
        <v/>
      </c>
      <c r="L206" s="779" t="str">
        <f t="shared" si="14"/>
        <v/>
      </c>
      <c r="M206" s="779" t="str">
        <f t="shared" si="14"/>
        <v/>
      </c>
      <c r="N206" s="779" t="str">
        <f t="shared" si="14"/>
        <v/>
      </c>
      <c r="O206" s="779" t="str">
        <f t="shared" si="14"/>
        <v/>
      </c>
      <c r="P206" s="780" t="str">
        <f t="shared" si="14"/>
        <v/>
      </c>
      <c r="Q206" s="781">
        <f t="shared" si="16"/>
        <v>0</v>
      </c>
      <c r="R206" s="2106"/>
      <c r="S206" s="1790"/>
      <c r="T206" s="1790" t="s">
        <v>410</v>
      </c>
      <c r="U206" s="1790">
        <v>64.707751999999999</v>
      </c>
      <c r="V206" s="1790">
        <v>73.172730999999999</v>
      </c>
      <c r="W206" s="1790">
        <v>78.963656999999998</v>
      </c>
      <c r="X206" s="1790">
        <v>76.523858000000004</v>
      </c>
      <c r="Y206" s="1790">
        <v>94.613049999999987</v>
      </c>
      <c r="Z206" s="1790">
        <v>66.846248000000003</v>
      </c>
      <c r="AA206" s="1790">
        <v>94.256711999999993</v>
      </c>
      <c r="AB206" s="1790">
        <v>114.27898000000002</v>
      </c>
      <c r="AC206" s="1790">
        <v>108.55350099999998</v>
      </c>
      <c r="AD206" s="1790">
        <v>97.323357000000001</v>
      </c>
      <c r="AE206" s="1790">
        <v>85.798093000000009</v>
      </c>
      <c r="AF206" s="1790">
        <v>108.450591</v>
      </c>
      <c r="AG206" s="1790">
        <v>1063.4885300000001</v>
      </c>
      <c r="AH206" s="2106"/>
      <c r="AI206" s="2106"/>
    </row>
    <row r="207" spans="2:35" s="758" customFormat="1" ht="21" customHeight="1" x14ac:dyDescent="0.3">
      <c r="B207" s="1745"/>
      <c r="C207" s="769" t="str">
        <f t="shared" si="15"/>
        <v/>
      </c>
      <c r="D207" s="770" t="str">
        <f t="shared" si="15"/>
        <v>Térmico</v>
      </c>
      <c r="E207" s="766">
        <f t="shared" si="14"/>
        <v>302.38345800000002</v>
      </c>
      <c r="F207" s="766">
        <f t="shared" si="14"/>
        <v>152.40356499999999</v>
      </c>
      <c r="G207" s="766">
        <f t="shared" si="14"/>
        <v>316.67459300000002</v>
      </c>
      <c r="H207" s="766">
        <f t="shared" si="14"/>
        <v>207.344752</v>
      </c>
      <c r="I207" s="766">
        <f t="shared" si="14"/>
        <v>273.43286499999999</v>
      </c>
      <c r="J207" s="766">
        <f t="shared" si="14"/>
        <v>383.72554400000001</v>
      </c>
      <c r="K207" s="766">
        <f t="shared" si="14"/>
        <v>396.89825400000001</v>
      </c>
      <c r="L207" s="766">
        <f t="shared" si="14"/>
        <v>396.916065</v>
      </c>
      <c r="M207" s="766">
        <f t="shared" si="14"/>
        <v>387.288656</v>
      </c>
      <c r="N207" s="766">
        <f t="shared" si="14"/>
        <v>329.94146599999999</v>
      </c>
      <c r="O207" s="766">
        <f t="shared" si="14"/>
        <v>372.94187699999998</v>
      </c>
      <c r="P207" s="767">
        <f t="shared" si="14"/>
        <v>285.47082899999998</v>
      </c>
      <c r="Q207" s="768">
        <f t="shared" si="16"/>
        <v>3805.4219240000002</v>
      </c>
      <c r="R207" s="2106"/>
      <c r="S207" s="1790" t="s">
        <v>114</v>
      </c>
      <c r="T207" s="1790" t="s">
        <v>407</v>
      </c>
      <c r="U207" s="1790"/>
      <c r="V207" s="1790"/>
      <c r="W207" s="1790"/>
      <c r="X207" s="1790"/>
      <c r="Y207" s="1790"/>
      <c r="Z207" s="1790"/>
      <c r="AA207" s="1790"/>
      <c r="AB207" s="1790"/>
      <c r="AC207" s="1790"/>
      <c r="AD207" s="1790"/>
      <c r="AE207" s="1790"/>
      <c r="AF207" s="1790"/>
      <c r="AG207" s="1790"/>
      <c r="AH207" s="2106"/>
      <c r="AI207" s="2106"/>
    </row>
    <row r="208" spans="2:35" s="758" customFormat="1" ht="21" customHeight="1" x14ac:dyDescent="0.3">
      <c r="B208" s="1745"/>
      <c r="C208" s="769" t="str">
        <f t="shared" si="15"/>
        <v/>
      </c>
      <c r="D208" s="772" t="str">
        <f t="shared" si="15"/>
        <v>Solar</v>
      </c>
      <c r="E208" s="766" t="str">
        <f t="shared" si="14"/>
        <v/>
      </c>
      <c r="F208" s="766" t="str">
        <f t="shared" si="14"/>
        <v/>
      </c>
      <c r="G208" s="766" t="str">
        <f t="shared" si="14"/>
        <v/>
      </c>
      <c r="H208" s="766" t="str">
        <f t="shared" si="14"/>
        <v/>
      </c>
      <c r="I208" s="766" t="str">
        <f t="shared" si="14"/>
        <v/>
      </c>
      <c r="J208" s="766" t="str">
        <f t="shared" si="14"/>
        <v/>
      </c>
      <c r="K208" s="766" t="str">
        <f t="shared" si="14"/>
        <v/>
      </c>
      <c r="L208" s="766" t="str">
        <f t="shared" si="14"/>
        <v/>
      </c>
      <c r="M208" s="766" t="str">
        <f t="shared" si="14"/>
        <v/>
      </c>
      <c r="N208" s="766" t="str">
        <f t="shared" si="14"/>
        <v/>
      </c>
      <c r="O208" s="766" t="str">
        <f t="shared" si="14"/>
        <v/>
      </c>
      <c r="P208" s="767" t="str">
        <f t="shared" si="14"/>
        <v/>
      </c>
      <c r="Q208" s="773">
        <f t="shared" si="16"/>
        <v>0</v>
      </c>
      <c r="R208" s="2106"/>
      <c r="S208" s="1790"/>
      <c r="T208" s="1790" t="s">
        <v>408</v>
      </c>
      <c r="U208" s="1790">
        <v>302.38345800000002</v>
      </c>
      <c r="V208" s="1790">
        <v>152.40356499999999</v>
      </c>
      <c r="W208" s="1790">
        <v>316.67459300000002</v>
      </c>
      <c r="X208" s="1790">
        <v>207.344752</v>
      </c>
      <c r="Y208" s="1790">
        <v>273.43286499999999</v>
      </c>
      <c r="Z208" s="1790">
        <v>383.72554400000001</v>
      </c>
      <c r="AA208" s="1790">
        <v>396.89825400000001</v>
      </c>
      <c r="AB208" s="1790">
        <v>396.916065</v>
      </c>
      <c r="AC208" s="1790">
        <v>387.288656</v>
      </c>
      <c r="AD208" s="1790">
        <v>329.94146599999999</v>
      </c>
      <c r="AE208" s="1790">
        <v>372.94187699999998</v>
      </c>
      <c r="AF208" s="1790">
        <v>285.47082899999998</v>
      </c>
      <c r="AG208" s="1790">
        <v>3805.4219240000002</v>
      </c>
      <c r="AH208" s="2106"/>
      <c r="AI208" s="2106"/>
    </row>
    <row r="209" spans="2:35" s="758" customFormat="1" ht="21" customHeight="1" x14ac:dyDescent="0.3">
      <c r="B209" s="1745"/>
      <c r="C209" s="769" t="str">
        <f t="shared" si="15"/>
        <v/>
      </c>
      <c r="D209" s="774" t="str">
        <f t="shared" si="15"/>
        <v>Eólico</v>
      </c>
      <c r="E209" s="775" t="str">
        <f t="shared" si="14"/>
        <v/>
      </c>
      <c r="F209" s="775" t="str">
        <f t="shared" si="14"/>
        <v/>
      </c>
      <c r="G209" s="775" t="str">
        <f t="shared" si="14"/>
        <v/>
      </c>
      <c r="H209" s="775" t="str">
        <f t="shared" si="14"/>
        <v/>
      </c>
      <c r="I209" s="775" t="str">
        <f t="shared" si="14"/>
        <v/>
      </c>
      <c r="J209" s="775" t="str">
        <f t="shared" si="14"/>
        <v/>
      </c>
      <c r="K209" s="775" t="str">
        <f t="shared" si="14"/>
        <v/>
      </c>
      <c r="L209" s="775" t="str">
        <f t="shared" si="14"/>
        <v/>
      </c>
      <c r="M209" s="775" t="str">
        <f t="shared" si="14"/>
        <v/>
      </c>
      <c r="N209" s="775" t="str">
        <f t="shared" si="14"/>
        <v/>
      </c>
      <c r="O209" s="775" t="str">
        <f t="shared" si="14"/>
        <v/>
      </c>
      <c r="P209" s="776" t="str">
        <f t="shared" si="14"/>
        <v/>
      </c>
      <c r="Q209" s="777">
        <f t="shared" si="16"/>
        <v>0</v>
      </c>
      <c r="R209" s="2106"/>
      <c r="S209" s="1790"/>
      <c r="T209" s="1790" t="s">
        <v>409</v>
      </c>
      <c r="U209" s="1790"/>
      <c r="V209" s="1790"/>
      <c r="W209" s="1790"/>
      <c r="X209" s="1790"/>
      <c r="Y209" s="1790"/>
      <c r="Z209" s="1790"/>
      <c r="AA209" s="1790"/>
      <c r="AB209" s="1790"/>
      <c r="AC209" s="1790"/>
      <c r="AD209" s="1790"/>
      <c r="AE209" s="1790"/>
      <c r="AF209" s="1790"/>
      <c r="AG209" s="1790"/>
      <c r="AH209" s="2106"/>
      <c r="AI209" s="2106"/>
    </row>
    <row r="210" spans="2:35" s="758" customFormat="1" ht="21" customHeight="1" x14ac:dyDescent="0.3">
      <c r="B210" s="1744">
        <f>+B206+1</f>
        <v>52</v>
      </c>
      <c r="C210" s="778" t="str">
        <f t="shared" si="15"/>
        <v>Generación Andina S.A.C.</v>
      </c>
      <c r="D210" s="765" t="str">
        <f t="shared" si="15"/>
        <v>Hidráulico</v>
      </c>
      <c r="E210" s="779">
        <f t="shared" si="14"/>
        <v>19.212974000000003</v>
      </c>
      <c r="F210" s="779">
        <f t="shared" si="14"/>
        <v>17.860633</v>
      </c>
      <c r="G210" s="779">
        <f t="shared" si="14"/>
        <v>20.06512</v>
      </c>
      <c r="H210" s="779">
        <f t="shared" si="14"/>
        <v>17.632555</v>
      </c>
      <c r="I210" s="779">
        <f t="shared" si="14"/>
        <v>12.63355</v>
      </c>
      <c r="J210" s="779">
        <f t="shared" si="14"/>
        <v>7.9266459999999999</v>
      </c>
      <c r="K210" s="779">
        <f t="shared" si="14"/>
        <v>6.2621180000000001</v>
      </c>
      <c r="L210" s="779">
        <f t="shared" si="14"/>
        <v>2.7041719999999998</v>
      </c>
      <c r="M210" s="779">
        <f t="shared" si="14"/>
        <v>2.7220880000000003</v>
      </c>
      <c r="N210" s="779">
        <f t="shared" si="14"/>
        <v>8.7950979999999994</v>
      </c>
      <c r="O210" s="779">
        <f t="shared" si="14"/>
        <v>14.788043</v>
      </c>
      <c r="P210" s="780">
        <f t="shared" si="14"/>
        <v>20.803294000000001</v>
      </c>
      <c r="Q210" s="781">
        <f t="shared" si="16"/>
        <v>151.40629099999998</v>
      </c>
      <c r="R210" s="2106"/>
      <c r="S210" s="1790"/>
      <c r="T210" s="1790" t="s">
        <v>410</v>
      </c>
      <c r="U210" s="1790"/>
      <c r="V210" s="1790"/>
      <c r="W210" s="1790"/>
      <c r="X210" s="1790"/>
      <c r="Y210" s="1790"/>
      <c r="Z210" s="1790"/>
      <c r="AA210" s="1790"/>
      <c r="AB210" s="1790"/>
      <c r="AC210" s="1790"/>
      <c r="AD210" s="1790"/>
      <c r="AE210" s="1790"/>
      <c r="AF210" s="1790"/>
      <c r="AG210" s="1790"/>
      <c r="AH210" s="2106"/>
      <c r="AI210" s="2106"/>
    </row>
    <row r="211" spans="2:35" s="758" customFormat="1" ht="21" customHeight="1" x14ac:dyDescent="0.3">
      <c r="B211" s="1745"/>
      <c r="C211" s="769" t="str">
        <f t="shared" si="15"/>
        <v/>
      </c>
      <c r="D211" s="770" t="str">
        <f t="shared" si="15"/>
        <v>Térmico</v>
      </c>
      <c r="E211" s="766" t="str">
        <f t="shared" si="14"/>
        <v/>
      </c>
      <c r="F211" s="766" t="str">
        <f t="shared" si="14"/>
        <v/>
      </c>
      <c r="G211" s="766" t="str">
        <f t="shared" si="14"/>
        <v/>
      </c>
      <c r="H211" s="766" t="str">
        <f t="shared" si="14"/>
        <v/>
      </c>
      <c r="I211" s="766" t="str">
        <f t="shared" si="14"/>
        <v/>
      </c>
      <c r="J211" s="766" t="str">
        <f t="shared" si="14"/>
        <v/>
      </c>
      <c r="K211" s="766" t="str">
        <f t="shared" si="14"/>
        <v/>
      </c>
      <c r="L211" s="766" t="str">
        <f t="shared" si="14"/>
        <v/>
      </c>
      <c r="M211" s="766" t="str">
        <f t="shared" si="14"/>
        <v/>
      </c>
      <c r="N211" s="766" t="str">
        <f t="shared" si="14"/>
        <v/>
      </c>
      <c r="O211" s="766" t="str">
        <f t="shared" si="14"/>
        <v/>
      </c>
      <c r="P211" s="767" t="str">
        <f t="shared" si="14"/>
        <v/>
      </c>
      <c r="Q211" s="768">
        <f t="shared" si="16"/>
        <v>0</v>
      </c>
      <c r="R211" s="2106"/>
      <c r="S211" s="1790" t="s">
        <v>116</v>
      </c>
      <c r="T211" s="1790" t="s">
        <v>407</v>
      </c>
      <c r="U211" s="1790">
        <v>19.212974000000003</v>
      </c>
      <c r="V211" s="1790">
        <v>17.860633</v>
      </c>
      <c r="W211" s="1790">
        <v>20.06512</v>
      </c>
      <c r="X211" s="1790">
        <v>17.632555</v>
      </c>
      <c r="Y211" s="1790">
        <v>12.63355</v>
      </c>
      <c r="Z211" s="1790">
        <v>7.9266459999999999</v>
      </c>
      <c r="AA211" s="1790">
        <v>6.2621180000000001</v>
      </c>
      <c r="AB211" s="1790">
        <v>2.7041719999999998</v>
      </c>
      <c r="AC211" s="1790">
        <v>2.7220880000000003</v>
      </c>
      <c r="AD211" s="1790">
        <v>8.7950979999999994</v>
      </c>
      <c r="AE211" s="1790">
        <v>14.788043</v>
      </c>
      <c r="AF211" s="1790">
        <v>20.803294000000001</v>
      </c>
      <c r="AG211" s="1790">
        <v>151.40629099999998</v>
      </c>
      <c r="AH211" s="2106"/>
      <c r="AI211" s="2106"/>
    </row>
    <row r="212" spans="2:35" s="758" customFormat="1" ht="21" customHeight="1" x14ac:dyDescent="0.3">
      <c r="B212" s="1745"/>
      <c r="C212" s="769" t="str">
        <f t="shared" si="15"/>
        <v/>
      </c>
      <c r="D212" s="772" t="str">
        <f t="shared" si="15"/>
        <v>Solar</v>
      </c>
      <c r="E212" s="766" t="str">
        <f t="shared" si="14"/>
        <v/>
      </c>
      <c r="F212" s="766" t="str">
        <f t="shared" si="14"/>
        <v/>
      </c>
      <c r="G212" s="766" t="str">
        <f t="shared" si="14"/>
        <v/>
      </c>
      <c r="H212" s="766" t="str">
        <f t="shared" si="14"/>
        <v/>
      </c>
      <c r="I212" s="766" t="str">
        <f t="shared" si="14"/>
        <v/>
      </c>
      <c r="J212" s="766" t="str">
        <f t="shared" si="14"/>
        <v/>
      </c>
      <c r="K212" s="766" t="str">
        <f t="shared" si="14"/>
        <v/>
      </c>
      <c r="L212" s="766" t="str">
        <f t="shared" si="14"/>
        <v/>
      </c>
      <c r="M212" s="766" t="str">
        <f t="shared" si="14"/>
        <v/>
      </c>
      <c r="N212" s="766" t="str">
        <f t="shared" si="14"/>
        <v/>
      </c>
      <c r="O212" s="766" t="str">
        <f t="shared" si="14"/>
        <v/>
      </c>
      <c r="P212" s="767" t="str">
        <f t="shared" si="14"/>
        <v/>
      </c>
      <c r="Q212" s="773">
        <f t="shared" si="16"/>
        <v>0</v>
      </c>
      <c r="R212" s="2106"/>
      <c r="S212" s="1790"/>
      <c r="T212" s="1790" t="s">
        <v>408</v>
      </c>
      <c r="U212" s="1790"/>
      <c r="V212" s="1790"/>
      <c r="W212" s="1790"/>
      <c r="X212" s="1790"/>
      <c r="Y212" s="1790"/>
      <c r="Z212" s="1790"/>
      <c r="AA212" s="1790"/>
      <c r="AB212" s="1790"/>
      <c r="AC212" s="1790"/>
      <c r="AD212" s="1790"/>
      <c r="AE212" s="1790"/>
      <c r="AF212" s="1790"/>
      <c r="AG212" s="1790"/>
      <c r="AH212" s="2106"/>
      <c r="AI212" s="2106"/>
    </row>
    <row r="213" spans="2:35" s="758" customFormat="1" ht="21" customHeight="1" x14ac:dyDescent="0.3">
      <c r="B213" s="1745"/>
      <c r="C213" s="769" t="str">
        <f t="shared" si="15"/>
        <v/>
      </c>
      <c r="D213" s="774" t="str">
        <f t="shared" si="15"/>
        <v>Eólico</v>
      </c>
      <c r="E213" s="775" t="str">
        <f t="shared" si="14"/>
        <v/>
      </c>
      <c r="F213" s="775" t="str">
        <f t="shared" si="14"/>
        <v/>
      </c>
      <c r="G213" s="775" t="str">
        <f t="shared" si="14"/>
        <v/>
      </c>
      <c r="H213" s="775" t="str">
        <f t="shared" si="14"/>
        <v/>
      </c>
      <c r="I213" s="775" t="str">
        <f t="shared" si="14"/>
        <v/>
      </c>
      <c r="J213" s="775" t="str">
        <f t="shared" si="14"/>
        <v/>
      </c>
      <c r="K213" s="775" t="str">
        <f t="shared" si="14"/>
        <v/>
      </c>
      <c r="L213" s="775" t="str">
        <f t="shared" si="14"/>
        <v/>
      </c>
      <c r="M213" s="775" t="str">
        <f t="shared" si="14"/>
        <v/>
      </c>
      <c r="N213" s="775" t="str">
        <f t="shared" si="14"/>
        <v/>
      </c>
      <c r="O213" s="775" t="str">
        <f t="shared" si="14"/>
        <v/>
      </c>
      <c r="P213" s="776" t="str">
        <f t="shared" si="14"/>
        <v/>
      </c>
      <c r="Q213" s="777">
        <f t="shared" si="16"/>
        <v>0</v>
      </c>
      <c r="R213" s="2106"/>
      <c r="S213" s="1790"/>
      <c r="T213" s="1790" t="s">
        <v>409</v>
      </c>
      <c r="U213" s="1790"/>
      <c r="V213" s="1790"/>
      <c r="W213" s="1790"/>
      <c r="X213" s="1790"/>
      <c r="Y213" s="1790"/>
      <c r="Z213" s="1790"/>
      <c r="AA213" s="1790"/>
      <c r="AB213" s="1790"/>
      <c r="AC213" s="1790"/>
      <c r="AD213" s="1790"/>
      <c r="AE213" s="1790"/>
      <c r="AF213" s="1790"/>
      <c r="AG213" s="1790"/>
      <c r="AH213" s="2106"/>
      <c r="AI213" s="2106"/>
    </row>
    <row r="214" spans="2:35" s="758" customFormat="1" ht="21" customHeight="1" x14ac:dyDescent="0.3">
      <c r="B214" s="1744">
        <f>+B210+1</f>
        <v>53</v>
      </c>
      <c r="C214" s="778" t="str">
        <f t="shared" si="15"/>
        <v>Generadora de Energía del Perú S.A.</v>
      </c>
      <c r="D214" s="765" t="str">
        <f t="shared" si="15"/>
        <v>Hidráulico</v>
      </c>
      <c r="E214" s="779">
        <f t="shared" si="14"/>
        <v>47.428961000000001</v>
      </c>
      <c r="F214" s="779">
        <f t="shared" si="14"/>
        <v>43.156290999999996</v>
      </c>
      <c r="G214" s="779">
        <f t="shared" si="14"/>
        <v>46.502543000000003</v>
      </c>
      <c r="H214" s="779">
        <f t="shared" si="14"/>
        <v>43.271304999999998</v>
      </c>
      <c r="I214" s="779">
        <f t="shared" si="14"/>
        <v>25.456689000000004</v>
      </c>
      <c r="J214" s="779">
        <f t="shared" si="14"/>
        <v>15.979985000000001</v>
      </c>
      <c r="K214" s="779">
        <f t="shared" si="14"/>
        <v>15.803790999999999</v>
      </c>
      <c r="L214" s="779">
        <f t="shared" si="14"/>
        <v>13.965223000000002</v>
      </c>
      <c r="M214" s="779">
        <f t="shared" si="14"/>
        <v>12.382470999999999</v>
      </c>
      <c r="N214" s="779">
        <f t="shared" si="14"/>
        <v>16.304214000000002</v>
      </c>
      <c r="O214" s="779">
        <f t="shared" si="14"/>
        <v>35.733775000000001</v>
      </c>
      <c r="P214" s="780">
        <f t="shared" si="14"/>
        <v>42.679769</v>
      </c>
      <c r="Q214" s="781">
        <f t="shared" si="16"/>
        <v>358.66501700000003</v>
      </c>
      <c r="R214" s="2106"/>
      <c r="S214" s="1790"/>
      <c r="T214" s="1790" t="s">
        <v>410</v>
      </c>
      <c r="U214" s="1790"/>
      <c r="V214" s="1790"/>
      <c r="W214" s="1790"/>
      <c r="X214" s="1790"/>
      <c r="Y214" s="1790"/>
      <c r="Z214" s="1790"/>
      <c r="AA214" s="1790"/>
      <c r="AB214" s="1790"/>
      <c r="AC214" s="1790"/>
      <c r="AD214" s="1790"/>
      <c r="AE214" s="1790"/>
      <c r="AF214" s="1790"/>
      <c r="AG214" s="1790"/>
      <c r="AH214" s="2106"/>
      <c r="AI214" s="2106"/>
    </row>
    <row r="215" spans="2:35" s="758" customFormat="1" ht="21" customHeight="1" x14ac:dyDescent="0.3">
      <c r="B215" s="1745"/>
      <c r="C215" s="769" t="str">
        <f t="shared" si="15"/>
        <v/>
      </c>
      <c r="D215" s="770" t="str">
        <f t="shared" si="15"/>
        <v>Térmico</v>
      </c>
      <c r="E215" s="766" t="str">
        <f t="shared" si="14"/>
        <v/>
      </c>
      <c r="F215" s="766" t="str">
        <f t="shared" si="14"/>
        <v/>
      </c>
      <c r="G215" s="766" t="str">
        <f t="shared" si="14"/>
        <v/>
      </c>
      <c r="H215" s="766" t="str">
        <f t="shared" si="14"/>
        <v/>
      </c>
      <c r="I215" s="766" t="str">
        <f t="shared" si="14"/>
        <v/>
      </c>
      <c r="J215" s="766" t="str">
        <f t="shared" si="14"/>
        <v/>
      </c>
      <c r="K215" s="766" t="str">
        <f t="shared" si="14"/>
        <v/>
      </c>
      <c r="L215" s="766" t="str">
        <f t="shared" si="14"/>
        <v/>
      </c>
      <c r="M215" s="766" t="str">
        <f t="shared" si="14"/>
        <v/>
      </c>
      <c r="N215" s="766" t="str">
        <f t="shared" si="14"/>
        <v/>
      </c>
      <c r="O215" s="766" t="str">
        <f t="shared" si="14"/>
        <v/>
      </c>
      <c r="P215" s="767" t="str">
        <f t="shared" si="14"/>
        <v/>
      </c>
      <c r="Q215" s="768">
        <f t="shared" si="16"/>
        <v>0</v>
      </c>
      <c r="R215" s="2106"/>
      <c r="S215" s="1790" t="s">
        <v>118</v>
      </c>
      <c r="T215" s="1790" t="s">
        <v>407</v>
      </c>
      <c r="U215" s="1790">
        <v>47.428961000000001</v>
      </c>
      <c r="V215" s="1790">
        <v>43.156290999999996</v>
      </c>
      <c r="W215" s="1790">
        <v>46.502543000000003</v>
      </c>
      <c r="X215" s="1790">
        <v>43.271304999999998</v>
      </c>
      <c r="Y215" s="1790">
        <v>25.456689000000004</v>
      </c>
      <c r="Z215" s="1790">
        <v>15.979985000000001</v>
      </c>
      <c r="AA215" s="1790">
        <v>15.803790999999999</v>
      </c>
      <c r="AB215" s="1790">
        <v>13.965223000000002</v>
      </c>
      <c r="AC215" s="1790">
        <v>12.382470999999999</v>
      </c>
      <c r="AD215" s="1790">
        <v>16.304214000000002</v>
      </c>
      <c r="AE215" s="1790">
        <v>35.733775000000001</v>
      </c>
      <c r="AF215" s="1790">
        <v>42.679769</v>
      </c>
      <c r="AG215" s="1790">
        <v>358.66501700000003</v>
      </c>
      <c r="AH215" s="2106"/>
      <c r="AI215" s="2106"/>
    </row>
    <row r="216" spans="2:35" s="758" customFormat="1" ht="21" customHeight="1" x14ac:dyDescent="0.3">
      <c r="B216" s="1745"/>
      <c r="C216" s="769" t="str">
        <f t="shared" si="15"/>
        <v/>
      </c>
      <c r="D216" s="772" t="str">
        <f t="shared" si="15"/>
        <v>Solar</v>
      </c>
      <c r="E216" s="766" t="str">
        <f t="shared" si="14"/>
        <v/>
      </c>
      <c r="F216" s="766" t="str">
        <f t="shared" si="14"/>
        <v/>
      </c>
      <c r="G216" s="766" t="str">
        <f t="shared" si="14"/>
        <v/>
      </c>
      <c r="H216" s="766" t="str">
        <f t="shared" si="14"/>
        <v/>
      </c>
      <c r="I216" s="766" t="str">
        <f t="shared" si="14"/>
        <v/>
      </c>
      <c r="J216" s="766" t="str">
        <f t="shared" si="14"/>
        <v/>
      </c>
      <c r="K216" s="766" t="str">
        <f t="shared" si="14"/>
        <v/>
      </c>
      <c r="L216" s="766" t="str">
        <f t="shared" si="14"/>
        <v/>
      </c>
      <c r="M216" s="766" t="str">
        <f t="shared" si="14"/>
        <v/>
      </c>
      <c r="N216" s="766" t="str">
        <f t="shared" si="14"/>
        <v/>
      </c>
      <c r="O216" s="766" t="str">
        <f t="shared" si="14"/>
        <v/>
      </c>
      <c r="P216" s="767" t="str">
        <f t="shared" si="14"/>
        <v/>
      </c>
      <c r="Q216" s="773">
        <f t="shared" si="16"/>
        <v>0</v>
      </c>
      <c r="R216" s="2106"/>
      <c r="S216" s="1790"/>
      <c r="T216" s="1790" t="s">
        <v>408</v>
      </c>
      <c r="U216" s="1790"/>
      <c r="V216" s="1790"/>
      <c r="W216" s="1790"/>
      <c r="X216" s="1790"/>
      <c r="Y216" s="1790"/>
      <c r="Z216" s="1790"/>
      <c r="AA216" s="1790"/>
      <c r="AB216" s="1790"/>
      <c r="AC216" s="1790"/>
      <c r="AD216" s="1790"/>
      <c r="AE216" s="1790"/>
      <c r="AF216" s="1790"/>
      <c r="AG216" s="1790"/>
      <c r="AH216" s="2106"/>
      <c r="AI216" s="2106"/>
    </row>
    <row r="217" spans="2:35" s="758" customFormat="1" ht="21" customHeight="1" x14ac:dyDescent="0.3">
      <c r="B217" s="1745"/>
      <c r="C217" s="769" t="str">
        <f t="shared" si="15"/>
        <v/>
      </c>
      <c r="D217" s="774" t="str">
        <f t="shared" si="15"/>
        <v>Eólico</v>
      </c>
      <c r="E217" s="775" t="str">
        <f t="shared" si="14"/>
        <v/>
      </c>
      <c r="F217" s="775" t="str">
        <f t="shared" si="14"/>
        <v/>
      </c>
      <c r="G217" s="775" t="str">
        <f t="shared" si="14"/>
        <v/>
      </c>
      <c r="H217" s="775" t="str">
        <f t="shared" si="14"/>
        <v/>
      </c>
      <c r="I217" s="775" t="str">
        <f t="shared" si="14"/>
        <v/>
      </c>
      <c r="J217" s="775" t="str">
        <f t="shared" si="14"/>
        <v/>
      </c>
      <c r="K217" s="775" t="str">
        <f t="shared" ref="K217:P259" si="17">IF(AA218="","",AA218)</f>
        <v/>
      </c>
      <c r="L217" s="775" t="str">
        <f t="shared" si="17"/>
        <v/>
      </c>
      <c r="M217" s="775" t="str">
        <f t="shared" si="17"/>
        <v/>
      </c>
      <c r="N217" s="775" t="str">
        <f t="shared" si="17"/>
        <v/>
      </c>
      <c r="O217" s="775" t="str">
        <f t="shared" si="17"/>
        <v/>
      </c>
      <c r="P217" s="776" t="str">
        <f t="shared" si="17"/>
        <v/>
      </c>
      <c r="Q217" s="777">
        <f t="shared" si="16"/>
        <v>0</v>
      </c>
      <c r="R217" s="2106"/>
      <c r="S217" s="1790"/>
      <c r="T217" s="1790" t="s">
        <v>409</v>
      </c>
      <c r="U217" s="1790"/>
      <c r="V217" s="1790"/>
      <c r="W217" s="1790"/>
      <c r="X217" s="1790"/>
      <c r="Y217" s="1790"/>
      <c r="Z217" s="1790"/>
      <c r="AA217" s="1790"/>
      <c r="AB217" s="1790"/>
      <c r="AC217" s="1790"/>
      <c r="AD217" s="1790"/>
      <c r="AE217" s="1790"/>
      <c r="AF217" s="1790"/>
      <c r="AG217" s="1790"/>
      <c r="AH217" s="2106"/>
      <c r="AI217" s="2106"/>
    </row>
    <row r="218" spans="2:35" s="758" customFormat="1" ht="21" customHeight="1" x14ac:dyDescent="0.3">
      <c r="B218" s="1744">
        <f>+B214+1</f>
        <v>54</v>
      </c>
      <c r="C218" s="778" t="str">
        <f t="shared" si="15"/>
        <v>Genrent del Peru S.A.C.</v>
      </c>
      <c r="D218" s="765" t="str">
        <f t="shared" si="15"/>
        <v>Hidráulico</v>
      </c>
      <c r="E218" s="779" t="str">
        <f t="shared" si="15"/>
        <v/>
      </c>
      <c r="F218" s="779" t="str">
        <f t="shared" si="15"/>
        <v/>
      </c>
      <c r="G218" s="779" t="str">
        <f t="shared" si="15"/>
        <v/>
      </c>
      <c r="H218" s="779" t="str">
        <f t="shared" si="15"/>
        <v/>
      </c>
      <c r="I218" s="779" t="str">
        <f t="shared" si="15"/>
        <v/>
      </c>
      <c r="J218" s="779" t="str">
        <f t="shared" si="15"/>
        <v/>
      </c>
      <c r="K218" s="779" t="str">
        <f t="shared" si="17"/>
        <v/>
      </c>
      <c r="L218" s="779" t="str">
        <f t="shared" si="17"/>
        <v/>
      </c>
      <c r="M218" s="779" t="str">
        <f t="shared" si="17"/>
        <v/>
      </c>
      <c r="N218" s="779" t="str">
        <f t="shared" si="17"/>
        <v/>
      </c>
      <c r="O218" s="779" t="str">
        <f t="shared" si="17"/>
        <v/>
      </c>
      <c r="P218" s="780" t="str">
        <f t="shared" si="17"/>
        <v/>
      </c>
      <c r="Q218" s="781">
        <f t="shared" si="16"/>
        <v>0</v>
      </c>
      <c r="R218" s="2106"/>
      <c r="S218" s="1790"/>
      <c r="T218" s="1790" t="s">
        <v>410</v>
      </c>
      <c r="U218" s="1790"/>
      <c r="V218" s="1790"/>
      <c r="W218" s="1790"/>
      <c r="X218" s="1790"/>
      <c r="Y218" s="1790"/>
      <c r="Z218" s="1790"/>
      <c r="AA218" s="1790"/>
      <c r="AB218" s="1790"/>
      <c r="AC218" s="1790"/>
      <c r="AD218" s="1790"/>
      <c r="AE218" s="1790"/>
      <c r="AF218" s="1790"/>
      <c r="AG218" s="1790"/>
      <c r="AH218" s="2106"/>
      <c r="AI218" s="2106"/>
    </row>
    <row r="219" spans="2:35" s="758" customFormat="1" ht="21" customHeight="1" x14ac:dyDescent="0.3">
      <c r="B219" s="1745"/>
      <c r="C219" s="769" t="str">
        <f t="shared" si="15"/>
        <v/>
      </c>
      <c r="D219" s="770" t="str">
        <f t="shared" si="15"/>
        <v>Térmico</v>
      </c>
      <c r="E219" s="766">
        <f t="shared" si="15"/>
        <v>34.131105000000005</v>
      </c>
      <c r="F219" s="766">
        <f t="shared" si="15"/>
        <v>30.966027</v>
      </c>
      <c r="G219" s="766">
        <f t="shared" si="15"/>
        <v>32.605929000000003</v>
      </c>
      <c r="H219" s="766">
        <f t="shared" si="15"/>
        <v>31.407724999999999</v>
      </c>
      <c r="I219" s="766">
        <f t="shared" si="15"/>
        <v>32.318140999999997</v>
      </c>
      <c r="J219" s="766">
        <f t="shared" si="15"/>
        <v>31.583410999999998</v>
      </c>
      <c r="K219" s="766">
        <f t="shared" si="17"/>
        <v>33.396064000000003</v>
      </c>
      <c r="L219" s="766">
        <f t="shared" si="17"/>
        <v>35.385311000000002</v>
      </c>
      <c r="M219" s="766">
        <f t="shared" si="17"/>
        <v>35.754826000000001</v>
      </c>
      <c r="N219" s="766">
        <f t="shared" si="17"/>
        <v>36.336480000000002</v>
      </c>
      <c r="O219" s="766">
        <f t="shared" si="17"/>
        <v>34.442599000000001</v>
      </c>
      <c r="P219" s="767">
        <f t="shared" si="17"/>
        <v>33.274177000000002</v>
      </c>
      <c r="Q219" s="768">
        <f t="shared" si="16"/>
        <v>401.60179500000004</v>
      </c>
      <c r="R219" s="2106"/>
      <c r="S219" s="1790" t="s">
        <v>120</v>
      </c>
      <c r="T219" s="1790" t="s">
        <v>407</v>
      </c>
      <c r="U219" s="1790"/>
      <c r="V219" s="1790"/>
      <c r="W219" s="1790"/>
      <c r="X219" s="1790"/>
      <c r="Y219" s="1790"/>
      <c r="Z219" s="1790"/>
      <c r="AA219" s="1790"/>
      <c r="AB219" s="1790"/>
      <c r="AC219" s="1790"/>
      <c r="AD219" s="1790"/>
      <c r="AE219" s="1790"/>
      <c r="AF219" s="1790"/>
      <c r="AG219" s="1790"/>
      <c r="AH219" s="2106"/>
      <c r="AI219" s="2106"/>
    </row>
    <row r="220" spans="2:35" s="758" customFormat="1" ht="21" customHeight="1" x14ac:dyDescent="0.3">
      <c r="B220" s="1745"/>
      <c r="C220" s="769" t="str">
        <f t="shared" si="15"/>
        <v/>
      </c>
      <c r="D220" s="772" t="str">
        <f t="shared" si="15"/>
        <v>Solar</v>
      </c>
      <c r="E220" s="766" t="str">
        <f t="shared" si="15"/>
        <v/>
      </c>
      <c r="F220" s="766" t="str">
        <f t="shared" si="15"/>
        <v/>
      </c>
      <c r="G220" s="766" t="str">
        <f t="shared" si="15"/>
        <v/>
      </c>
      <c r="H220" s="766" t="str">
        <f t="shared" si="15"/>
        <v/>
      </c>
      <c r="I220" s="766" t="str">
        <f t="shared" si="15"/>
        <v/>
      </c>
      <c r="J220" s="766" t="str">
        <f t="shared" si="15"/>
        <v/>
      </c>
      <c r="K220" s="766" t="str">
        <f t="shared" si="17"/>
        <v/>
      </c>
      <c r="L220" s="766" t="str">
        <f t="shared" si="17"/>
        <v/>
      </c>
      <c r="M220" s="766" t="str">
        <f t="shared" si="17"/>
        <v/>
      </c>
      <c r="N220" s="766" t="str">
        <f t="shared" si="17"/>
        <v/>
      </c>
      <c r="O220" s="766" t="str">
        <f t="shared" si="17"/>
        <v/>
      </c>
      <c r="P220" s="767" t="str">
        <f t="shared" si="17"/>
        <v/>
      </c>
      <c r="Q220" s="773">
        <f t="shared" si="16"/>
        <v>0</v>
      </c>
      <c r="R220" s="2106"/>
      <c r="S220" s="1790"/>
      <c r="T220" s="1790" t="s">
        <v>408</v>
      </c>
      <c r="U220" s="1790">
        <v>34.131105000000005</v>
      </c>
      <c r="V220" s="1790">
        <v>30.966027</v>
      </c>
      <c r="W220" s="1790">
        <v>32.605929000000003</v>
      </c>
      <c r="X220" s="1790">
        <v>31.407724999999999</v>
      </c>
      <c r="Y220" s="1790">
        <v>32.318140999999997</v>
      </c>
      <c r="Z220" s="1790">
        <v>31.583410999999998</v>
      </c>
      <c r="AA220" s="1790">
        <v>33.396064000000003</v>
      </c>
      <c r="AB220" s="1790">
        <v>35.385311000000002</v>
      </c>
      <c r="AC220" s="1790">
        <v>35.754826000000001</v>
      </c>
      <c r="AD220" s="1790">
        <v>36.336480000000002</v>
      </c>
      <c r="AE220" s="1790">
        <v>34.442599000000001</v>
      </c>
      <c r="AF220" s="1790">
        <v>33.274177000000002</v>
      </c>
      <c r="AG220" s="1790">
        <v>401.60179500000004</v>
      </c>
      <c r="AH220" s="2106"/>
      <c r="AI220" s="2106"/>
    </row>
    <row r="221" spans="2:35" s="758" customFormat="1" ht="21" customHeight="1" x14ac:dyDescent="0.3">
      <c r="B221" s="1745"/>
      <c r="C221" s="769" t="str">
        <f t="shared" si="15"/>
        <v/>
      </c>
      <c r="D221" s="774" t="str">
        <f t="shared" si="15"/>
        <v>Eólico</v>
      </c>
      <c r="E221" s="775" t="str">
        <f t="shared" si="15"/>
        <v/>
      </c>
      <c r="F221" s="775" t="str">
        <f t="shared" si="15"/>
        <v/>
      </c>
      <c r="G221" s="775" t="str">
        <f t="shared" si="15"/>
        <v/>
      </c>
      <c r="H221" s="775" t="str">
        <f t="shared" si="15"/>
        <v/>
      </c>
      <c r="I221" s="775" t="str">
        <f t="shared" si="15"/>
        <v/>
      </c>
      <c r="J221" s="775" t="str">
        <f t="shared" si="15"/>
        <v/>
      </c>
      <c r="K221" s="775" t="str">
        <f t="shared" si="17"/>
        <v/>
      </c>
      <c r="L221" s="775" t="str">
        <f t="shared" si="17"/>
        <v/>
      </c>
      <c r="M221" s="775" t="str">
        <f t="shared" si="17"/>
        <v/>
      </c>
      <c r="N221" s="775" t="str">
        <f t="shared" si="17"/>
        <v/>
      </c>
      <c r="O221" s="775" t="str">
        <f t="shared" si="17"/>
        <v/>
      </c>
      <c r="P221" s="776" t="str">
        <f t="shared" si="17"/>
        <v/>
      </c>
      <c r="Q221" s="777">
        <f t="shared" si="16"/>
        <v>0</v>
      </c>
      <c r="R221" s="2106"/>
      <c r="S221" s="1790"/>
      <c r="T221" s="1790" t="s">
        <v>409</v>
      </c>
      <c r="U221" s="1790"/>
      <c r="V221" s="1790"/>
      <c r="W221" s="1790"/>
      <c r="X221" s="1790"/>
      <c r="Y221" s="1790"/>
      <c r="Z221" s="1790"/>
      <c r="AA221" s="1790"/>
      <c r="AB221" s="1790"/>
      <c r="AC221" s="1790"/>
      <c r="AD221" s="1790"/>
      <c r="AE221" s="1790"/>
      <c r="AF221" s="1790"/>
      <c r="AG221" s="1790"/>
      <c r="AH221" s="2106"/>
      <c r="AI221" s="2106"/>
    </row>
    <row r="222" spans="2:35" s="758" customFormat="1" ht="21" customHeight="1" x14ac:dyDescent="0.3">
      <c r="B222" s="1744">
        <f>+B218+1</f>
        <v>55</v>
      </c>
      <c r="C222" s="778" t="str">
        <f t="shared" si="15"/>
        <v>GM Operaciones S.A.C.</v>
      </c>
      <c r="D222" s="765" t="str">
        <f t="shared" si="15"/>
        <v>Hidráulico</v>
      </c>
      <c r="E222" s="779" t="str">
        <f t="shared" si="15"/>
        <v/>
      </c>
      <c r="F222" s="779" t="str">
        <f t="shared" si="15"/>
        <v/>
      </c>
      <c r="G222" s="779" t="str">
        <f t="shared" si="15"/>
        <v/>
      </c>
      <c r="H222" s="779" t="str">
        <f t="shared" si="15"/>
        <v/>
      </c>
      <c r="I222" s="779" t="str">
        <f t="shared" si="15"/>
        <v/>
      </c>
      <c r="J222" s="779" t="str">
        <f t="shared" si="15"/>
        <v/>
      </c>
      <c r="K222" s="779" t="str">
        <f t="shared" si="17"/>
        <v/>
      </c>
      <c r="L222" s="779" t="str">
        <f t="shared" si="17"/>
        <v/>
      </c>
      <c r="M222" s="779" t="str">
        <f t="shared" si="17"/>
        <v/>
      </c>
      <c r="N222" s="779" t="str">
        <f t="shared" si="17"/>
        <v/>
      </c>
      <c r="O222" s="779" t="str">
        <f t="shared" si="17"/>
        <v/>
      </c>
      <c r="P222" s="780" t="str">
        <f t="shared" si="17"/>
        <v/>
      </c>
      <c r="Q222" s="781">
        <f t="shared" si="16"/>
        <v>0</v>
      </c>
      <c r="R222" s="2106"/>
      <c r="S222" s="1790"/>
      <c r="T222" s="1790" t="s">
        <v>410</v>
      </c>
      <c r="U222" s="1790"/>
      <c r="V222" s="1790"/>
      <c r="W222" s="1790"/>
      <c r="X222" s="1790"/>
      <c r="Y222" s="1790"/>
      <c r="Z222" s="1790"/>
      <c r="AA222" s="1790"/>
      <c r="AB222" s="1790"/>
      <c r="AC222" s="1790"/>
      <c r="AD222" s="1790"/>
      <c r="AE222" s="1790"/>
      <c r="AF222" s="1790"/>
      <c r="AG222" s="1790"/>
      <c r="AH222" s="2106"/>
      <c r="AI222" s="2106"/>
    </row>
    <row r="223" spans="2:35" s="758" customFormat="1" ht="21" customHeight="1" x14ac:dyDescent="0.3">
      <c r="B223" s="1745"/>
      <c r="C223" s="769" t="str">
        <f t="shared" si="15"/>
        <v/>
      </c>
      <c r="D223" s="770" t="str">
        <f t="shared" si="15"/>
        <v>Térmico</v>
      </c>
      <c r="E223" s="766">
        <f t="shared" si="15"/>
        <v>0</v>
      </c>
      <c r="F223" s="766">
        <f t="shared" si="15"/>
        <v>0</v>
      </c>
      <c r="G223" s="766">
        <f t="shared" si="15"/>
        <v>12.031528000000002</v>
      </c>
      <c r="H223" s="766">
        <f t="shared" si="15"/>
        <v>35.430481</v>
      </c>
      <c r="I223" s="766">
        <f t="shared" si="15"/>
        <v>37.624718000000001</v>
      </c>
      <c r="J223" s="766">
        <f t="shared" si="15"/>
        <v>27.919749000000003</v>
      </c>
      <c r="K223" s="766">
        <f t="shared" si="17"/>
        <v>40.447016999999995</v>
      </c>
      <c r="L223" s="766">
        <f t="shared" si="17"/>
        <v>48.700341999999992</v>
      </c>
      <c r="M223" s="766">
        <f t="shared" si="17"/>
        <v>40.651564</v>
      </c>
      <c r="N223" s="766">
        <f t="shared" si="17"/>
        <v>47.683717999999999</v>
      </c>
      <c r="O223" s="766">
        <f t="shared" si="17"/>
        <v>54.464470000000006</v>
      </c>
      <c r="P223" s="767">
        <f t="shared" si="17"/>
        <v>38.463176000000004</v>
      </c>
      <c r="Q223" s="768">
        <f t="shared" si="16"/>
        <v>383.41676299999995</v>
      </c>
      <c r="R223" s="2106"/>
      <c r="S223" s="1790" t="s">
        <v>122</v>
      </c>
      <c r="T223" s="1790" t="s">
        <v>407</v>
      </c>
      <c r="U223" s="1790"/>
      <c r="V223" s="1790"/>
      <c r="W223" s="1790"/>
      <c r="X223" s="1790"/>
      <c r="Y223" s="1790"/>
      <c r="Z223" s="1790"/>
      <c r="AA223" s="1790"/>
      <c r="AB223" s="1790"/>
      <c r="AC223" s="1790"/>
      <c r="AD223" s="1790"/>
      <c r="AE223" s="1790"/>
      <c r="AF223" s="1790"/>
      <c r="AG223" s="1790"/>
      <c r="AH223" s="2106"/>
      <c r="AI223" s="2106"/>
    </row>
    <row r="224" spans="2:35" s="758" customFormat="1" ht="21" customHeight="1" x14ac:dyDescent="0.3">
      <c r="B224" s="1745"/>
      <c r="C224" s="769" t="str">
        <f t="shared" si="15"/>
        <v/>
      </c>
      <c r="D224" s="772" t="str">
        <f t="shared" si="15"/>
        <v>Solar</v>
      </c>
      <c r="E224" s="766" t="str">
        <f t="shared" si="15"/>
        <v/>
      </c>
      <c r="F224" s="766" t="str">
        <f t="shared" si="15"/>
        <v/>
      </c>
      <c r="G224" s="766" t="str">
        <f t="shared" si="15"/>
        <v/>
      </c>
      <c r="H224" s="766" t="str">
        <f t="shared" si="15"/>
        <v/>
      </c>
      <c r="I224" s="766" t="str">
        <f t="shared" si="15"/>
        <v/>
      </c>
      <c r="J224" s="766" t="str">
        <f t="shared" si="15"/>
        <v/>
      </c>
      <c r="K224" s="766" t="str">
        <f t="shared" si="17"/>
        <v/>
      </c>
      <c r="L224" s="766" t="str">
        <f t="shared" si="17"/>
        <v/>
      </c>
      <c r="M224" s="766" t="str">
        <f t="shared" si="17"/>
        <v/>
      </c>
      <c r="N224" s="766" t="str">
        <f t="shared" si="17"/>
        <v/>
      </c>
      <c r="O224" s="766" t="str">
        <f t="shared" si="17"/>
        <v/>
      </c>
      <c r="P224" s="767" t="str">
        <f t="shared" si="17"/>
        <v/>
      </c>
      <c r="Q224" s="773">
        <f t="shared" si="16"/>
        <v>0</v>
      </c>
      <c r="R224" s="2106"/>
      <c r="S224" s="1790"/>
      <c r="T224" s="1790" t="s">
        <v>408</v>
      </c>
      <c r="U224" s="1790">
        <v>0</v>
      </c>
      <c r="V224" s="1790">
        <v>0</v>
      </c>
      <c r="W224" s="1790">
        <v>12.031528000000002</v>
      </c>
      <c r="X224" s="1790">
        <v>35.430481</v>
      </c>
      <c r="Y224" s="1790">
        <v>37.624718000000001</v>
      </c>
      <c r="Z224" s="1790">
        <v>27.919749000000003</v>
      </c>
      <c r="AA224" s="1790">
        <v>40.447016999999995</v>
      </c>
      <c r="AB224" s="1790">
        <v>48.700341999999992</v>
      </c>
      <c r="AC224" s="1790">
        <v>40.651564</v>
      </c>
      <c r="AD224" s="1790">
        <v>47.683717999999999</v>
      </c>
      <c r="AE224" s="1790">
        <v>54.464470000000006</v>
      </c>
      <c r="AF224" s="1790">
        <v>38.463176000000004</v>
      </c>
      <c r="AG224" s="1790">
        <v>383.41676299999995</v>
      </c>
      <c r="AH224" s="2106"/>
      <c r="AI224" s="2106"/>
    </row>
    <row r="225" spans="2:35" s="758" customFormat="1" ht="21" customHeight="1" x14ac:dyDescent="0.3">
      <c r="B225" s="1745"/>
      <c r="C225" s="769" t="str">
        <f t="shared" si="15"/>
        <v/>
      </c>
      <c r="D225" s="774" t="str">
        <f t="shared" si="15"/>
        <v>Eólico</v>
      </c>
      <c r="E225" s="775" t="str">
        <f t="shared" si="15"/>
        <v/>
      </c>
      <c r="F225" s="775" t="str">
        <f t="shared" si="15"/>
        <v/>
      </c>
      <c r="G225" s="775" t="str">
        <f t="shared" si="15"/>
        <v/>
      </c>
      <c r="H225" s="775" t="str">
        <f t="shared" si="15"/>
        <v/>
      </c>
      <c r="I225" s="775" t="str">
        <f t="shared" si="15"/>
        <v/>
      </c>
      <c r="J225" s="775" t="str">
        <f t="shared" si="15"/>
        <v/>
      </c>
      <c r="K225" s="775" t="str">
        <f t="shared" si="17"/>
        <v/>
      </c>
      <c r="L225" s="775" t="str">
        <f t="shared" si="17"/>
        <v/>
      </c>
      <c r="M225" s="775" t="str">
        <f t="shared" si="17"/>
        <v/>
      </c>
      <c r="N225" s="775" t="str">
        <f t="shared" si="17"/>
        <v/>
      </c>
      <c r="O225" s="775" t="str">
        <f t="shared" si="17"/>
        <v/>
      </c>
      <c r="P225" s="776" t="str">
        <f t="shared" si="17"/>
        <v/>
      </c>
      <c r="Q225" s="777">
        <f t="shared" si="16"/>
        <v>0</v>
      </c>
      <c r="R225" s="2106"/>
      <c r="S225" s="1790"/>
      <c r="T225" s="1790" t="s">
        <v>409</v>
      </c>
      <c r="U225" s="1790"/>
      <c r="V225" s="1790"/>
      <c r="W225" s="1790"/>
      <c r="X225" s="1790"/>
      <c r="Y225" s="1790"/>
      <c r="Z225" s="1790"/>
      <c r="AA225" s="1790"/>
      <c r="AB225" s="1790"/>
      <c r="AC225" s="1790"/>
      <c r="AD225" s="1790"/>
      <c r="AE225" s="1790"/>
      <c r="AF225" s="1790"/>
      <c r="AG225" s="1790"/>
      <c r="AH225" s="2106"/>
      <c r="AI225" s="2106"/>
    </row>
    <row r="226" spans="2:35" s="758" customFormat="1" ht="21" customHeight="1" x14ac:dyDescent="0.3">
      <c r="B226" s="1744">
        <f>+B222+1</f>
        <v>56</v>
      </c>
      <c r="C226" s="778" t="str">
        <f t="shared" si="15"/>
        <v xml:space="preserve">GR Cortarrama S.A.C.             </v>
      </c>
      <c r="D226" s="765" t="str">
        <f t="shared" si="15"/>
        <v>Hidráulico</v>
      </c>
      <c r="E226" s="779" t="str">
        <f t="shared" si="15"/>
        <v/>
      </c>
      <c r="F226" s="779" t="str">
        <f t="shared" si="15"/>
        <v/>
      </c>
      <c r="G226" s="779" t="str">
        <f t="shared" si="15"/>
        <v/>
      </c>
      <c r="H226" s="779" t="str">
        <f t="shared" si="15"/>
        <v/>
      </c>
      <c r="I226" s="779" t="str">
        <f t="shared" si="15"/>
        <v/>
      </c>
      <c r="J226" s="779" t="str">
        <f t="shared" si="15"/>
        <v/>
      </c>
      <c r="K226" s="779" t="str">
        <f t="shared" si="17"/>
        <v/>
      </c>
      <c r="L226" s="779" t="str">
        <f t="shared" si="17"/>
        <v/>
      </c>
      <c r="M226" s="779" t="str">
        <f t="shared" si="17"/>
        <v/>
      </c>
      <c r="N226" s="779" t="str">
        <f t="shared" si="17"/>
        <v/>
      </c>
      <c r="O226" s="779" t="str">
        <f t="shared" si="17"/>
        <v/>
      </c>
      <c r="P226" s="780" t="str">
        <f t="shared" si="17"/>
        <v/>
      </c>
      <c r="Q226" s="781">
        <f t="shared" si="16"/>
        <v>0</v>
      </c>
      <c r="R226" s="2106"/>
      <c r="S226" s="1790"/>
      <c r="T226" s="1790" t="s">
        <v>410</v>
      </c>
      <c r="U226" s="1790"/>
      <c r="V226" s="1790"/>
      <c r="W226" s="1790"/>
      <c r="X226" s="1790"/>
      <c r="Y226" s="1790"/>
      <c r="Z226" s="1790"/>
      <c r="AA226" s="1790"/>
      <c r="AB226" s="1790"/>
      <c r="AC226" s="1790"/>
      <c r="AD226" s="1790"/>
      <c r="AE226" s="1790"/>
      <c r="AF226" s="1790"/>
      <c r="AG226" s="1790"/>
      <c r="AH226" s="2106"/>
      <c r="AI226" s="2106"/>
    </row>
    <row r="227" spans="2:35" s="758" customFormat="1" ht="21" customHeight="1" x14ac:dyDescent="0.3">
      <c r="B227" s="1745"/>
      <c r="C227" s="769" t="str">
        <f t="shared" si="15"/>
        <v/>
      </c>
      <c r="D227" s="770" t="str">
        <f t="shared" si="15"/>
        <v>Térmico</v>
      </c>
      <c r="E227" s="766" t="str">
        <f t="shared" si="15"/>
        <v/>
      </c>
      <c r="F227" s="766" t="str">
        <f t="shared" si="15"/>
        <v/>
      </c>
      <c r="G227" s="766" t="str">
        <f t="shared" si="15"/>
        <v/>
      </c>
      <c r="H227" s="766" t="str">
        <f t="shared" si="15"/>
        <v/>
      </c>
      <c r="I227" s="766" t="str">
        <f t="shared" si="15"/>
        <v/>
      </c>
      <c r="J227" s="766" t="str">
        <f t="shared" si="15"/>
        <v/>
      </c>
      <c r="K227" s="766" t="str">
        <f t="shared" si="17"/>
        <v/>
      </c>
      <c r="L227" s="766" t="str">
        <f t="shared" si="17"/>
        <v/>
      </c>
      <c r="M227" s="766" t="str">
        <f t="shared" si="17"/>
        <v/>
      </c>
      <c r="N227" s="766" t="str">
        <f t="shared" si="17"/>
        <v/>
      </c>
      <c r="O227" s="766" t="str">
        <f t="shared" si="17"/>
        <v/>
      </c>
      <c r="P227" s="767" t="str">
        <f t="shared" si="17"/>
        <v/>
      </c>
      <c r="Q227" s="768">
        <f t="shared" si="16"/>
        <v>0</v>
      </c>
      <c r="R227" s="2106"/>
      <c r="S227" s="1790" t="s">
        <v>124</v>
      </c>
      <c r="T227" s="1790" t="s">
        <v>407</v>
      </c>
      <c r="U227" s="1790"/>
      <c r="V227" s="1790"/>
      <c r="W227" s="1790"/>
      <c r="X227" s="1790"/>
      <c r="Y227" s="1790"/>
      <c r="Z227" s="1790"/>
      <c r="AA227" s="1790"/>
      <c r="AB227" s="1790"/>
      <c r="AC227" s="1790"/>
      <c r="AD227" s="1790"/>
      <c r="AE227" s="1790"/>
      <c r="AF227" s="1790"/>
      <c r="AG227" s="1790"/>
      <c r="AH227" s="2106"/>
      <c r="AI227" s="2106"/>
    </row>
    <row r="228" spans="2:35" s="758" customFormat="1" ht="21" customHeight="1" x14ac:dyDescent="0.3">
      <c r="B228" s="1745"/>
      <c r="C228" s="769" t="str">
        <f t="shared" si="15"/>
        <v/>
      </c>
      <c r="D228" s="772" t="str">
        <f t="shared" si="15"/>
        <v>Solar</v>
      </c>
      <c r="E228" s="766" t="str">
        <f t="shared" si="15"/>
        <v/>
      </c>
      <c r="F228" s="766" t="str">
        <f t="shared" si="15"/>
        <v/>
      </c>
      <c r="G228" s="766" t="str">
        <f t="shared" si="15"/>
        <v/>
      </c>
      <c r="H228" s="766" t="str">
        <f t="shared" si="15"/>
        <v/>
      </c>
      <c r="I228" s="766" t="str">
        <f t="shared" si="15"/>
        <v/>
      </c>
      <c r="J228" s="766" t="str">
        <f t="shared" si="15"/>
        <v/>
      </c>
      <c r="K228" s="766">
        <f t="shared" si="17"/>
        <v>5.4572760000000002</v>
      </c>
      <c r="L228" s="766">
        <f t="shared" si="17"/>
        <v>14.867141</v>
      </c>
      <c r="M228" s="766">
        <f t="shared" si="17"/>
        <v>21.588652</v>
      </c>
      <c r="N228" s="766">
        <f t="shared" si="17"/>
        <v>21.278710999999998</v>
      </c>
      <c r="O228" s="766">
        <f t="shared" si="17"/>
        <v>18.488589999999999</v>
      </c>
      <c r="P228" s="767">
        <f t="shared" si="17"/>
        <v>23.110133999999999</v>
      </c>
      <c r="Q228" s="773">
        <f t="shared" si="16"/>
        <v>104.790504</v>
      </c>
      <c r="R228" s="2106"/>
      <c r="S228" s="1790"/>
      <c r="T228" s="1790" t="s">
        <v>408</v>
      </c>
      <c r="U228" s="1790"/>
      <c r="V228" s="1790"/>
      <c r="W228" s="1790"/>
      <c r="X228" s="1790"/>
      <c r="Y228" s="1790"/>
      <c r="Z228" s="1790"/>
      <c r="AA228" s="1790"/>
      <c r="AB228" s="1790"/>
      <c r="AC228" s="1790"/>
      <c r="AD228" s="1790"/>
      <c r="AE228" s="1790"/>
      <c r="AF228" s="1790"/>
      <c r="AG228" s="1790"/>
      <c r="AH228" s="2106"/>
      <c r="AI228" s="2106"/>
    </row>
    <row r="229" spans="2:35" s="758" customFormat="1" ht="21" customHeight="1" x14ac:dyDescent="0.3">
      <c r="B229" s="1745"/>
      <c r="C229" s="769" t="str">
        <f t="shared" si="15"/>
        <v/>
      </c>
      <c r="D229" s="774" t="str">
        <f t="shared" si="15"/>
        <v>Eólico</v>
      </c>
      <c r="E229" s="775" t="str">
        <f t="shared" si="15"/>
        <v/>
      </c>
      <c r="F229" s="775" t="str">
        <f t="shared" si="15"/>
        <v/>
      </c>
      <c r="G229" s="775" t="str">
        <f t="shared" si="15"/>
        <v/>
      </c>
      <c r="H229" s="775" t="str">
        <f t="shared" si="15"/>
        <v/>
      </c>
      <c r="I229" s="775" t="str">
        <f t="shared" si="15"/>
        <v/>
      </c>
      <c r="J229" s="775" t="str">
        <f t="shared" si="15"/>
        <v/>
      </c>
      <c r="K229" s="775" t="str">
        <f t="shared" si="17"/>
        <v/>
      </c>
      <c r="L229" s="775" t="str">
        <f t="shared" si="17"/>
        <v/>
      </c>
      <c r="M229" s="775" t="str">
        <f t="shared" si="17"/>
        <v/>
      </c>
      <c r="N229" s="775" t="str">
        <f t="shared" si="17"/>
        <v/>
      </c>
      <c r="O229" s="775" t="str">
        <f t="shared" si="17"/>
        <v/>
      </c>
      <c r="P229" s="776" t="str">
        <f t="shared" si="17"/>
        <v/>
      </c>
      <c r="Q229" s="777">
        <f t="shared" si="16"/>
        <v>0</v>
      </c>
      <c r="R229" s="2106"/>
      <c r="S229" s="1790"/>
      <c r="T229" s="1790" t="s">
        <v>409</v>
      </c>
      <c r="U229" s="1790"/>
      <c r="V229" s="1790"/>
      <c r="W229" s="1790"/>
      <c r="X229" s="1790"/>
      <c r="Y229" s="1790"/>
      <c r="Z229" s="1790"/>
      <c r="AA229" s="1790">
        <v>5.4572760000000002</v>
      </c>
      <c r="AB229" s="1790">
        <v>14.867141</v>
      </c>
      <c r="AC229" s="1790">
        <v>21.588652</v>
      </c>
      <c r="AD229" s="1790">
        <v>21.278710999999998</v>
      </c>
      <c r="AE229" s="1790">
        <v>18.488589999999999</v>
      </c>
      <c r="AF229" s="1790">
        <v>23.110133999999999</v>
      </c>
      <c r="AG229" s="1790">
        <v>104.790504</v>
      </c>
      <c r="AH229" s="2106"/>
      <c r="AI229" s="2106"/>
    </row>
    <row r="230" spans="2:35" s="758" customFormat="1" ht="21" customHeight="1" x14ac:dyDescent="0.3">
      <c r="B230" s="1744">
        <f>+B226+1</f>
        <v>57</v>
      </c>
      <c r="C230" s="778" t="str">
        <f t="shared" si="15"/>
        <v>GR Paino S.A.C.</v>
      </c>
      <c r="D230" s="765" t="str">
        <f t="shared" si="15"/>
        <v>Hidráulico</v>
      </c>
      <c r="E230" s="779" t="str">
        <f t="shared" si="15"/>
        <v/>
      </c>
      <c r="F230" s="779" t="str">
        <f t="shared" si="15"/>
        <v/>
      </c>
      <c r="G230" s="779" t="str">
        <f t="shared" si="15"/>
        <v/>
      </c>
      <c r="H230" s="779" t="str">
        <f t="shared" si="15"/>
        <v/>
      </c>
      <c r="I230" s="779" t="str">
        <f t="shared" si="15"/>
        <v/>
      </c>
      <c r="J230" s="779" t="str">
        <f t="shared" si="15"/>
        <v/>
      </c>
      <c r="K230" s="779" t="str">
        <f t="shared" si="17"/>
        <v/>
      </c>
      <c r="L230" s="779" t="str">
        <f t="shared" si="17"/>
        <v/>
      </c>
      <c r="M230" s="779" t="str">
        <f t="shared" si="17"/>
        <v/>
      </c>
      <c r="N230" s="779" t="str">
        <f t="shared" si="17"/>
        <v/>
      </c>
      <c r="O230" s="779" t="str">
        <f t="shared" si="17"/>
        <v/>
      </c>
      <c r="P230" s="780" t="str">
        <f t="shared" si="17"/>
        <v/>
      </c>
      <c r="Q230" s="781">
        <f t="shared" si="16"/>
        <v>0</v>
      </c>
      <c r="R230" s="2106"/>
      <c r="S230" s="1790"/>
      <c r="T230" s="1790" t="s">
        <v>410</v>
      </c>
      <c r="U230" s="1790"/>
      <c r="V230" s="1790"/>
      <c r="W230" s="1790"/>
      <c r="X230" s="1790"/>
      <c r="Y230" s="1790"/>
      <c r="Z230" s="1790"/>
      <c r="AA230" s="1790"/>
      <c r="AB230" s="1790"/>
      <c r="AC230" s="1790"/>
      <c r="AD230" s="1790"/>
      <c r="AE230" s="1790"/>
      <c r="AF230" s="1790"/>
      <c r="AG230" s="1790"/>
      <c r="AH230" s="2106"/>
      <c r="AI230" s="2106"/>
    </row>
    <row r="231" spans="2:35" s="758" customFormat="1" ht="21" customHeight="1" x14ac:dyDescent="0.3">
      <c r="B231" s="1745"/>
      <c r="C231" s="769" t="str">
        <f t="shared" si="15"/>
        <v/>
      </c>
      <c r="D231" s="770" t="str">
        <f t="shared" si="15"/>
        <v>Térmico</v>
      </c>
      <c r="E231" s="766" t="str">
        <f t="shared" si="15"/>
        <v/>
      </c>
      <c r="F231" s="766" t="str">
        <f t="shared" si="15"/>
        <v/>
      </c>
      <c r="G231" s="766" t="str">
        <f t="shared" si="15"/>
        <v/>
      </c>
      <c r="H231" s="766" t="str">
        <f t="shared" si="15"/>
        <v/>
      </c>
      <c r="I231" s="766" t="str">
        <f t="shared" si="15"/>
        <v/>
      </c>
      <c r="J231" s="766" t="str">
        <f t="shared" si="15"/>
        <v/>
      </c>
      <c r="K231" s="766" t="str">
        <f t="shared" si="17"/>
        <v/>
      </c>
      <c r="L231" s="766" t="str">
        <f t="shared" si="17"/>
        <v/>
      </c>
      <c r="M231" s="766" t="str">
        <f t="shared" si="17"/>
        <v/>
      </c>
      <c r="N231" s="766" t="str">
        <f t="shared" si="17"/>
        <v/>
      </c>
      <c r="O231" s="766" t="str">
        <f t="shared" si="17"/>
        <v/>
      </c>
      <c r="P231" s="767" t="str">
        <f t="shared" si="17"/>
        <v/>
      </c>
      <c r="Q231" s="768">
        <f t="shared" si="16"/>
        <v>0</v>
      </c>
      <c r="R231" s="2106"/>
      <c r="S231" s="1790" t="s">
        <v>126</v>
      </c>
      <c r="T231" s="1790" t="s">
        <v>407</v>
      </c>
      <c r="U231" s="1790"/>
      <c r="V231" s="1790"/>
      <c r="W231" s="1790"/>
      <c r="X231" s="1790"/>
      <c r="Y231" s="1790"/>
      <c r="Z231" s="1790"/>
      <c r="AA231" s="1790"/>
      <c r="AB231" s="1790"/>
      <c r="AC231" s="1790"/>
      <c r="AD231" s="1790"/>
      <c r="AE231" s="1790"/>
      <c r="AF231" s="1790"/>
      <c r="AG231" s="1790"/>
      <c r="AH231" s="2106"/>
      <c r="AI231" s="2106"/>
    </row>
    <row r="232" spans="2:35" s="758" customFormat="1" ht="21" customHeight="1" x14ac:dyDescent="0.3">
      <c r="B232" s="1745"/>
      <c r="C232" s="769" t="str">
        <f t="shared" si="15"/>
        <v/>
      </c>
      <c r="D232" s="772" t="str">
        <f t="shared" si="15"/>
        <v>Solar</v>
      </c>
      <c r="E232" s="766" t="str">
        <f t="shared" si="15"/>
        <v/>
      </c>
      <c r="F232" s="766" t="str">
        <f t="shared" si="15"/>
        <v/>
      </c>
      <c r="G232" s="766" t="str">
        <f t="shared" si="15"/>
        <v/>
      </c>
      <c r="H232" s="766" t="str">
        <f t="shared" si="15"/>
        <v/>
      </c>
      <c r="I232" s="766" t="str">
        <f t="shared" si="15"/>
        <v/>
      </c>
      <c r="J232" s="766" t="str">
        <f t="shared" si="15"/>
        <v/>
      </c>
      <c r="K232" s="766" t="str">
        <f t="shared" si="17"/>
        <v/>
      </c>
      <c r="L232" s="766" t="str">
        <f t="shared" si="17"/>
        <v/>
      </c>
      <c r="M232" s="766" t="str">
        <f t="shared" si="17"/>
        <v/>
      </c>
      <c r="N232" s="766" t="str">
        <f t="shared" si="17"/>
        <v/>
      </c>
      <c r="O232" s="766" t="str">
        <f t="shared" si="17"/>
        <v/>
      </c>
      <c r="P232" s="767" t="str">
        <f t="shared" si="17"/>
        <v/>
      </c>
      <c r="Q232" s="773">
        <f t="shared" si="16"/>
        <v>0</v>
      </c>
      <c r="R232" s="2106"/>
      <c r="S232" s="1790"/>
      <c r="T232" s="1790" t="s">
        <v>408</v>
      </c>
      <c r="U232" s="1790"/>
      <c r="V232" s="1790"/>
      <c r="W232" s="1790"/>
      <c r="X232" s="1790"/>
      <c r="Y232" s="1790"/>
      <c r="Z232" s="1790"/>
      <c r="AA232" s="1790"/>
      <c r="AB232" s="1790"/>
      <c r="AC232" s="1790"/>
      <c r="AD232" s="1790"/>
      <c r="AE232" s="1790"/>
      <c r="AF232" s="1790"/>
      <c r="AG232" s="1790"/>
      <c r="AH232" s="2106"/>
      <c r="AI232" s="2106"/>
    </row>
    <row r="233" spans="2:35" s="758" customFormat="1" ht="21" customHeight="1" x14ac:dyDescent="0.3">
      <c r="B233" s="1745"/>
      <c r="C233" s="769" t="str">
        <f t="shared" si="15"/>
        <v/>
      </c>
      <c r="D233" s="774" t="str">
        <f t="shared" si="15"/>
        <v>Eólico</v>
      </c>
      <c r="E233" s="775">
        <f t="shared" si="15"/>
        <v>5.6268190000000002</v>
      </c>
      <c r="F233" s="775">
        <f t="shared" si="15"/>
        <v>5.1524080000000003</v>
      </c>
      <c r="G233" s="775">
        <f t="shared" si="15"/>
        <v>5.0404249999999999</v>
      </c>
      <c r="H233" s="775">
        <f t="shared" si="15"/>
        <v>4.2504430000000006</v>
      </c>
      <c r="I233" s="775">
        <f t="shared" si="15"/>
        <v>5.6636369999999996</v>
      </c>
      <c r="J233" s="775">
        <f t="shared" si="15"/>
        <v>5.3639510000000001</v>
      </c>
      <c r="K233" s="775">
        <f t="shared" si="17"/>
        <v>8.9571149999999999</v>
      </c>
      <c r="L233" s="775">
        <f t="shared" si="17"/>
        <v>7.5314019999999999</v>
      </c>
      <c r="M233" s="775">
        <f t="shared" si="17"/>
        <v>6.9391020000000001</v>
      </c>
      <c r="N233" s="775">
        <f t="shared" si="17"/>
        <v>4.6745359999999998</v>
      </c>
      <c r="O233" s="775">
        <f t="shared" si="17"/>
        <v>3.191427</v>
      </c>
      <c r="P233" s="776">
        <f t="shared" si="17"/>
        <v>3.2528670000000002</v>
      </c>
      <c r="Q233" s="777">
        <f t="shared" si="16"/>
        <v>65.644131999999999</v>
      </c>
      <c r="R233" s="2106"/>
      <c r="S233" s="1790"/>
      <c r="T233" s="1790" t="s">
        <v>409</v>
      </c>
      <c r="U233" s="1790"/>
      <c r="V233" s="1790"/>
      <c r="W233" s="1790"/>
      <c r="X233" s="1790"/>
      <c r="Y233" s="1790"/>
      <c r="Z233" s="1790"/>
      <c r="AA233" s="1790"/>
      <c r="AB233" s="1790"/>
      <c r="AC233" s="1790"/>
      <c r="AD233" s="1790"/>
      <c r="AE233" s="1790"/>
      <c r="AF233" s="1790"/>
      <c r="AG233" s="1790"/>
      <c r="AH233" s="2106"/>
      <c r="AI233" s="2106"/>
    </row>
    <row r="234" spans="2:35" s="758" customFormat="1" ht="21" customHeight="1" x14ac:dyDescent="0.3">
      <c r="B234" s="1744">
        <f>+B230+1</f>
        <v>58</v>
      </c>
      <c r="C234" s="778" t="str">
        <f t="shared" si="15"/>
        <v>GR Taruca S.A.C.</v>
      </c>
      <c r="D234" s="765" t="str">
        <f t="shared" si="15"/>
        <v>Hidráulico</v>
      </c>
      <c r="E234" s="779" t="str">
        <f t="shared" si="15"/>
        <v/>
      </c>
      <c r="F234" s="779" t="str">
        <f t="shared" si="15"/>
        <v/>
      </c>
      <c r="G234" s="779" t="str">
        <f t="shared" si="15"/>
        <v/>
      </c>
      <c r="H234" s="779" t="str">
        <f t="shared" si="15"/>
        <v/>
      </c>
      <c r="I234" s="779" t="str">
        <f t="shared" si="15"/>
        <v/>
      </c>
      <c r="J234" s="779" t="str">
        <f t="shared" si="15"/>
        <v/>
      </c>
      <c r="K234" s="779" t="str">
        <f t="shared" si="17"/>
        <v/>
      </c>
      <c r="L234" s="779" t="str">
        <f t="shared" si="17"/>
        <v/>
      </c>
      <c r="M234" s="779" t="str">
        <f t="shared" si="17"/>
        <v/>
      </c>
      <c r="N234" s="779" t="str">
        <f t="shared" si="17"/>
        <v/>
      </c>
      <c r="O234" s="779" t="str">
        <f t="shared" si="17"/>
        <v/>
      </c>
      <c r="P234" s="780" t="str">
        <f t="shared" si="17"/>
        <v/>
      </c>
      <c r="Q234" s="781">
        <f t="shared" si="16"/>
        <v>0</v>
      </c>
      <c r="R234" s="2106"/>
      <c r="S234" s="1790"/>
      <c r="T234" s="1790" t="s">
        <v>410</v>
      </c>
      <c r="U234" s="1790">
        <v>5.6268190000000002</v>
      </c>
      <c r="V234" s="1790">
        <v>5.1524080000000003</v>
      </c>
      <c r="W234" s="1790">
        <v>5.0404249999999999</v>
      </c>
      <c r="X234" s="1790">
        <v>4.2504430000000006</v>
      </c>
      <c r="Y234" s="1790">
        <v>5.6636369999999996</v>
      </c>
      <c r="Z234" s="1790">
        <v>5.3639510000000001</v>
      </c>
      <c r="AA234" s="1790">
        <v>8.9571149999999999</v>
      </c>
      <c r="AB234" s="1790">
        <v>7.5314019999999999</v>
      </c>
      <c r="AC234" s="1790">
        <v>6.9391020000000001</v>
      </c>
      <c r="AD234" s="1790">
        <v>4.6745359999999998</v>
      </c>
      <c r="AE234" s="1790">
        <v>3.191427</v>
      </c>
      <c r="AF234" s="1790">
        <v>3.2528670000000002</v>
      </c>
      <c r="AG234" s="1790">
        <v>65.644131999999999</v>
      </c>
      <c r="AH234" s="2106"/>
      <c r="AI234" s="2106"/>
    </row>
    <row r="235" spans="2:35" s="758" customFormat="1" ht="21" customHeight="1" x14ac:dyDescent="0.3">
      <c r="B235" s="1745"/>
      <c r="C235" s="769" t="str">
        <f t="shared" si="15"/>
        <v/>
      </c>
      <c r="D235" s="770" t="str">
        <f t="shared" si="15"/>
        <v>Térmico</v>
      </c>
      <c r="E235" s="766" t="str">
        <f t="shared" si="15"/>
        <v/>
      </c>
      <c r="F235" s="766" t="str">
        <f t="shared" si="15"/>
        <v/>
      </c>
      <c r="G235" s="766" t="str">
        <f t="shared" si="15"/>
        <v/>
      </c>
      <c r="H235" s="766" t="str">
        <f t="shared" si="15"/>
        <v/>
      </c>
      <c r="I235" s="766" t="str">
        <f t="shared" si="15"/>
        <v/>
      </c>
      <c r="J235" s="766" t="str">
        <f t="shared" si="15"/>
        <v/>
      </c>
      <c r="K235" s="766" t="str">
        <f t="shared" si="17"/>
        <v/>
      </c>
      <c r="L235" s="766" t="str">
        <f t="shared" si="17"/>
        <v/>
      </c>
      <c r="M235" s="766" t="str">
        <f t="shared" si="17"/>
        <v/>
      </c>
      <c r="N235" s="766" t="str">
        <f t="shared" si="17"/>
        <v/>
      </c>
      <c r="O235" s="766" t="str">
        <f t="shared" si="17"/>
        <v/>
      </c>
      <c r="P235" s="767" t="str">
        <f t="shared" si="17"/>
        <v/>
      </c>
      <c r="Q235" s="768">
        <f t="shared" si="16"/>
        <v>0</v>
      </c>
      <c r="R235" s="2106"/>
      <c r="S235" s="1790" t="s">
        <v>128</v>
      </c>
      <c r="T235" s="1790" t="s">
        <v>407</v>
      </c>
      <c r="U235" s="1790"/>
      <c r="V235" s="1790"/>
      <c r="W235" s="1790"/>
      <c r="X235" s="1790"/>
      <c r="Y235" s="1790"/>
      <c r="Z235" s="1790"/>
      <c r="AA235" s="1790"/>
      <c r="AB235" s="1790"/>
      <c r="AC235" s="1790"/>
      <c r="AD235" s="1790"/>
      <c r="AE235" s="1790"/>
      <c r="AF235" s="1790"/>
      <c r="AG235" s="1790"/>
      <c r="AH235" s="2106"/>
      <c r="AI235" s="2106"/>
    </row>
    <row r="236" spans="2:35" s="758" customFormat="1" ht="21" customHeight="1" x14ac:dyDescent="0.3">
      <c r="B236" s="1745"/>
      <c r="C236" s="769" t="str">
        <f t="shared" si="15"/>
        <v/>
      </c>
      <c r="D236" s="772" t="str">
        <f t="shared" si="15"/>
        <v>Solar</v>
      </c>
      <c r="E236" s="766" t="str">
        <f t="shared" si="15"/>
        <v/>
      </c>
      <c r="F236" s="766" t="str">
        <f t="shared" si="15"/>
        <v/>
      </c>
      <c r="G236" s="766" t="str">
        <f t="shared" si="15"/>
        <v/>
      </c>
      <c r="H236" s="766" t="str">
        <f t="shared" si="15"/>
        <v/>
      </c>
      <c r="I236" s="766" t="str">
        <f t="shared" si="15"/>
        <v/>
      </c>
      <c r="J236" s="766" t="str">
        <f t="shared" si="15"/>
        <v/>
      </c>
      <c r="K236" s="766" t="str">
        <f t="shared" si="17"/>
        <v/>
      </c>
      <c r="L236" s="766" t="str">
        <f t="shared" si="17"/>
        <v/>
      </c>
      <c r="M236" s="766" t="str">
        <f t="shared" si="17"/>
        <v/>
      </c>
      <c r="N236" s="766" t="str">
        <f t="shared" si="17"/>
        <v/>
      </c>
      <c r="O236" s="766" t="str">
        <f t="shared" si="17"/>
        <v/>
      </c>
      <c r="P236" s="767" t="str">
        <f t="shared" si="17"/>
        <v/>
      </c>
      <c r="Q236" s="773">
        <f t="shared" si="16"/>
        <v>0</v>
      </c>
      <c r="R236" s="2106"/>
      <c r="S236" s="1790"/>
      <c r="T236" s="1790" t="s">
        <v>408</v>
      </c>
      <c r="U236" s="1790"/>
      <c r="V236" s="1790"/>
      <c r="W236" s="1790"/>
      <c r="X236" s="1790"/>
      <c r="Y236" s="1790"/>
      <c r="Z236" s="1790"/>
      <c r="AA236" s="1790"/>
      <c r="AB236" s="1790"/>
      <c r="AC236" s="1790"/>
      <c r="AD236" s="1790"/>
      <c r="AE236" s="1790"/>
      <c r="AF236" s="1790"/>
      <c r="AG236" s="1790"/>
      <c r="AH236" s="2106"/>
      <c r="AI236" s="2106"/>
    </row>
    <row r="237" spans="2:35" s="758" customFormat="1" ht="21" customHeight="1" x14ac:dyDescent="0.3">
      <c r="B237" s="1745"/>
      <c r="C237" s="769" t="str">
        <f t="shared" si="15"/>
        <v/>
      </c>
      <c r="D237" s="774" t="str">
        <f t="shared" si="15"/>
        <v>Eólico</v>
      </c>
      <c r="E237" s="775">
        <f t="shared" si="15"/>
        <v>6.7099950000000002</v>
      </c>
      <c r="F237" s="775">
        <f t="shared" si="15"/>
        <v>6.3261070000000004</v>
      </c>
      <c r="G237" s="775">
        <f t="shared" si="15"/>
        <v>6.2008380000000001</v>
      </c>
      <c r="H237" s="775">
        <f t="shared" si="15"/>
        <v>5.6251229999999994</v>
      </c>
      <c r="I237" s="775">
        <f t="shared" si="15"/>
        <v>7.4506600000000001</v>
      </c>
      <c r="J237" s="775">
        <f t="shared" si="15"/>
        <v>7.0693760000000001</v>
      </c>
      <c r="K237" s="775">
        <f t="shared" si="17"/>
        <v>10.678146</v>
      </c>
      <c r="L237" s="775">
        <f t="shared" si="17"/>
        <v>8.9415069999999996</v>
      </c>
      <c r="M237" s="775">
        <f t="shared" si="17"/>
        <v>8.5014580000000013</v>
      </c>
      <c r="N237" s="775">
        <f t="shared" si="17"/>
        <v>6.7640609999999999</v>
      </c>
      <c r="O237" s="775">
        <f t="shared" si="17"/>
        <v>3.7236959999999999</v>
      </c>
      <c r="P237" s="776">
        <f t="shared" si="17"/>
        <v>4.4036999999999997</v>
      </c>
      <c r="Q237" s="777">
        <f t="shared" si="16"/>
        <v>82.394666999999998</v>
      </c>
      <c r="R237" s="2106"/>
      <c r="S237" s="1790"/>
      <c r="T237" s="1790" t="s">
        <v>409</v>
      </c>
      <c r="U237" s="1790"/>
      <c r="V237" s="1790"/>
      <c r="W237" s="1790"/>
      <c r="X237" s="1790"/>
      <c r="Y237" s="1790"/>
      <c r="Z237" s="1790"/>
      <c r="AA237" s="1790"/>
      <c r="AB237" s="1790"/>
      <c r="AC237" s="1790"/>
      <c r="AD237" s="1790"/>
      <c r="AE237" s="1790"/>
      <c r="AF237" s="1790"/>
      <c r="AG237" s="1790"/>
      <c r="AH237" s="2106"/>
      <c r="AI237" s="2106"/>
    </row>
    <row r="238" spans="2:35" s="758" customFormat="1" ht="21" customHeight="1" x14ac:dyDescent="0.3">
      <c r="B238" s="1744">
        <f>+B234+1</f>
        <v>59</v>
      </c>
      <c r="C238" s="778" t="str">
        <f t="shared" si="15"/>
        <v>Hidrandina S.A.</v>
      </c>
      <c r="D238" s="765" t="str">
        <f t="shared" si="15"/>
        <v>Hidráulico</v>
      </c>
      <c r="E238" s="779">
        <f t="shared" si="15"/>
        <v>3.5069170000000001</v>
      </c>
      <c r="F238" s="779">
        <f t="shared" si="15"/>
        <v>3.373599</v>
      </c>
      <c r="G238" s="779">
        <f t="shared" si="15"/>
        <v>3.7363029999999999</v>
      </c>
      <c r="H238" s="779">
        <f t="shared" si="15"/>
        <v>3.3603730000000005</v>
      </c>
      <c r="I238" s="779">
        <f t="shared" si="15"/>
        <v>3.4668260000000002</v>
      </c>
      <c r="J238" s="779">
        <f t="shared" si="15"/>
        <v>2.9051009999999997</v>
      </c>
      <c r="K238" s="779">
        <f t="shared" si="17"/>
        <v>2.5122629999999999</v>
      </c>
      <c r="L238" s="779">
        <f t="shared" si="17"/>
        <v>2.0539320000000001</v>
      </c>
      <c r="M238" s="779">
        <f t="shared" si="17"/>
        <v>2.6213829999999998</v>
      </c>
      <c r="N238" s="779">
        <f t="shared" si="17"/>
        <v>2.7222239999999998</v>
      </c>
      <c r="O238" s="779">
        <f t="shared" si="17"/>
        <v>3.1812529999999994</v>
      </c>
      <c r="P238" s="780">
        <f t="shared" si="17"/>
        <v>3.5466500000000001</v>
      </c>
      <c r="Q238" s="781">
        <f t="shared" si="16"/>
        <v>36.986823999999999</v>
      </c>
      <c r="R238" s="2106"/>
      <c r="S238" s="1790"/>
      <c r="T238" s="1790" t="s">
        <v>410</v>
      </c>
      <c r="U238" s="1790">
        <v>6.7099950000000002</v>
      </c>
      <c r="V238" s="1790">
        <v>6.3261070000000004</v>
      </c>
      <c r="W238" s="1790">
        <v>6.2008380000000001</v>
      </c>
      <c r="X238" s="1790">
        <v>5.6251229999999994</v>
      </c>
      <c r="Y238" s="1790">
        <v>7.4506600000000001</v>
      </c>
      <c r="Z238" s="1790">
        <v>7.0693760000000001</v>
      </c>
      <c r="AA238" s="1790">
        <v>10.678146</v>
      </c>
      <c r="AB238" s="1790">
        <v>8.9415069999999996</v>
      </c>
      <c r="AC238" s="1790">
        <v>8.5014580000000013</v>
      </c>
      <c r="AD238" s="1790">
        <v>6.7640609999999999</v>
      </c>
      <c r="AE238" s="1790">
        <v>3.7236959999999999</v>
      </c>
      <c r="AF238" s="1790">
        <v>4.4036999999999997</v>
      </c>
      <c r="AG238" s="1790">
        <v>82.394666999999998</v>
      </c>
      <c r="AH238" s="2106"/>
      <c r="AI238" s="2106"/>
    </row>
    <row r="239" spans="2:35" s="758" customFormat="1" ht="21" customHeight="1" x14ac:dyDescent="0.3">
      <c r="B239" s="1745"/>
      <c r="C239" s="769" t="str">
        <f t="shared" si="15"/>
        <v/>
      </c>
      <c r="D239" s="770" t="str">
        <f t="shared" si="15"/>
        <v>Térmico</v>
      </c>
      <c r="E239" s="766">
        <f t="shared" si="15"/>
        <v>5.3874999999999992E-2</v>
      </c>
      <c r="F239" s="766">
        <f t="shared" si="15"/>
        <v>0.16420999999999999</v>
      </c>
      <c r="G239" s="766">
        <f t="shared" si="15"/>
        <v>0.14788499999999999</v>
      </c>
      <c r="H239" s="766">
        <f t="shared" si="15"/>
        <v>0.20607200000000001</v>
      </c>
      <c r="I239" s="766">
        <f t="shared" si="15"/>
        <v>1.2236610000000001</v>
      </c>
      <c r="J239" s="766">
        <f t="shared" si="15"/>
        <v>3.1176399999999997</v>
      </c>
      <c r="K239" s="766">
        <f t="shared" si="17"/>
        <v>3.4216660000000005</v>
      </c>
      <c r="L239" s="766">
        <f t="shared" si="17"/>
        <v>1.4745550000000001</v>
      </c>
      <c r="M239" s="766">
        <f t="shared" si="17"/>
        <v>2.3297180000000002</v>
      </c>
      <c r="N239" s="766">
        <f t="shared" si="17"/>
        <v>3.8453740000000001</v>
      </c>
      <c r="O239" s="766">
        <f t="shared" si="17"/>
        <v>3.8276430000000001</v>
      </c>
      <c r="P239" s="767">
        <f t="shared" si="17"/>
        <v>3.0910899999999999</v>
      </c>
      <c r="Q239" s="768">
        <f t="shared" si="16"/>
        <v>22.903389000000001</v>
      </c>
      <c r="R239" s="2106"/>
      <c r="S239" s="1790" t="s">
        <v>130</v>
      </c>
      <c r="T239" s="1790" t="s">
        <v>407</v>
      </c>
      <c r="U239" s="1790">
        <v>3.5069170000000001</v>
      </c>
      <c r="V239" s="1790">
        <v>3.373599</v>
      </c>
      <c r="W239" s="1790">
        <v>3.7363029999999999</v>
      </c>
      <c r="X239" s="1790">
        <v>3.3603730000000005</v>
      </c>
      <c r="Y239" s="1790">
        <v>3.4668260000000002</v>
      </c>
      <c r="Z239" s="1790">
        <v>2.9051009999999997</v>
      </c>
      <c r="AA239" s="1790">
        <v>2.5122629999999999</v>
      </c>
      <c r="AB239" s="1790">
        <v>2.0539320000000001</v>
      </c>
      <c r="AC239" s="1790">
        <v>2.6213829999999998</v>
      </c>
      <c r="AD239" s="1790">
        <v>2.7222239999999998</v>
      </c>
      <c r="AE239" s="1790">
        <v>3.1812529999999994</v>
      </c>
      <c r="AF239" s="1790">
        <v>3.5466500000000001</v>
      </c>
      <c r="AG239" s="1790">
        <v>36.986823999999999</v>
      </c>
      <c r="AH239" s="2106"/>
      <c r="AI239" s="2106"/>
    </row>
    <row r="240" spans="2:35" s="758" customFormat="1" ht="21" customHeight="1" x14ac:dyDescent="0.3">
      <c r="B240" s="1745"/>
      <c r="C240" s="769" t="str">
        <f t="shared" si="15"/>
        <v/>
      </c>
      <c r="D240" s="772" t="str">
        <f t="shared" si="15"/>
        <v>Solar</v>
      </c>
      <c r="E240" s="766" t="str">
        <f t="shared" si="15"/>
        <v/>
      </c>
      <c r="F240" s="766" t="str">
        <f t="shared" si="15"/>
        <v/>
      </c>
      <c r="G240" s="766" t="str">
        <f t="shared" si="15"/>
        <v/>
      </c>
      <c r="H240" s="766" t="str">
        <f t="shared" si="15"/>
        <v/>
      </c>
      <c r="I240" s="766" t="str">
        <f t="shared" si="15"/>
        <v/>
      </c>
      <c r="J240" s="766" t="str">
        <f t="shared" si="15"/>
        <v/>
      </c>
      <c r="K240" s="766" t="str">
        <f t="shared" si="17"/>
        <v/>
      </c>
      <c r="L240" s="766" t="str">
        <f t="shared" si="17"/>
        <v/>
      </c>
      <c r="M240" s="766" t="str">
        <f t="shared" si="17"/>
        <v/>
      </c>
      <c r="N240" s="766" t="str">
        <f t="shared" si="17"/>
        <v/>
      </c>
      <c r="O240" s="766" t="str">
        <f t="shared" si="17"/>
        <v/>
      </c>
      <c r="P240" s="767" t="str">
        <f t="shared" si="17"/>
        <v/>
      </c>
      <c r="Q240" s="773">
        <f t="shared" si="16"/>
        <v>0</v>
      </c>
      <c r="R240" s="2106"/>
      <c r="S240" s="1790"/>
      <c r="T240" s="1790" t="s">
        <v>408</v>
      </c>
      <c r="U240" s="1790">
        <v>5.3874999999999992E-2</v>
      </c>
      <c r="V240" s="1790">
        <v>0.16420999999999999</v>
      </c>
      <c r="W240" s="1790">
        <v>0.14788499999999999</v>
      </c>
      <c r="X240" s="1790">
        <v>0.20607200000000001</v>
      </c>
      <c r="Y240" s="1790">
        <v>1.2236610000000001</v>
      </c>
      <c r="Z240" s="1790">
        <v>3.1176399999999997</v>
      </c>
      <c r="AA240" s="1790">
        <v>3.4216660000000005</v>
      </c>
      <c r="AB240" s="1790">
        <v>1.4745550000000001</v>
      </c>
      <c r="AC240" s="1790">
        <v>2.3297180000000002</v>
      </c>
      <c r="AD240" s="1790">
        <v>3.8453740000000001</v>
      </c>
      <c r="AE240" s="1790">
        <v>3.8276430000000001</v>
      </c>
      <c r="AF240" s="1790">
        <v>3.0910899999999999</v>
      </c>
      <c r="AG240" s="1790">
        <v>22.903389000000001</v>
      </c>
      <c r="AH240" s="2106"/>
      <c r="AI240" s="2106"/>
    </row>
    <row r="241" spans="2:35" s="758" customFormat="1" ht="21" customHeight="1" x14ac:dyDescent="0.3">
      <c r="B241" s="1745"/>
      <c r="C241" s="769" t="str">
        <f t="shared" si="15"/>
        <v/>
      </c>
      <c r="D241" s="774" t="str">
        <f t="shared" si="15"/>
        <v>Eólico</v>
      </c>
      <c r="E241" s="775" t="str">
        <f t="shared" si="15"/>
        <v/>
      </c>
      <c r="F241" s="775" t="str">
        <f t="shared" si="15"/>
        <v/>
      </c>
      <c r="G241" s="775" t="str">
        <f t="shared" si="15"/>
        <v/>
      </c>
      <c r="H241" s="775" t="str">
        <f t="shared" si="15"/>
        <v/>
      </c>
      <c r="I241" s="775" t="str">
        <f t="shared" si="15"/>
        <v/>
      </c>
      <c r="J241" s="775" t="str">
        <f t="shared" si="15"/>
        <v/>
      </c>
      <c r="K241" s="775" t="str">
        <f t="shared" si="17"/>
        <v/>
      </c>
      <c r="L241" s="775" t="str">
        <f t="shared" si="17"/>
        <v/>
      </c>
      <c r="M241" s="775" t="str">
        <f t="shared" si="17"/>
        <v/>
      </c>
      <c r="N241" s="775" t="str">
        <f t="shared" si="17"/>
        <v/>
      </c>
      <c r="O241" s="775" t="str">
        <f t="shared" si="17"/>
        <v/>
      </c>
      <c r="P241" s="776" t="str">
        <f t="shared" si="17"/>
        <v/>
      </c>
      <c r="Q241" s="777">
        <f t="shared" si="16"/>
        <v>0</v>
      </c>
      <c r="R241" s="2106"/>
      <c r="S241" s="1790"/>
      <c r="T241" s="1790" t="s">
        <v>409</v>
      </c>
      <c r="U241" s="1790"/>
      <c r="V241" s="1790"/>
      <c r="W241" s="1790"/>
      <c r="X241" s="1790"/>
      <c r="Y241" s="1790"/>
      <c r="Z241" s="1790"/>
      <c r="AA241" s="1790"/>
      <c r="AB241" s="1790"/>
      <c r="AC241" s="1790"/>
      <c r="AD241" s="1790"/>
      <c r="AE241" s="1790"/>
      <c r="AF241" s="1790"/>
      <c r="AG241" s="1790"/>
      <c r="AH241" s="2106"/>
      <c r="AI241" s="2106"/>
    </row>
    <row r="242" spans="2:35" s="758" customFormat="1" ht="21" customHeight="1" x14ac:dyDescent="0.3">
      <c r="B242" s="1744">
        <f>+B238+1</f>
        <v>60</v>
      </c>
      <c r="C242" s="778" t="str">
        <f t="shared" si="15"/>
        <v>Hidrocañete S.A.</v>
      </c>
      <c r="D242" s="765" t="str">
        <f t="shared" si="15"/>
        <v>Hidráulico</v>
      </c>
      <c r="E242" s="779">
        <f t="shared" si="15"/>
        <v>2.4731999999999998</v>
      </c>
      <c r="F242" s="779">
        <f t="shared" si="15"/>
        <v>2.3715999999999999</v>
      </c>
      <c r="G242" s="779">
        <f t="shared" si="15"/>
        <v>2.3931</v>
      </c>
      <c r="H242" s="779">
        <f t="shared" si="15"/>
        <v>2.4508000000000001</v>
      </c>
      <c r="I242" s="779">
        <f t="shared" si="15"/>
        <v>2.1181000000000001</v>
      </c>
      <c r="J242" s="779">
        <f t="shared" si="15"/>
        <v>1.8215999999999999</v>
      </c>
      <c r="K242" s="779">
        <f t="shared" si="17"/>
        <v>2.5086999999999997</v>
      </c>
      <c r="L242" s="779">
        <f t="shared" si="17"/>
        <v>2.4401999999999999</v>
      </c>
      <c r="M242" s="779">
        <f t="shared" si="17"/>
        <v>2.3888000000000003</v>
      </c>
      <c r="N242" s="779">
        <f t="shared" si="17"/>
        <v>2.4843000000000002</v>
      </c>
      <c r="O242" s="779">
        <f t="shared" si="17"/>
        <v>1.8925000000000001</v>
      </c>
      <c r="P242" s="780">
        <f t="shared" si="17"/>
        <v>2.5733999999999999</v>
      </c>
      <c r="Q242" s="781">
        <f t="shared" si="16"/>
        <v>27.9163</v>
      </c>
      <c r="R242" s="2106"/>
      <c r="S242" s="1790"/>
      <c r="T242" s="1790" t="s">
        <v>410</v>
      </c>
      <c r="U242" s="1790"/>
      <c r="V242" s="1790"/>
      <c r="W242" s="1790"/>
      <c r="X242" s="1790"/>
      <c r="Y242" s="1790"/>
      <c r="Z242" s="1790"/>
      <c r="AA242" s="1790"/>
      <c r="AB242" s="1790"/>
      <c r="AC242" s="1790"/>
      <c r="AD242" s="1790"/>
      <c r="AE242" s="1790"/>
      <c r="AF242" s="1790"/>
      <c r="AG242" s="1790"/>
      <c r="AH242" s="2106"/>
      <c r="AI242" s="2106"/>
    </row>
    <row r="243" spans="2:35" s="758" customFormat="1" ht="21" customHeight="1" x14ac:dyDescent="0.3">
      <c r="B243" s="1745"/>
      <c r="C243" s="769" t="str">
        <f t="shared" si="15"/>
        <v/>
      </c>
      <c r="D243" s="770" t="str">
        <f t="shared" si="15"/>
        <v>Térmico</v>
      </c>
      <c r="E243" s="766" t="str">
        <f t="shared" si="15"/>
        <v/>
      </c>
      <c r="F243" s="766" t="str">
        <f t="shared" si="15"/>
        <v/>
      </c>
      <c r="G243" s="766" t="str">
        <f t="shared" si="15"/>
        <v/>
      </c>
      <c r="H243" s="766" t="str">
        <f t="shared" si="15"/>
        <v/>
      </c>
      <c r="I243" s="766" t="str">
        <f t="shared" si="15"/>
        <v/>
      </c>
      <c r="J243" s="766" t="str">
        <f t="shared" si="15"/>
        <v/>
      </c>
      <c r="K243" s="766" t="str">
        <f t="shared" si="17"/>
        <v/>
      </c>
      <c r="L243" s="766" t="str">
        <f t="shared" si="17"/>
        <v/>
      </c>
      <c r="M243" s="766" t="str">
        <f t="shared" si="17"/>
        <v/>
      </c>
      <c r="N243" s="766" t="str">
        <f t="shared" si="17"/>
        <v/>
      </c>
      <c r="O243" s="766" t="str">
        <f t="shared" si="17"/>
        <v/>
      </c>
      <c r="P243" s="767" t="str">
        <f t="shared" si="17"/>
        <v/>
      </c>
      <c r="Q243" s="768">
        <f t="shared" si="16"/>
        <v>0</v>
      </c>
      <c r="R243" s="2106"/>
      <c r="S243" s="1790" t="s">
        <v>132</v>
      </c>
      <c r="T243" s="1790" t="s">
        <v>407</v>
      </c>
      <c r="U243" s="1790">
        <v>2.4731999999999998</v>
      </c>
      <c r="V243" s="1790">
        <v>2.3715999999999999</v>
      </c>
      <c r="W243" s="1790">
        <v>2.3931</v>
      </c>
      <c r="X243" s="1790">
        <v>2.4508000000000001</v>
      </c>
      <c r="Y243" s="1790">
        <v>2.1181000000000001</v>
      </c>
      <c r="Z243" s="1790">
        <v>1.8215999999999999</v>
      </c>
      <c r="AA243" s="1790">
        <v>2.5086999999999997</v>
      </c>
      <c r="AB243" s="1790">
        <v>2.4401999999999999</v>
      </c>
      <c r="AC243" s="1790">
        <v>2.3888000000000003</v>
      </c>
      <c r="AD243" s="1790">
        <v>2.4843000000000002</v>
      </c>
      <c r="AE243" s="1790">
        <v>1.8925000000000001</v>
      </c>
      <c r="AF243" s="1790">
        <v>2.5733999999999999</v>
      </c>
      <c r="AG243" s="1790">
        <v>27.9163</v>
      </c>
      <c r="AH243" s="2106"/>
      <c r="AI243" s="2106"/>
    </row>
    <row r="244" spans="2:35" s="758" customFormat="1" ht="21" customHeight="1" x14ac:dyDescent="0.3">
      <c r="B244" s="1745"/>
      <c r="C244" s="769" t="str">
        <f t="shared" si="15"/>
        <v/>
      </c>
      <c r="D244" s="772" t="str">
        <f t="shared" si="15"/>
        <v>Solar</v>
      </c>
      <c r="E244" s="766" t="str">
        <f t="shared" si="15"/>
        <v/>
      </c>
      <c r="F244" s="766" t="str">
        <f t="shared" si="15"/>
        <v/>
      </c>
      <c r="G244" s="766" t="str">
        <f t="shared" si="15"/>
        <v/>
      </c>
      <c r="H244" s="766" t="str">
        <f t="shared" ref="H244:M294" si="18">IF(X245="","",X245)</f>
        <v/>
      </c>
      <c r="I244" s="766" t="str">
        <f t="shared" si="18"/>
        <v/>
      </c>
      <c r="J244" s="766" t="str">
        <f t="shared" si="18"/>
        <v/>
      </c>
      <c r="K244" s="766" t="str">
        <f t="shared" si="17"/>
        <v/>
      </c>
      <c r="L244" s="766" t="str">
        <f t="shared" si="17"/>
        <v/>
      </c>
      <c r="M244" s="766" t="str">
        <f t="shared" si="17"/>
        <v/>
      </c>
      <c r="N244" s="766" t="str">
        <f t="shared" si="17"/>
        <v/>
      </c>
      <c r="O244" s="766" t="str">
        <f t="shared" si="17"/>
        <v/>
      </c>
      <c r="P244" s="767" t="str">
        <f t="shared" si="17"/>
        <v/>
      </c>
      <c r="Q244" s="773">
        <f t="shared" si="16"/>
        <v>0</v>
      </c>
      <c r="R244" s="2106"/>
      <c r="S244" s="1790"/>
      <c r="T244" s="1790" t="s">
        <v>408</v>
      </c>
      <c r="U244" s="1790"/>
      <c r="V244" s="1790"/>
      <c r="W244" s="1790"/>
      <c r="X244" s="1790"/>
      <c r="Y244" s="1790"/>
      <c r="Z244" s="1790"/>
      <c r="AA244" s="1790"/>
      <c r="AB244" s="1790"/>
      <c r="AC244" s="1790"/>
      <c r="AD244" s="1790"/>
      <c r="AE244" s="1790"/>
      <c r="AF244" s="1790"/>
      <c r="AG244" s="1790"/>
      <c r="AH244" s="2106"/>
      <c r="AI244" s="2106"/>
    </row>
    <row r="245" spans="2:35" s="758" customFormat="1" ht="21" customHeight="1" x14ac:dyDescent="0.3">
      <c r="B245" s="1745"/>
      <c r="C245" s="769" t="str">
        <f t="shared" ref="C245:G295" si="19">IF(S246="","",S246)</f>
        <v/>
      </c>
      <c r="D245" s="774" t="str">
        <f t="shared" si="19"/>
        <v>Eólico</v>
      </c>
      <c r="E245" s="775" t="str">
        <f t="shared" si="19"/>
        <v/>
      </c>
      <c r="F245" s="775" t="str">
        <f t="shared" si="19"/>
        <v/>
      </c>
      <c r="G245" s="775" t="str">
        <f t="shared" si="19"/>
        <v/>
      </c>
      <c r="H245" s="775" t="str">
        <f t="shared" si="18"/>
        <v/>
      </c>
      <c r="I245" s="775" t="str">
        <f t="shared" si="18"/>
        <v/>
      </c>
      <c r="J245" s="775" t="str">
        <f t="shared" si="18"/>
        <v/>
      </c>
      <c r="K245" s="775" t="str">
        <f t="shared" si="17"/>
        <v/>
      </c>
      <c r="L245" s="775" t="str">
        <f t="shared" si="17"/>
        <v/>
      </c>
      <c r="M245" s="775" t="str">
        <f t="shared" si="17"/>
        <v/>
      </c>
      <c r="N245" s="775" t="str">
        <f t="shared" si="17"/>
        <v/>
      </c>
      <c r="O245" s="775" t="str">
        <f t="shared" si="17"/>
        <v/>
      </c>
      <c r="P245" s="776" t="str">
        <f t="shared" si="17"/>
        <v/>
      </c>
      <c r="Q245" s="777">
        <f t="shared" si="16"/>
        <v>0</v>
      </c>
      <c r="R245" s="2106"/>
      <c r="S245" s="1790"/>
      <c r="T245" s="1790" t="s">
        <v>409</v>
      </c>
      <c r="U245" s="1790"/>
      <c r="V245" s="1790"/>
      <c r="W245" s="1790"/>
      <c r="X245" s="1790"/>
      <c r="Y245" s="1790"/>
      <c r="Z245" s="1790"/>
      <c r="AA245" s="1790"/>
      <c r="AB245" s="1790"/>
      <c r="AC245" s="1790"/>
      <c r="AD245" s="1790"/>
      <c r="AE245" s="1790"/>
      <c r="AF245" s="1790"/>
      <c r="AG245" s="1790"/>
      <c r="AH245" s="2106"/>
      <c r="AI245" s="2106"/>
    </row>
    <row r="246" spans="2:35" s="758" customFormat="1" ht="21" customHeight="1" x14ac:dyDescent="0.3">
      <c r="B246" s="1744">
        <f>+B242+1</f>
        <v>61</v>
      </c>
      <c r="C246" s="778" t="str">
        <f t="shared" si="19"/>
        <v>Hidroeléctrica Huanchor S.A.C.</v>
      </c>
      <c r="D246" s="765" t="str">
        <f t="shared" si="19"/>
        <v>Hidráulico</v>
      </c>
      <c r="E246" s="779">
        <f t="shared" si="19"/>
        <v>13.301483000000001</v>
      </c>
      <c r="F246" s="779">
        <f t="shared" si="19"/>
        <v>12.630091999999999</v>
      </c>
      <c r="G246" s="779">
        <f t="shared" si="19"/>
        <v>13.426385</v>
      </c>
      <c r="H246" s="779">
        <f t="shared" si="18"/>
        <v>13.278468999999999</v>
      </c>
      <c r="I246" s="779">
        <f t="shared" si="18"/>
        <v>13.406419</v>
      </c>
      <c r="J246" s="779">
        <f t="shared" si="18"/>
        <v>12.847649000000001</v>
      </c>
      <c r="K246" s="779">
        <f t="shared" si="17"/>
        <v>13.101528</v>
      </c>
      <c r="L246" s="779">
        <f t="shared" si="17"/>
        <v>13.617698999999998</v>
      </c>
      <c r="M246" s="779">
        <f t="shared" si="17"/>
        <v>13.226796</v>
      </c>
      <c r="N246" s="779">
        <f t="shared" si="17"/>
        <v>13.332429000000001</v>
      </c>
      <c r="O246" s="779">
        <f t="shared" si="17"/>
        <v>12.33633</v>
      </c>
      <c r="P246" s="780">
        <f t="shared" si="17"/>
        <v>12.954398000000001</v>
      </c>
      <c r="Q246" s="781">
        <f t="shared" si="16"/>
        <v>157.459677</v>
      </c>
      <c r="R246" s="2106"/>
      <c r="S246" s="1790"/>
      <c r="T246" s="1790" t="s">
        <v>410</v>
      </c>
      <c r="U246" s="1790"/>
      <c r="V246" s="1790"/>
      <c r="W246" s="1790"/>
      <c r="X246" s="1790"/>
      <c r="Y246" s="1790"/>
      <c r="Z246" s="1790"/>
      <c r="AA246" s="1790"/>
      <c r="AB246" s="1790"/>
      <c r="AC246" s="1790"/>
      <c r="AD246" s="1790"/>
      <c r="AE246" s="1790"/>
      <c r="AF246" s="1790"/>
      <c r="AG246" s="1790"/>
      <c r="AH246" s="2106"/>
      <c r="AI246" s="2106"/>
    </row>
    <row r="247" spans="2:35" s="758" customFormat="1" ht="21" customHeight="1" x14ac:dyDescent="0.3">
      <c r="B247" s="1745"/>
      <c r="C247" s="769" t="str">
        <f t="shared" si="19"/>
        <v/>
      </c>
      <c r="D247" s="770" t="str">
        <f t="shared" si="19"/>
        <v>Térmico</v>
      </c>
      <c r="E247" s="766" t="str">
        <f t="shared" si="19"/>
        <v/>
      </c>
      <c r="F247" s="766" t="str">
        <f t="shared" si="19"/>
        <v/>
      </c>
      <c r="G247" s="766" t="str">
        <f t="shared" si="19"/>
        <v/>
      </c>
      <c r="H247" s="766" t="str">
        <f t="shared" si="18"/>
        <v/>
      </c>
      <c r="I247" s="766" t="str">
        <f t="shared" si="18"/>
        <v/>
      </c>
      <c r="J247" s="766" t="str">
        <f t="shared" si="18"/>
        <v/>
      </c>
      <c r="K247" s="766" t="str">
        <f t="shared" si="17"/>
        <v/>
      </c>
      <c r="L247" s="766" t="str">
        <f t="shared" si="17"/>
        <v/>
      </c>
      <c r="M247" s="766" t="str">
        <f t="shared" si="17"/>
        <v/>
      </c>
      <c r="N247" s="766" t="str">
        <f t="shared" si="17"/>
        <v/>
      </c>
      <c r="O247" s="766" t="str">
        <f t="shared" si="17"/>
        <v/>
      </c>
      <c r="P247" s="767" t="str">
        <f t="shared" si="17"/>
        <v/>
      </c>
      <c r="Q247" s="768">
        <f t="shared" si="16"/>
        <v>0</v>
      </c>
      <c r="R247" s="2106"/>
      <c r="S247" s="1790" t="s">
        <v>134</v>
      </c>
      <c r="T247" s="1790" t="s">
        <v>407</v>
      </c>
      <c r="U247" s="1790">
        <v>13.301483000000001</v>
      </c>
      <c r="V247" s="1790">
        <v>12.630091999999999</v>
      </c>
      <c r="W247" s="1790">
        <v>13.426385</v>
      </c>
      <c r="X247" s="1790">
        <v>13.278468999999999</v>
      </c>
      <c r="Y247" s="1790">
        <v>13.406419</v>
      </c>
      <c r="Z247" s="1790">
        <v>12.847649000000001</v>
      </c>
      <c r="AA247" s="1790">
        <v>13.101528</v>
      </c>
      <c r="AB247" s="1790">
        <v>13.617698999999998</v>
      </c>
      <c r="AC247" s="1790">
        <v>13.226796</v>
      </c>
      <c r="AD247" s="1790">
        <v>13.332429000000001</v>
      </c>
      <c r="AE247" s="1790">
        <v>12.33633</v>
      </c>
      <c r="AF247" s="1790">
        <v>12.954398000000001</v>
      </c>
      <c r="AG247" s="1790">
        <v>157.459677</v>
      </c>
      <c r="AH247" s="2106"/>
      <c r="AI247" s="2106"/>
    </row>
    <row r="248" spans="2:35" s="758" customFormat="1" ht="21" customHeight="1" x14ac:dyDescent="0.3">
      <c r="B248" s="1745"/>
      <c r="C248" s="769" t="str">
        <f t="shared" si="19"/>
        <v/>
      </c>
      <c r="D248" s="772" t="str">
        <f t="shared" si="19"/>
        <v>Solar</v>
      </c>
      <c r="E248" s="766" t="str">
        <f t="shared" si="19"/>
        <v/>
      </c>
      <c r="F248" s="766" t="str">
        <f t="shared" si="19"/>
        <v/>
      </c>
      <c r="G248" s="766" t="str">
        <f t="shared" si="19"/>
        <v/>
      </c>
      <c r="H248" s="766" t="str">
        <f t="shared" si="18"/>
        <v/>
      </c>
      <c r="I248" s="766" t="str">
        <f t="shared" si="18"/>
        <v/>
      </c>
      <c r="J248" s="766" t="str">
        <f t="shared" si="18"/>
        <v/>
      </c>
      <c r="K248" s="766" t="str">
        <f t="shared" si="17"/>
        <v/>
      </c>
      <c r="L248" s="766" t="str">
        <f t="shared" si="17"/>
        <v/>
      </c>
      <c r="M248" s="766" t="str">
        <f t="shared" si="17"/>
        <v/>
      </c>
      <c r="N248" s="766" t="str">
        <f t="shared" si="17"/>
        <v/>
      </c>
      <c r="O248" s="766" t="str">
        <f t="shared" si="17"/>
        <v/>
      </c>
      <c r="P248" s="767" t="str">
        <f t="shared" si="17"/>
        <v/>
      </c>
      <c r="Q248" s="773">
        <f t="shared" si="16"/>
        <v>0</v>
      </c>
      <c r="R248" s="2106"/>
      <c r="S248" s="1790"/>
      <c r="T248" s="1790" t="s">
        <v>408</v>
      </c>
      <c r="U248" s="1790"/>
      <c r="V248" s="1790"/>
      <c r="W248" s="1790"/>
      <c r="X248" s="1790"/>
      <c r="Y248" s="1790"/>
      <c r="Z248" s="1790"/>
      <c r="AA248" s="1790"/>
      <c r="AB248" s="1790"/>
      <c r="AC248" s="1790"/>
      <c r="AD248" s="1790"/>
      <c r="AE248" s="1790"/>
      <c r="AF248" s="1790"/>
      <c r="AG248" s="1790"/>
      <c r="AH248" s="2106"/>
      <c r="AI248" s="2106"/>
    </row>
    <row r="249" spans="2:35" s="758" customFormat="1" ht="21" customHeight="1" x14ac:dyDescent="0.3">
      <c r="B249" s="1745"/>
      <c r="C249" s="769" t="str">
        <f t="shared" si="19"/>
        <v/>
      </c>
      <c r="D249" s="774" t="str">
        <f t="shared" si="19"/>
        <v>Eólico</v>
      </c>
      <c r="E249" s="775" t="str">
        <f t="shared" si="19"/>
        <v/>
      </c>
      <c r="F249" s="775" t="str">
        <f t="shared" si="19"/>
        <v/>
      </c>
      <c r="G249" s="775" t="str">
        <f t="shared" si="19"/>
        <v/>
      </c>
      <c r="H249" s="775" t="str">
        <f t="shared" si="18"/>
        <v/>
      </c>
      <c r="I249" s="775" t="str">
        <f t="shared" si="18"/>
        <v/>
      </c>
      <c r="J249" s="775" t="str">
        <f t="shared" si="18"/>
        <v/>
      </c>
      <c r="K249" s="775" t="str">
        <f t="shared" si="17"/>
        <v/>
      </c>
      <c r="L249" s="775" t="str">
        <f t="shared" si="17"/>
        <v/>
      </c>
      <c r="M249" s="775" t="str">
        <f t="shared" si="17"/>
        <v/>
      </c>
      <c r="N249" s="775" t="str">
        <f t="shared" si="17"/>
        <v/>
      </c>
      <c r="O249" s="775" t="str">
        <f t="shared" si="17"/>
        <v/>
      </c>
      <c r="P249" s="776" t="str">
        <f t="shared" si="17"/>
        <v/>
      </c>
      <c r="Q249" s="777">
        <f t="shared" si="16"/>
        <v>0</v>
      </c>
      <c r="R249" s="2106"/>
      <c r="S249" s="1790"/>
      <c r="T249" s="1790" t="s">
        <v>409</v>
      </c>
      <c r="U249" s="1790"/>
      <c r="V249" s="1790"/>
      <c r="W249" s="1790"/>
      <c r="X249" s="1790"/>
      <c r="Y249" s="1790"/>
      <c r="Z249" s="1790"/>
      <c r="AA249" s="1790"/>
      <c r="AB249" s="1790"/>
      <c r="AC249" s="1790"/>
      <c r="AD249" s="1790"/>
      <c r="AE249" s="1790"/>
      <c r="AF249" s="1790"/>
      <c r="AG249" s="1790"/>
      <c r="AH249" s="2106"/>
      <c r="AI249" s="2106"/>
    </row>
    <row r="250" spans="2:35" s="758" customFormat="1" ht="21" customHeight="1" x14ac:dyDescent="0.3">
      <c r="B250" s="1744">
        <f>+B246+1</f>
        <v>62</v>
      </c>
      <c r="C250" s="778" t="str">
        <f t="shared" si="19"/>
        <v>Huaura Power Group S.A.</v>
      </c>
      <c r="D250" s="765" t="str">
        <f t="shared" si="19"/>
        <v>Hidráulico</v>
      </c>
      <c r="E250" s="779">
        <f t="shared" si="19"/>
        <v>9.7489910000000002</v>
      </c>
      <c r="F250" s="779">
        <f t="shared" si="19"/>
        <v>12.005741</v>
      </c>
      <c r="G250" s="779">
        <f t="shared" si="19"/>
        <v>10.637353999999998</v>
      </c>
      <c r="H250" s="779">
        <f t="shared" si="18"/>
        <v>12.928983000000001</v>
      </c>
      <c r="I250" s="779">
        <f t="shared" si="18"/>
        <v>13.683859</v>
      </c>
      <c r="J250" s="779">
        <f t="shared" si="18"/>
        <v>9.4905599999999986</v>
      </c>
      <c r="K250" s="779">
        <f t="shared" si="17"/>
        <v>7.7891229999999991</v>
      </c>
      <c r="L250" s="779">
        <f t="shared" si="17"/>
        <v>11.827581</v>
      </c>
      <c r="M250" s="779">
        <f t="shared" si="17"/>
        <v>11.913513</v>
      </c>
      <c r="N250" s="779">
        <f t="shared" si="17"/>
        <v>12.927343</v>
      </c>
      <c r="O250" s="779">
        <f t="shared" si="17"/>
        <v>13.021554</v>
      </c>
      <c r="P250" s="780">
        <f t="shared" si="17"/>
        <v>11.529002</v>
      </c>
      <c r="Q250" s="781">
        <f t="shared" si="16"/>
        <v>137.503604</v>
      </c>
      <c r="R250" s="2106"/>
      <c r="S250" s="1790"/>
      <c r="T250" s="1790" t="s">
        <v>410</v>
      </c>
      <c r="U250" s="1790"/>
      <c r="V250" s="1790"/>
      <c r="W250" s="1790"/>
      <c r="X250" s="1790"/>
      <c r="Y250" s="1790"/>
      <c r="Z250" s="1790"/>
      <c r="AA250" s="1790"/>
      <c r="AB250" s="1790"/>
      <c r="AC250" s="1790"/>
      <c r="AD250" s="1790"/>
      <c r="AE250" s="1790"/>
      <c r="AF250" s="1790"/>
      <c r="AG250" s="1790"/>
      <c r="AH250" s="2106"/>
      <c r="AI250" s="2106"/>
    </row>
    <row r="251" spans="2:35" s="758" customFormat="1" ht="21" customHeight="1" x14ac:dyDescent="0.3">
      <c r="B251" s="1745"/>
      <c r="C251" s="769" t="str">
        <f t="shared" si="19"/>
        <v/>
      </c>
      <c r="D251" s="770" t="str">
        <f t="shared" si="19"/>
        <v>Térmico</v>
      </c>
      <c r="E251" s="766" t="str">
        <f t="shared" si="19"/>
        <v/>
      </c>
      <c r="F251" s="766" t="str">
        <f t="shared" si="19"/>
        <v/>
      </c>
      <c r="G251" s="766" t="str">
        <f t="shared" si="19"/>
        <v/>
      </c>
      <c r="H251" s="766" t="str">
        <f t="shared" si="18"/>
        <v/>
      </c>
      <c r="I251" s="766" t="str">
        <f t="shared" si="18"/>
        <v/>
      </c>
      <c r="J251" s="766" t="str">
        <f t="shared" si="18"/>
        <v/>
      </c>
      <c r="K251" s="766" t="str">
        <f t="shared" si="17"/>
        <v/>
      </c>
      <c r="L251" s="766" t="str">
        <f t="shared" si="17"/>
        <v/>
      </c>
      <c r="M251" s="766" t="str">
        <f t="shared" si="17"/>
        <v/>
      </c>
      <c r="N251" s="766" t="str">
        <f t="shared" si="17"/>
        <v/>
      </c>
      <c r="O251" s="766" t="str">
        <f t="shared" si="17"/>
        <v/>
      </c>
      <c r="P251" s="767" t="str">
        <f t="shared" si="17"/>
        <v/>
      </c>
      <c r="Q251" s="768">
        <f t="shared" si="16"/>
        <v>0</v>
      </c>
      <c r="R251" s="2106"/>
      <c r="S251" s="1790" t="s">
        <v>136</v>
      </c>
      <c r="T251" s="1790" t="s">
        <v>407</v>
      </c>
      <c r="U251" s="1790">
        <v>9.7489910000000002</v>
      </c>
      <c r="V251" s="1790">
        <v>12.005741</v>
      </c>
      <c r="W251" s="1790">
        <v>10.637353999999998</v>
      </c>
      <c r="X251" s="1790">
        <v>12.928983000000001</v>
      </c>
      <c r="Y251" s="1790">
        <v>13.683859</v>
      </c>
      <c r="Z251" s="1790">
        <v>9.4905599999999986</v>
      </c>
      <c r="AA251" s="1790">
        <v>7.7891229999999991</v>
      </c>
      <c r="AB251" s="1790">
        <v>11.827581</v>
      </c>
      <c r="AC251" s="1790">
        <v>11.913513</v>
      </c>
      <c r="AD251" s="1790">
        <v>12.927343</v>
      </c>
      <c r="AE251" s="1790">
        <v>13.021554</v>
      </c>
      <c r="AF251" s="1790">
        <v>11.529002</v>
      </c>
      <c r="AG251" s="1790">
        <v>137.503604</v>
      </c>
      <c r="AH251" s="2106"/>
      <c r="AI251" s="2106"/>
    </row>
    <row r="252" spans="2:35" s="758" customFormat="1" ht="21" customHeight="1" x14ac:dyDescent="0.3">
      <c r="B252" s="1745"/>
      <c r="C252" s="769" t="str">
        <f t="shared" si="19"/>
        <v/>
      </c>
      <c r="D252" s="772" t="str">
        <f t="shared" si="19"/>
        <v>Solar</v>
      </c>
      <c r="E252" s="766" t="str">
        <f t="shared" si="19"/>
        <v/>
      </c>
      <c r="F252" s="766" t="str">
        <f t="shared" si="19"/>
        <v/>
      </c>
      <c r="G252" s="766" t="str">
        <f t="shared" si="19"/>
        <v/>
      </c>
      <c r="H252" s="766" t="str">
        <f t="shared" si="18"/>
        <v/>
      </c>
      <c r="I252" s="766" t="str">
        <f t="shared" si="18"/>
        <v/>
      </c>
      <c r="J252" s="766" t="str">
        <f t="shared" si="18"/>
        <v/>
      </c>
      <c r="K252" s="766" t="str">
        <f t="shared" si="17"/>
        <v/>
      </c>
      <c r="L252" s="766" t="str">
        <f t="shared" si="17"/>
        <v/>
      </c>
      <c r="M252" s="766" t="str">
        <f t="shared" si="17"/>
        <v/>
      </c>
      <c r="N252" s="766" t="str">
        <f t="shared" si="17"/>
        <v/>
      </c>
      <c r="O252" s="766" t="str">
        <f t="shared" si="17"/>
        <v/>
      </c>
      <c r="P252" s="767" t="str">
        <f t="shared" si="17"/>
        <v/>
      </c>
      <c r="Q252" s="773">
        <f t="shared" si="16"/>
        <v>0</v>
      </c>
      <c r="R252" s="2106"/>
      <c r="S252" s="1790"/>
      <c r="T252" s="1790" t="s">
        <v>408</v>
      </c>
      <c r="U252" s="1790"/>
      <c r="V252" s="1790"/>
      <c r="W252" s="1790"/>
      <c r="X252" s="1790"/>
      <c r="Y252" s="1790"/>
      <c r="Z252" s="1790"/>
      <c r="AA252" s="1790"/>
      <c r="AB252" s="1790"/>
      <c r="AC252" s="1790"/>
      <c r="AD252" s="1790"/>
      <c r="AE252" s="1790"/>
      <c r="AF252" s="1790"/>
      <c r="AG252" s="1790"/>
      <c r="AH252" s="2106"/>
      <c r="AI252" s="2106"/>
    </row>
    <row r="253" spans="2:35" s="758" customFormat="1" ht="21" customHeight="1" x14ac:dyDescent="0.3">
      <c r="B253" s="1745"/>
      <c r="C253" s="769" t="str">
        <f t="shared" si="19"/>
        <v/>
      </c>
      <c r="D253" s="774" t="str">
        <f t="shared" si="19"/>
        <v>Eólico</v>
      </c>
      <c r="E253" s="775" t="str">
        <f t="shared" si="19"/>
        <v/>
      </c>
      <c r="F253" s="775" t="str">
        <f t="shared" si="19"/>
        <v/>
      </c>
      <c r="G253" s="775" t="str">
        <f t="shared" si="19"/>
        <v/>
      </c>
      <c r="H253" s="775" t="str">
        <f t="shared" si="18"/>
        <v/>
      </c>
      <c r="I253" s="775" t="str">
        <f t="shared" si="18"/>
        <v/>
      </c>
      <c r="J253" s="775" t="str">
        <f t="shared" si="18"/>
        <v/>
      </c>
      <c r="K253" s="775" t="str">
        <f t="shared" si="17"/>
        <v/>
      </c>
      <c r="L253" s="775" t="str">
        <f t="shared" si="17"/>
        <v/>
      </c>
      <c r="M253" s="775" t="str">
        <f t="shared" si="17"/>
        <v/>
      </c>
      <c r="N253" s="775" t="str">
        <f t="shared" si="17"/>
        <v/>
      </c>
      <c r="O253" s="775" t="str">
        <f t="shared" si="17"/>
        <v/>
      </c>
      <c r="P253" s="776" t="str">
        <f t="shared" si="17"/>
        <v/>
      </c>
      <c r="Q253" s="777">
        <f t="shared" si="16"/>
        <v>0</v>
      </c>
      <c r="R253" s="2106"/>
      <c r="S253" s="1790"/>
      <c r="T253" s="1790" t="s">
        <v>409</v>
      </c>
      <c r="U253" s="1790"/>
      <c r="V253" s="1790"/>
      <c r="W253" s="1790"/>
      <c r="X253" s="1790"/>
      <c r="Y253" s="1790"/>
      <c r="Z253" s="1790"/>
      <c r="AA253" s="1790"/>
      <c r="AB253" s="1790"/>
      <c r="AC253" s="1790"/>
      <c r="AD253" s="1790"/>
      <c r="AE253" s="1790"/>
      <c r="AF253" s="1790"/>
      <c r="AG253" s="1790"/>
      <c r="AH253" s="2106"/>
      <c r="AI253" s="2106"/>
    </row>
    <row r="254" spans="2:35" s="758" customFormat="1" ht="21" customHeight="1" x14ac:dyDescent="0.3">
      <c r="B254" s="1744">
        <f>+B250+1</f>
        <v>63</v>
      </c>
      <c r="C254" s="778" t="str">
        <f t="shared" si="19"/>
        <v>Hydro Pátapo S.A.C.</v>
      </c>
      <c r="D254" s="765" t="str">
        <f t="shared" si="19"/>
        <v>Hidráulico</v>
      </c>
      <c r="E254" s="779">
        <f t="shared" si="19"/>
        <v>0</v>
      </c>
      <c r="F254" s="779">
        <f t="shared" si="19"/>
        <v>0</v>
      </c>
      <c r="G254" s="779">
        <f t="shared" si="19"/>
        <v>0</v>
      </c>
      <c r="H254" s="779">
        <f t="shared" si="18"/>
        <v>0</v>
      </c>
      <c r="I254" s="779">
        <f t="shared" si="18"/>
        <v>0</v>
      </c>
      <c r="J254" s="779">
        <f t="shared" si="18"/>
        <v>0</v>
      </c>
      <c r="K254" s="779">
        <f t="shared" si="17"/>
        <v>0</v>
      </c>
      <c r="L254" s="779">
        <f t="shared" si="17"/>
        <v>0</v>
      </c>
      <c r="M254" s="779">
        <f t="shared" si="17"/>
        <v>0</v>
      </c>
      <c r="N254" s="779">
        <f t="shared" si="17"/>
        <v>0</v>
      </c>
      <c r="O254" s="779">
        <f t="shared" si="17"/>
        <v>0</v>
      </c>
      <c r="P254" s="780">
        <f t="shared" si="17"/>
        <v>0</v>
      </c>
      <c r="Q254" s="781">
        <f t="shared" si="16"/>
        <v>0</v>
      </c>
      <c r="R254" s="2107"/>
      <c r="S254" s="1790"/>
      <c r="T254" s="1790" t="s">
        <v>410</v>
      </c>
      <c r="U254" s="1790"/>
      <c r="V254" s="1790"/>
      <c r="W254" s="1790"/>
      <c r="X254" s="1790"/>
      <c r="Y254" s="1790"/>
      <c r="Z254" s="1790"/>
      <c r="AA254" s="1790"/>
      <c r="AB254" s="1790"/>
      <c r="AC254" s="1790"/>
      <c r="AD254" s="1790"/>
      <c r="AE254" s="1790"/>
      <c r="AF254" s="1790"/>
      <c r="AG254" s="1790"/>
      <c r="AH254" s="2106"/>
      <c r="AI254" s="2106"/>
    </row>
    <row r="255" spans="2:35" s="758" customFormat="1" ht="21" customHeight="1" x14ac:dyDescent="0.3">
      <c r="B255" s="1745"/>
      <c r="C255" s="769" t="str">
        <f t="shared" si="19"/>
        <v/>
      </c>
      <c r="D255" s="770" t="str">
        <f t="shared" si="19"/>
        <v>Térmico</v>
      </c>
      <c r="E255" s="766" t="str">
        <f t="shared" si="19"/>
        <v/>
      </c>
      <c r="F255" s="766" t="str">
        <f t="shared" si="19"/>
        <v/>
      </c>
      <c r="G255" s="766" t="str">
        <f t="shared" si="19"/>
        <v/>
      </c>
      <c r="H255" s="766" t="str">
        <f t="shared" si="18"/>
        <v/>
      </c>
      <c r="I255" s="766" t="str">
        <f t="shared" si="18"/>
        <v/>
      </c>
      <c r="J255" s="766" t="str">
        <f t="shared" si="18"/>
        <v/>
      </c>
      <c r="K255" s="766" t="str">
        <f t="shared" si="17"/>
        <v/>
      </c>
      <c r="L255" s="766" t="str">
        <f t="shared" si="17"/>
        <v/>
      </c>
      <c r="M255" s="766" t="str">
        <f t="shared" si="17"/>
        <v/>
      </c>
      <c r="N255" s="766" t="str">
        <f t="shared" si="17"/>
        <v/>
      </c>
      <c r="O255" s="766" t="str">
        <f t="shared" si="17"/>
        <v/>
      </c>
      <c r="P255" s="767" t="str">
        <f t="shared" si="17"/>
        <v/>
      </c>
      <c r="Q255" s="768">
        <f t="shared" si="16"/>
        <v>0</v>
      </c>
      <c r="R255" s="2106"/>
      <c r="S255" s="1790" t="s">
        <v>138</v>
      </c>
      <c r="T255" s="1790" t="s">
        <v>407</v>
      </c>
      <c r="U255" s="1790">
        <v>0</v>
      </c>
      <c r="V255" s="1790">
        <v>0</v>
      </c>
      <c r="W255" s="1790">
        <v>0</v>
      </c>
      <c r="X255" s="1790">
        <v>0</v>
      </c>
      <c r="Y255" s="1790">
        <v>0</v>
      </c>
      <c r="Z255" s="1790">
        <v>0</v>
      </c>
      <c r="AA255" s="1790">
        <v>0</v>
      </c>
      <c r="AB255" s="1790">
        <v>0</v>
      </c>
      <c r="AC255" s="1790">
        <v>0</v>
      </c>
      <c r="AD255" s="1790">
        <v>0</v>
      </c>
      <c r="AE255" s="1790">
        <v>0</v>
      </c>
      <c r="AF255" s="1790">
        <v>0</v>
      </c>
      <c r="AG255" s="1790">
        <v>0</v>
      </c>
      <c r="AH255" s="2106"/>
      <c r="AI255" s="2106"/>
    </row>
    <row r="256" spans="2:35" s="758" customFormat="1" ht="21" customHeight="1" x14ac:dyDescent="0.3">
      <c r="B256" s="1745"/>
      <c r="C256" s="769" t="str">
        <f t="shared" si="19"/>
        <v/>
      </c>
      <c r="D256" s="772" t="str">
        <f t="shared" si="19"/>
        <v>Solar</v>
      </c>
      <c r="E256" s="766" t="str">
        <f t="shared" si="19"/>
        <v/>
      </c>
      <c r="F256" s="766" t="str">
        <f t="shared" si="19"/>
        <v/>
      </c>
      <c r="G256" s="766" t="str">
        <f t="shared" si="19"/>
        <v/>
      </c>
      <c r="H256" s="766" t="str">
        <f t="shared" si="18"/>
        <v/>
      </c>
      <c r="I256" s="766" t="str">
        <f t="shared" si="18"/>
        <v/>
      </c>
      <c r="J256" s="766" t="str">
        <f t="shared" si="18"/>
        <v/>
      </c>
      <c r="K256" s="766" t="str">
        <f t="shared" si="17"/>
        <v/>
      </c>
      <c r="L256" s="766" t="str">
        <f t="shared" si="17"/>
        <v/>
      </c>
      <c r="M256" s="766" t="str">
        <f t="shared" si="17"/>
        <v/>
      </c>
      <c r="N256" s="766" t="str">
        <f t="shared" si="17"/>
        <v/>
      </c>
      <c r="O256" s="766" t="str">
        <f t="shared" si="17"/>
        <v/>
      </c>
      <c r="P256" s="767" t="str">
        <f t="shared" si="17"/>
        <v/>
      </c>
      <c r="Q256" s="773">
        <f t="shared" si="16"/>
        <v>0</v>
      </c>
      <c r="R256" s="2106"/>
      <c r="S256" s="1790"/>
      <c r="T256" s="1790" t="s">
        <v>408</v>
      </c>
      <c r="U256" s="1790"/>
      <c r="V256" s="1790"/>
      <c r="W256" s="1790"/>
      <c r="X256" s="1790"/>
      <c r="Y256" s="1790"/>
      <c r="Z256" s="1790"/>
      <c r="AA256" s="1790"/>
      <c r="AB256" s="1790"/>
      <c r="AC256" s="1790"/>
      <c r="AD256" s="1790"/>
      <c r="AE256" s="1790"/>
      <c r="AF256" s="1790"/>
      <c r="AG256" s="1790"/>
      <c r="AH256" s="2106"/>
      <c r="AI256" s="2106"/>
    </row>
    <row r="257" spans="2:35" s="758" customFormat="1" ht="21" customHeight="1" x14ac:dyDescent="0.3">
      <c r="B257" s="1745"/>
      <c r="C257" s="769" t="str">
        <f t="shared" si="19"/>
        <v/>
      </c>
      <c r="D257" s="774" t="str">
        <f t="shared" si="19"/>
        <v>Eólico</v>
      </c>
      <c r="E257" s="775" t="str">
        <f t="shared" si="19"/>
        <v/>
      </c>
      <c r="F257" s="775" t="str">
        <f t="shared" si="19"/>
        <v/>
      </c>
      <c r="G257" s="775" t="str">
        <f t="shared" si="19"/>
        <v/>
      </c>
      <c r="H257" s="775" t="str">
        <f t="shared" si="18"/>
        <v/>
      </c>
      <c r="I257" s="775" t="str">
        <f t="shared" si="18"/>
        <v/>
      </c>
      <c r="J257" s="775" t="str">
        <f t="shared" si="18"/>
        <v/>
      </c>
      <c r="K257" s="775" t="str">
        <f t="shared" si="17"/>
        <v/>
      </c>
      <c r="L257" s="775" t="str">
        <f t="shared" si="17"/>
        <v/>
      </c>
      <c r="M257" s="775" t="str">
        <f t="shared" si="17"/>
        <v/>
      </c>
      <c r="N257" s="775" t="str">
        <f t="shared" si="17"/>
        <v/>
      </c>
      <c r="O257" s="775" t="str">
        <f t="shared" si="17"/>
        <v/>
      </c>
      <c r="P257" s="776" t="str">
        <f t="shared" si="17"/>
        <v/>
      </c>
      <c r="Q257" s="777">
        <f t="shared" si="16"/>
        <v>0</v>
      </c>
      <c r="R257" s="2107"/>
      <c r="S257" s="1790"/>
      <c r="T257" s="1790" t="s">
        <v>409</v>
      </c>
      <c r="U257" s="1790"/>
      <c r="V257" s="1790"/>
      <c r="W257" s="1790"/>
      <c r="X257" s="1790"/>
      <c r="Y257" s="1790"/>
      <c r="Z257" s="1790"/>
      <c r="AA257" s="1790"/>
      <c r="AB257" s="1790"/>
      <c r="AC257" s="1790"/>
      <c r="AD257" s="1790"/>
      <c r="AE257" s="1790"/>
      <c r="AF257" s="1790"/>
      <c r="AG257" s="1790"/>
      <c r="AH257" s="2106"/>
      <c r="AI257" s="2106"/>
    </row>
    <row r="258" spans="2:35" s="758" customFormat="1" ht="21" customHeight="1" x14ac:dyDescent="0.3">
      <c r="B258" s="1744">
        <f>+B254+1</f>
        <v>64</v>
      </c>
      <c r="C258" s="778" t="str">
        <f t="shared" si="19"/>
        <v xml:space="preserve">Infraestructuras y Energías del Perú S.A.C. </v>
      </c>
      <c r="D258" s="765" t="str">
        <f t="shared" si="19"/>
        <v>Hidráulico</v>
      </c>
      <c r="E258" s="779" t="str">
        <f t="shared" si="19"/>
        <v/>
      </c>
      <c r="F258" s="779" t="str">
        <f t="shared" si="19"/>
        <v/>
      </c>
      <c r="G258" s="779" t="str">
        <f t="shared" si="19"/>
        <v/>
      </c>
      <c r="H258" s="779" t="str">
        <f t="shared" si="18"/>
        <v/>
      </c>
      <c r="I258" s="779" t="str">
        <f t="shared" si="18"/>
        <v/>
      </c>
      <c r="J258" s="779" t="str">
        <f t="shared" si="18"/>
        <v/>
      </c>
      <c r="K258" s="779" t="str">
        <f t="shared" si="17"/>
        <v/>
      </c>
      <c r="L258" s="779" t="str">
        <f t="shared" si="17"/>
        <v/>
      </c>
      <c r="M258" s="779" t="str">
        <f t="shared" si="17"/>
        <v/>
      </c>
      <c r="N258" s="779" t="str">
        <f t="shared" si="17"/>
        <v/>
      </c>
      <c r="O258" s="779" t="str">
        <f t="shared" si="17"/>
        <v/>
      </c>
      <c r="P258" s="780" t="str">
        <f t="shared" si="17"/>
        <v/>
      </c>
      <c r="Q258" s="781">
        <f t="shared" si="16"/>
        <v>0</v>
      </c>
      <c r="R258" s="2106"/>
      <c r="S258" s="1790"/>
      <c r="T258" s="1790" t="s">
        <v>410</v>
      </c>
      <c r="U258" s="1790"/>
      <c r="V258" s="1790"/>
      <c r="W258" s="1790"/>
      <c r="X258" s="1790"/>
      <c r="Y258" s="1790"/>
      <c r="Z258" s="1790"/>
      <c r="AA258" s="1790"/>
      <c r="AB258" s="1790"/>
      <c r="AC258" s="1790"/>
      <c r="AD258" s="1790"/>
      <c r="AE258" s="1790"/>
      <c r="AF258" s="1790"/>
      <c r="AG258" s="1790"/>
      <c r="AH258" s="2106"/>
      <c r="AI258" s="2106"/>
    </row>
    <row r="259" spans="2:35" s="758" customFormat="1" ht="21" customHeight="1" x14ac:dyDescent="0.3">
      <c r="B259" s="1745"/>
      <c r="C259" s="769" t="str">
        <f t="shared" si="19"/>
        <v/>
      </c>
      <c r="D259" s="770" t="str">
        <f t="shared" si="19"/>
        <v>Térmico</v>
      </c>
      <c r="E259" s="766">
        <f t="shared" si="19"/>
        <v>1.6120000000000002E-2</v>
      </c>
      <c r="F259" s="766">
        <f t="shared" si="19"/>
        <v>0.41333999999999999</v>
      </c>
      <c r="G259" s="766">
        <f t="shared" si="19"/>
        <v>2.7899999999999999E-3</v>
      </c>
      <c r="H259" s="766">
        <f t="shared" si="18"/>
        <v>2.6350000000000002E-2</v>
      </c>
      <c r="I259" s="766">
        <f t="shared" si="18"/>
        <v>0.12770999999999999</v>
      </c>
      <c r="J259" s="766">
        <f t="shared" si="18"/>
        <v>0.14080000000000001</v>
      </c>
      <c r="K259" s="766">
        <f t="shared" si="17"/>
        <v>0.1421</v>
      </c>
      <c r="L259" s="766">
        <f t="shared" si="17"/>
        <v>6.2279999999999995E-2</v>
      </c>
      <c r="M259" s="766">
        <f t="shared" si="17"/>
        <v>0.72099999999999997</v>
      </c>
      <c r="N259" s="766">
        <f t="shared" ref="N259:P322" si="20">IF(AD260="","",AD260)</f>
        <v>0.18580999999999998</v>
      </c>
      <c r="O259" s="766">
        <f t="shared" si="20"/>
        <v>0.43415999999999993</v>
      </c>
      <c r="P259" s="767">
        <f t="shared" si="20"/>
        <v>0.16991000000000001</v>
      </c>
      <c r="Q259" s="768">
        <f t="shared" si="16"/>
        <v>2.4423700000000004</v>
      </c>
      <c r="R259" s="2106"/>
      <c r="S259" s="1790" t="s">
        <v>140</v>
      </c>
      <c r="T259" s="1790" t="s">
        <v>407</v>
      </c>
      <c r="U259" s="1790"/>
      <c r="V259" s="1790"/>
      <c r="W259" s="1790"/>
      <c r="X259" s="1790"/>
      <c r="Y259" s="1790"/>
      <c r="Z259" s="1790"/>
      <c r="AA259" s="1790"/>
      <c r="AB259" s="1790"/>
      <c r="AC259" s="1790"/>
      <c r="AD259" s="1790"/>
      <c r="AE259" s="1790"/>
      <c r="AF259" s="1790"/>
      <c r="AG259" s="1790"/>
      <c r="AH259" s="2106"/>
      <c r="AI259" s="2106"/>
    </row>
    <row r="260" spans="2:35" s="758" customFormat="1" ht="21" customHeight="1" x14ac:dyDescent="0.3">
      <c r="B260" s="1745"/>
      <c r="C260" s="769" t="str">
        <f t="shared" si="19"/>
        <v/>
      </c>
      <c r="D260" s="772" t="str">
        <f t="shared" si="19"/>
        <v>Solar</v>
      </c>
      <c r="E260" s="766" t="str">
        <f t="shared" si="19"/>
        <v/>
      </c>
      <c r="F260" s="766" t="str">
        <f t="shared" si="19"/>
        <v/>
      </c>
      <c r="G260" s="766" t="str">
        <f t="shared" si="19"/>
        <v/>
      </c>
      <c r="H260" s="766" t="str">
        <f t="shared" si="18"/>
        <v/>
      </c>
      <c r="I260" s="766" t="str">
        <f t="shared" si="18"/>
        <v/>
      </c>
      <c r="J260" s="766" t="str">
        <f t="shared" si="18"/>
        <v/>
      </c>
      <c r="K260" s="766" t="str">
        <f t="shared" si="18"/>
        <v/>
      </c>
      <c r="L260" s="766" t="str">
        <f t="shared" si="18"/>
        <v/>
      </c>
      <c r="M260" s="766" t="str">
        <f t="shared" si="18"/>
        <v/>
      </c>
      <c r="N260" s="766" t="str">
        <f t="shared" si="20"/>
        <v/>
      </c>
      <c r="O260" s="766" t="str">
        <f t="shared" si="20"/>
        <v/>
      </c>
      <c r="P260" s="767" t="str">
        <f t="shared" si="20"/>
        <v/>
      </c>
      <c r="Q260" s="773">
        <f t="shared" si="16"/>
        <v>0</v>
      </c>
      <c r="R260" s="2106"/>
      <c r="S260" s="1790"/>
      <c r="T260" s="1790" t="s">
        <v>408</v>
      </c>
      <c r="U260" s="1790">
        <v>1.6120000000000002E-2</v>
      </c>
      <c r="V260" s="1790">
        <v>0.41333999999999999</v>
      </c>
      <c r="W260" s="1790">
        <v>2.7899999999999999E-3</v>
      </c>
      <c r="X260" s="1790">
        <v>2.6350000000000002E-2</v>
      </c>
      <c r="Y260" s="1790">
        <v>0.12770999999999999</v>
      </c>
      <c r="Z260" s="1790">
        <v>0.14080000000000001</v>
      </c>
      <c r="AA260" s="1790">
        <v>0.1421</v>
      </c>
      <c r="AB260" s="1790">
        <v>6.2279999999999995E-2</v>
      </c>
      <c r="AC260" s="1790">
        <v>0.72099999999999997</v>
      </c>
      <c r="AD260" s="1790">
        <v>0.18580999999999998</v>
      </c>
      <c r="AE260" s="1790">
        <v>0.43415999999999993</v>
      </c>
      <c r="AF260" s="1790">
        <v>0.16991000000000001</v>
      </c>
      <c r="AG260" s="1790">
        <v>2.4423700000000004</v>
      </c>
      <c r="AH260" s="2106"/>
      <c r="AI260" s="2106"/>
    </row>
    <row r="261" spans="2:35" s="758" customFormat="1" ht="21" customHeight="1" x14ac:dyDescent="0.3">
      <c r="B261" s="1745"/>
      <c r="C261" s="769" t="str">
        <f t="shared" si="19"/>
        <v/>
      </c>
      <c r="D261" s="774" t="str">
        <f t="shared" si="19"/>
        <v>Eólico</v>
      </c>
      <c r="E261" s="775" t="str">
        <f t="shared" si="19"/>
        <v/>
      </c>
      <c r="F261" s="775" t="str">
        <f t="shared" si="19"/>
        <v/>
      </c>
      <c r="G261" s="775" t="str">
        <f t="shared" si="19"/>
        <v/>
      </c>
      <c r="H261" s="775" t="str">
        <f t="shared" si="18"/>
        <v/>
      </c>
      <c r="I261" s="775" t="str">
        <f t="shared" si="18"/>
        <v/>
      </c>
      <c r="J261" s="775" t="str">
        <f t="shared" si="18"/>
        <v/>
      </c>
      <c r="K261" s="775" t="str">
        <f t="shared" si="18"/>
        <v/>
      </c>
      <c r="L261" s="775" t="str">
        <f t="shared" si="18"/>
        <v/>
      </c>
      <c r="M261" s="775" t="str">
        <f t="shared" si="18"/>
        <v/>
      </c>
      <c r="N261" s="775" t="str">
        <f t="shared" si="20"/>
        <v/>
      </c>
      <c r="O261" s="775" t="str">
        <f t="shared" si="20"/>
        <v/>
      </c>
      <c r="P261" s="776" t="str">
        <f t="shared" si="20"/>
        <v/>
      </c>
      <c r="Q261" s="777">
        <f t="shared" si="16"/>
        <v>0</v>
      </c>
      <c r="R261" s="2106"/>
      <c r="S261" s="1790"/>
      <c r="T261" s="1790" t="s">
        <v>409</v>
      </c>
      <c r="U261" s="1790"/>
      <c r="V261" s="1790"/>
      <c r="W261" s="1790"/>
      <c r="X261" s="1790"/>
      <c r="Y261" s="1790"/>
      <c r="Z261" s="1790"/>
      <c r="AA261" s="1790"/>
      <c r="AB261" s="1790"/>
      <c r="AC261" s="1790"/>
      <c r="AD261" s="1790"/>
      <c r="AE261" s="1790"/>
      <c r="AF261" s="1790"/>
      <c r="AG261" s="1790"/>
      <c r="AH261" s="2106"/>
      <c r="AI261" s="2106"/>
    </row>
    <row r="262" spans="2:35" s="758" customFormat="1" ht="21" customHeight="1" x14ac:dyDescent="0.3">
      <c r="B262" s="1744">
        <f>+B258+1</f>
        <v>65</v>
      </c>
      <c r="C262" s="778" t="str">
        <f t="shared" si="19"/>
        <v>Inland Energy S.A.C.</v>
      </c>
      <c r="D262" s="765" t="str">
        <f t="shared" si="19"/>
        <v>Hidráulico</v>
      </c>
      <c r="E262" s="779">
        <f t="shared" si="19"/>
        <v>57.646283999999994</v>
      </c>
      <c r="F262" s="779">
        <f t="shared" si="19"/>
        <v>42.164227000000004</v>
      </c>
      <c r="G262" s="779">
        <f t="shared" si="19"/>
        <v>64.299208999999991</v>
      </c>
      <c r="H262" s="779">
        <f t="shared" si="18"/>
        <v>62.992159000000001</v>
      </c>
      <c r="I262" s="779">
        <f t="shared" si="18"/>
        <v>47.456645999999999</v>
      </c>
      <c r="J262" s="779">
        <f t="shared" si="18"/>
        <v>50.466631</v>
      </c>
      <c r="K262" s="779">
        <f t="shared" si="18"/>
        <v>40.224502999999999</v>
      </c>
      <c r="L262" s="779">
        <f t="shared" si="18"/>
        <v>40.505167</v>
      </c>
      <c r="M262" s="779">
        <f t="shared" si="18"/>
        <v>42.938708000000005</v>
      </c>
      <c r="N262" s="779">
        <f t="shared" si="20"/>
        <v>44.769182000000001</v>
      </c>
      <c r="O262" s="779">
        <f t="shared" si="20"/>
        <v>57.263228999999995</v>
      </c>
      <c r="P262" s="780">
        <f t="shared" si="20"/>
        <v>66.554003999999992</v>
      </c>
      <c r="Q262" s="781">
        <f t="shared" si="16"/>
        <v>617.27994899999999</v>
      </c>
      <c r="R262" s="2106"/>
      <c r="S262" s="1790"/>
      <c r="T262" s="1790" t="s">
        <v>410</v>
      </c>
      <c r="U262" s="1790"/>
      <c r="V262" s="1790"/>
      <c r="W262" s="1790"/>
      <c r="X262" s="1790"/>
      <c r="Y262" s="1790"/>
      <c r="Z262" s="1790"/>
      <c r="AA262" s="1790"/>
      <c r="AB262" s="1790"/>
      <c r="AC262" s="1790"/>
      <c r="AD262" s="1790"/>
      <c r="AE262" s="1790"/>
      <c r="AF262" s="1790"/>
      <c r="AG262" s="1790"/>
      <c r="AH262" s="2106"/>
      <c r="AI262" s="2106"/>
    </row>
    <row r="263" spans="2:35" s="758" customFormat="1" ht="21" customHeight="1" x14ac:dyDescent="0.3">
      <c r="B263" s="1745"/>
      <c r="C263" s="769" t="str">
        <f t="shared" si="19"/>
        <v/>
      </c>
      <c r="D263" s="770" t="str">
        <f t="shared" si="19"/>
        <v>Térmico</v>
      </c>
      <c r="E263" s="766" t="str">
        <f t="shared" si="19"/>
        <v/>
      </c>
      <c r="F263" s="766" t="str">
        <f t="shared" si="19"/>
        <v/>
      </c>
      <c r="G263" s="766" t="str">
        <f t="shared" si="19"/>
        <v/>
      </c>
      <c r="H263" s="766" t="str">
        <f t="shared" si="18"/>
        <v/>
      </c>
      <c r="I263" s="766" t="str">
        <f t="shared" si="18"/>
        <v/>
      </c>
      <c r="J263" s="766" t="str">
        <f t="shared" si="18"/>
        <v/>
      </c>
      <c r="K263" s="766" t="str">
        <f t="shared" si="18"/>
        <v/>
      </c>
      <c r="L263" s="766" t="str">
        <f t="shared" si="18"/>
        <v/>
      </c>
      <c r="M263" s="766" t="str">
        <f t="shared" si="18"/>
        <v/>
      </c>
      <c r="N263" s="766" t="str">
        <f t="shared" si="20"/>
        <v/>
      </c>
      <c r="O263" s="766" t="str">
        <f t="shared" si="20"/>
        <v/>
      </c>
      <c r="P263" s="767" t="str">
        <f t="shared" si="20"/>
        <v/>
      </c>
      <c r="Q263" s="768">
        <f t="shared" si="16"/>
        <v>0</v>
      </c>
      <c r="R263" s="2106"/>
      <c r="S263" s="1790" t="s">
        <v>142</v>
      </c>
      <c r="T263" s="1790" t="s">
        <v>407</v>
      </c>
      <c r="U263" s="1790">
        <v>57.646283999999994</v>
      </c>
      <c r="V263" s="1790">
        <v>42.164227000000004</v>
      </c>
      <c r="W263" s="1790">
        <v>64.299208999999991</v>
      </c>
      <c r="X263" s="1790">
        <v>62.992159000000001</v>
      </c>
      <c r="Y263" s="1790">
        <v>47.456645999999999</v>
      </c>
      <c r="Z263" s="1790">
        <v>50.466631</v>
      </c>
      <c r="AA263" s="1790">
        <v>40.224502999999999</v>
      </c>
      <c r="AB263" s="1790">
        <v>40.505167</v>
      </c>
      <c r="AC263" s="1790">
        <v>42.938708000000005</v>
      </c>
      <c r="AD263" s="1790">
        <v>44.769182000000001</v>
      </c>
      <c r="AE263" s="1790">
        <v>57.263228999999995</v>
      </c>
      <c r="AF263" s="1790">
        <v>66.554003999999992</v>
      </c>
      <c r="AG263" s="1790">
        <v>617.27994899999999</v>
      </c>
      <c r="AH263" s="2106"/>
      <c r="AI263" s="2106"/>
    </row>
    <row r="264" spans="2:35" s="758" customFormat="1" ht="21" customHeight="1" x14ac:dyDescent="0.3">
      <c r="B264" s="1745"/>
      <c r="C264" s="769" t="str">
        <f t="shared" si="19"/>
        <v/>
      </c>
      <c r="D264" s="772" t="str">
        <f t="shared" si="19"/>
        <v>Solar</v>
      </c>
      <c r="E264" s="766" t="str">
        <f t="shared" si="19"/>
        <v/>
      </c>
      <c r="F264" s="766" t="str">
        <f t="shared" si="19"/>
        <v/>
      </c>
      <c r="G264" s="766" t="str">
        <f t="shared" si="19"/>
        <v/>
      </c>
      <c r="H264" s="766" t="str">
        <f t="shared" si="18"/>
        <v/>
      </c>
      <c r="I264" s="766" t="str">
        <f t="shared" si="18"/>
        <v/>
      </c>
      <c r="J264" s="766" t="str">
        <f t="shared" si="18"/>
        <v/>
      </c>
      <c r="K264" s="766" t="str">
        <f t="shared" si="18"/>
        <v/>
      </c>
      <c r="L264" s="766" t="str">
        <f t="shared" si="18"/>
        <v/>
      </c>
      <c r="M264" s="766" t="str">
        <f t="shared" si="18"/>
        <v/>
      </c>
      <c r="N264" s="766" t="str">
        <f t="shared" si="20"/>
        <v/>
      </c>
      <c r="O264" s="766" t="str">
        <f t="shared" si="20"/>
        <v/>
      </c>
      <c r="P264" s="767" t="str">
        <f t="shared" si="20"/>
        <v/>
      </c>
      <c r="Q264" s="773">
        <f t="shared" ref="Q264:Q327" si="21">+SUM(E264:P264)</f>
        <v>0</v>
      </c>
      <c r="R264" s="2106"/>
      <c r="S264" s="1790"/>
      <c r="T264" s="1790" t="s">
        <v>408</v>
      </c>
      <c r="U264" s="1790"/>
      <c r="V264" s="1790"/>
      <c r="W264" s="1790"/>
      <c r="X264" s="1790"/>
      <c r="Y264" s="1790"/>
      <c r="Z264" s="1790"/>
      <c r="AA264" s="1790"/>
      <c r="AB264" s="1790"/>
      <c r="AC264" s="1790"/>
      <c r="AD264" s="1790"/>
      <c r="AE264" s="1790"/>
      <c r="AF264" s="1790"/>
      <c r="AG264" s="1790"/>
      <c r="AH264" s="2106"/>
      <c r="AI264" s="2106"/>
    </row>
    <row r="265" spans="2:35" s="758" customFormat="1" ht="21" customHeight="1" x14ac:dyDescent="0.3">
      <c r="B265" s="1745"/>
      <c r="C265" s="769" t="str">
        <f t="shared" si="19"/>
        <v/>
      </c>
      <c r="D265" s="774" t="str">
        <f t="shared" si="19"/>
        <v>Eólico</v>
      </c>
      <c r="E265" s="775" t="str">
        <f t="shared" si="19"/>
        <v/>
      </c>
      <c r="F265" s="775" t="str">
        <f t="shared" si="19"/>
        <v/>
      </c>
      <c r="G265" s="775" t="str">
        <f t="shared" si="19"/>
        <v/>
      </c>
      <c r="H265" s="775" t="str">
        <f t="shared" si="18"/>
        <v/>
      </c>
      <c r="I265" s="775" t="str">
        <f t="shared" si="18"/>
        <v/>
      </c>
      <c r="J265" s="775" t="str">
        <f t="shared" si="18"/>
        <v/>
      </c>
      <c r="K265" s="775" t="str">
        <f t="shared" si="18"/>
        <v/>
      </c>
      <c r="L265" s="775" t="str">
        <f t="shared" si="18"/>
        <v/>
      </c>
      <c r="M265" s="775" t="str">
        <f t="shared" si="18"/>
        <v/>
      </c>
      <c r="N265" s="775" t="str">
        <f t="shared" si="20"/>
        <v/>
      </c>
      <c r="O265" s="775" t="str">
        <f t="shared" si="20"/>
        <v/>
      </c>
      <c r="P265" s="776" t="str">
        <f t="shared" si="20"/>
        <v/>
      </c>
      <c r="Q265" s="777">
        <f t="shared" si="21"/>
        <v>0</v>
      </c>
      <c r="R265" s="2106"/>
      <c r="S265" s="1790"/>
      <c r="T265" s="1790" t="s">
        <v>409</v>
      </c>
      <c r="U265" s="1790"/>
      <c r="V265" s="1790"/>
      <c r="W265" s="1790"/>
      <c r="X265" s="1790"/>
      <c r="Y265" s="1790"/>
      <c r="Z265" s="1790"/>
      <c r="AA265" s="1790"/>
      <c r="AB265" s="1790"/>
      <c r="AC265" s="1790"/>
      <c r="AD265" s="1790"/>
      <c r="AE265" s="1790"/>
      <c r="AF265" s="1790"/>
      <c r="AG265" s="1790"/>
      <c r="AH265" s="2106"/>
      <c r="AI265" s="2106"/>
    </row>
    <row r="266" spans="2:35" s="758" customFormat="1" ht="21" customHeight="1" x14ac:dyDescent="0.3">
      <c r="B266" s="1744">
        <f>+B262+1</f>
        <v>66</v>
      </c>
      <c r="C266" s="778" t="str">
        <f t="shared" si="19"/>
        <v>Kallpa Generación S.A.</v>
      </c>
      <c r="D266" s="765" t="str">
        <f t="shared" si="19"/>
        <v>Hidráulico</v>
      </c>
      <c r="E266" s="779">
        <f t="shared" si="19"/>
        <v>422.01671599999997</v>
      </c>
      <c r="F266" s="779">
        <f t="shared" si="19"/>
        <v>397.09241700000007</v>
      </c>
      <c r="G266" s="779">
        <f t="shared" si="19"/>
        <v>380.88454899999999</v>
      </c>
      <c r="H266" s="779">
        <f t="shared" si="18"/>
        <v>402.37078099999997</v>
      </c>
      <c r="I266" s="779">
        <f t="shared" si="18"/>
        <v>296.98702300000002</v>
      </c>
      <c r="J266" s="779">
        <f t="shared" si="18"/>
        <v>206.84802300000001</v>
      </c>
      <c r="K266" s="779">
        <f t="shared" si="18"/>
        <v>196.69282700000002</v>
      </c>
      <c r="L266" s="779">
        <f t="shared" si="18"/>
        <v>191.160087</v>
      </c>
      <c r="M266" s="779">
        <f t="shared" si="18"/>
        <v>170.12982599999995</v>
      </c>
      <c r="N266" s="779">
        <f t="shared" si="20"/>
        <v>171.47252899999998</v>
      </c>
      <c r="O266" s="779">
        <f t="shared" si="20"/>
        <v>230.552537</v>
      </c>
      <c r="P266" s="780">
        <f t="shared" si="20"/>
        <v>414.62473</v>
      </c>
      <c r="Q266" s="781">
        <f t="shared" si="21"/>
        <v>3480.8320450000001</v>
      </c>
      <c r="R266" s="2106"/>
      <c r="S266" s="1790"/>
      <c r="T266" s="1790" t="s">
        <v>410</v>
      </c>
      <c r="U266" s="1790"/>
      <c r="V266" s="1790"/>
      <c r="W266" s="1790"/>
      <c r="X266" s="1790"/>
      <c r="Y266" s="1790"/>
      <c r="Z266" s="1790"/>
      <c r="AA266" s="1790"/>
      <c r="AB266" s="1790"/>
      <c r="AC266" s="1790"/>
      <c r="AD266" s="1790"/>
      <c r="AE266" s="1790"/>
      <c r="AF266" s="1790"/>
      <c r="AG266" s="1790"/>
      <c r="AH266" s="2106"/>
      <c r="AI266" s="2106"/>
    </row>
    <row r="267" spans="2:35" s="758" customFormat="1" ht="21" customHeight="1" x14ac:dyDescent="0.3">
      <c r="B267" s="1745"/>
      <c r="C267" s="769" t="str">
        <f t="shared" si="19"/>
        <v/>
      </c>
      <c r="D267" s="770" t="str">
        <f t="shared" si="19"/>
        <v>Térmico</v>
      </c>
      <c r="E267" s="766">
        <f t="shared" si="19"/>
        <v>429.18505499999998</v>
      </c>
      <c r="F267" s="766">
        <f t="shared" si="19"/>
        <v>603.1422</v>
      </c>
      <c r="G267" s="766">
        <f t="shared" si="19"/>
        <v>492.391865</v>
      </c>
      <c r="H267" s="766">
        <f t="shared" si="18"/>
        <v>547.74553700000001</v>
      </c>
      <c r="I267" s="766">
        <f t="shared" si="18"/>
        <v>601.21108700000002</v>
      </c>
      <c r="J267" s="766">
        <f t="shared" si="18"/>
        <v>764.97778399999993</v>
      </c>
      <c r="K267" s="766">
        <f t="shared" si="18"/>
        <v>845.99097400000005</v>
      </c>
      <c r="L267" s="766">
        <f t="shared" si="18"/>
        <v>898.82879500000001</v>
      </c>
      <c r="M267" s="766">
        <f t="shared" si="18"/>
        <v>870.55023500000004</v>
      </c>
      <c r="N267" s="766">
        <f t="shared" si="20"/>
        <v>880.47656800000004</v>
      </c>
      <c r="O267" s="766">
        <f t="shared" si="20"/>
        <v>738.00762800000007</v>
      </c>
      <c r="P267" s="767">
        <f t="shared" si="20"/>
        <v>518.52314699999999</v>
      </c>
      <c r="Q267" s="768">
        <f t="shared" si="21"/>
        <v>8191.0308750000004</v>
      </c>
      <c r="R267" s="2106"/>
      <c r="S267" s="1790" t="s">
        <v>144</v>
      </c>
      <c r="T267" s="1790" t="s">
        <v>407</v>
      </c>
      <c r="U267" s="1790">
        <v>422.01671599999997</v>
      </c>
      <c r="V267" s="1790">
        <v>397.09241700000007</v>
      </c>
      <c r="W267" s="1790">
        <v>380.88454899999999</v>
      </c>
      <c r="X267" s="1790">
        <v>402.37078099999997</v>
      </c>
      <c r="Y267" s="1790">
        <v>296.98702300000002</v>
      </c>
      <c r="Z267" s="1790">
        <v>206.84802300000001</v>
      </c>
      <c r="AA267" s="1790">
        <v>196.69282700000002</v>
      </c>
      <c r="AB267" s="1790">
        <v>191.160087</v>
      </c>
      <c r="AC267" s="1790">
        <v>170.12982599999995</v>
      </c>
      <c r="AD267" s="1790">
        <v>171.47252899999998</v>
      </c>
      <c r="AE267" s="1790">
        <v>230.552537</v>
      </c>
      <c r="AF267" s="1790">
        <v>414.62473</v>
      </c>
      <c r="AG267" s="1790">
        <v>3480.8320450000001</v>
      </c>
      <c r="AH267" s="2106"/>
      <c r="AI267" s="2106"/>
    </row>
    <row r="268" spans="2:35" s="758" customFormat="1" ht="21" customHeight="1" x14ac:dyDescent="0.3">
      <c r="B268" s="1745"/>
      <c r="C268" s="769" t="str">
        <f t="shared" si="19"/>
        <v/>
      </c>
      <c r="D268" s="772" t="str">
        <f t="shared" si="19"/>
        <v>Solar</v>
      </c>
      <c r="E268" s="766" t="str">
        <f t="shared" si="19"/>
        <v/>
      </c>
      <c r="F268" s="766" t="str">
        <f t="shared" si="19"/>
        <v/>
      </c>
      <c r="G268" s="766" t="str">
        <f t="shared" si="19"/>
        <v/>
      </c>
      <c r="H268" s="766" t="str">
        <f t="shared" si="18"/>
        <v/>
      </c>
      <c r="I268" s="766" t="str">
        <f t="shared" si="18"/>
        <v/>
      </c>
      <c r="J268" s="766" t="str">
        <f t="shared" si="18"/>
        <v/>
      </c>
      <c r="K268" s="766" t="str">
        <f t="shared" si="18"/>
        <v/>
      </c>
      <c r="L268" s="766" t="str">
        <f t="shared" si="18"/>
        <v/>
      </c>
      <c r="M268" s="766" t="str">
        <f t="shared" si="18"/>
        <v/>
      </c>
      <c r="N268" s="766" t="str">
        <f t="shared" si="20"/>
        <v/>
      </c>
      <c r="O268" s="766" t="str">
        <f t="shared" si="20"/>
        <v/>
      </c>
      <c r="P268" s="767" t="str">
        <f t="shared" si="20"/>
        <v/>
      </c>
      <c r="Q268" s="773">
        <f t="shared" si="21"/>
        <v>0</v>
      </c>
      <c r="R268" s="2106"/>
      <c r="S268" s="1790"/>
      <c r="T268" s="1790" t="s">
        <v>408</v>
      </c>
      <c r="U268" s="1790">
        <v>429.18505499999998</v>
      </c>
      <c r="V268" s="1790">
        <v>603.1422</v>
      </c>
      <c r="W268" s="1790">
        <v>492.391865</v>
      </c>
      <c r="X268" s="1790">
        <v>547.74553700000001</v>
      </c>
      <c r="Y268" s="1790">
        <v>601.21108700000002</v>
      </c>
      <c r="Z268" s="1790">
        <v>764.97778399999993</v>
      </c>
      <c r="AA268" s="1790">
        <v>845.99097400000005</v>
      </c>
      <c r="AB268" s="1790">
        <v>898.82879500000001</v>
      </c>
      <c r="AC268" s="1790">
        <v>870.55023500000004</v>
      </c>
      <c r="AD268" s="1790">
        <v>880.47656800000004</v>
      </c>
      <c r="AE268" s="1790">
        <v>738.00762800000007</v>
      </c>
      <c r="AF268" s="1790">
        <v>518.52314699999999</v>
      </c>
      <c r="AG268" s="1790">
        <v>8191.0308750000004</v>
      </c>
      <c r="AH268" s="2106"/>
      <c r="AI268" s="2106"/>
    </row>
    <row r="269" spans="2:35" s="758" customFormat="1" ht="21" customHeight="1" x14ac:dyDescent="0.3">
      <c r="B269" s="1745"/>
      <c r="C269" s="769" t="str">
        <f t="shared" si="19"/>
        <v/>
      </c>
      <c r="D269" s="774" t="str">
        <f t="shared" si="19"/>
        <v>Eólico</v>
      </c>
      <c r="E269" s="775" t="str">
        <f t="shared" si="19"/>
        <v/>
      </c>
      <c r="F269" s="775" t="str">
        <f t="shared" si="19"/>
        <v/>
      </c>
      <c r="G269" s="775" t="str">
        <f t="shared" si="19"/>
        <v/>
      </c>
      <c r="H269" s="775" t="str">
        <f t="shared" si="18"/>
        <v/>
      </c>
      <c r="I269" s="775" t="str">
        <f t="shared" si="18"/>
        <v/>
      </c>
      <c r="J269" s="775" t="str">
        <f t="shared" si="18"/>
        <v/>
      </c>
      <c r="K269" s="775" t="str">
        <f t="shared" si="18"/>
        <v/>
      </c>
      <c r="L269" s="775" t="str">
        <f t="shared" si="18"/>
        <v/>
      </c>
      <c r="M269" s="775" t="str">
        <f t="shared" si="18"/>
        <v/>
      </c>
      <c r="N269" s="775" t="str">
        <f t="shared" si="20"/>
        <v/>
      </c>
      <c r="O269" s="775" t="str">
        <f t="shared" si="20"/>
        <v/>
      </c>
      <c r="P269" s="776" t="str">
        <f t="shared" si="20"/>
        <v/>
      </c>
      <c r="Q269" s="777">
        <f t="shared" si="21"/>
        <v>0</v>
      </c>
      <c r="R269" s="2106"/>
      <c r="S269" s="1790"/>
      <c r="T269" s="1790" t="s">
        <v>409</v>
      </c>
      <c r="U269" s="1790"/>
      <c r="V269" s="1790"/>
      <c r="W269" s="1790"/>
      <c r="X269" s="1790"/>
      <c r="Y269" s="1790"/>
      <c r="Z269" s="1790"/>
      <c r="AA269" s="1790"/>
      <c r="AB269" s="1790"/>
      <c r="AC269" s="1790"/>
      <c r="AD269" s="1790"/>
      <c r="AE269" s="1790"/>
      <c r="AF269" s="1790"/>
      <c r="AG269" s="1790"/>
      <c r="AH269" s="2106"/>
      <c r="AI269" s="2106"/>
    </row>
    <row r="270" spans="2:35" s="758" customFormat="1" ht="21" customHeight="1" x14ac:dyDescent="0.3">
      <c r="B270" s="1744">
        <f>+B266+1</f>
        <v>67</v>
      </c>
      <c r="C270" s="778" t="str">
        <f t="shared" si="19"/>
        <v>Kondu S.A.C.</v>
      </c>
      <c r="D270" s="765" t="str">
        <f t="shared" si="19"/>
        <v>Hidráulico</v>
      </c>
      <c r="E270" s="779" t="str">
        <f t="shared" si="19"/>
        <v/>
      </c>
      <c r="F270" s="779" t="str">
        <f t="shared" si="19"/>
        <v/>
      </c>
      <c r="G270" s="779" t="str">
        <f t="shared" si="19"/>
        <v/>
      </c>
      <c r="H270" s="779" t="str">
        <f t="shared" si="18"/>
        <v/>
      </c>
      <c r="I270" s="779" t="str">
        <f t="shared" si="18"/>
        <v/>
      </c>
      <c r="J270" s="779" t="str">
        <f t="shared" si="18"/>
        <v/>
      </c>
      <c r="K270" s="779" t="str">
        <f t="shared" si="18"/>
        <v/>
      </c>
      <c r="L270" s="779" t="str">
        <f t="shared" si="18"/>
        <v/>
      </c>
      <c r="M270" s="779" t="str">
        <f t="shared" si="18"/>
        <v/>
      </c>
      <c r="N270" s="779" t="str">
        <f t="shared" si="20"/>
        <v/>
      </c>
      <c r="O270" s="779" t="str">
        <f t="shared" si="20"/>
        <v/>
      </c>
      <c r="P270" s="780" t="str">
        <f t="shared" si="20"/>
        <v/>
      </c>
      <c r="Q270" s="781">
        <f t="shared" si="21"/>
        <v>0</v>
      </c>
      <c r="R270" s="2106"/>
      <c r="S270" s="1790"/>
      <c r="T270" s="1790" t="s">
        <v>410</v>
      </c>
      <c r="U270" s="1790"/>
      <c r="V270" s="1790"/>
      <c r="W270" s="1790"/>
      <c r="X270" s="1790"/>
      <c r="Y270" s="1790"/>
      <c r="Z270" s="1790"/>
      <c r="AA270" s="1790"/>
      <c r="AB270" s="1790"/>
      <c r="AC270" s="1790"/>
      <c r="AD270" s="1790"/>
      <c r="AE270" s="1790"/>
      <c r="AF270" s="1790"/>
      <c r="AG270" s="1790"/>
      <c r="AH270" s="2106"/>
      <c r="AI270" s="2106"/>
    </row>
    <row r="271" spans="2:35" s="758" customFormat="1" ht="21" customHeight="1" x14ac:dyDescent="0.3">
      <c r="B271" s="1745"/>
      <c r="C271" s="769" t="str">
        <f t="shared" si="19"/>
        <v/>
      </c>
      <c r="D271" s="770" t="str">
        <f t="shared" si="19"/>
        <v>Térmico</v>
      </c>
      <c r="E271" s="766" t="str">
        <f t="shared" si="19"/>
        <v/>
      </c>
      <c r="F271" s="766" t="str">
        <f t="shared" si="19"/>
        <v/>
      </c>
      <c r="G271" s="766" t="str">
        <f t="shared" si="19"/>
        <v/>
      </c>
      <c r="H271" s="766" t="str">
        <f t="shared" si="18"/>
        <v/>
      </c>
      <c r="I271" s="766" t="str">
        <f t="shared" si="18"/>
        <v/>
      </c>
      <c r="J271" s="766" t="str">
        <f t="shared" si="18"/>
        <v/>
      </c>
      <c r="K271" s="766" t="str">
        <f t="shared" si="18"/>
        <v/>
      </c>
      <c r="L271" s="766" t="str">
        <f t="shared" si="18"/>
        <v/>
      </c>
      <c r="M271" s="766" t="str">
        <f t="shared" si="18"/>
        <v/>
      </c>
      <c r="N271" s="766" t="str">
        <f t="shared" si="20"/>
        <v/>
      </c>
      <c r="O271" s="766" t="str">
        <f t="shared" si="20"/>
        <v/>
      </c>
      <c r="P271" s="767" t="str">
        <f t="shared" si="20"/>
        <v/>
      </c>
      <c r="Q271" s="768">
        <f t="shared" si="21"/>
        <v>0</v>
      </c>
      <c r="R271" s="2106"/>
      <c r="S271" s="1790" t="s">
        <v>146</v>
      </c>
      <c r="T271" s="1790" t="s">
        <v>407</v>
      </c>
      <c r="U271" s="1790"/>
      <c r="V271" s="1790"/>
      <c r="W271" s="1790"/>
      <c r="X271" s="1790"/>
      <c r="Y271" s="1790"/>
      <c r="Z271" s="1790"/>
      <c r="AA271" s="1790"/>
      <c r="AB271" s="1790"/>
      <c r="AC271" s="1790"/>
      <c r="AD271" s="1790"/>
      <c r="AE271" s="1790"/>
      <c r="AF271" s="1790"/>
      <c r="AG271" s="1790"/>
      <c r="AH271" s="2106"/>
      <c r="AI271" s="2106"/>
    </row>
    <row r="272" spans="2:35" s="758" customFormat="1" ht="21" customHeight="1" x14ac:dyDescent="0.3">
      <c r="B272" s="1745"/>
      <c r="C272" s="769" t="str">
        <f t="shared" si="19"/>
        <v/>
      </c>
      <c r="D272" s="772" t="str">
        <f t="shared" si="19"/>
        <v>Solar</v>
      </c>
      <c r="E272" s="766">
        <f t="shared" si="19"/>
        <v>2.6606999999999999E-2</v>
      </c>
      <c r="F272" s="766">
        <f t="shared" si="19"/>
        <v>3.2818E-2</v>
      </c>
      <c r="G272" s="766" t="str">
        <f t="shared" si="19"/>
        <v/>
      </c>
      <c r="H272" s="766">
        <f t="shared" si="18"/>
        <v>1.3121000000000001E-2</v>
      </c>
      <c r="I272" s="766">
        <f t="shared" si="18"/>
        <v>6.9539000000000004E-2</v>
      </c>
      <c r="J272" s="766">
        <f t="shared" si="18"/>
        <v>7.5306999999999999E-2</v>
      </c>
      <c r="K272" s="766">
        <f t="shared" si="18"/>
        <v>7.7143000000000003E-2</v>
      </c>
      <c r="L272" s="766">
        <f t="shared" si="18"/>
        <v>9.0111000000000011E-2</v>
      </c>
      <c r="M272" s="766">
        <f t="shared" si="18"/>
        <v>7.3843999999999993E-2</v>
      </c>
      <c r="N272" s="766">
        <f t="shared" si="20"/>
        <v>8.7332999999999994E-2</v>
      </c>
      <c r="O272" s="766">
        <f t="shared" si="20"/>
        <v>8.2170000000000007E-2</v>
      </c>
      <c r="P272" s="767">
        <f t="shared" si="20"/>
        <v>6.4181000000000002E-2</v>
      </c>
      <c r="Q272" s="773">
        <f t="shared" si="21"/>
        <v>0.69217400000000007</v>
      </c>
      <c r="R272" s="2106"/>
      <c r="S272" s="1790"/>
      <c r="T272" s="1790" t="s">
        <v>408</v>
      </c>
      <c r="U272" s="1790"/>
      <c r="V272" s="1790"/>
      <c r="W272" s="1790"/>
      <c r="X272" s="1790"/>
      <c r="Y272" s="1790"/>
      <c r="Z272" s="1790"/>
      <c r="AA272" s="1790"/>
      <c r="AB272" s="1790"/>
      <c r="AC272" s="1790"/>
      <c r="AD272" s="1790"/>
      <c r="AE272" s="1790"/>
      <c r="AF272" s="1790"/>
      <c r="AG272" s="1790"/>
      <c r="AH272" s="2106"/>
      <c r="AI272" s="2106"/>
    </row>
    <row r="273" spans="2:35" s="758" customFormat="1" ht="21" customHeight="1" x14ac:dyDescent="0.3">
      <c r="B273" s="1745"/>
      <c r="C273" s="769" t="str">
        <f t="shared" si="19"/>
        <v/>
      </c>
      <c r="D273" s="774" t="str">
        <f t="shared" si="19"/>
        <v>Eólico</v>
      </c>
      <c r="E273" s="775" t="str">
        <f t="shared" si="19"/>
        <v/>
      </c>
      <c r="F273" s="775" t="str">
        <f t="shared" si="19"/>
        <v/>
      </c>
      <c r="G273" s="775" t="str">
        <f t="shared" si="19"/>
        <v/>
      </c>
      <c r="H273" s="775" t="str">
        <f t="shared" si="18"/>
        <v/>
      </c>
      <c r="I273" s="775" t="str">
        <f t="shared" si="18"/>
        <v/>
      </c>
      <c r="J273" s="775" t="str">
        <f t="shared" si="18"/>
        <v/>
      </c>
      <c r="K273" s="775" t="str">
        <f t="shared" si="18"/>
        <v/>
      </c>
      <c r="L273" s="775" t="str">
        <f t="shared" si="18"/>
        <v/>
      </c>
      <c r="M273" s="775" t="str">
        <f t="shared" si="18"/>
        <v/>
      </c>
      <c r="N273" s="775" t="str">
        <f t="shared" si="20"/>
        <v/>
      </c>
      <c r="O273" s="775" t="str">
        <f t="shared" si="20"/>
        <v/>
      </c>
      <c r="P273" s="776" t="str">
        <f t="shared" si="20"/>
        <v/>
      </c>
      <c r="Q273" s="777">
        <f t="shared" si="21"/>
        <v>0</v>
      </c>
      <c r="R273" s="2106"/>
      <c r="S273" s="1790"/>
      <c r="T273" s="1790" t="s">
        <v>409</v>
      </c>
      <c r="U273" s="1790">
        <v>2.6606999999999999E-2</v>
      </c>
      <c r="V273" s="1790">
        <v>3.2818E-2</v>
      </c>
      <c r="W273" s="1790"/>
      <c r="X273" s="1790">
        <v>1.3121000000000001E-2</v>
      </c>
      <c r="Y273" s="1790">
        <v>6.9539000000000004E-2</v>
      </c>
      <c r="Z273" s="1790">
        <v>7.5306999999999999E-2</v>
      </c>
      <c r="AA273" s="1790">
        <v>7.7143000000000003E-2</v>
      </c>
      <c r="AB273" s="1790">
        <v>9.0111000000000011E-2</v>
      </c>
      <c r="AC273" s="1790">
        <v>7.3843999999999993E-2</v>
      </c>
      <c r="AD273" s="1790">
        <v>8.7332999999999994E-2</v>
      </c>
      <c r="AE273" s="1790">
        <v>8.2170000000000007E-2</v>
      </c>
      <c r="AF273" s="1790">
        <v>6.4181000000000002E-2</v>
      </c>
      <c r="AG273" s="1790">
        <v>0.69217400000000007</v>
      </c>
      <c r="AH273" s="2106"/>
      <c r="AI273" s="2106"/>
    </row>
    <row r="274" spans="2:35" s="758" customFormat="1" ht="21" customHeight="1" x14ac:dyDescent="0.3">
      <c r="B274" s="1744">
        <f>+B270+1</f>
        <v>68</v>
      </c>
      <c r="C274" s="778" t="str">
        <f t="shared" si="19"/>
        <v>La Virgen S.A.C.</v>
      </c>
      <c r="D274" s="765" t="str">
        <f t="shared" si="19"/>
        <v>Hidráulico</v>
      </c>
      <c r="E274" s="779">
        <f t="shared" si="19"/>
        <v>53.754431999999994</v>
      </c>
      <c r="F274" s="779">
        <f t="shared" si="19"/>
        <v>45.375073999999998</v>
      </c>
      <c r="G274" s="779">
        <f t="shared" si="19"/>
        <v>49.122087999999998</v>
      </c>
      <c r="H274" s="779">
        <f t="shared" si="18"/>
        <v>43.730451000000002</v>
      </c>
      <c r="I274" s="779">
        <f t="shared" si="18"/>
        <v>30.995057000000003</v>
      </c>
      <c r="J274" s="779">
        <f t="shared" si="18"/>
        <v>20.941793999999998</v>
      </c>
      <c r="K274" s="779">
        <f t="shared" si="18"/>
        <v>16.039033</v>
      </c>
      <c r="L274" s="779">
        <f t="shared" si="18"/>
        <v>13.279577</v>
      </c>
      <c r="M274" s="779">
        <f t="shared" si="18"/>
        <v>10.937251</v>
      </c>
      <c r="N274" s="779">
        <f t="shared" si="20"/>
        <v>17.055387</v>
      </c>
      <c r="O274" s="779">
        <f t="shared" si="20"/>
        <v>37.970055000000002</v>
      </c>
      <c r="P274" s="780">
        <f t="shared" si="20"/>
        <v>45.419970999999997</v>
      </c>
      <c r="Q274" s="781">
        <f t="shared" si="21"/>
        <v>384.62016999999997</v>
      </c>
      <c r="R274" s="2106"/>
      <c r="S274" s="1790"/>
      <c r="T274" s="1790" t="s">
        <v>410</v>
      </c>
      <c r="U274" s="1790"/>
      <c r="V274" s="1790"/>
      <c r="W274" s="1790"/>
      <c r="X274" s="1790"/>
      <c r="Y274" s="1790"/>
      <c r="Z274" s="1790"/>
      <c r="AA274" s="1790"/>
      <c r="AB274" s="1790"/>
      <c r="AC274" s="1790"/>
      <c r="AD274" s="1790"/>
      <c r="AE274" s="1790"/>
      <c r="AF274" s="1790"/>
      <c r="AG274" s="1790"/>
      <c r="AH274" s="2106"/>
      <c r="AI274" s="2106"/>
    </row>
    <row r="275" spans="2:35" s="758" customFormat="1" ht="21" customHeight="1" x14ac:dyDescent="0.3">
      <c r="B275" s="1745"/>
      <c r="C275" s="769" t="str">
        <f t="shared" si="19"/>
        <v/>
      </c>
      <c r="D275" s="770" t="str">
        <f t="shared" si="19"/>
        <v>Térmico</v>
      </c>
      <c r="E275" s="766" t="str">
        <f t="shared" si="19"/>
        <v/>
      </c>
      <c r="F275" s="766" t="str">
        <f t="shared" si="19"/>
        <v/>
      </c>
      <c r="G275" s="766" t="str">
        <f t="shared" si="19"/>
        <v/>
      </c>
      <c r="H275" s="766" t="str">
        <f t="shared" si="18"/>
        <v/>
      </c>
      <c r="I275" s="766" t="str">
        <f t="shared" si="18"/>
        <v/>
      </c>
      <c r="J275" s="766" t="str">
        <f t="shared" si="18"/>
        <v/>
      </c>
      <c r="K275" s="766" t="str">
        <f t="shared" si="18"/>
        <v/>
      </c>
      <c r="L275" s="766" t="str">
        <f t="shared" si="18"/>
        <v/>
      </c>
      <c r="M275" s="766" t="str">
        <f t="shared" si="18"/>
        <v/>
      </c>
      <c r="N275" s="766" t="str">
        <f t="shared" si="20"/>
        <v/>
      </c>
      <c r="O275" s="766" t="str">
        <f t="shared" si="20"/>
        <v/>
      </c>
      <c r="P275" s="767" t="str">
        <f t="shared" si="20"/>
        <v/>
      </c>
      <c r="Q275" s="768">
        <f t="shared" si="21"/>
        <v>0</v>
      </c>
      <c r="R275" s="2106"/>
      <c r="S275" s="1790" t="s">
        <v>148</v>
      </c>
      <c r="T275" s="1790" t="s">
        <v>407</v>
      </c>
      <c r="U275" s="1790">
        <v>53.754431999999994</v>
      </c>
      <c r="V275" s="1790">
        <v>45.375073999999998</v>
      </c>
      <c r="W275" s="1790">
        <v>49.122087999999998</v>
      </c>
      <c r="X275" s="1790">
        <v>43.730451000000002</v>
      </c>
      <c r="Y275" s="1790">
        <v>30.995057000000003</v>
      </c>
      <c r="Z275" s="1790">
        <v>20.941793999999998</v>
      </c>
      <c r="AA275" s="1790">
        <v>16.039033</v>
      </c>
      <c r="AB275" s="1790">
        <v>13.279577</v>
      </c>
      <c r="AC275" s="1790">
        <v>10.937251</v>
      </c>
      <c r="AD275" s="1790">
        <v>17.055387</v>
      </c>
      <c r="AE275" s="1790">
        <v>37.970055000000002</v>
      </c>
      <c r="AF275" s="1790">
        <v>45.419970999999997</v>
      </c>
      <c r="AG275" s="1790">
        <v>384.62016999999997</v>
      </c>
      <c r="AH275" s="2106"/>
      <c r="AI275" s="2106"/>
    </row>
    <row r="276" spans="2:35" s="758" customFormat="1" ht="21" customHeight="1" x14ac:dyDescent="0.3">
      <c r="B276" s="1745"/>
      <c r="C276" s="769" t="str">
        <f t="shared" si="19"/>
        <v/>
      </c>
      <c r="D276" s="772" t="str">
        <f t="shared" si="19"/>
        <v>Solar</v>
      </c>
      <c r="E276" s="766" t="str">
        <f t="shared" si="19"/>
        <v/>
      </c>
      <c r="F276" s="766" t="str">
        <f t="shared" si="19"/>
        <v/>
      </c>
      <c r="G276" s="766" t="str">
        <f t="shared" si="19"/>
        <v/>
      </c>
      <c r="H276" s="766" t="str">
        <f t="shared" si="18"/>
        <v/>
      </c>
      <c r="I276" s="766" t="str">
        <f t="shared" si="18"/>
        <v/>
      </c>
      <c r="J276" s="766" t="str">
        <f t="shared" si="18"/>
        <v/>
      </c>
      <c r="K276" s="766" t="str">
        <f t="shared" si="18"/>
        <v/>
      </c>
      <c r="L276" s="766" t="str">
        <f t="shared" si="18"/>
        <v/>
      </c>
      <c r="M276" s="766" t="str">
        <f t="shared" si="18"/>
        <v/>
      </c>
      <c r="N276" s="766" t="str">
        <f t="shared" si="20"/>
        <v/>
      </c>
      <c r="O276" s="766" t="str">
        <f t="shared" si="20"/>
        <v/>
      </c>
      <c r="P276" s="767" t="str">
        <f t="shared" si="20"/>
        <v/>
      </c>
      <c r="Q276" s="773">
        <f t="shared" si="21"/>
        <v>0</v>
      </c>
      <c r="R276" s="2106"/>
      <c r="S276" s="1790"/>
      <c r="T276" s="1790" t="s">
        <v>408</v>
      </c>
      <c r="U276" s="1790"/>
      <c r="V276" s="1790"/>
      <c r="W276" s="1790"/>
      <c r="X276" s="1790"/>
      <c r="Y276" s="1790"/>
      <c r="Z276" s="1790"/>
      <c r="AA276" s="1790"/>
      <c r="AB276" s="1790"/>
      <c r="AC276" s="1790"/>
      <c r="AD276" s="1790"/>
      <c r="AE276" s="1790"/>
      <c r="AF276" s="1790"/>
      <c r="AG276" s="1790"/>
      <c r="AH276" s="2106"/>
      <c r="AI276" s="2106"/>
    </row>
    <row r="277" spans="2:35" s="758" customFormat="1" ht="21" customHeight="1" x14ac:dyDescent="0.3">
      <c r="B277" s="1745"/>
      <c r="C277" s="769" t="str">
        <f t="shared" si="19"/>
        <v/>
      </c>
      <c r="D277" s="774" t="str">
        <f t="shared" si="19"/>
        <v>Eólico</v>
      </c>
      <c r="E277" s="775" t="str">
        <f t="shared" si="19"/>
        <v/>
      </c>
      <c r="F277" s="775" t="str">
        <f t="shared" si="19"/>
        <v/>
      </c>
      <c r="G277" s="775" t="str">
        <f t="shared" si="19"/>
        <v/>
      </c>
      <c r="H277" s="775" t="str">
        <f t="shared" si="18"/>
        <v/>
      </c>
      <c r="I277" s="775" t="str">
        <f t="shared" si="18"/>
        <v/>
      </c>
      <c r="J277" s="775" t="str">
        <f t="shared" si="18"/>
        <v/>
      </c>
      <c r="K277" s="775" t="str">
        <f t="shared" si="18"/>
        <v/>
      </c>
      <c r="L277" s="775" t="str">
        <f t="shared" si="18"/>
        <v/>
      </c>
      <c r="M277" s="775" t="str">
        <f t="shared" si="18"/>
        <v/>
      </c>
      <c r="N277" s="775" t="str">
        <f t="shared" si="20"/>
        <v/>
      </c>
      <c r="O277" s="775" t="str">
        <f t="shared" si="20"/>
        <v/>
      </c>
      <c r="P277" s="776" t="str">
        <f t="shared" si="20"/>
        <v/>
      </c>
      <c r="Q277" s="777">
        <f t="shared" si="21"/>
        <v>0</v>
      </c>
      <c r="R277" s="2106"/>
      <c r="S277" s="1790"/>
      <c r="T277" s="1790" t="s">
        <v>409</v>
      </c>
      <c r="U277" s="1790"/>
      <c r="V277" s="1790"/>
      <c r="W277" s="1790"/>
      <c r="X277" s="1790"/>
      <c r="Y277" s="1790"/>
      <c r="Z277" s="1790"/>
      <c r="AA277" s="1790"/>
      <c r="AB277" s="1790"/>
      <c r="AC277" s="1790"/>
      <c r="AD277" s="1790"/>
      <c r="AE277" s="1790"/>
      <c r="AF277" s="1790"/>
      <c r="AG277" s="1790"/>
      <c r="AH277" s="2106"/>
      <c r="AI277" s="2106"/>
    </row>
    <row r="278" spans="2:35" s="758" customFormat="1" ht="21" customHeight="1" x14ac:dyDescent="0.3">
      <c r="B278" s="1744">
        <f>+B274+1</f>
        <v>69</v>
      </c>
      <c r="C278" s="778" t="str">
        <f t="shared" si="19"/>
        <v>Maja Energía S.A.C.</v>
      </c>
      <c r="D278" s="765" t="str">
        <f t="shared" si="19"/>
        <v>Hidráulico</v>
      </c>
      <c r="E278" s="779">
        <f t="shared" si="19"/>
        <v>2.6280580000000002</v>
      </c>
      <c r="F278" s="779">
        <f t="shared" si="19"/>
        <v>2.0550859999999997</v>
      </c>
      <c r="G278" s="779">
        <f t="shared" si="19"/>
        <v>2.4445329999999998</v>
      </c>
      <c r="H278" s="779">
        <f t="shared" si="18"/>
        <v>2.5569059999999997</v>
      </c>
      <c r="I278" s="779">
        <f t="shared" si="18"/>
        <v>2.2993830000000002</v>
      </c>
      <c r="J278" s="779">
        <f t="shared" si="18"/>
        <v>1.4178570000000001</v>
      </c>
      <c r="K278" s="779">
        <f t="shared" si="18"/>
        <v>1.2393329999999998</v>
      </c>
      <c r="L278" s="779">
        <f t="shared" si="18"/>
        <v>1.8632529999999998</v>
      </c>
      <c r="M278" s="779">
        <f t="shared" si="18"/>
        <v>1.5944199999999999</v>
      </c>
      <c r="N278" s="779">
        <f t="shared" si="20"/>
        <v>1.2344089999999999</v>
      </c>
      <c r="O278" s="779">
        <f t="shared" si="20"/>
        <v>1.7692559999999999</v>
      </c>
      <c r="P278" s="780">
        <f t="shared" si="20"/>
        <v>2.6969149999999997</v>
      </c>
      <c r="Q278" s="781">
        <f t="shared" si="21"/>
        <v>23.799408999999997</v>
      </c>
      <c r="R278" s="2106"/>
      <c r="S278" s="1790"/>
      <c r="T278" s="1790" t="s">
        <v>410</v>
      </c>
      <c r="U278" s="1790"/>
      <c r="V278" s="1790"/>
      <c r="W278" s="1790"/>
      <c r="X278" s="1790"/>
      <c r="Y278" s="1790"/>
      <c r="Z278" s="1790"/>
      <c r="AA278" s="1790"/>
      <c r="AB278" s="1790"/>
      <c r="AC278" s="1790"/>
      <c r="AD278" s="1790"/>
      <c r="AE278" s="1790"/>
      <c r="AF278" s="1790"/>
      <c r="AG278" s="1790"/>
      <c r="AH278" s="2106"/>
      <c r="AI278" s="2106"/>
    </row>
    <row r="279" spans="2:35" s="758" customFormat="1" ht="21" customHeight="1" x14ac:dyDescent="0.3">
      <c r="B279" s="1745"/>
      <c r="C279" s="769" t="str">
        <f t="shared" si="19"/>
        <v/>
      </c>
      <c r="D279" s="770" t="str">
        <f t="shared" si="19"/>
        <v>Térmico</v>
      </c>
      <c r="E279" s="766" t="str">
        <f t="shared" si="19"/>
        <v/>
      </c>
      <c r="F279" s="766" t="str">
        <f t="shared" si="19"/>
        <v/>
      </c>
      <c r="G279" s="766" t="str">
        <f t="shared" si="19"/>
        <v/>
      </c>
      <c r="H279" s="766" t="str">
        <f t="shared" si="18"/>
        <v/>
      </c>
      <c r="I279" s="766" t="str">
        <f t="shared" si="18"/>
        <v/>
      </c>
      <c r="J279" s="766" t="str">
        <f t="shared" si="18"/>
        <v/>
      </c>
      <c r="K279" s="766" t="str">
        <f t="shared" si="18"/>
        <v/>
      </c>
      <c r="L279" s="766" t="str">
        <f t="shared" si="18"/>
        <v/>
      </c>
      <c r="M279" s="766" t="str">
        <f t="shared" si="18"/>
        <v/>
      </c>
      <c r="N279" s="766" t="str">
        <f t="shared" si="20"/>
        <v/>
      </c>
      <c r="O279" s="766" t="str">
        <f t="shared" si="20"/>
        <v/>
      </c>
      <c r="P279" s="767" t="str">
        <f t="shared" si="20"/>
        <v/>
      </c>
      <c r="Q279" s="768">
        <f t="shared" si="21"/>
        <v>0</v>
      </c>
      <c r="R279" s="2106"/>
      <c r="S279" s="1790" t="s">
        <v>150</v>
      </c>
      <c r="T279" s="1790" t="s">
        <v>407</v>
      </c>
      <c r="U279" s="1790">
        <v>2.6280580000000002</v>
      </c>
      <c r="V279" s="1790">
        <v>2.0550859999999997</v>
      </c>
      <c r="W279" s="1790">
        <v>2.4445329999999998</v>
      </c>
      <c r="X279" s="1790">
        <v>2.5569059999999997</v>
      </c>
      <c r="Y279" s="1790">
        <v>2.2993830000000002</v>
      </c>
      <c r="Z279" s="1790">
        <v>1.4178570000000001</v>
      </c>
      <c r="AA279" s="1790">
        <v>1.2393329999999998</v>
      </c>
      <c r="AB279" s="1790">
        <v>1.8632529999999998</v>
      </c>
      <c r="AC279" s="1790">
        <v>1.5944199999999999</v>
      </c>
      <c r="AD279" s="1790">
        <v>1.2344089999999999</v>
      </c>
      <c r="AE279" s="1790">
        <v>1.7692559999999999</v>
      </c>
      <c r="AF279" s="1790">
        <v>2.6969149999999997</v>
      </c>
      <c r="AG279" s="1790">
        <v>23.799408999999997</v>
      </c>
      <c r="AH279" s="2106"/>
      <c r="AI279" s="2106"/>
    </row>
    <row r="280" spans="2:35" s="758" customFormat="1" ht="21" customHeight="1" x14ac:dyDescent="0.3">
      <c r="B280" s="1745"/>
      <c r="C280" s="769" t="str">
        <f t="shared" si="19"/>
        <v/>
      </c>
      <c r="D280" s="772" t="str">
        <f t="shared" si="19"/>
        <v>Solar</v>
      </c>
      <c r="E280" s="766" t="str">
        <f t="shared" si="19"/>
        <v/>
      </c>
      <c r="F280" s="766" t="str">
        <f t="shared" si="19"/>
        <v/>
      </c>
      <c r="G280" s="766" t="str">
        <f t="shared" si="19"/>
        <v/>
      </c>
      <c r="H280" s="766" t="str">
        <f t="shared" si="18"/>
        <v/>
      </c>
      <c r="I280" s="766" t="str">
        <f t="shared" si="18"/>
        <v/>
      </c>
      <c r="J280" s="766" t="str">
        <f t="shared" si="18"/>
        <v/>
      </c>
      <c r="K280" s="766" t="str">
        <f t="shared" si="18"/>
        <v/>
      </c>
      <c r="L280" s="766" t="str">
        <f t="shared" si="18"/>
        <v/>
      </c>
      <c r="M280" s="766" t="str">
        <f t="shared" si="18"/>
        <v/>
      </c>
      <c r="N280" s="766" t="str">
        <f t="shared" si="20"/>
        <v/>
      </c>
      <c r="O280" s="766" t="str">
        <f t="shared" si="20"/>
        <v/>
      </c>
      <c r="P280" s="767" t="str">
        <f t="shared" si="20"/>
        <v/>
      </c>
      <c r="Q280" s="773">
        <f t="shared" si="21"/>
        <v>0</v>
      </c>
      <c r="R280" s="2106"/>
      <c r="S280" s="1790"/>
      <c r="T280" s="1790" t="s">
        <v>408</v>
      </c>
      <c r="U280" s="1790"/>
      <c r="V280" s="1790"/>
      <c r="W280" s="1790"/>
      <c r="X280" s="1790"/>
      <c r="Y280" s="1790"/>
      <c r="Z280" s="1790"/>
      <c r="AA280" s="1790"/>
      <c r="AB280" s="1790"/>
      <c r="AC280" s="1790"/>
      <c r="AD280" s="1790"/>
      <c r="AE280" s="1790"/>
      <c r="AF280" s="1790"/>
      <c r="AG280" s="1790"/>
      <c r="AH280" s="2106"/>
      <c r="AI280" s="2106"/>
    </row>
    <row r="281" spans="2:35" s="758" customFormat="1" ht="21" customHeight="1" x14ac:dyDescent="0.3">
      <c r="B281" s="1745"/>
      <c r="C281" s="769" t="str">
        <f t="shared" si="19"/>
        <v/>
      </c>
      <c r="D281" s="774" t="str">
        <f t="shared" si="19"/>
        <v>Eólico</v>
      </c>
      <c r="E281" s="775" t="str">
        <f t="shared" si="19"/>
        <v/>
      </c>
      <c r="F281" s="775" t="str">
        <f t="shared" si="19"/>
        <v/>
      </c>
      <c r="G281" s="775" t="str">
        <f t="shared" si="19"/>
        <v/>
      </c>
      <c r="H281" s="775" t="str">
        <f t="shared" si="18"/>
        <v/>
      </c>
      <c r="I281" s="775" t="str">
        <f t="shared" si="18"/>
        <v/>
      </c>
      <c r="J281" s="775" t="str">
        <f t="shared" si="18"/>
        <v/>
      </c>
      <c r="K281" s="775" t="str">
        <f t="shared" si="18"/>
        <v/>
      </c>
      <c r="L281" s="775" t="str">
        <f t="shared" si="18"/>
        <v/>
      </c>
      <c r="M281" s="775" t="str">
        <f t="shared" si="18"/>
        <v/>
      </c>
      <c r="N281" s="775" t="str">
        <f t="shared" si="20"/>
        <v/>
      </c>
      <c r="O281" s="775" t="str">
        <f t="shared" si="20"/>
        <v/>
      </c>
      <c r="P281" s="776" t="str">
        <f t="shared" si="20"/>
        <v/>
      </c>
      <c r="Q281" s="777">
        <f t="shared" si="21"/>
        <v>0</v>
      </c>
      <c r="R281" s="2106"/>
      <c r="S281" s="1790"/>
      <c r="T281" s="1790" t="s">
        <v>409</v>
      </c>
      <c r="U281" s="1790"/>
      <c r="V281" s="1790"/>
      <c r="W281" s="1790"/>
      <c r="X281" s="1790"/>
      <c r="Y281" s="1790"/>
      <c r="Z281" s="1790"/>
      <c r="AA281" s="1790"/>
      <c r="AB281" s="1790"/>
      <c r="AC281" s="1790"/>
      <c r="AD281" s="1790"/>
      <c r="AE281" s="1790"/>
      <c r="AF281" s="1790"/>
      <c r="AG281" s="1790"/>
      <c r="AH281" s="2106"/>
      <c r="AI281" s="2106"/>
    </row>
    <row r="282" spans="2:35" s="758" customFormat="1" ht="21" customHeight="1" x14ac:dyDescent="0.3">
      <c r="B282" s="1744">
        <f>+B278+1</f>
        <v>70</v>
      </c>
      <c r="C282" s="778" t="str">
        <f t="shared" si="19"/>
        <v>Majes Arcus S.A.C.</v>
      </c>
      <c r="D282" s="765" t="str">
        <f t="shared" si="19"/>
        <v>Hidráulico</v>
      </c>
      <c r="E282" s="779" t="str">
        <f t="shared" si="19"/>
        <v/>
      </c>
      <c r="F282" s="779" t="str">
        <f t="shared" si="19"/>
        <v/>
      </c>
      <c r="G282" s="779" t="str">
        <f t="shared" si="19"/>
        <v/>
      </c>
      <c r="H282" s="779" t="str">
        <f t="shared" si="18"/>
        <v/>
      </c>
      <c r="I282" s="779" t="str">
        <f t="shared" si="18"/>
        <v/>
      </c>
      <c r="J282" s="779" t="str">
        <f t="shared" si="18"/>
        <v/>
      </c>
      <c r="K282" s="779" t="str">
        <f t="shared" si="18"/>
        <v/>
      </c>
      <c r="L282" s="779" t="str">
        <f t="shared" si="18"/>
        <v/>
      </c>
      <c r="M282" s="779" t="str">
        <f t="shared" si="18"/>
        <v/>
      </c>
      <c r="N282" s="779" t="str">
        <f t="shared" si="20"/>
        <v/>
      </c>
      <c r="O282" s="779" t="str">
        <f t="shared" si="20"/>
        <v/>
      </c>
      <c r="P282" s="780" t="str">
        <f t="shared" si="20"/>
        <v/>
      </c>
      <c r="Q282" s="781">
        <f t="shared" si="21"/>
        <v>0</v>
      </c>
      <c r="R282" s="2106"/>
      <c r="S282" s="1790"/>
      <c r="T282" s="1790" t="s">
        <v>410</v>
      </c>
      <c r="U282" s="1790"/>
      <c r="V282" s="1790"/>
      <c r="W282" s="1790"/>
      <c r="X282" s="1790"/>
      <c r="Y282" s="1790"/>
      <c r="Z282" s="1790"/>
      <c r="AA282" s="1790"/>
      <c r="AB282" s="1790"/>
      <c r="AC282" s="1790"/>
      <c r="AD282" s="1790"/>
      <c r="AE282" s="1790"/>
      <c r="AF282" s="1790"/>
      <c r="AG282" s="1790"/>
      <c r="AH282" s="2106"/>
      <c r="AI282" s="2106"/>
    </row>
    <row r="283" spans="2:35" s="758" customFormat="1" ht="21" customHeight="1" x14ac:dyDescent="0.3">
      <c r="B283" s="1745"/>
      <c r="C283" s="769" t="str">
        <f t="shared" si="19"/>
        <v/>
      </c>
      <c r="D283" s="770" t="str">
        <f t="shared" si="19"/>
        <v>Térmico</v>
      </c>
      <c r="E283" s="766" t="str">
        <f t="shared" si="19"/>
        <v/>
      </c>
      <c r="F283" s="766" t="str">
        <f t="shared" si="19"/>
        <v/>
      </c>
      <c r="G283" s="766" t="str">
        <f t="shared" si="19"/>
        <v/>
      </c>
      <c r="H283" s="766" t="str">
        <f t="shared" si="18"/>
        <v/>
      </c>
      <c r="I283" s="766" t="str">
        <f t="shared" si="18"/>
        <v/>
      </c>
      <c r="J283" s="766" t="str">
        <f t="shared" si="18"/>
        <v/>
      </c>
      <c r="K283" s="766" t="str">
        <f t="shared" si="18"/>
        <v/>
      </c>
      <c r="L283" s="766" t="str">
        <f t="shared" si="18"/>
        <v/>
      </c>
      <c r="M283" s="766" t="str">
        <f t="shared" si="18"/>
        <v/>
      </c>
      <c r="N283" s="766" t="str">
        <f t="shared" si="20"/>
        <v/>
      </c>
      <c r="O283" s="766" t="str">
        <f t="shared" si="20"/>
        <v/>
      </c>
      <c r="P283" s="767" t="str">
        <f t="shared" si="20"/>
        <v/>
      </c>
      <c r="Q283" s="768">
        <f t="shared" si="21"/>
        <v>0</v>
      </c>
      <c r="R283" s="2106"/>
      <c r="S283" s="1790" t="s">
        <v>152</v>
      </c>
      <c r="T283" s="1790" t="s">
        <v>407</v>
      </c>
      <c r="U283" s="1790"/>
      <c r="V283" s="1790"/>
      <c r="W283" s="1790"/>
      <c r="X283" s="1790"/>
      <c r="Y283" s="1790"/>
      <c r="Z283" s="1790"/>
      <c r="AA283" s="1790"/>
      <c r="AB283" s="1790"/>
      <c r="AC283" s="1790"/>
      <c r="AD283" s="1790"/>
      <c r="AE283" s="1790"/>
      <c r="AF283" s="1790"/>
      <c r="AG283" s="1790"/>
      <c r="AH283" s="2106"/>
      <c r="AI283" s="2106"/>
    </row>
    <row r="284" spans="2:35" s="758" customFormat="1" ht="21" customHeight="1" x14ac:dyDescent="0.3">
      <c r="B284" s="1745"/>
      <c r="C284" s="769" t="str">
        <f t="shared" si="19"/>
        <v/>
      </c>
      <c r="D284" s="772" t="str">
        <f t="shared" si="19"/>
        <v>Solar</v>
      </c>
      <c r="E284" s="766">
        <f t="shared" si="19"/>
        <v>4.0944389999999995</v>
      </c>
      <c r="F284" s="766">
        <f t="shared" si="19"/>
        <v>3.5851950000000001</v>
      </c>
      <c r="G284" s="766">
        <f t="shared" si="19"/>
        <v>3.9885479999999998</v>
      </c>
      <c r="H284" s="766">
        <f t="shared" si="18"/>
        <v>3.6153299999999997</v>
      </c>
      <c r="I284" s="766">
        <f t="shared" si="18"/>
        <v>3.6244720000000004</v>
      </c>
      <c r="J284" s="766">
        <f t="shared" si="18"/>
        <v>3.2760859999999998</v>
      </c>
      <c r="K284" s="766">
        <f t="shared" si="18"/>
        <v>3.6982379999999999</v>
      </c>
      <c r="L284" s="766">
        <f t="shared" si="18"/>
        <v>3.927816</v>
      </c>
      <c r="M284" s="766">
        <f t="shared" si="18"/>
        <v>3.9800749999999998</v>
      </c>
      <c r="N284" s="766">
        <f t="shared" si="20"/>
        <v>4.1582629999999998</v>
      </c>
      <c r="O284" s="766">
        <f t="shared" si="20"/>
        <v>3.932048</v>
      </c>
      <c r="P284" s="767">
        <f t="shared" si="20"/>
        <v>3.9407579999999998</v>
      </c>
      <c r="Q284" s="773">
        <f t="shared" si="21"/>
        <v>45.821268000000003</v>
      </c>
      <c r="R284" s="2106"/>
      <c r="S284" s="1790"/>
      <c r="T284" s="1790" t="s">
        <v>408</v>
      </c>
      <c r="U284" s="1790"/>
      <c r="V284" s="1790"/>
      <c r="W284" s="1790"/>
      <c r="X284" s="1790"/>
      <c r="Y284" s="1790"/>
      <c r="Z284" s="1790"/>
      <c r="AA284" s="1790"/>
      <c r="AB284" s="1790"/>
      <c r="AC284" s="1790"/>
      <c r="AD284" s="1790"/>
      <c r="AE284" s="1790"/>
      <c r="AF284" s="1790"/>
      <c r="AG284" s="1790"/>
      <c r="AH284" s="2106"/>
      <c r="AI284" s="2106"/>
    </row>
    <row r="285" spans="2:35" s="758" customFormat="1" ht="21" customHeight="1" x14ac:dyDescent="0.3">
      <c r="B285" s="1745"/>
      <c r="C285" s="769" t="str">
        <f t="shared" si="19"/>
        <v/>
      </c>
      <c r="D285" s="774" t="str">
        <f t="shared" si="19"/>
        <v>Eólico</v>
      </c>
      <c r="E285" s="775" t="str">
        <f t="shared" si="19"/>
        <v/>
      </c>
      <c r="F285" s="775" t="str">
        <f t="shared" si="19"/>
        <v/>
      </c>
      <c r="G285" s="775" t="str">
        <f t="shared" si="19"/>
        <v/>
      </c>
      <c r="H285" s="775" t="str">
        <f t="shared" si="18"/>
        <v/>
      </c>
      <c r="I285" s="775" t="str">
        <f t="shared" si="18"/>
        <v/>
      </c>
      <c r="J285" s="775" t="str">
        <f t="shared" si="18"/>
        <v/>
      </c>
      <c r="K285" s="775" t="str">
        <f t="shared" si="18"/>
        <v/>
      </c>
      <c r="L285" s="775" t="str">
        <f t="shared" si="18"/>
        <v/>
      </c>
      <c r="M285" s="775" t="str">
        <f t="shared" si="18"/>
        <v/>
      </c>
      <c r="N285" s="775" t="str">
        <f t="shared" si="20"/>
        <v/>
      </c>
      <c r="O285" s="775" t="str">
        <f t="shared" si="20"/>
        <v/>
      </c>
      <c r="P285" s="776" t="str">
        <f t="shared" si="20"/>
        <v/>
      </c>
      <c r="Q285" s="777">
        <f t="shared" si="21"/>
        <v>0</v>
      </c>
      <c r="R285" s="2106"/>
      <c r="S285" s="1790"/>
      <c r="T285" s="1790" t="s">
        <v>409</v>
      </c>
      <c r="U285" s="1790">
        <v>4.0944389999999995</v>
      </c>
      <c r="V285" s="1790">
        <v>3.5851950000000001</v>
      </c>
      <c r="W285" s="1790">
        <v>3.9885479999999998</v>
      </c>
      <c r="X285" s="1790">
        <v>3.6153299999999997</v>
      </c>
      <c r="Y285" s="1790">
        <v>3.6244720000000004</v>
      </c>
      <c r="Z285" s="1790">
        <v>3.2760859999999998</v>
      </c>
      <c r="AA285" s="1790">
        <v>3.6982379999999999</v>
      </c>
      <c r="AB285" s="1790">
        <v>3.927816</v>
      </c>
      <c r="AC285" s="1790">
        <v>3.9800749999999998</v>
      </c>
      <c r="AD285" s="1790">
        <v>4.1582629999999998</v>
      </c>
      <c r="AE285" s="1790">
        <v>3.932048</v>
      </c>
      <c r="AF285" s="1790">
        <v>3.9407579999999998</v>
      </c>
      <c r="AG285" s="1790">
        <v>45.821268000000003</v>
      </c>
      <c r="AH285" s="2106"/>
      <c r="AI285" s="2106"/>
    </row>
    <row r="286" spans="2:35" s="758" customFormat="1" ht="21" customHeight="1" x14ac:dyDescent="0.3">
      <c r="B286" s="1744">
        <f>+B282+1</f>
        <v>71</v>
      </c>
      <c r="C286" s="778" t="str">
        <f t="shared" si="19"/>
        <v>Moquegua FV S.A.C.</v>
      </c>
      <c r="D286" s="765" t="str">
        <f t="shared" si="19"/>
        <v>Hidráulico</v>
      </c>
      <c r="E286" s="779" t="str">
        <f t="shared" si="19"/>
        <v/>
      </c>
      <c r="F286" s="779" t="str">
        <f t="shared" si="19"/>
        <v/>
      </c>
      <c r="G286" s="779" t="str">
        <f t="shared" si="19"/>
        <v/>
      </c>
      <c r="H286" s="779" t="str">
        <f t="shared" si="18"/>
        <v/>
      </c>
      <c r="I286" s="779" t="str">
        <f t="shared" si="18"/>
        <v/>
      </c>
      <c r="J286" s="779" t="str">
        <f t="shared" si="18"/>
        <v/>
      </c>
      <c r="K286" s="779" t="str">
        <f t="shared" si="18"/>
        <v/>
      </c>
      <c r="L286" s="779" t="str">
        <f t="shared" si="18"/>
        <v/>
      </c>
      <c r="M286" s="779" t="str">
        <f t="shared" si="18"/>
        <v/>
      </c>
      <c r="N286" s="779" t="str">
        <f t="shared" si="20"/>
        <v/>
      </c>
      <c r="O286" s="779" t="str">
        <f t="shared" si="20"/>
        <v/>
      </c>
      <c r="P286" s="780" t="str">
        <f t="shared" si="20"/>
        <v/>
      </c>
      <c r="Q286" s="781">
        <f t="shared" si="21"/>
        <v>0</v>
      </c>
      <c r="R286" s="2106"/>
      <c r="S286" s="1790"/>
      <c r="T286" s="1790" t="s">
        <v>410</v>
      </c>
      <c r="U286" s="1790"/>
      <c r="V286" s="1790"/>
      <c r="W286" s="1790"/>
      <c r="X286" s="1790"/>
      <c r="Y286" s="1790"/>
      <c r="Z286" s="1790"/>
      <c r="AA286" s="1790"/>
      <c r="AB286" s="1790"/>
      <c r="AC286" s="1790"/>
      <c r="AD286" s="1790"/>
      <c r="AE286" s="1790"/>
      <c r="AF286" s="1790"/>
      <c r="AG286" s="1790"/>
      <c r="AH286" s="2106"/>
      <c r="AI286" s="2106"/>
    </row>
    <row r="287" spans="2:35" s="758" customFormat="1" ht="21" customHeight="1" x14ac:dyDescent="0.3">
      <c r="B287" s="1745"/>
      <c r="C287" s="769" t="str">
        <f t="shared" si="19"/>
        <v/>
      </c>
      <c r="D287" s="770" t="str">
        <f t="shared" si="19"/>
        <v>Térmico</v>
      </c>
      <c r="E287" s="766" t="str">
        <f t="shared" si="19"/>
        <v/>
      </c>
      <c r="F287" s="766" t="str">
        <f t="shared" si="19"/>
        <v/>
      </c>
      <c r="G287" s="766" t="str">
        <f t="shared" si="19"/>
        <v/>
      </c>
      <c r="H287" s="766" t="str">
        <f t="shared" si="18"/>
        <v/>
      </c>
      <c r="I287" s="766" t="str">
        <f t="shared" si="18"/>
        <v/>
      </c>
      <c r="J287" s="766" t="str">
        <f t="shared" si="18"/>
        <v/>
      </c>
      <c r="K287" s="766" t="str">
        <f t="shared" si="18"/>
        <v/>
      </c>
      <c r="L287" s="766" t="str">
        <f t="shared" si="18"/>
        <v/>
      </c>
      <c r="M287" s="766" t="str">
        <f t="shared" si="18"/>
        <v/>
      </c>
      <c r="N287" s="766" t="str">
        <f t="shared" si="20"/>
        <v/>
      </c>
      <c r="O287" s="766" t="str">
        <f t="shared" si="20"/>
        <v/>
      </c>
      <c r="P287" s="767" t="str">
        <f t="shared" si="20"/>
        <v/>
      </c>
      <c r="Q287" s="768">
        <f t="shared" si="21"/>
        <v>0</v>
      </c>
      <c r="R287" s="2106"/>
      <c r="S287" s="1790" t="s">
        <v>154</v>
      </c>
      <c r="T287" s="1790" t="s">
        <v>407</v>
      </c>
      <c r="U287" s="1790"/>
      <c r="V287" s="1790"/>
      <c r="W287" s="1790"/>
      <c r="X287" s="1790"/>
      <c r="Y287" s="1790"/>
      <c r="Z287" s="1790"/>
      <c r="AA287" s="1790"/>
      <c r="AB287" s="1790"/>
      <c r="AC287" s="1790"/>
      <c r="AD287" s="1790"/>
      <c r="AE287" s="1790"/>
      <c r="AF287" s="1790"/>
      <c r="AG287" s="1790"/>
      <c r="AH287" s="2106"/>
      <c r="AI287" s="2106"/>
    </row>
    <row r="288" spans="2:35" s="758" customFormat="1" ht="21" customHeight="1" x14ac:dyDescent="0.3">
      <c r="B288" s="1745"/>
      <c r="C288" s="769" t="str">
        <f t="shared" si="19"/>
        <v/>
      </c>
      <c r="D288" s="772" t="str">
        <f t="shared" si="19"/>
        <v>Solar</v>
      </c>
      <c r="E288" s="766">
        <f t="shared" si="19"/>
        <v>4.4161940000000008</v>
      </c>
      <c r="F288" s="766">
        <f t="shared" si="19"/>
        <v>3.4791599999999998</v>
      </c>
      <c r="G288" s="766">
        <f t="shared" si="19"/>
        <v>3.984585</v>
      </c>
      <c r="H288" s="766">
        <f t="shared" si="18"/>
        <v>3.2981780000000001</v>
      </c>
      <c r="I288" s="766">
        <f t="shared" si="18"/>
        <v>3.3273860000000002</v>
      </c>
      <c r="J288" s="766">
        <f t="shared" si="18"/>
        <v>3.2021610000000003</v>
      </c>
      <c r="K288" s="766">
        <f t="shared" si="18"/>
        <v>3.637041</v>
      </c>
      <c r="L288" s="766">
        <f t="shared" si="18"/>
        <v>3.897535</v>
      </c>
      <c r="M288" s="766">
        <f t="shared" si="18"/>
        <v>4.3197020000000004</v>
      </c>
      <c r="N288" s="766">
        <f t="shared" si="20"/>
        <v>4.6514750000000005</v>
      </c>
      <c r="O288" s="766">
        <f t="shared" si="20"/>
        <v>4.1992879999999992</v>
      </c>
      <c r="P288" s="767">
        <f t="shared" si="20"/>
        <v>4.527622</v>
      </c>
      <c r="Q288" s="773">
        <f t="shared" si="21"/>
        <v>46.940327000000003</v>
      </c>
      <c r="R288" s="2106"/>
      <c r="S288" s="1790"/>
      <c r="T288" s="1790" t="s">
        <v>408</v>
      </c>
      <c r="U288" s="1790"/>
      <c r="V288" s="1790"/>
      <c r="W288" s="1790"/>
      <c r="X288" s="1790"/>
      <c r="Y288" s="1790"/>
      <c r="Z288" s="1790"/>
      <c r="AA288" s="1790"/>
      <c r="AB288" s="1790"/>
      <c r="AC288" s="1790"/>
      <c r="AD288" s="1790"/>
      <c r="AE288" s="1790"/>
      <c r="AF288" s="1790"/>
      <c r="AG288" s="1790"/>
      <c r="AH288" s="2106"/>
      <c r="AI288" s="2106"/>
    </row>
    <row r="289" spans="2:35" s="758" customFormat="1" ht="21" customHeight="1" x14ac:dyDescent="0.3">
      <c r="B289" s="1745"/>
      <c r="C289" s="769" t="str">
        <f t="shared" si="19"/>
        <v/>
      </c>
      <c r="D289" s="774" t="str">
        <f t="shared" si="19"/>
        <v>Eólico</v>
      </c>
      <c r="E289" s="775" t="str">
        <f t="shared" si="19"/>
        <v/>
      </c>
      <c r="F289" s="775" t="str">
        <f t="shared" si="19"/>
        <v/>
      </c>
      <c r="G289" s="775" t="str">
        <f t="shared" si="19"/>
        <v/>
      </c>
      <c r="H289" s="775" t="str">
        <f t="shared" si="18"/>
        <v/>
      </c>
      <c r="I289" s="775" t="str">
        <f t="shared" si="18"/>
        <v/>
      </c>
      <c r="J289" s="775" t="str">
        <f t="shared" si="18"/>
        <v/>
      </c>
      <c r="K289" s="775" t="str">
        <f t="shared" si="18"/>
        <v/>
      </c>
      <c r="L289" s="775" t="str">
        <f t="shared" si="18"/>
        <v/>
      </c>
      <c r="M289" s="775" t="str">
        <f t="shared" si="18"/>
        <v/>
      </c>
      <c r="N289" s="775" t="str">
        <f t="shared" si="20"/>
        <v/>
      </c>
      <c r="O289" s="775" t="str">
        <f t="shared" si="20"/>
        <v/>
      </c>
      <c r="P289" s="776" t="str">
        <f t="shared" si="20"/>
        <v/>
      </c>
      <c r="Q289" s="777">
        <f t="shared" si="21"/>
        <v>0</v>
      </c>
      <c r="R289" s="2106"/>
      <c r="S289" s="1790"/>
      <c r="T289" s="1790" t="s">
        <v>409</v>
      </c>
      <c r="U289" s="1790">
        <v>4.4161940000000008</v>
      </c>
      <c r="V289" s="1790">
        <v>3.4791599999999998</v>
      </c>
      <c r="W289" s="1790">
        <v>3.984585</v>
      </c>
      <c r="X289" s="1790">
        <v>3.2981780000000001</v>
      </c>
      <c r="Y289" s="1790">
        <v>3.3273860000000002</v>
      </c>
      <c r="Z289" s="1790">
        <v>3.2021610000000003</v>
      </c>
      <c r="AA289" s="1790">
        <v>3.637041</v>
      </c>
      <c r="AB289" s="1790">
        <v>3.897535</v>
      </c>
      <c r="AC289" s="1790">
        <v>4.3197020000000004</v>
      </c>
      <c r="AD289" s="1790">
        <v>4.6514750000000005</v>
      </c>
      <c r="AE289" s="1790">
        <v>4.1992879999999992</v>
      </c>
      <c r="AF289" s="1790">
        <v>4.527622</v>
      </c>
      <c r="AG289" s="1790">
        <v>46.940327000000003</v>
      </c>
      <c r="AH289" s="2106"/>
      <c r="AI289" s="2106"/>
    </row>
    <row r="290" spans="2:35" s="758" customFormat="1" ht="21" customHeight="1" x14ac:dyDescent="0.3">
      <c r="B290" s="1744">
        <f>+B286+1</f>
        <v>72</v>
      </c>
      <c r="C290" s="778" t="str">
        <f t="shared" si="19"/>
        <v>Orazul Energy Perú S.A.</v>
      </c>
      <c r="D290" s="765" t="str">
        <f t="shared" si="19"/>
        <v>Hidráulico</v>
      </c>
      <c r="E290" s="779">
        <f t="shared" si="19"/>
        <v>242.39326399999999</v>
      </c>
      <c r="F290" s="779">
        <f t="shared" si="19"/>
        <v>221.94397000000004</v>
      </c>
      <c r="G290" s="779">
        <f t="shared" si="19"/>
        <v>233.40453500000004</v>
      </c>
      <c r="H290" s="779">
        <f t="shared" si="18"/>
        <v>238.55970299999998</v>
      </c>
      <c r="I290" s="779">
        <f t="shared" si="18"/>
        <v>232.47861500000002</v>
      </c>
      <c r="J290" s="779">
        <f t="shared" si="18"/>
        <v>146.55960300000004</v>
      </c>
      <c r="K290" s="779">
        <f t="shared" si="18"/>
        <v>105.887575</v>
      </c>
      <c r="L290" s="779">
        <f t="shared" si="18"/>
        <v>96.663702000000001</v>
      </c>
      <c r="M290" s="779">
        <f t="shared" si="18"/>
        <v>102.88871100000001</v>
      </c>
      <c r="N290" s="779">
        <f t="shared" si="20"/>
        <v>111.906194</v>
      </c>
      <c r="O290" s="779">
        <f t="shared" si="20"/>
        <v>132.995259</v>
      </c>
      <c r="P290" s="780">
        <f t="shared" si="20"/>
        <v>212.44967899999997</v>
      </c>
      <c r="Q290" s="781">
        <f t="shared" si="21"/>
        <v>2078.1308100000001</v>
      </c>
      <c r="R290" s="2106"/>
      <c r="S290" s="1790"/>
      <c r="T290" s="1790" t="s">
        <v>410</v>
      </c>
      <c r="U290" s="1790"/>
      <c r="V290" s="1790"/>
      <c r="W290" s="1790"/>
      <c r="X290" s="1790"/>
      <c r="Y290" s="1790"/>
      <c r="Z290" s="1790"/>
      <c r="AA290" s="1790"/>
      <c r="AB290" s="1790"/>
      <c r="AC290" s="1790"/>
      <c r="AD290" s="1790"/>
      <c r="AE290" s="1790"/>
      <c r="AF290" s="1790"/>
      <c r="AG290" s="1790"/>
      <c r="AH290" s="2106"/>
      <c r="AI290" s="2106"/>
    </row>
    <row r="291" spans="2:35" s="758" customFormat="1" ht="21" customHeight="1" x14ac:dyDescent="0.3">
      <c r="B291" s="1745"/>
      <c r="C291" s="769" t="str">
        <f t="shared" si="19"/>
        <v/>
      </c>
      <c r="D291" s="770" t="str">
        <f t="shared" si="19"/>
        <v>Térmico</v>
      </c>
      <c r="E291" s="766" t="str">
        <f t="shared" si="19"/>
        <v/>
      </c>
      <c r="F291" s="766" t="str">
        <f t="shared" si="19"/>
        <v/>
      </c>
      <c r="G291" s="766" t="str">
        <f t="shared" si="19"/>
        <v/>
      </c>
      <c r="H291" s="766" t="str">
        <f t="shared" si="18"/>
        <v/>
      </c>
      <c r="I291" s="766" t="str">
        <f t="shared" si="18"/>
        <v/>
      </c>
      <c r="J291" s="766" t="str">
        <f t="shared" si="18"/>
        <v/>
      </c>
      <c r="K291" s="766" t="str">
        <f t="shared" si="18"/>
        <v/>
      </c>
      <c r="L291" s="766" t="str">
        <f t="shared" si="18"/>
        <v/>
      </c>
      <c r="M291" s="766" t="str">
        <f t="shared" si="18"/>
        <v/>
      </c>
      <c r="N291" s="766" t="str">
        <f t="shared" si="20"/>
        <v/>
      </c>
      <c r="O291" s="766" t="str">
        <f t="shared" si="20"/>
        <v/>
      </c>
      <c r="P291" s="767" t="str">
        <f t="shared" si="20"/>
        <v/>
      </c>
      <c r="Q291" s="768">
        <f t="shared" si="21"/>
        <v>0</v>
      </c>
      <c r="R291" s="2106"/>
      <c r="S291" s="1790" t="s">
        <v>156</v>
      </c>
      <c r="T291" s="1790" t="s">
        <v>407</v>
      </c>
      <c r="U291" s="1790">
        <v>242.39326399999999</v>
      </c>
      <c r="V291" s="1790">
        <v>221.94397000000004</v>
      </c>
      <c r="W291" s="1790">
        <v>233.40453500000004</v>
      </c>
      <c r="X291" s="1790">
        <v>238.55970299999998</v>
      </c>
      <c r="Y291" s="1790">
        <v>232.47861500000002</v>
      </c>
      <c r="Z291" s="1790">
        <v>146.55960300000004</v>
      </c>
      <c r="AA291" s="1790">
        <v>105.887575</v>
      </c>
      <c r="AB291" s="1790">
        <v>96.663702000000001</v>
      </c>
      <c r="AC291" s="1790">
        <v>102.88871100000001</v>
      </c>
      <c r="AD291" s="1790">
        <v>111.906194</v>
      </c>
      <c r="AE291" s="1790">
        <v>132.995259</v>
      </c>
      <c r="AF291" s="1790">
        <v>212.44967899999997</v>
      </c>
      <c r="AG291" s="1790">
        <v>2078.1308100000001</v>
      </c>
      <c r="AH291" s="2106"/>
      <c r="AI291" s="2106"/>
    </row>
    <row r="292" spans="2:35" s="758" customFormat="1" ht="21" customHeight="1" x14ac:dyDescent="0.3">
      <c r="B292" s="1745"/>
      <c r="C292" s="769" t="str">
        <f t="shared" si="19"/>
        <v/>
      </c>
      <c r="D292" s="772" t="str">
        <f t="shared" si="19"/>
        <v>Solar</v>
      </c>
      <c r="E292" s="766" t="str">
        <f t="shared" si="19"/>
        <v/>
      </c>
      <c r="F292" s="766" t="str">
        <f t="shared" si="19"/>
        <v/>
      </c>
      <c r="G292" s="766" t="str">
        <f t="shared" si="19"/>
        <v/>
      </c>
      <c r="H292" s="766" t="str">
        <f t="shared" si="18"/>
        <v/>
      </c>
      <c r="I292" s="766" t="str">
        <f t="shared" si="18"/>
        <v/>
      </c>
      <c r="J292" s="766" t="str">
        <f t="shared" si="18"/>
        <v/>
      </c>
      <c r="K292" s="766" t="str">
        <f t="shared" si="18"/>
        <v/>
      </c>
      <c r="L292" s="766" t="str">
        <f t="shared" si="18"/>
        <v/>
      </c>
      <c r="M292" s="766" t="str">
        <f t="shared" si="18"/>
        <v/>
      </c>
      <c r="N292" s="766" t="str">
        <f t="shared" si="20"/>
        <v/>
      </c>
      <c r="O292" s="766" t="str">
        <f t="shared" si="20"/>
        <v/>
      </c>
      <c r="P292" s="767" t="str">
        <f t="shared" si="20"/>
        <v/>
      </c>
      <c r="Q292" s="773">
        <f t="shared" si="21"/>
        <v>0</v>
      </c>
      <c r="R292" s="2106"/>
      <c r="S292" s="1790"/>
      <c r="T292" s="1790" t="s">
        <v>408</v>
      </c>
      <c r="U292" s="1790"/>
      <c r="V292" s="1790"/>
      <c r="W292" s="1790"/>
      <c r="X292" s="1790"/>
      <c r="Y292" s="1790"/>
      <c r="Z292" s="1790"/>
      <c r="AA292" s="1790"/>
      <c r="AB292" s="1790"/>
      <c r="AC292" s="1790"/>
      <c r="AD292" s="1790"/>
      <c r="AE292" s="1790"/>
      <c r="AF292" s="1790"/>
      <c r="AG292" s="1790"/>
      <c r="AH292" s="2106"/>
      <c r="AI292" s="2106"/>
    </row>
    <row r="293" spans="2:35" s="758" customFormat="1" ht="21" customHeight="1" x14ac:dyDescent="0.3">
      <c r="B293" s="1745"/>
      <c r="C293" s="769" t="str">
        <f t="shared" si="19"/>
        <v/>
      </c>
      <c r="D293" s="774" t="str">
        <f t="shared" si="19"/>
        <v>Eólico</v>
      </c>
      <c r="E293" s="775" t="str">
        <f t="shared" si="19"/>
        <v/>
      </c>
      <c r="F293" s="775" t="str">
        <f t="shared" si="19"/>
        <v/>
      </c>
      <c r="G293" s="775" t="str">
        <f t="shared" si="19"/>
        <v/>
      </c>
      <c r="H293" s="775" t="str">
        <f t="shared" si="18"/>
        <v/>
      </c>
      <c r="I293" s="775" t="str">
        <f t="shared" si="18"/>
        <v/>
      </c>
      <c r="J293" s="775" t="str">
        <f t="shared" si="18"/>
        <v/>
      </c>
      <c r="K293" s="775" t="str">
        <f t="shared" si="18"/>
        <v/>
      </c>
      <c r="L293" s="775" t="str">
        <f t="shared" si="18"/>
        <v/>
      </c>
      <c r="M293" s="775" t="str">
        <f t="shared" si="18"/>
        <v/>
      </c>
      <c r="N293" s="775" t="str">
        <f t="shared" si="20"/>
        <v/>
      </c>
      <c r="O293" s="775" t="str">
        <f t="shared" si="20"/>
        <v/>
      </c>
      <c r="P293" s="776" t="str">
        <f t="shared" si="20"/>
        <v/>
      </c>
      <c r="Q293" s="777">
        <f t="shared" si="21"/>
        <v>0</v>
      </c>
      <c r="R293" s="2106"/>
      <c r="S293" s="1790"/>
      <c r="T293" s="1790" t="s">
        <v>409</v>
      </c>
      <c r="U293" s="1790"/>
      <c r="V293" s="1790"/>
      <c r="W293" s="1790"/>
      <c r="X293" s="1790"/>
      <c r="Y293" s="1790"/>
      <c r="Z293" s="1790"/>
      <c r="AA293" s="1790"/>
      <c r="AB293" s="1790"/>
      <c r="AC293" s="1790"/>
      <c r="AD293" s="1790"/>
      <c r="AE293" s="1790"/>
      <c r="AF293" s="1790"/>
      <c r="AG293" s="1790"/>
      <c r="AH293" s="2106"/>
      <c r="AI293" s="2106"/>
    </row>
    <row r="294" spans="2:35" s="758" customFormat="1" ht="21" customHeight="1" x14ac:dyDescent="0.3">
      <c r="B294" s="1744">
        <f>+B290+1</f>
        <v>73</v>
      </c>
      <c r="C294" s="778" t="str">
        <f t="shared" si="19"/>
        <v>Orygen Perú S.A.A.</v>
      </c>
      <c r="D294" s="765" t="str">
        <f t="shared" si="19"/>
        <v>Hidráulico</v>
      </c>
      <c r="E294" s="779" t="str">
        <f t="shared" si="19"/>
        <v/>
      </c>
      <c r="F294" s="779" t="str">
        <f t="shared" si="19"/>
        <v/>
      </c>
      <c r="G294" s="779" t="str">
        <f t="shared" si="19"/>
        <v/>
      </c>
      <c r="H294" s="779" t="str">
        <f t="shared" si="18"/>
        <v/>
      </c>
      <c r="I294" s="779" t="str">
        <f t="shared" si="18"/>
        <v/>
      </c>
      <c r="J294" s="779" t="str">
        <f t="shared" si="18"/>
        <v/>
      </c>
      <c r="K294" s="779" t="str">
        <f t="shared" ref="K294:P350" si="22">IF(AA295="","",AA295)</f>
        <v/>
      </c>
      <c r="L294" s="779">
        <f t="shared" si="22"/>
        <v>270.39296100000001</v>
      </c>
      <c r="M294" s="779">
        <f t="shared" si="22"/>
        <v>270.53180700000001</v>
      </c>
      <c r="N294" s="779">
        <f t="shared" si="20"/>
        <v>275.36724700000002</v>
      </c>
      <c r="O294" s="779">
        <f t="shared" si="20"/>
        <v>278.78673300000003</v>
      </c>
      <c r="P294" s="780">
        <f t="shared" si="20"/>
        <v>341.85894899999994</v>
      </c>
      <c r="Q294" s="781">
        <f t="shared" si="21"/>
        <v>1436.9376970000001</v>
      </c>
      <c r="R294" s="2106"/>
      <c r="S294" s="1790"/>
      <c r="T294" s="1790" t="s">
        <v>410</v>
      </c>
      <c r="U294" s="1790"/>
      <c r="V294" s="1790"/>
      <c r="W294" s="1790"/>
      <c r="X294" s="1790"/>
      <c r="Y294" s="1790"/>
      <c r="Z294" s="1790"/>
      <c r="AA294" s="1790"/>
      <c r="AB294" s="1790"/>
      <c r="AC294" s="1790"/>
      <c r="AD294" s="1790"/>
      <c r="AE294" s="1790"/>
      <c r="AF294" s="1790"/>
      <c r="AG294" s="1790"/>
      <c r="AH294" s="2106"/>
      <c r="AI294" s="2106"/>
    </row>
    <row r="295" spans="2:35" s="758" customFormat="1" ht="21" customHeight="1" x14ac:dyDescent="0.3">
      <c r="B295" s="1745"/>
      <c r="C295" s="769" t="str">
        <f t="shared" si="19"/>
        <v/>
      </c>
      <c r="D295" s="770" t="str">
        <f t="shared" si="19"/>
        <v>Térmico</v>
      </c>
      <c r="E295" s="766" t="str">
        <f t="shared" si="19"/>
        <v/>
      </c>
      <c r="F295" s="766" t="str">
        <f t="shared" si="19"/>
        <v/>
      </c>
      <c r="G295" s="766" t="str">
        <f t="shared" si="19"/>
        <v/>
      </c>
      <c r="H295" s="766" t="str">
        <f t="shared" ref="H295:P356" si="23">IF(X296="","",X296)</f>
        <v/>
      </c>
      <c r="I295" s="766" t="str">
        <f t="shared" si="23"/>
        <v/>
      </c>
      <c r="J295" s="766" t="str">
        <f t="shared" si="23"/>
        <v/>
      </c>
      <c r="K295" s="766" t="str">
        <f t="shared" si="22"/>
        <v/>
      </c>
      <c r="L295" s="766">
        <f t="shared" si="22"/>
        <v>331.546809</v>
      </c>
      <c r="M295" s="766">
        <f t="shared" si="22"/>
        <v>305.67528100000004</v>
      </c>
      <c r="N295" s="766">
        <f t="shared" si="20"/>
        <v>369.144542</v>
      </c>
      <c r="O295" s="766">
        <f t="shared" si="20"/>
        <v>289.71877499999999</v>
      </c>
      <c r="P295" s="767">
        <f t="shared" si="20"/>
        <v>226.35914399999999</v>
      </c>
      <c r="Q295" s="768">
        <f t="shared" si="21"/>
        <v>1522.444551</v>
      </c>
      <c r="R295" s="2106"/>
      <c r="S295" s="1790" t="s">
        <v>158</v>
      </c>
      <c r="T295" s="1790" t="s">
        <v>407</v>
      </c>
      <c r="U295" s="1790"/>
      <c r="V295" s="1790"/>
      <c r="W295" s="1790"/>
      <c r="X295" s="1790"/>
      <c r="Y295" s="1790"/>
      <c r="Z295" s="1790"/>
      <c r="AA295" s="1790"/>
      <c r="AB295" s="1790">
        <v>270.39296100000001</v>
      </c>
      <c r="AC295" s="1790">
        <v>270.53180700000001</v>
      </c>
      <c r="AD295" s="1790">
        <v>275.36724700000002</v>
      </c>
      <c r="AE295" s="1790">
        <v>278.78673300000003</v>
      </c>
      <c r="AF295" s="1790">
        <v>341.85894899999994</v>
      </c>
      <c r="AG295" s="1790">
        <v>1436.9376970000001</v>
      </c>
      <c r="AH295" s="2106"/>
      <c r="AI295" s="2106"/>
    </row>
    <row r="296" spans="2:35" s="758" customFormat="1" ht="21" customHeight="1" x14ac:dyDescent="0.3">
      <c r="B296" s="1745"/>
      <c r="C296" s="769" t="str">
        <f t="shared" ref="C296:G346" si="24">IF(S297="","",S297)</f>
        <v/>
      </c>
      <c r="D296" s="772" t="str">
        <f t="shared" si="24"/>
        <v>Solar</v>
      </c>
      <c r="E296" s="766" t="str">
        <f t="shared" si="24"/>
        <v/>
      </c>
      <c r="F296" s="766" t="str">
        <f t="shared" si="24"/>
        <v/>
      </c>
      <c r="G296" s="766" t="str">
        <f t="shared" si="24"/>
        <v/>
      </c>
      <c r="H296" s="766" t="str">
        <f t="shared" si="23"/>
        <v/>
      </c>
      <c r="I296" s="766" t="str">
        <f t="shared" si="23"/>
        <v/>
      </c>
      <c r="J296" s="766" t="str">
        <f t="shared" si="23"/>
        <v/>
      </c>
      <c r="K296" s="766" t="str">
        <f t="shared" si="22"/>
        <v/>
      </c>
      <c r="L296" s="766">
        <f t="shared" si="22"/>
        <v>66.416955000000002</v>
      </c>
      <c r="M296" s="766">
        <f t="shared" si="22"/>
        <v>69.265135000000001</v>
      </c>
      <c r="N296" s="766">
        <f t="shared" si="20"/>
        <v>78.535743000000011</v>
      </c>
      <c r="O296" s="766">
        <f t="shared" si="20"/>
        <v>76.264441000000005</v>
      </c>
      <c r="P296" s="767">
        <f t="shared" si="20"/>
        <v>77.253743000000014</v>
      </c>
      <c r="Q296" s="773">
        <f t="shared" si="21"/>
        <v>367.73601700000006</v>
      </c>
      <c r="R296" s="2106"/>
      <c r="S296" s="1790"/>
      <c r="T296" s="1790" t="s">
        <v>408</v>
      </c>
      <c r="U296" s="1790"/>
      <c r="V296" s="1790"/>
      <c r="W296" s="1790"/>
      <c r="X296" s="1790"/>
      <c r="Y296" s="1790"/>
      <c r="Z296" s="1790"/>
      <c r="AA296" s="1790"/>
      <c r="AB296" s="1790">
        <v>331.546809</v>
      </c>
      <c r="AC296" s="1790">
        <v>305.67528100000004</v>
      </c>
      <c r="AD296" s="1790">
        <v>369.144542</v>
      </c>
      <c r="AE296" s="1790">
        <v>289.71877499999999</v>
      </c>
      <c r="AF296" s="1790">
        <v>226.35914399999999</v>
      </c>
      <c r="AG296" s="1790">
        <v>1522.444551</v>
      </c>
      <c r="AH296" s="2106"/>
      <c r="AI296" s="2106"/>
    </row>
    <row r="297" spans="2:35" s="758" customFormat="1" ht="21" customHeight="1" x14ac:dyDescent="0.3">
      <c r="B297" s="1745"/>
      <c r="C297" s="769" t="str">
        <f t="shared" si="24"/>
        <v/>
      </c>
      <c r="D297" s="774" t="str">
        <f t="shared" si="24"/>
        <v>Eólico</v>
      </c>
      <c r="E297" s="775" t="str">
        <f t="shared" si="24"/>
        <v/>
      </c>
      <c r="F297" s="775" t="str">
        <f t="shared" si="24"/>
        <v/>
      </c>
      <c r="G297" s="775" t="str">
        <f t="shared" si="24"/>
        <v/>
      </c>
      <c r="H297" s="775" t="str">
        <f t="shared" si="23"/>
        <v/>
      </c>
      <c r="I297" s="775" t="str">
        <f t="shared" si="23"/>
        <v/>
      </c>
      <c r="J297" s="775" t="str">
        <f t="shared" si="23"/>
        <v/>
      </c>
      <c r="K297" s="775" t="str">
        <f t="shared" si="22"/>
        <v/>
      </c>
      <c r="L297" s="775">
        <f t="shared" si="22"/>
        <v>116.809988</v>
      </c>
      <c r="M297" s="775">
        <f t="shared" si="22"/>
        <v>102.47540199999999</v>
      </c>
      <c r="N297" s="775">
        <f t="shared" si="20"/>
        <v>102.43911300000001</v>
      </c>
      <c r="O297" s="775">
        <f t="shared" si="20"/>
        <v>93.035824000000005</v>
      </c>
      <c r="P297" s="776">
        <f t="shared" si="20"/>
        <v>83.223949000000005</v>
      </c>
      <c r="Q297" s="777">
        <f t="shared" si="21"/>
        <v>497.98427600000002</v>
      </c>
      <c r="R297" s="2106"/>
      <c r="S297" s="1790"/>
      <c r="T297" s="1790" t="s">
        <v>409</v>
      </c>
      <c r="U297" s="1790"/>
      <c r="V297" s="1790"/>
      <c r="W297" s="1790"/>
      <c r="X297" s="1790"/>
      <c r="Y297" s="1790"/>
      <c r="Z297" s="1790"/>
      <c r="AA297" s="1790"/>
      <c r="AB297" s="1790">
        <v>66.416955000000002</v>
      </c>
      <c r="AC297" s="1790">
        <v>69.265135000000001</v>
      </c>
      <c r="AD297" s="1790">
        <v>78.535743000000011</v>
      </c>
      <c r="AE297" s="1790">
        <v>76.264441000000005</v>
      </c>
      <c r="AF297" s="1790">
        <v>77.253743000000014</v>
      </c>
      <c r="AG297" s="1790">
        <v>367.73601700000006</v>
      </c>
      <c r="AH297" s="2106"/>
      <c r="AI297" s="2106"/>
    </row>
    <row r="298" spans="2:35" s="758" customFormat="1" ht="21" customHeight="1" x14ac:dyDescent="0.3">
      <c r="B298" s="1744">
        <f>+B294+1</f>
        <v>74</v>
      </c>
      <c r="C298" s="778" t="str">
        <f t="shared" si="24"/>
        <v>Panamericana Solar S.A.C.</v>
      </c>
      <c r="D298" s="765" t="str">
        <f t="shared" si="24"/>
        <v>Hidráulico</v>
      </c>
      <c r="E298" s="779" t="str">
        <f t="shared" si="24"/>
        <v/>
      </c>
      <c r="F298" s="779" t="str">
        <f t="shared" si="24"/>
        <v/>
      </c>
      <c r="G298" s="779" t="str">
        <f t="shared" si="24"/>
        <v/>
      </c>
      <c r="H298" s="779" t="str">
        <f t="shared" si="23"/>
        <v/>
      </c>
      <c r="I298" s="779" t="str">
        <f t="shared" si="23"/>
        <v/>
      </c>
      <c r="J298" s="779" t="str">
        <f t="shared" si="23"/>
        <v/>
      </c>
      <c r="K298" s="779" t="str">
        <f t="shared" si="22"/>
        <v/>
      </c>
      <c r="L298" s="779" t="str">
        <f t="shared" si="22"/>
        <v/>
      </c>
      <c r="M298" s="779" t="str">
        <f t="shared" si="22"/>
        <v/>
      </c>
      <c r="N298" s="779" t="str">
        <f t="shared" si="20"/>
        <v/>
      </c>
      <c r="O298" s="779" t="str">
        <f t="shared" si="20"/>
        <v/>
      </c>
      <c r="P298" s="780" t="str">
        <f t="shared" si="20"/>
        <v/>
      </c>
      <c r="Q298" s="781">
        <f t="shared" si="21"/>
        <v>0</v>
      </c>
      <c r="R298" s="2106"/>
      <c r="S298" s="1790"/>
      <c r="T298" s="1790" t="s">
        <v>410</v>
      </c>
      <c r="U298" s="1790"/>
      <c r="V298" s="1790"/>
      <c r="W298" s="1790"/>
      <c r="X298" s="1790"/>
      <c r="Y298" s="1790"/>
      <c r="Z298" s="1790"/>
      <c r="AA298" s="1790"/>
      <c r="AB298" s="1790">
        <v>116.809988</v>
      </c>
      <c r="AC298" s="1790">
        <v>102.47540199999999</v>
      </c>
      <c r="AD298" s="1790">
        <v>102.43911300000001</v>
      </c>
      <c r="AE298" s="1790">
        <v>93.035824000000005</v>
      </c>
      <c r="AF298" s="1790">
        <v>83.223949000000005</v>
      </c>
      <c r="AG298" s="1790">
        <v>497.98427600000002</v>
      </c>
      <c r="AH298" s="2106"/>
      <c r="AI298" s="2106"/>
    </row>
    <row r="299" spans="2:35" s="758" customFormat="1" ht="21" customHeight="1" x14ac:dyDescent="0.3">
      <c r="B299" s="1745"/>
      <c r="C299" s="769" t="str">
        <f t="shared" si="24"/>
        <v/>
      </c>
      <c r="D299" s="770" t="str">
        <f t="shared" si="24"/>
        <v>Térmico</v>
      </c>
      <c r="E299" s="766" t="str">
        <f t="shared" si="24"/>
        <v/>
      </c>
      <c r="F299" s="766" t="str">
        <f t="shared" si="24"/>
        <v/>
      </c>
      <c r="G299" s="766" t="str">
        <f t="shared" si="24"/>
        <v/>
      </c>
      <c r="H299" s="766" t="str">
        <f t="shared" si="23"/>
        <v/>
      </c>
      <c r="I299" s="766" t="str">
        <f t="shared" si="23"/>
        <v/>
      </c>
      <c r="J299" s="766" t="str">
        <f t="shared" si="23"/>
        <v/>
      </c>
      <c r="K299" s="766" t="str">
        <f t="shared" si="22"/>
        <v/>
      </c>
      <c r="L299" s="766" t="str">
        <f t="shared" si="22"/>
        <v/>
      </c>
      <c r="M299" s="766" t="str">
        <f t="shared" si="22"/>
        <v/>
      </c>
      <c r="N299" s="766" t="str">
        <f t="shared" si="20"/>
        <v/>
      </c>
      <c r="O299" s="766" t="str">
        <f t="shared" si="20"/>
        <v/>
      </c>
      <c r="P299" s="767" t="str">
        <f t="shared" si="20"/>
        <v/>
      </c>
      <c r="Q299" s="768">
        <f t="shared" si="21"/>
        <v>0</v>
      </c>
      <c r="R299" s="2106"/>
      <c r="S299" s="1790" t="s">
        <v>160</v>
      </c>
      <c r="T299" s="1790" t="s">
        <v>407</v>
      </c>
      <c r="U299" s="1790"/>
      <c r="V299" s="1790"/>
      <c r="W299" s="1790"/>
      <c r="X299" s="1790"/>
      <c r="Y299" s="1790"/>
      <c r="Z299" s="1790"/>
      <c r="AA299" s="1790"/>
      <c r="AB299" s="1790"/>
      <c r="AC299" s="1790"/>
      <c r="AD299" s="1790"/>
      <c r="AE299" s="1790"/>
      <c r="AF299" s="1790"/>
      <c r="AG299" s="1790"/>
      <c r="AH299" s="2106"/>
      <c r="AI299" s="2106"/>
    </row>
    <row r="300" spans="2:35" s="758" customFormat="1" ht="21" customHeight="1" x14ac:dyDescent="0.3">
      <c r="B300" s="1745"/>
      <c r="C300" s="769" t="str">
        <f t="shared" si="24"/>
        <v/>
      </c>
      <c r="D300" s="772" t="str">
        <f t="shared" si="24"/>
        <v>Solar</v>
      </c>
      <c r="E300" s="766">
        <f t="shared" si="24"/>
        <v>5.3742120000000009</v>
      </c>
      <c r="F300" s="766">
        <f t="shared" si="24"/>
        <v>4.2767309999999998</v>
      </c>
      <c r="G300" s="766">
        <f t="shared" si="24"/>
        <v>4.8028740000000001</v>
      </c>
      <c r="H300" s="766">
        <f t="shared" si="23"/>
        <v>3.9257689999999998</v>
      </c>
      <c r="I300" s="766">
        <f t="shared" si="23"/>
        <v>4.0192050000000004</v>
      </c>
      <c r="J300" s="766">
        <f t="shared" si="23"/>
        <v>3.8737629999999998</v>
      </c>
      <c r="K300" s="766">
        <f t="shared" si="22"/>
        <v>4.401656</v>
      </c>
      <c r="L300" s="766">
        <f t="shared" si="22"/>
        <v>4.7044819999999996</v>
      </c>
      <c r="M300" s="766">
        <f t="shared" si="22"/>
        <v>5.230575</v>
      </c>
      <c r="N300" s="766">
        <f t="shared" si="20"/>
        <v>5.6896100000000001</v>
      </c>
      <c r="O300" s="766">
        <f t="shared" si="20"/>
        <v>5.4083639999999997</v>
      </c>
      <c r="P300" s="767">
        <f t="shared" si="20"/>
        <v>5.7059610000000003</v>
      </c>
      <c r="Q300" s="773">
        <f t="shared" si="21"/>
        <v>57.413202000000005</v>
      </c>
      <c r="R300" s="2106"/>
      <c r="S300" s="1790"/>
      <c r="T300" s="1790" t="s">
        <v>408</v>
      </c>
      <c r="U300" s="1790"/>
      <c r="V300" s="1790"/>
      <c r="W300" s="1790"/>
      <c r="X300" s="1790"/>
      <c r="Y300" s="1790"/>
      <c r="Z300" s="1790"/>
      <c r="AA300" s="1790"/>
      <c r="AB300" s="1790"/>
      <c r="AC300" s="1790"/>
      <c r="AD300" s="1790"/>
      <c r="AE300" s="1790"/>
      <c r="AF300" s="1790"/>
      <c r="AG300" s="1790"/>
      <c r="AH300" s="2106"/>
      <c r="AI300" s="2106"/>
    </row>
    <row r="301" spans="2:35" s="758" customFormat="1" ht="21" customHeight="1" x14ac:dyDescent="0.3">
      <c r="B301" s="1745"/>
      <c r="C301" s="769" t="str">
        <f t="shared" si="24"/>
        <v/>
      </c>
      <c r="D301" s="774" t="str">
        <f t="shared" si="24"/>
        <v>Eólico</v>
      </c>
      <c r="E301" s="775" t="str">
        <f t="shared" si="24"/>
        <v/>
      </c>
      <c r="F301" s="775" t="str">
        <f t="shared" si="24"/>
        <v/>
      </c>
      <c r="G301" s="775" t="str">
        <f t="shared" si="24"/>
        <v/>
      </c>
      <c r="H301" s="775" t="str">
        <f t="shared" si="23"/>
        <v/>
      </c>
      <c r="I301" s="775" t="str">
        <f t="shared" si="23"/>
        <v/>
      </c>
      <c r="J301" s="775" t="str">
        <f t="shared" si="23"/>
        <v/>
      </c>
      <c r="K301" s="775" t="str">
        <f t="shared" si="22"/>
        <v/>
      </c>
      <c r="L301" s="775" t="str">
        <f t="shared" si="22"/>
        <v/>
      </c>
      <c r="M301" s="775" t="str">
        <f t="shared" si="22"/>
        <v/>
      </c>
      <c r="N301" s="775" t="str">
        <f t="shared" si="20"/>
        <v/>
      </c>
      <c r="O301" s="775" t="str">
        <f t="shared" si="20"/>
        <v/>
      </c>
      <c r="P301" s="776" t="str">
        <f t="shared" si="20"/>
        <v/>
      </c>
      <c r="Q301" s="777">
        <f t="shared" si="21"/>
        <v>0</v>
      </c>
      <c r="R301" s="2106"/>
      <c r="S301" s="1790"/>
      <c r="T301" s="1790" t="s">
        <v>409</v>
      </c>
      <c r="U301" s="1790">
        <v>5.3742120000000009</v>
      </c>
      <c r="V301" s="1790">
        <v>4.2767309999999998</v>
      </c>
      <c r="W301" s="1790">
        <v>4.8028740000000001</v>
      </c>
      <c r="X301" s="1790">
        <v>3.9257689999999998</v>
      </c>
      <c r="Y301" s="1790">
        <v>4.0192050000000004</v>
      </c>
      <c r="Z301" s="1790">
        <v>3.8737629999999998</v>
      </c>
      <c r="AA301" s="1790">
        <v>4.401656</v>
      </c>
      <c r="AB301" s="1790">
        <v>4.7044819999999996</v>
      </c>
      <c r="AC301" s="1790">
        <v>5.230575</v>
      </c>
      <c r="AD301" s="1790">
        <v>5.6896100000000001</v>
      </c>
      <c r="AE301" s="1790">
        <v>5.4083639999999997</v>
      </c>
      <c r="AF301" s="1790">
        <v>5.7059610000000003</v>
      </c>
      <c r="AG301" s="1790">
        <v>57.413202000000005</v>
      </c>
      <c r="AH301" s="2106"/>
      <c r="AI301" s="2106"/>
    </row>
    <row r="302" spans="2:35" s="758" customFormat="1" ht="21" customHeight="1" x14ac:dyDescent="0.3">
      <c r="B302" s="1744">
        <f>+B298+1</f>
        <v>75</v>
      </c>
      <c r="C302" s="778" t="str">
        <f t="shared" si="24"/>
        <v>Parque Eolico Marcona S.A.C.</v>
      </c>
      <c r="D302" s="765" t="str">
        <f t="shared" si="24"/>
        <v>Hidráulico</v>
      </c>
      <c r="E302" s="779" t="str">
        <f t="shared" si="24"/>
        <v/>
      </c>
      <c r="F302" s="779" t="str">
        <f t="shared" si="24"/>
        <v/>
      </c>
      <c r="G302" s="779" t="str">
        <f t="shared" si="24"/>
        <v/>
      </c>
      <c r="H302" s="779" t="str">
        <f t="shared" si="23"/>
        <v/>
      </c>
      <c r="I302" s="779" t="str">
        <f t="shared" si="23"/>
        <v/>
      </c>
      <c r="J302" s="779" t="str">
        <f t="shared" si="23"/>
        <v/>
      </c>
      <c r="K302" s="779" t="str">
        <f t="shared" si="22"/>
        <v/>
      </c>
      <c r="L302" s="779" t="str">
        <f t="shared" si="22"/>
        <v/>
      </c>
      <c r="M302" s="779" t="str">
        <f t="shared" si="22"/>
        <v/>
      </c>
      <c r="N302" s="779" t="str">
        <f t="shared" si="20"/>
        <v/>
      </c>
      <c r="O302" s="779" t="str">
        <f t="shared" si="20"/>
        <v/>
      </c>
      <c r="P302" s="780" t="str">
        <f t="shared" si="20"/>
        <v/>
      </c>
      <c r="Q302" s="781">
        <f t="shared" si="21"/>
        <v>0</v>
      </c>
      <c r="R302" s="2106"/>
      <c r="S302" s="1790"/>
      <c r="T302" s="1790" t="s">
        <v>410</v>
      </c>
      <c r="U302" s="1790"/>
      <c r="V302" s="1790"/>
      <c r="W302" s="1790"/>
      <c r="X302" s="1790"/>
      <c r="Y302" s="1790"/>
      <c r="Z302" s="1790"/>
      <c r="AA302" s="1790"/>
      <c r="AB302" s="1790"/>
      <c r="AC302" s="1790"/>
      <c r="AD302" s="1790"/>
      <c r="AE302" s="1790"/>
      <c r="AF302" s="1790"/>
      <c r="AG302" s="1790"/>
      <c r="AH302" s="2106"/>
      <c r="AI302" s="2106"/>
    </row>
    <row r="303" spans="2:35" s="758" customFormat="1" ht="21" customHeight="1" x14ac:dyDescent="0.3">
      <c r="B303" s="1745"/>
      <c r="C303" s="769" t="str">
        <f t="shared" si="24"/>
        <v/>
      </c>
      <c r="D303" s="770" t="str">
        <f t="shared" si="24"/>
        <v>Térmico</v>
      </c>
      <c r="E303" s="766" t="str">
        <f t="shared" si="24"/>
        <v/>
      </c>
      <c r="F303" s="766" t="str">
        <f t="shared" si="24"/>
        <v/>
      </c>
      <c r="G303" s="766" t="str">
        <f t="shared" si="24"/>
        <v/>
      </c>
      <c r="H303" s="766" t="str">
        <f t="shared" si="23"/>
        <v/>
      </c>
      <c r="I303" s="766" t="str">
        <f t="shared" si="23"/>
        <v/>
      </c>
      <c r="J303" s="766" t="str">
        <f t="shared" si="23"/>
        <v/>
      </c>
      <c r="K303" s="766" t="str">
        <f t="shared" si="22"/>
        <v/>
      </c>
      <c r="L303" s="766" t="str">
        <f t="shared" si="22"/>
        <v/>
      </c>
      <c r="M303" s="766" t="str">
        <f t="shared" si="22"/>
        <v/>
      </c>
      <c r="N303" s="766" t="str">
        <f t="shared" si="20"/>
        <v/>
      </c>
      <c r="O303" s="766" t="str">
        <f t="shared" si="20"/>
        <v/>
      </c>
      <c r="P303" s="767" t="str">
        <f t="shared" si="20"/>
        <v/>
      </c>
      <c r="Q303" s="768">
        <f t="shared" si="21"/>
        <v>0</v>
      </c>
      <c r="R303" s="2106"/>
      <c r="S303" s="1790" t="s">
        <v>162</v>
      </c>
      <c r="T303" s="1790" t="s">
        <v>407</v>
      </c>
      <c r="U303" s="1790"/>
      <c r="V303" s="1790"/>
      <c r="W303" s="1790"/>
      <c r="X303" s="1790"/>
      <c r="Y303" s="1790"/>
      <c r="Z303" s="1790"/>
      <c r="AA303" s="1790"/>
      <c r="AB303" s="1790"/>
      <c r="AC303" s="1790"/>
      <c r="AD303" s="1790"/>
      <c r="AE303" s="1790"/>
      <c r="AF303" s="1790"/>
      <c r="AG303" s="1790"/>
      <c r="AH303" s="2106"/>
      <c r="AI303" s="2106"/>
    </row>
    <row r="304" spans="2:35" s="758" customFormat="1" ht="21" customHeight="1" x14ac:dyDescent="0.3">
      <c r="B304" s="1745"/>
      <c r="C304" s="769" t="str">
        <f t="shared" si="24"/>
        <v/>
      </c>
      <c r="D304" s="772" t="str">
        <f t="shared" si="24"/>
        <v>Solar</v>
      </c>
      <c r="E304" s="766" t="str">
        <f t="shared" si="24"/>
        <v/>
      </c>
      <c r="F304" s="766" t="str">
        <f t="shared" si="24"/>
        <v/>
      </c>
      <c r="G304" s="766" t="str">
        <f t="shared" si="24"/>
        <v/>
      </c>
      <c r="H304" s="766" t="str">
        <f t="shared" si="23"/>
        <v/>
      </c>
      <c r="I304" s="766" t="str">
        <f t="shared" si="23"/>
        <v/>
      </c>
      <c r="J304" s="766" t="str">
        <f t="shared" si="23"/>
        <v/>
      </c>
      <c r="K304" s="766" t="str">
        <f t="shared" si="22"/>
        <v/>
      </c>
      <c r="L304" s="766" t="str">
        <f t="shared" si="22"/>
        <v/>
      </c>
      <c r="M304" s="766" t="str">
        <f t="shared" si="22"/>
        <v/>
      </c>
      <c r="N304" s="766" t="str">
        <f t="shared" si="20"/>
        <v/>
      </c>
      <c r="O304" s="766" t="str">
        <f t="shared" si="20"/>
        <v/>
      </c>
      <c r="P304" s="767" t="str">
        <f t="shared" si="20"/>
        <v/>
      </c>
      <c r="Q304" s="773">
        <f t="shared" si="21"/>
        <v>0</v>
      </c>
      <c r="R304" s="2106"/>
      <c r="S304" s="1790"/>
      <c r="T304" s="1790" t="s">
        <v>408</v>
      </c>
      <c r="U304" s="1790"/>
      <c r="V304" s="1790"/>
      <c r="W304" s="1790"/>
      <c r="X304" s="1790"/>
      <c r="Y304" s="1790"/>
      <c r="Z304" s="1790"/>
      <c r="AA304" s="1790"/>
      <c r="AB304" s="1790"/>
      <c r="AC304" s="1790"/>
      <c r="AD304" s="1790"/>
      <c r="AE304" s="1790"/>
      <c r="AF304" s="1790"/>
      <c r="AG304" s="1790"/>
      <c r="AH304" s="2106"/>
      <c r="AI304" s="2106"/>
    </row>
    <row r="305" spans="2:35" s="758" customFormat="1" ht="21" customHeight="1" x14ac:dyDescent="0.3">
      <c r="B305" s="1745"/>
      <c r="C305" s="769" t="str">
        <f t="shared" si="24"/>
        <v/>
      </c>
      <c r="D305" s="774" t="str">
        <f t="shared" si="24"/>
        <v>Eólico</v>
      </c>
      <c r="E305" s="775">
        <f t="shared" si="24"/>
        <v>9.1346130000000016</v>
      </c>
      <c r="F305" s="775">
        <f t="shared" si="24"/>
        <v>9.0938739999999996</v>
      </c>
      <c r="G305" s="775">
        <f t="shared" si="24"/>
        <v>12.622477999999999</v>
      </c>
      <c r="H305" s="775">
        <f t="shared" si="23"/>
        <v>12.263536999999999</v>
      </c>
      <c r="I305" s="775">
        <f t="shared" si="23"/>
        <v>16.580469999999998</v>
      </c>
      <c r="J305" s="775">
        <f t="shared" si="23"/>
        <v>12.631221</v>
      </c>
      <c r="K305" s="775">
        <f t="shared" si="22"/>
        <v>14.735232</v>
      </c>
      <c r="L305" s="775">
        <f t="shared" si="22"/>
        <v>16.910530999999999</v>
      </c>
      <c r="M305" s="775">
        <f t="shared" si="22"/>
        <v>15.763732000000001</v>
      </c>
      <c r="N305" s="775">
        <f t="shared" si="20"/>
        <v>14.683052</v>
      </c>
      <c r="O305" s="775">
        <f t="shared" si="20"/>
        <v>12.207999000000001</v>
      </c>
      <c r="P305" s="776">
        <f t="shared" si="20"/>
        <v>15.953413999999999</v>
      </c>
      <c r="Q305" s="777">
        <f t="shared" si="21"/>
        <v>162.58015300000002</v>
      </c>
      <c r="R305" s="2106"/>
      <c r="S305" s="1790"/>
      <c r="T305" s="1790" t="s">
        <v>409</v>
      </c>
      <c r="U305" s="1790"/>
      <c r="V305" s="1790"/>
      <c r="W305" s="1790"/>
      <c r="X305" s="1790"/>
      <c r="Y305" s="1790"/>
      <c r="Z305" s="1790"/>
      <c r="AA305" s="1790"/>
      <c r="AB305" s="1790"/>
      <c r="AC305" s="1790"/>
      <c r="AD305" s="1790"/>
      <c r="AE305" s="1790"/>
      <c r="AF305" s="1790"/>
      <c r="AG305" s="1790"/>
      <c r="AH305" s="2106"/>
      <c r="AI305" s="2106"/>
    </row>
    <row r="306" spans="2:35" s="758" customFormat="1" ht="21" customHeight="1" x14ac:dyDescent="0.3">
      <c r="B306" s="1744">
        <f>+B302+1</f>
        <v>76</v>
      </c>
      <c r="C306" s="778" t="str">
        <f t="shared" si="24"/>
        <v>Parque Eolico Tres Hermanas S.A.C.</v>
      </c>
      <c r="D306" s="765" t="str">
        <f t="shared" si="24"/>
        <v>Hidráulico</v>
      </c>
      <c r="E306" s="779" t="str">
        <f t="shared" si="24"/>
        <v/>
      </c>
      <c r="F306" s="779" t="str">
        <f t="shared" si="24"/>
        <v/>
      </c>
      <c r="G306" s="779" t="str">
        <f t="shared" si="24"/>
        <v/>
      </c>
      <c r="H306" s="779" t="str">
        <f t="shared" si="23"/>
        <v/>
      </c>
      <c r="I306" s="779" t="str">
        <f t="shared" si="23"/>
        <v/>
      </c>
      <c r="J306" s="779" t="str">
        <f t="shared" si="23"/>
        <v/>
      </c>
      <c r="K306" s="779" t="str">
        <f t="shared" si="22"/>
        <v/>
      </c>
      <c r="L306" s="779" t="str">
        <f t="shared" si="22"/>
        <v/>
      </c>
      <c r="M306" s="779" t="str">
        <f t="shared" si="22"/>
        <v/>
      </c>
      <c r="N306" s="779" t="str">
        <f t="shared" si="20"/>
        <v/>
      </c>
      <c r="O306" s="779" t="str">
        <f t="shared" si="20"/>
        <v/>
      </c>
      <c r="P306" s="780" t="str">
        <f t="shared" si="20"/>
        <v/>
      </c>
      <c r="Q306" s="781">
        <f t="shared" si="21"/>
        <v>0</v>
      </c>
      <c r="R306" s="2106"/>
      <c r="S306" s="1790"/>
      <c r="T306" s="1790" t="s">
        <v>410</v>
      </c>
      <c r="U306" s="1790">
        <v>9.1346130000000016</v>
      </c>
      <c r="V306" s="1790">
        <v>9.0938739999999996</v>
      </c>
      <c r="W306" s="1790">
        <v>12.622477999999999</v>
      </c>
      <c r="X306" s="1790">
        <v>12.263536999999999</v>
      </c>
      <c r="Y306" s="1790">
        <v>16.580469999999998</v>
      </c>
      <c r="Z306" s="1790">
        <v>12.631221</v>
      </c>
      <c r="AA306" s="1790">
        <v>14.735232</v>
      </c>
      <c r="AB306" s="1790">
        <v>16.910530999999999</v>
      </c>
      <c r="AC306" s="1790">
        <v>15.763732000000001</v>
      </c>
      <c r="AD306" s="1790">
        <v>14.683052</v>
      </c>
      <c r="AE306" s="1790">
        <v>12.207999000000001</v>
      </c>
      <c r="AF306" s="1790">
        <v>15.953413999999999</v>
      </c>
      <c r="AG306" s="1790">
        <v>162.58015300000002</v>
      </c>
      <c r="AH306" s="2106"/>
      <c r="AI306" s="2106"/>
    </row>
    <row r="307" spans="2:35" s="758" customFormat="1" ht="21" customHeight="1" x14ac:dyDescent="0.3">
      <c r="B307" s="1745"/>
      <c r="C307" s="769" t="str">
        <f t="shared" si="24"/>
        <v/>
      </c>
      <c r="D307" s="770" t="str">
        <f t="shared" si="24"/>
        <v>Térmico</v>
      </c>
      <c r="E307" s="766" t="str">
        <f t="shared" si="24"/>
        <v/>
      </c>
      <c r="F307" s="766" t="str">
        <f t="shared" si="24"/>
        <v/>
      </c>
      <c r="G307" s="766" t="str">
        <f t="shared" si="24"/>
        <v/>
      </c>
      <c r="H307" s="766" t="str">
        <f t="shared" si="23"/>
        <v/>
      </c>
      <c r="I307" s="766" t="str">
        <f t="shared" si="23"/>
        <v/>
      </c>
      <c r="J307" s="766" t="str">
        <f t="shared" si="23"/>
        <v/>
      </c>
      <c r="K307" s="766" t="str">
        <f t="shared" si="22"/>
        <v/>
      </c>
      <c r="L307" s="766" t="str">
        <f t="shared" si="22"/>
        <v/>
      </c>
      <c r="M307" s="766" t="str">
        <f t="shared" si="22"/>
        <v/>
      </c>
      <c r="N307" s="766" t="str">
        <f t="shared" si="20"/>
        <v/>
      </c>
      <c r="O307" s="766" t="str">
        <f t="shared" si="20"/>
        <v/>
      </c>
      <c r="P307" s="767" t="str">
        <f t="shared" si="20"/>
        <v/>
      </c>
      <c r="Q307" s="768">
        <f t="shared" si="21"/>
        <v>0</v>
      </c>
      <c r="R307" s="2106"/>
      <c r="S307" s="1790" t="s">
        <v>164</v>
      </c>
      <c r="T307" s="1790" t="s">
        <v>407</v>
      </c>
      <c r="U307" s="1790"/>
      <c r="V307" s="1790"/>
      <c r="W307" s="1790"/>
      <c r="X307" s="1790"/>
      <c r="Y307" s="1790"/>
      <c r="Z307" s="1790"/>
      <c r="AA307" s="1790"/>
      <c r="AB307" s="1790"/>
      <c r="AC307" s="1790"/>
      <c r="AD307" s="1790"/>
      <c r="AE307" s="1790"/>
      <c r="AF307" s="1790"/>
      <c r="AG307" s="1790"/>
      <c r="AH307" s="2106"/>
      <c r="AI307" s="2106"/>
    </row>
    <row r="308" spans="2:35" s="758" customFormat="1" ht="21" customHeight="1" x14ac:dyDescent="0.3">
      <c r="B308" s="1745"/>
      <c r="C308" s="769" t="str">
        <f t="shared" si="24"/>
        <v/>
      </c>
      <c r="D308" s="772" t="str">
        <f t="shared" si="24"/>
        <v>Solar</v>
      </c>
      <c r="E308" s="766" t="str">
        <f t="shared" si="24"/>
        <v/>
      </c>
      <c r="F308" s="766" t="str">
        <f t="shared" si="24"/>
        <v/>
      </c>
      <c r="G308" s="766" t="str">
        <f t="shared" si="24"/>
        <v/>
      </c>
      <c r="H308" s="766" t="str">
        <f t="shared" si="23"/>
        <v/>
      </c>
      <c r="I308" s="766" t="str">
        <f t="shared" si="23"/>
        <v/>
      </c>
      <c r="J308" s="766" t="str">
        <f t="shared" si="23"/>
        <v/>
      </c>
      <c r="K308" s="766" t="str">
        <f t="shared" si="22"/>
        <v/>
      </c>
      <c r="L308" s="766" t="str">
        <f t="shared" si="22"/>
        <v/>
      </c>
      <c r="M308" s="766" t="str">
        <f t="shared" si="22"/>
        <v/>
      </c>
      <c r="N308" s="766" t="str">
        <f t="shared" si="20"/>
        <v/>
      </c>
      <c r="O308" s="766" t="str">
        <f t="shared" si="20"/>
        <v/>
      </c>
      <c r="P308" s="767" t="str">
        <f t="shared" si="20"/>
        <v/>
      </c>
      <c r="Q308" s="773">
        <f t="shared" si="21"/>
        <v>0</v>
      </c>
      <c r="R308" s="2106"/>
      <c r="S308" s="1790"/>
      <c r="T308" s="1790" t="s">
        <v>408</v>
      </c>
      <c r="U308" s="1790"/>
      <c r="V308" s="1790"/>
      <c r="W308" s="1790"/>
      <c r="X308" s="1790"/>
      <c r="Y308" s="1790"/>
      <c r="Z308" s="1790"/>
      <c r="AA308" s="1790"/>
      <c r="AB308" s="1790"/>
      <c r="AC308" s="1790"/>
      <c r="AD308" s="1790"/>
      <c r="AE308" s="1790"/>
      <c r="AF308" s="1790"/>
      <c r="AG308" s="1790"/>
      <c r="AH308" s="2106"/>
      <c r="AI308" s="2106"/>
    </row>
    <row r="309" spans="2:35" s="758" customFormat="1" ht="21" customHeight="1" x14ac:dyDescent="0.3">
      <c r="B309" s="1745"/>
      <c r="C309" s="769" t="str">
        <f t="shared" si="24"/>
        <v/>
      </c>
      <c r="D309" s="774" t="str">
        <f t="shared" si="24"/>
        <v>Eólico</v>
      </c>
      <c r="E309" s="775">
        <f t="shared" si="24"/>
        <v>30.725245000000005</v>
      </c>
      <c r="F309" s="775">
        <f t="shared" si="24"/>
        <v>30.634379999999993</v>
      </c>
      <c r="G309" s="775">
        <f t="shared" si="24"/>
        <v>40.485103000000002</v>
      </c>
      <c r="H309" s="775">
        <f t="shared" si="23"/>
        <v>40.458959999999998</v>
      </c>
      <c r="I309" s="775">
        <f t="shared" si="23"/>
        <v>49.263738000000011</v>
      </c>
      <c r="J309" s="775">
        <f t="shared" si="23"/>
        <v>33.030569999999997</v>
      </c>
      <c r="K309" s="775">
        <f t="shared" si="22"/>
        <v>41.189937999999998</v>
      </c>
      <c r="L309" s="775">
        <f t="shared" si="22"/>
        <v>48.539984000000004</v>
      </c>
      <c r="M309" s="775">
        <f t="shared" si="22"/>
        <v>45.752684000000002</v>
      </c>
      <c r="N309" s="775">
        <f t="shared" si="20"/>
        <v>41.078051000000002</v>
      </c>
      <c r="O309" s="775">
        <f t="shared" si="20"/>
        <v>35.857754000000007</v>
      </c>
      <c r="P309" s="776">
        <f t="shared" si="20"/>
        <v>44.826672000000002</v>
      </c>
      <c r="Q309" s="777">
        <f t="shared" si="21"/>
        <v>481.84307899999999</v>
      </c>
      <c r="R309" s="2106"/>
      <c r="S309" s="1790"/>
      <c r="T309" s="1790" t="s">
        <v>409</v>
      </c>
      <c r="U309" s="1790"/>
      <c r="V309" s="1790"/>
      <c r="W309" s="1790"/>
      <c r="X309" s="1790"/>
      <c r="Y309" s="1790"/>
      <c r="Z309" s="1790"/>
      <c r="AA309" s="1790"/>
      <c r="AB309" s="1790"/>
      <c r="AC309" s="1790"/>
      <c r="AD309" s="1790"/>
      <c r="AE309" s="1790"/>
      <c r="AF309" s="1790"/>
      <c r="AG309" s="1790"/>
      <c r="AH309" s="2106"/>
      <c r="AI309" s="2106"/>
    </row>
    <row r="310" spans="2:35" s="758" customFormat="1" ht="21" customHeight="1" x14ac:dyDescent="0.3">
      <c r="B310" s="1744">
        <f>+B306+1</f>
        <v>77</v>
      </c>
      <c r="C310" s="778" t="str">
        <f t="shared" si="24"/>
        <v>Peruana de Inversiones en Energía Renovables S.A.</v>
      </c>
      <c r="D310" s="765" t="str">
        <f t="shared" si="24"/>
        <v>Hidráulico</v>
      </c>
      <c r="E310" s="779">
        <f t="shared" si="24"/>
        <v>11.431260999999999</v>
      </c>
      <c r="F310" s="779">
        <f t="shared" si="24"/>
        <v>12.435376999999999</v>
      </c>
      <c r="G310" s="779">
        <f t="shared" si="24"/>
        <v>10.739673</v>
      </c>
      <c r="H310" s="779">
        <f t="shared" si="23"/>
        <v>12.650285</v>
      </c>
      <c r="I310" s="779">
        <f t="shared" si="23"/>
        <v>10.359182000000001</v>
      </c>
      <c r="J310" s="779">
        <f t="shared" si="23"/>
        <v>4.2278009999999995</v>
      </c>
      <c r="K310" s="779">
        <f t="shared" si="22"/>
        <v>3.3231459999999999</v>
      </c>
      <c r="L310" s="779">
        <f t="shared" si="22"/>
        <v>1.9506600000000001</v>
      </c>
      <c r="M310" s="779">
        <f t="shared" si="22"/>
        <v>1.230817</v>
      </c>
      <c r="N310" s="779">
        <f t="shared" si="20"/>
        <v>2.7845200000000001</v>
      </c>
      <c r="O310" s="779">
        <f t="shared" si="20"/>
        <v>6.3592919999999999</v>
      </c>
      <c r="P310" s="780">
        <f t="shared" si="20"/>
        <v>13.418972</v>
      </c>
      <c r="Q310" s="781">
        <f t="shared" si="21"/>
        <v>90.910985999999994</v>
      </c>
      <c r="R310" s="2106"/>
      <c r="S310" s="1790"/>
      <c r="T310" s="1790" t="s">
        <v>410</v>
      </c>
      <c r="U310" s="1790">
        <v>30.725245000000005</v>
      </c>
      <c r="V310" s="1790">
        <v>30.634379999999993</v>
      </c>
      <c r="W310" s="1790">
        <v>40.485103000000002</v>
      </c>
      <c r="X310" s="1790">
        <v>40.458959999999998</v>
      </c>
      <c r="Y310" s="1790">
        <v>49.263738000000011</v>
      </c>
      <c r="Z310" s="1790">
        <v>33.030569999999997</v>
      </c>
      <c r="AA310" s="1790">
        <v>41.189937999999998</v>
      </c>
      <c r="AB310" s="1790">
        <v>48.539984000000004</v>
      </c>
      <c r="AC310" s="1790">
        <v>45.752684000000002</v>
      </c>
      <c r="AD310" s="1790">
        <v>41.078051000000002</v>
      </c>
      <c r="AE310" s="1790">
        <v>35.857754000000007</v>
      </c>
      <c r="AF310" s="1790">
        <v>44.826672000000002</v>
      </c>
      <c r="AG310" s="1790">
        <v>481.84307899999999</v>
      </c>
      <c r="AH310" s="2106"/>
      <c r="AI310" s="2106"/>
    </row>
    <row r="311" spans="2:35" s="758" customFormat="1" ht="21" customHeight="1" x14ac:dyDescent="0.3">
      <c r="B311" s="1745"/>
      <c r="C311" s="769" t="str">
        <f t="shared" si="24"/>
        <v/>
      </c>
      <c r="D311" s="770" t="str">
        <f t="shared" si="24"/>
        <v>Térmico</v>
      </c>
      <c r="E311" s="766" t="str">
        <f t="shared" si="24"/>
        <v/>
      </c>
      <c r="F311" s="766" t="str">
        <f t="shared" si="24"/>
        <v/>
      </c>
      <c r="G311" s="766" t="str">
        <f t="shared" si="24"/>
        <v/>
      </c>
      <c r="H311" s="766" t="str">
        <f t="shared" si="23"/>
        <v/>
      </c>
      <c r="I311" s="766" t="str">
        <f t="shared" si="23"/>
        <v/>
      </c>
      <c r="J311" s="766" t="str">
        <f t="shared" si="23"/>
        <v/>
      </c>
      <c r="K311" s="766" t="str">
        <f t="shared" si="22"/>
        <v/>
      </c>
      <c r="L311" s="766" t="str">
        <f t="shared" si="22"/>
        <v/>
      </c>
      <c r="M311" s="766" t="str">
        <f t="shared" si="22"/>
        <v/>
      </c>
      <c r="N311" s="766" t="str">
        <f t="shared" si="20"/>
        <v/>
      </c>
      <c r="O311" s="766" t="str">
        <f t="shared" si="20"/>
        <v/>
      </c>
      <c r="P311" s="767" t="str">
        <f t="shared" si="20"/>
        <v/>
      </c>
      <c r="Q311" s="768">
        <f t="shared" si="21"/>
        <v>0</v>
      </c>
      <c r="R311" s="2106"/>
      <c r="S311" s="1790" t="s">
        <v>166</v>
      </c>
      <c r="T311" s="1790" t="s">
        <v>407</v>
      </c>
      <c r="U311" s="1790">
        <v>11.431260999999999</v>
      </c>
      <c r="V311" s="1790">
        <v>12.435376999999999</v>
      </c>
      <c r="W311" s="1790">
        <v>10.739673</v>
      </c>
      <c r="X311" s="1790">
        <v>12.650285</v>
      </c>
      <c r="Y311" s="1790">
        <v>10.359182000000001</v>
      </c>
      <c r="Z311" s="1790">
        <v>4.2278009999999995</v>
      </c>
      <c r="AA311" s="1790">
        <v>3.3231459999999999</v>
      </c>
      <c r="AB311" s="1790">
        <v>1.9506600000000001</v>
      </c>
      <c r="AC311" s="1790">
        <v>1.230817</v>
      </c>
      <c r="AD311" s="1790">
        <v>2.7845200000000001</v>
      </c>
      <c r="AE311" s="1790">
        <v>6.3592919999999999</v>
      </c>
      <c r="AF311" s="1790">
        <v>13.418972</v>
      </c>
      <c r="AG311" s="1790">
        <v>90.910985999999994</v>
      </c>
      <c r="AH311" s="2106"/>
      <c r="AI311" s="2106"/>
    </row>
    <row r="312" spans="2:35" s="758" customFormat="1" ht="21" customHeight="1" x14ac:dyDescent="0.3">
      <c r="B312" s="1745"/>
      <c r="C312" s="769" t="str">
        <f t="shared" si="24"/>
        <v/>
      </c>
      <c r="D312" s="772" t="str">
        <f t="shared" si="24"/>
        <v>Solar</v>
      </c>
      <c r="E312" s="766" t="str">
        <f t="shared" si="24"/>
        <v/>
      </c>
      <c r="F312" s="766" t="str">
        <f t="shared" si="24"/>
        <v/>
      </c>
      <c r="G312" s="766" t="str">
        <f t="shared" si="24"/>
        <v/>
      </c>
      <c r="H312" s="766" t="str">
        <f t="shared" si="23"/>
        <v/>
      </c>
      <c r="I312" s="766" t="str">
        <f t="shared" si="23"/>
        <v/>
      </c>
      <c r="J312" s="766" t="str">
        <f t="shared" si="23"/>
        <v/>
      </c>
      <c r="K312" s="766" t="str">
        <f t="shared" si="22"/>
        <v/>
      </c>
      <c r="L312" s="766" t="str">
        <f t="shared" si="22"/>
        <v/>
      </c>
      <c r="M312" s="766" t="str">
        <f t="shared" si="22"/>
        <v/>
      </c>
      <c r="N312" s="766" t="str">
        <f t="shared" si="20"/>
        <v/>
      </c>
      <c r="O312" s="766" t="str">
        <f t="shared" si="20"/>
        <v/>
      </c>
      <c r="P312" s="767" t="str">
        <f t="shared" si="20"/>
        <v/>
      </c>
      <c r="Q312" s="773">
        <f t="shared" si="21"/>
        <v>0</v>
      </c>
      <c r="R312" s="2106"/>
      <c r="S312" s="1790"/>
      <c r="T312" s="1790" t="s">
        <v>408</v>
      </c>
      <c r="U312" s="1790"/>
      <c r="V312" s="1790"/>
      <c r="W312" s="1790"/>
      <c r="X312" s="1790"/>
      <c r="Y312" s="1790"/>
      <c r="Z312" s="1790"/>
      <c r="AA312" s="1790"/>
      <c r="AB312" s="1790"/>
      <c r="AC312" s="1790"/>
      <c r="AD312" s="1790"/>
      <c r="AE312" s="1790"/>
      <c r="AF312" s="1790"/>
      <c r="AG312" s="1790"/>
      <c r="AH312" s="2106"/>
      <c r="AI312" s="2106"/>
    </row>
    <row r="313" spans="2:35" s="758" customFormat="1" ht="21" customHeight="1" x14ac:dyDescent="0.3">
      <c r="B313" s="1745"/>
      <c r="C313" s="769" t="str">
        <f t="shared" si="24"/>
        <v/>
      </c>
      <c r="D313" s="774" t="str">
        <f t="shared" si="24"/>
        <v>Eólico</v>
      </c>
      <c r="E313" s="775" t="str">
        <f t="shared" si="24"/>
        <v/>
      </c>
      <c r="F313" s="775" t="str">
        <f t="shared" si="24"/>
        <v/>
      </c>
      <c r="G313" s="775" t="str">
        <f t="shared" si="24"/>
        <v/>
      </c>
      <c r="H313" s="775" t="str">
        <f t="shared" si="23"/>
        <v/>
      </c>
      <c r="I313" s="775" t="str">
        <f t="shared" si="23"/>
        <v/>
      </c>
      <c r="J313" s="775" t="str">
        <f t="shared" si="23"/>
        <v/>
      </c>
      <c r="K313" s="775" t="str">
        <f t="shared" si="22"/>
        <v/>
      </c>
      <c r="L313" s="775" t="str">
        <f t="shared" si="22"/>
        <v/>
      </c>
      <c r="M313" s="775" t="str">
        <f t="shared" si="22"/>
        <v/>
      </c>
      <c r="N313" s="775" t="str">
        <f t="shared" si="20"/>
        <v/>
      </c>
      <c r="O313" s="775" t="str">
        <f t="shared" si="20"/>
        <v/>
      </c>
      <c r="P313" s="776" t="str">
        <f t="shared" si="20"/>
        <v/>
      </c>
      <c r="Q313" s="777">
        <f t="shared" si="21"/>
        <v>0</v>
      </c>
      <c r="R313" s="2106"/>
      <c r="S313" s="1790"/>
      <c r="T313" s="1790" t="s">
        <v>409</v>
      </c>
      <c r="U313" s="1790"/>
      <c r="V313" s="1790"/>
      <c r="W313" s="1790"/>
      <c r="X313" s="1790"/>
      <c r="Y313" s="1790"/>
      <c r="Z313" s="1790"/>
      <c r="AA313" s="1790"/>
      <c r="AB313" s="1790"/>
      <c r="AC313" s="1790"/>
      <c r="AD313" s="1790"/>
      <c r="AE313" s="1790"/>
      <c r="AF313" s="1790"/>
      <c r="AG313" s="1790"/>
      <c r="AH313" s="2106"/>
      <c r="AI313" s="2106"/>
    </row>
    <row r="314" spans="2:35" s="758" customFormat="1" ht="21" customHeight="1" x14ac:dyDescent="0.3">
      <c r="B314" s="1744">
        <f>+B310+1</f>
        <v>78</v>
      </c>
      <c r="C314" s="778" t="str">
        <f t="shared" si="24"/>
        <v>Petramas S.A.C.</v>
      </c>
      <c r="D314" s="765" t="str">
        <f t="shared" si="24"/>
        <v>Hidráulico</v>
      </c>
      <c r="E314" s="779" t="str">
        <f t="shared" si="24"/>
        <v/>
      </c>
      <c r="F314" s="779" t="str">
        <f t="shared" si="24"/>
        <v/>
      </c>
      <c r="G314" s="779" t="str">
        <f t="shared" si="24"/>
        <v/>
      </c>
      <c r="H314" s="779" t="str">
        <f t="shared" si="23"/>
        <v/>
      </c>
      <c r="I314" s="779" t="str">
        <f t="shared" si="23"/>
        <v/>
      </c>
      <c r="J314" s="779" t="str">
        <f t="shared" si="23"/>
        <v/>
      </c>
      <c r="K314" s="779" t="str">
        <f t="shared" si="22"/>
        <v/>
      </c>
      <c r="L314" s="779" t="str">
        <f t="shared" si="22"/>
        <v/>
      </c>
      <c r="M314" s="779" t="str">
        <f t="shared" si="22"/>
        <v/>
      </c>
      <c r="N314" s="779" t="str">
        <f t="shared" si="20"/>
        <v/>
      </c>
      <c r="O314" s="779" t="str">
        <f t="shared" si="20"/>
        <v/>
      </c>
      <c r="P314" s="780" t="str">
        <f t="shared" si="20"/>
        <v/>
      </c>
      <c r="Q314" s="781">
        <f t="shared" si="21"/>
        <v>0</v>
      </c>
      <c r="R314" s="2106"/>
      <c r="S314" s="1790"/>
      <c r="T314" s="1790" t="s">
        <v>410</v>
      </c>
      <c r="U314" s="1790"/>
      <c r="V314" s="1790"/>
      <c r="W314" s="1790"/>
      <c r="X314" s="1790"/>
      <c r="Y314" s="1790"/>
      <c r="Z314" s="1790"/>
      <c r="AA314" s="1790"/>
      <c r="AB314" s="1790"/>
      <c r="AC314" s="1790"/>
      <c r="AD314" s="1790"/>
      <c r="AE314" s="1790"/>
      <c r="AF314" s="1790"/>
      <c r="AG314" s="1790"/>
      <c r="AH314" s="2106"/>
      <c r="AI314" s="2106"/>
    </row>
    <row r="315" spans="2:35" s="758" customFormat="1" ht="21" customHeight="1" x14ac:dyDescent="0.3">
      <c r="B315" s="1745"/>
      <c r="C315" s="769" t="str">
        <f t="shared" si="24"/>
        <v/>
      </c>
      <c r="D315" s="770" t="str">
        <f t="shared" si="24"/>
        <v>Térmico</v>
      </c>
      <c r="E315" s="766">
        <f t="shared" si="24"/>
        <v>7.3107799999999994</v>
      </c>
      <c r="F315" s="766">
        <f t="shared" si="24"/>
        <v>7.2732199999999994</v>
      </c>
      <c r="G315" s="766">
        <f t="shared" si="24"/>
        <v>7.007002</v>
      </c>
      <c r="H315" s="766">
        <f t="shared" si="23"/>
        <v>4.2352669999999994</v>
      </c>
      <c r="I315" s="766">
        <f t="shared" si="23"/>
        <v>4.6652170000000002</v>
      </c>
      <c r="J315" s="766">
        <f t="shared" si="23"/>
        <v>6.931597</v>
      </c>
      <c r="K315" s="766">
        <f t="shared" si="22"/>
        <v>5.9420289999999998</v>
      </c>
      <c r="L315" s="766">
        <f t="shared" si="22"/>
        <v>5.2529279999999998</v>
      </c>
      <c r="M315" s="766">
        <f t="shared" si="22"/>
        <v>5.5201710000000004</v>
      </c>
      <c r="N315" s="766">
        <f t="shared" si="20"/>
        <v>4.6689369999999997</v>
      </c>
      <c r="O315" s="766">
        <f t="shared" si="20"/>
        <v>6.1002650000000003</v>
      </c>
      <c r="P315" s="767">
        <f t="shared" si="20"/>
        <v>7.510178999999999</v>
      </c>
      <c r="Q315" s="768">
        <f t="shared" si="21"/>
        <v>72.417591999999985</v>
      </c>
      <c r="R315" s="2106"/>
      <c r="S315" s="1790" t="s">
        <v>168</v>
      </c>
      <c r="T315" s="1790" t="s">
        <v>407</v>
      </c>
      <c r="U315" s="1790"/>
      <c r="V315" s="1790"/>
      <c r="W315" s="1790"/>
      <c r="X315" s="1790"/>
      <c r="Y315" s="1790"/>
      <c r="Z315" s="1790"/>
      <c r="AA315" s="1790"/>
      <c r="AB315" s="1790"/>
      <c r="AC315" s="1790"/>
      <c r="AD315" s="1790"/>
      <c r="AE315" s="1790"/>
      <c r="AF315" s="1790"/>
      <c r="AG315" s="1790"/>
      <c r="AH315" s="2106"/>
      <c r="AI315" s="2106"/>
    </row>
    <row r="316" spans="2:35" s="758" customFormat="1" ht="21" customHeight="1" x14ac:dyDescent="0.3">
      <c r="B316" s="1745"/>
      <c r="C316" s="769" t="str">
        <f t="shared" si="24"/>
        <v/>
      </c>
      <c r="D316" s="772" t="str">
        <f t="shared" si="24"/>
        <v>Solar</v>
      </c>
      <c r="E316" s="766" t="str">
        <f t="shared" si="24"/>
        <v/>
      </c>
      <c r="F316" s="766" t="str">
        <f t="shared" si="24"/>
        <v/>
      </c>
      <c r="G316" s="766" t="str">
        <f t="shared" si="24"/>
        <v/>
      </c>
      <c r="H316" s="766" t="str">
        <f t="shared" si="23"/>
        <v/>
      </c>
      <c r="I316" s="766" t="str">
        <f t="shared" si="23"/>
        <v/>
      </c>
      <c r="J316" s="766" t="str">
        <f t="shared" si="23"/>
        <v/>
      </c>
      <c r="K316" s="766" t="str">
        <f t="shared" si="22"/>
        <v/>
      </c>
      <c r="L316" s="766" t="str">
        <f t="shared" si="22"/>
        <v/>
      </c>
      <c r="M316" s="766" t="str">
        <f t="shared" si="22"/>
        <v/>
      </c>
      <c r="N316" s="766" t="str">
        <f t="shared" si="20"/>
        <v/>
      </c>
      <c r="O316" s="766" t="str">
        <f t="shared" si="20"/>
        <v/>
      </c>
      <c r="P316" s="767" t="str">
        <f t="shared" si="20"/>
        <v/>
      </c>
      <c r="Q316" s="773">
        <f t="shared" si="21"/>
        <v>0</v>
      </c>
      <c r="R316" s="2106"/>
      <c r="S316" s="1790"/>
      <c r="T316" s="1790" t="s">
        <v>408</v>
      </c>
      <c r="U316" s="1790">
        <v>7.3107799999999994</v>
      </c>
      <c r="V316" s="1790">
        <v>7.2732199999999994</v>
      </c>
      <c r="W316" s="1790">
        <v>7.007002</v>
      </c>
      <c r="X316" s="1790">
        <v>4.2352669999999994</v>
      </c>
      <c r="Y316" s="1790">
        <v>4.6652170000000002</v>
      </c>
      <c r="Z316" s="1790">
        <v>6.931597</v>
      </c>
      <c r="AA316" s="1790">
        <v>5.9420289999999998</v>
      </c>
      <c r="AB316" s="1790">
        <v>5.2529279999999998</v>
      </c>
      <c r="AC316" s="1790">
        <v>5.5201710000000004</v>
      </c>
      <c r="AD316" s="1790">
        <v>4.6689369999999997</v>
      </c>
      <c r="AE316" s="1790">
        <v>6.1002650000000003</v>
      </c>
      <c r="AF316" s="1790">
        <v>7.510178999999999</v>
      </c>
      <c r="AG316" s="1790">
        <v>72.417591999999985</v>
      </c>
      <c r="AH316" s="2106"/>
      <c r="AI316" s="2106"/>
    </row>
    <row r="317" spans="2:35" s="758" customFormat="1" ht="21" customHeight="1" x14ac:dyDescent="0.3">
      <c r="B317" s="1745"/>
      <c r="C317" s="769" t="str">
        <f t="shared" si="24"/>
        <v/>
      </c>
      <c r="D317" s="774" t="str">
        <f t="shared" si="24"/>
        <v>Eólico</v>
      </c>
      <c r="E317" s="775" t="str">
        <f t="shared" si="24"/>
        <v/>
      </c>
      <c r="F317" s="775" t="str">
        <f t="shared" si="24"/>
        <v/>
      </c>
      <c r="G317" s="775" t="str">
        <f t="shared" si="24"/>
        <v/>
      </c>
      <c r="H317" s="775" t="str">
        <f t="shared" si="23"/>
        <v/>
      </c>
      <c r="I317" s="775" t="str">
        <f t="shared" si="23"/>
        <v/>
      </c>
      <c r="J317" s="775" t="str">
        <f t="shared" si="23"/>
        <v/>
      </c>
      <c r="K317" s="775" t="str">
        <f t="shared" si="22"/>
        <v/>
      </c>
      <c r="L317" s="775" t="str">
        <f t="shared" si="22"/>
        <v/>
      </c>
      <c r="M317" s="775" t="str">
        <f t="shared" si="22"/>
        <v/>
      </c>
      <c r="N317" s="775" t="str">
        <f t="shared" si="20"/>
        <v/>
      </c>
      <c r="O317" s="775" t="str">
        <f t="shared" si="20"/>
        <v/>
      </c>
      <c r="P317" s="776" t="str">
        <f t="shared" si="20"/>
        <v/>
      </c>
      <c r="Q317" s="777">
        <f t="shared" si="21"/>
        <v>0</v>
      </c>
      <c r="R317" s="2106"/>
      <c r="S317" s="1790"/>
      <c r="T317" s="1790" t="s">
        <v>409</v>
      </c>
      <c r="U317" s="1790"/>
      <c r="V317" s="1790"/>
      <c r="W317" s="1790"/>
      <c r="X317" s="1790"/>
      <c r="Y317" s="1790"/>
      <c r="Z317" s="1790"/>
      <c r="AA317" s="1790"/>
      <c r="AB317" s="1790"/>
      <c r="AC317" s="1790"/>
      <c r="AD317" s="1790"/>
      <c r="AE317" s="1790"/>
      <c r="AF317" s="1790"/>
      <c r="AG317" s="1790"/>
      <c r="AH317" s="2106"/>
      <c r="AI317" s="2106"/>
    </row>
    <row r="318" spans="2:35" s="758" customFormat="1" ht="21" customHeight="1" x14ac:dyDescent="0.3">
      <c r="B318" s="1744">
        <f>+B314+1</f>
        <v>79</v>
      </c>
      <c r="C318" s="778" t="str">
        <f t="shared" si="24"/>
        <v>Planta de Reserva Fría de Generación Éten S.A.</v>
      </c>
      <c r="D318" s="765" t="str">
        <f t="shared" si="24"/>
        <v>Hidráulico</v>
      </c>
      <c r="E318" s="779" t="str">
        <f t="shared" si="24"/>
        <v/>
      </c>
      <c r="F318" s="779" t="str">
        <f t="shared" si="24"/>
        <v/>
      </c>
      <c r="G318" s="779" t="str">
        <f t="shared" si="24"/>
        <v/>
      </c>
      <c r="H318" s="779" t="str">
        <f t="shared" si="23"/>
        <v/>
      </c>
      <c r="I318" s="779" t="str">
        <f t="shared" si="23"/>
        <v/>
      </c>
      <c r="J318" s="779" t="str">
        <f t="shared" si="23"/>
        <v/>
      </c>
      <c r="K318" s="779" t="str">
        <f t="shared" si="22"/>
        <v/>
      </c>
      <c r="L318" s="779" t="str">
        <f t="shared" si="22"/>
        <v/>
      </c>
      <c r="M318" s="779" t="str">
        <f t="shared" si="22"/>
        <v/>
      </c>
      <c r="N318" s="779" t="str">
        <f t="shared" si="20"/>
        <v/>
      </c>
      <c r="O318" s="779" t="str">
        <f t="shared" si="20"/>
        <v/>
      </c>
      <c r="P318" s="780" t="str">
        <f t="shared" si="20"/>
        <v/>
      </c>
      <c r="Q318" s="781">
        <f t="shared" si="21"/>
        <v>0</v>
      </c>
      <c r="R318" s="2106"/>
      <c r="S318" s="1790"/>
      <c r="T318" s="1790" t="s">
        <v>410</v>
      </c>
      <c r="U318" s="1790"/>
      <c r="V318" s="1790"/>
      <c r="W318" s="1790"/>
      <c r="X318" s="1790"/>
      <c r="Y318" s="1790"/>
      <c r="Z318" s="1790"/>
      <c r="AA318" s="1790"/>
      <c r="AB318" s="1790"/>
      <c r="AC318" s="1790"/>
      <c r="AD318" s="1790"/>
      <c r="AE318" s="1790"/>
      <c r="AF318" s="1790"/>
      <c r="AG318" s="1790"/>
      <c r="AH318" s="2106"/>
      <c r="AI318" s="2106"/>
    </row>
    <row r="319" spans="2:35" s="758" customFormat="1" ht="21" customHeight="1" x14ac:dyDescent="0.3">
      <c r="B319" s="1745"/>
      <c r="C319" s="769" t="str">
        <f t="shared" si="24"/>
        <v/>
      </c>
      <c r="D319" s="770" t="str">
        <f t="shared" si="24"/>
        <v>Térmico</v>
      </c>
      <c r="E319" s="766">
        <f t="shared" si="24"/>
        <v>3.6365000000000001E-2</v>
      </c>
      <c r="F319" s="766">
        <f t="shared" si="24"/>
        <v>6.3269999999999993E-3</v>
      </c>
      <c r="G319" s="766">
        <f t="shared" si="24"/>
        <v>0.35920800000000003</v>
      </c>
      <c r="H319" s="766">
        <f t="shared" si="23"/>
        <v>4.8440000000000002E-3</v>
      </c>
      <c r="I319" s="766">
        <f t="shared" si="23"/>
        <v>1.4402E-2</v>
      </c>
      <c r="J319" s="766">
        <f t="shared" si="23"/>
        <v>2.3E-5</v>
      </c>
      <c r="K319" s="766">
        <f t="shared" si="22"/>
        <v>0.21650599999999998</v>
      </c>
      <c r="L319" s="766">
        <f t="shared" si="22"/>
        <v>0.59653999999999996</v>
      </c>
      <c r="M319" s="766">
        <f t="shared" si="22"/>
        <v>3.2499999999999999E-4</v>
      </c>
      <c r="N319" s="766">
        <f t="shared" si="20"/>
        <v>0</v>
      </c>
      <c r="O319" s="766">
        <f t="shared" si="20"/>
        <v>5.3474000000000001E-2</v>
      </c>
      <c r="P319" s="767">
        <f t="shared" si="20"/>
        <v>1.2353520000000002</v>
      </c>
      <c r="Q319" s="768">
        <f t="shared" si="21"/>
        <v>2.5233660000000002</v>
      </c>
      <c r="R319" s="2106"/>
      <c r="S319" s="1790" t="s">
        <v>170</v>
      </c>
      <c r="T319" s="1790" t="s">
        <v>407</v>
      </c>
      <c r="U319" s="1790"/>
      <c r="V319" s="1790"/>
      <c r="W319" s="1790"/>
      <c r="X319" s="1790"/>
      <c r="Y319" s="1790"/>
      <c r="Z319" s="1790"/>
      <c r="AA319" s="1790"/>
      <c r="AB319" s="1790"/>
      <c r="AC319" s="1790"/>
      <c r="AD319" s="1790"/>
      <c r="AE319" s="1790"/>
      <c r="AF319" s="1790"/>
      <c r="AG319" s="1790"/>
      <c r="AH319" s="2106"/>
      <c r="AI319" s="2106"/>
    </row>
    <row r="320" spans="2:35" s="758" customFormat="1" ht="21" customHeight="1" x14ac:dyDescent="0.3">
      <c r="B320" s="1745"/>
      <c r="C320" s="769" t="str">
        <f t="shared" si="24"/>
        <v/>
      </c>
      <c r="D320" s="772" t="str">
        <f t="shared" si="24"/>
        <v>Solar</v>
      </c>
      <c r="E320" s="766" t="str">
        <f t="shared" si="24"/>
        <v/>
      </c>
      <c r="F320" s="766" t="str">
        <f t="shared" si="24"/>
        <v/>
      </c>
      <c r="G320" s="766" t="str">
        <f t="shared" si="24"/>
        <v/>
      </c>
      <c r="H320" s="766" t="str">
        <f t="shared" si="23"/>
        <v/>
      </c>
      <c r="I320" s="766" t="str">
        <f t="shared" si="23"/>
        <v/>
      </c>
      <c r="J320" s="766" t="str">
        <f t="shared" si="23"/>
        <v/>
      </c>
      <c r="K320" s="766" t="str">
        <f t="shared" si="22"/>
        <v/>
      </c>
      <c r="L320" s="766" t="str">
        <f t="shared" si="22"/>
        <v/>
      </c>
      <c r="M320" s="766" t="str">
        <f t="shared" si="22"/>
        <v/>
      </c>
      <c r="N320" s="766" t="str">
        <f t="shared" si="20"/>
        <v/>
      </c>
      <c r="O320" s="766" t="str">
        <f t="shared" si="20"/>
        <v/>
      </c>
      <c r="P320" s="767" t="str">
        <f t="shared" si="20"/>
        <v/>
      </c>
      <c r="Q320" s="773">
        <f t="shared" si="21"/>
        <v>0</v>
      </c>
      <c r="R320" s="2106"/>
      <c r="S320" s="1790"/>
      <c r="T320" s="1790" t="s">
        <v>408</v>
      </c>
      <c r="U320" s="1790">
        <v>3.6365000000000001E-2</v>
      </c>
      <c r="V320" s="1790">
        <v>6.3269999999999993E-3</v>
      </c>
      <c r="W320" s="1790">
        <v>0.35920800000000003</v>
      </c>
      <c r="X320" s="1790">
        <v>4.8440000000000002E-3</v>
      </c>
      <c r="Y320" s="1790">
        <v>1.4402E-2</v>
      </c>
      <c r="Z320" s="1790">
        <v>2.3E-5</v>
      </c>
      <c r="AA320" s="1790">
        <v>0.21650599999999998</v>
      </c>
      <c r="AB320" s="1790">
        <v>0.59653999999999996</v>
      </c>
      <c r="AC320" s="1790">
        <v>3.2499999999999999E-4</v>
      </c>
      <c r="AD320" s="1790">
        <v>0</v>
      </c>
      <c r="AE320" s="1790">
        <v>5.3474000000000001E-2</v>
      </c>
      <c r="AF320" s="1790">
        <v>1.2353520000000002</v>
      </c>
      <c r="AG320" s="1790">
        <v>2.5233660000000002</v>
      </c>
      <c r="AH320" s="2106"/>
      <c r="AI320" s="2106"/>
    </row>
    <row r="321" spans="2:35" s="758" customFormat="1" ht="21" customHeight="1" x14ac:dyDescent="0.3">
      <c r="B321" s="1745"/>
      <c r="C321" s="769" t="str">
        <f t="shared" si="24"/>
        <v/>
      </c>
      <c r="D321" s="774" t="str">
        <f t="shared" si="24"/>
        <v>Eólico</v>
      </c>
      <c r="E321" s="775" t="str">
        <f t="shared" si="24"/>
        <v/>
      </c>
      <c r="F321" s="775" t="str">
        <f t="shared" si="24"/>
        <v/>
      </c>
      <c r="G321" s="775" t="str">
        <f t="shared" si="24"/>
        <v/>
      </c>
      <c r="H321" s="775" t="str">
        <f t="shared" si="23"/>
        <v/>
      </c>
      <c r="I321" s="775" t="str">
        <f t="shared" si="23"/>
        <v/>
      </c>
      <c r="J321" s="775" t="str">
        <f t="shared" si="23"/>
        <v/>
      </c>
      <c r="K321" s="775" t="str">
        <f t="shared" si="22"/>
        <v/>
      </c>
      <c r="L321" s="775" t="str">
        <f t="shared" si="22"/>
        <v/>
      </c>
      <c r="M321" s="775" t="str">
        <f t="shared" si="22"/>
        <v/>
      </c>
      <c r="N321" s="775" t="str">
        <f t="shared" si="20"/>
        <v/>
      </c>
      <c r="O321" s="775" t="str">
        <f t="shared" si="20"/>
        <v/>
      </c>
      <c r="P321" s="776" t="str">
        <f t="shared" si="20"/>
        <v/>
      </c>
      <c r="Q321" s="777">
        <f t="shared" si="21"/>
        <v>0</v>
      </c>
      <c r="R321" s="2106"/>
      <c r="S321" s="1790"/>
      <c r="T321" s="1790" t="s">
        <v>409</v>
      </c>
      <c r="U321" s="1790"/>
      <c r="V321" s="1790"/>
      <c r="W321" s="1790"/>
      <c r="X321" s="1790"/>
      <c r="Y321" s="1790"/>
      <c r="Z321" s="1790"/>
      <c r="AA321" s="1790"/>
      <c r="AB321" s="1790"/>
      <c r="AC321" s="1790"/>
      <c r="AD321" s="1790"/>
      <c r="AE321" s="1790"/>
      <c r="AF321" s="1790"/>
      <c r="AG321" s="1790"/>
      <c r="AH321" s="2106"/>
      <c r="AI321" s="2106"/>
    </row>
    <row r="322" spans="2:35" s="758" customFormat="1" ht="21" customHeight="1" x14ac:dyDescent="0.3">
      <c r="B322" s="1744">
        <f>+B318+1</f>
        <v>80</v>
      </c>
      <c r="C322" s="778" t="str">
        <f t="shared" si="24"/>
        <v>Pluz Energía Perú S.A.A.</v>
      </c>
      <c r="D322" s="765" t="str">
        <f t="shared" si="24"/>
        <v>Hidráulico</v>
      </c>
      <c r="E322" s="779" t="str">
        <f t="shared" si="24"/>
        <v/>
      </c>
      <c r="F322" s="779" t="str">
        <f t="shared" si="24"/>
        <v/>
      </c>
      <c r="G322" s="779" t="str">
        <f t="shared" si="24"/>
        <v/>
      </c>
      <c r="H322" s="779" t="str">
        <f t="shared" si="23"/>
        <v/>
      </c>
      <c r="I322" s="779" t="str">
        <f t="shared" si="23"/>
        <v/>
      </c>
      <c r="J322" s="779" t="str">
        <f t="shared" si="23"/>
        <v/>
      </c>
      <c r="K322" s="779" t="str">
        <f t="shared" si="22"/>
        <v/>
      </c>
      <c r="L322" s="779">
        <f t="shared" si="22"/>
        <v>0.42148400000000003</v>
      </c>
      <c r="M322" s="779">
        <f t="shared" si="22"/>
        <v>0.43225400000000003</v>
      </c>
      <c r="N322" s="779">
        <f t="shared" si="20"/>
        <v>0.44825900000000007</v>
      </c>
      <c r="O322" s="779">
        <f t="shared" si="20"/>
        <v>0.42003400000000002</v>
      </c>
      <c r="P322" s="780">
        <f t="shared" si="20"/>
        <v>0.452017</v>
      </c>
      <c r="Q322" s="781">
        <f t="shared" si="21"/>
        <v>2.174048</v>
      </c>
      <c r="R322" s="2106"/>
      <c r="S322" s="1790"/>
      <c r="T322" s="1790" t="s">
        <v>410</v>
      </c>
      <c r="U322" s="1790"/>
      <c r="V322" s="1790"/>
      <c r="W322" s="1790"/>
      <c r="X322" s="1790"/>
      <c r="Y322" s="1790"/>
      <c r="Z322" s="1790"/>
      <c r="AA322" s="1790"/>
      <c r="AB322" s="1790"/>
      <c r="AC322" s="1790"/>
      <c r="AD322" s="1790"/>
      <c r="AE322" s="1790"/>
      <c r="AF322" s="1790"/>
      <c r="AG322" s="1790"/>
      <c r="AH322" s="2106"/>
      <c r="AI322" s="2106"/>
    </row>
    <row r="323" spans="2:35" s="758" customFormat="1" ht="21" customHeight="1" x14ac:dyDescent="0.3">
      <c r="B323" s="1745"/>
      <c r="C323" s="769" t="str">
        <f t="shared" si="24"/>
        <v/>
      </c>
      <c r="D323" s="770" t="str">
        <f t="shared" si="24"/>
        <v>Térmico</v>
      </c>
      <c r="E323" s="766" t="str">
        <f t="shared" si="24"/>
        <v/>
      </c>
      <c r="F323" s="766" t="str">
        <f t="shared" si="24"/>
        <v/>
      </c>
      <c r="G323" s="766" t="str">
        <f t="shared" si="24"/>
        <v/>
      </c>
      <c r="H323" s="766" t="str">
        <f t="shared" si="23"/>
        <v/>
      </c>
      <c r="I323" s="766" t="str">
        <f t="shared" si="23"/>
        <v/>
      </c>
      <c r="J323" s="766" t="str">
        <f t="shared" si="23"/>
        <v/>
      </c>
      <c r="K323" s="766" t="str">
        <f t="shared" si="22"/>
        <v/>
      </c>
      <c r="L323" s="766">
        <f t="shared" si="22"/>
        <v>0.17760500000000001</v>
      </c>
      <c r="M323" s="766">
        <f t="shared" si="22"/>
        <v>0.135324</v>
      </c>
      <c r="N323" s="766">
        <f t="shared" si="22"/>
        <v>0.12978200000000001</v>
      </c>
      <c r="O323" s="766">
        <f t="shared" si="22"/>
        <v>0.12034800000000001</v>
      </c>
      <c r="P323" s="767">
        <f t="shared" si="22"/>
        <v>9.5569000000000001E-2</v>
      </c>
      <c r="Q323" s="768">
        <f t="shared" si="21"/>
        <v>0.65862799999999999</v>
      </c>
      <c r="R323" s="2106"/>
      <c r="S323" s="1790" t="s">
        <v>172</v>
      </c>
      <c r="T323" s="1790" t="s">
        <v>407</v>
      </c>
      <c r="U323" s="1790"/>
      <c r="V323" s="1790"/>
      <c r="W323" s="1790"/>
      <c r="X323" s="1790"/>
      <c r="Y323" s="1790"/>
      <c r="Z323" s="1790"/>
      <c r="AA323" s="1790"/>
      <c r="AB323" s="1790">
        <v>0.42148400000000003</v>
      </c>
      <c r="AC323" s="1790">
        <v>0.43225400000000003</v>
      </c>
      <c r="AD323" s="1790">
        <v>0.44825900000000007</v>
      </c>
      <c r="AE323" s="1790">
        <v>0.42003400000000002</v>
      </c>
      <c r="AF323" s="1790">
        <v>0.452017</v>
      </c>
      <c r="AG323" s="1790">
        <v>2.174048</v>
      </c>
      <c r="AH323" s="2106"/>
      <c r="AI323" s="2106"/>
    </row>
    <row r="324" spans="2:35" s="758" customFormat="1" ht="21" customHeight="1" x14ac:dyDescent="0.3">
      <c r="B324" s="1745"/>
      <c r="C324" s="769" t="str">
        <f t="shared" si="24"/>
        <v/>
      </c>
      <c r="D324" s="772" t="str">
        <f t="shared" si="24"/>
        <v>Solar</v>
      </c>
      <c r="E324" s="766" t="str">
        <f t="shared" si="24"/>
        <v/>
      </c>
      <c r="F324" s="766" t="str">
        <f t="shared" si="24"/>
        <v/>
      </c>
      <c r="G324" s="766" t="str">
        <f t="shared" si="24"/>
        <v/>
      </c>
      <c r="H324" s="766" t="str">
        <f t="shared" si="23"/>
        <v/>
      </c>
      <c r="I324" s="766" t="str">
        <f t="shared" si="23"/>
        <v/>
      </c>
      <c r="J324" s="766" t="str">
        <f t="shared" si="23"/>
        <v/>
      </c>
      <c r="K324" s="766" t="str">
        <f t="shared" si="22"/>
        <v/>
      </c>
      <c r="L324" s="766" t="str">
        <f t="shared" si="22"/>
        <v/>
      </c>
      <c r="M324" s="766" t="str">
        <f t="shared" si="22"/>
        <v/>
      </c>
      <c r="N324" s="766" t="str">
        <f t="shared" si="22"/>
        <v/>
      </c>
      <c r="O324" s="766" t="str">
        <f t="shared" si="22"/>
        <v/>
      </c>
      <c r="P324" s="767" t="str">
        <f t="shared" si="22"/>
        <v/>
      </c>
      <c r="Q324" s="773">
        <f t="shared" si="21"/>
        <v>0</v>
      </c>
      <c r="R324" s="2106"/>
      <c r="S324" s="1790"/>
      <c r="T324" s="1790" t="s">
        <v>408</v>
      </c>
      <c r="U324" s="1790"/>
      <c r="V324" s="1790"/>
      <c r="W324" s="1790"/>
      <c r="X324" s="1790"/>
      <c r="Y324" s="1790"/>
      <c r="Z324" s="1790"/>
      <c r="AA324" s="1790"/>
      <c r="AB324" s="1790">
        <v>0.17760500000000001</v>
      </c>
      <c r="AC324" s="1790">
        <v>0.135324</v>
      </c>
      <c r="AD324" s="1790">
        <v>0.12978200000000001</v>
      </c>
      <c r="AE324" s="1790">
        <v>0.12034800000000001</v>
      </c>
      <c r="AF324" s="1790">
        <v>9.5569000000000001E-2</v>
      </c>
      <c r="AG324" s="1790">
        <v>0.65862799999999999</v>
      </c>
      <c r="AH324" s="2106"/>
      <c r="AI324" s="2106"/>
    </row>
    <row r="325" spans="2:35" s="758" customFormat="1" ht="21" customHeight="1" x14ac:dyDescent="0.3">
      <c r="B325" s="1745"/>
      <c r="C325" s="769" t="str">
        <f t="shared" si="24"/>
        <v/>
      </c>
      <c r="D325" s="774" t="str">
        <f t="shared" si="24"/>
        <v>Eólico</v>
      </c>
      <c r="E325" s="775" t="str">
        <f t="shared" si="24"/>
        <v/>
      </c>
      <c r="F325" s="775" t="str">
        <f t="shared" si="24"/>
        <v/>
      </c>
      <c r="G325" s="775" t="str">
        <f t="shared" si="24"/>
        <v/>
      </c>
      <c r="H325" s="775" t="str">
        <f t="shared" si="23"/>
        <v/>
      </c>
      <c r="I325" s="775" t="str">
        <f t="shared" si="23"/>
        <v/>
      </c>
      <c r="J325" s="775" t="str">
        <f t="shared" si="23"/>
        <v/>
      </c>
      <c r="K325" s="775" t="str">
        <f t="shared" si="22"/>
        <v/>
      </c>
      <c r="L325" s="775" t="str">
        <f t="shared" si="22"/>
        <v/>
      </c>
      <c r="M325" s="775" t="str">
        <f t="shared" si="22"/>
        <v/>
      </c>
      <c r="N325" s="775" t="str">
        <f t="shared" si="22"/>
        <v/>
      </c>
      <c r="O325" s="775" t="str">
        <f t="shared" si="22"/>
        <v/>
      </c>
      <c r="P325" s="776" t="str">
        <f t="shared" si="22"/>
        <v/>
      </c>
      <c r="Q325" s="777">
        <f t="shared" si="21"/>
        <v>0</v>
      </c>
      <c r="R325" s="2106"/>
      <c r="S325" s="1790"/>
      <c r="T325" s="1790" t="s">
        <v>409</v>
      </c>
      <c r="U325" s="1790"/>
      <c r="V325" s="1790"/>
      <c r="W325" s="1790"/>
      <c r="X325" s="1790"/>
      <c r="Y325" s="1790"/>
      <c r="Z325" s="1790"/>
      <c r="AA325" s="1790"/>
      <c r="AB325" s="1790"/>
      <c r="AC325" s="1790"/>
      <c r="AD325" s="1790"/>
      <c r="AE325" s="1790"/>
      <c r="AF325" s="1790"/>
      <c r="AG325" s="1790"/>
      <c r="AH325" s="2106"/>
      <c r="AI325" s="2106"/>
    </row>
    <row r="326" spans="2:35" s="758" customFormat="1" ht="21" customHeight="1" x14ac:dyDescent="0.3">
      <c r="B326" s="1744">
        <f t="shared" ref="B326" si="25">+B322+1</f>
        <v>81</v>
      </c>
      <c r="C326" s="778" t="str">
        <f t="shared" si="24"/>
        <v>Proyecto Especial Chavimochic</v>
      </c>
      <c r="D326" s="765" t="str">
        <f t="shared" si="24"/>
        <v>Hidráulico</v>
      </c>
      <c r="E326" s="779">
        <f t="shared" si="24"/>
        <v>0.66827999999999987</v>
      </c>
      <c r="F326" s="779">
        <f t="shared" si="24"/>
        <v>0.61480999999999997</v>
      </c>
      <c r="G326" s="779">
        <f t="shared" si="24"/>
        <v>0.54557739999999999</v>
      </c>
      <c r="H326" s="779">
        <f t="shared" si="23"/>
        <v>0.54391860000000003</v>
      </c>
      <c r="I326" s="779">
        <f t="shared" si="23"/>
        <v>0.53676310000000005</v>
      </c>
      <c r="J326" s="779">
        <f t="shared" si="23"/>
        <v>0.53080899999999998</v>
      </c>
      <c r="K326" s="779">
        <f t="shared" si="22"/>
        <v>0.45752199999999998</v>
      </c>
      <c r="L326" s="779">
        <f t="shared" si="22"/>
        <v>0.50700000000000001</v>
      </c>
      <c r="M326" s="779">
        <f t="shared" si="22"/>
        <v>0.61939499999999992</v>
      </c>
      <c r="N326" s="779">
        <f t="shared" si="22"/>
        <v>0.7765628</v>
      </c>
      <c r="O326" s="779">
        <f t="shared" si="22"/>
        <v>1.1391901</v>
      </c>
      <c r="P326" s="780">
        <f t="shared" si="22"/>
        <v>1.675</v>
      </c>
      <c r="Q326" s="781">
        <f t="shared" si="21"/>
        <v>8.614828000000001</v>
      </c>
      <c r="R326" s="2106"/>
      <c r="S326" s="1790"/>
      <c r="T326" s="1790" t="s">
        <v>410</v>
      </c>
      <c r="U326" s="1790"/>
      <c r="V326" s="1790"/>
      <c r="W326" s="1790"/>
      <c r="X326" s="1790"/>
      <c r="Y326" s="1790"/>
      <c r="Z326" s="1790"/>
      <c r="AA326" s="1790"/>
      <c r="AB326" s="1790"/>
      <c r="AC326" s="1790"/>
      <c r="AD326" s="1790"/>
      <c r="AE326" s="1790"/>
      <c r="AF326" s="1790"/>
      <c r="AG326" s="1790"/>
      <c r="AH326" s="2106"/>
      <c r="AI326" s="2106"/>
    </row>
    <row r="327" spans="2:35" s="758" customFormat="1" ht="21" customHeight="1" x14ac:dyDescent="0.3">
      <c r="B327" s="1745"/>
      <c r="C327" s="769" t="str">
        <f t="shared" si="24"/>
        <v/>
      </c>
      <c r="D327" s="770" t="str">
        <f t="shared" si="24"/>
        <v>Térmico</v>
      </c>
      <c r="E327" s="766">
        <f t="shared" si="24"/>
        <v>0</v>
      </c>
      <c r="F327" s="766">
        <f t="shared" si="24"/>
        <v>0</v>
      </c>
      <c r="G327" s="766">
        <f t="shared" si="24"/>
        <v>0</v>
      </c>
      <c r="H327" s="766">
        <f t="shared" si="23"/>
        <v>0</v>
      </c>
      <c r="I327" s="766">
        <f t="shared" si="23"/>
        <v>0</v>
      </c>
      <c r="J327" s="766">
        <f t="shared" si="23"/>
        <v>0</v>
      </c>
      <c r="K327" s="766">
        <f t="shared" si="22"/>
        <v>0</v>
      </c>
      <c r="L327" s="766">
        <f t="shared" si="22"/>
        <v>0</v>
      </c>
      <c r="M327" s="766">
        <f t="shared" si="22"/>
        <v>0</v>
      </c>
      <c r="N327" s="766">
        <f t="shared" si="22"/>
        <v>0</v>
      </c>
      <c r="O327" s="766">
        <f t="shared" si="22"/>
        <v>0</v>
      </c>
      <c r="P327" s="767">
        <f t="shared" si="22"/>
        <v>0</v>
      </c>
      <c r="Q327" s="768">
        <f t="shared" si="21"/>
        <v>0</v>
      </c>
      <c r="R327" s="2106"/>
      <c r="S327" s="1790" t="s">
        <v>174</v>
      </c>
      <c r="T327" s="1790" t="s">
        <v>407</v>
      </c>
      <c r="U327" s="1790">
        <v>0.66827999999999987</v>
      </c>
      <c r="V327" s="1790">
        <v>0.61480999999999997</v>
      </c>
      <c r="W327" s="1790">
        <v>0.54557739999999999</v>
      </c>
      <c r="X327" s="1790">
        <v>0.54391860000000003</v>
      </c>
      <c r="Y327" s="1790">
        <v>0.53676310000000005</v>
      </c>
      <c r="Z327" s="1790">
        <v>0.53080899999999998</v>
      </c>
      <c r="AA327" s="1790">
        <v>0.45752199999999998</v>
      </c>
      <c r="AB327" s="1790">
        <v>0.50700000000000001</v>
      </c>
      <c r="AC327" s="1790">
        <v>0.61939499999999992</v>
      </c>
      <c r="AD327" s="1790">
        <v>0.7765628</v>
      </c>
      <c r="AE327" s="1790">
        <v>1.1391901</v>
      </c>
      <c r="AF327" s="1790">
        <v>1.675</v>
      </c>
      <c r="AG327" s="1790">
        <v>8.614828000000001</v>
      </c>
      <c r="AH327" s="2106"/>
      <c r="AI327" s="2106"/>
    </row>
    <row r="328" spans="2:35" s="758" customFormat="1" ht="21" customHeight="1" x14ac:dyDescent="0.3">
      <c r="B328" s="1745"/>
      <c r="C328" s="769" t="str">
        <f t="shared" si="24"/>
        <v/>
      </c>
      <c r="D328" s="772" t="str">
        <f t="shared" si="24"/>
        <v>Solar</v>
      </c>
      <c r="E328" s="766" t="str">
        <f t="shared" si="24"/>
        <v/>
      </c>
      <c r="F328" s="766" t="str">
        <f t="shared" si="24"/>
        <v/>
      </c>
      <c r="G328" s="766" t="str">
        <f t="shared" si="24"/>
        <v/>
      </c>
      <c r="H328" s="766" t="str">
        <f t="shared" si="23"/>
        <v/>
      </c>
      <c r="I328" s="766" t="str">
        <f t="shared" si="23"/>
        <v/>
      </c>
      <c r="J328" s="766" t="str">
        <f t="shared" si="23"/>
        <v/>
      </c>
      <c r="K328" s="766" t="str">
        <f t="shared" si="22"/>
        <v/>
      </c>
      <c r="L328" s="766" t="str">
        <f t="shared" si="22"/>
        <v/>
      </c>
      <c r="M328" s="766" t="str">
        <f t="shared" si="22"/>
        <v/>
      </c>
      <c r="N328" s="766" t="str">
        <f t="shared" si="22"/>
        <v/>
      </c>
      <c r="O328" s="766" t="str">
        <f t="shared" si="22"/>
        <v/>
      </c>
      <c r="P328" s="767" t="str">
        <f t="shared" si="22"/>
        <v/>
      </c>
      <c r="Q328" s="773">
        <f t="shared" ref="Q328:Q373" si="26">+SUM(E328:P328)</f>
        <v>0</v>
      </c>
      <c r="R328" s="2106"/>
      <c r="S328" s="1790"/>
      <c r="T328" s="1790" t="s">
        <v>408</v>
      </c>
      <c r="U328" s="1790">
        <v>0</v>
      </c>
      <c r="V328" s="1790">
        <v>0</v>
      </c>
      <c r="W328" s="1790">
        <v>0</v>
      </c>
      <c r="X328" s="1790">
        <v>0</v>
      </c>
      <c r="Y328" s="1790">
        <v>0</v>
      </c>
      <c r="Z328" s="1790">
        <v>0</v>
      </c>
      <c r="AA328" s="1790">
        <v>0</v>
      </c>
      <c r="AB328" s="1790">
        <v>0</v>
      </c>
      <c r="AC328" s="1790">
        <v>0</v>
      </c>
      <c r="AD328" s="1790">
        <v>0</v>
      </c>
      <c r="AE328" s="1790">
        <v>0</v>
      </c>
      <c r="AF328" s="1790">
        <v>0</v>
      </c>
      <c r="AG328" s="1790">
        <v>0</v>
      </c>
      <c r="AH328" s="2106"/>
      <c r="AI328" s="2106"/>
    </row>
    <row r="329" spans="2:35" s="758" customFormat="1" ht="21" customHeight="1" x14ac:dyDescent="0.3">
      <c r="B329" s="1745"/>
      <c r="C329" s="769" t="str">
        <f t="shared" si="24"/>
        <v/>
      </c>
      <c r="D329" s="774" t="str">
        <f t="shared" si="24"/>
        <v>Eólico</v>
      </c>
      <c r="E329" s="775" t="str">
        <f t="shared" si="24"/>
        <v/>
      </c>
      <c r="F329" s="775" t="str">
        <f t="shared" si="24"/>
        <v/>
      </c>
      <c r="G329" s="775" t="str">
        <f t="shared" si="24"/>
        <v/>
      </c>
      <c r="H329" s="775" t="str">
        <f t="shared" si="23"/>
        <v/>
      </c>
      <c r="I329" s="775" t="str">
        <f t="shared" si="23"/>
        <v/>
      </c>
      <c r="J329" s="775" t="str">
        <f t="shared" si="23"/>
        <v/>
      </c>
      <c r="K329" s="775" t="str">
        <f t="shared" si="22"/>
        <v/>
      </c>
      <c r="L329" s="775" t="str">
        <f t="shared" si="22"/>
        <v/>
      </c>
      <c r="M329" s="775" t="str">
        <f t="shared" si="22"/>
        <v/>
      </c>
      <c r="N329" s="775" t="str">
        <f t="shared" si="22"/>
        <v/>
      </c>
      <c r="O329" s="775" t="str">
        <f t="shared" si="22"/>
        <v/>
      </c>
      <c r="P329" s="776" t="str">
        <f t="shared" si="22"/>
        <v/>
      </c>
      <c r="Q329" s="777">
        <f t="shared" si="26"/>
        <v>0</v>
      </c>
      <c r="R329" s="2106"/>
      <c r="S329" s="1790"/>
      <c r="T329" s="1790" t="s">
        <v>409</v>
      </c>
      <c r="U329" s="1790"/>
      <c r="V329" s="1790"/>
      <c r="W329" s="1790"/>
      <c r="X329" s="1790"/>
      <c r="Y329" s="1790"/>
      <c r="Z329" s="1790"/>
      <c r="AA329" s="1790"/>
      <c r="AB329" s="1790"/>
      <c r="AC329" s="1790"/>
      <c r="AD329" s="1790"/>
      <c r="AE329" s="1790"/>
      <c r="AF329" s="1790"/>
      <c r="AG329" s="1790"/>
      <c r="AH329" s="2106"/>
      <c r="AI329" s="2106"/>
    </row>
    <row r="330" spans="2:35" s="758" customFormat="1" ht="21" customHeight="1" x14ac:dyDescent="0.3">
      <c r="B330" s="1744">
        <f t="shared" ref="B330" si="27">+B326+1</f>
        <v>82</v>
      </c>
      <c r="C330" s="778" t="str">
        <f t="shared" si="24"/>
        <v>Repartición Arcus S.A.C.</v>
      </c>
      <c r="D330" s="765" t="str">
        <f t="shared" si="24"/>
        <v>Hidráulico</v>
      </c>
      <c r="E330" s="779" t="str">
        <f t="shared" si="24"/>
        <v/>
      </c>
      <c r="F330" s="779" t="str">
        <f t="shared" si="24"/>
        <v/>
      </c>
      <c r="G330" s="779" t="str">
        <f t="shared" si="24"/>
        <v/>
      </c>
      <c r="H330" s="779" t="str">
        <f t="shared" si="23"/>
        <v/>
      </c>
      <c r="I330" s="779" t="str">
        <f t="shared" si="23"/>
        <v/>
      </c>
      <c r="J330" s="779" t="str">
        <f t="shared" si="23"/>
        <v/>
      </c>
      <c r="K330" s="779" t="str">
        <f t="shared" si="22"/>
        <v/>
      </c>
      <c r="L330" s="779" t="str">
        <f t="shared" si="22"/>
        <v/>
      </c>
      <c r="M330" s="779" t="str">
        <f t="shared" si="22"/>
        <v/>
      </c>
      <c r="N330" s="779" t="str">
        <f t="shared" si="22"/>
        <v/>
      </c>
      <c r="O330" s="779" t="str">
        <f t="shared" si="22"/>
        <v/>
      </c>
      <c r="P330" s="780" t="str">
        <f t="shared" si="22"/>
        <v/>
      </c>
      <c r="Q330" s="781">
        <f t="shared" si="26"/>
        <v>0</v>
      </c>
      <c r="R330" s="2106"/>
      <c r="S330" s="1790"/>
      <c r="T330" s="1790" t="s">
        <v>410</v>
      </c>
      <c r="U330" s="1790"/>
      <c r="V330" s="1790"/>
      <c r="W330" s="1790"/>
      <c r="X330" s="1790"/>
      <c r="Y330" s="1790"/>
      <c r="Z330" s="1790"/>
      <c r="AA330" s="1790"/>
      <c r="AB330" s="1790"/>
      <c r="AC330" s="1790"/>
      <c r="AD330" s="1790"/>
      <c r="AE330" s="1790"/>
      <c r="AF330" s="1790"/>
      <c r="AG330" s="1790"/>
      <c r="AH330" s="2106"/>
      <c r="AI330" s="2106"/>
    </row>
    <row r="331" spans="2:35" s="758" customFormat="1" ht="21" customHeight="1" x14ac:dyDescent="0.3">
      <c r="B331" s="1745"/>
      <c r="C331" s="769" t="str">
        <f t="shared" si="24"/>
        <v/>
      </c>
      <c r="D331" s="770" t="str">
        <f t="shared" si="24"/>
        <v>Térmico</v>
      </c>
      <c r="E331" s="766" t="str">
        <f t="shared" si="24"/>
        <v/>
      </c>
      <c r="F331" s="766" t="str">
        <f t="shared" si="24"/>
        <v/>
      </c>
      <c r="G331" s="766" t="str">
        <f t="shared" si="24"/>
        <v/>
      </c>
      <c r="H331" s="766" t="str">
        <f t="shared" si="23"/>
        <v/>
      </c>
      <c r="I331" s="766" t="str">
        <f t="shared" si="23"/>
        <v/>
      </c>
      <c r="J331" s="766" t="str">
        <f t="shared" si="23"/>
        <v/>
      </c>
      <c r="K331" s="766" t="str">
        <f t="shared" si="22"/>
        <v/>
      </c>
      <c r="L331" s="766" t="str">
        <f t="shared" si="22"/>
        <v/>
      </c>
      <c r="M331" s="766" t="str">
        <f t="shared" si="22"/>
        <v/>
      </c>
      <c r="N331" s="766" t="str">
        <f t="shared" si="22"/>
        <v/>
      </c>
      <c r="O331" s="766" t="str">
        <f t="shared" si="22"/>
        <v/>
      </c>
      <c r="P331" s="767" t="str">
        <f t="shared" si="22"/>
        <v/>
      </c>
      <c r="Q331" s="768">
        <f t="shared" si="26"/>
        <v>0</v>
      </c>
      <c r="R331" s="2106"/>
      <c r="S331" s="1790" t="s">
        <v>176</v>
      </c>
      <c r="T331" s="1790" t="s">
        <v>407</v>
      </c>
      <c r="U331" s="1790"/>
      <c r="V331" s="1790"/>
      <c r="W331" s="1790"/>
      <c r="X331" s="1790"/>
      <c r="Y331" s="1790"/>
      <c r="Z331" s="1790"/>
      <c r="AA331" s="1790"/>
      <c r="AB331" s="1790"/>
      <c r="AC331" s="1790"/>
      <c r="AD331" s="1790"/>
      <c r="AE331" s="1790"/>
      <c r="AF331" s="1790"/>
      <c r="AG331" s="1790"/>
      <c r="AH331" s="2106"/>
      <c r="AI331" s="2106"/>
    </row>
    <row r="332" spans="2:35" s="758" customFormat="1" ht="21" customHeight="1" x14ac:dyDescent="0.3">
      <c r="B332" s="1745"/>
      <c r="C332" s="769" t="str">
        <f t="shared" si="24"/>
        <v/>
      </c>
      <c r="D332" s="772" t="str">
        <f t="shared" si="24"/>
        <v>Solar</v>
      </c>
      <c r="E332" s="766">
        <f t="shared" si="24"/>
        <v>3.9381029999999999</v>
      </c>
      <c r="F332" s="766">
        <f t="shared" si="24"/>
        <v>3.3580349999999997</v>
      </c>
      <c r="G332" s="766">
        <f t="shared" si="24"/>
        <v>3.8486700000000003</v>
      </c>
      <c r="H332" s="766">
        <f t="shared" si="23"/>
        <v>3.708599</v>
      </c>
      <c r="I332" s="766">
        <f t="shared" si="23"/>
        <v>3.6998359999999999</v>
      </c>
      <c r="J332" s="766">
        <f t="shared" si="23"/>
        <v>3.2941700000000003</v>
      </c>
      <c r="K332" s="766">
        <f t="shared" si="22"/>
        <v>3.5401449999999999</v>
      </c>
      <c r="L332" s="766">
        <f t="shared" si="22"/>
        <v>3.730337</v>
      </c>
      <c r="M332" s="766">
        <f t="shared" si="22"/>
        <v>3.914428</v>
      </c>
      <c r="N332" s="766">
        <f t="shared" si="22"/>
        <v>4.1022809999999996</v>
      </c>
      <c r="O332" s="766">
        <f t="shared" si="22"/>
        <v>3.7589000000000001</v>
      </c>
      <c r="P332" s="767">
        <f t="shared" si="22"/>
        <v>3.955997</v>
      </c>
      <c r="Q332" s="773">
        <f t="shared" si="26"/>
        <v>44.849500999999989</v>
      </c>
      <c r="R332" s="2106"/>
      <c r="S332" s="1790"/>
      <c r="T332" s="1790" t="s">
        <v>408</v>
      </c>
      <c r="U332" s="1790"/>
      <c r="V332" s="1790"/>
      <c r="W332" s="1790"/>
      <c r="X332" s="1790"/>
      <c r="Y332" s="1790"/>
      <c r="Z332" s="1790"/>
      <c r="AA332" s="1790"/>
      <c r="AB332" s="1790"/>
      <c r="AC332" s="1790"/>
      <c r="AD332" s="1790"/>
      <c r="AE332" s="1790"/>
      <c r="AF332" s="1790"/>
      <c r="AG332" s="1790"/>
      <c r="AH332" s="2106"/>
      <c r="AI332" s="2106"/>
    </row>
    <row r="333" spans="2:35" s="758" customFormat="1" ht="21" customHeight="1" x14ac:dyDescent="0.3">
      <c r="B333" s="1745"/>
      <c r="C333" s="769" t="str">
        <f t="shared" si="24"/>
        <v/>
      </c>
      <c r="D333" s="774" t="str">
        <f t="shared" si="24"/>
        <v>Eólico</v>
      </c>
      <c r="E333" s="775" t="str">
        <f t="shared" si="24"/>
        <v/>
      </c>
      <c r="F333" s="775" t="str">
        <f t="shared" si="24"/>
        <v/>
      </c>
      <c r="G333" s="775" t="str">
        <f t="shared" si="24"/>
        <v/>
      </c>
      <c r="H333" s="775" t="str">
        <f t="shared" si="23"/>
        <v/>
      </c>
      <c r="I333" s="775" t="str">
        <f t="shared" si="23"/>
        <v/>
      </c>
      <c r="J333" s="775" t="str">
        <f t="shared" si="23"/>
        <v/>
      </c>
      <c r="K333" s="775" t="str">
        <f t="shared" si="22"/>
        <v/>
      </c>
      <c r="L333" s="775" t="str">
        <f t="shared" si="22"/>
        <v/>
      </c>
      <c r="M333" s="775" t="str">
        <f t="shared" si="22"/>
        <v/>
      </c>
      <c r="N333" s="775" t="str">
        <f t="shared" si="22"/>
        <v/>
      </c>
      <c r="O333" s="775" t="str">
        <f t="shared" si="22"/>
        <v/>
      </c>
      <c r="P333" s="776" t="str">
        <f t="shared" si="22"/>
        <v/>
      </c>
      <c r="Q333" s="777">
        <f t="shared" si="26"/>
        <v>0</v>
      </c>
      <c r="R333" s="2106"/>
      <c r="S333" s="1790"/>
      <c r="T333" s="1790" t="s">
        <v>409</v>
      </c>
      <c r="U333" s="1790">
        <v>3.9381029999999999</v>
      </c>
      <c r="V333" s="1790">
        <v>3.3580349999999997</v>
      </c>
      <c r="W333" s="1790">
        <v>3.8486700000000003</v>
      </c>
      <c r="X333" s="1790">
        <v>3.708599</v>
      </c>
      <c r="Y333" s="1790">
        <v>3.6998359999999999</v>
      </c>
      <c r="Z333" s="1790">
        <v>3.2941700000000003</v>
      </c>
      <c r="AA333" s="1790">
        <v>3.5401449999999999</v>
      </c>
      <c r="AB333" s="1790">
        <v>3.730337</v>
      </c>
      <c r="AC333" s="1790">
        <v>3.914428</v>
      </c>
      <c r="AD333" s="1790">
        <v>4.1022809999999996</v>
      </c>
      <c r="AE333" s="1790">
        <v>3.7589000000000001</v>
      </c>
      <c r="AF333" s="1790">
        <v>3.955997</v>
      </c>
      <c r="AG333" s="1790">
        <v>44.849500999999989</v>
      </c>
      <c r="AH333" s="2106"/>
      <c r="AI333" s="2106"/>
    </row>
    <row r="334" spans="2:35" s="758" customFormat="1" ht="21" customHeight="1" x14ac:dyDescent="0.3">
      <c r="B334" s="1744">
        <f t="shared" ref="B334" si="28">+B330+1</f>
        <v>83</v>
      </c>
      <c r="C334" s="778" t="str">
        <f t="shared" si="24"/>
        <v>Samay I S.A.</v>
      </c>
      <c r="D334" s="765" t="str">
        <f t="shared" si="24"/>
        <v>Hidráulico</v>
      </c>
      <c r="E334" s="779" t="str">
        <f t="shared" si="24"/>
        <v/>
      </c>
      <c r="F334" s="779" t="str">
        <f t="shared" si="24"/>
        <v/>
      </c>
      <c r="G334" s="779" t="str">
        <f t="shared" si="24"/>
        <v/>
      </c>
      <c r="H334" s="779" t="str">
        <f t="shared" si="23"/>
        <v/>
      </c>
      <c r="I334" s="779" t="str">
        <f t="shared" si="23"/>
        <v/>
      </c>
      <c r="J334" s="779" t="str">
        <f t="shared" si="23"/>
        <v/>
      </c>
      <c r="K334" s="779" t="str">
        <f t="shared" si="22"/>
        <v/>
      </c>
      <c r="L334" s="779" t="str">
        <f t="shared" si="22"/>
        <v/>
      </c>
      <c r="M334" s="779" t="str">
        <f t="shared" si="22"/>
        <v/>
      </c>
      <c r="N334" s="779" t="str">
        <f t="shared" si="22"/>
        <v/>
      </c>
      <c r="O334" s="779" t="str">
        <f t="shared" si="22"/>
        <v/>
      </c>
      <c r="P334" s="780" t="str">
        <f t="shared" si="22"/>
        <v/>
      </c>
      <c r="Q334" s="781">
        <f t="shared" si="26"/>
        <v>0</v>
      </c>
      <c r="R334" s="2106"/>
      <c r="S334" s="1790"/>
      <c r="T334" s="1790" t="s">
        <v>410</v>
      </c>
      <c r="U334" s="1790"/>
      <c r="V334" s="1790"/>
      <c r="W334" s="1790"/>
      <c r="X334" s="1790"/>
      <c r="Y334" s="1790"/>
      <c r="Z334" s="1790"/>
      <c r="AA334" s="1790"/>
      <c r="AB334" s="1790"/>
      <c r="AC334" s="1790"/>
      <c r="AD334" s="1790"/>
      <c r="AE334" s="1790"/>
      <c r="AF334" s="1790"/>
      <c r="AG334" s="1790"/>
      <c r="AH334" s="2106"/>
      <c r="AI334" s="2106"/>
    </row>
    <row r="335" spans="2:35" s="758" customFormat="1" ht="21" customHeight="1" x14ac:dyDescent="0.3">
      <c r="B335" s="1745"/>
      <c r="C335" s="769" t="str">
        <f t="shared" si="24"/>
        <v/>
      </c>
      <c r="D335" s="770" t="str">
        <f t="shared" si="24"/>
        <v>Térmico</v>
      </c>
      <c r="E335" s="766">
        <f t="shared" si="24"/>
        <v>3.8380330000000002</v>
      </c>
      <c r="F335" s="766">
        <f t="shared" si="24"/>
        <v>2.2406809999999999</v>
      </c>
      <c r="G335" s="766">
        <f t="shared" si="24"/>
        <v>0.371</v>
      </c>
      <c r="H335" s="766">
        <f t="shared" si="23"/>
        <v>0.23799999999999999</v>
      </c>
      <c r="I335" s="766">
        <f t="shared" si="23"/>
        <v>0.39807600000000004</v>
      </c>
      <c r="J335" s="766">
        <f t="shared" si="23"/>
        <v>2.0298789999999998</v>
      </c>
      <c r="K335" s="766">
        <f t="shared" si="22"/>
        <v>2.9506579999999998</v>
      </c>
      <c r="L335" s="766">
        <f t="shared" si="22"/>
        <v>4.7384979999999999</v>
      </c>
      <c r="M335" s="766">
        <f t="shared" si="22"/>
        <v>3.759388</v>
      </c>
      <c r="N335" s="766">
        <f t="shared" si="22"/>
        <v>0.63309400000000005</v>
      </c>
      <c r="O335" s="766">
        <f t="shared" si="22"/>
        <v>0</v>
      </c>
      <c r="P335" s="767">
        <f t="shared" si="22"/>
        <v>0.39164199999999999</v>
      </c>
      <c r="Q335" s="768">
        <f t="shared" si="26"/>
        <v>21.588949</v>
      </c>
      <c r="R335" s="2106"/>
      <c r="S335" s="1790" t="s">
        <v>178</v>
      </c>
      <c r="T335" s="1790" t="s">
        <v>407</v>
      </c>
      <c r="U335" s="1790"/>
      <c r="V335" s="1790"/>
      <c r="W335" s="1790"/>
      <c r="X335" s="1790"/>
      <c r="Y335" s="1790"/>
      <c r="Z335" s="1790"/>
      <c r="AA335" s="1790"/>
      <c r="AB335" s="1790"/>
      <c r="AC335" s="1790"/>
      <c r="AD335" s="1790"/>
      <c r="AE335" s="1790"/>
      <c r="AF335" s="1790"/>
      <c r="AG335" s="1790"/>
      <c r="AH335" s="2106"/>
      <c r="AI335" s="2106"/>
    </row>
    <row r="336" spans="2:35" s="758" customFormat="1" ht="21" customHeight="1" x14ac:dyDescent="0.3">
      <c r="B336" s="1745"/>
      <c r="C336" s="769" t="str">
        <f t="shared" si="24"/>
        <v/>
      </c>
      <c r="D336" s="772" t="str">
        <f t="shared" si="24"/>
        <v>Solar</v>
      </c>
      <c r="E336" s="766" t="str">
        <f t="shared" si="24"/>
        <v/>
      </c>
      <c r="F336" s="766" t="str">
        <f t="shared" si="24"/>
        <v/>
      </c>
      <c r="G336" s="766" t="str">
        <f t="shared" si="24"/>
        <v/>
      </c>
      <c r="H336" s="766" t="str">
        <f t="shared" si="23"/>
        <v/>
      </c>
      <c r="I336" s="766" t="str">
        <f t="shared" si="23"/>
        <v/>
      </c>
      <c r="J336" s="766" t="str">
        <f t="shared" si="23"/>
        <v/>
      </c>
      <c r="K336" s="766" t="str">
        <f t="shared" si="22"/>
        <v/>
      </c>
      <c r="L336" s="766" t="str">
        <f t="shared" si="22"/>
        <v/>
      </c>
      <c r="M336" s="766" t="str">
        <f t="shared" si="22"/>
        <v/>
      </c>
      <c r="N336" s="766" t="str">
        <f t="shared" si="22"/>
        <v/>
      </c>
      <c r="O336" s="766" t="str">
        <f t="shared" si="22"/>
        <v/>
      </c>
      <c r="P336" s="767" t="str">
        <f t="shared" si="22"/>
        <v/>
      </c>
      <c r="Q336" s="773">
        <f t="shared" si="26"/>
        <v>0</v>
      </c>
      <c r="R336" s="2106"/>
      <c r="S336" s="1790"/>
      <c r="T336" s="1790" t="s">
        <v>408</v>
      </c>
      <c r="U336" s="1790">
        <v>3.8380330000000002</v>
      </c>
      <c r="V336" s="1790">
        <v>2.2406809999999999</v>
      </c>
      <c r="W336" s="1790">
        <v>0.371</v>
      </c>
      <c r="X336" s="1790">
        <v>0.23799999999999999</v>
      </c>
      <c r="Y336" s="1790">
        <v>0.39807600000000004</v>
      </c>
      <c r="Z336" s="1790">
        <v>2.0298789999999998</v>
      </c>
      <c r="AA336" s="1790">
        <v>2.9506579999999998</v>
      </c>
      <c r="AB336" s="1790">
        <v>4.7384979999999999</v>
      </c>
      <c r="AC336" s="1790">
        <v>3.759388</v>
      </c>
      <c r="AD336" s="1790">
        <v>0.63309400000000005</v>
      </c>
      <c r="AE336" s="1790">
        <v>0</v>
      </c>
      <c r="AF336" s="1790">
        <v>0.39164199999999999</v>
      </c>
      <c r="AG336" s="1790">
        <v>21.588949</v>
      </c>
      <c r="AH336" s="2106"/>
      <c r="AI336" s="2106"/>
    </row>
    <row r="337" spans="2:35" s="758" customFormat="1" ht="21" customHeight="1" x14ac:dyDescent="0.3">
      <c r="B337" s="1745"/>
      <c r="C337" s="769" t="str">
        <f t="shared" si="24"/>
        <v/>
      </c>
      <c r="D337" s="774" t="str">
        <f t="shared" si="24"/>
        <v>Eólico</v>
      </c>
      <c r="E337" s="775" t="str">
        <f t="shared" si="24"/>
        <v/>
      </c>
      <c r="F337" s="775" t="str">
        <f t="shared" si="24"/>
        <v/>
      </c>
      <c r="G337" s="775" t="str">
        <f t="shared" si="24"/>
        <v/>
      </c>
      <c r="H337" s="775" t="str">
        <f t="shared" si="23"/>
        <v/>
      </c>
      <c r="I337" s="775" t="str">
        <f t="shared" si="23"/>
        <v/>
      </c>
      <c r="J337" s="775" t="str">
        <f t="shared" si="23"/>
        <v/>
      </c>
      <c r="K337" s="775" t="str">
        <f t="shared" si="22"/>
        <v/>
      </c>
      <c r="L337" s="775" t="str">
        <f t="shared" si="22"/>
        <v/>
      </c>
      <c r="M337" s="775" t="str">
        <f t="shared" si="22"/>
        <v/>
      </c>
      <c r="N337" s="775" t="str">
        <f t="shared" si="22"/>
        <v/>
      </c>
      <c r="O337" s="775" t="str">
        <f t="shared" si="22"/>
        <v/>
      </c>
      <c r="P337" s="776" t="str">
        <f t="shared" si="22"/>
        <v/>
      </c>
      <c r="Q337" s="777">
        <f t="shared" si="26"/>
        <v>0</v>
      </c>
      <c r="R337" s="2106"/>
      <c r="S337" s="1790"/>
      <c r="T337" s="1790" t="s">
        <v>409</v>
      </c>
      <c r="U337" s="1790"/>
      <c r="V337" s="1790"/>
      <c r="W337" s="1790"/>
      <c r="X337" s="1790"/>
      <c r="Y337" s="1790"/>
      <c r="Z337" s="1790"/>
      <c r="AA337" s="1790"/>
      <c r="AB337" s="1790"/>
      <c r="AC337" s="1790"/>
      <c r="AD337" s="1790"/>
      <c r="AE337" s="1790"/>
      <c r="AF337" s="1790"/>
      <c r="AG337" s="1790"/>
      <c r="AH337" s="2106"/>
      <c r="AI337" s="2106"/>
    </row>
    <row r="338" spans="2:35" ht="21" customHeight="1" x14ac:dyDescent="0.3">
      <c r="B338" s="1744">
        <f t="shared" ref="B338" si="29">+B334+1</f>
        <v>84</v>
      </c>
      <c r="C338" s="778" t="str">
        <f t="shared" si="24"/>
        <v>SDF Energía S.A.C.</v>
      </c>
      <c r="D338" s="765" t="str">
        <f t="shared" si="24"/>
        <v>Hidráulico</v>
      </c>
      <c r="E338" s="779" t="str">
        <f t="shared" si="24"/>
        <v/>
      </c>
      <c r="F338" s="779" t="str">
        <f t="shared" si="24"/>
        <v/>
      </c>
      <c r="G338" s="779" t="str">
        <f t="shared" si="24"/>
        <v/>
      </c>
      <c r="H338" s="779" t="str">
        <f t="shared" si="23"/>
        <v/>
      </c>
      <c r="I338" s="779" t="str">
        <f t="shared" si="23"/>
        <v/>
      </c>
      <c r="J338" s="779" t="str">
        <f t="shared" si="23"/>
        <v/>
      </c>
      <c r="K338" s="779" t="str">
        <f t="shared" si="22"/>
        <v/>
      </c>
      <c r="L338" s="779" t="str">
        <f t="shared" si="22"/>
        <v/>
      </c>
      <c r="M338" s="779" t="str">
        <f t="shared" si="22"/>
        <v/>
      </c>
      <c r="N338" s="779" t="str">
        <f t="shared" si="22"/>
        <v/>
      </c>
      <c r="O338" s="779" t="str">
        <f t="shared" si="22"/>
        <v/>
      </c>
      <c r="P338" s="780" t="str">
        <f t="shared" si="22"/>
        <v/>
      </c>
      <c r="Q338" s="781">
        <f t="shared" si="26"/>
        <v>0</v>
      </c>
      <c r="S338" s="1790"/>
      <c r="T338" s="1790" t="s">
        <v>410</v>
      </c>
      <c r="U338" s="1790"/>
      <c r="V338" s="1790"/>
      <c r="W338" s="1790"/>
      <c r="X338" s="1790"/>
      <c r="Y338" s="1790"/>
      <c r="Z338" s="1790"/>
      <c r="AA338" s="1790"/>
      <c r="AB338" s="1790"/>
      <c r="AC338" s="1790"/>
      <c r="AD338" s="1790"/>
      <c r="AE338" s="1790"/>
      <c r="AF338" s="1790"/>
      <c r="AG338" s="1790"/>
    </row>
    <row r="339" spans="2:35" ht="21" customHeight="1" x14ac:dyDescent="0.3">
      <c r="B339" s="1745"/>
      <c r="C339" s="769" t="str">
        <f t="shared" si="24"/>
        <v/>
      </c>
      <c r="D339" s="770" t="str">
        <f t="shared" si="24"/>
        <v>Térmico</v>
      </c>
      <c r="E339" s="766" t="str">
        <f t="shared" si="24"/>
        <v/>
      </c>
      <c r="F339" s="766" t="str">
        <f t="shared" si="24"/>
        <v/>
      </c>
      <c r="G339" s="766" t="str">
        <f t="shared" si="24"/>
        <v/>
      </c>
      <c r="H339" s="766" t="str">
        <f t="shared" si="23"/>
        <v/>
      </c>
      <c r="I339" s="766" t="str">
        <f t="shared" si="23"/>
        <v/>
      </c>
      <c r="J339" s="766" t="str">
        <f t="shared" si="23"/>
        <v/>
      </c>
      <c r="K339" s="766">
        <f t="shared" si="22"/>
        <v>25.175967</v>
      </c>
      <c r="L339" s="766">
        <f t="shared" si="22"/>
        <v>25.108826000000001</v>
      </c>
      <c r="M339" s="766">
        <f t="shared" si="22"/>
        <v>23.638624999999998</v>
      </c>
      <c r="N339" s="766">
        <f t="shared" si="22"/>
        <v>23.796651000000001</v>
      </c>
      <c r="O339" s="766">
        <f t="shared" si="22"/>
        <v>20.39357</v>
      </c>
      <c r="P339" s="767">
        <f t="shared" si="22"/>
        <v>23.133804000000001</v>
      </c>
      <c r="Q339" s="768">
        <f t="shared" si="26"/>
        <v>141.247443</v>
      </c>
      <c r="S339" s="1790" t="s">
        <v>180</v>
      </c>
      <c r="T339" s="1790" t="s">
        <v>407</v>
      </c>
      <c r="U339" s="1790"/>
      <c r="V339" s="1790"/>
      <c r="W339" s="1790"/>
      <c r="X339" s="1790"/>
      <c r="Y339" s="1790"/>
      <c r="Z339" s="1790"/>
      <c r="AA339" s="1790"/>
      <c r="AB339" s="1790"/>
      <c r="AC339" s="1790"/>
      <c r="AD339" s="1790"/>
      <c r="AE339" s="1790"/>
      <c r="AF339" s="1790"/>
      <c r="AG339" s="1790"/>
    </row>
    <row r="340" spans="2:35" ht="21" customHeight="1" x14ac:dyDescent="0.3">
      <c r="B340" s="1745"/>
      <c r="C340" s="769" t="str">
        <f t="shared" si="24"/>
        <v/>
      </c>
      <c r="D340" s="772" t="str">
        <f t="shared" si="24"/>
        <v>Solar</v>
      </c>
      <c r="E340" s="766" t="str">
        <f t="shared" si="24"/>
        <v/>
      </c>
      <c r="F340" s="766" t="str">
        <f t="shared" si="24"/>
        <v/>
      </c>
      <c r="G340" s="766" t="str">
        <f t="shared" si="24"/>
        <v/>
      </c>
      <c r="H340" s="766" t="str">
        <f t="shared" si="23"/>
        <v/>
      </c>
      <c r="I340" s="766" t="str">
        <f t="shared" si="23"/>
        <v/>
      </c>
      <c r="J340" s="766" t="str">
        <f t="shared" si="23"/>
        <v/>
      </c>
      <c r="K340" s="766" t="str">
        <f t="shared" si="22"/>
        <v/>
      </c>
      <c r="L340" s="766" t="str">
        <f t="shared" si="22"/>
        <v/>
      </c>
      <c r="M340" s="766" t="str">
        <f t="shared" si="22"/>
        <v/>
      </c>
      <c r="N340" s="766" t="str">
        <f t="shared" si="22"/>
        <v/>
      </c>
      <c r="O340" s="766" t="str">
        <f t="shared" si="22"/>
        <v/>
      </c>
      <c r="P340" s="767" t="str">
        <f t="shared" si="22"/>
        <v/>
      </c>
      <c r="Q340" s="773">
        <f t="shared" si="26"/>
        <v>0</v>
      </c>
      <c r="S340" s="1790"/>
      <c r="T340" s="1790" t="s">
        <v>408</v>
      </c>
      <c r="U340" s="1790"/>
      <c r="V340" s="1790"/>
      <c r="W340" s="1790"/>
      <c r="X340" s="1790"/>
      <c r="Y340" s="1790"/>
      <c r="Z340" s="1790"/>
      <c r="AA340" s="1790">
        <v>25.175967</v>
      </c>
      <c r="AB340" s="1790">
        <v>25.108826000000001</v>
      </c>
      <c r="AC340" s="1790">
        <v>23.638624999999998</v>
      </c>
      <c r="AD340" s="1790">
        <v>23.796651000000001</v>
      </c>
      <c r="AE340" s="1790">
        <v>20.39357</v>
      </c>
      <c r="AF340" s="1790">
        <v>23.133804000000001</v>
      </c>
      <c r="AG340" s="1790">
        <v>141.247443</v>
      </c>
    </row>
    <row r="341" spans="2:35" ht="21" customHeight="1" x14ac:dyDescent="0.3">
      <c r="B341" s="1745"/>
      <c r="C341" s="769" t="str">
        <f t="shared" si="24"/>
        <v/>
      </c>
      <c r="D341" s="774" t="str">
        <f t="shared" si="24"/>
        <v>Eólico</v>
      </c>
      <c r="E341" s="775" t="str">
        <f t="shared" si="24"/>
        <v/>
      </c>
      <c r="F341" s="775" t="str">
        <f t="shared" si="24"/>
        <v/>
      </c>
      <c r="G341" s="775" t="str">
        <f t="shared" si="24"/>
        <v/>
      </c>
      <c r="H341" s="775" t="str">
        <f t="shared" si="23"/>
        <v/>
      </c>
      <c r="I341" s="775" t="str">
        <f t="shared" si="23"/>
        <v/>
      </c>
      <c r="J341" s="775" t="str">
        <f t="shared" si="23"/>
        <v/>
      </c>
      <c r="K341" s="775" t="str">
        <f t="shared" si="22"/>
        <v/>
      </c>
      <c r="L341" s="775" t="str">
        <f t="shared" si="22"/>
        <v/>
      </c>
      <c r="M341" s="775" t="str">
        <f t="shared" si="22"/>
        <v/>
      </c>
      <c r="N341" s="775" t="str">
        <f t="shared" si="22"/>
        <v/>
      </c>
      <c r="O341" s="775" t="str">
        <f t="shared" si="22"/>
        <v/>
      </c>
      <c r="P341" s="776" t="str">
        <f t="shared" si="22"/>
        <v/>
      </c>
      <c r="Q341" s="777">
        <f t="shared" si="26"/>
        <v>0</v>
      </c>
      <c r="S341" s="1790"/>
      <c r="T341" s="1790" t="s">
        <v>409</v>
      </c>
      <c r="U341" s="1790"/>
      <c r="V341" s="1790"/>
      <c r="W341" s="1790"/>
      <c r="X341" s="1790"/>
      <c r="Y341" s="1790"/>
      <c r="Z341" s="1790"/>
      <c r="AA341" s="1790"/>
      <c r="AB341" s="1790"/>
      <c r="AC341" s="1790"/>
      <c r="AD341" s="1790"/>
      <c r="AE341" s="1790"/>
      <c r="AF341" s="1790"/>
      <c r="AG341" s="1790"/>
    </row>
    <row r="342" spans="2:35" ht="21" customHeight="1" x14ac:dyDescent="0.3">
      <c r="B342" s="1744">
        <f t="shared" ref="B342" si="30">+B338+1</f>
        <v>85</v>
      </c>
      <c r="C342" s="778" t="str">
        <f t="shared" si="24"/>
        <v>Shougang Generación Eléctrica S.A.A.</v>
      </c>
      <c r="D342" s="765" t="str">
        <f t="shared" si="24"/>
        <v>Hidráulico</v>
      </c>
      <c r="E342" s="779" t="str">
        <f t="shared" si="24"/>
        <v/>
      </c>
      <c r="F342" s="779" t="str">
        <f t="shared" si="24"/>
        <v/>
      </c>
      <c r="G342" s="779" t="str">
        <f t="shared" si="24"/>
        <v/>
      </c>
      <c r="H342" s="779" t="str">
        <f t="shared" si="23"/>
        <v/>
      </c>
      <c r="I342" s="779" t="str">
        <f t="shared" si="23"/>
        <v/>
      </c>
      <c r="J342" s="779" t="str">
        <f t="shared" si="23"/>
        <v/>
      </c>
      <c r="K342" s="779" t="str">
        <f t="shared" si="22"/>
        <v/>
      </c>
      <c r="L342" s="779" t="str">
        <f t="shared" si="22"/>
        <v/>
      </c>
      <c r="M342" s="779" t="str">
        <f t="shared" si="22"/>
        <v/>
      </c>
      <c r="N342" s="779" t="str">
        <f t="shared" si="22"/>
        <v/>
      </c>
      <c r="O342" s="779" t="str">
        <f t="shared" si="22"/>
        <v/>
      </c>
      <c r="P342" s="780" t="str">
        <f t="shared" si="22"/>
        <v/>
      </c>
      <c r="Q342" s="781">
        <f t="shared" si="26"/>
        <v>0</v>
      </c>
      <c r="S342" s="1790"/>
      <c r="T342" s="1790" t="s">
        <v>410</v>
      </c>
      <c r="U342" s="1790"/>
      <c r="V342" s="1790"/>
      <c r="W342" s="1790"/>
      <c r="X342" s="1790"/>
      <c r="Y342" s="1790"/>
      <c r="Z342" s="1790"/>
      <c r="AA342" s="1790"/>
      <c r="AB342" s="1790"/>
      <c r="AC342" s="1790"/>
      <c r="AD342" s="1790"/>
      <c r="AE342" s="1790"/>
      <c r="AF342" s="1790"/>
      <c r="AG342" s="1790"/>
    </row>
    <row r="343" spans="2:35" ht="21" customHeight="1" x14ac:dyDescent="0.3">
      <c r="B343" s="1745"/>
      <c r="C343" s="769" t="str">
        <f t="shared" si="24"/>
        <v/>
      </c>
      <c r="D343" s="770" t="str">
        <f t="shared" si="24"/>
        <v>Térmico</v>
      </c>
      <c r="E343" s="766">
        <f t="shared" si="24"/>
        <v>0.25737000000000004</v>
      </c>
      <c r="F343" s="766">
        <f t="shared" si="24"/>
        <v>1.3113E-2</v>
      </c>
      <c r="G343" s="766">
        <f t="shared" si="24"/>
        <v>0</v>
      </c>
      <c r="H343" s="766">
        <f t="shared" si="23"/>
        <v>0.131522</v>
      </c>
      <c r="I343" s="766">
        <f t="shared" si="23"/>
        <v>0.99998100000000001</v>
      </c>
      <c r="J343" s="766">
        <f t="shared" si="23"/>
        <v>0.60103399999999996</v>
      </c>
      <c r="K343" s="766">
        <f t="shared" si="22"/>
        <v>0.46452199999999999</v>
      </c>
      <c r="L343" s="766">
        <f t="shared" si="22"/>
        <v>0</v>
      </c>
      <c r="M343" s="766">
        <f t="shared" si="22"/>
        <v>0.280275</v>
      </c>
      <c r="N343" s="766">
        <f t="shared" si="22"/>
        <v>1.7800000000000001E-3</v>
      </c>
      <c r="O343" s="766">
        <f t="shared" si="22"/>
        <v>7.0099999999999991E-4</v>
      </c>
      <c r="P343" s="767">
        <f t="shared" si="22"/>
        <v>2.0710000000000004E-3</v>
      </c>
      <c r="Q343" s="768">
        <f t="shared" si="26"/>
        <v>2.7523689999999998</v>
      </c>
      <c r="S343" s="1790" t="s">
        <v>182</v>
      </c>
      <c r="T343" s="1790" t="s">
        <v>407</v>
      </c>
      <c r="U343" s="1790"/>
      <c r="V343" s="1790"/>
      <c r="W343" s="1790"/>
      <c r="X343" s="1790"/>
      <c r="Y343" s="1790"/>
      <c r="Z343" s="1790"/>
      <c r="AA343" s="1790"/>
      <c r="AB343" s="1790"/>
      <c r="AC343" s="1790"/>
      <c r="AD343" s="1790"/>
      <c r="AE343" s="1790"/>
      <c r="AF343" s="1790"/>
      <c r="AG343" s="1790"/>
    </row>
    <row r="344" spans="2:35" ht="21" customHeight="1" x14ac:dyDescent="0.3">
      <c r="B344" s="1745"/>
      <c r="C344" s="769" t="str">
        <f t="shared" si="24"/>
        <v/>
      </c>
      <c r="D344" s="772" t="str">
        <f t="shared" si="24"/>
        <v>Solar</v>
      </c>
      <c r="E344" s="766" t="str">
        <f t="shared" si="24"/>
        <v/>
      </c>
      <c r="F344" s="766" t="str">
        <f t="shared" si="24"/>
        <v/>
      </c>
      <c r="G344" s="766" t="str">
        <f t="shared" si="24"/>
        <v/>
      </c>
      <c r="H344" s="766" t="str">
        <f t="shared" si="23"/>
        <v/>
      </c>
      <c r="I344" s="766" t="str">
        <f t="shared" si="23"/>
        <v/>
      </c>
      <c r="J344" s="766" t="str">
        <f t="shared" si="23"/>
        <v/>
      </c>
      <c r="K344" s="766" t="str">
        <f t="shared" si="22"/>
        <v/>
      </c>
      <c r="L344" s="766" t="str">
        <f t="shared" si="22"/>
        <v/>
      </c>
      <c r="M344" s="766" t="str">
        <f t="shared" si="22"/>
        <v/>
      </c>
      <c r="N344" s="766" t="str">
        <f t="shared" si="22"/>
        <v/>
      </c>
      <c r="O344" s="766" t="str">
        <f t="shared" si="22"/>
        <v/>
      </c>
      <c r="P344" s="767" t="str">
        <f t="shared" si="22"/>
        <v/>
      </c>
      <c r="Q344" s="773">
        <f t="shared" si="26"/>
        <v>0</v>
      </c>
      <c r="S344" s="1790"/>
      <c r="T344" s="1790" t="s">
        <v>408</v>
      </c>
      <c r="U344" s="1790">
        <v>0.25737000000000004</v>
      </c>
      <c r="V344" s="1790">
        <v>1.3113E-2</v>
      </c>
      <c r="W344" s="1790">
        <v>0</v>
      </c>
      <c r="X344" s="1790">
        <v>0.131522</v>
      </c>
      <c r="Y344" s="1790">
        <v>0.99998100000000001</v>
      </c>
      <c r="Z344" s="1790">
        <v>0.60103399999999996</v>
      </c>
      <c r="AA344" s="1790">
        <v>0.46452199999999999</v>
      </c>
      <c r="AB344" s="1790">
        <v>0</v>
      </c>
      <c r="AC344" s="1790">
        <v>0.280275</v>
      </c>
      <c r="AD344" s="1790">
        <v>1.7800000000000001E-3</v>
      </c>
      <c r="AE344" s="1790">
        <v>7.0099999999999991E-4</v>
      </c>
      <c r="AF344" s="1790">
        <v>2.0710000000000004E-3</v>
      </c>
      <c r="AG344" s="1790">
        <v>2.7523689999999998</v>
      </c>
    </row>
    <row r="345" spans="2:35" ht="21" customHeight="1" x14ac:dyDescent="0.3">
      <c r="B345" s="1745"/>
      <c r="C345" s="769" t="str">
        <f t="shared" si="24"/>
        <v/>
      </c>
      <c r="D345" s="774" t="str">
        <f t="shared" si="24"/>
        <v>Eólico</v>
      </c>
      <c r="E345" s="775" t="str">
        <f t="shared" si="24"/>
        <v/>
      </c>
      <c r="F345" s="775" t="str">
        <f t="shared" si="24"/>
        <v/>
      </c>
      <c r="G345" s="775" t="str">
        <f t="shared" si="24"/>
        <v/>
      </c>
      <c r="H345" s="775" t="str">
        <f t="shared" si="23"/>
        <v/>
      </c>
      <c r="I345" s="775" t="str">
        <f t="shared" si="23"/>
        <v/>
      </c>
      <c r="J345" s="775" t="str">
        <f t="shared" si="23"/>
        <v/>
      </c>
      <c r="K345" s="775" t="str">
        <f t="shared" si="22"/>
        <v/>
      </c>
      <c r="L345" s="775" t="str">
        <f t="shared" si="22"/>
        <v/>
      </c>
      <c r="M345" s="775" t="str">
        <f t="shared" si="22"/>
        <v/>
      </c>
      <c r="N345" s="775" t="str">
        <f t="shared" si="22"/>
        <v/>
      </c>
      <c r="O345" s="775" t="str">
        <f t="shared" si="22"/>
        <v/>
      </c>
      <c r="P345" s="776" t="str">
        <f t="shared" si="22"/>
        <v/>
      </c>
      <c r="Q345" s="777">
        <f t="shared" si="26"/>
        <v>0</v>
      </c>
      <c r="S345" s="1790"/>
      <c r="T345" s="1790" t="s">
        <v>409</v>
      </c>
      <c r="U345" s="1790"/>
      <c r="V345" s="1790"/>
      <c r="W345" s="1790"/>
      <c r="X345" s="1790"/>
      <c r="Y345" s="1790"/>
      <c r="Z345" s="1790"/>
      <c r="AA345" s="1790"/>
      <c r="AB345" s="1790"/>
      <c r="AC345" s="1790"/>
      <c r="AD345" s="1790"/>
      <c r="AE345" s="1790"/>
      <c r="AF345" s="1790"/>
      <c r="AG345" s="1790"/>
    </row>
    <row r="346" spans="2:35" ht="21" customHeight="1" x14ac:dyDescent="0.3">
      <c r="B346" s="1744">
        <f t="shared" ref="B346" si="31">+B342+1</f>
        <v>86</v>
      </c>
      <c r="C346" s="778" t="str">
        <f t="shared" si="24"/>
        <v>Sindicato Energético S.A.</v>
      </c>
      <c r="D346" s="765" t="str">
        <f t="shared" si="24"/>
        <v>Hidráulico</v>
      </c>
      <c r="E346" s="779">
        <f t="shared" si="24"/>
        <v>31.347458</v>
      </c>
      <c r="F346" s="779">
        <f t="shared" si="24"/>
        <v>31.212642000000002</v>
      </c>
      <c r="G346" s="779">
        <f t="shared" si="24"/>
        <v>35.311661000000001</v>
      </c>
      <c r="H346" s="779">
        <f t="shared" si="23"/>
        <v>32.078518000000003</v>
      </c>
      <c r="I346" s="779">
        <f t="shared" si="23"/>
        <v>25.972642</v>
      </c>
      <c r="J346" s="779">
        <f t="shared" si="23"/>
        <v>19.592629000000002</v>
      </c>
      <c r="K346" s="779">
        <f t="shared" si="22"/>
        <v>25.969358000000003</v>
      </c>
      <c r="L346" s="779">
        <f t="shared" si="22"/>
        <v>24.032487</v>
      </c>
      <c r="M346" s="779">
        <f t="shared" si="22"/>
        <v>21.326733000000001</v>
      </c>
      <c r="N346" s="779">
        <f t="shared" si="22"/>
        <v>17.886168999999999</v>
      </c>
      <c r="O346" s="779">
        <f t="shared" si="22"/>
        <v>14.475313999999999</v>
      </c>
      <c r="P346" s="780">
        <f t="shared" si="22"/>
        <v>18.834782000000001</v>
      </c>
      <c r="Q346" s="781">
        <f t="shared" si="26"/>
        <v>298.04039300000005</v>
      </c>
      <c r="S346" s="1790"/>
      <c r="T346" s="1790" t="s">
        <v>410</v>
      </c>
      <c r="U346" s="1790"/>
      <c r="V346" s="1790"/>
      <c r="W346" s="1790"/>
      <c r="X346" s="1790"/>
      <c r="Y346" s="1790"/>
      <c r="Z346" s="1790"/>
      <c r="AA346" s="1790"/>
      <c r="AB346" s="1790"/>
      <c r="AC346" s="1790"/>
      <c r="AD346" s="1790"/>
      <c r="AE346" s="1790"/>
      <c r="AF346" s="1790"/>
      <c r="AG346" s="1790"/>
    </row>
    <row r="347" spans="2:35" ht="21" customHeight="1" x14ac:dyDescent="0.3">
      <c r="B347" s="1745"/>
      <c r="C347" s="769" t="str">
        <f t="shared" ref="C347:P371" si="32">IF(S348="","",S348)</f>
        <v/>
      </c>
      <c r="D347" s="770" t="str">
        <f t="shared" si="32"/>
        <v>Térmico</v>
      </c>
      <c r="E347" s="766" t="str">
        <f t="shared" si="32"/>
        <v/>
      </c>
      <c r="F347" s="766" t="str">
        <f t="shared" si="32"/>
        <v/>
      </c>
      <c r="G347" s="766" t="str">
        <f t="shared" si="32"/>
        <v/>
      </c>
      <c r="H347" s="766" t="str">
        <f t="shared" si="23"/>
        <v/>
      </c>
      <c r="I347" s="766" t="str">
        <f t="shared" si="23"/>
        <v/>
      </c>
      <c r="J347" s="766" t="str">
        <f t="shared" si="23"/>
        <v/>
      </c>
      <c r="K347" s="766" t="str">
        <f t="shared" si="22"/>
        <v/>
      </c>
      <c r="L347" s="766" t="str">
        <f t="shared" si="22"/>
        <v/>
      </c>
      <c r="M347" s="766" t="str">
        <f t="shared" si="22"/>
        <v/>
      </c>
      <c r="N347" s="766" t="str">
        <f t="shared" si="22"/>
        <v/>
      </c>
      <c r="O347" s="766" t="str">
        <f t="shared" si="22"/>
        <v/>
      </c>
      <c r="P347" s="767" t="str">
        <f t="shared" si="22"/>
        <v/>
      </c>
      <c r="Q347" s="768">
        <f t="shared" si="26"/>
        <v>0</v>
      </c>
      <c r="S347" s="1790" t="s">
        <v>184</v>
      </c>
      <c r="T347" s="1790" t="s">
        <v>407</v>
      </c>
      <c r="U347" s="1790">
        <v>31.347458</v>
      </c>
      <c r="V347" s="1790">
        <v>31.212642000000002</v>
      </c>
      <c r="W347" s="1790">
        <v>35.311661000000001</v>
      </c>
      <c r="X347" s="1790">
        <v>32.078518000000003</v>
      </c>
      <c r="Y347" s="1790">
        <v>25.972642</v>
      </c>
      <c r="Z347" s="1790">
        <v>19.592629000000002</v>
      </c>
      <c r="AA347" s="1790">
        <v>25.969358000000003</v>
      </c>
      <c r="AB347" s="1790">
        <v>24.032487</v>
      </c>
      <c r="AC347" s="1790">
        <v>21.326733000000001</v>
      </c>
      <c r="AD347" s="1790">
        <v>17.886168999999999</v>
      </c>
      <c r="AE347" s="1790">
        <v>14.475313999999999</v>
      </c>
      <c r="AF347" s="1790">
        <v>18.834782000000001</v>
      </c>
      <c r="AG347" s="1790">
        <v>298.04039300000005</v>
      </c>
    </row>
    <row r="348" spans="2:35" ht="21" customHeight="1" x14ac:dyDescent="0.3">
      <c r="B348" s="1745"/>
      <c r="C348" s="769" t="str">
        <f t="shared" si="32"/>
        <v/>
      </c>
      <c r="D348" s="772" t="str">
        <f t="shared" si="32"/>
        <v>Solar</v>
      </c>
      <c r="E348" s="766" t="str">
        <f t="shared" si="32"/>
        <v/>
      </c>
      <c r="F348" s="766" t="str">
        <f t="shared" si="32"/>
        <v/>
      </c>
      <c r="G348" s="766" t="str">
        <f t="shared" si="32"/>
        <v/>
      </c>
      <c r="H348" s="766" t="str">
        <f t="shared" si="23"/>
        <v/>
      </c>
      <c r="I348" s="766" t="str">
        <f t="shared" si="23"/>
        <v/>
      </c>
      <c r="J348" s="766" t="str">
        <f t="shared" si="23"/>
        <v/>
      </c>
      <c r="K348" s="766" t="str">
        <f t="shared" si="22"/>
        <v/>
      </c>
      <c r="L348" s="766" t="str">
        <f t="shared" si="22"/>
        <v/>
      </c>
      <c r="M348" s="766" t="str">
        <f t="shared" si="22"/>
        <v/>
      </c>
      <c r="N348" s="766" t="str">
        <f t="shared" si="22"/>
        <v/>
      </c>
      <c r="O348" s="766" t="str">
        <f t="shared" si="22"/>
        <v/>
      </c>
      <c r="P348" s="767" t="str">
        <f t="shared" si="22"/>
        <v/>
      </c>
      <c r="Q348" s="773">
        <f t="shared" si="26"/>
        <v>0</v>
      </c>
      <c r="S348" s="1790"/>
      <c r="T348" s="1790" t="s">
        <v>408</v>
      </c>
      <c r="U348" s="1790"/>
      <c r="V348" s="1790"/>
      <c r="W348" s="1790"/>
      <c r="X348" s="1790"/>
      <c r="Y348" s="1790"/>
      <c r="Z348" s="1790"/>
      <c r="AA348" s="1790"/>
      <c r="AB348" s="1790"/>
      <c r="AC348" s="1790"/>
      <c r="AD348" s="1790"/>
      <c r="AE348" s="1790"/>
      <c r="AF348" s="1790"/>
      <c r="AG348" s="1790"/>
    </row>
    <row r="349" spans="2:35" ht="21" customHeight="1" x14ac:dyDescent="0.3">
      <c r="B349" s="1745"/>
      <c r="C349" s="769" t="str">
        <f t="shared" si="32"/>
        <v/>
      </c>
      <c r="D349" s="774" t="str">
        <f t="shared" si="32"/>
        <v>Eólico</v>
      </c>
      <c r="E349" s="775" t="str">
        <f t="shared" si="32"/>
        <v/>
      </c>
      <c r="F349" s="775" t="str">
        <f t="shared" si="32"/>
        <v/>
      </c>
      <c r="G349" s="775" t="str">
        <f t="shared" si="32"/>
        <v/>
      </c>
      <c r="H349" s="775" t="str">
        <f t="shared" si="23"/>
        <v/>
      </c>
      <c r="I349" s="775" t="str">
        <f t="shared" si="23"/>
        <v/>
      </c>
      <c r="J349" s="775" t="str">
        <f t="shared" si="23"/>
        <v/>
      </c>
      <c r="K349" s="775" t="str">
        <f t="shared" si="22"/>
        <v/>
      </c>
      <c r="L349" s="775" t="str">
        <f t="shared" si="22"/>
        <v/>
      </c>
      <c r="M349" s="775" t="str">
        <f t="shared" si="22"/>
        <v/>
      </c>
      <c r="N349" s="775" t="str">
        <f t="shared" si="22"/>
        <v/>
      </c>
      <c r="O349" s="775" t="str">
        <f t="shared" si="22"/>
        <v/>
      </c>
      <c r="P349" s="776" t="str">
        <f t="shared" si="22"/>
        <v/>
      </c>
      <c r="Q349" s="777">
        <f t="shared" si="26"/>
        <v>0</v>
      </c>
      <c r="S349" s="1790"/>
      <c r="T349" s="1790" t="s">
        <v>409</v>
      </c>
      <c r="U349" s="1790"/>
      <c r="V349" s="1790"/>
      <c r="W349" s="1790"/>
      <c r="X349" s="1790"/>
      <c r="Y349" s="1790"/>
      <c r="Z349" s="1790"/>
      <c r="AA349" s="1790"/>
      <c r="AB349" s="1790"/>
      <c r="AC349" s="1790"/>
      <c r="AD349" s="1790"/>
      <c r="AE349" s="1790"/>
      <c r="AF349" s="1790"/>
      <c r="AG349" s="1790"/>
    </row>
    <row r="350" spans="2:35" ht="21" customHeight="1" x14ac:dyDescent="0.3">
      <c r="B350" s="1744">
        <f t="shared" ref="B350" si="33">+B346+1</f>
        <v>87</v>
      </c>
      <c r="C350" s="778" t="str">
        <f t="shared" si="32"/>
        <v>Sociedad Eléctrica del Sur Oeste S.A.</v>
      </c>
      <c r="D350" s="765" t="str">
        <f t="shared" si="32"/>
        <v>Hidráulico</v>
      </c>
      <c r="E350" s="779">
        <f t="shared" si="32"/>
        <v>0</v>
      </c>
      <c r="F350" s="779">
        <f t="shared" si="32"/>
        <v>0</v>
      </c>
      <c r="G350" s="779">
        <f t="shared" si="32"/>
        <v>0</v>
      </c>
      <c r="H350" s="779">
        <f t="shared" si="23"/>
        <v>0</v>
      </c>
      <c r="I350" s="779">
        <f t="shared" si="23"/>
        <v>0</v>
      </c>
      <c r="J350" s="779">
        <f t="shared" si="23"/>
        <v>0</v>
      </c>
      <c r="K350" s="779">
        <f t="shared" si="22"/>
        <v>0</v>
      </c>
      <c r="L350" s="779">
        <f t="shared" si="22"/>
        <v>0</v>
      </c>
      <c r="M350" s="779">
        <f t="shared" si="22"/>
        <v>0</v>
      </c>
      <c r="N350" s="779">
        <f t="shared" si="22"/>
        <v>0</v>
      </c>
      <c r="O350" s="779">
        <f t="shared" si="22"/>
        <v>0</v>
      </c>
      <c r="P350" s="780">
        <f t="shared" si="22"/>
        <v>0</v>
      </c>
      <c r="Q350" s="781">
        <f t="shared" si="26"/>
        <v>0</v>
      </c>
      <c r="S350" s="1790"/>
      <c r="T350" s="1790" t="s">
        <v>410</v>
      </c>
      <c r="U350" s="1790"/>
      <c r="V350" s="1790"/>
      <c r="W350" s="1790"/>
      <c r="X350" s="1790"/>
      <c r="Y350" s="1790"/>
      <c r="Z350" s="1790"/>
      <c r="AA350" s="1790"/>
      <c r="AB350" s="1790"/>
      <c r="AC350" s="1790"/>
      <c r="AD350" s="1790"/>
      <c r="AE350" s="1790"/>
      <c r="AF350" s="1790"/>
      <c r="AG350" s="1790"/>
    </row>
    <row r="351" spans="2:35" ht="21" customHeight="1" x14ac:dyDescent="0.3">
      <c r="B351" s="1745"/>
      <c r="C351" s="769" t="str">
        <f t="shared" si="32"/>
        <v/>
      </c>
      <c r="D351" s="770" t="str">
        <f t="shared" si="32"/>
        <v>Térmico</v>
      </c>
      <c r="E351" s="766">
        <f t="shared" si="32"/>
        <v>0.31370999999999999</v>
      </c>
      <c r="F351" s="766">
        <f t="shared" si="32"/>
        <v>0.30689499999999997</v>
      </c>
      <c r="G351" s="766">
        <f t="shared" si="32"/>
        <v>0.30487199999999992</v>
      </c>
      <c r="H351" s="766">
        <f t="shared" si="23"/>
        <v>0.27787300000000004</v>
      </c>
      <c r="I351" s="766">
        <f t="shared" si="23"/>
        <v>0.26912000000000003</v>
      </c>
      <c r="J351" s="766">
        <f t="shared" si="23"/>
        <v>0.259515</v>
      </c>
      <c r="K351" s="766">
        <f t="shared" si="23"/>
        <v>0.26873200000000003</v>
      </c>
      <c r="L351" s="766">
        <f t="shared" si="23"/>
        <v>0.25647599999999998</v>
      </c>
      <c r="M351" s="766">
        <f t="shared" si="23"/>
        <v>0.25715700000000002</v>
      </c>
      <c r="N351" s="766">
        <f t="shared" si="23"/>
        <v>0.27283499999999999</v>
      </c>
      <c r="O351" s="766">
        <f t="shared" si="23"/>
        <v>0.27126100000000003</v>
      </c>
      <c r="P351" s="767">
        <f t="shared" si="23"/>
        <v>0.28594799999999998</v>
      </c>
      <c r="Q351" s="768">
        <f t="shared" si="26"/>
        <v>3.3443939999999999</v>
      </c>
      <c r="S351" s="1790" t="s">
        <v>186</v>
      </c>
      <c r="T351" s="1790" t="s">
        <v>407</v>
      </c>
      <c r="U351" s="1790">
        <v>0</v>
      </c>
      <c r="V351" s="1790">
        <v>0</v>
      </c>
      <c r="W351" s="1790">
        <v>0</v>
      </c>
      <c r="X351" s="1790">
        <v>0</v>
      </c>
      <c r="Y351" s="1790">
        <v>0</v>
      </c>
      <c r="Z351" s="1790">
        <v>0</v>
      </c>
      <c r="AA351" s="1790">
        <v>0</v>
      </c>
      <c r="AB351" s="1790">
        <v>0</v>
      </c>
      <c r="AC351" s="1790">
        <v>0</v>
      </c>
      <c r="AD351" s="1790">
        <v>0</v>
      </c>
      <c r="AE351" s="1790">
        <v>0</v>
      </c>
      <c r="AF351" s="1790">
        <v>0</v>
      </c>
      <c r="AG351" s="1790">
        <v>0</v>
      </c>
    </row>
    <row r="352" spans="2:35" ht="21" customHeight="1" x14ac:dyDescent="0.3">
      <c r="B352" s="1745"/>
      <c r="C352" s="769" t="str">
        <f t="shared" si="32"/>
        <v/>
      </c>
      <c r="D352" s="772" t="str">
        <f t="shared" si="32"/>
        <v>Solar</v>
      </c>
      <c r="E352" s="766" t="str">
        <f t="shared" si="32"/>
        <v/>
      </c>
      <c r="F352" s="766" t="str">
        <f t="shared" si="32"/>
        <v/>
      </c>
      <c r="G352" s="766" t="str">
        <f t="shared" si="32"/>
        <v/>
      </c>
      <c r="H352" s="766" t="str">
        <f t="shared" si="23"/>
        <v/>
      </c>
      <c r="I352" s="766" t="str">
        <f t="shared" si="23"/>
        <v/>
      </c>
      <c r="J352" s="766" t="str">
        <f t="shared" si="23"/>
        <v/>
      </c>
      <c r="K352" s="766" t="str">
        <f t="shared" si="23"/>
        <v/>
      </c>
      <c r="L352" s="766" t="str">
        <f t="shared" si="23"/>
        <v/>
      </c>
      <c r="M352" s="766" t="str">
        <f t="shared" si="23"/>
        <v/>
      </c>
      <c r="N352" s="766" t="str">
        <f t="shared" si="23"/>
        <v/>
      </c>
      <c r="O352" s="766" t="str">
        <f t="shared" si="23"/>
        <v/>
      </c>
      <c r="P352" s="767" t="str">
        <f t="shared" si="23"/>
        <v/>
      </c>
      <c r="Q352" s="773">
        <f t="shared" si="26"/>
        <v>0</v>
      </c>
      <c r="S352" s="1790"/>
      <c r="T352" s="1790" t="s">
        <v>408</v>
      </c>
      <c r="U352" s="1790">
        <v>0.31370999999999999</v>
      </c>
      <c r="V352" s="1790">
        <v>0.30689499999999997</v>
      </c>
      <c r="W352" s="1790">
        <v>0.30487199999999992</v>
      </c>
      <c r="X352" s="1790">
        <v>0.27787300000000004</v>
      </c>
      <c r="Y352" s="1790">
        <v>0.26912000000000003</v>
      </c>
      <c r="Z352" s="1790">
        <v>0.259515</v>
      </c>
      <c r="AA352" s="1790">
        <v>0.26873200000000003</v>
      </c>
      <c r="AB352" s="1790">
        <v>0.25647599999999998</v>
      </c>
      <c r="AC352" s="1790">
        <v>0.25715700000000002</v>
      </c>
      <c r="AD352" s="1790">
        <v>0.27283499999999999</v>
      </c>
      <c r="AE352" s="1790">
        <v>0.27126100000000003</v>
      </c>
      <c r="AF352" s="1790">
        <v>0.28594799999999998</v>
      </c>
      <c r="AG352" s="1790">
        <v>3.3443939999999999</v>
      </c>
    </row>
    <row r="353" spans="2:33" ht="21" customHeight="1" x14ac:dyDescent="0.3">
      <c r="B353" s="1745"/>
      <c r="C353" s="769" t="str">
        <f t="shared" si="32"/>
        <v/>
      </c>
      <c r="D353" s="774" t="str">
        <f t="shared" si="32"/>
        <v>Eólico</v>
      </c>
      <c r="E353" s="775" t="str">
        <f t="shared" si="32"/>
        <v/>
      </c>
      <c r="F353" s="775" t="str">
        <f t="shared" si="32"/>
        <v/>
      </c>
      <c r="G353" s="775" t="str">
        <f t="shared" si="32"/>
        <v/>
      </c>
      <c r="H353" s="775" t="str">
        <f t="shared" si="23"/>
        <v/>
      </c>
      <c r="I353" s="775" t="str">
        <f t="shared" si="23"/>
        <v/>
      </c>
      <c r="J353" s="775" t="str">
        <f t="shared" si="23"/>
        <v/>
      </c>
      <c r="K353" s="775" t="str">
        <f t="shared" si="23"/>
        <v/>
      </c>
      <c r="L353" s="775" t="str">
        <f t="shared" si="23"/>
        <v/>
      </c>
      <c r="M353" s="775" t="str">
        <f t="shared" si="23"/>
        <v/>
      </c>
      <c r="N353" s="775" t="str">
        <f t="shared" si="23"/>
        <v/>
      </c>
      <c r="O353" s="775" t="str">
        <f t="shared" si="23"/>
        <v/>
      </c>
      <c r="P353" s="776" t="str">
        <f t="shared" si="23"/>
        <v/>
      </c>
      <c r="Q353" s="777">
        <f t="shared" si="26"/>
        <v>0</v>
      </c>
      <c r="S353" s="1790"/>
      <c r="T353" s="1790" t="s">
        <v>409</v>
      </c>
      <c r="U353" s="1790"/>
      <c r="V353" s="1790"/>
      <c r="W353" s="1790"/>
      <c r="X353" s="1790"/>
      <c r="Y353" s="1790"/>
      <c r="Z353" s="1790"/>
      <c r="AA353" s="1790"/>
      <c r="AB353" s="1790"/>
      <c r="AC353" s="1790"/>
      <c r="AD353" s="1790"/>
      <c r="AE353" s="1790"/>
      <c r="AF353" s="1790"/>
      <c r="AG353" s="1790"/>
    </row>
    <row r="354" spans="2:33" ht="21" customHeight="1" x14ac:dyDescent="0.3">
      <c r="B354" s="1744">
        <f t="shared" ref="B354" si="34">+B350+1</f>
        <v>88</v>
      </c>
      <c r="C354" s="778" t="str">
        <f t="shared" si="32"/>
        <v>Sociedad Minera Cerro Verde S.A.A.</v>
      </c>
      <c r="D354" s="765" t="str">
        <f t="shared" si="32"/>
        <v>Hidráulico</v>
      </c>
      <c r="E354" s="779" t="str">
        <f t="shared" si="32"/>
        <v/>
      </c>
      <c r="F354" s="779" t="str">
        <f t="shared" si="32"/>
        <v/>
      </c>
      <c r="G354" s="779" t="str">
        <f t="shared" si="32"/>
        <v/>
      </c>
      <c r="H354" s="779" t="str">
        <f t="shared" si="23"/>
        <v/>
      </c>
      <c r="I354" s="779" t="str">
        <f t="shared" si="23"/>
        <v/>
      </c>
      <c r="J354" s="779" t="str">
        <f t="shared" si="23"/>
        <v/>
      </c>
      <c r="K354" s="779" t="str">
        <f t="shared" si="23"/>
        <v/>
      </c>
      <c r="L354" s="779" t="str">
        <f t="shared" si="23"/>
        <v/>
      </c>
      <c r="M354" s="779" t="str">
        <f t="shared" si="23"/>
        <v/>
      </c>
      <c r="N354" s="779" t="str">
        <f t="shared" si="23"/>
        <v/>
      </c>
      <c r="O354" s="779" t="str">
        <f t="shared" si="23"/>
        <v/>
      </c>
      <c r="P354" s="780" t="str">
        <f t="shared" si="23"/>
        <v/>
      </c>
      <c r="Q354" s="781">
        <f t="shared" si="26"/>
        <v>0</v>
      </c>
      <c r="S354" s="1790"/>
      <c r="T354" s="1790" t="s">
        <v>410</v>
      </c>
      <c r="U354" s="1790"/>
      <c r="V354" s="1790"/>
      <c r="W354" s="1790"/>
      <c r="X354" s="1790"/>
      <c r="Y354" s="1790"/>
      <c r="Z354" s="1790"/>
      <c r="AA354" s="1790"/>
      <c r="AB354" s="1790"/>
      <c r="AC354" s="1790"/>
      <c r="AD354" s="1790"/>
      <c r="AE354" s="1790"/>
      <c r="AF354" s="1790"/>
      <c r="AG354" s="1790"/>
    </row>
    <row r="355" spans="2:33" ht="21" customHeight="1" x14ac:dyDescent="0.3">
      <c r="B355" s="1745"/>
      <c r="C355" s="769" t="str">
        <f t="shared" si="32"/>
        <v/>
      </c>
      <c r="D355" s="770" t="str">
        <f t="shared" si="32"/>
        <v>Térmico</v>
      </c>
      <c r="E355" s="766">
        <f t="shared" si="32"/>
        <v>1.0211939999999999</v>
      </c>
      <c r="F355" s="766">
        <f t="shared" si="32"/>
        <v>2.47235</v>
      </c>
      <c r="G355" s="766">
        <f t="shared" si="32"/>
        <v>0</v>
      </c>
      <c r="H355" s="766">
        <f t="shared" si="23"/>
        <v>0</v>
      </c>
      <c r="I355" s="766">
        <f t="shared" si="23"/>
        <v>0</v>
      </c>
      <c r="J355" s="766">
        <f t="shared" si="23"/>
        <v>0.74616199999999999</v>
      </c>
      <c r="K355" s="766">
        <f t="shared" si="23"/>
        <v>0</v>
      </c>
      <c r="L355" s="766">
        <f t="shared" si="23"/>
        <v>0.116247</v>
      </c>
      <c r="M355" s="766">
        <f t="shared" si="23"/>
        <v>0.120726</v>
      </c>
      <c r="N355" s="766">
        <f t="shared" si="23"/>
        <v>0</v>
      </c>
      <c r="O355" s="766">
        <f t="shared" si="23"/>
        <v>0</v>
      </c>
      <c r="P355" s="767">
        <f t="shared" si="23"/>
        <v>1.974801</v>
      </c>
      <c r="Q355" s="768">
        <f t="shared" si="26"/>
        <v>6.451480000000001</v>
      </c>
      <c r="S355" s="1790" t="s">
        <v>188</v>
      </c>
      <c r="T355" s="1790" t="s">
        <v>407</v>
      </c>
      <c r="U355" s="1790"/>
      <c r="V355" s="1790"/>
      <c r="W355" s="1790"/>
      <c r="X355" s="1790"/>
      <c r="Y355" s="1790"/>
      <c r="Z355" s="1790"/>
      <c r="AA355" s="1790"/>
      <c r="AB355" s="1790"/>
      <c r="AC355" s="1790"/>
      <c r="AD355" s="1790"/>
      <c r="AE355" s="1790"/>
      <c r="AF355" s="1790"/>
      <c r="AG355" s="1790"/>
    </row>
    <row r="356" spans="2:33" ht="21" customHeight="1" x14ac:dyDescent="0.3">
      <c r="B356" s="1745"/>
      <c r="C356" s="769" t="str">
        <f t="shared" si="32"/>
        <v/>
      </c>
      <c r="D356" s="772" t="str">
        <f t="shared" si="32"/>
        <v>Solar</v>
      </c>
      <c r="E356" s="766" t="str">
        <f t="shared" si="32"/>
        <v/>
      </c>
      <c r="F356" s="766" t="str">
        <f t="shared" si="32"/>
        <v/>
      </c>
      <c r="G356" s="766" t="str">
        <f t="shared" si="32"/>
        <v/>
      </c>
      <c r="H356" s="766" t="str">
        <f t="shared" si="23"/>
        <v/>
      </c>
      <c r="I356" s="766" t="str">
        <f t="shared" si="23"/>
        <v/>
      </c>
      <c r="J356" s="766" t="str">
        <f t="shared" si="23"/>
        <v/>
      </c>
      <c r="K356" s="766" t="str">
        <f t="shared" si="23"/>
        <v/>
      </c>
      <c r="L356" s="766" t="str">
        <f t="shared" si="23"/>
        <v/>
      </c>
      <c r="M356" s="766" t="str">
        <f t="shared" si="23"/>
        <v/>
      </c>
      <c r="N356" s="766" t="str">
        <f t="shared" si="23"/>
        <v/>
      </c>
      <c r="O356" s="766" t="str">
        <f t="shared" si="23"/>
        <v/>
      </c>
      <c r="P356" s="767" t="str">
        <f t="shared" si="23"/>
        <v/>
      </c>
      <c r="Q356" s="773">
        <f t="shared" si="26"/>
        <v>0</v>
      </c>
      <c r="S356" s="1790"/>
      <c r="T356" s="1790" t="s">
        <v>408</v>
      </c>
      <c r="U356" s="1790">
        <v>1.0211939999999999</v>
      </c>
      <c r="V356" s="1790">
        <v>2.47235</v>
      </c>
      <c r="W356" s="1790">
        <v>0</v>
      </c>
      <c r="X356" s="1790">
        <v>0</v>
      </c>
      <c r="Y356" s="1790">
        <v>0</v>
      </c>
      <c r="Z356" s="1790">
        <v>0.74616199999999999</v>
      </c>
      <c r="AA356" s="1790">
        <v>0</v>
      </c>
      <c r="AB356" s="1790">
        <v>0.116247</v>
      </c>
      <c r="AC356" s="1790">
        <v>0.120726</v>
      </c>
      <c r="AD356" s="1790">
        <v>0</v>
      </c>
      <c r="AE356" s="1790">
        <v>0</v>
      </c>
      <c r="AF356" s="1790">
        <v>1.974801</v>
      </c>
      <c r="AG356" s="1790">
        <v>6.451480000000001</v>
      </c>
    </row>
    <row r="357" spans="2:33" ht="21" customHeight="1" x14ac:dyDescent="0.3">
      <c r="B357" s="1745"/>
      <c r="C357" s="769" t="str">
        <f t="shared" si="32"/>
        <v/>
      </c>
      <c r="D357" s="774" t="str">
        <f t="shared" si="32"/>
        <v>Eólico</v>
      </c>
      <c r="E357" s="775" t="str">
        <f t="shared" si="32"/>
        <v/>
      </c>
      <c r="F357" s="775" t="str">
        <f t="shared" si="32"/>
        <v/>
      </c>
      <c r="G357" s="775" t="str">
        <f t="shared" si="32"/>
        <v/>
      </c>
      <c r="H357" s="775" t="str">
        <f t="shared" si="32"/>
        <v/>
      </c>
      <c r="I357" s="775" t="str">
        <f t="shared" si="32"/>
        <v/>
      </c>
      <c r="J357" s="775" t="str">
        <f t="shared" si="32"/>
        <v/>
      </c>
      <c r="K357" s="775" t="str">
        <f t="shared" si="32"/>
        <v/>
      </c>
      <c r="L357" s="775" t="str">
        <f t="shared" si="32"/>
        <v/>
      </c>
      <c r="M357" s="775" t="str">
        <f t="shared" si="32"/>
        <v/>
      </c>
      <c r="N357" s="775" t="str">
        <f t="shared" si="32"/>
        <v/>
      </c>
      <c r="O357" s="775" t="str">
        <f t="shared" si="32"/>
        <v/>
      </c>
      <c r="P357" s="776" t="str">
        <f t="shared" si="32"/>
        <v/>
      </c>
      <c r="Q357" s="777">
        <f t="shared" si="26"/>
        <v>0</v>
      </c>
      <c r="S357" s="1790"/>
      <c r="T357" s="1790" t="s">
        <v>409</v>
      </c>
      <c r="U357" s="1790"/>
      <c r="V357" s="1790"/>
      <c r="W357" s="1790"/>
      <c r="X357" s="1790"/>
      <c r="Y357" s="1790"/>
      <c r="Z357" s="1790"/>
      <c r="AA357" s="1790"/>
      <c r="AB357" s="1790"/>
      <c r="AC357" s="1790"/>
      <c r="AD357" s="1790"/>
      <c r="AE357" s="1790"/>
      <c r="AF357" s="1790"/>
      <c r="AG357" s="1790"/>
    </row>
    <row r="358" spans="2:33" ht="21" customHeight="1" x14ac:dyDescent="0.3">
      <c r="B358" s="1744">
        <f t="shared" ref="B358" si="35">+B354+1</f>
        <v>89</v>
      </c>
      <c r="C358" s="778" t="str">
        <f t="shared" si="32"/>
        <v>Statkraft Perú S.A.</v>
      </c>
      <c r="D358" s="765" t="str">
        <f t="shared" si="32"/>
        <v>Hidráulico</v>
      </c>
      <c r="E358" s="779">
        <f t="shared" si="32"/>
        <v>260.41365199999996</v>
      </c>
      <c r="F358" s="779">
        <f t="shared" si="32"/>
        <v>264.78465599999987</v>
      </c>
      <c r="G358" s="779">
        <f t="shared" si="32"/>
        <v>261.92651399999994</v>
      </c>
      <c r="H358" s="779">
        <f t="shared" si="32"/>
        <v>267.757431</v>
      </c>
      <c r="I358" s="779">
        <f t="shared" si="32"/>
        <v>206.71598</v>
      </c>
      <c r="J358" s="779">
        <f t="shared" si="32"/>
        <v>157.59610400000003</v>
      </c>
      <c r="K358" s="779">
        <f t="shared" si="32"/>
        <v>144.43108099999995</v>
      </c>
      <c r="L358" s="779">
        <f t="shared" si="32"/>
        <v>152.883398</v>
      </c>
      <c r="M358" s="779">
        <f t="shared" si="32"/>
        <v>150.13158899999999</v>
      </c>
      <c r="N358" s="779">
        <f t="shared" si="32"/>
        <v>145.90978000000004</v>
      </c>
      <c r="O358" s="779">
        <f t="shared" si="32"/>
        <v>179.91056900000009</v>
      </c>
      <c r="P358" s="780">
        <f t="shared" si="32"/>
        <v>267.85352299999994</v>
      </c>
      <c r="Q358" s="781">
        <f t="shared" si="26"/>
        <v>2460.3142769999995</v>
      </c>
      <c r="S358" s="1790"/>
      <c r="T358" s="1790" t="s">
        <v>410</v>
      </c>
      <c r="U358" s="1790"/>
      <c r="V358" s="1790"/>
      <c r="W358" s="1790"/>
      <c r="X358" s="1790"/>
      <c r="Y358" s="1790"/>
      <c r="Z358" s="1790"/>
      <c r="AA358" s="1790"/>
      <c r="AB358" s="1790"/>
      <c r="AC358" s="1790"/>
      <c r="AD358" s="1790"/>
      <c r="AE358" s="1790"/>
      <c r="AF358" s="1790"/>
      <c r="AG358" s="1790"/>
    </row>
    <row r="359" spans="2:33" ht="21" customHeight="1" x14ac:dyDescent="0.3">
      <c r="B359" s="1745"/>
      <c r="C359" s="769" t="str">
        <f t="shared" si="32"/>
        <v/>
      </c>
      <c r="D359" s="770" t="str">
        <f t="shared" si="32"/>
        <v>Térmico</v>
      </c>
      <c r="E359" s="766" t="str">
        <f t="shared" si="32"/>
        <v/>
      </c>
      <c r="F359" s="766" t="str">
        <f t="shared" si="32"/>
        <v/>
      </c>
      <c r="G359" s="766" t="str">
        <f t="shared" si="32"/>
        <v/>
      </c>
      <c r="H359" s="766" t="str">
        <f t="shared" si="32"/>
        <v/>
      </c>
      <c r="I359" s="766" t="str">
        <f t="shared" si="32"/>
        <v/>
      </c>
      <c r="J359" s="766" t="str">
        <f t="shared" si="32"/>
        <v/>
      </c>
      <c r="K359" s="766" t="str">
        <f t="shared" si="32"/>
        <v/>
      </c>
      <c r="L359" s="766" t="str">
        <f t="shared" si="32"/>
        <v/>
      </c>
      <c r="M359" s="766" t="str">
        <f t="shared" si="32"/>
        <v/>
      </c>
      <c r="N359" s="766" t="str">
        <f t="shared" si="32"/>
        <v/>
      </c>
      <c r="O359" s="766" t="str">
        <f t="shared" si="32"/>
        <v/>
      </c>
      <c r="P359" s="767" t="str">
        <f t="shared" si="32"/>
        <v/>
      </c>
      <c r="Q359" s="768">
        <f t="shared" si="26"/>
        <v>0</v>
      </c>
      <c r="S359" s="1790" t="s">
        <v>190</v>
      </c>
      <c r="T359" s="1790" t="s">
        <v>407</v>
      </c>
      <c r="U359" s="1790">
        <v>260.41365199999996</v>
      </c>
      <c r="V359" s="1790">
        <v>264.78465599999987</v>
      </c>
      <c r="W359" s="1790">
        <v>261.92651399999994</v>
      </c>
      <c r="X359" s="1790">
        <v>267.757431</v>
      </c>
      <c r="Y359" s="1790">
        <v>206.71598</v>
      </c>
      <c r="Z359" s="1790">
        <v>157.59610400000003</v>
      </c>
      <c r="AA359" s="1790">
        <v>144.43108099999995</v>
      </c>
      <c r="AB359" s="1790">
        <v>152.883398</v>
      </c>
      <c r="AC359" s="1790">
        <v>150.13158899999999</v>
      </c>
      <c r="AD359" s="1790">
        <v>145.90978000000004</v>
      </c>
      <c r="AE359" s="1790">
        <v>179.91056900000009</v>
      </c>
      <c r="AF359" s="1790">
        <v>267.85352299999994</v>
      </c>
      <c r="AG359" s="1790">
        <v>2460.3142769999995</v>
      </c>
    </row>
    <row r="360" spans="2:33" ht="21" customHeight="1" x14ac:dyDescent="0.3">
      <c r="B360" s="1745"/>
      <c r="C360" s="769" t="str">
        <f t="shared" si="32"/>
        <v/>
      </c>
      <c r="D360" s="772" t="str">
        <f t="shared" si="32"/>
        <v>Solar</v>
      </c>
      <c r="E360" s="766" t="str">
        <f t="shared" si="32"/>
        <v/>
      </c>
      <c r="F360" s="766" t="str">
        <f t="shared" si="32"/>
        <v/>
      </c>
      <c r="G360" s="766" t="str">
        <f t="shared" si="32"/>
        <v/>
      </c>
      <c r="H360" s="766" t="str">
        <f t="shared" si="32"/>
        <v/>
      </c>
      <c r="I360" s="766" t="str">
        <f t="shared" si="32"/>
        <v/>
      </c>
      <c r="J360" s="766" t="str">
        <f t="shared" si="32"/>
        <v/>
      </c>
      <c r="K360" s="766" t="str">
        <f t="shared" si="32"/>
        <v/>
      </c>
      <c r="L360" s="766" t="str">
        <f t="shared" si="32"/>
        <v/>
      </c>
      <c r="M360" s="766" t="str">
        <f t="shared" si="32"/>
        <v/>
      </c>
      <c r="N360" s="766" t="str">
        <f t="shared" si="32"/>
        <v/>
      </c>
      <c r="O360" s="766" t="str">
        <f t="shared" si="32"/>
        <v/>
      </c>
      <c r="P360" s="767" t="str">
        <f t="shared" si="32"/>
        <v/>
      </c>
      <c r="Q360" s="773">
        <f t="shared" si="26"/>
        <v>0</v>
      </c>
      <c r="S360" s="1790"/>
      <c r="T360" s="1790" t="s">
        <v>408</v>
      </c>
      <c r="U360" s="1790"/>
      <c r="V360" s="1790"/>
      <c r="W360" s="1790"/>
      <c r="X360" s="1790"/>
      <c r="Y360" s="1790"/>
      <c r="Z360" s="1790"/>
      <c r="AA360" s="1790"/>
      <c r="AB360" s="1790"/>
      <c r="AC360" s="1790"/>
      <c r="AD360" s="1790"/>
      <c r="AE360" s="1790"/>
      <c r="AF360" s="1790"/>
      <c r="AG360" s="1790"/>
    </row>
    <row r="361" spans="2:33" ht="21" customHeight="1" x14ac:dyDescent="0.3">
      <c r="B361" s="1745"/>
      <c r="C361" s="769" t="str">
        <f t="shared" si="32"/>
        <v/>
      </c>
      <c r="D361" s="774" t="str">
        <f t="shared" si="32"/>
        <v>Eólico</v>
      </c>
      <c r="E361" s="775" t="str">
        <f t="shared" si="32"/>
        <v/>
      </c>
      <c r="F361" s="775" t="str">
        <f t="shared" si="32"/>
        <v/>
      </c>
      <c r="G361" s="775" t="str">
        <f t="shared" si="32"/>
        <v/>
      </c>
      <c r="H361" s="775" t="str">
        <f t="shared" si="32"/>
        <v/>
      </c>
      <c r="I361" s="775" t="str">
        <f t="shared" si="32"/>
        <v/>
      </c>
      <c r="J361" s="775" t="str">
        <f t="shared" si="32"/>
        <v/>
      </c>
      <c r="K361" s="775" t="str">
        <f t="shared" si="32"/>
        <v/>
      </c>
      <c r="L361" s="775" t="str">
        <f t="shared" si="32"/>
        <v/>
      </c>
      <c r="M361" s="775" t="str">
        <f t="shared" si="32"/>
        <v/>
      </c>
      <c r="N361" s="775" t="str">
        <f t="shared" si="32"/>
        <v/>
      </c>
      <c r="O361" s="775" t="str">
        <f t="shared" si="32"/>
        <v/>
      </c>
      <c r="P361" s="776" t="str">
        <f t="shared" si="32"/>
        <v/>
      </c>
      <c r="Q361" s="777">
        <f t="shared" si="26"/>
        <v>0</v>
      </c>
      <c r="S361" s="1790"/>
      <c r="T361" s="1790" t="s">
        <v>409</v>
      </c>
      <c r="U361" s="1790"/>
      <c r="V361" s="1790"/>
      <c r="W361" s="1790"/>
      <c r="X361" s="1790"/>
      <c r="Y361" s="1790"/>
      <c r="Z361" s="1790"/>
      <c r="AA361" s="1790"/>
      <c r="AB361" s="1790"/>
      <c r="AC361" s="1790"/>
      <c r="AD361" s="1790"/>
      <c r="AE361" s="1790"/>
      <c r="AF361" s="1790"/>
      <c r="AG361" s="1790"/>
    </row>
    <row r="362" spans="2:33" ht="21" customHeight="1" x14ac:dyDescent="0.3">
      <c r="B362" s="1744">
        <f t="shared" ref="B362" si="36">+B358+1</f>
        <v>90</v>
      </c>
      <c r="C362" s="778" t="str">
        <f t="shared" si="32"/>
        <v>Tacna Solar S.A.C.</v>
      </c>
      <c r="D362" s="765" t="str">
        <f t="shared" si="32"/>
        <v>Hidráulico</v>
      </c>
      <c r="E362" s="779" t="str">
        <f t="shared" si="32"/>
        <v/>
      </c>
      <c r="F362" s="779" t="str">
        <f t="shared" si="32"/>
        <v/>
      </c>
      <c r="G362" s="779" t="str">
        <f t="shared" si="32"/>
        <v/>
      </c>
      <c r="H362" s="779" t="str">
        <f t="shared" si="32"/>
        <v/>
      </c>
      <c r="I362" s="779" t="str">
        <f t="shared" si="32"/>
        <v/>
      </c>
      <c r="J362" s="779" t="str">
        <f t="shared" si="32"/>
        <v/>
      </c>
      <c r="K362" s="779" t="str">
        <f t="shared" si="32"/>
        <v/>
      </c>
      <c r="L362" s="779" t="str">
        <f t="shared" si="32"/>
        <v/>
      </c>
      <c r="M362" s="779" t="str">
        <f t="shared" si="32"/>
        <v/>
      </c>
      <c r="N362" s="779" t="str">
        <f t="shared" si="32"/>
        <v/>
      </c>
      <c r="O362" s="779" t="str">
        <f t="shared" si="32"/>
        <v/>
      </c>
      <c r="P362" s="780" t="str">
        <f t="shared" si="32"/>
        <v/>
      </c>
      <c r="Q362" s="781">
        <f t="shared" si="26"/>
        <v>0</v>
      </c>
      <c r="S362" s="1790"/>
      <c r="T362" s="1790" t="s">
        <v>410</v>
      </c>
      <c r="U362" s="1790"/>
      <c r="V362" s="1790"/>
      <c r="W362" s="1790"/>
      <c r="X362" s="1790"/>
      <c r="Y362" s="1790"/>
      <c r="Z362" s="1790"/>
      <c r="AA362" s="1790"/>
      <c r="AB362" s="1790"/>
      <c r="AC362" s="1790"/>
      <c r="AD362" s="1790"/>
      <c r="AE362" s="1790"/>
      <c r="AF362" s="1790"/>
      <c r="AG362" s="1790"/>
    </row>
    <row r="363" spans="2:33" ht="21" customHeight="1" x14ac:dyDescent="0.3">
      <c r="B363" s="1745"/>
      <c r="C363" s="769" t="str">
        <f t="shared" si="32"/>
        <v/>
      </c>
      <c r="D363" s="770" t="str">
        <f t="shared" si="32"/>
        <v>Térmico</v>
      </c>
      <c r="E363" s="766" t="str">
        <f t="shared" si="32"/>
        <v/>
      </c>
      <c r="F363" s="766" t="str">
        <f t="shared" si="32"/>
        <v/>
      </c>
      <c r="G363" s="766" t="str">
        <f t="shared" si="32"/>
        <v/>
      </c>
      <c r="H363" s="766" t="str">
        <f t="shared" si="32"/>
        <v/>
      </c>
      <c r="I363" s="766" t="str">
        <f t="shared" si="32"/>
        <v/>
      </c>
      <c r="J363" s="766" t="str">
        <f t="shared" si="32"/>
        <v/>
      </c>
      <c r="K363" s="766" t="str">
        <f t="shared" si="32"/>
        <v/>
      </c>
      <c r="L363" s="766" t="str">
        <f t="shared" si="32"/>
        <v/>
      </c>
      <c r="M363" s="766" t="str">
        <f t="shared" si="32"/>
        <v/>
      </c>
      <c r="N363" s="766" t="str">
        <f t="shared" si="32"/>
        <v/>
      </c>
      <c r="O363" s="766" t="str">
        <f t="shared" si="32"/>
        <v/>
      </c>
      <c r="P363" s="767" t="str">
        <f t="shared" si="32"/>
        <v/>
      </c>
      <c r="Q363" s="768">
        <f t="shared" si="26"/>
        <v>0</v>
      </c>
      <c r="S363" s="1790" t="s">
        <v>192</v>
      </c>
      <c r="T363" s="1790" t="s">
        <v>407</v>
      </c>
      <c r="U363" s="1790"/>
      <c r="V363" s="1790"/>
      <c r="W363" s="1790"/>
      <c r="X363" s="1790"/>
      <c r="Y363" s="1790"/>
      <c r="Z363" s="1790"/>
      <c r="AA363" s="1790"/>
      <c r="AB363" s="1790"/>
      <c r="AC363" s="1790"/>
      <c r="AD363" s="1790"/>
      <c r="AE363" s="1790"/>
      <c r="AF363" s="1790"/>
      <c r="AG363" s="1790"/>
    </row>
    <row r="364" spans="2:33" ht="21" customHeight="1" x14ac:dyDescent="0.3">
      <c r="B364" s="1745"/>
      <c r="C364" s="769" t="str">
        <f t="shared" si="32"/>
        <v/>
      </c>
      <c r="D364" s="772" t="str">
        <f t="shared" si="32"/>
        <v>Solar</v>
      </c>
      <c r="E364" s="766">
        <f t="shared" si="32"/>
        <v>5.451848</v>
      </c>
      <c r="F364" s="766">
        <f t="shared" si="32"/>
        <v>4.1839390000000005</v>
      </c>
      <c r="G364" s="766">
        <f t="shared" si="32"/>
        <v>4.5327219999999997</v>
      </c>
      <c r="H364" s="766">
        <f t="shared" si="32"/>
        <v>4.0773619999999999</v>
      </c>
      <c r="I364" s="766">
        <f t="shared" si="32"/>
        <v>3.3173359999999996</v>
      </c>
      <c r="J364" s="766">
        <f t="shared" si="32"/>
        <v>3.3981660000000002</v>
      </c>
      <c r="K364" s="766">
        <f t="shared" si="32"/>
        <v>3.7649509999999999</v>
      </c>
      <c r="L364" s="766">
        <f t="shared" si="32"/>
        <v>3.8484370000000001</v>
      </c>
      <c r="M364" s="766">
        <f t="shared" si="32"/>
        <v>4.5164520000000001</v>
      </c>
      <c r="N364" s="766">
        <f t="shared" si="32"/>
        <v>5.1566549999999998</v>
      </c>
      <c r="O364" s="766">
        <f t="shared" si="32"/>
        <v>4.9041369999999995</v>
      </c>
      <c r="P364" s="767">
        <f t="shared" si="32"/>
        <v>5.5484499999999999</v>
      </c>
      <c r="Q364" s="773">
        <f t="shared" si="26"/>
        <v>52.700455000000005</v>
      </c>
      <c r="S364" s="1790"/>
      <c r="T364" s="1790" t="s">
        <v>408</v>
      </c>
      <c r="U364" s="1790"/>
      <c r="V364" s="1790"/>
      <c r="W364" s="1790"/>
      <c r="X364" s="1790"/>
      <c r="Y364" s="1790"/>
      <c r="Z364" s="1790"/>
      <c r="AA364" s="1790"/>
      <c r="AB364" s="1790"/>
      <c r="AC364" s="1790"/>
      <c r="AD364" s="1790"/>
      <c r="AE364" s="1790"/>
      <c r="AF364" s="1790"/>
      <c r="AG364" s="1790"/>
    </row>
    <row r="365" spans="2:33" ht="21" customHeight="1" x14ac:dyDescent="0.3">
      <c r="B365" s="1745"/>
      <c r="C365" s="769" t="str">
        <f t="shared" si="32"/>
        <v/>
      </c>
      <c r="D365" s="774" t="str">
        <f t="shared" si="32"/>
        <v>Eólico</v>
      </c>
      <c r="E365" s="775" t="str">
        <f t="shared" si="32"/>
        <v/>
      </c>
      <c r="F365" s="775" t="str">
        <f t="shared" si="32"/>
        <v/>
      </c>
      <c r="G365" s="775" t="str">
        <f t="shared" si="32"/>
        <v/>
      </c>
      <c r="H365" s="775" t="str">
        <f t="shared" si="32"/>
        <v/>
      </c>
      <c r="I365" s="775" t="str">
        <f t="shared" si="32"/>
        <v/>
      </c>
      <c r="J365" s="775" t="str">
        <f t="shared" si="32"/>
        <v/>
      </c>
      <c r="K365" s="775" t="str">
        <f t="shared" si="32"/>
        <v/>
      </c>
      <c r="L365" s="775" t="str">
        <f t="shared" si="32"/>
        <v/>
      </c>
      <c r="M365" s="775" t="str">
        <f t="shared" si="32"/>
        <v/>
      </c>
      <c r="N365" s="775" t="str">
        <f t="shared" si="32"/>
        <v/>
      </c>
      <c r="O365" s="775" t="str">
        <f t="shared" si="32"/>
        <v/>
      </c>
      <c r="P365" s="776" t="str">
        <f t="shared" si="32"/>
        <v/>
      </c>
      <c r="Q365" s="777">
        <f t="shared" si="26"/>
        <v>0</v>
      </c>
      <c r="S365" s="1790"/>
      <c r="T365" s="1790" t="s">
        <v>409</v>
      </c>
      <c r="U365" s="1790">
        <v>5.451848</v>
      </c>
      <c r="V365" s="1790">
        <v>4.1839390000000005</v>
      </c>
      <c r="W365" s="1790">
        <v>4.5327219999999997</v>
      </c>
      <c r="X365" s="1790">
        <v>4.0773619999999999</v>
      </c>
      <c r="Y365" s="1790">
        <v>3.3173359999999996</v>
      </c>
      <c r="Z365" s="1790">
        <v>3.3981660000000002</v>
      </c>
      <c r="AA365" s="1790">
        <v>3.7649509999999999</v>
      </c>
      <c r="AB365" s="1790">
        <v>3.8484370000000001</v>
      </c>
      <c r="AC365" s="1790">
        <v>4.5164520000000001</v>
      </c>
      <c r="AD365" s="1790">
        <v>5.1566549999999998</v>
      </c>
      <c r="AE365" s="1790">
        <v>4.9041369999999995</v>
      </c>
      <c r="AF365" s="1790">
        <v>5.5484499999999999</v>
      </c>
      <c r="AG365" s="1790">
        <v>52.700455000000005</v>
      </c>
    </row>
    <row r="366" spans="2:33" ht="21" customHeight="1" x14ac:dyDescent="0.3">
      <c r="B366" s="1744">
        <f t="shared" ref="B366" si="37">+B362+1</f>
        <v>91</v>
      </c>
      <c r="C366" s="778" t="str">
        <f t="shared" si="32"/>
        <v>Termochilca S.A.</v>
      </c>
      <c r="D366" s="765" t="str">
        <f t="shared" si="32"/>
        <v>Hidráulico</v>
      </c>
      <c r="E366" s="779" t="str">
        <f t="shared" si="32"/>
        <v/>
      </c>
      <c r="F366" s="779" t="str">
        <f t="shared" si="32"/>
        <v/>
      </c>
      <c r="G366" s="779" t="str">
        <f t="shared" si="32"/>
        <v/>
      </c>
      <c r="H366" s="779" t="str">
        <f t="shared" si="32"/>
        <v/>
      </c>
      <c r="I366" s="779" t="str">
        <f t="shared" si="32"/>
        <v/>
      </c>
      <c r="J366" s="779" t="str">
        <f t="shared" si="32"/>
        <v/>
      </c>
      <c r="K366" s="779" t="str">
        <f t="shared" si="32"/>
        <v/>
      </c>
      <c r="L366" s="779" t="str">
        <f t="shared" si="32"/>
        <v/>
      </c>
      <c r="M366" s="779" t="str">
        <f t="shared" si="32"/>
        <v/>
      </c>
      <c r="N366" s="779" t="str">
        <f t="shared" si="32"/>
        <v/>
      </c>
      <c r="O366" s="779" t="str">
        <f t="shared" si="32"/>
        <v/>
      </c>
      <c r="P366" s="780" t="str">
        <f t="shared" si="32"/>
        <v/>
      </c>
      <c r="Q366" s="781">
        <f t="shared" si="26"/>
        <v>0</v>
      </c>
      <c r="S366" s="1790"/>
      <c r="T366" s="1790" t="s">
        <v>410</v>
      </c>
      <c r="U366" s="1790"/>
      <c r="V366" s="1790"/>
      <c r="W366" s="1790"/>
      <c r="X366" s="1790"/>
      <c r="Y366" s="1790"/>
      <c r="Z366" s="1790"/>
      <c r="AA366" s="1790"/>
      <c r="AB366" s="1790"/>
      <c r="AC366" s="1790"/>
      <c r="AD366" s="1790"/>
      <c r="AE366" s="1790"/>
      <c r="AF366" s="1790"/>
      <c r="AG366" s="1790"/>
    </row>
    <row r="367" spans="2:33" ht="21" customHeight="1" x14ac:dyDescent="0.3">
      <c r="B367" s="1745"/>
      <c r="C367" s="769" t="str">
        <f t="shared" si="32"/>
        <v/>
      </c>
      <c r="D367" s="770" t="str">
        <f t="shared" si="32"/>
        <v>Térmico</v>
      </c>
      <c r="E367" s="766">
        <f t="shared" si="32"/>
        <v>111.31446700000001</v>
      </c>
      <c r="F367" s="766">
        <f t="shared" si="32"/>
        <v>116.249848</v>
      </c>
      <c r="G367" s="766">
        <f t="shared" si="32"/>
        <v>88.748138999999995</v>
      </c>
      <c r="H367" s="766">
        <f t="shared" si="32"/>
        <v>30.679236</v>
      </c>
      <c r="I367" s="766">
        <f t="shared" si="32"/>
        <v>30.427841000000001</v>
      </c>
      <c r="J367" s="766">
        <f t="shared" si="32"/>
        <v>148.046021</v>
      </c>
      <c r="K367" s="766">
        <f t="shared" si="32"/>
        <v>175.24975700000002</v>
      </c>
      <c r="L367" s="766">
        <f t="shared" si="32"/>
        <v>159.76488699999999</v>
      </c>
      <c r="M367" s="766">
        <f t="shared" si="32"/>
        <v>151.35431599999998</v>
      </c>
      <c r="N367" s="766">
        <f t="shared" si="32"/>
        <v>199.764408</v>
      </c>
      <c r="O367" s="766">
        <f t="shared" si="32"/>
        <v>96.211320000000001</v>
      </c>
      <c r="P367" s="767">
        <f t="shared" si="32"/>
        <v>15.345922</v>
      </c>
      <c r="Q367" s="768">
        <f t="shared" si="26"/>
        <v>1323.1561619999998</v>
      </c>
      <c r="S367" s="1790" t="s">
        <v>194</v>
      </c>
      <c r="T367" s="1790" t="s">
        <v>407</v>
      </c>
      <c r="U367" s="1790"/>
      <c r="V367" s="1790"/>
      <c r="W367" s="1790"/>
      <c r="X367" s="1790"/>
      <c r="Y367" s="1790"/>
      <c r="Z367" s="1790"/>
      <c r="AA367" s="1790"/>
      <c r="AB367" s="1790"/>
      <c r="AC367" s="1790"/>
      <c r="AD367" s="1790"/>
      <c r="AE367" s="1790"/>
      <c r="AF367" s="1790"/>
      <c r="AG367" s="1790"/>
    </row>
    <row r="368" spans="2:33" ht="21" customHeight="1" x14ac:dyDescent="0.3">
      <c r="B368" s="1745"/>
      <c r="C368" s="769" t="str">
        <f t="shared" si="32"/>
        <v/>
      </c>
      <c r="D368" s="772" t="str">
        <f t="shared" si="32"/>
        <v>Solar</v>
      </c>
      <c r="E368" s="766" t="str">
        <f t="shared" si="32"/>
        <v/>
      </c>
      <c r="F368" s="766" t="str">
        <f t="shared" si="32"/>
        <v/>
      </c>
      <c r="G368" s="766" t="str">
        <f t="shared" si="32"/>
        <v/>
      </c>
      <c r="H368" s="766" t="str">
        <f t="shared" si="32"/>
        <v/>
      </c>
      <c r="I368" s="766" t="str">
        <f t="shared" si="32"/>
        <v/>
      </c>
      <c r="J368" s="766" t="str">
        <f t="shared" si="32"/>
        <v/>
      </c>
      <c r="K368" s="766" t="str">
        <f t="shared" si="32"/>
        <v/>
      </c>
      <c r="L368" s="766" t="str">
        <f t="shared" si="32"/>
        <v/>
      </c>
      <c r="M368" s="766" t="str">
        <f t="shared" si="32"/>
        <v/>
      </c>
      <c r="N368" s="766" t="str">
        <f t="shared" si="32"/>
        <v/>
      </c>
      <c r="O368" s="766" t="str">
        <f t="shared" si="32"/>
        <v/>
      </c>
      <c r="P368" s="767" t="str">
        <f t="shared" si="32"/>
        <v/>
      </c>
      <c r="Q368" s="773">
        <f t="shared" si="26"/>
        <v>0</v>
      </c>
      <c r="S368" s="1790"/>
      <c r="T368" s="1790" t="s">
        <v>408</v>
      </c>
      <c r="U368" s="1790">
        <v>111.31446700000001</v>
      </c>
      <c r="V368" s="1790">
        <v>116.249848</v>
      </c>
      <c r="W368" s="1790">
        <v>88.748138999999995</v>
      </c>
      <c r="X368" s="1790">
        <v>30.679236</v>
      </c>
      <c r="Y368" s="1790">
        <v>30.427841000000001</v>
      </c>
      <c r="Z368" s="1790">
        <v>148.046021</v>
      </c>
      <c r="AA368" s="1790">
        <v>175.24975700000002</v>
      </c>
      <c r="AB368" s="1790">
        <v>159.76488699999999</v>
      </c>
      <c r="AC368" s="1790">
        <v>151.35431599999998</v>
      </c>
      <c r="AD368" s="1790">
        <v>199.764408</v>
      </c>
      <c r="AE368" s="1790">
        <v>96.211320000000001</v>
      </c>
      <c r="AF368" s="1790">
        <v>15.345922</v>
      </c>
      <c r="AG368" s="1790">
        <v>1323.1561619999998</v>
      </c>
    </row>
    <row r="369" spans="1:33" ht="21" customHeight="1" x14ac:dyDescent="0.3">
      <c r="B369" s="1745"/>
      <c r="C369" s="769" t="str">
        <f t="shared" si="32"/>
        <v/>
      </c>
      <c r="D369" s="774" t="str">
        <f t="shared" si="32"/>
        <v>Eólico</v>
      </c>
      <c r="E369" s="775" t="str">
        <f t="shared" si="32"/>
        <v/>
      </c>
      <c r="F369" s="775" t="str">
        <f t="shared" si="32"/>
        <v/>
      </c>
      <c r="G369" s="775" t="str">
        <f t="shared" si="32"/>
        <v/>
      </c>
      <c r="H369" s="775" t="str">
        <f t="shared" si="32"/>
        <v/>
      </c>
      <c r="I369" s="775" t="str">
        <f t="shared" si="32"/>
        <v/>
      </c>
      <c r="J369" s="775" t="str">
        <f t="shared" si="32"/>
        <v/>
      </c>
      <c r="K369" s="775" t="str">
        <f t="shared" si="32"/>
        <v/>
      </c>
      <c r="L369" s="775" t="str">
        <f t="shared" si="32"/>
        <v/>
      </c>
      <c r="M369" s="775" t="str">
        <f t="shared" si="32"/>
        <v/>
      </c>
      <c r="N369" s="775" t="str">
        <f t="shared" si="32"/>
        <v/>
      </c>
      <c r="O369" s="775" t="str">
        <f t="shared" si="32"/>
        <v/>
      </c>
      <c r="P369" s="776" t="str">
        <f t="shared" si="32"/>
        <v/>
      </c>
      <c r="Q369" s="777">
        <f t="shared" si="26"/>
        <v>0</v>
      </c>
      <c r="S369" s="1790"/>
      <c r="T369" s="1790" t="s">
        <v>409</v>
      </c>
      <c r="U369" s="1790"/>
      <c r="V369" s="1790"/>
      <c r="W369" s="1790"/>
      <c r="X369" s="1790"/>
      <c r="Y369" s="1790"/>
      <c r="Z369" s="1790"/>
      <c r="AA369" s="1790"/>
      <c r="AB369" s="1790"/>
      <c r="AC369" s="1790"/>
      <c r="AD369" s="1790"/>
      <c r="AE369" s="1790"/>
      <c r="AF369" s="1790"/>
      <c r="AG369" s="1790"/>
    </row>
    <row r="370" spans="1:33" ht="21" customHeight="1" x14ac:dyDescent="0.3">
      <c r="A370" s="758"/>
      <c r="B370" s="1744">
        <f>+B366+1</f>
        <v>92</v>
      </c>
      <c r="C370" s="778" t="str">
        <f t="shared" si="32"/>
        <v>Termoselva S.R.L.</v>
      </c>
      <c r="D370" s="765" t="str">
        <f t="shared" si="32"/>
        <v>Hidráulico</v>
      </c>
      <c r="E370" s="779" t="str">
        <f t="shared" si="32"/>
        <v/>
      </c>
      <c r="F370" s="779" t="str">
        <f t="shared" si="32"/>
        <v/>
      </c>
      <c r="G370" s="779" t="str">
        <f t="shared" si="32"/>
        <v/>
      </c>
      <c r="H370" s="779" t="str">
        <f t="shared" si="32"/>
        <v/>
      </c>
      <c r="I370" s="779" t="str">
        <f t="shared" si="32"/>
        <v/>
      </c>
      <c r="J370" s="779" t="str">
        <f t="shared" si="32"/>
        <v/>
      </c>
      <c r="K370" s="779" t="str">
        <f t="shared" si="32"/>
        <v/>
      </c>
      <c r="L370" s="779" t="str">
        <f t="shared" si="32"/>
        <v/>
      </c>
      <c r="M370" s="779" t="str">
        <f t="shared" si="32"/>
        <v/>
      </c>
      <c r="N370" s="779" t="str">
        <f t="shared" si="32"/>
        <v/>
      </c>
      <c r="O370" s="779" t="str">
        <f t="shared" si="32"/>
        <v/>
      </c>
      <c r="P370" s="780" t="str">
        <f t="shared" si="32"/>
        <v/>
      </c>
      <c r="Q370" s="781">
        <f t="shared" si="26"/>
        <v>0</v>
      </c>
      <c r="S370" s="1790"/>
      <c r="T370" s="1790" t="s">
        <v>410</v>
      </c>
      <c r="U370" s="1790"/>
      <c r="V370" s="1790"/>
      <c r="W370" s="1790"/>
      <c r="X370" s="1790"/>
      <c r="Y370" s="1790"/>
      <c r="Z370" s="1790"/>
      <c r="AA370" s="1790"/>
      <c r="AB370" s="1790"/>
      <c r="AC370" s="1790"/>
      <c r="AD370" s="1790"/>
      <c r="AE370" s="1790"/>
      <c r="AF370" s="1790"/>
      <c r="AG370" s="1790"/>
    </row>
    <row r="371" spans="1:33" ht="21" customHeight="1" x14ac:dyDescent="0.3">
      <c r="A371" s="758"/>
      <c r="B371" s="1745"/>
      <c r="C371" s="769" t="str">
        <f t="shared" si="32"/>
        <v/>
      </c>
      <c r="D371" s="770" t="str">
        <f t="shared" si="32"/>
        <v>Térmico</v>
      </c>
      <c r="E371" s="766">
        <f t="shared" si="32"/>
        <v>14.701222</v>
      </c>
      <c r="F371" s="766">
        <f t="shared" si="32"/>
        <v>12.623034999999998</v>
      </c>
      <c r="G371" s="766">
        <f t="shared" si="32"/>
        <v>1.7436720000000001</v>
      </c>
      <c r="H371" s="766">
        <f t="shared" si="32"/>
        <v>2.5640499999999999</v>
      </c>
      <c r="I371" s="766">
        <f t="shared" si="32"/>
        <v>1.896852</v>
      </c>
      <c r="J371" s="766">
        <f t="shared" si="32"/>
        <v>14.915282999999999</v>
      </c>
      <c r="K371" s="766">
        <f t="shared" si="32"/>
        <v>42.608206999999993</v>
      </c>
      <c r="L371" s="766">
        <f t="shared" ref="L371:P373" si="38">IF(AB372="","",AB372)</f>
        <v>30.884120999999997</v>
      </c>
      <c r="M371" s="766">
        <f t="shared" si="38"/>
        <v>34.483338000000003</v>
      </c>
      <c r="N371" s="766">
        <f t="shared" si="38"/>
        <v>32.623028999999995</v>
      </c>
      <c r="O371" s="766">
        <f t="shared" si="38"/>
        <v>14.205484</v>
      </c>
      <c r="P371" s="767">
        <f t="shared" si="38"/>
        <v>0</v>
      </c>
      <c r="Q371" s="768">
        <f t="shared" si="26"/>
        <v>203.24829300000002</v>
      </c>
      <c r="S371" s="1790" t="s">
        <v>196</v>
      </c>
      <c r="T371" s="1790" t="s">
        <v>407</v>
      </c>
      <c r="U371" s="1790"/>
      <c r="V371" s="1790"/>
      <c r="W371" s="1790"/>
      <c r="X371" s="1790"/>
      <c r="Y371" s="1790"/>
      <c r="Z371" s="1790"/>
      <c r="AA371" s="1790"/>
      <c r="AB371" s="1790"/>
      <c r="AC371" s="1790"/>
      <c r="AD371" s="1790"/>
      <c r="AE371" s="1790"/>
      <c r="AF371" s="1790"/>
      <c r="AG371" s="1790"/>
    </row>
    <row r="372" spans="1:33" ht="21" customHeight="1" x14ac:dyDescent="0.3">
      <c r="A372" s="758"/>
      <c r="B372" s="1745"/>
      <c r="C372" s="769" t="str">
        <f t="shared" ref="C372:K373" si="39">IF(S373="","",S373)</f>
        <v/>
      </c>
      <c r="D372" s="772" t="str">
        <f t="shared" si="39"/>
        <v>Solar</v>
      </c>
      <c r="E372" s="766" t="str">
        <f t="shared" si="39"/>
        <v/>
      </c>
      <c r="F372" s="766" t="str">
        <f t="shared" si="39"/>
        <v/>
      </c>
      <c r="G372" s="766" t="str">
        <f t="shared" si="39"/>
        <v/>
      </c>
      <c r="H372" s="766" t="str">
        <f t="shared" si="39"/>
        <v/>
      </c>
      <c r="I372" s="766" t="str">
        <f t="shared" si="39"/>
        <v/>
      </c>
      <c r="J372" s="766" t="str">
        <f t="shared" si="39"/>
        <v/>
      </c>
      <c r="K372" s="766" t="str">
        <f t="shared" si="39"/>
        <v/>
      </c>
      <c r="L372" s="766" t="str">
        <f t="shared" si="38"/>
        <v/>
      </c>
      <c r="M372" s="766" t="str">
        <f t="shared" si="38"/>
        <v/>
      </c>
      <c r="N372" s="766" t="str">
        <f t="shared" si="38"/>
        <v/>
      </c>
      <c r="O372" s="766" t="str">
        <f t="shared" si="38"/>
        <v/>
      </c>
      <c r="P372" s="767" t="str">
        <f t="shared" si="38"/>
        <v/>
      </c>
      <c r="Q372" s="773">
        <f t="shared" si="26"/>
        <v>0</v>
      </c>
      <c r="S372" s="1790"/>
      <c r="T372" s="1790" t="s">
        <v>408</v>
      </c>
      <c r="U372" s="1790">
        <v>14.701222</v>
      </c>
      <c r="V372" s="1790">
        <v>12.623034999999998</v>
      </c>
      <c r="W372" s="1790">
        <v>1.7436720000000001</v>
      </c>
      <c r="X372" s="1790">
        <v>2.5640499999999999</v>
      </c>
      <c r="Y372" s="1790">
        <v>1.896852</v>
      </c>
      <c r="Z372" s="1790">
        <v>14.915282999999999</v>
      </c>
      <c r="AA372" s="1790">
        <v>42.608206999999993</v>
      </c>
      <c r="AB372" s="1790">
        <v>30.884120999999997</v>
      </c>
      <c r="AC372" s="1790">
        <v>34.483338000000003</v>
      </c>
      <c r="AD372" s="1790">
        <v>32.623028999999995</v>
      </c>
      <c r="AE372" s="1790">
        <v>14.205484</v>
      </c>
      <c r="AF372" s="1790">
        <v>0</v>
      </c>
      <c r="AG372" s="1790">
        <v>203.24829300000002</v>
      </c>
    </row>
    <row r="373" spans="1:33" ht="21" customHeight="1" thickBot="1" x14ac:dyDescent="0.35">
      <c r="A373" s="758"/>
      <c r="B373" s="1745"/>
      <c r="C373" s="769" t="str">
        <f t="shared" si="39"/>
        <v/>
      </c>
      <c r="D373" s="774" t="str">
        <f t="shared" si="39"/>
        <v>Eólico</v>
      </c>
      <c r="E373" s="775" t="str">
        <f t="shared" si="39"/>
        <v/>
      </c>
      <c r="F373" s="775" t="str">
        <f t="shared" si="39"/>
        <v/>
      </c>
      <c r="G373" s="775" t="str">
        <f t="shared" si="39"/>
        <v/>
      </c>
      <c r="H373" s="775" t="str">
        <f t="shared" si="39"/>
        <v/>
      </c>
      <c r="I373" s="775" t="str">
        <f t="shared" si="39"/>
        <v/>
      </c>
      <c r="J373" s="775" t="str">
        <f t="shared" si="39"/>
        <v/>
      </c>
      <c r="K373" s="775" t="str">
        <f t="shared" si="39"/>
        <v/>
      </c>
      <c r="L373" s="775" t="str">
        <f t="shared" si="38"/>
        <v/>
      </c>
      <c r="M373" s="775" t="str">
        <f t="shared" si="38"/>
        <v/>
      </c>
      <c r="N373" s="775" t="str">
        <f t="shared" si="38"/>
        <v/>
      </c>
      <c r="O373" s="775" t="str">
        <f t="shared" si="38"/>
        <v/>
      </c>
      <c r="P373" s="776" t="str">
        <f t="shared" si="38"/>
        <v/>
      </c>
      <c r="Q373" s="777">
        <f t="shared" si="26"/>
        <v>0</v>
      </c>
      <c r="S373" s="1790"/>
      <c r="T373" s="1790" t="s">
        <v>409</v>
      </c>
      <c r="U373" s="1790"/>
      <c r="V373" s="1790"/>
      <c r="W373" s="1790"/>
      <c r="X373" s="1790"/>
      <c r="Y373" s="1790"/>
      <c r="Z373" s="1790"/>
      <c r="AA373" s="1790"/>
      <c r="AB373" s="1790"/>
      <c r="AC373" s="1790"/>
      <c r="AD373" s="1790"/>
      <c r="AE373" s="1790"/>
      <c r="AF373" s="1790"/>
      <c r="AG373" s="1790"/>
    </row>
    <row r="374" spans="1:33" ht="21" customHeight="1" x14ac:dyDescent="0.3">
      <c r="A374" s="758"/>
      <c r="B374" s="1746" t="s">
        <v>1571</v>
      </c>
      <c r="C374" s="1747"/>
      <c r="D374" s="783" t="s">
        <v>407</v>
      </c>
      <c r="E374" s="784">
        <f>+SUMIF($D$6:$D$373,$D$374,E6:E373)</f>
        <v>3347.0666180000007</v>
      </c>
      <c r="F374" s="784">
        <f t="shared" ref="F374:P374" si="40">+SUMIF($D$6:$D$373,$D$374,F6:F373)</f>
        <v>3072.6635230000006</v>
      </c>
      <c r="G374" s="784">
        <f t="shared" si="40"/>
        <v>3168.0061374000002</v>
      </c>
      <c r="H374" s="784">
        <f t="shared" si="40"/>
        <v>3303.1104985999991</v>
      </c>
      <c r="I374" s="784">
        <f t="shared" si="40"/>
        <v>2743.4466721000003</v>
      </c>
      <c r="J374" s="784">
        <f t="shared" si="40"/>
        <v>2116.6543029999998</v>
      </c>
      <c r="K374" s="784">
        <f t="shared" si="40"/>
        <v>2002.4953820000001</v>
      </c>
      <c r="L374" s="784">
        <f t="shared" si="40"/>
        <v>1989.0888459999999</v>
      </c>
      <c r="M374" s="784">
        <f t="shared" si="40"/>
        <v>1899.9497975924994</v>
      </c>
      <c r="N374" s="784">
        <f t="shared" si="40"/>
        <v>2010.8630160825005</v>
      </c>
      <c r="O374" s="784">
        <f t="shared" si="40"/>
        <v>2439.1862635825</v>
      </c>
      <c r="P374" s="784">
        <f t="shared" si="40"/>
        <v>3302.385482239999</v>
      </c>
      <c r="Q374" s="785">
        <f>+SUMIF($D$6:$D$329,$D$374,Q6:Q329)</f>
        <v>28636.561869597499</v>
      </c>
      <c r="S374" s="1790"/>
      <c r="T374" s="1790" t="s">
        <v>410</v>
      </c>
      <c r="U374" s="1790"/>
      <c r="V374" s="1790"/>
      <c r="W374" s="1790"/>
      <c r="X374" s="1790"/>
      <c r="Y374" s="1790"/>
      <c r="Z374" s="1790"/>
      <c r="AA374" s="1790"/>
      <c r="AB374" s="1790"/>
      <c r="AC374" s="1790"/>
      <c r="AD374" s="1790"/>
      <c r="AE374" s="1790"/>
      <c r="AF374" s="1790"/>
      <c r="AG374" s="1790"/>
    </row>
    <row r="375" spans="1:33" ht="21" customHeight="1" x14ac:dyDescent="0.3">
      <c r="A375" s="758"/>
      <c r="B375" s="1748"/>
      <c r="C375" s="1749"/>
      <c r="D375" s="786" t="s">
        <v>408</v>
      </c>
      <c r="E375" s="787">
        <f t="shared" ref="E375:P377" si="41">+SUMIF($D$6:$D$373,$D$374,E7:E374)</f>
        <v>1544.8954909999995</v>
      </c>
      <c r="F375" s="787">
        <f t="shared" si="41"/>
        <v>1665.681012</v>
      </c>
      <c r="G375" s="787">
        <f t="shared" si="41"/>
        <v>1681.0814080000005</v>
      </c>
      <c r="H375" s="787">
        <f t="shared" si="41"/>
        <v>1426.8988809999996</v>
      </c>
      <c r="I375" s="787">
        <f t="shared" si="41"/>
        <v>1933.3518819999999</v>
      </c>
      <c r="J375" s="787">
        <f t="shared" si="41"/>
        <v>2444.3129439999993</v>
      </c>
      <c r="K375" s="787">
        <f t="shared" si="41"/>
        <v>2662.5688200000004</v>
      </c>
      <c r="L375" s="787">
        <f t="shared" si="41"/>
        <v>2661.7789110000003</v>
      </c>
      <c r="M375" s="787">
        <f t="shared" si="41"/>
        <v>2627.5533560000003</v>
      </c>
      <c r="N375" s="787">
        <f t="shared" si="41"/>
        <v>2704.5393869999998</v>
      </c>
      <c r="O375" s="787">
        <f t="shared" si="41"/>
        <v>2282.0114809999995</v>
      </c>
      <c r="P375" s="787">
        <f t="shared" si="41"/>
        <v>1499.3033949999999</v>
      </c>
      <c r="Q375" s="788">
        <f>+SUMIF($D$6:$D$329,$D$375,Q6:Q329)</f>
        <v>23432.187878000004</v>
      </c>
      <c r="S375" s="1790" t="s">
        <v>198</v>
      </c>
      <c r="T375" s="1790"/>
      <c r="U375" s="1790">
        <v>5235.1926640000001</v>
      </c>
      <c r="V375" s="1790">
        <v>5056.6907599999995</v>
      </c>
      <c r="W375" s="1790">
        <v>5239.2523403999994</v>
      </c>
      <c r="X375" s="1790">
        <v>5114.6308425999996</v>
      </c>
      <c r="Y375" s="1790">
        <v>5130.3059070999989</v>
      </c>
      <c r="Z375" s="1790">
        <v>4915.3356349999985</v>
      </c>
      <c r="AA375" s="1790">
        <v>5110.764094000001</v>
      </c>
      <c r="AB375" s="1790">
        <v>5174.9281059999994</v>
      </c>
      <c r="AC375" s="1790">
        <v>5038.8506895924975</v>
      </c>
      <c r="AD375" s="1790">
        <v>5220.7199490825014</v>
      </c>
      <c r="AE375" s="1790">
        <v>5161.6526715825012</v>
      </c>
      <c r="AF375" s="1790">
        <v>5311.9087462399984</v>
      </c>
      <c r="AG375" s="1790">
        <v>61710.232405597504</v>
      </c>
    </row>
    <row r="376" spans="1:33" ht="21" customHeight="1" x14ac:dyDescent="0.3">
      <c r="A376" s="758"/>
      <c r="B376" s="1748"/>
      <c r="C376" s="1749"/>
      <c r="D376" s="786" t="s">
        <v>409</v>
      </c>
      <c r="E376" s="787">
        <f t="shared" si="41"/>
        <v>120.57330399999998</v>
      </c>
      <c r="F376" s="787">
        <f t="shared" si="41"/>
        <v>84.85304099999999</v>
      </c>
      <c r="G376" s="787">
        <f t="shared" si="41"/>
        <v>113.18272899999999</v>
      </c>
      <c r="H376" s="787">
        <f t="shared" si="41"/>
        <v>106.752638</v>
      </c>
      <c r="I376" s="787">
        <f t="shared" si="41"/>
        <v>84.977362999999997</v>
      </c>
      <c r="J376" s="787">
        <f t="shared" si="41"/>
        <v>76.72050999999999</v>
      </c>
      <c r="K376" s="787">
        <f t="shared" si="41"/>
        <v>92.566237999999984</v>
      </c>
      <c r="L376" s="787">
        <f t="shared" si="41"/>
        <v>111.63471400000002</v>
      </c>
      <c r="M376" s="787">
        <f t="shared" si="41"/>
        <v>123.74776900000001</v>
      </c>
      <c r="N376" s="787">
        <f t="shared" si="41"/>
        <v>136.13614000000001</v>
      </c>
      <c r="O376" s="787">
        <f t="shared" si="41"/>
        <v>129.21697399999999</v>
      </c>
      <c r="P376" s="787">
        <f t="shared" si="41"/>
        <v>136.24518400000002</v>
      </c>
      <c r="Q376" s="788">
        <f>+SUMIF($D$6:$D$329,$D$376,Q6:Q329)</f>
        <v>1219.056648</v>
      </c>
    </row>
    <row r="377" spans="1:33" ht="21" customHeight="1" thickBot="1" x14ac:dyDescent="0.35">
      <c r="A377" s="758"/>
      <c r="B377" s="1750"/>
      <c r="C377" s="1751"/>
      <c r="D377" s="789" t="s">
        <v>410</v>
      </c>
      <c r="E377" s="790">
        <f t="shared" si="41"/>
        <v>222.657251</v>
      </c>
      <c r="F377" s="790">
        <f t="shared" si="41"/>
        <v>233.49318400000001</v>
      </c>
      <c r="G377" s="790">
        <f t="shared" si="41"/>
        <v>276.98206599999997</v>
      </c>
      <c r="H377" s="790">
        <f t="shared" si="41"/>
        <v>277.86882499999996</v>
      </c>
      <c r="I377" s="790">
        <f t="shared" si="41"/>
        <v>368.52998999999994</v>
      </c>
      <c r="J377" s="790">
        <f t="shared" si="41"/>
        <v>277.64787799999999</v>
      </c>
      <c r="K377" s="790">
        <f t="shared" si="41"/>
        <v>353.13365399999998</v>
      </c>
      <c r="L377" s="790">
        <f t="shared" si="41"/>
        <v>412.42563500000006</v>
      </c>
      <c r="M377" s="790">
        <f t="shared" si="41"/>
        <v>387.59976699999999</v>
      </c>
      <c r="N377" s="790">
        <f t="shared" si="41"/>
        <v>369.18140599999998</v>
      </c>
      <c r="O377" s="790">
        <f t="shared" si="41"/>
        <v>311.23795299999995</v>
      </c>
      <c r="P377" s="790">
        <f t="shared" si="41"/>
        <v>373.97468500000002</v>
      </c>
      <c r="Q377" s="791">
        <f>+SUMIF($D$6:$D$329,$D$377,Q6:Q329)</f>
        <v>3864.7322940000004</v>
      </c>
    </row>
    <row r="378" spans="1:33" ht="21" customHeight="1" thickBot="1" x14ac:dyDescent="0.35">
      <c r="B378" s="1752" t="s">
        <v>1452</v>
      </c>
      <c r="C378" s="1753"/>
      <c r="D378" s="1754"/>
      <c r="E378" s="792">
        <f>SUM(E374:E377)</f>
        <v>5235.1926639999992</v>
      </c>
      <c r="F378" s="792">
        <f t="shared" ref="F378:P378" si="42">SUM(F374:F377)</f>
        <v>5056.6907600000004</v>
      </c>
      <c r="G378" s="792">
        <f t="shared" si="42"/>
        <v>5239.2523404000003</v>
      </c>
      <c r="H378" s="792">
        <f t="shared" si="42"/>
        <v>5114.6308425999978</v>
      </c>
      <c r="I378" s="792">
        <f t="shared" si="42"/>
        <v>5130.3059070999998</v>
      </c>
      <c r="J378" s="792">
        <f t="shared" si="42"/>
        <v>4915.3356349999985</v>
      </c>
      <c r="K378" s="792">
        <f t="shared" si="42"/>
        <v>5110.764094000001</v>
      </c>
      <c r="L378" s="792">
        <f t="shared" si="42"/>
        <v>5174.9281059999994</v>
      </c>
      <c r="M378" s="792">
        <f t="shared" si="42"/>
        <v>5038.8506895924993</v>
      </c>
      <c r="N378" s="792">
        <f t="shared" si="42"/>
        <v>5220.7199490824996</v>
      </c>
      <c r="O378" s="792">
        <f t="shared" si="42"/>
        <v>5161.6526715824994</v>
      </c>
      <c r="P378" s="793">
        <f t="shared" si="42"/>
        <v>5311.9087462399993</v>
      </c>
      <c r="Q378" s="794">
        <f>SUM(E378:P378)</f>
        <v>61710.232405597497</v>
      </c>
    </row>
    <row r="379" spans="1:33" ht="21" customHeight="1" x14ac:dyDescent="0.3">
      <c r="B379" s="795" t="s">
        <v>1546</v>
      </c>
      <c r="C379" s="758"/>
      <c r="D379" s="758"/>
      <c r="E379" s="796"/>
      <c r="F379" s="796"/>
      <c r="G379" s="796"/>
      <c r="H379" s="796"/>
      <c r="I379" s="796"/>
      <c r="J379" s="796"/>
      <c r="K379" s="796"/>
      <c r="L379" s="796"/>
      <c r="M379" s="796"/>
      <c r="N379" s="796"/>
      <c r="O379" s="796"/>
      <c r="P379" s="796"/>
      <c r="Q379" s="797"/>
    </row>
    <row r="380" spans="1:33" x14ac:dyDescent="0.3">
      <c r="B380" s="50"/>
      <c r="C380" s="758"/>
      <c r="D380" s="758"/>
      <c r="E380" s="796"/>
      <c r="F380" s="796"/>
      <c r="G380" s="796"/>
      <c r="H380" s="796"/>
      <c r="I380" s="796"/>
      <c r="J380" s="796"/>
      <c r="K380" s="796"/>
      <c r="L380" s="796"/>
      <c r="M380" s="796"/>
      <c r="N380" s="796"/>
      <c r="O380" s="796"/>
      <c r="P380" s="796"/>
      <c r="Q380" s="797"/>
    </row>
    <row r="383" spans="1:33" ht="17.25" x14ac:dyDescent="0.3">
      <c r="B383" s="757"/>
      <c r="C383" s="798"/>
      <c r="D383" s="799"/>
      <c r="E383" s="709"/>
      <c r="F383" s="709"/>
      <c r="G383" s="709"/>
      <c r="H383" s="709"/>
      <c r="I383" s="709"/>
      <c r="J383" s="709"/>
      <c r="K383" s="709"/>
      <c r="L383" s="709"/>
      <c r="M383" s="709"/>
      <c r="N383" s="709"/>
      <c r="O383" s="709"/>
      <c r="P383" s="709"/>
      <c r="Q383" s="799"/>
    </row>
  </sheetData>
  <mergeCells count="94">
    <mergeCell ref="B50:B53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98:B101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146:B149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94:B197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242:B245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90:B293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338:B341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66:B369"/>
    <mergeCell ref="B370:B373"/>
    <mergeCell ref="B374:C377"/>
    <mergeCell ref="B378:D378"/>
    <mergeCell ref="B342:B345"/>
    <mergeCell ref="B346:B349"/>
    <mergeCell ref="B350:B353"/>
    <mergeCell ref="B354:B357"/>
    <mergeCell ref="B358:B361"/>
    <mergeCell ref="B362:B365"/>
  </mergeCells>
  <pageMargins left="0.78740157480314965" right="0.59055118110236227" top="0.59055118110236227" bottom="0.59055118110236227" header="0" footer="0"/>
  <pageSetup paperSize="9" scale="44" fitToHeight="7" orientation="landscape" r:id="rId1"/>
  <headerFooter alignWithMargins="0"/>
  <rowBreaks count="4" manualBreakCount="4">
    <brk id="61" max="16" man="1"/>
    <brk id="121" max="16" man="1"/>
    <brk id="185" max="16" man="1"/>
    <brk id="245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FF771-0FEB-45AD-84C8-2287ECF76A09}">
  <sheetPr codeName="Hoja29">
    <pageSetUpPr fitToPage="1"/>
  </sheetPr>
  <dimension ref="A1:AS105"/>
  <sheetViews>
    <sheetView view="pageBreakPreview" zoomScale="80" zoomScaleNormal="100" zoomScaleSheetLayoutView="80" workbookViewId="0">
      <selection activeCell="D61" sqref="D61"/>
    </sheetView>
  </sheetViews>
  <sheetFormatPr baseColWidth="10" defaultRowHeight="15.75" customHeight="1" x14ac:dyDescent="0.25"/>
  <cols>
    <col min="1" max="1" width="11.42578125" style="398"/>
    <col min="2" max="14" width="13.28515625" customWidth="1"/>
    <col min="17" max="17" width="23.42578125" style="1845" bestFit="1" customWidth="1"/>
    <col min="18" max="18" width="23.140625" style="1845" customWidth="1"/>
    <col min="19" max="29" width="8.140625" style="1845" bestFit="1" customWidth="1"/>
    <col min="30" max="30" width="13" style="1845" bestFit="1" customWidth="1"/>
    <col min="31" max="31" width="23.42578125" style="1845" bestFit="1" customWidth="1"/>
    <col min="32" max="32" width="23.42578125" bestFit="1" customWidth="1"/>
    <col min="33" max="33" width="23.140625" bestFit="1" customWidth="1"/>
    <col min="34" max="34" width="8.7109375" customWidth="1"/>
    <col min="35" max="35" width="8.7109375" bestFit="1" customWidth="1"/>
    <col min="36" max="43" width="8.7109375" customWidth="1"/>
    <col min="44" max="44" width="8.7109375" bestFit="1" customWidth="1"/>
    <col min="45" max="45" width="12.85546875" bestFit="1" customWidth="1"/>
  </cols>
  <sheetData>
    <row r="1" spans="1:44" ht="15.75" customHeight="1" x14ac:dyDescent="0.25">
      <c r="A1" s="800"/>
      <c r="B1" s="801"/>
      <c r="C1" s="802"/>
      <c r="D1" s="802"/>
      <c r="E1" s="803"/>
      <c r="F1" s="727"/>
      <c r="G1" s="802"/>
      <c r="H1" s="727"/>
      <c r="I1" s="727"/>
      <c r="J1" s="727"/>
      <c r="K1" s="727"/>
      <c r="L1" s="727"/>
      <c r="M1" s="727"/>
      <c r="N1" s="727"/>
      <c r="O1" s="802"/>
      <c r="P1" s="802"/>
      <c r="Q1" s="1987"/>
      <c r="R1" s="1987"/>
      <c r="S1" s="1987"/>
      <c r="T1" s="1987"/>
      <c r="U1" s="1987"/>
      <c r="V1" s="1987"/>
      <c r="W1" s="1987"/>
      <c r="X1" s="2108"/>
      <c r="Y1" s="2108"/>
      <c r="Z1" s="2108"/>
      <c r="AA1" s="2108"/>
      <c r="AB1" s="2108"/>
      <c r="AC1" s="2108"/>
      <c r="AD1" s="2108"/>
    </row>
    <row r="2" spans="1:44" ht="15.75" customHeight="1" x14ac:dyDescent="0.25">
      <c r="A2" s="800"/>
      <c r="B2" s="801"/>
      <c r="C2" s="802"/>
      <c r="D2" s="802"/>
      <c r="E2" s="803"/>
      <c r="F2" s="727"/>
      <c r="G2" s="802"/>
      <c r="H2" s="727"/>
      <c r="I2" s="727"/>
      <c r="J2" s="727"/>
      <c r="K2" s="727"/>
      <c r="L2" s="727"/>
      <c r="M2" s="727"/>
      <c r="N2" s="727"/>
      <c r="O2" s="802"/>
      <c r="P2" s="802"/>
      <c r="Q2" s="1987"/>
      <c r="R2" s="1987"/>
      <c r="S2" s="1987"/>
      <c r="T2" s="1987"/>
      <c r="U2" s="1987"/>
      <c r="V2" s="1987"/>
      <c r="W2" s="1987"/>
      <c r="X2" s="2108"/>
      <c r="Y2" s="2108"/>
      <c r="Z2" s="2108"/>
      <c r="AA2" s="2108"/>
      <c r="AB2" s="2108"/>
      <c r="AC2" s="2108"/>
      <c r="AD2" s="2108"/>
    </row>
    <row r="3" spans="1:44" ht="15.75" customHeight="1" x14ac:dyDescent="0.25">
      <c r="A3" s="800"/>
      <c r="B3" s="801"/>
      <c r="C3" s="802"/>
      <c r="D3" s="802"/>
      <c r="E3" s="803"/>
      <c r="F3" s="727"/>
      <c r="G3" s="802"/>
      <c r="H3" s="727"/>
      <c r="I3" s="727"/>
      <c r="J3" s="727"/>
      <c r="K3" s="727"/>
      <c r="L3" s="727"/>
      <c r="M3" s="727"/>
      <c r="N3" s="727"/>
      <c r="O3" s="802"/>
      <c r="P3" s="802"/>
      <c r="Q3" s="1845" t="s">
        <v>3</v>
      </c>
      <c r="R3" s="1845" t="s">
        <v>4</v>
      </c>
      <c r="S3" s="1987"/>
      <c r="T3" s="1987"/>
      <c r="U3" s="1987"/>
      <c r="V3" s="1987"/>
      <c r="W3" s="1987"/>
      <c r="X3" s="2108"/>
      <c r="Y3" s="2108"/>
      <c r="Z3" s="2108"/>
      <c r="AA3" s="2108"/>
      <c r="AB3" s="2108"/>
      <c r="AC3" s="2108"/>
      <c r="AD3" s="2108"/>
    </row>
    <row r="4" spans="1:44" ht="15.75" customHeight="1" x14ac:dyDescent="0.25">
      <c r="A4" s="800"/>
      <c r="B4" s="801"/>
      <c r="C4" s="802"/>
      <c r="D4" s="802"/>
      <c r="E4" s="803"/>
      <c r="F4" s="727"/>
      <c r="G4" s="802"/>
      <c r="H4" s="727"/>
      <c r="I4" s="727"/>
      <c r="J4" s="727"/>
      <c r="K4" s="727"/>
      <c r="L4" s="727"/>
      <c r="M4" s="727"/>
      <c r="N4" s="727"/>
      <c r="O4" s="802"/>
      <c r="P4" s="802"/>
      <c r="Q4" s="1845" t="s">
        <v>5</v>
      </c>
      <c r="R4" s="1845" t="s">
        <v>6</v>
      </c>
      <c r="S4" s="1987"/>
      <c r="T4" s="1987"/>
      <c r="U4" s="1987"/>
      <c r="V4" s="1987"/>
      <c r="W4" s="1987"/>
      <c r="X4" s="1987"/>
      <c r="Y4" s="1987"/>
      <c r="Z4" s="2108"/>
      <c r="AA4" s="2108"/>
      <c r="AB4" s="2108"/>
      <c r="AC4" s="2108"/>
      <c r="AD4" s="2108"/>
      <c r="AE4" s="1987"/>
      <c r="AF4" s="273"/>
      <c r="AG4" s="273"/>
      <c r="AH4" s="273"/>
      <c r="AI4" s="273"/>
      <c r="AJ4" s="273"/>
      <c r="AK4" s="273"/>
      <c r="AL4" s="802"/>
      <c r="AM4" s="802"/>
      <c r="AN4" s="802"/>
      <c r="AO4" s="802"/>
      <c r="AP4" s="802"/>
      <c r="AQ4" s="802"/>
      <c r="AR4" s="802"/>
    </row>
    <row r="5" spans="1:44" x14ac:dyDescent="0.25">
      <c r="A5" s="800"/>
      <c r="B5" s="801"/>
      <c r="C5" s="802"/>
      <c r="D5" s="802"/>
      <c r="E5" s="803"/>
      <c r="F5" s="727"/>
      <c r="G5" s="802"/>
      <c r="H5" s="727"/>
      <c r="I5" s="727"/>
      <c r="J5" s="727"/>
      <c r="K5" s="727"/>
      <c r="L5" s="727"/>
      <c r="M5" s="727"/>
      <c r="N5" s="727"/>
      <c r="O5" s="802"/>
      <c r="P5" s="802"/>
      <c r="Q5" s="1845" t="s">
        <v>419</v>
      </c>
      <c r="R5" s="1845" t="s">
        <v>407</v>
      </c>
    </row>
    <row r="6" spans="1:44" x14ac:dyDescent="0.25">
      <c r="A6" s="800"/>
      <c r="B6" s="801"/>
      <c r="C6" s="802"/>
      <c r="D6" s="802"/>
      <c r="E6" s="803"/>
      <c r="F6" s="727"/>
      <c r="G6" s="802"/>
      <c r="H6" s="727"/>
      <c r="I6" s="727"/>
      <c r="J6" s="727"/>
      <c r="K6" s="727"/>
      <c r="L6" s="727"/>
      <c r="M6" s="727"/>
      <c r="N6" s="727"/>
      <c r="O6" s="802"/>
      <c r="P6" s="802"/>
      <c r="Q6" s="1845" t="s">
        <v>394</v>
      </c>
      <c r="R6" s="1845" t="s">
        <v>395</v>
      </c>
    </row>
    <row r="7" spans="1:44" ht="15" x14ac:dyDescent="0.25">
      <c r="A7" s="800"/>
      <c r="B7" s="801"/>
      <c r="C7" s="802"/>
      <c r="D7" s="802"/>
      <c r="E7" s="804"/>
      <c r="F7" s="804"/>
      <c r="G7" s="804"/>
      <c r="H7" s="804"/>
      <c r="I7" s="804"/>
      <c r="J7" s="804"/>
      <c r="K7" s="804"/>
      <c r="L7" s="804"/>
      <c r="M7" s="804"/>
      <c r="N7" s="804"/>
      <c r="O7" s="802"/>
      <c r="P7" s="802"/>
      <c r="Q7" s="1845" t="s">
        <v>7</v>
      </c>
      <c r="R7" s="1845" t="s">
        <v>8</v>
      </c>
    </row>
    <row r="8" spans="1:44" ht="15.75" customHeight="1" x14ac:dyDescent="0.25">
      <c r="A8" s="800"/>
      <c r="B8" s="801"/>
      <c r="C8" s="802"/>
      <c r="D8" s="802"/>
      <c r="E8" s="805"/>
      <c r="F8" s="806"/>
      <c r="G8" s="802"/>
      <c r="H8" s="806"/>
      <c r="I8" s="727"/>
      <c r="J8" s="727"/>
      <c r="K8" s="727"/>
      <c r="L8" s="727"/>
      <c r="M8" s="727"/>
      <c r="N8" s="802"/>
      <c r="O8" s="802"/>
      <c r="P8" s="802"/>
    </row>
    <row r="9" spans="1:44" ht="15.75" customHeight="1" x14ac:dyDescent="0.25">
      <c r="A9" s="800"/>
      <c r="B9" s="801"/>
      <c r="C9" s="802"/>
      <c r="D9" s="802"/>
      <c r="E9" s="805"/>
      <c r="F9" s="806"/>
      <c r="G9" s="802"/>
      <c r="H9" s="806"/>
      <c r="I9" s="806"/>
      <c r="J9" s="806"/>
      <c r="K9" s="727"/>
      <c r="L9" s="727"/>
      <c r="M9" s="727"/>
      <c r="N9" s="727"/>
      <c r="O9" s="802"/>
      <c r="P9" s="802"/>
      <c r="Q9" s="1845" t="s">
        <v>1294</v>
      </c>
      <c r="R9" s="1845" t="s">
        <v>402</v>
      </c>
    </row>
    <row r="10" spans="1:44" x14ac:dyDescent="0.25">
      <c r="A10" s="800"/>
      <c r="B10" s="801"/>
      <c r="C10" s="802"/>
      <c r="D10" s="802"/>
      <c r="E10" s="805"/>
      <c r="F10" s="806"/>
      <c r="G10" s="802"/>
      <c r="H10" s="806"/>
      <c r="I10" s="806"/>
      <c r="J10" s="806"/>
      <c r="K10" s="727"/>
      <c r="L10" s="727"/>
      <c r="M10" s="727"/>
      <c r="N10" s="727"/>
      <c r="O10" s="802"/>
      <c r="P10" s="802"/>
      <c r="Q10" s="1845" t="s">
        <v>417</v>
      </c>
      <c r="R10" s="1845" t="s">
        <v>983</v>
      </c>
      <c r="S10" s="1845" t="s">
        <v>984</v>
      </c>
      <c r="T10" s="1845" t="s">
        <v>1535</v>
      </c>
      <c r="U10" s="1845" t="s">
        <v>1536</v>
      </c>
      <c r="V10" s="1845" t="s">
        <v>1537</v>
      </c>
      <c r="W10" s="1845" t="s">
        <v>1538</v>
      </c>
      <c r="X10" s="1845" t="s">
        <v>1539</v>
      </c>
      <c r="Y10" s="1845" t="s">
        <v>1540</v>
      </c>
      <c r="Z10" s="1845" t="s">
        <v>1541</v>
      </c>
      <c r="AA10" s="1845" t="s">
        <v>1542</v>
      </c>
      <c r="AB10" s="1845" t="s">
        <v>1543</v>
      </c>
      <c r="AC10" s="1845" t="s">
        <v>1544</v>
      </c>
      <c r="AD10" s="1845" t="s">
        <v>198</v>
      </c>
    </row>
    <row r="11" spans="1:44" x14ac:dyDescent="0.25">
      <c r="A11" s="800"/>
      <c r="B11" s="801"/>
      <c r="C11" s="802"/>
      <c r="D11" s="802"/>
      <c r="E11" s="805"/>
      <c r="F11" s="806"/>
      <c r="G11" s="802"/>
      <c r="H11" s="806"/>
      <c r="I11" s="806"/>
      <c r="J11" s="806"/>
      <c r="K11" s="727"/>
      <c r="L11" s="727"/>
      <c r="M11" s="727"/>
      <c r="N11" s="802"/>
      <c r="O11" s="802"/>
      <c r="P11" s="802"/>
      <c r="Q11" s="1845" t="s">
        <v>73</v>
      </c>
      <c r="R11" s="1845">
        <v>587.71487499999989</v>
      </c>
      <c r="S11" s="1845">
        <v>543.19705199999999</v>
      </c>
      <c r="T11" s="1845">
        <v>455.817882</v>
      </c>
      <c r="U11" s="1845">
        <v>609.54257799999993</v>
      </c>
      <c r="V11" s="1845">
        <v>626.65750100000002</v>
      </c>
      <c r="W11" s="1845">
        <v>585.829836</v>
      </c>
      <c r="X11" s="1845">
        <v>612.06720000000007</v>
      </c>
      <c r="Y11" s="1845">
        <v>619.40901299999996</v>
      </c>
      <c r="Z11" s="1845">
        <v>555.65950500000008</v>
      </c>
      <c r="AA11" s="1845">
        <v>563.70201399999996</v>
      </c>
      <c r="AB11" s="1845">
        <v>553.56333999999993</v>
      </c>
      <c r="AC11" s="1845">
        <v>630.25077799999997</v>
      </c>
      <c r="AD11" s="1845">
        <v>6943.4115739999988</v>
      </c>
    </row>
    <row r="12" spans="1:44" x14ac:dyDescent="0.25">
      <c r="A12" s="800"/>
      <c r="B12" s="801"/>
      <c r="C12" s="802"/>
      <c r="D12" s="802"/>
      <c r="E12" s="805"/>
      <c r="F12" s="806"/>
      <c r="G12" s="802"/>
      <c r="H12" s="806"/>
      <c r="I12" s="806"/>
      <c r="J12" s="806"/>
      <c r="K12" s="727"/>
      <c r="L12" s="727"/>
      <c r="M12" s="727"/>
      <c r="N12" s="802"/>
      <c r="O12" s="802"/>
      <c r="P12" s="802"/>
      <c r="Q12" s="1845" t="s">
        <v>145</v>
      </c>
      <c r="R12" s="1845">
        <v>422.01671599999997</v>
      </c>
      <c r="S12" s="1845">
        <v>397.09241700000001</v>
      </c>
      <c r="T12" s="1845">
        <v>380.88454899999999</v>
      </c>
      <c r="U12" s="1845">
        <v>402.37078099999997</v>
      </c>
      <c r="V12" s="1845">
        <v>296.98702299999997</v>
      </c>
      <c r="W12" s="1845">
        <v>206.84802300000001</v>
      </c>
      <c r="X12" s="1845">
        <v>196.69282700000002</v>
      </c>
      <c r="Y12" s="1845">
        <v>191.160087</v>
      </c>
      <c r="Z12" s="1845">
        <v>170.12982599999998</v>
      </c>
      <c r="AA12" s="1845">
        <v>171.47252900000001</v>
      </c>
      <c r="AB12" s="1845">
        <v>230.552537</v>
      </c>
      <c r="AC12" s="1845">
        <v>414.62473</v>
      </c>
      <c r="AD12" s="1845">
        <v>3480.8320450000001</v>
      </c>
    </row>
    <row r="13" spans="1:44" x14ac:dyDescent="0.25">
      <c r="A13" s="800"/>
      <c r="B13" s="801"/>
      <c r="C13" s="802"/>
      <c r="D13" s="802"/>
      <c r="E13" s="805"/>
      <c r="F13" s="806"/>
      <c r="G13" s="802"/>
      <c r="H13" s="806"/>
      <c r="I13" s="806"/>
      <c r="J13" s="806"/>
      <c r="K13" s="727"/>
      <c r="L13" s="727"/>
      <c r="M13" s="727"/>
      <c r="N13" s="802"/>
      <c r="O13" s="802"/>
      <c r="P13" s="802"/>
      <c r="Q13" s="1845" t="s">
        <v>191</v>
      </c>
      <c r="R13" s="1845">
        <v>260.41365200000001</v>
      </c>
      <c r="S13" s="1845">
        <v>264.78465600000004</v>
      </c>
      <c r="T13" s="1845">
        <v>261.92651400000005</v>
      </c>
      <c r="U13" s="1845">
        <v>267.757431</v>
      </c>
      <c r="V13" s="1845">
        <v>206.71598</v>
      </c>
      <c r="W13" s="1845">
        <v>157.596104</v>
      </c>
      <c r="X13" s="1845">
        <v>144.43108100000001</v>
      </c>
      <c r="Y13" s="1845">
        <v>152.88339800000003</v>
      </c>
      <c r="Z13" s="1845">
        <v>150.13158899999999</v>
      </c>
      <c r="AA13" s="1845">
        <v>145.90977999999998</v>
      </c>
      <c r="AB13" s="1845">
        <v>179.91056899999998</v>
      </c>
      <c r="AC13" s="1845">
        <v>267.853523</v>
      </c>
      <c r="AD13" s="1845">
        <v>2460.3142769999995</v>
      </c>
    </row>
    <row r="14" spans="1:44" x14ac:dyDescent="0.25">
      <c r="A14" s="800"/>
      <c r="B14" s="801"/>
      <c r="C14" s="802"/>
      <c r="D14" s="802"/>
      <c r="E14" s="805"/>
      <c r="F14" s="806"/>
      <c r="G14" s="802"/>
      <c r="H14" s="806"/>
      <c r="I14" s="806"/>
      <c r="J14" s="806"/>
      <c r="K14" s="727"/>
      <c r="L14" s="727"/>
      <c r="M14" s="727"/>
      <c r="N14" s="802"/>
      <c r="O14" s="802"/>
      <c r="P14" s="802"/>
      <c r="Q14" s="1845" t="s">
        <v>105</v>
      </c>
      <c r="R14" s="1845">
        <v>353.42323699999997</v>
      </c>
      <c r="S14" s="1845">
        <v>318.14931000000001</v>
      </c>
      <c r="T14" s="1845">
        <v>343.26613599999996</v>
      </c>
      <c r="U14" s="1845">
        <v>342.38912300000004</v>
      </c>
      <c r="V14" s="1845">
        <v>274.89106599999997</v>
      </c>
      <c r="W14" s="1845">
        <v>251.20330200000001</v>
      </c>
      <c r="X14" s="1845">
        <v>270.45196800000002</v>
      </c>
      <c r="AD14" s="1845">
        <v>2153.7741419999998</v>
      </c>
    </row>
    <row r="15" spans="1:44" ht="15" x14ac:dyDescent="0.25">
      <c r="A15" s="800"/>
      <c r="B15" s="801"/>
      <c r="C15" s="802"/>
      <c r="D15" s="802"/>
      <c r="E15" s="802"/>
      <c r="F15" s="802"/>
      <c r="G15" s="802"/>
      <c r="H15" s="802"/>
      <c r="I15" s="802"/>
      <c r="J15" s="802"/>
      <c r="K15" s="802"/>
      <c r="L15" s="802"/>
      <c r="M15" s="802"/>
      <c r="N15" s="802"/>
      <c r="O15" s="802"/>
      <c r="P15" s="802"/>
      <c r="Q15" s="1845" t="s">
        <v>157</v>
      </c>
      <c r="R15" s="1845">
        <v>242.39326399999999</v>
      </c>
      <c r="S15" s="1845">
        <v>221.94396999999998</v>
      </c>
      <c r="T15" s="1845">
        <v>233.40453499999998</v>
      </c>
      <c r="U15" s="1845">
        <v>238.55970300000001</v>
      </c>
      <c r="V15" s="1845">
        <v>232.47861500000002</v>
      </c>
      <c r="W15" s="1845">
        <v>146.55960300000001</v>
      </c>
      <c r="X15" s="1845">
        <v>105.887575</v>
      </c>
      <c r="Y15" s="1845">
        <v>96.663702000000001</v>
      </c>
      <c r="Z15" s="1845">
        <v>102.88871099999999</v>
      </c>
      <c r="AA15" s="1845">
        <v>111.906194</v>
      </c>
      <c r="AB15" s="1845">
        <v>132.995259</v>
      </c>
      <c r="AC15" s="1845">
        <v>212.449679</v>
      </c>
      <c r="AD15" s="1845">
        <v>2078.1308100000001</v>
      </c>
    </row>
    <row r="16" spans="1:44" x14ac:dyDescent="0.25">
      <c r="A16" s="800"/>
      <c r="B16" s="801"/>
      <c r="C16" s="802"/>
      <c r="D16" s="802"/>
      <c r="E16" s="803"/>
      <c r="F16" s="727"/>
      <c r="G16" s="802"/>
      <c r="H16" s="727"/>
      <c r="I16" s="727"/>
      <c r="J16" s="727"/>
      <c r="K16" s="727"/>
      <c r="L16" s="727"/>
      <c r="M16" s="727"/>
      <c r="N16" s="727"/>
      <c r="O16" s="802"/>
      <c r="P16" s="802"/>
      <c r="Q16" s="1845" t="s">
        <v>93</v>
      </c>
      <c r="R16" s="1845">
        <v>306.38653699999998</v>
      </c>
      <c r="S16" s="1845">
        <v>250.694739</v>
      </c>
      <c r="T16" s="1845">
        <v>270.48651000000001</v>
      </c>
      <c r="U16" s="1845">
        <v>266.62667099999999</v>
      </c>
      <c r="V16" s="1845">
        <v>169.99158</v>
      </c>
      <c r="W16" s="1845">
        <v>84.220782999999983</v>
      </c>
      <c r="X16" s="1845">
        <v>52.865915999999999</v>
      </c>
      <c r="Y16" s="1845">
        <v>46.571016</v>
      </c>
      <c r="Z16" s="1845">
        <v>39.960757999999998</v>
      </c>
      <c r="AA16" s="1845">
        <v>64.571929999999995</v>
      </c>
      <c r="AB16" s="1845">
        <v>204.795928</v>
      </c>
      <c r="AC16" s="1845">
        <v>307.48985300000004</v>
      </c>
      <c r="AD16" s="1845">
        <v>2064.662221</v>
      </c>
    </row>
    <row r="17" spans="1:30" ht="15.75" customHeight="1" x14ac:dyDescent="0.25">
      <c r="A17" s="800"/>
      <c r="B17" s="801"/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  <c r="N17" s="802"/>
      <c r="O17" s="802"/>
      <c r="P17" s="802"/>
      <c r="Q17" s="1845" t="s">
        <v>159</v>
      </c>
      <c r="Y17" s="1845">
        <v>270.39296100000001</v>
      </c>
      <c r="Z17" s="1845">
        <v>270.53180699999996</v>
      </c>
      <c r="AA17" s="1845">
        <v>275.36724700000002</v>
      </c>
      <c r="AB17" s="1845">
        <v>278.78673300000003</v>
      </c>
      <c r="AC17" s="1845">
        <v>341.858949</v>
      </c>
      <c r="AD17" s="1845">
        <v>1436.9376969999998</v>
      </c>
    </row>
    <row r="18" spans="1:30" ht="15.75" customHeight="1" x14ac:dyDescent="0.25">
      <c r="A18" s="800"/>
      <c r="B18" s="801"/>
      <c r="C18" s="802"/>
      <c r="D18" s="802"/>
      <c r="E18" s="802"/>
      <c r="F18" s="802"/>
      <c r="G18" s="802"/>
      <c r="H18" s="802"/>
      <c r="I18" s="802"/>
      <c r="J18" s="802"/>
      <c r="K18" s="802"/>
      <c r="L18" s="802"/>
      <c r="M18" s="802"/>
      <c r="N18" s="802"/>
      <c r="O18" s="802"/>
      <c r="P18" s="802"/>
      <c r="Q18" s="1845" t="s">
        <v>85</v>
      </c>
      <c r="R18" s="1845">
        <v>122.30206800000001</v>
      </c>
      <c r="S18" s="1845">
        <v>114.77706000000001</v>
      </c>
      <c r="T18" s="1845">
        <v>121.78996599999999</v>
      </c>
      <c r="U18" s="1845">
        <v>118.10223299999998</v>
      </c>
      <c r="V18" s="1845">
        <v>121.988252</v>
      </c>
      <c r="W18" s="1845">
        <v>96.94309299999999</v>
      </c>
      <c r="X18" s="1845">
        <v>76.891957000000019</v>
      </c>
      <c r="Y18" s="1845">
        <v>77.055593999999999</v>
      </c>
      <c r="Z18" s="1845">
        <v>84.130672000000018</v>
      </c>
      <c r="AA18" s="1845">
        <v>87.763803999999993</v>
      </c>
      <c r="AB18" s="1845">
        <v>107.63136899999999</v>
      </c>
      <c r="AC18" s="1845">
        <v>122.844606</v>
      </c>
      <c r="AD18" s="1845">
        <v>1252.2206740000001</v>
      </c>
    </row>
    <row r="19" spans="1:30" ht="15" x14ac:dyDescent="0.25">
      <c r="A19" s="800"/>
      <c r="B19" s="801"/>
      <c r="C19" s="802"/>
      <c r="D19" s="802"/>
      <c r="E19" s="802"/>
      <c r="F19" s="802"/>
      <c r="G19" s="802"/>
      <c r="H19" s="802"/>
      <c r="I19" s="802"/>
      <c r="J19" s="802"/>
      <c r="K19" s="802"/>
      <c r="L19" s="802"/>
      <c r="M19" s="802"/>
      <c r="N19" s="802"/>
      <c r="O19" s="802"/>
      <c r="P19" s="802"/>
      <c r="Q19" s="1845" t="s">
        <v>113</v>
      </c>
      <c r="R19" s="1845">
        <v>136.43778599999999</v>
      </c>
      <c r="S19" s="1845">
        <v>128.747052</v>
      </c>
      <c r="T19" s="1845">
        <v>122.32209400000001</v>
      </c>
      <c r="U19" s="1845">
        <v>152.91309899999999</v>
      </c>
      <c r="V19" s="1845">
        <v>108.299941</v>
      </c>
      <c r="W19" s="1845">
        <v>65.210260000000005</v>
      </c>
      <c r="X19" s="1845">
        <v>61.042145999999988</v>
      </c>
      <c r="Y19" s="1845">
        <v>70.779296000000002</v>
      </c>
      <c r="Z19" s="1845">
        <v>78.888372000000004</v>
      </c>
      <c r="AA19" s="1845">
        <v>70.538646999999997</v>
      </c>
      <c r="AB19" s="1845">
        <v>110.219435</v>
      </c>
      <c r="AC19" s="1845">
        <v>141.03752299999999</v>
      </c>
      <c r="AD19" s="1845">
        <v>1246.435651</v>
      </c>
    </row>
    <row r="20" spans="1:30" ht="15.75" customHeight="1" x14ac:dyDescent="0.25">
      <c r="A20" s="800"/>
      <c r="B20" s="801"/>
      <c r="C20" s="802"/>
      <c r="D20" s="802"/>
      <c r="E20" s="803"/>
      <c r="F20" s="727"/>
      <c r="G20" s="802"/>
      <c r="H20" s="727"/>
      <c r="I20" s="727"/>
      <c r="J20" s="727"/>
      <c r="K20" s="727"/>
      <c r="L20" s="727"/>
      <c r="M20" s="727"/>
      <c r="N20" s="802"/>
      <c r="O20" s="802"/>
      <c r="P20" s="802"/>
      <c r="Q20" s="1845" t="s">
        <v>198</v>
      </c>
      <c r="R20" s="1845">
        <v>2431.088135</v>
      </c>
      <c r="S20" s="1845">
        <v>2239.3862560000002</v>
      </c>
      <c r="T20" s="1845">
        <v>2189.8981860000004</v>
      </c>
      <c r="U20" s="1845">
        <v>2398.2616189999999</v>
      </c>
      <c r="V20" s="1845">
        <v>2038.0099580000001</v>
      </c>
      <c r="W20" s="1845">
        <v>1594.411004</v>
      </c>
      <c r="X20" s="1845">
        <v>1520.3306700000003</v>
      </c>
      <c r="Y20" s="1845">
        <v>1524.9150670000001</v>
      </c>
      <c r="Z20" s="1845">
        <v>1452.3212399999998</v>
      </c>
      <c r="AA20" s="1845">
        <v>1491.2321449999999</v>
      </c>
      <c r="AB20" s="1845">
        <v>1798.4551699999997</v>
      </c>
      <c r="AC20" s="1845">
        <v>2438.4096410000002</v>
      </c>
      <c r="AD20" s="1845">
        <v>23116.719090999999</v>
      </c>
    </row>
    <row r="21" spans="1:30" ht="15" x14ac:dyDescent="0.25">
      <c r="A21" s="800"/>
      <c r="B21" s="801"/>
      <c r="C21" s="802"/>
      <c r="D21" s="802"/>
      <c r="E21" s="802"/>
      <c r="F21" s="802"/>
      <c r="G21" s="802"/>
      <c r="H21" s="802"/>
      <c r="I21" s="802"/>
      <c r="J21" s="802"/>
      <c r="K21" s="802"/>
      <c r="L21" s="802"/>
      <c r="M21" s="802"/>
      <c r="N21" s="802"/>
      <c r="O21" s="802"/>
      <c r="P21" s="802"/>
    </row>
    <row r="22" spans="1:30" ht="15" x14ac:dyDescent="0.25">
      <c r="A22" s="800"/>
      <c r="B22" s="801"/>
      <c r="C22" s="802"/>
      <c r="D22" s="802"/>
      <c r="E22" s="802"/>
      <c r="F22" s="802"/>
      <c r="G22" s="802"/>
      <c r="H22" s="802"/>
      <c r="I22" s="802"/>
      <c r="J22" s="802"/>
      <c r="K22" s="802"/>
      <c r="L22" s="802"/>
      <c r="M22" s="802"/>
      <c r="N22" s="802"/>
      <c r="O22" s="802"/>
      <c r="P22" s="802"/>
      <c r="R22" s="2109" t="s">
        <v>1548</v>
      </c>
      <c r="S22" s="2109" t="s">
        <v>1549</v>
      </c>
      <c r="T22" s="2109" t="s">
        <v>1550</v>
      </c>
      <c r="U22" s="2109" t="s">
        <v>1551</v>
      </c>
      <c r="V22" s="2109" t="s">
        <v>1552</v>
      </c>
      <c r="W22" s="2109" t="s">
        <v>1553</v>
      </c>
      <c r="X22" s="2109" t="s">
        <v>1554</v>
      </c>
      <c r="Y22" s="2109" t="s">
        <v>1555</v>
      </c>
      <c r="Z22" s="2109" t="s">
        <v>1572</v>
      </c>
      <c r="AA22" s="2109" t="s">
        <v>1557</v>
      </c>
      <c r="AB22" s="2109" t="s">
        <v>1558</v>
      </c>
      <c r="AC22" s="2109" t="s">
        <v>1559</v>
      </c>
    </row>
    <row r="23" spans="1:30" ht="15" x14ac:dyDescent="0.25">
      <c r="A23" s="800"/>
      <c r="B23" s="801"/>
      <c r="C23" s="802"/>
      <c r="D23" s="802"/>
      <c r="E23" s="802"/>
      <c r="F23" s="802"/>
      <c r="G23" s="802"/>
      <c r="H23" s="802"/>
      <c r="I23" s="802"/>
      <c r="J23" s="802"/>
      <c r="K23" s="802"/>
      <c r="L23" s="802"/>
      <c r="M23" s="802"/>
      <c r="N23" s="802"/>
      <c r="O23" s="802"/>
      <c r="P23" s="802"/>
      <c r="Q23" s="1845" t="s">
        <v>73</v>
      </c>
      <c r="R23" s="2110">
        <v>587.71487499999989</v>
      </c>
      <c r="S23" s="2110">
        <v>543.19705199999999</v>
      </c>
      <c r="T23" s="2110">
        <v>455.817882</v>
      </c>
      <c r="U23" s="2110">
        <v>609.54257799999993</v>
      </c>
      <c r="V23" s="2110">
        <v>626.65750100000002</v>
      </c>
      <c r="W23" s="2110">
        <v>585.829836</v>
      </c>
      <c r="X23" s="2110">
        <v>612.06720000000007</v>
      </c>
      <c r="Y23" s="2110">
        <v>619.40901299999996</v>
      </c>
      <c r="Z23" s="2110">
        <v>555.65950500000008</v>
      </c>
      <c r="AA23" s="2110">
        <v>563.70201399999996</v>
      </c>
      <c r="AB23" s="2110">
        <v>553.56333999999993</v>
      </c>
      <c r="AC23" s="2110">
        <v>630.25077799999997</v>
      </c>
    </row>
    <row r="24" spans="1:30" ht="15" x14ac:dyDescent="0.25">
      <c r="A24" s="800"/>
      <c r="B24" s="801"/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/>
      <c r="N24" s="802"/>
      <c r="O24" s="802"/>
      <c r="P24" s="802"/>
      <c r="Q24" s="1845" t="s">
        <v>145</v>
      </c>
      <c r="R24" s="2110">
        <v>422.01671599999997</v>
      </c>
      <c r="S24" s="2110">
        <v>397.09241700000001</v>
      </c>
      <c r="T24" s="2110">
        <v>380.88454899999999</v>
      </c>
      <c r="U24" s="2110">
        <v>402.37078099999997</v>
      </c>
      <c r="V24" s="2110">
        <v>296.98702299999997</v>
      </c>
      <c r="W24" s="2110">
        <v>206.84802300000001</v>
      </c>
      <c r="X24" s="2110">
        <v>196.69282700000002</v>
      </c>
      <c r="Y24" s="2110">
        <v>191.160087</v>
      </c>
      <c r="Z24" s="2110">
        <v>170.12982599999998</v>
      </c>
      <c r="AA24" s="2110">
        <v>171.47252900000001</v>
      </c>
      <c r="AB24" s="2110">
        <v>230.552537</v>
      </c>
      <c r="AC24" s="2110">
        <v>414.62473</v>
      </c>
    </row>
    <row r="25" spans="1:30" ht="15" x14ac:dyDescent="0.25">
      <c r="A25" s="800"/>
      <c r="B25" s="801"/>
      <c r="C25" s="802"/>
      <c r="D25" s="802"/>
      <c r="E25" s="802"/>
      <c r="F25" s="802"/>
      <c r="G25" s="802"/>
      <c r="H25" s="802"/>
      <c r="I25" s="802"/>
      <c r="J25" s="802"/>
      <c r="K25" s="802"/>
      <c r="L25" s="802"/>
      <c r="M25" s="802"/>
      <c r="N25" s="802"/>
      <c r="O25" s="802"/>
      <c r="P25" s="802"/>
      <c r="Q25" s="1845" t="s">
        <v>191</v>
      </c>
      <c r="R25" s="2110">
        <v>260.41365200000001</v>
      </c>
      <c r="S25" s="2110">
        <v>264.78465600000004</v>
      </c>
      <c r="T25" s="2110">
        <v>261.92651400000005</v>
      </c>
      <c r="U25" s="2110">
        <v>267.757431</v>
      </c>
      <c r="V25" s="2110">
        <v>206.71598</v>
      </c>
      <c r="W25" s="2110">
        <v>157.596104</v>
      </c>
      <c r="X25" s="2110">
        <v>144.43108100000001</v>
      </c>
      <c r="Y25" s="2110">
        <v>152.88339800000003</v>
      </c>
      <c r="Z25" s="2110">
        <v>150.13158899999999</v>
      </c>
      <c r="AA25" s="2110">
        <v>145.90977999999998</v>
      </c>
      <c r="AB25" s="2110">
        <v>179.91056899999998</v>
      </c>
      <c r="AC25" s="2110">
        <v>267.853523</v>
      </c>
    </row>
    <row r="26" spans="1:30" ht="15" x14ac:dyDescent="0.25">
      <c r="A26" s="800"/>
      <c r="B26" s="801"/>
      <c r="C26" s="802"/>
      <c r="D26" s="802"/>
      <c r="E26" s="802"/>
      <c r="F26" s="802"/>
      <c r="G26" s="802"/>
      <c r="H26" s="802"/>
      <c r="I26" s="802"/>
      <c r="J26" s="802"/>
      <c r="K26" s="802"/>
      <c r="L26" s="802"/>
      <c r="M26" s="802"/>
      <c r="N26" s="802"/>
      <c r="O26" s="802"/>
      <c r="P26" s="802"/>
      <c r="Q26" s="1845" t="s">
        <v>105</v>
      </c>
      <c r="R26" s="2110">
        <v>353.42323699999997</v>
      </c>
      <c r="S26" s="2110">
        <v>318.14931000000001</v>
      </c>
      <c r="T26" s="2110">
        <v>343.26613599999996</v>
      </c>
      <c r="U26" s="2110">
        <v>342.38912300000004</v>
      </c>
      <c r="V26" s="2110">
        <v>274.89106599999997</v>
      </c>
      <c r="W26" s="2110">
        <v>251.20330200000001</v>
      </c>
      <c r="X26" s="2110">
        <v>270.45196800000002</v>
      </c>
      <c r="Y26" s="2110">
        <v>270.39296100000001</v>
      </c>
      <c r="Z26" s="2110">
        <v>270.53180699999996</v>
      </c>
      <c r="AA26" s="2110">
        <v>275.36724700000002</v>
      </c>
      <c r="AB26" s="2110">
        <v>278.78673300000003</v>
      </c>
      <c r="AC26" s="2110">
        <v>341.858949</v>
      </c>
    </row>
    <row r="27" spans="1:30" ht="15" x14ac:dyDescent="0.25">
      <c r="A27" s="800"/>
      <c r="B27" s="801"/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802"/>
      <c r="N27" s="802"/>
      <c r="O27" s="802"/>
      <c r="P27" s="802"/>
      <c r="Q27" s="1845" t="s">
        <v>157</v>
      </c>
      <c r="R27" s="2110">
        <v>242.39326399999999</v>
      </c>
      <c r="S27" s="2110">
        <v>221.94396999999998</v>
      </c>
      <c r="T27" s="2110">
        <v>233.40453499999998</v>
      </c>
      <c r="U27" s="2110">
        <v>238.55970300000001</v>
      </c>
      <c r="V27" s="2110">
        <v>232.47861500000002</v>
      </c>
      <c r="W27" s="2110">
        <v>146.55960300000001</v>
      </c>
      <c r="X27" s="2110">
        <v>105.887575</v>
      </c>
      <c r="Y27" s="2110">
        <v>96.663702000000001</v>
      </c>
      <c r="Z27" s="2110">
        <v>102.88871099999999</v>
      </c>
      <c r="AA27" s="2110">
        <v>111.906194</v>
      </c>
      <c r="AB27" s="2110">
        <v>132.995259</v>
      </c>
      <c r="AC27" s="2110">
        <v>212.449679</v>
      </c>
    </row>
    <row r="28" spans="1:30" ht="15" x14ac:dyDescent="0.25">
      <c r="A28" s="800"/>
      <c r="B28" s="801"/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/>
      <c r="N28" s="802"/>
      <c r="O28" s="802"/>
      <c r="P28" s="802"/>
      <c r="Q28" s="1845" t="s">
        <v>93</v>
      </c>
      <c r="R28" s="2110">
        <v>306.38653699999998</v>
      </c>
      <c r="S28" s="2110">
        <v>250.694739</v>
      </c>
      <c r="T28" s="2110">
        <v>270.48651000000001</v>
      </c>
      <c r="U28" s="2110">
        <v>266.62667099999999</v>
      </c>
      <c r="V28" s="2110">
        <v>169.99158</v>
      </c>
      <c r="W28" s="2110">
        <v>84.220782999999983</v>
      </c>
      <c r="X28" s="2110">
        <v>52.865915999999999</v>
      </c>
      <c r="Y28" s="2110">
        <v>46.571016</v>
      </c>
      <c r="Z28" s="2110">
        <v>39.960757999999998</v>
      </c>
      <c r="AA28" s="2110">
        <v>64.571929999999995</v>
      </c>
      <c r="AB28" s="2110">
        <v>204.795928</v>
      </c>
      <c r="AC28" s="2110">
        <v>307.48985300000004</v>
      </c>
    </row>
    <row r="29" spans="1:30" ht="15" x14ac:dyDescent="0.25">
      <c r="A29" s="800"/>
      <c r="B29" s="801"/>
      <c r="C29" s="802"/>
      <c r="D29" s="802"/>
      <c r="E29" s="802"/>
      <c r="F29" s="802"/>
      <c r="G29" s="802"/>
      <c r="H29" s="802"/>
      <c r="I29" s="802"/>
      <c r="J29" s="802"/>
      <c r="K29" s="802"/>
      <c r="L29" s="802"/>
      <c r="M29" s="802"/>
      <c r="N29" s="802"/>
      <c r="O29" s="802"/>
      <c r="P29" s="802"/>
      <c r="R29" s="2110"/>
      <c r="S29" s="2110"/>
      <c r="T29" s="2110"/>
      <c r="U29" s="2110"/>
      <c r="V29" s="2110"/>
      <c r="W29" s="2110"/>
      <c r="X29" s="2110"/>
      <c r="Y29" s="2110"/>
      <c r="Z29" s="2110"/>
      <c r="AA29" s="2110"/>
      <c r="AB29" s="2110"/>
      <c r="AC29" s="2110"/>
    </row>
    <row r="30" spans="1:30" ht="15" x14ac:dyDescent="0.25">
      <c r="A30" s="800"/>
      <c r="B30" s="801"/>
      <c r="C30" s="802"/>
      <c r="D30" s="802"/>
      <c r="E30" s="802"/>
      <c r="F30" s="802"/>
      <c r="G30" s="802"/>
      <c r="H30" s="802"/>
      <c r="I30" s="802"/>
      <c r="J30" s="802"/>
      <c r="K30" s="802"/>
      <c r="L30" s="802"/>
      <c r="M30" s="802"/>
      <c r="N30" s="802"/>
      <c r="O30" s="271"/>
      <c r="AC30" s="2108"/>
      <c r="AD30" s="2108"/>
    </row>
    <row r="31" spans="1:30" ht="15" x14ac:dyDescent="0.25">
      <c r="A31" s="800"/>
      <c r="B31" s="801"/>
      <c r="C31" s="802"/>
      <c r="D31" s="802"/>
      <c r="E31" s="802"/>
      <c r="F31" s="802"/>
      <c r="G31" s="802"/>
      <c r="H31" s="802"/>
      <c r="I31" s="802"/>
      <c r="J31" s="802"/>
      <c r="K31" s="802"/>
      <c r="L31" s="802"/>
      <c r="M31" s="802"/>
      <c r="N31" s="802"/>
      <c r="O31" s="271"/>
      <c r="AC31" s="2108"/>
      <c r="AD31" s="2108"/>
    </row>
    <row r="32" spans="1:30" ht="15" x14ac:dyDescent="0.25">
      <c r="A32" s="800"/>
      <c r="B32" s="801"/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/>
      <c r="N32" s="802"/>
      <c r="O32" s="271"/>
      <c r="AC32" s="2108"/>
      <c r="AD32" s="2108"/>
    </row>
    <row r="33" spans="1:45" ht="15" x14ac:dyDescent="0.25">
      <c r="A33" s="800"/>
      <c r="B33" s="801"/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/>
      <c r="N33" s="802"/>
      <c r="O33" s="271"/>
      <c r="AC33" s="2108"/>
      <c r="AD33" s="2108"/>
    </row>
    <row r="34" spans="1:45" ht="15" x14ac:dyDescent="0.25">
      <c r="A34" s="800"/>
      <c r="B34" s="801"/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  <c r="N34" s="802"/>
      <c r="O34" s="271"/>
      <c r="AC34" s="2108"/>
      <c r="AD34" s="2108"/>
    </row>
    <row r="35" spans="1:45" ht="15" x14ac:dyDescent="0.25">
      <c r="A35" s="800"/>
      <c r="B35" s="801"/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/>
      <c r="N35" s="802"/>
      <c r="O35" s="271"/>
      <c r="AF35" s="802"/>
      <c r="AG35" s="802"/>
      <c r="AH35" s="802"/>
      <c r="AI35" s="802"/>
      <c r="AJ35" s="802"/>
      <c r="AK35" s="802"/>
      <c r="AL35" s="802"/>
      <c r="AM35" s="802"/>
      <c r="AN35" s="802"/>
      <c r="AO35" s="802"/>
      <c r="AP35" s="802"/>
      <c r="AQ35" s="802"/>
      <c r="AR35" s="802"/>
      <c r="AS35" s="802"/>
    </row>
    <row r="36" spans="1:45" ht="15" x14ac:dyDescent="0.25">
      <c r="A36" s="800"/>
      <c r="B36" s="801"/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/>
      <c r="N36" s="802"/>
      <c r="O36" s="271"/>
      <c r="Q36" s="1845" t="s">
        <v>3</v>
      </c>
      <c r="R36" s="1845" t="s">
        <v>4</v>
      </c>
      <c r="S36" s="1987"/>
      <c r="T36" s="1987"/>
      <c r="U36" s="1987"/>
      <c r="V36" s="1987"/>
      <c r="W36" s="1987"/>
      <c r="X36" s="2108"/>
      <c r="Y36" s="2108"/>
      <c r="Z36" s="2108"/>
      <c r="AA36" s="2108"/>
      <c r="AB36" s="2108"/>
      <c r="AC36" s="2108"/>
      <c r="AD36" s="2108"/>
    </row>
    <row r="37" spans="1:45" ht="15" x14ac:dyDescent="0.25">
      <c r="A37" s="800"/>
      <c r="B37" s="801"/>
      <c r="C37" s="802"/>
      <c r="D37" s="802"/>
      <c r="E37" s="802"/>
      <c r="F37" s="802"/>
      <c r="G37" s="802"/>
      <c r="H37" s="802"/>
      <c r="I37" s="802"/>
      <c r="J37" s="802"/>
      <c r="K37" s="802"/>
      <c r="L37" s="802"/>
      <c r="M37" s="802"/>
      <c r="N37" s="802"/>
      <c r="O37" s="271"/>
      <c r="Q37" s="1845" t="s">
        <v>5</v>
      </c>
      <c r="R37" s="1845" t="s">
        <v>6</v>
      </c>
      <c r="S37" s="1987"/>
      <c r="T37" s="1987"/>
      <c r="U37" s="1987"/>
      <c r="V37" s="1987"/>
      <c r="W37" s="1987"/>
      <c r="X37" s="1987"/>
      <c r="Y37" s="1987"/>
      <c r="Z37" s="2108"/>
      <c r="AA37" s="2108"/>
      <c r="AB37" s="2108"/>
      <c r="AC37" s="2108"/>
      <c r="AD37" s="2108"/>
    </row>
    <row r="38" spans="1:45" ht="15" x14ac:dyDescent="0.25">
      <c r="A38" s="800"/>
      <c r="B38" s="801"/>
      <c r="C38" s="802"/>
      <c r="D38" s="802"/>
      <c r="E38" s="802"/>
      <c r="F38" s="802"/>
      <c r="G38" s="802"/>
      <c r="H38" s="802"/>
      <c r="I38" s="802"/>
      <c r="J38" s="802"/>
      <c r="K38" s="802"/>
      <c r="L38" s="802"/>
      <c r="M38" s="802"/>
      <c r="N38" s="802"/>
      <c r="O38" s="271"/>
      <c r="Q38" s="1845" t="s">
        <v>419</v>
      </c>
      <c r="R38" s="1845" t="s">
        <v>408</v>
      </c>
    </row>
    <row r="39" spans="1:45" ht="15" x14ac:dyDescent="0.25">
      <c r="A39" s="800"/>
      <c r="B39" s="801"/>
      <c r="C39" s="802"/>
      <c r="D39" s="802"/>
      <c r="E39" s="802"/>
      <c r="F39" s="802"/>
      <c r="G39" s="802"/>
      <c r="H39" s="802"/>
      <c r="I39" s="802"/>
      <c r="J39" s="802"/>
      <c r="K39" s="802"/>
      <c r="L39" s="802"/>
      <c r="M39" s="802"/>
      <c r="N39" s="802"/>
      <c r="O39" s="271"/>
      <c r="Q39" s="1845" t="s">
        <v>394</v>
      </c>
      <c r="R39" s="1845" t="s">
        <v>395</v>
      </c>
    </row>
    <row r="40" spans="1:45" ht="15" x14ac:dyDescent="0.25">
      <c r="A40" s="800"/>
      <c r="B40" s="801"/>
      <c r="C40" s="802"/>
      <c r="D40" s="802"/>
      <c r="E40" s="802"/>
      <c r="F40" s="802"/>
      <c r="G40" s="802"/>
      <c r="H40" s="802"/>
      <c r="I40" s="802"/>
      <c r="J40" s="802"/>
      <c r="K40" s="802"/>
      <c r="L40" s="802"/>
      <c r="M40" s="802"/>
      <c r="N40" s="802"/>
      <c r="O40" s="271"/>
      <c r="Q40" s="1845" t="s">
        <v>7</v>
      </c>
      <c r="R40" s="1845" t="s">
        <v>8</v>
      </c>
    </row>
    <row r="41" spans="1:45" ht="15" x14ac:dyDescent="0.25">
      <c r="A41" s="800"/>
      <c r="B41" s="801"/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/>
      <c r="N41" s="802"/>
      <c r="O41" s="271"/>
    </row>
    <row r="42" spans="1:45" ht="15" x14ac:dyDescent="0.25">
      <c r="A42" s="800"/>
      <c r="B42" s="801"/>
      <c r="C42" s="802"/>
      <c r="D42" s="802"/>
      <c r="E42" s="802"/>
      <c r="F42" s="802"/>
      <c r="G42" s="802"/>
      <c r="H42" s="802"/>
      <c r="I42" s="802"/>
      <c r="J42" s="802"/>
      <c r="K42" s="802"/>
      <c r="L42" s="802"/>
      <c r="M42" s="802"/>
      <c r="N42" s="802"/>
      <c r="O42" s="271"/>
      <c r="Q42" s="1845" t="s">
        <v>1294</v>
      </c>
      <c r="R42" s="1845" t="s">
        <v>402</v>
      </c>
    </row>
    <row r="43" spans="1:45" ht="15" x14ac:dyDescent="0.25">
      <c r="A43" s="800"/>
      <c r="B43" s="801"/>
      <c r="C43" s="802"/>
      <c r="D43" s="802"/>
      <c r="E43" s="802"/>
      <c r="F43" s="802"/>
      <c r="G43" s="802"/>
      <c r="H43" s="802"/>
      <c r="I43" s="802"/>
      <c r="J43" s="802"/>
      <c r="K43" s="802"/>
      <c r="L43" s="802"/>
      <c r="M43" s="802"/>
      <c r="N43" s="802"/>
      <c r="O43" s="271"/>
      <c r="Q43" s="1845" t="s">
        <v>417</v>
      </c>
      <c r="R43" s="1845" t="s">
        <v>983</v>
      </c>
      <c r="S43" s="1845" t="s">
        <v>984</v>
      </c>
      <c r="T43" s="1845" t="s">
        <v>1535</v>
      </c>
      <c r="U43" s="1845" t="s">
        <v>1536</v>
      </c>
      <c r="V43" s="1845" t="s">
        <v>1537</v>
      </c>
      <c r="W43" s="1845" t="s">
        <v>1538</v>
      </c>
      <c r="X43" s="1845" t="s">
        <v>1539</v>
      </c>
      <c r="Y43" s="1845" t="s">
        <v>1540</v>
      </c>
      <c r="Z43" s="1845" t="s">
        <v>1541</v>
      </c>
      <c r="AA43" s="1845" t="s">
        <v>1542</v>
      </c>
      <c r="AB43" s="1845" t="s">
        <v>1543</v>
      </c>
      <c r="AC43" s="1845" t="s">
        <v>1544</v>
      </c>
      <c r="AD43" s="1845" t="s">
        <v>198</v>
      </c>
    </row>
    <row r="44" spans="1:45" ht="15" x14ac:dyDescent="0.25">
      <c r="A44" s="800"/>
      <c r="B44" s="801"/>
      <c r="C44" s="802"/>
      <c r="D44" s="802"/>
      <c r="E44" s="802"/>
      <c r="F44" s="802"/>
      <c r="G44" s="802"/>
      <c r="H44" s="802"/>
      <c r="I44" s="802"/>
      <c r="J44" s="802"/>
      <c r="K44" s="802"/>
      <c r="L44" s="802"/>
      <c r="M44" s="802"/>
      <c r="N44" s="802"/>
      <c r="O44" s="271"/>
      <c r="Q44" s="1845" t="s">
        <v>145</v>
      </c>
      <c r="R44" s="1845">
        <v>429.18505499999998</v>
      </c>
      <c r="S44" s="1845">
        <v>603.1422</v>
      </c>
      <c r="T44" s="1845">
        <v>492.391865</v>
      </c>
      <c r="U44" s="1845">
        <v>547.74553700000001</v>
      </c>
      <c r="V44" s="1845">
        <v>601.21108700000002</v>
      </c>
      <c r="W44" s="1845">
        <v>764.97778399999993</v>
      </c>
      <c r="X44" s="1845">
        <v>845.99097400000005</v>
      </c>
      <c r="Y44" s="1845">
        <v>898.82879500000001</v>
      </c>
      <c r="Z44" s="1845">
        <v>870.55023500000004</v>
      </c>
      <c r="AA44" s="1845">
        <v>880.47656800000004</v>
      </c>
      <c r="AB44" s="1845">
        <v>738.00762800000007</v>
      </c>
      <c r="AC44" s="1845">
        <v>518.52314699999999</v>
      </c>
      <c r="AD44" s="1845">
        <v>8191.0308750000004</v>
      </c>
    </row>
    <row r="45" spans="1:45" ht="15" x14ac:dyDescent="0.25">
      <c r="A45" s="800"/>
      <c r="B45" s="801"/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/>
      <c r="N45" s="802"/>
      <c r="O45" s="271"/>
      <c r="Q45" s="1845" t="s">
        <v>113</v>
      </c>
      <c r="R45" s="1845">
        <v>259.30632300000002</v>
      </c>
      <c r="S45" s="1845">
        <v>311.004526</v>
      </c>
      <c r="T45" s="1845">
        <v>438.56943899999999</v>
      </c>
      <c r="U45" s="1845">
        <v>319.95558499999993</v>
      </c>
      <c r="V45" s="1845">
        <v>550.790663</v>
      </c>
      <c r="W45" s="1845">
        <v>604.25295599999993</v>
      </c>
      <c r="X45" s="1845">
        <v>660.07101000000011</v>
      </c>
      <c r="Y45" s="1845">
        <v>611.69321000000002</v>
      </c>
      <c r="Z45" s="1845">
        <v>645.41848900000002</v>
      </c>
      <c r="AA45" s="1845">
        <v>648.88199699999996</v>
      </c>
      <c r="AB45" s="1845">
        <v>538.04916800000001</v>
      </c>
      <c r="AC45" s="1845">
        <v>233.21734099999998</v>
      </c>
      <c r="AD45" s="1845">
        <v>5821.2107069999984</v>
      </c>
    </row>
    <row r="46" spans="1:45" ht="15" x14ac:dyDescent="0.25">
      <c r="A46" s="800"/>
      <c r="B46" s="801"/>
      <c r="C46" s="802"/>
      <c r="D46" s="802"/>
      <c r="E46" s="802"/>
      <c r="F46" s="802"/>
      <c r="G46" s="802"/>
      <c r="H46" s="802"/>
      <c r="I46" s="802"/>
      <c r="J46" s="802"/>
      <c r="K46" s="802"/>
      <c r="L46" s="802"/>
      <c r="M46" s="802"/>
      <c r="N46" s="802"/>
      <c r="O46" s="271"/>
      <c r="Q46" s="1845" t="s">
        <v>115</v>
      </c>
      <c r="R46" s="1845">
        <v>302.38345800000002</v>
      </c>
      <c r="S46" s="1845">
        <v>152.40356499999999</v>
      </c>
      <c r="T46" s="1845">
        <v>316.67459300000002</v>
      </c>
      <c r="U46" s="1845">
        <v>207.344752</v>
      </c>
      <c r="V46" s="1845">
        <v>273.43286499999999</v>
      </c>
      <c r="W46" s="1845">
        <v>383.72554400000001</v>
      </c>
      <c r="X46" s="1845">
        <v>396.89825400000001</v>
      </c>
      <c r="Y46" s="1845">
        <v>396.916065</v>
      </c>
      <c r="Z46" s="1845">
        <v>387.288656</v>
      </c>
      <c r="AA46" s="1845">
        <v>329.94146599999999</v>
      </c>
      <c r="AB46" s="1845">
        <v>372.94187699999998</v>
      </c>
      <c r="AC46" s="1845">
        <v>285.47082899999998</v>
      </c>
      <c r="AD46" s="1845">
        <v>3805.4219240000002</v>
      </c>
    </row>
    <row r="47" spans="1:45" ht="15" x14ac:dyDescent="0.25">
      <c r="A47" s="800"/>
      <c r="B47" s="801"/>
      <c r="C47" s="802"/>
      <c r="D47" s="802"/>
      <c r="E47" s="802"/>
      <c r="F47" s="802"/>
      <c r="G47" s="802"/>
      <c r="H47" s="802"/>
      <c r="I47" s="802"/>
      <c r="J47" s="802"/>
      <c r="K47" s="802"/>
      <c r="L47" s="802"/>
      <c r="M47" s="802"/>
      <c r="N47" s="802"/>
      <c r="O47" s="271"/>
      <c r="Q47" s="1845" t="s">
        <v>105</v>
      </c>
      <c r="R47" s="1845">
        <v>263.82324699999998</v>
      </c>
      <c r="S47" s="1845">
        <v>315.90209299999998</v>
      </c>
      <c r="T47" s="1845">
        <v>184.001113</v>
      </c>
      <c r="U47" s="1845">
        <v>129.164118</v>
      </c>
      <c r="V47" s="1845">
        <v>283.95553699999999</v>
      </c>
      <c r="W47" s="1845">
        <v>321.480502</v>
      </c>
      <c r="X47" s="1845">
        <v>310.99371100000002</v>
      </c>
      <c r="AD47" s="1845">
        <v>1809.3203210000001</v>
      </c>
    </row>
    <row r="48" spans="1:45" ht="15" x14ac:dyDescent="0.25">
      <c r="A48" s="800"/>
      <c r="B48" s="801"/>
      <c r="C48" s="802"/>
      <c r="D48" s="802"/>
      <c r="E48" s="802"/>
      <c r="F48" s="802"/>
      <c r="G48" s="802"/>
      <c r="H48" s="802"/>
      <c r="I48" s="802"/>
      <c r="J48" s="802"/>
      <c r="K48" s="802"/>
      <c r="L48" s="802"/>
      <c r="M48" s="802"/>
      <c r="N48" s="802"/>
      <c r="O48" s="271"/>
      <c r="Q48" s="1845" t="s">
        <v>159</v>
      </c>
      <c r="Y48" s="1845">
        <v>331.54680900000005</v>
      </c>
      <c r="Z48" s="1845">
        <v>305.67528100000004</v>
      </c>
      <c r="AA48" s="1845">
        <v>369.144542</v>
      </c>
      <c r="AB48" s="1845">
        <v>289.71877499999999</v>
      </c>
      <c r="AC48" s="1845">
        <v>226.35914400000001</v>
      </c>
      <c r="AD48" s="1845">
        <v>1522.444551</v>
      </c>
    </row>
    <row r="49" spans="1:30" ht="15" x14ac:dyDescent="0.25">
      <c r="A49" s="800"/>
      <c r="B49" s="801"/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2"/>
      <c r="N49" s="802"/>
      <c r="O49" s="271"/>
      <c r="Q49" s="1845" t="s">
        <v>195</v>
      </c>
      <c r="R49" s="1845">
        <v>111.31446700000001</v>
      </c>
      <c r="S49" s="1845">
        <v>116.249848</v>
      </c>
      <c r="T49" s="1845">
        <v>88.748138999999995</v>
      </c>
      <c r="U49" s="1845">
        <v>30.679236</v>
      </c>
      <c r="V49" s="1845">
        <v>30.427841000000001</v>
      </c>
      <c r="W49" s="1845">
        <v>148.046021</v>
      </c>
      <c r="X49" s="1845">
        <v>175.24975700000002</v>
      </c>
      <c r="Y49" s="1845">
        <v>159.76488699999999</v>
      </c>
      <c r="Z49" s="1845">
        <v>151.35431599999998</v>
      </c>
      <c r="AA49" s="1845">
        <v>199.764408</v>
      </c>
      <c r="AB49" s="1845">
        <v>96.211320000000001</v>
      </c>
      <c r="AC49" s="1845">
        <v>15.345922</v>
      </c>
      <c r="AD49" s="1845">
        <v>1323.1561619999998</v>
      </c>
    </row>
    <row r="50" spans="1:30" ht="15" x14ac:dyDescent="0.25">
      <c r="A50" s="800"/>
      <c r="B50" s="801"/>
      <c r="C50" s="802"/>
      <c r="D50" s="802"/>
      <c r="E50" s="802"/>
      <c r="F50" s="802"/>
      <c r="G50" s="802"/>
      <c r="H50" s="802"/>
      <c r="I50" s="802"/>
      <c r="J50" s="802"/>
      <c r="K50" s="802"/>
      <c r="L50" s="802"/>
      <c r="M50" s="802"/>
      <c r="N50" s="802"/>
      <c r="O50" s="271"/>
      <c r="Q50" s="1845" t="s">
        <v>121</v>
      </c>
      <c r="R50" s="1845">
        <v>34.131105000000005</v>
      </c>
      <c r="S50" s="1845">
        <v>30.966027</v>
      </c>
      <c r="T50" s="1845">
        <v>32.605929000000003</v>
      </c>
      <c r="U50" s="1845">
        <v>31.407724999999999</v>
      </c>
      <c r="V50" s="1845">
        <v>32.318140999999997</v>
      </c>
      <c r="W50" s="1845">
        <v>31.583410999999998</v>
      </c>
      <c r="X50" s="1845">
        <v>33.396064000000003</v>
      </c>
      <c r="Y50" s="1845">
        <v>35.385311000000002</v>
      </c>
      <c r="Z50" s="1845">
        <v>35.754826000000001</v>
      </c>
      <c r="AA50" s="1845">
        <v>36.336480000000002</v>
      </c>
      <c r="AB50" s="1845">
        <v>34.442599000000001</v>
      </c>
      <c r="AC50" s="1845">
        <v>33.274177000000002</v>
      </c>
      <c r="AD50" s="1845">
        <v>401.60179500000004</v>
      </c>
    </row>
    <row r="51" spans="1:30" ht="15" x14ac:dyDescent="0.25">
      <c r="A51" s="800"/>
      <c r="B51" s="801"/>
      <c r="C51" s="802"/>
      <c r="D51" s="802"/>
      <c r="E51" s="802"/>
      <c r="F51" s="802"/>
      <c r="G51" s="802"/>
      <c r="H51" s="802"/>
      <c r="I51" s="802"/>
      <c r="J51" s="802"/>
      <c r="K51" s="802"/>
      <c r="L51" s="802"/>
      <c r="M51" s="802"/>
      <c r="N51" s="802"/>
      <c r="O51" s="271"/>
      <c r="Q51" s="1845" t="s">
        <v>198</v>
      </c>
      <c r="R51" s="1845">
        <v>1400.1436550000001</v>
      </c>
      <c r="S51" s="1845">
        <v>1529.668259</v>
      </c>
      <c r="T51" s="1845">
        <v>1552.9910779999998</v>
      </c>
      <c r="U51" s="1845">
        <v>1266.2969529999998</v>
      </c>
      <c r="V51" s="1845">
        <v>1772.1361340000001</v>
      </c>
      <c r="W51" s="1845">
        <v>2254.0662179999995</v>
      </c>
      <c r="X51" s="1845">
        <v>2422.5997700000003</v>
      </c>
      <c r="Y51" s="1845">
        <v>2434.1350769999999</v>
      </c>
      <c r="Z51" s="1845">
        <v>2396.0418030000001</v>
      </c>
      <c r="AA51" s="1845">
        <v>2464.5454609999997</v>
      </c>
      <c r="AB51" s="1845">
        <v>2069.3713669999997</v>
      </c>
      <c r="AC51" s="1845">
        <v>1312.19056</v>
      </c>
      <c r="AD51" s="1845">
        <v>22874.186334999999</v>
      </c>
    </row>
    <row r="52" spans="1:30" ht="15" x14ac:dyDescent="0.25">
      <c r="A52" s="800"/>
      <c r="B52" s="801"/>
      <c r="C52" s="802"/>
      <c r="D52" s="802"/>
      <c r="E52" s="802"/>
      <c r="F52" s="802"/>
      <c r="G52" s="802"/>
      <c r="H52" s="802"/>
      <c r="I52" s="802"/>
      <c r="J52" s="802"/>
      <c r="K52" s="802"/>
      <c r="L52" s="802"/>
      <c r="M52" s="802"/>
      <c r="N52" s="802"/>
      <c r="O52" s="271"/>
    </row>
    <row r="53" spans="1:30" ht="15" x14ac:dyDescent="0.25">
      <c r="A53" s="800"/>
      <c r="B53" s="801"/>
      <c r="C53" s="802"/>
      <c r="D53" s="802"/>
      <c r="E53" s="802"/>
      <c r="F53" s="802"/>
      <c r="G53" s="802"/>
      <c r="H53" s="802"/>
      <c r="I53" s="802"/>
      <c r="J53" s="802"/>
      <c r="K53" s="802"/>
      <c r="L53" s="802"/>
      <c r="M53" s="802"/>
      <c r="N53" s="802"/>
      <c r="O53" s="271"/>
    </row>
    <row r="54" spans="1:30" ht="15" x14ac:dyDescent="0.25">
      <c r="A54" s="800"/>
      <c r="B54" s="801"/>
      <c r="C54" s="802"/>
      <c r="D54" s="802"/>
      <c r="E54" s="802"/>
      <c r="F54" s="802"/>
      <c r="G54" s="802"/>
      <c r="H54" s="802"/>
      <c r="I54" s="802"/>
      <c r="J54" s="802"/>
      <c r="K54" s="802"/>
      <c r="L54" s="802"/>
      <c r="M54" s="802"/>
      <c r="N54" s="802"/>
      <c r="O54" s="271"/>
    </row>
    <row r="55" spans="1:30" ht="15" x14ac:dyDescent="0.25">
      <c r="A55" s="800"/>
      <c r="B55" s="801"/>
      <c r="C55" s="802"/>
      <c r="D55" s="802"/>
      <c r="E55" s="802"/>
      <c r="F55" s="802"/>
      <c r="G55" s="802"/>
      <c r="H55" s="802"/>
      <c r="I55" s="802"/>
      <c r="J55" s="802"/>
      <c r="K55" s="802"/>
      <c r="L55" s="802"/>
      <c r="M55" s="802"/>
      <c r="N55" s="802"/>
      <c r="O55" s="271"/>
    </row>
    <row r="56" spans="1:30" ht="15" x14ac:dyDescent="0.25">
      <c r="A56" s="800"/>
      <c r="B56" s="801"/>
      <c r="C56" s="802"/>
      <c r="D56" s="802"/>
      <c r="E56" s="802"/>
      <c r="F56" s="802"/>
      <c r="G56" s="802"/>
      <c r="H56" s="802"/>
      <c r="I56" s="802"/>
      <c r="J56" s="802"/>
      <c r="K56" s="802"/>
      <c r="L56" s="802"/>
      <c r="M56" s="802"/>
      <c r="N56" s="802"/>
      <c r="O56" s="271"/>
      <c r="R56" s="2109" t="s">
        <v>1548</v>
      </c>
      <c r="S56" s="2109" t="s">
        <v>1549</v>
      </c>
      <c r="T56" s="2109" t="s">
        <v>1550</v>
      </c>
      <c r="U56" s="2109" t="s">
        <v>1551</v>
      </c>
      <c r="V56" s="2109" t="s">
        <v>1552</v>
      </c>
      <c r="W56" s="2109" t="s">
        <v>1553</v>
      </c>
      <c r="X56" s="2109" t="s">
        <v>1554</v>
      </c>
      <c r="Y56" s="2109" t="s">
        <v>1555</v>
      </c>
      <c r="Z56" s="2109" t="s">
        <v>1572</v>
      </c>
      <c r="AA56" s="2109" t="s">
        <v>1557</v>
      </c>
      <c r="AB56" s="2109" t="s">
        <v>1558</v>
      </c>
      <c r="AC56" s="2109" t="s">
        <v>1559</v>
      </c>
    </row>
    <row r="57" spans="1:30" ht="15" x14ac:dyDescent="0.25">
      <c r="A57" s="800"/>
      <c r="B57" s="801"/>
      <c r="C57" s="802"/>
      <c r="D57" s="802"/>
      <c r="E57" s="802"/>
      <c r="F57" s="802"/>
      <c r="G57" s="802"/>
      <c r="H57" s="802"/>
      <c r="I57" s="802"/>
      <c r="J57" s="802"/>
      <c r="K57" s="802"/>
      <c r="L57" s="802"/>
      <c r="M57" s="802"/>
      <c r="N57" s="802"/>
      <c r="O57" s="271"/>
      <c r="Q57" s="1845" t="s">
        <v>145</v>
      </c>
      <c r="R57" s="2003">
        <v>429.18505499999998</v>
      </c>
      <c r="S57" s="2003">
        <v>603.1422</v>
      </c>
      <c r="T57" s="2003">
        <v>492.391865</v>
      </c>
      <c r="U57" s="2003">
        <v>547.74553700000001</v>
      </c>
      <c r="V57" s="2003">
        <v>601.21108700000002</v>
      </c>
      <c r="W57" s="2003">
        <v>764.97778399999993</v>
      </c>
      <c r="X57" s="2003">
        <v>845.99097400000005</v>
      </c>
      <c r="Y57" s="2003">
        <v>898.82879500000001</v>
      </c>
      <c r="Z57" s="2003">
        <v>870.55023500000004</v>
      </c>
      <c r="AA57" s="2003">
        <v>880.47656800000004</v>
      </c>
      <c r="AB57" s="2003">
        <v>738.00762800000007</v>
      </c>
      <c r="AC57" s="2003">
        <v>518.52314699999999</v>
      </c>
    </row>
    <row r="58" spans="1:30" ht="15" x14ac:dyDescent="0.25">
      <c r="A58" s="800"/>
      <c r="B58" s="801"/>
      <c r="C58" s="802"/>
      <c r="D58" s="802"/>
      <c r="E58" s="802"/>
      <c r="F58" s="802"/>
      <c r="G58" s="802"/>
      <c r="H58" s="802"/>
      <c r="I58" s="802"/>
      <c r="J58" s="802"/>
      <c r="K58" s="802"/>
      <c r="L58" s="802"/>
      <c r="M58" s="802"/>
      <c r="N58" s="802"/>
      <c r="O58" s="271"/>
      <c r="Q58" s="1845" t="s">
        <v>113</v>
      </c>
      <c r="R58" s="2003">
        <v>259.30632300000002</v>
      </c>
      <c r="S58" s="2003">
        <v>311.004526</v>
      </c>
      <c r="T58" s="2003">
        <v>438.56943899999999</v>
      </c>
      <c r="U58" s="2003">
        <v>319.95558499999993</v>
      </c>
      <c r="V58" s="2003">
        <v>550.790663</v>
      </c>
      <c r="W58" s="2003">
        <v>604.25295599999993</v>
      </c>
      <c r="X58" s="2003">
        <v>660.07101000000011</v>
      </c>
      <c r="Y58" s="2003">
        <v>611.69321000000002</v>
      </c>
      <c r="Z58" s="2003">
        <v>645.41848900000002</v>
      </c>
      <c r="AA58" s="2003">
        <v>648.88199699999996</v>
      </c>
      <c r="AB58" s="2003">
        <v>538.04916800000001</v>
      </c>
      <c r="AC58" s="2003">
        <v>233.21734099999998</v>
      </c>
    </row>
    <row r="59" spans="1:30" ht="15" x14ac:dyDescent="0.25">
      <c r="A59" s="800"/>
      <c r="B59" s="801"/>
      <c r="C59" s="802"/>
      <c r="D59" s="802"/>
      <c r="E59" s="802"/>
      <c r="F59" s="802"/>
      <c r="G59" s="802"/>
      <c r="H59" s="802"/>
      <c r="I59" s="802"/>
      <c r="J59" s="802"/>
      <c r="K59" s="802"/>
      <c r="L59" s="802"/>
      <c r="M59" s="802"/>
      <c r="N59" s="802"/>
      <c r="O59" s="271"/>
      <c r="Q59" s="1845" t="s">
        <v>115</v>
      </c>
      <c r="R59" s="2003">
        <v>302.38345800000002</v>
      </c>
      <c r="S59" s="2003">
        <v>152.40356499999999</v>
      </c>
      <c r="T59" s="2003">
        <v>316.67459300000002</v>
      </c>
      <c r="U59" s="2003">
        <v>207.344752</v>
      </c>
      <c r="V59" s="2003">
        <v>273.43286499999999</v>
      </c>
      <c r="W59" s="2003">
        <v>383.72554400000001</v>
      </c>
      <c r="X59" s="2003">
        <v>396.89825400000001</v>
      </c>
      <c r="Y59" s="2003">
        <v>396.916065</v>
      </c>
      <c r="Z59" s="2003">
        <v>387.288656</v>
      </c>
      <c r="AA59" s="2003">
        <v>329.94146599999999</v>
      </c>
      <c r="AB59" s="2003">
        <v>372.94187699999998</v>
      </c>
      <c r="AC59" s="2003">
        <v>285.47082899999998</v>
      </c>
    </row>
    <row r="60" spans="1:30" ht="15" x14ac:dyDescent="0.25">
      <c r="A60" s="800"/>
      <c r="B60" s="801"/>
      <c r="C60" s="802"/>
      <c r="D60" s="802"/>
      <c r="E60" s="802"/>
      <c r="F60" s="802"/>
      <c r="G60" s="802"/>
      <c r="H60" s="802"/>
      <c r="I60" s="802"/>
      <c r="J60" s="802"/>
      <c r="K60" s="802"/>
      <c r="L60" s="802"/>
      <c r="M60" s="802"/>
      <c r="N60" s="802"/>
      <c r="O60" s="271"/>
      <c r="Q60" s="1845" t="s">
        <v>159</v>
      </c>
      <c r="R60" s="2003">
        <v>263.82324699999998</v>
      </c>
      <c r="S60" s="2003">
        <v>315.90209299999998</v>
      </c>
      <c r="T60" s="2003">
        <v>184.001113</v>
      </c>
      <c r="U60" s="2003">
        <v>129.164118</v>
      </c>
      <c r="V60" s="2003">
        <v>283.95553699999999</v>
      </c>
      <c r="W60" s="2003">
        <v>321.480502</v>
      </c>
      <c r="X60" s="2003">
        <v>310.99371100000002</v>
      </c>
      <c r="Y60" s="2003">
        <v>331.54680900000005</v>
      </c>
      <c r="Z60" s="2003">
        <v>305.67528100000004</v>
      </c>
      <c r="AA60" s="2003">
        <v>369.144542</v>
      </c>
      <c r="AB60" s="2003">
        <v>289.71877499999999</v>
      </c>
      <c r="AC60" s="2003">
        <v>226.35914400000001</v>
      </c>
    </row>
    <row r="61" spans="1:30" ht="15" x14ac:dyDescent="0.25">
      <c r="A61" s="800"/>
      <c r="B61" s="801"/>
      <c r="C61" s="802"/>
      <c r="D61" s="802"/>
      <c r="E61" s="802"/>
      <c r="F61" s="802"/>
      <c r="G61" s="802"/>
      <c r="H61" s="802"/>
      <c r="I61" s="802"/>
      <c r="J61" s="802"/>
      <c r="K61" s="802"/>
      <c r="L61" s="802"/>
      <c r="M61" s="802"/>
      <c r="N61" s="802"/>
      <c r="O61" s="271"/>
      <c r="Q61" s="1845" t="s">
        <v>195</v>
      </c>
      <c r="R61" s="2003">
        <v>111.31446700000001</v>
      </c>
      <c r="S61" s="2003">
        <v>116.249848</v>
      </c>
      <c r="T61" s="2003">
        <v>88.748138999999995</v>
      </c>
      <c r="U61" s="2003">
        <v>30.679236</v>
      </c>
      <c r="V61" s="2003">
        <v>30.427841000000001</v>
      </c>
      <c r="W61" s="2003">
        <v>148.046021</v>
      </c>
      <c r="X61" s="2003">
        <v>175.24975700000002</v>
      </c>
      <c r="Y61" s="2003">
        <v>159.76488699999999</v>
      </c>
      <c r="Z61" s="2003">
        <v>151.35431599999998</v>
      </c>
      <c r="AA61" s="2003">
        <v>199.764408</v>
      </c>
      <c r="AB61" s="2003">
        <v>96.211320000000001</v>
      </c>
      <c r="AC61" s="2003">
        <v>15.345922</v>
      </c>
    </row>
    <row r="62" spans="1:30" ht="15" x14ac:dyDescent="0.25">
      <c r="A62" s="800"/>
      <c r="B62" s="801"/>
      <c r="C62" s="802"/>
      <c r="D62" s="802"/>
      <c r="E62" s="802"/>
      <c r="F62" s="802"/>
      <c r="G62" s="802"/>
      <c r="H62" s="802"/>
      <c r="I62" s="802"/>
      <c r="J62" s="802"/>
      <c r="K62" s="802"/>
      <c r="L62" s="802"/>
      <c r="M62" s="802"/>
      <c r="N62" s="802"/>
      <c r="O62" s="271"/>
      <c r="Q62" s="1845" t="s">
        <v>121</v>
      </c>
      <c r="R62" s="2003">
        <v>34.131105000000005</v>
      </c>
      <c r="S62" s="2003">
        <v>30.966027</v>
      </c>
      <c r="T62" s="2003">
        <v>32.605929000000003</v>
      </c>
      <c r="U62" s="2003">
        <v>31.407724999999999</v>
      </c>
      <c r="V62" s="2003">
        <v>32.318140999999997</v>
      </c>
      <c r="W62" s="2003">
        <v>31.583410999999998</v>
      </c>
      <c r="X62" s="2003">
        <v>33.396064000000003</v>
      </c>
      <c r="Y62" s="2003">
        <v>35.385311000000002</v>
      </c>
      <c r="Z62" s="2003">
        <v>35.754826000000001</v>
      </c>
      <c r="AA62" s="2003">
        <v>36.336480000000002</v>
      </c>
      <c r="AB62" s="2003">
        <v>34.442599000000001</v>
      </c>
      <c r="AC62" s="2003">
        <v>33.274177000000002</v>
      </c>
    </row>
    <row r="63" spans="1:30" ht="15" x14ac:dyDescent="0.25">
      <c r="A63" s="800"/>
      <c r="B63" s="801"/>
      <c r="C63" s="802"/>
      <c r="D63" s="802"/>
      <c r="E63" s="802"/>
      <c r="F63" s="802"/>
      <c r="G63" s="802"/>
      <c r="H63" s="802"/>
      <c r="I63" s="802"/>
      <c r="J63" s="802"/>
      <c r="K63" s="802"/>
      <c r="L63" s="802"/>
      <c r="M63" s="802"/>
      <c r="N63" s="802"/>
      <c r="O63" s="271"/>
      <c r="R63" s="2110"/>
      <c r="S63" s="2110"/>
      <c r="T63" s="2110"/>
      <c r="U63" s="2110"/>
      <c r="V63" s="2110"/>
      <c r="W63" s="2110"/>
      <c r="X63" s="2110"/>
      <c r="Y63" s="2110"/>
      <c r="Z63" s="2110"/>
      <c r="AA63" s="2110"/>
      <c r="AB63" s="2110"/>
      <c r="AC63" s="2110"/>
    </row>
    <row r="64" spans="1:30" ht="15" x14ac:dyDescent="0.25">
      <c r="A64" s="800"/>
      <c r="B64" s="801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271"/>
    </row>
    <row r="65" spans="1:30" ht="15" x14ac:dyDescent="0.25">
      <c r="A65" s="800"/>
      <c r="B65" s="801"/>
      <c r="C65" s="802"/>
      <c r="D65" s="802"/>
      <c r="E65" s="802"/>
      <c r="F65" s="802"/>
      <c r="G65" s="802"/>
      <c r="H65" s="802"/>
      <c r="I65" s="802"/>
      <c r="J65" s="802"/>
      <c r="K65" s="802"/>
      <c r="L65" s="802"/>
      <c r="M65" s="802"/>
      <c r="N65" s="802"/>
      <c r="O65" s="271"/>
      <c r="Q65" s="2108"/>
      <c r="R65" s="2108"/>
      <c r="S65" s="2108"/>
      <c r="T65" s="2108"/>
      <c r="U65" s="2108"/>
      <c r="V65" s="2108"/>
      <c r="W65" s="2108"/>
      <c r="X65" s="2108"/>
      <c r="Y65" s="2108"/>
      <c r="Z65" s="2108"/>
      <c r="AA65" s="2108"/>
      <c r="AB65" s="2108"/>
      <c r="AC65" s="2108"/>
      <c r="AD65" s="2108"/>
    </row>
    <row r="66" spans="1:30" ht="15" x14ac:dyDescent="0.25">
      <c r="A66" s="800"/>
      <c r="B66" s="801"/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/>
      <c r="N66" s="802"/>
      <c r="O66" s="271"/>
      <c r="Q66" s="2108"/>
      <c r="R66" s="2108"/>
      <c r="S66" s="2108"/>
      <c r="T66" s="2108"/>
      <c r="U66" s="2108"/>
      <c r="V66" s="2108"/>
      <c r="W66" s="2108"/>
      <c r="X66" s="2108"/>
      <c r="Y66" s="2108"/>
      <c r="Z66" s="2108"/>
      <c r="AA66" s="2108"/>
      <c r="AB66" s="2108"/>
      <c r="AC66" s="2108"/>
      <c r="AD66" s="2108"/>
    </row>
    <row r="67" spans="1:30" ht="15" x14ac:dyDescent="0.25">
      <c r="A67" s="800"/>
      <c r="B67" s="801"/>
      <c r="C67" s="802"/>
      <c r="D67" s="802"/>
      <c r="E67" s="802"/>
      <c r="F67" s="802"/>
      <c r="G67" s="802"/>
      <c r="H67" s="802"/>
      <c r="I67" s="802"/>
      <c r="J67" s="802"/>
      <c r="K67" s="802"/>
      <c r="L67" s="802"/>
      <c r="M67" s="802"/>
      <c r="N67" s="802"/>
      <c r="O67" s="802"/>
      <c r="P67" s="802"/>
      <c r="Q67" s="2108"/>
      <c r="R67" s="2108"/>
      <c r="S67" s="2108"/>
      <c r="T67" s="2108"/>
      <c r="U67" s="2108"/>
      <c r="V67" s="2108"/>
      <c r="W67" s="2108"/>
      <c r="X67" s="2108"/>
      <c r="Y67" s="2108"/>
      <c r="Z67" s="2108"/>
      <c r="AA67" s="2108"/>
      <c r="AB67" s="2108"/>
      <c r="AC67" s="2108"/>
      <c r="AD67" s="2108"/>
    </row>
    <row r="68" spans="1:30" ht="15" x14ac:dyDescent="0.25">
      <c r="A68" s="800"/>
      <c r="B68" s="801"/>
      <c r="C68" s="802"/>
      <c r="D68" s="802"/>
      <c r="E68" s="802"/>
      <c r="F68" s="802"/>
      <c r="G68" s="802"/>
      <c r="H68" s="802"/>
      <c r="I68" s="802"/>
      <c r="J68" s="802"/>
      <c r="K68" s="802"/>
      <c r="L68" s="802"/>
      <c r="M68" s="802"/>
      <c r="N68" s="802"/>
      <c r="O68" s="802"/>
      <c r="P68" s="802"/>
      <c r="Q68" s="2108"/>
      <c r="R68" s="2108"/>
      <c r="S68" s="2108"/>
      <c r="T68" s="2108"/>
      <c r="U68" s="2108"/>
      <c r="V68" s="2108"/>
      <c r="W68" s="2108"/>
      <c r="X68" s="2108"/>
      <c r="Y68" s="2108"/>
      <c r="Z68" s="2108"/>
      <c r="AA68" s="2108"/>
      <c r="AB68" s="2108"/>
      <c r="AC68" s="2108"/>
      <c r="AD68" s="2108"/>
    </row>
    <row r="69" spans="1:30" ht="15" x14ac:dyDescent="0.25">
      <c r="A69" s="800"/>
      <c r="B69" s="801"/>
      <c r="C69" s="802"/>
      <c r="D69" s="802"/>
      <c r="E69" s="802"/>
      <c r="F69" s="802"/>
      <c r="G69" s="802"/>
      <c r="H69" s="802"/>
      <c r="I69" s="802"/>
      <c r="J69" s="802"/>
      <c r="K69" s="802"/>
      <c r="L69" s="802"/>
      <c r="M69" s="802"/>
      <c r="N69" s="802"/>
      <c r="O69" s="802"/>
      <c r="P69" s="802"/>
      <c r="Q69" s="2108"/>
      <c r="R69" s="2108"/>
      <c r="S69" s="2108"/>
      <c r="T69" s="2108"/>
      <c r="U69" s="2108"/>
      <c r="V69" s="2108"/>
      <c r="W69" s="2108"/>
      <c r="X69" s="2108"/>
      <c r="Y69" s="2108"/>
      <c r="Z69" s="2108"/>
      <c r="AA69" s="2108"/>
      <c r="AB69" s="2108"/>
      <c r="AC69" s="2108"/>
      <c r="AD69" s="2108"/>
    </row>
    <row r="70" spans="1:30" ht="15.75" customHeight="1" x14ac:dyDescent="0.25">
      <c r="A70" s="800"/>
      <c r="B70" s="801"/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/>
      <c r="N70" s="802"/>
      <c r="O70" s="802"/>
      <c r="P70" s="802"/>
      <c r="Q70" s="2108"/>
      <c r="R70" s="2108"/>
      <c r="S70" s="2108"/>
      <c r="T70" s="2108"/>
      <c r="U70" s="2108"/>
      <c r="V70" s="2108"/>
      <c r="W70" s="2108"/>
      <c r="X70" s="2108"/>
      <c r="Y70" s="2108"/>
      <c r="Z70" s="2108"/>
      <c r="AA70" s="2108"/>
      <c r="AB70" s="2108"/>
      <c r="AC70" s="2108"/>
      <c r="AD70" s="2108"/>
    </row>
    <row r="71" spans="1:30" ht="15.75" customHeight="1" x14ac:dyDescent="0.25">
      <c r="A71" s="800"/>
      <c r="B71" s="801"/>
      <c r="C71" s="802"/>
      <c r="D71" s="802"/>
      <c r="E71" s="802"/>
      <c r="F71" s="802"/>
      <c r="G71" s="802"/>
      <c r="H71" s="802"/>
      <c r="I71" s="802"/>
      <c r="J71" s="802"/>
      <c r="K71" s="802"/>
      <c r="L71" s="802"/>
      <c r="M71" s="802"/>
      <c r="N71" s="802"/>
      <c r="O71" s="802"/>
      <c r="P71" s="802"/>
      <c r="Q71" s="2108"/>
      <c r="R71" s="2108"/>
      <c r="S71" s="2108"/>
      <c r="T71" s="2108"/>
      <c r="U71" s="2108"/>
      <c r="V71" s="2108"/>
      <c r="W71" s="2108"/>
      <c r="X71" s="2108"/>
      <c r="Y71" s="2108"/>
      <c r="Z71" s="2108"/>
      <c r="AA71" s="2108"/>
      <c r="AB71" s="2108"/>
      <c r="AC71" s="2108"/>
      <c r="AD71" s="2108"/>
    </row>
    <row r="72" spans="1:30" ht="15.75" customHeight="1" x14ac:dyDescent="0.25">
      <c r="A72" s="800"/>
      <c r="B72" s="801"/>
      <c r="C72" s="802"/>
      <c r="D72" s="802"/>
      <c r="E72" s="802"/>
      <c r="F72" s="802"/>
      <c r="G72" s="802"/>
      <c r="H72" s="802"/>
      <c r="I72" s="802"/>
      <c r="J72" s="802"/>
      <c r="K72" s="802"/>
      <c r="L72" s="802"/>
      <c r="M72" s="802"/>
      <c r="N72" s="802"/>
      <c r="O72" s="802"/>
      <c r="P72" s="802"/>
      <c r="Q72" s="2108"/>
      <c r="R72" s="2108"/>
      <c r="S72" s="2108"/>
      <c r="T72" s="2108"/>
      <c r="U72" s="2108"/>
      <c r="V72" s="2108"/>
      <c r="W72" s="2108"/>
      <c r="X72" s="2108"/>
      <c r="Y72" s="2108"/>
      <c r="Z72" s="2108"/>
      <c r="AA72" s="2108"/>
      <c r="AB72" s="2108"/>
      <c r="AC72" s="2108"/>
      <c r="AD72" s="2108"/>
    </row>
    <row r="73" spans="1:30" ht="15.75" customHeight="1" x14ac:dyDescent="0.25">
      <c r="A73" s="800"/>
      <c r="B73" s="801"/>
      <c r="C73" s="802"/>
      <c r="D73" s="802"/>
      <c r="E73" s="802"/>
      <c r="F73" s="802"/>
      <c r="G73" s="802"/>
      <c r="H73" s="802"/>
      <c r="I73" s="802"/>
      <c r="J73" s="802"/>
      <c r="K73" s="802"/>
      <c r="L73" s="802"/>
      <c r="M73" s="802"/>
      <c r="N73" s="802"/>
      <c r="O73" s="802"/>
      <c r="P73" s="802"/>
      <c r="Q73" s="2108"/>
      <c r="R73" s="2108"/>
      <c r="S73" s="2108"/>
      <c r="T73" s="2108"/>
      <c r="U73" s="2108"/>
      <c r="V73" s="2108"/>
      <c r="W73" s="2108"/>
      <c r="X73" s="2108"/>
      <c r="Y73" s="2108"/>
      <c r="Z73" s="2108"/>
      <c r="AA73" s="2108"/>
      <c r="AB73" s="2108"/>
      <c r="AC73" s="2108"/>
      <c r="AD73" s="2108"/>
    </row>
    <row r="74" spans="1:30" ht="15.75" customHeight="1" x14ac:dyDescent="0.25">
      <c r="A74" s="800"/>
      <c r="B74" s="801"/>
      <c r="C74" s="802"/>
      <c r="D74" s="802"/>
      <c r="E74" s="802"/>
      <c r="F74" s="802"/>
      <c r="G74" s="802"/>
      <c r="H74" s="802"/>
      <c r="I74" s="802"/>
      <c r="J74" s="802"/>
      <c r="K74" s="802"/>
      <c r="L74" s="802"/>
      <c r="M74" s="802"/>
      <c r="N74" s="802"/>
      <c r="O74" s="802"/>
      <c r="P74" s="802"/>
      <c r="Q74" s="2108"/>
      <c r="R74" s="2108"/>
      <c r="S74" s="2108"/>
      <c r="T74" s="2108"/>
      <c r="U74" s="2108"/>
      <c r="V74" s="2108"/>
      <c r="W74" s="2108"/>
      <c r="X74" s="2108"/>
      <c r="Y74" s="2108"/>
      <c r="Z74" s="2108"/>
      <c r="AA74" s="2108"/>
      <c r="AB74" s="2108"/>
      <c r="AC74" s="2108"/>
      <c r="AD74" s="2108"/>
    </row>
    <row r="75" spans="1:30" ht="15.75" customHeight="1" x14ac:dyDescent="0.25">
      <c r="A75" s="800"/>
      <c r="B75" s="801"/>
      <c r="C75" s="802"/>
      <c r="D75" s="802"/>
      <c r="E75" s="802"/>
      <c r="F75" s="802"/>
      <c r="G75" s="802"/>
      <c r="H75" s="802"/>
      <c r="I75" s="802"/>
      <c r="J75" s="802"/>
      <c r="K75" s="802"/>
      <c r="L75" s="802"/>
      <c r="M75" s="802"/>
      <c r="N75" s="802"/>
      <c r="O75" s="802"/>
      <c r="P75" s="802"/>
      <c r="Q75" s="2108"/>
      <c r="R75" s="2108"/>
      <c r="S75" s="2108"/>
      <c r="T75" s="2108"/>
      <c r="U75" s="2108"/>
      <c r="V75" s="2108"/>
      <c r="W75" s="2108"/>
      <c r="X75" s="2108"/>
      <c r="Y75" s="2108"/>
      <c r="Z75" s="2108"/>
      <c r="AA75" s="2108"/>
      <c r="AB75" s="2108"/>
      <c r="AC75" s="2108"/>
      <c r="AD75" s="2108"/>
    </row>
    <row r="76" spans="1:30" ht="15.75" customHeight="1" x14ac:dyDescent="0.25">
      <c r="A76" s="800"/>
      <c r="B76" s="801"/>
      <c r="C76" s="802"/>
      <c r="D76" s="802"/>
      <c r="E76" s="802"/>
      <c r="F76" s="802"/>
      <c r="G76" s="802"/>
      <c r="H76" s="802"/>
      <c r="I76" s="802"/>
      <c r="J76" s="802"/>
      <c r="K76" s="802"/>
      <c r="L76" s="802"/>
      <c r="M76" s="802"/>
      <c r="N76" s="802"/>
      <c r="O76" s="802"/>
      <c r="P76" s="802"/>
      <c r="Q76" s="2108"/>
      <c r="R76" s="2108"/>
      <c r="S76" s="2108"/>
      <c r="T76" s="2108"/>
      <c r="U76" s="2108"/>
      <c r="V76" s="2108"/>
      <c r="W76" s="2108"/>
      <c r="X76" s="2108"/>
      <c r="Y76" s="2108"/>
      <c r="Z76" s="2108"/>
      <c r="AA76" s="2108"/>
      <c r="AB76" s="2108"/>
      <c r="AC76" s="2108"/>
      <c r="AD76" s="2108"/>
    </row>
    <row r="77" spans="1:30" ht="15.75" customHeight="1" x14ac:dyDescent="0.25">
      <c r="A77" s="800"/>
      <c r="B77" s="801"/>
      <c r="C77" s="802"/>
      <c r="D77" s="802"/>
      <c r="E77" s="802"/>
      <c r="F77" s="802"/>
      <c r="G77" s="802"/>
      <c r="H77" s="802"/>
      <c r="I77" s="802"/>
      <c r="J77" s="802"/>
      <c r="K77" s="802"/>
      <c r="L77" s="802"/>
      <c r="M77" s="802"/>
      <c r="N77" s="802"/>
      <c r="O77" s="802"/>
      <c r="P77" s="802"/>
      <c r="Q77" s="2108"/>
      <c r="R77" s="2108"/>
      <c r="S77" s="2108"/>
      <c r="T77" s="2108"/>
      <c r="U77" s="2108"/>
      <c r="V77" s="2108"/>
      <c r="W77" s="2108"/>
      <c r="X77" s="2108"/>
      <c r="Y77" s="2108"/>
      <c r="Z77" s="2108"/>
      <c r="AA77" s="2108"/>
      <c r="AB77" s="2108"/>
      <c r="AC77" s="2108"/>
      <c r="AD77" s="2108"/>
    </row>
    <row r="78" spans="1:30" ht="15.75" customHeight="1" x14ac:dyDescent="0.25">
      <c r="A78" s="800"/>
      <c r="B78" s="801"/>
      <c r="C78" s="802"/>
      <c r="D78" s="802"/>
      <c r="E78" s="802"/>
      <c r="F78" s="802"/>
      <c r="G78" s="802"/>
      <c r="H78" s="802"/>
      <c r="I78" s="802"/>
      <c r="J78" s="802"/>
      <c r="K78" s="802"/>
      <c r="L78" s="802"/>
      <c r="M78" s="802"/>
      <c r="N78" s="802"/>
      <c r="O78" s="802"/>
      <c r="P78" s="802"/>
      <c r="Q78" s="2108"/>
      <c r="R78" s="2108"/>
      <c r="S78" s="2108"/>
      <c r="T78" s="2108"/>
      <c r="U78" s="2108"/>
      <c r="V78" s="2108"/>
      <c r="W78" s="2108"/>
      <c r="X78" s="2108"/>
      <c r="Y78" s="2108"/>
      <c r="Z78" s="2108"/>
      <c r="AA78" s="2108"/>
      <c r="AB78" s="2108"/>
      <c r="AC78" s="2108"/>
      <c r="AD78" s="2108"/>
    </row>
    <row r="79" spans="1:30" ht="15" x14ac:dyDescent="0.25">
      <c r="A79" s="800"/>
      <c r="B79" s="801"/>
      <c r="C79" s="802"/>
      <c r="D79" s="802"/>
      <c r="E79" s="802"/>
      <c r="F79" s="802"/>
      <c r="G79" s="802"/>
      <c r="H79" s="802"/>
      <c r="I79" s="802"/>
      <c r="J79" s="802"/>
      <c r="K79" s="802"/>
      <c r="L79" s="802"/>
      <c r="M79" s="802"/>
      <c r="N79" s="802"/>
      <c r="O79" s="802"/>
      <c r="P79" s="802"/>
      <c r="Q79" s="1845" t="s">
        <v>3</v>
      </c>
      <c r="R79" s="1845" t="s">
        <v>4</v>
      </c>
      <c r="S79" s="2108"/>
      <c r="T79" s="2108"/>
      <c r="U79" s="2108"/>
      <c r="V79" s="2108"/>
      <c r="W79" s="2108"/>
      <c r="X79" s="2108"/>
      <c r="Y79" s="2108"/>
      <c r="Z79" s="2108"/>
      <c r="AA79" s="2108"/>
      <c r="AB79" s="2108"/>
      <c r="AC79" s="2108"/>
      <c r="AD79" s="2108"/>
    </row>
    <row r="80" spans="1:30" ht="15" x14ac:dyDescent="0.25">
      <c r="A80" s="800"/>
      <c r="B80" s="801"/>
      <c r="C80" s="802"/>
      <c r="D80" s="802"/>
      <c r="E80" s="802"/>
      <c r="F80" s="802"/>
      <c r="G80" s="802"/>
      <c r="H80" s="802"/>
      <c r="I80" s="802"/>
      <c r="J80" s="802"/>
      <c r="K80" s="802"/>
      <c r="L80" s="802"/>
      <c r="M80" s="802"/>
      <c r="N80" s="802"/>
      <c r="O80" s="802"/>
      <c r="P80" s="802"/>
      <c r="Q80" s="1845" t="s">
        <v>5</v>
      </c>
      <c r="R80" s="1845" t="s">
        <v>6</v>
      </c>
    </row>
    <row r="81" spans="1:30" ht="15" x14ac:dyDescent="0.25">
      <c r="A81" s="800"/>
      <c r="B81" s="801"/>
      <c r="C81" s="802"/>
      <c r="D81" s="802"/>
      <c r="E81" s="802"/>
      <c r="F81" s="802"/>
      <c r="G81" s="802"/>
      <c r="H81" s="802"/>
      <c r="I81" s="802"/>
      <c r="J81" s="802"/>
      <c r="K81" s="802"/>
      <c r="L81" s="802"/>
      <c r="M81" s="802"/>
      <c r="N81" s="802"/>
      <c r="O81" s="802"/>
      <c r="P81" s="802"/>
      <c r="Q81" s="1845" t="s">
        <v>1337</v>
      </c>
      <c r="R81" s="1845" t="s">
        <v>1337</v>
      </c>
    </row>
    <row r="82" spans="1:30" ht="15" x14ac:dyDescent="0.25">
      <c r="A82" s="800"/>
      <c r="B82" s="801"/>
      <c r="C82" s="802"/>
      <c r="D82" s="802"/>
      <c r="E82" s="802"/>
      <c r="F82" s="802"/>
      <c r="G82" s="802"/>
      <c r="H82" s="802"/>
      <c r="I82" s="802"/>
      <c r="J82" s="802"/>
      <c r="K82" s="802"/>
      <c r="L82" s="802"/>
      <c r="M82" s="802"/>
      <c r="N82" s="802"/>
      <c r="O82" s="802"/>
      <c r="P82" s="802"/>
      <c r="Q82" s="1845" t="s">
        <v>7</v>
      </c>
      <c r="R82" s="1845" t="s">
        <v>8</v>
      </c>
    </row>
    <row r="83" spans="1:30" ht="15.75" customHeight="1" x14ac:dyDescent="0.25">
      <c r="A83" s="800"/>
      <c r="B83" s="801"/>
      <c r="C83" s="802"/>
      <c r="D83" s="802"/>
      <c r="E83" s="802"/>
      <c r="F83" s="802"/>
      <c r="G83" s="802"/>
      <c r="H83" s="802"/>
      <c r="I83" s="802"/>
      <c r="J83" s="802"/>
      <c r="K83" s="802"/>
      <c r="L83" s="802"/>
      <c r="M83" s="802"/>
      <c r="N83" s="802"/>
      <c r="O83" s="802"/>
      <c r="P83" s="802"/>
    </row>
    <row r="84" spans="1:30" ht="15" x14ac:dyDescent="0.25">
      <c r="A84" s="800"/>
      <c r="B84" s="801"/>
      <c r="C84" s="802"/>
      <c r="D84" s="802"/>
      <c r="E84" s="802"/>
      <c r="F84" s="802"/>
      <c r="G84" s="802"/>
      <c r="H84" s="802"/>
      <c r="I84" s="802"/>
      <c r="J84" s="802"/>
      <c r="K84" s="802"/>
      <c r="L84" s="802"/>
      <c r="M84" s="802"/>
      <c r="N84" s="802"/>
      <c r="O84" s="802"/>
      <c r="P84" s="802"/>
      <c r="Q84" s="1845" t="s">
        <v>1294</v>
      </c>
      <c r="R84" s="1845" t="s">
        <v>402</v>
      </c>
    </row>
    <row r="85" spans="1:30" ht="15" x14ac:dyDescent="0.25">
      <c r="A85" s="800"/>
      <c r="B85" s="801"/>
      <c r="C85" s="802"/>
      <c r="D85" s="802"/>
      <c r="E85" s="802"/>
      <c r="F85" s="802"/>
      <c r="G85" s="802"/>
      <c r="H85" s="802"/>
      <c r="I85" s="802"/>
      <c r="J85" s="802"/>
      <c r="K85" s="802"/>
      <c r="L85" s="802"/>
      <c r="M85" s="802"/>
      <c r="N85" s="802"/>
      <c r="O85" s="802"/>
      <c r="P85" s="802"/>
      <c r="Q85" s="1845" t="s">
        <v>417</v>
      </c>
      <c r="R85" s="1845" t="s">
        <v>983</v>
      </c>
      <c r="S85" s="1845" t="s">
        <v>984</v>
      </c>
      <c r="T85" s="1845" t="s">
        <v>1535</v>
      </c>
      <c r="U85" s="1845" t="s">
        <v>1536</v>
      </c>
      <c r="V85" s="1845" t="s">
        <v>1537</v>
      </c>
      <c r="W85" s="1845" t="s">
        <v>1538</v>
      </c>
      <c r="X85" s="1845" t="s">
        <v>1539</v>
      </c>
      <c r="Y85" s="1845" t="s">
        <v>1540</v>
      </c>
      <c r="Z85" s="1845" t="s">
        <v>1541</v>
      </c>
      <c r="AA85" s="1845" t="s">
        <v>1542</v>
      </c>
      <c r="AB85" s="1845" t="s">
        <v>1543</v>
      </c>
      <c r="AC85" s="1845" t="s">
        <v>1544</v>
      </c>
      <c r="AD85" s="1845" t="s">
        <v>198</v>
      </c>
    </row>
    <row r="86" spans="1:30" ht="15" x14ac:dyDescent="0.25">
      <c r="A86" s="800"/>
      <c r="B86" s="801"/>
      <c r="C86" s="802"/>
      <c r="D86" s="802"/>
      <c r="E86" s="802"/>
      <c r="F86" s="802"/>
      <c r="G86" s="802"/>
      <c r="H86" s="802"/>
      <c r="I86" s="802"/>
      <c r="J86" s="802"/>
      <c r="K86" s="802"/>
      <c r="L86" s="802"/>
      <c r="M86" s="802"/>
      <c r="N86" s="802"/>
      <c r="O86" s="802"/>
      <c r="P86" s="802"/>
      <c r="Q86" s="1845" t="s">
        <v>1358</v>
      </c>
      <c r="R86" s="1845">
        <v>222.657251</v>
      </c>
      <c r="S86" s="1845">
        <v>233.49318399999999</v>
      </c>
      <c r="T86" s="1845">
        <v>276.98206600000003</v>
      </c>
      <c r="U86" s="1845">
        <v>277.86882499999996</v>
      </c>
      <c r="V86" s="1845">
        <v>368.52998999999994</v>
      </c>
      <c r="W86" s="1845">
        <v>277.64787800000005</v>
      </c>
      <c r="X86" s="1845">
        <v>353.13365399999986</v>
      </c>
      <c r="Y86" s="1845">
        <v>412.42563500000006</v>
      </c>
      <c r="Z86" s="1845">
        <v>387.59976700000004</v>
      </c>
      <c r="AA86" s="1845">
        <v>369.18140600000009</v>
      </c>
      <c r="AB86" s="1845">
        <v>311.237953</v>
      </c>
      <c r="AC86" s="1845">
        <v>373.97468500000008</v>
      </c>
      <c r="AD86" s="1845">
        <v>3864.7322940000004</v>
      </c>
    </row>
    <row r="87" spans="1:30" ht="15" x14ac:dyDescent="0.25">
      <c r="A87" s="800"/>
      <c r="B87" s="801"/>
      <c r="C87" s="802"/>
      <c r="D87" s="802"/>
      <c r="E87" s="802"/>
      <c r="F87" s="802"/>
      <c r="G87" s="802"/>
      <c r="H87" s="802"/>
      <c r="I87" s="802"/>
      <c r="J87" s="802"/>
      <c r="K87" s="802"/>
      <c r="L87" s="802"/>
      <c r="M87" s="802"/>
      <c r="N87" s="802"/>
      <c r="O87" s="802"/>
      <c r="P87" s="802"/>
      <c r="Q87" s="1845" t="s">
        <v>1343</v>
      </c>
      <c r="R87" s="1845">
        <v>286.60133300000007</v>
      </c>
      <c r="S87" s="1845">
        <v>267.86500799999999</v>
      </c>
      <c r="T87" s="1845">
        <v>284.20678200000003</v>
      </c>
      <c r="U87" s="1845">
        <v>266.86853899999988</v>
      </c>
      <c r="V87" s="1845">
        <v>220.15524499999998</v>
      </c>
      <c r="W87" s="1845">
        <v>156.65821699999998</v>
      </c>
      <c r="X87" s="1845">
        <v>140.286946</v>
      </c>
      <c r="Y87" s="1845">
        <v>127.60888899999999</v>
      </c>
      <c r="Z87" s="1845">
        <v>116.685694</v>
      </c>
      <c r="AA87" s="1845">
        <v>136.01670899999999</v>
      </c>
      <c r="AB87" s="1845">
        <v>187.81664200000003</v>
      </c>
      <c r="AC87" s="1845">
        <v>247.94179599999995</v>
      </c>
      <c r="AD87" s="1845">
        <v>2438.7118</v>
      </c>
    </row>
    <row r="88" spans="1:30" ht="15" x14ac:dyDescent="0.25">
      <c r="A88" s="800"/>
      <c r="B88" s="801"/>
      <c r="C88" s="802"/>
      <c r="D88" s="802"/>
      <c r="E88" s="802"/>
      <c r="F88" s="802"/>
      <c r="G88" s="802"/>
      <c r="H88" s="802"/>
      <c r="I88" s="802"/>
      <c r="J88" s="802"/>
      <c r="K88" s="802"/>
      <c r="L88" s="802"/>
      <c r="M88" s="802"/>
      <c r="N88" s="802"/>
      <c r="O88" s="802"/>
      <c r="P88" s="802"/>
      <c r="Q88" s="1845" t="s">
        <v>1355</v>
      </c>
      <c r="R88" s="1845">
        <v>120.521755</v>
      </c>
      <c r="S88" s="1845">
        <v>84.796132</v>
      </c>
      <c r="T88" s="1845">
        <v>113.15757400000003</v>
      </c>
      <c r="U88" s="1845">
        <v>106.71480700000002</v>
      </c>
      <c r="V88" s="1845">
        <v>84.88221200000001</v>
      </c>
      <c r="W88" s="1845">
        <v>76.620301000000012</v>
      </c>
      <c r="X88" s="1845">
        <v>92.464234000000005</v>
      </c>
      <c r="Y88" s="1845">
        <v>111.51899400000003</v>
      </c>
      <c r="Z88" s="1845">
        <v>123.64938700000002</v>
      </c>
      <c r="AA88" s="1845">
        <v>136.02306699999997</v>
      </c>
      <c r="AB88" s="1845">
        <v>129.10897600000001</v>
      </c>
      <c r="AC88" s="1845">
        <v>136.15517499999999</v>
      </c>
      <c r="AD88" s="1845">
        <v>1315.6126140000001</v>
      </c>
    </row>
    <row r="89" spans="1:30" ht="15" x14ac:dyDescent="0.25">
      <c r="A89" s="800"/>
      <c r="B89" s="801"/>
      <c r="C89" s="802"/>
      <c r="D89" s="802"/>
      <c r="E89" s="802"/>
      <c r="F89" s="802"/>
      <c r="G89" s="802"/>
      <c r="H89" s="802"/>
      <c r="I89" s="802"/>
      <c r="J89" s="802"/>
      <c r="K89" s="802"/>
      <c r="L89" s="802"/>
      <c r="M89" s="802"/>
      <c r="N89" s="802"/>
      <c r="O89" s="802"/>
      <c r="P89" s="802"/>
      <c r="Q89" s="1845" t="s">
        <v>1351</v>
      </c>
      <c r="R89" s="1845">
        <v>19.873607</v>
      </c>
      <c r="S89" s="1845">
        <v>16.573740999999998</v>
      </c>
      <c r="T89" s="1845">
        <v>11.053815999999999</v>
      </c>
      <c r="U89" s="1845">
        <v>22.553792999999999</v>
      </c>
      <c r="V89" s="1845">
        <v>18.748835999999997</v>
      </c>
      <c r="W89" s="1845">
        <v>19.797519000000001</v>
      </c>
      <c r="X89" s="1845">
        <v>22.867175</v>
      </c>
      <c r="Y89" s="1845">
        <v>35.525416999999997</v>
      </c>
      <c r="Z89" s="1845">
        <v>34.696666999999998</v>
      </c>
      <c r="AA89" s="1845">
        <v>36.484179999999995</v>
      </c>
      <c r="AB89" s="1845">
        <v>33.476244999999999</v>
      </c>
      <c r="AC89" s="1845">
        <v>30.720612999999997</v>
      </c>
      <c r="AD89" s="1845">
        <v>302.37160900000003</v>
      </c>
    </row>
    <row r="90" spans="1:30" ht="15" x14ac:dyDescent="0.25">
      <c r="A90" s="800"/>
      <c r="B90" s="801"/>
      <c r="C90" s="802"/>
      <c r="D90" s="802"/>
      <c r="E90" s="802"/>
      <c r="F90" s="802"/>
      <c r="G90" s="802"/>
      <c r="H90" s="802"/>
      <c r="I90" s="802"/>
      <c r="J90" s="802"/>
      <c r="K90" s="802"/>
      <c r="L90" s="802"/>
      <c r="M90" s="802"/>
      <c r="N90" s="802"/>
      <c r="O90" s="802"/>
      <c r="P90" s="802"/>
      <c r="Q90" s="1845" t="s">
        <v>1352</v>
      </c>
      <c r="R90" s="1845">
        <v>7.3107799999999994</v>
      </c>
      <c r="S90" s="1845">
        <v>7.2732199999999994</v>
      </c>
      <c r="T90" s="1845">
        <v>7.007002</v>
      </c>
      <c r="U90" s="1845">
        <v>4.2352670000000003</v>
      </c>
      <c r="V90" s="1845">
        <v>4.6652170000000002</v>
      </c>
      <c r="W90" s="1845">
        <v>6.931597</v>
      </c>
      <c r="X90" s="1845">
        <v>5.9420289999999998</v>
      </c>
      <c r="Y90" s="1845">
        <v>5.2529279999999998</v>
      </c>
      <c r="Z90" s="1845">
        <v>5.5201709999999995</v>
      </c>
      <c r="AA90" s="1845">
        <v>4.6689369999999997</v>
      </c>
      <c r="AB90" s="1845">
        <v>6.1002650000000003</v>
      </c>
      <c r="AC90" s="1845">
        <v>7.5101790000000008</v>
      </c>
      <c r="AD90" s="1845">
        <v>72.417591999999985</v>
      </c>
    </row>
    <row r="91" spans="1:30" ht="15.75" customHeight="1" x14ac:dyDescent="0.25">
      <c r="A91" s="800"/>
      <c r="B91" s="801"/>
      <c r="C91" s="802"/>
      <c r="D91" s="802"/>
      <c r="E91" s="802"/>
      <c r="F91" s="802"/>
      <c r="G91" s="802"/>
      <c r="H91" s="802"/>
      <c r="I91" s="802"/>
      <c r="J91" s="802"/>
      <c r="K91" s="802"/>
      <c r="L91" s="802"/>
      <c r="M91" s="802"/>
      <c r="N91" s="802"/>
      <c r="O91" s="802"/>
      <c r="P91" s="802"/>
      <c r="Q91" s="1845" t="s">
        <v>198</v>
      </c>
      <c r="R91" s="1845">
        <v>656.96472600000004</v>
      </c>
      <c r="S91" s="1845">
        <v>610.00128499999994</v>
      </c>
      <c r="T91" s="1845">
        <v>692.40724</v>
      </c>
      <c r="U91" s="1845">
        <v>678.24123099999986</v>
      </c>
      <c r="V91" s="1845">
        <v>696.98149999999987</v>
      </c>
      <c r="W91" s="1845">
        <v>537.65551200000004</v>
      </c>
      <c r="X91" s="1845">
        <v>614.69403799999986</v>
      </c>
      <c r="Y91" s="1845">
        <v>692.33186300000011</v>
      </c>
      <c r="Z91" s="1845">
        <v>668.15168600000004</v>
      </c>
      <c r="AA91" s="1845">
        <v>682.37429900000006</v>
      </c>
      <c r="AB91" s="1845">
        <v>667.74008100000015</v>
      </c>
      <c r="AC91" s="1845">
        <v>796.30244800000003</v>
      </c>
      <c r="AD91" s="1845">
        <v>7993.8459090000006</v>
      </c>
    </row>
    <row r="92" spans="1:30" ht="15.75" customHeight="1" x14ac:dyDescent="0.25">
      <c r="A92" s="800"/>
      <c r="B92" s="801"/>
      <c r="C92" s="802"/>
      <c r="D92" s="802"/>
      <c r="E92" s="802"/>
      <c r="F92" s="802"/>
      <c r="G92" s="802"/>
      <c r="H92" s="802"/>
      <c r="I92" s="802"/>
      <c r="J92" s="802"/>
      <c r="K92" s="802"/>
      <c r="L92" s="802"/>
      <c r="M92" s="802"/>
      <c r="N92" s="802"/>
      <c r="O92" s="802"/>
      <c r="P92" s="802"/>
      <c r="R92" s="2003"/>
      <c r="S92" s="2003"/>
      <c r="T92" s="2003"/>
      <c r="U92" s="2003"/>
      <c r="V92" s="2003"/>
      <c r="W92" s="2003"/>
      <c r="X92" s="2003"/>
      <c r="Y92" s="2003"/>
      <c r="Z92" s="2003"/>
      <c r="AA92" s="2003"/>
      <c r="AB92" s="2003"/>
      <c r="AC92" s="2003"/>
      <c r="AD92" s="2003"/>
    </row>
    <row r="93" spans="1:30" ht="15.75" customHeight="1" x14ac:dyDescent="0.25">
      <c r="A93" s="800"/>
      <c r="B93" s="801"/>
      <c r="C93" s="802"/>
      <c r="D93" s="802"/>
      <c r="E93" s="802"/>
      <c r="F93" s="802"/>
      <c r="G93" s="802"/>
      <c r="H93" s="802"/>
      <c r="I93" s="802"/>
      <c r="J93" s="802"/>
      <c r="K93" s="802"/>
      <c r="L93" s="802"/>
      <c r="M93" s="802"/>
      <c r="N93" s="802"/>
      <c r="O93" s="802"/>
      <c r="P93" s="802"/>
      <c r="R93" s="2003"/>
      <c r="S93" s="2003"/>
      <c r="T93" s="2003"/>
      <c r="U93" s="2003"/>
      <c r="V93" s="2003"/>
      <c r="W93" s="2003"/>
      <c r="X93" s="2003"/>
      <c r="Y93" s="2003"/>
      <c r="Z93" s="2003"/>
      <c r="AA93" s="2003"/>
      <c r="AB93" s="2003"/>
      <c r="AC93" s="2003"/>
      <c r="AD93" s="2003"/>
    </row>
    <row r="94" spans="1:30" ht="15.75" customHeight="1" x14ac:dyDescent="0.25">
      <c r="A94" s="800"/>
      <c r="B94" s="801"/>
      <c r="C94" s="802"/>
      <c r="D94" s="802"/>
      <c r="E94" s="802"/>
      <c r="F94" s="802"/>
      <c r="G94" s="802"/>
      <c r="H94" s="802"/>
      <c r="I94" s="802"/>
      <c r="J94" s="802"/>
      <c r="K94" s="802"/>
      <c r="L94" s="802"/>
      <c r="M94" s="802"/>
      <c r="N94" s="802"/>
      <c r="O94" s="802"/>
      <c r="P94" s="802"/>
      <c r="R94" s="2003"/>
      <c r="S94" s="2003"/>
      <c r="T94" s="2003"/>
      <c r="U94" s="2003"/>
      <c r="V94" s="2003"/>
      <c r="W94" s="2003"/>
      <c r="X94" s="2003"/>
      <c r="Y94" s="2003"/>
      <c r="Z94" s="2003"/>
      <c r="AA94" s="2003"/>
      <c r="AB94" s="2003"/>
      <c r="AC94" s="2003"/>
      <c r="AD94" s="2003"/>
    </row>
    <row r="95" spans="1:30" ht="15.75" customHeight="1" x14ac:dyDescent="0.25">
      <c r="A95" s="800"/>
      <c r="B95" s="801"/>
      <c r="C95" s="802"/>
      <c r="D95" s="802"/>
      <c r="E95" s="802"/>
      <c r="F95" s="802"/>
      <c r="G95" s="802"/>
      <c r="H95" s="802"/>
      <c r="I95" s="802"/>
      <c r="J95" s="802"/>
      <c r="K95" s="802"/>
      <c r="L95" s="802"/>
      <c r="M95" s="802"/>
      <c r="N95" s="802"/>
      <c r="O95" s="802"/>
      <c r="P95" s="802"/>
      <c r="R95" s="2003"/>
      <c r="S95" s="2003"/>
      <c r="T95" s="2003"/>
      <c r="U95" s="2003"/>
      <c r="V95" s="2003"/>
      <c r="W95" s="2003"/>
      <c r="X95" s="2003"/>
      <c r="Y95" s="2003"/>
      <c r="Z95" s="2003"/>
      <c r="AA95" s="2003"/>
      <c r="AB95" s="2003"/>
      <c r="AC95" s="2003"/>
      <c r="AD95" s="2003"/>
    </row>
    <row r="96" spans="1:30" ht="15.75" customHeight="1" x14ac:dyDescent="0.25">
      <c r="A96" s="800"/>
      <c r="B96" s="801"/>
      <c r="C96" s="802"/>
      <c r="D96" s="802"/>
      <c r="E96" s="802"/>
      <c r="F96" s="802"/>
      <c r="G96" s="802"/>
      <c r="H96" s="802"/>
      <c r="I96" s="802"/>
      <c r="J96" s="802"/>
      <c r="K96" s="802"/>
      <c r="L96" s="802"/>
      <c r="M96" s="802"/>
      <c r="N96" s="802"/>
      <c r="O96" s="802"/>
      <c r="P96" s="802"/>
      <c r="R96" s="2003"/>
      <c r="S96" s="2003"/>
      <c r="T96" s="2003"/>
      <c r="U96" s="2003"/>
      <c r="V96" s="2003"/>
      <c r="W96" s="2003"/>
      <c r="X96" s="2003"/>
      <c r="Y96" s="2003"/>
      <c r="Z96" s="2003"/>
      <c r="AA96" s="2003"/>
      <c r="AB96" s="2003"/>
      <c r="AC96" s="2003"/>
      <c r="AD96" s="2003"/>
    </row>
    <row r="97" spans="1:30" ht="15.75" customHeight="1" x14ac:dyDescent="0.25">
      <c r="A97" s="800"/>
      <c r="B97" s="801"/>
      <c r="C97" s="802"/>
      <c r="D97" s="802"/>
      <c r="E97" s="802"/>
      <c r="F97" s="802"/>
      <c r="G97" s="802"/>
      <c r="H97" s="802"/>
      <c r="I97" s="802"/>
      <c r="J97" s="802"/>
      <c r="K97" s="802"/>
      <c r="L97" s="802"/>
      <c r="M97" s="802"/>
      <c r="N97" s="802"/>
      <c r="O97" s="802"/>
      <c r="P97" s="802"/>
    </row>
    <row r="98" spans="1:30" ht="15.75" customHeight="1" x14ac:dyDescent="0.25">
      <c r="A98" s="800"/>
      <c r="B98" s="801"/>
      <c r="C98" s="802"/>
      <c r="D98" s="802"/>
      <c r="E98" s="802"/>
      <c r="F98" s="802"/>
      <c r="G98" s="802"/>
      <c r="H98" s="802"/>
      <c r="I98" s="802"/>
      <c r="J98" s="802"/>
      <c r="K98" s="802"/>
      <c r="L98" s="802"/>
      <c r="M98" s="802"/>
      <c r="N98" s="802"/>
      <c r="O98" s="802"/>
      <c r="P98" s="802"/>
    </row>
    <row r="99" spans="1:30" ht="15.75" customHeight="1" x14ac:dyDescent="0.25">
      <c r="A99" s="800"/>
      <c r="B99" s="801"/>
      <c r="C99" s="802"/>
      <c r="D99" s="802"/>
      <c r="E99" s="802"/>
      <c r="F99" s="802"/>
      <c r="G99" s="802"/>
      <c r="H99" s="802"/>
      <c r="I99" s="802"/>
      <c r="J99" s="802"/>
      <c r="K99" s="802"/>
      <c r="L99" s="802"/>
      <c r="M99" s="802"/>
      <c r="N99" s="802"/>
      <c r="O99" s="802"/>
      <c r="P99" s="802"/>
      <c r="R99" s="2109" t="s">
        <v>1548</v>
      </c>
      <c r="S99" s="2109" t="s">
        <v>1549</v>
      </c>
      <c r="T99" s="2109" t="s">
        <v>1550</v>
      </c>
      <c r="U99" s="2109" t="s">
        <v>1551</v>
      </c>
      <c r="V99" s="2109" t="s">
        <v>1552</v>
      </c>
      <c r="W99" s="2109" t="s">
        <v>1553</v>
      </c>
      <c r="X99" s="2109" t="s">
        <v>1554</v>
      </c>
      <c r="Y99" s="2109" t="s">
        <v>1555</v>
      </c>
      <c r="Z99" s="2109" t="s">
        <v>1572</v>
      </c>
      <c r="AA99" s="2109" t="s">
        <v>1557</v>
      </c>
      <c r="AB99" s="2109" t="s">
        <v>1558</v>
      </c>
      <c r="AC99" s="2109" t="s">
        <v>1559</v>
      </c>
    </row>
    <row r="100" spans="1:30" ht="15.75" customHeight="1" x14ac:dyDescent="0.25">
      <c r="A100" s="800"/>
      <c r="B100" s="801"/>
      <c r="C100" s="802"/>
      <c r="D100" s="802"/>
      <c r="E100" s="802"/>
      <c r="F100" s="802"/>
      <c r="G100" s="802"/>
      <c r="H100" s="802"/>
      <c r="I100" s="802"/>
      <c r="J100" s="802"/>
      <c r="K100" s="802"/>
      <c r="L100" s="802"/>
      <c r="M100" s="802"/>
      <c r="N100" s="802"/>
      <c r="O100" s="802"/>
      <c r="P100" s="802"/>
      <c r="Q100" s="1845" t="s">
        <v>1447</v>
      </c>
      <c r="R100" s="2110">
        <v>222.657251</v>
      </c>
      <c r="S100" s="2110">
        <v>233.49318399999999</v>
      </c>
      <c r="T100" s="2110">
        <v>276.98206600000003</v>
      </c>
      <c r="U100" s="2110">
        <v>277.86882499999996</v>
      </c>
      <c r="V100" s="2110">
        <v>368.52998999999994</v>
      </c>
      <c r="W100" s="2110">
        <v>277.64787800000005</v>
      </c>
      <c r="X100" s="2110">
        <v>353.13365399999986</v>
      </c>
      <c r="Y100" s="2110">
        <v>412.42563500000006</v>
      </c>
      <c r="Z100" s="2110">
        <v>387.59976700000004</v>
      </c>
      <c r="AA100" s="2110">
        <v>369.18140600000009</v>
      </c>
      <c r="AB100" s="2110">
        <v>311.237953</v>
      </c>
      <c r="AC100" s="2110">
        <v>373.97468500000008</v>
      </c>
      <c r="AD100" s="2111">
        <v>3864.7322940000004</v>
      </c>
    </row>
    <row r="101" spans="1:30" ht="15.75" customHeight="1" x14ac:dyDescent="0.25">
      <c r="A101" s="800"/>
      <c r="B101" s="801"/>
      <c r="C101" s="802"/>
      <c r="D101" s="802"/>
      <c r="E101" s="802"/>
      <c r="F101" s="802"/>
      <c r="G101" s="802"/>
      <c r="H101" s="802"/>
      <c r="I101" s="802"/>
      <c r="J101" s="802"/>
      <c r="K101" s="802"/>
      <c r="L101" s="802"/>
      <c r="M101" s="802"/>
      <c r="N101" s="802"/>
      <c r="O101" s="802"/>
      <c r="P101" s="802"/>
      <c r="Q101" s="1845" t="s">
        <v>1573</v>
      </c>
      <c r="R101" s="2110">
        <v>286.60133300000007</v>
      </c>
      <c r="S101" s="2110">
        <v>267.86500799999999</v>
      </c>
      <c r="T101" s="2110">
        <v>284.20678200000003</v>
      </c>
      <c r="U101" s="2110">
        <v>266.86853899999988</v>
      </c>
      <c r="V101" s="2110">
        <v>220.15524499999998</v>
      </c>
      <c r="W101" s="2110">
        <v>156.65821699999998</v>
      </c>
      <c r="X101" s="2110">
        <v>140.286946</v>
      </c>
      <c r="Y101" s="2110">
        <v>127.60888899999999</v>
      </c>
      <c r="Z101" s="2110">
        <v>116.685694</v>
      </c>
      <c r="AA101" s="2110">
        <v>136.01670899999999</v>
      </c>
      <c r="AB101" s="2110">
        <v>187.81664200000003</v>
      </c>
      <c r="AC101" s="2110">
        <v>247.94179599999995</v>
      </c>
      <c r="AD101" s="2111">
        <v>2438.7118</v>
      </c>
    </row>
    <row r="102" spans="1:30" ht="15.75" customHeight="1" x14ac:dyDescent="0.25">
      <c r="A102" s="800"/>
      <c r="B102" s="801"/>
      <c r="C102" s="802"/>
      <c r="D102" s="802"/>
      <c r="E102" s="802"/>
      <c r="F102" s="802"/>
      <c r="G102" s="802"/>
      <c r="H102" s="802"/>
      <c r="I102" s="802"/>
      <c r="J102" s="802"/>
      <c r="K102" s="802"/>
      <c r="L102" s="802"/>
      <c r="M102" s="802"/>
      <c r="N102" s="802"/>
      <c r="O102" s="802"/>
      <c r="P102" s="802"/>
      <c r="Q102" s="1845" t="s">
        <v>409</v>
      </c>
      <c r="R102" s="2110">
        <v>120.521755</v>
      </c>
      <c r="S102" s="2110">
        <v>84.796132</v>
      </c>
      <c r="T102" s="2110">
        <v>113.15757400000003</v>
      </c>
      <c r="U102" s="2110">
        <v>106.71480700000002</v>
      </c>
      <c r="V102" s="2110">
        <v>84.88221200000001</v>
      </c>
      <c r="W102" s="2110">
        <v>76.620301000000012</v>
      </c>
      <c r="X102" s="2110">
        <v>92.464234000000005</v>
      </c>
      <c r="Y102" s="2110">
        <v>111.51899400000003</v>
      </c>
      <c r="Z102" s="2110">
        <v>123.64938700000002</v>
      </c>
      <c r="AA102" s="2110">
        <v>136.02306699999997</v>
      </c>
      <c r="AB102" s="2110">
        <v>129.10897600000001</v>
      </c>
      <c r="AC102" s="2110">
        <v>136.15517499999999</v>
      </c>
      <c r="AD102" s="2111">
        <v>1315.6126140000001</v>
      </c>
    </row>
    <row r="103" spans="1:30" ht="15.75" customHeight="1" x14ac:dyDescent="0.25">
      <c r="A103" s="807"/>
      <c r="B103" s="801"/>
      <c r="C103" s="802"/>
      <c r="D103" s="802"/>
      <c r="E103" s="802"/>
      <c r="F103" s="802"/>
      <c r="G103" s="802"/>
      <c r="H103" s="802"/>
      <c r="I103" s="802"/>
      <c r="J103" s="802"/>
      <c r="K103" s="802"/>
      <c r="L103" s="802"/>
      <c r="M103" s="802"/>
      <c r="N103" s="802"/>
      <c r="O103" s="802"/>
      <c r="P103" s="802"/>
      <c r="Q103" s="1845" t="s">
        <v>1574</v>
      </c>
      <c r="R103" s="2110">
        <v>27.184387000000001</v>
      </c>
      <c r="S103" s="2110">
        <v>23.846960999999997</v>
      </c>
      <c r="T103" s="2110">
        <v>18.060817999999998</v>
      </c>
      <c r="U103" s="2110">
        <v>26.789059999999999</v>
      </c>
      <c r="V103" s="2110">
        <v>23.414052999999996</v>
      </c>
      <c r="W103" s="2110">
        <v>26.729116000000001</v>
      </c>
      <c r="X103" s="2110">
        <v>28.809204000000001</v>
      </c>
      <c r="Y103" s="2110">
        <v>40.778344999999995</v>
      </c>
      <c r="Z103" s="2110">
        <v>40.216837999999996</v>
      </c>
      <c r="AA103" s="2110">
        <v>41.153116999999995</v>
      </c>
      <c r="AB103" s="2110">
        <v>39.576509999999999</v>
      </c>
      <c r="AC103" s="2110">
        <v>38.230791999999994</v>
      </c>
      <c r="AD103" s="2111">
        <v>374.78920099999999</v>
      </c>
    </row>
    <row r="104" spans="1:30" ht="15.75" customHeight="1" x14ac:dyDescent="0.25">
      <c r="A104" s="800"/>
      <c r="B104" s="801"/>
      <c r="C104" s="802"/>
      <c r="D104" s="802"/>
      <c r="E104" s="802"/>
      <c r="F104" s="802"/>
      <c r="G104" s="802"/>
      <c r="H104" s="802"/>
      <c r="I104" s="802"/>
      <c r="J104" s="802"/>
      <c r="K104" s="802"/>
      <c r="L104" s="802"/>
      <c r="M104" s="802"/>
      <c r="N104" s="802"/>
      <c r="O104" s="802"/>
      <c r="P104" s="802"/>
      <c r="R104" s="2112">
        <v>656.96472600000004</v>
      </c>
      <c r="S104" s="2112">
        <v>610.00128499999994</v>
      </c>
      <c r="T104" s="2112">
        <v>692.40724000000012</v>
      </c>
      <c r="U104" s="2112">
        <v>678.24123099999986</v>
      </c>
      <c r="V104" s="2112">
        <v>696.98149999999987</v>
      </c>
      <c r="W104" s="2112">
        <v>537.65551200000004</v>
      </c>
      <c r="X104" s="2112">
        <v>614.69403799999986</v>
      </c>
      <c r="Y104" s="2112">
        <v>692.331863</v>
      </c>
      <c r="Z104" s="2112">
        <v>668.15168600000015</v>
      </c>
      <c r="AA104" s="2112">
        <v>682.37429899999995</v>
      </c>
      <c r="AB104" s="2112">
        <v>667.74008100000003</v>
      </c>
      <c r="AC104" s="2112">
        <v>796.30244799999991</v>
      </c>
      <c r="AD104" s="2111">
        <v>7993.8459089999997</v>
      </c>
    </row>
    <row r="105" spans="1:30" ht="15.75" customHeight="1" x14ac:dyDescent="0.25">
      <c r="A105" s="800"/>
      <c r="B105" s="801"/>
      <c r="C105" s="802"/>
      <c r="D105" s="802"/>
      <c r="E105" s="802"/>
      <c r="F105" s="802"/>
      <c r="G105" s="802"/>
      <c r="H105" s="802"/>
      <c r="I105" s="802"/>
      <c r="J105" s="802"/>
      <c r="K105" s="802"/>
      <c r="L105" s="802"/>
      <c r="M105" s="802"/>
      <c r="N105" s="802"/>
      <c r="O105" s="802"/>
      <c r="P105" s="802"/>
      <c r="R105" s="2108"/>
      <c r="S105" s="2108"/>
      <c r="T105" s="2108"/>
      <c r="U105" s="2108"/>
      <c r="V105" s="2108"/>
      <c r="W105" s="2108"/>
      <c r="X105" s="2108"/>
      <c r="Y105" s="2108"/>
      <c r="Z105" s="2108"/>
      <c r="AA105" s="2108"/>
      <c r="AB105" s="2108"/>
      <c r="AC105" s="2108"/>
      <c r="AD105" s="2108"/>
    </row>
  </sheetData>
  <printOptions horizontalCentered="1"/>
  <pageMargins left="0.78740157480314965" right="0.59055118110236215" top="0.59055118110236215" bottom="0.59055118110236215" header="0" footer="0"/>
  <pageSetup paperSize="9" scale="67" fitToHeight="2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5968-F7EE-4A44-8592-9C6EB404B0F2}">
  <sheetPr codeName="Hoja30">
    <pageSetUpPr fitToPage="1"/>
  </sheetPr>
  <dimension ref="A1:AH381"/>
  <sheetViews>
    <sheetView view="pageBreakPreview" zoomScale="80" zoomScaleNormal="90" zoomScaleSheetLayoutView="80" workbookViewId="0">
      <selection activeCell="R340" sqref="R1:AH1048576"/>
    </sheetView>
  </sheetViews>
  <sheetFormatPr baseColWidth="10" defaultRowHeight="16.5" x14ac:dyDescent="0.3"/>
  <cols>
    <col min="1" max="1" width="2" style="37" customWidth="1"/>
    <col min="2" max="2" width="6.7109375" style="37" customWidth="1"/>
    <col min="3" max="3" width="57.7109375" style="37" customWidth="1"/>
    <col min="4" max="4" width="18" style="37" customWidth="1"/>
    <col min="5" max="16" width="15" style="37" customWidth="1"/>
    <col min="17" max="17" width="21" style="37" customWidth="1"/>
    <col min="18" max="18" width="7.85546875" style="1785" customWidth="1"/>
    <col min="19" max="19" width="22" style="1785" customWidth="1"/>
    <col min="20" max="20" width="15.42578125" style="1785" bestFit="1" customWidth="1"/>
    <col min="21" max="32" width="14.140625" style="1785" bestFit="1" customWidth="1"/>
    <col min="33" max="33" width="14.7109375" style="1785" bestFit="1" customWidth="1"/>
    <col min="34" max="34" width="13.28515625" style="1785" bestFit="1" customWidth="1"/>
    <col min="35" max="16384" width="11.42578125" style="37"/>
  </cols>
  <sheetData>
    <row r="1" spans="1:34" s="460" customFormat="1" ht="20.25" x14ac:dyDescent="0.3">
      <c r="A1" s="808" t="s">
        <v>1575</v>
      </c>
      <c r="B1" s="809"/>
      <c r="D1" s="758"/>
      <c r="E1" s="758"/>
      <c r="F1" s="758"/>
      <c r="G1" s="758"/>
      <c r="H1" s="758"/>
      <c r="I1" s="758"/>
      <c r="J1" s="758"/>
      <c r="K1" s="758"/>
      <c r="L1" s="758"/>
      <c r="M1" s="758"/>
      <c r="N1" s="758"/>
      <c r="O1" s="758"/>
      <c r="P1" s="758"/>
      <c r="Q1" s="758"/>
      <c r="R1" s="2106"/>
      <c r="S1" s="1785" t="s">
        <v>394</v>
      </c>
      <c r="T1" s="1785" t="s">
        <v>395</v>
      </c>
      <c r="U1" s="1785"/>
      <c r="V1" s="1785"/>
      <c r="W1" s="1785"/>
      <c r="X1" s="1951"/>
      <c r="Y1" s="1951"/>
      <c r="Z1" s="2100"/>
      <c r="AA1" s="2100"/>
      <c r="AB1" s="2100"/>
      <c r="AC1" s="2090"/>
      <c r="AD1" s="2090"/>
      <c r="AE1" s="2090"/>
      <c r="AF1" s="2090"/>
      <c r="AG1" s="2106"/>
      <c r="AH1" s="1951"/>
    </row>
    <row r="2" spans="1:34" s="460" customFormat="1" ht="21" thickBot="1" x14ac:dyDescent="0.35">
      <c r="B2" s="810"/>
      <c r="D2" s="758"/>
      <c r="E2" s="758"/>
      <c r="F2" s="758"/>
      <c r="G2" s="758"/>
      <c r="H2" s="758"/>
      <c r="I2" s="758"/>
      <c r="J2" s="758"/>
      <c r="K2" s="758"/>
      <c r="L2" s="758"/>
      <c r="M2" s="758"/>
      <c r="N2" s="758"/>
      <c r="O2" s="758"/>
      <c r="P2" s="758"/>
      <c r="Q2" s="758"/>
      <c r="R2" s="2106"/>
      <c r="S2" s="1785" t="s">
        <v>3</v>
      </c>
      <c r="T2" s="1785" t="s">
        <v>4</v>
      </c>
      <c r="U2" s="1785"/>
      <c r="V2" s="1785"/>
      <c r="W2" s="1785"/>
      <c r="X2" s="1785"/>
      <c r="Y2" s="1785"/>
      <c r="Z2" s="1785"/>
      <c r="AA2" s="1785"/>
      <c r="AB2" s="1785"/>
      <c r="AC2" s="1785"/>
      <c r="AD2" s="1785"/>
      <c r="AE2" s="1785"/>
      <c r="AF2" s="1785"/>
      <c r="AG2" s="1785"/>
      <c r="AH2" s="1951"/>
    </row>
    <row r="3" spans="1:34" s="496" customFormat="1" ht="36" customHeight="1" thickBot="1" x14ac:dyDescent="0.35">
      <c r="A3" s="811"/>
      <c r="B3" s="812" t="s">
        <v>9</v>
      </c>
      <c r="C3" s="813" t="s">
        <v>1576</v>
      </c>
      <c r="D3" s="813" t="s">
        <v>1444</v>
      </c>
      <c r="E3" s="813" t="s">
        <v>1408</v>
      </c>
      <c r="F3" s="814" t="s">
        <v>1526</v>
      </c>
      <c r="G3" s="813" t="s">
        <v>1527</v>
      </c>
      <c r="H3" s="814" t="s">
        <v>1528</v>
      </c>
      <c r="I3" s="813" t="s">
        <v>1529</v>
      </c>
      <c r="J3" s="814" t="s">
        <v>1530</v>
      </c>
      <c r="K3" s="813" t="s">
        <v>1434</v>
      </c>
      <c r="L3" s="814" t="s">
        <v>1531</v>
      </c>
      <c r="M3" s="813" t="s">
        <v>1532</v>
      </c>
      <c r="N3" s="814" t="s">
        <v>1533</v>
      </c>
      <c r="O3" s="813" t="s">
        <v>1435</v>
      </c>
      <c r="P3" s="814" t="s">
        <v>1534</v>
      </c>
      <c r="Q3" s="815" t="s">
        <v>1385</v>
      </c>
      <c r="R3" s="2113"/>
      <c r="S3" s="1785" t="s">
        <v>5</v>
      </c>
      <c r="T3" s="1785" t="s">
        <v>203</v>
      </c>
      <c r="U3" s="1785"/>
      <c r="V3" s="1785"/>
      <c r="W3" s="1785"/>
      <c r="X3" s="1785"/>
      <c r="Y3" s="1785"/>
      <c r="Z3" s="1785"/>
      <c r="AA3" s="1785"/>
      <c r="AB3" s="1785"/>
      <c r="AC3" s="1785"/>
      <c r="AD3" s="1785"/>
      <c r="AE3" s="1785"/>
      <c r="AF3" s="1785"/>
      <c r="AG3" s="1785"/>
      <c r="AH3" s="2114"/>
    </row>
    <row r="4" spans="1:34" s="822" customFormat="1" ht="21" customHeight="1" x14ac:dyDescent="0.3">
      <c r="A4" s="816"/>
      <c r="B4" s="1756">
        <v>1</v>
      </c>
      <c r="C4" s="817" t="str">
        <f t="shared" ref="C4:P19" si="0">+IF(S8="","",S8)</f>
        <v>Agroindustrial Laredo S.A.A.</v>
      </c>
      <c r="D4" s="818" t="str">
        <f t="shared" si="0"/>
        <v>Hidráulico</v>
      </c>
      <c r="E4" s="819" t="str">
        <f>+IF(U8="","",U8)</f>
        <v/>
      </c>
      <c r="F4" s="819" t="str">
        <f t="shared" ref="F4:P4" si="1">+IF(V8="","",V8)</f>
        <v/>
      </c>
      <c r="G4" s="819" t="str">
        <f t="shared" si="1"/>
        <v/>
      </c>
      <c r="H4" s="819" t="str">
        <f t="shared" si="1"/>
        <v/>
      </c>
      <c r="I4" s="819" t="str">
        <f t="shared" si="1"/>
        <v/>
      </c>
      <c r="J4" s="819" t="str">
        <f t="shared" si="1"/>
        <v/>
      </c>
      <c r="K4" s="819" t="str">
        <f t="shared" si="1"/>
        <v/>
      </c>
      <c r="L4" s="819" t="str">
        <f t="shared" si="1"/>
        <v/>
      </c>
      <c r="M4" s="819" t="str">
        <f t="shared" si="1"/>
        <v/>
      </c>
      <c r="N4" s="819" t="str">
        <f t="shared" si="1"/>
        <v/>
      </c>
      <c r="O4" s="819" t="str">
        <f t="shared" si="1"/>
        <v/>
      </c>
      <c r="P4" s="820" t="str">
        <f t="shared" si="1"/>
        <v/>
      </c>
      <c r="Q4" s="821">
        <f t="shared" ref="Q4:Q67" si="2">+SUM(E4:P4)</f>
        <v>0</v>
      </c>
      <c r="R4" s="2115"/>
      <c r="S4" s="1785" t="s">
        <v>7</v>
      </c>
      <c r="T4" s="1785" t="s">
        <v>8</v>
      </c>
      <c r="U4" s="1785"/>
      <c r="V4" s="1785"/>
      <c r="W4" s="1785"/>
      <c r="X4" s="1785"/>
      <c r="Y4" s="1785"/>
      <c r="Z4" s="1785"/>
      <c r="AA4" s="1785"/>
      <c r="AB4" s="1785"/>
      <c r="AC4" s="1785"/>
      <c r="AD4" s="1785"/>
      <c r="AE4" s="1785"/>
      <c r="AF4" s="1785"/>
      <c r="AG4" s="1785"/>
      <c r="AH4" s="2116"/>
    </row>
    <row r="5" spans="1:34" s="822" customFormat="1" ht="21" customHeight="1" x14ac:dyDescent="0.3">
      <c r="A5" s="816"/>
      <c r="B5" s="1745"/>
      <c r="C5" s="822" t="str">
        <f t="shared" si="0"/>
        <v/>
      </c>
      <c r="D5" s="818" t="str">
        <f t="shared" si="0"/>
        <v>Térmico</v>
      </c>
      <c r="E5" s="819">
        <f t="shared" si="0"/>
        <v>2.6827289999999997</v>
      </c>
      <c r="F5" s="819">
        <f t="shared" si="0"/>
        <v>2.801507</v>
      </c>
      <c r="G5" s="819">
        <f t="shared" si="0"/>
        <v>2.7170640000000001</v>
      </c>
      <c r="H5" s="819">
        <f t="shared" si="0"/>
        <v>2.7690099999999997</v>
      </c>
      <c r="I5" s="819">
        <f t="shared" si="0"/>
        <v>3.2212990000000001</v>
      </c>
      <c r="J5" s="819">
        <f t="shared" si="0"/>
        <v>3.3421449999999999</v>
      </c>
      <c r="K5" s="819">
        <f t="shared" si="0"/>
        <v>2.9264469999999996</v>
      </c>
      <c r="L5" s="819">
        <f t="shared" si="0"/>
        <v>2.9662399999999995</v>
      </c>
      <c r="M5" s="819">
        <f t="shared" si="0"/>
        <v>2.9267399999999997</v>
      </c>
      <c r="N5" s="819">
        <f t="shared" si="0"/>
        <v>3.3692929999999999</v>
      </c>
      <c r="O5" s="819">
        <f t="shared" si="0"/>
        <v>3.2799320000000001</v>
      </c>
      <c r="P5" s="820">
        <f t="shared" si="0"/>
        <v>3.3639939999999999</v>
      </c>
      <c r="Q5" s="821">
        <f t="shared" si="2"/>
        <v>36.366399999999992</v>
      </c>
      <c r="R5" s="2115"/>
      <c r="S5" s="1785"/>
      <c r="T5" s="1785"/>
      <c r="U5" s="1785"/>
      <c r="V5" s="1785"/>
      <c r="W5" s="1785"/>
      <c r="X5" s="1785"/>
      <c r="Y5" s="1785"/>
      <c r="Z5" s="1785"/>
      <c r="AA5" s="1785"/>
      <c r="AB5" s="1785"/>
      <c r="AC5" s="1785"/>
      <c r="AD5" s="1785"/>
      <c r="AE5" s="1785"/>
      <c r="AF5" s="1785"/>
      <c r="AG5" s="1785"/>
      <c r="AH5" s="2116"/>
    </row>
    <row r="6" spans="1:34" s="822" customFormat="1" ht="21" customHeight="1" x14ac:dyDescent="0.25">
      <c r="A6" s="816"/>
      <c r="B6" s="1745"/>
      <c r="C6" s="817" t="str">
        <f t="shared" si="0"/>
        <v/>
      </c>
      <c r="D6" s="818" t="str">
        <f t="shared" si="0"/>
        <v>Solar</v>
      </c>
      <c r="E6" s="819" t="str">
        <f t="shared" si="0"/>
        <v/>
      </c>
      <c r="F6" s="819" t="str">
        <f t="shared" si="0"/>
        <v/>
      </c>
      <c r="G6" s="819" t="str">
        <f t="shared" si="0"/>
        <v/>
      </c>
      <c r="H6" s="819" t="str">
        <f t="shared" si="0"/>
        <v/>
      </c>
      <c r="I6" s="819" t="str">
        <f t="shared" si="0"/>
        <v/>
      </c>
      <c r="J6" s="819" t="str">
        <f t="shared" si="0"/>
        <v/>
      </c>
      <c r="K6" s="819" t="str">
        <f t="shared" si="0"/>
        <v/>
      </c>
      <c r="L6" s="819" t="str">
        <f t="shared" si="0"/>
        <v/>
      </c>
      <c r="M6" s="819" t="str">
        <f t="shared" si="0"/>
        <v/>
      </c>
      <c r="N6" s="819" t="str">
        <f t="shared" si="0"/>
        <v/>
      </c>
      <c r="O6" s="819" t="str">
        <f t="shared" si="0"/>
        <v/>
      </c>
      <c r="P6" s="820" t="str">
        <f t="shared" si="0"/>
        <v/>
      </c>
      <c r="Q6" s="821">
        <f t="shared" si="2"/>
        <v>0</v>
      </c>
      <c r="R6" s="2115"/>
      <c r="S6" s="1790" t="s">
        <v>1294</v>
      </c>
      <c r="T6" s="1790"/>
      <c r="U6" s="1790" t="s">
        <v>1570</v>
      </c>
      <c r="V6" s="1790"/>
      <c r="W6" s="1790"/>
      <c r="X6" s="1790"/>
      <c r="Y6" s="1790"/>
      <c r="Z6" s="1790"/>
      <c r="AA6" s="1790"/>
      <c r="AB6" s="1790"/>
      <c r="AC6" s="1790"/>
      <c r="AD6" s="1790"/>
      <c r="AE6" s="1790"/>
      <c r="AF6" s="1790"/>
      <c r="AG6" s="1790"/>
      <c r="AH6" s="2116"/>
    </row>
    <row r="7" spans="1:34" s="822" customFormat="1" ht="21" customHeight="1" x14ac:dyDescent="0.25">
      <c r="A7" s="816"/>
      <c r="B7" s="1757"/>
      <c r="C7" s="823" t="str">
        <f t="shared" si="0"/>
        <v/>
      </c>
      <c r="D7" s="824" t="str">
        <f t="shared" si="0"/>
        <v>Eólico</v>
      </c>
      <c r="E7" s="825" t="str">
        <f t="shared" si="0"/>
        <v/>
      </c>
      <c r="F7" s="825" t="str">
        <f t="shared" si="0"/>
        <v/>
      </c>
      <c r="G7" s="825" t="str">
        <f t="shared" si="0"/>
        <v/>
      </c>
      <c r="H7" s="825" t="str">
        <f t="shared" si="0"/>
        <v/>
      </c>
      <c r="I7" s="825" t="str">
        <f t="shared" si="0"/>
        <v/>
      </c>
      <c r="J7" s="825" t="str">
        <f t="shared" si="0"/>
        <v/>
      </c>
      <c r="K7" s="825" t="str">
        <f t="shared" si="0"/>
        <v/>
      </c>
      <c r="L7" s="825" t="str">
        <f t="shared" si="0"/>
        <v/>
      </c>
      <c r="M7" s="825" t="str">
        <f t="shared" si="0"/>
        <v/>
      </c>
      <c r="N7" s="825" t="str">
        <f t="shared" si="0"/>
        <v/>
      </c>
      <c r="O7" s="825" t="str">
        <f t="shared" si="0"/>
        <v/>
      </c>
      <c r="P7" s="826" t="str">
        <f t="shared" si="0"/>
        <v/>
      </c>
      <c r="Q7" s="827">
        <f t="shared" si="2"/>
        <v>0</v>
      </c>
      <c r="R7" s="2115"/>
      <c r="S7" s="1790" t="s">
        <v>12</v>
      </c>
      <c r="T7" s="1790" t="s">
        <v>419</v>
      </c>
      <c r="U7" s="1790" t="s">
        <v>983</v>
      </c>
      <c r="V7" s="1790" t="s">
        <v>984</v>
      </c>
      <c r="W7" s="1790" t="s">
        <v>1535</v>
      </c>
      <c r="X7" s="1790" t="s">
        <v>1536</v>
      </c>
      <c r="Y7" s="1790" t="s">
        <v>1537</v>
      </c>
      <c r="Z7" s="1790" t="s">
        <v>1538</v>
      </c>
      <c r="AA7" s="1790" t="s">
        <v>1539</v>
      </c>
      <c r="AB7" s="1790" t="s">
        <v>1540</v>
      </c>
      <c r="AC7" s="1790" t="s">
        <v>1541</v>
      </c>
      <c r="AD7" s="1790" t="s">
        <v>1542</v>
      </c>
      <c r="AE7" s="1790" t="s">
        <v>1543</v>
      </c>
      <c r="AF7" s="1790" t="s">
        <v>1544</v>
      </c>
      <c r="AG7" s="1790" t="s">
        <v>198</v>
      </c>
      <c r="AH7" s="2116"/>
    </row>
    <row r="8" spans="1:34" s="822" customFormat="1" ht="21" customHeight="1" x14ac:dyDescent="0.25">
      <c r="A8" s="816"/>
      <c r="B8" s="1756">
        <v>2</v>
      </c>
      <c r="C8" s="828" t="str">
        <f t="shared" si="0"/>
        <v>Agrolmos S.A.</v>
      </c>
      <c r="D8" s="829" t="str">
        <f t="shared" si="0"/>
        <v>Hidráulico</v>
      </c>
      <c r="E8" s="830" t="str">
        <f t="shared" si="0"/>
        <v/>
      </c>
      <c r="F8" s="830" t="str">
        <f t="shared" si="0"/>
        <v/>
      </c>
      <c r="G8" s="830" t="str">
        <f t="shared" si="0"/>
        <v/>
      </c>
      <c r="H8" s="830" t="str">
        <f t="shared" si="0"/>
        <v/>
      </c>
      <c r="I8" s="830" t="str">
        <f t="shared" si="0"/>
        <v/>
      </c>
      <c r="J8" s="830" t="str">
        <f t="shared" si="0"/>
        <v/>
      </c>
      <c r="K8" s="830" t="str">
        <f t="shared" si="0"/>
        <v/>
      </c>
      <c r="L8" s="830" t="str">
        <f t="shared" si="0"/>
        <v/>
      </c>
      <c r="M8" s="830" t="str">
        <f t="shared" si="0"/>
        <v/>
      </c>
      <c r="N8" s="830" t="str">
        <f t="shared" si="0"/>
        <v/>
      </c>
      <c r="O8" s="830" t="str">
        <f t="shared" si="0"/>
        <v/>
      </c>
      <c r="P8" s="831" t="str">
        <f t="shared" si="0"/>
        <v/>
      </c>
      <c r="Q8" s="832">
        <f t="shared" si="2"/>
        <v>0</v>
      </c>
      <c r="R8" s="2116"/>
      <c r="S8" s="1790" t="s">
        <v>204</v>
      </c>
      <c r="T8" s="1790" t="s">
        <v>407</v>
      </c>
      <c r="U8" s="1790"/>
      <c r="V8" s="1790"/>
      <c r="W8" s="1790"/>
      <c r="X8" s="1790"/>
      <c r="Y8" s="1790"/>
      <c r="Z8" s="1790"/>
      <c r="AA8" s="1790"/>
      <c r="AB8" s="1790"/>
      <c r="AC8" s="1790"/>
      <c r="AD8" s="1790"/>
      <c r="AE8" s="1790"/>
      <c r="AF8" s="1790"/>
      <c r="AG8" s="1790"/>
      <c r="AH8" s="2116"/>
    </row>
    <row r="9" spans="1:34" s="822" customFormat="1" ht="21" customHeight="1" x14ac:dyDescent="0.25">
      <c r="A9" s="816"/>
      <c r="B9" s="1745"/>
      <c r="C9" s="817" t="str">
        <f t="shared" si="0"/>
        <v/>
      </c>
      <c r="D9" s="818" t="str">
        <f t="shared" si="0"/>
        <v>Térmico</v>
      </c>
      <c r="E9" s="819">
        <f t="shared" si="0"/>
        <v>6.0956299999999999</v>
      </c>
      <c r="F9" s="819">
        <f t="shared" si="0"/>
        <v>5.4853719999999999</v>
      </c>
      <c r="G9" s="819">
        <f t="shared" si="0"/>
        <v>2.3858220000000001</v>
      </c>
      <c r="H9" s="819">
        <f t="shared" si="0"/>
        <v>1.43022</v>
      </c>
      <c r="I9" s="819">
        <f t="shared" si="0"/>
        <v>5.3979099999999995</v>
      </c>
      <c r="J9" s="819">
        <f t="shared" si="0"/>
        <v>4.3790200000000006</v>
      </c>
      <c r="K9" s="819">
        <f t="shared" si="0"/>
        <v>4.2910699999999995</v>
      </c>
      <c r="L9" s="819">
        <f t="shared" si="0"/>
        <v>4.3465950000000007</v>
      </c>
      <c r="M9" s="819">
        <f t="shared" si="0"/>
        <v>3.99871</v>
      </c>
      <c r="N9" s="819">
        <f t="shared" si="0"/>
        <v>4.5843299999999996</v>
      </c>
      <c r="O9" s="819">
        <f t="shared" si="0"/>
        <v>3.9881100000000003</v>
      </c>
      <c r="P9" s="820">
        <f t="shared" si="0"/>
        <v>4.1654099999999996</v>
      </c>
      <c r="Q9" s="821">
        <f t="shared" si="2"/>
        <v>50.548199000000004</v>
      </c>
      <c r="R9" s="2115"/>
      <c r="S9" s="1790"/>
      <c r="T9" s="1790" t="s">
        <v>408</v>
      </c>
      <c r="U9" s="1790">
        <v>2.6827289999999997</v>
      </c>
      <c r="V9" s="1790">
        <v>2.801507</v>
      </c>
      <c r="W9" s="1790">
        <v>2.7170640000000001</v>
      </c>
      <c r="X9" s="1790">
        <v>2.7690099999999997</v>
      </c>
      <c r="Y9" s="1790">
        <v>3.2212990000000001</v>
      </c>
      <c r="Z9" s="1790">
        <v>3.3421449999999999</v>
      </c>
      <c r="AA9" s="1790">
        <v>2.9264469999999996</v>
      </c>
      <c r="AB9" s="1790">
        <v>2.9662399999999995</v>
      </c>
      <c r="AC9" s="1790">
        <v>2.9267399999999997</v>
      </c>
      <c r="AD9" s="1790">
        <v>3.3692929999999999</v>
      </c>
      <c r="AE9" s="1790">
        <v>3.2799320000000001</v>
      </c>
      <c r="AF9" s="1790">
        <v>3.3639939999999999</v>
      </c>
      <c r="AG9" s="1790">
        <v>36.366399999999992</v>
      </c>
      <c r="AH9" s="2116"/>
    </row>
    <row r="10" spans="1:34" s="822" customFormat="1" ht="21" customHeight="1" x14ac:dyDescent="0.25">
      <c r="A10" s="816"/>
      <c r="B10" s="1745"/>
      <c r="C10" s="817" t="str">
        <f t="shared" si="0"/>
        <v/>
      </c>
      <c r="D10" s="818" t="str">
        <f t="shared" si="0"/>
        <v>Solar</v>
      </c>
      <c r="E10" s="819" t="str">
        <f t="shared" si="0"/>
        <v/>
      </c>
      <c r="F10" s="819" t="str">
        <f t="shared" si="0"/>
        <v/>
      </c>
      <c r="G10" s="819" t="str">
        <f t="shared" si="0"/>
        <v/>
      </c>
      <c r="H10" s="819" t="str">
        <f t="shared" si="0"/>
        <v/>
      </c>
      <c r="I10" s="819" t="str">
        <f t="shared" si="0"/>
        <v/>
      </c>
      <c r="J10" s="819" t="str">
        <f t="shared" si="0"/>
        <v/>
      </c>
      <c r="K10" s="819" t="str">
        <f t="shared" si="0"/>
        <v/>
      </c>
      <c r="L10" s="819" t="str">
        <f t="shared" si="0"/>
        <v/>
      </c>
      <c r="M10" s="819" t="str">
        <f t="shared" si="0"/>
        <v/>
      </c>
      <c r="N10" s="819" t="str">
        <f t="shared" si="0"/>
        <v/>
      </c>
      <c r="O10" s="819" t="str">
        <f t="shared" si="0"/>
        <v/>
      </c>
      <c r="P10" s="820" t="str">
        <f t="shared" si="0"/>
        <v/>
      </c>
      <c r="Q10" s="821">
        <f t="shared" si="2"/>
        <v>0</v>
      </c>
      <c r="R10" s="2115"/>
      <c r="S10" s="1790"/>
      <c r="T10" s="1790" t="s">
        <v>409</v>
      </c>
      <c r="U10" s="1790"/>
      <c r="V10" s="1790"/>
      <c r="W10" s="1790"/>
      <c r="X10" s="1790"/>
      <c r="Y10" s="1790"/>
      <c r="Z10" s="1790"/>
      <c r="AA10" s="1790"/>
      <c r="AB10" s="1790"/>
      <c r="AC10" s="1790"/>
      <c r="AD10" s="1790"/>
      <c r="AE10" s="1790"/>
      <c r="AF10" s="1790"/>
      <c r="AG10" s="1790"/>
      <c r="AH10" s="2116"/>
    </row>
    <row r="11" spans="1:34" s="822" customFormat="1" ht="21" customHeight="1" x14ac:dyDescent="0.25">
      <c r="A11" s="816"/>
      <c r="B11" s="1757"/>
      <c r="C11" s="823" t="str">
        <f t="shared" si="0"/>
        <v/>
      </c>
      <c r="D11" s="824" t="str">
        <f t="shared" si="0"/>
        <v>Eólico</v>
      </c>
      <c r="E11" s="825" t="str">
        <f t="shared" si="0"/>
        <v/>
      </c>
      <c r="F11" s="825" t="str">
        <f t="shared" si="0"/>
        <v/>
      </c>
      <c r="G11" s="825" t="str">
        <f t="shared" si="0"/>
        <v/>
      </c>
      <c r="H11" s="825" t="str">
        <f t="shared" si="0"/>
        <v/>
      </c>
      <c r="I11" s="825" t="str">
        <f t="shared" si="0"/>
        <v/>
      </c>
      <c r="J11" s="825" t="str">
        <f t="shared" si="0"/>
        <v/>
      </c>
      <c r="K11" s="825" t="str">
        <f t="shared" si="0"/>
        <v/>
      </c>
      <c r="L11" s="825" t="str">
        <f t="shared" si="0"/>
        <v/>
      </c>
      <c r="M11" s="825" t="str">
        <f t="shared" si="0"/>
        <v/>
      </c>
      <c r="N11" s="825" t="str">
        <f t="shared" si="0"/>
        <v/>
      </c>
      <c r="O11" s="825" t="str">
        <f t="shared" si="0"/>
        <v/>
      </c>
      <c r="P11" s="826" t="str">
        <f t="shared" si="0"/>
        <v/>
      </c>
      <c r="Q11" s="827">
        <f t="shared" si="2"/>
        <v>0</v>
      </c>
      <c r="R11" s="2116"/>
      <c r="S11" s="1790"/>
      <c r="T11" s="1790" t="s">
        <v>410</v>
      </c>
      <c r="U11" s="1790"/>
      <c r="V11" s="1790"/>
      <c r="W11" s="1790"/>
      <c r="X11" s="1790"/>
      <c r="Y11" s="1790"/>
      <c r="Z11" s="1790"/>
      <c r="AA11" s="1790"/>
      <c r="AB11" s="1790"/>
      <c r="AC11" s="1790"/>
      <c r="AD11" s="1790"/>
      <c r="AE11" s="1790"/>
      <c r="AF11" s="1790"/>
      <c r="AG11" s="1790"/>
      <c r="AH11" s="2116"/>
    </row>
    <row r="12" spans="1:34" s="822" customFormat="1" ht="21" customHeight="1" x14ac:dyDescent="0.25">
      <c r="A12" s="816"/>
      <c r="B12" s="1756">
        <v>3</v>
      </c>
      <c r="C12" s="828" t="str">
        <f t="shared" si="0"/>
        <v>Aguaytia Energy del Peru S.R.L.</v>
      </c>
      <c r="D12" s="829" t="str">
        <f t="shared" si="0"/>
        <v>Hidráulico</v>
      </c>
      <c r="E12" s="819" t="str">
        <f t="shared" si="0"/>
        <v/>
      </c>
      <c r="F12" s="819" t="str">
        <f t="shared" si="0"/>
        <v/>
      </c>
      <c r="G12" s="819" t="str">
        <f t="shared" si="0"/>
        <v/>
      </c>
      <c r="H12" s="819" t="str">
        <f t="shared" si="0"/>
        <v/>
      </c>
      <c r="I12" s="819" t="str">
        <f t="shared" si="0"/>
        <v/>
      </c>
      <c r="J12" s="819" t="str">
        <f t="shared" si="0"/>
        <v/>
      </c>
      <c r="K12" s="819" t="str">
        <f t="shared" si="0"/>
        <v/>
      </c>
      <c r="L12" s="819" t="str">
        <f t="shared" si="0"/>
        <v/>
      </c>
      <c r="M12" s="819" t="str">
        <f t="shared" si="0"/>
        <v/>
      </c>
      <c r="N12" s="819" t="str">
        <f t="shared" si="0"/>
        <v/>
      </c>
      <c r="O12" s="819" t="str">
        <f t="shared" si="0"/>
        <v/>
      </c>
      <c r="P12" s="820" t="str">
        <f t="shared" si="0"/>
        <v/>
      </c>
      <c r="Q12" s="821">
        <f t="shared" si="2"/>
        <v>0</v>
      </c>
      <c r="R12" s="2116"/>
      <c r="S12" s="1790" t="s">
        <v>206</v>
      </c>
      <c r="T12" s="1790" t="s">
        <v>407</v>
      </c>
      <c r="U12" s="1790"/>
      <c r="V12" s="1790"/>
      <c r="W12" s="1790"/>
      <c r="X12" s="1790"/>
      <c r="Y12" s="1790"/>
      <c r="Z12" s="1790"/>
      <c r="AA12" s="1790"/>
      <c r="AB12" s="1790"/>
      <c r="AC12" s="1790"/>
      <c r="AD12" s="1790"/>
      <c r="AE12" s="1790"/>
      <c r="AF12" s="1790"/>
      <c r="AG12" s="1790"/>
      <c r="AH12" s="2116"/>
    </row>
    <row r="13" spans="1:34" s="822" customFormat="1" ht="21" customHeight="1" x14ac:dyDescent="0.25">
      <c r="A13" s="816"/>
      <c r="B13" s="1745"/>
      <c r="C13" s="817" t="str">
        <f t="shared" si="0"/>
        <v/>
      </c>
      <c r="D13" s="818" t="str">
        <f t="shared" si="0"/>
        <v>Térmico</v>
      </c>
      <c r="E13" s="819">
        <f t="shared" si="0"/>
        <v>0.19253000000000001</v>
      </c>
      <c r="F13" s="819">
        <f t="shared" si="0"/>
        <v>0.17263200000000001</v>
      </c>
      <c r="G13" s="819">
        <f t="shared" si="0"/>
        <v>0.188911</v>
      </c>
      <c r="H13" s="819">
        <f t="shared" si="0"/>
        <v>0.16824</v>
      </c>
      <c r="I13" s="819">
        <f t="shared" si="0"/>
        <v>0.105907</v>
      </c>
      <c r="J13" s="819">
        <f t="shared" si="0"/>
        <v>0.12714799999999998</v>
      </c>
      <c r="K13" s="819">
        <f t="shared" si="0"/>
        <v>0.134135</v>
      </c>
      <c r="L13" s="819">
        <f t="shared" si="0"/>
        <v>9.2748000000000011E-2</v>
      </c>
      <c r="M13" s="819">
        <f t="shared" si="0"/>
        <v>0.14161099999999999</v>
      </c>
      <c r="N13" s="819">
        <f t="shared" si="0"/>
        <v>0.14659</v>
      </c>
      <c r="O13" s="819">
        <f t="shared" si="0"/>
        <v>0.107378</v>
      </c>
      <c r="P13" s="820">
        <f t="shared" si="0"/>
        <v>7.6111999999999999E-2</v>
      </c>
      <c r="Q13" s="821">
        <f t="shared" si="2"/>
        <v>1.653942</v>
      </c>
      <c r="R13" s="2116"/>
      <c r="S13" s="1790"/>
      <c r="T13" s="1790" t="s">
        <v>408</v>
      </c>
      <c r="U13" s="1790">
        <v>6.0956299999999999</v>
      </c>
      <c r="V13" s="1790">
        <v>5.4853719999999999</v>
      </c>
      <c r="W13" s="1790">
        <v>2.3858220000000001</v>
      </c>
      <c r="X13" s="1790">
        <v>1.43022</v>
      </c>
      <c r="Y13" s="1790">
        <v>5.3979099999999995</v>
      </c>
      <c r="Z13" s="1790">
        <v>4.3790200000000006</v>
      </c>
      <c r="AA13" s="1790">
        <v>4.2910699999999995</v>
      </c>
      <c r="AB13" s="1790">
        <v>4.3465950000000007</v>
      </c>
      <c r="AC13" s="1790">
        <v>3.99871</v>
      </c>
      <c r="AD13" s="1790">
        <v>4.5843299999999996</v>
      </c>
      <c r="AE13" s="1790">
        <v>3.9881100000000003</v>
      </c>
      <c r="AF13" s="1790">
        <v>4.1654099999999996</v>
      </c>
      <c r="AG13" s="1790">
        <v>50.548199000000004</v>
      </c>
      <c r="AH13" s="2116"/>
    </row>
    <row r="14" spans="1:34" s="822" customFormat="1" ht="21" customHeight="1" x14ac:dyDescent="0.25">
      <c r="A14" s="816"/>
      <c r="B14" s="1745"/>
      <c r="C14" s="817" t="str">
        <f t="shared" si="0"/>
        <v/>
      </c>
      <c r="D14" s="818" t="str">
        <f t="shared" si="0"/>
        <v>Solar</v>
      </c>
      <c r="E14" s="819" t="str">
        <f t="shared" si="0"/>
        <v/>
      </c>
      <c r="F14" s="819" t="str">
        <f t="shared" si="0"/>
        <v/>
      </c>
      <c r="G14" s="819" t="str">
        <f t="shared" si="0"/>
        <v/>
      </c>
      <c r="H14" s="819" t="str">
        <f t="shared" si="0"/>
        <v/>
      </c>
      <c r="I14" s="819" t="str">
        <f t="shared" si="0"/>
        <v/>
      </c>
      <c r="J14" s="819" t="str">
        <f t="shared" si="0"/>
        <v/>
      </c>
      <c r="K14" s="819" t="str">
        <f t="shared" si="0"/>
        <v/>
      </c>
      <c r="L14" s="819" t="str">
        <f t="shared" si="0"/>
        <v/>
      </c>
      <c r="M14" s="819" t="str">
        <f t="shared" si="0"/>
        <v/>
      </c>
      <c r="N14" s="819" t="str">
        <f t="shared" si="0"/>
        <v/>
      </c>
      <c r="O14" s="819" t="str">
        <f t="shared" si="0"/>
        <v/>
      </c>
      <c r="P14" s="820" t="str">
        <f t="shared" si="0"/>
        <v/>
      </c>
      <c r="Q14" s="821">
        <f t="shared" si="2"/>
        <v>0</v>
      </c>
      <c r="R14" s="2116"/>
      <c r="S14" s="1790"/>
      <c r="T14" s="1790" t="s">
        <v>409</v>
      </c>
      <c r="U14" s="1790"/>
      <c r="V14" s="1790"/>
      <c r="W14" s="1790"/>
      <c r="X14" s="1790"/>
      <c r="Y14" s="1790"/>
      <c r="Z14" s="1790"/>
      <c r="AA14" s="1790"/>
      <c r="AB14" s="1790"/>
      <c r="AC14" s="1790"/>
      <c r="AD14" s="1790"/>
      <c r="AE14" s="1790"/>
      <c r="AF14" s="1790"/>
      <c r="AG14" s="1790"/>
      <c r="AH14" s="2116"/>
    </row>
    <row r="15" spans="1:34" s="822" customFormat="1" ht="21" customHeight="1" x14ac:dyDescent="0.25">
      <c r="A15" s="816"/>
      <c r="B15" s="1757"/>
      <c r="C15" s="823" t="str">
        <f t="shared" si="0"/>
        <v/>
      </c>
      <c r="D15" s="824" t="str">
        <f t="shared" si="0"/>
        <v>Eólico</v>
      </c>
      <c r="E15" s="819" t="str">
        <f t="shared" si="0"/>
        <v/>
      </c>
      <c r="F15" s="819" t="str">
        <f t="shared" si="0"/>
        <v/>
      </c>
      <c r="G15" s="819" t="str">
        <f t="shared" si="0"/>
        <v/>
      </c>
      <c r="H15" s="819" t="str">
        <f t="shared" si="0"/>
        <v/>
      </c>
      <c r="I15" s="819" t="str">
        <f t="shared" si="0"/>
        <v/>
      </c>
      <c r="J15" s="819" t="str">
        <f t="shared" si="0"/>
        <v/>
      </c>
      <c r="K15" s="819" t="str">
        <f t="shared" si="0"/>
        <v/>
      </c>
      <c r="L15" s="819" t="str">
        <f t="shared" si="0"/>
        <v/>
      </c>
      <c r="M15" s="819" t="str">
        <f t="shared" si="0"/>
        <v/>
      </c>
      <c r="N15" s="819" t="str">
        <f t="shared" si="0"/>
        <v/>
      </c>
      <c r="O15" s="819" t="str">
        <f t="shared" si="0"/>
        <v/>
      </c>
      <c r="P15" s="820" t="str">
        <f t="shared" si="0"/>
        <v/>
      </c>
      <c r="Q15" s="821">
        <f t="shared" si="2"/>
        <v>0</v>
      </c>
      <c r="R15" s="2116"/>
      <c r="S15" s="1790"/>
      <c r="T15" s="1790" t="s">
        <v>410</v>
      </c>
      <c r="U15" s="1790"/>
      <c r="V15" s="1790"/>
      <c r="W15" s="1790"/>
      <c r="X15" s="1790"/>
      <c r="Y15" s="1790"/>
      <c r="Z15" s="1790"/>
      <c r="AA15" s="1790"/>
      <c r="AB15" s="1790"/>
      <c r="AC15" s="1790"/>
      <c r="AD15" s="1790"/>
      <c r="AE15" s="1790"/>
      <c r="AF15" s="1790"/>
      <c r="AG15" s="1790"/>
      <c r="AH15" s="2116"/>
    </row>
    <row r="16" spans="1:34" s="822" customFormat="1" ht="21" customHeight="1" x14ac:dyDescent="0.25">
      <c r="A16" s="816"/>
      <c r="B16" s="1756">
        <v>4</v>
      </c>
      <c r="C16" s="828" t="str">
        <f t="shared" si="0"/>
        <v>Ajeper S.A.</v>
      </c>
      <c r="D16" s="829" t="str">
        <f t="shared" si="0"/>
        <v>Hidráulico</v>
      </c>
      <c r="E16" s="830" t="str">
        <f t="shared" si="0"/>
        <v/>
      </c>
      <c r="F16" s="830" t="str">
        <f t="shared" si="0"/>
        <v/>
      </c>
      <c r="G16" s="830" t="str">
        <f t="shared" si="0"/>
        <v/>
      </c>
      <c r="H16" s="830" t="str">
        <f t="shared" si="0"/>
        <v/>
      </c>
      <c r="I16" s="830" t="str">
        <f t="shared" si="0"/>
        <v/>
      </c>
      <c r="J16" s="830" t="str">
        <f t="shared" si="0"/>
        <v/>
      </c>
      <c r="K16" s="830" t="str">
        <f t="shared" si="0"/>
        <v/>
      </c>
      <c r="L16" s="830" t="str">
        <f t="shared" si="0"/>
        <v/>
      </c>
      <c r="M16" s="830" t="str">
        <f t="shared" si="0"/>
        <v/>
      </c>
      <c r="N16" s="830" t="str">
        <f t="shared" si="0"/>
        <v/>
      </c>
      <c r="O16" s="830" t="str">
        <f t="shared" si="0"/>
        <v/>
      </c>
      <c r="P16" s="831" t="str">
        <f t="shared" si="0"/>
        <v/>
      </c>
      <c r="Q16" s="832">
        <f t="shared" si="2"/>
        <v>0</v>
      </c>
      <c r="R16" s="2116"/>
      <c r="S16" s="1790" t="s">
        <v>208</v>
      </c>
      <c r="T16" s="1790" t="s">
        <v>407</v>
      </c>
      <c r="U16" s="1790"/>
      <c r="V16" s="1790"/>
      <c r="W16" s="1790"/>
      <c r="X16" s="1790"/>
      <c r="Y16" s="1790"/>
      <c r="Z16" s="1790"/>
      <c r="AA16" s="1790"/>
      <c r="AB16" s="1790"/>
      <c r="AC16" s="1790"/>
      <c r="AD16" s="1790"/>
      <c r="AE16" s="1790"/>
      <c r="AF16" s="1790"/>
      <c r="AG16" s="1790"/>
      <c r="AH16" s="2116"/>
    </row>
    <row r="17" spans="1:34" s="822" customFormat="1" ht="21" customHeight="1" x14ac:dyDescent="0.25">
      <c r="A17" s="816"/>
      <c r="B17" s="1745"/>
      <c r="C17" s="817" t="str">
        <f t="shared" si="0"/>
        <v/>
      </c>
      <c r="D17" s="818" t="str">
        <f t="shared" si="0"/>
        <v>Térmico</v>
      </c>
      <c r="E17" s="819">
        <f t="shared" si="0"/>
        <v>0.25240000000000001</v>
      </c>
      <c r="F17" s="819">
        <f t="shared" si="0"/>
        <v>0.3669</v>
      </c>
      <c r="G17" s="819">
        <f t="shared" si="0"/>
        <v>0.47199999999999998</v>
      </c>
      <c r="H17" s="819">
        <f t="shared" si="0"/>
        <v>0.30599999999999999</v>
      </c>
      <c r="I17" s="819">
        <f t="shared" si="0"/>
        <v>0.34399999999999997</v>
      </c>
      <c r="J17" s="819">
        <f t="shared" si="0"/>
        <v>0.24099999999999999</v>
      </c>
      <c r="K17" s="819">
        <f t="shared" si="0"/>
        <v>0.44500000000000001</v>
      </c>
      <c r="L17" s="819">
        <f t="shared" si="0"/>
        <v>0.41599999999999998</v>
      </c>
      <c r="M17" s="819">
        <f t="shared" si="0"/>
        <v>0.35499999999999998</v>
      </c>
      <c r="N17" s="819">
        <f t="shared" si="0"/>
        <v>0.33</v>
      </c>
      <c r="O17" s="819">
        <f t="shared" si="0"/>
        <v>0.4</v>
      </c>
      <c r="P17" s="820">
        <f t="shared" si="0"/>
        <v>0.42299999999999999</v>
      </c>
      <c r="Q17" s="821">
        <f t="shared" si="2"/>
        <v>4.3512999999999993</v>
      </c>
      <c r="R17" s="2116"/>
      <c r="S17" s="1790"/>
      <c r="T17" s="1790" t="s">
        <v>408</v>
      </c>
      <c r="U17" s="1790">
        <v>0.19253000000000001</v>
      </c>
      <c r="V17" s="1790">
        <v>0.17263200000000001</v>
      </c>
      <c r="W17" s="1790">
        <v>0.188911</v>
      </c>
      <c r="X17" s="1790">
        <v>0.16824</v>
      </c>
      <c r="Y17" s="1790">
        <v>0.105907</v>
      </c>
      <c r="Z17" s="1790">
        <v>0.12714799999999998</v>
      </c>
      <c r="AA17" s="1790">
        <v>0.134135</v>
      </c>
      <c r="AB17" s="1790">
        <v>9.2748000000000011E-2</v>
      </c>
      <c r="AC17" s="1790">
        <v>0.14161099999999999</v>
      </c>
      <c r="AD17" s="1790">
        <v>0.14659</v>
      </c>
      <c r="AE17" s="1790">
        <v>0.107378</v>
      </c>
      <c r="AF17" s="1790">
        <v>7.6111999999999999E-2</v>
      </c>
      <c r="AG17" s="1790">
        <v>1.653942</v>
      </c>
      <c r="AH17" s="2116"/>
    </row>
    <row r="18" spans="1:34" s="822" customFormat="1" ht="21" customHeight="1" x14ac:dyDescent="0.25">
      <c r="A18" s="816"/>
      <c r="B18" s="1745"/>
      <c r="C18" s="817" t="str">
        <f t="shared" si="0"/>
        <v/>
      </c>
      <c r="D18" s="818" t="str">
        <f t="shared" si="0"/>
        <v>Solar</v>
      </c>
      <c r="E18" s="819" t="str">
        <f t="shared" si="0"/>
        <v/>
      </c>
      <c r="F18" s="819" t="str">
        <f t="shared" si="0"/>
        <v/>
      </c>
      <c r="G18" s="819" t="str">
        <f t="shared" si="0"/>
        <v/>
      </c>
      <c r="H18" s="819" t="str">
        <f t="shared" si="0"/>
        <v/>
      </c>
      <c r="I18" s="819" t="str">
        <f t="shared" si="0"/>
        <v/>
      </c>
      <c r="J18" s="819" t="str">
        <f t="shared" si="0"/>
        <v/>
      </c>
      <c r="K18" s="819" t="str">
        <f t="shared" si="0"/>
        <v/>
      </c>
      <c r="L18" s="819" t="str">
        <f t="shared" si="0"/>
        <v/>
      </c>
      <c r="M18" s="819" t="str">
        <f t="shared" si="0"/>
        <v/>
      </c>
      <c r="N18" s="819" t="str">
        <f t="shared" si="0"/>
        <v/>
      </c>
      <c r="O18" s="819" t="str">
        <f t="shared" si="0"/>
        <v/>
      </c>
      <c r="P18" s="820" t="str">
        <f t="shared" si="0"/>
        <v/>
      </c>
      <c r="Q18" s="821">
        <f t="shared" si="2"/>
        <v>0</v>
      </c>
      <c r="R18" s="2116"/>
      <c r="S18" s="1790"/>
      <c r="T18" s="1790" t="s">
        <v>409</v>
      </c>
      <c r="U18" s="1790"/>
      <c r="V18" s="1790"/>
      <c r="W18" s="1790"/>
      <c r="X18" s="1790"/>
      <c r="Y18" s="1790"/>
      <c r="Z18" s="1790"/>
      <c r="AA18" s="1790"/>
      <c r="AB18" s="1790"/>
      <c r="AC18" s="1790"/>
      <c r="AD18" s="1790"/>
      <c r="AE18" s="1790"/>
      <c r="AF18" s="1790"/>
      <c r="AG18" s="1790"/>
      <c r="AH18" s="2116"/>
    </row>
    <row r="19" spans="1:34" s="822" customFormat="1" ht="21" customHeight="1" x14ac:dyDescent="0.25">
      <c r="A19" s="816"/>
      <c r="B19" s="1757"/>
      <c r="C19" s="823" t="str">
        <f t="shared" si="0"/>
        <v/>
      </c>
      <c r="D19" s="824" t="str">
        <f t="shared" si="0"/>
        <v>Eólico</v>
      </c>
      <c r="E19" s="825" t="str">
        <f t="shared" si="0"/>
        <v/>
      </c>
      <c r="F19" s="825" t="str">
        <f t="shared" si="0"/>
        <v/>
      </c>
      <c r="G19" s="825" t="str">
        <f t="shared" si="0"/>
        <v/>
      </c>
      <c r="H19" s="825" t="str">
        <f t="shared" si="0"/>
        <v/>
      </c>
      <c r="I19" s="825" t="str">
        <f t="shared" si="0"/>
        <v/>
      </c>
      <c r="J19" s="825" t="str">
        <f t="shared" si="0"/>
        <v/>
      </c>
      <c r="K19" s="825" t="str">
        <f t="shared" si="0"/>
        <v/>
      </c>
      <c r="L19" s="825" t="str">
        <f t="shared" si="0"/>
        <v/>
      </c>
      <c r="M19" s="825" t="str">
        <f t="shared" si="0"/>
        <v/>
      </c>
      <c r="N19" s="825" t="str">
        <f t="shared" si="0"/>
        <v/>
      </c>
      <c r="O19" s="825" t="str">
        <f t="shared" si="0"/>
        <v/>
      </c>
      <c r="P19" s="826" t="str">
        <f t="shared" si="0"/>
        <v/>
      </c>
      <c r="Q19" s="827">
        <f t="shared" si="2"/>
        <v>0</v>
      </c>
      <c r="R19" s="2116"/>
      <c r="S19" s="1790"/>
      <c r="T19" s="1790" t="s">
        <v>410</v>
      </c>
      <c r="U19" s="1790"/>
      <c r="V19" s="1790"/>
      <c r="W19" s="1790"/>
      <c r="X19" s="1790"/>
      <c r="Y19" s="1790"/>
      <c r="Z19" s="1790"/>
      <c r="AA19" s="1790"/>
      <c r="AB19" s="1790"/>
      <c r="AC19" s="1790"/>
      <c r="AD19" s="1790"/>
      <c r="AE19" s="1790"/>
      <c r="AF19" s="1790"/>
      <c r="AG19" s="1790"/>
      <c r="AH19" s="2116"/>
    </row>
    <row r="20" spans="1:34" s="822" customFormat="1" ht="21" customHeight="1" x14ac:dyDescent="0.25">
      <c r="A20" s="816"/>
      <c r="B20" s="1756">
        <v>5</v>
      </c>
      <c r="C20" s="828" t="str">
        <f t="shared" ref="C20:P38" si="3">+IF(S24="","",S24)</f>
        <v>Ajinomoto del Peru S.A.</v>
      </c>
      <c r="D20" s="829" t="str">
        <f t="shared" si="3"/>
        <v>Hidráulico</v>
      </c>
      <c r="E20" s="830" t="str">
        <f t="shared" si="3"/>
        <v/>
      </c>
      <c r="F20" s="830" t="str">
        <f t="shared" si="3"/>
        <v/>
      </c>
      <c r="G20" s="830" t="str">
        <f t="shared" si="3"/>
        <v/>
      </c>
      <c r="H20" s="830" t="str">
        <f t="shared" si="3"/>
        <v/>
      </c>
      <c r="I20" s="830" t="str">
        <f t="shared" si="3"/>
        <v/>
      </c>
      <c r="J20" s="830" t="str">
        <f t="shared" si="3"/>
        <v/>
      </c>
      <c r="K20" s="830" t="str">
        <f t="shared" si="3"/>
        <v/>
      </c>
      <c r="L20" s="830" t="str">
        <f t="shared" si="3"/>
        <v/>
      </c>
      <c r="M20" s="830" t="str">
        <f t="shared" si="3"/>
        <v/>
      </c>
      <c r="N20" s="830" t="str">
        <f t="shared" si="3"/>
        <v/>
      </c>
      <c r="O20" s="830" t="str">
        <f t="shared" si="3"/>
        <v/>
      </c>
      <c r="P20" s="831" t="str">
        <f t="shared" si="3"/>
        <v/>
      </c>
      <c r="Q20" s="832">
        <f t="shared" si="2"/>
        <v>0</v>
      </c>
      <c r="R20" s="2116"/>
      <c r="S20" s="1790" t="s">
        <v>210</v>
      </c>
      <c r="T20" s="1790" t="s">
        <v>407</v>
      </c>
      <c r="U20" s="1790"/>
      <c r="V20" s="1790"/>
      <c r="W20" s="1790"/>
      <c r="X20" s="1790"/>
      <c r="Y20" s="1790"/>
      <c r="Z20" s="1790"/>
      <c r="AA20" s="1790"/>
      <c r="AB20" s="1790"/>
      <c r="AC20" s="1790"/>
      <c r="AD20" s="1790"/>
      <c r="AE20" s="1790"/>
      <c r="AF20" s="1790"/>
      <c r="AG20" s="1790"/>
      <c r="AH20" s="2116"/>
    </row>
    <row r="21" spans="1:34" s="822" customFormat="1" ht="21" customHeight="1" x14ac:dyDescent="0.25">
      <c r="A21" s="816"/>
      <c r="B21" s="1745"/>
      <c r="C21" s="817" t="str">
        <f t="shared" si="3"/>
        <v/>
      </c>
      <c r="D21" s="818" t="str">
        <f t="shared" si="3"/>
        <v>Térmico</v>
      </c>
      <c r="E21" s="819">
        <f t="shared" si="3"/>
        <v>0</v>
      </c>
      <c r="F21" s="819">
        <f t="shared" si="3"/>
        <v>0</v>
      </c>
      <c r="G21" s="819">
        <f t="shared" si="3"/>
        <v>0</v>
      </c>
      <c r="H21" s="819">
        <f t="shared" si="3"/>
        <v>0</v>
      </c>
      <c r="I21" s="819">
        <f t="shared" si="3"/>
        <v>0</v>
      </c>
      <c r="J21" s="819">
        <f t="shared" si="3"/>
        <v>0</v>
      </c>
      <c r="K21" s="819">
        <f t="shared" si="3"/>
        <v>0</v>
      </c>
      <c r="L21" s="819">
        <f t="shared" si="3"/>
        <v>0</v>
      </c>
      <c r="M21" s="819">
        <f t="shared" si="3"/>
        <v>0</v>
      </c>
      <c r="N21" s="819">
        <f t="shared" si="3"/>
        <v>0</v>
      </c>
      <c r="O21" s="819">
        <f t="shared" si="3"/>
        <v>0</v>
      </c>
      <c r="P21" s="820">
        <f t="shared" si="3"/>
        <v>0</v>
      </c>
      <c r="Q21" s="821">
        <f t="shared" si="2"/>
        <v>0</v>
      </c>
      <c r="R21" s="2116"/>
      <c r="S21" s="1790"/>
      <c r="T21" s="1790" t="s">
        <v>408</v>
      </c>
      <c r="U21" s="1790">
        <v>0.25240000000000001</v>
      </c>
      <c r="V21" s="1790">
        <v>0.3669</v>
      </c>
      <c r="W21" s="1790">
        <v>0.47199999999999998</v>
      </c>
      <c r="X21" s="1790">
        <v>0.30599999999999999</v>
      </c>
      <c r="Y21" s="1790">
        <v>0.34399999999999997</v>
      </c>
      <c r="Z21" s="1790">
        <v>0.24099999999999999</v>
      </c>
      <c r="AA21" s="1790">
        <v>0.44500000000000001</v>
      </c>
      <c r="AB21" s="1790">
        <v>0.41599999999999998</v>
      </c>
      <c r="AC21" s="1790">
        <v>0.35499999999999998</v>
      </c>
      <c r="AD21" s="1790">
        <v>0.33</v>
      </c>
      <c r="AE21" s="1790">
        <v>0.4</v>
      </c>
      <c r="AF21" s="1790">
        <v>0.42299999999999999</v>
      </c>
      <c r="AG21" s="1790">
        <v>4.3512999999999993</v>
      </c>
      <c r="AH21" s="2116"/>
    </row>
    <row r="22" spans="1:34" s="822" customFormat="1" ht="21" customHeight="1" x14ac:dyDescent="0.25">
      <c r="A22" s="816"/>
      <c r="B22" s="1745"/>
      <c r="C22" s="817" t="str">
        <f t="shared" si="3"/>
        <v/>
      </c>
      <c r="D22" s="818" t="str">
        <f t="shared" si="3"/>
        <v>Solar</v>
      </c>
      <c r="E22" s="819" t="str">
        <f t="shared" si="3"/>
        <v/>
      </c>
      <c r="F22" s="819" t="str">
        <f t="shared" si="3"/>
        <v/>
      </c>
      <c r="G22" s="819" t="str">
        <f t="shared" si="3"/>
        <v/>
      </c>
      <c r="H22" s="819" t="str">
        <f t="shared" si="3"/>
        <v/>
      </c>
      <c r="I22" s="819" t="str">
        <f t="shared" si="3"/>
        <v/>
      </c>
      <c r="J22" s="819" t="str">
        <f t="shared" si="3"/>
        <v/>
      </c>
      <c r="K22" s="819" t="str">
        <f t="shared" si="3"/>
        <v/>
      </c>
      <c r="L22" s="819" t="str">
        <f t="shared" si="3"/>
        <v/>
      </c>
      <c r="M22" s="819" t="str">
        <f t="shared" si="3"/>
        <v/>
      </c>
      <c r="N22" s="819" t="str">
        <f t="shared" si="3"/>
        <v/>
      </c>
      <c r="O22" s="819" t="str">
        <f t="shared" si="3"/>
        <v/>
      </c>
      <c r="P22" s="820" t="str">
        <f t="shared" si="3"/>
        <v/>
      </c>
      <c r="Q22" s="821">
        <f t="shared" si="2"/>
        <v>0</v>
      </c>
      <c r="R22" s="2116"/>
      <c r="S22" s="1790"/>
      <c r="T22" s="1790" t="s">
        <v>409</v>
      </c>
      <c r="U22" s="1790"/>
      <c r="V22" s="1790"/>
      <c r="W22" s="1790"/>
      <c r="X22" s="1790"/>
      <c r="Y22" s="1790"/>
      <c r="Z22" s="1790"/>
      <c r="AA22" s="1790"/>
      <c r="AB22" s="1790"/>
      <c r="AC22" s="1790"/>
      <c r="AD22" s="1790"/>
      <c r="AE22" s="1790"/>
      <c r="AF22" s="1790"/>
      <c r="AG22" s="1790"/>
      <c r="AH22" s="2116"/>
    </row>
    <row r="23" spans="1:34" s="822" customFormat="1" ht="21" customHeight="1" x14ac:dyDescent="0.25">
      <c r="A23" s="816"/>
      <c r="B23" s="1757"/>
      <c r="C23" s="823" t="str">
        <f t="shared" si="3"/>
        <v/>
      </c>
      <c r="D23" s="824" t="str">
        <f t="shared" si="3"/>
        <v>Eólico</v>
      </c>
      <c r="E23" s="825" t="str">
        <f t="shared" si="3"/>
        <v/>
      </c>
      <c r="F23" s="825" t="str">
        <f t="shared" si="3"/>
        <v/>
      </c>
      <c r="G23" s="825" t="str">
        <f t="shared" si="3"/>
        <v/>
      </c>
      <c r="H23" s="825" t="str">
        <f t="shared" si="3"/>
        <v/>
      </c>
      <c r="I23" s="825" t="str">
        <f t="shared" si="3"/>
        <v/>
      </c>
      <c r="J23" s="825" t="str">
        <f t="shared" si="3"/>
        <v/>
      </c>
      <c r="K23" s="825" t="str">
        <f t="shared" si="3"/>
        <v/>
      </c>
      <c r="L23" s="825" t="str">
        <f t="shared" si="3"/>
        <v/>
      </c>
      <c r="M23" s="825" t="str">
        <f t="shared" si="3"/>
        <v/>
      </c>
      <c r="N23" s="825" t="str">
        <f t="shared" si="3"/>
        <v/>
      </c>
      <c r="O23" s="825" t="str">
        <f t="shared" si="3"/>
        <v/>
      </c>
      <c r="P23" s="826" t="str">
        <f t="shared" si="3"/>
        <v/>
      </c>
      <c r="Q23" s="827">
        <f t="shared" si="2"/>
        <v>0</v>
      </c>
      <c r="R23" s="2116"/>
      <c r="S23" s="1790"/>
      <c r="T23" s="1790" t="s">
        <v>410</v>
      </c>
      <c r="U23" s="1790"/>
      <c r="V23" s="1790"/>
      <c r="W23" s="1790"/>
      <c r="X23" s="1790"/>
      <c r="Y23" s="1790"/>
      <c r="Z23" s="1790"/>
      <c r="AA23" s="1790"/>
      <c r="AB23" s="1790"/>
      <c r="AC23" s="1790"/>
      <c r="AD23" s="1790"/>
      <c r="AE23" s="1790"/>
      <c r="AF23" s="1790"/>
      <c r="AG23" s="1790"/>
      <c r="AH23" s="2116"/>
    </row>
    <row r="24" spans="1:34" s="822" customFormat="1" ht="21" customHeight="1" x14ac:dyDescent="0.25">
      <c r="A24" s="816"/>
      <c r="B24" s="1756">
        <v>6</v>
      </c>
      <c r="C24" s="828" t="str">
        <f t="shared" si="3"/>
        <v>Alicorp S.A.A.</v>
      </c>
      <c r="D24" s="829" t="str">
        <f t="shared" si="3"/>
        <v>Hidráulico</v>
      </c>
      <c r="E24" s="830" t="str">
        <f t="shared" si="3"/>
        <v/>
      </c>
      <c r="F24" s="830" t="str">
        <f t="shared" si="3"/>
        <v/>
      </c>
      <c r="G24" s="830" t="str">
        <f t="shared" si="3"/>
        <v/>
      </c>
      <c r="H24" s="830" t="str">
        <f t="shared" si="3"/>
        <v/>
      </c>
      <c r="I24" s="830" t="str">
        <f t="shared" si="3"/>
        <v/>
      </c>
      <c r="J24" s="830" t="str">
        <f t="shared" si="3"/>
        <v/>
      </c>
      <c r="K24" s="830" t="str">
        <f t="shared" si="3"/>
        <v/>
      </c>
      <c r="L24" s="830" t="str">
        <f t="shared" si="3"/>
        <v/>
      </c>
      <c r="M24" s="830" t="str">
        <f t="shared" si="3"/>
        <v/>
      </c>
      <c r="N24" s="830" t="str">
        <f t="shared" si="3"/>
        <v/>
      </c>
      <c r="O24" s="830" t="str">
        <f t="shared" si="3"/>
        <v/>
      </c>
      <c r="P24" s="831" t="str">
        <f t="shared" si="3"/>
        <v/>
      </c>
      <c r="Q24" s="832">
        <f t="shared" si="2"/>
        <v>0</v>
      </c>
      <c r="R24" s="2116"/>
      <c r="S24" s="1790" t="s">
        <v>212</v>
      </c>
      <c r="T24" s="1790" t="s">
        <v>407</v>
      </c>
      <c r="U24" s="1790"/>
      <c r="V24" s="1790"/>
      <c r="W24" s="1790"/>
      <c r="X24" s="1790"/>
      <c r="Y24" s="1790"/>
      <c r="Z24" s="1790"/>
      <c r="AA24" s="1790"/>
      <c r="AB24" s="1790"/>
      <c r="AC24" s="1790"/>
      <c r="AD24" s="1790"/>
      <c r="AE24" s="1790"/>
      <c r="AF24" s="1790"/>
      <c r="AG24" s="1790"/>
      <c r="AH24" s="2116"/>
    </row>
    <row r="25" spans="1:34" s="822" customFormat="1" ht="21" customHeight="1" x14ac:dyDescent="0.25">
      <c r="A25" s="816"/>
      <c r="B25" s="1745"/>
      <c r="C25" s="817" t="str">
        <f t="shared" si="3"/>
        <v/>
      </c>
      <c r="D25" s="818" t="str">
        <f t="shared" si="3"/>
        <v>Térmico</v>
      </c>
      <c r="E25" s="819">
        <f t="shared" si="3"/>
        <v>0.1772</v>
      </c>
      <c r="F25" s="819">
        <f t="shared" si="3"/>
        <v>0.18321999999999999</v>
      </c>
      <c r="G25" s="819">
        <f t="shared" si="3"/>
        <v>0.17482</v>
      </c>
      <c r="H25" s="819">
        <f t="shared" si="3"/>
        <v>0.20038800000000001</v>
      </c>
      <c r="I25" s="819">
        <f t="shared" si="3"/>
        <v>0.18517800000000001</v>
      </c>
      <c r="J25" s="819">
        <f t="shared" si="3"/>
        <v>0.20303100000000002</v>
      </c>
      <c r="K25" s="819">
        <f t="shared" si="3"/>
        <v>0.21912999999999999</v>
      </c>
      <c r="L25" s="819">
        <f t="shared" si="3"/>
        <v>0.20858699999999999</v>
      </c>
      <c r="M25" s="819">
        <f t="shared" si="3"/>
        <v>0.19418799999999997</v>
      </c>
      <c r="N25" s="819">
        <f t="shared" si="3"/>
        <v>0.196412</v>
      </c>
      <c r="O25" s="819">
        <f t="shared" si="3"/>
        <v>0.19799300000000003</v>
      </c>
      <c r="P25" s="820">
        <f t="shared" si="3"/>
        <v>0.15689999999999998</v>
      </c>
      <c r="Q25" s="821">
        <f t="shared" si="2"/>
        <v>2.2970470000000001</v>
      </c>
      <c r="R25" s="2116"/>
      <c r="S25" s="1790"/>
      <c r="T25" s="1790" t="s">
        <v>408</v>
      </c>
      <c r="U25" s="1790">
        <v>0</v>
      </c>
      <c r="V25" s="1790">
        <v>0</v>
      </c>
      <c r="W25" s="1790">
        <v>0</v>
      </c>
      <c r="X25" s="1790">
        <v>0</v>
      </c>
      <c r="Y25" s="1790">
        <v>0</v>
      </c>
      <c r="Z25" s="1790">
        <v>0</v>
      </c>
      <c r="AA25" s="1790">
        <v>0</v>
      </c>
      <c r="AB25" s="1790">
        <v>0</v>
      </c>
      <c r="AC25" s="1790">
        <v>0</v>
      </c>
      <c r="AD25" s="1790">
        <v>0</v>
      </c>
      <c r="AE25" s="1790">
        <v>0</v>
      </c>
      <c r="AF25" s="1790">
        <v>0</v>
      </c>
      <c r="AG25" s="1790">
        <v>0</v>
      </c>
      <c r="AH25" s="2116"/>
    </row>
    <row r="26" spans="1:34" s="822" customFormat="1" ht="21" customHeight="1" x14ac:dyDescent="0.25">
      <c r="A26" s="816"/>
      <c r="B26" s="1745"/>
      <c r="C26" s="817" t="str">
        <f t="shared" si="3"/>
        <v/>
      </c>
      <c r="D26" s="818" t="str">
        <f t="shared" si="3"/>
        <v>Solar</v>
      </c>
      <c r="E26" s="819" t="str">
        <f t="shared" si="3"/>
        <v/>
      </c>
      <c r="F26" s="819" t="str">
        <f t="shared" si="3"/>
        <v/>
      </c>
      <c r="G26" s="819" t="str">
        <f t="shared" si="3"/>
        <v/>
      </c>
      <c r="H26" s="819" t="str">
        <f t="shared" si="3"/>
        <v/>
      </c>
      <c r="I26" s="819" t="str">
        <f t="shared" si="3"/>
        <v/>
      </c>
      <c r="J26" s="819" t="str">
        <f t="shared" si="3"/>
        <v/>
      </c>
      <c r="K26" s="819" t="str">
        <f t="shared" si="3"/>
        <v/>
      </c>
      <c r="L26" s="819" t="str">
        <f t="shared" si="3"/>
        <v/>
      </c>
      <c r="M26" s="819" t="str">
        <f t="shared" si="3"/>
        <v/>
      </c>
      <c r="N26" s="819" t="str">
        <f t="shared" si="3"/>
        <v/>
      </c>
      <c r="O26" s="819" t="str">
        <f t="shared" si="3"/>
        <v/>
      </c>
      <c r="P26" s="820" t="str">
        <f t="shared" si="3"/>
        <v/>
      </c>
      <c r="Q26" s="821">
        <f t="shared" si="2"/>
        <v>0</v>
      </c>
      <c r="R26" s="2116"/>
      <c r="S26" s="1790"/>
      <c r="T26" s="1790" t="s">
        <v>409</v>
      </c>
      <c r="U26" s="1790"/>
      <c r="V26" s="1790"/>
      <c r="W26" s="1790"/>
      <c r="X26" s="1790"/>
      <c r="Y26" s="1790"/>
      <c r="Z26" s="1790"/>
      <c r="AA26" s="1790"/>
      <c r="AB26" s="1790"/>
      <c r="AC26" s="1790"/>
      <c r="AD26" s="1790"/>
      <c r="AE26" s="1790"/>
      <c r="AF26" s="1790"/>
      <c r="AG26" s="1790"/>
      <c r="AH26" s="2116"/>
    </row>
    <row r="27" spans="1:34" s="822" customFormat="1" ht="21" customHeight="1" x14ac:dyDescent="0.25">
      <c r="A27" s="816"/>
      <c r="B27" s="1757"/>
      <c r="C27" s="823" t="str">
        <f t="shared" si="3"/>
        <v/>
      </c>
      <c r="D27" s="824" t="str">
        <f t="shared" si="3"/>
        <v>Eólico</v>
      </c>
      <c r="E27" s="825" t="str">
        <f t="shared" si="3"/>
        <v/>
      </c>
      <c r="F27" s="825" t="str">
        <f t="shared" si="3"/>
        <v/>
      </c>
      <c r="G27" s="825" t="str">
        <f t="shared" si="3"/>
        <v/>
      </c>
      <c r="H27" s="825" t="str">
        <f t="shared" si="3"/>
        <v/>
      </c>
      <c r="I27" s="825" t="str">
        <f t="shared" si="3"/>
        <v/>
      </c>
      <c r="J27" s="825" t="str">
        <f t="shared" si="3"/>
        <v/>
      </c>
      <c r="K27" s="825" t="str">
        <f t="shared" si="3"/>
        <v/>
      </c>
      <c r="L27" s="825" t="str">
        <f t="shared" si="3"/>
        <v/>
      </c>
      <c r="M27" s="825" t="str">
        <f t="shared" si="3"/>
        <v/>
      </c>
      <c r="N27" s="825" t="str">
        <f t="shared" si="3"/>
        <v/>
      </c>
      <c r="O27" s="825" t="str">
        <f t="shared" si="3"/>
        <v/>
      </c>
      <c r="P27" s="826" t="str">
        <f t="shared" si="3"/>
        <v/>
      </c>
      <c r="Q27" s="827">
        <f t="shared" si="2"/>
        <v>0</v>
      </c>
      <c r="R27" s="2116"/>
      <c r="S27" s="1790"/>
      <c r="T27" s="1790" t="s">
        <v>410</v>
      </c>
      <c r="U27" s="1790"/>
      <c r="V27" s="1790"/>
      <c r="W27" s="1790"/>
      <c r="X27" s="1790"/>
      <c r="Y27" s="1790"/>
      <c r="Z27" s="1790"/>
      <c r="AA27" s="1790"/>
      <c r="AB27" s="1790"/>
      <c r="AC27" s="1790"/>
      <c r="AD27" s="1790"/>
      <c r="AE27" s="1790"/>
      <c r="AF27" s="1790"/>
      <c r="AG27" s="1790"/>
      <c r="AH27" s="2116"/>
    </row>
    <row r="28" spans="1:34" s="822" customFormat="1" ht="21" customHeight="1" x14ac:dyDescent="0.25">
      <c r="A28" s="816"/>
      <c r="B28" s="1756">
        <v>7</v>
      </c>
      <c r="C28" s="828" t="str">
        <f t="shared" si="3"/>
        <v>Anabi S.A.C.</v>
      </c>
      <c r="D28" s="829" t="str">
        <f t="shared" si="3"/>
        <v>Hidráulico</v>
      </c>
      <c r="E28" s="830" t="str">
        <f t="shared" si="3"/>
        <v/>
      </c>
      <c r="F28" s="830" t="str">
        <f t="shared" si="3"/>
        <v/>
      </c>
      <c r="G28" s="830" t="str">
        <f t="shared" si="3"/>
        <v/>
      </c>
      <c r="H28" s="830" t="str">
        <f t="shared" si="3"/>
        <v/>
      </c>
      <c r="I28" s="830" t="str">
        <f t="shared" si="3"/>
        <v/>
      </c>
      <c r="J28" s="830" t="str">
        <f t="shared" si="3"/>
        <v/>
      </c>
      <c r="K28" s="830" t="str">
        <f t="shared" si="3"/>
        <v/>
      </c>
      <c r="L28" s="830" t="str">
        <f t="shared" si="3"/>
        <v/>
      </c>
      <c r="M28" s="830" t="str">
        <f t="shared" si="3"/>
        <v/>
      </c>
      <c r="N28" s="830" t="str">
        <f t="shared" si="3"/>
        <v/>
      </c>
      <c r="O28" s="830" t="str">
        <f t="shared" si="3"/>
        <v/>
      </c>
      <c r="P28" s="831" t="str">
        <f t="shared" si="3"/>
        <v/>
      </c>
      <c r="Q28" s="832">
        <f t="shared" si="2"/>
        <v>0</v>
      </c>
      <c r="R28" s="2116"/>
      <c r="S28" s="1790" t="s">
        <v>214</v>
      </c>
      <c r="T28" s="1790" t="s">
        <v>407</v>
      </c>
      <c r="U28" s="1790"/>
      <c r="V28" s="1790"/>
      <c r="W28" s="1790"/>
      <c r="X28" s="1790"/>
      <c r="Y28" s="1790"/>
      <c r="Z28" s="1790"/>
      <c r="AA28" s="1790"/>
      <c r="AB28" s="1790"/>
      <c r="AC28" s="1790"/>
      <c r="AD28" s="1790"/>
      <c r="AE28" s="1790"/>
      <c r="AF28" s="1790"/>
      <c r="AG28" s="1790"/>
      <c r="AH28" s="2116"/>
    </row>
    <row r="29" spans="1:34" s="822" customFormat="1" ht="21" customHeight="1" x14ac:dyDescent="0.25">
      <c r="A29" s="816"/>
      <c r="B29" s="1745"/>
      <c r="C29" s="817" t="str">
        <f t="shared" si="3"/>
        <v/>
      </c>
      <c r="D29" s="818" t="str">
        <f t="shared" si="3"/>
        <v>Térmico</v>
      </c>
      <c r="E29" s="819">
        <f t="shared" si="3"/>
        <v>5.8226E-2</v>
      </c>
      <c r="F29" s="819">
        <f t="shared" si="3"/>
        <v>3.5387999999999996E-2</v>
      </c>
      <c r="G29" s="819">
        <f t="shared" si="3"/>
        <v>4.3900000000000002E-2</v>
      </c>
      <c r="H29" s="819">
        <f t="shared" si="3"/>
        <v>2.5899999999999999E-2</v>
      </c>
      <c r="I29" s="819">
        <f t="shared" si="3"/>
        <v>2.8300000000000002E-2</v>
      </c>
      <c r="J29" s="819">
        <f t="shared" si="3"/>
        <v>2.3300000000000001E-2</v>
      </c>
      <c r="K29" s="819">
        <f t="shared" si="3"/>
        <v>1.7299999999999999E-2</v>
      </c>
      <c r="L29" s="819">
        <f t="shared" si="3"/>
        <v>2.1499999999999998E-2</v>
      </c>
      <c r="M29" s="819">
        <f t="shared" si="3"/>
        <v>2.0355000000000002E-2</v>
      </c>
      <c r="N29" s="819">
        <f t="shared" si="3"/>
        <v>2.6002999999999998E-2</v>
      </c>
      <c r="O29" s="819">
        <f t="shared" si="3"/>
        <v>2.0740000000000001E-2</v>
      </c>
      <c r="P29" s="820">
        <f t="shared" si="3"/>
        <v>2.9856000000000001E-2</v>
      </c>
      <c r="Q29" s="821">
        <f t="shared" si="2"/>
        <v>0.35076799999999997</v>
      </c>
      <c r="R29" s="2116"/>
      <c r="S29" s="1790"/>
      <c r="T29" s="1790" t="s">
        <v>408</v>
      </c>
      <c r="U29" s="1790">
        <v>0.1772</v>
      </c>
      <c r="V29" s="1790">
        <v>0.18321999999999999</v>
      </c>
      <c r="W29" s="1790">
        <v>0.17482</v>
      </c>
      <c r="X29" s="1790">
        <v>0.20038800000000001</v>
      </c>
      <c r="Y29" s="1790">
        <v>0.18517800000000001</v>
      </c>
      <c r="Z29" s="1790">
        <v>0.20303100000000002</v>
      </c>
      <c r="AA29" s="1790">
        <v>0.21912999999999999</v>
      </c>
      <c r="AB29" s="1790">
        <v>0.20858699999999999</v>
      </c>
      <c r="AC29" s="1790">
        <v>0.19418799999999997</v>
      </c>
      <c r="AD29" s="1790">
        <v>0.196412</v>
      </c>
      <c r="AE29" s="1790">
        <v>0.19799300000000003</v>
      </c>
      <c r="AF29" s="1790">
        <v>0.15689999999999998</v>
      </c>
      <c r="AG29" s="1790">
        <v>2.2970470000000001</v>
      </c>
      <c r="AH29" s="2116"/>
    </row>
    <row r="30" spans="1:34" s="822" customFormat="1" ht="21" customHeight="1" x14ac:dyDescent="0.25">
      <c r="A30" s="816"/>
      <c r="B30" s="1745"/>
      <c r="C30" s="817" t="str">
        <f t="shared" si="3"/>
        <v/>
      </c>
      <c r="D30" s="818" t="str">
        <f t="shared" si="3"/>
        <v>Solar</v>
      </c>
      <c r="E30" s="819" t="str">
        <f t="shared" si="3"/>
        <v/>
      </c>
      <c r="F30" s="819" t="str">
        <f t="shared" si="3"/>
        <v/>
      </c>
      <c r="G30" s="819" t="str">
        <f t="shared" si="3"/>
        <v/>
      </c>
      <c r="H30" s="819" t="str">
        <f t="shared" si="3"/>
        <v/>
      </c>
      <c r="I30" s="819" t="str">
        <f t="shared" si="3"/>
        <v/>
      </c>
      <c r="J30" s="819" t="str">
        <f t="shared" si="3"/>
        <v/>
      </c>
      <c r="K30" s="819" t="str">
        <f t="shared" si="3"/>
        <v/>
      </c>
      <c r="L30" s="819" t="str">
        <f t="shared" si="3"/>
        <v/>
      </c>
      <c r="M30" s="819" t="str">
        <f t="shared" si="3"/>
        <v/>
      </c>
      <c r="N30" s="819" t="str">
        <f t="shared" si="3"/>
        <v/>
      </c>
      <c r="O30" s="819" t="str">
        <f t="shared" si="3"/>
        <v/>
      </c>
      <c r="P30" s="820" t="str">
        <f t="shared" si="3"/>
        <v/>
      </c>
      <c r="Q30" s="821">
        <f t="shared" si="2"/>
        <v>0</v>
      </c>
      <c r="R30" s="2116"/>
      <c r="S30" s="1790"/>
      <c r="T30" s="1790" t="s">
        <v>409</v>
      </c>
      <c r="U30" s="1790"/>
      <c r="V30" s="1790"/>
      <c r="W30" s="1790"/>
      <c r="X30" s="1790"/>
      <c r="Y30" s="1790"/>
      <c r="Z30" s="1790"/>
      <c r="AA30" s="1790"/>
      <c r="AB30" s="1790"/>
      <c r="AC30" s="1790"/>
      <c r="AD30" s="1790"/>
      <c r="AE30" s="1790"/>
      <c r="AF30" s="1790"/>
      <c r="AG30" s="1790"/>
      <c r="AH30" s="2116"/>
    </row>
    <row r="31" spans="1:34" s="822" customFormat="1" ht="21" customHeight="1" x14ac:dyDescent="0.25">
      <c r="A31" s="816"/>
      <c r="B31" s="1757"/>
      <c r="C31" s="823" t="str">
        <f t="shared" si="3"/>
        <v/>
      </c>
      <c r="D31" s="824" t="str">
        <f t="shared" si="3"/>
        <v>Eólico</v>
      </c>
      <c r="E31" s="825" t="str">
        <f t="shared" si="3"/>
        <v/>
      </c>
      <c r="F31" s="825" t="str">
        <f t="shared" si="3"/>
        <v/>
      </c>
      <c r="G31" s="825" t="str">
        <f t="shared" si="3"/>
        <v/>
      </c>
      <c r="H31" s="825" t="str">
        <f t="shared" si="3"/>
        <v/>
      </c>
      <c r="I31" s="825" t="str">
        <f t="shared" si="3"/>
        <v/>
      </c>
      <c r="J31" s="825" t="str">
        <f t="shared" si="3"/>
        <v/>
      </c>
      <c r="K31" s="825" t="str">
        <f t="shared" si="3"/>
        <v/>
      </c>
      <c r="L31" s="825" t="str">
        <f t="shared" si="3"/>
        <v/>
      </c>
      <c r="M31" s="825" t="str">
        <f t="shared" si="3"/>
        <v/>
      </c>
      <c r="N31" s="825" t="str">
        <f t="shared" si="3"/>
        <v/>
      </c>
      <c r="O31" s="825" t="str">
        <f t="shared" si="3"/>
        <v/>
      </c>
      <c r="P31" s="826" t="str">
        <f t="shared" si="3"/>
        <v/>
      </c>
      <c r="Q31" s="827">
        <f t="shared" si="2"/>
        <v>0</v>
      </c>
      <c r="R31" s="2116"/>
      <c r="S31" s="1790"/>
      <c r="T31" s="1790" t="s">
        <v>410</v>
      </c>
      <c r="U31" s="1790"/>
      <c r="V31" s="1790"/>
      <c r="W31" s="1790"/>
      <c r="X31" s="1790"/>
      <c r="Y31" s="1790"/>
      <c r="Z31" s="1790"/>
      <c r="AA31" s="1790"/>
      <c r="AB31" s="1790"/>
      <c r="AC31" s="1790"/>
      <c r="AD31" s="1790"/>
      <c r="AE31" s="1790"/>
      <c r="AF31" s="1790"/>
      <c r="AG31" s="1790"/>
      <c r="AH31" s="2116"/>
    </row>
    <row r="32" spans="1:34" s="822" customFormat="1" ht="21" customHeight="1" x14ac:dyDescent="0.25">
      <c r="A32" s="816"/>
      <c r="B32" s="1756">
        <v>8</v>
      </c>
      <c r="C32" s="828" t="str">
        <f t="shared" si="3"/>
        <v>Anglo American Quellaveco S.A.</v>
      </c>
      <c r="D32" s="829" t="str">
        <f t="shared" si="3"/>
        <v>Hidráulico</v>
      </c>
      <c r="E32" s="830" t="str">
        <f t="shared" si="3"/>
        <v/>
      </c>
      <c r="F32" s="830" t="str">
        <f t="shared" si="3"/>
        <v/>
      </c>
      <c r="G32" s="830" t="str">
        <f t="shared" si="3"/>
        <v/>
      </c>
      <c r="H32" s="830" t="str">
        <f t="shared" si="3"/>
        <v/>
      </c>
      <c r="I32" s="830" t="str">
        <f t="shared" si="3"/>
        <v/>
      </c>
      <c r="J32" s="830" t="str">
        <f t="shared" si="3"/>
        <v/>
      </c>
      <c r="K32" s="830" t="str">
        <f t="shared" si="3"/>
        <v/>
      </c>
      <c r="L32" s="830" t="str">
        <f t="shared" si="3"/>
        <v/>
      </c>
      <c r="M32" s="830" t="str">
        <f t="shared" si="3"/>
        <v/>
      </c>
      <c r="N32" s="830" t="str">
        <f t="shared" si="3"/>
        <v/>
      </c>
      <c r="O32" s="830" t="str">
        <f t="shared" si="3"/>
        <v/>
      </c>
      <c r="P32" s="831" t="str">
        <f t="shared" si="3"/>
        <v/>
      </c>
      <c r="Q32" s="832">
        <f t="shared" si="2"/>
        <v>0</v>
      </c>
      <c r="R32" s="2116"/>
      <c r="S32" s="1790" t="s">
        <v>216</v>
      </c>
      <c r="T32" s="1790" t="s">
        <v>407</v>
      </c>
      <c r="U32" s="1790"/>
      <c r="V32" s="1790"/>
      <c r="W32" s="1790"/>
      <c r="X32" s="1790"/>
      <c r="Y32" s="1790"/>
      <c r="Z32" s="1790"/>
      <c r="AA32" s="1790"/>
      <c r="AB32" s="1790"/>
      <c r="AC32" s="1790"/>
      <c r="AD32" s="1790"/>
      <c r="AE32" s="1790"/>
      <c r="AF32" s="1790"/>
      <c r="AG32" s="1790"/>
      <c r="AH32" s="2116"/>
    </row>
    <row r="33" spans="1:34" s="822" customFormat="1" ht="21" customHeight="1" x14ac:dyDescent="0.25">
      <c r="A33" s="816"/>
      <c r="B33" s="1745"/>
      <c r="C33" s="817" t="str">
        <f t="shared" si="3"/>
        <v/>
      </c>
      <c r="D33" s="818" t="str">
        <f t="shared" si="3"/>
        <v>Térmico</v>
      </c>
      <c r="E33" s="819">
        <f t="shared" si="3"/>
        <v>0.17781899999999998</v>
      </c>
      <c r="F33" s="819">
        <f t="shared" si="3"/>
        <v>0.173984</v>
      </c>
      <c r="G33" s="819">
        <f t="shared" si="3"/>
        <v>0.20158099999999998</v>
      </c>
      <c r="H33" s="819">
        <f t="shared" si="3"/>
        <v>0.190025</v>
      </c>
      <c r="I33" s="819">
        <f t="shared" si="3"/>
        <v>0.20297800000000002</v>
      </c>
      <c r="J33" s="819">
        <f t="shared" si="3"/>
        <v>0.196406</v>
      </c>
      <c r="K33" s="819">
        <f t="shared" si="3"/>
        <v>0.19578000000000001</v>
      </c>
      <c r="L33" s="819">
        <f t="shared" si="3"/>
        <v>0.18155099999999999</v>
      </c>
      <c r="M33" s="819">
        <f t="shared" si="3"/>
        <v>0.16591800000000001</v>
      </c>
      <c r="N33" s="819">
        <f t="shared" si="3"/>
        <v>0.17319399999999999</v>
      </c>
      <c r="O33" s="819">
        <f t="shared" si="3"/>
        <v>0.16687399999999999</v>
      </c>
      <c r="P33" s="820">
        <f t="shared" si="3"/>
        <v>0.15079599999999999</v>
      </c>
      <c r="Q33" s="821">
        <f t="shared" si="2"/>
        <v>2.1769060000000002</v>
      </c>
      <c r="R33" s="2116"/>
      <c r="S33" s="1790"/>
      <c r="T33" s="1790" t="s">
        <v>408</v>
      </c>
      <c r="U33" s="1790">
        <v>5.8226E-2</v>
      </c>
      <c r="V33" s="1790">
        <v>3.5387999999999996E-2</v>
      </c>
      <c r="W33" s="1790">
        <v>4.3900000000000002E-2</v>
      </c>
      <c r="X33" s="1790">
        <v>2.5899999999999999E-2</v>
      </c>
      <c r="Y33" s="1790">
        <v>2.8300000000000002E-2</v>
      </c>
      <c r="Z33" s="1790">
        <v>2.3300000000000001E-2</v>
      </c>
      <c r="AA33" s="1790">
        <v>1.7299999999999999E-2</v>
      </c>
      <c r="AB33" s="1790">
        <v>2.1499999999999998E-2</v>
      </c>
      <c r="AC33" s="1790">
        <v>2.0355000000000002E-2</v>
      </c>
      <c r="AD33" s="1790">
        <v>2.6002999999999998E-2</v>
      </c>
      <c r="AE33" s="1790">
        <v>2.0740000000000001E-2</v>
      </c>
      <c r="AF33" s="1790">
        <v>2.9856000000000001E-2</v>
      </c>
      <c r="AG33" s="1790">
        <v>0.35076799999999997</v>
      </c>
      <c r="AH33" s="2116"/>
    </row>
    <row r="34" spans="1:34" s="822" customFormat="1" ht="21" customHeight="1" x14ac:dyDescent="0.25">
      <c r="A34" s="816"/>
      <c r="B34" s="1745"/>
      <c r="C34" s="817" t="str">
        <f t="shared" si="3"/>
        <v/>
      </c>
      <c r="D34" s="818" t="str">
        <f t="shared" si="3"/>
        <v>Solar</v>
      </c>
      <c r="E34" s="819" t="str">
        <f t="shared" si="3"/>
        <v/>
      </c>
      <c r="F34" s="819" t="str">
        <f t="shared" si="3"/>
        <v/>
      </c>
      <c r="G34" s="819" t="str">
        <f t="shared" si="3"/>
        <v/>
      </c>
      <c r="H34" s="819" t="str">
        <f t="shared" si="3"/>
        <v/>
      </c>
      <c r="I34" s="819" t="str">
        <f t="shared" si="3"/>
        <v/>
      </c>
      <c r="J34" s="819" t="str">
        <f t="shared" si="3"/>
        <v/>
      </c>
      <c r="K34" s="819" t="str">
        <f t="shared" si="3"/>
        <v/>
      </c>
      <c r="L34" s="819" t="str">
        <f t="shared" si="3"/>
        <v/>
      </c>
      <c r="M34" s="819" t="str">
        <f t="shared" si="3"/>
        <v/>
      </c>
      <c r="N34" s="819" t="str">
        <f t="shared" si="3"/>
        <v/>
      </c>
      <c r="O34" s="819" t="str">
        <f t="shared" si="3"/>
        <v/>
      </c>
      <c r="P34" s="820" t="str">
        <f t="shared" si="3"/>
        <v/>
      </c>
      <c r="Q34" s="821">
        <f t="shared" si="2"/>
        <v>0</v>
      </c>
      <c r="R34" s="2116"/>
      <c r="S34" s="1790"/>
      <c r="T34" s="1790" t="s">
        <v>409</v>
      </c>
      <c r="U34" s="1790"/>
      <c r="V34" s="1790"/>
      <c r="W34" s="1790"/>
      <c r="X34" s="1790"/>
      <c r="Y34" s="1790"/>
      <c r="Z34" s="1790"/>
      <c r="AA34" s="1790"/>
      <c r="AB34" s="1790"/>
      <c r="AC34" s="1790"/>
      <c r="AD34" s="1790"/>
      <c r="AE34" s="1790"/>
      <c r="AF34" s="1790"/>
      <c r="AG34" s="1790"/>
      <c r="AH34" s="2116"/>
    </row>
    <row r="35" spans="1:34" s="822" customFormat="1" ht="21" customHeight="1" x14ac:dyDescent="0.25">
      <c r="A35" s="816"/>
      <c r="B35" s="1757"/>
      <c r="C35" s="823" t="str">
        <f t="shared" si="3"/>
        <v/>
      </c>
      <c r="D35" s="824" t="str">
        <f t="shared" si="3"/>
        <v>Eólico</v>
      </c>
      <c r="E35" s="825" t="str">
        <f t="shared" si="3"/>
        <v/>
      </c>
      <c r="F35" s="825" t="str">
        <f t="shared" si="3"/>
        <v/>
      </c>
      <c r="G35" s="825" t="str">
        <f t="shared" si="3"/>
        <v/>
      </c>
      <c r="H35" s="825" t="str">
        <f t="shared" si="3"/>
        <v/>
      </c>
      <c r="I35" s="825" t="str">
        <f t="shared" si="3"/>
        <v/>
      </c>
      <c r="J35" s="825" t="str">
        <f t="shared" si="3"/>
        <v/>
      </c>
      <c r="K35" s="825" t="str">
        <f t="shared" si="3"/>
        <v/>
      </c>
      <c r="L35" s="825" t="str">
        <f t="shared" si="3"/>
        <v/>
      </c>
      <c r="M35" s="825" t="str">
        <f t="shared" si="3"/>
        <v/>
      </c>
      <c r="N35" s="825" t="str">
        <f t="shared" si="3"/>
        <v/>
      </c>
      <c r="O35" s="825" t="str">
        <f t="shared" si="3"/>
        <v/>
      </c>
      <c r="P35" s="826" t="str">
        <f t="shared" si="3"/>
        <v/>
      </c>
      <c r="Q35" s="827">
        <f t="shared" si="2"/>
        <v>0</v>
      </c>
      <c r="R35" s="2116"/>
      <c r="S35" s="1790"/>
      <c r="T35" s="1790" t="s">
        <v>410</v>
      </c>
      <c r="U35" s="1790"/>
      <c r="V35" s="1790"/>
      <c r="W35" s="1790"/>
      <c r="X35" s="1790"/>
      <c r="Y35" s="1790"/>
      <c r="Z35" s="1790"/>
      <c r="AA35" s="1790"/>
      <c r="AB35" s="1790"/>
      <c r="AC35" s="1790"/>
      <c r="AD35" s="1790"/>
      <c r="AE35" s="1790"/>
      <c r="AF35" s="1790"/>
      <c r="AG35" s="1790"/>
      <c r="AH35" s="2116"/>
    </row>
    <row r="36" spans="1:34" s="822" customFormat="1" ht="21" customHeight="1" x14ac:dyDescent="0.25">
      <c r="A36" s="816"/>
      <c r="B36" s="1756">
        <v>9</v>
      </c>
      <c r="C36" s="828" t="str">
        <f t="shared" si="3"/>
        <v>APM Terminals Callao S.A.</v>
      </c>
      <c r="D36" s="829" t="str">
        <f t="shared" si="3"/>
        <v>Hidráulico</v>
      </c>
      <c r="E36" s="819" t="str">
        <f t="shared" si="3"/>
        <v/>
      </c>
      <c r="F36" s="819" t="str">
        <f t="shared" si="3"/>
        <v/>
      </c>
      <c r="G36" s="819" t="str">
        <f t="shared" si="3"/>
        <v/>
      </c>
      <c r="H36" s="819" t="str">
        <f t="shared" si="3"/>
        <v/>
      </c>
      <c r="I36" s="819" t="str">
        <f t="shared" si="3"/>
        <v/>
      </c>
      <c r="J36" s="819" t="str">
        <f t="shared" si="3"/>
        <v/>
      </c>
      <c r="K36" s="819" t="str">
        <f t="shared" si="3"/>
        <v/>
      </c>
      <c r="L36" s="819" t="str">
        <f t="shared" si="3"/>
        <v/>
      </c>
      <c r="M36" s="819" t="str">
        <f t="shared" si="3"/>
        <v/>
      </c>
      <c r="N36" s="819" t="str">
        <f t="shared" si="3"/>
        <v/>
      </c>
      <c r="O36" s="819" t="str">
        <f t="shared" si="3"/>
        <v/>
      </c>
      <c r="P36" s="820" t="str">
        <f t="shared" si="3"/>
        <v/>
      </c>
      <c r="Q36" s="821">
        <f t="shared" si="2"/>
        <v>0</v>
      </c>
      <c r="R36" s="2116"/>
      <c r="S36" s="1790" t="s">
        <v>218</v>
      </c>
      <c r="T36" s="1790" t="s">
        <v>407</v>
      </c>
      <c r="U36" s="1790"/>
      <c r="V36" s="1790"/>
      <c r="W36" s="1790"/>
      <c r="X36" s="1790"/>
      <c r="Y36" s="1790"/>
      <c r="Z36" s="1790"/>
      <c r="AA36" s="1790"/>
      <c r="AB36" s="1790"/>
      <c r="AC36" s="1790"/>
      <c r="AD36" s="1790"/>
      <c r="AE36" s="1790"/>
      <c r="AF36" s="1790"/>
      <c r="AG36" s="1790"/>
      <c r="AH36" s="2116"/>
    </row>
    <row r="37" spans="1:34" s="822" customFormat="1" ht="21" customHeight="1" x14ac:dyDescent="0.25">
      <c r="A37" s="816"/>
      <c r="B37" s="1745"/>
      <c r="C37" s="817" t="str">
        <f t="shared" si="3"/>
        <v/>
      </c>
      <c r="D37" s="818" t="str">
        <f t="shared" si="3"/>
        <v>Térmico</v>
      </c>
      <c r="E37" s="819">
        <f t="shared" si="3"/>
        <v>0</v>
      </c>
      <c r="F37" s="819">
        <f t="shared" si="3"/>
        <v>0</v>
      </c>
      <c r="G37" s="819">
        <f t="shared" si="3"/>
        <v>0</v>
      </c>
      <c r="H37" s="819">
        <f t="shared" si="3"/>
        <v>0</v>
      </c>
      <c r="I37" s="819">
        <f t="shared" si="3"/>
        <v>0</v>
      </c>
      <c r="J37" s="819">
        <f t="shared" si="3"/>
        <v>0</v>
      </c>
      <c r="K37" s="819">
        <f t="shared" si="3"/>
        <v>0</v>
      </c>
      <c r="L37" s="819">
        <f t="shared" si="3"/>
        <v>0</v>
      </c>
      <c r="M37" s="819">
        <f t="shared" si="3"/>
        <v>0</v>
      </c>
      <c r="N37" s="819">
        <f t="shared" si="3"/>
        <v>0</v>
      </c>
      <c r="O37" s="819">
        <f t="shared" si="3"/>
        <v>1.2359999999999999E-2</v>
      </c>
      <c r="P37" s="820">
        <f t="shared" si="3"/>
        <v>0</v>
      </c>
      <c r="Q37" s="821">
        <f t="shared" si="2"/>
        <v>1.2359999999999999E-2</v>
      </c>
      <c r="R37" s="2116"/>
      <c r="S37" s="1790"/>
      <c r="T37" s="1790" t="s">
        <v>408</v>
      </c>
      <c r="U37" s="1790">
        <v>0.17781899999999998</v>
      </c>
      <c r="V37" s="1790">
        <v>0.173984</v>
      </c>
      <c r="W37" s="1790">
        <v>0.20158099999999998</v>
      </c>
      <c r="X37" s="1790">
        <v>0.190025</v>
      </c>
      <c r="Y37" s="1790">
        <v>0.20297800000000002</v>
      </c>
      <c r="Z37" s="1790">
        <v>0.196406</v>
      </c>
      <c r="AA37" s="1790">
        <v>0.19578000000000001</v>
      </c>
      <c r="AB37" s="1790">
        <v>0.18155099999999999</v>
      </c>
      <c r="AC37" s="1790">
        <v>0.16591800000000001</v>
      </c>
      <c r="AD37" s="1790">
        <v>0.17319399999999999</v>
      </c>
      <c r="AE37" s="1790">
        <v>0.16687399999999999</v>
      </c>
      <c r="AF37" s="1790">
        <v>0.15079599999999999</v>
      </c>
      <c r="AG37" s="1790">
        <v>2.1769060000000002</v>
      </c>
      <c r="AH37" s="2116"/>
    </row>
    <row r="38" spans="1:34" s="822" customFormat="1" ht="21" customHeight="1" x14ac:dyDescent="0.25">
      <c r="A38" s="816"/>
      <c r="B38" s="1745"/>
      <c r="C38" s="817" t="str">
        <f t="shared" si="3"/>
        <v/>
      </c>
      <c r="D38" s="818" t="str">
        <f t="shared" si="3"/>
        <v>Solar</v>
      </c>
      <c r="E38" s="819" t="str">
        <f t="shared" si="3"/>
        <v/>
      </c>
      <c r="F38" s="819" t="str">
        <f t="shared" ref="F38:P61" si="4">+IF(V42="","",V42)</f>
        <v/>
      </c>
      <c r="G38" s="819" t="str">
        <f t="shared" si="4"/>
        <v/>
      </c>
      <c r="H38" s="819" t="str">
        <f t="shared" si="4"/>
        <v/>
      </c>
      <c r="I38" s="819" t="str">
        <f t="shared" si="4"/>
        <v/>
      </c>
      <c r="J38" s="819" t="str">
        <f t="shared" si="4"/>
        <v/>
      </c>
      <c r="K38" s="819" t="str">
        <f t="shared" si="4"/>
        <v/>
      </c>
      <c r="L38" s="819" t="str">
        <f t="shared" si="4"/>
        <v/>
      </c>
      <c r="M38" s="819" t="str">
        <f t="shared" si="4"/>
        <v/>
      </c>
      <c r="N38" s="819" t="str">
        <f t="shared" si="4"/>
        <v/>
      </c>
      <c r="O38" s="819" t="str">
        <f t="shared" si="4"/>
        <v/>
      </c>
      <c r="P38" s="820" t="str">
        <f t="shared" si="4"/>
        <v/>
      </c>
      <c r="Q38" s="821">
        <f t="shared" si="2"/>
        <v>0</v>
      </c>
      <c r="R38" s="2116"/>
      <c r="S38" s="1790"/>
      <c r="T38" s="1790" t="s">
        <v>409</v>
      </c>
      <c r="U38" s="1790"/>
      <c r="V38" s="1790"/>
      <c r="W38" s="1790"/>
      <c r="X38" s="1790"/>
      <c r="Y38" s="1790"/>
      <c r="Z38" s="1790"/>
      <c r="AA38" s="1790"/>
      <c r="AB38" s="1790"/>
      <c r="AC38" s="1790"/>
      <c r="AD38" s="1790"/>
      <c r="AE38" s="1790"/>
      <c r="AF38" s="1790"/>
      <c r="AG38" s="1790"/>
      <c r="AH38" s="2116"/>
    </row>
    <row r="39" spans="1:34" s="822" customFormat="1" ht="21" customHeight="1" x14ac:dyDescent="0.25">
      <c r="A39" s="816"/>
      <c r="B39" s="1757"/>
      <c r="C39" s="823" t="str">
        <f t="shared" ref="C39:J95" si="5">+IF(S43="","",S43)</f>
        <v/>
      </c>
      <c r="D39" s="824" t="str">
        <f t="shared" si="5"/>
        <v>Eólico</v>
      </c>
      <c r="E39" s="819" t="str">
        <f t="shared" si="5"/>
        <v/>
      </c>
      <c r="F39" s="819" t="str">
        <f t="shared" si="4"/>
        <v/>
      </c>
      <c r="G39" s="819" t="str">
        <f t="shared" si="4"/>
        <v/>
      </c>
      <c r="H39" s="819" t="str">
        <f t="shared" si="4"/>
        <v/>
      </c>
      <c r="I39" s="819" t="str">
        <f t="shared" si="4"/>
        <v/>
      </c>
      <c r="J39" s="819" t="str">
        <f t="shared" si="4"/>
        <v/>
      </c>
      <c r="K39" s="819" t="str">
        <f t="shared" si="4"/>
        <v/>
      </c>
      <c r="L39" s="819" t="str">
        <f t="shared" si="4"/>
        <v/>
      </c>
      <c r="M39" s="819" t="str">
        <f t="shared" si="4"/>
        <v/>
      </c>
      <c r="N39" s="819" t="str">
        <f t="shared" si="4"/>
        <v/>
      </c>
      <c r="O39" s="819" t="str">
        <f t="shared" si="4"/>
        <v/>
      </c>
      <c r="P39" s="820" t="str">
        <f t="shared" si="4"/>
        <v/>
      </c>
      <c r="Q39" s="821">
        <f t="shared" si="2"/>
        <v>0</v>
      </c>
      <c r="R39" s="2116"/>
      <c r="S39" s="1790"/>
      <c r="T39" s="1790" t="s">
        <v>410</v>
      </c>
      <c r="U39" s="1790"/>
      <c r="V39" s="1790"/>
      <c r="W39" s="1790"/>
      <c r="X39" s="1790"/>
      <c r="Y39" s="1790"/>
      <c r="Z39" s="1790"/>
      <c r="AA39" s="1790"/>
      <c r="AB39" s="1790"/>
      <c r="AC39" s="1790"/>
      <c r="AD39" s="1790"/>
      <c r="AE39" s="1790"/>
      <c r="AF39" s="1790"/>
      <c r="AG39" s="1790"/>
      <c r="AH39" s="2116"/>
    </row>
    <row r="40" spans="1:34" s="822" customFormat="1" ht="21" customHeight="1" x14ac:dyDescent="0.25">
      <c r="A40" s="816"/>
      <c r="B40" s="1756">
        <v>10</v>
      </c>
      <c r="C40" s="828" t="str">
        <f t="shared" si="5"/>
        <v>Apumayo S.A.C.</v>
      </c>
      <c r="D40" s="829" t="str">
        <f t="shared" si="5"/>
        <v>Hidráulico</v>
      </c>
      <c r="E40" s="830" t="str">
        <f t="shared" si="5"/>
        <v/>
      </c>
      <c r="F40" s="830" t="str">
        <f t="shared" si="4"/>
        <v/>
      </c>
      <c r="G40" s="830" t="str">
        <f t="shared" si="4"/>
        <v/>
      </c>
      <c r="H40" s="830" t="str">
        <f t="shared" si="4"/>
        <v/>
      </c>
      <c r="I40" s="830" t="str">
        <f t="shared" si="4"/>
        <v/>
      </c>
      <c r="J40" s="830" t="str">
        <f t="shared" si="4"/>
        <v/>
      </c>
      <c r="K40" s="830" t="str">
        <f t="shared" si="4"/>
        <v/>
      </c>
      <c r="L40" s="830" t="str">
        <f t="shared" si="4"/>
        <v/>
      </c>
      <c r="M40" s="830" t="str">
        <f t="shared" si="4"/>
        <v/>
      </c>
      <c r="N40" s="830" t="str">
        <f t="shared" si="4"/>
        <v/>
      </c>
      <c r="O40" s="830" t="str">
        <f t="shared" si="4"/>
        <v/>
      </c>
      <c r="P40" s="831" t="str">
        <f t="shared" si="4"/>
        <v/>
      </c>
      <c r="Q40" s="832">
        <f t="shared" si="2"/>
        <v>0</v>
      </c>
      <c r="R40" s="2116"/>
      <c r="S40" s="1790" t="s">
        <v>220</v>
      </c>
      <c r="T40" s="1790" t="s">
        <v>407</v>
      </c>
      <c r="U40" s="1790"/>
      <c r="V40" s="1790"/>
      <c r="W40" s="1790"/>
      <c r="X40" s="1790"/>
      <c r="Y40" s="1790"/>
      <c r="Z40" s="1790"/>
      <c r="AA40" s="1790"/>
      <c r="AB40" s="1790"/>
      <c r="AC40" s="1790"/>
      <c r="AD40" s="1790"/>
      <c r="AE40" s="1790"/>
      <c r="AF40" s="1790"/>
      <c r="AG40" s="1790"/>
      <c r="AH40" s="2116"/>
    </row>
    <row r="41" spans="1:34" s="822" customFormat="1" ht="21" customHeight="1" x14ac:dyDescent="0.25">
      <c r="A41" s="816"/>
      <c r="B41" s="1745"/>
      <c r="C41" s="817" t="str">
        <f t="shared" si="5"/>
        <v/>
      </c>
      <c r="D41" s="818" t="str">
        <f t="shared" si="5"/>
        <v>Térmico</v>
      </c>
      <c r="E41" s="819">
        <f t="shared" si="5"/>
        <v>0</v>
      </c>
      <c r="F41" s="819">
        <f t="shared" si="4"/>
        <v>0</v>
      </c>
      <c r="G41" s="819">
        <f t="shared" si="4"/>
        <v>0</v>
      </c>
      <c r="H41" s="819">
        <f t="shared" si="4"/>
        <v>0</v>
      </c>
      <c r="I41" s="819">
        <f t="shared" si="4"/>
        <v>0</v>
      </c>
      <c r="J41" s="819">
        <f t="shared" si="4"/>
        <v>0</v>
      </c>
      <c r="K41" s="819">
        <f t="shared" si="4"/>
        <v>0</v>
      </c>
      <c r="L41" s="819">
        <f t="shared" si="4"/>
        <v>0</v>
      </c>
      <c r="M41" s="819">
        <f t="shared" si="4"/>
        <v>0</v>
      </c>
      <c r="N41" s="819">
        <f t="shared" si="4"/>
        <v>0</v>
      </c>
      <c r="O41" s="819">
        <f t="shared" si="4"/>
        <v>0</v>
      </c>
      <c r="P41" s="820">
        <f t="shared" si="4"/>
        <v>0</v>
      </c>
      <c r="Q41" s="821">
        <f t="shared" si="2"/>
        <v>0</v>
      </c>
      <c r="R41" s="2116"/>
      <c r="S41" s="1790"/>
      <c r="T41" s="1790" t="s">
        <v>408</v>
      </c>
      <c r="U41" s="1790">
        <v>0</v>
      </c>
      <c r="V41" s="1790">
        <v>0</v>
      </c>
      <c r="W41" s="1790">
        <v>0</v>
      </c>
      <c r="X41" s="1790">
        <v>0</v>
      </c>
      <c r="Y41" s="1790">
        <v>0</v>
      </c>
      <c r="Z41" s="1790">
        <v>0</v>
      </c>
      <c r="AA41" s="1790">
        <v>0</v>
      </c>
      <c r="AB41" s="1790">
        <v>0</v>
      </c>
      <c r="AC41" s="1790">
        <v>0</v>
      </c>
      <c r="AD41" s="1790">
        <v>0</v>
      </c>
      <c r="AE41" s="1790">
        <v>1.2359999999999999E-2</v>
      </c>
      <c r="AF41" s="1790">
        <v>0</v>
      </c>
      <c r="AG41" s="1790">
        <v>1.2359999999999999E-2</v>
      </c>
      <c r="AH41" s="2116"/>
    </row>
    <row r="42" spans="1:34" s="822" customFormat="1" ht="21" customHeight="1" x14ac:dyDescent="0.25">
      <c r="A42" s="816"/>
      <c r="B42" s="1745"/>
      <c r="C42" s="817" t="str">
        <f t="shared" si="5"/>
        <v/>
      </c>
      <c r="D42" s="818" t="str">
        <f t="shared" si="5"/>
        <v>Solar</v>
      </c>
      <c r="E42" s="819" t="str">
        <f t="shared" si="5"/>
        <v/>
      </c>
      <c r="F42" s="819" t="str">
        <f t="shared" si="4"/>
        <v/>
      </c>
      <c r="G42" s="819" t="str">
        <f t="shared" si="4"/>
        <v/>
      </c>
      <c r="H42" s="819" t="str">
        <f t="shared" si="4"/>
        <v/>
      </c>
      <c r="I42" s="819" t="str">
        <f t="shared" si="4"/>
        <v/>
      </c>
      <c r="J42" s="819" t="str">
        <f t="shared" si="4"/>
        <v/>
      </c>
      <c r="K42" s="819" t="str">
        <f t="shared" si="4"/>
        <v/>
      </c>
      <c r="L42" s="819" t="str">
        <f t="shared" si="4"/>
        <v/>
      </c>
      <c r="M42" s="819" t="str">
        <f t="shared" si="4"/>
        <v/>
      </c>
      <c r="N42" s="819" t="str">
        <f t="shared" si="4"/>
        <v/>
      </c>
      <c r="O42" s="819" t="str">
        <f t="shared" si="4"/>
        <v/>
      </c>
      <c r="P42" s="820" t="str">
        <f t="shared" si="4"/>
        <v/>
      </c>
      <c r="Q42" s="821">
        <f t="shared" si="2"/>
        <v>0</v>
      </c>
      <c r="R42" s="2116"/>
      <c r="S42" s="1790"/>
      <c r="T42" s="1790" t="s">
        <v>409</v>
      </c>
      <c r="U42" s="1790"/>
      <c r="V42" s="1790"/>
      <c r="W42" s="1790"/>
      <c r="X42" s="1790"/>
      <c r="Y42" s="1790"/>
      <c r="Z42" s="1790"/>
      <c r="AA42" s="1790"/>
      <c r="AB42" s="1790"/>
      <c r="AC42" s="1790"/>
      <c r="AD42" s="1790"/>
      <c r="AE42" s="1790"/>
      <c r="AF42" s="1790"/>
      <c r="AG42" s="1790"/>
      <c r="AH42" s="2116"/>
    </row>
    <row r="43" spans="1:34" s="822" customFormat="1" ht="21" customHeight="1" x14ac:dyDescent="0.25">
      <c r="A43" s="816"/>
      <c r="B43" s="1757"/>
      <c r="C43" s="823" t="str">
        <f t="shared" si="5"/>
        <v/>
      </c>
      <c r="D43" s="824" t="str">
        <f t="shared" si="5"/>
        <v>Eólico</v>
      </c>
      <c r="E43" s="825" t="str">
        <f t="shared" si="5"/>
        <v/>
      </c>
      <c r="F43" s="825" t="str">
        <f t="shared" si="4"/>
        <v/>
      </c>
      <c r="G43" s="825" t="str">
        <f t="shared" si="4"/>
        <v/>
      </c>
      <c r="H43" s="825" t="str">
        <f t="shared" si="4"/>
        <v/>
      </c>
      <c r="I43" s="825" t="str">
        <f t="shared" si="4"/>
        <v/>
      </c>
      <c r="J43" s="825" t="str">
        <f t="shared" si="4"/>
        <v/>
      </c>
      <c r="K43" s="825" t="str">
        <f t="shared" si="4"/>
        <v/>
      </c>
      <c r="L43" s="825" t="str">
        <f t="shared" si="4"/>
        <v/>
      </c>
      <c r="M43" s="825" t="str">
        <f t="shared" si="4"/>
        <v/>
      </c>
      <c r="N43" s="825" t="str">
        <f t="shared" si="4"/>
        <v/>
      </c>
      <c r="O43" s="825" t="str">
        <f t="shared" si="4"/>
        <v/>
      </c>
      <c r="P43" s="826" t="str">
        <f t="shared" si="4"/>
        <v/>
      </c>
      <c r="Q43" s="827">
        <f t="shared" si="2"/>
        <v>0</v>
      </c>
      <c r="R43" s="2116"/>
      <c r="S43" s="1790"/>
      <c r="T43" s="1790" t="s">
        <v>410</v>
      </c>
      <c r="U43" s="1790"/>
      <c r="V43" s="1790"/>
      <c r="W43" s="1790"/>
      <c r="X43" s="1790"/>
      <c r="Y43" s="1790"/>
      <c r="Z43" s="1790"/>
      <c r="AA43" s="1790"/>
      <c r="AB43" s="1790"/>
      <c r="AC43" s="1790"/>
      <c r="AD43" s="1790"/>
      <c r="AE43" s="1790"/>
      <c r="AF43" s="1790"/>
      <c r="AG43" s="1790"/>
      <c r="AH43" s="2116"/>
    </row>
    <row r="44" spans="1:34" s="822" customFormat="1" ht="21" customHeight="1" x14ac:dyDescent="0.25">
      <c r="A44" s="816"/>
      <c r="B44" s="1756">
        <v>11</v>
      </c>
      <c r="C44" s="828" t="str">
        <f t="shared" si="5"/>
        <v>Aris Indsutrial S.A.</v>
      </c>
      <c r="D44" s="829" t="str">
        <f t="shared" si="5"/>
        <v>Hidráulico</v>
      </c>
      <c r="E44" s="830" t="str">
        <f t="shared" si="5"/>
        <v/>
      </c>
      <c r="F44" s="830" t="str">
        <f t="shared" si="4"/>
        <v/>
      </c>
      <c r="G44" s="830" t="str">
        <f t="shared" si="4"/>
        <v/>
      </c>
      <c r="H44" s="830" t="str">
        <f t="shared" si="4"/>
        <v/>
      </c>
      <c r="I44" s="830" t="str">
        <f t="shared" si="4"/>
        <v/>
      </c>
      <c r="J44" s="830" t="str">
        <f t="shared" si="4"/>
        <v/>
      </c>
      <c r="K44" s="830" t="str">
        <f t="shared" si="4"/>
        <v/>
      </c>
      <c r="L44" s="830" t="str">
        <f t="shared" si="4"/>
        <v/>
      </c>
      <c r="M44" s="830" t="str">
        <f t="shared" si="4"/>
        <v/>
      </c>
      <c r="N44" s="830" t="str">
        <f t="shared" si="4"/>
        <v/>
      </c>
      <c r="O44" s="830" t="str">
        <f t="shared" si="4"/>
        <v/>
      </c>
      <c r="P44" s="831" t="str">
        <f t="shared" si="4"/>
        <v/>
      </c>
      <c r="Q44" s="832">
        <f t="shared" si="2"/>
        <v>0</v>
      </c>
      <c r="R44" s="2116"/>
      <c r="S44" s="1790" t="s">
        <v>222</v>
      </c>
      <c r="T44" s="1790" t="s">
        <v>407</v>
      </c>
      <c r="U44" s="1790"/>
      <c r="V44" s="1790"/>
      <c r="W44" s="1790"/>
      <c r="X44" s="1790"/>
      <c r="Y44" s="1790"/>
      <c r="Z44" s="1790"/>
      <c r="AA44" s="1790"/>
      <c r="AB44" s="1790"/>
      <c r="AC44" s="1790"/>
      <c r="AD44" s="1790"/>
      <c r="AE44" s="1790"/>
      <c r="AF44" s="1790"/>
      <c r="AG44" s="1790"/>
      <c r="AH44" s="2116"/>
    </row>
    <row r="45" spans="1:34" s="822" customFormat="1" ht="21" customHeight="1" x14ac:dyDescent="0.25">
      <c r="A45" s="816"/>
      <c r="B45" s="1745"/>
      <c r="C45" s="817" t="str">
        <f t="shared" si="5"/>
        <v/>
      </c>
      <c r="D45" s="818" t="str">
        <f t="shared" si="5"/>
        <v>Térmico</v>
      </c>
      <c r="E45" s="819" t="str">
        <f t="shared" si="5"/>
        <v/>
      </c>
      <c r="F45" s="819" t="str">
        <f t="shared" si="4"/>
        <v/>
      </c>
      <c r="G45" s="819" t="str">
        <f t="shared" si="4"/>
        <v/>
      </c>
      <c r="H45" s="819" t="str">
        <f t="shared" si="4"/>
        <v/>
      </c>
      <c r="I45" s="819" t="str">
        <f t="shared" si="4"/>
        <v/>
      </c>
      <c r="J45" s="819">
        <f t="shared" si="4"/>
        <v>0.16600000000000001</v>
      </c>
      <c r="K45" s="819">
        <f t="shared" si="4"/>
        <v>0.22900000000000001</v>
      </c>
      <c r="L45" s="819">
        <f t="shared" si="4"/>
        <v>0.23100000000000001</v>
      </c>
      <c r="M45" s="819">
        <f t="shared" si="4"/>
        <v>0.20399999999999999</v>
      </c>
      <c r="N45" s="819">
        <f t="shared" si="4"/>
        <v>0.42599999999999999</v>
      </c>
      <c r="O45" s="819">
        <f t="shared" si="4"/>
        <v>0.437</v>
      </c>
      <c r="P45" s="820">
        <f t="shared" si="4"/>
        <v>0.42200000000000004</v>
      </c>
      <c r="Q45" s="821">
        <f t="shared" si="2"/>
        <v>2.1150000000000002</v>
      </c>
      <c r="R45" s="2116"/>
      <c r="S45" s="1790"/>
      <c r="T45" s="1790" t="s">
        <v>408</v>
      </c>
      <c r="U45" s="1790">
        <v>0</v>
      </c>
      <c r="V45" s="1790">
        <v>0</v>
      </c>
      <c r="W45" s="1790">
        <v>0</v>
      </c>
      <c r="X45" s="1790">
        <v>0</v>
      </c>
      <c r="Y45" s="1790">
        <v>0</v>
      </c>
      <c r="Z45" s="1790">
        <v>0</v>
      </c>
      <c r="AA45" s="1790">
        <v>0</v>
      </c>
      <c r="AB45" s="1790">
        <v>0</v>
      </c>
      <c r="AC45" s="1790">
        <v>0</v>
      </c>
      <c r="AD45" s="1790">
        <v>0</v>
      </c>
      <c r="AE45" s="1790">
        <v>0</v>
      </c>
      <c r="AF45" s="1790">
        <v>0</v>
      </c>
      <c r="AG45" s="1790">
        <v>0</v>
      </c>
      <c r="AH45" s="2116"/>
    </row>
    <row r="46" spans="1:34" s="822" customFormat="1" ht="21" customHeight="1" x14ac:dyDescent="0.25">
      <c r="A46" s="816"/>
      <c r="B46" s="1745"/>
      <c r="C46" s="817" t="str">
        <f t="shared" si="5"/>
        <v/>
      </c>
      <c r="D46" s="818" t="str">
        <f t="shared" si="5"/>
        <v>Solar</v>
      </c>
      <c r="E46" s="819" t="str">
        <f t="shared" si="5"/>
        <v/>
      </c>
      <c r="F46" s="819" t="str">
        <f t="shared" si="4"/>
        <v/>
      </c>
      <c r="G46" s="819" t="str">
        <f t="shared" si="4"/>
        <v/>
      </c>
      <c r="H46" s="819" t="str">
        <f t="shared" si="4"/>
        <v/>
      </c>
      <c r="I46" s="819" t="str">
        <f t="shared" si="4"/>
        <v/>
      </c>
      <c r="J46" s="819" t="str">
        <f t="shared" si="4"/>
        <v/>
      </c>
      <c r="K46" s="819" t="str">
        <f t="shared" si="4"/>
        <v/>
      </c>
      <c r="L46" s="819" t="str">
        <f t="shared" si="4"/>
        <v/>
      </c>
      <c r="M46" s="819" t="str">
        <f t="shared" si="4"/>
        <v/>
      </c>
      <c r="N46" s="819" t="str">
        <f t="shared" si="4"/>
        <v/>
      </c>
      <c r="O46" s="819" t="str">
        <f t="shared" si="4"/>
        <v/>
      </c>
      <c r="P46" s="820" t="str">
        <f t="shared" si="4"/>
        <v/>
      </c>
      <c r="Q46" s="821">
        <f t="shared" si="2"/>
        <v>0</v>
      </c>
      <c r="R46" s="2116"/>
      <c r="S46" s="1790"/>
      <c r="T46" s="1790" t="s">
        <v>409</v>
      </c>
      <c r="U46" s="1790"/>
      <c r="V46" s="1790"/>
      <c r="W46" s="1790"/>
      <c r="X46" s="1790"/>
      <c r="Y46" s="1790"/>
      <c r="Z46" s="1790"/>
      <c r="AA46" s="1790"/>
      <c r="AB46" s="1790"/>
      <c r="AC46" s="1790"/>
      <c r="AD46" s="1790"/>
      <c r="AE46" s="1790"/>
      <c r="AF46" s="1790"/>
      <c r="AG46" s="1790"/>
      <c r="AH46" s="2116"/>
    </row>
    <row r="47" spans="1:34" s="822" customFormat="1" ht="21" customHeight="1" x14ac:dyDescent="0.25">
      <c r="A47" s="816"/>
      <c r="B47" s="1757"/>
      <c r="C47" s="823" t="str">
        <f t="shared" si="5"/>
        <v/>
      </c>
      <c r="D47" s="824" t="str">
        <f t="shared" si="5"/>
        <v>Eólico</v>
      </c>
      <c r="E47" s="825" t="str">
        <f t="shared" si="5"/>
        <v/>
      </c>
      <c r="F47" s="825" t="str">
        <f t="shared" si="4"/>
        <v/>
      </c>
      <c r="G47" s="825" t="str">
        <f t="shared" si="4"/>
        <v/>
      </c>
      <c r="H47" s="825" t="str">
        <f t="shared" si="4"/>
        <v/>
      </c>
      <c r="I47" s="825" t="str">
        <f t="shared" si="4"/>
        <v/>
      </c>
      <c r="J47" s="825" t="str">
        <f t="shared" si="4"/>
        <v/>
      </c>
      <c r="K47" s="825" t="str">
        <f t="shared" si="4"/>
        <v/>
      </c>
      <c r="L47" s="825" t="str">
        <f t="shared" si="4"/>
        <v/>
      </c>
      <c r="M47" s="825" t="str">
        <f t="shared" si="4"/>
        <v/>
      </c>
      <c r="N47" s="825" t="str">
        <f t="shared" si="4"/>
        <v/>
      </c>
      <c r="O47" s="825" t="str">
        <f t="shared" si="4"/>
        <v/>
      </c>
      <c r="P47" s="826" t="str">
        <f t="shared" si="4"/>
        <v/>
      </c>
      <c r="Q47" s="827">
        <f t="shared" si="2"/>
        <v>0</v>
      </c>
      <c r="R47" s="2116"/>
      <c r="S47" s="1790"/>
      <c r="T47" s="1790" t="s">
        <v>410</v>
      </c>
      <c r="U47" s="1790"/>
      <c r="V47" s="1790"/>
      <c r="W47" s="1790"/>
      <c r="X47" s="1790"/>
      <c r="Y47" s="1790"/>
      <c r="Z47" s="1790"/>
      <c r="AA47" s="1790"/>
      <c r="AB47" s="1790"/>
      <c r="AC47" s="1790"/>
      <c r="AD47" s="1790"/>
      <c r="AE47" s="1790"/>
      <c r="AF47" s="1790"/>
      <c r="AG47" s="1790"/>
      <c r="AH47" s="2116"/>
    </row>
    <row r="48" spans="1:34" s="822" customFormat="1" ht="21" customHeight="1" x14ac:dyDescent="0.25">
      <c r="A48" s="816"/>
      <c r="B48" s="1756">
        <v>12</v>
      </c>
      <c r="C48" s="828" t="str">
        <f t="shared" si="5"/>
        <v>Aruntani S.A.C.</v>
      </c>
      <c r="D48" s="829" t="str">
        <f t="shared" si="5"/>
        <v>Hidráulico</v>
      </c>
      <c r="E48" s="830" t="str">
        <f t="shared" si="5"/>
        <v/>
      </c>
      <c r="F48" s="830" t="str">
        <f t="shared" si="4"/>
        <v/>
      </c>
      <c r="G48" s="830" t="str">
        <f t="shared" si="4"/>
        <v/>
      </c>
      <c r="H48" s="830" t="str">
        <f t="shared" si="4"/>
        <v/>
      </c>
      <c r="I48" s="830" t="str">
        <f t="shared" si="4"/>
        <v/>
      </c>
      <c r="J48" s="830" t="str">
        <f t="shared" si="4"/>
        <v/>
      </c>
      <c r="K48" s="830" t="str">
        <f t="shared" si="4"/>
        <v/>
      </c>
      <c r="L48" s="830" t="str">
        <f t="shared" si="4"/>
        <v/>
      </c>
      <c r="M48" s="830" t="str">
        <f t="shared" si="4"/>
        <v/>
      </c>
      <c r="N48" s="830" t="str">
        <f t="shared" si="4"/>
        <v/>
      </c>
      <c r="O48" s="830" t="str">
        <f t="shared" si="4"/>
        <v/>
      </c>
      <c r="P48" s="831" t="str">
        <f t="shared" si="4"/>
        <v/>
      </c>
      <c r="Q48" s="832">
        <f t="shared" si="2"/>
        <v>0</v>
      </c>
      <c r="R48" s="2116"/>
      <c r="S48" s="1790" t="s">
        <v>224</v>
      </c>
      <c r="T48" s="1790" t="s">
        <v>407</v>
      </c>
      <c r="U48" s="1790"/>
      <c r="V48" s="1790"/>
      <c r="W48" s="1790"/>
      <c r="X48" s="1790"/>
      <c r="Y48" s="1790"/>
      <c r="Z48" s="1790"/>
      <c r="AA48" s="1790"/>
      <c r="AB48" s="1790"/>
      <c r="AC48" s="1790"/>
      <c r="AD48" s="1790"/>
      <c r="AE48" s="1790"/>
      <c r="AF48" s="1790"/>
      <c r="AG48" s="1790"/>
      <c r="AH48" s="2116"/>
    </row>
    <row r="49" spans="1:34" s="822" customFormat="1" ht="21" customHeight="1" x14ac:dyDescent="0.25">
      <c r="A49" s="816"/>
      <c r="B49" s="1745"/>
      <c r="C49" s="817" t="str">
        <f t="shared" si="5"/>
        <v/>
      </c>
      <c r="D49" s="818" t="str">
        <f t="shared" si="5"/>
        <v>Térmico</v>
      </c>
      <c r="E49" s="819">
        <f t="shared" si="5"/>
        <v>0</v>
      </c>
      <c r="F49" s="819">
        <f t="shared" si="4"/>
        <v>0</v>
      </c>
      <c r="G49" s="819">
        <f t="shared" si="4"/>
        <v>0</v>
      </c>
      <c r="H49" s="819">
        <f t="shared" si="4"/>
        <v>0</v>
      </c>
      <c r="I49" s="819">
        <f t="shared" si="4"/>
        <v>0</v>
      </c>
      <c r="J49" s="819">
        <f t="shared" si="4"/>
        <v>0</v>
      </c>
      <c r="K49" s="819">
        <f t="shared" si="4"/>
        <v>0</v>
      </c>
      <c r="L49" s="819">
        <f t="shared" si="4"/>
        <v>0</v>
      </c>
      <c r="M49" s="819">
        <f t="shared" si="4"/>
        <v>6.6109999999999997E-3</v>
      </c>
      <c r="N49" s="819">
        <f t="shared" si="4"/>
        <v>0</v>
      </c>
      <c r="O49" s="819">
        <f t="shared" si="4"/>
        <v>0</v>
      </c>
      <c r="P49" s="820">
        <f t="shared" si="4"/>
        <v>0</v>
      </c>
      <c r="Q49" s="821">
        <f t="shared" si="2"/>
        <v>6.6109999999999997E-3</v>
      </c>
      <c r="R49" s="2116"/>
      <c r="S49" s="1790"/>
      <c r="T49" s="1790" t="s">
        <v>408</v>
      </c>
      <c r="U49" s="1790"/>
      <c r="V49" s="1790"/>
      <c r="W49" s="1790"/>
      <c r="X49" s="1790"/>
      <c r="Y49" s="1790"/>
      <c r="Z49" s="1790">
        <v>0.16600000000000001</v>
      </c>
      <c r="AA49" s="1790">
        <v>0.22900000000000001</v>
      </c>
      <c r="AB49" s="1790">
        <v>0.23100000000000001</v>
      </c>
      <c r="AC49" s="1790">
        <v>0.20399999999999999</v>
      </c>
      <c r="AD49" s="1790">
        <v>0.42599999999999999</v>
      </c>
      <c r="AE49" s="1790">
        <v>0.437</v>
      </c>
      <c r="AF49" s="1790">
        <v>0.42200000000000004</v>
      </c>
      <c r="AG49" s="1790">
        <v>2.1150000000000002</v>
      </c>
      <c r="AH49" s="2116"/>
    </row>
    <row r="50" spans="1:34" s="822" customFormat="1" ht="21" customHeight="1" x14ac:dyDescent="0.25">
      <c r="A50" s="816"/>
      <c r="B50" s="1745"/>
      <c r="C50" s="817" t="str">
        <f t="shared" si="5"/>
        <v/>
      </c>
      <c r="D50" s="818" t="str">
        <f t="shared" si="5"/>
        <v>Solar</v>
      </c>
      <c r="E50" s="819" t="str">
        <f t="shared" si="5"/>
        <v/>
      </c>
      <c r="F50" s="819" t="str">
        <f t="shared" si="4"/>
        <v/>
      </c>
      <c r="G50" s="819" t="str">
        <f t="shared" si="4"/>
        <v/>
      </c>
      <c r="H50" s="819" t="str">
        <f t="shared" si="4"/>
        <v/>
      </c>
      <c r="I50" s="819" t="str">
        <f t="shared" si="4"/>
        <v/>
      </c>
      <c r="J50" s="819" t="str">
        <f t="shared" si="4"/>
        <v/>
      </c>
      <c r="K50" s="819" t="str">
        <f t="shared" si="4"/>
        <v/>
      </c>
      <c r="L50" s="819" t="str">
        <f t="shared" si="4"/>
        <v/>
      </c>
      <c r="M50" s="819" t="str">
        <f t="shared" si="4"/>
        <v/>
      </c>
      <c r="N50" s="819" t="str">
        <f t="shared" si="4"/>
        <v/>
      </c>
      <c r="O50" s="819" t="str">
        <f t="shared" si="4"/>
        <v/>
      </c>
      <c r="P50" s="820" t="str">
        <f t="shared" si="4"/>
        <v/>
      </c>
      <c r="Q50" s="821">
        <f t="shared" si="2"/>
        <v>0</v>
      </c>
      <c r="R50" s="2116"/>
      <c r="S50" s="1790"/>
      <c r="T50" s="1790" t="s">
        <v>409</v>
      </c>
      <c r="U50" s="1790"/>
      <c r="V50" s="1790"/>
      <c r="W50" s="1790"/>
      <c r="X50" s="1790"/>
      <c r="Y50" s="1790"/>
      <c r="Z50" s="1790"/>
      <c r="AA50" s="1790"/>
      <c r="AB50" s="1790"/>
      <c r="AC50" s="1790"/>
      <c r="AD50" s="1790"/>
      <c r="AE50" s="1790"/>
      <c r="AF50" s="1790"/>
      <c r="AG50" s="1790"/>
      <c r="AH50" s="2116"/>
    </row>
    <row r="51" spans="1:34" s="822" customFormat="1" ht="21" customHeight="1" x14ac:dyDescent="0.25">
      <c r="A51" s="816"/>
      <c r="B51" s="1757"/>
      <c r="C51" s="823" t="str">
        <f t="shared" si="5"/>
        <v/>
      </c>
      <c r="D51" s="824" t="str">
        <f t="shared" si="5"/>
        <v>Eólico</v>
      </c>
      <c r="E51" s="825" t="str">
        <f t="shared" si="5"/>
        <v/>
      </c>
      <c r="F51" s="825" t="str">
        <f t="shared" si="4"/>
        <v/>
      </c>
      <c r="G51" s="825" t="str">
        <f t="shared" si="4"/>
        <v/>
      </c>
      <c r="H51" s="825" t="str">
        <f t="shared" si="4"/>
        <v/>
      </c>
      <c r="I51" s="825" t="str">
        <f t="shared" si="4"/>
        <v/>
      </c>
      <c r="J51" s="825" t="str">
        <f t="shared" si="4"/>
        <v/>
      </c>
      <c r="K51" s="825" t="str">
        <f t="shared" si="4"/>
        <v/>
      </c>
      <c r="L51" s="825" t="str">
        <f t="shared" si="4"/>
        <v/>
      </c>
      <c r="M51" s="825" t="str">
        <f t="shared" si="4"/>
        <v/>
      </c>
      <c r="N51" s="825" t="str">
        <f t="shared" si="4"/>
        <v/>
      </c>
      <c r="O51" s="825" t="str">
        <f t="shared" si="4"/>
        <v/>
      </c>
      <c r="P51" s="826" t="str">
        <f t="shared" si="4"/>
        <v/>
      </c>
      <c r="Q51" s="827">
        <f t="shared" si="2"/>
        <v>0</v>
      </c>
      <c r="R51" s="2116"/>
      <c r="S51" s="1790"/>
      <c r="T51" s="1790" t="s">
        <v>410</v>
      </c>
      <c r="U51" s="1790"/>
      <c r="V51" s="1790"/>
      <c r="W51" s="1790"/>
      <c r="X51" s="1790"/>
      <c r="Y51" s="1790"/>
      <c r="Z51" s="1790"/>
      <c r="AA51" s="1790"/>
      <c r="AB51" s="1790"/>
      <c r="AC51" s="1790"/>
      <c r="AD51" s="1790"/>
      <c r="AE51" s="1790"/>
      <c r="AF51" s="1790"/>
      <c r="AG51" s="1790"/>
      <c r="AH51" s="2116"/>
    </row>
    <row r="52" spans="1:34" s="822" customFormat="1" ht="21" customHeight="1" x14ac:dyDescent="0.25">
      <c r="A52" s="816"/>
      <c r="B52" s="1756">
        <v>13</v>
      </c>
      <c r="C52" s="828" t="str">
        <f t="shared" si="5"/>
        <v>Austral Group S.A.A</v>
      </c>
      <c r="D52" s="829" t="str">
        <f t="shared" si="5"/>
        <v>Hidráulico</v>
      </c>
      <c r="E52" s="819" t="str">
        <f t="shared" si="5"/>
        <v/>
      </c>
      <c r="F52" s="819" t="str">
        <f t="shared" si="4"/>
        <v/>
      </c>
      <c r="G52" s="819" t="str">
        <f t="shared" si="4"/>
        <v/>
      </c>
      <c r="H52" s="819" t="str">
        <f t="shared" si="4"/>
        <v/>
      </c>
      <c r="I52" s="819" t="str">
        <f t="shared" si="4"/>
        <v/>
      </c>
      <c r="J52" s="819" t="str">
        <f t="shared" si="4"/>
        <v/>
      </c>
      <c r="K52" s="819" t="str">
        <f t="shared" si="4"/>
        <v/>
      </c>
      <c r="L52" s="819" t="str">
        <f t="shared" si="4"/>
        <v/>
      </c>
      <c r="M52" s="819" t="str">
        <f t="shared" si="4"/>
        <v/>
      </c>
      <c r="N52" s="819" t="str">
        <f t="shared" si="4"/>
        <v/>
      </c>
      <c r="O52" s="819" t="str">
        <f t="shared" si="4"/>
        <v/>
      </c>
      <c r="P52" s="820" t="str">
        <f t="shared" si="4"/>
        <v/>
      </c>
      <c r="Q52" s="821">
        <f t="shared" si="2"/>
        <v>0</v>
      </c>
      <c r="R52" s="2116"/>
      <c r="S52" s="1790" t="s">
        <v>226</v>
      </c>
      <c r="T52" s="1790" t="s">
        <v>407</v>
      </c>
      <c r="U52" s="1790"/>
      <c r="V52" s="1790"/>
      <c r="W52" s="1790"/>
      <c r="X52" s="1790"/>
      <c r="Y52" s="1790"/>
      <c r="Z52" s="1790"/>
      <c r="AA52" s="1790"/>
      <c r="AB52" s="1790"/>
      <c r="AC52" s="1790"/>
      <c r="AD52" s="1790"/>
      <c r="AE52" s="1790"/>
      <c r="AF52" s="1790"/>
      <c r="AG52" s="1790"/>
      <c r="AH52" s="2116"/>
    </row>
    <row r="53" spans="1:34" s="822" customFormat="1" ht="21" customHeight="1" x14ac:dyDescent="0.25">
      <c r="A53" s="816"/>
      <c r="B53" s="1745"/>
      <c r="C53" s="817" t="str">
        <f t="shared" si="5"/>
        <v/>
      </c>
      <c r="D53" s="818" t="str">
        <f t="shared" si="5"/>
        <v>Térmico</v>
      </c>
      <c r="E53" s="819">
        <f t="shared" si="5"/>
        <v>0</v>
      </c>
      <c r="F53" s="819">
        <f t="shared" si="4"/>
        <v>0</v>
      </c>
      <c r="G53" s="819">
        <f t="shared" si="4"/>
        <v>7.7000000000000001E-5</v>
      </c>
      <c r="H53" s="819">
        <f t="shared" si="4"/>
        <v>4.6059999999999999E-3</v>
      </c>
      <c r="I53" s="819">
        <f t="shared" si="4"/>
        <v>9.8200000000000002E-4</v>
      </c>
      <c r="J53" s="819">
        <f t="shared" si="4"/>
        <v>4.6999999999999997E-5</v>
      </c>
      <c r="K53" s="819">
        <f t="shared" si="4"/>
        <v>0</v>
      </c>
      <c r="L53" s="819">
        <f t="shared" si="4"/>
        <v>2.42E-4</v>
      </c>
      <c r="M53" s="819">
        <f t="shared" si="4"/>
        <v>8.7000000000000001E-5</v>
      </c>
      <c r="N53" s="819">
        <f t="shared" si="4"/>
        <v>4.06E-4</v>
      </c>
      <c r="O53" s="819">
        <f t="shared" si="4"/>
        <v>3.5859000000000002E-2</v>
      </c>
      <c r="P53" s="820">
        <f t="shared" si="4"/>
        <v>9.2940000000000002E-3</v>
      </c>
      <c r="Q53" s="821">
        <f t="shared" si="2"/>
        <v>5.1600000000000007E-2</v>
      </c>
      <c r="R53" s="2116"/>
      <c r="S53" s="1790"/>
      <c r="T53" s="1790" t="s">
        <v>408</v>
      </c>
      <c r="U53" s="1790">
        <v>0</v>
      </c>
      <c r="V53" s="1790">
        <v>0</v>
      </c>
      <c r="W53" s="1790">
        <v>0</v>
      </c>
      <c r="X53" s="1790">
        <v>0</v>
      </c>
      <c r="Y53" s="1790">
        <v>0</v>
      </c>
      <c r="Z53" s="1790">
        <v>0</v>
      </c>
      <c r="AA53" s="1790">
        <v>0</v>
      </c>
      <c r="AB53" s="1790">
        <v>0</v>
      </c>
      <c r="AC53" s="1790">
        <v>6.6109999999999997E-3</v>
      </c>
      <c r="AD53" s="1790">
        <v>0</v>
      </c>
      <c r="AE53" s="1790">
        <v>0</v>
      </c>
      <c r="AF53" s="1790">
        <v>0</v>
      </c>
      <c r="AG53" s="1790">
        <v>6.6109999999999997E-3</v>
      </c>
      <c r="AH53" s="2116"/>
    </row>
    <row r="54" spans="1:34" s="822" customFormat="1" ht="21" customHeight="1" x14ac:dyDescent="0.25">
      <c r="A54" s="816"/>
      <c r="B54" s="1745"/>
      <c r="C54" s="817" t="str">
        <f t="shared" si="5"/>
        <v/>
      </c>
      <c r="D54" s="818" t="str">
        <f t="shared" si="5"/>
        <v>Solar</v>
      </c>
      <c r="E54" s="819" t="str">
        <f t="shared" si="5"/>
        <v/>
      </c>
      <c r="F54" s="819" t="str">
        <f t="shared" si="4"/>
        <v/>
      </c>
      <c r="G54" s="819" t="str">
        <f t="shared" si="4"/>
        <v/>
      </c>
      <c r="H54" s="819" t="str">
        <f t="shared" si="4"/>
        <v/>
      </c>
      <c r="I54" s="819" t="str">
        <f t="shared" si="4"/>
        <v/>
      </c>
      <c r="J54" s="819" t="str">
        <f t="shared" si="4"/>
        <v/>
      </c>
      <c r="K54" s="819" t="str">
        <f t="shared" si="4"/>
        <v/>
      </c>
      <c r="L54" s="819" t="str">
        <f t="shared" si="4"/>
        <v/>
      </c>
      <c r="M54" s="819" t="str">
        <f t="shared" si="4"/>
        <v/>
      </c>
      <c r="N54" s="819" t="str">
        <f t="shared" si="4"/>
        <v/>
      </c>
      <c r="O54" s="819" t="str">
        <f t="shared" si="4"/>
        <v/>
      </c>
      <c r="P54" s="820" t="str">
        <f t="shared" si="4"/>
        <v/>
      </c>
      <c r="Q54" s="821">
        <f t="shared" si="2"/>
        <v>0</v>
      </c>
      <c r="R54" s="2116"/>
      <c r="S54" s="1790"/>
      <c r="T54" s="1790" t="s">
        <v>409</v>
      </c>
      <c r="U54" s="1790"/>
      <c r="V54" s="1790"/>
      <c r="W54" s="1790"/>
      <c r="X54" s="1790"/>
      <c r="Y54" s="1790"/>
      <c r="Z54" s="1790"/>
      <c r="AA54" s="1790"/>
      <c r="AB54" s="1790"/>
      <c r="AC54" s="1790"/>
      <c r="AD54" s="1790"/>
      <c r="AE54" s="1790"/>
      <c r="AF54" s="1790"/>
      <c r="AG54" s="1790"/>
      <c r="AH54" s="2116"/>
    </row>
    <row r="55" spans="1:34" s="822" customFormat="1" ht="21" customHeight="1" x14ac:dyDescent="0.25">
      <c r="A55" s="816"/>
      <c r="B55" s="1757"/>
      <c r="C55" s="823" t="str">
        <f t="shared" si="5"/>
        <v/>
      </c>
      <c r="D55" s="824" t="str">
        <f t="shared" si="5"/>
        <v>Eólico</v>
      </c>
      <c r="E55" s="819" t="str">
        <f t="shared" si="5"/>
        <v/>
      </c>
      <c r="F55" s="819" t="str">
        <f t="shared" si="4"/>
        <v/>
      </c>
      <c r="G55" s="819" t="str">
        <f t="shared" si="4"/>
        <v/>
      </c>
      <c r="H55" s="819" t="str">
        <f t="shared" si="4"/>
        <v/>
      </c>
      <c r="I55" s="819" t="str">
        <f t="shared" si="4"/>
        <v/>
      </c>
      <c r="J55" s="819" t="str">
        <f t="shared" si="4"/>
        <v/>
      </c>
      <c r="K55" s="819" t="str">
        <f t="shared" si="4"/>
        <v/>
      </c>
      <c r="L55" s="819" t="str">
        <f t="shared" si="4"/>
        <v/>
      </c>
      <c r="M55" s="819" t="str">
        <f t="shared" si="4"/>
        <v/>
      </c>
      <c r="N55" s="819" t="str">
        <f t="shared" si="4"/>
        <v/>
      </c>
      <c r="O55" s="819" t="str">
        <f t="shared" si="4"/>
        <v/>
      </c>
      <c r="P55" s="820" t="str">
        <f t="shared" si="4"/>
        <v/>
      </c>
      <c r="Q55" s="821">
        <f t="shared" si="2"/>
        <v>0</v>
      </c>
      <c r="R55" s="2116"/>
      <c r="S55" s="1790"/>
      <c r="T55" s="1790" t="s">
        <v>410</v>
      </c>
      <c r="U55" s="1790"/>
      <c r="V55" s="1790"/>
      <c r="W55" s="1790"/>
      <c r="X55" s="1790"/>
      <c r="Y55" s="1790"/>
      <c r="Z55" s="1790"/>
      <c r="AA55" s="1790"/>
      <c r="AB55" s="1790"/>
      <c r="AC55" s="1790"/>
      <c r="AD55" s="1790"/>
      <c r="AE55" s="1790"/>
      <c r="AF55" s="1790"/>
      <c r="AG55" s="1790"/>
      <c r="AH55" s="2116"/>
    </row>
    <row r="56" spans="1:34" s="822" customFormat="1" ht="21" customHeight="1" x14ac:dyDescent="0.25">
      <c r="A56" s="816"/>
      <c r="B56" s="1756">
        <v>14</v>
      </c>
      <c r="C56" s="828" t="str">
        <f t="shared" si="5"/>
        <v>Cálidda Energía S.A.C.</v>
      </c>
      <c r="D56" s="829" t="str">
        <f t="shared" si="5"/>
        <v>Hidráulico</v>
      </c>
      <c r="E56" s="830" t="str">
        <f t="shared" si="5"/>
        <v/>
      </c>
      <c r="F56" s="830" t="str">
        <f t="shared" si="4"/>
        <v/>
      </c>
      <c r="G56" s="830" t="str">
        <f t="shared" si="4"/>
        <v/>
      </c>
      <c r="H56" s="830" t="str">
        <f t="shared" si="4"/>
        <v/>
      </c>
      <c r="I56" s="830" t="str">
        <f t="shared" si="4"/>
        <v/>
      </c>
      <c r="J56" s="830" t="str">
        <f t="shared" si="4"/>
        <v/>
      </c>
      <c r="K56" s="830" t="str">
        <f t="shared" si="4"/>
        <v/>
      </c>
      <c r="L56" s="830" t="str">
        <f t="shared" si="4"/>
        <v/>
      </c>
      <c r="M56" s="830" t="str">
        <f t="shared" si="4"/>
        <v/>
      </c>
      <c r="N56" s="830" t="str">
        <f t="shared" si="4"/>
        <v/>
      </c>
      <c r="O56" s="830" t="str">
        <f t="shared" si="4"/>
        <v/>
      </c>
      <c r="P56" s="831" t="str">
        <f t="shared" si="4"/>
        <v/>
      </c>
      <c r="Q56" s="832">
        <f t="shared" si="2"/>
        <v>0</v>
      </c>
      <c r="R56" s="2116"/>
      <c r="S56" s="1790" t="s">
        <v>228</v>
      </c>
      <c r="T56" s="1790" t="s">
        <v>407</v>
      </c>
      <c r="U56" s="1790"/>
      <c r="V56" s="1790"/>
      <c r="W56" s="1790"/>
      <c r="X56" s="1790"/>
      <c r="Y56" s="1790"/>
      <c r="Z56" s="1790"/>
      <c r="AA56" s="1790"/>
      <c r="AB56" s="1790"/>
      <c r="AC56" s="1790"/>
      <c r="AD56" s="1790"/>
      <c r="AE56" s="1790"/>
      <c r="AF56" s="1790"/>
      <c r="AG56" s="1790"/>
      <c r="AH56" s="2116"/>
    </row>
    <row r="57" spans="1:34" s="822" customFormat="1" ht="21" customHeight="1" x14ac:dyDescent="0.25">
      <c r="A57" s="816"/>
      <c r="B57" s="1745"/>
      <c r="C57" s="817" t="str">
        <f t="shared" si="5"/>
        <v/>
      </c>
      <c r="D57" s="818" t="str">
        <f t="shared" si="5"/>
        <v>Térmico</v>
      </c>
      <c r="E57" s="819">
        <f t="shared" si="5"/>
        <v>1.7606630000000001</v>
      </c>
      <c r="F57" s="819">
        <f t="shared" si="4"/>
        <v>1.743163</v>
      </c>
      <c r="G57" s="819">
        <f t="shared" si="4"/>
        <v>1.83609</v>
      </c>
      <c r="H57" s="819">
        <f t="shared" si="4"/>
        <v>1.6798489999999999</v>
      </c>
      <c r="I57" s="819">
        <f t="shared" si="4"/>
        <v>1.7342299999999999</v>
      </c>
      <c r="J57" s="819">
        <f t="shared" si="4"/>
        <v>1.5908420000000001</v>
      </c>
      <c r="K57" s="819">
        <f t="shared" si="4"/>
        <v>1.596379</v>
      </c>
      <c r="L57" s="819">
        <f t="shared" si="4"/>
        <v>1.0266820000000001</v>
      </c>
      <c r="M57" s="819">
        <f t="shared" si="4"/>
        <v>1.4914499999999999</v>
      </c>
      <c r="N57" s="819">
        <f t="shared" si="4"/>
        <v>1.3876279999999999</v>
      </c>
      <c r="O57" s="819">
        <f t="shared" si="4"/>
        <v>1.698904</v>
      </c>
      <c r="P57" s="820">
        <f t="shared" si="4"/>
        <v>1.7612729999999999</v>
      </c>
      <c r="Q57" s="821">
        <f t="shared" si="2"/>
        <v>19.307153</v>
      </c>
      <c r="R57" s="2116"/>
      <c r="S57" s="1790"/>
      <c r="T57" s="1790" t="s">
        <v>408</v>
      </c>
      <c r="U57" s="1790">
        <v>0</v>
      </c>
      <c r="V57" s="1790">
        <v>0</v>
      </c>
      <c r="W57" s="1790">
        <v>7.7000000000000001E-5</v>
      </c>
      <c r="X57" s="1790">
        <v>4.6059999999999999E-3</v>
      </c>
      <c r="Y57" s="1790">
        <v>9.8200000000000002E-4</v>
      </c>
      <c r="Z57" s="1790">
        <v>4.6999999999999997E-5</v>
      </c>
      <c r="AA57" s="1790">
        <v>0</v>
      </c>
      <c r="AB57" s="1790">
        <v>2.42E-4</v>
      </c>
      <c r="AC57" s="1790">
        <v>8.7000000000000001E-5</v>
      </c>
      <c r="AD57" s="1790">
        <v>4.06E-4</v>
      </c>
      <c r="AE57" s="1790">
        <v>3.5859000000000002E-2</v>
      </c>
      <c r="AF57" s="1790">
        <v>9.2940000000000002E-3</v>
      </c>
      <c r="AG57" s="1790">
        <v>5.1600000000000007E-2</v>
      </c>
      <c r="AH57" s="2116"/>
    </row>
    <row r="58" spans="1:34" s="822" customFormat="1" ht="21" customHeight="1" x14ac:dyDescent="0.25">
      <c r="A58" s="816"/>
      <c r="B58" s="1745"/>
      <c r="C58" s="817" t="str">
        <f t="shared" si="5"/>
        <v/>
      </c>
      <c r="D58" s="818" t="str">
        <f t="shared" si="5"/>
        <v>Solar</v>
      </c>
      <c r="E58" s="819" t="str">
        <f t="shared" si="5"/>
        <v/>
      </c>
      <c r="F58" s="819" t="str">
        <f t="shared" si="4"/>
        <v/>
      </c>
      <c r="G58" s="819" t="str">
        <f t="shared" si="4"/>
        <v/>
      </c>
      <c r="H58" s="819" t="str">
        <f t="shared" si="4"/>
        <v/>
      </c>
      <c r="I58" s="819" t="str">
        <f t="shared" si="4"/>
        <v/>
      </c>
      <c r="J58" s="819" t="str">
        <f t="shared" si="4"/>
        <v/>
      </c>
      <c r="K58" s="819" t="str">
        <f t="shared" si="4"/>
        <v/>
      </c>
      <c r="L58" s="819" t="str">
        <f t="shared" si="4"/>
        <v/>
      </c>
      <c r="M58" s="819" t="str">
        <f t="shared" si="4"/>
        <v/>
      </c>
      <c r="N58" s="819" t="str">
        <f t="shared" si="4"/>
        <v/>
      </c>
      <c r="O58" s="819" t="str">
        <f t="shared" si="4"/>
        <v/>
      </c>
      <c r="P58" s="820" t="str">
        <f t="shared" si="4"/>
        <v/>
      </c>
      <c r="Q58" s="821">
        <f t="shared" si="2"/>
        <v>0</v>
      </c>
      <c r="R58" s="2116"/>
      <c r="S58" s="1790"/>
      <c r="T58" s="1790" t="s">
        <v>409</v>
      </c>
      <c r="U58" s="1790"/>
      <c r="V58" s="1790"/>
      <c r="W58" s="1790"/>
      <c r="X58" s="1790"/>
      <c r="Y58" s="1790"/>
      <c r="Z58" s="1790"/>
      <c r="AA58" s="1790"/>
      <c r="AB58" s="1790"/>
      <c r="AC58" s="1790"/>
      <c r="AD58" s="1790"/>
      <c r="AE58" s="1790"/>
      <c r="AF58" s="1790"/>
      <c r="AG58" s="1790"/>
      <c r="AH58" s="2116"/>
    </row>
    <row r="59" spans="1:34" s="822" customFormat="1" ht="21" customHeight="1" x14ac:dyDescent="0.25">
      <c r="A59" s="816"/>
      <c r="B59" s="1757"/>
      <c r="C59" s="823" t="str">
        <f t="shared" si="5"/>
        <v/>
      </c>
      <c r="D59" s="824" t="str">
        <f t="shared" si="5"/>
        <v>Eólico</v>
      </c>
      <c r="E59" s="825" t="str">
        <f t="shared" si="5"/>
        <v/>
      </c>
      <c r="F59" s="825" t="str">
        <f t="shared" si="4"/>
        <v/>
      </c>
      <c r="G59" s="825" t="str">
        <f t="shared" si="4"/>
        <v/>
      </c>
      <c r="H59" s="825" t="str">
        <f t="shared" si="4"/>
        <v/>
      </c>
      <c r="I59" s="825" t="str">
        <f t="shared" si="4"/>
        <v/>
      </c>
      <c r="J59" s="825" t="str">
        <f t="shared" si="4"/>
        <v/>
      </c>
      <c r="K59" s="825" t="str">
        <f t="shared" si="4"/>
        <v/>
      </c>
      <c r="L59" s="825" t="str">
        <f t="shared" si="4"/>
        <v/>
      </c>
      <c r="M59" s="825" t="str">
        <f t="shared" si="4"/>
        <v/>
      </c>
      <c r="N59" s="825" t="str">
        <f t="shared" si="4"/>
        <v/>
      </c>
      <c r="O59" s="825" t="str">
        <f t="shared" si="4"/>
        <v/>
      </c>
      <c r="P59" s="826" t="str">
        <f t="shared" si="4"/>
        <v/>
      </c>
      <c r="Q59" s="827">
        <f t="shared" si="2"/>
        <v>0</v>
      </c>
      <c r="R59" s="2116"/>
      <c r="S59" s="1790"/>
      <c r="T59" s="1790" t="s">
        <v>410</v>
      </c>
      <c r="U59" s="1790"/>
      <c r="V59" s="1790"/>
      <c r="W59" s="1790"/>
      <c r="X59" s="1790"/>
      <c r="Y59" s="1790"/>
      <c r="Z59" s="1790"/>
      <c r="AA59" s="1790"/>
      <c r="AB59" s="1790"/>
      <c r="AC59" s="1790"/>
      <c r="AD59" s="1790"/>
      <c r="AE59" s="1790"/>
      <c r="AF59" s="1790"/>
      <c r="AG59" s="1790"/>
      <c r="AH59" s="2116"/>
    </row>
    <row r="60" spans="1:34" s="822" customFormat="1" ht="21" customHeight="1" x14ac:dyDescent="0.25">
      <c r="A60" s="816"/>
      <c r="B60" s="1756">
        <v>15</v>
      </c>
      <c r="C60" s="828" t="str">
        <f t="shared" si="5"/>
        <v>Cartavio S.A.A.</v>
      </c>
      <c r="D60" s="829" t="str">
        <f t="shared" si="5"/>
        <v>Hidráulico</v>
      </c>
      <c r="E60" s="830" t="str">
        <f t="shared" si="5"/>
        <v/>
      </c>
      <c r="F60" s="830" t="str">
        <f t="shared" si="4"/>
        <v/>
      </c>
      <c r="G60" s="830" t="str">
        <f t="shared" si="4"/>
        <v/>
      </c>
      <c r="H60" s="830" t="str">
        <f t="shared" si="4"/>
        <v/>
      </c>
      <c r="I60" s="830" t="str">
        <f t="shared" si="4"/>
        <v/>
      </c>
      <c r="J60" s="830" t="str">
        <f t="shared" si="4"/>
        <v/>
      </c>
      <c r="K60" s="830" t="str">
        <f t="shared" si="4"/>
        <v/>
      </c>
      <c r="L60" s="830" t="str">
        <f t="shared" si="4"/>
        <v/>
      </c>
      <c r="M60" s="830" t="str">
        <f t="shared" si="4"/>
        <v/>
      </c>
      <c r="N60" s="830" t="str">
        <f t="shared" si="4"/>
        <v/>
      </c>
      <c r="O60" s="830" t="str">
        <f t="shared" si="4"/>
        <v/>
      </c>
      <c r="P60" s="831" t="str">
        <f t="shared" si="4"/>
        <v/>
      </c>
      <c r="Q60" s="832">
        <f t="shared" si="2"/>
        <v>0</v>
      </c>
      <c r="R60" s="2116"/>
      <c r="S60" s="1790" t="s">
        <v>230</v>
      </c>
      <c r="T60" s="1790" t="s">
        <v>407</v>
      </c>
      <c r="U60" s="1790"/>
      <c r="V60" s="1790"/>
      <c r="W60" s="1790"/>
      <c r="X60" s="1790"/>
      <c r="Y60" s="1790"/>
      <c r="Z60" s="1790"/>
      <c r="AA60" s="1790"/>
      <c r="AB60" s="1790"/>
      <c r="AC60" s="1790"/>
      <c r="AD60" s="1790"/>
      <c r="AE60" s="1790"/>
      <c r="AF60" s="1790"/>
      <c r="AG60" s="1790"/>
      <c r="AH60" s="2116"/>
    </row>
    <row r="61" spans="1:34" s="822" customFormat="1" ht="21" customHeight="1" x14ac:dyDescent="0.25">
      <c r="A61" s="816"/>
      <c r="B61" s="1745"/>
      <c r="C61" s="817" t="str">
        <f t="shared" si="5"/>
        <v/>
      </c>
      <c r="D61" s="818" t="str">
        <f t="shared" si="5"/>
        <v>Térmico</v>
      </c>
      <c r="E61" s="819">
        <f t="shared" si="5"/>
        <v>5.7953280000000005</v>
      </c>
      <c r="F61" s="819">
        <f t="shared" si="4"/>
        <v>6.4008430000000001</v>
      </c>
      <c r="G61" s="819">
        <f t="shared" si="4"/>
        <v>6.1958720000000005</v>
      </c>
      <c r="H61" s="819">
        <f t="shared" ref="H61:P89" si="6">+IF(X65="","",X65)</f>
        <v>6.2880259999999994</v>
      </c>
      <c r="I61" s="819">
        <f t="shared" si="6"/>
        <v>6.631062</v>
      </c>
      <c r="J61" s="819">
        <f t="shared" si="6"/>
        <v>6.6111740000000001</v>
      </c>
      <c r="K61" s="819">
        <f t="shared" si="6"/>
        <v>3.886136</v>
      </c>
      <c r="L61" s="819">
        <f t="shared" si="6"/>
        <v>5.8358059999999998</v>
      </c>
      <c r="M61" s="819">
        <f t="shared" si="6"/>
        <v>6.4678050000000002</v>
      </c>
      <c r="N61" s="819">
        <f t="shared" si="6"/>
        <v>6.6207510000000003</v>
      </c>
      <c r="O61" s="819">
        <f t="shared" si="6"/>
        <v>6.1507120000000004</v>
      </c>
      <c r="P61" s="820">
        <f t="shared" si="6"/>
        <v>6.4044369999999997</v>
      </c>
      <c r="Q61" s="821">
        <f t="shared" si="2"/>
        <v>73.287952000000004</v>
      </c>
      <c r="R61" s="2116"/>
      <c r="S61" s="1790"/>
      <c r="T61" s="1790" t="s">
        <v>408</v>
      </c>
      <c r="U61" s="1790">
        <v>1.7606630000000001</v>
      </c>
      <c r="V61" s="1790">
        <v>1.743163</v>
      </c>
      <c r="W61" s="1790">
        <v>1.83609</v>
      </c>
      <c r="X61" s="1790">
        <v>1.6798489999999999</v>
      </c>
      <c r="Y61" s="1790">
        <v>1.7342299999999999</v>
      </c>
      <c r="Z61" s="1790">
        <v>1.5908420000000001</v>
      </c>
      <c r="AA61" s="1790">
        <v>1.596379</v>
      </c>
      <c r="AB61" s="1790">
        <v>1.0266820000000001</v>
      </c>
      <c r="AC61" s="1790">
        <v>1.4914499999999999</v>
      </c>
      <c r="AD61" s="1790">
        <v>1.3876279999999999</v>
      </c>
      <c r="AE61" s="1790">
        <v>1.698904</v>
      </c>
      <c r="AF61" s="1790">
        <v>1.7612729999999999</v>
      </c>
      <c r="AG61" s="1790">
        <v>19.307153</v>
      </c>
      <c r="AH61" s="2116"/>
    </row>
    <row r="62" spans="1:34" s="822" customFormat="1" ht="21" customHeight="1" x14ac:dyDescent="0.25">
      <c r="A62" s="816"/>
      <c r="B62" s="1745"/>
      <c r="C62" s="817" t="str">
        <f t="shared" si="5"/>
        <v/>
      </c>
      <c r="D62" s="818" t="str">
        <f t="shared" si="5"/>
        <v>Solar</v>
      </c>
      <c r="E62" s="819" t="str">
        <f t="shared" si="5"/>
        <v/>
      </c>
      <c r="F62" s="819" t="str">
        <f t="shared" si="5"/>
        <v/>
      </c>
      <c r="G62" s="819" t="str">
        <f t="shared" si="5"/>
        <v/>
      </c>
      <c r="H62" s="819" t="str">
        <f t="shared" si="6"/>
        <v/>
      </c>
      <c r="I62" s="819" t="str">
        <f t="shared" si="6"/>
        <v/>
      </c>
      <c r="J62" s="819" t="str">
        <f t="shared" si="6"/>
        <v/>
      </c>
      <c r="K62" s="819" t="str">
        <f t="shared" si="6"/>
        <v/>
      </c>
      <c r="L62" s="819" t="str">
        <f t="shared" si="6"/>
        <v/>
      </c>
      <c r="M62" s="819" t="str">
        <f t="shared" si="6"/>
        <v/>
      </c>
      <c r="N62" s="819" t="str">
        <f t="shared" si="6"/>
        <v/>
      </c>
      <c r="O62" s="819" t="str">
        <f t="shared" si="6"/>
        <v/>
      </c>
      <c r="P62" s="820" t="str">
        <f t="shared" si="6"/>
        <v/>
      </c>
      <c r="Q62" s="821">
        <f t="shared" si="2"/>
        <v>0</v>
      </c>
      <c r="R62" s="2116"/>
      <c r="S62" s="1790"/>
      <c r="T62" s="1790" t="s">
        <v>409</v>
      </c>
      <c r="U62" s="1790"/>
      <c r="V62" s="1790"/>
      <c r="W62" s="1790"/>
      <c r="X62" s="1790"/>
      <c r="Y62" s="1790"/>
      <c r="Z62" s="1790"/>
      <c r="AA62" s="1790"/>
      <c r="AB62" s="1790"/>
      <c r="AC62" s="1790"/>
      <c r="AD62" s="1790"/>
      <c r="AE62" s="1790"/>
      <c r="AF62" s="1790"/>
      <c r="AG62" s="1790"/>
      <c r="AH62" s="2116"/>
    </row>
    <row r="63" spans="1:34" s="822" customFormat="1" ht="21" customHeight="1" x14ac:dyDescent="0.25">
      <c r="A63" s="816"/>
      <c r="B63" s="1757"/>
      <c r="C63" s="823" t="str">
        <f t="shared" si="5"/>
        <v/>
      </c>
      <c r="D63" s="824" t="str">
        <f t="shared" si="5"/>
        <v>Eólico</v>
      </c>
      <c r="E63" s="825" t="str">
        <f t="shared" si="5"/>
        <v/>
      </c>
      <c r="F63" s="825" t="str">
        <f t="shared" si="5"/>
        <v/>
      </c>
      <c r="G63" s="825" t="str">
        <f t="shared" si="5"/>
        <v/>
      </c>
      <c r="H63" s="825" t="str">
        <f t="shared" si="6"/>
        <v/>
      </c>
      <c r="I63" s="825" t="str">
        <f t="shared" si="6"/>
        <v/>
      </c>
      <c r="J63" s="825" t="str">
        <f t="shared" si="6"/>
        <v/>
      </c>
      <c r="K63" s="825" t="str">
        <f t="shared" si="6"/>
        <v/>
      </c>
      <c r="L63" s="825" t="str">
        <f t="shared" si="6"/>
        <v/>
      </c>
      <c r="M63" s="825" t="str">
        <f t="shared" si="6"/>
        <v/>
      </c>
      <c r="N63" s="825" t="str">
        <f t="shared" si="6"/>
        <v/>
      </c>
      <c r="O63" s="825" t="str">
        <f t="shared" si="6"/>
        <v/>
      </c>
      <c r="P63" s="826" t="str">
        <f t="shared" si="6"/>
        <v/>
      </c>
      <c r="Q63" s="827">
        <f t="shared" si="2"/>
        <v>0</v>
      </c>
      <c r="R63" s="2116"/>
      <c r="S63" s="1790"/>
      <c r="T63" s="1790" t="s">
        <v>410</v>
      </c>
      <c r="U63" s="1790"/>
      <c r="V63" s="1790"/>
      <c r="W63" s="1790"/>
      <c r="X63" s="1790"/>
      <c r="Y63" s="1790"/>
      <c r="Z63" s="1790"/>
      <c r="AA63" s="1790"/>
      <c r="AB63" s="1790"/>
      <c r="AC63" s="1790"/>
      <c r="AD63" s="1790"/>
      <c r="AE63" s="1790"/>
      <c r="AF63" s="1790"/>
      <c r="AG63" s="1790"/>
      <c r="AH63" s="2116"/>
    </row>
    <row r="64" spans="1:34" s="822" customFormat="1" ht="21" customHeight="1" x14ac:dyDescent="0.25">
      <c r="A64" s="816"/>
      <c r="B64" s="1756">
        <v>16</v>
      </c>
      <c r="C64" s="828" t="str">
        <f t="shared" si="5"/>
        <v>Casa Grande S.A.A.</v>
      </c>
      <c r="D64" s="829" t="str">
        <f t="shared" si="5"/>
        <v>Hidráulico</v>
      </c>
      <c r="E64" s="830" t="str">
        <f t="shared" si="5"/>
        <v/>
      </c>
      <c r="F64" s="830" t="str">
        <f t="shared" si="5"/>
        <v/>
      </c>
      <c r="G64" s="830" t="str">
        <f t="shared" si="5"/>
        <v/>
      </c>
      <c r="H64" s="830" t="str">
        <f t="shared" si="6"/>
        <v/>
      </c>
      <c r="I64" s="830" t="str">
        <f t="shared" si="6"/>
        <v/>
      </c>
      <c r="J64" s="830" t="str">
        <f t="shared" si="6"/>
        <v/>
      </c>
      <c r="K64" s="830" t="str">
        <f t="shared" si="6"/>
        <v/>
      </c>
      <c r="L64" s="830" t="str">
        <f t="shared" si="6"/>
        <v/>
      </c>
      <c r="M64" s="830" t="str">
        <f t="shared" si="6"/>
        <v/>
      </c>
      <c r="N64" s="830" t="str">
        <f t="shared" si="6"/>
        <v/>
      </c>
      <c r="O64" s="830" t="str">
        <f t="shared" si="6"/>
        <v/>
      </c>
      <c r="P64" s="831" t="str">
        <f t="shared" si="6"/>
        <v/>
      </c>
      <c r="Q64" s="832">
        <f t="shared" si="2"/>
        <v>0</v>
      </c>
      <c r="R64" s="2116"/>
      <c r="S64" s="1790" t="s">
        <v>232</v>
      </c>
      <c r="T64" s="1790" t="s">
        <v>407</v>
      </c>
      <c r="U64" s="1790"/>
      <c r="V64" s="1790"/>
      <c r="W64" s="1790"/>
      <c r="X64" s="1790"/>
      <c r="Y64" s="1790"/>
      <c r="Z64" s="1790"/>
      <c r="AA64" s="1790"/>
      <c r="AB64" s="1790"/>
      <c r="AC64" s="1790"/>
      <c r="AD64" s="1790"/>
      <c r="AE64" s="1790"/>
      <c r="AF64" s="1790"/>
      <c r="AG64" s="1790"/>
      <c r="AH64" s="2116"/>
    </row>
    <row r="65" spans="1:34" s="822" customFormat="1" ht="21" customHeight="1" x14ac:dyDescent="0.25">
      <c r="A65" s="816"/>
      <c r="B65" s="1745"/>
      <c r="C65" s="817" t="str">
        <f t="shared" si="5"/>
        <v/>
      </c>
      <c r="D65" s="818" t="str">
        <f t="shared" si="5"/>
        <v>Térmico</v>
      </c>
      <c r="E65" s="819">
        <f t="shared" si="5"/>
        <v>5.6806000000000001</v>
      </c>
      <c r="F65" s="819">
        <f t="shared" si="5"/>
        <v>7.6120900000000002</v>
      </c>
      <c r="G65" s="819">
        <f t="shared" si="5"/>
        <v>3.2448200000000003</v>
      </c>
      <c r="H65" s="819">
        <f t="shared" si="6"/>
        <v>0</v>
      </c>
      <c r="I65" s="819">
        <f t="shared" si="6"/>
        <v>3.7924389999999999</v>
      </c>
      <c r="J65" s="819">
        <f t="shared" si="6"/>
        <v>8.1355799999999991</v>
      </c>
      <c r="K65" s="819">
        <f t="shared" si="6"/>
        <v>7.9609700000000005</v>
      </c>
      <c r="L65" s="819">
        <f t="shared" si="6"/>
        <v>9.6401000000000003</v>
      </c>
      <c r="M65" s="819">
        <f t="shared" si="6"/>
        <v>8.9710800000000006</v>
      </c>
      <c r="N65" s="819">
        <f t="shared" si="6"/>
        <v>10.965669999999999</v>
      </c>
      <c r="O65" s="819">
        <f t="shared" si="6"/>
        <v>9.7307900000000007</v>
      </c>
      <c r="P65" s="820">
        <f t="shared" si="6"/>
        <v>11.92515</v>
      </c>
      <c r="Q65" s="821">
        <f t="shared" si="2"/>
        <v>87.659289000000001</v>
      </c>
      <c r="R65" s="2116"/>
      <c r="S65" s="1790"/>
      <c r="T65" s="1790" t="s">
        <v>408</v>
      </c>
      <c r="U65" s="1790">
        <v>5.7953280000000005</v>
      </c>
      <c r="V65" s="1790">
        <v>6.4008430000000001</v>
      </c>
      <c r="W65" s="1790">
        <v>6.1958720000000005</v>
      </c>
      <c r="X65" s="1790">
        <v>6.2880259999999994</v>
      </c>
      <c r="Y65" s="1790">
        <v>6.631062</v>
      </c>
      <c r="Z65" s="1790">
        <v>6.6111740000000001</v>
      </c>
      <c r="AA65" s="1790">
        <v>3.886136</v>
      </c>
      <c r="AB65" s="1790">
        <v>5.8358059999999998</v>
      </c>
      <c r="AC65" s="1790">
        <v>6.4678050000000002</v>
      </c>
      <c r="AD65" s="1790">
        <v>6.6207510000000003</v>
      </c>
      <c r="AE65" s="1790">
        <v>6.1507120000000004</v>
      </c>
      <c r="AF65" s="1790">
        <v>6.4044369999999997</v>
      </c>
      <c r="AG65" s="1790">
        <v>73.287952000000004</v>
      </c>
      <c r="AH65" s="2116"/>
    </row>
    <row r="66" spans="1:34" s="822" customFormat="1" ht="21" customHeight="1" x14ac:dyDescent="0.25">
      <c r="A66" s="816"/>
      <c r="B66" s="1745"/>
      <c r="C66" s="817" t="str">
        <f t="shared" si="5"/>
        <v/>
      </c>
      <c r="D66" s="818" t="str">
        <f t="shared" si="5"/>
        <v>Solar</v>
      </c>
      <c r="E66" s="819" t="str">
        <f t="shared" si="5"/>
        <v/>
      </c>
      <c r="F66" s="819" t="str">
        <f t="shared" si="5"/>
        <v/>
      </c>
      <c r="G66" s="819" t="str">
        <f t="shared" si="5"/>
        <v/>
      </c>
      <c r="H66" s="819" t="str">
        <f t="shared" si="6"/>
        <v/>
      </c>
      <c r="I66" s="819" t="str">
        <f t="shared" si="6"/>
        <v/>
      </c>
      <c r="J66" s="819" t="str">
        <f t="shared" si="6"/>
        <v/>
      </c>
      <c r="K66" s="819" t="str">
        <f t="shared" si="6"/>
        <v/>
      </c>
      <c r="L66" s="819" t="str">
        <f t="shared" si="6"/>
        <v/>
      </c>
      <c r="M66" s="819" t="str">
        <f t="shared" si="6"/>
        <v/>
      </c>
      <c r="N66" s="819" t="str">
        <f t="shared" si="6"/>
        <v/>
      </c>
      <c r="O66" s="819" t="str">
        <f t="shared" si="6"/>
        <v/>
      </c>
      <c r="P66" s="820" t="str">
        <f t="shared" si="6"/>
        <v/>
      </c>
      <c r="Q66" s="821">
        <f t="shared" si="2"/>
        <v>0</v>
      </c>
      <c r="R66" s="2116"/>
      <c r="S66" s="1790"/>
      <c r="T66" s="1790" t="s">
        <v>409</v>
      </c>
      <c r="U66" s="1790"/>
      <c r="V66" s="1790"/>
      <c r="W66" s="1790"/>
      <c r="X66" s="1790"/>
      <c r="Y66" s="1790"/>
      <c r="Z66" s="1790"/>
      <c r="AA66" s="1790"/>
      <c r="AB66" s="1790"/>
      <c r="AC66" s="1790"/>
      <c r="AD66" s="1790"/>
      <c r="AE66" s="1790"/>
      <c r="AF66" s="1790"/>
      <c r="AG66" s="1790"/>
      <c r="AH66" s="2116"/>
    </row>
    <row r="67" spans="1:34" s="822" customFormat="1" ht="21" customHeight="1" x14ac:dyDescent="0.25">
      <c r="A67" s="816"/>
      <c r="B67" s="1757"/>
      <c r="C67" s="823" t="str">
        <f t="shared" si="5"/>
        <v/>
      </c>
      <c r="D67" s="824" t="str">
        <f t="shared" si="5"/>
        <v>Eólico</v>
      </c>
      <c r="E67" s="825" t="str">
        <f t="shared" si="5"/>
        <v/>
      </c>
      <c r="F67" s="825" t="str">
        <f t="shared" si="5"/>
        <v/>
      </c>
      <c r="G67" s="825" t="str">
        <f t="shared" si="5"/>
        <v/>
      </c>
      <c r="H67" s="825" t="str">
        <f t="shared" si="6"/>
        <v/>
      </c>
      <c r="I67" s="825" t="str">
        <f t="shared" si="6"/>
        <v/>
      </c>
      <c r="J67" s="825" t="str">
        <f t="shared" si="6"/>
        <v/>
      </c>
      <c r="K67" s="825" t="str">
        <f t="shared" si="6"/>
        <v/>
      </c>
      <c r="L67" s="825" t="str">
        <f t="shared" si="6"/>
        <v/>
      </c>
      <c r="M67" s="825" t="str">
        <f t="shared" si="6"/>
        <v/>
      </c>
      <c r="N67" s="825" t="str">
        <f t="shared" si="6"/>
        <v/>
      </c>
      <c r="O67" s="825" t="str">
        <f t="shared" si="6"/>
        <v/>
      </c>
      <c r="P67" s="826" t="str">
        <f t="shared" si="6"/>
        <v/>
      </c>
      <c r="Q67" s="827">
        <f t="shared" si="2"/>
        <v>0</v>
      </c>
      <c r="R67" s="2116"/>
      <c r="S67" s="1790"/>
      <c r="T67" s="1790" t="s">
        <v>410</v>
      </c>
      <c r="U67" s="1790"/>
      <c r="V67" s="1790"/>
      <c r="W67" s="1790"/>
      <c r="X67" s="1790"/>
      <c r="Y67" s="1790"/>
      <c r="Z67" s="1790"/>
      <c r="AA67" s="1790"/>
      <c r="AB67" s="1790"/>
      <c r="AC67" s="1790"/>
      <c r="AD67" s="1790"/>
      <c r="AE67" s="1790"/>
      <c r="AF67" s="1790"/>
      <c r="AG67" s="1790"/>
      <c r="AH67" s="2116"/>
    </row>
    <row r="68" spans="1:34" s="822" customFormat="1" ht="21" customHeight="1" x14ac:dyDescent="0.25">
      <c r="A68" s="816"/>
      <c r="B68" s="1756">
        <v>17</v>
      </c>
      <c r="C68" s="828" t="str">
        <f t="shared" si="5"/>
        <v>Cementos Pacasmayo S.A.A.</v>
      </c>
      <c r="D68" s="829" t="str">
        <f t="shared" si="5"/>
        <v>Hidráulico</v>
      </c>
      <c r="E68" s="830" t="str">
        <f t="shared" si="5"/>
        <v/>
      </c>
      <c r="F68" s="830" t="str">
        <f t="shared" si="5"/>
        <v/>
      </c>
      <c r="G68" s="830" t="str">
        <f t="shared" si="5"/>
        <v/>
      </c>
      <c r="H68" s="830" t="str">
        <f t="shared" si="6"/>
        <v/>
      </c>
      <c r="I68" s="830" t="str">
        <f t="shared" si="6"/>
        <v/>
      </c>
      <c r="J68" s="830" t="str">
        <f t="shared" si="6"/>
        <v/>
      </c>
      <c r="K68" s="830" t="str">
        <f t="shared" si="6"/>
        <v/>
      </c>
      <c r="L68" s="830" t="str">
        <f t="shared" si="6"/>
        <v/>
      </c>
      <c r="M68" s="830" t="str">
        <f t="shared" si="6"/>
        <v/>
      </c>
      <c r="N68" s="830" t="str">
        <f t="shared" si="6"/>
        <v/>
      </c>
      <c r="O68" s="830" t="str">
        <f t="shared" si="6"/>
        <v/>
      </c>
      <c r="P68" s="831" t="str">
        <f t="shared" si="6"/>
        <v/>
      </c>
      <c r="Q68" s="832">
        <f t="shared" ref="Q68:Q131" si="7">+SUM(E68:P68)</f>
        <v>0</v>
      </c>
      <c r="R68" s="2116"/>
      <c r="S68" s="1790" t="s">
        <v>234</v>
      </c>
      <c r="T68" s="1790" t="s">
        <v>407</v>
      </c>
      <c r="U68" s="1790"/>
      <c r="V68" s="1790"/>
      <c r="W68" s="1790"/>
      <c r="X68" s="1790"/>
      <c r="Y68" s="1790"/>
      <c r="Z68" s="1790"/>
      <c r="AA68" s="1790"/>
      <c r="AB68" s="1790"/>
      <c r="AC68" s="1790"/>
      <c r="AD68" s="1790"/>
      <c r="AE68" s="1790"/>
      <c r="AF68" s="1790"/>
      <c r="AG68" s="1790"/>
      <c r="AH68" s="2116"/>
    </row>
    <row r="69" spans="1:34" s="822" customFormat="1" ht="21" customHeight="1" x14ac:dyDescent="0.25">
      <c r="A69" s="816"/>
      <c r="B69" s="1745"/>
      <c r="C69" s="817" t="str">
        <f t="shared" si="5"/>
        <v/>
      </c>
      <c r="D69" s="818" t="str">
        <f t="shared" si="5"/>
        <v>Térmico</v>
      </c>
      <c r="E69" s="819">
        <f t="shared" si="5"/>
        <v>0</v>
      </c>
      <c r="F69" s="819">
        <f t="shared" si="5"/>
        <v>0</v>
      </c>
      <c r="G69" s="819">
        <f t="shared" si="5"/>
        <v>0</v>
      </c>
      <c r="H69" s="819">
        <f t="shared" si="6"/>
        <v>0</v>
      </c>
      <c r="I69" s="819">
        <f t="shared" si="6"/>
        <v>0</v>
      </c>
      <c r="J69" s="819">
        <f t="shared" si="6"/>
        <v>0</v>
      </c>
      <c r="K69" s="819">
        <f t="shared" si="6"/>
        <v>0</v>
      </c>
      <c r="L69" s="819">
        <f t="shared" si="6"/>
        <v>0</v>
      </c>
      <c r="M69" s="819">
        <f t="shared" si="6"/>
        <v>0</v>
      </c>
      <c r="N69" s="819">
        <f t="shared" si="6"/>
        <v>0</v>
      </c>
      <c r="O69" s="819">
        <f t="shared" si="6"/>
        <v>0</v>
      </c>
      <c r="P69" s="820">
        <f t="shared" si="6"/>
        <v>0</v>
      </c>
      <c r="Q69" s="821">
        <f t="shared" si="7"/>
        <v>0</v>
      </c>
      <c r="R69" s="2116"/>
      <c r="S69" s="1790"/>
      <c r="T69" s="1790" t="s">
        <v>408</v>
      </c>
      <c r="U69" s="1790">
        <v>5.6806000000000001</v>
      </c>
      <c r="V69" s="1790">
        <v>7.6120900000000002</v>
      </c>
      <c r="W69" s="1790">
        <v>3.2448200000000003</v>
      </c>
      <c r="X69" s="1790">
        <v>0</v>
      </c>
      <c r="Y69" s="1790">
        <v>3.7924389999999999</v>
      </c>
      <c r="Z69" s="1790">
        <v>8.1355799999999991</v>
      </c>
      <c r="AA69" s="1790">
        <v>7.9609700000000005</v>
      </c>
      <c r="AB69" s="1790">
        <v>9.6401000000000003</v>
      </c>
      <c r="AC69" s="1790">
        <v>8.9710800000000006</v>
      </c>
      <c r="AD69" s="1790">
        <v>10.965669999999999</v>
      </c>
      <c r="AE69" s="1790">
        <v>9.7307900000000007</v>
      </c>
      <c r="AF69" s="1790">
        <v>11.92515</v>
      </c>
      <c r="AG69" s="1790">
        <v>87.659289000000001</v>
      </c>
      <c r="AH69" s="2116"/>
    </row>
    <row r="70" spans="1:34" s="822" customFormat="1" ht="21" customHeight="1" x14ac:dyDescent="0.25">
      <c r="A70" s="816"/>
      <c r="B70" s="1745"/>
      <c r="C70" s="817" t="str">
        <f t="shared" si="5"/>
        <v/>
      </c>
      <c r="D70" s="818" t="str">
        <f t="shared" si="5"/>
        <v>Solar</v>
      </c>
      <c r="E70" s="819" t="str">
        <f t="shared" si="5"/>
        <v/>
      </c>
      <c r="F70" s="819" t="str">
        <f t="shared" si="5"/>
        <v/>
      </c>
      <c r="G70" s="819" t="str">
        <f t="shared" si="5"/>
        <v/>
      </c>
      <c r="H70" s="819" t="str">
        <f t="shared" si="6"/>
        <v/>
      </c>
      <c r="I70" s="819" t="str">
        <f t="shared" si="6"/>
        <v/>
      </c>
      <c r="J70" s="819" t="str">
        <f t="shared" si="6"/>
        <v/>
      </c>
      <c r="K70" s="819" t="str">
        <f t="shared" si="6"/>
        <v/>
      </c>
      <c r="L70" s="819" t="str">
        <f t="shared" si="6"/>
        <v/>
      </c>
      <c r="M70" s="819" t="str">
        <f t="shared" si="6"/>
        <v/>
      </c>
      <c r="N70" s="819" t="str">
        <f t="shared" si="6"/>
        <v/>
      </c>
      <c r="O70" s="819" t="str">
        <f t="shared" si="6"/>
        <v/>
      </c>
      <c r="P70" s="820" t="str">
        <f t="shared" si="6"/>
        <v/>
      </c>
      <c r="Q70" s="821">
        <f t="shared" si="7"/>
        <v>0</v>
      </c>
      <c r="R70" s="2116"/>
      <c r="S70" s="1790"/>
      <c r="T70" s="1790" t="s">
        <v>409</v>
      </c>
      <c r="U70" s="1790"/>
      <c r="V70" s="1790"/>
      <c r="W70" s="1790"/>
      <c r="X70" s="1790"/>
      <c r="Y70" s="1790"/>
      <c r="Z70" s="1790"/>
      <c r="AA70" s="1790"/>
      <c r="AB70" s="1790"/>
      <c r="AC70" s="1790"/>
      <c r="AD70" s="1790"/>
      <c r="AE70" s="1790"/>
      <c r="AF70" s="1790"/>
      <c r="AG70" s="1790"/>
      <c r="AH70" s="2116"/>
    </row>
    <row r="71" spans="1:34" s="822" customFormat="1" ht="21" customHeight="1" x14ac:dyDescent="0.25">
      <c r="A71" s="816"/>
      <c r="B71" s="1757"/>
      <c r="C71" s="823" t="str">
        <f t="shared" si="5"/>
        <v/>
      </c>
      <c r="D71" s="824" t="str">
        <f t="shared" si="5"/>
        <v>Eólico</v>
      </c>
      <c r="E71" s="825" t="str">
        <f t="shared" si="5"/>
        <v/>
      </c>
      <c r="F71" s="825" t="str">
        <f t="shared" si="5"/>
        <v/>
      </c>
      <c r="G71" s="825" t="str">
        <f t="shared" si="5"/>
        <v/>
      </c>
      <c r="H71" s="825" t="str">
        <f t="shared" si="6"/>
        <v/>
      </c>
      <c r="I71" s="825" t="str">
        <f t="shared" si="6"/>
        <v/>
      </c>
      <c r="J71" s="825" t="str">
        <f t="shared" si="6"/>
        <v/>
      </c>
      <c r="K71" s="825" t="str">
        <f t="shared" si="6"/>
        <v/>
      </c>
      <c r="L71" s="825" t="str">
        <f t="shared" si="6"/>
        <v/>
      </c>
      <c r="M71" s="825" t="str">
        <f t="shared" si="6"/>
        <v/>
      </c>
      <c r="N71" s="825" t="str">
        <f t="shared" si="6"/>
        <v/>
      </c>
      <c r="O71" s="825" t="str">
        <f t="shared" si="6"/>
        <v/>
      </c>
      <c r="P71" s="826" t="str">
        <f t="shared" si="6"/>
        <v/>
      </c>
      <c r="Q71" s="827">
        <f t="shared" si="7"/>
        <v>0</v>
      </c>
      <c r="R71" s="2116"/>
      <c r="S71" s="1790"/>
      <c r="T71" s="1790" t="s">
        <v>410</v>
      </c>
      <c r="U71" s="1790"/>
      <c r="V71" s="1790"/>
      <c r="W71" s="1790"/>
      <c r="X71" s="1790"/>
      <c r="Y71" s="1790"/>
      <c r="Z71" s="1790"/>
      <c r="AA71" s="1790"/>
      <c r="AB71" s="1790"/>
      <c r="AC71" s="1790"/>
      <c r="AD71" s="1790"/>
      <c r="AE71" s="1790"/>
      <c r="AF71" s="1790"/>
      <c r="AG71" s="1790"/>
      <c r="AH71" s="2116"/>
    </row>
    <row r="72" spans="1:34" s="822" customFormat="1" ht="21" customHeight="1" x14ac:dyDescent="0.25">
      <c r="A72" s="816"/>
      <c r="B72" s="1756">
        <v>18</v>
      </c>
      <c r="C72" s="828" t="str">
        <f t="shared" si="5"/>
        <v>Cementos Selva S.A.</v>
      </c>
      <c r="D72" s="829" t="str">
        <f t="shared" si="5"/>
        <v>Hidráulico</v>
      </c>
      <c r="E72" s="830" t="str">
        <f t="shared" si="5"/>
        <v/>
      </c>
      <c r="F72" s="830" t="str">
        <f t="shared" si="5"/>
        <v/>
      </c>
      <c r="G72" s="830" t="str">
        <f t="shared" si="5"/>
        <v/>
      </c>
      <c r="H72" s="830" t="str">
        <f t="shared" si="6"/>
        <v/>
      </c>
      <c r="I72" s="830" t="str">
        <f t="shared" si="6"/>
        <v/>
      </c>
      <c r="J72" s="830" t="str">
        <f t="shared" si="6"/>
        <v/>
      </c>
      <c r="K72" s="830" t="str">
        <f t="shared" si="6"/>
        <v/>
      </c>
      <c r="L72" s="830" t="str">
        <f t="shared" si="6"/>
        <v/>
      </c>
      <c r="M72" s="830" t="str">
        <f t="shared" si="6"/>
        <v/>
      </c>
      <c r="N72" s="830" t="str">
        <f t="shared" si="6"/>
        <v/>
      </c>
      <c r="O72" s="830" t="str">
        <f t="shared" si="6"/>
        <v/>
      </c>
      <c r="P72" s="831" t="str">
        <f t="shared" si="6"/>
        <v/>
      </c>
      <c r="Q72" s="832">
        <f t="shared" si="7"/>
        <v>0</v>
      </c>
      <c r="R72" s="2116"/>
      <c r="S72" s="1790" t="s">
        <v>236</v>
      </c>
      <c r="T72" s="1790" t="s">
        <v>407</v>
      </c>
      <c r="U72" s="1790"/>
      <c r="V72" s="1790"/>
      <c r="W72" s="1790"/>
      <c r="X72" s="1790"/>
      <c r="Y72" s="1790"/>
      <c r="Z72" s="1790"/>
      <c r="AA72" s="1790"/>
      <c r="AB72" s="1790"/>
      <c r="AC72" s="1790"/>
      <c r="AD72" s="1790"/>
      <c r="AE72" s="1790"/>
      <c r="AF72" s="1790"/>
      <c r="AG72" s="1790"/>
      <c r="AH72" s="2116"/>
    </row>
    <row r="73" spans="1:34" s="822" customFormat="1" ht="21" customHeight="1" x14ac:dyDescent="0.25">
      <c r="A73" s="816"/>
      <c r="B73" s="1745"/>
      <c r="C73" s="817" t="str">
        <f t="shared" si="5"/>
        <v/>
      </c>
      <c r="D73" s="818" t="str">
        <f t="shared" si="5"/>
        <v>Térmico</v>
      </c>
      <c r="E73" s="819">
        <f t="shared" si="5"/>
        <v>0</v>
      </c>
      <c r="F73" s="819">
        <f t="shared" si="5"/>
        <v>0</v>
      </c>
      <c r="G73" s="819">
        <f t="shared" si="5"/>
        <v>0</v>
      </c>
      <c r="H73" s="819">
        <f t="shared" si="6"/>
        <v>0</v>
      </c>
      <c r="I73" s="819">
        <f t="shared" si="6"/>
        <v>0</v>
      </c>
      <c r="J73" s="819">
        <f t="shared" si="6"/>
        <v>0</v>
      </c>
      <c r="K73" s="819">
        <f t="shared" si="6"/>
        <v>0</v>
      </c>
      <c r="L73" s="819">
        <f t="shared" si="6"/>
        <v>0</v>
      </c>
      <c r="M73" s="819">
        <f t="shared" si="6"/>
        <v>0</v>
      </c>
      <c r="N73" s="819">
        <f t="shared" si="6"/>
        <v>0</v>
      </c>
      <c r="O73" s="819">
        <f t="shared" si="6"/>
        <v>0</v>
      </c>
      <c r="P73" s="820">
        <f t="shared" si="6"/>
        <v>0</v>
      </c>
      <c r="Q73" s="821">
        <f t="shared" si="7"/>
        <v>0</v>
      </c>
      <c r="R73" s="2116"/>
      <c r="S73" s="1790"/>
      <c r="T73" s="1790" t="s">
        <v>408</v>
      </c>
      <c r="U73" s="1790">
        <v>0</v>
      </c>
      <c r="V73" s="1790">
        <v>0</v>
      </c>
      <c r="W73" s="1790">
        <v>0</v>
      </c>
      <c r="X73" s="1790">
        <v>0</v>
      </c>
      <c r="Y73" s="1790">
        <v>0</v>
      </c>
      <c r="Z73" s="1790">
        <v>0</v>
      </c>
      <c r="AA73" s="1790">
        <v>0</v>
      </c>
      <c r="AB73" s="1790">
        <v>0</v>
      </c>
      <c r="AC73" s="1790">
        <v>0</v>
      </c>
      <c r="AD73" s="1790">
        <v>0</v>
      </c>
      <c r="AE73" s="1790">
        <v>0</v>
      </c>
      <c r="AF73" s="1790">
        <v>0</v>
      </c>
      <c r="AG73" s="1790">
        <v>0</v>
      </c>
      <c r="AH73" s="2116"/>
    </row>
    <row r="74" spans="1:34" s="822" customFormat="1" ht="21" customHeight="1" x14ac:dyDescent="0.25">
      <c r="A74" s="816"/>
      <c r="B74" s="1745"/>
      <c r="C74" s="817" t="str">
        <f t="shared" si="5"/>
        <v/>
      </c>
      <c r="D74" s="818" t="str">
        <f t="shared" si="5"/>
        <v>Solar</v>
      </c>
      <c r="E74" s="819" t="str">
        <f t="shared" si="5"/>
        <v/>
      </c>
      <c r="F74" s="819" t="str">
        <f t="shared" si="5"/>
        <v/>
      </c>
      <c r="G74" s="819" t="str">
        <f t="shared" si="5"/>
        <v/>
      </c>
      <c r="H74" s="819" t="str">
        <f t="shared" si="6"/>
        <v/>
      </c>
      <c r="I74" s="819" t="str">
        <f t="shared" si="6"/>
        <v/>
      </c>
      <c r="J74" s="819" t="str">
        <f t="shared" si="6"/>
        <v/>
      </c>
      <c r="K74" s="819" t="str">
        <f t="shared" si="6"/>
        <v/>
      </c>
      <c r="L74" s="819" t="str">
        <f t="shared" si="6"/>
        <v/>
      </c>
      <c r="M74" s="819" t="str">
        <f t="shared" si="6"/>
        <v/>
      </c>
      <c r="N74" s="819" t="str">
        <f t="shared" si="6"/>
        <v/>
      </c>
      <c r="O74" s="819" t="str">
        <f t="shared" si="6"/>
        <v/>
      </c>
      <c r="P74" s="820" t="str">
        <f t="shared" si="6"/>
        <v/>
      </c>
      <c r="Q74" s="821">
        <f t="shared" si="7"/>
        <v>0</v>
      </c>
      <c r="R74" s="2116"/>
      <c r="S74" s="1790"/>
      <c r="T74" s="1790" t="s">
        <v>409</v>
      </c>
      <c r="U74" s="1790"/>
      <c r="V74" s="1790"/>
      <c r="W74" s="1790"/>
      <c r="X74" s="1790"/>
      <c r="Y74" s="1790"/>
      <c r="Z74" s="1790"/>
      <c r="AA74" s="1790"/>
      <c r="AB74" s="1790"/>
      <c r="AC74" s="1790"/>
      <c r="AD74" s="1790"/>
      <c r="AE74" s="1790"/>
      <c r="AF74" s="1790"/>
      <c r="AG74" s="1790"/>
      <c r="AH74" s="2116"/>
    </row>
    <row r="75" spans="1:34" s="822" customFormat="1" ht="21" customHeight="1" x14ac:dyDescent="0.25">
      <c r="A75" s="816"/>
      <c r="B75" s="1757"/>
      <c r="C75" s="823" t="str">
        <f t="shared" si="5"/>
        <v/>
      </c>
      <c r="D75" s="824" t="str">
        <f t="shared" si="5"/>
        <v>Eólico</v>
      </c>
      <c r="E75" s="825" t="str">
        <f t="shared" si="5"/>
        <v/>
      </c>
      <c r="F75" s="825" t="str">
        <f t="shared" si="5"/>
        <v/>
      </c>
      <c r="G75" s="825" t="str">
        <f t="shared" si="5"/>
        <v/>
      </c>
      <c r="H75" s="825" t="str">
        <f t="shared" si="6"/>
        <v/>
      </c>
      <c r="I75" s="825" t="str">
        <f t="shared" si="6"/>
        <v/>
      </c>
      <c r="J75" s="825" t="str">
        <f t="shared" si="6"/>
        <v/>
      </c>
      <c r="K75" s="825" t="str">
        <f t="shared" si="6"/>
        <v/>
      </c>
      <c r="L75" s="825" t="str">
        <f t="shared" si="6"/>
        <v/>
      </c>
      <c r="M75" s="825" t="str">
        <f t="shared" si="6"/>
        <v/>
      </c>
      <c r="N75" s="825" t="str">
        <f t="shared" si="6"/>
        <v/>
      </c>
      <c r="O75" s="825" t="str">
        <f t="shared" si="6"/>
        <v/>
      </c>
      <c r="P75" s="826" t="str">
        <f t="shared" si="6"/>
        <v/>
      </c>
      <c r="Q75" s="827">
        <f t="shared" si="7"/>
        <v>0</v>
      </c>
      <c r="R75" s="2116"/>
      <c r="S75" s="1790"/>
      <c r="T75" s="1790" t="s">
        <v>410</v>
      </c>
      <c r="U75" s="1790"/>
      <c r="V75" s="1790"/>
      <c r="W75" s="1790"/>
      <c r="X75" s="1790"/>
      <c r="Y75" s="1790"/>
      <c r="Z75" s="1790"/>
      <c r="AA75" s="1790"/>
      <c r="AB75" s="1790"/>
      <c r="AC75" s="1790"/>
      <c r="AD75" s="1790"/>
      <c r="AE75" s="1790"/>
      <c r="AF75" s="1790"/>
      <c r="AG75" s="1790"/>
      <c r="AH75" s="2116"/>
    </row>
    <row r="76" spans="1:34" s="822" customFormat="1" ht="21" customHeight="1" x14ac:dyDescent="0.25">
      <c r="A76" s="816"/>
      <c r="B76" s="1756">
        <v>19</v>
      </c>
      <c r="C76" s="828" t="str">
        <f t="shared" si="5"/>
        <v>Cerámica Lima S.A.</v>
      </c>
      <c r="D76" s="829" t="str">
        <f t="shared" si="5"/>
        <v>Hidráulico</v>
      </c>
      <c r="E76" s="819" t="str">
        <f t="shared" si="5"/>
        <v/>
      </c>
      <c r="F76" s="819" t="str">
        <f t="shared" si="5"/>
        <v/>
      </c>
      <c r="G76" s="819" t="str">
        <f t="shared" si="5"/>
        <v/>
      </c>
      <c r="H76" s="819" t="str">
        <f t="shared" si="6"/>
        <v/>
      </c>
      <c r="I76" s="819" t="str">
        <f t="shared" si="6"/>
        <v/>
      </c>
      <c r="J76" s="819" t="str">
        <f t="shared" si="6"/>
        <v/>
      </c>
      <c r="K76" s="819" t="str">
        <f t="shared" si="6"/>
        <v/>
      </c>
      <c r="L76" s="819" t="str">
        <f t="shared" si="6"/>
        <v/>
      </c>
      <c r="M76" s="819" t="str">
        <f t="shared" si="6"/>
        <v/>
      </c>
      <c r="N76" s="819" t="str">
        <f t="shared" si="6"/>
        <v/>
      </c>
      <c r="O76" s="819" t="str">
        <f t="shared" si="6"/>
        <v/>
      </c>
      <c r="P76" s="820" t="str">
        <f t="shared" si="6"/>
        <v/>
      </c>
      <c r="Q76" s="821">
        <f t="shared" si="7"/>
        <v>0</v>
      </c>
      <c r="R76" s="2116"/>
      <c r="S76" s="1790" t="s">
        <v>238</v>
      </c>
      <c r="T76" s="1790" t="s">
        <v>407</v>
      </c>
      <c r="U76" s="1790"/>
      <c r="V76" s="1790"/>
      <c r="W76" s="1790"/>
      <c r="X76" s="1790"/>
      <c r="Y76" s="1790"/>
      <c r="Z76" s="1790"/>
      <c r="AA76" s="1790"/>
      <c r="AB76" s="1790"/>
      <c r="AC76" s="1790"/>
      <c r="AD76" s="1790"/>
      <c r="AE76" s="1790"/>
      <c r="AF76" s="1790"/>
      <c r="AG76" s="1790"/>
      <c r="AH76" s="2116"/>
    </row>
    <row r="77" spans="1:34" s="822" customFormat="1" ht="21" customHeight="1" x14ac:dyDescent="0.25">
      <c r="A77" s="816"/>
      <c r="B77" s="1745"/>
      <c r="C77" s="817" t="str">
        <f t="shared" si="5"/>
        <v/>
      </c>
      <c r="D77" s="818" t="str">
        <f t="shared" si="5"/>
        <v>Térmico</v>
      </c>
      <c r="E77" s="819">
        <f t="shared" si="5"/>
        <v>0</v>
      </c>
      <c r="F77" s="819">
        <f t="shared" si="5"/>
        <v>0</v>
      </c>
      <c r="G77" s="819">
        <f t="shared" si="5"/>
        <v>3.5999999999999999E-3</v>
      </c>
      <c r="H77" s="819">
        <f t="shared" si="6"/>
        <v>0</v>
      </c>
      <c r="I77" s="819">
        <f t="shared" si="6"/>
        <v>0</v>
      </c>
      <c r="J77" s="819">
        <f t="shared" si="6"/>
        <v>3.5999999999999999E-3</v>
      </c>
      <c r="K77" s="819">
        <f t="shared" si="6"/>
        <v>0</v>
      </c>
      <c r="L77" s="819">
        <f t="shared" si="6"/>
        <v>2.0239999999999998E-2</v>
      </c>
      <c r="M77" s="819">
        <f t="shared" si="6"/>
        <v>3.5999999999999999E-3</v>
      </c>
      <c r="N77" s="819">
        <f t="shared" si="6"/>
        <v>0</v>
      </c>
      <c r="O77" s="819">
        <f t="shared" si="6"/>
        <v>0</v>
      </c>
      <c r="P77" s="820">
        <f t="shared" si="6"/>
        <v>3.5999999999999999E-3</v>
      </c>
      <c r="Q77" s="821">
        <f t="shared" si="7"/>
        <v>3.4639999999999997E-2</v>
      </c>
      <c r="R77" s="2116"/>
      <c r="S77" s="1790"/>
      <c r="T77" s="1790" t="s">
        <v>408</v>
      </c>
      <c r="U77" s="1790">
        <v>0</v>
      </c>
      <c r="V77" s="1790">
        <v>0</v>
      </c>
      <c r="W77" s="1790">
        <v>0</v>
      </c>
      <c r="X77" s="1790">
        <v>0</v>
      </c>
      <c r="Y77" s="1790">
        <v>0</v>
      </c>
      <c r="Z77" s="1790">
        <v>0</v>
      </c>
      <c r="AA77" s="1790">
        <v>0</v>
      </c>
      <c r="AB77" s="1790">
        <v>0</v>
      </c>
      <c r="AC77" s="1790">
        <v>0</v>
      </c>
      <c r="AD77" s="1790">
        <v>0</v>
      </c>
      <c r="AE77" s="1790">
        <v>0</v>
      </c>
      <c r="AF77" s="1790">
        <v>0</v>
      </c>
      <c r="AG77" s="1790">
        <v>0</v>
      </c>
      <c r="AH77" s="2116"/>
    </row>
    <row r="78" spans="1:34" s="822" customFormat="1" ht="21" customHeight="1" x14ac:dyDescent="0.25">
      <c r="A78" s="816"/>
      <c r="B78" s="1745"/>
      <c r="C78" s="817" t="str">
        <f t="shared" si="5"/>
        <v/>
      </c>
      <c r="D78" s="818" t="str">
        <f t="shared" si="5"/>
        <v>Solar</v>
      </c>
      <c r="E78" s="819" t="str">
        <f t="shared" si="5"/>
        <v/>
      </c>
      <c r="F78" s="819" t="str">
        <f t="shared" si="5"/>
        <v/>
      </c>
      <c r="G78" s="819" t="str">
        <f t="shared" si="5"/>
        <v/>
      </c>
      <c r="H78" s="819" t="str">
        <f t="shared" si="6"/>
        <v/>
      </c>
      <c r="I78" s="819" t="str">
        <f t="shared" si="6"/>
        <v/>
      </c>
      <c r="J78" s="819" t="str">
        <f t="shared" si="6"/>
        <v/>
      </c>
      <c r="K78" s="819" t="str">
        <f t="shared" si="6"/>
        <v/>
      </c>
      <c r="L78" s="819" t="str">
        <f t="shared" si="6"/>
        <v/>
      </c>
      <c r="M78" s="819" t="str">
        <f t="shared" si="6"/>
        <v/>
      </c>
      <c r="N78" s="819" t="str">
        <f t="shared" si="6"/>
        <v/>
      </c>
      <c r="O78" s="819" t="str">
        <f t="shared" si="6"/>
        <v/>
      </c>
      <c r="P78" s="820" t="str">
        <f t="shared" si="6"/>
        <v/>
      </c>
      <c r="Q78" s="821">
        <f t="shared" si="7"/>
        <v>0</v>
      </c>
      <c r="R78" s="2116"/>
      <c r="S78" s="1790"/>
      <c r="T78" s="1790" t="s">
        <v>409</v>
      </c>
      <c r="U78" s="1790"/>
      <c r="V78" s="1790"/>
      <c r="W78" s="1790"/>
      <c r="X78" s="1790"/>
      <c r="Y78" s="1790"/>
      <c r="Z78" s="1790"/>
      <c r="AA78" s="1790"/>
      <c r="AB78" s="1790"/>
      <c r="AC78" s="1790"/>
      <c r="AD78" s="1790"/>
      <c r="AE78" s="1790"/>
      <c r="AF78" s="1790"/>
      <c r="AG78" s="1790"/>
      <c r="AH78" s="2116"/>
    </row>
    <row r="79" spans="1:34" s="822" customFormat="1" ht="21" customHeight="1" x14ac:dyDescent="0.25">
      <c r="A79" s="816"/>
      <c r="B79" s="1757"/>
      <c r="C79" s="823" t="str">
        <f t="shared" si="5"/>
        <v/>
      </c>
      <c r="D79" s="824" t="str">
        <f t="shared" si="5"/>
        <v>Eólico</v>
      </c>
      <c r="E79" s="819" t="str">
        <f t="shared" si="5"/>
        <v/>
      </c>
      <c r="F79" s="819" t="str">
        <f t="shared" si="5"/>
        <v/>
      </c>
      <c r="G79" s="819" t="str">
        <f t="shared" si="5"/>
        <v/>
      </c>
      <c r="H79" s="819" t="str">
        <f t="shared" si="6"/>
        <v/>
      </c>
      <c r="I79" s="819" t="str">
        <f t="shared" si="6"/>
        <v/>
      </c>
      <c r="J79" s="819" t="str">
        <f t="shared" si="6"/>
        <v/>
      </c>
      <c r="K79" s="819" t="str">
        <f t="shared" si="6"/>
        <v/>
      </c>
      <c r="L79" s="819" t="str">
        <f t="shared" si="6"/>
        <v/>
      </c>
      <c r="M79" s="819" t="str">
        <f t="shared" si="6"/>
        <v/>
      </c>
      <c r="N79" s="819" t="str">
        <f t="shared" si="6"/>
        <v/>
      </c>
      <c r="O79" s="819" t="str">
        <f t="shared" si="6"/>
        <v/>
      </c>
      <c r="P79" s="820" t="str">
        <f t="shared" si="6"/>
        <v/>
      </c>
      <c r="Q79" s="821">
        <f t="shared" si="7"/>
        <v>0</v>
      </c>
      <c r="R79" s="2116"/>
      <c r="S79" s="1790"/>
      <c r="T79" s="1790" t="s">
        <v>410</v>
      </c>
      <c r="U79" s="1790"/>
      <c r="V79" s="1790"/>
      <c r="W79" s="1790"/>
      <c r="X79" s="1790"/>
      <c r="Y79" s="1790"/>
      <c r="Z79" s="1790"/>
      <c r="AA79" s="1790"/>
      <c r="AB79" s="1790"/>
      <c r="AC79" s="1790"/>
      <c r="AD79" s="1790"/>
      <c r="AE79" s="1790"/>
      <c r="AF79" s="1790"/>
      <c r="AG79" s="1790"/>
      <c r="AH79" s="2116"/>
    </row>
    <row r="80" spans="1:34" s="822" customFormat="1" ht="21" customHeight="1" x14ac:dyDescent="0.25">
      <c r="A80" s="816"/>
      <c r="B80" s="1756">
        <v>20</v>
      </c>
      <c r="C80" s="828" t="str">
        <f t="shared" si="5"/>
        <v>Cervecería San Juan S.A.</v>
      </c>
      <c r="D80" s="829" t="str">
        <f t="shared" si="5"/>
        <v>Hidráulico</v>
      </c>
      <c r="E80" s="830" t="str">
        <f t="shared" si="5"/>
        <v/>
      </c>
      <c r="F80" s="830" t="str">
        <f t="shared" si="5"/>
        <v/>
      </c>
      <c r="G80" s="830" t="str">
        <f t="shared" si="5"/>
        <v/>
      </c>
      <c r="H80" s="830" t="str">
        <f t="shared" si="6"/>
        <v/>
      </c>
      <c r="I80" s="830" t="str">
        <f t="shared" si="6"/>
        <v/>
      </c>
      <c r="J80" s="830" t="str">
        <f t="shared" si="6"/>
        <v/>
      </c>
      <c r="K80" s="830" t="str">
        <f t="shared" si="6"/>
        <v/>
      </c>
      <c r="L80" s="830" t="str">
        <f t="shared" si="6"/>
        <v/>
      </c>
      <c r="M80" s="830" t="str">
        <f t="shared" si="6"/>
        <v/>
      </c>
      <c r="N80" s="830" t="str">
        <f t="shared" si="6"/>
        <v/>
      </c>
      <c r="O80" s="830" t="str">
        <f t="shared" si="6"/>
        <v/>
      </c>
      <c r="P80" s="831" t="str">
        <f t="shared" si="6"/>
        <v/>
      </c>
      <c r="Q80" s="832">
        <f t="shared" si="7"/>
        <v>0</v>
      </c>
      <c r="R80" s="2116"/>
      <c r="S80" s="1790" t="s">
        <v>240</v>
      </c>
      <c r="T80" s="1790" t="s">
        <v>407</v>
      </c>
      <c r="U80" s="1790"/>
      <c r="V80" s="1790"/>
      <c r="W80" s="1790"/>
      <c r="X80" s="1790"/>
      <c r="Y80" s="1790"/>
      <c r="Z80" s="1790"/>
      <c r="AA80" s="1790"/>
      <c r="AB80" s="1790"/>
      <c r="AC80" s="1790"/>
      <c r="AD80" s="1790"/>
      <c r="AE80" s="1790"/>
      <c r="AF80" s="1790"/>
      <c r="AG80" s="1790"/>
      <c r="AH80" s="2116"/>
    </row>
    <row r="81" spans="1:34" s="822" customFormat="1" ht="21" customHeight="1" x14ac:dyDescent="0.25">
      <c r="A81" s="816"/>
      <c r="B81" s="1745"/>
      <c r="C81" s="817" t="str">
        <f t="shared" si="5"/>
        <v/>
      </c>
      <c r="D81" s="818" t="str">
        <f t="shared" si="5"/>
        <v>Térmico</v>
      </c>
      <c r="E81" s="819" t="str">
        <f t="shared" si="5"/>
        <v/>
      </c>
      <c r="F81" s="819">
        <f t="shared" si="5"/>
        <v>0</v>
      </c>
      <c r="G81" s="819" t="str">
        <f t="shared" si="5"/>
        <v/>
      </c>
      <c r="H81" s="819">
        <f t="shared" si="6"/>
        <v>0</v>
      </c>
      <c r="I81" s="819">
        <f t="shared" si="6"/>
        <v>0</v>
      </c>
      <c r="J81" s="819">
        <f t="shared" si="6"/>
        <v>0</v>
      </c>
      <c r="K81" s="819">
        <f t="shared" si="6"/>
        <v>0</v>
      </c>
      <c r="L81" s="819">
        <f t="shared" si="6"/>
        <v>0</v>
      </c>
      <c r="M81" s="819">
        <f t="shared" si="6"/>
        <v>0</v>
      </c>
      <c r="N81" s="819" t="str">
        <f t="shared" si="6"/>
        <v/>
      </c>
      <c r="O81" s="819" t="str">
        <f t="shared" si="6"/>
        <v/>
      </c>
      <c r="P81" s="820" t="str">
        <f t="shared" si="6"/>
        <v/>
      </c>
      <c r="Q81" s="821">
        <f t="shared" si="7"/>
        <v>0</v>
      </c>
      <c r="R81" s="2116"/>
      <c r="S81" s="1790"/>
      <c r="T81" s="1790" t="s">
        <v>408</v>
      </c>
      <c r="U81" s="1790">
        <v>0</v>
      </c>
      <c r="V81" s="1790">
        <v>0</v>
      </c>
      <c r="W81" s="1790">
        <v>3.5999999999999999E-3</v>
      </c>
      <c r="X81" s="1790">
        <v>0</v>
      </c>
      <c r="Y81" s="1790">
        <v>0</v>
      </c>
      <c r="Z81" s="1790">
        <v>3.5999999999999999E-3</v>
      </c>
      <c r="AA81" s="1790">
        <v>0</v>
      </c>
      <c r="AB81" s="1790">
        <v>2.0239999999999998E-2</v>
      </c>
      <c r="AC81" s="1790">
        <v>3.5999999999999999E-3</v>
      </c>
      <c r="AD81" s="1790">
        <v>0</v>
      </c>
      <c r="AE81" s="1790">
        <v>0</v>
      </c>
      <c r="AF81" s="1790">
        <v>3.5999999999999999E-3</v>
      </c>
      <c r="AG81" s="1790">
        <v>3.4639999999999997E-2</v>
      </c>
      <c r="AH81" s="2116"/>
    </row>
    <row r="82" spans="1:34" s="822" customFormat="1" ht="21" customHeight="1" x14ac:dyDescent="0.25">
      <c r="A82" s="816"/>
      <c r="B82" s="1745"/>
      <c r="C82" s="817" t="str">
        <f t="shared" si="5"/>
        <v/>
      </c>
      <c r="D82" s="818" t="str">
        <f t="shared" si="5"/>
        <v>Solar</v>
      </c>
      <c r="E82" s="819" t="str">
        <f t="shared" si="5"/>
        <v/>
      </c>
      <c r="F82" s="819" t="str">
        <f t="shared" si="5"/>
        <v/>
      </c>
      <c r="G82" s="819" t="str">
        <f t="shared" si="5"/>
        <v/>
      </c>
      <c r="H82" s="819" t="str">
        <f t="shared" si="6"/>
        <v/>
      </c>
      <c r="I82" s="819" t="str">
        <f t="shared" si="6"/>
        <v/>
      </c>
      <c r="J82" s="819" t="str">
        <f t="shared" si="6"/>
        <v/>
      </c>
      <c r="K82" s="819" t="str">
        <f t="shared" si="6"/>
        <v/>
      </c>
      <c r="L82" s="819" t="str">
        <f t="shared" si="6"/>
        <v/>
      </c>
      <c r="M82" s="819" t="str">
        <f t="shared" si="6"/>
        <v/>
      </c>
      <c r="N82" s="819" t="str">
        <f t="shared" si="6"/>
        <v/>
      </c>
      <c r="O82" s="819" t="str">
        <f t="shared" si="6"/>
        <v/>
      </c>
      <c r="P82" s="820" t="str">
        <f t="shared" si="6"/>
        <v/>
      </c>
      <c r="Q82" s="821">
        <f t="shared" si="7"/>
        <v>0</v>
      </c>
      <c r="R82" s="2116"/>
      <c r="S82" s="1790"/>
      <c r="T82" s="1790" t="s">
        <v>409</v>
      </c>
      <c r="U82" s="1790"/>
      <c r="V82" s="1790"/>
      <c r="W82" s="1790"/>
      <c r="X82" s="1790"/>
      <c r="Y82" s="1790"/>
      <c r="Z82" s="1790"/>
      <c r="AA82" s="1790"/>
      <c r="AB82" s="1790"/>
      <c r="AC82" s="1790"/>
      <c r="AD82" s="1790"/>
      <c r="AE82" s="1790"/>
      <c r="AF82" s="1790"/>
      <c r="AG82" s="1790"/>
      <c r="AH82" s="2116"/>
    </row>
    <row r="83" spans="1:34" s="822" customFormat="1" ht="21" customHeight="1" x14ac:dyDescent="0.25">
      <c r="A83" s="816"/>
      <c r="B83" s="1757"/>
      <c r="C83" s="823" t="str">
        <f t="shared" si="5"/>
        <v/>
      </c>
      <c r="D83" s="824" t="str">
        <f t="shared" si="5"/>
        <v>Eólico</v>
      </c>
      <c r="E83" s="825" t="str">
        <f t="shared" si="5"/>
        <v/>
      </c>
      <c r="F83" s="825" t="str">
        <f t="shared" si="5"/>
        <v/>
      </c>
      <c r="G83" s="825" t="str">
        <f t="shared" si="5"/>
        <v/>
      </c>
      <c r="H83" s="825" t="str">
        <f t="shared" si="6"/>
        <v/>
      </c>
      <c r="I83" s="825" t="str">
        <f t="shared" si="6"/>
        <v/>
      </c>
      <c r="J83" s="825" t="str">
        <f t="shared" si="6"/>
        <v/>
      </c>
      <c r="K83" s="825" t="str">
        <f t="shared" si="6"/>
        <v/>
      </c>
      <c r="L83" s="825" t="str">
        <f t="shared" si="6"/>
        <v/>
      </c>
      <c r="M83" s="825" t="str">
        <f t="shared" si="6"/>
        <v/>
      </c>
      <c r="N83" s="825" t="str">
        <f t="shared" si="6"/>
        <v/>
      </c>
      <c r="O83" s="825" t="str">
        <f t="shared" si="6"/>
        <v/>
      </c>
      <c r="P83" s="826" t="str">
        <f t="shared" si="6"/>
        <v/>
      </c>
      <c r="Q83" s="827">
        <f t="shared" si="7"/>
        <v>0</v>
      </c>
      <c r="R83" s="2116"/>
      <c r="S83" s="1790"/>
      <c r="T83" s="1790" t="s">
        <v>410</v>
      </c>
      <c r="U83" s="1790"/>
      <c r="V83" s="1790"/>
      <c r="W83" s="1790"/>
      <c r="X83" s="1790"/>
      <c r="Y83" s="1790"/>
      <c r="Z83" s="1790"/>
      <c r="AA83" s="1790"/>
      <c r="AB83" s="1790"/>
      <c r="AC83" s="1790"/>
      <c r="AD83" s="1790"/>
      <c r="AE83" s="1790"/>
      <c r="AF83" s="1790"/>
      <c r="AG83" s="1790"/>
      <c r="AH83" s="2116"/>
    </row>
    <row r="84" spans="1:34" s="822" customFormat="1" ht="21" customHeight="1" x14ac:dyDescent="0.25">
      <c r="A84" s="816"/>
      <c r="B84" s="1756">
        <v>21</v>
      </c>
      <c r="C84" s="828" t="str">
        <f t="shared" si="5"/>
        <v>Cia Minera Agregados Calcáreos S.A.</v>
      </c>
      <c r="D84" s="829" t="str">
        <f t="shared" si="5"/>
        <v>Hidráulico</v>
      </c>
      <c r="E84" s="830" t="str">
        <f t="shared" si="5"/>
        <v/>
      </c>
      <c r="F84" s="830" t="str">
        <f t="shared" si="5"/>
        <v/>
      </c>
      <c r="G84" s="830" t="str">
        <f t="shared" si="5"/>
        <v/>
      </c>
      <c r="H84" s="830" t="str">
        <f t="shared" si="6"/>
        <v/>
      </c>
      <c r="I84" s="830" t="str">
        <f t="shared" si="6"/>
        <v/>
      </c>
      <c r="J84" s="830" t="str">
        <f t="shared" si="6"/>
        <v/>
      </c>
      <c r="K84" s="830" t="str">
        <f t="shared" si="6"/>
        <v/>
      </c>
      <c r="L84" s="830" t="str">
        <f t="shared" si="6"/>
        <v/>
      </c>
      <c r="M84" s="830" t="str">
        <f t="shared" si="6"/>
        <v/>
      </c>
      <c r="N84" s="830" t="str">
        <f t="shared" si="6"/>
        <v/>
      </c>
      <c r="O84" s="830" t="str">
        <f t="shared" si="6"/>
        <v/>
      </c>
      <c r="P84" s="831" t="str">
        <f t="shared" si="6"/>
        <v/>
      </c>
      <c r="Q84" s="832">
        <f t="shared" si="7"/>
        <v>0</v>
      </c>
      <c r="R84" s="2116"/>
      <c r="S84" s="1790" t="s">
        <v>242</v>
      </c>
      <c r="T84" s="1790" t="s">
        <v>407</v>
      </c>
      <c r="U84" s="1790"/>
      <c r="V84" s="1790"/>
      <c r="W84" s="1790"/>
      <c r="X84" s="1790"/>
      <c r="Y84" s="1790"/>
      <c r="Z84" s="1790"/>
      <c r="AA84" s="1790"/>
      <c r="AB84" s="1790"/>
      <c r="AC84" s="1790"/>
      <c r="AD84" s="1790"/>
      <c r="AE84" s="1790"/>
      <c r="AF84" s="1790"/>
      <c r="AG84" s="1790"/>
      <c r="AH84" s="2116"/>
    </row>
    <row r="85" spans="1:34" s="822" customFormat="1" ht="21" customHeight="1" x14ac:dyDescent="0.25">
      <c r="A85" s="816"/>
      <c r="B85" s="1745"/>
      <c r="C85" s="817" t="str">
        <f t="shared" si="5"/>
        <v/>
      </c>
      <c r="D85" s="818" t="str">
        <f t="shared" si="5"/>
        <v>Térmico</v>
      </c>
      <c r="E85" s="819">
        <f t="shared" si="5"/>
        <v>1.6000000000000001E-4</v>
      </c>
      <c r="F85" s="819">
        <f t="shared" si="5"/>
        <v>0</v>
      </c>
      <c r="G85" s="819">
        <f t="shared" si="5"/>
        <v>0</v>
      </c>
      <c r="H85" s="819">
        <f t="shared" si="6"/>
        <v>0</v>
      </c>
      <c r="I85" s="819">
        <f t="shared" si="6"/>
        <v>0</v>
      </c>
      <c r="J85" s="819">
        <f t="shared" si="6"/>
        <v>0</v>
      </c>
      <c r="K85" s="819">
        <f t="shared" si="6"/>
        <v>0</v>
      </c>
      <c r="L85" s="819">
        <f t="shared" si="6"/>
        <v>0</v>
      </c>
      <c r="M85" s="819">
        <f t="shared" si="6"/>
        <v>0</v>
      </c>
      <c r="N85" s="819">
        <f t="shared" si="6"/>
        <v>0</v>
      </c>
      <c r="O85" s="819">
        <f t="shared" si="6"/>
        <v>1.55E-4</v>
      </c>
      <c r="P85" s="820">
        <f t="shared" si="6"/>
        <v>0</v>
      </c>
      <c r="Q85" s="821">
        <f t="shared" si="7"/>
        <v>3.1500000000000001E-4</v>
      </c>
      <c r="R85" s="2116"/>
      <c r="S85" s="1790"/>
      <c r="T85" s="1790" t="s">
        <v>408</v>
      </c>
      <c r="U85" s="1790"/>
      <c r="V85" s="1790">
        <v>0</v>
      </c>
      <c r="W85" s="1790"/>
      <c r="X85" s="1790">
        <v>0</v>
      </c>
      <c r="Y85" s="1790">
        <v>0</v>
      </c>
      <c r="Z85" s="1790">
        <v>0</v>
      </c>
      <c r="AA85" s="1790">
        <v>0</v>
      </c>
      <c r="AB85" s="1790">
        <v>0</v>
      </c>
      <c r="AC85" s="1790">
        <v>0</v>
      </c>
      <c r="AD85" s="1790"/>
      <c r="AE85" s="1790"/>
      <c r="AF85" s="1790"/>
      <c r="AG85" s="1790">
        <v>0</v>
      </c>
      <c r="AH85" s="2116"/>
    </row>
    <row r="86" spans="1:34" s="822" customFormat="1" ht="21" customHeight="1" x14ac:dyDescent="0.25">
      <c r="A86" s="816"/>
      <c r="B86" s="1745"/>
      <c r="C86" s="817" t="str">
        <f t="shared" si="5"/>
        <v/>
      </c>
      <c r="D86" s="818" t="str">
        <f t="shared" si="5"/>
        <v>Solar</v>
      </c>
      <c r="E86" s="819" t="str">
        <f t="shared" si="5"/>
        <v/>
      </c>
      <c r="F86" s="819" t="str">
        <f t="shared" si="5"/>
        <v/>
      </c>
      <c r="G86" s="819" t="str">
        <f t="shared" si="5"/>
        <v/>
      </c>
      <c r="H86" s="819" t="str">
        <f t="shared" si="6"/>
        <v/>
      </c>
      <c r="I86" s="819" t="str">
        <f t="shared" si="6"/>
        <v/>
      </c>
      <c r="J86" s="819" t="str">
        <f t="shared" si="6"/>
        <v/>
      </c>
      <c r="K86" s="819" t="str">
        <f t="shared" si="6"/>
        <v/>
      </c>
      <c r="L86" s="819" t="str">
        <f t="shared" si="6"/>
        <v/>
      </c>
      <c r="M86" s="819" t="str">
        <f t="shared" si="6"/>
        <v/>
      </c>
      <c r="N86" s="819" t="str">
        <f t="shared" si="6"/>
        <v/>
      </c>
      <c r="O86" s="819" t="str">
        <f t="shared" si="6"/>
        <v/>
      </c>
      <c r="P86" s="820" t="str">
        <f t="shared" si="6"/>
        <v/>
      </c>
      <c r="Q86" s="821">
        <f t="shared" si="7"/>
        <v>0</v>
      </c>
      <c r="R86" s="2116"/>
      <c r="S86" s="1790"/>
      <c r="T86" s="1790" t="s">
        <v>409</v>
      </c>
      <c r="U86" s="1790"/>
      <c r="V86" s="1790"/>
      <c r="W86" s="1790"/>
      <c r="X86" s="1790"/>
      <c r="Y86" s="1790"/>
      <c r="Z86" s="1790"/>
      <c r="AA86" s="1790"/>
      <c r="AB86" s="1790"/>
      <c r="AC86" s="1790"/>
      <c r="AD86" s="1790"/>
      <c r="AE86" s="1790"/>
      <c r="AF86" s="1790"/>
      <c r="AG86" s="1790"/>
      <c r="AH86" s="2116"/>
    </row>
    <row r="87" spans="1:34" s="822" customFormat="1" ht="21" customHeight="1" x14ac:dyDescent="0.25">
      <c r="A87" s="816"/>
      <c r="B87" s="1757"/>
      <c r="C87" s="823" t="str">
        <f t="shared" si="5"/>
        <v/>
      </c>
      <c r="D87" s="824" t="str">
        <f t="shared" si="5"/>
        <v>Eólico</v>
      </c>
      <c r="E87" s="825" t="str">
        <f t="shared" si="5"/>
        <v/>
      </c>
      <c r="F87" s="825" t="str">
        <f t="shared" si="5"/>
        <v/>
      </c>
      <c r="G87" s="825" t="str">
        <f t="shared" si="5"/>
        <v/>
      </c>
      <c r="H87" s="825" t="str">
        <f t="shared" si="6"/>
        <v/>
      </c>
      <c r="I87" s="825" t="str">
        <f t="shared" si="6"/>
        <v/>
      </c>
      <c r="J87" s="825" t="str">
        <f t="shared" si="6"/>
        <v/>
      </c>
      <c r="K87" s="825" t="str">
        <f t="shared" si="6"/>
        <v/>
      </c>
      <c r="L87" s="825" t="str">
        <f t="shared" si="6"/>
        <v/>
      </c>
      <c r="M87" s="825" t="str">
        <f t="shared" si="6"/>
        <v/>
      </c>
      <c r="N87" s="825" t="str">
        <f t="shared" si="6"/>
        <v/>
      </c>
      <c r="O87" s="825" t="str">
        <f t="shared" si="6"/>
        <v/>
      </c>
      <c r="P87" s="826" t="str">
        <f t="shared" si="6"/>
        <v/>
      </c>
      <c r="Q87" s="827">
        <f t="shared" si="7"/>
        <v>0</v>
      </c>
      <c r="R87" s="2116"/>
      <c r="S87" s="1790"/>
      <c r="T87" s="1790" t="s">
        <v>410</v>
      </c>
      <c r="U87" s="1790"/>
      <c r="V87" s="1790"/>
      <c r="W87" s="1790"/>
      <c r="X87" s="1790"/>
      <c r="Y87" s="1790"/>
      <c r="Z87" s="1790"/>
      <c r="AA87" s="1790"/>
      <c r="AB87" s="1790"/>
      <c r="AC87" s="1790"/>
      <c r="AD87" s="1790"/>
      <c r="AE87" s="1790"/>
      <c r="AF87" s="1790"/>
      <c r="AG87" s="1790"/>
      <c r="AH87" s="2116"/>
    </row>
    <row r="88" spans="1:34" s="822" customFormat="1" ht="21" customHeight="1" x14ac:dyDescent="0.25">
      <c r="A88" s="816"/>
      <c r="B88" s="1756">
        <v>22</v>
      </c>
      <c r="C88" s="828" t="str">
        <f t="shared" si="5"/>
        <v>Cia Minera Poderosa S.A.</v>
      </c>
      <c r="D88" s="829" t="str">
        <f t="shared" si="5"/>
        <v>Hidráulico</v>
      </c>
      <c r="E88" s="830">
        <f t="shared" si="5"/>
        <v>0.55572699999999997</v>
      </c>
      <c r="F88" s="830">
        <f t="shared" si="5"/>
        <v>0.51406299999999994</v>
      </c>
      <c r="G88" s="830">
        <f t="shared" si="5"/>
        <v>0.68787199999999993</v>
      </c>
      <c r="H88" s="830">
        <f t="shared" si="6"/>
        <v>0.68787199999999993</v>
      </c>
      <c r="I88" s="830">
        <f t="shared" si="6"/>
        <v>0.561917</v>
      </c>
      <c r="J88" s="830">
        <f t="shared" si="6"/>
        <v>0.48717899999999997</v>
      </c>
      <c r="K88" s="830">
        <f t="shared" si="6"/>
        <v>0.42822500000000002</v>
      </c>
      <c r="L88" s="830">
        <f t="shared" si="6"/>
        <v>0.36214200000000002</v>
      </c>
      <c r="M88" s="830">
        <f t="shared" si="6"/>
        <v>0.313446</v>
      </c>
      <c r="N88" s="830">
        <f t="shared" si="6"/>
        <v>0.26324700000000001</v>
      </c>
      <c r="O88" s="830">
        <f t="shared" si="6"/>
        <v>0.22719</v>
      </c>
      <c r="P88" s="831">
        <f t="shared" si="6"/>
        <v>0.34324700000000002</v>
      </c>
      <c r="Q88" s="832">
        <f t="shared" si="7"/>
        <v>5.4321269999999995</v>
      </c>
      <c r="R88" s="2116"/>
      <c r="S88" s="1790" t="s">
        <v>244</v>
      </c>
      <c r="T88" s="1790" t="s">
        <v>407</v>
      </c>
      <c r="U88" s="1790"/>
      <c r="V88" s="1790"/>
      <c r="W88" s="1790"/>
      <c r="X88" s="1790"/>
      <c r="Y88" s="1790"/>
      <c r="Z88" s="1790"/>
      <c r="AA88" s="1790"/>
      <c r="AB88" s="1790"/>
      <c r="AC88" s="1790"/>
      <c r="AD88" s="1790"/>
      <c r="AE88" s="1790"/>
      <c r="AF88" s="1790"/>
      <c r="AG88" s="1790"/>
      <c r="AH88" s="2116"/>
    </row>
    <row r="89" spans="1:34" s="822" customFormat="1" ht="21" customHeight="1" x14ac:dyDescent="0.25">
      <c r="A89" s="816"/>
      <c r="B89" s="1745"/>
      <c r="C89" s="817" t="str">
        <f t="shared" si="5"/>
        <v/>
      </c>
      <c r="D89" s="818" t="str">
        <f t="shared" si="5"/>
        <v>Térmico</v>
      </c>
      <c r="E89" s="819">
        <f t="shared" si="5"/>
        <v>1.8342270000000001</v>
      </c>
      <c r="F89" s="819">
        <f t="shared" si="5"/>
        <v>1.93258</v>
      </c>
      <c r="G89" s="819">
        <f t="shared" si="5"/>
        <v>2.0051809999999999</v>
      </c>
      <c r="H89" s="819">
        <f t="shared" si="6"/>
        <v>1.608948</v>
      </c>
      <c r="I89" s="819">
        <f t="shared" si="6"/>
        <v>2.552146</v>
      </c>
      <c r="J89" s="819">
        <f t="shared" si="6"/>
        <v>3.2737690000000002</v>
      </c>
      <c r="K89" s="819">
        <f t="shared" ref="K89:P131" si="8">+IF(AA93="","",AA93)</f>
        <v>3.0388700000000002</v>
      </c>
      <c r="L89" s="819">
        <f t="shared" si="8"/>
        <v>3.628044</v>
      </c>
      <c r="M89" s="819">
        <f t="shared" si="8"/>
        <v>2.94665</v>
      </c>
      <c r="N89" s="819">
        <f t="shared" si="8"/>
        <v>2.844176</v>
      </c>
      <c r="O89" s="819">
        <f t="shared" si="8"/>
        <v>2.8430949999999999</v>
      </c>
      <c r="P89" s="820">
        <f t="shared" si="8"/>
        <v>1.93388</v>
      </c>
      <c r="Q89" s="821">
        <f t="shared" si="7"/>
        <v>30.441565999999998</v>
      </c>
      <c r="R89" s="2116"/>
      <c r="S89" s="1790"/>
      <c r="T89" s="1790" t="s">
        <v>408</v>
      </c>
      <c r="U89" s="1790">
        <v>1.6000000000000001E-4</v>
      </c>
      <c r="V89" s="1790">
        <v>0</v>
      </c>
      <c r="W89" s="1790">
        <v>0</v>
      </c>
      <c r="X89" s="1790">
        <v>0</v>
      </c>
      <c r="Y89" s="1790">
        <v>0</v>
      </c>
      <c r="Z89" s="1790">
        <v>0</v>
      </c>
      <c r="AA89" s="1790">
        <v>0</v>
      </c>
      <c r="AB89" s="1790">
        <v>0</v>
      </c>
      <c r="AC89" s="1790">
        <v>0</v>
      </c>
      <c r="AD89" s="1790">
        <v>0</v>
      </c>
      <c r="AE89" s="1790">
        <v>1.55E-4</v>
      </c>
      <c r="AF89" s="1790">
        <v>0</v>
      </c>
      <c r="AG89" s="1790">
        <v>3.1500000000000001E-4</v>
      </c>
      <c r="AH89" s="2116"/>
    </row>
    <row r="90" spans="1:34" s="822" customFormat="1" ht="21" customHeight="1" x14ac:dyDescent="0.25">
      <c r="A90" s="816"/>
      <c r="B90" s="1745"/>
      <c r="C90" s="817" t="str">
        <f t="shared" si="5"/>
        <v/>
      </c>
      <c r="D90" s="818" t="str">
        <f t="shared" si="5"/>
        <v>Solar</v>
      </c>
      <c r="E90" s="819" t="str">
        <f t="shared" si="5"/>
        <v/>
      </c>
      <c r="F90" s="819" t="str">
        <f t="shared" si="5"/>
        <v/>
      </c>
      <c r="G90" s="819" t="str">
        <f t="shared" si="5"/>
        <v/>
      </c>
      <c r="H90" s="819" t="str">
        <f t="shared" si="5"/>
        <v/>
      </c>
      <c r="I90" s="819" t="str">
        <f t="shared" si="5"/>
        <v/>
      </c>
      <c r="J90" s="819" t="str">
        <f t="shared" si="5"/>
        <v/>
      </c>
      <c r="K90" s="819" t="str">
        <f t="shared" si="8"/>
        <v/>
      </c>
      <c r="L90" s="819" t="str">
        <f t="shared" si="8"/>
        <v/>
      </c>
      <c r="M90" s="819" t="str">
        <f t="shared" si="8"/>
        <v/>
      </c>
      <c r="N90" s="819" t="str">
        <f t="shared" si="8"/>
        <v/>
      </c>
      <c r="O90" s="819" t="str">
        <f t="shared" si="8"/>
        <v/>
      </c>
      <c r="P90" s="820" t="str">
        <f t="shared" si="8"/>
        <v/>
      </c>
      <c r="Q90" s="821">
        <f t="shared" si="7"/>
        <v>0</v>
      </c>
      <c r="R90" s="2116"/>
      <c r="S90" s="1790"/>
      <c r="T90" s="1790" t="s">
        <v>409</v>
      </c>
      <c r="U90" s="1790"/>
      <c r="V90" s="1790"/>
      <c r="W90" s="1790"/>
      <c r="X90" s="1790"/>
      <c r="Y90" s="1790"/>
      <c r="Z90" s="1790"/>
      <c r="AA90" s="1790"/>
      <c r="AB90" s="1790"/>
      <c r="AC90" s="1790"/>
      <c r="AD90" s="1790"/>
      <c r="AE90" s="1790"/>
      <c r="AF90" s="1790"/>
      <c r="AG90" s="1790"/>
      <c r="AH90" s="2116"/>
    </row>
    <row r="91" spans="1:34" s="822" customFormat="1" ht="21" customHeight="1" x14ac:dyDescent="0.25">
      <c r="A91" s="816"/>
      <c r="B91" s="1757"/>
      <c r="C91" s="823" t="str">
        <f t="shared" si="5"/>
        <v/>
      </c>
      <c r="D91" s="824" t="str">
        <f t="shared" si="5"/>
        <v>Eólico</v>
      </c>
      <c r="E91" s="825" t="str">
        <f t="shared" si="5"/>
        <v/>
      </c>
      <c r="F91" s="825" t="str">
        <f t="shared" si="5"/>
        <v/>
      </c>
      <c r="G91" s="825" t="str">
        <f t="shared" si="5"/>
        <v/>
      </c>
      <c r="H91" s="825" t="str">
        <f t="shared" si="5"/>
        <v/>
      </c>
      <c r="I91" s="825" t="str">
        <f t="shared" si="5"/>
        <v/>
      </c>
      <c r="J91" s="825" t="str">
        <f t="shared" si="5"/>
        <v/>
      </c>
      <c r="K91" s="825" t="str">
        <f t="shared" si="8"/>
        <v/>
      </c>
      <c r="L91" s="825" t="str">
        <f t="shared" si="8"/>
        <v/>
      </c>
      <c r="M91" s="825" t="str">
        <f t="shared" si="8"/>
        <v/>
      </c>
      <c r="N91" s="825" t="str">
        <f t="shared" si="8"/>
        <v/>
      </c>
      <c r="O91" s="825" t="str">
        <f t="shared" si="8"/>
        <v/>
      </c>
      <c r="P91" s="826" t="str">
        <f t="shared" si="8"/>
        <v/>
      </c>
      <c r="Q91" s="827">
        <f t="shared" si="7"/>
        <v>0</v>
      </c>
      <c r="R91" s="2116"/>
      <c r="S91" s="1790"/>
      <c r="T91" s="1790" t="s">
        <v>410</v>
      </c>
      <c r="U91" s="1790"/>
      <c r="V91" s="1790"/>
      <c r="W91" s="1790"/>
      <c r="X91" s="1790"/>
      <c r="Y91" s="1790"/>
      <c r="Z91" s="1790"/>
      <c r="AA91" s="1790"/>
      <c r="AB91" s="1790"/>
      <c r="AC91" s="1790"/>
      <c r="AD91" s="1790"/>
      <c r="AE91" s="1790"/>
      <c r="AF91" s="1790"/>
      <c r="AG91" s="1790"/>
      <c r="AH91" s="2116"/>
    </row>
    <row r="92" spans="1:34" s="822" customFormat="1" ht="21" customHeight="1" x14ac:dyDescent="0.25">
      <c r="A92" s="816"/>
      <c r="B92" s="1756">
        <v>23</v>
      </c>
      <c r="C92" s="828" t="str">
        <f t="shared" si="5"/>
        <v>Cia Minera Raura S.A.</v>
      </c>
      <c r="D92" s="829" t="str">
        <f t="shared" si="5"/>
        <v>Hidráulico</v>
      </c>
      <c r="E92" s="819">
        <f t="shared" si="5"/>
        <v>1.247587</v>
      </c>
      <c r="F92" s="819">
        <f t="shared" si="5"/>
        <v>1.7900499999999999</v>
      </c>
      <c r="G92" s="819">
        <f t="shared" si="5"/>
        <v>2.8653560000000002</v>
      </c>
      <c r="H92" s="819">
        <f t="shared" si="5"/>
        <v>2.7157139999999997</v>
      </c>
      <c r="I92" s="819">
        <f t="shared" si="5"/>
        <v>2.399613</v>
      </c>
      <c r="J92" s="819">
        <f t="shared" si="5"/>
        <v>1.59514</v>
      </c>
      <c r="K92" s="819">
        <f t="shared" si="8"/>
        <v>1.656995</v>
      </c>
      <c r="L92" s="819">
        <f t="shared" si="8"/>
        <v>1.916064</v>
      </c>
      <c r="M92" s="819">
        <f t="shared" si="8"/>
        <v>2.214985</v>
      </c>
      <c r="N92" s="819">
        <f t="shared" si="8"/>
        <v>2.5463</v>
      </c>
      <c r="O92" s="819">
        <f t="shared" si="8"/>
        <v>1.949341</v>
      </c>
      <c r="P92" s="820">
        <f t="shared" si="8"/>
        <v>2.1724399999999999</v>
      </c>
      <c r="Q92" s="821">
        <f t="shared" si="7"/>
        <v>25.069584999999996</v>
      </c>
      <c r="R92" s="2116"/>
      <c r="S92" s="1790" t="s">
        <v>246</v>
      </c>
      <c r="T92" s="1790" t="s">
        <v>407</v>
      </c>
      <c r="U92" s="1790">
        <v>0.55572699999999997</v>
      </c>
      <c r="V92" s="1790">
        <v>0.51406299999999994</v>
      </c>
      <c r="W92" s="1790">
        <v>0.68787199999999993</v>
      </c>
      <c r="X92" s="1790">
        <v>0.68787199999999993</v>
      </c>
      <c r="Y92" s="1790">
        <v>0.561917</v>
      </c>
      <c r="Z92" s="1790">
        <v>0.48717899999999997</v>
      </c>
      <c r="AA92" s="1790">
        <v>0.42822500000000002</v>
      </c>
      <c r="AB92" s="1790">
        <v>0.36214200000000002</v>
      </c>
      <c r="AC92" s="1790">
        <v>0.313446</v>
      </c>
      <c r="AD92" s="1790">
        <v>0.26324700000000001</v>
      </c>
      <c r="AE92" s="1790">
        <v>0.22719</v>
      </c>
      <c r="AF92" s="1790">
        <v>0.34324700000000002</v>
      </c>
      <c r="AG92" s="1790">
        <v>5.4321269999999995</v>
      </c>
      <c r="AH92" s="2116"/>
    </row>
    <row r="93" spans="1:34" s="822" customFormat="1" ht="21" customHeight="1" x14ac:dyDescent="0.25">
      <c r="A93" s="816"/>
      <c r="B93" s="1745"/>
      <c r="C93" s="817" t="str">
        <f t="shared" si="5"/>
        <v/>
      </c>
      <c r="D93" s="818" t="str">
        <f t="shared" si="5"/>
        <v>Térmico</v>
      </c>
      <c r="E93" s="819" t="str">
        <f t="shared" si="5"/>
        <v/>
      </c>
      <c r="F93" s="819" t="str">
        <f t="shared" si="5"/>
        <v/>
      </c>
      <c r="G93" s="819" t="str">
        <f t="shared" si="5"/>
        <v/>
      </c>
      <c r="H93" s="819" t="str">
        <f t="shared" si="5"/>
        <v/>
      </c>
      <c r="I93" s="819" t="str">
        <f t="shared" si="5"/>
        <v/>
      </c>
      <c r="J93" s="819" t="str">
        <f t="shared" si="5"/>
        <v/>
      </c>
      <c r="K93" s="819" t="str">
        <f t="shared" si="8"/>
        <v/>
      </c>
      <c r="L93" s="819" t="str">
        <f t="shared" si="8"/>
        <v/>
      </c>
      <c r="M93" s="819" t="str">
        <f t="shared" si="8"/>
        <v/>
      </c>
      <c r="N93" s="819" t="str">
        <f t="shared" si="8"/>
        <v/>
      </c>
      <c r="O93" s="819" t="str">
        <f t="shared" si="8"/>
        <v/>
      </c>
      <c r="P93" s="820" t="str">
        <f t="shared" si="8"/>
        <v/>
      </c>
      <c r="Q93" s="821">
        <f t="shared" si="7"/>
        <v>0</v>
      </c>
      <c r="R93" s="2116"/>
      <c r="S93" s="1790"/>
      <c r="T93" s="1790" t="s">
        <v>408</v>
      </c>
      <c r="U93" s="1790">
        <v>1.8342270000000001</v>
      </c>
      <c r="V93" s="1790">
        <v>1.93258</v>
      </c>
      <c r="W93" s="1790">
        <v>2.0051809999999999</v>
      </c>
      <c r="X93" s="1790">
        <v>1.608948</v>
      </c>
      <c r="Y93" s="1790">
        <v>2.552146</v>
      </c>
      <c r="Z93" s="1790">
        <v>3.2737690000000002</v>
      </c>
      <c r="AA93" s="1790">
        <v>3.0388700000000002</v>
      </c>
      <c r="AB93" s="1790">
        <v>3.628044</v>
      </c>
      <c r="AC93" s="1790">
        <v>2.94665</v>
      </c>
      <c r="AD93" s="1790">
        <v>2.844176</v>
      </c>
      <c r="AE93" s="1790">
        <v>2.8430949999999999</v>
      </c>
      <c r="AF93" s="1790">
        <v>1.93388</v>
      </c>
      <c r="AG93" s="1790">
        <v>30.441565999999998</v>
      </c>
      <c r="AH93" s="2116"/>
    </row>
    <row r="94" spans="1:34" s="822" customFormat="1" ht="21" customHeight="1" x14ac:dyDescent="0.25">
      <c r="A94" s="816"/>
      <c r="B94" s="1745"/>
      <c r="C94" s="817" t="str">
        <f t="shared" si="5"/>
        <v/>
      </c>
      <c r="D94" s="818" t="str">
        <f t="shared" si="5"/>
        <v>Solar</v>
      </c>
      <c r="E94" s="819" t="str">
        <f t="shared" si="5"/>
        <v/>
      </c>
      <c r="F94" s="819" t="str">
        <f t="shared" si="5"/>
        <v/>
      </c>
      <c r="G94" s="819" t="str">
        <f t="shared" si="5"/>
        <v/>
      </c>
      <c r="H94" s="819" t="str">
        <f t="shared" si="5"/>
        <v/>
      </c>
      <c r="I94" s="819" t="str">
        <f t="shared" si="5"/>
        <v/>
      </c>
      <c r="J94" s="819" t="str">
        <f t="shared" si="5"/>
        <v/>
      </c>
      <c r="K94" s="819" t="str">
        <f t="shared" si="8"/>
        <v/>
      </c>
      <c r="L94" s="819" t="str">
        <f t="shared" si="8"/>
        <v/>
      </c>
      <c r="M94" s="819" t="str">
        <f t="shared" si="8"/>
        <v/>
      </c>
      <c r="N94" s="819" t="str">
        <f t="shared" si="8"/>
        <v/>
      </c>
      <c r="O94" s="819" t="str">
        <f t="shared" si="8"/>
        <v/>
      </c>
      <c r="P94" s="820" t="str">
        <f t="shared" si="8"/>
        <v/>
      </c>
      <c r="Q94" s="821">
        <f t="shared" si="7"/>
        <v>0</v>
      </c>
      <c r="R94" s="2116"/>
      <c r="S94" s="1790"/>
      <c r="T94" s="1790" t="s">
        <v>409</v>
      </c>
      <c r="U94" s="1790"/>
      <c r="V94" s="1790"/>
      <c r="W94" s="1790"/>
      <c r="X94" s="1790"/>
      <c r="Y94" s="1790"/>
      <c r="Z94" s="1790"/>
      <c r="AA94" s="1790"/>
      <c r="AB94" s="1790"/>
      <c r="AC94" s="1790"/>
      <c r="AD94" s="1790"/>
      <c r="AE94" s="1790"/>
      <c r="AF94" s="1790"/>
      <c r="AG94" s="1790"/>
      <c r="AH94" s="2116"/>
    </row>
    <row r="95" spans="1:34" s="822" customFormat="1" ht="21" customHeight="1" x14ac:dyDescent="0.25">
      <c r="A95" s="816"/>
      <c r="B95" s="1757"/>
      <c r="C95" s="823" t="str">
        <f t="shared" si="5"/>
        <v/>
      </c>
      <c r="D95" s="824" t="str">
        <f t="shared" si="5"/>
        <v>Eólico</v>
      </c>
      <c r="E95" s="819" t="str">
        <f t="shared" si="5"/>
        <v/>
      </c>
      <c r="F95" s="819" t="str">
        <f t="shared" si="5"/>
        <v/>
      </c>
      <c r="G95" s="819" t="str">
        <f t="shared" si="5"/>
        <v/>
      </c>
      <c r="H95" s="819" t="str">
        <f t="shared" si="5"/>
        <v/>
      </c>
      <c r="I95" s="819" t="str">
        <f t="shared" ref="I95:M158" si="9">+IF(Y99="","",Y99)</f>
        <v/>
      </c>
      <c r="J95" s="819" t="str">
        <f t="shared" si="9"/>
        <v/>
      </c>
      <c r="K95" s="819" t="str">
        <f t="shared" si="8"/>
        <v/>
      </c>
      <c r="L95" s="819" t="str">
        <f t="shared" si="8"/>
        <v/>
      </c>
      <c r="M95" s="819" t="str">
        <f t="shared" si="8"/>
        <v/>
      </c>
      <c r="N95" s="819" t="str">
        <f t="shared" si="8"/>
        <v/>
      </c>
      <c r="O95" s="819" t="str">
        <f t="shared" si="8"/>
        <v/>
      </c>
      <c r="P95" s="820" t="str">
        <f t="shared" si="8"/>
        <v/>
      </c>
      <c r="Q95" s="821">
        <f t="shared" si="7"/>
        <v>0</v>
      </c>
      <c r="R95" s="2116"/>
      <c r="S95" s="1790"/>
      <c r="T95" s="1790" t="s">
        <v>410</v>
      </c>
      <c r="U95" s="1790"/>
      <c r="V95" s="1790"/>
      <c r="W95" s="1790"/>
      <c r="X95" s="1790"/>
      <c r="Y95" s="1790"/>
      <c r="Z95" s="1790"/>
      <c r="AA95" s="1790"/>
      <c r="AB95" s="1790"/>
      <c r="AC95" s="1790"/>
      <c r="AD95" s="1790"/>
      <c r="AE95" s="1790"/>
      <c r="AF95" s="1790"/>
      <c r="AG95" s="1790"/>
      <c r="AH95" s="2116"/>
    </row>
    <row r="96" spans="1:34" s="822" customFormat="1" ht="21" customHeight="1" x14ac:dyDescent="0.25">
      <c r="A96" s="816"/>
      <c r="B96" s="1756">
        <v>24</v>
      </c>
      <c r="C96" s="828" t="str">
        <f t="shared" ref="C96:H138" si="10">+IF(S100="","",S100)</f>
        <v>Cia Minera Santa Luisa S.A.</v>
      </c>
      <c r="D96" s="829" t="str">
        <f t="shared" si="10"/>
        <v>Hidráulico</v>
      </c>
      <c r="E96" s="830">
        <f t="shared" si="10"/>
        <v>3.3592499999999994</v>
      </c>
      <c r="F96" s="830">
        <f t="shared" si="10"/>
        <v>3.22356</v>
      </c>
      <c r="G96" s="830">
        <f t="shared" si="10"/>
        <v>3.3976799999999998</v>
      </c>
      <c r="H96" s="830">
        <f t="shared" si="10"/>
        <v>3.3653800000000005</v>
      </c>
      <c r="I96" s="830">
        <f t="shared" si="9"/>
        <v>3.15219</v>
      </c>
      <c r="J96" s="830">
        <f t="shared" si="9"/>
        <v>1.76511</v>
      </c>
      <c r="K96" s="830">
        <f t="shared" si="8"/>
        <v>1.35127</v>
      </c>
      <c r="L96" s="830">
        <f t="shared" si="8"/>
        <v>1.4102999999999999</v>
      </c>
      <c r="M96" s="830">
        <f t="shared" si="8"/>
        <v>1.30382</v>
      </c>
      <c r="N96" s="830">
        <f t="shared" si="8"/>
        <v>2.18859</v>
      </c>
      <c r="O96" s="830">
        <f t="shared" si="8"/>
        <v>3.2400499999999997</v>
      </c>
      <c r="P96" s="831">
        <f t="shared" si="8"/>
        <v>3.3104499999999994</v>
      </c>
      <c r="Q96" s="832">
        <f t="shared" si="7"/>
        <v>31.067649999999997</v>
      </c>
      <c r="R96" s="2116"/>
      <c r="S96" s="1790" t="s">
        <v>248</v>
      </c>
      <c r="T96" s="1790" t="s">
        <v>407</v>
      </c>
      <c r="U96" s="1790">
        <v>1.247587</v>
      </c>
      <c r="V96" s="1790">
        <v>1.7900499999999999</v>
      </c>
      <c r="W96" s="1790">
        <v>2.8653560000000002</v>
      </c>
      <c r="X96" s="1790">
        <v>2.7157139999999997</v>
      </c>
      <c r="Y96" s="1790">
        <v>2.399613</v>
      </c>
      <c r="Z96" s="1790">
        <v>1.59514</v>
      </c>
      <c r="AA96" s="1790">
        <v>1.656995</v>
      </c>
      <c r="AB96" s="1790">
        <v>1.916064</v>
      </c>
      <c r="AC96" s="1790">
        <v>2.214985</v>
      </c>
      <c r="AD96" s="1790">
        <v>2.5463</v>
      </c>
      <c r="AE96" s="1790">
        <v>1.949341</v>
      </c>
      <c r="AF96" s="1790">
        <v>2.1724399999999999</v>
      </c>
      <c r="AG96" s="1790">
        <v>25.069584999999996</v>
      </c>
      <c r="AH96" s="2116"/>
    </row>
    <row r="97" spans="1:34" s="822" customFormat="1" ht="21" customHeight="1" x14ac:dyDescent="0.25">
      <c r="A97" s="816"/>
      <c r="B97" s="1745"/>
      <c r="C97" s="817" t="str">
        <f t="shared" si="10"/>
        <v/>
      </c>
      <c r="D97" s="818" t="str">
        <f t="shared" si="10"/>
        <v>Térmico</v>
      </c>
      <c r="E97" s="819">
        <f t="shared" si="10"/>
        <v>6.6070000000000004E-2</v>
      </c>
      <c r="F97" s="819">
        <f t="shared" si="10"/>
        <v>6.7873000000000003E-2</v>
      </c>
      <c r="G97" s="819">
        <f t="shared" si="10"/>
        <v>5.5830000000000005E-2</v>
      </c>
      <c r="H97" s="819">
        <f t="shared" si="10"/>
        <v>3.3089E-2</v>
      </c>
      <c r="I97" s="819">
        <f t="shared" si="9"/>
        <v>8.8539000000000007E-2</v>
      </c>
      <c r="J97" s="819">
        <f t="shared" si="9"/>
        <v>8.3868999999999999E-2</v>
      </c>
      <c r="K97" s="819">
        <f t="shared" si="8"/>
        <v>0.15878300000000001</v>
      </c>
      <c r="L97" s="819">
        <f t="shared" si="8"/>
        <v>0.23282400000000003</v>
      </c>
      <c r="M97" s="819">
        <f t="shared" si="8"/>
        <v>0.21187500000000001</v>
      </c>
      <c r="N97" s="819">
        <f t="shared" si="8"/>
        <v>0.10874500000000001</v>
      </c>
      <c r="O97" s="819">
        <f t="shared" si="8"/>
        <v>8.870900000000001E-2</v>
      </c>
      <c r="P97" s="820">
        <f t="shared" si="8"/>
        <v>7.8446000000000002E-2</v>
      </c>
      <c r="Q97" s="821">
        <f t="shared" si="7"/>
        <v>1.2746520000000001</v>
      </c>
      <c r="R97" s="2116"/>
      <c r="S97" s="1790"/>
      <c r="T97" s="1790" t="s">
        <v>408</v>
      </c>
      <c r="U97" s="1790"/>
      <c r="V97" s="1790"/>
      <c r="W97" s="1790"/>
      <c r="X97" s="1790"/>
      <c r="Y97" s="1790"/>
      <c r="Z97" s="1790"/>
      <c r="AA97" s="1790"/>
      <c r="AB97" s="1790"/>
      <c r="AC97" s="1790"/>
      <c r="AD97" s="1790"/>
      <c r="AE97" s="1790"/>
      <c r="AF97" s="1790"/>
      <c r="AG97" s="1790"/>
      <c r="AH97" s="2116"/>
    </row>
    <row r="98" spans="1:34" s="822" customFormat="1" ht="21" customHeight="1" x14ac:dyDescent="0.25">
      <c r="A98" s="816"/>
      <c r="B98" s="1745"/>
      <c r="C98" s="817" t="str">
        <f t="shared" si="10"/>
        <v/>
      </c>
      <c r="D98" s="818" t="str">
        <f t="shared" si="10"/>
        <v>Solar</v>
      </c>
      <c r="E98" s="819" t="str">
        <f t="shared" si="10"/>
        <v/>
      </c>
      <c r="F98" s="819" t="str">
        <f t="shared" si="10"/>
        <v/>
      </c>
      <c r="G98" s="819" t="str">
        <f t="shared" si="10"/>
        <v/>
      </c>
      <c r="H98" s="819" t="str">
        <f t="shared" si="10"/>
        <v/>
      </c>
      <c r="I98" s="819" t="str">
        <f t="shared" si="9"/>
        <v/>
      </c>
      <c r="J98" s="819" t="str">
        <f t="shared" si="9"/>
        <v/>
      </c>
      <c r="K98" s="819" t="str">
        <f t="shared" si="8"/>
        <v/>
      </c>
      <c r="L98" s="819" t="str">
        <f t="shared" si="8"/>
        <v/>
      </c>
      <c r="M98" s="819" t="str">
        <f t="shared" si="8"/>
        <v/>
      </c>
      <c r="N98" s="819" t="str">
        <f t="shared" si="8"/>
        <v/>
      </c>
      <c r="O98" s="819" t="str">
        <f t="shared" si="8"/>
        <v/>
      </c>
      <c r="P98" s="820" t="str">
        <f t="shared" si="8"/>
        <v/>
      </c>
      <c r="Q98" s="821">
        <f t="shared" si="7"/>
        <v>0</v>
      </c>
      <c r="R98" s="2116"/>
      <c r="S98" s="1790"/>
      <c r="T98" s="1790" t="s">
        <v>409</v>
      </c>
      <c r="U98" s="1790"/>
      <c r="V98" s="1790"/>
      <c r="W98" s="1790"/>
      <c r="X98" s="1790"/>
      <c r="Y98" s="1790"/>
      <c r="Z98" s="1790"/>
      <c r="AA98" s="1790"/>
      <c r="AB98" s="1790"/>
      <c r="AC98" s="1790"/>
      <c r="AD98" s="1790"/>
      <c r="AE98" s="1790"/>
      <c r="AF98" s="1790"/>
      <c r="AG98" s="1790"/>
      <c r="AH98" s="2116"/>
    </row>
    <row r="99" spans="1:34" s="822" customFormat="1" ht="21" customHeight="1" x14ac:dyDescent="0.25">
      <c r="A99" s="816"/>
      <c r="B99" s="1757"/>
      <c r="C99" s="823" t="str">
        <f t="shared" si="10"/>
        <v/>
      </c>
      <c r="D99" s="824" t="str">
        <f t="shared" si="10"/>
        <v>Eólico</v>
      </c>
      <c r="E99" s="825" t="str">
        <f t="shared" si="10"/>
        <v/>
      </c>
      <c r="F99" s="825" t="str">
        <f t="shared" si="10"/>
        <v/>
      </c>
      <c r="G99" s="825" t="str">
        <f t="shared" si="10"/>
        <v/>
      </c>
      <c r="H99" s="825" t="str">
        <f t="shared" si="10"/>
        <v/>
      </c>
      <c r="I99" s="825" t="str">
        <f t="shared" si="9"/>
        <v/>
      </c>
      <c r="J99" s="825" t="str">
        <f t="shared" si="9"/>
        <v/>
      </c>
      <c r="K99" s="825" t="str">
        <f t="shared" si="8"/>
        <v/>
      </c>
      <c r="L99" s="825" t="str">
        <f t="shared" si="8"/>
        <v/>
      </c>
      <c r="M99" s="825" t="str">
        <f t="shared" si="8"/>
        <v/>
      </c>
      <c r="N99" s="825" t="str">
        <f t="shared" si="8"/>
        <v/>
      </c>
      <c r="O99" s="825" t="str">
        <f t="shared" si="8"/>
        <v/>
      </c>
      <c r="P99" s="826" t="str">
        <f t="shared" si="8"/>
        <v/>
      </c>
      <c r="Q99" s="827">
        <f t="shared" si="7"/>
        <v>0</v>
      </c>
      <c r="R99" s="2116"/>
      <c r="S99" s="1790"/>
      <c r="T99" s="1790" t="s">
        <v>410</v>
      </c>
      <c r="U99" s="1790"/>
      <c r="V99" s="1790"/>
      <c r="W99" s="1790"/>
      <c r="X99" s="1790"/>
      <c r="Y99" s="1790"/>
      <c r="Z99" s="1790"/>
      <c r="AA99" s="1790"/>
      <c r="AB99" s="1790"/>
      <c r="AC99" s="1790"/>
      <c r="AD99" s="1790"/>
      <c r="AE99" s="1790"/>
      <c r="AF99" s="1790"/>
      <c r="AG99" s="1790"/>
      <c r="AH99" s="2116"/>
    </row>
    <row r="100" spans="1:34" s="822" customFormat="1" ht="21" customHeight="1" x14ac:dyDescent="0.25">
      <c r="A100" s="816"/>
      <c r="B100" s="1756">
        <v>25</v>
      </c>
      <c r="C100" s="828" t="str">
        <f t="shared" si="10"/>
        <v>CNPC Perú S.A.</v>
      </c>
      <c r="D100" s="829" t="str">
        <f t="shared" si="10"/>
        <v>Hidráulico</v>
      </c>
      <c r="E100" s="830" t="str">
        <f t="shared" si="10"/>
        <v/>
      </c>
      <c r="F100" s="830" t="str">
        <f t="shared" si="10"/>
        <v/>
      </c>
      <c r="G100" s="830" t="str">
        <f t="shared" si="10"/>
        <v/>
      </c>
      <c r="H100" s="830" t="str">
        <f t="shared" si="10"/>
        <v/>
      </c>
      <c r="I100" s="830" t="str">
        <f t="shared" si="9"/>
        <v/>
      </c>
      <c r="J100" s="830" t="str">
        <f t="shared" si="9"/>
        <v/>
      </c>
      <c r="K100" s="830" t="str">
        <f t="shared" si="8"/>
        <v/>
      </c>
      <c r="L100" s="830" t="str">
        <f t="shared" si="8"/>
        <v/>
      </c>
      <c r="M100" s="830" t="str">
        <f t="shared" si="8"/>
        <v/>
      </c>
      <c r="N100" s="830" t="str">
        <f t="shared" si="8"/>
        <v/>
      </c>
      <c r="O100" s="830" t="str">
        <f t="shared" si="8"/>
        <v/>
      </c>
      <c r="P100" s="831" t="str">
        <f t="shared" si="8"/>
        <v/>
      </c>
      <c r="Q100" s="832">
        <f t="shared" si="7"/>
        <v>0</v>
      </c>
      <c r="R100" s="2116"/>
      <c r="S100" s="1790" t="s">
        <v>250</v>
      </c>
      <c r="T100" s="1790" t="s">
        <v>407</v>
      </c>
      <c r="U100" s="1790">
        <v>3.3592499999999994</v>
      </c>
      <c r="V100" s="1790">
        <v>3.22356</v>
      </c>
      <c r="W100" s="1790">
        <v>3.3976799999999998</v>
      </c>
      <c r="X100" s="1790">
        <v>3.3653800000000005</v>
      </c>
      <c r="Y100" s="1790">
        <v>3.15219</v>
      </c>
      <c r="Z100" s="1790">
        <v>1.76511</v>
      </c>
      <c r="AA100" s="1790">
        <v>1.35127</v>
      </c>
      <c r="AB100" s="1790">
        <v>1.4102999999999999</v>
      </c>
      <c r="AC100" s="1790">
        <v>1.30382</v>
      </c>
      <c r="AD100" s="1790">
        <v>2.18859</v>
      </c>
      <c r="AE100" s="1790">
        <v>3.2400499999999997</v>
      </c>
      <c r="AF100" s="1790">
        <v>3.3104499999999994</v>
      </c>
      <c r="AG100" s="1790">
        <v>31.067649999999997</v>
      </c>
      <c r="AH100" s="2116"/>
    </row>
    <row r="101" spans="1:34" s="822" customFormat="1" ht="21" customHeight="1" x14ac:dyDescent="0.25">
      <c r="A101" s="816"/>
      <c r="B101" s="1745"/>
      <c r="C101" s="817" t="str">
        <f t="shared" si="10"/>
        <v/>
      </c>
      <c r="D101" s="818" t="str">
        <f t="shared" si="10"/>
        <v>Térmico</v>
      </c>
      <c r="E101" s="819">
        <f t="shared" si="10"/>
        <v>2.7621309999999997</v>
      </c>
      <c r="F101" s="819">
        <f t="shared" si="10"/>
        <v>2.5363910000000001</v>
      </c>
      <c r="G101" s="819">
        <f t="shared" si="10"/>
        <v>2.6670590000000001</v>
      </c>
      <c r="H101" s="819">
        <f t="shared" si="10"/>
        <v>2.4221889999999999</v>
      </c>
      <c r="I101" s="819">
        <f t="shared" si="9"/>
        <v>1.458988</v>
      </c>
      <c r="J101" s="819" t="str">
        <f t="shared" si="9"/>
        <v/>
      </c>
      <c r="K101" s="819" t="str">
        <f t="shared" si="8"/>
        <v/>
      </c>
      <c r="L101" s="819" t="str">
        <f t="shared" si="8"/>
        <v/>
      </c>
      <c r="M101" s="819" t="str">
        <f t="shared" si="8"/>
        <v/>
      </c>
      <c r="N101" s="819" t="str">
        <f t="shared" si="8"/>
        <v/>
      </c>
      <c r="O101" s="819" t="str">
        <f t="shared" si="8"/>
        <v/>
      </c>
      <c r="P101" s="820" t="str">
        <f t="shared" si="8"/>
        <v/>
      </c>
      <c r="Q101" s="821">
        <f t="shared" si="7"/>
        <v>11.846757999999999</v>
      </c>
      <c r="R101" s="2116"/>
      <c r="S101" s="1790"/>
      <c r="T101" s="1790" t="s">
        <v>408</v>
      </c>
      <c r="U101" s="1790">
        <v>6.6070000000000004E-2</v>
      </c>
      <c r="V101" s="1790">
        <v>6.7873000000000003E-2</v>
      </c>
      <c r="W101" s="1790">
        <v>5.5830000000000005E-2</v>
      </c>
      <c r="X101" s="1790">
        <v>3.3089E-2</v>
      </c>
      <c r="Y101" s="1790">
        <v>8.8539000000000007E-2</v>
      </c>
      <c r="Z101" s="1790">
        <v>8.3868999999999999E-2</v>
      </c>
      <c r="AA101" s="1790">
        <v>0.15878300000000001</v>
      </c>
      <c r="AB101" s="1790">
        <v>0.23282400000000003</v>
      </c>
      <c r="AC101" s="1790">
        <v>0.21187500000000001</v>
      </c>
      <c r="AD101" s="1790">
        <v>0.10874500000000001</v>
      </c>
      <c r="AE101" s="1790">
        <v>8.870900000000001E-2</v>
      </c>
      <c r="AF101" s="1790">
        <v>7.8446000000000002E-2</v>
      </c>
      <c r="AG101" s="1790">
        <v>1.2746520000000001</v>
      </c>
      <c r="AH101" s="2116"/>
    </row>
    <row r="102" spans="1:34" s="822" customFormat="1" ht="21" customHeight="1" x14ac:dyDescent="0.25">
      <c r="A102" s="816"/>
      <c r="B102" s="1745"/>
      <c r="C102" s="817" t="str">
        <f t="shared" si="10"/>
        <v/>
      </c>
      <c r="D102" s="818" t="str">
        <f t="shared" si="10"/>
        <v>Solar</v>
      </c>
      <c r="E102" s="819" t="str">
        <f t="shared" si="10"/>
        <v/>
      </c>
      <c r="F102" s="819" t="str">
        <f t="shared" si="10"/>
        <v/>
      </c>
      <c r="G102" s="819" t="str">
        <f t="shared" si="10"/>
        <v/>
      </c>
      <c r="H102" s="819" t="str">
        <f t="shared" si="10"/>
        <v/>
      </c>
      <c r="I102" s="819" t="str">
        <f t="shared" si="9"/>
        <v/>
      </c>
      <c r="J102" s="819" t="str">
        <f t="shared" si="9"/>
        <v/>
      </c>
      <c r="K102" s="819" t="str">
        <f t="shared" si="8"/>
        <v/>
      </c>
      <c r="L102" s="819" t="str">
        <f t="shared" si="8"/>
        <v/>
      </c>
      <c r="M102" s="819" t="str">
        <f t="shared" si="8"/>
        <v/>
      </c>
      <c r="N102" s="819" t="str">
        <f t="shared" si="8"/>
        <v/>
      </c>
      <c r="O102" s="819" t="str">
        <f t="shared" si="8"/>
        <v/>
      </c>
      <c r="P102" s="820" t="str">
        <f t="shared" si="8"/>
        <v/>
      </c>
      <c r="Q102" s="821">
        <f t="shared" si="7"/>
        <v>0</v>
      </c>
      <c r="R102" s="2116"/>
      <c r="S102" s="1790"/>
      <c r="T102" s="1790" t="s">
        <v>409</v>
      </c>
      <c r="U102" s="1790"/>
      <c r="V102" s="1790"/>
      <c r="W102" s="1790"/>
      <c r="X102" s="1790"/>
      <c r="Y102" s="1790"/>
      <c r="Z102" s="1790"/>
      <c r="AA102" s="1790"/>
      <c r="AB102" s="1790"/>
      <c r="AC102" s="1790"/>
      <c r="AD102" s="1790"/>
      <c r="AE102" s="1790"/>
      <c r="AF102" s="1790"/>
      <c r="AG102" s="1790"/>
      <c r="AH102" s="2116"/>
    </row>
    <row r="103" spans="1:34" s="822" customFormat="1" ht="21" customHeight="1" x14ac:dyDescent="0.25">
      <c r="A103" s="816"/>
      <c r="B103" s="1757"/>
      <c r="C103" s="823" t="str">
        <f t="shared" si="10"/>
        <v/>
      </c>
      <c r="D103" s="824" t="str">
        <f t="shared" si="10"/>
        <v>Eólico</v>
      </c>
      <c r="E103" s="825" t="str">
        <f t="shared" si="10"/>
        <v/>
      </c>
      <c r="F103" s="825" t="str">
        <f t="shared" si="10"/>
        <v/>
      </c>
      <c r="G103" s="825" t="str">
        <f t="shared" si="10"/>
        <v/>
      </c>
      <c r="H103" s="825" t="str">
        <f t="shared" si="10"/>
        <v/>
      </c>
      <c r="I103" s="825" t="str">
        <f t="shared" si="9"/>
        <v/>
      </c>
      <c r="J103" s="825" t="str">
        <f t="shared" si="9"/>
        <v/>
      </c>
      <c r="K103" s="825" t="str">
        <f t="shared" si="8"/>
        <v/>
      </c>
      <c r="L103" s="825" t="str">
        <f t="shared" si="8"/>
        <v/>
      </c>
      <c r="M103" s="825" t="str">
        <f t="shared" si="8"/>
        <v/>
      </c>
      <c r="N103" s="825" t="str">
        <f t="shared" si="8"/>
        <v/>
      </c>
      <c r="O103" s="825" t="str">
        <f t="shared" si="8"/>
        <v/>
      </c>
      <c r="P103" s="826" t="str">
        <f t="shared" si="8"/>
        <v/>
      </c>
      <c r="Q103" s="827">
        <f t="shared" si="7"/>
        <v>0</v>
      </c>
      <c r="R103" s="2116"/>
      <c r="S103" s="1790"/>
      <c r="T103" s="1790" t="s">
        <v>410</v>
      </c>
      <c r="U103" s="1790"/>
      <c r="V103" s="1790"/>
      <c r="W103" s="1790"/>
      <c r="X103" s="1790"/>
      <c r="Y103" s="1790"/>
      <c r="Z103" s="1790"/>
      <c r="AA103" s="1790"/>
      <c r="AB103" s="1790"/>
      <c r="AC103" s="1790"/>
      <c r="AD103" s="1790"/>
      <c r="AE103" s="1790"/>
      <c r="AF103" s="1790"/>
      <c r="AG103" s="1790"/>
      <c r="AH103" s="2116"/>
    </row>
    <row r="104" spans="1:34" s="822" customFormat="1" ht="21" customHeight="1" x14ac:dyDescent="0.25">
      <c r="A104" s="816"/>
      <c r="B104" s="1756">
        <v>26</v>
      </c>
      <c r="C104" s="828" t="str">
        <f t="shared" si="10"/>
        <v>Compañía Minera Antapaccay S.A.</v>
      </c>
      <c r="D104" s="829" t="str">
        <f t="shared" si="10"/>
        <v>Hidráulico</v>
      </c>
      <c r="E104" s="830" t="str">
        <f t="shared" si="10"/>
        <v/>
      </c>
      <c r="F104" s="830" t="str">
        <f t="shared" si="10"/>
        <v/>
      </c>
      <c r="G104" s="830" t="str">
        <f t="shared" si="10"/>
        <v/>
      </c>
      <c r="H104" s="830" t="str">
        <f t="shared" si="10"/>
        <v/>
      </c>
      <c r="I104" s="830" t="str">
        <f t="shared" si="9"/>
        <v/>
      </c>
      <c r="J104" s="830" t="str">
        <f t="shared" si="9"/>
        <v/>
      </c>
      <c r="K104" s="830" t="str">
        <f t="shared" si="8"/>
        <v/>
      </c>
      <c r="L104" s="830" t="str">
        <f t="shared" si="8"/>
        <v/>
      </c>
      <c r="M104" s="830" t="str">
        <f t="shared" si="8"/>
        <v/>
      </c>
      <c r="N104" s="830" t="str">
        <f t="shared" si="8"/>
        <v/>
      </c>
      <c r="O104" s="830" t="str">
        <f t="shared" si="8"/>
        <v/>
      </c>
      <c r="P104" s="831" t="str">
        <f t="shared" si="8"/>
        <v/>
      </c>
      <c r="Q104" s="832">
        <f t="shared" si="7"/>
        <v>0</v>
      </c>
      <c r="R104" s="2116"/>
      <c r="S104" s="1790" t="s">
        <v>252</v>
      </c>
      <c r="T104" s="1790" t="s">
        <v>407</v>
      </c>
      <c r="U104" s="1790"/>
      <c r="V104" s="1790"/>
      <c r="W104" s="1790"/>
      <c r="X104" s="1790"/>
      <c r="Y104" s="1790"/>
      <c r="Z104" s="1790"/>
      <c r="AA104" s="1790"/>
      <c r="AB104" s="1790"/>
      <c r="AC104" s="1790"/>
      <c r="AD104" s="1790"/>
      <c r="AE104" s="1790"/>
      <c r="AF104" s="1790"/>
      <c r="AG104" s="1790"/>
      <c r="AH104" s="2116"/>
    </row>
    <row r="105" spans="1:34" s="822" customFormat="1" ht="21" customHeight="1" x14ac:dyDescent="0.25">
      <c r="A105" s="816"/>
      <c r="B105" s="1745"/>
      <c r="C105" s="817" t="str">
        <f t="shared" si="10"/>
        <v/>
      </c>
      <c r="D105" s="818" t="str">
        <f t="shared" si="10"/>
        <v>Térmico</v>
      </c>
      <c r="E105" s="819">
        <f t="shared" si="10"/>
        <v>0</v>
      </c>
      <c r="F105" s="819">
        <f t="shared" si="10"/>
        <v>1.1799999999999998E-3</v>
      </c>
      <c r="G105" s="819">
        <f t="shared" si="10"/>
        <v>5.4600000000000004E-4</v>
      </c>
      <c r="H105" s="819">
        <f t="shared" si="10"/>
        <v>2.7669999999999999E-3</v>
      </c>
      <c r="I105" s="819">
        <f t="shared" si="9"/>
        <v>1.5506000000000001E-2</v>
      </c>
      <c r="J105" s="819">
        <f t="shared" si="9"/>
        <v>6.7689999999999998E-3</v>
      </c>
      <c r="K105" s="819">
        <f t="shared" si="8"/>
        <v>2.7799999999999999E-3</v>
      </c>
      <c r="L105" s="819">
        <f t="shared" si="8"/>
        <v>2.2650000000000001E-3</v>
      </c>
      <c r="M105" s="819">
        <f t="shared" si="8"/>
        <v>1.7829999999999999E-2</v>
      </c>
      <c r="N105" s="819">
        <f t="shared" si="8"/>
        <v>0</v>
      </c>
      <c r="O105" s="819">
        <f t="shared" si="8"/>
        <v>3.5599999999999998E-4</v>
      </c>
      <c r="P105" s="820">
        <f t="shared" si="8"/>
        <v>3.5436000000000002E-2</v>
      </c>
      <c r="Q105" s="821">
        <f t="shared" si="7"/>
        <v>8.5435000000000011E-2</v>
      </c>
      <c r="R105" s="2116"/>
      <c r="S105" s="1790"/>
      <c r="T105" s="1790" t="s">
        <v>408</v>
      </c>
      <c r="U105" s="1790">
        <v>2.7621309999999997</v>
      </c>
      <c r="V105" s="1790">
        <v>2.5363910000000001</v>
      </c>
      <c r="W105" s="1790">
        <v>2.6670590000000001</v>
      </c>
      <c r="X105" s="1790">
        <v>2.4221889999999999</v>
      </c>
      <c r="Y105" s="1790">
        <v>1.458988</v>
      </c>
      <c r="Z105" s="1790"/>
      <c r="AA105" s="1790"/>
      <c r="AB105" s="1790"/>
      <c r="AC105" s="1790"/>
      <c r="AD105" s="1790"/>
      <c r="AE105" s="1790"/>
      <c r="AF105" s="1790"/>
      <c r="AG105" s="1790">
        <v>11.846757999999999</v>
      </c>
      <c r="AH105" s="2116"/>
    </row>
    <row r="106" spans="1:34" s="822" customFormat="1" ht="21" customHeight="1" x14ac:dyDescent="0.25">
      <c r="A106" s="816"/>
      <c r="B106" s="1745"/>
      <c r="C106" s="817" t="str">
        <f t="shared" si="10"/>
        <v/>
      </c>
      <c r="D106" s="818" t="str">
        <f t="shared" si="10"/>
        <v>Solar</v>
      </c>
      <c r="E106" s="819" t="str">
        <f t="shared" si="10"/>
        <v/>
      </c>
      <c r="F106" s="819" t="str">
        <f t="shared" si="10"/>
        <v/>
      </c>
      <c r="G106" s="819" t="str">
        <f t="shared" si="10"/>
        <v/>
      </c>
      <c r="H106" s="819" t="str">
        <f t="shared" si="10"/>
        <v/>
      </c>
      <c r="I106" s="819" t="str">
        <f t="shared" si="9"/>
        <v/>
      </c>
      <c r="J106" s="819" t="str">
        <f t="shared" si="9"/>
        <v/>
      </c>
      <c r="K106" s="819" t="str">
        <f t="shared" si="8"/>
        <v/>
      </c>
      <c r="L106" s="819" t="str">
        <f t="shared" si="8"/>
        <v/>
      </c>
      <c r="M106" s="819" t="str">
        <f t="shared" si="8"/>
        <v/>
      </c>
      <c r="N106" s="819" t="str">
        <f t="shared" si="8"/>
        <v/>
      </c>
      <c r="O106" s="819" t="str">
        <f t="shared" si="8"/>
        <v/>
      </c>
      <c r="P106" s="820" t="str">
        <f t="shared" si="8"/>
        <v/>
      </c>
      <c r="Q106" s="821">
        <f t="shared" si="7"/>
        <v>0</v>
      </c>
      <c r="R106" s="2116"/>
      <c r="S106" s="1790"/>
      <c r="T106" s="1790" t="s">
        <v>409</v>
      </c>
      <c r="U106" s="1790"/>
      <c r="V106" s="1790"/>
      <c r="W106" s="1790"/>
      <c r="X106" s="1790"/>
      <c r="Y106" s="1790"/>
      <c r="Z106" s="1790"/>
      <c r="AA106" s="1790"/>
      <c r="AB106" s="1790"/>
      <c r="AC106" s="1790"/>
      <c r="AD106" s="1790"/>
      <c r="AE106" s="1790"/>
      <c r="AF106" s="1790"/>
      <c r="AG106" s="1790"/>
      <c r="AH106" s="2116"/>
    </row>
    <row r="107" spans="1:34" s="822" customFormat="1" ht="21" customHeight="1" x14ac:dyDescent="0.25">
      <c r="A107" s="816"/>
      <c r="B107" s="1757"/>
      <c r="C107" s="823" t="str">
        <f t="shared" si="10"/>
        <v/>
      </c>
      <c r="D107" s="824" t="str">
        <f t="shared" si="10"/>
        <v>Eólico</v>
      </c>
      <c r="E107" s="825" t="str">
        <f t="shared" si="10"/>
        <v/>
      </c>
      <c r="F107" s="825" t="str">
        <f t="shared" si="10"/>
        <v/>
      </c>
      <c r="G107" s="825" t="str">
        <f t="shared" si="10"/>
        <v/>
      </c>
      <c r="H107" s="825" t="str">
        <f t="shared" si="10"/>
        <v/>
      </c>
      <c r="I107" s="825" t="str">
        <f t="shared" si="9"/>
        <v/>
      </c>
      <c r="J107" s="825" t="str">
        <f t="shared" si="9"/>
        <v/>
      </c>
      <c r="K107" s="825" t="str">
        <f t="shared" si="8"/>
        <v/>
      </c>
      <c r="L107" s="825" t="str">
        <f t="shared" si="8"/>
        <v/>
      </c>
      <c r="M107" s="825" t="str">
        <f t="shared" si="8"/>
        <v/>
      </c>
      <c r="N107" s="825" t="str">
        <f t="shared" si="8"/>
        <v/>
      </c>
      <c r="O107" s="825" t="str">
        <f t="shared" si="8"/>
        <v/>
      </c>
      <c r="P107" s="826" t="str">
        <f t="shared" si="8"/>
        <v/>
      </c>
      <c r="Q107" s="827">
        <f t="shared" si="7"/>
        <v>0</v>
      </c>
      <c r="R107" s="2116"/>
      <c r="S107" s="1790"/>
      <c r="T107" s="1790" t="s">
        <v>410</v>
      </c>
      <c r="U107" s="1790"/>
      <c r="V107" s="1790"/>
      <c r="W107" s="1790"/>
      <c r="X107" s="1790"/>
      <c r="Y107" s="1790"/>
      <c r="Z107" s="1790"/>
      <c r="AA107" s="1790"/>
      <c r="AB107" s="1790"/>
      <c r="AC107" s="1790"/>
      <c r="AD107" s="1790"/>
      <c r="AE107" s="1790"/>
      <c r="AF107" s="1790"/>
      <c r="AG107" s="1790"/>
      <c r="AH107" s="2116"/>
    </row>
    <row r="108" spans="1:34" s="822" customFormat="1" ht="21" customHeight="1" x14ac:dyDescent="0.25">
      <c r="A108" s="816"/>
      <c r="B108" s="1756">
        <v>27</v>
      </c>
      <c r="C108" s="828" t="str">
        <f t="shared" si="10"/>
        <v>Compañía Minera Ares S.A.C.</v>
      </c>
      <c r="D108" s="829" t="str">
        <f t="shared" si="10"/>
        <v>Hidráulico</v>
      </c>
      <c r="E108" s="830" t="str">
        <f t="shared" si="10"/>
        <v/>
      </c>
      <c r="F108" s="830" t="str">
        <f t="shared" si="10"/>
        <v/>
      </c>
      <c r="G108" s="830" t="str">
        <f t="shared" si="10"/>
        <v/>
      </c>
      <c r="H108" s="830" t="str">
        <f t="shared" si="10"/>
        <v/>
      </c>
      <c r="I108" s="830" t="str">
        <f t="shared" si="9"/>
        <v/>
      </c>
      <c r="J108" s="830" t="str">
        <f t="shared" si="9"/>
        <v/>
      </c>
      <c r="K108" s="830" t="str">
        <f t="shared" si="8"/>
        <v/>
      </c>
      <c r="L108" s="830" t="str">
        <f t="shared" si="8"/>
        <v/>
      </c>
      <c r="M108" s="830" t="str">
        <f t="shared" si="8"/>
        <v/>
      </c>
      <c r="N108" s="830" t="str">
        <f t="shared" si="8"/>
        <v/>
      </c>
      <c r="O108" s="830" t="str">
        <f t="shared" si="8"/>
        <v/>
      </c>
      <c r="P108" s="831" t="str">
        <f t="shared" si="8"/>
        <v/>
      </c>
      <c r="Q108" s="832">
        <f t="shared" si="7"/>
        <v>0</v>
      </c>
      <c r="R108" s="2116"/>
      <c r="S108" s="1790" t="s">
        <v>254</v>
      </c>
      <c r="T108" s="1790" t="s">
        <v>407</v>
      </c>
      <c r="U108" s="1790"/>
      <c r="V108" s="1790"/>
      <c r="W108" s="1790"/>
      <c r="X108" s="1790"/>
      <c r="Y108" s="1790"/>
      <c r="Z108" s="1790"/>
      <c r="AA108" s="1790"/>
      <c r="AB108" s="1790"/>
      <c r="AC108" s="1790"/>
      <c r="AD108" s="1790"/>
      <c r="AE108" s="1790"/>
      <c r="AF108" s="1790"/>
      <c r="AG108" s="1790"/>
      <c r="AH108" s="2116"/>
    </row>
    <row r="109" spans="1:34" s="822" customFormat="1" ht="21" customHeight="1" x14ac:dyDescent="0.25">
      <c r="A109" s="816"/>
      <c r="B109" s="1745"/>
      <c r="C109" s="817" t="str">
        <f t="shared" si="10"/>
        <v/>
      </c>
      <c r="D109" s="818" t="str">
        <f t="shared" si="10"/>
        <v>Térmico</v>
      </c>
      <c r="E109" s="819">
        <f t="shared" si="10"/>
        <v>1E-3</v>
      </c>
      <c r="F109" s="819">
        <f t="shared" si="10"/>
        <v>1E-3</v>
      </c>
      <c r="G109" s="819">
        <f t="shared" si="10"/>
        <v>1E-3</v>
      </c>
      <c r="H109" s="819">
        <f t="shared" si="10"/>
        <v>1E-3</v>
      </c>
      <c r="I109" s="819">
        <f t="shared" si="9"/>
        <v>0</v>
      </c>
      <c r="J109" s="819">
        <f t="shared" si="9"/>
        <v>2.967E-3</v>
      </c>
      <c r="K109" s="819">
        <f t="shared" si="8"/>
        <v>3.5710000000000004E-3</v>
      </c>
      <c r="L109" s="819">
        <f t="shared" si="8"/>
        <v>1.792E-3</v>
      </c>
      <c r="M109" s="819">
        <f t="shared" si="8"/>
        <v>7.2165000000000007E-2</v>
      </c>
      <c r="N109" s="819">
        <f t="shared" si="8"/>
        <v>0.14904700000000001</v>
      </c>
      <c r="O109" s="819">
        <f t="shared" si="8"/>
        <v>4.2050000000000004E-3</v>
      </c>
      <c r="P109" s="820">
        <f t="shared" si="8"/>
        <v>3.6249999999999998E-2</v>
      </c>
      <c r="Q109" s="821">
        <f t="shared" si="7"/>
        <v>0.27399700000000005</v>
      </c>
      <c r="R109" s="2116"/>
      <c r="S109" s="1790"/>
      <c r="T109" s="1790" t="s">
        <v>408</v>
      </c>
      <c r="U109" s="1790">
        <v>0</v>
      </c>
      <c r="V109" s="1790">
        <v>1.1799999999999998E-3</v>
      </c>
      <c r="W109" s="1790">
        <v>5.4600000000000004E-4</v>
      </c>
      <c r="X109" s="1790">
        <v>2.7669999999999999E-3</v>
      </c>
      <c r="Y109" s="1790">
        <v>1.5506000000000001E-2</v>
      </c>
      <c r="Z109" s="1790">
        <v>6.7689999999999998E-3</v>
      </c>
      <c r="AA109" s="1790">
        <v>2.7799999999999999E-3</v>
      </c>
      <c r="AB109" s="1790">
        <v>2.2650000000000001E-3</v>
      </c>
      <c r="AC109" s="1790">
        <v>1.7829999999999999E-2</v>
      </c>
      <c r="AD109" s="1790">
        <v>0</v>
      </c>
      <c r="AE109" s="1790">
        <v>3.5599999999999998E-4</v>
      </c>
      <c r="AF109" s="1790">
        <v>3.5436000000000002E-2</v>
      </c>
      <c r="AG109" s="1790">
        <v>8.5435000000000011E-2</v>
      </c>
      <c r="AH109" s="2116"/>
    </row>
    <row r="110" spans="1:34" s="822" customFormat="1" ht="21" customHeight="1" x14ac:dyDescent="0.25">
      <c r="A110" s="816"/>
      <c r="B110" s="1745"/>
      <c r="C110" s="817" t="str">
        <f t="shared" si="10"/>
        <v/>
      </c>
      <c r="D110" s="818" t="str">
        <f t="shared" si="10"/>
        <v>Solar</v>
      </c>
      <c r="E110" s="819" t="str">
        <f t="shared" si="10"/>
        <v/>
      </c>
      <c r="F110" s="819" t="str">
        <f t="shared" si="10"/>
        <v/>
      </c>
      <c r="G110" s="819" t="str">
        <f t="shared" si="10"/>
        <v/>
      </c>
      <c r="H110" s="819" t="str">
        <f t="shared" si="10"/>
        <v/>
      </c>
      <c r="I110" s="819" t="str">
        <f t="shared" si="9"/>
        <v/>
      </c>
      <c r="J110" s="819" t="str">
        <f t="shared" si="9"/>
        <v/>
      </c>
      <c r="K110" s="819" t="str">
        <f t="shared" si="8"/>
        <v/>
      </c>
      <c r="L110" s="819" t="str">
        <f t="shared" si="8"/>
        <v/>
      </c>
      <c r="M110" s="819" t="str">
        <f t="shared" si="8"/>
        <v/>
      </c>
      <c r="N110" s="819" t="str">
        <f t="shared" si="8"/>
        <v/>
      </c>
      <c r="O110" s="819" t="str">
        <f t="shared" si="8"/>
        <v/>
      </c>
      <c r="P110" s="820" t="str">
        <f t="shared" si="8"/>
        <v/>
      </c>
      <c r="Q110" s="821">
        <f t="shared" si="7"/>
        <v>0</v>
      </c>
      <c r="R110" s="2116"/>
      <c r="S110" s="1790"/>
      <c r="T110" s="1790" t="s">
        <v>409</v>
      </c>
      <c r="U110" s="1790"/>
      <c r="V110" s="1790"/>
      <c r="W110" s="1790"/>
      <c r="X110" s="1790"/>
      <c r="Y110" s="1790"/>
      <c r="Z110" s="1790"/>
      <c r="AA110" s="1790"/>
      <c r="AB110" s="1790"/>
      <c r="AC110" s="1790"/>
      <c r="AD110" s="1790"/>
      <c r="AE110" s="1790"/>
      <c r="AF110" s="1790"/>
      <c r="AG110" s="1790"/>
      <c r="AH110" s="2116"/>
    </row>
    <row r="111" spans="1:34" s="822" customFormat="1" ht="21" customHeight="1" x14ac:dyDescent="0.25">
      <c r="A111" s="816"/>
      <c r="B111" s="1757"/>
      <c r="C111" s="823" t="str">
        <f t="shared" si="10"/>
        <v/>
      </c>
      <c r="D111" s="824" t="str">
        <f t="shared" si="10"/>
        <v>Eólico</v>
      </c>
      <c r="E111" s="825" t="str">
        <f t="shared" si="10"/>
        <v/>
      </c>
      <c r="F111" s="825" t="str">
        <f t="shared" si="10"/>
        <v/>
      </c>
      <c r="G111" s="825" t="str">
        <f t="shared" si="10"/>
        <v/>
      </c>
      <c r="H111" s="825" t="str">
        <f t="shared" si="10"/>
        <v/>
      </c>
      <c r="I111" s="825" t="str">
        <f t="shared" si="9"/>
        <v/>
      </c>
      <c r="J111" s="825" t="str">
        <f t="shared" si="9"/>
        <v/>
      </c>
      <c r="K111" s="825" t="str">
        <f t="shared" si="8"/>
        <v/>
      </c>
      <c r="L111" s="825" t="str">
        <f t="shared" si="8"/>
        <v/>
      </c>
      <c r="M111" s="825" t="str">
        <f t="shared" si="8"/>
        <v/>
      </c>
      <c r="N111" s="825" t="str">
        <f t="shared" si="8"/>
        <v/>
      </c>
      <c r="O111" s="825" t="str">
        <f t="shared" si="8"/>
        <v/>
      </c>
      <c r="P111" s="826" t="str">
        <f t="shared" si="8"/>
        <v/>
      </c>
      <c r="Q111" s="827">
        <f t="shared" si="7"/>
        <v>0</v>
      </c>
      <c r="R111" s="2116"/>
      <c r="S111" s="1790"/>
      <c r="T111" s="1790" t="s">
        <v>410</v>
      </c>
      <c r="U111" s="1790"/>
      <c r="V111" s="1790"/>
      <c r="W111" s="1790"/>
      <c r="X111" s="1790"/>
      <c r="Y111" s="1790"/>
      <c r="Z111" s="1790"/>
      <c r="AA111" s="1790"/>
      <c r="AB111" s="1790"/>
      <c r="AC111" s="1790"/>
      <c r="AD111" s="1790"/>
      <c r="AE111" s="1790"/>
      <c r="AF111" s="1790"/>
      <c r="AG111" s="1790"/>
      <c r="AH111" s="2116"/>
    </row>
    <row r="112" spans="1:34" s="822" customFormat="1" ht="21" customHeight="1" x14ac:dyDescent="0.25">
      <c r="A112" s="816"/>
      <c r="B112" s="1756">
        <v>28</v>
      </c>
      <c r="C112" s="828" t="str">
        <f t="shared" si="10"/>
        <v>Compañía Minera Caraveli S.A.C.</v>
      </c>
      <c r="D112" s="829" t="str">
        <f t="shared" si="10"/>
        <v>Hidráulico</v>
      </c>
      <c r="E112" s="830" t="str">
        <f t="shared" si="10"/>
        <v/>
      </c>
      <c r="F112" s="830" t="str">
        <f t="shared" si="10"/>
        <v/>
      </c>
      <c r="G112" s="830" t="str">
        <f t="shared" si="10"/>
        <v/>
      </c>
      <c r="H112" s="830" t="str">
        <f t="shared" si="10"/>
        <v/>
      </c>
      <c r="I112" s="830" t="str">
        <f t="shared" si="9"/>
        <v/>
      </c>
      <c r="J112" s="830" t="str">
        <f t="shared" si="9"/>
        <v/>
      </c>
      <c r="K112" s="830" t="str">
        <f t="shared" si="8"/>
        <v/>
      </c>
      <c r="L112" s="830" t="str">
        <f t="shared" si="8"/>
        <v/>
      </c>
      <c r="M112" s="830" t="str">
        <f t="shared" si="8"/>
        <v/>
      </c>
      <c r="N112" s="830" t="str">
        <f t="shared" si="8"/>
        <v/>
      </c>
      <c r="O112" s="830" t="str">
        <f t="shared" si="8"/>
        <v/>
      </c>
      <c r="P112" s="831" t="str">
        <f t="shared" si="8"/>
        <v/>
      </c>
      <c r="Q112" s="832">
        <f t="shared" si="7"/>
        <v>0</v>
      </c>
      <c r="R112" s="2116"/>
      <c r="S112" s="1790" t="s">
        <v>256</v>
      </c>
      <c r="T112" s="1790" t="s">
        <v>407</v>
      </c>
      <c r="U112" s="1790"/>
      <c r="V112" s="1790"/>
      <c r="W112" s="1790"/>
      <c r="X112" s="1790"/>
      <c r="Y112" s="1790"/>
      <c r="Z112" s="1790"/>
      <c r="AA112" s="1790"/>
      <c r="AB112" s="1790"/>
      <c r="AC112" s="1790"/>
      <c r="AD112" s="1790"/>
      <c r="AE112" s="1790"/>
      <c r="AF112" s="1790"/>
      <c r="AG112" s="1790"/>
      <c r="AH112" s="2116"/>
    </row>
    <row r="113" spans="1:34" s="822" customFormat="1" ht="21" customHeight="1" x14ac:dyDescent="0.25">
      <c r="A113" s="816"/>
      <c r="B113" s="1745"/>
      <c r="C113" s="817" t="str">
        <f t="shared" si="10"/>
        <v/>
      </c>
      <c r="D113" s="818" t="str">
        <f t="shared" si="10"/>
        <v>Térmico</v>
      </c>
      <c r="E113" s="819">
        <f t="shared" si="10"/>
        <v>0.31365100000000001</v>
      </c>
      <c r="F113" s="819">
        <f t="shared" si="10"/>
        <v>0.376083</v>
      </c>
      <c r="G113" s="819">
        <f t="shared" si="10"/>
        <v>0.46784599999999998</v>
      </c>
      <c r="H113" s="819">
        <f t="shared" si="10"/>
        <v>0.48620300000000005</v>
      </c>
      <c r="I113" s="819">
        <f t="shared" si="9"/>
        <v>0.492676</v>
      </c>
      <c r="J113" s="819">
        <f t="shared" si="9"/>
        <v>0.35658100000000004</v>
      </c>
      <c r="K113" s="819">
        <f t="shared" si="8"/>
        <v>0.39449299999999998</v>
      </c>
      <c r="L113" s="819">
        <f t="shared" si="8"/>
        <v>0.62871900000000003</v>
      </c>
      <c r="M113" s="819">
        <f t="shared" si="8"/>
        <v>0.62290699999999999</v>
      </c>
      <c r="N113" s="819">
        <f t="shared" si="8"/>
        <v>0.71573700000000007</v>
      </c>
      <c r="O113" s="819">
        <f t="shared" si="8"/>
        <v>0.6560149999999999</v>
      </c>
      <c r="P113" s="820">
        <f t="shared" si="8"/>
        <v>0.73613600000000001</v>
      </c>
      <c r="Q113" s="821">
        <f t="shared" si="7"/>
        <v>6.2470469999999994</v>
      </c>
      <c r="R113" s="2116"/>
      <c r="S113" s="1790"/>
      <c r="T113" s="1790" t="s">
        <v>408</v>
      </c>
      <c r="U113" s="1790">
        <v>1E-3</v>
      </c>
      <c r="V113" s="1790">
        <v>1E-3</v>
      </c>
      <c r="W113" s="1790">
        <v>1E-3</v>
      </c>
      <c r="X113" s="1790">
        <v>1E-3</v>
      </c>
      <c r="Y113" s="1790">
        <v>0</v>
      </c>
      <c r="Z113" s="1790">
        <v>2.967E-3</v>
      </c>
      <c r="AA113" s="1790">
        <v>3.5710000000000004E-3</v>
      </c>
      <c r="AB113" s="1790">
        <v>1.792E-3</v>
      </c>
      <c r="AC113" s="1790">
        <v>7.2165000000000007E-2</v>
      </c>
      <c r="AD113" s="1790">
        <v>0.14904700000000001</v>
      </c>
      <c r="AE113" s="1790">
        <v>4.2050000000000004E-3</v>
      </c>
      <c r="AF113" s="1790">
        <v>3.6249999999999998E-2</v>
      </c>
      <c r="AG113" s="1790">
        <v>0.27399700000000005</v>
      </c>
      <c r="AH113" s="2116"/>
    </row>
    <row r="114" spans="1:34" s="822" customFormat="1" ht="21" customHeight="1" x14ac:dyDescent="0.25">
      <c r="A114" s="816"/>
      <c r="B114" s="1745"/>
      <c r="C114" s="817" t="str">
        <f t="shared" si="10"/>
        <v/>
      </c>
      <c r="D114" s="818" t="str">
        <f t="shared" si="10"/>
        <v>Solar</v>
      </c>
      <c r="E114" s="819" t="str">
        <f t="shared" si="10"/>
        <v/>
      </c>
      <c r="F114" s="819" t="str">
        <f t="shared" si="10"/>
        <v/>
      </c>
      <c r="G114" s="819" t="str">
        <f t="shared" si="10"/>
        <v/>
      </c>
      <c r="H114" s="819" t="str">
        <f t="shared" si="10"/>
        <v/>
      </c>
      <c r="I114" s="819" t="str">
        <f t="shared" si="9"/>
        <v/>
      </c>
      <c r="J114" s="819" t="str">
        <f t="shared" si="9"/>
        <v/>
      </c>
      <c r="K114" s="819" t="str">
        <f t="shared" si="8"/>
        <v/>
      </c>
      <c r="L114" s="819" t="str">
        <f t="shared" si="8"/>
        <v/>
      </c>
      <c r="M114" s="819" t="str">
        <f t="shared" si="8"/>
        <v/>
      </c>
      <c r="N114" s="819" t="str">
        <f t="shared" si="8"/>
        <v/>
      </c>
      <c r="O114" s="819" t="str">
        <f t="shared" si="8"/>
        <v/>
      </c>
      <c r="P114" s="820" t="str">
        <f t="shared" si="8"/>
        <v/>
      </c>
      <c r="Q114" s="821">
        <f t="shared" si="7"/>
        <v>0</v>
      </c>
      <c r="R114" s="2116"/>
      <c r="S114" s="1790"/>
      <c r="T114" s="1790" t="s">
        <v>409</v>
      </c>
      <c r="U114" s="1790"/>
      <c r="V114" s="1790"/>
      <c r="W114" s="1790"/>
      <c r="X114" s="1790"/>
      <c r="Y114" s="1790"/>
      <c r="Z114" s="1790"/>
      <c r="AA114" s="1790"/>
      <c r="AB114" s="1790"/>
      <c r="AC114" s="1790"/>
      <c r="AD114" s="1790"/>
      <c r="AE114" s="1790"/>
      <c r="AF114" s="1790"/>
      <c r="AG114" s="1790"/>
      <c r="AH114" s="2116"/>
    </row>
    <row r="115" spans="1:34" s="822" customFormat="1" ht="21" customHeight="1" x14ac:dyDescent="0.25">
      <c r="A115" s="816"/>
      <c r="B115" s="1757"/>
      <c r="C115" s="823" t="str">
        <f t="shared" si="10"/>
        <v/>
      </c>
      <c r="D115" s="824" t="str">
        <f t="shared" si="10"/>
        <v>Eólico</v>
      </c>
      <c r="E115" s="825" t="str">
        <f t="shared" si="10"/>
        <v/>
      </c>
      <c r="F115" s="825" t="str">
        <f t="shared" si="10"/>
        <v/>
      </c>
      <c r="G115" s="825" t="str">
        <f t="shared" si="10"/>
        <v/>
      </c>
      <c r="H115" s="825" t="str">
        <f t="shared" si="10"/>
        <v/>
      </c>
      <c r="I115" s="825" t="str">
        <f t="shared" si="9"/>
        <v/>
      </c>
      <c r="J115" s="825" t="str">
        <f t="shared" si="9"/>
        <v/>
      </c>
      <c r="K115" s="825" t="str">
        <f t="shared" si="8"/>
        <v/>
      </c>
      <c r="L115" s="825" t="str">
        <f t="shared" si="8"/>
        <v/>
      </c>
      <c r="M115" s="825" t="str">
        <f t="shared" si="8"/>
        <v/>
      </c>
      <c r="N115" s="825" t="str">
        <f t="shared" si="8"/>
        <v/>
      </c>
      <c r="O115" s="825" t="str">
        <f t="shared" si="8"/>
        <v/>
      </c>
      <c r="P115" s="826" t="str">
        <f t="shared" si="8"/>
        <v/>
      </c>
      <c r="Q115" s="827">
        <f t="shared" si="7"/>
        <v>0</v>
      </c>
      <c r="R115" s="2116"/>
      <c r="S115" s="1790"/>
      <c r="T115" s="1790" t="s">
        <v>410</v>
      </c>
      <c r="U115" s="1790"/>
      <c r="V115" s="1790"/>
      <c r="W115" s="1790"/>
      <c r="X115" s="1790"/>
      <c r="Y115" s="1790"/>
      <c r="Z115" s="1790"/>
      <c r="AA115" s="1790"/>
      <c r="AB115" s="1790"/>
      <c r="AC115" s="1790"/>
      <c r="AD115" s="1790"/>
      <c r="AE115" s="1790"/>
      <c r="AF115" s="1790"/>
      <c r="AG115" s="1790"/>
      <c r="AH115" s="2116"/>
    </row>
    <row r="116" spans="1:34" s="822" customFormat="1" ht="21" customHeight="1" x14ac:dyDescent="0.25">
      <c r="A116" s="816"/>
      <c r="B116" s="1756">
        <v>29</v>
      </c>
      <c r="C116" s="828" t="str">
        <f t="shared" si="10"/>
        <v>Compañía Minera Chungar S.A.C.</v>
      </c>
      <c r="D116" s="829" t="str">
        <f t="shared" si="10"/>
        <v>Hidráulico</v>
      </c>
      <c r="E116" s="819">
        <f t="shared" si="10"/>
        <v>14.262086</v>
      </c>
      <c r="F116" s="819">
        <f t="shared" si="10"/>
        <v>13.519416000000001</v>
      </c>
      <c r="G116" s="819">
        <f t="shared" si="10"/>
        <v>14.775043</v>
      </c>
      <c r="H116" s="819">
        <f t="shared" si="10"/>
        <v>14.678485</v>
      </c>
      <c r="I116" s="819">
        <f t="shared" si="9"/>
        <v>13.690067000000001</v>
      </c>
      <c r="J116" s="819">
        <f t="shared" si="9"/>
        <v>10.297997000000001</v>
      </c>
      <c r="K116" s="819">
        <f t="shared" si="8"/>
        <v>12.011962</v>
      </c>
      <c r="L116" s="819">
        <f t="shared" si="8"/>
        <v>11.100108000000001</v>
      </c>
      <c r="M116" s="819">
        <f t="shared" si="8"/>
        <v>12.011312999999999</v>
      </c>
      <c r="N116" s="819">
        <f t="shared" si="8"/>
        <v>13.010261000000002</v>
      </c>
      <c r="O116" s="819">
        <f t="shared" si="8"/>
        <v>13.432326999999999</v>
      </c>
      <c r="P116" s="820">
        <f t="shared" si="8"/>
        <v>15.135297999999999</v>
      </c>
      <c r="Q116" s="821">
        <f t="shared" si="7"/>
        <v>157.924363</v>
      </c>
      <c r="R116" s="2116"/>
      <c r="S116" s="1790" t="s">
        <v>258</v>
      </c>
      <c r="T116" s="1790" t="s">
        <v>407</v>
      </c>
      <c r="U116" s="1790"/>
      <c r="V116" s="1790"/>
      <c r="W116" s="1790"/>
      <c r="X116" s="1790"/>
      <c r="Y116" s="1790"/>
      <c r="Z116" s="1790"/>
      <c r="AA116" s="1790"/>
      <c r="AB116" s="1790"/>
      <c r="AC116" s="1790"/>
      <c r="AD116" s="1790"/>
      <c r="AE116" s="1790"/>
      <c r="AF116" s="1790"/>
      <c r="AG116" s="1790"/>
      <c r="AH116" s="2116"/>
    </row>
    <row r="117" spans="1:34" s="822" customFormat="1" ht="21" customHeight="1" x14ac:dyDescent="0.25">
      <c r="A117" s="816"/>
      <c r="B117" s="1745"/>
      <c r="C117" s="817" t="str">
        <f t="shared" si="10"/>
        <v/>
      </c>
      <c r="D117" s="818" t="str">
        <f t="shared" si="10"/>
        <v>Térmico</v>
      </c>
      <c r="E117" s="819">
        <f t="shared" si="10"/>
        <v>0</v>
      </c>
      <c r="F117" s="819">
        <f t="shared" si="10"/>
        <v>0</v>
      </c>
      <c r="G117" s="819">
        <f t="shared" si="10"/>
        <v>0</v>
      </c>
      <c r="H117" s="819">
        <f t="shared" si="10"/>
        <v>0</v>
      </c>
      <c r="I117" s="819">
        <f t="shared" si="9"/>
        <v>0</v>
      </c>
      <c r="J117" s="819">
        <f t="shared" si="9"/>
        <v>0</v>
      </c>
      <c r="K117" s="819">
        <f t="shared" si="8"/>
        <v>0</v>
      </c>
      <c r="L117" s="819">
        <f t="shared" si="8"/>
        <v>0</v>
      </c>
      <c r="M117" s="819">
        <f t="shared" si="8"/>
        <v>0</v>
      </c>
      <c r="N117" s="819">
        <f t="shared" si="8"/>
        <v>0</v>
      </c>
      <c r="O117" s="819">
        <f t="shared" si="8"/>
        <v>0</v>
      </c>
      <c r="P117" s="820">
        <f t="shared" si="8"/>
        <v>0</v>
      </c>
      <c r="Q117" s="821">
        <f t="shared" si="7"/>
        <v>0</v>
      </c>
      <c r="R117" s="2116"/>
      <c r="S117" s="1790"/>
      <c r="T117" s="1790" t="s">
        <v>408</v>
      </c>
      <c r="U117" s="1790">
        <v>0.31365100000000001</v>
      </c>
      <c r="V117" s="1790">
        <v>0.376083</v>
      </c>
      <c r="W117" s="1790">
        <v>0.46784599999999998</v>
      </c>
      <c r="X117" s="1790">
        <v>0.48620300000000005</v>
      </c>
      <c r="Y117" s="1790">
        <v>0.492676</v>
      </c>
      <c r="Z117" s="1790">
        <v>0.35658100000000004</v>
      </c>
      <c r="AA117" s="1790">
        <v>0.39449299999999998</v>
      </c>
      <c r="AB117" s="1790">
        <v>0.62871900000000003</v>
      </c>
      <c r="AC117" s="1790">
        <v>0.62290699999999999</v>
      </c>
      <c r="AD117" s="1790">
        <v>0.71573700000000007</v>
      </c>
      <c r="AE117" s="1790">
        <v>0.6560149999999999</v>
      </c>
      <c r="AF117" s="1790">
        <v>0.73613600000000001</v>
      </c>
      <c r="AG117" s="1790">
        <v>6.2470469999999994</v>
      </c>
      <c r="AH117" s="2116"/>
    </row>
    <row r="118" spans="1:34" s="822" customFormat="1" ht="21" customHeight="1" x14ac:dyDescent="0.25">
      <c r="A118" s="816"/>
      <c r="B118" s="1745"/>
      <c r="C118" s="817" t="str">
        <f t="shared" si="10"/>
        <v/>
      </c>
      <c r="D118" s="818" t="str">
        <f t="shared" si="10"/>
        <v>Solar</v>
      </c>
      <c r="E118" s="819" t="str">
        <f t="shared" si="10"/>
        <v/>
      </c>
      <c r="F118" s="819" t="str">
        <f t="shared" si="10"/>
        <v/>
      </c>
      <c r="G118" s="819" t="str">
        <f t="shared" si="10"/>
        <v/>
      </c>
      <c r="H118" s="819" t="str">
        <f t="shared" si="10"/>
        <v/>
      </c>
      <c r="I118" s="819" t="str">
        <f t="shared" si="9"/>
        <v/>
      </c>
      <c r="J118" s="819" t="str">
        <f t="shared" si="9"/>
        <v/>
      </c>
      <c r="K118" s="819" t="str">
        <f t="shared" si="8"/>
        <v/>
      </c>
      <c r="L118" s="819" t="str">
        <f t="shared" si="8"/>
        <v/>
      </c>
      <c r="M118" s="819" t="str">
        <f t="shared" si="8"/>
        <v/>
      </c>
      <c r="N118" s="819" t="str">
        <f t="shared" si="8"/>
        <v/>
      </c>
      <c r="O118" s="819" t="str">
        <f t="shared" si="8"/>
        <v/>
      </c>
      <c r="P118" s="820" t="str">
        <f t="shared" si="8"/>
        <v/>
      </c>
      <c r="Q118" s="821">
        <f t="shared" si="7"/>
        <v>0</v>
      </c>
      <c r="R118" s="2116"/>
      <c r="S118" s="1790"/>
      <c r="T118" s="1790" t="s">
        <v>409</v>
      </c>
      <c r="U118" s="1790"/>
      <c r="V118" s="1790"/>
      <c r="W118" s="1790"/>
      <c r="X118" s="1790"/>
      <c r="Y118" s="1790"/>
      <c r="Z118" s="1790"/>
      <c r="AA118" s="1790"/>
      <c r="AB118" s="1790"/>
      <c r="AC118" s="1790"/>
      <c r="AD118" s="1790"/>
      <c r="AE118" s="1790"/>
      <c r="AF118" s="1790"/>
      <c r="AG118" s="1790"/>
      <c r="AH118" s="2116"/>
    </row>
    <row r="119" spans="1:34" s="822" customFormat="1" ht="21" customHeight="1" x14ac:dyDescent="0.25">
      <c r="A119" s="816"/>
      <c r="B119" s="1757"/>
      <c r="C119" s="823" t="str">
        <f t="shared" si="10"/>
        <v/>
      </c>
      <c r="D119" s="824" t="str">
        <f t="shared" si="10"/>
        <v>Eólico</v>
      </c>
      <c r="E119" s="819" t="str">
        <f t="shared" si="10"/>
        <v/>
      </c>
      <c r="F119" s="819" t="str">
        <f t="shared" si="10"/>
        <v/>
      </c>
      <c r="G119" s="819" t="str">
        <f t="shared" si="10"/>
        <v/>
      </c>
      <c r="H119" s="819" t="str">
        <f t="shared" si="10"/>
        <v/>
      </c>
      <c r="I119" s="819" t="str">
        <f t="shared" si="9"/>
        <v/>
      </c>
      <c r="J119" s="819" t="str">
        <f t="shared" si="9"/>
        <v/>
      </c>
      <c r="K119" s="819" t="str">
        <f t="shared" si="8"/>
        <v/>
      </c>
      <c r="L119" s="819" t="str">
        <f t="shared" si="8"/>
        <v/>
      </c>
      <c r="M119" s="819" t="str">
        <f t="shared" si="8"/>
        <v/>
      </c>
      <c r="N119" s="819" t="str">
        <f t="shared" si="8"/>
        <v/>
      </c>
      <c r="O119" s="819" t="str">
        <f t="shared" si="8"/>
        <v/>
      </c>
      <c r="P119" s="820" t="str">
        <f t="shared" si="8"/>
        <v/>
      </c>
      <c r="Q119" s="821">
        <f t="shared" si="7"/>
        <v>0</v>
      </c>
      <c r="R119" s="2116"/>
      <c r="S119" s="1790"/>
      <c r="T119" s="1790" t="s">
        <v>410</v>
      </c>
      <c r="U119" s="1790"/>
      <c r="V119" s="1790"/>
      <c r="W119" s="1790"/>
      <c r="X119" s="1790"/>
      <c r="Y119" s="1790"/>
      <c r="Z119" s="1790"/>
      <c r="AA119" s="1790"/>
      <c r="AB119" s="1790"/>
      <c r="AC119" s="1790"/>
      <c r="AD119" s="1790"/>
      <c r="AE119" s="1790"/>
      <c r="AF119" s="1790"/>
      <c r="AG119" s="1790"/>
      <c r="AH119" s="2116"/>
    </row>
    <row r="120" spans="1:34" s="822" customFormat="1" ht="21" customHeight="1" x14ac:dyDescent="0.25">
      <c r="A120" s="816"/>
      <c r="B120" s="1756">
        <v>30</v>
      </c>
      <c r="C120" s="828" t="str">
        <f t="shared" si="10"/>
        <v>Compañia Minera Kolpa S.A.</v>
      </c>
      <c r="D120" s="829" t="str">
        <f t="shared" si="10"/>
        <v>Hidráulico</v>
      </c>
      <c r="E120" s="830" t="str">
        <f t="shared" si="10"/>
        <v/>
      </c>
      <c r="F120" s="830" t="str">
        <f t="shared" si="10"/>
        <v/>
      </c>
      <c r="G120" s="830" t="str">
        <f t="shared" si="10"/>
        <v/>
      </c>
      <c r="H120" s="830" t="str">
        <f t="shared" si="10"/>
        <v/>
      </c>
      <c r="I120" s="830" t="str">
        <f t="shared" si="9"/>
        <v/>
      </c>
      <c r="J120" s="830" t="str">
        <f t="shared" si="9"/>
        <v/>
      </c>
      <c r="K120" s="830" t="str">
        <f t="shared" si="8"/>
        <v/>
      </c>
      <c r="L120" s="830" t="str">
        <f t="shared" si="8"/>
        <v/>
      </c>
      <c r="M120" s="830" t="str">
        <f t="shared" si="8"/>
        <v/>
      </c>
      <c r="N120" s="830" t="str">
        <f t="shared" si="8"/>
        <v/>
      </c>
      <c r="O120" s="830" t="str">
        <f t="shared" si="8"/>
        <v/>
      </c>
      <c r="P120" s="831" t="str">
        <f t="shared" si="8"/>
        <v/>
      </c>
      <c r="Q120" s="832">
        <f t="shared" si="7"/>
        <v>0</v>
      </c>
      <c r="R120" s="2116"/>
      <c r="S120" s="1790" t="s">
        <v>260</v>
      </c>
      <c r="T120" s="1790" t="s">
        <v>407</v>
      </c>
      <c r="U120" s="1790">
        <v>14.262086</v>
      </c>
      <c r="V120" s="1790">
        <v>13.519416000000001</v>
      </c>
      <c r="W120" s="1790">
        <v>14.775043</v>
      </c>
      <c r="X120" s="1790">
        <v>14.678485</v>
      </c>
      <c r="Y120" s="1790">
        <v>13.690067000000001</v>
      </c>
      <c r="Z120" s="1790">
        <v>10.297997000000001</v>
      </c>
      <c r="AA120" s="1790">
        <v>12.011962</v>
      </c>
      <c r="AB120" s="1790">
        <v>11.100108000000001</v>
      </c>
      <c r="AC120" s="1790">
        <v>12.011312999999999</v>
      </c>
      <c r="AD120" s="1790">
        <v>13.010261000000002</v>
      </c>
      <c r="AE120" s="1790">
        <v>13.432326999999999</v>
      </c>
      <c r="AF120" s="1790">
        <v>15.135297999999999</v>
      </c>
      <c r="AG120" s="1790">
        <v>157.924363</v>
      </c>
      <c r="AH120" s="2116"/>
    </row>
    <row r="121" spans="1:34" s="822" customFormat="1" ht="21" customHeight="1" x14ac:dyDescent="0.25">
      <c r="A121" s="816"/>
      <c r="B121" s="1745"/>
      <c r="C121" s="817" t="str">
        <f t="shared" si="10"/>
        <v/>
      </c>
      <c r="D121" s="818" t="str">
        <f t="shared" si="10"/>
        <v>Térmico</v>
      </c>
      <c r="E121" s="819">
        <f t="shared" si="10"/>
        <v>3.6499999999999998E-2</v>
      </c>
      <c r="F121" s="819">
        <f t="shared" si="10"/>
        <v>3.6499999999999998E-2</v>
      </c>
      <c r="G121" s="819">
        <f t="shared" si="10"/>
        <v>3.6499999999999998E-2</v>
      </c>
      <c r="H121" s="819">
        <f t="shared" si="10"/>
        <v>3.6499999999999998E-2</v>
      </c>
      <c r="I121" s="819">
        <f t="shared" si="9"/>
        <v>3.6499999999999998E-2</v>
      </c>
      <c r="J121" s="819">
        <f t="shared" si="9"/>
        <v>3.6499999999999998E-2</v>
      </c>
      <c r="K121" s="819">
        <f t="shared" si="8"/>
        <v>3.065E-2</v>
      </c>
      <c r="L121" s="819">
        <f t="shared" si="8"/>
        <v>3.6499999999999998E-2</v>
      </c>
      <c r="M121" s="819">
        <f t="shared" si="8"/>
        <v>3.6499999999999998E-2</v>
      </c>
      <c r="N121" s="819">
        <f t="shared" si="8"/>
        <v>3.6499999999999998E-2</v>
      </c>
      <c r="O121" s="819">
        <f t="shared" si="8"/>
        <v>3.6499999999999998E-2</v>
      </c>
      <c r="P121" s="820">
        <f t="shared" si="8"/>
        <v>3.6499999999999998E-2</v>
      </c>
      <c r="Q121" s="821">
        <f t="shared" si="7"/>
        <v>0.43214999999999992</v>
      </c>
      <c r="R121" s="2116"/>
      <c r="S121" s="1790"/>
      <c r="T121" s="1790" t="s">
        <v>408</v>
      </c>
      <c r="U121" s="1790">
        <v>0</v>
      </c>
      <c r="V121" s="1790">
        <v>0</v>
      </c>
      <c r="W121" s="1790">
        <v>0</v>
      </c>
      <c r="X121" s="1790">
        <v>0</v>
      </c>
      <c r="Y121" s="1790">
        <v>0</v>
      </c>
      <c r="Z121" s="1790">
        <v>0</v>
      </c>
      <c r="AA121" s="1790">
        <v>0</v>
      </c>
      <c r="AB121" s="1790">
        <v>0</v>
      </c>
      <c r="AC121" s="1790">
        <v>0</v>
      </c>
      <c r="AD121" s="1790">
        <v>0</v>
      </c>
      <c r="AE121" s="1790">
        <v>0</v>
      </c>
      <c r="AF121" s="1790">
        <v>0</v>
      </c>
      <c r="AG121" s="1790">
        <v>0</v>
      </c>
      <c r="AH121" s="2116"/>
    </row>
    <row r="122" spans="1:34" s="822" customFormat="1" ht="21" customHeight="1" x14ac:dyDescent="0.25">
      <c r="A122" s="816"/>
      <c r="B122" s="1745"/>
      <c r="C122" s="817" t="str">
        <f t="shared" si="10"/>
        <v/>
      </c>
      <c r="D122" s="818" t="str">
        <f t="shared" si="10"/>
        <v>Solar</v>
      </c>
      <c r="E122" s="819" t="str">
        <f t="shared" si="10"/>
        <v/>
      </c>
      <c r="F122" s="819" t="str">
        <f t="shared" si="10"/>
        <v/>
      </c>
      <c r="G122" s="819" t="str">
        <f t="shared" si="10"/>
        <v/>
      </c>
      <c r="H122" s="819" t="str">
        <f t="shared" si="10"/>
        <v/>
      </c>
      <c r="I122" s="819" t="str">
        <f t="shared" si="9"/>
        <v/>
      </c>
      <c r="J122" s="819" t="str">
        <f t="shared" si="9"/>
        <v/>
      </c>
      <c r="K122" s="819" t="str">
        <f t="shared" si="8"/>
        <v/>
      </c>
      <c r="L122" s="819" t="str">
        <f t="shared" si="8"/>
        <v/>
      </c>
      <c r="M122" s="819" t="str">
        <f t="shared" si="8"/>
        <v/>
      </c>
      <c r="N122" s="819" t="str">
        <f t="shared" si="8"/>
        <v/>
      </c>
      <c r="O122" s="819" t="str">
        <f t="shared" si="8"/>
        <v/>
      </c>
      <c r="P122" s="820" t="str">
        <f t="shared" si="8"/>
        <v/>
      </c>
      <c r="Q122" s="821">
        <f t="shared" si="7"/>
        <v>0</v>
      </c>
      <c r="R122" s="2116"/>
      <c r="S122" s="1790"/>
      <c r="T122" s="1790" t="s">
        <v>409</v>
      </c>
      <c r="U122" s="1790"/>
      <c r="V122" s="1790"/>
      <c r="W122" s="1790"/>
      <c r="X122" s="1790"/>
      <c r="Y122" s="1790"/>
      <c r="Z122" s="1790"/>
      <c r="AA122" s="1790"/>
      <c r="AB122" s="1790"/>
      <c r="AC122" s="1790"/>
      <c r="AD122" s="1790"/>
      <c r="AE122" s="1790"/>
      <c r="AF122" s="1790"/>
      <c r="AG122" s="1790"/>
      <c r="AH122" s="2116"/>
    </row>
    <row r="123" spans="1:34" s="822" customFormat="1" ht="21" customHeight="1" x14ac:dyDescent="0.25">
      <c r="A123" s="816"/>
      <c r="B123" s="1757"/>
      <c r="C123" s="823" t="str">
        <f t="shared" si="10"/>
        <v/>
      </c>
      <c r="D123" s="824" t="str">
        <f t="shared" si="10"/>
        <v>Eólico</v>
      </c>
      <c r="E123" s="825" t="str">
        <f t="shared" si="10"/>
        <v/>
      </c>
      <c r="F123" s="825" t="str">
        <f t="shared" si="10"/>
        <v/>
      </c>
      <c r="G123" s="825" t="str">
        <f t="shared" si="10"/>
        <v/>
      </c>
      <c r="H123" s="825" t="str">
        <f t="shared" si="10"/>
        <v/>
      </c>
      <c r="I123" s="825" t="str">
        <f t="shared" si="9"/>
        <v/>
      </c>
      <c r="J123" s="825" t="str">
        <f t="shared" si="9"/>
        <v/>
      </c>
      <c r="K123" s="825" t="str">
        <f t="shared" si="8"/>
        <v/>
      </c>
      <c r="L123" s="825" t="str">
        <f t="shared" si="8"/>
        <v/>
      </c>
      <c r="M123" s="825" t="str">
        <f t="shared" si="8"/>
        <v/>
      </c>
      <c r="N123" s="825" t="str">
        <f t="shared" si="8"/>
        <v/>
      </c>
      <c r="O123" s="825" t="str">
        <f t="shared" si="8"/>
        <v/>
      </c>
      <c r="P123" s="826" t="str">
        <f t="shared" si="8"/>
        <v/>
      </c>
      <c r="Q123" s="827">
        <f t="shared" si="7"/>
        <v>0</v>
      </c>
      <c r="R123" s="2116"/>
      <c r="S123" s="1790"/>
      <c r="T123" s="1790" t="s">
        <v>410</v>
      </c>
      <c r="U123" s="1790"/>
      <c r="V123" s="1790"/>
      <c r="W123" s="1790"/>
      <c r="X123" s="1790"/>
      <c r="Y123" s="1790"/>
      <c r="Z123" s="1790"/>
      <c r="AA123" s="1790"/>
      <c r="AB123" s="1790"/>
      <c r="AC123" s="1790"/>
      <c r="AD123" s="1790"/>
      <c r="AE123" s="1790"/>
      <c r="AF123" s="1790"/>
      <c r="AG123" s="1790"/>
      <c r="AH123" s="2116"/>
    </row>
    <row r="124" spans="1:34" s="822" customFormat="1" ht="21" customHeight="1" x14ac:dyDescent="0.25">
      <c r="A124" s="816"/>
      <c r="B124" s="1756">
        <v>31</v>
      </c>
      <c r="C124" s="828" t="str">
        <f t="shared" si="10"/>
        <v>Compañía Minera San Ignacio de Morococha S.A.A.</v>
      </c>
      <c r="D124" s="829" t="str">
        <f t="shared" si="10"/>
        <v>Hidráulico</v>
      </c>
      <c r="E124" s="830">
        <f t="shared" si="10"/>
        <v>3.6875290000000001</v>
      </c>
      <c r="F124" s="830">
        <f t="shared" si="10"/>
        <v>3.4095050000000002</v>
      </c>
      <c r="G124" s="830">
        <f t="shared" si="10"/>
        <v>4.7381479999999998</v>
      </c>
      <c r="H124" s="830">
        <f t="shared" si="10"/>
        <v>1.685227</v>
      </c>
      <c r="I124" s="830">
        <f t="shared" si="9"/>
        <v>3.3077429999999999</v>
      </c>
      <c r="J124" s="830">
        <f t="shared" si="9"/>
        <v>3.2452199999999998</v>
      </c>
      <c r="K124" s="830">
        <f t="shared" si="8"/>
        <v>2.227176</v>
      </c>
      <c r="L124" s="830">
        <f t="shared" si="8"/>
        <v>2.1253130000000002</v>
      </c>
      <c r="M124" s="830">
        <f t="shared" si="8"/>
        <v>1.8888739999999999</v>
      </c>
      <c r="N124" s="830">
        <f t="shared" si="8"/>
        <v>3.6091030000000002</v>
      </c>
      <c r="O124" s="830">
        <f t="shared" si="8"/>
        <v>6.2894019999999999</v>
      </c>
      <c r="P124" s="831">
        <f t="shared" si="8"/>
        <v>7.3431000000000006</v>
      </c>
      <c r="Q124" s="832">
        <f t="shared" si="7"/>
        <v>43.556339999999999</v>
      </c>
      <c r="R124" s="2116"/>
      <c r="S124" s="1790" t="s">
        <v>262</v>
      </c>
      <c r="T124" s="1790" t="s">
        <v>407</v>
      </c>
      <c r="U124" s="1790"/>
      <c r="V124" s="1790"/>
      <c r="W124" s="1790"/>
      <c r="X124" s="1790"/>
      <c r="Y124" s="1790"/>
      <c r="Z124" s="1790"/>
      <c r="AA124" s="1790"/>
      <c r="AB124" s="1790"/>
      <c r="AC124" s="1790"/>
      <c r="AD124" s="1790"/>
      <c r="AE124" s="1790"/>
      <c r="AF124" s="1790"/>
      <c r="AG124" s="1790"/>
      <c r="AH124" s="2116"/>
    </row>
    <row r="125" spans="1:34" s="822" customFormat="1" ht="21" customHeight="1" x14ac:dyDescent="0.25">
      <c r="A125" s="816"/>
      <c r="B125" s="1745"/>
      <c r="C125" s="817" t="str">
        <f t="shared" si="10"/>
        <v/>
      </c>
      <c r="D125" s="818" t="str">
        <f t="shared" si="10"/>
        <v>Térmico</v>
      </c>
      <c r="E125" s="819">
        <f t="shared" si="10"/>
        <v>3.1599999999999998E-4</v>
      </c>
      <c r="F125" s="819">
        <f t="shared" si="10"/>
        <v>0</v>
      </c>
      <c r="G125" s="819">
        <f t="shared" si="10"/>
        <v>5.3499999999999999E-4</v>
      </c>
      <c r="H125" s="819">
        <f t="shared" si="10"/>
        <v>3.6340000000000001E-3</v>
      </c>
      <c r="I125" s="819">
        <f t="shared" si="9"/>
        <v>0</v>
      </c>
      <c r="J125" s="819">
        <f t="shared" si="9"/>
        <v>0</v>
      </c>
      <c r="K125" s="819">
        <f t="shared" si="8"/>
        <v>0</v>
      </c>
      <c r="L125" s="819">
        <f t="shared" si="8"/>
        <v>0</v>
      </c>
      <c r="M125" s="819">
        <f t="shared" si="8"/>
        <v>0</v>
      </c>
      <c r="N125" s="819">
        <f t="shared" si="8"/>
        <v>0</v>
      </c>
      <c r="O125" s="819">
        <f t="shared" si="8"/>
        <v>0</v>
      </c>
      <c r="P125" s="820">
        <f t="shared" si="8"/>
        <v>0</v>
      </c>
      <c r="Q125" s="821">
        <f t="shared" si="7"/>
        <v>4.4850000000000003E-3</v>
      </c>
      <c r="R125" s="2116"/>
      <c r="S125" s="1790"/>
      <c r="T125" s="1790" t="s">
        <v>408</v>
      </c>
      <c r="U125" s="1790">
        <v>3.6499999999999998E-2</v>
      </c>
      <c r="V125" s="1790">
        <v>3.6499999999999998E-2</v>
      </c>
      <c r="W125" s="1790">
        <v>3.6499999999999998E-2</v>
      </c>
      <c r="X125" s="1790">
        <v>3.6499999999999998E-2</v>
      </c>
      <c r="Y125" s="1790">
        <v>3.6499999999999998E-2</v>
      </c>
      <c r="Z125" s="1790">
        <v>3.6499999999999998E-2</v>
      </c>
      <c r="AA125" s="1790">
        <v>3.065E-2</v>
      </c>
      <c r="AB125" s="1790">
        <v>3.6499999999999998E-2</v>
      </c>
      <c r="AC125" s="1790">
        <v>3.6499999999999998E-2</v>
      </c>
      <c r="AD125" s="1790">
        <v>3.6499999999999998E-2</v>
      </c>
      <c r="AE125" s="1790">
        <v>3.6499999999999998E-2</v>
      </c>
      <c r="AF125" s="1790">
        <v>3.6499999999999998E-2</v>
      </c>
      <c r="AG125" s="1790">
        <v>0.43214999999999992</v>
      </c>
      <c r="AH125" s="2116"/>
    </row>
    <row r="126" spans="1:34" s="822" customFormat="1" ht="21" customHeight="1" x14ac:dyDescent="0.25">
      <c r="A126" s="816"/>
      <c r="B126" s="1745"/>
      <c r="C126" s="817" t="str">
        <f t="shared" si="10"/>
        <v/>
      </c>
      <c r="D126" s="818" t="str">
        <f t="shared" si="10"/>
        <v>Solar</v>
      </c>
      <c r="E126" s="819" t="str">
        <f t="shared" si="10"/>
        <v/>
      </c>
      <c r="F126" s="819" t="str">
        <f t="shared" si="10"/>
        <v/>
      </c>
      <c r="G126" s="819" t="str">
        <f t="shared" si="10"/>
        <v/>
      </c>
      <c r="H126" s="819" t="str">
        <f t="shared" si="10"/>
        <v/>
      </c>
      <c r="I126" s="819" t="str">
        <f t="shared" si="9"/>
        <v/>
      </c>
      <c r="J126" s="819" t="str">
        <f t="shared" si="9"/>
        <v/>
      </c>
      <c r="K126" s="819" t="str">
        <f t="shared" si="8"/>
        <v/>
      </c>
      <c r="L126" s="819" t="str">
        <f t="shared" si="8"/>
        <v/>
      </c>
      <c r="M126" s="819" t="str">
        <f t="shared" si="8"/>
        <v/>
      </c>
      <c r="N126" s="819" t="str">
        <f t="shared" si="8"/>
        <v/>
      </c>
      <c r="O126" s="819" t="str">
        <f t="shared" si="8"/>
        <v/>
      </c>
      <c r="P126" s="820" t="str">
        <f t="shared" si="8"/>
        <v/>
      </c>
      <c r="Q126" s="821">
        <f t="shared" si="7"/>
        <v>0</v>
      </c>
      <c r="R126" s="2116"/>
      <c r="S126" s="1790"/>
      <c r="T126" s="1790" t="s">
        <v>409</v>
      </c>
      <c r="U126" s="1790"/>
      <c r="V126" s="1790"/>
      <c r="W126" s="1790"/>
      <c r="X126" s="1790"/>
      <c r="Y126" s="1790"/>
      <c r="Z126" s="1790"/>
      <c r="AA126" s="1790"/>
      <c r="AB126" s="1790"/>
      <c r="AC126" s="1790"/>
      <c r="AD126" s="1790"/>
      <c r="AE126" s="1790"/>
      <c r="AF126" s="1790"/>
      <c r="AG126" s="1790"/>
      <c r="AH126" s="2116"/>
    </row>
    <row r="127" spans="1:34" s="822" customFormat="1" ht="21" customHeight="1" x14ac:dyDescent="0.25">
      <c r="A127" s="816"/>
      <c r="B127" s="1757"/>
      <c r="C127" s="823" t="str">
        <f t="shared" si="10"/>
        <v/>
      </c>
      <c r="D127" s="824" t="str">
        <f t="shared" si="10"/>
        <v>Eólico</v>
      </c>
      <c r="E127" s="825" t="str">
        <f t="shared" si="10"/>
        <v/>
      </c>
      <c r="F127" s="825" t="str">
        <f t="shared" si="10"/>
        <v/>
      </c>
      <c r="G127" s="825" t="str">
        <f t="shared" si="10"/>
        <v/>
      </c>
      <c r="H127" s="825" t="str">
        <f t="shared" si="10"/>
        <v/>
      </c>
      <c r="I127" s="825" t="str">
        <f t="shared" si="9"/>
        <v/>
      </c>
      <c r="J127" s="825" t="str">
        <f t="shared" si="9"/>
        <v/>
      </c>
      <c r="K127" s="825" t="str">
        <f t="shared" si="8"/>
        <v/>
      </c>
      <c r="L127" s="825" t="str">
        <f t="shared" si="8"/>
        <v/>
      </c>
      <c r="M127" s="825" t="str">
        <f t="shared" si="8"/>
        <v/>
      </c>
      <c r="N127" s="825" t="str">
        <f t="shared" si="8"/>
        <v/>
      </c>
      <c r="O127" s="825" t="str">
        <f t="shared" si="8"/>
        <v/>
      </c>
      <c r="P127" s="826" t="str">
        <f t="shared" si="8"/>
        <v/>
      </c>
      <c r="Q127" s="827">
        <f t="shared" si="7"/>
        <v>0</v>
      </c>
      <c r="R127" s="2116"/>
      <c r="S127" s="1790"/>
      <c r="T127" s="1790" t="s">
        <v>410</v>
      </c>
      <c r="U127" s="1790"/>
      <c r="V127" s="1790"/>
      <c r="W127" s="1790"/>
      <c r="X127" s="1790"/>
      <c r="Y127" s="1790"/>
      <c r="Z127" s="1790"/>
      <c r="AA127" s="1790"/>
      <c r="AB127" s="1790"/>
      <c r="AC127" s="1790"/>
      <c r="AD127" s="1790"/>
      <c r="AE127" s="1790"/>
      <c r="AF127" s="1790"/>
      <c r="AG127" s="1790"/>
      <c r="AH127" s="2116"/>
    </row>
    <row r="128" spans="1:34" s="822" customFormat="1" ht="21" customHeight="1" x14ac:dyDescent="0.25">
      <c r="A128" s="816"/>
      <c r="B128" s="1756">
        <v>32</v>
      </c>
      <c r="C128" s="828" t="str">
        <f t="shared" si="10"/>
        <v>Compañía Minera San Valentin S.A.</v>
      </c>
      <c r="D128" s="829" t="str">
        <f t="shared" si="10"/>
        <v>Hidráulico</v>
      </c>
      <c r="E128" s="830">
        <f t="shared" si="10"/>
        <v>1.0927750000000001</v>
      </c>
      <c r="F128" s="830">
        <f t="shared" si="10"/>
        <v>1.041747</v>
      </c>
      <c r="G128" s="830">
        <f t="shared" si="10"/>
        <v>1.3663689999999999</v>
      </c>
      <c r="H128" s="830">
        <f t="shared" si="10"/>
        <v>1.1482349999999999</v>
      </c>
      <c r="I128" s="830">
        <f t="shared" si="9"/>
        <v>1.064597</v>
      </c>
      <c r="J128" s="830">
        <f t="shared" si="9"/>
        <v>1.315909</v>
      </c>
      <c r="K128" s="830">
        <f t="shared" si="8"/>
        <v>1.2221919999999999</v>
      </c>
      <c r="L128" s="830">
        <f t="shared" si="8"/>
        <v>1.059849</v>
      </c>
      <c r="M128" s="830">
        <f t="shared" si="8"/>
        <v>1.1010930000000001</v>
      </c>
      <c r="N128" s="830">
        <f t="shared" si="8"/>
        <v>1.198674</v>
      </c>
      <c r="O128" s="830">
        <f t="shared" si="8"/>
        <v>1.3778219999999999</v>
      </c>
      <c r="P128" s="831">
        <f t="shared" si="8"/>
        <v>1.3404339999999999</v>
      </c>
      <c r="Q128" s="832">
        <f t="shared" si="7"/>
        <v>14.329696</v>
      </c>
      <c r="R128" s="2116"/>
      <c r="S128" s="1790" t="s">
        <v>264</v>
      </c>
      <c r="T128" s="1790" t="s">
        <v>407</v>
      </c>
      <c r="U128" s="1790">
        <v>3.6875290000000001</v>
      </c>
      <c r="V128" s="1790">
        <v>3.4095050000000002</v>
      </c>
      <c r="W128" s="1790">
        <v>4.7381479999999998</v>
      </c>
      <c r="X128" s="1790">
        <v>1.685227</v>
      </c>
      <c r="Y128" s="1790">
        <v>3.3077429999999999</v>
      </c>
      <c r="Z128" s="1790">
        <v>3.2452199999999998</v>
      </c>
      <c r="AA128" s="1790">
        <v>2.227176</v>
      </c>
      <c r="AB128" s="1790">
        <v>2.1253130000000002</v>
      </c>
      <c r="AC128" s="1790">
        <v>1.8888739999999999</v>
      </c>
      <c r="AD128" s="1790">
        <v>3.6091030000000002</v>
      </c>
      <c r="AE128" s="1790">
        <v>6.2894019999999999</v>
      </c>
      <c r="AF128" s="1790">
        <v>7.3431000000000006</v>
      </c>
      <c r="AG128" s="1790">
        <v>43.556339999999999</v>
      </c>
      <c r="AH128" s="2116"/>
    </row>
    <row r="129" spans="1:34" s="822" customFormat="1" ht="21" customHeight="1" x14ac:dyDescent="0.25">
      <c r="A129" s="816"/>
      <c r="B129" s="1745"/>
      <c r="C129" s="817" t="str">
        <f t="shared" si="10"/>
        <v/>
      </c>
      <c r="D129" s="818" t="str">
        <f t="shared" si="10"/>
        <v>Térmico</v>
      </c>
      <c r="E129" s="819" t="str">
        <f t="shared" si="10"/>
        <v/>
      </c>
      <c r="F129" s="819" t="str">
        <f t="shared" si="10"/>
        <v/>
      </c>
      <c r="G129" s="819" t="str">
        <f t="shared" si="10"/>
        <v/>
      </c>
      <c r="H129" s="819" t="str">
        <f t="shared" si="10"/>
        <v/>
      </c>
      <c r="I129" s="819" t="str">
        <f t="shared" si="9"/>
        <v/>
      </c>
      <c r="J129" s="819" t="str">
        <f t="shared" si="9"/>
        <v/>
      </c>
      <c r="K129" s="819" t="str">
        <f t="shared" si="8"/>
        <v/>
      </c>
      <c r="L129" s="819" t="str">
        <f t="shared" si="8"/>
        <v/>
      </c>
      <c r="M129" s="819" t="str">
        <f t="shared" si="8"/>
        <v/>
      </c>
      <c r="N129" s="819" t="str">
        <f t="shared" si="8"/>
        <v/>
      </c>
      <c r="O129" s="819" t="str">
        <f t="shared" si="8"/>
        <v/>
      </c>
      <c r="P129" s="820" t="str">
        <f t="shared" si="8"/>
        <v/>
      </c>
      <c r="Q129" s="821">
        <f t="shared" si="7"/>
        <v>0</v>
      </c>
      <c r="R129" s="2116"/>
      <c r="S129" s="1790"/>
      <c r="T129" s="1790" t="s">
        <v>408</v>
      </c>
      <c r="U129" s="1790">
        <v>3.1599999999999998E-4</v>
      </c>
      <c r="V129" s="1790">
        <v>0</v>
      </c>
      <c r="W129" s="1790">
        <v>5.3499999999999999E-4</v>
      </c>
      <c r="X129" s="1790">
        <v>3.6340000000000001E-3</v>
      </c>
      <c r="Y129" s="1790">
        <v>0</v>
      </c>
      <c r="Z129" s="1790">
        <v>0</v>
      </c>
      <c r="AA129" s="1790">
        <v>0</v>
      </c>
      <c r="AB129" s="1790">
        <v>0</v>
      </c>
      <c r="AC129" s="1790">
        <v>0</v>
      </c>
      <c r="AD129" s="1790">
        <v>0</v>
      </c>
      <c r="AE129" s="1790">
        <v>0</v>
      </c>
      <c r="AF129" s="1790">
        <v>0</v>
      </c>
      <c r="AG129" s="1790">
        <v>4.4850000000000003E-3</v>
      </c>
      <c r="AH129" s="2116"/>
    </row>
    <row r="130" spans="1:34" s="822" customFormat="1" ht="21" customHeight="1" x14ac:dyDescent="0.25">
      <c r="A130" s="816"/>
      <c r="B130" s="1745"/>
      <c r="C130" s="817" t="str">
        <f t="shared" si="10"/>
        <v/>
      </c>
      <c r="D130" s="818" t="str">
        <f t="shared" si="10"/>
        <v>Solar</v>
      </c>
      <c r="E130" s="819" t="str">
        <f t="shared" si="10"/>
        <v/>
      </c>
      <c r="F130" s="819" t="str">
        <f t="shared" si="10"/>
        <v/>
      </c>
      <c r="G130" s="819" t="str">
        <f t="shared" si="10"/>
        <v/>
      </c>
      <c r="H130" s="819" t="str">
        <f t="shared" si="10"/>
        <v/>
      </c>
      <c r="I130" s="819" t="str">
        <f t="shared" si="9"/>
        <v/>
      </c>
      <c r="J130" s="819" t="str">
        <f t="shared" si="9"/>
        <v/>
      </c>
      <c r="K130" s="819" t="str">
        <f t="shared" si="8"/>
        <v/>
      </c>
      <c r="L130" s="819" t="str">
        <f t="shared" si="8"/>
        <v/>
      </c>
      <c r="M130" s="819" t="str">
        <f t="shared" si="8"/>
        <v/>
      </c>
      <c r="N130" s="819" t="str">
        <f t="shared" si="8"/>
        <v/>
      </c>
      <c r="O130" s="819" t="str">
        <f t="shared" si="8"/>
        <v/>
      </c>
      <c r="P130" s="820" t="str">
        <f t="shared" si="8"/>
        <v/>
      </c>
      <c r="Q130" s="821">
        <f t="shared" si="7"/>
        <v>0</v>
      </c>
      <c r="R130" s="2116"/>
      <c r="S130" s="1790"/>
      <c r="T130" s="1790" t="s">
        <v>409</v>
      </c>
      <c r="U130" s="1790"/>
      <c r="V130" s="1790"/>
      <c r="W130" s="1790"/>
      <c r="X130" s="1790"/>
      <c r="Y130" s="1790"/>
      <c r="Z130" s="1790"/>
      <c r="AA130" s="1790"/>
      <c r="AB130" s="1790"/>
      <c r="AC130" s="1790"/>
      <c r="AD130" s="1790"/>
      <c r="AE130" s="1790"/>
      <c r="AF130" s="1790"/>
      <c r="AG130" s="1790"/>
      <c r="AH130" s="2116"/>
    </row>
    <row r="131" spans="1:34" s="822" customFormat="1" ht="21" customHeight="1" x14ac:dyDescent="0.25">
      <c r="A131" s="816"/>
      <c r="B131" s="1757"/>
      <c r="C131" s="823" t="str">
        <f t="shared" si="10"/>
        <v/>
      </c>
      <c r="D131" s="824" t="str">
        <f t="shared" si="10"/>
        <v>Eólico</v>
      </c>
      <c r="E131" s="825" t="str">
        <f t="shared" si="10"/>
        <v/>
      </c>
      <c r="F131" s="825" t="str">
        <f t="shared" si="10"/>
        <v/>
      </c>
      <c r="G131" s="825" t="str">
        <f t="shared" si="10"/>
        <v/>
      </c>
      <c r="H131" s="825" t="str">
        <f t="shared" si="10"/>
        <v/>
      </c>
      <c r="I131" s="825" t="str">
        <f t="shared" si="9"/>
        <v/>
      </c>
      <c r="J131" s="825" t="str">
        <f t="shared" si="9"/>
        <v/>
      </c>
      <c r="K131" s="825" t="str">
        <f t="shared" si="8"/>
        <v/>
      </c>
      <c r="L131" s="825" t="str">
        <f t="shared" si="8"/>
        <v/>
      </c>
      <c r="M131" s="825" t="str">
        <f t="shared" si="8"/>
        <v/>
      </c>
      <c r="N131" s="825" t="str">
        <f t="shared" ref="N131:P194" si="11">+IF(AD135="","",AD135)</f>
        <v/>
      </c>
      <c r="O131" s="825" t="str">
        <f t="shared" si="11"/>
        <v/>
      </c>
      <c r="P131" s="826" t="str">
        <f t="shared" si="11"/>
        <v/>
      </c>
      <c r="Q131" s="827">
        <f t="shared" si="7"/>
        <v>0</v>
      </c>
      <c r="R131" s="2116"/>
      <c r="S131" s="1790"/>
      <c r="T131" s="1790" t="s">
        <v>410</v>
      </c>
      <c r="U131" s="1790"/>
      <c r="V131" s="1790"/>
      <c r="W131" s="1790"/>
      <c r="X131" s="1790"/>
      <c r="Y131" s="1790"/>
      <c r="Z131" s="1790"/>
      <c r="AA131" s="1790"/>
      <c r="AB131" s="1790"/>
      <c r="AC131" s="1790"/>
      <c r="AD131" s="1790"/>
      <c r="AE131" s="1790"/>
      <c r="AF131" s="1790"/>
      <c r="AG131" s="1790"/>
      <c r="AH131" s="2116"/>
    </row>
    <row r="132" spans="1:34" s="822" customFormat="1" ht="21" customHeight="1" x14ac:dyDescent="0.25">
      <c r="A132" s="816"/>
      <c r="B132" s="1756">
        <v>33</v>
      </c>
      <c r="C132" s="828" t="str">
        <f t="shared" si="10"/>
        <v>Compañía Pesquera del Pacifico Centro S.A.</v>
      </c>
      <c r="D132" s="829" t="str">
        <f t="shared" si="10"/>
        <v>Hidráulico</v>
      </c>
      <c r="E132" s="819" t="str">
        <f t="shared" si="10"/>
        <v/>
      </c>
      <c r="F132" s="819" t="str">
        <f t="shared" si="10"/>
        <v/>
      </c>
      <c r="G132" s="819" t="str">
        <f t="shared" si="10"/>
        <v/>
      </c>
      <c r="H132" s="819" t="str">
        <f t="shared" si="10"/>
        <v/>
      </c>
      <c r="I132" s="819" t="str">
        <f t="shared" si="9"/>
        <v/>
      </c>
      <c r="J132" s="819" t="str">
        <f t="shared" si="9"/>
        <v/>
      </c>
      <c r="K132" s="819" t="str">
        <f t="shared" si="9"/>
        <v/>
      </c>
      <c r="L132" s="819" t="str">
        <f t="shared" si="9"/>
        <v/>
      </c>
      <c r="M132" s="819" t="str">
        <f t="shared" si="9"/>
        <v/>
      </c>
      <c r="N132" s="819" t="str">
        <f t="shared" si="11"/>
        <v/>
      </c>
      <c r="O132" s="819" t="str">
        <f t="shared" si="11"/>
        <v/>
      </c>
      <c r="P132" s="820" t="str">
        <f t="shared" si="11"/>
        <v/>
      </c>
      <c r="Q132" s="821">
        <f t="shared" ref="Q132:Q195" si="12">+SUM(E132:P132)</f>
        <v>0</v>
      </c>
      <c r="R132" s="2116"/>
      <c r="S132" s="1790" t="s">
        <v>266</v>
      </c>
      <c r="T132" s="1790" t="s">
        <v>407</v>
      </c>
      <c r="U132" s="1790">
        <v>1.0927750000000001</v>
      </c>
      <c r="V132" s="1790">
        <v>1.041747</v>
      </c>
      <c r="W132" s="1790">
        <v>1.3663689999999999</v>
      </c>
      <c r="X132" s="1790">
        <v>1.1482349999999999</v>
      </c>
      <c r="Y132" s="1790">
        <v>1.064597</v>
      </c>
      <c r="Z132" s="1790">
        <v>1.315909</v>
      </c>
      <c r="AA132" s="1790">
        <v>1.2221919999999999</v>
      </c>
      <c r="AB132" s="1790">
        <v>1.059849</v>
      </c>
      <c r="AC132" s="1790">
        <v>1.1010930000000001</v>
      </c>
      <c r="AD132" s="1790">
        <v>1.198674</v>
      </c>
      <c r="AE132" s="1790">
        <v>1.3778219999999999</v>
      </c>
      <c r="AF132" s="1790">
        <v>1.3404339999999999</v>
      </c>
      <c r="AG132" s="1790">
        <v>14.329696</v>
      </c>
      <c r="AH132" s="2116"/>
    </row>
    <row r="133" spans="1:34" s="822" customFormat="1" ht="21" customHeight="1" x14ac:dyDescent="0.25">
      <c r="A133" s="816"/>
      <c r="B133" s="1745"/>
      <c r="C133" s="817" t="str">
        <f t="shared" si="10"/>
        <v/>
      </c>
      <c r="D133" s="818" t="str">
        <f t="shared" si="10"/>
        <v>Térmico</v>
      </c>
      <c r="E133" s="819">
        <f t="shared" si="10"/>
        <v>2.5699999999999998E-3</v>
      </c>
      <c r="F133" s="819">
        <f t="shared" si="10"/>
        <v>0</v>
      </c>
      <c r="G133" s="819">
        <f t="shared" si="10"/>
        <v>3.3300000000000001E-3</v>
      </c>
      <c r="H133" s="819">
        <f t="shared" si="10"/>
        <v>8.3680000000000004E-2</v>
      </c>
      <c r="I133" s="819">
        <f t="shared" si="9"/>
        <v>0.14124999999999999</v>
      </c>
      <c r="J133" s="819">
        <f t="shared" si="9"/>
        <v>1.4000000000000001E-4</v>
      </c>
      <c r="K133" s="819">
        <f t="shared" si="9"/>
        <v>1.111E-3</v>
      </c>
      <c r="L133" s="819">
        <f t="shared" si="9"/>
        <v>0</v>
      </c>
      <c r="M133" s="819">
        <f t="shared" si="9"/>
        <v>1.6699999999999998E-3</v>
      </c>
      <c r="N133" s="819">
        <f t="shared" si="11"/>
        <v>1.9469999999999998E-2</v>
      </c>
      <c r="O133" s="819">
        <f t="shared" si="11"/>
        <v>0.10414</v>
      </c>
      <c r="P133" s="820">
        <f t="shared" si="11"/>
        <v>0.13200999999999999</v>
      </c>
      <c r="Q133" s="821">
        <f t="shared" si="12"/>
        <v>0.489371</v>
      </c>
      <c r="R133" s="2116"/>
      <c r="S133" s="1790"/>
      <c r="T133" s="1790" t="s">
        <v>408</v>
      </c>
      <c r="U133" s="1790"/>
      <c r="V133" s="1790"/>
      <c r="W133" s="1790"/>
      <c r="X133" s="1790"/>
      <c r="Y133" s="1790"/>
      <c r="Z133" s="1790"/>
      <c r="AA133" s="1790"/>
      <c r="AB133" s="1790"/>
      <c r="AC133" s="1790"/>
      <c r="AD133" s="1790"/>
      <c r="AE133" s="1790"/>
      <c r="AF133" s="1790"/>
      <c r="AG133" s="1790"/>
      <c r="AH133" s="2116"/>
    </row>
    <row r="134" spans="1:34" s="822" customFormat="1" ht="21" customHeight="1" x14ac:dyDescent="0.25">
      <c r="A134" s="816"/>
      <c r="B134" s="1745"/>
      <c r="C134" s="817" t="str">
        <f t="shared" si="10"/>
        <v/>
      </c>
      <c r="D134" s="818" t="str">
        <f t="shared" si="10"/>
        <v>Solar</v>
      </c>
      <c r="E134" s="819" t="str">
        <f t="shared" si="10"/>
        <v/>
      </c>
      <c r="F134" s="819" t="str">
        <f t="shared" si="10"/>
        <v/>
      </c>
      <c r="G134" s="819" t="str">
        <f t="shared" si="10"/>
        <v/>
      </c>
      <c r="H134" s="819" t="str">
        <f t="shared" si="10"/>
        <v/>
      </c>
      <c r="I134" s="819" t="str">
        <f t="shared" si="9"/>
        <v/>
      </c>
      <c r="J134" s="819" t="str">
        <f t="shared" si="9"/>
        <v/>
      </c>
      <c r="K134" s="819" t="str">
        <f t="shared" si="9"/>
        <v/>
      </c>
      <c r="L134" s="819" t="str">
        <f t="shared" si="9"/>
        <v/>
      </c>
      <c r="M134" s="819" t="str">
        <f t="shared" si="9"/>
        <v/>
      </c>
      <c r="N134" s="819" t="str">
        <f t="shared" si="11"/>
        <v/>
      </c>
      <c r="O134" s="819" t="str">
        <f t="shared" si="11"/>
        <v/>
      </c>
      <c r="P134" s="820" t="str">
        <f t="shared" si="11"/>
        <v/>
      </c>
      <c r="Q134" s="821">
        <f t="shared" si="12"/>
        <v>0</v>
      </c>
      <c r="R134" s="2116"/>
      <c r="S134" s="1790"/>
      <c r="T134" s="1790" t="s">
        <v>409</v>
      </c>
      <c r="U134" s="1790"/>
      <c r="V134" s="1790"/>
      <c r="W134" s="1790"/>
      <c r="X134" s="1790"/>
      <c r="Y134" s="1790"/>
      <c r="Z134" s="1790"/>
      <c r="AA134" s="1790"/>
      <c r="AB134" s="1790"/>
      <c r="AC134" s="1790"/>
      <c r="AD134" s="1790"/>
      <c r="AE134" s="1790"/>
      <c r="AF134" s="1790"/>
      <c r="AG134" s="1790"/>
      <c r="AH134" s="2116"/>
    </row>
    <row r="135" spans="1:34" s="822" customFormat="1" ht="21" customHeight="1" x14ac:dyDescent="0.25">
      <c r="A135" s="816"/>
      <c r="B135" s="1757"/>
      <c r="C135" s="823" t="str">
        <f t="shared" si="10"/>
        <v/>
      </c>
      <c r="D135" s="824" t="str">
        <f t="shared" si="10"/>
        <v>Eólico</v>
      </c>
      <c r="E135" s="819" t="str">
        <f t="shared" si="10"/>
        <v/>
      </c>
      <c r="F135" s="819" t="str">
        <f t="shared" si="10"/>
        <v/>
      </c>
      <c r="G135" s="819" t="str">
        <f t="shared" si="10"/>
        <v/>
      </c>
      <c r="H135" s="819" t="str">
        <f t="shared" si="10"/>
        <v/>
      </c>
      <c r="I135" s="819" t="str">
        <f t="shared" si="9"/>
        <v/>
      </c>
      <c r="J135" s="819" t="str">
        <f t="shared" si="9"/>
        <v/>
      </c>
      <c r="K135" s="819" t="str">
        <f t="shared" si="9"/>
        <v/>
      </c>
      <c r="L135" s="819" t="str">
        <f t="shared" si="9"/>
        <v/>
      </c>
      <c r="M135" s="819" t="str">
        <f t="shared" si="9"/>
        <v/>
      </c>
      <c r="N135" s="819" t="str">
        <f t="shared" si="11"/>
        <v/>
      </c>
      <c r="O135" s="819" t="str">
        <f t="shared" si="11"/>
        <v/>
      </c>
      <c r="P135" s="820" t="str">
        <f t="shared" si="11"/>
        <v/>
      </c>
      <c r="Q135" s="821">
        <f t="shared" si="12"/>
        <v>0</v>
      </c>
      <c r="R135" s="2116"/>
      <c r="S135" s="1790"/>
      <c r="T135" s="1790" t="s">
        <v>410</v>
      </c>
      <c r="U135" s="1790"/>
      <c r="V135" s="1790"/>
      <c r="W135" s="1790"/>
      <c r="X135" s="1790"/>
      <c r="Y135" s="1790"/>
      <c r="Z135" s="1790"/>
      <c r="AA135" s="1790"/>
      <c r="AB135" s="1790"/>
      <c r="AC135" s="1790"/>
      <c r="AD135" s="1790"/>
      <c r="AE135" s="1790"/>
      <c r="AF135" s="1790"/>
      <c r="AG135" s="1790"/>
      <c r="AH135" s="2116"/>
    </row>
    <row r="136" spans="1:34" s="822" customFormat="1" ht="21" customHeight="1" x14ac:dyDescent="0.25">
      <c r="A136" s="816"/>
      <c r="B136" s="1756">
        <v>34</v>
      </c>
      <c r="C136" s="828" t="str">
        <f t="shared" si="10"/>
        <v>Compañia Quimica S.A.</v>
      </c>
      <c r="D136" s="829" t="str">
        <f t="shared" si="10"/>
        <v>Hidráulico</v>
      </c>
      <c r="E136" s="830" t="str">
        <f t="shared" si="10"/>
        <v/>
      </c>
      <c r="F136" s="830" t="str">
        <f t="shared" si="10"/>
        <v/>
      </c>
      <c r="G136" s="830" t="str">
        <f t="shared" si="10"/>
        <v/>
      </c>
      <c r="H136" s="830" t="str">
        <f t="shared" si="10"/>
        <v/>
      </c>
      <c r="I136" s="830" t="str">
        <f t="shared" si="9"/>
        <v/>
      </c>
      <c r="J136" s="830" t="str">
        <f t="shared" si="9"/>
        <v/>
      </c>
      <c r="K136" s="830" t="str">
        <f t="shared" si="9"/>
        <v/>
      </c>
      <c r="L136" s="830" t="str">
        <f t="shared" si="9"/>
        <v/>
      </c>
      <c r="M136" s="830" t="str">
        <f t="shared" si="9"/>
        <v/>
      </c>
      <c r="N136" s="830" t="str">
        <f t="shared" si="11"/>
        <v/>
      </c>
      <c r="O136" s="830" t="str">
        <f t="shared" si="11"/>
        <v/>
      </c>
      <c r="P136" s="831" t="str">
        <f t="shared" si="11"/>
        <v/>
      </c>
      <c r="Q136" s="832">
        <f t="shared" si="12"/>
        <v>0</v>
      </c>
      <c r="R136" s="2116"/>
      <c r="S136" s="1790" t="s">
        <v>268</v>
      </c>
      <c r="T136" s="1790" t="s">
        <v>407</v>
      </c>
      <c r="U136" s="1790"/>
      <c r="V136" s="1790"/>
      <c r="W136" s="1790"/>
      <c r="X136" s="1790"/>
      <c r="Y136" s="1790"/>
      <c r="Z136" s="1790"/>
      <c r="AA136" s="1790"/>
      <c r="AB136" s="1790"/>
      <c r="AC136" s="1790"/>
      <c r="AD136" s="1790"/>
      <c r="AE136" s="1790"/>
      <c r="AF136" s="1790"/>
      <c r="AG136" s="1790"/>
      <c r="AH136" s="2116"/>
    </row>
    <row r="137" spans="1:34" s="822" customFormat="1" ht="21" customHeight="1" x14ac:dyDescent="0.25">
      <c r="A137" s="816"/>
      <c r="B137" s="1745"/>
      <c r="C137" s="817" t="str">
        <f t="shared" si="10"/>
        <v/>
      </c>
      <c r="D137" s="818" t="str">
        <f t="shared" si="10"/>
        <v>Térmico</v>
      </c>
      <c r="E137" s="819">
        <f t="shared" si="10"/>
        <v>1.4660000000000001E-3</v>
      </c>
      <c r="F137" s="819">
        <f t="shared" si="10"/>
        <v>0</v>
      </c>
      <c r="G137" s="819">
        <f t="shared" si="10"/>
        <v>0</v>
      </c>
      <c r="H137" s="819">
        <f t="shared" si="10"/>
        <v>0</v>
      </c>
      <c r="I137" s="819">
        <f t="shared" si="9"/>
        <v>0</v>
      </c>
      <c r="J137" s="819">
        <f t="shared" si="9"/>
        <v>0</v>
      </c>
      <c r="K137" s="819">
        <f t="shared" si="9"/>
        <v>0</v>
      </c>
      <c r="L137" s="819">
        <f t="shared" si="9"/>
        <v>0</v>
      </c>
      <c r="M137" s="819">
        <f t="shared" si="9"/>
        <v>0</v>
      </c>
      <c r="N137" s="819">
        <f t="shared" si="11"/>
        <v>0</v>
      </c>
      <c r="O137" s="819">
        <f t="shared" si="11"/>
        <v>0</v>
      </c>
      <c r="P137" s="820">
        <f t="shared" si="11"/>
        <v>0</v>
      </c>
      <c r="Q137" s="821">
        <f t="shared" si="12"/>
        <v>1.4660000000000001E-3</v>
      </c>
      <c r="R137" s="2116"/>
      <c r="S137" s="1790"/>
      <c r="T137" s="1790" t="s">
        <v>408</v>
      </c>
      <c r="U137" s="1790">
        <v>2.5699999999999998E-3</v>
      </c>
      <c r="V137" s="1790">
        <v>0</v>
      </c>
      <c r="W137" s="1790">
        <v>3.3300000000000001E-3</v>
      </c>
      <c r="X137" s="1790">
        <v>8.3680000000000004E-2</v>
      </c>
      <c r="Y137" s="1790">
        <v>0.14124999999999999</v>
      </c>
      <c r="Z137" s="1790">
        <v>1.4000000000000001E-4</v>
      </c>
      <c r="AA137" s="1790">
        <v>1.111E-3</v>
      </c>
      <c r="AB137" s="1790">
        <v>0</v>
      </c>
      <c r="AC137" s="1790">
        <v>1.6699999999999998E-3</v>
      </c>
      <c r="AD137" s="1790">
        <v>1.9469999999999998E-2</v>
      </c>
      <c r="AE137" s="1790">
        <v>0.10414</v>
      </c>
      <c r="AF137" s="1790">
        <v>0.13200999999999999</v>
      </c>
      <c r="AG137" s="1790">
        <v>0.489371</v>
      </c>
      <c r="AH137" s="2116"/>
    </row>
    <row r="138" spans="1:34" s="822" customFormat="1" ht="21" customHeight="1" x14ac:dyDescent="0.25">
      <c r="A138" s="816"/>
      <c r="B138" s="1745"/>
      <c r="C138" s="817" t="str">
        <f t="shared" si="10"/>
        <v/>
      </c>
      <c r="D138" s="818" t="str">
        <f t="shared" si="10"/>
        <v>Solar</v>
      </c>
      <c r="E138" s="819" t="str">
        <f t="shared" si="10"/>
        <v/>
      </c>
      <c r="F138" s="819" t="str">
        <f t="shared" ref="F138:M182" si="13">+IF(V142="","",V142)</f>
        <v/>
      </c>
      <c r="G138" s="819" t="str">
        <f t="shared" si="13"/>
        <v/>
      </c>
      <c r="H138" s="819" t="str">
        <f t="shared" si="13"/>
        <v/>
      </c>
      <c r="I138" s="819" t="str">
        <f t="shared" si="9"/>
        <v/>
      </c>
      <c r="J138" s="819" t="str">
        <f t="shared" si="9"/>
        <v/>
      </c>
      <c r="K138" s="819" t="str">
        <f t="shared" si="9"/>
        <v/>
      </c>
      <c r="L138" s="819" t="str">
        <f t="shared" si="9"/>
        <v/>
      </c>
      <c r="M138" s="819" t="str">
        <f t="shared" si="9"/>
        <v/>
      </c>
      <c r="N138" s="819" t="str">
        <f t="shared" si="11"/>
        <v/>
      </c>
      <c r="O138" s="819" t="str">
        <f t="shared" si="11"/>
        <v/>
      </c>
      <c r="P138" s="820" t="str">
        <f t="shared" si="11"/>
        <v/>
      </c>
      <c r="Q138" s="821">
        <f t="shared" si="12"/>
        <v>0</v>
      </c>
      <c r="R138" s="2116"/>
      <c r="S138" s="1790"/>
      <c r="T138" s="1790" t="s">
        <v>409</v>
      </c>
      <c r="U138" s="1790"/>
      <c r="V138" s="1790"/>
      <c r="W138" s="1790"/>
      <c r="X138" s="1790"/>
      <c r="Y138" s="1790"/>
      <c r="Z138" s="1790"/>
      <c r="AA138" s="1790"/>
      <c r="AB138" s="1790"/>
      <c r="AC138" s="1790"/>
      <c r="AD138" s="1790"/>
      <c r="AE138" s="1790"/>
      <c r="AF138" s="1790"/>
      <c r="AG138" s="1790"/>
      <c r="AH138" s="2116"/>
    </row>
    <row r="139" spans="1:34" s="822" customFormat="1" ht="21" customHeight="1" x14ac:dyDescent="0.25">
      <c r="A139" s="816"/>
      <c r="B139" s="1757"/>
      <c r="C139" s="823" t="str">
        <f t="shared" ref="C139:M194" si="14">+IF(S143="","",S143)</f>
        <v/>
      </c>
      <c r="D139" s="824" t="str">
        <f t="shared" si="14"/>
        <v>Eólico</v>
      </c>
      <c r="E139" s="825" t="str">
        <f t="shared" si="14"/>
        <v/>
      </c>
      <c r="F139" s="825" t="str">
        <f t="shared" si="13"/>
        <v/>
      </c>
      <c r="G139" s="825" t="str">
        <f t="shared" si="13"/>
        <v/>
      </c>
      <c r="H139" s="825" t="str">
        <f t="shared" si="13"/>
        <v/>
      </c>
      <c r="I139" s="825" t="str">
        <f t="shared" si="9"/>
        <v/>
      </c>
      <c r="J139" s="825" t="str">
        <f t="shared" si="9"/>
        <v/>
      </c>
      <c r="K139" s="825" t="str">
        <f t="shared" si="9"/>
        <v/>
      </c>
      <c r="L139" s="825" t="str">
        <f t="shared" si="9"/>
        <v/>
      </c>
      <c r="M139" s="825" t="str">
        <f t="shared" si="9"/>
        <v/>
      </c>
      <c r="N139" s="825" t="str">
        <f t="shared" si="11"/>
        <v/>
      </c>
      <c r="O139" s="825" t="str">
        <f t="shared" si="11"/>
        <v/>
      </c>
      <c r="P139" s="826" t="str">
        <f t="shared" si="11"/>
        <v/>
      </c>
      <c r="Q139" s="827">
        <f t="shared" si="12"/>
        <v>0</v>
      </c>
      <c r="R139" s="2116"/>
      <c r="S139" s="1790"/>
      <c r="T139" s="1790" t="s">
        <v>410</v>
      </c>
      <c r="U139" s="1790"/>
      <c r="V139" s="1790"/>
      <c r="W139" s="1790"/>
      <c r="X139" s="1790"/>
      <c r="Y139" s="1790"/>
      <c r="Z139" s="1790"/>
      <c r="AA139" s="1790"/>
      <c r="AB139" s="1790"/>
      <c r="AC139" s="1790"/>
      <c r="AD139" s="1790"/>
      <c r="AE139" s="1790"/>
      <c r="AF139" s="1790"/>
      <c r="AG139" s="1790"/>
      <c r="AH139" s="2116"/>
    </row>
    <row r="140" spans="1:34" s="822" customFormat="1" ht="21" customHeight="1" x14ac:dyDescent="0.25">
      <c r="A140" s="816"/>
      <c r="B140" s="1756">
        <v>35</v>
      </c>
      <c r="C140" s="828" t="str">
        <f t="shared" si="14"/>
        <v>Consorcio Minero Horizonte S.A.</v>
      </c>
      <c r="D140" s="829" t="str">
        <f t="shared" si="14"/>
        <v>Hidráulico</v>
      </c>
      <c r="E140" s="830">
        <f t="shared" si="14"/>
        <v>7.8932099999999998</v>
      </c>
      <c r="F140" s="830">
        <f t="shared" si="13"/>
        <v>7.7086399999999999</v>
      </c>
      <c r="G140" s="830">
        <f t="shared" si="13"/>
        <v>8.1682900000000007</v>
      </c>
      <c r="H140" s="830">
        <f t="shared" si="13"/>
        <v>8.1086400000000012</v>
      </c>
      <c r="I140" s="830">
        <f t="shared" si="9"/>
        <v>5.8720799999999995</v>
      </c>
      <c r="J140" s="830">
        <f t="shared" si="9"/>
        <v>4.0840500000000004</v>
      </c>
      <c r="K140" s="830">
        <f t="shared" si="9"/>
        <v>3.4500799999999998</v>
      </c>
      <c r="L140" s="830">
        <f t="shared" si="9"/>
        <v>1.8684100000000001</v>
      </c>
      <c r="M140" s="830">
        <f t="shared" si="9"/>
        <v>7.984999999999999E-2</v>
      </c>
      <c r="N140" s="830">
        <f t="shared" si="11"/>
        <v>2.3591500000000001</v>
      </c>
      <c r="O140" s="830">
        <f t="shared" si="11"/>
        <v>6.8336300000000003</v>
      </c>
      <c r="P140" s="831">
        <f t="shared" si="11"/>
        <v>8.1877399999999998</v>
      </c>
      <c r="Q140" s="832">
        <f t="shared" si="12"/>
        <v>64.613769999999988</v>
      </c>
      <c r="R140" s="2116"/>
      <c r="S140" s="1790" t="s">
        <v>270</v>
      </c>
      <c r="T140" s="1790" t="s">
        <v>407</v>
      </c>
      <c r="U140" s="1790"/>
      <c r="V140" s="1790"/>
      <c r="W140" s="1790"/>
      <c r="X140" s="1790"/>
      <c r="Y140" s="1790"/>
      <c r="Z140" s="1790"/>
      <c r="AA140" s="1790"/>
      <c r="AB140" s="1790"/>
      <c r="AC140" s="1790"/>
      <c r="AD140" s="1790"/>
      <c r="AE140" s="1790"/>
      <c r="AF140" s="1790"/>
      <c r="AG140" s="1790"/>
      <c r="AH140" s="2116"/>
    </row>
    <row r="141" spans="1:34" s="822" customFormat="1" ht="21" customHeight="1" x14ac:dyDescent="0.25">
      <c r="A141" s="816"/>
      <c r="B141" s="1745"/>
      <c r="C141" s="817" t="str">
        <f t="shared" si="14"/>
        <v/>
      </c>
      <c r="D141" s="818" t="str">
        <f t="shared" si="14"/>
        <v>Térmico</v>
      </c>
      <c r="E141" s="819">
        <f t="shared" si="14"/>
        <v>3.771E-2</v>
      </c>
      <c r="F141" s="819">
        <f t="shared" si="13"/>
        <v>1.8E-3</v>
      </c>
      <c r="G141" s="819">
        <f t="shared" si="13"/>
        <v>9.3999999999999997E-4</v>
      </c>
      <c r="H141" s="819">
        <f t="shared" si="13"/>
        <v>2.9199999999999999E-3</v>
      </c>
      <c r="I141" s="819">
        <f t="shared" si="9"/>
        <v>3.2000000000000003E-4</v>
      </c>
      <c r="J141" s="819">
        <f t="shared" si="9"/>
        <v>1.91E-3</v>
      </c>
      <c r="K141" s="819">
        <f t="shared" si="9"/>
        <v>2.0230000000000001E-2</v>
      </c>
      <c r="L141" s="819">
        <f t="shared" si="9"/>
        <v>1.5789999999999998E-2</v>
      </c>
      <c r="M141" s="819">
        <f t="shared" si="9"/>
        <v>1.6930000000000001E-2</v>
      </c>
      <c r="N141" s="819">
        <f t="shared" si="11"/>
        <v>0.12481999999999999</v>
      </c>
      <c r="O141" s="819">
        <f t="shared" si="11"/>
        <v>1.64E-3</v>
      </c>
      <c r="P141" s="820">
        <f t="shared" si="11"/>
        <v>0</v>
      </c>
      <c r="Q141" s="821">
        <f t="shared" si="12"/>
        <v>0.22501000000000002</v>
      </c>
      <c r="R141" s="2116"/>
      <c r="S141" s="1790"/>
      <c r="T141" s="1790" t="s">
        <v>408</v>
      </c>
      <c r="U141" s="1790">
        <v>1.4660000000000001E-3</v>
      </c>
      <c r="V141" s="1790">
        <v>0</v>
      </c>
      <c r="W141" s="1790">
        <v>0</v>
      </c>
      <c r="X141" s="1790">
        <v>0</v>
      </c>
      <c r="Y141" s="1790">
        <v>0</v>
      </c>
      <c r="Z141" s="1790">
        <v>0</v>
      </c>
      <c r="AA141" s="1790">
        <v>0</v>
      </c>
      <c r="AB141" s="1790">
        <v>0</v>
      </c>
      <c r="AC141" s="1790">
        <v>0</v>
      </c>
      <c r="AD141" s="1790">
        <v>0</v>
      </c>
      <c r="AE141" s="1790">
        <v>0</v>
      </c>
      <c r="AF141" s="1790">
        <v>0</v>
      </c>
      <c r="AG141" s="1790">
        <v>1.4660000000000001E-3</v>
      </c>
      <c r="AH141" s="2116"/>
    </row>
    <row r="142" spans="1:34" s="822" customFormat="1" ht="21" customHeight="1" x14ac:dyDescent="0.25">
      <c r="A142" s="816"/>
      <c r="B142" s="1745"/>
      <c r="C142" s="817" t="str">
        <f t="shared" si="14"/>
        <v/>
      </c>
      <c r="D142" s="818" t="str">
        <f t="shared" si="14"/>
        <v>Solar</v>
      </c>
      <c r="E142" s="819" t="str">
        <f t="shared" si="14"/>
        <v/>
      </c>
      <c r="F142" s="819" t="str">
        <f t="shared" si="13"/>
        <v/>
      </c>
      <c r="G142" s="819" t="str">
        <f t="shared" si="13"/>
        <v/>
      </c>
      <c r="H142" s="819" t="str">
        <f t="shared" si="13"/>
        <v/>
      </c>
      <c r="I142" s="819" t="str">
        <f t="shared" si="9"/>
        <v/>
      </c>
      <c r="J142" s="819" t="str">
        <f t="shared" si="9"/>
        <v/>
      </c>
      <c r="K142" s="819" t="str">
        <f t="shared" si="9"/>
        <v/>
      </c>
      <c r="L142" s="819" t="str">
        <f t="shared" si="9"/>
        <v/>
      </c>
      <c r="M142" s="819" t="str">
        <f t="shared" si="9"/>
        <v/>
      </c>
      <c r="N142" s="819" t="str">
        <f t="shared" si="11"/>
        <v/>
      </c>
      <c r="O142" s="819" t="str">
        <f t="shared" si="11"/>
        <v/>
      </c>
      <c r="P142" s="820" t="str">
        <f t="shared" si="11"/>
        <v/>
      </c>
      <c r="Q142" s="821">
        <f t="shared" si="12"/>
        <v>0</v>
      </c>
      <c r="R142" s="2116"/>
      <c r="S142" s="1790"/>
      <c r="T142" s="1790" t="s">
        <v>409</v>
      </c>
      <c r="U142" s="1790"/>
      <c r="V142" s="1790"/>
      <c r="W142" s="1790"/>
      <c r="X142" s="1790"/>
      <c r="Y142" s="1790"/>
      <c r="Z142" s="1790"/>
      <c r="AA142" s="1790"/>
      <c r="AB142" s="1790"/>
      <c r="AC142" s="1790"/>
      <c r="AD142" s="1790"/>
      <c r="AE142" s="1790"/>
      <c r="AF142" s="1790"/>
      <c r="AG142" s="1790"/>
      <c r="AH142" s="2116"/>
    </row>
    <row r="143" spans="1:34" s="822" customFormat="1" ht="21" customHeight="1" x14ac:dyDescent="0.25">
      <c r="A143" s="816"/>
      <c r="B143" s="1757"/>
      <c r="C143" s="823" t="str">
        <f t="shared" si="14"/>
        <v/>
      </c>
      <c r="D143" s="824" t="str">
        <f t="shared" si="14"/>
        <v>Eólico</v>
      </c>
      <c r="E143" s="825" t="str">
        <f t="shared" si="14"/>
        <v/>
      </c>
      <c r="F143" s="825" t="str">
        <f t="shared" si="13"/>
        <v/>
      </c>
      <c r="G143" s="825" t="str">
        <f t="shared" si="13"/>
        <v/>
      </c>
      <c r="H143" s="825" t="str">
        <f t="shared" si="13"/>
        <v/>
      </c>
      <c r="I143" s="825" t="str">
        <f t="shared" si="9"/>
        <v/>
      </c>
      <c r="J143" s="825" t="str">
        <f t="shared" si="9"/>
        <v/>
      </c>
      <c r="K143" s="825" t="str">
        <f t="shared" si="9"/>
        <v/>
      </c>
      <c r="L143" s="825" t="str">
        <f t="shared" si="9"/>
        <v/>
      </c>
      <c r="M143" s="825" t="str">
        <f t="shared" si="9"/>
        <v/>
      </c>
      <c r="N143" s="825" t="str">
        <f t="shared" si="11"/>
        <v/>
      </c>
      <c r="O143" s="825" t="str">
        <f t="shared" si="11"/>
        <v/>
      </c>
      <c r="P143" s="825" t="str">
        <f t="shared" si="11"/>
        <v/>
      </c>
      <c r="Q143" s="827">
        <f t="shared" si="12"/>
        <v>0</v>
      </c>
      <c r="R143" s="2116"/>
      <c r="S143" s="1790"/>
      <c r="T143" s="1790" t="s">
        <v>410</v>
      </c>
      <c r="U143" s="1790"/>
      <c r="V143" s="1790"/>
      <c r="W143" s="1790"/>
      <c r="X143" s="1790"/>
      <c r="Y143" s="1790"/>
      <c r="Z143" s="1790"/>
      <c r="AA143" s="1790"/>
      <c r="AB143" s="1790"/>
      <c r="AC143" s="1790"/>
      <c r="AD143" s="1790"/>
      <c r="AE143" s="1790"/>
      <c r="AF143" s="1790"/>
      <c r="AG143" s="1790"/>
      <c r="AH143" s="2116"/>
    </row>
    <row r="144" spans="1:34" s="822" customFormat="1" ht="21" customHeight="1" x14ac:dyDescent="0.25">
      <c r="A144" s="816"/>
      <c r="B144" s="1756">
        <v>36</v>
      </c>
      <c r="C144" s="828" t="str">
        <f t="shared" si="14"/>
        <v>Corporación Aceros Arequipa S.A.</v>
      </c>
      <c r="D144" s="829" t="str">
        <f t="shared" si="14"/>
        <v>Hidráulico</v>
      </c>
      <c r="E144" s="830" t="str">
        <f t="shared" si="14"/>
        <v/>
      </c>
      <c r="F144" s="830" t="str">
        <f t="shared" si="13"/>
        <v/>
      </c>
      <c r="G144" s="830" t="str">
        <f t="shared" si="13"/>
        <v/>
      </c>
      <c r="H144" s="830" t="str">
        <f t="shared" si="13"/>
        <v/>
      </c>
      <c r="I144" s="830" t="str">
        <f t="shared" si="9"/>
        <v/>
      </c>
      <c r="J144" s="830" t="str">
        <f t="shared" si="9"/>
        <v/>
      </c>
      <c r="K144" s="830" t="str">
        <f t="shared" si="9"/>
        <v/>
      </c>
      <c r="L144" s="830" t="str">
        <f t="shared" si="9"/>
        <v/>
      </c>
      <c r="M144" s="830" t="str">
        <f t="shared" si="9"/>
        <v/>
      </c>
      <c r="N144" s="830" t="str">
        <f t="shared" si="11"/>
        <v/>
      </c>
      <c r="O144" s="830" t="str">
        <f t="shared" si="11"/>
        <v/>
      </c>
      <c r="P144" s="831" t="str">
        <f t="shared" si="11"/>
        <v/>
      </c>
      <c r="Q144" s="832">
        <f t="shared" si="12"/>
        <v>0</v>
      </c>
      <c r="R144" s="2116"/>
      <c r="S144" s="1790" t="s">
        <v>272</v>
      </c>
      <c r="T144" s="1790" t="s">
        <v>407</v>
      </c>
      <c r="U144" s="1790">
        <v>7.8932099999999998</v>
      </c>
      <c r="V144" s="1790">
        <v>7.7086399999999999</v>
      </c>
      <c r="W144" s="1790">
        <v>8.1682900000000007</v>
      </c>
      <c r="X144" s="1790">
        <v>8.1086400000000012</v>
      </c>
      <c r="Y144" s="1790">
        <v>5.8720799999999995</v>
      </c>
      <c r="Z144" s="1790">
        <v>4.0840500000000004</v>
      </c>
      <c r="AA144" s="1790">
        <v>3.4500799999999998</v>
      </c>
      <c r="AB144" s="1790">
        <v>1.8684100000000001</v>
      </c>
      <c r="AC144" s="1790">
        <v>7.984999999999999E-2</v>
      </c>
      <c r="AD144" s="1790">
        <v>2.3591500000000001</v>
      </c>
      <c r="AE144" s="1790">
        <v>6.8336300000000003</v>
      </c>
      <c r="AF144" s="1790">
        <v>8.1877399999999998</v>
      </c>
      <c r="AG144" s="1790">
        <v>64.613769999999988</v>
      </c>
      <c r="AH144" s="2116"/>
    </row>
    <row r="145" spans="1:34" s="822" customFormat="1" ht="21" customHeight="1" x14ac:dyDescent="0.25">
      <c r="A145" s="816"/>
      <c r="B145" s="1745"/>
      <c r="C145" s="817" t="str">
        <f t="shared" si="14"/>
        <v/>
      </c>
      <c r="D145" s="818" t="str">
        <f t="shared" si="14"/>
        <v>Térmico</v>
      </c>
      <c r="E145" s="819">
        <f t="shared" si="14"/>
        <v>0</v>
      </c>
      <c r="F145" s="819">
        <f t="shared" si="13"/>
        <v>0</v>
      </c>
      <c r="G145" s="819">
        <f t="shared" si="13"/>
        <v>0</v>
      </c>
      <c r="H145" s="819">
        <f t="shared" si="13"/>
        <v>0</v>
      </c>
      <c r="I145" s="819">
        <f t="shared" si="9"/>
        <v>0</v>
      </c>
      <c r="J145" s="819">
        <f t="shared" si="9"/>
        <v>0</v>
      </c>
      <c r="K145" s="819">
        <f t="shared" si="9"/>
        <v>0</v>
      </c>
      <c r="L145" s="819">
        <f t="shared" si="9"/>
        <v>0</v>
      </c>
      <c r="M145" s="819">
        <f t="shared" si="9"/>
        <v>0</v>
      </c>
      <c r="N145" s="819">
        <f t="shared" si="11"/>
        <v>0</v>
      </c>
      <c r="O145" s="819">
        <f t="shared" si="11"/>
        <v>0</v>
      </c>
      <c r="P145" s="820">
        <f t="shared" si="11"/>
        <v>0</v>
      </c>
      <c r="Q145" s="821">
        <f t="shared" si="12"/>
        <v>0</v>
      </c>
      <c r="R145" s="2116"/>
      <c r="S145" s="1790"/>
      <c r="T145" s="1790" t="s">
        <v>408</v>
      </c>
      <c r="U145" s="1790">
        <v>3.771E-2</v>
      </c>
      <c r="V145" s="1790">
        <v>1.8E-3</v>
      </c>
      <c r="W145" s="1790">
        <v>9.3999999999999997E-4</v>
      </c>
      <c r="X145" s="1790">
        <v>2.9199999999999999E-3</v>
      </c>
      <c r="Y145" s="1790">
        <v>3.2000000000000003E-4</v>
      </c>
      <c r="Z145" s="1790">
        <v>1.91E-3</v>
      </c>
      <c r="AA145" s="1790">
        <v>2.0230000000000001E-2</v>
      </c>
      <c r="AB145" s="1790">
        <v>1.5789999999999998E-2</v>
      </c>
      <c r="AC145" s="1790">
        <v>1.6930000000000001E-2</v>
      </c>
      <c r="AD145" s="1790">
        <v>0.12481999999999999</v>
      </c>
      <c r="AE145" s="1790">
        <v>1.64E-3</v>
      </c>
      <c r="AF145" s="1790">
        <v>0</v>
      </c>
      <c r="AG145" s="1790">
        <v>0.22501000000000002</v>
      </c>
      <c r="AH145" s="2116"/>
    </row>
    <row r="146" spans="1:34" s="822" customFormat="1" ht="21" customHeight="1" x14ac:dyDescent="0.25">
      <c r="A146" s="816"/>
      <c r="B146" s="1745"/>
      <c r="C146" s="817" t="str">
        <f t="shared" si="14"/>
        <v/>
      </c>
      <c r="D146" s="818" t="str">
        <f t="shared" si="14"/>
        <v>Solar</v>
      </c>
      <c r="E146" s="819" t="str">
        <f t="shared" si="14"/>
        <v/>
      </c>
      <c r="F146" s="819" t="str">
        <f t="shared" si="13"/>
        <v/>
      </c>
      <c r="G146" s="819" t="str">
        <f t="shared" si="13"/>
        <v/>
      </c>
      <c r="H146" s="819" t="str">
        <f t="shared" si="13"/>
        <v/>
      </c>
      <c r="I146" s="819" t="str">
        <f t="shared" si="9"/>
        <v/>
      </c>
      <c r="J146" s="819" t="str">
        <f t="shared" si="9"/>
        <v/>
      </c>
      <c r="K146" s="819" t="str">
        <f t="shared" si="9"/>
        <v/>
      </c>
      <c r="L146" s="819" t="str">
        <f t="shared" si="9"/>
        <v/>
      </c>
      <c r="M146" s="819" t="str">
        <f t="shared" si="9"/>
        <v/>
      </c>
      <c r="N146" s="819" t="str">
        <f t="shared" si="11"/>
        <v/>
      </c>
      <c r="O146" s="819" t="str">
        <f t="shared" si="11"/>
        <v/>
      </c>
      <c r="P146" s="820" t="str">
        <f t="shared" si="11"/>
        <v/>
      </c>
      <c r="Q146" s="821">
        <f t="shared" si="12"/>
        <v>0</v>
      </c>
      <c r="R146" s="2116"/>
      <c r="S146" s="1790"/>
      <c r="T146" s="1790" t="s">
        <v>409</v>
      </c>
      <c r="U146" s="1790"/>
      <c r="V146" s="1790"/>
      <c r="W146" s="1790"/>
      <c r="X146" s="1790"/>
      <c r="Y146" s="1790"/>
      <c r="Z146" s="1790"/>
      <c r="AA146" s="1790"/>
      <c r="AB146" s="1790"/>
      <c r="AC146" s="1790"/>
      <c r="AD146" s="1790"/>
      <c r="AE146" s="1790"/>
      <c r="AF146" s="1790"/>
      <c r="AG146" s="1790"/>
      <c r="AH146" s="2116"/>
    </row>
    <row r="147" spans="1:34" s="822" customFormat="1" ht="21" customHeight="1" x14ac:dyDescent="0.25">
      <c r="A147" s="816"/>
      <c r="B147" s="1757"/>
      <c r="C147" s="823" t="str">
        <f t="shared" si="14"/>
        <v/>
      </c>
      <c r="D147" s="824" t="str">
        <f t="shared" si="14"/>
        <v>Eólico</v>
      </c>
      <c r="E147" s="825" t="str">
        <f t="shared" si="14"/>
        <v/>
      </c>
      <c r="F147" s="825" t="str">
        <f t="shared" si="13"/>
        <v/>
      </c>
      <c r="G147" s="825" t="str">
        <f t="shared" si="13"/>
        <v/>
      </c>
      <c r="H147" s="825" t="str">
        <f t="shared" si="13"/>
        <v/>
      </c>
      <c r="I147" s="825" t="str">
        <f t="shared" si="9"/>
        <v/>
      </c>
      <c r="J147" s="825" t="str">
        <f t="shared" si="9"/>
        <v/>
      </c>
      <c r="K147" s="825" t="str">
        <f t="shared" si="9"/>
        <v/>
      </c>
      <c r="L147" s="825" t="str">
        <f t="shared" si="9"/>
        <v/>
      </c>
      <c r="M147" s="825" t="str">
        <f t="shared" si="9"/>
        <v/>
      </c>
      <c r="N147" s="825" t="str">
        <f t="shared" si="11"/>
        <v/>
      </c>
      <c r="O147" s="825" t="str">
        <f t="shared" si="11"/>
        <v/>
      </c>
      <c r="P147" s="826" t="str">
        <f t="shared" si="11"/>
        <v/>
      </c>
      <c r="Q147" s="827">
        <f t="shared" si="12"/>
        <v>0</v>
      </c>
      <c r="R147" s="2116"/>
      <c r="S147" s="1790"/>
      <c r="T147" s="1790" t="s">
        <v>410</v>
      </c>
      <c r="U147" s="1790"/>
      <c r="V147" s="1790"/>
      <c r="W147" s="1790"/>
      <c r="X147" s="1790"/>
      <c r="Y147" s="1790"/>
      <c r="Z147" s="1790"/>
      <c r="AA147" s="1790"/>
      <c r="AB147" s="1790"/>
      <c r="AC147" s="1790"/>
      <c r="AD147" s="1790"/>
      <c r="AE147" s="1790"/>
      <c r="AF147" s="1790"/>
      <c r="AG147" s="1790"/>
      <c r="AH147" s="2116"/>
    </row>
    <row r="148" spans="1:34" s="822" customFormat="1" ht="21" customHeight="1" x14ac:dyDescent="0.25">
      <c r="A148" s="816"/>
      <c r="B148" s="1756">
        <v>37</v>
      </c>
      <c r="C148" s="828" t="str">
        <f t="shared" si="14"/>
        <v>Corporación Pesquera Inca S.A.C.</v>
      </c>
      <c r="D148" s="829" t="str">
        <f t="shared" si="14"/>
        <v>Hidráulico</v>
      </c>
      <c r="E148" s="830" t="str">
        <f t="shared" si="14"/>
        <v/>
      </c>
      <c r="F148" s="830" t="str">
        <f t="shared" si="13"/>
        <v/>
      </c>
      <c r="G148" s="830" t="str">
        <f t="shared" si="13"/>
        <v/>
      </c>
      <c r="H148" s="830" t="str">
        <f t="shared" si="13"/>
        <v/>
      </c>
      <c r="I148" s="830" t="str">
        <f t="shared" si="9"/>
        <v/>
      </c>
      <c r="J148" s="830" t="str">
        <f t="shared" si="9"/>
        <v/>
      </c>
      <c r="K148" s="830" t="str">
        <f t="shared" si="9"/>
        <v/>
      </c>
      <c r="L148" s="830" t="str">
        <f t="shared" si="9"/>
        <v/>
      </c>
      <c r="M148" s="830" t="str">
        <f t="shared" si="9"/>
        <v/>
      </c>
      <c r="N148" s="830" t="str">
        <f t="shared" si="11"/>
        <v/>
      </c>
      <c r="O148" s="830" t="str">
        <f t="shared" si="11"/>
        <v/>
      </c>
      <c r="P148" s="831" t="str">
        <f t="shared" si="11"/>
        <v/>
      </c>
      <c r="Q148" s="832">
        <f t="shared" si="12"/>
        <v>0</v>
      </c>
      <c r="R148" s="2116"/>
      <c r="S148" s="1790" t="s">
        <v>274</v>
      </c>
      <c r="T148" s="1790" t="s">
        <v>407</v>
      </c>
      <c r="U148" s="1790"/>
      <c r="V148" s="1790"/>
      <c r="W148" s="1790"/>
      <c r="X148" s="1790"/>
      <c r="Y148" s="1790"/>
      <c r="Z148" s="1790"/>
      <c r="AA148" s="1790"/>
      <c r="AB148" s="1790"/>
      <c r="AC148" s="1790"/>
      <c r="AD148" s="1790"/>
      <c r="AE148" s="1790"/>
      <c r="AF148" s="1790"/>
      <c r="AG148" s="1790"/>
      <c r="AH148" s="2116"/>
    </row>
    <row r="149" spans="1:34" s="822" customFormat="1" ht="21" customHeight="1" x14ac:dyDescent="0.25">
      <c r="A149" s="816"/>
      <c r="B149" s="1745"/>
      <c r="C149" s="817" t="str">
        <f t="shared" si="14"/>
        <v/>
      </c>
      <c r="D149" s="818" t="str">
        <f t="shared" si="14"/>
        <v>Térmico</v>
      </c>
      <c r="E149" s="819">
        <f t="shared" si="14"/>
        <v>0</v>
      </c>
      <c r="F149" s="819">
        <f t="shared" si="13"/>
        <v>0</v>
      </c>
      <c r="G149" s="819">
        <f t="shared" si="13"/>
        <v>0</v>
      </c>
      <c r="H149" s="819">
        <f t="shared" si="13"/>
        <v>0.11117</v>
      </c>
      <c r="I149" s="819">
        <f t="shared" si="9"/>
        <v>0.22500000000000001</v>
      </c>
      <c r="J149" s="819">
        <f t="shared" si="9"/>
        <v>0</v>
      </c>
      <c r="K149" s="819">
        <f t="shared" si="9"/>
        <v>0</v>
      </c>
      <c r="L149" s="819">
        <f t="shared" si="9"/>
        <v>0</v>
      </c>
      <c r="M149" s="819">
        <f t="shared" si="9"/>
        <v>0</v>
      </c>
      <c r="N149" s="819">
        <f t="shared" si="11"/>
        <v>0</v>
      </c>
      <c r="O149" s="819">
        <f t="shared" si="11"/>
        <v>0.317</v>
      </c>
      <c r="P149" s="820">
        <f t="shared" si="11"/>
        <v>0.14199999999999999</v>
      </c>
      <c r="Q149" s="821">
        <f t="shared" si="12"/>
        <v>0.79517000000000004</v>
      </c>
      <c r="R149" s="2116"/>
      <c r="S149" s="1790"/>
      <c r="T149" s="1790" t="s">
        <v>408</v>
      </c>
      <c r="U149" s="1790">
        <v>0</v>
      </c>
      <c r="V149" s="1790">
        <v>0</v>
      </c>
      <c r="W149" s="1790">
        <v>0</v>
      </c>
      <c r="X149" s="1790">
        <v>0</v>
      </c>
      <c r="Y149" s="1790">
        <v>0</v>
      </c>
      <c r="Z149" s="1790">
        <v>0</v>
      </c>
      <c r="AA149" s="1790">
        <v>0</v>
      </c>
      <c r="AB149" s="1790">
        <v>0</v>
      </c>
      <c r="AC149" s="1790">
        <v>0</v>
      </c>
      <c r="AD149" s="1790">
        <v>0</v>
      </c>
      <c r="AE149" s="1790">
        <v>0</v>
      </c>
      <c r="AF149" s="1790">
        <v>0</v>
      </c>
      <c r="AG149" s="1790">
        <v>0</v>
      </c>
      <c r="AH149" s="2116"/>
    </row>
    <row r="150" spans="1:34" s="822" customFormat="1" ht="21" customHeight="1" x14ac:dyDescent="0.25">
      <c r="A150" s="816"/>
      <c r="B150" s="1745"/>
      <c r="C150" s="817" t="str">
        <f t="shared" si="14"/>
        <v/>
      </c>
      <c r="D150" s="818" t="str">
        <f t="shared" si="14"/>
        <v>Solar</v>
      </c>
      <c r="E150" s="819" t="str">
        <f t="shared" si="14"/>
        <v/>
      </c>
      <c r="F150" s="819" t="str">
        <f t="shared" si="13"/>
        <v/>
      </c>
      <c r="G150" s="819" t="str">
        <f t="shared" si="13"/>
        <v/>
      </c>
      <c r="H150" s="819" t="str">
        <f t="shared" si="13"/>
        <v/>
      </c>
      <c r="I150" s="819" t="str">
        <f t="shared" si="9"/>
        <v/>
      </c>
      <c r="J150" s="819" t="str">
        <f t="shared" si="9"/>
        <v/>
      </c>
      <c r="K150" s="819" t="str">
        <f t="shared" si="9"/>
        <v/>
      </c>
      <c r="L150" s="819" t="str">
        <f t="shared" si="9"/>
        <v/>
      </c>
      <c r="M150" s="819" t="str">
        <f t="shared" si="9"/>
        <v/>
      </c>
      <c r="N150" s="819" t="str">
        <f t="shared" si="11"/>
        <v/>
      </c>
      <c r="O150" s="819" t="str">
        <f t="shared" si="11"/>
        <v/>
      </c>
      <c r="P150" s="820" t="str">
        <f t="shared" si="11"/>
        <v/>
      </c>
      <c r="Q150" s="821">
        <f t="shared" si="12"/>
        <v>0</v>
      </c>
      <c r="R150" s="2116"/>
      <c r="S150" s="1790"/>
      <c r="T150" s="1790" t="s">
        <v>409</v>
      </c>
      <c r="U150" s="1790"/>
      <c r="V150" s="1790"/>
      <c r="W150" s="1790"/>
      <c r="X150" s="1790"/>
      <c r="Y150" s="1790"/>
      <c r="Z150" s="1790"/>
      <c r="AA150" s="1790"/>
      <c r="AB150" s="1790"/>
      <c r="AC150" s="1790"/>
      <c r="AD150" s="1790"/>
      <c r="AE150" s="1790"/>
      <c r="AF150" s="1790"/>
      <c r="AG150" s="1790"/>
      <c r="AH150" s="2116"/>
    </row>
    <row r="151" spans="1:34" s="822" customFormat="1" ht="21" customHeight="1" x14ac:dyDescent="0.25">
      <c r="A151" s="816"/>
      <c r="B151" s="1757"/>
      <c r="C151" s="823" t="str">
        <f t="shared" si="14"/>
        <v/>
      </c>
      <c r="D151" s="824" t="str">
        <f t="shared" si="14"/>
        <v>Eólico</v>
      </c>
      <c r="E151" s="825" t="str">
        <f t="shared" si="14"/>
        <v/>
      </c>
      <c r="F151" s="825" t="str">
        <f t="shared" si="13"/>
        <v/>
      </c>
      <c r="G151" s="825" t="str">
        <f t="shared" si="13"/>
        <v/>
      </c>
      <c r="H151" s="825" t="str">
        <f t="shared" si="13"/>
        <v/>
      </c>
      <c r="I151" s="825" t="str">
        <f t="shared" si="9"/>
        <v/>
      </c>
      <c r="J151" s="825" t="str">
        <f t="shared" si="9"/>
        <v/>
      </c>
      <c r="K151" s="825" t="str">
        <f t="shared" si="9"/>
        <v/>
      </c>
      <c r="L151" s="825" t="str">
        <f t="shared" si="9"/>
        <v/>
      </c>
      <c r="M151" s="825" t="str">
        <f t="shared" si="9"/>
        <v/>
      </c>
      <c r="N151" s="825" t="str">
        <f t="shared" si="11"/>
        <v/>
      </c>
      <c r="O151" s="825" t="str">
        <f t="shared" si="11"/>
        <v/>
      </c>
      <c r="P151" s="826" t="str">
        <f t="shared" si="11"/>
        <v/>
      </c>
      <c r="Q151" s="827">
        <f t="shared" si="12"/>
        <v>0</v>
      </c>
      <c r="R151" s="2116"/>
      <c r="S151" s="1790"/>
      <c r="T151" s="1790" t="s">
        <v>410</v>
      </c>
      <c r="U151" s="1790"/>
      <c r="V151" s="1790"/>
      <c r="W151" s="1790"/>
      <c r="X151" s="1790"/>
      <c r="Y151" s="1790"/>
      <c r="Z151" s="1790"/>
      <c r="AA151" s="1790"/>
      <c r="AB151" s="1790"/>
      <c r="AC151" s="1790"/>
      <c r="AD151" s="1790"/>
      <c r="AE151" s="1790"/>
      <c r="AF151" s="1790"/>
      <c r="AG151" s="1790"/>
      <c r="AH151" s="2116"/>
    </row>
    <row r="152" spans="1:34" s="822" customFormat="1" ht="21" customHeight="1" x14ac:dyDescent="0.25">
      <c r="A152" s="816"/>
      <c r="B152" s="1756">
        <v>38</v>
      </c>
      <c r="C152" s="828" t="str">
        <f t="shared" si="14"/>
        <v>Empresa Agroindustrial Pomalca S.A.A.</v>
      </c>
      <c r="D152" s="829" t="str">
        <f t="shared" si="14"/>
        <v>Hidráulico</v>
      </c>
      <c r="E152" s="830" t="str">
        <f t="shared" si="14"/>
        <v/>
      </c>
      <c r="F152" s="830" t="str">
        <f t="shared" si="13"/>
        <v/>
      </c>
      <c r="G152" s="830" t="str">
        <f t="shared" si="13"/>
        <v/>
      </c>
      <c r="H152" s="830" t="str">
        <f t="shared" si="13"/>
        <v/>
      </c>
      <c r="I152" s="830" t="str">
        <f t="shared" si="9"/>
        <v/>
      </c>
      <c r="J152" s="830" t="str">
        <f t="shared" si="9"/>
        <v/>
      </c>
      <c r="K152" s="830" t="str">
        <f t="shared" si="9"/>
        <v/>
      </c>
      <c r="L152" s="830" t="str">
        <f t="shared" si="9"/>
        <v/>
      </c>
      <c r="M152" s="830" t="str">
        <f t="shared" si="9"/>
        <v/>
      </c>
      <c r="N152" s="830" t="str">
        <f t="shared" si="11"/>
        <v/>
      </c>
      <c r="O152" s="830" t="str">
        <f t="shared" si="11"/>
        <v/>
      </c>
      <c r="P152" s="831" t="str">
        <f t="shared" si="11"/>
        <v/>
      </c>
      <c r="Q152" s="832">
        <f t="shared" si="12"/>
        <v>0</v>
      </c>
      <c r="R152" s="2116"/>
      <c r="S152" s="1790" t="s">
        <v>276</v>
      </c>
      <c r="T152" s="1790" t="s">
        <v>407</v>
      </c>
      <c r="U152" s="1790"/>
      <c r="V152" s="1790"/>
      <c r="W152" s="1790"/>
      <c r="X152" s="1790"/>
      <c r="Y152" s="1790"/>
      <c r="Z152" s="1790"/>
      <c r="AA152" s="1790"/>
      <c r="AB152" s="1790"/>
      <c r="AC152" s="1790"/>
      <c r="AD152" s="1790"/>
      <c r="AE152" s="1790"/>
      <c r="AF152" s="1790"/>
      <c r="AG152" s="1790"/>
      <c r="AH152" s="2116"/>
    </row>
    <row r="153" spans="1:34" s="822" customFormat="1" ht="21" customHeight="1" x14ac:dyDescent="0.25">
      <c r="A153" s="816"/>
      <c r="B153" s="1745"/>
      <c r="C153" s="817" t="str">
        <f t="shared" si="14"/>
        <v/>
      </c>
      <c r="D153" s="818" t="str">
        <f t="shared" si="14"/>
        <v>Térmico</v>
      </c>
      <c r="E153" s="819">
        <f t="shared" si="14"/>
        <v>2.271325</v>
      </c>
      <c r="F153" s="819">
        <f t="shared" si="13"/>
        <v>2.2853059999999998</v>
      </c>
      <c r="G153" s="819">
        <f t="shared" si="13"/>
        <v>2.5007290000000002</v>
      </c>
      <c r="H153" s="819">
        <f t="shared" si="13"/>
        <v>2.4470959999999997</v>
      </c>
      <c r="I153" s="819">
        <f t="shared" si="9"/>
        <v>2.62602</v>
      </c>
      <c r="J153" s="819">
        <f t="shared" si="9"/>
        <v>0.54324000000000006</v>
      </c>
      <c r="K153" s="819">
        <f t="shared" si="9"/>
        <v>0.97377899999999995</v>
      </c>
      <c r="L153" s="819">
        <f t="shared" si="9"/>
        <v>2.82911</v>
      </c>
      <c r="M153" s="819">
        <f t="shared" si="9"/>
        <v>2.6374969999999998</v>
      </c>
      <c r="N153" s="819">
        <f t="shared" si="11"/>
        <v>2.6246640000000001</v>
      </c>
      <c r="O153" s="819">
        <f t="shared" si="11"/>
        <v>2.4003899999999998</v>
      </c>
      <c r="P153" s="820">
        <f t="shared" si="11"/>
        <v>2.9944999999999999</v>
      </c>
      <c r="Q153" s="821">
        <f t="shared" si="12"/>
        <v>27.133655999999998</v>
      </c>
      <c r="R153" s="2116"/>
      <c r="S153" s="1790"/>
      <c r="T153" s="1790" t="s">
        <v>408</v>
      </c>
      <c r="U153" s="1790">
        <v>0</v>
      </c>
      <c r="V153" s="1790">
        <v>0</v>
      </c>
      <c r="W153" s="1790">
        <v>0</v>
      </c>
      <c r="X153" s="1790">
        <v>0.11117</v>
      </c>
      <c r="Y153" s="1790">
        <v>0.22500000000000001</v>
      </c>
      <c r="Z153" s="1790">
        <v>0</v>
      </c>
      <c r="AA153" s="1790">
        <v>0</v>
      </c>
      <c r="AB153" s="1790">
        <v>0</v>
      </c>
      <c r="AC153" s="1790">
        <v>0</v>
      </c>
      <c r="AD153" s="1790">
        <v>0</v>
      </c>
      <c r="AE153" s="1790">
        <v>0.317</v>
      </c>
      <c r="AF153" s="1790">
        <v>0.14199999999999999</v>
      </c>
      <c r="AG153" s="1790">
        <v>0.79517000000000004</v>
      </c>
      <c r="AH153" s="2116"/>
    </row>
    <row r="154" spans="1:34" s="822" customFormat="1" ht="21" customHeight="1" x14ac:dyDescent="0.25">
      <c r="A154" s="816"/>
      <c r="B154" s="1745"/>
      <c r="C154" s="817" t="str">
        <f t="shared" si="14"/>
        <v/>
      </c>
      <c r="D154" s="818" t="str">
        <f t="shared" si="14"/>
        <v>Solar</v>
      </c>
      <c r="E154" s="819" t="str">
        <f t="shared" si="14"/>
        <v/>
      </c>
      <c r="F154" s="819" t="str">
        <f t="shared" si="13"/>
        <v/>
      </c>
      <c r="G154" s="819" t="str">
        <f t="shared" si="13"/>
        <v/>
      </c>
      <c r="H154" s="819" t="str">
        <f t="shared" si="13"/>
        <v/>
      </c>
      <c r="I154" s="819" t="str">
        <f t="shared" si="9"/>
        <v/>
      </c>
      <c r="J154" s="819" t="str">
        <f t="shared" si="9"/>
        <v/>
      </c>
      <c r="K154" s="819" t="str">
        <f t="shared" si="9"/>
        <v/>
      </c>
      <c r="L154" s="819" t="str">
        <f t="shared" si="9"/>
        <v/>
      </c>
      <c r="M154" s="819" t="str">
        <f t="shared" si="9"/>
        <v/>
      </c>
      <c r="N154" s="819" t="str">
        <f t="shared" si="11"/>
        <v/>
      </c>
      <c r="O154" s="819" t="str">
        <f t="shared" si="11"/>
        <v/>
      </c>
      <c r="P154" s="820" t="str">
        <f t="shared" si="11"/>
        <v/>
      </c>
      <c r="Q154" s="821">
        <f t="shared" si="12"/>
        <v>0</v>
      </c>
      <c r="R154" s="2116"/>
      <c r="S154" s="1790"/>
      <c r="T154" s="1790" t="s">
        <v>409</v>
      </c>
      <c r="U154" s="1790"/>
      <c r="V154" s="1790"/>
      <c r="W154" s="1790"/>
      <c r="X154" s="1790"/>
      <c r="Y154" s="1790"/>
      <c r="Z154" s="1790"/>
      <c r="AA154" s="1790"/>
      <c r="AB154" s="1790"/>
      <c r="AC154" s="1790"/>
      <c r="AD154" s="1790"/>
      <c r="AE154" s="1790"/>
      <c r="AF154" s="1790"/>
      <c r="AG154" s="1790"/>
      <c r="AH154" s="2116"/>
    </row>
    <row r="155" spans="1:34" s="822" customFormat="1" ht="21" customHeight="1" x14ac:dyDescent="0.25">
      <c r="A155" s="816"/>
      <c r="B155" s="1757"/>
      <c r="C155" s="823" t="str">
        <f t="shared" si="14"/>
        <v/>
      </c>
      <c r="D155" s="824" t="str">
        <f t="shared" si="14"/>
        <v>Eólico</v>
      </c>
      <c r="E155" s="825" t="str">
        <f t="shared" si="14"/>
        <v/>
      </c>
      <c r="F155" s="825" t="str">
        <f t="shared" si="13"/>
        <v/>
      </c>
      <c r="G155" s="825" t="str">
        <f t="shared" si="13"/>
        <v/>
      </c>
      <c r="H155" s="825" t="str">
        <f t="shared" si="13"/>
        <v/>
      </c>
      <c r="I155" s="825" t="str">
        <f t="shared" si="9"/>
        <v/>
      </c>
      <c r="J155" s="825" t="str">
        <f t="shared" si="9"/>
        <v/>
      </c>
      <c r="K155" s="825" t="str">
        <f t="shared" si="9"/>
        <v/>
      </c>
      <c r="L155" s="825" t="str">
        <f t="shared" si="9"/>
        <v/>
      </c>
      <c r="M155" s="825" t="str">
        <f t="shared" si="9"/>
        <v/>
      </c>
      <c r="N155" s="825" t="str">
        <f t="shared" si="11"/>
        <v/>
      </c>
      <c r="O155" s="825" t="str">
        <f t="shared" si="11"/>
        <v/>
      </c>
      <c r="P155" s="826" t="str">
        <f t="shared" si="11"/>
        <v/>
      </c>
      <c r="Q155" s="827">
        <f t="shared" si="12"/>
        <v>0</v>
      </c>
      <c r="R155" s="2116"/>
      <c r="S155" s="1790"/>
      <c r="T155" s="1790" t="s">
        <v>410</v>
      </c>
      <c r="U155" s="1790"/>
      <c r="V155" s="1790"/>
      <c r="W155" s="1790"/>
      <c r="X155" s="1790"/>
      <c r="Y155" s="1790"/>
      <c r="Z155" s="1790"/>
      <c r="AA155" s="1790"/>
      <c r="AB155" s="1790"/>
      <c r="AC155" s="1790"/>
      <c r="AD155" s="1790"/>
      <c r="AE155" s="1790"/>
      <c r="AF155" s="1790"/>
      <c r="AG155" s="1790"/>
      <c r="AH155" s="2116"/>
    </row>
    <row r="156" spans="1:34" s="822" customFormat="1" ht="21" customHeight="1" x14ac:dyDescent="0.25">
      <c r="A156" s="816"/>
      <c r="B156" s="1756">
        <v>39</v>
      </c>
      <c r="C156" s="828" t="str">
        <f t="shared" si="14"/>
        <v>Empresa Explotadora de Vinchos Ltda S.A.C.</v>
      </c>
      <c r="D156" s="829" t="str">
        <f t="shared" si="14"/>
        <v>Hidráulico</v>
      </c>
      <c r="E156" s="819" t="str">
        <f t="shared" si="14"/>
        <v/>
      </c>
      <c r="F156" s="819" t="str">
        <f t="shared" si="13"/>
        <v/>
      </c>
      <c r="G156" s="819" t="str">
        <f t="shared" si="13"/>
        <v/>
      </c>
      <c r="H156" s="819" t="str">
        <f t="shared" si="13"/>
        <v/>
      </c>
      <c r="I156" s="819" t="str">
        <f t="shared" si="9"/>
        <v/>
      </c>
      <c r="J156" s="819" t="str">
        <f t="shared" si="9"/>
        <v/>
      </c>
      <c r="K156" s="819" t="str">
        <f t="shared" si="9"/>
        <v/>
      </c>
      <c r="L156" s="819" t="str">
        <f t="shared" si="9"/>
        <v/>
      </c>
      <c r="M156" s="819" t="str">
        <f t="shared" si="9"/>
        <v/>
      </c>
      <c r="N156" s="819" t="str">
        <f t="shared" si="11"/>
        <v/>
      </c>
      <c r="O156" s="819" t="str">
        <f t="shared" si="11"/>
        <v/>
      </c>
      <c r="P156" s="820" t="str">
        <f t="shared" si="11"/>
        <v/>
      </c>
      <c r="Q156" s="821">
        <f t="shared" si="12"/>
        <v>0</v>
      </c>
      <c r="R156" s="2116"/>
      <c r="S156" s="1790" t="s">
        <v>278</v>
      </c>
      <c r="T156" s="1790" t="s">
        <v>407</v>
      </c>
      <c r="U156" s="1790"/>
      <c r="V156" s="1790"/>
      <c r="W156" s="1790"/>
      <c r="X156" s="1790"/>
      <c r="Y156" s="1790"/>
      <c r="Z156" s="1790"/>
      <c r="AA156" s="1790"/>
      <c r="AB156" s="1790"/>
      <c r="AC156" s="1790"/>
      <c r="AD156" s="1790"/>
      <c r="AE156" s="1790"/>
      <c r="AF156" s="1790"/>
      <c r="AG156" s="1790"/>
      <c r="AH156" s="2116"/>
    </row>
    <row r="157" spans="1:34" s="822" customFormat="1" ht="21" customHeight="1" x14ac:dyDescent="0.25">
      <c r="A157" s="816"/>
      <c r="B157" s="1745"/>
      <c r="C157" s="817" t="str">
        <f t="shared" si="14"/>
        <v/>
      </c>
      <c r="D157" s="818" t="str">
        <f t="shared" si="14"/>
        <v>Térmico</v>
      </c>
      <c r="E157" s="819">
        <f t="shared" si="14"/>
        <v>0</v>
      </c>
      <c r="F157" s="819">
        <f t="shared" si="13"/>
        <v>0</v>
      </c>
      <c r="G157" s="819">
        <f t="shared" si="13"/>
        <v>0</v>
      </c>
      <c r="H157" s="819">
        <f t="shared" si="13"/>
        <v>0</v>
      </c>
      <c r="I157" s="819">
        <f t="shared" si="9"/>
        <v>0</v>
      </c>
      <c r="J157" s="819">
        <f t="shared" si="9"/>
        <v>0</v>
      </c>
      <c r="K157" s="819">
        <f t="shared" si="9"/>
        <v>0</v>
      </c>
      <c r="L157" s="819">
        <f t="shared" si="9"/>
        <v>0</v>
      </c>
      <c r="M157" s="819">
        <f t="shared" si="9"/>
        <v>0</v>
      </c>
      <c r="N157" s="819">
        <f t="shared" si="11"/>
        <v>0</v>
      </c>
      <c r="O157" s="819">
        <f t="shared" si="11"/>
        <v>0</v>
      </c>
      <c r="P157" s="820">
        <f t="shared" si="11"/>
        <v>0</v>
      </c>
      <c r="Q157" s="821">
        <f t="shared" si="12"/>
        <v>0</v>
      </c>
      <c r="R157" s="2116"/>
      <c r="S157" s="1790"/>
      <c r="T157" s="1790" t="s">
        <v>408</v>
      </c>
      <c r="U157" s="1790">
        <v>2.271325</v>
      </c>
      <c r="V157" s="1790">
        <v>2.2853059999999998</v>
      </c>
      <c r="W157" s="1790">
        <v>2.5007290000000002</v>
      </c>
      <c r="X157" s="1790">
        <v>2.4470959999999997</v>
      </c>
      <c r="Y157" s="1790">
        <v>2.62602</v>
      </c>
      <c r="Z157" s="1790">
        <v>0.54324000000000006</v>
      </c>
      <c r="AA157" s="1790">
        <v>0.97377899999999995</v>
      </c>
      <c r="AB157" s="1790">
        <v>2.82911</v>
      </c>
      <c r="AC157" s="1790">
        <v>2.6374969999999998</v>
      </c>
      <c r="AD157" s="1790">
        <v>2.6246640000000001</v>
      </c>
      <c r="AE157" s="1790">
        <v>2.4003899999999998</v>
      </c>
      <c r="AF157" s="1790">
        <v>2.9944999999999999</v>
      </c>
      <c r="AG157" s="1790">
        <v>27.133655999999998</v>
      </c>
      <c r="AH157" s="2116"/>
    </row>
    <row r="158" spans="1:34" s="822" customFormat="1" ht="21" customHeight="1" x14ac:dyDescent="0.25">
      <c r="A158" s="816"/>
      <c r="B158" s="1745"/>
      <c r="C158" s="817" t="str">
        <f t="shared" si="14"/>
        <v/>
      </c>
      <c r="D158" s="818" t="str">
        <f t="shared" si="14"/>
        <v>Solar</v>
      </c>
      <c r="E158" s="819" t="str">
        <f t="shared" si="14"/>
        <v/>
      </c>
      <c r="F158" s="819" t="str">
        <f t="shared" si="13"/>
        <v/>
      </c>
      <c r="G158" s="819" t="str">
        <f t="shared" si="13"/>
        <v/>
      </c>
      <c r="H158" s="819" t="str">
        <f t="shared" si="13"/>
        <v/>
      </c>
      <c r="I158" s="819" t="str">
        <f t="shared" si="9"/>
        <v/>
      </c>
      <c r="J158" s="819" t="str">
        <f t="shared" si="9"/>
        <v/>
      </c>
      <c r="K158" s="819" t="str">
        <f t="shared" si="9"/>
        <v/>
      </c>
      <c r="L158" s="819" t="str">
        <f t="shared" si="9"/>
        <v/>
      </c>
      <c r="M158" s="819" t="str">
        <f t="shared" si="9"/>
        <v/>
      </c>
      <c r="N158" s="819" t="str">
        <f t="shared" si="11"/>
        <v/>
      </c>
      <c r="O158" s="819" t="str">
        <f t="shared" si="11"/>
        <v/>
      </c>
      <c r="P158" s="820" t="str">
        <f t="shared" si="11"/>
        <v/>
      </c>
      <c r="Q158" s="821">
        <f t="shared" si="12"/>
        <v>0</v>
      </c>
      <c r="R158" s="2116"/>
      <c r="S158" s="1790"/>
      <c r="T158" s="1790" t="s">
        <v>409</v>
      </c>
      <c r="U158" s="1790"/>
      <c r="V158" s="1790"/>
      <c r="W158" s="1790"/>
      <c r="X158" s="1790"/>
      <c r="Y158" s="1790"/>
      <c r="Z158" s="1790"/>
      <c r="AA158" s="1790"/>
      <c r="AB158" s="1790"/>
      <c r="AC158" s="1790"/>
      <c r="AD158" s="1790"/>
      <c r="AE158" s="1790"/>
      <c r="AF158" s="1790"/>
      <c r="AG158" s="1790"/>
      <c r="AH158" s="2116"/>
    </row>
    <row r="159" spans="1:34" s="822" customFormat="1" ht="21" customHeight="1" x14ac:dyDescent="0.25">
      <c r="A159" s="816"/>
      <c r="B159" s="1757"/>
      <c r="C159" s="823" t="str">
        <f t="shared" si="14"/>
        <v/>
      </c>
      <c r="D159" s="824" t="str">
        <f t="shared" si="14"/>
        <v>Eólico</v>
      </c>
      <c r="E159" s="819" t="str">
        <f t="shared" si="14"/>
        <v/>
      </c>
      <c r="F159" s="819" t="str">
        <f t="shared" si="13"/>
        <v/>
      </c>
      <c r="G159" s="819" t="str">
        <f t="shared" si="13"/>
        <v/>
      </c>
      <c r="H159" s="819" t="str">
        <f t="shared" si="13"/>
        <v/>
      </c>
      <c r="I159" s="819" t="str">
        <f t="shared" si="13"/>
        <v/>
      </c>
      <c r="J159" s="819" t="str">
        <f t="shared" si="13"/>
        <v/>
      </c>
      <c r="K159" s="819" t="str">
        <f t="shared" si="13"/>
        <v/>
      </c>
      <c r="L159" s="819" t="str">
        <f t="shared" si="13"/>
        <v/>
      </c>
      <c r="M159" s="819" t="str">
        <f t="shared" si="13"/>
        <v/>
      </c>
      <c r="N159" s="819" t="str">
        <f t="shared" si="11"/>
        <v/>
      </c>
      <c r="O159" s="819" t="str">
        <f t="shared" si="11"/>
        <v/>
      </c>
      <c r="P159" s="820" t="str">
        <f t="shared" si="11"/>
        <v/>
      </c>
      <c r="Q159" s="821">
        <f t="shared" si="12"/>
        <v>0</v>
      </c>
      <c r="R159" s="2116"/>
      <c r="S159" s="1790"/>
      <c r="T159" s="1790" t="s">
        <v>410</v>
      </c>
      <c r="U159" s="1790"/>
      <c r="V159" s="1790"/>
      <c r="W159" s="1790"/>
      <c r="X159" s="1790"/>
      <c r="Y159" s="1790"/>
      <c r="Z159" s="1790"/>
      <c r="AA159" s="1790"/>
      <c r="AB159" s="1790"/>
      <c r="AC159" s="1790"/>
      <c r="AD159" s="1790"/>
      <c r="AE159" s="1790"/>
      <c r="AF159" s="1790"/>
      <c r="AG159" s="1790"/>
      <c r="AH159" s="2116"/>
    </row>
    <row r="160" spans="1:34" s="822" customFormat="1" ht="21" customHeight="1" x14ac:dyDescent="0.25">
      <c r="A160" s="816"/>
      <c r="B160" s="1756">
        <v>40</v>
      </c>
      <c r="C160" s="828" t="str">
        <f t="shared" si="14"/>
        <v>Empresa Minera los Quenuales S.A.</v>
      </c>
      <c r="D160" s="829" t="str">
        <f t="shared" si="14"/>
        <v>Hidráulico</v>
      </c>
      <c r="E160" s="830" t="str">
        <f t="shared" si="14"/>
        <v/>
      </c>
      <c r="F160" s="830" t="str">
        <f t="shared" si="13"/>
        <v/>
      </c>
      <c r="G160" s="830" t="str">
        <f t="shared" si="13"/>
        <v/>
      </c>
      <c r="H160" s="830">
        <f t="shared" si="13"/>
        <v>0</v>
      </c>
      <c r="I160" s="830">
        <f t="shared" si="13"/>
        <v>0</v>
      </c>
      <c r="J160" s="830">
        <f t="shared" si="13"/>
        <v>0</v>
      </c>
      <c r="K160" s="830">
        <f t="shared" si="13"/>
        <v>0.50302499999999994</v>
      </c>
      <c r="L160" s="830">
        <f t="shared" si="13"/>
        <v>0.51008100000000001</v>
      </c>
      <c r="M160" s="830">
        <f t="shared" si="13"/>
        <v>0.51</v>
      </c>
      <c r="N160" s="830">
        <f t="shared" si="11"/>
        <v>0.51</v>
      </c>
      <c r="O160" s="830">
        <f t="shared" si="11"/>
        <v>0.51008100000000001</v>
      </c>
      <c r="P160" s="831">
        <f t="shared" si="11"/>
        <v>0.64400000000000002</v>
      </c>
      <c r="Q160" s="832">
        <f t="shared" si="12"/>
        <v>3.1871870000000002</v>
      </c>
      <c r="R160" s="2116"/>
      <c r="S160" s="1790" t="s">
        <v>280</v>
      </c>
      <c r="T160" s="1790" t="s">
        <v>407</v>
      </c>
      <c r="U160" s="1790"/>
      <c r="V160" s="1790"/>
      <c r="W160" s="1790"/>
      <c r="X160" s="1790"/>
      <c r="Y160" s="1790"/>
      <c r="Z160" s="1790"/>
      <c r="AA160" s="1790"/>
      <c r="AB160" s="1790"/>
      <c r="AC160" s="1790"/>
      <c r="AD160" s="1790"/>
      <c r="AE160" s="1790"/>
      <c r="AF160" s="1790"/>
      <c r="AG160" s="1790"/>
      <c r="AH160" s="2116"/>
    </row>
    <row r="161" spans="1:34" s="822" customFormat="1" ht="21" customHeight="1" x14ac:dyDescent="0.25">
      <c r="A161" s="816"/>
      <c r="B161" s="1745"/>
      <c r="C161" s="817" t="str">
        <f t="shared" si="14"/>
        <v/>
      </c>
      <c r="D161" s="818" t="str">
        <f t="shared" si="14"/>
        <v>Térmico</v>
      </c>
      <c r="E161" s="819">
        <f t="shared" si="14"/>
        <v>0</v>
      </c>
      <c r="F161" s="819">
        <f t="shared" si="13"/>
        <v>0</v>
      </c>
      <c r="G161" s="819">
        <f t="shared" si="13"/>
        <v>0</v>
      </c>
      <c r="H161" s="819">
        <f t="shared" si="13"/>
        <v>0</v>
      </c>
      <c r="I161" s="819">
        <f t="shared" si="13"/>
        <v>0</v>
      </c>
      <c r="J161" s="819">
        <f t="shared" si="13"/>
        <v>0</v>
      </c>
      <c r="K161" s="819">
        <f t="shared" si="13"/>
        <v>0</v>
      </c>
      <c r="L161" s="819">
        <f t="shared" si="13"/>
        <v>0</v>
      </c>
      <c r="M161" s="819">
        <f t="shared" si="13"/>
        <v>0</v>
      </c>
      <c r="N161" s="819">
        <f t="shared" si="11"/>
        <v>0</v>
      </c>
      <c r="O161" s="819">
        <f t="shared" si="11"/>
        <v>0</v>
      </c>
      <c r="P161" s="820">
        <f t="shared" si="11"/>
        <v>0</v>
      </c>
      <c r="Q161" s="821">
        <f t="shared" si="12"/>
        <v>0</v>
      </c>
      <c r="R161" s="2116"/>
      <c r="S161" s="1790"/>
      <c r="T161" s="1790" t="s">
        <v>408</v>
      </c>
      <c r="U161" s="1790">
        <v>0</v>
      </c>
      <c r="V161" s="1790">
        <v>0</v>
      </c>
      <c r="W161" s="1790">
        <v>0</v>
      </c>
      <c r="X161" s="1790">
        <v>0</v>
      </c>
      <c r="Y161" s="1790">
        <v>0</v>
      </c>
      <c r="Z161" s="1790">
        <v>0</v>
      </c>
      <c r="AA161" s="1790">
        <v>0</v>
      </c>
      <c r="AB161" s="1790">
        <v>0</v>
      </c>
      <c r="AC161" s="1790">
        <v>0</v>
      </c>
      <c r="AD161" s="1790">
        <v>0</v>
      </c>
      <c r="AE161" s="1790">
        <v>0</v>
      </c>
      <c r="AF161" s="1790">
        <v>0</v>
      </c>
      <c r="AG161" s="1790">
        <v>0</v>
      </c>
      <c r="AH161" s="2116"/>
    </row>
    <row r="162" spans="1:34" s="822" customFormat="1" ht="21" customHeight="1" x14ac:dyDescent="0.25">
      <c r="A162" s="816"/>
      <c r="B162" s="1745"/>
      <c r="C162" s="817" t="str">
        <f t="shared" si="14"/>
        <v/>
      </c>
      <c r="D162" s="818" t="str">
        <f t="shared" si="14"/>
        <v>Solar</v>
      </c>
      <c r="E162" s="819" t="str">
        <f t="shared" si="14"/>
        <v/>
      </c>
      <c r="F162" s="819" t="str">
        <f t="shared" si="13"/>
        <v/>
      </c>
      <c r="G162" s="819" t="str">
        <f t="shared" si="13"/>
        <v/>
      </c>
      <c r="H162" s="819" t="str">
        <f t="shared" si="13"/>
        <v/>
      </c>
      <c r="I162" s="819" t="str">
        <f t="shared" si="13"/>
        <v/>
      </c>
      <c r="J162" s="819" t="str">
        <f t="shared" si="13"/>
        <v/>
      </c>
      <c r="K162" s="819" t="str">
        <f t="shared" si="13"/>
        <v/>
      </c>
      <c r="L162" s="819" t="str">
        <f t="shared" si="13"/>
        <v/>
      </c>
      <c r="M162" s="819" t="str">
        <f t="shared" si="13"/>
        <v/>
      </c>
      <c r="N162" s="819" t="str">
        <f t="shared" si="11"/>
        <v/>
      </c>
      <c r="O162" s="819" t="str">
        <f t="shared" si="11"/>
        <v/>
      </c>
      <c r="P162" s="820" t="str">
        <f t="shared" si="11"/>
        <v/>
      </c>
      <c r="Q162" s="821">
        <f t="shared" si="12"/>
        <v>0</v>
      </c>
      <c r="R162" s="2116"/>
      <c r="S162" s="1790"/>
      <c r="T162" s="1790" t="s">
        <v>409</v>
      </c>
      <c r="U162" s="1790"/>
      <c r="V162" s="1790"/>
      <c r="W162" s="1790"/>
      <c r="X162" s="1790"/>
      <c r="Y162" s="1790"/>
      <c r="Z162" s="1790"/>
      <c r="AA162" s="1790"/>
      <c r="AB162" s="1790"/>
      <c r="AC162" s="1790"/>
      <c r="AD162" s="1790"/>
      <c r="AE162" s="1790"/>
      <c r="AF162" s="1790"/>
      <c r="AG162" s="1790"/>
      <c r="AH162" s="2116"/>
    </row>
    <row r="163" spans="1:34" s="822" customFormat="1" ht="21" customHeight="1" x14ac:dyDescent="0.25">
      <c r="A163" s="816"/>
      <c r="B163" s="1757"/>
      <c r="C163" s="823" t="str">
        <f t="shared" si="14"/>
        <v/>
      </c>
      <c r="D163" s="824" t="str">
        <f t="shared" si="14"/>
        <v>Eólico</v>
      </c>
      <c r="E163" s="825" t="str">
        <f t="shared" si="14"/>
        <v/>
      </c>
      <c r="F163" s="825" t="str">
        <f t="shared" si="13"/>
        <v/>
      </c>
      <c r="G163" s="825" t="str">
        <f t="shared" si="13"/>
        <v/>
      </c>
      <c r="H163" s="825" t="str">
        <f t="shared" si="13"/>
        <v/>
      </c>
      <c r="I163" s="825" t="str">
        <f t="shared" si="13"/>
        <v/>
      </c>
      <c r="J163" s="825" t="str">
        <f t="shared" si="13"/>
        <v/>
      </c>
      <c r="K163" s="825" t="str">
        <f t="shared" si="13"/>
        <v/>
      </c>
      <c r="L163" s="825" t="str">
        <f t="shared" si="13"/>
        <v/>
      </c>
      <c r="M163" s="825" t="str">
        <f t="shared" si="13"/>
        <v/>
      </c>
      <c r="N163" s="825" t="str">
        <f t="shared" si="11"/>
        <v/>
      </c>
      <c r="O163" s="825" t="str">
        <f t="shared" si="11"/>
        <v/>
      </c>
      <c r="P163" s="826" t="str">
        <f t="shared" si="11"/>
        <v/>
      </c>
      <c r="Q163" s="827">
        <f t="shared" si="12"/>
        <v>0</v>
      </c>
      <c r="R163" s="2116"/>
      <c r="S163" s="1790"/>
      <c r="T163" s="1790" t="s">
        <v>410</v>
      </c>
      <c r="U163" s="1790"/>
      <c r="V163" s="1790"/>
      <c r="W163" s="1790"/>
      <c r="X163" s="1790"/>
      <c r="Y163" s="1790"/>
      <c r="Z163" s="1790"/>
      <c r="AA163" s="1790"/>
      <c r="AB163" s="1790"/>
      <c r="AC163" s="1790"/>
      <c r="AD163" s="1790"/>
      <c r="AE163" s="1790"/>
      <c r="AF163" s="1790"/>
      <c r="AG163" s="1790"/>
      <c r="AH163" s="2116"/>
    </row>
    <row r="164" spans="1:34" s="822" customFormat="1" ht="21" customHeight="1" x14ac:dyDescent="0.25">
      <c r="A164" s="816"/>
      <c r="B164" s="1756">
        <v>41</v>
      </c>
      <c r="C164" s="828" t="str">
        <f t="shared" si="14"/>
        <v>Flesan Indutrial Power S.A.C</v>
      </c>
      <c r="D164" s="829" t="str">
        <f t="shared" si="14"/>
        <v>Hidráulico</v>
      </c>
      <c r="E164" s="830" t="str">
        <f t="shared" si="14"/>
        <v/>
      </c>
      <c r="F164" s="830" t="str">
        <f t="shared" si="13"/>
        <v/>
      </c>
      <c r="G164" s="830" t="str">
        <f t="shared" si="13"/>
        <v/>
      </c>
      <c r="H164" s="830" t="str">
        <f t="shared" si="13"/>
        <v/>
      </c>
      <c r="I164" s="830" t="str">
        <f t="shared" si="13"/>
        <v/>
      </c>
      <c r="J164" s="830" t="str">
        <f t="shared" si="13"/>
        <v/>
      </c>
      <c r="K164" s="830" t="str">
        <f t="shared" si="13"/>
        <v/>
      </c>
      <c r="L164" s="830" t="str">
        <f t="shared" si="13"/>
        <v/>
      </c>
      <c r="M164" s="830" t="str">
        <f t="shared" si="13"/>
        <v/>
      </c>
      <c r="N164" s="830" t="str">
        <f t="shared" si="11"/>
        <v/>
      </c>
      <c r="O164" s="830" t="str">
        <f t="shared" si="11"/>
        <v/>
      </c>
      <c r="P164" s="831" t="str">
        <f t="shared" si="11"/>
        <v/>
      </c>
      <c r="Q164" s="832">
        <f t="shared" si="12"/>
        <v>0</v>
      </c>
      <c r="R164" s="2116"/>
      <c r="S164" s="1790" t="s">
        <v>282</v>
      </c>
      <c r="T164" s="1790" t="s">
        <v>407</v>
      </c>
      <c r="U164" s="1790"/>
      <c r="V164" s="1790"/>
      <c r="W164" s="1790"/>
      <c r="X164" s="1790">
        <v>0</v>
      </c>
      <c r="Y164" s="1790">
        <v>0</v>
      </c>
      <c r="Z164" s="1790">
        <v>0</v>
      </c>
      <c r="AA164" s="1790">
        <v>0.50302499999999994</v>
      </c>
      <c r="AB164" s="1790">
        <v>0.51008100000000001</v>
      </c>
      <c r="AC164" s="1790">
        <v>0.51</v>
      </c>
      <c r="AD164" s="1790">
        <v>0.51</v>
      </c>
      <c r="AE164" s="1790">
        <v>0.51008100000000001</v>
      </c>
      <c r="AF164" s="1790">
        <v>0.64400000000000002</v>
      </c>
      <c r="AG164" s="1790">
        <v>3.1871870000000002</v>
      </c>
      <c r="AH164" s="2116"/>
    </row>
    <row r="165" spans="1:34" s="822" customFormat="1" ht="21" customHeight="1" x14ac:dyDescent="0.25">
      <c r="A165" s="816"/>
      <c r="B165" s="1745"/>
      <c r="C165" s="817" t="str">
        <f t="shared" si="14"/>
        <v/>
      </c>
      <c r="D165" s="818" t="str">
        <f t="shared" si="14"/>
        <v>Térmico</v>
      </c>
      <c r="E165" s="819">
        <f t="shared" si="14"/>
        <v>7.9518999999999993</v>
      </c>
      <c r="F165" s="819">
        <f t="shared" si="13"/>
        <v>7.5114000000000001</v>
      </c>
      <c r="G165" s="819">
        <f t="shared" si="13"/>
        <v>9.3246000000000002</v>
      </c>
      <c r="H165" s="819">
        <f t="shared" si="13"/>
        <v>9.3737000000000013</v>
      </c>
      <c r="I165" s="819">
        <f t="shared" si="13"/>
        <v>8.8034999999999997</v>
      </c>
      <c r="J165" s="819">
        <f t="shared" si="13"/>
        <v>9.0267999999999997</v>
      </c>
      <c r="K165" s="819">
        <f t="shared" si="13"/>
        <v>7.3618999999999994</v>
      </c>
      <c r="L165" s="819">
        <f t="shared" si="13"/>
        <v>9.3032000000000004</v>
      </c>
      <c r="M165" s="819">
        <f t="shared" si="13"/>
        <v>9.0091999999999999</v>
      </c>
      <c r="N165" s="819">
        <f t="shared" si="11"/>
        <v>8.1503999999999994</v>
      </c>
      <c r="O165" s="819">
        <f t="shared" si="11"/>
        <v>6.0423999999999998</v>
      </c>
      <c r="P165" s="820">
        <f t="shared" si="11"/>
        <v>7.5285000000000002</v>
      </c>
      <c r="Q165" s="821">
        <f t="shared" si="12"/>
        <v>99.387500000000003</v>
      </c>
      <c r="R165" s="2116"/>
      <c r="S165" s="1790"/>
      <c r="T165" s="1790" t="s">
        <v>408</v>
      </c>
      <c r="U165" s="1790">
        <v>0</v>
      </c>
      <c r="V165" s="1790">
        <v>0</v>
      </c>
      <c r="W165" s="1790">
        <v>0</v>
      </c>
      <c r="X165" s="1790">
        <v>0</v>
      </c>
      <c r="Y165" s="1790">
        <v>0</v>
      </c>
      <c r="Z165" s="1790">
        <v>0</v>
      </c>
      <c r="AA165" s="1790">
        <v>0</v>
      </c>
      <c r="AB165" s="1790">
        <v>0</v>
      </c>
      <c r="AC165" s="1790">
        <v>0</v>
      </c>
      <c r="AD165" s="1790">
        <v>0</v>
      </c>
      <c r="AE165" s="1790">
        <v>0</v>
      </c>
      <c r="AF165" s="1790">
        <v>0</v>
      </c>
      <c r="AG165" s="1790">
        <v>0</v>
      </c>
      <c r="AH165" s="2116"/>
    </row>
    <row r="166" spans="1:34" s="822" customFormat="1" ht="21" customHeight="1" x14ac:dyDescent="0.25">
      <c r="A166" s="816"/>
      <c r="B166" s="1745"/>
      <c r="C166" s="817" t="str">
        <f t="shared" si="14"/>
        <v/>
      </c>
      <c r="D166" s="818" t="str">
        <f t="shared" si="14"/>
        <v>Solar</v>
      </c>
      <c r="E166" s="819" t="str">
        <f t="shared" si="14"/>
        <v/>
      </c>
      <c r="F166" s="819" t="str">
        <f t="shared" si="13"/>
        <v/>
      </c>
      <c r="G166" s="819" t="str">
        <f t="shared" si="13"/>
        <v/>
      </c>
      <c r="H166" s="819" t="str">
        <f t="shared" si="13"/>
        <v/>
      </c>
      <c r="I166" s="819" t="str">
        <f t="shared" si="13"/>
        <v/>
      </c>
      <c r="J166" s="819" t="str">
        <f t="shared" si="13"/>
        <v/>
      </c>
      <c r="K166" s="819" t="str">
        <f t="shared" si="13"/>
        <v/>
      </c>
      <c r="L166" s="819" t="str">
        <f t="shared" si="13"/>
        <v/>
      </c>
      <c r="M166" s="819" t="str">
        <f t="shared" si="13"/>
        <v/>
      </c>
      <c r="N166" s="819" t="str">
        <f t="shared" si="11"/>
        <v/>
      </c>
      <c r="O166" s="819" t="str">
        <f t="shared" si="11"/>
        <v/>
      </c>
      <c r="P166" s="820" t="str">
        <f t="shared" si="11"/>
        <v/>
      </c>
      <c r="Q166" s="821">
        <f t="shared" si="12"/>
        <v>0</v>
      </c>
      <c r="R166" s="2116"/>
      <c r="S166" s="1790"/>
      <c r="T166" s="1790" t="s">
        <v>409</v>
      </c>
      <c r="U166" s="1790"/>
      <c r="V166" s="1790"/>
      <c r="W166" s="1790"/>
      <c r="X166" s="1790"/>
      <c r="Y166" s="1790"/>
      <c r="Z166" s="1790"/>
      <c r="AA166" s="1790"/>
      <c r="AB166" s="1790"/>
      <c r="AC166" s="1790"/>
      <c r="AD166" s="1790"/>
      <c r="AE166" s="1790"/>
      <c r="AF166" s="1790"/>
      <c r="AG166" s="1790"/>
      <c r="AH166" s="2116"/>
    </row>
    <row r="167" spans="1:34" s="822" customFormat="1" ht="21" customHeight="1" x14ac:dyDescent="0.25">
      <c r="A167" s="816"/>
      <c r="B167" s="1757"/>
      <c r="C167" s="823" t="str">
        <f t="shared" si="14"/>
        <v/>
      </c>
      <c r="D167" s="824" t="str">
        <f t="shared" si="14"/>
        <v>Eólico</v>
      </c>
      <c r="E167" s="825" t="str">
        <f t="shared" si="14"/>
        <v/>
      </c>
      <c r="F167" s="825" t="str">
        <f t="shared" si="13"/>
        <v/>
      </c>
      <c r="G167" s="825" t="str">
        <f t="shared" si="13"/>
        <v/>
      </c>
      <c r="H167" s="825" t="str">
        <f t="shared" si="13"/>
        <v/>
      </c>
      <c r="I167" s="825" t="str">
        <f t="shared" si="13"/>
        <v/>
      </c>
      <c r="J167" s="825" t="str">
        <f t="shared" si="13"/>
        <v/>
      </c>
      <c r="K167" s="825" t="str">
        <f t="shared" si="13"/>
        <v/>
      </c>
      <c r="L167" s="825" t="str">
        <f t="shared" si="13"/>
        <v/>
      </c>
      <c r="M167" s="825" t="str">
        <f t="shared" si="13"/>
        <v/>
      </c>
      <c r="N167" s="825" t="str">
        <f t="shared" si="11"/>
        <v/>
      </c>
      <c r="O167" s="825" t="str">
        <f t="shared" si="11"/>
        <v/>
      </c>
      <c r="P167" s="826" t="str">
        <f t="shared" si="11"/>
        <v/>
      </c>
      <c r="Q167" s="827">
        <f t="shared" si="12"/>
        <v>0</v>
      </c>
      <c r="R167" s="2116"/>
      <c r="S167" s="1790"/>
      <c r="T167" s="1790" t="s">
        <v>410</v>
      </c>
      <c r="U167" s="1790"/>
      <c r="V167" s="1790"/>
      <c r="W167" s="1790"/>
      <c r="X167" s="1790"/>
      <c r="Y167" s="1790"/>
      <c r="Z167" s="1790"/>
      <c r="AA167" s="1790"/>
      <c r="AB167" s="1790"/>
      <c r="AC167" s="1790"/>
      <c r="AD167" s="1790"/>
      <c r="AE167" s="1790"/>
      <c r="AF167" s="1790"/>
      <c r="AG167" s="1790"/>
      <c r="AH167" s="2116"/>
    </row>
    <row r="168" spans="1:34" s="822" customFormat="1" ht="21" customHeight="1" x14ac:dyDescent="0.25">
      <c r="A168" s="816"/>
      <c r="B168" s="1756">
        <v>42</v>
      </c>
      <c r="C168" s="828" t="str">
        <f t="shared" si="14"/>
        <v>Freno S.A.</v>
      </c>
      <c r="D168" s="829" t="str">
        <f t="shared" si="14"/>
        <v>Hidráulico</v>
      </c>
      <c r="E168" s="830" t="str">
        <f t="shared" si="14"/>
        <v/>
      </c>
      <c r="F168" s="830" t="str">
        <f t="shared" si="13"/>
        <v/>
      </c>
      <c r="G168" s="830" t="str">
        <f t="shared" si="13"/>
        <v/>
      </c>
      <c r="H168" s="830" t="str">
        <f t="shared" si="13"/>
        <v/>
      </c>
      <c r="I168" s="830" t="str">
        <f t="shared" si="13"/>
        <v/>
      </c>
      <c r="J168" s="830" t="str">
        <f t="shared" si="13"/>
        <v/>
      </c>
      <c r="K168" s="830" t="str">
        <f t="shared" si="13"/>
        <v/>
      </c>
      <c r="L168" s="830" t="str">
        <f t="shared" si="13"/>
        <v/>
      </c>
      <c r="M168" s="830" t="str">
        <f t="shared" si="13"/>
        <v/>
      </c>
      <c r="N168" s="830" t="str">
        <f t="shared" si="11"/>
        <v/>
      </c>
      <c r="O168" s="830" t="str">
        <f t="shared" si="11"/>
        <v/>
      </c>
      <c r="P168" s="831" t="str">
        <f t="shared" si="11"/>
        <v/>
      </c>
      <c r="Q168" s="832">
        <f t="shared" si="12"/>
        <v>0</v>
      </c>
      <c r="R168" s="2116"/>
      <c r="S168" s="1790" t="s">
        <v>284</v>
      </c>
      <c r="T168" s="1790" t="s">
        <v>407</v>
      </c>
      <c r="U168" s="1790"/>
      <c r="V168" s="1790"/>
      <c r="W168" s="1790"/>
      <c r="X168" s="1790"/>
      <c r="Y168" s="1790"/>
      <c r="Z168" s="1790"/>
      <c r="AA168" s="1790"/>
      <c r="AB168" s="1790"/>
      <c r="AC168" s="1790"/>
      <c r="AD168" s="1790"/>
      <c r="AE168" s="1790"/>
      <c r="AF168" s="1790"/>
      <c r="AG168" s="1790"/>
      <c r="AH168" s="2116"/>
    </row>
    <row r="169" spans="1:34" s="822" customFormat="1" ht="21" customHeight="1" x14ac:dyDescent="0.25">
      <c r="A169" s="816"/>
      <c r="B169" s="1745"/>
      <c r="C169" s="817" t="str">
        <f t="shared" si="14"/>
        <v/>
      </c>
      <c r="D169" s="818" t="str">
        <f t="shared" si="14"/>
        <v>Térmico</v>
      </c>
      <c r="E169" s="819">
        <f t="shared" si="14"/>
        <v>0</v>
      </c>
      <c r="F169" s="819">
        <f t="shared" si="13"/>
        <v>0</v>
      </c>
      <c r="G169" s="819">
        <f t="shared" si="13"/>
        <v>0</v>
      </c>
      <c r="H169" s="819">
        <f t="shared" si="13"/>
        <v>0</v>
      </c>
      <c r="I169" s="819">
        <f t="shared" si="13"/>
        <v>0</v>
      </c>
      <c r="J169" s="819">
        <f t="shared" si="13"/>
        <v>0</v>
      </c>
      <c r="K169" s="819">
        <f t="shared" si="13"/>
        <v>0</v>
      </c>
      <c r="L169" s="819">
        <f t="shared" si="13"/>
        <v>0</v>
      </c>
      <c r="M169" s="819">
        <f t="shared" si="13"/>
        <v>0</v>
      </c>
      <c r="N169" s="819">
        <f t="shared" si="11"/>
        <v>0</v>
      </c>
      <c r="O169" s="819">
        <f t="shared" si="11"/>
        <v>0</v>
      </c>
      <c r="P169" s="820">
        <f t="shared" si="11"/>
        <v>0</v>
      </c>
      <c r="Q169" s="821">
        <f t="shared" si="12"/>
        <v>0</v>
      </c>
      <c r="R169" s="2116"/>
      <c r="S169" s="1790"/>
      <c r="T169" s="1790" t="s">
        <v>408</v>
      </c>
      <c r="U169" s="1790">
        <v>7.9518999999999993</v>
      </c>
      <c r="V169" s="1790">
        <v>7.5114000000000001</v>
      </c>
      <c r="W169" s="1790">
        <v>9.3246000000000002</v>
      </c>
      <c r="X169" s="1790">
        <v>9.3737000000000013</v>
      </c>
      <c r="Y169" s="1790">
        <v>8.8034999999999997</v>
      </c>
      <c r="Z169" s="1790">
        <v>9.0267999999999997</v>
      </c>
      <c r="AA169" s="1790">
        <v>7.3618999999999994</v>
      </c>
      <c r="AB169" s="1790">
        <v>9.3032000000000004</v>
      </c>
      <c r="AC169" s="1790">
        <v>9.0091999999999999</v>
      </c>
      <c r="AD169" s="1790">
        <v>8.1503999999999994</v>
      </c>
      <c r="AE169" s="1790">
        <v>6.0423999999999998</v>
      </c>
      <c r="AF169" s="1790">
        <v>7.5285000000000002</v>
      </c>
      <c r="AG169" s="1790">
        <v>99.387500000000003</v>
      </c>
      <c r="AH169" s="2116"/>
    </row>
    <row r="170" spans="1:34" s="822" customFormat="1" ht="21" customHeight="1" x14ac:dyDescent="0.25">
      <c r="A170" s="816"/>
      <c r="B170" s="1745"/>
      <c r="C170" s="817" t="str">
        <f t="shared" si="14"/>
        <v/>
      </c>
      <c r="D170" s="818" t="str">
        <f t="shared" si="14"/>
        <v>Solar</v>
      </c>
      <c r="E170" s="819" t="str">
        <f t="shared" si="14"/>
        <v/>
      </c>
      <c r="F170" s="819" t="str">
        <f t="shared" si="13"/>
        <v/>
      </c>
      <c r="G170" s="819" t="str">
        <f t="shared" si="13"/>
        <v/>
      </c>
      <c r="H170" s="819" t="str">
        <f t="shared" si="13"/>
        <v/>
      </c>
      <c r="I170" s="819" t="str">
        <f t="shared" si="13"/>
        <v/>
      </c>
      <c r="J170" s="819" t="str">
        <f t="shared" si="13"/>
        <v/>
      </c>
      <c r="K170" s="819" t="str">
        <f t="shared" si="13"/>
        <v/>
      </c>
      <c r="L170" s="819" t="str">
        <f t="shared" si="13"/>
        <v/>
      </c>
      <c r="M170" s="819" t="str">
        <f t="shared" si="13"/>
        <v/>
      </c>
      <c r="N170" s="819" t="str">
        <f t="shared" si="11"/>
        <v/>
      </c>
      <c r="O170" s="819" t="str">
        <f t="shared" si="11"/>
        <v/>
      </c>
      <c r="P170" s="820" t="str">
        <f t="shared" si="11"/>
        <v/>
      </c>
      <c r="Q170" s="821">
        <f t="shared" si="12"/>
        <v>0</v>
      </c>
      <c r="R170" s="2116"/>
      <c r="S170" s="1790"/>
      <c r="T170" s="1790" t="s">
        <v>409</v>
      </c>
      <c r="U170" s="1790"/>
      <c r="V170" s="1790"/>
      <c r="W170" s="1790"/>
      <c r="X170" s="1790"/>
      <c r="Y170" s="1790"/>
      <c r="Z170" s="1790"/>
      <c r="AA170" s="1790"/>
      <c r="AB170" s="1790"/>
      <c r="AC170" s="1790"/>
      <c r="AD170" s="1790"/>
      <c r="AE170" s="1790"/>
      <c r="AF170" s="1790"/>
      <c r="AG170" s="1790"/>
      <c r="AH170" s="2116"/>
    </row>
    <row r="171" spans="1:34" s="822" customFormat="1" ht="21" customHeight="1" x14ac:dyDescent="0.25">
      <c r="A171" s="816"/>
      <c r="B171" s="1757"/>
      <c r="C171" s="823" t="str">
        <f t="shared" si="14"/>
        <v/>
      </c>
      <c r="D171" s="824" t="str">
        <f t="shared" si="14"/>
        <v>Eólico</v>
      </c>
      <c r="E171" s="825" t="str">
        <f t="shared" si="14"/>
        <v/>
      </c>
      <c r="F171" s="825" t="str">
        <f t="shared" si="13"/>
        <v/>
      </c>
      <c r="G171" s="825" t="str">
        <f t="shared" si="13"/>
        <v/>
      </c>
      <c r="H171" s="825" t="str">
        <f t="shared" si="13"/>
        <v/>
      </c>
      <c r="I171" s="825" t="str">
        <f t="shared" si="13"/>
        <v/>
      </c>
      <c r="J171" s="825" t="str">
        <f t="shared" si="13"/>
        <v/>
      </c>
      <c r="K171" s="825" t="str">
        <f t="shared" si="13"/>
        <v/>
      </c>
      <c r="L171" s="825" t="str">
        <f t="shared" si="13"/>
        <v/>
      </c>
      <c r="M171" s="825" t="str">
        <f t="shared" si="13"/>
        <v/>
      </c>
      <c r="N171" s="825" t="str">
        <f t="shared" si="11"/>
        <v/>
      </c>
      <c r="O171" s="825" t="str">
        <f t="shared" si="11"/>
        <v/>
      </c>
      <c r="P171" s="826" t="str">
        <f t="shared" si="11"/>
        <v/>
      </c>
      <c r="Q171" s="827">
        <f t="shared" si="12"/>
        <v>0</v>
      </c>
      <c r="R171" s="2116"/>
      <c r="S171" s="1790"/>
      <c r="T171" s="1790" t="s">
        <v>410</v>
      </c>
      <c r="U171" s="1790"/>
      <c r="V171" s="1790"/>
      <c r="W171" s="1790"/>
      <c r="X171" s="1790"/>
      <c r="Y171" s="1790"/>
      <c r="Z171" s="1790"/>
      <c r="AA171" s="1790"/>
      <c r="AB171" s="1790"/>
      <c r="AC171" s="1790"/>
      <c r="AD171" s="1790"/>
      <c r="AE171" s="1790"/>
      <c r="AF171" s="1790"/>
      <c r="AG171" s="1790"/>
      <c r="AH171" s="2116"/>
    </row>
    <row r="172" spans="1:34" s="822" customFormat="1" ht="21" customHeight="1" x14ac:dyDescent="0.25">
      <c r="A172" s="816"/>
      <c r="B172" s="1756">
        <v>43</v>
      </c>
      <c r="C172" s="828" t="str">
        <f t="shared" si="14"/>
        <v>Hotelera Costa del Pacifico S. A.</v>
      </c>
      <c r="D172" s="829" t="str">
        <f t="shared" si="14"/>
        <v>Hidráulico</v>
      </c>
      <c r="E172" s="819" t="str">
        <f t="shared" si="14"/>
        <v/>
      </c>
      <c r="F172" s="819" t="str">
        <f t="shared" si="13"/>
        <v/>
      </c>
      <c r="G172" s="819" t="str">
        <f t="shared" si="13"/>
        <v/>
      </c>
      <c r="H172" s="819" t="str">
        <f t="shared" si="13"/>
        <v/>
      </c>
      <c r="I172" s="819" t="str">
        <f t="shared" si="13"/>
        <v/>
      </c>
      <c r="J172" s="819" t="str">
        <f t="shared" si="13"/>
        <v/>
      </c>
      <c r="K172" s="819" t="str">
        <f t="shared" si="13"/>
        <v/>
      </c>
      <c r="L172" s="819" t="str">
        <f t="shared" si="13"/>
        <v/>
      </c>
      <c r="M172" s="819" t="str">
        <f t="shared" si="13"/>
        <v/>
      </c>
      <c r="N172" s="819" t="str">
        <f t="shared" si="11"/>
        <v/>
      </c>
      <c r="O172" s="819" t="str">
        <f t="shared" si="11"/>
        <v/>
      </c>
      <c r="P172" s="820" t="str">
        <f t="shared" si="11"/>
        <v/>
      </c>
      <c r="Q172" s="821">
        <f t="shared" si="12"/>
        <v>0</v>
      </c>
      <c r="R172" s="2116"/>
      <c r="S172" s="1790" t="s">
        <v>286</v>
      </c>
      <c r="T172" s="1790" t="s">
        <v>407</v>
      </c>
      <c r="U172" s="1790"/>
      <c r="V172" s="1790"/>
      <c r="W172" s="1790"/>
      <c r="X172" s="1790"/>
      <c r="Y172" s="1790"/>
      <c r="Z172" s="1790"/>
      <c r="AA172" s="1790"/>
      <c r="AB172" s="1790"/>
      <c r="AC172" s="1790"/>
      <c r="AD172" s="1790"/>
      <c r="AE172" s="1790"/>
      <c r="AF172" s="1790"/>
      <c r="AG172" s="1790"/>
      <c r="AH172" s="2116"/>
    </row>
    <row r="173" spans="1:34" s="822" customFormat="1" ht="21" customHeight="1" x14ac:dyDescent="0.25">
      <c r="A173" s="816"/>
      <c r="B173" s="1745"/>
      <c r="C173" s="817" t="str">
        <f t="shared" si="14"/>
        <v/>
      </c>
      <c r="D173" s="818" t="str">
        <f t="shared" si="14"/>
        <v>Térmico</v>
      </c>
      <c r="E173" s="819">
        <f t="shared" si="14"/>
        <v>0</v>
      </c>
      <c r="F173" s="819">
        <f t="shared" si="13"/>
        <v>0</v>
      </c>
      <c r="G173" s="819">
        <f t="shared" si="13"/>
        <v>0</v>
      </c>
      <c r="H173" s="819">
        <f t="shared" si="13"/>
        <v>0</v>
      </c>
      <c r="I173" s="819">
        <f t="shared" si="13"/>
        <v>0</v>
      </c>
      <c r="J173" s="819">
        <f t="shared" si="13"/>
        <v>0</v>
      </c>
      <c r="K173" s="819">
        <f t="shared" si="13"/>
        <v>0</v>
      </c>
      <c r="L173" s="819">
        <f t="shared" si="13"/>
        <v>0</v>
      </c>
      <c r="M173" s="819">
        <f t="shared" si="13"/>
        <v>0</v>
      </c>
      <c r="N173" s="819">
        <f t="shared" si="11"/>
        <v>0</v>
      </c>
      <c r="O173" s="819">
        <f t="shared" si="11"/>
        <v>0</v>
      </c>
      <c r="P173" s="820">
        <f t="shared" si="11"/>
        <v>0</v>
      </c>
      <c r="Q173" s="821">
        <f t="shared" si="12"/>
        <v>0</v>
      </c>
      <c r="R173" s="2116"/>
      <c r="S173" s="1790"/>
      <c r="T173" s="1790" t="s">
        <v>408</v>
      </c>
      <c r="U173" s="1790">
        <v>0</v>
      </c>
      <c r="V173" s="1790">
        <v>0</v>
      </c>
      <c r="W173" s="1790">
        <v>0</v>
      </c>
      <c r="X173" s="1790">
        <v>0</v>
      </c>
      <c r="Y173" s="1790">
        <v>0</v>
      </c>
      <c r="Z173" s="1790">
        <v>0</v>
      </c>
      <c r="AA173" s="1790">
        <v>0</v>
      </c>
      <c r="AB173" s="1790">
        <v>0</v>
      </c>
      <c r="AC173" s="1790">
        <v>0</v>
      </c>
      <c r="AD173" s="1790">
        <v>0</v>
      </c>
      <c r="AE173" s="1790">
        <v>0</v>
      </c>
      <c r="AF173" s="1790">
        <v>0</v>
      </c>
      <c r="AG173" s="1790">
        <v>0</v>
      </c>
      <c r="AH173" s="2116"/>
    </row>
    <row r="174" spans="1:34" s="822" customFormat="1" ht="21" customHeight="1" x14ac:dyDescent="0.25">
      <c r="A174" s="816"/>
      <c r="B174" s="1745"/>
      <c r="C174" s="817" t="str">
        <f t="shared" si="14"/>
        <v/>
      </c>
      <c r="D174" s="818" t="str">
        <f t="shared" si="14"/>
        <v>Solar</v>
      </c>
      <c r="E174" s="819" t="str">
        <f t="shared" si="14"/>
        <v/>
      </c>
      <c r="F174" s="819" t="str">
        <f t="shared" si="13"/>
        <v/>
      </c>
      <c r="G174" s="819" t="str">
        <f t="shared" si="13"/>
        <v/>
      </c>
      <c r="H174" s="819" t="str">
        <f t="shared" si="13"/>
        <v/>
      </c>
      <c r="I174" s="819" t="str">
        <f t="shared" si="13"/>
        <v/>
      </c>
      <c r="J174" s="819" t="str">
        <f t="shared" si="13"/>
        <v/>
      </c>
      <c r="K174" s="819" t="str">
        <f t="shared" si="13"/>
        <v/>
      </c>
      <c r="L174" s="819" t="str">
        <f t="shared" si="13"/>
        <v/>
      </c>
      <c r="M174" s="819" t="str">
        <f t="shared" si="13"/>
        <v/>
      </c>
      <c r="N174" s="819" t="str">
        <f t="shared" si="11"/>
        <v/>
      </c>
      <c r="O174" s="819" t="str">
        <f t="shared" si="11"/>
        <v/>
      </c>
      <c r="P174" s="820" t="str">
        <f t="shared" si="11"/>
        <v/>
      </c>
      <c r="Q174" s="821">
        <f t="shared" si="12"/>
        <v>0</v>
      </c>
      <c r="R174" s="2116"/>
      <c r="S174" s="1790"/>
      <c r="T174" s="1790" t="s">
        <v>409</v>
      </c>
      <c r="U174" s="1790"/>
      <c r="V174" s="1790"/>
      <c r="W174" s="1790"/>
      <c r="X174" s="1790"/>
      <c r="Y174" s="1790"/>
      <c r="Z174" s="1790"/>
      <c r="AA174" s="1790"/>
      <c r="AB174" s="1790"/>
      <c r="AC174" s="1790"/>
      <c r="AD174" s="1790"/>
      <c r="AE174" s="1790"/>
      <c r="AF174" s="1790"/>
      <c r="AG174" s="1790"/>
      <c r="AH174" s="2116"/>
    </row>
    <row r="175" spans="1:34" s="822" customFormat="1" ht="21" customHeight="1" x14ac:dyDescent="0.25">
      <c r="A175" s="816"/>
      <c r="B175" s="1757"/>
      <c r="C175" s="823" t="str">
        <f t="shared" si="14"/>
        <v/>
      </c>
      <c r="D175" s="824" t="str">
        <f t="shared" si="14"/>
        <v>Eólico</v>
      </c>
      <c r="E175" s="819" t="str">
        <f t="shared" si="14"/>
        <v/>
      </c>
      <c r="F175" s="819" t="str">
        <f t="shared" si="13"/>
        <v/>
      </c>
      <c r="G175" s="819" t="str">
        <f t="shared" si="13"/>
        <v/>
      </c>
      <c r="H175" s="819" t="str">
        <f t="shared" si="13"/>
        <v/>
      </c>
      <c r="I175" s="819" t="str">
        <f t="shared" si="13"/>
        <v/>
      </c>
      <c r="J175" s="819" t="str">
        <f t="shared" si="13"/>
        <v/>
      </c>
      <c r="K175" s="819" t="str">
        <f t="shared" si="13"/>
        <v/>
      </c>
      <c r="L175" s="819" t="str">
        <f t="shared" si="13"/>
        <v/>
      </c>
      <c r="M175" s="819" t="str">
        <f t="shared" si="13"/>
        <v/>
      </c>
      <c r="N175" s="819" t="str">
        <f t="shared" si="11"/>
        <v/>
      </c>
      <c r="O175" s="819" t="str">
        <f t="shared" si="11"/>
        <v/>
      </c>
      <c r="P175" s="820" t="str">
        <f t="shared" si="11"/>
        <v/>
      </c>
      <c r="Q175" s="821">
        <f t="shared" si="12"/>
        <v>0</v>
      </c>
      <c r="R175" s="2116"/>
      <c r="S175" s="1790"/>
      <c r="T175" s="1790" t="s">
        <v>410</v>
      </c>
      <c r="U175" s="1790"/>
      <c r="V175" s="1790"/>
      <c r="W175" s="1790"/>
      <c r="X175" s="1790"/>
      <c r="Y175" s="1790"/>
      <c r="Z175" s="1790"/>
      <c r="AA175" s="1790"/>
      <c r="AB175" s="1790"/>
      <c r="AC175" s="1790"/>
      <c r="AD175" s="1790"/>
      <c r="AE175" s="1790"/>
      <c r="AF175" s="1790"/>
      <c r="AG175" s="1790"/>
      <c r="AH175" s="2116"/>
    </row>
    <row r="176" spans="1:34" s="822" customFormat="1" ht="21" customHeight="1" x14ac:dyDescent="0.25">
      <c r="A176" s="816"/>
      <c r="B176" s="1756">
        <v>44</v>
      </c>
      <c r="C176" s="828" t="str">
        <f t="shared" si="14"/>
        <v>ICM Pachapaqui S.A.C.</v>
      </c>
      <c r="D176" s="829" t="str">
        <f t="shared" si="14"/>
        <v>Hidráulico</v>
      </c>
      <c r="E176" s="830">
        <f t="shared" si="14"/>
        <v>0.10486600000000001</v>
      </c>
      <c r="F176" s="830">
        <f t="shared" si="13"/>
        <v>0.10181899999999999</v>
      </c>
      <c r="G176" s="830">
        <f t="shared" si="13"/>
        <v>0.13021100000000002</v>
      </c>
      <c r="H176" s="830">
        <f t="shared" si="13"/>
        <v>0.10055</v>
      </c>
      <c r="I176" s="830">
        <f t="shared" si="13"/>
        <v>9.9925E-2</v>
      </c>
      <c r="J176" s="830">
        <f t="shared" si="13"/>
        <v>0.10505500000000001</v>
      </c>
      <c r="K176" s="830">
        <f t="shared" si="13"/>
        <v>8.7714E-2</v>
      </c>
      <c r="L176" s="830">
        <f t="shared" si="13"/>
        <v>9.7006000000000009E-2</v>
      </c>
      <c r="M176" s="830">
        <f t="shared" si="13"/>
        <v>9.5263E-2</v>
      </c>
      <c r="N176" s="830">
        <f t="shared" si="11"/>
        <v>0.10275000000000001</v>
      </c>
      <c r="O176" s="830">
        <f t="shared" si="11"/>
        <v>0.10287700000000001</v>
      </c>
      <c r="P176" s="831">
        <f t="shared" si="11"/>
        <v>0.116215</v>
      </c>
      <c r="Q176" s="832">
        <f t="shared" si="12"/>
        <v>1.244251</v>
      </c>
      <c r="R176" s="2116"/>
      <c r="S176" s="1790" t="s">
        <v>288</v>
      </c>
      <c r="T176" s="1790" t="s">
        <v>407</v>
      </c>
      <c r="U176" s="1790"/>
      <c r="V176" s="1790"/>
      <c r="W176" s="1790"/>
      <c r="X176" s="1790"/>
      <c r="Y176" s="1790"/>
      <c r="Z176" s="1790"/>
      <c r="AA176" s="1790"/>
      <c r="AB176" s="1790"/>
      <c r="AC176" s="1790"/>
      <c r="AD176" s="1790"/>
      <c r="AE176" s="1790"/>
      <c r="AF176" s="1790"/>
      <c r="AG176" s="1790"/>
      <c r="AH176" s="2116"/>
    </row>
    <row r="177" spans="1:34" s="822" customFormat="1" ht="21" customHeight="1" x14ac:dyDescent="0.25">
      <c r="A177" s="816"/>
      <c r="B177" s="1745"/>
      <c r="C177" s="817" t="str">
        <f t="shared" si="14"/>
        <v/>
      </c>
      <c r="D177" s="818" t="str">
        <f t="shared" si="14"/>
        <v>Térmico</v>
      </c>
      <c r="E177" s="819" t="str">
        <f t="shared" si="14"/>
        <v/>
      </c>
      <c r="F177" s="819" t="str">
        <f t="shared" si="13"/>
        <v/>
      </c>
      <c r="G177" s="819" t="str">
        <f t="shared" si="13"/>
        <v/>
      </c>
      <c r="H177" s="819" t="str">
        <f t="shared" si="13"/>
        <v/>
      </c>
      <c r="I177" s="819" t="str">
        <f t="shared" si="13"/>
        <v/>
      </c>
      <c r="J177" s="819" t="str">
        <f t="shared" si="13"/>
        <v/>
      </c>
      <c r="K177" s="819" t="str">
        <f t="shared" si="13"/>
        <v/>
      </c>
      <c r="L177" s="819" t="str">
        <f t="shared" si="13"/>
        <v/>
      </c>
      <c r="M177" s="819" t="str">
        <f t="shared" si="13"/>
        <v/>
      </c>
      <c r="N177" s="819" t="str">
        <f t="shared" si="11"/>
        <v/>
      </c>
      <c r="O177" s="819" t="str">
        <f t="shared" si="11"/>
        <v/>
      </c>
      <c r="P177" s="820" t="str">
        <f t="shared" si="11"/>
        <v/>
      </c>
      <c r="Q177" s="821">
        <f t="shared" si="12"/>
        <v>0</v>
      </c>
      <c r="R177" s="2116"/>
      <c r="S177" s="1790"/>
      <c r="T177" s="1790" t="s">
        <v>408</v>
      </c>
      <c r="U177" s="1790">
        <v>0</v>
      </c>
      <c r="V177" s="1790">
        <v>0</v>
      </c>
      <c r="W177" s="1790">
        <v>0</v>
      </c>
      <c r="X177" s="1790">
        <v>0</v>
      </c>
      <c r="Y177" s="1790">
        <v>0</v>
      </c>
      <c r="Z177" s="1790">
        <v>0</v>
      </c>
      <c r="AA177" s="1790">
        <v>0</v>
      </c>
      <c r="AB177" s="1790">
        <v>0</v>
      </c>
      <c r="AC177" s="1790">
        <v>0</v>
      </c>
      <c r="AD177" s="1790">
        <v>0</v>
      </c>
      <c r="AE177" s="1790">
        <v>0</v>
      </c>
      <c r="AF177" s="1790">
        <v>0</v>
      </c>
      <c r="AG177" s="1790">
        <v>0</v>
      </c>
      <c r="AH177" s="2116"/>
    </row>
    <row r="178" spans="1:34" s="822" customFormat="1" ht="21" customHeight="1" x14ac:dyDescent="0.25">
      <c r="A178" s="816"/>
      <c r="B178" s="1745"/>
      <c r="C178" s="817" t="str">
        <f t="shared" si="14"/>
        <v/>
      </c>
      <c r="D178" s="818" t="str">
        <f t="shared" si="14"/>
        <v>Solar</v>
      </c>
      <c r="E178" s="819" t="str">
        <f t="shared" si="14"/>
        <v/>
      </c>
      <c r="F178" s="819" t="str">
        <f t="shared" si="13"/>
        <v/>
      </c>
      <c r="G178" s="819" t="str">
        <f t="shared" si="13"/>
        <v/>
      </c>
      <c r="H178" s="819" t="str">
        <f t="shared" si="13"/>
        <v/>
      </c>
      <c r="I178" s="819" t="str">
        <f t="shared" si="13"/>
        <v/>
      </c>
      <c r="J178" s="819" t="str">
        <f t="shared" si="13"/>
        <v/>
      </c>
      <c r="K178" s="819" t="str">
        <f t="shared" si="13"/>
        <v/>
      </c>
      <c r="L178" s="819" t="str">
        <f t="shared" si="13"/>
        <v/>
      </c>
      <c r="M178" s="819" t="str">
        <f t="shared" si="13"/>
        <v/>
      </c>
      <c r="N178" s="819" t="str">
        <f t="shared" si="11"/>
        <v/>
      </c>
      <c r="O178" s="819" t="str">
        <f t="shared" si="11"/>
        <v/>
      </c>
      <c r="P178" s="820" t="str">
        <f t="shared" si="11"/>
        <v/>
      </c>
      <c r="Q178" s="821">
        <f t="shared" si="12"/>
        <v>0</v>
      </c>
      <c r="R178" s="2116"/>
      <c r="S178" s="1790"/>
      <c r="T178" s="1790" t="s">
        <v>409</v>
      </c>
      <c r="U178" s="1790"/>
      <c r="V178" s="1790"/>
      <c r="W178" s="1790"/>
      <c r="X178" s="1790"/>
      <c r="Y178" s="1790"/>
      <c r="Z178" s="1790"/>
      <c r="AA178" s="1790"/>
      <c r="AB178" s="1790"/>
      <c r="AC178" s="1790"/>
      <c r="AD178" s="1790"/>
      <c r="AE178" s="1790"/>
      <c r="AF178" s="1790"/>
      <c r="AG178" s="1790"/>
      <c r="AH178" s="2116"/>
    </row>
    <row r="179" spans="1:34" s="822" customFormat="1" ht="21" customHeight="1" x14ac:dyDescent="0.25">
      <c r="A179" s="816"/>
      <c r="B179" s="1757"/>
      <c r="C179" s="823" t="str">
        <f t="shared" si="14"/>
        <v/>
      </c>
      <c r="D179" s="824" t="str">
        <f t="shared" si="14"/>
        <v>Eólico</v>
      </c>
      <c r="E179" s="825" t="str">
        <f t="shared" si="14"/>
        <v/>
      </c>
      <c r="F179" s="825" t="str">
        <f t="shared" si="13"/>
        <v/>
      </c>
      <c r="G179" s="825" t="str">
        <f t="shared" si="13"/>
        <v/>
      </c>
      <c r="H179" s="825" t="str">
        <f t="shared" si="13"/>
        <v/>
      </c>
      <c r="I179" s="825" t="str">
        <f t="shared" si="13"/>
        <v/>
      </c>
      <c r="J179" s="825" t="str">
        <f t="shared" si="13"/>
        <v/>
      </c>
      <c r="K179" s="825" t="str">
        <f t="shared" si="13"/>
        <v/>
      </c>
      <c r="L179" s="825" t="str">
        <f t="shared" si="13"/>
        <v/>
      </c>
      <c r="M179" s="825" t="str">
        <f t="shared" si="13"/>
        <v/>
      </c>
      <c r="N179" s="825" t="str">
        <f t="shared" si="11"/>
        <v/>
      </c>
      <c r="O179" s="825" t="str">
        <f t="shared" si="11"/>
        <v/>
      </c>
      <c r="P179" s="826" t="str">
        <f t="shared" si="11"/>
        <v/>
      </c>
      <c r="Q179" s="827">
        <f t="shared" si="12"/>
        <v>0</v>
      </c>
      <c r="R179" s="2116"/>
      <c r="S179" s="1790"/>
      <c r="T179" s="1790" t="s">
        <v>410</v>
      </c>
      <c r="U179" s="1790"/>
      <c r="V179" s="1790"/>
      <c r="W179" s="1790"/>
      <c r="X179" s="1790"/>
      <c r="Y179" s="1790"/>
      <c r="Z179" s="1790"/>
      <c r="AA179" s="1790"/>
      <c r="AB179" s="1790"/>
      <c r="AC179" s="1790"/>
      <c r="AD179" s="1790"/>
      <c r="AE179" s="1790"/>
      <c r="AF179" s="1790"/>
      <c r="AG179" s="1790"/>
      <c r="AH179" s="2116"/>
    </row>
    <row r="180" spans="1:34" s="822" customFormat="1" ht="21" customHeight="1" x14ac:dyDescent="0.25">
      <c r="A180" s="816"/>
      <c r="B180" s="1756">
        <v>45</v>
      </c>
      <c r="C180" s="828" t="str">
        <f t="shared" si="14"/>
        <v>Illapu Energy S.A.</v>
      </c>
      <c r="D180" s="829" t="str">
        <f t="shared" si="14"/>
        <v>Hidráulico</v>
      </c>
      <c r="E180" s="830" t="str">
        <f t="shared" si="14"/>
        <v/>
      </c>
      <c r="F180" s="830" t="str">
        <f t="shared" si="13"/>
        <v/>
      </c>
      <c r="G180" s="830" t="str">
        <f t="shared" si="13"/>
        <v/>
      </c>
      <c r="H180" s="830" t="str">
        <f t="shared" si="13"/>
        <v/>
      </c>
      <c r="I180" s="830" t="str">
        <f t="shared" si="13"/>
        <v/>
      </c>
      <c r="J180" s="830" t="str">
        <f t="shared" si="13"/>
        <v/>
      </c>
      <c r="K180" s="830" t="str">
        <f t="shared" si="13"/>
        <v/>
      </c>
      <c r="L180" s="830" t="str">
        <f t="shared" si="13"/>
        <v/>
      </c>
      <c r="M180" s="830" t="str">
        <f t="shared" si="13"/>
        <v/>
      </c>
      <c r="N180" s="830" t="str">
        <f t="shared" si="11"/>
        <v/>
      </c>
      <c r="O180" s="830" t="str">
        <f t="shared" si="11"/>
        <v/>
      </c>
      <c r="P180" s="831" t="str">
        <f t="shared" si="11"/>
        <v/>
      </c>
      <c r="Q180" s="832">
        <f t="shared" si="12"/>
        <v>0</v>
      </c>
      <c r="R180" s="2116"/>
      <c r="S180" s="1790" t="s">
        <v>290</v>
      </c>
      <c r="T180" s="1790" t="s">
        <v>407</v>
      </c>
      <c r="U180" s="1790">
        <v>0.10486600000000001</v>
      </c>
      <c r="V180" s="1790">
        <v>0.10181899999999999</v>
      </c>
      <c r="W180" s="1790">
        <v>0.13021100000000002</v>
      </c>
      <c r="X180" s="1790">
        <v>0.10055</v>
      </c>
      <c r="Y180" s="1790">
        <v>9.9925E-2</v>
      </c>
      <c r="Z180" s="1790">
        <v>0.10505500000000001</v>
      </c>
      <c r="AA180" s="1790">
        <v>8.7714E-2</v>
      </c>
      <c r="AB180" s="1790">
        <v>9.7006000000000009E-2</v>
      </c>
      <c r="AC180" s="1790">
        <v>9.5263E-2</v>
      </c>
      <c r="AD180" s="1790">
        <v>0.10275000000000001</v>
      </c>
      <c r="AE180" s="1790">
        <v>0.10287700000000001</v>
      </c>
      <c r="AF180" s="1790">
        <v>0.116215</v>
      </c>
      <c r="AG180" s="1790">
        <v>1.244251</v>
      </c>
      <c r="AH180" s="2116"/>
    </row>
    <row r="181" spans="1:34" s="822" customFormat="1" ht="21" customHeight="1" x14ac:dyDescent="0.25">
      <c r="A181" s="816"/>
      <c r="B181" s="1745"/>
      <c r="C181" s="817" t="str">
        <f t="shared" si="14"/>
        <v/>
      </c>
      <c r="D181" s="818" t="str">
        <f t="shared" si="14"/>
        <v>Térmico</v>
      </c>
      <c r="E181" s="819">
        <f t="shared" si="14"/>
        <v>1.4129700000000001</v>
      </c>
      <c r="F181" s="819">
        <f t="shared" si="13"/>
        <v>0</v>
      </c>
      <c r="G181" s="819">
        <f t="shared" si="13"/>
        <v>8.5529689999999992</v>
      </c>
      <c r="H181" s="819">
        <f t="shared" si="13"/>
        <v>9.043906999999999</v>
      </c>
      <c r="I181" s="819">
        <f t="shared" si="13"/>
        <v>8.7480660000000015</v>
      </c>
      <c r="J181" s="819">
        <f t="shared" si="13"/>
        <v>8.4139020000000002</v>
      </c>
      <c r="K181" s="819">
        <f t="shared" si="13"/>
        <v>8.8909549999999999</v>
      </c>
      <c r="L181" s="819">
        <f t="shared" si="13"/>
        <v>9.3001820000000013</v>
      </c>
      <c r="M181" s="819">
        <f t="shared" si="13"/>
        <v>7.9875489999999996</v>
      </c>
      <c r="N181" s="819">
        <f t="shared" si="11"/>
        <v>9.5587579999999992</v>
      </c>
      <c r="O181" s="819">
        <f t="shared" si="11"/>
        <v>8.9726319999999991</v>
      </c>
      <c r="P181" s="820">
        <f t="shared" si="11"/>
        <v>9.0236910000000012</v>
      </c>
      <c r="Q181" s="821">
        <f t="shared" si="12"/>
        <v>89.905580999999998</v>
      </c>
      <c r="R181" s="2116"/>
      <c r="S181" s="1790"/>
      <c r="T181" s="1790" t="s">
        <v>408</v>
      </c>
      <c r="U181" s="1790"/>
      <c r="V181" s="1790"/>
      <c r="W181" s="1790"/>
      <c r="X181" s="1790"/>
      <c r="Y181" s="1790"/>
      <c r="Z181" s="1790"/>
      <c r="AA181" s="1790"/>
      <c r="AB181" s="1790"/>
      <c r="AC181" s="1790"/>
      <c r="AD181" s="1790"/>
      <c r="AE181" s="1790"/>
      <c r="AF181" s="1790"/>
      <c r="AG181" s="1790"/>
      <c r="AH181" s="2116"/>
    </row>
    <row r="182" spans="1:34" s="822" customFormat="1" ht="21" customHeight="1" x14ac:dyDescent="0.25">
      <c r="A182" s="816"/>
      <c r="B182" s="1745"/>
      <c r="C182" s="817" t="str">
        <f t="shared" si="14"/>
        <v/>
      </c>
      <c r="D182" s="818" t="str">
        <f t="shared" si="14"/>
        <v>Solar</v>
      </c>
      <c r="E182" s="819" t="str">
        <f t="shared" si="14"/>
        <v/>
      </c>
      <c r="F182" s="819" t="str">
        <f t="shared" si="13"/>
        <v/>
      </c>
      <c r="G182" s="819" t="str">
        <f t="shared" si="13"/>
        <v/>
      </c>
      <c r="H182" s="819" t="str">
        <f t="shared" si="13"/>
        <v/>
      </c>
      <c r="I182" s="819" t="str">
        <f t="shared" si="13"/>
        <v/>
      </c>
      <c r="J182" s="819" t="str">
        <f t="shared" si="13"/>
        <v/>
      </c>
      <c r="K182" s="819" t="str">
        <f t="shared" si="13"/>
        <v/>
      </c>
      <c r="L182" s="819" t="str">
        <f t="shared" si="13"/>
        <v/>
      </c>
      <c r="M182" s="819" t="str">
        <f t="shared" si="13"/>
        <v/>
      </c>
      <c r="N182" s="819" t="str">
        <f t="shared" si="11"/>
        <v/>
      </c>
      <c r="O182" s="819" t="str">
        <f t="shared" si="11"/>
        <v/>
      </c>
      <c r="P182" s="820" t="str">
        <f t="shared" si="11"/>
        <v/>
      </c>
      <c r="Q182" s="821">
        <f t="shared" si="12"/>
        <v>0</v>
      </c>
      <c r="R182" s="2116"/>
      <c r="S182" s="1790"/>
      <c r="T182" s="1790" t="s">
        <v>409</v>
      </c>
      <c r="U182" s="1790"/>
      <c r="V182" s="1790"/>
      <c r="W182" s="1790"/>
      <c r="X182" s="1790"/>
      <c r="Y182" s="1790"/>
      <c r="Z182" s="1790"/>
      <c r="AA182" s="1790"/>
      <c r="AB182" s="1790"/>
      <c r="AC182" s="1790"/>
      <c r="AD182" s="1790"/>
      <c r="AE182" s="1790"/>
      <c r="AF182" s="1790"/>
      <c r="AG182" s="1790"/>
      <c r="AH182" s="2116"/>
    </row>
    <row r="183" spans="1:34" s="822" customFormat="1" ht="21" customHeight="1" x14ac:dyDescent="0.25">
      <c r="A183" s="816"/>
      <c r="B183" s="1757"/>
      <c r="C183" s="823" t="str">
        <f t="shared" si="14"/>
        <v/>
      </c>
      <c r="D183" s="824" t="str">
        <f t="shared" si="14"/>
        <v>Eólico</v>
      </c>
      <c r="E183" s="825" t="str">
        <f t="shared" si="14"/>
        <v/>
      </c>
      <c r="F183" s="825" t="str">
        <f t="shared" si="14"/>
        <v/>
      </c>
      <c r="G183" s="825" t="str">
        <f t="shared" si="14"/>
        <v/>
      </c>
      <c r="H183" s="825" t="str">
        <f t="shared" si="14"/>
        <v/>
      </c>
      <c r="I183" s="825" t="str">
        <f t="shared" si="14"/>
        <v/>
      </c>
      <c r="J183" s="825" t="str">
        <f t="shared" si="14"/>
        <v/>
      </c>
      <c r="K183" s="825" t="str">
        <f t="shared" si="14"/>
        <v/>
      </c>
      <c r="L183" s="825" t="str">
        <f t="shared" si="14"/>
        <v/>
      </c>
      <c r="M183" s="825" t="str">
        <f t="shared" si="14"/>
        <v/>
      </c>
      <c r="N183" s="825" t="str">
        <f t="shared" si="11"/>
        <v/>
      </c>
      <c r="O183" s="825" t="str">
        <f t="shared" si="11"/>
        <v/>
      </c>
      <c r="P183" s="826" t="str">
        <f t="shared" si="11"/>
        <v/>
      </c>
      <c r="Q183" s="827">
        <f t="shared" si="12"/>
        <v>0</v>
      </c>
      <c r="R183" s="2116"/>
      <c r="S183" s="1790"/>
      <c r="T183" s="1790" t="s">
        <v>410</v>
      </c>
      <c r="U183" s="1790"/>
      <c r="V183" s="1790"/>
      <c r="W183" s="1790"/>
      <c r="X183" s="1790"/>
      <c r="Y183" s="1790"/>
      <c r="Z183" s="1790"/>
      <c r="AA183" s="1790"/>
      <c r="AB183" s="1790"/>
      <c r="AC183" s="1790"/>
      <c r="AD183" s="1790"/>
      <c r="AE183" s="1790"/>
      <c r="AF183" s="1790"/>
      <c r="AG183" s="1790"/>
      <c r="AH183" s="2116"/>
    </row>
    <row r="184" spans="1:34" s="822" customFormat="1" ht="21" customHeight="1" x14ac:dyDescent="0.25">
      <c r="A184" s="816"/>
      <c r="B184" s="1756">
        <v>46</v>
      </c>
      <c r="C184" s="828" t="str">
        <f t="shared" si="14"/>
        <v>Inca Tops S.A.</v>
      </c>
      <c r="D184" s="829" t="str">
        <f t="shared" si="14"/>
        <v>Hidráulico</v>
      </c>
      <c r="E184" s="830" t="str">
        <f t="shared" si="14"/>
        <v/>
      </c>
      <c r="F184" s="830" t="str">
        <f t="shared" si="14"/>
        <v/>
      </c>
      <c r="G184" s="830" t="str">
        <f t="shared" si="14"/>
        <v/>
      </c>
      <c r="H184" s="830" t="str">
        <f t="shared" si="14"/>
        <v/>
      </c>
      <c r="I184" s="830" t="str">
        <f t="shared" si="14"/>
        <v/>
      </c>
      <c r="J184" s="830" t="str">
        <f t="shared" si="14"/>
        <v/>
      </c>
      <c r="K184" s="830" t="str">
        <f t="shared" si="14"/>
        <v/>
      </c>
      <c r="L184" s="830" t="str">
        <f t="shared" si="14"/>
        <v/>
      </c>
      <c r="M184" s="830" t="str">
        <f t="shared" si="14"/>
        <v/>
      </c>
      <c r="N184" s="830" t="str">
        <f t="shared" si="11"/>
        <v/>
      </c>
      <c r="O184" s="830" t="str">
        <f t="shared" si="11"/>
        <v/>
      </c>
      <c r="P184" s="831" t="str">
        <f t="shared" si="11"/>
        <v/>
      </c>
      <c r="Q184" s="832">
        <f t="shared" si="12"/>
        <v>0</v>
      </c>
      <c r="R184" s="2116"/>
      <c r="S184" s="1790" t="s">
        <v>292</v>
      </c>
      <c r="T184" s="1790" t="s">
        <v>407</v>
      </c>
      <c r="U184" s="1790"/>
      <c r="V184" s="1790"/>
      <c r="W184" s="1790"/>
      <c r="X184" s="1790"/>
      <c r="Y184" s="1790"/>
      <c r="Z184" s="1790"/>
      <c r="AA184" s="1790"/>
      <c r="AB184" s="1790"/>
      <c r="AC184" s="1790"/>
      <c r="AD184" s="1790"/>
      <c r="AE184" s="1790"/>
      <c r="AF184" s="1790"/>
      <c r="AG184" s="1790"/>
      <c r="AH184" s="2116"/>
    </row>
    <row r="185" spans="1:34" s="822" customFormat="1" ht="21" customHeight="1" x14ac:dyDescent="0.25">
      <c r="A185" s="816"/>
      <c r="B185" s="1745"/>
      <c r="C185" s="817" t="str">
        <f t="shared" si="14"/>
        <v/>
      </c>
      <c r="D185" s="818" t="str">
        <f t="shared" si="14"/>
        <v>Térmico</v>
      </c>
      <c r="E185" s="819">
        <f t="shared" si="14"/>
        <v>4.3100000000000001E-4</v>
      </c>
      <c r="F185" s="819">
        <f t="shared" si="14"/>
        <v>1.8E-3</v>
      </c>
      <c r="G185" s="819">
        <f t="shared" si="14"/>
        <v>0</v>
      </c>
      <c r="H185" s="819">
        <f t="shared" si="14"/>
        <v>0</v>
      </c>
      <c r="I185" s="819">
        <f t="shared" si="14"/>
        <v>0</v>
      </c>
      <c r="J185" s="819">
        <f t="shared" si="14"/>
        <v>7.9999999999999993E-4</v>
      </c>
      <c r="K185" s="819">
        <f t="shared" si="14"/>
        <v>0</v>
      </c>
      <c r="L185" s="819">
        <f t="shared" si="14"/>
        <v>0</v>
      </c>
      <c r="M185" s="819">
        <f t="shared" si="14"/>
        <v>0</v>
      </c>
      <c r="N185" s="819">
        <f t="shared" si="11"/>
        <v>1.24E-3</v>
      </c>
      <c r="O185" s="819">
        <f t="shared" si="11"/>
        <v>0</v>
      </c>
      <c r="P185" s="820">
        <f t="shared" si="11"/>
        <v>0</v>
      </c>
      <c r="Q185" s="821">
        <f t="shared" si="12"/>
        <v>4.2709999999999996E-3</v>
      </c>
      <c r="R185" s="2116"/>
      <c r="S185" s="1790"/>
      <c r="T185" s="1790" t="s">
        <v>408</v>
      </c>
      <c r="U185" s="1790">
        <v>1.4129700000000001</v>
      </c>
      <c r="V185" s="1790">
        <v>0</v>
      </c>
      <c r="W185" s="1790">
        <v>8.5529689999999992</v>
      </c>
      <c r="X185" s="1790">
        <v>9.043906999999999</v>
      </c>
      <c r="Y185" s="1790">
        <v>8.7480660000000015</v>
      </c>
      <c r="Z185" s="1790">
        <v>8.4139020000000002</v>
      </c>
      <c r="AA185" s="1790">
        <v>8.8909549999999999</v>
      </c>
      <c r="AB185" s="1790">
        <v>9.3001820000000013</v>
      </c>
      <c r="AC185" s="1790">
        <v>7.9875489999999996</v>
      </c>
      <c r="AD185" s="1790">
        <v>9.5587579999999992</v>
      </c>
      <c r="AE185" s="1790">
        <v>8.9726319999999991</v>
      </c>
      <c r="AF185" s="1790">
        <v>9.0236910000000012</v>
      </c>
      <c r="AG185" s="1790">
        <v>89.905580999999998</v>
      </c>
      <c r="AH185" s="2116"/>
    </row>
    <row r="186" spans="1:34" s="822" customFormat="1" ht="21" customHeight="1" x14ac:dyDescent="0.25">
      <c r="A186" s="816"/>
      <c r="B186" s="1745"/>
      <c r="C186" s="817" t="str">
        <f t="shared" si="14"/>
        <v/>
      </c>
      <c r="D186" s="818" t="str">
        <f t="shared" si="14"/>
        <v>Solar</v>
      </c>
      <c r="E186" s="819" t="str">
        <f t="shared" si="14"/>
        <v/>
      </c>
      <c r="F186" s="819" t="str">
        <f t="shared" si="14"/>
        <v/>
      </c>
      <c r="G186" s="819" t="str">
        <f t="shared" si="14"/>
        <v/>
      </c>
      <c r="H186" s="819" t="str">
        <f t="shared" si="14"/>
        <v/>
      </c>
      <c r="I186" s="819" t="str">
        <f t="shared" si="14"/>
        <v/>
      </c>
      <c r="J186" s="819" t="str">
        <f t="shared" si="14"/>
        <v/>
      </c>
      <c r="K186" s="819" t="str">
        <f t="shared" si="14"/>
        <v/>
      </c>
      <c r="L186" s="819" t="str">
        <f t="shared" si="14"/>
        <v/>
      </c>
      <c r="M186" s="819" t="str">
        <f t="shared" si="14"/>
        <v/>
      </c>
      <c r="N186" s="819" t="str">
        <f t="shared" si="11"/>
        <v/>
      </c>
      <c r="O186" s="819" t="str">
        <f t="shared" si="11"/>
        <v/>
      </c>
      <c r="P186" s="820" t="str">
        <f t="shared" si="11"/>
        <v/>
      </c>
      <c r="Q186" s="821">
        <f t="shared" si="12"/>
        <v>0</v>
      </c>
      <c r="R186" s="2116"/>
      <c r="S186" s="1790"/>
      <c r="T186" s="1790" t="s">
        <v>409</v>
      </c>
      <c r="U186" s="1790"/>
      <c r="V186" s="1790"/>
      <c r="W186" s="1790"/>
      <c r="X186" s="1790"/>
      <c r="Y186" s="1790"/>
      <c r="Z186" s="1790"/>
      <c r="AA186" s="1790"/>
      <c r="AB186" s="1790"/>
      <c r="AC186" s="1790"/>
      <c r="AD186" s="1790"/>
      <c r="AE186" s="1790"/>
      <c r="AF186" s="1790"/>
      <c r="AG186" s="1790"/>
      <c r="AH186" s="2116"/>
    </row>
    <row r="187" spans="1:34" s="822" customFormat="1" ht="21" customHeight="1" x14ac:dyDescent="0.25">
      <c r="A187" s="816"/>
      <c r="B187" s="1757"/>
      <c r="C187" s="823" t="str">
        <f t="shared" si="14"/>
        <v/>
      </c>
      <c r="D187" s="824" t="str">
        <f t="shared" si="14"/>
        <v>Eólico</v>
      </c>
      <c r="E187" s="825" t="str">
        <f t="shared" si="14"/>
        <v/>
      </c>
      <c r="F187" s="825" t="str">
        <f t="shared" si="14"/>
        <v/>
      </c>
      <c r="G187" s="825" t="str">
        <f t="shared" si="14"/>
        <v/>
      </c>
      <c r="H187" s="825" t="str">
        <f t="shared" si="14"/>
        <v/>
      </c>
      <c r="I187" s="825" t="str">
        <f t="shared" si="14"/>
        <v/>
      </c>
      <c r="J187" s="825" t="str">
        <f t="shared" si="14"/>
        <v/>
      </c>
      <c r="K187" s="825" t="str">
        <f t="shared" si="14"/>
        <v/>
      </c>
      <c r="L187" s="825" t="str">
        <f t="shared" si="14"/>
        <v/>
      </c>
      <c r="M187" s="825" t="str">
        <f t="shared" si="14"/>
        <v/>
      </c>
      <c r="N187" s="825" t="str">
        <f t="shared" si="11"/>
        <v/>
      </c>
      <c r="O187" s="825" t="str">
        <f t="shared" si="11"/>
        <v/>
      </c>
      <c r="P187" s="826" t="str">
        <f t="shared" si="11"/>
        <v/>
      </c>
      <c r="Q187" s="827">
        <f t="shared" si="12"/>
        <v>0</v>
      </c>
      <c r="R187" s="2116"/>
      <c r="S187" s="1790"/>
      <c r="T187" s="1790" t="s">
        <v>410</v>
      </c>
      <c r="U187" s="1790"/>
      <c r="V187" s="1790"/>
      <c r="W187" s="1790"/>
      <c r="X187" s="1790"/>
      <c r="Y187" s="1790"/>
      <c r="Z187" s="1790"/>
      <c r="AA187" s="1790"/>
      <c r="AB187" s="1790"/>
      <c r="AC187" s="1790"/>
      <c r="AD187" s="1790"/>
      <c r="AE187" s="1790"/>
      <c r="AF187" s="1790"/>
      <c r="AG187" s="1790"/>
      <c r="AH187" s="2116"/>
    </row>
    <row r="188" spans="1:34" s="822" customFormat="1" ht="21" customHeight="1" x14ac:dyDescent="0.25">
      <c r="A188" s="816"/>
      <c r="B188" s="1756">
        <v>47</v>
      </c>
      <c r="C188" s="828" t="str">
        <f t="shared" si="14"/>
        <v>Indeco S.A.</v>
      </c>
      <c r="D188" s="829" t="str">
        <f t="shared" si="14"/>
        <v>Hidráulico</v>
      </c>
      <c r="E188" s="830" t="str">
        <f t="shared" si="14"/>
        <v/>
      </c>
      <c r="F188" s="830" t="str">
        <f t="shared" si="14"/>
        <v/>
      </c>
      <c r="G188" s="830" t="str">
        <f t="shared" si="14"/>
        <v/>
      </c>
      <c r="H188" s="830" t="str">
        <f t="shared" si="14"/>
        <v/>
      </c>
      <c r="I188" s="830" t="str">
        <f t="shared" si="14"/>
        <v/>
      </c>
      <c r="J188" s="830" t="str">
        <f t="shared" si="14"/>
        <v/>
      </c>
      <c r="K188" s="830" t="str">
        <f t="shared" si="14"/>
        <v/>
      </c>
      <c r="L188" s="830" t="str">
        <f t="shared" si="14"/>
        <v/>
      </c>
      <c r="M188" s="830" t="str">
        <f t="shared" si="14"/>
        <v/>
      </c>
      <c r="N188" s="830" t="str">
        <f t="shared" si="11"/>
        <v/>
      </c>
      <c r="O188" s="830" t="str">
        <f t="shared" si="11"/>
        <v/>
      </c>
      <c r="P188" s="831" t="str">
        <f t="shared" si="11"/>
        <v/>
      </c>
      <c r="Q188" s="832">
        <f t="shared" si="12"/>
        <v>0</v>
      </c>
      <c r="R188" s="2116"/>
      <c r="S188" s="1790" t="s">
        <v>294</v>
      </c>
      <c r="T188" s="1790" t="s">
        <v>407</v>
      </c>
      <c r="U188" s="1790"/>
      <c r="V188" s="1790"/>
      <c r="W188" s="1790"/>
      <c r="X188" s="1790"/>
      <c r="Y188" s="1790"/>
      <c r="Z188" s="1790"/>
      <c r="AA188" s="1790"/>
      <c r="AB188" s="1790"/>
      <c r="AC188" s="1790"/>
      <c r="AD188" s="1790"/>
      <c r="AE188" s="1790"/>
      <c r="AF188" s="1790"/>
      <c r="AG188" s="1790"/>
      <c r="AH188" s="2116"/>
    </row>
    <row r="189" spans="1:34" s="822" customFormat="1" ht="21" customHeight="1" x14ac:dyDescent="0.25">
      <c r="A189" s="816"/>
      <c r="B189" s="1745"/>
      <c r="C189" s="817" t="str">
        <f t="shared" si="14"/>
        <v/>
      </c>
      <c r="D189" s="818" t="str">
        <f t="shared" si="14"/>
        <v>Térmico</v>
      </c>
      <c r="E189" s="819">
        <f t="shared" si="14"/>
        <v>0</v>
      </c>
      <c r="F189" s="819">
        <f t="shared" si="14"/>
        <v>0</v>
      </c>
      <c r="G189" s="819">
        <f t="shared" si="14"/>
        <v>8.4000000000000009E-5</v>
      </c>
      <c r="H189" s="819">
        <f t="shared" si="14"/>
        <v>0</v>
      </c>
      <c r="I189" s="819">
        <f t="shared" si="14"/>
        <v>0</v>
      </c>
      <c r="J189" s="819">
        <f t="shared" si="14"/>
        <v>0</v>
      </c>
      <c r="K189" s="819">
        <f t="shared" si="14"/>
        <v>5.5999999999999999E-5</v>
      </c>
      <c r="L189" s="819">
        <f t="shared" si="14"/>
        <v>0</v>
      </c>
      <c r="M189" s="819">
        <f t="shared" si="14"/>
        <v>0</v>
      </c>
      <c r="N189" s="819">
        <f t="shared" si="11"/>
        <v>0</v>
      </c>
      <c r="O189" s="819">
        <f t="shared" si="11"/>
        <v>0</v>
      </c>
      <c r="P189" s="820">
        <f t="shared" si="11"/>
        <v>0</v>
      </c>
      <c r="Q189" s="821">
        <f t="shared" si="12"/>
        <v>1.4000000000000001E-4</v>
      </c>
      <c r="R189" s="2116"/>
      <c r="S189" s="1790"/>
      <c r="T189" s="1790" t="s">
        <v>408</v>
      </c>
      <c r="U189" s="1790">
        <v>4.3100000000000001E-4</v>
      </c>
      <c r="V189" s="1790">
        <v>1.8E-3</v>
      </c>
      <c r="W189" s="1790">
        <v>0</v>
      </c>
      <c r="X189" s="1790">
        <v>0</v>
      </c>
      <c r="Y189" s="1790">
        <v>0</v>
      </c>
      <c r="Z189" s="1790">
        <v>7.9999999999999993E-4</v>
      </c>
      <c r="AA189" s="1790">
        <v>0</v>
      </c>
      <c r="AB189" s="1790">
        <v>0</v>
      </c>
      <c r="AC189" s="1790">
        <v>0</v>
      </c>
      <c r="AD189" s="1790">
        <v>1.24E-3</v>
      </c>
      <c r="AE189" s="1790">
        <v>0</v>
      </c>
      <c r="AF189" s="1790">
        <v>0</v>
      </c>
      <c r="AG189" s="1790">
        <v>4.2709999999999996E-3</v>
      </c>
      <c r="AH189" s="2116"/>
    </row>
    <row r="190" spans="1:34" s="822" customFormat="1" ht="21" customHeight="1" x14ac:dyDescent="0.25">
      <c r="A190" s="816"/>
      <c r="B190" s="1745"/>
      <c r="C190" s="817" t="str">
        <f t="shared" si="14"/>
        <v/>
      </c>
      <c r="D190" s="818" t="str">
        <f t="shared" si="14"/>
        <v>Solar</v>
      </c>
      <c r="E190" s="819" t="str">
        <f t="shared" si="14"/>
        <v/>
      </c>
      <c r="F190" s="819" t="str">
        <f t="shared" si="14"/>
        <v/>
      </c>
      <c r="G190" s="819" t="str">
        <f t="shared" si="14"/>
        <v/>
      </c>
      <c r="H190" s="819" t="str">
        <f t="shared" si="14"/>
        <v/>
      </c>
      <c r="I190" s="819" t="str">
        <f t="shared" si="14"/>
        <v/>
      </c>
      <c r="J190" s="819" t="str">
        <f t="shared" si="14"/>
        <v/>
      </c>
      <c r="K190" s="819" t="str">
        <f t="shared" si="14"/>
        <v/>
      </c>
      <c r="L190" s="819" t="str">
        <f t="shared" si="14"/>
        <v/>
      </c>
      <c r="M190" s="819" t="str">
        <f t="shared" si="14"/>
        <v/>
      </c>
      <c r="N190" s="819" t="str">
        <f t="shared" si="11"/>
        <v/>
      </c>
      <c r="O190" s="819" t="str">
        <f t="shared" si="11"/>
        <v/>
      </c>
      <c r="P190" s="820" t="str">
        <f t="shared" si="11"/>
        <v/>
      </c>
      <c r="Q190" s="821">
        <f t="shared" si="12"/>
        <v>0</v>
      </c>
      <c r="R190" s="2116"/>
      <c r="S190" s="1790"/>
      <c r="T190" s="1790" t="s">
        <v>409</v>
      </c>
      <c r="U190" s="1790"/>
      <c r="V190" s="1790"/>
      <c r="W190" s="1790"/>
      <c r="X190" s="1790"/>
      <c r="Y190" s="1790"/>
      <c r="Z190" s="1790"/>
      <c r="AA190" s="1790"/>
      <c r="AB190" s="1790"/>
      <c r="AC190" s="1790"/>
      <c r="AD190" s="1790"/>
      <c r="AE190" s="1790"/>
      <c r="AF190" s="1790"/>
      <c r="AG190" s="1790"/>
      <c r="AH190" s="2116"/>
    </row>
    <row r="191" spans="1:34" s="822" customFormat="1" ht="21" customHeight="1" x14ac:dyDescent="0.25">
      <c r="A191" s="816"/>
      <c r="B191" s="1757"/>
      <c r="C191" s="823" t="str">
        <f t="shared" si="14"/>
        <v/>
      </c>
      <c r="D191" s="824" t="str">
        <f t="shared" si="14"/>
        <v>Eólico</v>
      </c>
      <c r="E191" s="825" t="str">
        <f t="shared" si="14"/>
        <v/>
      </c>
      <c r="F191" s="825" t="str">
        <f t="shared" si="14"/>
        <v/>
      </c>
      <c r="G191" s="825" t="str">
        <f t="shared" si="14"/>
        <v/>
      </c>
      <c r="H191" s="825" t="str">
        <f t="shared" si="14"/>
        <v/>
      </c>
      <c r="I191" s="825" t="str">
        <f t="shared" si="14"/>
        <v/>
      </c>
      <c r="J191" s="825" t="str">
        <f t="shared" si="14"/>
        <v/>
      </c>
      <c r="K191" s="825" t="str">
        <f t="shared" si="14"/>
        <v/>
      </c>
      <c r="L191" s="825" t="str">
        <f t="shared" si="14"/>
        <v/>
      </c>
      <c r="M191" s="825" t="str">
        <f t="shared" si="14"/>
        <v/>
      </c>
      <c r="N191" s="825" t="str">
        <f t="shared" si="11"/>
        <v/>
      </c>
      <c r="O191" s="825" t="str">
        <f t="shared" si="11"/>
        <v/>
      </c>
      <c r="P191" s="826" t="str">
        <f t="shared" si="11"/>
        <v/>
      </c>
      <c r="Q191" s="827">
        <f t="shared" si="12"/>
        <v>0</v>
      </c>
      <c r="R191" s="2116"/>
      <c r="S191" s="1790"/>
      <c r="T191" s="1790" t="s">
        <v>410</v>
      </c>
      <c r="U191" s="1790"/>
      <c r="V191" s="1790"/>
      <c r="W191" s="1790"/>
      <c r="X191" s="1790"/>
      <c r="Y191" s="1790"/>
      <c r="Z191" s="1790"/>
      <c r="AA191" s="1790"/>
      <c r="AB191" s="1790"/>
      <c r="AC191" s="1790"/>
      <c r="AD191" s="1790"/>
      <c r="AE191" s="1790"/>
      <c r="AF191" s="1790"/>
      <c r="AG191" s="1790"/>
      <c r="AH191" s="2116"/>
    </row>
    <row r="192" spans="1:34" s="822" customFormat="1" ht="21" customHeight="1" x14ac:dyDescent="0.25">
      <c r="A192" s="816"/>
      <c r="B192" s="1756">
        <v>48</v>
      </c>
      <c r="C192" s="828" t="str">
        <f t="shared" si="14"/>
        <v>Industrias Electroquimicas S. A.</v>
      </c>
      <c r="D192" s="829" t="str">
        <f t="shared" si="14"/>
        <v>Hidráulico</v>
      </c>
      <c r="E192" s="830" t="str">
        <f t="shared" si="14"/>
        <v/>
      </c>
      <c r="F192" s="830" t="str">
        <f t="shared" si="14"/>
        <v/>
      </c>
      <c r="G192" s="830" t="str">
        <f t="shared" si="14"/>
        <v/>
      </c>
      <c r="H192" s="830" t="str">
        <f t="shared" si="14"/>
        <v/>
      </c>
      <c r="I192" s="830" t="str">
        <f t="shared" si="14"/>
        <v/>
      </c>
      <c r="J192" s="830" t="str">
        <f t="shared" si="14"/>
        <v/>
      </c>
      <c r="K192" s="830" t="str">
        <f t="shared" si="14"/>
        <v/>
      </c>
      <c r="L192" s="830" t="str">
        <f t="shared" si="14"/>
        <v/>
      </c>
      <c r="M192" s="830" t="str">
        <f t="shared" si="14"/>
        <v/>
      </c>
      <c r="N192" s="830" t="str">
        <f t="shared" si="11"/>
        <v/>
      </c>
      <c r="O192" s="830" t="str">
        <f t="shared" si="11"/>
        <v/>
      </c>
      <c r="P192" s="831" t="str">
        <f t="shared" si="11"/>
        <v/>
      </c>
      <c r="Q192" s="832">
        <f t="shared" si="12"/>
        <v>0</v>
      </c>
      <c r="R192" s="2116"/>
      <c r="S192" s="1790" t="s">
        <v>296</v>
      </c>
      <c r="T192" s="1790" t="s">
        <v>407</v>
      </c>
      <c r="U192" s="1790"/>
      <c r="V192" s="1790"/>
      <c r="W192" s="1790"/>
      <c r="X192" s="1790"/>
      <c r="Y192" s="1790"/>
      <c r="Z192" s="1790"/>
      <c r="AA192" s="1790"/>
      <c r="AB192" s="1790"/>
      <c r="AC192" s="1790"/>
      <c r="AD192" s="1790"/>
      <c r="AE192" s="1790"/>
      <c r="AF192" s="1790"/>
      <c r="AG192" s="1790"/>
      <c r="AH192" s="2116"/>
    </row>
    <row r="193" spans="1:34" s="822" customFormat="1" ht="21" customHeight="1" x14ac:dyDescent="0.25">
      <c r="A193" s="816"/>
      <c r="B193" s="1745"/>
      <c r="C193" s="817" t="str">
        <f t="shared" si="14"/>
        <v/>
      </c>
      <c r="D193" s="818" t="str">
        <f t="shared" si="14"/>
        <v>Térmico</v>
      </c>
      <c r="E193" s="819">
        <f t="shared" si="14"/>
        <v>1.6609999999999999E-3</v>
      </c>
      <c r="F193" s="819">
        <f t="shared" si="14"/>
        <v>2.104E-3</v>
      </c>
      <c r="G193" s="819">
        <f t="shared" si="14"/>
        <v>1.1140000000000002E-3</v>
      </c>
      <c r="H193" s="819">
        <f t="shared" si="14"/>
        <v>1.4010000000000001E-3</v>
      </c>
      <c r="I193" s="819">
        <f t="shared" si="14"/>
        <v>4.2699999999999997E-4</v>
      </c>
      <c r="J193" s="819">
        <f t="shared" si="14"/>
        <v>5.6499999999999996E-4</v>
      </c>
      <c r="K193" s="819">
        <f t="shared" si="14"/>
        <v>4.1999999999999996E-4</v>
      </c>
      <c r="L193" s="819">
        <f t="shared" si="14"/>
        <v>1.8890000000000001E-3</v>
      </c>
      <c r="M193" s="819">
        <f t="shared" si="14"/>
        <v>4.2499999999999998E-4</v>
      </c>
      <c r="N193" s="819">
        <f t="shared" si="11"/>
        <v>1.4579999999999999E-3</v>
      </c>
      <c r="O193" s="819">
        <f t="shared" si="11"/>
        <v>3.97E-4</v>
      </c>
      <c r="P193" s="820">
        <f t="shared" si="11"/>
        <v>4.46E-4</v>
      </c>
      <c r="Q193" s="821">
        <f t="shared" si="12"/>
        <v>1.2307E-2</v>
      </c>
      <c r="R193" s="2116"/>
      <c r="S193" s="1790"/>
      <c r="T193" s="1790" t="s">
        <v>408</v>
      </c>
      <c r="U193" s="1790">
        <v>0</v>
      </c>
      <c r="V193" s="1790">
        <v>0</v>
      </c>
      <c r="W193" s="1790">
        <v>8.4000000000000009E-5</v>
      </c>
      <c r="X193" s="1790">
        <v>0</v>
      </c>
      <c r="Y193" s="1790">
        <v>0</v>
      </c>
      <c r="Z193" s="1790">
        <v>0</v>
      </c>
      <c r="AA193" s="1790">
        <v>5.5999999999999999E-5</v>
      </c>
      <c r="AB193" s="1790">
        <v>0</v>
      </c>
      <c r="AC193" s="1790">
        <v>0</v>
      </c>
      <c r="AD193" s="1790">
        <v>0</v>
      </c>
      <c r="AE193" s="1790">
        <v>0</v>
      </c>
      <c r="AF193" s="1790">
        <v>0</v>
      </c>
      <c r="AG193" s="1790">
        <v>1.4000000000000001E-4</v>
      </c>
      <c r="AH193" s="2116"/>
    </row>
    <row r="194" spans="1:34" s="822" customFormat="1" ht="21" customHeight="1" x14ac:dyDescent="0.25">
      <c r="A194" s="816"/>
      <c r="B194" s="1745"/>
      <c r="C194" s="817" t="str">
        <f t="shared" si="14"/>
        <v/>
      </c>
      <c r="D194" s="818" t="str">
        <f t="shared" si="14"/>
        <v>Solar</v>
      </c>
      <c r="E194" s="819" t="str">
        <f t="shared" ref="E194:P215" si="15">+IF(U198="","",U198)</f>
        <v/>
      </c>
      <c r="F194" s="819" t="str">
        <f t="shared" si="15"/>
        <v/>
      </c>
      <c r="G194" s="819" t="str">
        <f t="shared" si="15"/>
        <v/>
      </c>
      <c r="H194" s="819" t="str">
        <f t="shared" si="15"/>
        <v/>
      </c>
      <c r="I194" s="819" t="str">
        <f t="shared" si="15"/>
        <v/>
      </c>
      <c r="J194" s="819" t="str">
        <f t="shared" si="15"/>
        <v/>
      </c>
      <c r="K194" s="819" t="str">
        <f t="shared" si="15"/>
        <v/>
      </c>
      <c r="L194" s="819" t="str">
        <f t="shared" si="15"/>
        <v/>
      </c>
      <c r="M194" s="819" t="str">
        <f t="shared" si="15"/>
        <v/>
      </c>
      <c r="N194" s="819" t="str">
        <f t="shared" si="11"/>
        <v/>
      </c>
      <c r="O194" s="819" t="str">
        <f t="shared" si="11"/>
        <v/>
      </c>
      <c r="P194" s="820" t="str">
        <f t="shared" si="11"/>
        <v/>
      </c>
      <c r="Q194" s="821">
        <f t="shared" si="12"/>
        <v>0</v>
      </c>
      <c r="R194" s="2116"/>
      <c r="S194" s="1790"/>
      <c r="T194" s="1790" t="s">
        <v>409</v>
      </c>
      <c r="U194" s="1790"/>
      <c r="V194" s="1790"/>
      <c r="W194" s="1790"/>
      <c r="X194" s="1790"/>
      <c r="Y194" s="1790"/>
      <c r="Z194" s="1790"/>
      <c r="AA194" s="1790"/>
      <c r="AB194" s="1790"/>
      <c r="AC194" s="1790"/>
      <c r="AD194" s="1790"/>
      <c r="AE194" s="1790"/>
      <c r="AF194" s="1790"/>
      <c r="AG194" s="1790"/>
      <c r="AH194" s="2116"/>
    </row>
    <row r="195" spans="1:34" s="822" customFormat="1" ht="21" customHeight="1" x14ac:dyDescent="0.25">
      <c r="A195" s="816"/>
      <c r="B195" s="1757"/>
      <c r="C195" s="823" t="str">
        <f t="shared" ref="C195:J242" si="16">+IF(S199="","",S199)</f>
        <v/>
      </c>
      <c r="D195" s="824" t="str">
        <f t="shared" si="16"/>
        <v>Eólico</v>
      </c>
      <c r="E195" s="825" t="str">
        <f t="shared" si="15"/>
        <v/>
      </c>
      <c r="F195" s="825" t="str">
        <f t="shared" si="15"/>
        <v/>
      </c>
      <c r="G195" s="825" t="str">
        <f t="shared" si="15"/>
        <v/>
      </c>
      <c r="H195" s="825" t="str">
        <f t="shared" si="15"/>
        <v/>
      </c>
      <c r="I195" s="825" t="str">
        <f t="shared" si="15"/>
        <v/>
      </c>
      <c r="J195" s="825" t="str">
        <f t="shared" si="15"/>
        <v/>
      </c>
      <c r="K195" s="825" t="str">
        <f t="shared" si="15"/>
        <v/>
      </c>
      <c r="L195" s="825" t="str">
        <f t="shared" si="15"/>
        <v/>
      </c>
      <c r="M195" s="825" t="str">
        <f t="shared" si="15"/>
        <v/>
      </c>
      <c r="N195" s="825" t="str">
        <f t="shared" si="15"/>
        <v/>
      </c>
      <c r="O195" s="825" t="str">
        <f t="shared" si="15"/>
        <v/>
      </c>
      <c r="P195" s="826" t="str">
        <f t="shared" si="15"/>
        <v/>
      </c>
      <c r="Q195" s="827">
        <f t="shared" si="12"/>
        <v>0</v>
      </c>
      <c r="R195" s="2116"/>
      <c r="S195" s="1790"/>
      <c r="T195" s="1790" t="s">
        <v>410</v>
      </c>
      <c r="U195" s="1790"/>
      <c r="V195" s="1790"/>
      <c r="W195" s="1790"/>
      <c r="X195" s="1790"/>
      <c r="Y195" s="1790"/>
      <c r="Z195" s="1790"/>
      <c r="AA195" s="1790"/>
      <c r="AB195" s="1790"/>
      <c r="AC195" s="1790"/>
      <c r="AD195" s="1790"/>
      <c r="AE195" s="1790"/>
      <c r="AF195" s="1790"/>
      <c r="AG195" s="1790"/>
      <c r="AH195" s="2116"/>
    </row>
    <row r="196" spans="1:34" s="822" customFormat="1" ht="21" customHeight="1" x14ac:dyDescent="0.25">
      <c r="A196" s="816"/>
      <c r="B196" s="1756">
        <v>49</v>
      </c>
      <c r="C196" s="828" t="str">
        <f t="shared" si="16"/>
        <v>Inkabor S.A.C.</v>
      </c>
      <c r="D196" s="829" t="str">
        <f t="shared" si="16"/>
        <v>Hidráulico</v>
      </c>
      <c r="E196" s="819" t="str">
        <f t="shared" si="15"/>
        <v/>
      </c>
      <c r="F196" s="819" t="str">
        <f t="shared" si="15"/>
        <v/>
      </c>
      <c r="G196" s="819" t="str">
        <f t="shared" si="15"/>
        <v/>
      </c>
      <c r="H196" s="819" t="str">
        <f t="shared" si="15"/>
        <v/>
      </c>
      <c r="I196" s="819" t="str">
        <f t="shared" si="15"/>
        <v/>
      </c>
      <c r="J196" s="819" t="str">
        <f t="shared" si="15"/>
        <v/>
      </c>
      <c r="K196" s="819" t="str">
        <f t="shared" si="15"/>
        <v/>
      </c>
      <c r="L196" s="819" t="str">
        <f t="shared" si="15"/>
        <v/>
      </c>
      <c r="M196" s="819" t="str">
        <f t="shared" si="15"/>
        <v/>
      </c>
      <c r="N196" s="819" t="str">
        <f t="shared" si="15"/>
        <v/>
      </c>
      <c r="O196" s="819" t="str">
        <f t="shared" si="15"/>
        <v/>
      </c>
      <c r="P196" s="820" t="str">
        <f t="shared" si="15"/>
        <v/>
      </c>
      <c r="Q196" s="821">
        <f t="shared" ref="Q196:Q259" si="17">+SUM(E196:P196)</f>
        <v>0</v>
      </c>
      <c r="R196" s="2116"/>
      <c r="S196" s="1790" t="s">
        <v>298</v>
      </c>
      <c r="T196" s="1790" t="s">
        <v>407</v>
      </c>
      <c r="U196" s="1790"/>
      <c r="V196" s="1790"/>
      <c r="W196" s="1790"/>
      <c r="X196" s="1790"/>
      <c r="Y196" s="1790"/>
      <c r="Z196" s="1790"/>
      <c r="AA196" s="1790"/>
      <c r="AB196" s="1790"/>
      <c r="AC196" s="1790"/>
      <c r="AD196" s="1790"/>
      <c r="AE196" s="1790"/>
      <c r="AF196" s="1790"/>
      <c r="AG196" s="1790"/>
      <c r="AH196" s="2116"/>
    </row>
    <row r="197" spans="1:34" s="822" customFormat="1" ht="21" customHeight="1" x14ac:dyDescent="0.25">
      <c r="A197" s="816"/>
      <c r="B197" s="1745"/>
      <c r="C197" s="817" t="str">
        <f t="shared" si="16"/>
        <v/>
      </c>
      <c r="D197" s="818" t="str">
        <f t="shared" si="16"/>
        <v>Térmico</v>
      </c>
      <c r="E197" s="819">
        <f t="shared" si="15"/>
        <v>1.3577000000000001E-2</v>
      </c>
      <c r="F197" s="819">
        <f t="shared" si="15"/>
        <v>2.9050999999999997E-2</v>
      </c>
      <c r="G197" s="819">
        <f t="shared" si="15"/>
        <v>1.8925000000000001E-2</v>
      </c>
      <c r="H197" s="819">
        <f t="shared" si="15"/>
        <v>1.8775E-2</v>
      </c>
      <c r="I197" s="819">
        <f t="shared" si="15"/>
        <v>2.2475000000000002E-2</v>
      </c>
      <c r="J197" s="819">
        <f t="shared" si="15"/>
        <v>2.64E-2</v>
      </c>
      <c r="K197" s="819">
        <f t="shared" si="15"/>
        <v>3.1281999999999997E-2</v>
      </c>
      <c r="L197" s="819">
        <f t="shared" si="15"/>
        <v>2.9925E-2</v>
      </c>
      <c r="M197" s="819">
        <f t="shared" si="15"/>
        <v>2.8875000000000001E-2</v>
      </c>
      <c r="N197" s="819">
        <f t="shared" si="15"/>
        <v>2.9874999999999999E-2</v>
      </c>
      <c r="O197" s="819">
        <f t="shared" si="15"/>
        <v>2.2949999999999998E-2</v>
      </c>
      <c r="P197" s="820">
        <f t="shared" si="15"/>
        <v>2.6324999999999998E-2</v>
      </c>
      <c r="Q197" s="821">
        <f t="shared" si="17"/>
        <v>0.29843500000000006</v>
      </c>
      <c r="R197" s="2116"/>
      <c r="S197" s="1790"/>
      <c r="T197" s="1790" t="s">
        <v>408</v>
      </c>
      <c r="U197" s="1790">
        <v>1.6609999999999999E-3</v>
      </c>
      <c r="V197" s="1790">
        <v>2.104E-3</v>
      </c>
      <c r="W197" s="1790">
        <v>1.1140000000000002E-3</v>
      </c>
      <c r="X197" s="1790">
        <v>1.4010000000000001E-3</v>
      </c>
      <c r="Y197" s="1790">
        <v>4.2699999999999997E-4</v>
      </c>
      <c r="Z197" s="1790">
        <v>5.6499999999999996E-4</v>
      </c>
      <c r="AA197" s="1790">
        <v>4.1999999999999996E-4</v>
      </c>
      <c r="AB197" s="1790">
        <v>1.8890000000000001E-3</v>
      </c>
      <c r="AC197" s="1790">
        <v>4.2499999999999998E-4</v>
      </c>
      <c r="AD197" s="1790">
        <v>1.4579999999999999E-3</v>
      </c>
      <c r="AE197" s="1790">
        <v>3.97E-4</v>
      </c>
      <c r="AF197" s="1790">
        <v>4.46E-4</v>
      </c>
      <c r="AG197" s="1790">
        <v>1.2307E-2</v>
      </c>
      <c r="AH197" s="2116"/>
    </row>
    <row r="198" spans="1:34" s="822" customFormat="1" ht="21" customHeight="1" x14ac:dyDescent="0.25">
      <c r="A198" s="816"/>
      <c r="B198" s="1745"/>
      <c r="C198" s="817" t="str">
        <f t="shared" si="16"/>
        <v/>
      </c>
      <c r="D198" s="818" t="str">
        <f t="shared" si="16"/>
        <v>Solar</v>
      </c>
      <c r="E198" s="819" t="str">
        <f t="shared" si="15"/>
        <v/>
      </c>
      <c r="F198" s="819" t="str">
        <f t="shared" si="15"/>
        <v/>
      </c>
      <c r="G198" s="819" t="str">
        <f t="shared" si="15"/>
        <v/>
      </c>
      <c r="H198" s="819" t="str">
        <f t="shared" si="15"/>
        <v/>
      </c>
      <c r="I198" s="819" t="str">
        <f t="shared" si="15"/>
        <v/>
      </c>
      <c r="J198" s="819" t="str">
        <f t="shared" si="15"/>
        <v/>
      </c>
      <c r="K198" s="819" t="str">
        <f t="shared" si="15"/>
        <v/>
      </c>
      <c r="L198" s="819" t="str">
        <f t="shared" si="15"/>
        <v/>
      </c>
      <c r="M198" s="819" t="str">
        <f t="shared" si="15"/>
        <v/>
      </c>
      <c r="N198" s="819" t="str">
        <f t="shared" si="15"/>
        <v/>
      </c>
      <c r="O198" s="819" t="str">
        <f t="shared" si="15"/>
        <v/>
      </c>
      <c r="P198" s="820" t="str">
        <f t="shared" si="15"/>
        <v/>
      </c>
      <c r="Q198" s="821">
        <f t="shared" si="17"/>
        <v>0</v>
      </c>
      <c r="R198" s="2116"/>
      <c r="S198" s="1790"/>
      <c r="T198" s="1790" t="s">
        <v>409</v>
      </c>
      <c r="U198" s="1790"/>
      <c r="V198" s="1790"/>
      <c r="W198" s="1790"/>
      <c r="X198" s="1790"/>
      <c r="Y198" s="1790"/>
      <c r="Z198" s="1790"/>
      <c r="AA198" s="1790"/>
      <c r="AB198" s="1790"/>
      <c r="AC198" s="1790"/>
      <c r="AD198" s="1790"/>
      <c r="AE198" s="1790"/>
      <c r="AF198" s="1790"/>
      <c r="AG198" s="1790"/>
      <c r="AH198" s="2116"/>
    </row>
    <row r="199" spans="1:34" s="822" customFormat="1" ht="21" customHeight="1" x14ac:dyDescent="0.25">
      <c r="A199" s="816"/>
      <c r="B199" s="1757"/>
      <c r="C199" s="823" t="str">
        <f t="shared" si="16"/>
        <v/>
      </c>
      <c r="D199" s="824" t="str">
        <f t="shared" si="16"/>
        <v>Eólico</v>
      </c>
      <c r="E199" s="819" t="str">
        <f t="shared" si="15"/>
        <v/>
      </c>
      <c r="F199" s="819" t="str">
        <f t="shared" si="15"/>
        <v/>
      </c>
      <c r="G199" s="819" t="str">
        <f t="shared" si="15"/>
        <v/>
      </c>
      <c r="H199" s="819" t="str">
        <f t="shared" si="15"/>
        <v/>
      </c>
      <c r="I199" s="819" t="str">
        <f t="shared" si="15"/>
        <v/>
      </c>
      <c r="J199" s="819" t="str">
        <f t="shared" si="15"/>
        <v/>
      </c>
      <c r="K199" s="819" t="str">
        <f t="shared" si="15"/>
        <v/>
      </c>
      <c r="L199" s="819" t="str">
        <f t="shared" si="15"/>
        <v/>
      </c>
      <c r="M199" s="819" t="str">
        <f t="shared" si="15"/>
        <v/>
      </c>
      <c r="N199" s="819" t="str">
        <f t="shared" si="15"/>
        <v/>
      </c>
      <c r="O199" s="819" t="str">
        <f t="shared" si="15"/>
        <v/>
      </c>
      <c r="P199" s="820" t="str">
        <f t="shared" si="15"/>
        <v/>
      </c>
      <c r="Q199" s="821">
        <f t="shared" si="17"/>
        <v>0</v>
      </c>
      <c r="R199" s="2116"/>
      <c r="S199" s="1790"/>
      <c r="T199" s="1790" t="s">
        <v>410</v>
      </c>
      <c r="U199" s="1790"/>
      <c r="V199" s="1790"/>
      <c r="W199" s="1790"/>
      <c r="X199" s="1790"/>
      <c r="Y199" s="1790"/>
      <c r="Z199" s="1790"/>
      <c r="AA199" s="1790"/>
      <c r="AB199" s="1790"/>
      <c r="AC199" s="1790"/>
      <c r="AD199" s="1790"/>
      <c r="AE199" s="1790"/>
      <c r="AF199" s="1790"/>
      <c r="AG199" s="1790"/>
      <c r="AH199" s="2116"/>
    </row>
    <row r="200" spans="1:34" s="822" customFormat="1" ht="21" customHeight="1" x14ac:dyDescent="0.25">
      <c r="A200" s="816"/>
      <c r="B200" s="1756">
        <v>50</v>
      </c>
      <c r="C200" s="828" t="str">
        <f t="shared" si="16"/>
        <v>Inversiones San Borja S.A.</v>
      </c>
      <c r="D200" s="829" t="str">
        <f t="shared" si="16"/>
        <v>Hidráulico</v>
      </c>
      <c r="E200" s="830" t="str">
        <f t="shared" si="15"/>
        <v/>
      </c>
      <c r="F200" s="830" t="str">
        <f t="shared" si="15"/>
        <v/>
      </c>
      <c r="G200" s="830" t="str">
        <f t="shared" si="15"/>
        <v/>
      </c>
      <c r="H200" s="830" t="str">
        <f t="shared" si="15"/>
        <v/>
      </c>
      <c r="I200" s="830" t="str">
        <f t="shared" si="15"/>
        <v/>
      </c>
      <c r="J200" s="830" t="str">
        <f t="shared" si="15"/>
        <v/>
      </c>
      <c r="K200" s="830" t="str">
        <f t="shared" si="15"/>
        <v/>
      </c>
      <c r="L200" s="830" t="str">
        <f t="shared" si="15"/>
        <v/>
      </c>
      <c r="M200" s="830" t="str">
        <f t="shared" si="15"/>
        <v/>
      </c>
      <c r="N200" s="830" t="str">
        <f t="shared" si="15"/>
        <v/>
      </c>
      <c r="O200" s="830" t="str">
        <f t="shared" si="15"/>
        <v/>
      </c>
      <c r="P200" s="831" t="str">
        <f t="shared" si="15"/>
        <v/>
      </c>
      <c r="Q200" s="832">
        <f t="shared" si="17"/>
        <v>0</v>
      </c>
      <c r="R200" s="2116"/>
      <c r="S200" s="1790" t="s">
        <v>300</v>
      </c>
      <c r="T200" s="1790" t="s">
        <v>407</v>
      </c>
      <c r="U200" s="1790"/>
      <c r="V200" s="1790"/>
      <c r="W200" s="1790"/>
      <c r="X200" s="1790"/>
      <c r="Y200" s="1790"/>
      <c r="Z200" s="1790"/>
      <c r="AA200" s="1790"/>
      <c r="AB200" s="1790"/>
      <c r="AC200" s="1790"/>
      <c r="AD200" s="1790"/>
      <c r="AE200" s="1790"/>
      <c r="AF200" s="1790"/>
      <c r="AG200" s="1790"/>
      <c r="AH200" s="2116"/>
    </row>
    <row r="201" spans="1:34" s="822" customFormat="1" ht="21" customHeight="1" x14ac:dyDescent="0.25">
      <c r="A201" s="816"/>
      <c r="B201" s="1745"/>
      <c r="C201" s="817" t="str">
        <f t="shared" si="16"/>
        <v/>
      </c>
      <c r="D201" s="818" t="str">
        <f t="shared" si="16"/>
        <v>Térmico</v>
      </c>
      <c r="E201" s="819">
        <f t="shared" si="15"/>
        <v>0.83363999999999994</v>
      </c>
      <c r="F201" s="819">
        <f t="shared" si="15"/>
        <v>0.78305999999999998</v>
      </c>
      <c r="G201" s="819">
        <f t="shared" si="15"/>
        <v>0.83648</v>
      </c>
      <c r="H201" s="819">
        <f t="shared" si="15"/>
        <v>0.67497000000000007</v>
      </c>
      <c r="I201" s="819">
        <f t="shared" si="15"/>
        <v>0.81064999999999998</v>
      </c>
      <c r="J201" s="819">
        <f t="shared" si="15"/>
        <v>0.73960999999999999</v>
      </c>
      <c r="K201" s="819">
        <f t="shared" si="15"/>
        <v>0.60014999999999996</v>
      </c>
      <c r="L201" s="819">
        <f t="shared" si="15"/>
        <v>0.50431999999999999</v>
      </c>
      <c r="M201" s="819">
        <f t="shared" si="15"/>
        <v>0.57457000000000003</v>
      </c>
      <c r="N201" s="819">
        <f t="shared" si="15"/>
        <v>0.6401</v>
      </c>
      <c r="O201" s="819">
        <f t="shared" si="15"/>
        <v>0</v>
      </c>
      <c r="P201" s="820">
        <f t="shared" si="15"/>
        <v>0.53612000000000004</v>
      </c>
      <c r="Q201" s="821">
        <f t="shared" si="17"/>
        <v>7.5336700000000008</v>
      </c>
      <c r="R201" s="2116"/>
      <c r="S201" s="1790"/>
      <c r="T201" s="1790" t="s">
        <v>408</v>
      </c>
      <c r="U201" s="1790">
        <v>1.3577000000000001E-2</v>
      </c>
      <c r="V201" s="1790">
        <v>2.9050999999999997E-2</v>
      </c>
      <c r="W201" s="1790">
        <v>1.8925000000000001E-2</v>
      </c>
      <c r="X201" s="1790">
        <v>1.8775E-2</v>
      </c>
      <c r="Y201" s="1790">
        <v>2.2475000000000002E-2</v>
      </c>
      <c r="Z201" s="1790">
        <v>2.64E-2</v>
      </c>
      <c r="AA201" s="1790">
        <v>3.1281999999999997E-2</v>
      </c>
      <c r="AB201" s="1790">
        <v>2.9925E-2</v>
      </c>
      <c r="AC201" s="1790">
        <v>2.8875000000000001E-2</v>
      </c>
      <c r="AD201" s="1790">
        <v>2.9874999999999999E-2</v>
      </c>
      <c r="AE201" s="1790">
        <v>2.2949999999999998E-2</v>
      </c>
      <c r="AF201" s="1790">
        <v>2.6324999999999998E-2</v>
      </c>
      <c r="AG201" s="1790">
        <v>0.29843500000000006</v>
      </c>
      <c r="AH201" s="2116"/>
    </row>
    <row r="202" spans="1:34" s="822" customFormat="1" ht="21" customHeight="1" x14ac:dyDescent="0.25">
      <c r="A202" s="816"/>
      <c r="B202" s="1745"/>
      <c r="C202" s="817" t="str">
        <f t="shared" si="16"/>
        <v/>
      </c>
      <c r="D202" s="818" t="str">
        <f t="shared" si="16"/>
        <v>Solar</v>
      </c>
      <c r="E202" s="819" t="str">
        <f t="shared" si="15"/>
        <v/>
      </c>
      <c r="F202" s="819" t="str">
        <f t="shared" si="15"/>
        <v/>
      </c>
      <c r="G202" s="819" t="str">
        <f t="shared" si="15"/>
        <v/>
      </c>
      <c r="H202" s="819" t="str">
        <f t="shared" si="15"/>
        <v/>
      </c>
      <c r="I202" s="819" t="str">
        <f t="shared" si="15"/>
        <v/>
      </c>
      <c r="J202" s="819" t="str">
        <f t="shared" si="15"/>
        <v/>
      </c>
      <c r="K202" s="819" t="str">
        <f t="shared" si="15"/>
        <v/>
      </c>
      <c r="L202" s="819" t="str">
        <f t="shared" si="15"/>
        <v/>
      </c>
      <c r="M202" s="819" t="str">
        <f t="shared" si="15"/>
        <v/>
      </c>
      <c r="N202" s="819" t="str">
        <f t="shared" si="15"/>
        <v/>
      </c>
      <c r="O202" s="819" t="str">
        <f t="shared" si="15"/>
        <v/>
      </c>
      <c r="P202" s="820" t="str">
        <f t="shared" si="15"/>
        <v/>
      </c>
      <c r="Q202" s="821">
        <f t="shared" si="17"/>
        <v>0</v>
      </c>
      <c r="R202" s="2116"/>
      <c r="S202" s="1790"/>
      <c r="T202" s="1790" t="s">
        <v>409</v>
      </c>
      <c r="U202" s="1790"/>
      <c r="V202" s="1790"/>
      <c r="W202" s="1790"/>
      <c r="X202" s="1790"/>
      <c r="Y202" s="1790"/>
      <c r="Z202" s="1790"/>
      <c r="AA202" s="1790"/>
      <c r="AB202" s="1790"/>
      <c r="AC202" s="1790"/>
      <c r="AD202" s="1790"/>
      <c r="AE202" s="1790"/>
      <c r="AF202" s="1790"/>
      <c r="AG202" s="1790"/>
      <c r="AH202" s="2116"/>
    </row>
    <row r="203" spans="1:34" s="822" customFormat="1" ht="21" customHeight="1" x14ac:dyDescent="0.25">
      <c r="A203" s="816"/>
      <c r="B203" s="1757"/>
      <c r="C203" s="823" t="str">
        <f t="shared" si="16"/>
        <v/>
      </c>
      <c r="D203" s="824" t="str">
        <f t="shared" si="16"/>
        <v>Eólico</v>
      </c>
      <c r="E203" s="825" t="str">
        <f t="shared" si="15"/>
        <v/>
      </c>
      <c r="F203" s="825" t="str">
        <f t="shared" si="15"/>
        <v/>
      </c>
      <c r="G203" s="825" t="str">
        <f t="shared" si="15"/>
        <v/>
      </c>
      <c r="H203" s="825" t="str">
        <f t="shared" si="15"/>
        <v/>
      </c>
      <c r="I203" s="825" t="str">
        <f t="shared" si="15"/>
        <v/>
      </c>
      <c r="J203" s="825" t="str">
        <f t="shared" si="15"/>
        <v/>
      </c>
      <c r="K203" s="825" t="str">
        <f t="shared" si="15"/>
        <v/>
      </c>
      <c r="L203" s="825" t="str">
        <f t="shared" si="15"/>
        <v/>
      </c>
      <c r="M203" s="825" t="str">
        <f t="shared" si="15"/>
        <v/>
      </c>
      <c r="N203" s="825" t="str">
        <f t="shared" si="15"/>
        <v/>
      </c>
      <c r="O203" s="825" t="str">
        <f t="shared" si="15"/>
        <v/>
      </c>
      <c r="P203" s="826" t="str">
        <f t="shared" si="15"/>
        <v/>
      </c>
      <c r="Q203" s="827">
        <f t="shared" si="17"/>
        <v>0</v>
      </c>
      <c r="R203" s="2116"/>
      <c r="S203" s="1790"/>
      <c r="T203" s="1790" t="s">
        <v>410</v>
      </c>
      <c r="U203" s="1790"/>
      <c r="V203" s="1790"/>
      <c r="W203" s="1790"/>
      <c r="X203" s="1790"/>
      <c r="Y203" s="1790"/>
      <c r="Z203" s="1790"/>
      <c r="AA203" s="1790"/>
      <c r="AB203" s="1790"/>
      <c r="AC203" s="1790"/>
      <c r="AD203" s="1790"/>
      <c r="AE203" s="1790"/>
      <c r="AF203" s="1790"/>
      <c r="AG203" s="1790"/>
      <c r="AH203" s="2116"/>
    </row>
    <row r="204" spans="1:34" s="822" customFormat="1" ht="21" customHeight="1" x14ac:dyDescent="0.25">
      <c r="A204" s="816"/>
      <c r="B204" s="1756">
        <v>51</v>
      </c>
      <c r="C204" s="828" t="str">
        <f t="shared" si="16"/>
        <v>Kimberly Clark S.R.L.</v>
      </c>
      <c r="D204" s="829" t="str">
        <f t="shared" si="16"/>
        <v>Hidráulico</v>
      </c>
      <c r="E204" s="830" t="str">
        <f t="shared" si="15"/>
        <v/>
      </c>
      <c r="F204" s="830" t="str">
        <f t="shared" si="15"/>
        <v/>
      </c>
      <c r="G204" s="830" t="str">
        <f t="shared" si="15"/>
        <v/>
      </c>
      <c r="H204" s="830" t="str">
        <f t="shared" si="15"/>
        <v/>
      </c>
      <c r="I204" s="830" t="str">
        <f t="shared" si="15"/>
        <v/>
      </c>
      <c r="J204" s="830" t="str">
        <f t="shared" si="15"/>
        <v/>
      </c>
      <c r="K204" s="830" t="str">
        <f t="shared" si="15"/>
        <v/>
      </c>
      <c r="L204" s="830" t="str">
        <f t="shared" si="15"/>
        <v/>
      </c>
      <c r="M204" s="830" t="str">
        <f t="shared" si="15"/>
        <v/>
      </c>
      <c r="N204" s="830" t="str">
        <f t="shared" si="15"/>
        <v/>
      </c>
      <c r="O204" s="830" t="str">
        <f t="shared" si="15"/>
        <v/>
      </c>
      <c r="P204" s="831" t="str">
        <f t="shared" si="15"/>
        <v/>
      </c>
      <c r="Q204" s="832">
        <f t="shared" si="17"/>
        <v>0</v>
      </c>
      <c r="R204" s="2116"/>
      <c r="S204" s="1790" t="s">
        <v>302</v>
      </c>
      <c r="T204" s="1790" t="s">
        <v>407</v>
      </c>
      <c r="U204" s="1790"/>
      <c r="V204" s="1790"/>
      <c r="W204" s="1790"/>
      <c r="X204" s="1790"/>
      <c r="Y204" s="1790"/>
      <c r="Z204" s="1790"/>
      <c r="AA204" s="1790"/>
      <c r="AB204" s="1790"/>
      <c r="AC204" s="1790"/>
      <c r="AD204" s="1790"/>
      <c r="AE204" s="1790"/>
      <c r="AF204" s="1790"/>
      <c r="AG204" s="1790"/>
      <c r="AH204" s="2116"/>
    </row>
    <row r="205" spans="1:34" s="822" customFormat="1" ht="21" customHeight="1" x14ac:dyDescent="0.25">
      <c r="A205" s="816"/>
      <c r="B205" s="1745"/>
      <c r="C205" s="817" t="str">
        <f t="shared" si="16"/>
        <v/>
      </c>
      <c r="D205" s="818" t="str">
        <f t="shared" si="16"/>
        <v>Térmico</v>
      </c>
      <c r="E205" s="819">
        <f t="shared" si="15"/>
        <v>3.8333149999999998</v>
      </c>
      <c r="F205" s="819">
        <f t="shared" si="15"/>
        <v>4.2367279999999994</v>
      </c>
      <c r="G205" s="819">
        <f t="shared" si="15"/>
        <v>5.1378339999999998</v>
      </c>
      <c r="H205" s="819">
        <f t="shared" si="15"/>
        <v>4.3972789999999993</v>
      </c>
      <c r="I205" s="819">
        <f t="shared" si="15"/>
        <v>4.4890299999999996</v>
      </c>
      <c r="J205" s="819">
        <f t="shared" si="15"/>
        <v>4.9545069999999996</v>
      </c>
      <c r="K205" s="819">
        <f t="shared" si="15"/>
        <v>4.0248530000000002</v>
      </c>
      <c r="L205" s="819">
        <f t="shared" si="15"/>
        <v>4.4110529999999999</v>
      </c>
      <c r="M205" s="819">
        <f t="shared" si="15"/>
        <v>4.4307370000000006</v>
      </c>
      <c r="N205" s="819">
        <f t="shared" si="15"/>
        <v>5.077</v>
      </c>
      <c r="O205" s="819">
        <f t="shared" si="15"/>
        <v>4.5265970000000006</v>
      </c>
      <c r="P205" s="820">
        <f t="shared" si="15"/>
        <v>2.5450189999999999</v>
      </c>
      <c r="Q205" s="821">
        <f t="shared" si="17"/>
        <v>52.063952</v>
      </c>
      <c r="R205" s="2116"/>
      <c r="S205" s="1790"/>
      <c r="T205" s="1790" t="s">
        <v>408</v>
      </c>
      <c r="U205" s="1790">
        <v>0.83363999999999994</v>
      </c>
      <c r="V205" s="1790">
        <v>0.78305999999999998</v>
      </c>
      <c r="W205" s="1790">
        <v>0.83648</v>
      </c>
      <c r="X205" s="1790">
        <v>0.67497000000000007</v>
      </c>
      <c r="Y205" s="1790">
        <v>0.81064999999999998</v>
      </c>
      <c r="Z205" s="1790">
        <v>0.73960999999999999</v>
      </c>
      <c r="AA205" s="1790">
        <v>0.60014999999999996</v>
      </c>
      <c r="AB205" s="1790">
        <v>0.50431999999999999</v>
      </c>
      <c r="AC205" s="1790">
        <v>0.57457000000000003</v>
      </c>
      <c r="AD205" s="1790">
        <v>0.6401</v>
      </c>
      <c r="AE205" s="1790">
        <v>0</v>
      </c>
      <c r="AF205" s="1790">
        <v>0.53612000000000004</v>
      </c>
      <c r="AG205" s="1790">
        <v>7.5336700000000008</v>
      </c>
      <c r="AH205" s="2116"/>
    </row>
    <row r="206" spans="1:34" s="822" customFormat="1" ht="21" customHeight="1" x14ac:dyDescent="0.25">
      <c r="A206" s="816"/>
      <c r="B206" s="1745"/>
      <c r="C206" s="817" t="str">
        <f t="shared" si="16"/>
        <v/>
      </c>
      <c r="D206" s="818" t="str">
        <f t="shared" si="16"/>
        <v>Solar</v>
      </c>
      <c r="E206" s="819" t="str">
        <f t="shared" si="15"/>
        <v/>
      </c>
      <c r="F206" s="819" t="str">
        <f t="shared" si="15"/>
        <v/>
      </c>
      <c r="G206" s="819" t="str">
        <f t="shared" si="15"/>
        <v/>
      </c>
      <c r="H206" s="819" t="str">
        <f t="shared" si="15"/>
        <v/>
      </c>
      <c r="I206" s="819" t="str">
        <f t="shared" si="15"/>
        <v/>
      </c>
      <c r="J206" s="819" t="str">
        <f t="shared" si="15"/>
        <v/>
      </c>
      <c r="K206" s="819" t="str">
        <f t="shared" si="15"/>
        <v/>
      </c>
      <c r="L206" s="819" t="str">
        <f t="shared" si="15"/>
        <v/>
      </c>
      <c r="M206" s="819" t="str">
        <f t="shared" si="15"/>
        <v/>
      </c>
      <c r="N206" s="819" t="str">
        <f t="shared" si="15"/>
        <v/>
      </c>
      <c r="O206" s="819" t="str">
        <f t="shared" si="15"/>
        <v/>
      </c>
      <c r="P206" s="820" t="str">
        <f t="shared" si="15"/>
        <v/>
      </c>
      <c r="Q206" s="821">
        <f t="shared" si="17"/>
        <v>0</v>
      </c>
      <c r="R206" s="2116"/>
      <c r="S206" s="1790"/>
      <c r="T206" s="1790" t="s">
        <v>409</v>
      </c>
      <c r="U206" s="1790"/>
      <c r="V206" s="1790"/>
      <c r="W206" s="1790"/>
      <c r="X206" s="1790"/>
      <c r="Y206" s="1790"/>
      <c r="Z206" s="1790"/>
      <c r="AA206" s="1790"/>
      <c r="AB206" s="1790"/>
      <c r="AC206" s="1790"/>
      <c r="AD206" s="1790"/>
      <c r="AE206" s="1790"/>
      <c r="AF206" s="1790"/>
      <c r="AG206" s="1790"/>
      <c r="AH206" s="2116"/>
    </row>
    <row r="207" spans="1:34" s="822" customFormat="1" ht="21" customHeight="1" x14ac:dyDescent="0.25">
      <c r="A207" s="816"/>
      <c r="B207" s="1757"/>
      <c r="C207" s="823" t="str">
        <f t="shared" si="16"/>
        <v/>
      </c>
      <c r="D207" s="824" t="str">
        <f t="shared" si="16"/>
        <v>Eólico</v>
      </c>
      <c r="E207" s="825" t="str">
        <f t="shared" si="15"/>
        <v/>
      </c>
      <c r="F207" s="825" t="str">
        <f t="shared" si="15"/>
        <v/>
      </c>
      <c r="G207" s="825" t="str">
        <f t="shared" si="15"/>
        <v/>
      </c>
      <c r="H207" s="825" t="str">
        <f t="shared" si="15"/>
        <v/>
      </c>
      <c r="I207" s="825" t="str">
        <f t="shared" si="15"/>
        <v/>
      </c>
      <c r="J207" s="825" t="str">
        <f t="shared" si="15"/>
        <v/>
      </c>
      <c r="K207" s="825" t="str">
        <f t="shared" si="15"/>
        <v/>
      </c>
      <c r="L207" s="825" t="str">
        <f t="shared" si="15"/>
        <v/>
      </c>
      <c r="M207" s="825" t="str">
        <f t="shared" si="15"/>
        <v/>
      </c>
      <c r="N207" s="825" t="str">
        <f t="shared" si="15"/>
        <v/>
      </c>
      <c r="O207" s="825" t="str">
        <f t="shared" si="15"/>
        <v/>
      </c>
      <c r="P207" s="826" t="str">
        <f t="shared" si="15"/>
        <v/>
      </c>
      <c r="Q207" s="827">
        <f t="shared" si="17"/>
        <v>0</v>
      </c>
      <c r="R207" s="2116"/>
      <c r="S207" s="1790"/>
      <c r="T207" s="1790" t="s">
        <v>410</v>
      </c>
      <c r="U207" s="1790"/>
      <c r="V207" s="1790"/>
      <c r="W207" s="1790"/>
      <c r="X207" s="1790"/>
      <c r="Y207" s="1790"/>
      <c r="Z207" s="1790"/>
      <c r="AA207" s="1790"/>
      <c r="AB207" s="1790"/>
      <c r="AC207" s="1790"/>
      <c r="AD207" s="1790"/>
      <c r="AE207" s="1790"/>
      <c r="AF207" s="1790"/>
      <c r="AG207" s="1790"/>
      <c r="AH207" s="2116"/>
    </row>
    <row r="208" spans="1:34" s="822" customFormat="1" ht="21" customHeight="1" x14ac:dyDescent="0.25">
      <c r="A208" s="816"/>
      <c r="B208" s="1756">
        <v>52</v>
      </c>
      <c r="C208" s="828" t="str">
        <f t="shared" si="16"/>
        <v>Leche Gloria S.A.</v>
      </c>
      <c r="D208" s="829" t="str">
        <f t="shared" si="16"/>
        <v>Hidráulico</v>
      </c>
      <c r="E208" s="830" t="str">
        <f t="shared" si="15"/>
        <v/>
      </c>
      <c r="F208" s="830" t="str">
        <f t="shared" si="15"/>
        <v/>
      </c>
      <c r="G208" s="830" t="str">
        <f t="shared" si="15"/>
        <v/>
      </c>
      <c r="H208" s="830" t="str">
        <f t="shared" si="15"/>
        <v/>
      </c>
      <c r="I208" s="830" t="str">
        <f t="shared" si="15"/>
        <v/>
      </c>
      <c r="J208" s="830" t="str">
        <f t="shared" si="15"/>
        <v/>
      </c>
      <c r="K208" s="830" t="str">
        <f t="shared" si="15"/>
        <v/>
      </c>
      <c r="L208" s="830" t="str">
        <f t="shared" si="15"/>
        <v/>
      </c>
      <c r="M208" s="830" t="str">
        <f t="shared" si="15"/>
        <v/>
      </c>
      <c r="N208" s="830" t="str">
        <f t="shared" si="15"/>
        <v/>
      </c>
      <c r="O208" s="830" t="str">
        <f t="shared" si="15"/>
        <v/>
      </c>
      <c r="P208" s="831" t="str">
        <f t="shared" si="15"/>
        <v/>
      </c>
      <c r="Q208" s="832">
        <f t="shared" si="17"/>
        <v>0</v>
      </c>
      <c r="R208" s="2116"/>
      <c r="S208" s="1790" t="s">
        <v>304</v>
      </c>
      <c r="T208" s="1790" t="s">
        <v>407</v>
      </c>
      <c r="U208" s="1790"/>
      <c r="V208" s="1790"/>
      <c r="W208" s="1790"/>
      <c r="X208" s="1790"/>
      <c r="Y208" s="1790"/>
      <c r="Z208" s="1790"/>
      <c r="AA208" s="1790"/>
      <c r="AB208" s="1790"/>
      <c r="AC208" s="1790"/>
      <c r="AD208" s="1790"/>
      <c r="AE208" s="1790"/>
      <c r="AF208" s="1790"/>
      <c r="AG208" s="1790"/>
      <c r="AH208" s="2116"/>
    </row>
    <row r="209" spans="1:34" s="822" customFormat="1" ht="21" customHeight="1" x14ac:dyDescent="0.25">
      <c r="A209" s="816"/>
      <c r="B209" s="1745"/>
      <c r="C209" s="817" t="str">
        <f t="shared" si="16"/>
        <v/>
      </c>
      <c r="D209" s="818" t="str">
        <f t="shared" si="16"/>
        <v>Térmico</v>
      </c>
      <c r="E209" s="819">
        <f t="shared" si="15"/>
        <v>0.10237</v>
      </c>
      <c r="F209" s="819">
        <f t="shared" si="15"/>
        <v>0.11791</v>
      </c>
      <c r="G209" s="819">
        <f t="shared" si="15"/>
        <v>4.3400000000000001E-3</v>
      </c>
      <c r="H209" s="819">
        <f t="shared" si="15"/>
        <v>1.1E-4</v>
      </c>
      <c r="I209" s="819">
        <f t="shared" si="15"/>
        <v>2.0000000000000001E-4</v>
      </c>
      <c r="J209" s="819">
        <f t="shared" si="15"/>
        <v>3.4000000000000002E-4</v>
      </c>
      <c r="K209" s="819">
        <f t="shared" si="15"/>
        <v>5.9800000000000001E-4</v>
      </c>
      <c r="L209" s="819">
        <f t="shared" si="15"/>
        <v>6.8400000000000004E-4</v>
      </c>
      <c r="M209" s="819">
        <f t="shared" si="15"/>
        <v>3.1179999999999999E-2</v>
      </c>
      <c r="N209" s="819">
        <f t="shared" si="15"/>
        <v>5.9299999999999999E-4</v>
      </c>
      <c r="O209" s="819">
        <f t="shared" si="15"/>
        <v>7.7499999999999997E-4</v>
      </c>
      <c r="P209" s="820">
        <f t="shared" si="15"/>
        <v>4.9899999999999999E-4</v>
      </c>
      <c r="Q209" s="821">
        <f t="shared" si="17"/>
        <v>0.25959900000000008</v>
      </c>
      <c r="R209" s="2116"/>
      <c r="S209" s="1790"/>
      <c r="T209" s="1790" t="s">
        <v>408</v>
      </c>
      <c r="U209" s="1790">
        <v>3.8333149999999998</v>
      </c>
      <c r="V209" s="1790">
        <v>4.2367279999999994</v>
      </c>
      <c r="W209" s="1790">
        <v>5.1378339999999998</v>
      </c>
      <c r="X209" s="1790">
        <v>4.3972789999999993</v>
      </c>
      <c r="Y209" s="1790">
        <v>4.4890299999999996</v>
      </c>
      <c r="Z209" s="1790">
        <v>4.9545069999999996</v>
      </c>
      <c r="AA209" s="1790">
        <v>4.0248530000000002</v>
      </c>
      <c r="AB209" s="1790">
        <v>4.4110529999999999</v>
      </c>
      <c r="AC209" s="1790">
        <v>4.4307370000000006</v>
      </c>
      <c r="AD209" s="1790">
        <v>5.077</v>
      </c>
      <c r="AE209" s="1790">
        <v>4.5265970000000006</v>
      </c>
      <c r="AF209" s="1790">
        <v>2.5450189999999999</v>
      </c>
      <c r="AG209" s="1790">
        <v>52.063952</v>
      </c>
      <c r="AH209" s="2116"/>
    </row>
    <row r="210" spans="1:34" s="822" customFormat="1" ht="21" customHeight="1" x14ac:dyDescent="0.25">
      <c r="A210" s="816"/>
      <c r="B210" s="1745"/>
      <c r="C210" s="817" t="str">
        <f t="shared" si="16"/>
        <v/>
      </c>
      <c r="D210" s="818" t="str">
        <f t="shared" si="16"/>
        <v>Solar</v>
      </c>
      <c r="E210" s="819" t="str">
        <f t="shared" si="15"/>
        <v/>
      </c>
      <c r="F210" s="819" t="str">
        <f t="shared" si="15"/>
        <v/>
      </c>
      <c r="G210" s="819" t="str">
        <f t="shared" si="15"/>
        <v/>
      </c>
      <c r="H210" s="819" t="str">
        <f t="shared" si="15"/>
        <v/>
      </c>
      <c r="I210" s="819" t="str">
        <f t="shared" si="15"/>
        <v/>
      </c>
      <c r="J210" s="819" t="str">
        <f t="shared" si="15"/>
        <v/>
      </c>
      <c r="K210" s="819" t="str">
        <f t="shared" si="15"/>
        <v/>
      </c>
      <c r="L210" s="819" t="str">
        <f t="shared" si="15"/>
        <v/>
      </c>
      <c r="M210" s="819" t="str">
        <f t="shared" si="15"/>
        <v/>
      </c>
      <c r="N210" s="819" t="str">
        <f t="shared" si="15"/>
        <v/>
      </c>
      <c r="O210" s="819" t="str">
        <f t="shared" si="15"/>
        <v/>
      </c>
      <c r="P210" s="820" t="str">
        <f t="shared" si="15"/>
        <v/>
      </c>
      <c r="Q210" s="821">
        <f t="shared" si="17"/>
        <v>0</v>
      </c>
      <c r="R210" s="2116"/>
      <c r="S210" s="1790"/>
      <c r="T210" s="1790" t="s">
        <v>409</v>
      </c>
      <c r="U210" s="1790"/>
      <c r="V210" s="1790"/>
      <c r="W210" s="1790"/>
      <c r="X210" s="1790"/>
      <c r="Y210" s="1790"/>
      <c r="Z210" s="1790"/>
      <c r="AA210" s="1790"/>
      <c r="AB210" s="1790"/>
      <c r="AC210" s="1790"/>
      <c r="AD210" s="1790"/>
      <c r="AE210" s="1790"/>
      <c r="AF210" s="1790"/>
      <c r="AG210" s="1790"/>
      <c r="AH210" s="2116"/>
    </row>
    <row r="211" spans="1:34" s="822" customFormat="1" ht="21" customHeight="1" x14ac:dyDescent="0.25">
      <c r="A211" s="816"/>
      <c r="B211" s="1757"/>
      <c r="C211" s="823" t="str">
        <f t="shared" si="16"/>
        <v/>
      </c>
      <c r="D211" s="824" t="str">
        <f t="shared" si="16"/>
        <v>Eólico</v>
      </c>
      <c r="E211" s="825" t="str">
        <f t="shared" si="15"/>
        <v/>
      </c>
      <c r="F211" s="825" t="str">
        <f t="shared" si="15"/>
        <v/>
      </c>
      <c r="G211" s="825" t="str">
        <f t="shared" si="15"/>
        <v/>
      </c>
      <c r="H211" s="825" t="str">
        <f t="shared" si="15"/>
        <v/>
      </c>
      <c r="I211" s="825" t="str">
        <f t="shared" si="15"/>
        <v/>
      </c>
      <c r="J211" s="825" t="str">
        <f t="shared" si="15"/>
        <v/>
      </c>
      <c r="K211" s="825" t="str">
        <f t="shared" si="15"/>
        <v/>
      </c>
      <c r="L211" s="825" t="str">
        <f t="shared" si="15"/>
        <v/>
      </c>
      <c r="M211" s="825" t="str">
        <f t="shared" si="15"/>
        <v/>
      </c>
      <c r="N211" s="825" t="str">
        <f t="shared" si="15"/>
        <v/>
      </c>
      <c r="O211" s="825" t="str">
        <f t="shared" si="15"/>
        <v/>
      </c>
      <c r="P211" s="826" t="str">
        <f t="shared" si="15"/>
        <v/>
      </c>
      <c r="Q211" s="827">
        <f t="shared" si="17"/>
        <v>0</v>
      </c>
      <c r="R211" s="2116"/>
      <c r="S211" s="1790"/>
      <c r="T211" s="1790" t="s">
        <v>410</v>
      </c>
      <c r="U211" s="1790"/>
      <c r="V211" s="1790"/>
      <c r="W211" s="1790"/>
      <c r="X211" s="1790"/>
      <c r="Y211" s="1790"/>
      <c r="Z211" s="1790"/>
      <c r="AA211" s="1790"/>
      <c r="AB211" s="1790"/>
      <c r="AC211" s="1790"/>
      <c r="AD211" s="1790"/>
      <c r="AE211" s="1790"/>
      <c r="AF211" s="1790"/>
      <c r="AG211" s="1790"/>
      <c r="AH211" s="2116"/>
    </row>
    <row r="212" spans="1:34" s="822" customFormat="1" ht="21" customHeight="1" x14ac:dyDescent="0.25">
      <c r="A212" s="816"/>
      <c r="B212" s="1756">
        <v>53</v>
      </c>
      <c r="C212" s="828" t="str">
        <f t="shared" si="16"/>
        <v>Minera Aurífera Retamas S.A.</v>
      </c>
      <c r="D212" s="829" t="str">
        <f t="shared" si="16"/>
        <v>Hidráulico</v>
      </c>
      <c r="E212" s="819" t="str">
        <f t="shared" si="15"/>
        <v/>
      </c>
      <c r="F212" s="819" t="str">
        <f t="shared" si="15"/>
        <v/>
      </c>
      <c r="G212" s="819" t="str">
        <f t="shared" si="15"/>
        <v/>
      </c>
      <c r="H212" s="819" t="str">
        <f t="shared" si="15"/>
        <v/>
      </c>
      <c r="I212" s="819" t="str">
        <f t="shared" si="15"/>
        <v/>
      </c>
      <c r="J212" s="819" t="str">
        <f t="shared" si="15"/>
        <v/>
      </c>
      <c r="K212" s="819" t="str">
        <f t="shared" si="15"/>
        <v/>
      </c>
      <c r="L212" s="819" t="str">
        <f t="shared" si="15"/>
        <v/>
      </c>
      <c r="M212" s="819" t="str">
        <f t="shared" si="15"/>
        <v/>
      </c>
      <c r="N212" s="819" t="str">
        <f t="shared" si="15"/>
        <v/>
      </c>
      <c r="O212" s="819" t="str">
        <f t="shared" si="15"/>
        <v/>
      </c>
      <c r="P212" s="820" t="str">
        <f t="shared" si="15"/>
        <v/>
      </c>
      <c r="Q212" s="821">
        <f t="shared" si="17"/>
        <v>0</v>
      </c>
      <c r="R212" s="2116"/>
      <c r="S212" s="1790" t="s">
        <v>306</v>
      </c>
      <c r="T212" s="1790" t="s">
        <v>407</v>
      </c>
      <c r="U212" s="1790"/>
      <c r="V212" s="1790"/>
      <c r="W212" s="1790"/>
      <c r="X212" s="1790"/>
      <c r="Y212" s="1790"/>
      <c r="Z212" s="1790"/>
      <c r="AA212" s="1790"/>
      <c r="AB212" s="1790"/>
      <c r="AC212" s="1790"/>
      <c r="AD212" s="1790"/>
      <c r="AE212" s="1790"/>
      <c r="AF212" s="1790"/>
      <c r="AG212" s="1790"/>
      <c r="AH212" s="2116"/>
    </row>
    <row r="213" spans="1:34" s="822" customFormat="1" ht="21" customHeight="1" x14ac:dyDescent="0.25">
      <c r="A213" s="816"/>
      <c r="B213" s="1745"/>
      <c r="C213" s="817" t="str">
        <f t="shared" si="16"/>
        <v/>
      </c>
      <c r="D213" s="818" t="str">
        <f t="shared" si="16"/>
        <v>Térmico</v>
      </c>
      <c r="E213" s="819">
        <f t="shared" si="15"/>
        <v>5.5506E-2</v>
      </c>
      <c r="F213" s="819">
        <f t="shared" si="15"/>
        <v>5.3800000000000002E-3</v>
      </c>
      <c r="G213" s="819">
        <f t="shared" si="15"/>
        <v>2.1120000000000002E-3</v>
      </c>
      <c r="H213" s="819">
        <f t="shared" si="15"/>
        <v>6.8500000000000006E-4</v>
      </c>
      <c r="I213" s="819">
        <f t="shared" si="15"/>
        <v>7.5240000000000003E-3</v>
      </c>
      <c r="J213" s="819">
        <f t="shared" si="15"/>
        <v>5.2939999999999992E-3</v>
      </c>
      <c r="K213" s="819">
        <f t="shared" si="15"/>
        <v>8.7579999999999984E-3</v>
      </c>
      <c r="L213" s="819">
        <f t="shared" si="15"/>
        <v>1.1147000000000001E-2</v>
      </c>
      <c r="M213" s="819">
        <f t="shared" si="15"/>
        <v>1.5932999999999999E-2</v>
      </c>
      <c r="N213" s="819">
        <f t="shared" si="15"/>
        <v>7.3888000000000009E-2</v>
      </c>
      <c r="O213" s="819">
        <f t="shared" si="15"/>
        <v>5.5139999999999998E-3</v>
      </c>
      <c r="P213" s="820">
        <f t="shared" si="15"/>
        <v>3.1019999999999997E-3</v>
      </c>
      <c r="Q213" s="821">
        <f t="shared" si="17"/>
        <v>0.19484300000000002</v>
      </c>
      <c r="R213" s="2116"/>
      <c r="S213" s="1790"/>
      <c r="T213" s="1790" t="s">
        <v>408</v>
      </c>
      <c r="U213" s="1790">
        <v>0.10237</v>
      </c>
      <c r="V213" s="1790">
        <v>0.11791</v>
      </c>
      <c r="W213" s="1790">
        <v>4.3400000000000001E-3</v>
      </c>
      <c r="X213" s="1790">
        <v>1.1E-4</v>
      </c>
      <c r="Y213" s="1790">
        <v>2.0000000000000001E-4</v>
      </c>
      <c r="Z213" s="1790">
        <v>3.4000000000000002E-4</v>
      </c>
      <c r="AA213" s="1790">
        <v>5.9800000000000001E-4</v>
      </c>
      <c r="AB213" s="1790">
        <v>6.8400000000000004E-4</v>
      </c>
      <c r="AC213" s="1790">
        <v>3.1179999999999999E-2</v>
      </c>
      <c r="AD213" s="1790">
        <v>5.9299999999999999E-4</v>
      </c>
      <c r="AE213" s="1790">
        <v>7.7499999999999997E-4</v>
      </c>
      <c r="AF213" s="1790">
        <v>4.9899999999999999E-4</v>
      </c>
      <c r="AG213" s="1790">
        <v>0.25959900000000008</v>
      </c>
      <c r="AH213" s="2116"/>
    </row>
    <row r="214" spans="1:34" s="822" customFormat="1" ht="21" customHeight="1" x14ac:dyDescent="0.25">
      <c r="A214" s="816"/>
      <c r="B214" s="1745"/>
      <c r="C214" s="817" t="str">
        <f t="shared" si="16"/>
        <v/>
      </c>
      <c r="D214" s="818" t="str">
        <f t="shared" si="16"/>
        <v>Solar</v>
      </c>
      <c r="E214" s="819" t="str">
        <f t="shared" si="15"/>
        <v/>
      </c>
      <c r="F214" s="819" t="str">
        <f t="shared" si="15"/>
        <v/>
      </c>
      <c r="G214" s="819" t="str">
        <f t="shared" si="15"/>
        <v/>
      </c>
      <c r="H214" s="819" t="str">
        <f t="shared" si="15"/>
        <v/>
      </c>
      <c r="I214" s="819" t="str">
        <f t="shared" si="15"/>
        <v/>
      </c>
      <c r="J214" s="819" t="str">
        <f t="shared" si="15"/>
        <v/>
      </c>
      <c r="K214" s="819" t="str">
        <f t="shared" si="15"/>
        <v/>
      </c>
      <c r="L214" s="819" t="str">
        <f t="shared" si="15"/>
        <v/>
      </c>
      <c r="M214" s="819" t="str">
        <f t="shared" si="15"/>
        <v/>
      </c>
      <c r="N214" s="819" t="str">
        <f t="shared" si="15"/>
        <v/>
      </c>
      <c r="O214" s="819" t="str">
        <f t="shared" si="15"/>
        <v/>
      </c>
      <c r="P214" s="820" t="str">
        <f t="shared" si="15"/>
        <v/>
      </c>
      <c r="Q214" s="821">
        <f t="shared" si="17"/>
        <v>0</v>
      </c>
      <c r="R214" s="2116"/>
      <c r="S214" s="1790"/>
      <c r="T214" s="1790" t="s">
        <v>409</v>
      </c>
      <c r="U214" s="1790"/>
      <c r="V214" s="1790"/>
      <c r="W214" s="1790"/>
      <c r="X214" s="1790"/>
      <c r="Y214" s="1790"/>
      <c r="Z214" s="1790"/>
      <c r="AA214" s="1790"/>
      <c r="AB214" s="1790"/>
      <c r="AC214" s="1790"/>
      <c r="AD214" s="1790"/>
      <c r="AE214" s="1790"/>
      <c r="AF214" s="1790"/>
      <c r="AG214" s="1790"/>
      <c r="AH214" s="2116"/>
    </row>
    <row r="215" spans="1:34" s="822" customFormat="1" ht="21" customHeight="1" x14ac:dyDescent="0.25">
      <c r="A215" s="816"/>
      <c r="B215" s="1757"/>
      <c r="C215" s="823" t="str">
        <f t="shared" si="16"/>
        <v/>
      </c>
      <c r="D215" s="824" t="str">
        <f t="shared" si="16"/>
        <v>Eólico</v>
      </c>
      <c r="E215" s="819" t="str">
        <f t="shared" si="15"/>
        <v/>
      </c>
      <c r="F215" s="819" t="str">
        <f t="shared" si="15"/>
        <v/>
      </c>
      <c r="G215" s="819" t="str">
        <f t="shared" si="15"/>
        <v/>
      </c>
      <c r="H215" s="819" t="str">
        <f t="shared" si="15"/>
        <v/>
      </c>
      <c r="I215" s="819" t="str">
        <f t="shared" si="15"/>
        <v/>
      </c>
      <c r="J215" s="819" t="str">
        <f t="shared" si="15"/>
        <v/>
      </c>
      <c r="K215" s="819" t="str">
        <f t="shared" ref="K215:P257" si="18">+IF(AA219="","",AA219)</f>
        <v/>
      </c>
      <c r="L215" s="819" t="str">
        <f t="shared" si="18"/>
        <v/>
      </c>
      <c r="M215" s="819" t="str">
        <f t="shared" si="18"/>
        <v/>
      </c>
      <c r="N215" s="819" t="str">
        <f t="shared" si="18"/>
        <v/>
      </c>
      <c r="O215" s="819" t="str">
        <f t="shared" si="18"/>
        <v/>
      </c>
      <c r="P215" s="820" t="str">
        <f t="shared" si="18"/>
        <v/>
      </c>
      <c r="Q215" s="821">
        <f t="shared" si="17"/>
        <v>0</v>
      </c>
      <c r="R215" s="2116"/>
      <c r="S215" s="1790"/>
      <c r="T215" s="1790" t="s">
        <v>410</v>
      </c>
      <c r="U215" s="1790"/>
      <c r="V215" s="1790"/>
      <c r="W215" s="1790"/>
      <c r="X215" s="1790"/>
      <c r="Y215" s="1790"/>
      <c r="Z215" s="1790"/>
      <c r="AA215" s="1790"/>
      <c r="AB215" s="1790"/>
      <c r="AC215" s="1790"/>
      <c r="AD215" s="1790"/>
      <c r="AE215" s="1790"/>
      <c r="AF215" s="1790"/>
      <c r="AG215" s="1790"/>
      <c r="AH215" s="2116"/>
    </row>
    <row r="216" spans="1:34" s="822" customFormat="1" ht="21" customHeight="1" x14ac:dyDescent="0.25">
      <c r="A216" s="816"/>
      <c r="B216" s="1756">
        <v>54</v>
      </c>
      <c r="C216" s="828" t="str">
        <f t="shared" si="16"/>
        <v>Minera Bateas S.A.C.</v>
      </c>
      <c r="D216" s="829" t="str">
        <f t="shared" si="16"/>
        <v>Hidráulico</v>
      </c>
      <c r="E216" s="830" t="str">
        <f t="shared" si="16"/>
        <v/>
      </c>
      <c r="F216" s="830" t="str">
        <f t="shared" si="16"/>
        <v/>
      </c>
      <c r="G216" s="830" t="str">
        <f t="shared" si="16"/>
        <v/>
      </c>
      <c r="H216" s="830" t="str">
        <f t="shared" si="16"/>
        <v/>
      </c>
      <c r="I216" s="830" t="str">
        <f t="shared" si="16"/>
        <v/>
      </c>
      <c r="J216" s="830" t="str">
        <f t="shared" si="16"/>
        <v/>
      </c>
      <c r="K216" s="830" t="str">
        <f t="shared" si="18"/>
        <v/>
      </c>
      <c r="L216" s="830" t="str">
        <f t="shared" si="18"/>
        <v/>
      </c>
      <c r="M216" s="830" t="str">
        <f t="shared" si="18"/>
        <v/>
      </c>
      <c r="N216" s="830" t="str">
        <f t="shared" si="18"/>
        <v/>
      </c>
      <c r="O216" s="830" t="str">
        <f t="shared" si="18"/>
        <v/>
      </c>
      <c r="P216" s="831" t="str">
        <f t="shared" si="18"/>
        <v/>
      </c>
      <c r="Q216" s="832">
        <f t="shared" si="17"/>
        <v>0</v>
      </c>
      <c r="R216" s="2116"/>
      <c r="S216" s="1790" t="s">
        <v>308</v>
      </c>
      <c r="T216" s="1790" t="s">
        <v>407</v>
      </c>
      <c r="U216" s="1790"/>
      <c r="V216" s="1790"/>
      <c r="W216" s="1790"/>
      <c r="X216" s="1790"/>
      <c r="Y216" s="1790"/>
      <c r="Z216" s="1790"/>
      <c r="AA216" s="1790"/>
      <c r="AB216" s="1790"/>
      <c r="AC216" s="1790"/>
      <c r="AD216" s="1790"/>
      <c r="AE216" s="1790"/>
      <c r="AF216" s="1790"/>
      <c r="AG216" s="1790"/>
      <c r="AH216" s="2116"/>
    </row>
    <row r="217" spans="1:34" s="822" customFormat="1" ht="21" customHeight="1" x14ac:dyDescent="0.25">
      <c r="A217" s="816"/>
      <c r="B217" s="1745"/>
      <c r="C217" s="817" t="str">
        <f t="shared" si="16"/>
        <v/>
      </c>
      <c r="D217" s="818" t="str">
        <f t="shared" si="16"/>
        <v>Térmico</v>
      </c>
      <c r="E217" s="819">
        <f t="shared" si="16"/>
        <v>2.1644E-2</v>
      </c>
      <c r="F217" s="819">
        <f t="shared" si="16"/>
        <v>5.3080000000000002E-3</v>
      </c>
      <c r="G217" s="819">
        <f t="shared" si="16"/>
        <v>2.3518000000000001E-2</v>
      </c>
      <c r="H217" s="819">
        <f t="shared" si="16"/>
        <v>1.2083999999999999E-2</v>
      </c>
      <c r="I217" s="819">
        <f t="shared" si="16"/>
        <v>5.3400000000000001E-3</v>
      </c>
      <c r="J217" s="819">
        <f t="shared" si="16"/>
        <v>2.8461E-2</v>
      </c>
      <c r="K217" s="819">
        <f t="shared" si="18"/>
        <v>2.4901E-2</v>
      </c>
      <c r="L217" s="819">
        <f t="shared" si="18"/>
        <v>3.1789999999999999E-2</v>
      </c>
      <c r="M217" s="819">
        <f t="shared" si="18"/>
        <v>4.4989999999999995E-3</v>
      </c>
      <c r="N217" s="819">
        <f t="shared" si="18"/>
        <v>1.2375000000000001E-2</v>
      </c>
      <c r="O217" s="819">
        <f t="shared" si="18"/>
        <v>2.042E-3</v>
      </c>
      <c r="P217" s="820">
        <f t="shared" si="18"/>
        <v>2.1469999999999996E-3</v>
      </c>
      <c r="Q217" s="821">
        <f t="shared" si="17"/>
        <v>0.17410900000000001</v>
      </c>
      <c r="R217" s="2116"/>
      <c r="S217" s="1790"/>
      <c r="T217" s="1790" t="s">
        <v>408</v>
      </c>
      <c r="U217" s="1790">
        <v>5.5506E-2</v>
      </c>
      <c r="V217" s="1790">
        <v>5.3800000000000002E-3</v>
      </c>
      <c r="W217" s="1790">
        <v>2.1120000000000002E-3</v>
      </c>
      <c r="X217" s="1790">
        <v>6.8500000000000006E-4</v>
      </c>
      <c r="Y217" s="1790">
        <v>7.5240000000000003E-3</v>
      </c>
      <c r="Z217" s="1790">
        <v>5.2939999999999992E-3</v>
      </c>
      <c r="AA217" s="1790">
        <v>8.7579999999999984E-3</v>
      </c>
      <c r="AB217" s="1790">
        <v>1.1147000000000001E-2</v>
      </c>
      <c r="AC217" s="1790">
        <v>1.5932999999999999E-2</v>
      </c>
      <c r="AD217" s="1790">
        <v>7.3888000000000009E-2</v>
      </c>
      <c r="AE217" s="1790">
        <v>5.5139999999999998E-3</v>
      </c>
      <c r="AF217" s="1790">
        <v>3.1019999999999997E-3</v>
      </c>
      <c r="AG217" s="1790">
        <v>0.19484300000000002</v>
      </c>
      <c r="AH217" s="2116"/>
    </row>
    <row r="218" spans="1:34" s="822" customFormat="1" ht="21" customHeight="1" x14ac:dyDescent="0.25">
      <c r="A218" s="816"/>
      <c r="B218" s="1745"/>
      <c r="C218" s="817" t="str">
        <f t="shared" si="16"/>
        <v/>
      </c>
      <c r="D218" s="818" t="str">
        <f t="shared" si="16"/>
        <v>Solar</v>
      </c>
      <c r="E218" s="819" t="str">
        <f t="shared" si="16"/>
        <v/>
      </c>
      <c r="F218" s="819" t="str">
        <f t="shared" si="16"/>
        <v/>
      </c>
      <c r="G218" s="819" t="str">
        <f t="shared" si="16"/>
        <v/>
      </c>
      <c r="H218" s="819" t="str">
        <f t="shared" si="16"/>
        <v/>
      </c>
      <c r="I218" s="819" t="str">
        <f t="shared" si="16"/>
        <v/>
      </c>
      <c r="J218" s="819" t="str">
        <f t="shared" si="16"/>
        <v/>
      </c>
      <c r="K218" s="819" t="str">
        <f t="shared" si="18"/>
        <v/>
      </c>
      <c r="L218" s="819" t="str">
        <f t="shared" si="18"/>
        <v/>
      </c>
      <c r="M218" s="819" t="str">
        <f t="shared" si="18"/>
        <v/>
      </c>
      <c r="N218" s="819" t="str">
        <f t="shared" si="18"/>
        <v/>
      </c>
      <c r="O218" s="819" t="str">
        <f t="shared" si="18"/>
        <v/>
      </c>
      <c r="P218" s="820" t="str">
        <f t="shared" si="18"/>
        <v/>
      </c>
      <c r="Q218" s="821">
        <f t="shared" si="17"/>
        <v>0</v>
      </c>
      <c r="R218" s="2116"/>
      <c r="S218" s="1790"/>
      <c r="T218" s="1790" t="s">
        <v>409</v>
      </c>
      <c r="U218" s="1790"/>
      <c r="V218" s="1790"/>
      <c r="W218" s="1790"/>
      <c r="X218" s="1790"/>
      <c r="Y218" s="1790"/>
      <c r="Z218" s="1790"/>
      <c r="AA218" s="1790"/>
      <c r="AB218" s="1790"/>
      <c r="AC218" s="1790"/>
      <c r="AD218" s="1790"/>
      <c r="AE218" s="1790"/>
      <c r="AF218" s="1790"/>
      <c r="AG218" s="1790"/>
      <c r="AH218" s="2116"/>
    </row>
    <row r="219" spans="1:34" s="822" customFormat="1" ht="21" customHeight="1" x14ac:dyDescent="0.25">
      <c r="A219" s="816"/>
      <c r="B219" s="1757"/>
      <c r="C219" s="823" t="str">
        <f t="shared" si="16"/>
        <v/>
      </c>
      <c r="D219" s="824" t="str">
        <f t="shared" si="16"/>
        <v>Eólico</v>
      </c>
      <c r="E219" s="825" t="str">
        <f t="shared" si="16"/>
        <v/>
      </c>
      <c r="F219" s="825" t="str">
        <f t="shared" si="16"/>
        <v/>
      </c>
      <c r="G219" s="825" t="str">
        <f t="shared" si="16"/>
        <v/>
      </c>
      <c r="H219" s="825" t="str">
        <f t="shared" si="16"/>
        <v/>
      </c>
      <c r="I219" s="825" t="str">
        <f t="shared" si="16"/>
        <v/>
      </c>
      <c r="J219" s="825" t="str">
        <f t="shared" si="16"/>
        <v/>
      </c>
      <c r="K219" s="825" t="str">
        <f t="shared" si="18"/>
        <v/>
      </c>
      <c r="L219" s="825" t="str">
        <f t="shared" si="18"/>
        <v/>
      </c>
      <c r="M219" s="825" t="str">
        <f t="shared" si="18"/>
        <v/>
      </c>
      <c r="N219" s="825" t="str">
        <f t="shared" si="18"/>
        <v/>
      </c>
      <c r="O219" s="825" t="str">
        <f t="shared" si="18"/>
        <v/>
      </c>
      <c r="P219" s="826" t="str">
        <f t="shared" si="18"/>
        <v/>
      </c>
      <c r="Q219" s="827">
        <f t="shared" si="17"/>
        <v>0</v>
      </c>
      <c r="R219" s="2116"/>
      <c r="S219" s="1790"/>
      <c r="T219" s="1790" t="s">
        <v>410</v>
      </c>
      <c r="U219" s="1790"/>
      <c r="V219" s="1790"/>
      <c r="W219" s="1790"/>
      <c r="X219" s="1790"/>
      <c r="Y219" s="1790"/>
      <c r="Z219" s="1790"/>
      <c r="AA219" s="1790"/>
      <c r="AB219" s="1790"/>
      <c r="AC219" s="1790"/>
      <c r="AD219" s="1790"/>
      <c r="AE219" s="1790"/>
      <c r="AF219" s="1790"/>
      <c r="AG219" s="1790"/>
      <c r="AH219" s="2116"/>
    </row>
    <row r="220" spans="1:34" s="822" customFormat="1" ht="21" customHeight="1" x14ac:dyDescent="0.25">
      <c r="A220" s="816"/>
      <c r="B220" s="1756">
        <v>55</v>
      </c>
      <c r="C220" s="817" t="str">
        <f t="shared" si="16"/>
        <v>Minera Boroo Misquichilca S.A.</v>
      </c>
      <c r="D220" s="829" t="str">
        <f t="shared" si="16"/>
        <v>Hidráulico</v>
      </c>
      <c r="E220" s="819" t="str">
        <f t="shared" si="16"/>
        <v/>
      </c>
      <c r="F220" s="819" t="str">
        <f t="shared" si="16"/>
        <v/>
      </c>
      <c r="G220" s="819" t="str">
        <f t="shared" si="16"/>
        <v/>
      </c>
      <c r="H220" s="819" t="str">
        <f t="shared" si="16"/>
        <v/>
      </c>
      <c r="I220" s="819" t="str">
        <f t="shared" si="16"/>
        <v/>
      </c>
      <c r="J220" s="819" t="str">
        <f t="shared" si="16"/>
        <v/>
      </c>
      <c r="K220" s="819" t="str">
        <f t="shared" si="18"/>
        <v/>
      </c>
      <c r="L220" s="819" t="str">
        <f t="shared" si="18"/>
        <v/>
      </c>
      <c r="M220" s="819" t="str">
        <f t="shared" si="18"/>
        <v/>
      </c>
      <c r="N220" s="819" t="str">
        <f t="shared" si="18"/>
        <v/>
      </c>
      <c r="O220" s="819" t="str">
        <f t="shared" si="18"/>
        <v/>
      </c>
      <c r="P220" s="820" t="str">
        <f t="shared" si="18"/>
        <v/>
      </c>
      <c r="Q220" s="821">
        <f t="shared" si="17"/>
        <v>0</v>
      </c>
      <c r="R220" s="2116"/>
      <c r="S220" s="1790" t="s">
        <v>310</v>
      </c>
      <c r="T220" s="1790" t="s">
        <v>407</v>
      </c>
      <c r="U220" s="1790"/>
      <c r="V220" s="1790"/>
      <c r="W220" s="1790"/>
      <c r="X220" s="1790"/>
      <c r="Y220" s="1790"/>
      <c r="Z220" s="1790"/>
      <c r="AA220" s="1790"/>
      <c r="AB220" s="1790"/>
      <c r="AC220" s="1790"/>
      <c r="AD220" s="1790"/>
      <c r="AE220" s="1790"/>
      <c r="AF220" s="1790"/>
      <c r="AG220" s="1790"/>
      <c r="AH220" s="2116"/>
    </row>
    <row r="221" spans="1:34" s="822" customFormat="1" ht="21" customHeight="1" x14ac:dyDescent="0.25">
      <c r="A221" s="816"/>
      <c r="B221" s="1745"/>
      <c r="C221" s="817" t="str">
        <f t="shared" si="16"/>
        <v/>
      </c>
      <c r="D221" s="818" t="str">
        <f t="shared" si="16"/>
        <v>Térmico</v>
      </c>
      <c r="E221" s="819">
        <f t="shared" si="16"/>
        <v>1.106E-2</v>
      </c>
      <c r="F221" s="819">
        <f t="shared" si="16"/>
        <v>6.6400000000000001E-3</v>
      </c>
      <c r="G221" s="819">
        <f t="shared" si="16"/>
        <v>6.7076000000000002E-3</v>
      </c>
      <c r="H221" s="819">
        <f t="shared" si="16"/>
        <v>1.1063E-2</v>
      </c>
      <c r="I221" s="819">
        <f t="shared" si="16"/>
        <v>4.7135999999999992E-3</v>
      </c>
      <c r="J221" s="819">
        <f t="shared" si="16"/>
        <v>4.7610000000000005E-3</v>
      </c>
      <c r="K221" s="819">
        <f t="shared" si="18"/>
        <v>4.0000000000000001E-3</v>
      </c>
      <c r="L221" s="819">
        <f t="shared" si="18"/>
        <v>3.5000000000000001E-3</v>
      </c>
      <c r="M221" s="819">
        <f t="shared" si="18"/>
        <v>6.3205317107093177E-3</v>
      </c>
      <c r="N221" s="819">
        <f t="shared" si="18"/>
        <v>4.4999999999999997E-3</v>
      </c>
      <c r="O221" s="819">
        <f t="shared" si="18"/>
        <v>5.7000000000000002E-3</v>
      </c>
      <c r="P221" s="820">
        <f t="shared" si="18"/>
        <v>3.5000000000000001E-3</v>
      </c>
      <c r="Q221" s="821">
        <f t="shared" si="17"/>
        <v>7.246573171070933E-2</v>
      </c>
      <c r="R221" s="2116"/>
      <c r="S221" s="1790"/>
      <c r="T221" s="1790" t="s">
        <v>408</v>
      </c>
      <c r="U221" s="1790">
        <v>2.1644E-2</v>
      </c>
      <c r="V221" s="1790">
        <v>5.3080000000000002E-3</v>
      </c>
      <c r="W221" s="1790">
        <v>2.3518000000000001E-2</v>
      </c>
      <c r="X221" s="1790">
        <v>1.2083999999999999E-2</v>
      </c>
      <c r="Y221" s="1790">
        <v>5.3400000000000001E-3</v>
      </c>
      <c r="Z221" s="1790">
        <v>2.8461E-2</v>
      </c>
      <c r="AA221" s="1790">
        <v>2.4901E-2</v>
      </c>
      <c r="AB221" s="1790">
        <v>3.1789999999999999E-2</v>
      </c>
      <c r="AC221" s="1790">
        <v>4.4989999999999995E-3</v>
      </c>
      <c r="AD221" s="1790">
        <v>1.2375000000000001E-2</v>
      </c>
      <c r="AE221" s="1790">
        <v>2.042E-3</v>
      </c>
      <c r="AF221" s="1790">
        <v>2.1469999999999996E-3</v>
      </c>
      <c r="AG221" s="1790">
        <v>0.17410900000000001</v>
      </c>
      <c r="AH221" s="2116"/>
    </row>
    <row r="222" spans="1:34" s="822" customFormat="1" ht="21" customHeight="1" x14ac:dyDescent="0.25">
      <c r="A222" s="816"/>
      <c r="B222" s="1745"/>
      <c r="C222" s="817" t="str">
        <f t="shared" si="16"/>
        <v/>
      </c>
      <c r="D222" s="818" t="str">
        <f t="shared" si="16"/>
        <v>Solar</v>
      </c>
      <c r="E222" s="819" t="str">
        <f t="shared" si="16"/>
        <v/>
      </c>
      <c r="F222" s="819" t="str">
        <f t="shared" si="16"/>
        <v/>
      </c>
      <c r="G222" s="819" t="str">
        <f t="shared" si="16"/>
        <v/>
      </c>
      <c r="H222" s="819" t="str">
        <f t="shared" si="16"/>
        <v/>
      </c>
      <c r="I222" s="819" t="str">
        <f t="shared" si="16"/>
        <v/>
      </c>
      <c r="J222" s="819" t="str">
        <f t="shared" si="16"/>
        <v/>
      </c>
      <c r="K222" s="819" t="str">
        <f t="shared" si="18"/>
        <v/>
      </c>
      <c r="L222" s="819" t="str">
        <f t="shared" si="18"/>
        <v/>
      </c>
      <c r="M222" s="819" t="str">
        <f t="shared" si="18"/>
        <v/>
      </c>
      <c r="N222" s="819" t="str">
        <f t="shared" si="18"/>
        <v/>
      </c>
      <c r="O222" s="819" t="str">
        <f t="shared" si="18"/>
        <v/>
      </c>
      <c r="P222" s="820" t="str">
        <f t="shared" si="18"/>
        <v/>
      </c>
      <c r="Q222" s="821">
        <f t="shared" si="17"/>
        <v>0</v>
      </c>
      <c r="R222" s="2116"/>
      <c r="S222" s="1790"/>
      <c r="T222" s="1790" t="s">
        <v>409</v>
      </c>
      <c r="U222" s="1790"/>
      <c r="V222" s="1790"/>
      <c r="W222" s="1790"/>
      <c r="X222" s="1790"/>
      <c r="Y222" s="1790"/>
      <c r="Z222" s="1790"/>
      <c r="AA222" s="1790"/>
      <c r="AB222" s="1790"/>
      <c r="AC222" s="1790"/>
      <c r="AD222" s="1790"/>
      <c r="AE222" s="1790"/>
      <c r="AF222" s="1790"/>
      <c r="AG222" s="1790"/>
      <c r="AH222" s="2116"/>
    </row>
    <row r="223" spans="1:34" s="822" customFormat="1" ht="21" customHeight="1" x14ac:dyDescent="0.25">
      <c r="A223" s="816"/>
      <c r="B223" s="1757"/>
      <c r="C223" s="817" t="str">
        <f t="shared" si="16"/>
        <v/>
      </c>
      <c r="D223" s="824" t="str">
        <f t="shared" si="16"/>
        <v>Eólico</v>
      </c>
      <c r="E223" s="819" t="str">
        <f t="shared" si="16"/>
        <v/>
      </c>
      <c r="F223" s="819" t="str">
        <f t="shared" si="16"/>
        <v/>
      </c>
      <c r="G223" s="819" t="str">
        <f t="shared" si="16"/>
        <v/>
      </c>
      <c r="H223" s="819" t="str">
        <f t="shared" si="16"/>
        <v/>
      </c>
      <c r="I223" s="819" t="str">
        <f t="shared" si="16"/>
        <v/>
      </c>
      <c r="J223" s="819" t="str">
        <f t="shared" si="16"/>
        <v/>
      </c>
      <c r="K223" s="819" t="str">
        <f t="shared" si="18"/>
        <v/>
      </c>
      <c r="L223" s="819" t="str">
        <f t="shared" si="18"/>
        <v/>
      </c>
      <c r="M223" s="819" t="str">
        <f t="shared" si="18"/>
        <v/>
      </c>
      <c r="N223" s="819" t="str">
        <f t="shared" si="18"/>
        <v/>
      </c>
      <c r="O223" s="819" t="str">
        <f t="shared" si="18"/>
        <v/>
      </c>
      <c r="P223" s="820" t="str">
        <f t="shared" si="18"/>
        <v/>
      </c>
      <c r="Q223" s="821">
        <f t="shared" si="17"/>
        <v>0</v>
      </c>
      <c r="R223" s="2116"/>
      <c r="S223" s="1790"/>
      <c r="T223" s="1790" t="s">
        <v>410</v>
      </c>
      <c r="U223" s="1790"/>
      <c r="V223" s="1790"/>
      <c r="W223" s="1790"/>
      <c r="X223" s="1790"/>
      <c r="Y223" s="1790"/>
      <c r="Z223" s="1790"/>
      <c r="AA223" s="1790"/>
      <c r="AB223" s="1790"/>
      <c r="AC223" s="1790"/>
      <c r="AD223" s="1790"/>
      <c r="AE223" s="1790"/>
      <c r="AF223" s="1790"/>
      <c r="AG223" s="1790"/>
      <c r="AH223" s="2116"/>
    </row>
    <row r="224" spans="1:34" s="822" customFormat="1" ht="21" customHeight="1" x14ac:dyDescent="0.25">
      <c r="A224" s="816"/>
      <c r="B224" s="1756">
        <v>56</v>
      </c>
      <c r="C224" s="828" t="str">
        <f t="shared" si="16"/>
        <v>Minera Colquisiri S.A.</v>
      </c>
      <c r="D224" s="829" t="str">
        <f t="shared" si="16"/>
        <v>Hidráulico</v>
      </c>
      <c r="E224" s="830" t="str">
        <f t="shared" si="16"/>
        <v/>
      </c>
      <c r="F224" s="830" t="str">
        <f t="shared" si="16"/>
        <v/>
      </c>
      <c r="G224" s="830" t="str">
        <f t="shared" si="16"/>
        <v/>
      </c>
      <c r="H224" s="830" t="str">
        <f t="shared" si="16"/>
        <v/>
      </c>
      <c r="I224" s="830" t="str">
        <f t="shared" si="16"/>
        <v/>
      </c>
      <c r="J224" s="830" t="str">
        <f t="shared" si="16"/>
        <v/>
      </c>
      <c r="K224" s="830" t="str">
        <f t="shared" si="18"/>
        <v/>
      </c>
      <c r="L224" s="830" t="str">
        <f t="shared" si="18"/>
        <v/>
      </c>
      <c r="M224" s="830" t="str">
        <f t="shared" si="18"/>
        <v/>
      </c>
      <c r="N224" s="830" t="str">
        <f t="shared" si="18"/>
        <v/>
      </c>
      <c r="O224" s="830" t="str">
        <f t="shared" si="18"/>
        <v/>
      </c>
      <c r="P224" s="831" t="str">
        <f t="shared" si="18"/>
        <v/>
      </c>
      <c r="Q224" s="832">
        <f t="shared" si="17"/>
        <v>0</v>
      </c>
      <c r="R224" s="2116"/>
      <c r="S224" s="1790" t="s">
        <v>312</v>
      </c>
      <c r="T224" s="1790" t="s">
        <v>407</v>
      </c>
      <c r="U224" s="1790"/>
      <c r="V224" s="1790"/>
      <c r="W224" s="1790"/>
      <c r="X224" s="1790"/>
      <c r="Y224" s="1790"/>
      <c r="Z224" s="1790"/>
      <c r="AA224" s="1790"/>
      <c r="AB224" s="1790"/>
      <c r="AC224" s="1790"/>
      <c r="AD224" s="1790"/>
      <c r="AE224" s="1790"/>
      <c r="AF224" s="1790"/>
      <c r="AG224" s="1790"/>
      <c r="AH224" s="2116"/>
    </row>
    <row r="225" spans="1:34" s="822" customFormat="1" ht="21" customHeight="1" x14ac:dyDescent="0.25">
      <c r="A225" s="816"/>
      <c r="B225" s="1745"/>
      <c r="C225" s="817" t="str">
        <f t="shared" si="16"/>
        <v/>
      </c>
      <c r="D225" s="818" t="str">
        <f t="shared" si="16"/>
        <v>Térmico</v>
      </c>
      <c r="E225" s="819">
        <f t="shared" si="16"/>
        <v>7.6479999999999994E-3</v>
      </c>
      <c r="F225" s="819">
        <f t="shared" si="16"/>
        <v>8.8070000000000006E-3</v>
      </c>
      <c r="G225" s="819">
        <f t="shared" si="16"/>
        <v>3.2909000000000001E-2</v>
      </c>
      <c r="H225" s="819">
        <f t="shared" si="16"/>
        <v>0.135574</v>
      </c>
      <c r="I225" s="819">
        <f t="shared" si="16"/>
        <v>0.11147199999999999</v>
      </c>
      <c r="J225" s="819">
        <f t="shared" si="16"/>
        <v>2.5490000000000001E-3</v>
      </c>
      <c r="K225" s="819">
        <f t="shared" si="18"/>
        <v>4.6117999999999999E-2</v>
      </c>
      <c r="L225" s="819">
        <f t="shared" si="18"/>
        <v>8.8070000000000006E-3</v>
      </c>
      <c r="M225" s="819">
        <f t="shared" si="18"/>
        <v>8.3429999999999997E-3</v>
      </c>
      <c r="N225" s="819">
        <f t="shared" si="18"/>
        <v>1.3210000000000001E-2</v>
      </c>
      <c r="O225" s="819">
        <f t="shared" si="18"/>
        <v>1.5526999999999999E-2</v>
      </c>
      <c r="P225" s="820">
        <f t="shared" si="18"/>
        <v>7.4160000000000007E-3</v>
      </c>
      <c r="Q225" s="821">
        <f t="shared" si="17"/>
        <v>0.39837999999999996</v>
      </c>
      <c r="R225" s="2116"/>
      <c r="S225" s="1790"/>
      <c r="T225" s="1790" t="s">
        <v>408</v>
      </c>
      <c r="U225" s="1790">
        <v>1.106E-2</v>
      </c>
      <c r="V225" s="1790">
        <v>6.6400000000000001E-3</v>
      </c>
      <c r="W225" s="1790">
        <v>6.7076000000000002E-3</v>
      </c>
      <c r="X225" s="1790">
        <v>1.1063E-2</v>
      </c>
      <c r="Y225" s="1790">
        <v>4.7135999999999992E-3</v>
      </c>
      <c r="Z225" s="1790">
        <v>4.7610000000000005E-3</v>
      </c>
      <c r="AA225" s="1790">
        <v>4.0000000000000001E-3</v>
      </c>
      <c r="AB225" s="1790">
        <v>3.5000000000000001E-3</v>
      </c>
      <c r="AC225" s="1790">
        <v>6.3205317107093177E-3</v>
      </c>
      <c r="AD225" s="1790">
        <v>4.4999999999999997E-3</v>
      </c>
      <c r="AE225" s="1790">
        <v>5.7000000000000002E-3</v>
      </c>
      <c r="AF225" s="1790">
        <v>3.5000000000000001E-3</v>
      </c>
      <c r="AG225" s="1790">
        <v>7.246573171070933E-2</v>
      </c>
      <c r="AH225" s="2116"/>
    </row>
    <row r="226" spans="1:34" s="822" customFormat="1" ht="21" customHeight="1" x14ac:dyDescent="0.25">
      <c r="A226" s="816"/>
      <c r="B226" s="1745"/>
      <c r="C226" s="817" t="str">
        <f t="shared" si="16"/>
        <v/>
      </c>
      <c r="D226" s="818" t="str">
        <f t="shared" si="16"/>
        <v>Solar</v>
      </c>
      <c r="E226" s="819" t="str">
        <f t="shared" si="16"/>
        <v/>
      </c>
      <c r="F226" s="819" t="str">
        <f t="shared" si="16"/>
        <v/>
      </c>
      <c r="G226" s="819" t="str">
        <f t="shared" si="16"/>
        <v/>
      </c>
      <c r="H226" s="819" t="str">
        <f t="shared" si="16"/>
        <v/>
      </c>
      <c r="I226" s="819" t="str">
        <f t="shared" si="16"/>
        <v/>
      </c>
      <c r="J226" s="819" t="str">
        <f t="shared" si="16"/>
        <v/>
      </c>
      <c r="K226" s="819" t="str">
        <f t="shared" si="18"/>
        <v/>
      </c>
      <c r="L226" s="819" t="str">
        <f t="shared" si="18"/>
        <v/>
      </c>
      <c r="M226" s="819" t="str">
        <f t="shared" si="18"/>
        <v/>
      </c>
      <c r="N226" s="819" t="str">
        <f t="shared" si="18"/>
        <v/>
      </c>
      <c r="O226" s="819" t="str">
        <f t="shared" si="18"/>
        <v/>
      </c>
      <c r="P226" s="820" t="str">
        <f t="shared" si="18"/>
        <v/>
      </c>
      <c r="Q226" s="821">
        <f t="shared" si="17"/>
        <v>0</v>
      </c>
      <c r="R226" s="2116"/>
      <c r="S226" s="1790"/>
      <c r="T226" s="1790" t="s">
        <v>409</v>
      </c>
      <c r="U226" s="1790"/>
      <c r="V226" s="1790"/>
      <c r="W226" s="1790"/>
      <c r="X226" s="1790"/>
      <c r="Y226" s="1790"/>
      <c r="Z226" s="1790"/>
      <c r="AA226" s="1790"/>
      <c r="AB226" s="1790"/>
      <c r="AC226" s="1790"/>
      <c r="AD226" s="1790"/>
      <c r="AE226" s="1790"/>
      <c r="AF226" s="1790"/>
      <c r="AG226" s="1790"/>
      <c r="AH226" s="2116"/>
    </row>
    <row r="227" spans="1:34" s="822" customFormat="1" ht="21" customHeight="1" x14ac:dyDescent="0.25">
      <c r="A227" s="816"/>
      <c r="B227" s="1757"/>
      <c r="C227" s="823" t="str">
        <f t="shared" si="16"/>
        <v/>
      </c>
      <c r="D227" s="824" t="str">
        <f t="shared" si="16"/>
        <v>Eólico</v>
      </c>
      <c r="E227" s="825" t="str">
        <f t="shared" si="16"/>
        <v/>
      </c>
      <c r="F227" s="825" t="str">
        <f t="shared" si="16"/>
        <v/>
      </c>
      <c r="G227" s="825" t="str">
        <f t="shared" si="16"/>
        <v/>
      </c>
      <c r="H227" s="825" t="str">
        <f t="shared" si="16"/>
        <v/>
      </c>
      <c r="I227" s="825" t="str">
        <f t="shared" si="16"/>
        <v/>
      </c>
      <c r="J227" s="825" t="str">
        <f t="shared" si="16"/>
        <v/>
      </c>
      <c r="K227" s="825" t="str">
        <f t="shared" si="18"/>
        <v/>
      </c>
      <c r="L227" s="825" t="str">
        <f t="shared" si="18"/>
        <v/>
      </c>
      <c r="M227" s="825" t="str">
        <f t="shared" si="18"/>
        <v/>
      </c>
      <c r="N227" s="825" t="str">
        <f t="shared" si="18"/>
        <v/>
      </c>
      <c r="O227" s="825" t="str">
        <f t="shared" si="18"/>
        <v/>
      </c>
      <c r="P227" s="826" t="str">
        <f t="shared" si="18"/>
        <v/>
      </c>
      <c r="Q227" s="827">
        <f t="shared" si="17"/>
        <v>0</v>
      </c>
      <c r="R227" s="2116"/>
      <c r="S227" s="1790"/>
      <c r="T227" s="1790" t="s">
        <v>410</v>
      </c>
      <c r="U227" s="1790"/>
      <c r="V227" s="1790"/>
      <c r="W227" s="1790"/>
      <c r="X227" s="1790"/>
      <c r="Y227" s="1790"/>
      <c r="Z227" s="1790"/>
      <c r="AA227" s="1790"/>
      <c r="AB227" s="1790"/>
      <c r="AC227" s="1790"/>
      <c r="AD227" s="1790"/>
      <c r="AE227" s="1790"/>
      <c r="AF227" s="1790"/>
      <c r="AG227" s="1790"/>
      <c r="AH227" s="2116"/>
    </row>
    <row r="228" spans="1:34" s="822" customFormat="1" ht="21" customHeight="1" x14ac:dyDescent="0.25">
      <c r="A228" s="816"/>
      <c r="B228" s="1756">
        <v>57</v>
      </c>
      <c r="C228" s="828" t="str">
        <f t="shared" si="16"/>
        <v>Minera La Zanja S.R.L.</v>
      </c>
      <c r="D228" s="829" t="str">
        <f t="shared" si="16"/>
        <v>Hidráulico</v>
      </c>
      <c r="E228" s="830" t="str">
        <f t="shared" si="16"/>
        <v/>
      </c>
      <c r="F228" s="830" t="str">
        <f t="shared" si="16"/>
        <v/>
      </c>
      <c r="G228" s="830" t="str">
        <f t="shared" si="16"/>
        <v/>
      </c>
      <c r="H228" s="830" t="str">
        <f t="shared" si="16"/>
        <v/>
      </c>
      <c r="I228" s="830" t="str">
        <f t="shared" si="16"/>
        <v/>
      </c>
      <c r="J228" s="830" t="str">
        <f t="shared" si="16"/>
        <v/>
      </c>
      <c r="K228" s="830" t="str">
        <f t="shared" si="18"/>
        <v/>
      </c>
      <c r="L228" s="830" t="str">
        <f t="shared" si="18"/>
        <v/>
      </c>
      <c r="M228" s="830" t="str">
        <f t="shared" si="18"/>
        <v/>
      </c>
      <c r="N228" s="830" t="str">
        <f t="shared" si="18"/>
        <v/>
      </c>
      <c r="O228" s="830" t="str">
        <f t="shared" si="18"/>
        <v/>
      </c>
      <c r="P228" s="831" t="str">
        <f t="shared" si="18"/>
        <v/>
      </c>
      <c r="Q228" s="832">
        <f t="shared" si="17"/>
        <v>0</v>
      </c>
      <c r="R228" s="2116"/>
      <c r="S228" s="1790" t="s">
        <v>314</v>
      </c>
      <c r="T228" s="1790" t="s">
        <v>407</v>
      </c>
      <c r="U228" s="1790"/>
      <c r="V228" s="1790"/>
      <c r="W228" s="1790"/>
      <c r="X228" s="1790"/>
      <c r="Y228" s="1790"/>
      <c r="Z228" s="1790"/>
      <c r="AA228" s="1790"/>
      <c r="AB228" s="1790"/>
      <c r="AC228" s="1790"/>
      <c r="AD228" s="1790"/>
      <c r="AE228" s="1790"/>
      <c r="AF228" s="1790"/>
      <c r="AG228" s="1790"/>
      <c r="AH228" s="2116"/>
    </row>
    <row r="229" spans="1:34" s="822" customFormat="1" ht="21" customHeight="1" x14ac:dyDescent="0.25">
      <c r="A229" s="816"/>
      <c r="B229" s="1745"/>
      <c r="C229" s="817" t="str">
        <f t="shared" si="16"/>
        <v/>
      </c>
      <c r="D229" s="818" t="str">
        <f t="shared" si="16"/>
        <v>Térmico</v>
      </c>
      <c r="E229" s="819">
        <f t="shared" si="16"/>
        <v>0</v>
      </c>
      <c r="F229" s="819">
        <f t="shared" si="16"/>
        <v>0</v>
      </c>
      <c r="G229" s="819">
        <f t="shared" si="16"/>
        <v>0</v>
      </c>
      <c r="H229" s="819">
        <f t="shared" si="16"/>
        <v>0</v>
      </c>
      <c r="I229" s="819">
        <f t="shared" si="16"/>
        <v>0</v>
      </c>
      <c r="J229" s="819">
        <f t="shared" si="16"/>
        <v>0</v>
      </c>
      <c r="K229" s="819">
        <f t="shared" si="18"/>
        <v>0</v>
      </c>
      <c r="L229" s="819">
        <f t="shared" si="18"/>
        <v>0</v>
      </c>
      <c r="M229" s="819">
        <f t="shared" si="18"/>
        <v>0</v>
      </c>
      <c r="N229" s="819">
        <f t="shared" si="18"/>
        <v>0</v>
      </c>
      <c r="O229" s="819">
        <f t="shared" si="18"/>
        <v>0</v>
      </c>
      <c r="P229" s="820">
        <f t="shared" si="18"/>
        <v>0</v>
      </c>
      <c r="Q229" s="821">
        <f t="shared" si="17"/>
        <v>0</v>
      </c>
      <c r="R229" s="2116"/>
      <c r="S229" s="1790"/>
      <c r="T229" s="1790" t="s">
        <v>408</v>
      </c>
      <c r="U229" s="1790">
        <v>7.6479999999999994E-3</v>
      </c>
      <c r="V229" s="1790">
        <v>8.8070000000000006E-3</v>
      </c>
      <c r="W229" s="1790">
        <v>3.2909000000000001E-2</v>
      </c>
      <c r="X229" s="1790">
        <v>0.135574</v>
      </c>
      <c r="Y229" s="1790">
        <v>0.11147199999999999</v>
      </c>
      <c r="Z229" s="1790">
        <v>2.5490000000000001E-3</v>
      </c>
      <c r="AA229" s="1790">
        <v>4.6117999999999999E-2</v>
      </c>
      <c r="AB229" s="1790">
        <v>8.8070000000000006E-3</v>
      </c>
      <c r="AC229" s="1790">
        <v>8.3429999999999997E-3</v>
      </c>
      <c r="AD229" s="1790">
        <v>1.3210000000000001E-2</v>
      </c>
      <c r="AE229" s="1790">
        <v>1.5526999999999999E-2</v>
      </c>
      <c r="AF229" s="1790">
        <v>7.4160000000000007E-3</v>
      </c>
      <c r="AG229" s="1790">
        <v>0.39837999999999996</v>
      </c>
      <c r="AH229" s="2116"/>
    </row>
    <row r="230" spans="1:34" s="822" customFormat="1" ht="21" customHeight="1" x14ac:dyDescent="0.25">
      <c r="A230" s="816"/>
      <c r="B230" s="1745"/>
      <c r="C230" s="817" t="str">
        <f t="shared" si="16"/>
        <v/>
      </c>
      <c r="D230" s="818" t="str">
        <f t="shared" si="16"/>
        <v>Solar</v>
      </c>
      <c r="E230" s="819" t="str">
        <f t="shared" si="16"/>
        <v/>
      </c>
      <c r="F230" s="819" t="str">
        <f t="shared" si="16"/>
        <v/>
      </c>
      <c r="G230" s="819" t="str">
        <f t="shared" si="16"/>
        <v/>
      </c>
      <c r="H230" s="819" t="str">
        <f t="shared" si="16"/>
        <v/>
      </c>
      <c r="I230" s="819" t="str">
        <f t="shared" si="16"/>
        <v/>
      </c>
      <c r="J230" s="819" t="str">
        <f t="shared" si="16"/>
        <v/>
      </c>
      <c r="K230" s="819" t="str">
        <f t="shared" si="18"/>
        <v/>
      </c>
      <c r="L230" s="819" t="str">
        <f t="shared" si="18"/>
        <v/>
      </c>
      <c r="M230" s="819" t="str">
        <f t="shared" si="18"/>
        <v/>
      </c>
      <c r="N230" s="819" t="str">
        <f t="shared" si="18"/>
        <v/>
      </c>
      <c r="O230" s="819" t="str">
        <f t="shared" si="18"/>
        <v/>
      </c>
      <c r="P230" s="820" t="str">
        <f t="shared" si="18"/>
        <v/>
      </c>
      <c r="Q230" s="821">
        <f t="shared" si="17"/>
        <v>0</v>
      </c>
      <c r="R230" s="2116"/>
      <c r="S230" s="1790"/>
      <c r="T230" s="1790" t="s">
        <v>409</v>
      </c>
      <c r="U230" s="1790"/>
      <c r="V230" s="1790"/>
      <c r="W230" s="1790"/>
      <c r="X230" s="1790"/>
      <c r="Y230" s="1790"/>
      <c r="Z230" s="1790"/>
      <c r="AA230" s="1790"/>
      <c r="AB230" s="1790"/>
      <c r="AC230" s="1790"/>
      <c r="AD230" s="1790"/>
      <c r="AE230" s="1790"/>
      <c r="AF230" s="1790"/>
      <c r="AG230" s="1790"/>
      <c r="AH230" s="2116"/>
    </row>
    <row r="231" spans="1:34" s="822" customFormat="1" ht="21" customHeight="1" x14ac:dyDescent="0.25">
      <c r="A231" s="816"/>
      <c r="B231" s="1757"/>
      <c r="C231" s="823" t="str">
        <f t="shared" si="16"/>
        <v/>
      </c>
      <c r="D231" s="824" t="str">
        <f t="shared" si="16"/>
        <v>Eólico</v>
      </c>
      <c r="E231" s="825" t="str">
        <f t="shared" si="16"/>
        <v/>
      </c>
      <c r="F231" s="825" t="str">
        <f t="shared" si="16"/>
        <v/>
      </c>
      <c r="G231" s="825" t="str">
        <f t="shared" si="16"/>
        <v/>
      </c>
      <c r="H231" s="825" t="str">
        <f t="shared" si="16"/>
        <v/>
      </c>
      <c r="I231" s="825" t="str">
        <f t="shared" si="16"/>
        <v/>
      </c>
      <c r="J231" s="825" t="str">
        <f t="shared" si="16"/>
        <v/>
      </c>
      <c r="K231" s="825" t="str">
        <f t="shared" si="18"/>
        <v/>
      </c>
      <c r="L231" s="825" t="str">
        <f t="shared" si="18"/>
        <v/>
      </c>
      <c r="M231" s="825" t="str">
        <f t="shared" si="18"/>
        <v/>
      </c>
      <c r="N231" s="825" t="str">
        <f t="shared" si="18"/>
        <v/>
      </c>
      <c r="O231" s="825" t="str">
        <f t="shared" si="18"/>
        <v/>
      </c>
      <c r="P231" s="826" t="str">
        <f t="shared" si="18"/>
        <v/>
      </c>
      <c r="Q231" s="827">
        <f t="shared" si="17"/>
        <v>0</v>
      </c>
      <c r="R231" s="2116"/>
      <c r="S231" s="1790"/>
      <c r="T231" s="1790" t="s">
        <v>410</v>
      </c>
      <c r="U231" s="1790"/>
      <c r="V231" s="1790"/>
      <c r="W231" s="1790"/>
      <c r="X231" s="1790"/>
      <c r="Y231" s="1790"/>
      <c r="Z231" s="1790"/>
      <c r="AA231" s="1790"/>
      <c r="AB231" s="1790"/>
      <c r="AC231" s="1790"/>
      <c r="AD231" s="1790"/>
      <c r="AE231" s="1790"/>
      <c r="AF231" s="1790"/>
      <c r="AG231" s="1790"/>
      <c r="AH231" s="2116"/>
    </row>
    <row r="232" spans="1:34" s="822" customFormat="1" ht="21" customHeight="1" x14ac:dyDescent="0.25">
      <c r="A232" s="816"/>
      <c r="B232" s="1756">
        <v>58</v>
      </c>
      <c r="C232" s="817" t="str">
        <f t="shared" si="16"/>
        <v>Minera Yanacocha S.R.L.</v>
      </c>
      <c r="D232" s="829" t="str">
        <f t="shared" si="16"/>
        <v>Hidráulico</v>
      </c>
      <c r="E232" s="819" t="str">
        <f t="shared" si="16"/>
        <v/>
      </c>
      <c r="F232" s="819" t="str">
        <f t="shared" si="16"/>
        <v/>
      </c>
      <c r="G232" s="819" t="str">
        <f t="shared" si="16"/>
        <v/>
      </c>
      <c r="H232" s="819" t="str">
        <f t="shared" si="16"/>
        <v/>
      </c>
      <c r="I232" s="819" t="str">
        <f t="shared" si="16"/>
        <v/>
      </c>
      <c r="J232" s="819" t="str">
        <f t="shared" si="16"/>
        <v/>
      </c>
      <c r="K232" s="819" t="str">
        <f t="shared" si="18"/>
        <v/>
      </c>
      <c r="L232" s="819" t="str">
        <f t="shared" si="18"/>
        <v/>
      </c>
      <c r="M232" s="819" t="str">
        <f t="shared" si="18"/>
        <v/>
      </c>
      <c r="N232" s="819" t="str">
        <f t="shared" si="18"/>
        <v/>
      </c>
      <c r="O232" s="819" t="str">
        <f t="shared" si="18"/>
        <v/>
      </c>
      <c r="P232" s="820" t="str">
        <f t="shared" si="18"/>
        <v/>
      </c>
      <c r="Q232" s="821">
        <f t="shared" si="17"/>
        <v>0</v>
      </c>
      <c r="R232" s="2116"/>
      <c r="S232" s="1790" t="s">
        <v>316</v>
      </c>
      <c r="T232" s="1790" t="s">
        <v>407</v>
      </c>
      <c r="U232" s="1790"/>
      <c r="V232" s="1790"/>
      <c r="W232" s="1790"/>
      <c r="X232" s="1790"/>
      <c r="Y232" s="1790"/>
      <c r="Z232" s="1790"/>
      <c r="AA232" s="1790"/>
      <c r="AB232" s="1790"/>
      <c r="AC232" s="1790"/>
      <c r="AD232" s="1790"/>
      <c r="AE232" s="1790"/>
      <c r="AF232" s="1790"/>
      <c r="AG232" s="1790"/>
      <c r="AH232" s="2116"/>
    </row>
    <row r="233" spans="1:34" s="822" customFormat="1" ht="21" customHeight="1" x14ac:dyDescent="0.25">
      <c r="A233" s="816"/>
      <c r="B233" s="1745"/>
      <c r="C233" s="817" t="str">
        <f t="shared" si="16"/>
        <v/>
      </c>
      <c r="D233" s="818" t="str">
        <f t="shared" si="16"/>
        <v>Térmico</v>
      </c>
      <c r="E233" s="819" t="str">
        <f t="shared" si="16"/>
        <v/>
      </c>
      <c r="F233" s="819">
        <f t="shared" si="16"/>
        <v>9.0700000000000004E-4</v>
      </c>
      <c r="G233" s="819">
        <f t="shared" si="16"/>
        <v>1.405E-3</v>
      </c>
      <c r="H233" s="819">
        <f t="shared" si="16"/>
        <v>1.598E-3</v>
      </c>
      <c r="I233" s="819">
        <f t="shared" si="16"/>
        <v>1.606E-3</v>
      </c>
      <c r="J233" s="819">
        <f t="shared" si="16"/>
        <v>1.397E-3</v>
      </c>
      <c r="K233" s="819">
        <f t="shared" si="18"/>
        <v>1.0349999999999999E-3</v>
      </c>
      <c r="L233" s="819">
        <f t="shared" si="18"/>
        <v>1.5509999999999999E-3</v>
      </c>
      <c r="M233" s="819">
        <f t="shared" si="18"/>
        <v>1.6170000000000002E-3</v>
      </c>
      <c r="N233" s="819">
        <f t="shared" si="18"/>
        <v>1.2070000000000002E-3</v>
      </c>
      <c r="O233" s="819">
        <f t="shared" si="18"/>
        <v>9.3300000000000002E-4</v>
      </c>
      <c r="P233" s="820">
        <f t="shared" si="18"/>
        <v>1.4359999999999998E-3</v>
      </c>
      <c r="Q233" s="821">
        <f t="shared" si="17"/>
        <v>1.4692E-2</v>
      </c>
      <c r="R233" s="2116"/>
      <c r="S233" s="1790"/>
      <c r="T233" s="1790" t="s">
        <v>408</v>
      </c>
      <c r="U233" s="1790">
        <v>0</v>
      </c>
      <c r="V233" s="1790">
        <v>0</v>
      </c>
      <c r="W233" s="1790">
        <v>0</v>
      </c>
      <c r="X233" s="1790">
        <v>0</v>
      </c>
      <c r="Y233" s="1790">
        <v>0</v>
      </c>
      <c r="Z233" s="1790">
        <v>0</v>
      </c>
      <c r="AA233" s="1790">
        <v>0</v>
      </c>
      <c r="AB233" s="1790">
        <v>0</v>
      </c>
      <c r="AC233" s="1790">
        <v>0</v>
      </c>
      <c r="AD233" s="1790">
        <v>0</v>
      </c>
      <c r="AE233" s="1790">
        <v>0</v>
      </c>
      <c r="AF233" s="1790">
        <v>0</v>
      </c>
      <c r="AG233" s="1790">
        <v>0</v>
      </c>
      <c r="AH233" s="2116"/>
    </row>
    <row r="234" spans="1:34" s="822" customFormat="1" ht="21" customHeight="1" x14ac:dyDescent="0.25">
      <c r="A234" s="816"/>
      <c r="B234" s="1745"/>
      <c r="C234" s="817" t="str">
        <f t="shared" si="16"/>
        <v/>
      </c>
      <c r="D234" s="818" t="str">
        <f t="shared" si="16"/>
        <v>Solar</v>
      </c>
      <c r="E234" s="819" t="str">
        <f t="shared" si="16"/>
        <v/>
      </c>
      <c r="F234" s="819" t="str">
        <f t="shared" si="16"/>
        <v/>
      </c>
      <c r="G234" s="819" t="str">
        <f t="shared" si="16"/>
        <v/>
      </c>
      <c r="H234" s="819" t="str">
        <f t="shared" si="16"/>
        <v/>
      </c>
      <c r="I234" s="819" t="str">
        <f t="shared" si="16"/>
        <v/>
      </c>
      <c r="J234" s="819" t="str">
        <f t="shared" si="16"/>
        <v/>
      </c>
      <c r="K234" s="819" t="str">
        <f t="shared" si="18"/>
        <v/>
      </c>
      <c r="L234" s="819" t="str">
        <f t="shared" si="18"/>
        <v/>
      </c>
      <c r="M234" s="819" t="str">
        <f t="shared" si="18"/>
        <v/>
      </c>
      <c r="N234" s="819" t="str">
        <f t="shared" si="18"/>
        <v/>
      </c>
      <c r="O234" s="819" t="str">
        <f t="shared" si="18"/>
        <v/>
      </c>
      <c r="P234" s="820" t="str">
        <f t="shared" si="18"/>
        <v/>
      </c>
      <c r="Q234" s="821">
        <f t="shared" si="17"/>
        <v>0</v>
      </c>
      <c r="R234" s="2116"/>
      <c r="S234" s="1790"/>
      <c r="T234" s="1790" t="s">
        <v>409</v>
      </c>
      <c r="U234" s="1790"/>
      <c r="V234" s="1790"/>
      <c r="W234" s="1790"/>
      <c r="X234" s="1790"/>
      <c r="Y234" s="1790"/>
      <c r="Z234" s="1790"/>
      <c r="AA234" s="1790"/>
      <c r="AB234" s="1790"/>
      <c r="AC234" s="1790"/>
      <c r="AD234" s="1790"/>
      <c r="AE234" s="1790"/>
      <c r="AF234" s="1790"/>
      <c r="AG234" s="1790"/>
      <c r="AH234" s="2116"/>
    </row>
    <row r="235" spans="1:34" s="822" customFormat="1" ht="21" customHeight="1" x14ac:dyDescent="0.25">
      <c r="A235" s="816"/>
      <c r="B235" s="1757"/>
      <c r="C235" s="817" t="str">
        <f t="shared" si="16"/>
        <v/>
      </c>
      <c r="D235" s="824" t="str">
        <f t="shared" si="16"/>
        <v>Eólico</v>
      </c>
      <c r="E235" s="819" t="str">
        <f t="shared" si="16"/>
        <v/>
      </c>
      <c r="F235" s="819" t="str">
        <f t="shared" si="16"/>
        <v/>
      </c>
      <c r="G235" s="819" t="str">
        <f t="shared" si="16"/>
        <v/>
      </c>
      <c r="H235" s="819" t="str">
        <f t="shared" si="16"/>
        <v/>
      </c>
      <c r="I235" s="819" t="str">
        <f t="shared" si="16"/>
        <v/>
      </c>
      <c r="J235" s="819" t="str">
        <f t="shared" si="16"/>
        <v/>
      </c>
      <c r="K235" s="819" t="str">
        <f t="shared" si="18"/>
        <v/>
      </c>
      <c r="L235" s="819" t="str">
        <f t="shared" si="18"/>
        <v/>
      </c>
      <c r="M235" s="819" t="str">
        <f t="shared" si="18"/>
        <v/>
      </c>
      <c r="N235" s="819" t="str">
        <f t="shared" si="18"/>
        <v/>
      </c>
      <c r="O235" s="819" t="str">
        <f t="shared" si="18"/>
        <v/>
      </c>
      <c r="P235" s="820" t="str">
        <f t="shared" si="18"/>
        <v/>
      </c>
      <c r="Q235" s="821">
        <f t="shared" si="17"/>
        <v>0</v>
      </c>
      <c r="R235" s="2116"/>
      <c r="S235" s="1790"/>
      <c r="T235" s="1790" t="s">
        <v>410</v>
      </c>
      <c r="U235" s="1790"/>
      <c r="V235" s="1790"/>
      <c r="W235" s="1790"/>
      <c r="X235" s="1790"/>
      <c r="Y235" s="1790"/>
      <c r="Z235" s="1790"/>
      <c r="AA235" s="1790"/>
      <c r="AB235" s="1790"/>
      <c r="AC235" s="1790"/>
      <c r="AD235" s="1790"/>
      <c r="AE235" s="1790"/>
      <c r="AF235" s="1790"/>
      <c r="AG235" s="1790"/>
      <c r="AH235" s="2116"/>
    </row>
    <row r="236" spans="1:34" s="822" customFormat="1" ht="21" customHeight="1" x14ac:dyDescent="0.25">
      <c r="A236" s="816"/>
      <c r="B236" s="1756">
        <v>59</v>
      </c>
      <c r="C236" s="828" t="str">
        <f t="shared" si="16"/>
        <v>Minera Yanaquihua S.A.C.</v>
      </c>
      <c r="D236" s="829" t="str">
        <f t="shared" si="16"/>
        <v>Hidráulico</v>
      </c>
      <c r="E236" s="830" t="str">
        <f t="shared" si="16"/>
        <v/>
      </c>
      <c r="F236" s="830" t="str">
        <f t="shared" si="16"/>
        <v/>
      </c>
      <c r="G236" s="830" t="str">
        <f t="shared" si="16"/>
        <v/>
      </c>
      <c r="H236" s="830" t="str">
        <f t="shared" si="16"/>
        <v/>
      </c>
      <c r="I236" s="830" t="str">
        <f t="shared" si="16"/>
        <v/>
      </c>
      <c r="J236" s="830" t="str">
        <f t="shared" si="16"/>
        <v/>
      </c>
      <c r="K236" s="830" t="str">
        <f t="shared" si="18"/>
        <v/>
      </c>
      <c r="L236" s="830" t="str">
        <f t="shared" si="18"/>
        <v/>
      </c>
      <c r="M236" s="830" t="str">
        <f t="shared" si="18"/>
        <v/>
      </c>
      <c r="N236" s="830" t="str">
        <f t="shared" si="18"/>
        <v/>
      </c>
      <c r="O236" s="830" t="str">
        <f t="shared" si="18"/>
        <v/>
      </c>
      <c r="P236" s="831" t="str">
        <f t="shared" si="18"/>
        <v/>
      </c>
      <c r="Q236" s="832">
        <f t="shared" si="17"/>
        <v>0</v>
      </c>
      <c r="R236" s="2116"/>
      <c r="S236" s="1790" t="s">
        <v>318</v>
      </c>
      <c r="T236" s="1790" t="s">
        <v>407</v>
      </c>
      <c r="U236" s="1790"/>
      <c r="V236" s="1790"/>
      <c r="W236" s="1790"/>
      <c r="X236" s="1790"/>
      <c r="Y236" s="1790"/>
      <c r="Z236" s="1790"/>
      <c r="AA236" s="1790"/>
      <c r="AB236" s="1790"/>
      <c r="AC236" s="1790"/>
      <c r="AD236" s="1790"/>
      <c r="AE236" s="1790"/>
      <c r="AF236" s="1790"/>
      <c r="AG236" s="1790"/>
      <c r="AH236" s="2116"/>
    </row>
    <row r="237" spans="1:34" s="822" customFormat="1" ht="21" customHeight="1" x14ac:dyDescent="0.25">
      <c r="A237" s="816"/>
      <c r="B237" s="1745"/>
      <c r="C237" s="817" t="str">
        <f t="shared" si="16"/>
        <v/>
      </c>
      <c r="D237" s="818" t="str">
        <f t="shared" si="16"/>
        <v>Térmico</v>
      </c>
      <c r="E237" s="819">
        <f t="shared" si="16"/>
        <v>1.3452E-2</v>
      </c>
      <c r="F237" s="819">
        <f t="shared" si="16"/>
        <v>3.3392999999999999E-2</v>
      </c>
      <c r="G237" s="819">
        <f t="shared" si="16"/>
        <v>2.2606000000000001E-2</v>
      </c>
      <c r="H237" s="819">
        <f t="shared" si="16"/>
        <v>1.4527E-2</v>
      </c>
      <c r="I237" s="819">
        <f t="shared" si="16"/>
        <v>2.8279999999999998E-3</v>
      </c>
      <c r="J237" s="819">
        <f t="shared" si="16"/>
        <v>2.2095E-2</v>
      </c>
      <c r="K237" s="819">
        <f t="shared" si="18"/>
        <v>2.3428000000000001E-2</v>
      </c>
      <c r="L237" s="819">
        <f t="shared" si="18"/>
        <v>2.7900000000000001E-4</v>
      </c>
      <c r="M237" s="819">
        <f t="shared" si="18"/>
        <v>2.3928000000000001E-2</v>
      </c>
      <c r="N237" s="819">
        <f t="shared" si="18"/>
        <v>4.2939999999999992E-3</v>
      </c>
      <c r="O237" s="819">
        <f t="shared" si="18"/>
        <v>1.3753999999999999E-2</v>
      </c>
      <c r="P237" s="820">
        <f t="shared" si="18"/>
        <v>3.2700000000000003E-4</v>
      </c>
      <c r="Q237" s="821">
        <f t="shared" si="17"/>
        <v>0.17491099999999998</v>
      </c>
      <c r="R237" s="2116"/>
      <c r="S237" s="1790"/>
      <c r="T237" s="1790" t="s">
        <v>408</v>
      </c>
      <c r="U237" s="1790"/>
      <c r="V237" s="1790">
        <v>9.0700000000000004E-4</v>
      </c>
      <c r="W237" s="1790">
        <v>1.405E-3</v>
      </c>
      <c r="X237" s="1790">
        <v>1.598E-3</v>
      </c>
      <c r="Y237" s="1790">
        <v>1.606E-3</v>
      </c>
      <c r="Z237" s="1790">
        <v>1.397E-3</v>
      </c>
      <c r="AA237" s="1790">
        <v>1.0349999999999999E-3</v>
      </c>
      <c r="AB237" s="1790">
        <v>1.5509999999999999E-3</v>
      </c>
      <c r="AC237" s="1790">
        <v>1.6170000000000002E-3</v>
      </c>
      <c r="AD237" s="1790">
        <v>1.2070000000000002E-3</v>
      </c>
      <c r="AE237" s="1790">
        <v>9.3300000000000002E-4</v>
      </c>
      <c r="AF237" s="1790">
        <v>1.4359999999999998E-3</v>
      </c>
      <c r="AG237" s="1790">
        <v>1.4692E-2</v>
      </c>
      <c r="AH237" s="2116"/>
    </row>
    <row r="238" spans="1:34" s="822" customFormat="1" ht="21" customHeight="1" x14ac:dyDescent="0.25">
      <c r="A238" s="816"/>
      <c r="B238" s="1745"/>
      <c r="C238" s="817" t="str">
        <f t="shared" si="16"/>
        <v/>
      </c>
      <c r="D238" s="818" t="str">
        <f t="shared" si="16"/>
        <v>Solar</v>
      </c>
      <c r="E238" s="819" t="str">
        <f t="shared" si="16"/>
        <v/>
      </c>
      <c r="F238" s="819" t="str">
        <f t="shared" si="16"/>
        <v/>
      </c>
      <c r="G238" s="819" t="str">
        <f t="shared" si="16"/>
        <v/>
      </c>
      <c r="H238" s="819" t="str">
        <f t="shared" si="16"/>
        <v/>
      </c>
      <c r="I238" s="819" t="str">
        <f t="shared" si="16"/>
        <v/>
      </c>
      <c r="J238" s="819" t="str">
        <f t="shared" si="16"/>
        <v/>
      </c>
      <c r="K238" s="819" t="str">
        <f t="shared" si="18"/>
        <v/>
      </c>
      <c r="L238" s="819" t="str">
        <f t="shared" si="18"/>
        <v/>
      </c>
      <c r="M238" s="819" t="str">
        <f t="shared" si="18"/>
        <v/>
      </c>
      <c r="N238" s="819" t="str">
        <f t="shared" si="18"/>
        <v/>
      </c>
      <c r="O238" s="819" t="str">
        <f t="shared" si="18"/>
        <v/>
      </c>
      <c r="P238" s="820" t="str">
        <f t="shared" si="18"/>
        <v/>
      </c>
      <c r="Q238" s="821">
        <f t="shared" si="17"/>
        <v>0</v>
      </c>
      <c r="R238" s="2116"/>
      <c r="S238" s="1790"/>
      <c r="T238" s="1790" t="s">
        <v>409</v>
      </c>
      <c r="U238" s="1790"/>
      <c r="V238" s="1790"/>
      <c r="W238" s="1790"/>
      <c r="X238" s="1790"/>
      <c r="Y238" s="1790"/>
      <c r="Z238" s="1790"/>
      <c r="AA238" s="1790"/>
      <c r="AB238" s="1790"/>
      <c r="AC238" s="1790"/>
      <c r="AD238" s="1790"/>
      <c r="AE238" s="1790"/>
      <c r="AF238" s="1790"/>
      <c r="AG238" s="1790"/>
      <c r="AH238" s="2116"/>
    </row>
    <row r="239" spans="1:34" s="822" customFormat="1" ht="21" customHeight="1" x14ac:dyDescent="0.25">
      <c r="A239" s="816"/>
      <c r="B239" s="1757"/>
      <c r="C239" s="823" t="str">
        <f t="shared" si="16"/>
        <v/>
      </c>
      <c r="D239" s="824" t="str">
        <f t="shared" si="16"/>
        <v>Eólico</v>
      </c>
      <c r="E239" s="825" t="str">
        <f t="shared" si="16"/>
        <v/>
      </c>
      <c r="F239" s="825" t="str">
        <f t="shared" si="16"/>
        <v/>
      </c>
      <c r="G239" s="825" t="str">
        <f t="shared" si="16"/>
        <v/>
      </c>
      <c r="H239" s="825" t="str">
        <f t="shared" si="16"/>
        <v/>
      </c>
      <c r="I239" s="825" t="str">
        <f t="shared" si="16"/>
        <v/>
      </c>
      <c r="J239" s="825" t="str">
        <f t="shared" si="16"/>
        <v/>
      </c>
      <c r="K239" s="825" t="str">
        <f t="shared" si="18"/>
        <v/>
      </c>
      <c r="L239" s="825" t="str">
        <f t="shared" si="18"/>
        <v/>
      </c>
      <c r="M239" s="825" t="str">
        <f t="shared" si="18"/>
        <v/>
      </c>
      <c r="N239" s="825" t="str">
        <f t="shared" si="18"/>
        <v/>
      </c>
      <c r="O239" s="825" t="str">
        <f t="shared" si="18"/>
        <v/>
      </c>
      <c r="P239" s="826" t="str">
        <f t="shared" si="18"/>
        <v/>
      </c>
      <c r="Q239" s="827">
        <f t="shared" si="17"/>
        <v>0</v>
      </c>
      <c r="R239" s="2116"/>
      <c r="S239" s="1790"/>
      <c r="T239" s="1790" t="s">
        <v>410</v>
      </c>
      <c r="U239" s="1790"/>
      <c r="V239" s="1790"/>
      <c r="W239" s="1790"/>
      <c r="X239" s="1790"/>
      <c r="Y239" s="1790"/>
      <c r="Z239" s="1790"/>
      <c r="AA239" s="1790"/>
      <c r="AB239" s="1790"/>
      <c r="AC239" s="1790"/>
      <c r="AD239" s="1790"/>
      <c r="AE239" s="1790"/>
      <c r="AF239" s="1790"/>
      <c r="AG239" s="1790"/>
      <c r="AH239" s="2116"/>
    </row>
    <row r="240" spans="1:34" s="822" customFormat="1" ht="21" customHeight="1" x14ac:dyDescent="0.25">
      <c r="A240" s="816"/>
      <c r="B240" s="1756">
        <v>60</v>
      </c>
      <c r="C240" s="828" t="str">
        <f t="shared" si="16"/>
        <v>Minsur S.A.</v>
      </c>
      <c r="D240" s="829" t="str">
        <f t="shared" si="16"/>
        <v>Hidráulico</v>
      </c>
      <c r="E240" s="830" t="str">
        <f t="shared" si="16"/>
        <v/>
      </c>
      <c r="F240" s="830" t="str">
        <f t="shared" si="16"/>
        <v/>
      </c>
      <c r="G240" s="830" t="str">
        <f t="shared" si="16"/>
        <v/>
      </c>
      <c r="H240" s="830" t="str">
        <f t="shared" si="16"/>
        <v/>
      </c>
      <c r="I240" s="830" t="str">
        <f t="shared" si="16"/>
        <v/>
      </c>
      <c r="J240" s="830" t="str">
        <f t="shared" si="16"/>
        <v/>
      </c>
      <c r="K240" s="830" t="str">
        <f t="shared" si="18"/>
        <v/>
      </c>
      <c r="L240" s="830" t="str">
        <f t="shared" si="18"/>
        <v/>
      </c>
      <c r="M240" s="830" t="str">
        <f t="shared" si="18"/>
        <v/>
      </c>
      <c r="N240" s="830" t="str">
        <f t="shared" si="18"/>
        <v/>
      </c>
      <c r="O240" s="830" t="str">
        <f t="shared" si="18"/>
        <v/>
      </c>
      <c r="P240" s="831" t="str">
        <f t="shared" si="18"/>
        <v/>
      </c>
      <c r="Q240" s="832">
        <f t="shared" si="17"/>
        <v>0</v>
      </c>
      <c r="R240" s="2116"/>
      <c r="S240" s="1790" t="s">
        <v>320</v>
      </c>
      <c r="T240" s="1790" t="s">
        <v>407</v>
      </c>
      <c r="U240" s="1790"/>
      <c r="V240" s="1790"/>
      <c r="W240" s="1790"/>
      <c r="X240" s="1790"/>
      <c r="Y240" s="1790"/>
      <c r="Z240" s="1790"/>
      <c r="AA240" s="1790"/>
      <c r="AB240" s="1790"/>
      <c r="AC240" s="1790"/>
      <c r="AD240" s="1790"/>
      <c r="AE240" s="1790"/>
      <c r="AF240" s="1790"/>
      <c r="AG240" s="1790"/>
      <c r="AH240" s="2116"/>
    </row>
    <row r="241" spans="1:34" s="822" customFormat="1" ht="21" customHeight="1" x14ac:dyDescent="0.25">
      <c r="A241" s="816"/>
      <c r="B241" s="1745"/>
      <c r="C241" s="817" t="str">
        <f t="shared" si="16"/>
        <v/>
      </c>
      <c r="D241" s="818" t="str">
        <f t="shared" si="16"/>
        <v>Térmico</v>
      </c>
      <c r="E241" s="819">
        <f t="shared" si="16"/>
        <v>0.85352400000000006</v>
      </c>
      <c r="F241" s="819">
        <f t="shared" si="16"/>
        <v>0.25445099999999998</v>
      </c>
      <c r="G241" s="819">
        <f t="shared" si="16"/>
        <v>0.32093500000000003</v>
      </c>
      <c r="H241" s="819">
        <f t="shared" si="16"/>
        <v>0.37305700000000003</v>
      </c>
      <c r="I241" s="819">
        <f t="shared" si="16"/>
        <v>0.57059199999999999</v>
      </c>
      <c r="J241" s="819">
        <f t="shared" si="16"/>
        <v>0.36230500000000004</v>
      </c>
      <c r="K241" s="819">
        <f t="shared" si="18"/>
        <v>0.47982400000000003</v>
      </c>
      <c r="L241" s="819">
        <f t="shared" si="18"/>
        <v>0.46732499999999999</v>
      </c>
      <c r="M241" s="819">
        <f t="shared" si="18"/>
        <v>0.327455</v>
      </c>
      <c r="N241" s="819">
        <f t="shared" si="18"/>
        <v>0.48389699999999997</v>
      </c>
      <c r="O241" s="819">
        <f t="shared" si="18"/>
        <v>0.54839800000000005</v>
      </c>
      <c r="P241" s="820">
        <f t="shared" si="18"/>
        <v>1.48142</v>
      </c>
      <c r="Q241" s="821">
        <f t="shared" si="17"/>
        <v>6.5231829999999986</v>
      </c>
      <c r="R241" s="2116"/>
      <c r="S241" s="1790"/>
      <c r="T241" s="1790" t="s">
        <v>408</v>
      </c>
      <c r="U241" s="1790">
        <v>1.3452E-2</v>
      </c>
      <c r="V241" s="1790">
        <v>3.3392999999999999E-2</v>
      </c>
      <c r="W241" s="1790">
        <v>2.2606000000000001E-2</v>
      </c>
      <c r="X241" s="1790">
        <v>1.4527E-2</v>
      </c>
      <c r="Y241" s="1790">
        <v>2.8279999999999998E-3</v>
      </c>
      <c r="Z241" s="1790">
        <v>2.2095E-2</v>
      </c>
      <c r="AA241" s="1790">
        <v>2.3428000000000001E-2</v>
      </c>
      <c r="AB241" s="1790">
        <v>2.7900000000000001E-4</v>
      </c>
      <c r="AC241" s="1790">
        <v>2.3928000000000001E-2</v>
      </c>
      <c r="AD241" s="1790">
        <v>4.2939999999999992E-3</v>
      </c>
      <c r="AE241" s="1790">
        <v>1.3753999999999999E-2</v>
      </c>
      <c r="AF241" s="1790">
        <v>3.2700000000000003E-4</v>
      </c>
      <c r="AG241" s="1790">
        <v>0.17491099999999998</v>
      </c>
      <c r="AH241" s="2116"/>
    </row>
    <row r="242" spans="1:34" s="822" customFormat="1" ht="21" customHeight="1" x14ac:dyDescent="0.25">
      <c r="A242" s="816"/>
      <c r="B242" s="1745"/>
      <c r="C242" s="817" t="str">
        <f t="shared" si="16"/>
        <v/>
      </c>
      <c r="D242" s="818" t="str">
        <f t="shared" si="16"/>
        <v>Solar</v>
      </c>
      <c r="E242" s="819" t="str">
        <f t="shared" si="16"/>
        <v/>
      </c>
      <c r="F242" s="819" t="str">
        <f t="shared" si="16"/>
        <v/>
      </c>
      <c r="G242" s="819" t="str">
        <f t="shared" si="16"/>
        <v/>
      </c>
      <c r="H242" s="819" t="str">
        <f t="shared" ref="H242:M292" si="19">+IF(X246="","",X246)</f>
        <v/>
      </c>
      <c r="I242" s="819" t="str">
        <f t="shared" si="19"/>
        <v/>
      </c>
      <c r="J242" s="819" t="str">
        <f t="shared" si="19"/>
        <v/>
      </c>
      <c r="K242" s="819" t="str">
        <f t="shared" si="18"/>
        <v/>
      </c>
      <c r="L242" s="819" t="str">
        <f t="shared" si="18"/>
        <v/>
      </c>
      <c r="M242" s="819" t="str">
        <f t="shared" si="18"/>
        <v/>
      </c>
      <c r="N242" s="819" t="str">
        <f t="shared" si="18"/>
        <v/>
      </c>
      <c r="O242" s="819" t="str">
        <f t="shared" si="18"/>
        <v/>
      </c>
      <c r="P242" s="820" t="str">
        <f t="shared" si="18"/>
        <v/>
      </c>
      <c r="Q242" s="821">
        <f t="shared" si="17"/>
        <v>0</v>
      </c>
      <c r="R242" s="2116"/>
      <c r="S242" s="1790"/>
      <c r="T242" s="1790" t="s">
        <v>409</v>
      </c>
      <c r="U242" s="1790"/>
      <c r="V242" s="1790"/>
      <c r="W242" s="1790"/>
      <c r="X242" s="1790"/>
      <c r="Y242" s="1790"/>
      <c r="Z242" s="1790"/>
      <c r="AA242" s="1790"/>
      <c r="AB242" s="1790"/>
      <c r="AC242" s="1790"/>
      <c r="AD242" s="1790"/>
      <c r="AE242" s="1790"/>
      <c r="AF242" s="1790"/>
      <c r="AG242" s="1790"/>
      <c r="AH242" s="2116"/>
    </row>
    <row r="243" spans="1:34" s="822" customFormat="1" ht="21" customHeight="1" x14ac:dyDescent="0.25">
      <c r="A243" s="816"/>
      <c r="B243" s="1757"/>
      <c r="C243" s="823" t="str">
        <f t="shared" ref="C243:G293" si="20">+IF(S247="","",S247)</f>
        <v/>
      </c>
      <c r="D243" s="824" t="str">
        <f t="shared" si="20"/>
        <v>Eólico</v>
      </c>
      <c r="E243" s="825" t="str">
        <f t="shared" si="20"/>
        <v/>
      </c>
      <c r="F243" s="825" t="str">
        <f t="shared" si="20"/>
        <v/>
      </c>
      <c r="G243" s="825" t="str">
        <f t="shared" si="20"/>
        <v/>
      </c>
      <c r="H243" s="825" t="str">
        <f t="shared" si="19"/>
        <v/>
      </c>
      <c r="I243" s="825" t="str">
        <f t="shared" si="19"/>
        <v/>
      </c>
      <c r="J243" s="825" t="str">
        <f t="shared" si="19"/>
        <v/>
      </c>
      <c r="K243" s="825" t="str">
        <f t="shared" si="18"/>
        <v/>
      </c>
      <c r="L243" s="825" t="str">
        <f t="shared" si="18"/>
        <v/>
      </c>
      <c r="M243" s="825" t="str">
        <f t="shared" si="18"/>
        <v/>
      </c>
      <c r="N243" s="825" t="str">
        <f t="shared" si="18"/>
        <v/>
      </c>
      <c r="O243" s="825" t="str">
        <f t="shared" si="18"/>
        <v/>
      </c>
      <c r="P243" s="826" t="str">
        <f t="shared" si="18"/>
        <v/>
      </c>
      <c r="Q243" s="827">
        <f t="shared" si="17"/>
        <v>0</v>
      </c>
      <c r="R243" s="2116"/>
      <c r="S243" s="1790"/>
      <c r="T243" s="1790" t="s">
        <v>410</v>
      </c>
      <c r="U243" s="1790"/>
      <c r="V243" s="1790"/>
      <c r="W243" s="1790"/>
      <c r="X243" s="1790"/>
      <c r="Y243" s="1790"/>
      <c r="Z243" s="1790"/>
      <c r="AA243" s="1790"/>
      <c r="AB243" s="1790"/>
      <c r="AC243" s="1790"/>
      <c r="AD243" s="1790"/>
      <c r="AE243" s="1790"/>
      <c r="AF243" s="1790"/>
      <c r="AG243" s="1790"/>
      <c r="AH243" s="2116"/>
    </row>
    <row r="244" spans="1:34" s="822" customFormat="1" ht="21" customHeight="1" x14ac:dyDescent="0.25">
      <c r="A244" s="816"/>
      <c r="B244" s="1756">
        <v>61</v>
      </c>
      <c r="C244" s="828" t="str">
        <f t="shared" si="20"/>
        <v>Molitalia S.A.</v>
      </c>
      <c r="D244" s="829" t="str">
        <f t="shared" si="20"/>
        <v>Hidráulico</v>
      </c>
      <c r="E244" s="819" t="str">
        <f t="shared" si="20"/>
        <v/>
      </c>
      <c r="F244" s="819" t="str">
        <f t="shared" si="20"/>
        <v/>
      </c>
      <c r="G244" s="819" t="str">
        <f t="shared" si="20"/>
        <v/>
      </c>
      <c r="H244" s="819" t="str">
        <f t="shared" si="19"/>
        <v/>
      </c>
      <c r="I244" s="819" t="str">
        <f t="shared" si="19"/>
        <v/>
      </c>
      <c r="J244" s="819" t="str">
        <f t="shared" si="19"/>
        <v/>
      </c>
      <c r="K244" s="819" t="str">
        <f t="shared" si="18"/>
        <v/>
      </c>
      <c r="L244" s="819" t="str">
        <f t="shared" si="18"/>
        <v/>
      </c>
      <c r="M244" s="819" t="str">
        <f t="shared" si="18"/>
        <v/>
      </c>
      <c r="N244" s="819" t="str">
        <f t="shared" si="18"/>
        <v/>
      </c>
      <c r="O244" s="819" t="str">
        <f t="shared" si="18"/>
        <v/>
      </c>
      <c r="P244" s="820" t="str">
        <f t="shared" si="18"/>
        <v/>
      </c>
      <c r="Q244" s="821">
        <f t="shared" si="17"/>
        <v>0</v>
      </c>
      <c r="R244" s="2116"/>
      <c r="S244" s="1790" t="s">
        <v>322</v>
      </c>
      <c r="T244" s="1790" t="s">
        <v>407</v>
      </c>
      <c r="U244" s="1790"/>
      <c r="V244" s="1790"/>
      <c r="W244" s="1790"/>
      <c r="X244" s="1790"/>
      <c r="Y244" s="1790"/>
      <c r="Z244" s="1790"/>
      <c r="AA244" s="1790"/>
      <c r="AB244" s="1790"/>
      <c r="AC244" s="1790"/>
      <c r="AD244" s="1790"/>
      <c r="AE244" s="1790"/>
      <c r="AF244" s="1790"/>
      <c r="AG244" s="1790"/>
      <c r="AH244" s="2116"/>
    </row>
    <row r="245" spans="1:34" s="822" customFormat="1" ht="21" customHeight="1" x14ac:dyDescent="0.25">
      <c r="A245" s="816"/>
      <c r="B245" s="1745"/>
      <c r="C245" s="817" t="str">
        <f t="shared" si="20"/>
        <v/>
      </c>
      <c r="D245" s="818" t="str">
        <f t="shared" si="20"/>
        <v>Térmico</v>
      </c>
      <c r="E245" s="819">
        <f t="shared" si="20"/>
        <v>0</v>
      </c>
      <c r="F245" s="819">
        <f t="shared" si="20"/>
        <v>0</v>
      </c>
      <c r="G245" s="819">
        <f t="shared" si="20"/>
        <v>0</v>
      </c>
      <c r="H245" s="819">
        <f t="shared" si="19"/>
        <v>0</v>
      </c>
      <c r="I245" s="819">
        <f t="shared" si="19"/>
        <v>0</v>
      </c>
      <c r="J245" s="819">
        <f t="shared" si="19"/>
        <v>0</v>
      </c>
      <c r="K245" s="819">
        <f t="shared" si="18"/>
        <v>0</v>
      </c>
      <c r="L245" s="819">
        <f t="shared" si="18"/>
        <v>0</v>
      </c>
      <c r="M245" s="819">
        <f t="shared" si="18"/>
        <v>0</v>
      </c>
      <c r="N245" s="819">
        <f t="shared" si="18"/>
        <v>0</v>
      </c>
      <c r="O245" s="819">
        <f t="shared" si="18"/>
        <v>0</v>
      </c>
      <c r="P245" s="820">
        <f t="shared" si="18"/>
        <v>0</v>
      </c>
      <c r="Q245" s="821">
        <f t="shared" si="17"/>
        <v>0</v>
      </c>
      <c r="R245" s="2116"/>
      <c r="S245" s="1790"/>
      <c r="T245" s="1790" t="s">
        <v>408</v>
      </c>
      <c r="U245" s="1790">
        <v>0.85352400000000006</v>
      </c>
      <c r="V245" s="1790">
        <v>0.25445099999999998</v>
      </c>
      <c r="W245" s="1790">
        <v>0.32093500000000003</v>
      </c>
      <c r="X245" s="1790">
        <v>0.37305700000000003</v>
      </c>
      <c r="Y245" s="1790">
        <v>0.57059199999999999</v>
      </c>
      <c r="Z245" s="1790">
        <v>0.36230500000000004</v>
      </c>
      <c r="AA245" s="1790">
        <v>0.47982400000000003</v>
      </c>
      <c r="AB245" s="1790">
        <v>0.46732499999999999</v>
      </c>
      <c r="AC245" s="1790">
        <v>0.327455</v>
      </c>
      <c r="AD245" s="1790">
        <v>0.48389699999999997</v>
      </c>
      <c r="AE245" s="1790">
        <v>0.54839800000000005</v>
      </c>
      <c r="AF245" s="1790">
        <v>1.48142</v>
      </c>
      <c r="AG245" s="1790">
        <v>6.5231829999999986</v>
      </c>
      <c r="AH245" s="2116"/>
    </row>
    <row r="246" spans="1:34" s="822" customFormat="1" ht="21" customHeight="1" x14ac:dyDescent="0.25">
      <c r="A246" s="816"/>
      <c r="B246" s="1745"/>
      <c r="C246" s="817" t="str">
        <f t="shared" si="20"/>
        <v/>
      </c>
      <c r="D246" s="818" t="str">
        <f t="shared" si="20"/>
        <v>Solar</v>
      </c>
      <c r="E246" s="819" t="str">
        <f t="shared" si="20"/>
        <v/>
      </c>
      <c r="F246" s="819" t="str">
        <f t="shared" si="20"/>
        <v/>
      </c>
      <c r="G246" s="819" t="str">
        <f t="shared" si="20"/>
        <v/>
      </c>
      <c r="H246" s="819" t="str">
        <f t="shared" si="19"/>
        <v/>
      </c>
      <c r="I246" s="819" t="str">
        <f t="shared" si="19"/>
        <v/>
      </c>
      <c r="J246" s="819" t="str">
        <f t="shared" si="19"/>
        <v/>
      </c>
      <c r="K246" s="819" t="str">
        <f t="shared" si="18"/>
        <v/>
      </c>
      <c r="L246" s="819" t="str">
        <f t="shared" si="18"/>
        <v/>
      </c>
      <c r="M246" s="819" t="str">
        <f t="shared" si="18"/>
        <v/>
      </c>
      <c r="N246" s="819" t="str">
        <f t="shared" si="18"/>
        <v/>
      </c>
      <c r="O246" s="819" t="str">
        <f t="shared" si="18"/>
        <v/>
      </c>
      <c r="P246" s="820" t="str">
        <f t="shared" si="18"/>
        <v/>
      </c>
      <c r="Q246" s="821">
        <f t="shared" si="17"/>
        <v>0</v>
      </c>
      <c r="R246" s="2116"/>
      <c r="S246" s="1790"/>
      <c r="T246" s="1790" t="s">
        <v>409</v>
      </c>
      <c r="U246" s="1790"/>
      <c r="V246" s="1790"/>
      <c r="W246" s="1790"/>
      <c r="X246" s="1790"/>
      <c r="Y246" s="1790"/>
      <c r="Z246" s="1790"/>
      <c r="AA246" s="1790"/>
      <c r="AB246" s="1790"/>
      <c r="AC246" s="1790"/>
      <c r="AD246" s="1790"/>
      <c r="AE246" s="1790"/>
      <c r="AF246" s="1790"/>
      <c r="AG246" s="1790"/>
      <c r="AH246" s="2116"/>
    </row>
    <row r="247" spans="1:34" s="822" customFormat="1" ht="21" customHeight="1" x14ac:dyDescent="0.25">
      <c r="A247" s="816"/>
      <c r="B247" s="1757"/>
      <c r="C247" s="823" t="str">
        <f t="shared" si="20"/>
        <v/>
      </c>
      <c r="D247" s="824" t="str">
        <f t="shared" si="20"/>
        <v>Eólico</v>
      </c>
      <c r="E247" s="819" t="str">
        <f t="shared" si="20"/>
        <v/>
      </c>
      <c r="F247" s="819" t="str">
        <f t="shared" si="20"/>
        <v/>
      </c>
      <c r="G247" s="819" t="str">
        <f t="shared" si="20"/>
        <v/>
      </c>
      <c r="H247" s="819" t="str">
        <f t="shared" si="19"/>
        <v/>
      </c>
      <c r="I247" s="819" t="str">
        <f t="shared" si="19"/>
        <v/>
      </c>
      <c r="J247" s="819" t="str">
        <f t="shared" si="19"/>
        <v/>
      </c>
      <c r="K247" s="819" t="str">
        <f t="shared" si="18"/>
        <v/>
      </c>
      <c r="L247" s="819" t="str">
        <f t="shared" si="18"/>
        <v/>
      </c>
      <c r="M247" s="819" t="str">
        <f t="shared" si="18"/>
        <v/>
      </c>
      <c r="N247" s="819" t="str">
        <f t="shared" si="18"/>
        <v/>
      </c>
      <c r="O247" s="819" t="str">
        <f t="shared" si="18"/>
        <v/>
      </c>
      <c r="P247" s="820" t="str">
        <f t="shared" si="18"/>
        <v/>
      </c>
      <c r="Q247" s="821">
        <f t="shared" si="17"/>
        <v>0</v>
      </c>
      <c r="R247" s="2116"/>
      <c r="S247" s="1790"/>
      <c r="T247" s="1790" t="s">
        <v>410</v>
      </c>
      <c r="U247" s="1790"/>
      <c r="V247" s="1790"/>
      <c r="W247" s="1790"/>
      <c r="X247" s="1790"/>
      <c r="Y247" s="1790"/>
      <c r="Z247" s="1790"/>
      <c r="AA247" s="1790"/>
      <c r="AB247" s="1790"/>
      <c r="AC247" s="1790"/>
      <c r="AD247" s="1790"/>
      <c r="AE247" s="1790"/>
      <c r="AF247" s="1790"/>
      <c r="AG247" s="1790"/>
      <c r="AH247" s="2116"/>
    </row>
    <row r="248" spans="1:34" s="822" customFormat="1" ht="21" customHeight="1" x14ac:dyDescent="0.25">
      <c r="A248" s="816"/>
      <c r="B248" s="1756">
        <v>62</v>
      </c>
      <c r="C248" s="828" t="str">
        <f t="shared" si="20"/>
        <v>Mondelez Peru S.A.</v>
      </c>
      <c r="D248" s="829" t="str">
        <f t="shared" si="20"/>
        <v>Hidráulico</v>
      </c>
      <c r="E248" s="830" t="str">
        <f t="shared" si="20"/>
        <v/>
      </c>
      <c r="F248" s="830" t="str">
        <f t="shared" si="20"/>
        <v/>
      </c>
      <c r="G248" s="830" t="str">
        <f t="shared" si="20"/>
        <v/>
      </c>
      <c r="H248" s="830" t="str">
        <f t="shared" si="19"/>
        <v/>
      </c>
      <c r="I248" s="830" t="str">
        <f t="shared" si="19"/>
        <v/>
      </c>
      <c r="J248" s="830" t="str">
        <f t="shared" si="19"/>
        <v/>
      </c>
      <c r="K248" s="830" t="str">
        <f t="shared" si="18"/>
        <v/>
      </c>
      <c r="L248" s="830" t="str">
        <f t="shared" si="18"/>
        <v/>
      </c>
      <c r="M248" s="830" t="str">
        <f t="shared" si="18"/>
        <v/>
      </c>
      <c r="N248" s="830" t="str">
        <f t="shared" si="18"/>
        <v/>
      </c>
      <c r="O248" s="830" t="str">
        <f t="shared" si="18"/>
        <v/>
      </c>
      <c r="P248" s="831" t="str">
        <f t="shared" si="18"/>
        <v/>
      </c>
      <c r="Q248" s="832">
        <f t="shared" si="17"/>
        <v>0</v>
      </c>
      <c r="R248" s="2116"/>
      <c r="S248" s="1790" t="s">
        <v>324</v>
      </c>
      <c r="T248" s="1790" t="s">
        <v>407</v>
      </c>
      <c r="U248" s="1790"/>
      <c r="V248" s="1790"/>
      <c r="W248" s="1790"/>
      <c r="X248" s="1790"/>
      <c r="Y248" s="1790"/>
      <c r="Z248" s="1790"/>
      <c r="AA248" s="1790"/>
      <c r="AB248" s="1790"/>
      <c r="AC248" s="1790"/>
      <c r="AD248" s="1790"/>
      <c r="AE248" s="1790"/>
      <c r="AF248" s="1790"/>
      <c r="AG248" s="1790"/>
      <c r="AH248" s="2116"/>
    </row>
    <row r="249" spans="1:34" s="822" customFormat="1" ht="21" customHeight="1" x14ac:dyDescent="0.25">
      <c r="A249" s="816"/>
      <c r="B249" s="1745"/>
      <c r="C249" s="817" t="str">
        <f t="shared" si="20"/>
        <v/>
      </c>
      <c r="D249" s="818" t="str">
        <f t="shared" si="20"/>
        <v>Térmico</v>
      </c>
      <c r="E249" s="819">
        <f t="shared" si="20"/>
        <v>1.2999999999999999E-5</v>
      </c>
      <c r="F249" s="819">
        <f t="shared" si="20"/>
        <v>1.2999999999999999E-5</v>
      </c>
      <c r="G249" s="819">
        <f t="shared" si="20"/>
        <v>1.2999999999999999E-5</v>
      </c>
      <c r="H249" s="819">
        <f t="shared" si="19"/>
        <v>1.2999999999999999E-5</v>
      </c>
      <c r="I249" s="819">
        <f t="shared" si="19"/>
        <v>1.2999999999999999E-5</v>
      </c>
      <c r="J249" s="819">
        <f t="shared" si="19"/>
        <v>1.2999999999999999E-5</v>
      </c>
      <c r="K249" s="819">
        <f t="shared" si="18"/>
        <v>1.2999999999999999E-5</v>
      </c>
      <c r="L249" s="819">
        <f t="shared" si="18"/>
        <v>1.2999999999999999E-5</v>
      </c>
      <c r="M249" s="819">
        <f t="shared" si="18"/>
        <v>1.2999999999999999E-5</v>
      </c>
      <c r="N249" s="819">
        <f t="shared" si="18"/>
        <v>1.2999999999999999E-5</v>
      </c>
      <c r="O249" s="819">
        <f t="shared" si="18"/>
        <v>1.2999999999999999E-5</v>
      </c>
      <c r="P249" s="820">
        <f t="shared" si="18"/>
        <v>1.2999999999999999E-5</v>
      </c>
      <c r="Q249" s="821">
        <f t="shared" si="17"/>
        <v>1.56E-4</v>
      </c>
      <c r="R249" s="2116"/>
      <c r="S249" s="1790"/>
      <c r="T249" s="1790" t="s">
        <v>408</v>
      </c>
      <c r="U249" s="1790">
        <v>0</v>
      </c>
      <c r="V249" s="1790">
        <v>0</v>
      </c>
      <c r="W249" s="1790">
        <v>0</v>
      </c>
      <c r="X249" s="1790">
        <v>0</v>
      </c>
      <c r="Y249" s="1790">
        <v>0</v>
      </c>
      <c r="Z249" s="1790">
        <v>0</v>
      </c>
      <c r="AA249" s="1790">
        <v>0</v>
      </c>
      <c r="AB249" s="1790">
        <v>0</v>
      </c>
      <c r="AC249" s="1790">
        <v>0</v>
      </c>
      <c r="AD249" s="1790">
        <v>0</v>
      </c>
      <c r="AE249" s="1790">
        <v>0</v>
      </c>
      <c r="AF249" s="1790">
        <v>0</v>
      </c>
      <c r="AG249" s="1790">
        <v>0</v>
      </c>
      <c r="AH249" s="2116"/>
    </row>
    <row r="250" spans="1:34" s="822" customFormat="1" ht="21" customHeight="1" x14ac:dyDescent="0.25">
      <c r="A250" s="816"/>
      <c r="B250" s="1745"/>
      <c r="C250" s="817" t="str">
        <f t="shared" si="20"/>
        <v/>
      </c>
      <c r="D250" s="818" t="str">
        <f t="shared" si="20"/>
        <v>Solar</v>
      </c>
      <c r="E250" s="819" t="str">
        <f t="shared" si="20"/>
        <v/>
      </c>
      <c r="F250" s="819" t="str">
        <f t="shared" si="20"/>
        <v/>
      </c>
      <c r="G250" s="819" t="str">
        <f t="shared" si="20"/>
        <v/>
      </c>
      <c r="H250" s="819" t="str">
        <f t="shared" si="19"/>
        <v/>
      </c>
      <c r="I250" s="819" t="str">
        <f t="shared" si="19"/>
        <v/>
      </c>
      <c r="J250" s="819" t="str">
        <f t="shared" si="19"/>
        <v/>
      </c>
      <c r="K250" s="819" t="str">
        <f t="shared" si="18"/>
        <v/>
      </c>
      <c r="L250" s="819" t="str">
        <f t="shared" si="18"/>
        <v/>
      </c>
      <c r="M250" s="819" t="str">
        <f t="shared" si="18"/>
        <v/>
      </c>
      <c r="N250" s="819" t="str">
        <f t="shared" si="18"/>
        <v/>
      </c>
      <c r="O250" s="819" t="str">
        <f t="shared" si="18"/>
        <v/>
      </c>
      <c r="P250" s="820" t="str">
        <f t="shared" si="18"/>
        <v/>
      </c>
      <c r="Q250" s="821">
        <f t="shared" si="17"/>
        <v>0</v>
      </c>
      <c r="R250" s="2116"/>
      <c r="S250" s="1790"/>
      <c r="T250" s="1790" t="s">
        <v>409</v>
      </c>
      <c r="U250" s="1790"/>
      <c r="V250" s="1790"/>
      <c r="W250" s="1790"/>
      <c r="X250" s="1790"/>
      <c r="Y250" s="1790"/>
      <c r="Z250" s="1790"/>
      <c r="AA250" s="1790"/>
      <c r="AB250" s="1790"/>
      <c r="AC250" s="1790"/>
      <c r="AD250" s="1790"/>
      <c r="AE250" s="1790"/>
      <c r="AF250" s="1790"/>
      <c r="AG250" s="1790"/>
      <c r="AH250" s="2116"/>
    </row>
    <row r="251" spans="1:34" s="822" customFormat="1" ht="21" customHeight="1" x14ac:dyDescent="0.25">
      <c r="A251" s="816"/>
      <c r="B251" s="1757"/>
      <c r="C251" s="823" t="str">
        <f t="shared" si="20"/>
        <v/>
      </c>
      <c r="D251" s="824" t="str">
        <f t="shared" si="20"/>
        <v>Eólico</v>
      </c>
      <c r="E251" s="825" t="str">
        <f t="shared" si="20"/>
        <v/>
      </c>
      <c r="F251" s="825" t="str">
        <f t="shared" si="20"/>
        <v/>
      </c>
      <c r="G251" s="825" t="str">
        <f t="shared" si="20"/>
        <v/>
      </c>
      <c r="H251" s="825" t="str">
        <f t="shared" si="19"/>
        <v/>
      </c>
      <c r="I251" s="825" t="str">
        <f t="shared" si="19"/>
        <v/>
      </c>
      <c r="J251" s="825" t="str">
        <f t="shared" si="19"/>
        <v/>
      </c>
      <c r="K251" s="825" t="str">
        <f t="shared" si="18"/>
        <v/>
      </c>
      <c r="L251" s="825" t="str">
        <f t="shared" si="18"/>
        <v/>
      </c>
      <c r="M251" s="825" t="str">
        <f t="shared" si="18"/>
        <v/>
      </c>
      <c r="N251" s="825" t="str">
        <f t="shared" si="18"/>
        <v/>
      </c>
      <c r="O251" s="825" t="str">
        <f t="shared" si="18"/>
        <v/>
      </c>
      <c r="P251" s="826" t="str">
        <f t="shared" si="18"/>
        <v/>
      </c>
      <c r="Q251" s="827">
        <f t="shared" si="17"/>
        <v>0</v>
      </c>
      <c r="R251" s="2116"/>
      <c r="S251" s="1790"/>
      <c r="T251" s="1790" t="s">
        <v>410</v>
      </c>
      <c r="U251" s="1790"/>
      <c r="V251" s="1790"/>
      <c r="W251" s="1790"/>
      <c r="X251" s="1790"/>
      <c r="Y251" s="1790"/>
      <c r="Z251" s="1790"/>
      <c r="AA251" s="1790"/>
      <c r="AB251" s="1790"/>
      <c r="AC251" s="1790"/>
      <c r="AD251" s="1790"/>
      <c r="AE251" s="1790"/>
      <c r="AF251" s="1790"/>
      <c r="AG251" s="1790"/>
      <c r="AH251" s="2116"/>
    </row>
    <row r="252" spans="1:34" s="822" customFormat="1" ht="21" customHeight="1" x14ac:dyDescent="0.25">
      <c r="A252" s="816"/>
      <c r="B252" s="1756">
        <v>63</v>
      </c>
      <c r="C252" s="828" t="str">
        <f t="shared" si="20"/>
        <v>Nexa Resources Atacocha S.A.A.</v>
      </c>
      <c r="D252" s="829" t="str">
        <f t="shared" si="20"/>
        <v>Hidráulico</v>
      </c>
      <c r="E252" s="830">
        <f t="shared" si="20"/>
        <v>3.552</v>
      </c>
      <c r="F252" s="830">
        <f t="shared" si="20"/>
        <v>3.581</v>
      </c>
      <c r="G252" s="830">
        <f t="shared" si="20"/>
        <v>3.7989999999999999</v>
      </c>
      <c r="H252" s="830">
        <f t="shared" si="19"/>
        <v>3.7839999999999998</v>
      </c>
      <c r="I252" s="830">
        <f t="shared" si="19"/>
        <v>3.7149999999999999</v>
      </c>
      <c r="J252" s="830">
        <f t="shared" si="19"/>
        <v>3.5209999999999999</v>
      </c>
      <c r="K252" s="830">
        <f t="shared" si="18"/>
        <v>2.9620000000000002</v>
      </c>
      <c r="L252" s="830">
        <f t="shared" si="18"/>
        <v>2.4820000000000002</v>
      </c>
      <c r="M252" s="830">
        <f t="shared" si="18"/>
        <v>0</v>
      </c>
      <c r="N252" s="830">
        <f t="shared" si="18"/>
        <v>0</v>
      </c>
      <c r="O252" s="830">
        <f t="shared" si="18"/>
        <v>2.6829999999999998</v>
      </c>
      <c r="P252" s="831">
        <f t="shared" si="18"/>
        <v>3.7650000000000001</v>
      </c>
      <c r="Q252" s="832">
        <f t="shared" si="17"/>
        <v>33.844000000000001</v>
      </c>
      <c r="R252" s="2116"/>
      <c r="S252" s="1790" t="s">
        <v>326</v>
      </c>
      <c r="T252" s="1790" t="s">
        <v>407</v>
      </c>
      <c r="U252" s="1790"/>
      <c r="V252" s="1790"/>
      <c r="W252" s="1790"/>
      <c r="X252" s="1790"/>
      <c r="Y252" s="1790"/>
      <c r="Z252" s="1790"/>
      <c r="AA252" s="1790"/>
      <c r="AB252" s="1790"/>
      <c r="AC252" s="1790"/>
      <c r="AD252" s="1790"/>
      <c r="AE252" s="1790"/>
      <c r="AF252" s="1790"/>
      <c r="AG252" s="1790"/>
      <c r="AH252" s="2116"/>
    </row>
    <row r="253" spans="1:34" s="822" customFormat="1" ht="21" customHeight="1" x14ac:dyDescent="0.25">
      <c r="A253" s="816"/>
      <c r="B253" s="1745"/>
      <c r="C253" s="817" t="str">
        <f t="shared" si="20"/>
        <v/>
      </c>
      <c r="D253" s="818" t="str">
        <f t="shared" si="20"/>
        <v>Térmico</v>
      </c>
      <c r="E253" s="819" t="str">
        <f t="shared" si="20"/>
        <v/>
      </c>
      <c r="F253" s="819" t="str">
        <f t="shared" si="20"/>
        <v/>
      </c>
      <c r="G253" s="819" t="str">
        <f t="shared" si="20"/>
        <v/>
      </c>
      <c r="H253" s="819" t="str">
        <f t="shared" si="19"/>
        <v/>
      </c>
      <c r="I253" s="819" t="str">
        <f t="shared" si="19"/>
        <v/>
      </c>
      <c r="J253" s="819" t="str">
        <f t="shared" si="19"/>
        <v/>
      </c>
      <c r="K253" s="819" t="str">
        <f t="shared" si="18"/>
        <v/>
      </c>
      <c r="L253" s="819" t="str">
        <f t="shared" si="18"/>
        <v/>
      </c>
      <c r="M253" s="819" t="str">
        <f t="shared" si="18"/>
        <v/>
      </c>
      <c r="N253" s="819" t="str">
        <f t="shared" si="18"/>
        <v/>
      </c>
      <c r="O253" s="819" t="str">
        <f t="shared" si="18"/>
        <v/>
      </c>
      <c r="P253" s="820" t="str">
        <f t="shared" si="18"/>
        <v/>
      </c>
      <c r="Q253" s="821">
        <f t="shared" si="17"/>
        <v>0</v>
      </c>
      <c r="R253" s="2116"/>
      <c r="S253" s="1790"/>
      <c r="T253" s="1790" t="s">
        <v>408</v>
      </c>
      <c r="U253" s="1790">
        <v>1.2999999999999999E-5</v>
      </c>
      <c r="V253" s="1790">
        <v>1.2999999999999999E-5</v>
      </c>
      <c r="W253" s="1790">
        <v>1.2999999999999999E-5</v>
      </c>
      <c r="X253" s="1790">
        <v>1.2999999999999999E-5</v>
      </c>
      <c r="Y253" s="1790">
        <v>1.2999999999999999E-5</v>
      </c>
      <c r="Z253" s="1790">
        <v>1.2999999999999999E-5</v>
      </c>
      <c r="AA253" s="1790">
        <v>1.2999999999999999E-5</v>
      </c>
      <c r="AB253" s="1790">
        <v>1.2999999999999999E-5</v>
      </c>
      <c r="AC253" s="1790">
        <v>1.2999999999999999E-5</v>
      </c>
      <c r="AD253" s="1790">
        <v>1.2999999999999999E-5</v>
      </c>
      <c r="AE253" s="1790">
        <v>1.2999999999999999E-5</v>
      </c>
      <c r="AF253" s="1790">
        <v>1.2999999999999999E-5</v>
      </c>
      <c r="AG253" s="1790">
        <v>1.56E-4</v>
      </c>
      <c r="AH253" s="2116"/>
    </row>
    <row r="254" spans="1:34" s="822" customFormat="1" ht="21" customHeight="1" x14ac:dyDescent="0.25">
      <c r="A254" s="816"/>
      <c r="B254" s="1745"/>
      <c r="C254" s="817" t="str">
        <f t="shared" si="20"/>
        <v/>
      </c>
      <c r="D254" s="818" t="str">
        <f t="shared" si="20"/>
        <v>Solar</v>
      </c>
      <c r="E254" s="819" t="str">
        <f t="shared" si="20"/>
        <v/>
      </c>
      <c r="F254" s="819" t="str">
        <f t="shared" si="20"/>
        <v/>
      </c>
      <c r="G254" s="819" t="str">
        <f t="shared" si="20"/>
        <v/>
      </c>
      <c r="H254" s="819" t="str">
        <f t="shared" si="19"/>
        <v/>
      </c>
      <c r="I254" s="819" t="str">
        <f t="shared" si="19"/>
        <v/>
      </c>
      <c r="J254" s="819" t="str">
        <f t="shared" si="19"/>
        <v/>
      </c>
      <c r="K254" s="819" t="str">
        <f t="shared" si="18"/>
        <v/>
      </c>
      <c r="L254" s="819" t="str">
        <f t="shared" si="18"/>
        <v/>
      </c>
      <c r="M254" s="819" t="str">
        <f t="shared" si="18"/>
        <v/>
      </c>
      <c r="N254" s="819" t="str">
        <f t="shared" si="18"/>
        <v/>
      </c>
      <c r="O254" s="819" t="str">
        <f t="shared" si="18"/>
        <v/>
      </c>
      <c r="P254" s="820" t="str">
        <f t="shared" si="18"/>
        <v/>
      </c>
      <c r="Q254" s="821">
        <f t="shared" si="17"/>
        <v>0</v>
      </c>
      <c r="R254" s="2116"/>
      <c r="S254" s="1790"/>
      <c r="T254" s="1790" t="s">
        <v>409</v>
      </c>
      <c r="U254" s="1790"/>
      <c r="V254" s="1790"/>
      <c r="W254" s="1790"/>
      <c r="X254" s="1790"/>
      <c r="Y254" s="1790"/>
      <c r="Z254" s="1790"/>
      <c r="AA254" s="1790"/>
      <c r="AB254" s="1790"/>
      <c r="AC254" s="1790"/>
      <c r="AD254" s="1790"/>
      <c r="AE254" s="1790"/>
      <c r="AF254" s="1790"/>
      <c r="AG254" s="1790"/>
      <c r="AH254" s="2116"/>
    </row>
    <row r="255" spans="1:34" s="822" customFormat="1" ht="21" customHeight="1" x14ac:dyDescent="0.25">
      <c r="A255" s="816"/>
      <c r="B255" s="1757"/>
      <c r="C255" s="823" t="str">
        <f t="shared" si="20"/>
        <v/>
      </c>
      <c r="D255" s="824" t="str">
        <f t="shared" si="20"/>
        <v>Eólico</v>
      </c>
      <c r="E255" s="825" t="str">
        <f t="shared" si="20"/>
        <v/>
      </c>
      <c r="F255" s="825" t="str">
        <f t="shared" si="20"/>
        <v/>
      </c>
      <c r="G255" s="825" t="str">
        <f t="shared" si="20"/>
        <v/>
      </c>
      <c r="H255" s="825" t="str">
        <f t="shared" si="19"/>
        <v/>
      </c>
      <c r="I255" s="825" t="str">
        <f t="shared" si="19"/>
        <v/>
      </c>
      <c r="J255" s="825" t="str">
        <f t="shared" si="19"/>
        <v/>
      </c>
      <c r="K255" s="825" t="str">
        <f t="shared" si="18"/>
        <v/>
      </c>
      <c r="L255" s="825" t="str">
        <f t="shared" si="18"/>
        <v/>
      </c>
      <c r="M255" s="825" t="str">
        <f t="shared" si="18"/>
        <v/>
      </c>
      <c r="N255" s="825" t="str">
        <f t="shared" si="18"/>
        <v/>
      </c>
      <c r="O255" s="825" t="str">
        <f t="shared" si="18"/>
        <v/>
      </c>
      <c r="P255" s="826" t="str">
        <f t="shared" si="18"/>
        <v/>
      </c>
      <c r="Q255" s="827">
        <f t="shared" si="17"/>
        <v>0</v>
      </c>
      <c r="R255" s="2116"/>
      <c r="S255" s="1790"/>
      <c r="T255" s="1790" t="s">
        <v>410</v>
      </c>
      <c r="U255" s="1790"/>
      <c r="V255" s="1790"/>
      <c r="W255" s="1790"/>
      <c r="X255" s="1790"/>
      <c r="Y255" s="1790"/>
      <c r="Z255" s="1790"/>
      <c r="AA255" s="1790"/>
      <c r="AB255" s="1790"/>
      <c r="AC255" s="1790"/>
      <c r="AD255" s="1790"/>
      <c r="AE255" s="1790"/>
      <c r="AF255" s="1790"/>
      <c r="AG255" s="1790"/>
      <c r="AH255" s="2116"/>
    </row>
    <row r="256" spans="1:34" s="822" customFormat="1" ht="21" customHeight="1" x14ac:dyDescent="0.25">
      <c r="A256" s="816"/>
      <c r="B256" s="1756">
        <v>64</v>
      </c>
      <c r="C256" s="828" t="str">
        <f t="shared" si="20"/>
        <v>Nexa Resources Cajamarquilla S.A.</v>
      </c>
      <c r="D256" s="829" t="str">
        <f t="shared" si="20"/>
        <v>Hidráulico</v>
      </c>
      <c r="E256" s="830" t="str">
        <f t="shared" si="20"/>
        <v/>
      </c>
      <c r="F256" s="830" t="str">
        <f t="shared" si="20"/>
        <v/>
      </c>
      <c r="G256" s="830" t="str">
        <f t="shared" si="20"/>
        <v/>
      </c>
      <c r="H256" s="830" t="str">
        <f t="shared" si="19"/>
        <v/>
      </c>
      <c r="I256" s="830" t="str">
        <f t="shared" si="19"/>
        <v/>
      </c>
      <c r="J256" s="830" t="str">
        <f t="shared" si="19"/>
        <v/>
      </c>
      <c r="K256" s="830" t="str">
        <f t="shared" si="18"/>
        <v/>
      </c>
      <c r="L256" s="830" t="str">
        <f t="shared" si="18"/>
        <v/>
      </c>
      <c r="M256" s="830" t="str">
        <f t="shared" si="18"/>
        <v/>
      </c>
      <c r="N256" s="830" t="str">
        <f t="shared" si="18"/>
        <v/>
      </c>
      <c r="O256" s="830" t="str">
        <f t="shared" si="18"/>
        <v/>
      </c>
      <c r="P256" s="831" t="str">
        <f t="shared" si="18"/>
        <v/>
      </c>
      <c r="Q256" s="832">
        <f t="shared" si="17"/>
        <v>0</v>
      </c>
      <c r="R256" s="2116"/>
      <c r="S256" s="1790" t="s">
        <v>328</v>
      </c>
      <c r="T256" s="1790" t="s">
        <v>407</v>
      </c>
      <c r="U256" s="1790">
        <v>3.552</v>
      </c>
      <c r="V256" s="1790">
        <v>3.581</v>
      </c>
      <c r="W256" s="1790">
        <v>3.7989999999999999</v>
      </c>
      <c r="X256" s="1790">
        <v>3.7839999999999998</v>
      </c>
      <c r="Y256" s="1790">
        <v>3.7149999999999999</v>
      </c>
      <c r="Z256" s="1790">
        <v>3.5209999999999999</v>
      </c>
      <c r="AA256" s="1790">
        <v>2.9620000000000002</v>
      </c>
      <c r="AB256" s="1790">
        <v>2.4820000000000002</v>
      </c>
      <c r="AC256" s="1790">
        <v>0</v>
      </c>
      <c r="AD256" s="1790">
        <v>0</v>
      </c>
      <c r="AE256" s="1790">
        <v>2.6829999999999998</v>
      </c>
      <c r="AF256" s="1790">
        <v>3.7650000000000001</v>
      </c>
      <c r="AG256" s="1790">
        <v>33.844000000000001</v>
      </c>
      <c r="AH256" s="2116"/>
    </row>
    <row r="257" spans="1:34" s="822" customFormat="1" ht="21" customHeight="1" x14ac:dyDescent="0.25">
      <c r="A257" s="816"/>
      <c r="B257" s="1745"/>
      <c r="C257" s="817" t="str">
        <f t="shared" si="20"/>
        <v/>
      </c>
      <c r="D257" s="818" t="str">
        <f t="shared" si="20"/>
        <v>Térmico</v>
      </c>
      <c r="E257" s="819">
        <f t="shared" si="20"/>
        <v>2.4418120000000001</v>
      </c>
      <c r="F257" s="819">
        <f t="shared" si="20"/>
        <v>2.3265600000000002</v>
      </c>
      <c r="G257" s="819">
        <f t="shared" si="20"/>
        <v>3.4137729999999999</v>
      </c>
      <c r="H257" s="819">
        <f t="shared" si="19"/>
        <v>3.2246359999999998</v>
      </c>
      <c r="I257" s="819">
        <f t="shared" si="19"/>
        <v>1.4830620000000001</v>
      </c>
      <c r="J257" s="819">
        <f t="shared" si="19"/>
        <v>1.2999999999999999E-5</v>
      </c>
      <c r="K257" s="819">
        <f t="shared" si="18"/>
        <v>1.8244E-2</v>
      </c>
      <c r="L257" s="819">
        <f t="shared" si="18"/>
        <v>0</v>
      </c>
      <c r="M257" s="819">
        <f t="shared" si="18"/>
        <v>0</v>
      </c>
      <c r="N257" s="819">
        <f t="shared" ref="N257:P320" si="21">+IF(AD261="","",AD261)</f>
        <v>0</v>
      </c>
      <c r="O257" s="819">
        <f t="shared" si="21"/>
        <v>1.2607109999999999</v>
      </c>
      <c r="P257" s="820">
        <f t="shared" si="21"/>
        <v>2.8837869999999999</v>
      </c>
      <c r="Q257" s="821">
        <f t="shared" si="17"/>
        <v>17.052598</v>
      </c>
      <c r="R257" s="2116"/>
      <c r="S257" s="1790"/>
      <c r="T257" s="1790" t="s">
        <v>408</v>
      </c>
      <c r="U257" s="1790"/>
      <c r="V257" s="1790"/>
      <c r="W257" s="1790"/>
      <c r="X257" s="1790"/>
      <c r="Y257" s="1790"/>
      <c r="Z257" s="1790"/>
      <c r="AA257" s="1790"/>
      <c r="AB257" s="1790"/>
      <c r="AC257" s="1790"/>
      <c r="AD257" s="1790"/>
      <c r="AE257" s="1790"/>
      <c r="AF257" s="1790"/>
      <c r="AG257" s="1790"/>
      <c r="AH257" s="2116"/>
    </row>
    <row r="258" spans="1:34" s="822" customFormat="1" ht="21" customHeight="1" x14ac:dyDescent="0.25">
      <c r="A258" s="816"/>
      <c r="B258" s="1745"/>
      <c r="C258" s="817" t="str">
        <f t="shared" si="20"/>
        <v/>
      </c>
      <c r="D258" s="818" t="str">
        <f t="shared" si="20"/>
        <v>Solar</v>
      </c>
      <c r="E258" s="819" t="str">
        <f t="shared" si="20"/>
        <v/>
      </c>
      <c r="F258" s="819" t="str">
        <f t="shared" si="20"/>
        <v/>
      </c>
      <c r="G258" s="819" t="str">
        <f t="shared" si="20"/>
        <v/>
      </c>
      <c r="H258" s="819" t="str">
        <f t="shared" si="19"/>
        <v/>
      </c>
      <c r="I258" s="819" t="str">
        <f t="shared" si="19"/>
        <v/>
      </c>
      <c r="J258" s="819" t="str">
        <f t="shared" si="19"/>
        <v/>
      </c>
      <c r="K258" s="819" t="str">
        <f t="shared" si="19"/>
        <v/>
      </c>
      <c r="L258" s="819" t="str">
        <f t="shared" si="19"/>
        <v/>
      </c>
      <c r="M258" s="819" t="str">
        <f t="shared" si="19"/>
        <v/>
      </c>
      <c r="N258" s="819" t="str">
        <f t="shared" si="21"/>
        <v/>
      </c>
      <c r="O258" s="819" t="str">
        <f t="shared" si="21"/>
        <v/>
      </c>
      <c r="P258" s="820" t="str">
        <f t="shared" si="21"/>
        <v/>
      </c>
      <c r="Q258" s="821">
        <f t="shared" si="17"/>
        <v>0</v>
      </c>
      <c r="R258" s="2116"/>
      <c r="S258" s="1790"/>
      <c r="T258" s="1790" t="s">
        <v>409</v>
      </c>
      <c r="U258" s="1790"/>
      <c r="V258" s="1790"/>
      <c r="W258" s="1790"/>
      <c r="X258" s="1790"/>
      <c r="Y258" s="1790"/>
      <c r="Z258" s="1790"/>
      <c r="AA258" s="1790"/>
      <c r="AB258" s="1790"/>
      <c r="AC258" s="1790"/>
      <c r="AD258" s="1790"/>
      <c r="AE258" s="1790"/>
      <c r="AF258" s="1790"/>
      <c r="AG258" s="1790"/>
      <c r="AH258" s="2116"/>
    </row>
    <row r="259" spans="1:34" s="822" customFormat="1" ht="21" customHeight="1" x14ac:dyDescent="0.25">
      <c r="A259" s="816"/>
      <c r="B259" s="1757"/>
      <c r="C259" s="823" t="str">
        <f t="shared" si="20"/>
        <v/>
      </c>
      <c r="D259" s="824" t="str">
        <f t="shared" si="20"/>
        <v>Eólico</v>
      </c>
      <c r="E259" s="825" t="str">
        <f t="shared" si="20"/>
        <v/>
      </c>
      <c r="F259" s="825" t="str">
        <f t="shared" si="20"/>
        <v/>
      </c>
      <c r="G259" s="825" t="str">
        <f t="shared" si="20"/>
        <v/>
      </c>
      <c r="H259" s="825" t="str">
        <f t="shared" si="19"/>
        <v/>
      </c>
      <c r="I259" s="825" t="str">
        <f t="shared" si="19"/>
        <v/>
      </c>
      <c r="J259" s="825" t="str">
        <f t="shared" si="19"/>
        <v/>
      </c>
      <c r="K259" s="825" t="str">
        <f t="shared" si="19"/>
        <v/>
      </c>
      <c r="L259" s="825" t="str">
        <f t="shared" si="19"/>
        <v/>
      </c>
      <c r="M259" s="825" t="str">
        <f t="shared" si="19"/>
        <v/>
      </c>
      <c r="N259" s="825" t="str">
        <f t="shared" si="21"/>
        <v/>
      </c>
      <c r="O259" s="825" t="str">
        <f t="shared" si="21"/>
        <v/>
      </c>
      <c r="P259" s="826" t="str">
        <f t="shared" si="21"/>
        <v/>
      </c>
      <c r="Q259" s="827">
        <f t="shared" si="17"/>
        <v>0</v>
      </c>
      <c r="R259" s="2116"/>
      <c r="S259" s="1790"/>
      <c r="T259" s="1790" t="s">
        <v>410</v>
      </c>
      <c r="U259" s="1790"/>
      <c r="V259" s="1790"/>
      <c r="W259" s="1790"/>
      <c r="X259" s="1790"/>
      <c r="Y259" s="1790"/>
      <c r="Z259" s="1790"/>
      <c r="AA259" s="1790"/>
      <c r="AB259" s="1790"/>
      <c r="AC259" s="1790"/>
      <c r="AD259" s="1790"/>
      <c r="AE259" s="1790"/>
      <c r="AF259" s="1790"/>
      <c r="AG259" s="1790"/>
      <c r="AH259" s="2116"/>
    </row>
    <row r="260" spans="1:34" s="822" customFormat="1" ht="21" customHeight="1" x14ac:dyDescent="0.25">
      <c r="A260" s="816"/>
      <c r="B260" s="1756">
        <v>65</v>
      </c>
      <c r="C260" s="828" t="str">
        <f t="shared" si="20"/>
        <v>Nexa Resources el Porvenir S.A.A.</v>
      </c>
      <c r="D260" s="829" t="str">
        <f t="shared" si="20"/>
        <v>Hidráulico</v>
      </c>
      <c r="E260" s="819">
        <f t="shared" si="20"/>
        <v>0</v>
      </c>
      <c r="F260" s="819">
        <f t="shared" si="20"/>
        <v>0</v>
      </c>
      <c r="G260" s="819">
        <f t="shared" si="20"/>
        <v>0</v>
      </c>
      <c r="H260" s="819">
        <f t="shared" si="19"/>
        <v>0</v>
      </c>
      <c r="I260" s="819">
        <f t="shared" si="19"/>
        <v>0</v>
      </c>
      <c r="J260" s="819">
        <f t="shared" si="19"/>
        <v>0</v>
      </c>
      <c r="K260" s="819">
        <f t="shared" si="19"/>
        <v>0</v>
      </c>
      <c r="L260" s="819">
        <f t="shared" si="19"/>
        <v>0</v>
      </c>
      <c r="M260" s="819">
        <f t="shared" si="19"/>
        <v>0</v>
      </c>
      <c r="N260" s="819">
        <f t="shared" si="21"/>
        <v>0</v>
      </c>
      <c r="O260" s="819">
        <f t="shared" si="21"/>
        <v>0</v>
      </c>
      <c r="P260" s="820">
        <f t="shared" si="21"/>
        <v>0</v>
      </c>
      <c r="Q260" s="821">
        <f t="shared" ref="Q260:Q323" si="22">+SUM(E260:P260)</f>
        <v>0</v>
      </c>
      <c r="R260" s="2116"/>
      <c r="S260" s="1790" t="s">
        <v>330</v>
      </c>
      <c r="T260" s="1790" t="s">
        <v>407</v>
      </c>
      <c r="U260" s="1790"/>
      <c r="V260" s="1790"/>
      <c r="W260" s="1790"/>
      <c r="X260" s="1790"/>
      <c r="Y260" s="1790"/>
      <c r="Z260" s="1790"/>
      <c r="AA260" s="1790"/>
      <c r="AB260" s="1790"/>
      <c r="AC260" s="1790"/>
      <c r="AD260" s="1790"/>
      <c r="AE260" s="1790"/>
      <c r="AF260" s="1790"/>
      <c r="AG260" s="1790"/>
      <c r="AH260" s="2116"/>
    </row>
    <row r="261" spans="1:34" s="822" customFormat="1" ht="21" customHeight="1" x14ac:dyDescent="0.25">
      <c r="A261" s="816"/>
      <c r="B261" s="1745"/>
      <c r="C261" s="817" t="str">
        <f t="shared" si="20"/>
        <v/>
      </c>
      <c r="D261" s="818" t="str">
        <f t="shared" si="20"/>
        <v>Térmico</v>
      </c>
      <c r="E261" s="819">
        <f t="shared" si="20"/>
        <v>0</v>
      </c>
      <c r="F261" s="819">
        <f t="shared" si="20"/>
        <v>0</v>
      </c>
      <c r="G261" s="819">
        <f t="shared" si="20"/>
        <v>0</v>
      </c>
      <c r="H261" s="819">
        <f t="shared" si="19"/>
        <v>0</v>
      </c>
      <c r="I261" s="819">
        <f t="shared" si="19"/>
        <v>0</v>
      </c>
      <c r="J261" s="819">
        <f t="shared" si="19"/>
        <v>0</v>
      </c>
      <c r="K261" s="819">
        <f t="shared" si="19"/>
        <v>0</v>
      </c>
      <c r="L261" s="819">
        <f t="shared" si="19"/>
        <v>0</v>
      </c>
      <c r="M261" s="819">
        <f t="shared" si="19"/>
        <v>0</v>
      </c>
      <c r="N261" s="819">
        <f t="shared" si="21"/>
        <v>0</v>
      </c>
      <c r="O261" s="819">
        <f t="shared" si="21"/>
        <v>0</v>
      </c>
      <c r="P261" s="820">
        <f t="shared" si="21"/>
        <v>0</v>
      </c>
      <c r="Q261" s="821">
        <f t="shared" si="22"/>
        <v>0</v>
      </c>
      <c r="R261" s="2116"/>
      <c r="S261" s="1790"/>
      <c r="T261" s="1790" t="s">
        <v>408</v>
      </c>
      <c r="U261" s="1790">
        <v>2.4418120000000001</v>
      </c>
      <c r="V261" s="1790">
        <v>2.3265600000000002</v>
      </c>
      <c r="W261" s="1790">
        <v>3.4137729999999999</v>
      </c>
      <c r="X261" s="1790">
        <v>3.2246359999999998</v>
      </c>
      <c r="Y261" s="1790">
        <v>1.4830620000000001</v>
      </c>
      <c r="Z261" s="1790">
        <v>1.2999999999999999E-5</v>
      </c>
      <c r="AA261" s="1790">
        <v>1.8244E-2</v>
      </c>
      <c r="AB261" s="1790">
        <v>0</v>
      </c>
      <c r="AC261" s="1790">
        <v>0</v>
      </c>
      <c r="AD261" s="1790">
        <v>0</v>
      </c>
      <c r="AE261" s="1790">
        <v>1.2607109999999999</v>
      </c>
      <c r="AF261" s="1790">
        <v>2.8837869999999999</v>
      </c>
      <c r="AG261" s="1790">
        <v>17.052598</v>
      </c>
      <c r="AH261" s="2116"/>
    </row>
    <row r="262" spans="1:34" s="822" customFormat="1" ht="21" customHeight="1" x14ac:dyDescent="0.25">
      <c r="A262" s="816"/>
      <c r="B262" s="1745"/>
      <c r="C262" s="817" t="str">
        <f t="shared" si="20"/>
        <v/>
      </c>
      <c r="D262" s="818" t="str">
        <f t="shared" si="20"/>
        <v>Solar</v>
      </c>
      <c r="E262" s="819" t="str">
        <f t="shared" si="20"/>
        <v/>
      </c>
      <c r="F262" s="819" t="str">
        <f t="shared" si="20"/>
        <v/>
      </c>
      <c r="G262" s="819" t="str">
        <f t="shared" si="20"/>
        <v/>
      </c>
      <c r="H262" s="819" t="str">
        <f t="shared" si="19"/>
        <v/>
      </c>
      <c r="I262" s="819" t="str">
        <f t="shared" si="19"/>
        <v/>
      </c>
      <c r="J262" s="819" t="str">
        <f t="shared" si="19"/>
        <v/>
      </c>
      <c r="K262" s="819" t="str">
        <f t="shared" si="19"/>
        <v/>
      </c>
      <c r="L262" s="819" t="str">
        <f t="shared" si="19"/>
        <v/>
      </c>
      <c r="M262" s="819" t="str">
        <f t="shared" si="19"/>
        <v/>
      </c>
      <c r="N262" s="819" t="str">
        <f t="shared" si="21"/>
        <v/>
      </c>
      <c r="O262" s="819" t="str">
        <f t="shared" si="21"/>
        <v/>
      </c>
      <c r="P262" s="820" t="str">
        <f t="shared" si="21"/>
        <v/>
      </c>
      <c r="Q262" s="821">
        <f t="shared" si="22"/>
        <v>0</v>
      </c>
      <c r="R262" s="2116"/>
      <c r="S262" s="1790"/>
      <c r="T262" s="1790" t="s">
        <v>409</v>
      </c>
      <c r="U262" s="1790"/>
      <c r="V262" s="1790"/>
      <c r="W262" s="1790"/>
      <c r="X262" s="1790"/>
      <c r="Y262" s="1790"/>
      <c r="Z262" s="1790"/>
      <c r="AA262" s="1790"/>
      <c r="AB262" s="1790"/>
      <c r="AC262" s="1790"/>
      <c r="AD262" s="1790"/>
      <c r="AE262" s="1790"/>
      <c r="AF262" s="1790"/>
      <c r="AG262" s="1790"/>
      <c r="AH262" s="2116"/>
    </row>
    <row r="263" spans="1:34" s="822" customFormat="1" ht="21" customHeight="1" x14ac:dyDescent="0.25">
      <c r="A263" s="816"/>
      <c r="B263" s="1757"/>
      <c r="C263" s="823" t="str">
        <f t="shared" si="20"/>
        <v/>
      </c>
      <c r="D263" s="824" t="str">
        <f t="shared" si="20"/>
        <v>Eólico</v>
      </c>
      <c r="E263" s="819" t="str">
        <f t="shared" si="20"/>
        <v/>
      </c>
      <c r="F263" s="819" t="str">
        <f t="shared" si="20"/>
        <v/>
      </c>
      <c r="G263" s="819" t="str">
        <f t="shared" si="20"/>
        <v/>
      </c>
      <c r="H263" s="819" t="str">
        <f t="shared" si="19"/>
        <v/>
      </c>
      <c r="I263" s="819" t="str">
        <f t="shared" si="19"/>
        <v/>
      </c>
      <c r="J263" s="819" t="str">
        <f t="shared" si="19"/>
        <v/>
      </c>
      <c r="K263" s="819" t="str">
        <f t="shared" si="19"/>
        <v/>
      </c>
      <c r="L263" s="819" t="str">
        <f t="shared" si="19"/>
        <v/>
      </c>
      <c r="M263" s="819" t="str">
        <f t="shared" si="19"/>
        <v/>
      </c>
      <c r="N263" s="819" t="str">
        <f t="shared" si="21"/>
        <v/>
      </c>
      <c r="O263" s="819" t="str">
        <f t="shared" si="21"/>
        <v/>
      </c>
      <c r="P263" s="820" t="str">
        <f t="shared" si="21"/>
        <v/>
      </c>
      <c r="Q263" s="821">
        <f t="shared" si="22"/>
        <v>0</v>
      </c>
      <c r="R263" s="2116"/>
      <c r="S263" s="1790"/>
      <c r="T263" s="1790" t="s">
        <v>410</v>
      </c>
      <c r="U263" s="1790"/>
      <c r="V263" s="1790"/>
      <c r="W263" s="1790"/>
      <c r="X263" s="1790"/>
      <c r="Y263" s="1790"/>
      <c r="Z263" s="1790"/>
      <c r="AA263" s="1790"/>
      <c r="AB263" s="1790"/>
      <c r="AC263" s="1790"/>
      <c r="AD263" s="1790"/>
      <c r="AE263" s="1790"/>
      <c r="AF263" s="1790"/>
      <c r="AG263" s="1790"/>
      <c r="AH263" s="2116"/>
    </row>
    <row r="264" spans="1:34" s="822" customFormat="1" ht="21" customHeight="1" x14ac:dyDescent="0.25">
      <c r="A264" s="816"/>
      <c r="B264" s="1756">
        <v>66</v>
      </c>
      <c r="C264" s="828" t="str">
        <f t="shared" si="20"/>
        <v>OIG Perú S.A.C.</v>
      </c>
      <c r="D264" s="829" t="str">
        <f t="shared" si="20"/>
        <v>Hidráulico</v>
      </c>
      <c r="E264" s="830" t="str">
        <f t="shared" si="20"/>
        <v/>
      </c>
      <c r="F264" s="830" t="str">
        <f t="shared" si="20"/>
        <v/>
      </c>
      <c r="G264" s="830" t="str">
        <f t="shared" si="20"/>
        <v/>
      </c>
      <c r="H264" s="830" t="str">
        <f t="shared" si="19"/>
        <v/>
      </c>
      <c r="I264" s="830" t="str">
        <f t="shared" si="19"/>
        <v/>
      </c>
      <c r="J264" s="830" t="str">
        <f t="shared" si="19"/>
        <v/>
      </c>
      <c r="K264" s="830" t="str">
        <f t="shared" si="19"/>
        <v/>
      </c>
      <c r="L264" s="830" t="str">
        <f t="shared" si="19"/>
        <v/>
      </c>
      <c r="M264" s="830" t="str">
        <f t="shared" si="19"/>
        <v/>
      </c>
      <c r="N264" s="830" t="str">
        <f t="shared" si="21"/>
        <v/>
      </c>
      <c r="O264" s="830" t="str">
        <f t="shared" si="21"/>
        <v/>
      </c>
      <c r="P264" s="831" t="str">
        <f t="shared" si="21"/>
        <v/>
      </c>
      <c r="Q264" s="832">
        <f t="shared" si="22"/>
        <v>0</v>
      </c>
      <c r="R264" s="2116"/>
      <c r="S264" s="1790" t="s">
        <v>332</v>
      </c>
      <c r="T264" s="1790" t="s">
        <v>407</v>
      </c>
      <c r="U264" s="1790">
        <v>0</v>
      </c>
      <c r="V264" s="1790">
        <v>0</v>
      </c>
      <c r="W264" s="1790">
        <v>0</v>
      </c>
      <c r="X264" s="1790">
        <v>0</v>
      </c>
      <c r="Y264" s="1790">
        <v>0</v>
      </c>
      <c r="Z264" s="1790">
        <v>0</v>
      </c>
      <c r="AA264" s="1790">
        <v>0</v>
      </c>
      <c r="AB264" s="1790">
        <v>0</v>
      </c>
      <c r="AC264" s="1790">
        <v>0</v>
      </c>
      <c r="AD264" s="1790">
        <v>0</v>
      </c>
      <c r="AE264" s="1790">
        <v>0</v>
      </c>
      <c r="AF264" s="1790">
        <v>0</v>
      </c>
      <c r="AG264" s="1790">
        <v>0</v>
      </c>
      <c r="AH264" s="2116"/>
    </row>
    <row r="265" spans="1:34" s="822" customFormat="1" ht="21" customHeight="1" x14ac:dyDescent="0.25">
      <c r="A265" s="816"/>
      <c r="B265" s="1745"/>
      <c r="C265" s="817" t="str">
        <f t="shared" si="20"/>
        <v/>
      </c>
      <c r="D265" s="818" t="str">
        <f t="shared" si="20"/>
        <v>Térmico</v>
      </c>
      <c r="E265" s="819" t="str">
        <f t="shared" si="20"/>
        <v/>
      </c>
      <c r="F265" s="819" t="str">
        <f t="shared" si="20"/>
        <v/>
      </c>
      <c r="G265" s="819" t="str">
        <f t="shared" si="20"/>
        <v/>
      </c>
      <c r="H265" s="819" t="str">
        <f t="shared" si="19"/>
        <v/>
      </c>
      <c r="I265" s="819">
        <f t="shared" si="19"/>
        <v>0.90184200000000003</v>
      </c>
      <c r="J265" s="819">
        <f t="shared" si="19"/>
        <v>2.2489729999999999</v>
      </c>
      <c r="K265" s="819">
        <f t="shared" si="19"/>
        <v>2.3129459999999997</v>
      </c>
      <c r="L265" s="819">
        <f t="shared" si="19"/>
        <v>2.3284199999999999</v>
      </c>
      <c r="M265" s="819">
        <f t="shared" si="19"/>
        <v>2.284824</v>
      </c>
      <c r="N265" s="819">
        <f t="shared" si="21"/>
        <v>2.388916</v>
      </c>
      <c r="O265" s="819">
        <f t="shared" si="21"/>
        <v>2.3061660000000002</v>
      </c>
      <c r="P265" s="820">
        <f t="shared" si="21"/>
        <v>2.5104890000000002</v>
      </c>
      <c r="Q265" s="821">
        <f t="shared" si="22"/>
        <v>17.282575999999999</v>
      </c>
      <c r="R265" s="2116"/>
      <c r="S265" s="1790"/>
      <c r="T265" s="1790" t="s">
        <v>408</v>
      </c>
      <c r="U265" s="1790">
        <v>0</v>
      </c>
      <c r="V265" s="1790">
        <v>0</v>
      </c>
      <c r="W265" s="1790">
        <v>0</v>
      </c>
      <c r="X265" s="1790">
        <v>0</v>
      </c>
      <c r="Y265" s="1790">
        <v>0</v>
      </c>
      <c r="Z265" s="1790">
        <v>0</v>
      </c>
      <c r="AA265" s="1790">
        <v>0</v>
      </c>
      <c r="AB265" s="1790">
        <v>0</v>
      </c>
      <c r="AC265" s="1790">
        <v>0</v>
      </c>
      <c r="AD265" s="1790">
        <v>0</v>
      </c>
      <c r="AE265" s="1790">
        <v>0</v>
      </c>
      <c r="AF265" s="1790">
        <v>0</v>
      </c>
      <c r="AG265" s="1790">
        <v>0</v>
      </c>
      <c r="AH265" s="2116"/>
    </row>
    <row r="266" spans="1:34" s="822" customFormat="1" ht="21" customHeight="1" x14ac:dyDescent="0.25">
      <c r="A266" s="816"/>
      <c r="B266" s="1745"/>
      <c r="C266" s="817" t="str">
        <f t="shared" si="20"/>
        <v/>
      </c>
      <c r="D266" s="818" t="str">
        <f t="shared" si="20"/>
        <v>Solar</v>
      </c>
      <c r="E266" s="819" t="str">
        <f t="shared" si="20"/>
        <v/>
      </c>
      <c r="F266" s="819" t="str">
        <f t="shared" si="20"/>
        <v/>
      </c>
      <c r="G266" s="819" t="str">
        <f t="shared" si="20"/>
        <v/>
      </c>
      <c r="H266" s="819" t="str">
        <f t="shared" si="19"/>
        <v/>
      </c>
      <c r="I266" s="819" t="str">
        <f t="shared" si="19"/>
        <v/>
      </c>
      <c r="J266" s="819" t="str">
        <f t="shared" si="19"/>
        <v/>
      </c>
      <c r="K266" s="819" t="str">
        <f t="shared" si="19"/>
        <v/>
      </c>
      <c r="L266" s="819" t="str">
        <f t="shared" si="19"/>
        <v/>
      </c>
      <c r="M266" s="819" t="str">
        <f t="shared" si="19"/>
        <v/>
      </c>
      <c r="N266" s="819" t="str">
        <f t="shared" si="21"/>
        <v/>
      </c>
      <c r="O266" s="819" t="str">
        <f t="shared" si="21"/>
        <v/>
      </c>
      <c r="P266" s="820" t="str">
        <f t="shared" si="21"/>
        <v/>
      </c>
      <c r="Q266" s="821">
        <f t="shared" si="22"/>
        <v>0</v>
      </c>
      <c r="R266" s="2116"/>
      <c r="S266" s="1790"/>
      <c r="T266" s="1790" t="s">
        <v>409</v>
      </c>
      <c r="U266" s="1790"/>
      <c r="V266" s="1790"/>
      <c r="W266" s="1790"/>
      <c r="X266" s="1790"/>
      <c r="Y266" s="1790"/>
      <c r="Z266" s="1790"/>
      <c r="AA266" s="1790"/>
      <c r="AB266" s="1790"/>
      <c r="AC266" s="1790"/>
      <c r="AD266" s="1790"/>
      <c r="AE266" s="1790"/>
      <c r="AF266" s="1790"/>
      <c r="AG266" s="1790"/>
      <c r="AH266" s="2116"/>
    </row>
    <row r="267" spans="1:34" s="822" customFormat="1" ht="21" customHeight="1" x14ac:dyDescent="0.25">
      <c r="A267" s="816"/>
      <c r="B267" s="1757"/>
      <c r="C267" s="823" t="str">
        <f t="shared" si="20"/>
        <v/>
      </c>
      <c r="D267" s="824" t="str">
        <f t="shared" si="20"/>
        <v>Eólico</v>
      </c>
      <c r="E267" s="825" t="str">
        <f t="shared" si="20"/>
        <v/>
      </c>
      <c r="F267" s="825" t="str">
        <f t="shared" si="20"/>
        <v/>
      </c>
      <c r="G267" s="825" t="str">
        <f t="shared" si="20"/>
        <v/>
      </c>
      <c r="H267" s="825" t="str">
        <f t="shared" si="19"/>
        <v/>
      </c>
      <c r="I267" s="825" t="str">
        <f t="shared" si="19"/>
        <v/>
      </c>
      <c r="J267" s="825" t="str">
        <f t="shared" si="19"/>
        <v/>
      </c>
      <c r="K267" s="825" t="str">
        <f t="shared" si="19"/>
        <v/>
      </c>
      <c r="L267" s="825" t="str">
        <f t="shared" si="19"/>
        <v/>
      </c>
      <c r="M267" s="825" t="str">
        <f t="shared" si="19"/>
        <v/>
      </c>
      <c r="N267" s="825" t="str">
        <f t="shared" si="21"/>
        <v/>
      </c>
      <c r="O267" s="825" t="str">
        <f t="shared" si="21"/>
        <v/>
      </c>
      <c r="P267" s="826" t="str">
        <f t="shared" si="21"/>
        <v/>
      </c>
      <c r="Q267" s="827">
        <f t="shared" si="22"/>
        <v>0</v>
      </c>
      <c r="R267" s="2116"/>
      <c r="S267" s="1790"/>
      <c r="T267" s="1790" t="s">
        <v>410</v>
      </c>
      <c r="U267" s="1790"/>
      <c r="V267" s="1790"/>
      <c r="W267" s="1790"/>
      <c r="X267" s="1790"/>
      <c r="Y267" s="1790"/>
      <c r="Z267" s="1790"/>
      <c r="AA267" s="1790"/>
      <c r="AB267" s="1790"/>
      <c r="AC267" s="1790"/>
      <c r="AD267" s="1790"/>
      <c r="AE267" s="1790"/>
      <c r="AF267" s="1790"/>
      <c r="AG267" s="1790"/>
      <c r="AH267" s="2116"/>
    </row>
    <row r="268" spans="1:34" s="822" customFormat="1" ht="21" customHeight="1" x14ac:dyDescent="0.25">
      <c r="A268" s="816"/>
      <c r="B268" s="1756">
        <v>67</v>
      </c>
      <c r="C268" s="828" t="str">
        <f t="shared" si="20"/>
        <v>Oxido de Pasco S.A.C.</v>
      </c>
      <c r="D268" s="829" t="str">
        <f t="shared" si="20"/>
        <v>Hidráulico</v>
      </c>
      <c r="E268" s="830" t="str">
        <f t="shared" si="20"/>
        <v/>
      </c>
      <c r="F268" s="830" t="str">
        <f t="shared" si="20"/>
        <v/>
      </c>
      <c r="G268" s="830" t="str">
        <f t="shared" si="20"/>
        <v/>
      </c>
      <c r="H268" s="830" t="str">
        <f t="shared" si="19"/>
        <v/>
      </c>
      <c r="I268" s="830" t="str">
        <f t="shared" si="19"/>
        <v/>
      </c>
      <c r="J268" s="830" t="str">
        <f t="shared" si="19"/>
        <v/>
      </c>
      <c r="K268" s="830" t="str">
        <f t="shared" si="19"/>
        <v/>
      </c>
      <c r="L268" s="830" t="str">
        <f t="shared" si="19"/>
        <v/>
      </c>
      <c r="M268" s="830" t="str">
        <f t="shared" si="19"/>
        <v/>
      </c>
      <c r="N268" s="830" t="str">
        <f t="shared" si="21"/>
        <v/>
      </c>
      <c r="O268" s="830" t="str">
        <f t="shared" si="21"/>
        <v/>
      </c>
      <c r="P268" s="831" t="str">
        <f t="shared" si="21"/>
        <v/>
      </c>
      <c r="Q268" s="832">
        <f t="shared" si="22"/>
        <v>0</v>
      </c>
      <c r="R268" s="2116"/>
      <c r="S268" s="1790" t="s">
        <v>334</v>
      </c>
      <c r="T268" s="1790" t="s">
        <v>407</v>
      </c>
      <c r="U268" s="1790"/>
      <c r="V268" s="1790"/>
      <c r="W268" s="1790"/>
      <c r="X268" s="1790"/>
      <c r="Y268" s="1790"/>
      <c r="Z268" s="1790"/>
      <c r="AA268" s="1790"/>
      <c r="AB268" s="1790"/>
      <c r="AC268" s="1790"/>
      <c r="AD268" s="1790"/>
      <c r="AE268" s="1790"/>
      <c r="AF268" s="1790"/>
      <c r="AG268" s="1790"/>
      <c r="AH268" s="2116"/>
    </row>
    <row r="269" spans="1:34" s="822" customFormat="1" ht="21" customHeight="1" x14ac:dyDescent="0.25">
      <c r="A269" s="816"/>
      <c r="B269" s="1745"/>
      <c r="C269" s="817" t="str">
        <f t="shared" si="20"/>
        <v/>
      </c>
      <c r="D269" s="818" t="str">
        <f t="shared" si="20"/>
        <v>Térmico</v>
      </c>
      <c r="E269" s="819">
        <f t="shared" si="20"/>
        <v>0</v>
      </c>
      <c r="F269" s="819">
        <f t="shared" si="20"/>
        <v>0</v>
      </c>
      <c r="G269" s="819">
        <f t="shared" si="20"/>
        <v>0</v>
      </c>
      <c r="H269" s="819">
        <f t="shared" si="19"/>
        <v>0</v>
      </c>
      <c r="I269" s="819">
        <f t="shared" si="19"/>
        <v>0</v>
      </c>
      <c r="J269" s="819">
        <f t="shared" si="19"/>
        <v>0</v>
      </c>
      <c r="K269" s="819">
        <f t="shared" si="19"/>
        <v>0</v>
      </c>
      <c r="L269" s="819">
        <f t="shared" si="19"/>
        <v>0</v>
      </c>
      <c r="M269" s="819">
        <f t="shared" si="19"/>
        <v>0</v>
      </c>
      <c r="N269" s="819">
        <f t="shared" si="21"/>
        <v>0</v>
      </c>
      <c r="O269" s="819">
        <f t="shared" si="21"/>
        <v>0</v>
      </c>
      <c r="P269" s="820">
        <f t="shared" si="21"/>
        <v>0</v>
      </c>
      <c r="Q269" s="821">
        <f t="shared" si="22"/>
        <v>0</v>
      </c>
      <c r="R269" s="2116"/>
      <c r="S269" s="1790"/>
      <c r="T269" s="1790" t="s">
        <v>408</v>
      </c>
      <c r="U269" s="1790"/>
      <c r="V269" s="1790"/>
      <c r="W269" s="1790"/>
      <c r="X269" s="1790"/>
      <c r="Y269" s="1790">
        <v>0.90184200000000003</v>
      </c>
      <c r="Z269" s="1790">
        <v>2.2489729999999999</v>
      </c>
      <c r="AA269" s="1790">
        <v>2.3129459999999997</v>
      </c>
      <c r="AB269" s="1790">
        <v>2.3284199999999999</v>
      </c>
      <c r="AC269" s="1790">
        <v>2.284824</v>
      </c>
      <c r="AD269" s="1790">
        <v>2.388916</v>
      </c>
      <c r="AE269" s="1790">
        <v>2.3061660000000002</v>
      </c>
      <c r="AF269" s="1790">
        <v>2.5104890000000002</v>
      </c>
      <c r="AG269" s="1790">
        <v>17.282575999999999</v>
      </c>
      <c r="AH269" s="2116"/>
    </row>
    <row r="270" spans="1:34" s="822" customFormat="1" ht="21" customHeight="1" x14ac:dyDescent="0.25">
      <c r="A270" s="816"/>
      <c r="B270" s="1745"/>
      <c r="C270" s="817" t="str">
        <f t="shared" si="20"/>
        <v/>
      </c>
      <c r="D270" s="818" t="str">
        <f t="shared" si="20"/>
        <v>Solar</v>
      </c>
      <c r="E270" s="819" t="str">
        <f t="shared" si="20"/>
        <v/>
      </c>
      <c r="F270" s="819" t="str">
        <f t="shared" si="20"/>
        <v/>
      </c>
      <c r="G270" s="819" t="str">
        <f t="shared" si="20"/>
        <v/>
      </c>
      <c r="H270" s="819" t="str">
        <f t="shared" si="19"/>
        <v/>
      </c>
      <c r="I270" s="819" t="str">
        <f t="shared" si="19"/>
        <v/>
      </c>
      <c r="J270" s="819" t="str">
        <f t="shared" si="19"/>
        <v/>
      </c>
      <c r="K270" s="819" t="str">
        <f t="shared" si="19"/>
        <v/>
      </c>
      <c r="L270" s="819" t="str">
        <f t="shared" si="19"/>
        <v/>
      </c>
      <c r="M270" s="819" t="str">
        <f t="shared" si="19"/>
        <v/>
      </c>
      <c r="N270" s="819" t="str">
        <f t="shared" si="21"/>
        <v/>
      </c>
      <c r="O270" s="819" t="str">
        <f t="shared" si="21"/>
        <v/>
      </c>
      <c r="P270" s="820" t="str">
        <f t="shared" si="21"/>
        <v/>
      </c>
      <c r="Q270" s="821">
        <f t="shared" si="22"/>
        <v>0</v>
      </c>
      <c r="R270" s="2116"/>
      <c r="S270" s="1790"/>
      <c r="T270" s="1790" t="s">
        <v>409</v>
      </c>
      <c r="U270" s="1790"/>
      <c r="V270" s="1790"/>
      <c r="W270" s="1790"/>
      <c r="X270" s="1790"/>
      <c r="Y270" s="1790"/>
      <c r="Z270" s="1790"/>
      <c r="AA270" s="1790"/>
      <c r="AB270" s="1790"/>
      <c r="AC270" s="1790"/>
      <c r="AD270" s="1790"/>
      <c r="AE270" s="1790"/>
      <c r="AF270" s="1790"/>
      <c r="AG270" s="1790"/>
      <c r="AH270" s="2116"/>
    </row>
    <row r="271" spans="1:34" s="822" customFormat="1" ht="21" customHeight="1" x14ac:dyDescent="0.25">
      <c r="A271" s="816"/>
      <c r="B271" s="1757"/>
      <c r="C271" s="823" t="str">
        <f t="shared" si="20"/>
        <v/>
      </c>
      <c r="D271" s="824" t="str">
        <f t="shared" si="20"/>
        <v>Eólico</v>
      </c>
      <c r="E271" s="825" t="str">
        <f t="shared" si="20"/>
        <v/>
      </c>
      <c r="F271" s="825" t="str">
        <f t="shared" si="20"/>
        <v/>
      </c>
      <c r="G271" s="825" t="str">
        <f t="shared" si="20"/>
        <v/>
      </c>
      <c r="H271" s="825" t="str">
        <f t="shared" si="19"/>
        <v/>
      </c>
      <c r="I271" s="825" t="str">
        <f t="shared" si="19"/>
        <v/>
      </c>
      <c r="J271" s="825" t="str">
        <f t="shared" si="19"/>
        <v/>
      </c>
      <c r="K271" s="825" t="str">
        <f t="shared" si="19"/>
        <v/>
      </c>
      <c r="L271" s="825" t="str">
        <f t="shared" si="19"/>
        <v/>
      </c>
      <c r="M271" s="825" t="str">
        <f t="shared" si="19"/>
        <v/>
      </c>
      <c r="N271" s="825" t="str">
        <f t="shared" si="21"/>
        <v/>
      </c>
      <c r="O271" s="825" t="str">
        <f t="shared" si="21"/>
        <v/>
      </c>
      <c r="P271" s="826" t="str">
        <f t="shared" si="21"/>
        <v/>
      </c>
      <c r="Q271" s="827">
        <f t="shared" si="22"/>
        <v>0</v>
      </c>
      <c r="R271" s="2116"/>
      <c r="S271" s="1790"/>
      <c r="T271" s="1790" t="s">
        <v>410</v>
      </c>
      <c r="U271" s="1790"/>
      <c r="V271" s="1790"/>
      <c r="W271" s="1790"/>
      <c r="X271" s="1790"/>
      <c r="Y271" s="1790"/>
      <c r="Z271" s="1790"/>
      <c r="AA271" s="1790"/>
      <c r="AB271" s="1790"/>
      <c r="AC271" s="1790"/>
      <c r="AD271" s="1790"/>
      <c r="AE271" s="1790"/>
      <c r="AF271" s="1790"/>
      <c r="AG271" s="1790"/>
      <c r="AH271" s="2116"/>
    </row>
    <row r="272" spans="1:34" s="822" customFormat="1" ht="21" customHeight="1" x14ac:dyDescent="0.25">
      <c r="A272" s="816"/>
      <c r="B272" s="1756">
        <v>68</v>
      </c>
      <c r="C272" s="828" t="str">
        <f t="shared" si="20"/>
        <v>Peru LNG S.R.L.</v>
      </c>
      <c r="D272" s="829" t="str">
        <f t="shared" si="20"/>
        <v>Hidráulico</v>
      </c>
      <c r="E272" s="830" t="str">
        <f t="shared" si="20"/>
        <v/>
      </c>
      <c r="F272" s="830" t="str">
        <f t="shared" si="20"/>
        <v/>
      </c>
      <c r="G272" s="830" t="str">
        <f t="shared" si="20"/>
        <v/>
      </c>
      <c r="H272" s="830" t="str">
        <f t="shared" si="19"/>
        <v/>
      </c>
      <c r="I272" s="830" t="str">
        <f t="shared" si="19"/>
        <v/>
      </c>
      <c r="J272" s="830" t="str">
        <f t="shared" si="19"/>
        <v/>
      </c>
      <c r="K272" s="830" t="str">
        <f t="shared" si="19"/>
        <v/>
      </c>
      <c r="L272" s="830" t="str">
        <f t="shared" si="19"/>
        <v/>
      </c>
      <c r="M272" s="830" t="str">
        <f t="shared" si="19"/>
        <v/>
      </c>
      <c r="N272" s="830" t="str">
        <f t="shared" si="21"/>
        <v/>
      </c>
      <c r="O272" s="830" t="str">
        <f t="shared" si="21"/>
        <v/>
      </c>
      <c r="P272" s="831" t="str">
        <f t="shared" si="21"/>
        <v/>
      </c>
      <c r="Q272" s="832">
        <f t="shared" si="22"/>
        <v>0</v>
      </c>
      <c r="R272" s="2116"/>
      <c r="S272" s="1790" t="s">
        <v>336</v>
      </c>
      <c r="T272" s="1790" t="s">
        <v>407</v>
      </c>
      <c r="U272" s="1790"/>
      <c r="V272" s="1790"/>
      <c r="W272" s="1790"/>
      <c r="X272" s="1790"/>
      <c r="Y272" s="1790"/>
      <c r="Z272" s="1790"/>
      <c r="AA272" s="1790"/>
      <c r="AB272" s="1790"/>
      <c r="AC272" s="1790"/>
      <c r="AD272" s="1790"/>
      <c r="AE272" s="1790"/>
      <c r="AF272" s="1790"/>
      <c r="AG272" s="1790"/>
      <c r="AH272" s="2116"/>
    </row>
    <row r="273" spans="1:34" s="822" customFormat="1" ht="21" customHeight="1" x14ac:dyDescent="0.25">
      <c r="A273" s="816"/>
      <c r="B273" s="1745"/>
      <c r="C273" s="817" t="str">
        <f t="shared" si="20"/>
        <v/>
      </c>
      <c r="D273" s="818" t="str">
        <f t="shared" si="20"/>
        <v>Térmico</v>
      </c>
      <c r="E273" s="819">
        <f t="shared" si="20"/>
        <v>14.363809999999999</v>
      </c>
      <c r="F273" s="819">
        <f t="shared" si="20"/>
        <v>16.251750000000001</v>
      </c>
      <c r="G273" s="819">
        <f t="shared" si="20"/>
        <v>16.293500000000002</v>
      </c>
      <c r="H273" s="819">
        <f t="shared" si="19"/>
        <v>14.16131</v>
      </c>
      <c r="I273" s="819">
        <f t="shared" si="19"/>
        <v>11.397440000000001</v>
      </c>
      <c r="J273" s="819">
        <f t="shared" si="19"/>
        <v>9.9092500000000001</v>
      </c>
      <c r="K273" s="819">
        <f t="shared" si="19"/>
        <v>9.0248799999999996</v>
      </c>
      <c r="L273" s="819">
        <f t="shared" si="19"/>
        <v>11.139250000000001</v>
      </c>
      <c r="M273" s="819">
        <f t="shared" si="19"/>
        <v>12.95975</v>
      </c>
      <c r="N273" s="819">
        <f t="shared" si="21"/>
        <v>13.10713</v>
      </c>
      <c r="O273" s="819">
        <f t="shared" si="21"/>
        <v>17.459810000000001</v>
      </c>
      <c r="P273" s="820">
        <f t="shared" si="21"/>
        <v>23.70975</v>
      </c>
      <c r="Q273" s="821">
        <f t="shared" si="22"/>
        <v>169.77762999999999</v>
      </c>
      <c r="R273" s="2116"/>
      <c r="S273" s="1790"/>
      <c r="T273" s="1790" t="s">
        <v>408</v>
      </c>
      <c r="U273" s="1790">
        <v>0</v>
      </c>
      <c r="V273" s="1790">
        <v>0</v>
      </c>
      <c r="W273" s="1790">
        <v>0</v>
      </c>
      <c r="X273" s="1790">
        <v>0</v>
      </c>
      <c r="Y273" s="1790">
        <v>0</v>
      </c>
      <c r="Z273" s="1790">
        <v>0</v>
      </c>
      <c r="AA273" s="1790">
        <v>0</v>
      </c>
      <c r="AB273" s="1790">
        <v>0</v>
      </c>
      <c r="AC273" s="1790">
        <v>0</v>
      </c>
      <c r="AD273" s="1790">
        <v>0</v>
      </c>
      <c r="AE273" s="1790">
        <v>0</v>
      </c>
      <c r="AF273" s="1790">
        <v>0</v>
      </c>
      <c r="AG273" s="1790">
        <v>0</v>
      </c>
      <c r="AH273" s="2116"/>
    </row>
    <row r="274" spans="1:34" s="822" customFormat="1" ht="21" customHeight="1" x14ac:dyDescent="0.25">
      <c r="A274" s="816"/>
      <c r="B274" s="1745"/>
      <c r="C274" s="817" t="str">
        <f t="shared" si="20"/>
        <v/>
      </c>
      <c r="D274" s="818" t="str">
        <f t="shared" si="20"/>
        <v>Solar</v>
      </c>
      <c r="E274" s="819" t="str">
        <f t="shared" si="20"/>
        <v/>
      </c>
      <c r="F274" s="819" t="str">
        <f t="shared" si="20"/>
        <v/>
      </c>
      <c r="G274" s="819" t="str">
        <f t="shared" si="20"/>
        <v/>
      </c>
      <c r="H274" s="819" t="str">
        <f t="shared" si="19"/>
        <v/>
      </c>
      <c r="I274" s="819" t="str">
        <f t="shared" si="19"/>
        <v/>
      </c>
      <c r="J274" s="819" t="str">
        <f t="shared" si="19"/>
        <v/>
      </c>
      <c r="K274" s="819" t="str">
        <f t="shared" si="19"/>
        <v/>
      </c>
      <c r="L274" s="819" t="str">
        <f t="shared" si="19"/>
        <v/>
      </c>
      <c r="M274" s="819" t="str">
        <f t="shared" si="19"/>
        <v/>
      </c>
      <c r="N274" s="819" t="str">
        <f t="shared" si="21"/>
        <v/>
      </c>
      <c r="O274" s="819" t="str">
        <f t="shared" si="21"/>
        <v/>
      </c>
      <c r="P274" s="820" t="str">
        <f t="shared" si="21"/>
        <v/>
      </c>
      <c r="Q274" s="821">
        <f t="shared" si="22"/>
        <v>0</v>
      </c>
      <c r="R274" s="2116"/>
      <c r="S274" s="1790"/>
      <c r="T274" s="1790" t="s">
        <v>409</v>
      </c>
      <c r="U274" s="1790"/>
      <c r="V274" s="1790"/>
      <c r="W274" s="1790"/>
      <c r="X274" s="1790"/>
      <c r="Y274" s="1790"/>
      <c r="Z274" s="1790"/>
      <c r="AA274" s="1790"/>
      <c r="AB274" s="1790"/>
      <c r="AC274" s="1790"/>
      <c r="AD274" s="1790"/>
      <c r="AE274" s="1790"/>
      <c r="AF274" s="1790"/>
      <c r="AG274" s="1790"/>
      <c r="AH274" s="2116"/>
    </row>
    <row r="275" spans="1:34" s="822" customFormat="1" ht="21" customHeight="1" x14ac:dyDescent="0.25">
      <c r="A275" s="816"/>
      <c r="B275" s="1757"/>
      <c r="C275" s="823" t="str">
        <f t="shared" si="20"/>
        <v/>
      </c>
      <c r="D275" s="824" t="str">
        <f t="shared" si="20"/>
        <v>Eólico</v>
      </c>
      <c r="E275" s="825" t="str">
        <f t="shared" si="20"/>
        <v/>
      </c>
      <c r="F275" s="825" t="str">
        <f t="shared" si="20"/>
        <v/>
      </c>
      <c r="G275" s="825" t="str">
        <f t="shared" si="20"/>
        <v/>
      </c>
      <c r="H275" s="825" t="str">
        <f t="shared" si="19"/>
        <v/>
      </c>
      <c r="I275" s="825" t="str">
        <f t="shared" si="19"/>
        <v/>
      </c>
      <c r="J275" s="825" t="str">
        <f t="shared" si="19"/>
        <v/>
      </c>
      <c r="K275" s="825" t="str">
        <f t="shared" si="19"/>
        <v/>
      </c>
      <c r="L275" s="825" t="str">
        <f t="shared" si="19"/>
        <v/>
      </c>
      <c r="M275" s="825" t="str">
        <f t="shared" si="19"/>
        <v/>
      </c>
      <c r="N275" s="825" t="str">
        <f t="shared" si="21"/>
        <v/>
      </c>
      <c r="O275" s="825" t="str">
        <f t="shared" si="21"/>
        <v/>
      </c>
      <c r="P275" s="826" t="str">
        <f t="shared" si="21"/>
        <v/>
      </c>
      <c r="Q275" s="827">
        <f t="shared" si="22"/>
        <v>0</v>
      </c>
      <c r="R275" s="2116"/>
      <c r="S275" s="1790"/>
      <c r="T275" s="1790" t="s">
        <v>410</v>
      </c>
      <c r="U275" s="1790"/>
      <c r="V275" s="1790"/>
      <c r="W275" s="1790"/>
      <c r="X275" s="1790"/>
      <c r="Y275" s="1790"/>
      <c r="Z275" s="1790"/>
      <c r="AA275" s="1790"/>
      <c r="AB275" s="1790"/>
      <c r="AC275" s="1790"/>
      <c r="AD275" s="1790"/>
      <c r="AE275" s="1790"/>
      <c r="AF275" s="1790"/>
      <c r="AG275" s="1790"/>
      <c r="AH275" s="2116"/>
    </row>
    <row r="276" spans="1:34" s="822" customFormat="1" ht="21" customHeight="1" x14ac:dyDescent="0.25">
      <c r="A276" s="816"/>
      <c r="B276" s="1756">
        <v>69</v>
      </c>
      <c r="C276" s="828" t="str">
        <f t="shared" si="20"/>
        <v>Pesquera Diamante S.A.</v>
      </c>
      <c r="D276" s="829" t="str">
        <f t="shared" si="20"/>
        <v>Hidráulico</v>
      </c>
      <c r="E276" s="830" t="str">
        <f t="shared" si="20"/>
        <v/>
      </c>
      <c r="F276" s="830" t="str">
        <f t="shared" si="20"/>
        <v/>
      </c>
      <c r="G276" s="830" t="str">
        <f t="shared" si="20"/>
        <v/>
      </c>
      <c r="H276" s="830" t="str">
        <f t="shared" si="19"/>
        <v/>
      </c>
      <c r="I276" s="830" t="str">
        <f t="shared" si="19"/>
        <v/>
      </c>
      <c r="J276" s="830" t="str">
        <f t="shared" si="19"/>
        <v/>
      </c>
      <c r="K276" s="830" t="str">
        <f t="shared" si="19"/>
        <v/>
      </c>
      <c r="L276" s="830" t="str">
        <f t="shared" si="19"/>
        <v/>
      </c>
      <c r="M276" s="830" t="str">
        <f t="shared" si="19"/>
        <v/>
      </c>
      <c r="N276" s="830" t="str">
        <f t="shared" si="21"/>
        <v/>
      </c>
      <c r="O276" s="830" t="str">
        <f t="shared" si="21"/>
        <v/>
      </c>
      <c r="P276" s="831" t="str">
        <f t="shared" si="21"/>
        <v/>
      </c>
      <c r="Q276" s="832">
        <f t="shared" si="22"/>
        <v>0</v>
      </c>
      <c r="R276" s="2116"/>
      <c r="S276" s="1790" t="s">
        <v>338</v>
      </c>
      <c r="T276" s="1790" t="s">
        <v>407</v>
      </c>
      <c r="U276" s="1790"/>
      <c r="V276" s="1790"/>
      <c r="W276" s="1790"/>
      <c r="X276" s="1790"/>
      <c r="Y276" s="1790"/>
      <c r="Z276" s="1790"/>
      <c r="AA276" s="1790"/>
      <c r="AB276" s="1790"/>
      <c r="AC276" s="1790"/>
      <c r="AD276" s="1790"/>
      <c r="AE276" s="1790"/>
      <c r="AF276" s="1790"/>
      <c r="AG276" s="1790"/>
      <c r="AH276" s="2116"/>
    </row>
    <row r="277" spans="1:34" s="822" customFormat="1" ht="21" customHeight="1" x14ac:dyDescent="0.25">
      <c r="A277" s="816"/>
      <c r="B277" s="1745"/>
      <c r="C277" s="817" t="str">
        <f t="shared" si="20"/>
        <v/>
      </c>
      <c r="D277" s="818" t="str">
        <f t="shared" si="20"/>
        <v>Térmico</v>
      </c>
      <c r="E277" s="819">
        <f t="shared" si="20"/>
        <v>1.4119999999999998E-3</v>
      </c>
      <c r="F277" s="819">
        <f t="shared" si="20"/>
        <v>0</v>
      </c>
      <c r="G277" s="819">
        <f t="shared" si="20"/>
        <v>1.1619999999999998E-3</v>
      </c>
      <c r="H277" s="819">
        <f t="shared" si="19"/>
        <v>1.413E-3</v>
      </c>
      <c r="I277" s="819">
        <f t="shared" si="19"/>
        <v>3.3189999999999999E-3</v>
      </c>
      <c r="J277" s="819">
        <f t="shared" si="19"/>
        <v>0.51568100000000006</v>
      </c>
      <c r="K277" s="819">
        <f t="shared" si="19"/>
        <v>9.9200000000000004E-4</v>
      </c>
      <c r="L277" s="819">
        <f t="shared" si="19"/>
        <v>1.1999999999999999E-3</v>
      </c>
      <c r="M277" s="819">
        <f t="shared" si="19"/>
        <v>5.3800000000000007E-4</v>
      </c>
      <c r="N277" s="819">
        <f t="shared" si="21"/>
        <v>1.1999999999999999E-3</v>
      </c>
      <c r="O277" s="819">
        <f t="shared" si="21"/>
        <v>1.4357660000000001</v>
      </c>
      <c r="P277" s="820">
        <f t="shared" si="21"/>
        <v>1.75085</v>
      </c>
      <c r="Q277" s="821">
        <f t="shared" si="22"/>
        <v>3.713533</v>
      </c>
      <c r="R277" s="2116"/>
      <c r="S277" s="1790"/>
      <c r="T277" s="1790" t="s">
        <v>408</v>
      </c>
      <c r="U277" s="1790">
        <v>14.363809999999999</v>
      </c>
      <c r="V277" s="1790">
        <v>16.251750000000001</v>
      </c>
      <c r="W277" s="1790">
        <v>16.293500000000002</v>
      </c>
      <c r="X277" s="1790">
        <v>14.16131</v>
      </c>
      <c r="Y277" s="1790">
        <v>11.397440000000001</v>
      </c>
      <c r="Z277" s="1790">
        <v>9.9092500000000001</v>
      </c>
      <c r="AA277" s="1790">
        <v>9.0248799999999996</v>
      </c>
      <c r="AB277" s="1790">
        <v>11.139250000000001</v>
      </c>
      <c r="AC277" s="1790">
        <v>12.95975</v>
      </c>
      <c r="AD277" s="1790">
        <v>13.10713</v>
      </c>
      <c r="AE277" s="1790">
        <v>17.459810000000001</v>
      </c>
      <c r="AF277" s="1790">
        <v>23.70975</v>
      </c>
      <c r="AG277" s="1790">
        <v>169.77762999999999</v>
      </c>
      <c r="AH277" s="2116"/>
    </row>
    <row r="278" spans="1:34" s="822" customFormat="1" ht="21" customHeight="1" x14ac:dyDescent="0.25">
      <c r="A278" s="816"/>
      <c r="B278" s="1745"/>
      <c r="C278" s="817" t="str">
        <f t="shared" si="20"/>
        <v/>
      </c>
      <c r="D278" s="818" t="str">
        <f t="shared" si="20"/>
        <v>Solar</v>
      </c>
      <c r="E278" s="819" t="str">
        <f t="shared" si="20"/>
        <v/>
      </c>
      <c r="F278" s="819" t="str">
        <f t="shared" si="20"/>
        <v/>
      </c>
      <c r="G278" s="819" t="str">
        <f t="shared" si="20"/>
        <v/>
      </c>
      <c r="H278" s="819" t="str">
        <f t="shared" si="19"/>
        <v/>
      </c>
      <c r="I278" s="819" t="str">
        <f t="shared" si="19"/>
        <v/>
      </c>
      <c r="J278" s="819" t="str">
        <f t="shared" si="19"/>
        <v/>
      </c>
      <c r="K278" s="819" t="str">
        <f t="shared" si="19"/>
        <v/>
      </c>
      <c r="L278" s="819" t="str">
        <f t="shared" si="19"/>
        <v/>
      </c>
      <c r="M278" s="819" t="str">
        <f t="shared" si="19"/>
        <v/>
      </c>
      <c r="N278" s="819" t="str">
        <f t="shared" si="21"/>
        <v/>
      </c>
      <c r="O278" s="819" t="str">
        <f t="shared" si="21"/>
        <v/>
      </c>
      <c r="P278" s="820" t="str">
        <f t="shared" si="21"/>
        <v/>
      </c>
      <c r="Q278" s="821">
        <f t="shared" si="22"/>
        <v>0</v>
      </c>
      <c r="R278" s="2116"/>
      <c r="S278" s="1790"/>
      <c r="T278" s="1790" t="s">
        <v>409</v>
      </c>
      <c r="U278" s="1790"/>
      <c r="V278" s="1790"/>
      <c r="W278" s="1790"/>
      <c r="X278" s="1790"/>
      <c r="Y278" s="1790"/>
      <c r="Z278" s="1790"/>
      <c r="AA278" s="1790"/>
      <c r="AB278" s="1790"/>
      <c r="AC278" s="1790"/>
      <c r="AD278" s="1790"/>
      <c r="AE278" s="1790"/>
      <c r="AF278" s="1790"/>
      <c r="AG278" s="1790"/>
      <c r="AH278" s="2116"/>
    </row>
    <row r="279" spans="1:34" s="822" customFormat="1" ht="21" customHeight="1" x14ac:dyDescent="0.25">
      <c r="A279" s="816"/>
      <c r="B279" s="1757"/>
      <c r="C279" s="823" t="str">
        <f t="shared" si="20"/>
        <v/>
      </c>
      <c r="D279" s="824" t="str">
        <f t="shared" si="20"/>
        <v>Eólico</v>
      </c>
      <c r="E279" s="825" t="str">
        <f t="shared" si="20"/>
        <v/>
      </c>
      <c r="F279" s="825" t="str">
        <f t="shared" si="20"/>
        <v/>
      </c>
      <c r="G279" s="825" t="str">
        <f t="shared" si="20"/>
        <v/>
      </c>
      <c r="H279" s="825" t="str">
        <f t="shared" si="19"/>
        <v/>
      </c>
      <c r="I279" s="825" t="str">
        <f t="shared" si="19"/>
        <v/>
      </c>
      <c r="J279" s="825" t="str">
        <f t="shared" si="19"/>
        <v/>
      </c>
      <c r="K279" s="825" t="str">
        <f t="shared" si="19"/>
        <v/>
      </c>
      <c r="L279" s="825" t="str">
        <f t="shared" si="19"/>
        <v/>
      </c>
      <c r="M279" s="825" t="str">
        <f t="shared" si="19"/>
        <v/>
      </c>
      <c r="N279" s="825" t="str">
        <f t="shared" si="21"/>
        <v/>
      </c>
      <c r="O279" s="825" t="str">
        <f t="shared" si="21"/>
        <v/>
      </c>
      <c r="P279" s="826" t="str">
        <f t="shared" si="21"/>
        <v/>
      </c>
      <c r="Q279" s="827">
        <f t="shared" si="22"/>
        <v>0</v>
      </c>
      <c r="R279" s="2116"/>
      <c r="S279" s="1790"/>
      <c r="T279" s="1790" t="s">
        <v>410</v>
      </c>
      <c r="U279" s="1790"/>
      <c r="V279" s="1790"/>
      <c r="W279" s="1790"/>
      <c r="X279" s="1790"/>
      <c r="Y279" s="1790"/>
      <c r="Z279" s="1790"/>
      <c r="AA279" s="1790"/>
      <c r="AB279" s="1790"/>
      <c r="AC279" s="1790"/>
      <c r="AD279" s="1790"/>
      <c r="AE279" s="1790"/>
      <c r="AF279" s="1790"/>
      <c r="AG279" s="1790"/>
      <c r="AH279" s="2116"/>
    </row>
    <row r="280" spans="1:34" s="822" customFormat="1" ht="21" customHeight="1" x14ac:dyDescent="0.25">
      <c r="A280" s="816"/>
      <c r="B280" s="1756">
        <v>70</v>
      </c>
      <c r="C280" s="828" t="str">
        <f t="shared" si="20"/>
        <v>Pesquera Pelayo S.A.C.</v>
      </c>
      <c r="D280" s="829" t="str">
        <f t="shared" si="20"/>
        <v>Hidráulico</v>
      </c>
      <c r="E280" s="830" t="str">
        <f t="shared" si="20"/>
        <v/>
      </c>
      <c r="F280" s="830" t="str">
        <f t="shared" si="20"/>
        <v/>
      </c>
      <c r="G280" s="830" t="str">
        <f t="shared" si="20"/>
        <v/>
      </c>
      <c r="H280" s="830" t="str">
        <f t="shared" si="19"/>
        <v/>
      </c>
      <c r="I280" s="830" t="str">
        <f t="shared" si="19"/>
        <v/>
      </c>
      <c r="J280" s="830" t="str">
        <f t="shared" si="19"/>
        <v/>
      </c>
      <c r="K280" s="830" t="str">
        <f t="shared" si="19"/>
        <v/>
      </c>
      <c r="L280" s="830" t="str">
        <f t="shared" si="19"/>
        <v/>
      </c>
      <c r="M280" s="830" t="str">
        <f t="shared" si="19"/>
        <v/>
      </c>
      <c r="N280" s="830" t="str">
        <f t="shared" si="21"/>
        <v/>
      </c>
      <c r="O280" s="830" t="str">
        <f t="shared" si="21"/>
        <v/>
      </c>
      <c r="P280" s="831" t="str">
        <f t="shared" si="21"/>
        <v/>
      </c>
      <c r="Q280" s="832">
        <f t="shared" si="22"/>
        <v>0</v>
      </c>
      <c r="R280" s="2116"/>
      <c r="S280" s="1790" t="s">
        <v>340</v>
      </c>
      <c r="T280" s="1790" t="s">
        <v>407</v>
      </c>
      <c r="U280" s="1790"/>
      <c r="V280" s="1790"/>
      <c r="W280" s="1790"/>
      <c r="X280" s="1790"/>
      <c r="Y280" s="1790"/>
      <c r="Z280" s="1790"/>
      <c r="AA280" s="1790"/>
      <c r="AB280" s="1790"/>
      <c r="AC280" s="1790"/>
      <c r="AD280" s="1790"/>
      <c r="AE280" s="1790"/>
      <c r="AF280" s="1790"/>
      <c r="AG280" s="1790"/>
      <c r="AH280" s="2116"/>
    </row>
    <row r="281" spans="1:34" s="822" customFormat="1" ht="21" customHeight="1" x14ac:dyDescent="0.25">
      <c r="A281" s="816"/>
      <c r="B281" s="1745"/>
      <c r="C281" s="817" t="str">
        <f t="shared" si="20"/>
        <v/>
      </c>
      <c r="D281" s="818" t="str">
        <f t="shared" si="20"/>
        <v>Térmico</v>
      </c>
      <c r="E281" s="819">
        <f t="shared" si="20"/>
        <v>0</v>
      </c>
      <c r="F281" s="819">
        <f t="shared" si="20"/>
        <v>0</v>
      </c>
      <c r="G281" s="819">
        <f t="shared" si="20"/>
        <v>0</v>
      </c>
      <c r="H281" s="819">
        <f t="shared" si="19"/>
        <v>0</v>
      </c>
      <c r="I281" s="819">
        <f t="shared" si="19"/>
        <v>0</v>
      </c>
      <c r="J281" s="819">
        <f t="shared" si="19"/>
        <v>0</v>
      </c>
      <c r="K281" s="819">
        <f t="shared" si="19"/>
        <v>0</v>
      </c>
      <c r="L281" s="819">
        <f t="shared" si="19"/>
        <v>0</v>
      </c>
      <c r="M281" s="819">
        <f t="shared" si="19"/>
        <v>0</v>
      </c>
      <c r="N281" s="819">
        <f t="shared" si="21"/>
        <v>0</v>
      </c>
      <c r="O281" s="819">
        <f t="shared" si="21"/>
        <v>0</v>
      </c>
      <c r="P281" s="820">
        <f t="shared" si="21"/>
        <v>0</v>
      </c>
      <c r="Q281" s="821">
        <f t="shared" si="22"/>
        <v>0</v>
      </c>
      <c r="R281" s="2116"/>
      <c r="S281" s="1790"/>
      <c r="T281" s="1790" t="s">
        <v>408</v>
      </c>
      <c r="U281" s="1790">
        <v>1.4119999999999998E-3</v>
      </c>
      <c r="V281" s="1790">
        <v>0</v>
      </c>
      <c r="W281" s="1790">
        <v>1.1619999999999998E-3</v>
      </c>
      <c r="X281" s="1790">
        <v>1.413E-3</v>
      </c>
      <c r="Y281" s="1790">
        <v>3.3189999999999999E-3</v>
      </c>
      <c r="Z281" s="1790">
        <v>0.51568100000000006</v>
      </c>
      <c r="AA281" s="1790">
        <v>9.9200000000000004E-4</v>
      </c>
      <c r="AB281" s="1790">
        <v>1.1999999999999999E-3</v>
      </c>
      <c r="AC281" s="1790">
        <v>5.3800000000000007E-4</v>
      </c>
      <c r="AD281" s="1790">
        <v>1.1999999999999999E-3</v>
      </c>
      <c r="AE281" s="1790">
        <v>1.4357660000000001</v>
      </c>
      <c r="AF281" s="1790">
        <v>1.75085</v>
      </c>
      <c r="AG281" s="1790">
        <v>3.713533</v>
      </c>
      <c r="AH281" s="2116"/>
    </row>
    <row r="282" spans="1:34" s="822" customFormat="1" ht="21" customHeight="1" x14ac:dyDescent="0.25">
      <c r="A282" s="816"/>
      <c r="B282" s="1745"/>
      <c r="C282" s="817" t="str">
        <f t="shared" si="20"/>
        <v/>
      </c>
      <c r="D282" s="818" t="str">
        <f t="shared" si="20"/>
        <v>Solar</v>
      </c>
      <c r="E282" s="819" t="str">
        <f t="shared" si="20"/>
        <v/>
      </c>
      <c r="F282" s="819" t="str">
        <f t="shared" si="20"/>
        <v/>
      </c>
      <c r="G282" s="819" t="str">
        <f t="shared" si="20"/>
        <v/>
      </c>
      <c r="H282" s="819" t="str">
        <f t="shared" si="19"/>
        <v/>
      </c>
      <c r="I282" s="819" t="str">
        <f t="shared" si="19"/>
        <v/>
      </c>
      <c r="J282" s="819" t="str">
        <f t="shared" si="19"/>
        <v/>
      </c>
      <c r="K282" s="819" t="str">
        <f t="shared" si="19"/>
        <v/>
      </c>
      <c r="L282" s="819" t="str">
        <f t="shared" si="19"/>
        <v/>
      </c>
      <c r="M282" s="819" t="str">
        <f t="shared" si="19"/>
        <v/>
      </c>
      <c r="N282" s="819" t="str">
        <f t="shared" si="21"/>
        <v/>
      </c>
      <c r="O282" s="819" t="str">
        <f t="shared" si="21"/>
        <v/>
      </c>
      <c r="P282" s="820" t="str">
        <f t="shared" si="21"/>
        <v/>
      </c>
      <c r="Q282" s="821">
        <f t="shared" si="22"/>
        <v>0</v>
      </c>
      <c r="R282" s="2116"/>
      <c r="S282" s="1790"/>
      <c r="T282" s="1790" t="s">
        <v>409</v>
      </c>
      <c r="U282" s="1790"/>
      <c r="V282" s="1790"/>
      <c r="W282" s="1790"/>
      <c r="X282" s="1790"/>
      <c r="Y282" s="1790"/>
      <c r="Z282" s="1790"/>
      <c r="AA282" s="1790"/>
      <c r="AB282" s="1790"/>
      <c r="AC282" s="1790"/>
      <c r="AD282" s="1790"/>
      <c r="AE282" s="1790"/>
      <c r="AF282" s="1790"/>
      <c r="AG282" s="1790"/>
      <c r="AH282" s="2116"/>
    </row>
    <row r="283" spans="1:34" s="822" customFormat="1" ht="21" customHeight="1" x14ac:dyDescent="0.25">
      <c r="A283" s="816"/>
      <c r="B283" s="1757"/>
      <c r="C283" s="823" t="str">
        <f t="shared" si="20"/>
        <v/>
      </c>
      <c r="D283" s="824" t="str">
        <f t="shared" si="20"/>
        <v>Eólico</v>
      </c>
      <c r="E283" s="825" t="str">
        <f t="shared" si="20"/>
        <v/>
      </c>
      <c r="F283" s="825" t="str">
        <f t="shared" si="20"/>
        <v/>
      </c>
      <c r="G283" s="825" t="str">
        <f t="shared" si="20"/>
        <v/>
      </c>
      <c r="H283" s="825" t="str">
        <f t="shared" si="19"/>
        <v/>
      </c>
      <c r="I283" s="825" t="str">
        <f t="shared" si="19"/>
        <v/>
      </c>
      <c r="J283" s="825" t="str">
        <f t="shared" si="19"/>
        <v/>
      </c>
      <c r="K283" s="825" t="str">
        <f t="shared" si="19"/>
        <v/>
      </c>
      <c r="L283" s="825" t="str">
        <f t="shared" si="19"/>
        <v/>
      </c>
      <c r="M283" s="825" t="str">
        <f t="shared" si="19"/>
        <v/>
      </c>
      <c r="N283" s="825" t="str">
        <f t="shared" si="21"/>
        <v/>
      </c>
      <c r="O283" s="825" t="str">
        <f t="shared" si="21"/>
        <v/>
      </c>
      <c r="P283" s="826" t="str">
        <f t="shared" si="21"/>
        <v/>
      </c>
      <c r="Q283" s="827">
        <f t="shared" si="22"/>
        <v>0</v>
      </c>
      <c r="R283" s="2116"/>
      <c r="S283" s="1790"/>
      <c r="T283" s="1790" t="s">
        <v>410</v>
      </c>
      <c r="U283" s="1790"/>
      <c r="V283" s="1790"/>
      <c r="W283" s="1790"/>
      <c r="X283" s="1790"/>
      <c r="Y283" s="1790"/>
      <c r="Z283" s="1790"/>
      <c r="AA283" s="1790"/>
      <c r="AB283" s="1790"/>
      <c r="AC283" s="1790"/>
      <c r="AD283" s="1790"/>
      <c r="AE283" s="1790"/>
      <c r="AF283" s="1790"/>
      <c r="AG283" s="1790"/>
      <c r="AH283" s="2116"/>
    </row>
    <row r="284" spans="1:34" s="822" customFormat="1" ht="21" customHeight="1" x14ac:dyDescent="0.25">
      <c r="A284" s="816"/>
      <c r="B284" s="1756">
        <v>71</v>
      </c>
      <c r="C284" s="828" t="str">
        <f t="shared" si="20"/>
        <v>Petroleos del Peru PETROPERU S.A.</v>
      </c>
      <c r="D284" s="829" t="str">
        <f t="shared" si="20"/>
        <v>Hidráulico</v>
      </c>
      <c r="E284" s="819" t="str">
        <f t="shared" si="20"/>
        <v/>
      </c>
      <c r="F284" s="819" t="str">
        <f t="shared" si="20"/>
        <v/>
      </c>
      <c r="G284" s="819" t="str">
        <f t="shared" si="20"/>
        <v/>
      </c>
      <c r="H284" s="819" t="str">
        <f t="shared" si="19"/>
        <v/>
      </c>
      <c r="I284" s="819" t="str">
        <f t="shared" si="19"/>
        <v/>
      </c>
      <c r="J284" s="819" t="str">
        <f t="shared" si="19"/>
        <v/>
      </c>
      <c r="K284" s="819" t="str">
        <f t="shared" si="19"/>
        <v/>
      </c>
      <c r="L284" s="819" t="str">
        <f t="shared" si="19"/>
        <v/>
      </c>
      <c r="M284" s="819" t="str">
        <f t="shared" si="19"/>
        <v/>
      </c>
      <c r="N284" s="819" t="str">
        <f t="shared" si="21"/>
        <v/>
      </c>
      <c r="O284" s="819" t="str">
        <f t="shared" si="21"/>
        <v/>
      </c>
      <c r="P284" s="820" t="str">
        <f t="shared" si="21"/>
        <v/>
      </c>
      <c r="Q284" s="821">
        <f t="shared" si="22"/>
        <v>0</v>
      </c>
      <c r="R284" s="2116"/>
      <c r="S284" s="1790" t="s">
        <v>342</v>
      </c>
      <c r="T284" s="1790" t="s">
        <v>407</v>
      </c>
      <c r="U284" s="1790"/>
      <c r="V284" s="1790"/>
      <c r="W284" s="1790"/>
      <c r="X284" s="1790"/>
      <c r="Y284" s="1790"/>
      <c r="Z284" s="1790"/>
      <c r="AA284" s="1790"/>
      <c r="AB284" s="1790"/>
      <c r="AC284" s="1790"/>
      <c r="AD284" s="1790"/>
      <c r="AE284" s="1790"/>
      <c r="AF284" s="1790"/>
      <c r="AG284" s="1790"/>
      <c r="AH284" s="2116"/>
    </row>
    <row r="285" spans="1:34" s="822" customFormat="1" ht="21" customHeight="1" x14ac:dyDescent="0.25">
      <c r="A285" s="816"/>
      <c r="B285" s="1745"/>
      <c r="C285" s="817" t="str">
        <f t="shared" si="20"/>
        <v/>
      </c>
      <c r="D285" s="818" t="str">
        <f t="shared" si="20"/>
        <v>Térmico</v>
      </c>
      <c r="E285" s="819">
        <f t="shared" si="20"/>
        <v>1.2029399999999999</v>
      </c>
      <c r="F285" s="819">
        <f t="shared" si="20"/>
        <v>1.1498999999999999</v>
      </c>
      <c r="G285" s="819">
        <f t="shared" si="20"/>
        <v>1.1754099999999998</v>
      </c>
      <c r="H285" s="819">
        <f t="shared" si="19"/>
        <v>1.1497540000000002</v>
      </c>
      <c r="I285" s="819">
        <f t="shared" si="19"/>
        <v>0.85492800000000002</v>
      </c>
      <c r="J285" s="819">
        <f t="shared" si="19"/>
        <v>0.88595299999999988</v>
      </c>
      <c r="K285" s="819">
        <f t="shared" si="19"/>
        <v>0.89440700000000017</v>
      </c>
      <c r="L285" s="819">
        <f t="shared" si="19"/>
        <v>0.75145499999999998</v>
      </c>
      <c r="M285" s="819">
        <f t="shared" si="19"/>
        <v>0.78434699999999991</v>
      </c>
      <c r="N285" s="819">
        <f t="shared" si="21"/>
        <v>0.89934599999999998</v>
      </c>
      <c r="O285" s="819">
        <f t="shared" si="21"/>
        <v>0.85648799999999992</v>
      </c>
      <c r="P285" s="820">
        <f t="shared" si="21"/>
        <v>0.82879999999999998</v>
      </c>
      <c r="Q285" s="821">
        <f t="shared" si="22"/>
        <v>11.433728</v>
      </c>
      <c r="R285" s="2116"/>
      <c r="S285" s="1790"/>
      <c r="T285" s="1790" t="s">
        <v>408</v>
      </c>
      <c r="U285" s="1790">
        <v>0</v>
      </c>
      <c r="V285" s="1790">
        <v>0</v>
      </c>
      <c r="W285" s="1790">
        <v>0</v>
      </c>
      <c r="X285" s="1790">
        <v>0</v>
      </c>
      <c r="Y285" s="1790">
        <v>0</v>
      </c>
      <c r="Z285" s="1790">
        <v>0</v>
      </c>
      <c r="AA285" s="1790">
        <v>0</v>
      </c>
      <c r="AB285" s="1790">
        <v>0</v>
      </c>
      <c r="AC285" s="1790">
        <v>0</v>
      </c>
      <c r="AD285" s="1790">
        <v>0</v>
      </c>
      <c r="AE285" s="1790">
        <v>0</v>
      </c>
      <c r="AF285" s="1790">
        <v>0</v>
      </c>
      <c r="AG285" s="1790">
        <v>0</v>
      </c>
      <c r="AH285" s="2116"/>
    </row>
    <row r="286" spans="1:34" s="822" customFormat="1" ht="21" customHeight="1" x14ac:dyDescent="0.25">
      <c r="A286" s="816"/>
      <c r="B286" s="1745"/>
      <c r="C286" s="817" t="str">
        <f t="shared" si="20"/>
        <v/>
      </c>
      <c r="D286" s="818" t="str">
        <f t="shared" si="20"/>
        <v>Solar</v>
      </c>
      <c r="E286" s="819" t="str">
        <f t="shared" si="20"/>
        <v/>
      </c>
      <c r="F286" s="819" t="str">
        <f t="shared" si="20"/>
        <v/>
      </c>
      <c r="G286" s="819" t="str">
        <f t="shared" si="20"/>
        <v/>
      </c>
      <c r="H286" s="819" t="str">
        <f t="shared" si="19"/>
        <v/>
      </c>
      <c r="I286" s="819" t="str">
        <f t="shared" si="19"/>
        <v/>
      </c>
      <c r="J286" s="819" t="str">
        <f t="shared" si="19"/>
        <v/>
      </c>
      <c r="K286" s="819" t="str">
        <f t="shared" si="19"/>
        <v/>
      </c>
      <c r="L286" s="819" t="str">
        <f t="shared" si="19"/>
        <v/>
      </c>
      <c r="M286" s="819" t="str">
        <f t="shared" si="19"/>
        <v/>
      </c>
      <c r="N286" s="819" t="str">
        <f t="shared" si="21"/>
        <v/>
      </c>
      <c r="O286" s="819" t="str">
        <f t="shared" si="21"/>
        <v/>
      </c>
      <c r="P286" s="820" t="str">
        <f t="shared" si="21"/>
        <v/>
      </c>
      <c r="Q286" s="821">
        <f t="shared" si="22"/>
        <v>0</v>
      </c>
      <c r="R286" s="2116"/>
      <c r="S286" s="1790"/>
      <c r="T286" s="1790" t="s">
        <v>409</v>
      </c>
      <c r="U286" s="1790"/>
      <c r="V286" s="1790"/>
      <c r="W286" s="1790"/>
      <c r="X286" s="1790"/>
      <c r="Y286" s="1790"/>
      <c r="Z286" s="1790"/>
      <c r="AA286" s="1790"/>
      <c r="AB286" s="1790"/>
      <c r="AC286" s="1790"/>
      <c r="AD286" s="1790"/>
      <c r="AE286" s="1790"/>
      <c r="AF286" s="1790"/>
      <c r="AG286" s="1790"/>
      <c r="AH286" s="2116"/>
    </row>
    <row r="287" spans="1:34" s="822" customFormat="1" ht="21" customHeight="1" x14ac:dyDescent="0.25">
      <c r="A287" s="816"/>
      <c r="B287" s="1757"/>
      <c r="C287" s="823" t="str">
        <f t="shared" si="20"/>
        <v/>
      </c>
      <c r="D287" s="824" t="str">
        <f t="shared" si="20"/>
        <v>Eólico</v>
      </c>
      <c r="E287" s="819" t="str">
        <f t="shared" si="20"/>
        <v/>
      </c>
      <c r="F287" s="819" t="str">
        <f t="shared" si="20"/>
        <v/>
      </c>
      <c r="G287" s="819" t="str">
        <f t="shared" si="20"/>
        <v/>
      </c>
      <c r="H287" s="819" t="str">
        <f t="shared" si="19"/>
        <v/>
      </c>
      <c r="I287" s="819" t="str">
        <f t="shared" si="19"/>
        <v/>
      </c>
      <c r="J287" s="819" t="str">
        <f t="shared" si="19"/>
        <v/>
      </c>
      <c r="K287" s="819" t="str">
        <f t="shared" si="19"/>
        <v/>
      </c>
      <c r="L287" s="819" t="str">
        <f t="shared" si="19"/>
        <v/>
      </c>
      <c r="M287" s="819" t="str">
        <f t="shared" si="19"/>
        <v/>
      </c>
      <c r="N287" s="819" t="str">
        <f t="shared" si="21"/>
        <v/>
      </c>
      <c r="O287" s="819" t="str">
        <f t="shared" si="21"/>
        <v/>
      </c>
      <c r="P287" s="820" t="str">
        <f t="shared" si="21"/>
        <v/>
      </c>
      <c r="Q287" s="821">
        <f t="shared" si="22"/>
        <v>0</v>
      </c>
      <c r="R287" s="2116"/>
      <c r="S287" s="1790"/>
      <c r="T287" s="1790" t="s">
        <v>410</v>
      </c>
      <c r="U287" s="1790"/>
      <c r="V287" s="1790"/>
      <c r="W287" s="1790"/>
      <c r="X287" s="1790"/>
      <c r="Y287" s="1790"/>
      <c r="Z287" s="1790"/>
      <c r="AA287" s="1790"/>
      <c r="AB287" s="1790"/>
      <c r="AC287" s="1790"/>
      <c r="AD287" s="1790"/>
      <c r="AE287" s="1790"/>
      <c r="AF287" s="1790"/>
      <c r="AG287" s="1790"/>
      <c r="AH287" s="2116"/>
    </row>
    <row r="288" spans="1:34" s="822" customFormat="1" ht="21" customHeight="1" x14ac:dyDescent="0.25">
      <c r="A288" s="816"/>
      <c r="B288" s="1756">
        <v>72</v>
      </c>
      <c r="C288" s="828" t="str">
        <f t="shared" si="20"/>
        <v>Pluspetrol Norte S.A.</v>
      </c>
      <c r="D288" s="829" t="str">
        <f t="shared" si="20"/>
        <v>Hidráulico</v>
      </c>
      <c r="E288" s="830" t="str">
        <f t="shared" si="20"/>
        <v/>
      </c>
      <c r="F288" s="830" t="str">
        <f t="shared" si="20"/>
        <v/>
      </c>
      <c r="G288" s="830" t="str">
        <f t="shared" si="20"/>
        <v/>
      </c>
      <c r="H288" s="830" t="str">
        <f t="shared" si="19"/>
        <v/>
      </c>
      <c r="I288" s="830" t="str">
        <f t="shared" si="19"/>
        <v/>
      </c>
      <c r="J288" s="830" t="str">
        <f t="shared" si="19"/>
        <v/>
      </c>
      <c r="K288" s="830" t="str">
        <f t="shared" si="19"/>
        <v/>
      </c>
      <c r="L288" s="830" t="str">
        <f t="shared" si="19"/>
        <v/>
      </c>
      <c r="M288" s="830" t="str">
        <f t="shared" si="19"/>
        <v/>
      </c>
      <c r="N288" s="830" t="str">
        <f t="shared" si="21"/>
        <v/>
      </c>
      <c r="O288" s="830" t="str">
        <f t="shared" si="21"/>
        <v/>
      </c>
      <c r="P288" s="831" t="str">
        <f t="shared" si="21"/>
        <v/>
      </c>
      <c r="Q288" s="832">
        <f t="shared" si="22"/>
        <v>0</v>
      </c>
      <c r="R288" s="2116"/>
      <c r="S288" s="1790" t="s">
        <v>344</v>
      </c>
      <c r="T288" s="1790" t="s">
        <v>407</v>
      </c>
      <c r="U288" s="1790"/>
      <c r="V288" s="1790"/>
      <c r="W288" s="1790"/>
      <c r="X288" s="1790"/>
      <c r="Y288" s="1790"/>
      <c r="Z288" s="1790"/>
      <c r="AA288" s="1790"/>
      <c r="AB288" s="1790"/>
      <c r="AC288" s="1790"/>
      <c r="AD288" s="1790"/>
      <c r="AE288" s="1790"/>
      <c r="AF288" s="1790"/>
      <c r="AG288" s="1790"/>
      <c r="AH288" s="2116"/>
    </row>
    <row r="289" spans="1:34" s="822" customFormat="1" ht="21" customHeight="1" x14ac:dyDescent="0.25">
      <c r="A289" s="816"/>
      <c r="B289" s="1745"/>
      <c r="C289" s="817" t="str">
        <f t="shared" si="20"/>
        <v/>
      </c>
      <c r="D289" s="818" t="str">
        <f t="shared" si="20"/>
        <v>Térmico</v>
      </c>
      <c r="E289" s="819">
        <f t="shared" si="20"/>
        <v>0</v>
      </c>
      <c r="F289" s="819">
        <f t="shared" si="20"/>
        <v>0</v>
      </c>
      <c r="G289" s="819">
        <f t="shared" si="20"/>
        <v>0</v>
      </c>
      <c r="H289" s="819">
        <f t="shared" si="19"/>
        <v>0</v>
      </c>
      <c r="I289" s="819">
        <f t="shared" si="19"/>
        <v>0</v>
      </c>
      <c r="J289" s="819">
        <f t="shared" si="19"/>
        <v>0</v>
      </c>
      <c r="K289" s="819">
        <f t="shared" si="19"/>
        <v>0</v>
      </c>
      <c r="L289" s="819">
        <f t="shared" si="19"/>
        <v>0</v>
      </c>
      <c r="M289" s="819">
        <f t="shared" si="19"/>
        <v>0</v>
      </c>
      <c r="N289" s="819">
        <f t="shared" si="21"/>
        <v>0</v>
      </c>
      <c r="O289" s="819">
        <f t="shared" si="21"/>
        <v>0</v>
      </c>
      <c r="P289" s="820">
        <f t="shared" si="21"/>
        <v>0</v>
      </c>
      <c r="Q289" s="821">
        <f t="shared" si="22"/>
        <v>0</v>
      </c>
      <c r="R289" s="2116"/>
      <c r="S289" s="1790"/>
      <c r="T289" s="1790" t="s">
        <v>408</v>
      </c>
      <c r="U289" s="1790">
        <v>1.2029399999999999</v>
      </c>
      <c r="V289" s="1790">
        <v>1.1498999999999999</v>
      </c>
      <c r="W289" s="1790">
        <v>1.1754099999999998</v>
      </c>
      <c r="X289" s="1790">
        <v>1.1497540000000002</v>
      </c>
      <c r="Y289" s="1790">
        <v>0.85492800000000002</v>
      </c>
      <c r="Z289" s="1790">
        <v>0.88595299999999988</v>
      </c>
      <c r="AA289" s="1790">
        <v>0.89440700000000017</v>
      </c>
      <c r="AB289" s="1790">
        <v>0.75145499999999998</v>
      </c>
      <c r="AC289" s="1790">
        <v>0.78434699999999991</v>
      </c>
      <c r="AD289" s="1790">
        <v>0.89934599999999998</v>
      </c>
      <c r="AE289" s="1790">
        <v>0.85648799999999992</v>
      </c>
      <c r="AF289" s="1790">
        <v>0.82879999999999998</v>
      </c>
      <c r="AG289" s="1790">
        <v>11.433728</v>
      </c>
      <c r="AH289" s="2116"/>
    </row>
    <row r="290" spans="1:34" s="822" customFormat="1" ht="21" customHeight="1" x14ac:dyDescent="0.25">
      <c r="A290" s="816"/>
      <c r="B290" s="1745"/>
      <c r="C290" s="817" t="str">
        <f t="shared" si="20"/>
        <v/>
      </c>
      <c r="D290" s="818" t="str">
        <f t="shared" si="20"/>
        <v>Solar</v>
      </c>
      <c r="E290" s="819" t="str">
        <f t="shared" si="20"/>
        <v/>
      </c>
      <c r="F290" s="819" t="str">
        <f t="shared" si="20"/>
        <v/>
      </c>
      <c r="G290" s="819" t="str">
        <f t="shared" si="20"/>
        <v/>
      </c>
      <c r="H290" s="819" t="str">
        <f t="shared" si="19"/>
        <v/>
      </c>
      <c r="I290" s="819" t="str">
        <f t="shared" si="19"/>
        <v/>
      </c>
      <c r="J290" s="819" t="str">
        <f t="shared" si="19"/>
        <v/>
      </c>
      <c r="K290" s="819" t="str">
        <f t="shared" si="19"/>
        <v/>
      </c>
      <c r="L290" s="819" t="str">
        <f t="shared" si="19"/>
        <v/>
      </c>
      <c r="M290" s="819" t="str">
        <f t="shared" si="19"/>
        <v/>
      </c>
      <c r="N290" s="819" t="str">
        <f t="shared" si="21"/>
        <v/>
      </c>
      <c r="O290" s="819" t="str">
        <f t="shared" si="21"/>
        <v/>
      </c>
      <c r="P290" s="820" t="str">
        <f t="shared" si="21"/>
        <v/>
      </c>
      <c r="Q290" s="821">
        <f t="shared" si="22"/>
        <v>0</v>
      </c>
      <c r="R290" s="2116"/>
      <c r="S290" s="1790"/>
      <c r="T290" s="1790" t="s">
        <v>409</v>
      </c>
      <c r="U290" s="1790"/>
      <c r="V290" s="1790"/>
      <c r="W290" s="1790"/>
      <c r="X290" s="1790"/>
      <c r="Y290" s="1790"/>
      <c r="Z290" s="1790"/>
      <c r="AA290" s="1790"/>
      <c r="AB290" s="1790"/>
      <c r="AC290" s="1790"/>
      <c r="AD290" s="1790"/>
      <c r="AE290" s="1790"/>
      <c r="AF290" s="1790"/>
      <c r="AG290" s="1790"/>
      <c r="AH290" s="2116"/>
    </row>
    <row r="291" spans="1:34" s="822" customFormat="1" ht="21" customHeight="1" x14ac:dyDescent="0.25">
      <c r="A291" s="816"/>
      <c r="B291" s="1757"/>
      <c r="C291" s="823" t="str">
        <f t="shared" si="20"/>
        <v/>
      </c>
      <c r="D291" s="824" t="str">
        <f t="shared" si="20"/>
        <v>Eólico</v>
      </c>
      <c r="E291" s="825" t="str">
        <f t="shared" si="20"/>
        <v/>
      </c>
      <c r="F291" s="825" t="str">
        <f t="shared" si="20"/>
        <v/>
      </c>
      <c r="G291" s="825" t="str">
        <f t="shared" si="20"/>
        <v/>
      </c>
      <c r="H291" s="825" t="str">
        <f t="shared" si="19"/>
        <v/>
      </c>
      <c r="I291" s="825" t="str">
        <f t="shared" si="19"/>
        <v/>
      </c>
      <c r="J291" s="825" t="str">
        <f t="shared" si="19"/>
        <v/>
      </c>
      <c r="K291" s="825" t="str">
        <f t="shared" si="19"/>
        <v/>
      </c>
      <c r="L291" s="825" t="str">
        <f t="shared" si="19"/>
        <v/>
      </c>
      <c r="M291" s="825" t="str">
        <f t="shared" si="19"/>
        <v/>
      </c>
      <c r="N291" s="825" t="str">
        <f t="shared" si="21"/>
        <v/>
      </c>
      <c r="O291" s="825" t="str">
        <f t="shared" si="21"/>
        <v/>
      </c>
      <c r="P291" s="826" t="str">
        <f t="shared" si="21"/>
        <v/>
      </c>
      <c r="Q291" s="827">
        <f t="shared" si="22"/>
        <v>0</v>
      </c>
      <c r="R291" s="2116"/>
      <c r="S291" s="1790"/>
      <c r="T291" s="1790" t="s">
        <v>410</v>
      </c>
      <c r="U291" s="1790"/>
      <c r="V291" s="1790"/>
      <c r="W291" s="1790"/>
      <c r="X291" s="1790"/>
      <c r="Y291" s="1790"/>
      <c r="Z291" s="1790"/>
      <c r="AA291" s="1790"/>
      <c r="AB291" s="1790"/>
      <c r="AC291" s="1790"/>
      <c r="AD291" s="1790"/>
      <c r="AE291" s="1790"/>
      <c r="AF291" s="1790"/>
      <c r="AG291" s="1790"/>
      <c r="AH291" s="2116"/>
    </row>
    <row r="292" spans="1:34" s="822" customFormat="1" ht="21" customHeight="1" x14ac:dyDescent="0.25">
      <c r="A292" s="816"/>
      <c r="B292" s="1756">
        <v>73</v>
      </c>
      <c r="C292" s="828" t="str">
        <f t="shared" si="20"/>
        <v>Pluspetrol Perú Corporation S.A.</v>
      </c>
      <c r="D292" s="829" t="str">
        <f t="shared" si="20"/>
        <v>Hidráulico</v>
      </c>
      <c r="E292" s="830" t="str">
        <f t="shared" si="20"/>
        <v/>
      </c>
      <c r="F292" s="830" t="str">
        <f t="shared" si="20"/>
        <v/>
      </c>
      <c r="G292" s="830" t="str">
        <f t="shared" si="20"/>
        <v/>
      </c>
      <c r="H292" s="830" t="str">
        <f t="shared" si="19"/>
        <v/>
      </c>
      <c r="I292" s="830" t="str">
        <f t="shared" si="19"/>
        <v/>
      </c>
      <c r="J292" s="830" t="str">
        <f t="shared" si="19"/>
        <v/>
      </c>
      <c r="K292" s="830" t="str">
        <f t="shared" ref="K292:P348" si="23">+IF(AA296="","",AA296)</f>
        <v/>
      </c>
      <c r="L292" s="830" t="str">
        <f t="shared" si="23"/>
        <v/>
      </c>
      <c r="M292" s="830" t="str">
        <f t="shared" si="23"/>
        <v/>
      </c>
      <c r="N292" s="830" t="str">
        <f t="shared" si="21"/>
        <v/>
      </c>
      <c r="O292" s="830" t="str">
        <f t="shared" si="21"/>
        <v/>
      </c>
      <c r="P292" s="831" t="str">
        <f t="shared" si="21"/>
        <v/>
      </c>
      <c r="Q292" s="832">
        <f t="shared" si="22"/>
        <v>0</v>
      </c>
      <c r="R292" s="2116"/>
      <c r="S292" s="1790" t="s">
        <v>346</v>
      </c>
      <c r="T292" s="1790" t="s">
        <v>407</v>
      </c>
      <c r="U292" s="1790"/>
      <c r="V292" s="1790"/>
      <c r="W292" s="1790"/>
      <c r="X292" s="1790"/>
      <c r="Y292" s="1790"/>
      <c r="Z292" s="1790"/>
      <c r="AA292" s="1790"/>
      <c r="AB292" s="1790"/>
      <c r="AC292" s="1790"/>
      <c r="AD292" s="1790"/>
      <c r="AE292" s="1790"/>
      <c r="AF292" s="1790"/>
      <c r="AG292" s="1790"/>
      <c r="AH292" s="2116"/>
    </row>
    <row r="293" spans="1:34" s="822" customFormat="1" ht="21" customHeight="1" x14ac:dyDescent="0.25">
      <c r="A293" s="816"/>
      <c r="B293" s="1745"/>
      <c r="C293" s="817" t="str">
        <f t="shared" si="20"/>
        <v/>
      </c>
      <c r="D293" s="818" t="str">
        <f t="shared" si="20"/>
        <v>Térmico</v>
      </c>
      <c r="E293" s="819">
        <f t="shared" si="20"/>
        <v>15.835752000000001</v>
      </c>
      <c r="F293" s="819">
        <f t="shared" si="20"/>
        <v>14.61989</v>
      </c>
      <c r="G293" s="819">
        <f t="shared" si="20"/>
        <v>15.542825000000001</v>
      </c>
      <c r="H293" s="819">
        <f t="shared" ref="H293:P356" si="24">+IF(X297="","",X297)</f>
        <v>14.553597</v>
      </c>
      <c r="I293" s="819">
        <f t="shared" si="24"/>
        <v>15.286548000000002</v>
      </c>
      <c r="J293" s="819">
        <f t="shared" si="24"/>
        <v>14.692956000000001</v>
      </c>
      <c r="K293" s="819">
        <f t="shared" si="23"/>
        <v>14.491305000000001</v>
      </c>
      <c r="L293" s="819">
        <f t="shared" si="23"/>
        <v>14.183653999999999</v>
      </c>
      <c r="M293" s="819">
        <f t="shared" si="23"/>
        <v>13.941009000000001</v>
      </c>
      <c r="N293" s="819">
        <f t="shared" si="21"/>
        <v>14.265829999999999</v>
      </c>
      <c r="O293" s="819">
        <f t="shared" si="21"/>
        <v>13.904729999999999</v>
      </c>
      <c r="P293" s="820">
        <f t="shared" si="21"/>
        <v>15.193267999999998</v>
      </c>
      <c r="Q293" s="821">
        <f t="shared" si="22"/>
        <v>176.51136399999999</v>
      </c>
      <c r="R293" s="2116"/>
      <c r="S293" s="1790"/>
      <c r="T293" s="1790" t="s">
        <v>408</v>
      </c>
      <c r="U293" s="1790">
        <v>0</v>
      </c>
      <c r="V293" s="1790">
        <v>0</v>
      </c>
      <c r="W293" s="1790">
        <v>0</v>
      </c>
      <c r="X293" s="1790">
        <v>0</v>
      </c>
      <c r="Y293" s="1790">
        <v>0</v>
      </c>
      <c r="Z293" s="1790">
        <v>0</v>
      </c>
      <c r="AA293" s="1790">
        <v>0</v>
      </c>
      <c r="AB293" s="1790">
        <v>0</v>
      </c>
      <c r="AC293" s="1790">
        <v>0</v>
      </c>
      <c r="AD293" s="1790">
        <v>0</v>
      </c>
      <c r="AE293" s="1790">
        <v>0</v>
      </c>
      <c r="AF293" s="1790">
        <v>0</v>
      </c>
      <c r="AG293" s="1790">
        <v>0</v>
      </c>
      <c r="AH293" s="2116"/>
    </row>
    <row r="294" spans="1:34" s="822" customFormat="1" ht="21" customHeight="1" x14ac:dyDescent="0.25">
      <c r="A294" s="816"/>
      <c r="B294" s="1745"/>
      <c r="C294" s="817" t="str">
        <f t="shared" ref="C294:G344" si="25">+IF(S298="","",S298)</f>
        <v/>
      </c>
      <c r="D294" s="818" t="str">
        <f t="shared" si="25"/>
        <v>Solar</v>
      </c>
      <c r="E294" s="819" t="str">
        <f t="shared" si="25"/>
        <v/>
      </c>
      <c r="F294" s="819" t="str">
        <f t="shared" si="25"/>
        <v/>
      </c>
      <c r="G294" s="819" t="str">
        <f t="shared" si="25"/>
        <v/>
      </c>
      <c r="H294" s="819" t="str">
        <f t="shared" si="24"/>
        <v/>
      </c>
      <c r="I294" s="819" t="str">
        <f t="shared" si="24"/>
        <v/>
      </c>
      <c r="J294" s="819" t="str">
        <f t="shared" si="24"/>
        <v/>
      </c>
      <c r="K294" s="819" t="str">
        <f t="shared" si="23"/>
        <v/>
      </c>
      <c r="L294" s="819" t="str">
        <f t="shared" si="23"/>
        <v/>
      </c>
      <c r="M294" s="819" t="str">
        <f t="shared" si="23"/>
        <v/>
      </c>
      <c r="N294" s="819" t="str">
        <f t="shared" si="21"/>
        <v/>
      </c>
      <c r="O294" s="819" t="str">
        <f t="shared" si="21"/>
        <v/>
      </c>
      <c r="P294" s="820" t="str">
        <f t="shared" si="21"/>
        <v/>
      </c>
      <c r="Q294" s="821">
        <f t="shared" si="22"/>
        <v>0</v>
      </c>
      <c r="R294" s="2116"/>
      <c r="S294" s="1790"/>
      <c r="T294" s="1790" t="s">
        <v>409</v>
      </c>
      <c r="U294" s="1790"/>
      <c r="V294" s="1790"/>
      <c r="W294" s="1790"/>
      <c r="X294" s="1790"/>
      <c r="Y294" s="1790"/>
      <c r="Z294" s="1790"/>
      <c r="AA294" s="1790"/>
      <c r="AB294" s="1790"/>
      <c r="AC294" s="1790"/>
      <c r="AD294" s="1790"/>
      <c r="AE294" s="1790"/>
      <c r="AF294" s="1790"/>
      <c r="AG294" s="1790"/>
      <c r="AH294" s="2116"/>
    </row>
    <row r="295" spans="1:34" s="822" customFormat="1" ht="21" customHeight="1" x14ac:dyDescent="0.25">
      <c r="A295" s="816"/>
      <c r="B295" s="1757"/>
      <c r="C295" s="823" t="str">
        <f t="shared" si="25"/>
        <v/>
      </c>
      <c r="D295" s="824" t="str">
        <f t="shared" si="25"/>
        <v>Eólico</v>
      </c>
      <c r="E295" s="825" t="str">
        <f t="shared" si="25"/>
        <v/>
      </c>
      <c r="F295" s="825" t="str">
        <f t="shared" si="25"/>
        <v/>
      </c>
      <c r="G295" s="825" t="str">
        <f t="shared" si="25"/>
        <v/>
      </c>
      <c r="H295" s="825" t="str">
        <f t="shared" si="24"/>
        <v/>
      </c>
      <c r="I295" s="825" t="str">
        <f t="shared" si="24"/>
        <v/>
      </c>
      <c r="J295" s="825" t="str">
        <f t="shared" si="24"/>
        <v/>
      </c>
      <c r="K295" s="825" t="str">
        <f t="shared" si="23"/>
        <v/>
      </c>
      <c r="L295" s="825" t="str">
        <f t="shared" si="23"/>
        <v/>
      </c>
      <c r="M295" s="825" t="str">
        <f t="shared" si="23"/>
        <v/>
      </c>
      <c r="N295" s="825" t="str">
        <f t="shared" si="21"/>
        <v/>
      </c>
      <c r="O295" s="825" t="str">
        <f t="shared" si="21"/>
        <v/>
      </c>
      <c r="P295" s="826" t="str">
        <f t="shared" si="21"/>
        <v/>
      </c>
      <c r="Q295" s="827">
        <f t="shared" si="22"/>
        <v>0</v>
      </c>
      <c r="R295" s="2116"/>
      <c r="S295" s="1790"/>
      <c r="T295" s="1790" t="s">
        <v>410</v>
      </c>
      <c r="U295" s="1790"/>
      <c r="V295" s="1790"/>
      <c r="W295" s="1790"/>
      <c r="X295" s="1790"/>
      <c r="Y295" s="1790"/>
      <c r="Z295" s="1790"/>
      <c r="AA295" s="1790"/>
      <c r="AB295" s="1790"/>
      <c r="AC295" s="1790"/>
      <c r="AD295" s="1790"/>
      <c r="AE295" s="1790"/>
      <c r="AF295" s="1790"/>
      <c r="AG295" s="1790"/>
      <c r="AH295" s="2116"/>
    </row>
    <row r="296" spans="1:34" s="822" customFormat="1" ht="21" customHeight="1" x14ac:dyDescent="0.25">
      <c r="A296" s="816"/>
      <c r="B296" s="1756">
        <v>74</v>
      </c>
      <c r="C296" s="828" t="str">
        <f t="shared" si="25"/>
        <v>Precotex S.A.</v>
      </c>
      <c r="D296" s="829" t="str">
        <f t="shared" si="25"/>
        <v>Hidráulico</v>
      </c>
      <c r="E296" s="830" t="str">
        <f t="shared" si="25"/>
        <v/>
      </c>
      <c r="F296" s="830" t="str">
        <f t="shared" si="25"/>
        <v/>
      </c>
      <c r="G296" s="830" t="str">
        <f t="shared" si="25"/>
        <v/>
      </c>
      <c r="H296" s="830" t="str">
        <f t="shared" si="24"/>
        <v/>
      </c>
      <c r="I296" s="830" t="str">
        <f t="shared" si="24"/>
        <v/>
      </c>
      <c r="J296" s="830" t="str">
        <f t="shared" si="24"/>
        <v/>
      </c>
      <c r="K296" s="830" t="str">
        <f t="shared" si="23"/>
        <v/>
      </c>
      <c r="L296" s="830" t="str">
        <f t="shared" si="23"/>
        <v/>
      </c>
      <c r="M296" s="830" t="str">
        <f t="shared" si="23"/>
        <v/>
      </c>
      <c r="N296" s="830" t="str">
        <f t="shared" si="21"/>
        <v/>
      </c>
      <c r="O296" s="830" t="str">
        <f t="shared" si="21"/>
        <v/>
      </c>
      <c r="P296" s="831" t="str">
        <f t="shared" si="21"/>
        <v/>
      </c>
      <c r="Q296" s="832">
        <f t="shared" si="22"/>
        <v>0</v>
      </c>
      <c r="R296" s="2116"/>
      <c r="S296" s="1790" t="s">
        <v>348</v>
      </c>
      <c r="T296" s="1790" t="s">
        <v>407</v>
      </c>
      <c r="U296" s="1790"/>
      <c r="V296" s="1790"/>
      <c r="W296" s="1790"/>
      <c r="X296" s="1790"/>
      <c r="Y296" s="1790"/>
      <c r="Z296" s="1790"/>
      <c r="AA296" s="1790"/>
      <c r="AB296" s="1790"/>
      <c r="AC296" s="1790"/>
      <c r="AD296" s="1790"/>
      <c r="AE296" s="1790"/>
      <c r="AF296" s="1790"/>
      <c r="AG296" s="1790"/>
      <c r="AH296" s="2116"/>
    </row>
    <row r="297" spans="1:34" s="822" customFormat="1" ht="21" customHeight="1" x14ac:dyDescent="0.25">
      <c r="A297" s="816"/>
      <c r="B297" s="1745"/>
      <c r="C297" s="817" t="str">
        <f t="shared" si="25"/>
        <v/>
      </c>
      <c r="D297" s="818" t="str">
        <f t="shared" si="25"/>
        <v>Térmico</v>
      </c>
      <c r="E297" s="819">
        <f t="shared" si="25"/>
        <v>0.1095</v>
      </c>
      <c r="F297" s="819">
        <f t="shared" si="25"/>
        <v>0.11849999999999999</v>
      </c>
      <c r="G297" s="819">
        <f t="shared" si="25"/>
        <v>9.8699999999999996E-2</v>
      </c>
      <c r="H297" s="819">
        <f t="shared" si="24"/>
        <v>0.1052</v>
      </c>
      <c r="I297" s="819">
        <f t="shared" si="24"/>
        <v>0.10790000000000001</v>
      </c>
      <c r="J297" s="819">
        <f t="shared" si="24"/>
        <v>0.10979999999999999</v>
      </c>
      <c r="K297" s="819">
        <f t="shared" si="23"/>
        <v>0.10390000000000001</v>
      </c>
      <c r="L297" s="819">
        <f t="shared" si="23"/>
        <v>0.14630000000000001</v>
      </c>
      <c r="M297" s="819">
        <f t="shared" si="23"/>
        <v>0.10390000000000001</v>
      </c>
      <c r="N297" s="819">
        <f t="shared" si="21"/>
        <v>0.10879999999999999</v>
      </c>
      <c r="O297" s="819">
        <f t="shared" si="21"/>
        <v>9.8500000000000004E-2</v>
      </c>
      <c r="P297" s="820">
        <f t="shared" si="21"/>
        <v>7.0800000000000002E-2</v>
      </c>
      <c r="Q297" s="821">
        <f t="shared" si="22"/>
        <v>1.2818000000000001</v>
      </c>
      <c r="R297" s="2116"/>
      <c r="S297" s="1790"/>
      <c r="T297" s="1790" t="s">
        <v>408</v>
      </c>
      <c r="U297" s="1790">
        <v>15.835752000000001</v>
      </c>
      <c r="V297" s="1790">
        <v>14.61989</v>
      </c>
      <c r="W297" s="1790">
        <v>15.542825000000001</v>
      </c>
      <c r="X297" s="1790">
        <v>14.553597</v>
      </c>
      <c r="Y297" s="1790">
        <v>15.286548000000002</v>
      </c>
      <c r="Z297" s="1790">
        <v>14.692956000000001</v>
      </c>
      <c r="AA297" s="1790">
        <v>14.491305000000001</v>
      </c>
      <c r="AB297" s="1790">
        <v>14.183653999999999</v>
      </c>
      <c r="AC297" s="1790">
        <v>13.941009000000001</v>
      </c>
      <c r="AD297" s="1790">
        <v>14.265829999999999</v>
      </c>
      <c r="AE297" s="1790">
        <v>13.904729999999999</v>
      </c>
      <c r="AF297" s="1790">
        <v>15.193267999999998</v>
      </c>
      <c r="AG297" s="1790">
        <v>176.51136399999999</v>
      </c>
      <c r="AH297" s="2116"/>
    </row>
    <row r="298" spans="1:34" s="822" customFormat="1" ht="21" customHeight="1" x14ac:dyDescent="0.25">
      <c r="A298" s="816"/>
      <c r="B298" s="1745"/>
      <c r="C298" s="817" t="str">
        <f t="shared" si="25"/>
        <v/>
      </c>
      <c r="D298" s="818" t="str">
        <f t="shared" si="25"/>
        <v>Solar</v>
      </c>
      <c r="E298" s="819" t="str">
        <f t="shared" si="25"/>
        <v/>
      </c>
      <c r="F298" s="819" t="str">
        <f t="shared" si="25"/>
        <v/>
      </c>
      <c r="G298" s="819" t="str">
        <f t="shared" si="25"/>
        <v/>
      </c>
      <c r="H298" s="819" t="str">
        <f t="shared" si="24"/>
        <v/>
      </c>
      <c r="I298" s="819" t="str">
        <f t="shared" si="24"/>
        <v/>
      </c>
      <c r="J298" s="819" t="str">
        <f t="shared" si="24"/>
        <v/>
      </c>
      <c r="K298" s="819" t="str">
        <f t="shared" si="23"/>
        <v/>
      </c>
      <c r="L298" s="819" t="str">
        <f t="shared" si="23"/>
        <v/>
      </c>
      <c r="M298" s="819" t="str">
        <f t="shared" si="23"/>
        <v/>
      </c>
      <c r="N298" s="819" t="str">
        <f t="shared" si="21"/>
        <v/>
      </c>
      <c r="O298" s="819" t="str">
        <f t="shared" si="21"/>
        <v/>
      </c>
      <c r="P298" s="820" t="str">
        <f t="shared" si="21"/>
        <v/>
      </c>
      <c r="Q298" s="821">
        <f t="shared" si="22"/>
        <v>0</v>
      </c>
      <c r="R298" s="2116"/>
      <c r="S298" s="1790"/>
      <c r="T298" s="1790" t="s">
        <v>409</v>
      </c>
      <c r="U298" s="1790"/>
      <c r="V298" s="1790"/>
      <c r="W298" s="1790"/>
      <c r="X298" s="1790"/>
      <c r="Y298" s="1790"/>
      <c r="Z298" s="1790"/>
      <c r="AA298" s="1790"/>
      <c r="AB298" s="1790"/>
      <c r="AC298" s="1790"/>
      <c r="AD298" s="1790"/>
      <c r="AE298" s="1790"/>
      <c r="AF298" s="1790"/>
      <c r="AG298" s="1790"/>
      <c r="AH298" s="2116"/>
    </row>
    <row r="299" spans="1:34" s="822" customFormat="1" ht="21" customHeight="1" x14ac:dyDescent="0.25">
      <c r="A299" s="816"/>
      <c r="B299" s="1757"/>
      <c r="C299" s="823" t="str">
        <f t="shared" si="25"/>
        <v/>
      </c>
      <c r="D299" s="824" t="str">
        <f t="shared" si="25"/>
        <v>Eólico</v>
      </c>
      <c r="E299" s="825" t="str">
        <f t="shared" si="25"/>
        <v/>
      </c>
      <c r="F299" s="825" t="str">
        <f t="shared" si="25"/>
        <v/>
      </c>
      <c r="G299" s="825" t="str">
        <f t="shared" si="25"/>
        <v/>
      </c>
      <c r="H299" s="825" t="str">
        <f t="shared" si="24"/>
        <v/>
      </c>
      <c r="I299" s="825" t="str">
        <f t="shared" si="24"/>
        <v/>
      </c>
      <c r="J299" s="825" t="str">
        <f t="shared" si="24"/>
        <v/>
      </c>
      <c r="K299" s="825" t="str">
        <f t="shared" si="23"/>
        <v/>
      </c>
      <c r="L299" s="825" t="str">
        <f t="shared" si="23"/>
        <v/>
      </c>
      <c r="M299" s="825" t="str">
        <f t="shared" si="23"/>
        <v/>
      </c>
      <c r="N299" s="825" t="str">
        <f t="shared" si="21"/>
        <v/>
      </c>
      <c r="O299" s="825" t="str">
        <f t="shared" si="21"/>
        <v/>
      </c>
      <c r="P299" s="826" t="str">
        <f t="shared" si="21"/>
        <v/>
      </c>
      <c r="Q299" s="827">
        <f t="shared" si="22"/>
        <v>0</v>
      </c>
      <c r="R299" s="2116"/>
      <c r="S299" s="1790"/>
      <c r="T299" s="1790" t="s">
        <v>410</v>
      </c>
      <c r="U299" s="1790"/>
      <c r="V299" s="1790"/>
      <c r="W299" s="1790"/>
      <c r="X299" s="1790"/>
      <c r="Y299" s="1790"/>
      <c r="Z299" s="1790"/>
      <c r="AA299" s="1790"/>
      <c r="AB299" s="1790"/>
      <c r="AC299" s="1790"/>
      <c r="AD299" s="1790"/>
      <c r="AE299" s="1790"/>
      <c r="AF299" s="1790"/>
      <c r="AG299" s="1790"/>
      <c r="AH299" s="2116"/>
    </row>
    <row r="300" spans="1:34" s="822" customFormat="1" ht="21" customHeight="1" x14ac:dyDescent="0.25">
      <c r="A300" s="816"/>
      <c r="B300" s="1756">
        <v>75</v>
      </c>
      <c r="C300" s="828" t="str">
        <f t="shared" si="25"/>
        <v>Procesadora Industrial Rio Seco S.A.</v>
      </c>
      <c r="D300" s="829" t="str">
        <f t="shared" si="25"/>
        <v>Hidráulico</v>
      </c>
      <c r="E300" s="830" t="str">
        <f t="shared" si="25"/>
        <v/>
      </c>
      <c r="F300" s="830" t="str">
        <f t="shared" si="25"/>
        <v/>
      </c>
      <c r="G300" s="830" t="str">
        <f t="shared" si="25"/>
        <v/>
      </c>
      <c r="H300" s="830" t="str">
        <f t="shared" si="24"/>
        <v/>
      </c>
      <c r="I300" s="830" t="str">
        <f t="shared" si="24"/>
        <v/>
      </c>
      <c r="J300" s="830" t="str">
        <f t="shared" si="24"/>
        <v/>
      </c>
      <c r="K300" s="830" t="str">
        <f t="shared" si="23"/>
        <v/>
      </c>
      <c r="L300" s="830" t="str">
        <f t="shared" si="23"/>
        <v/>
      </c>
      <c r="M300" s="830" t="str">
        <f t="shared" si="23"/>
        <v/>
      </c>
      <c r="N300" s="830" t="str">
        <f t="shared" si="21"/>
        <v/>
      </c>
      <c r="O300" s="830" t="str">
        <f t="shared" si="21"/>
        <v/>
      </c>
      <c r="P300" s="831" t="str">
        <f t="shared" si="21"/>
        <v/>
      </c>
      <c r="Q300" s="832">
        <f t="shared" si="22"/>
        <v>0</v>
      </c>
      <c r="R300" s="2116"/>
      <c r="S300" s="1790" t="s">
        <v>350</v>
      </c>
      <c r="T300" s="1790" t="s">
        <v>407</v>
      </c>
      <c r="U300" s="1790"/>
      <c r="V300" s="1790"/>
      <c r="W300" s="1790"/>
      <c r="X300" s="1790"/>
      <c r="Y300" s="1790"/>
      <c r="Z300" s="1790"/>
      <c r="AA300" s="1790"/>
      <c r="AB300" s="1790"/>
      <c r="AC300" s="1790"/>
      <c r="AD300" s="1790"/>
      <c r="AE300" s="1790"/>
      <c r="AF300" s="1790"/>
      <c r="AG300" s="1790"/>
      <c r="AH300" s="2116"/>
    </row>
    <row r="301" spans="1:34" s="822" customFormat="1" ht="21" customHeight="1" x14ac:dyDescent="0.25">
      <c r="A301" s="816"/>
      <c r="B301" s="1745"/>
      <c r="C301" s="817" t="str">
        <f t="shared" si="25"/>
        <v/>
      </c>
      <c r="D301" s="818" t="str">
        <f t="shared" si="25"/>
        <v>Térmico</v>
      </c>
      <c r="E301" s="819">
        <f t="shared" si="25"/>
        <v>2.6800000000000001E-4</v>
      </c>
      <c r="F301" s="819">
        <f t="shared" si="25"/>
        <v>2.9759000000000001E-2</v>
      </c>
      <c r="G301" s="819">
        <f t="shared" si="25"/>
        <v>1.7308E-2</v>
      </c>
      <c r="H301" s="819">
        <f t="shared" si="24"/>
        <v>6.2399999999999999E-4</v>
      </c>
      <c r="I301" s="819">
        <f t="shared" si="24"/>
        <v>3.64E-3</v>
      </c>
      <c r="J301" s="819">
        <f t="shared" si="24"/>
        <v>0</v>
      </c>
      <c r="K301" s="819">
        <f t="shared" si="23"/>
        <v>0</v>
      </c>
      <c r="L301" s="819">
        <f t="shared" si="23"/>
        <v>0</v>
      </c>
      <c r="M301" s="819">
        <f t="shared" si="23"/>
        <v>0</v>
      </c>
      <c r="N301" s="819">
        <f t="shared" si="21"/>
        <v>1.8461999999999999E-2</v>
      </c>
      <c r="O301" s="819">
        <f t="shared" si="21"/>
        <v>0</v>
      </c>
      <c r="P301" s="820">
        <f t="shared" si="21"/>
        <v>0</v>
      </c>
      <c r="Q301" s="821">
        <f t="shared" si="22"/>
        <v>7.0060999999999998E-2</v>
      </c>
      <c r="R301" s="2116"/>
      <c r="S301" s="1790"/>
      <c r="T301" s="1790" t="s">
        <v>408</v>
      </c>
      <c r="U301" s="1790">
        <v>0.1095</v>
      </c>
      <c r="V301" s="1790">
        <v>0.11849999999999999</v>
      </c>
      <c r="W301" s="1790">
        <v>9.8699999999999996E-2</v>
      </c>
      <c r="X301" s="1790">
        <v>0.1052</v>
      </c>
      <c r="Y301" s="1790">
        <v>0.10790000000000001</v>
      </c>
      <c r="Z301" s="1790">
        <v>0.10979999999999999</v>
      </c>
      <c r="AA301" s="1790">
        <v>0.10390000000000001</v>
      </c>
      <c r="AB301" s="1790">
        <v>0.14630000000000001</v>
      </c>
      <c r="AC301" s="1790">
        <v>0.10390000000000001</v>
      </c>
      <c r="AD301" s="1790">
        <v>0.10879999999999999</v>
      </c>
      <c r="AE301" s="1790">
        <v>9.8500000000000004E-2</v>
      </c>
      <c r="AF301" s="1790">
        <v>7.0800000000000002E-2</v>
      </c>
      <c r="AG301" s="1790">
        <v>1.2818000000000001</v>
      </c>
      <c r="AH301" s="2116"/>
    </row>
    <row r="302" spans="1:34" s="822" customFormat="1" ht="21" customHeight="1" x14ac:dyDescent="0.25">
      <c r="A302" s="816"/>
      <c r="B302" s="1745"/>
      <c r="C302" s="817" t="str">
        <f t="shared" si="25"/>
        <v/>
      </c>
      <c r="D302" s="818" t="str">
        <f t="shared" si="25"/>
        <v>Solar</v>
      </c>
      <c r="E302" s="819" t="str">
        <f t="shared" si="25"/>
        <v/>
      </c>
      <c r="F302" s="819" t="str">
        <f t="shared" si="25"/>
        <v/>
      </c>
      <c r="G302" s="819" t="str">
        <f t="shared" si="25"/>
        <v/>
      </c>
      <c r="H302" s="819" t="str">
        <f t="shared" si="24"/>
        <v/>
      </c>
      <c r="I302" s="819" t="str">
        <f t="shared" si="24"/>
        <v/>
      </c>
      <c r="J302" s="819" t="str">
        <f t="shared" si="24"/>
        <v/>
      </c>
      <c r="K302" s="819" t="str">
        <f t="shared" si="23"/>
        <v/>
      </c>
      <c r="L302" s="819" t="str">
        <f t="shared" si="23"/>
        <v/>
      </c>
      <c r="M302" s="819" t="str">
        <f t="shared" si="23"/>
        <v/>
      </c>
      <c r="N302" s="819" t="str">
        <f t="shared" si="21"/>
        <v/>
      </c>
      <c r="O302" s="819" t="str">
        <f t="shared" si="21"/>
        <v/>
      </c>
      <c r="P302" s="820" t="str">
        <f t="shared" si="21"/>
        <v/>
      </c>
      <c r="Q302" s="821">
        <f t="shared" si="22"/>
        <v>0</v>
      </c>
      <c r="R302" s="2116"/>
      <c r="S302" s="1790"/>
      <c r="T302" s="1790" t="s">
        <v>409</v>
      </c>
      <c r="U302" s="1790"/>
      <c r="V302" s="1790"/>
      <c r="W302" s="1790"/>
      <c r="X302" s="1790"/>
      <c r="Y302" s="1790"/>
      <c r="Z302" s="1790"/>
      <c r="AA302" s="1790"/>
      <c r="AB302" s="1790"/>
      <c r="AC302" s="1790"/>
      <c r="AD302" s="1790"/>
      <c r="AE302" s="1790"/>
      <c r="AF302" s="1790"/>
      <c r="AG302" s="1790"/>
      <c r="AH302" s="2116"/>
    </row>
    <row r="303" spans="1:34" s="822" customFormat="1" ht="21" customHeight="1" x14ac:dyDescent="0.25">
      <c r="A303" s="816"/>
      <c r="B303" s="1757"/>
      <c r="C303" s="823" t="str">
        <f t="shared" si="25"/>
        <v/>
      </c>
      <c r="D303" s="824" t="str">
        <f t="shared" si="25"/>
        <v>Eólico</v>
      </c>
      <c r="E303" s="825" t="str">
        <f t="shared" si="25"/>
        <v/>
      </c>
      <c r="F303" s="825" t="str">
        <f t="shared" si="25"/>
        <v/>
      </c>
      <c r="G303" s="825" t="str">
        <f t="shared" si="25"/>
        <v/>
      </c>
      <c r="H303" s="825" t="str">
        <f t="shared" si="24"/>
        <v/>
      </c>
      <c r="I303" s="825" t="str">
        <f t="shared" si="24"/>
        <v/>
      </c>
      <c r="J303" s="825" t="str">
        <f t="shared" si="24"/>
        <v/>
      </c>
      <c r="K303" s="825" t="str">
        <f t="shared" si="23"/>
        <v/>
      </c>
      <c r="L303" s="825" t="str">
        <f t="shared" si="23"/>
        <v/>
      </c>
      <c r="M303" s="825" t="str">
        <f t="shared" si="23"/>
        <v/>
      </c>
      <c r="N303" s="825" t="str">
        <f t="shared" si="21"/>
        <v/>
      </c>
      <c r="O303" s="825" t="str">
        <f t="shared" si="21"/>
        <v/>
      </c>
      <c r="P303" s="826" t="str">
        <f t="shared" si="21"/>
        <v/>
      </c>
      <c r="Q303" s="827">
        <f t="shared" si="22"/>
        <v>0</v>
      </c>
      <c r="R303" s="2116"/>
      <c r="S303" s="1790"/>
      <c r="T303" s="1790" t="s">
        <v>410</v>
      </c>
      <c r="U303" s="1790"/>
      <c r="V303" s="1790"/>
      <c r="W303" s="1790"/>
      <c r="X303" s="1790"/>
      <c r="Y303" s="1790"/>
      <c r="Z303" s="1790"/>
      <c r="AA303" s="1790"/>
      <c r="AB303" s="1790"/>
      <c r="AC303" s="1790"/>
      <c r="AD303" s="1790"/>
      <c r="AE303" s="1790"/>
      <c r="AF303" s="1790"/>
      <c r="AG303" s="1790"/>
      <c r="AH303" s="2116"/>
    </row>
    <row r="304" spans="1:34" s="822" customFormat="1" ht="21" customHeight="1" x14ac:dyDescent="0.25">
      <c r="A304" s="816"/>
      <c r="B304" s="1756">
        <v>76</v>
      </c>
      <c r="C304" s="828" t="str">
        <f t="shared" si="25"/>
        <v>Progenere S.A.C.</v>
      </c>
      <c r="D304" s="829" t="str">
        <f t="shared" si="25"/>
        <v>Hidráulico</v>
      </c>
      <c r="E304" s="830" t="str">
        <f t="shared" si="25"/>
        <v/>
      </c>
      <c r="F304" s="830" t="str">
        <f t="shared" si="25"/>
        <v/>
      </c>
      <c r="G304" s="830" t="str">
        <f t="shared" si="25"/>
        <v/>
      </c>
      <c r="H304" s="830" t="str">
        <f t="shared" si="24"/>
        <v/>
      </c>
      <c r="I304" s="830" t="str">
        <f t="shared" si="24"/>
        <v/>
      </c>
      <c r="J304" s="830" t="str">
        <f t="shared" si="24"/>
        <v/>
      </c>
      <c r="K304" s="830" t="str">
        <f t="shared" si="23"/>
        <v/>
      </c>
      <c r="L304" s="830" t="str">
        <f t="shared" si="23"/>
        <v/>
      </c>
      <c r="M304" s="830" t="str">
        <f t="shared" si="23"/>
        <v/>
      </c>
      <c r="N304" s="830" t="str">
        <f t="shared" si="21"/>
        <v/>
      </c>
      <c r="O304" s="830" t="str">
        <f t="shared" si="21"/>
        <v/>
      </c>
      <c r="P304" s="831" t="str">
        <f t="shared" si="21"/>
        <v/>
      </c>
      <c r="Q304" s="832">
        <f t="shared" si="22"/>
        <v>0</v>
      </c>
      <c r="R304" s="2116"/>
      <c r="S304" s="1790" t="s">
        <v>352</v>
      </c>
      <c r="T304" s="1790" t="s">
        <v>407</v>
      </c>
      <c r="U304" s="1790"/>
      <c r="V304" s="1790"/>
      <c r="W304" s="1790"/>
      <c r="X304" s="1790"/>
      <c r="Y304" s="1790"/>
      <c r="Z304" s="1790"/>
      <c r="AA304" s="1790"/>
      <c r="AB304" s="1790"/>
      <c r="AC304" s="1790"/>
      <c r="AD304" s="1790"/>
      <c r="AE304" s="1790"/>
      <c r="AF304" s="1790"/>
      <c r="AG304" s="1790"/>
      <c r="AH304" s="2116"/>
    </row>
    <row r="305" spans="1:34" s="822" customFormat="1" ht="21" customHeight="1" x14ac:dyDescent="0.25">
      <c r="A305" s="816"/>
      <c r="B305" s="1745"/>
      <c r="C305" s="817" t="str">
        <f t="shared" si="25"/>
        <v/>
      </c>
      <c r="D305" s="818" t="str">
        <f t="shared" si="25"/>
        <v>Térmico</v>
      </c>
      <c r="E305" s="819">
        <f t="shared" si="25"/>
        <v>0.35263</v>
      </c>
      <c r="F305" s="819">
        <f t="shared" si="25"/>
        <v>0</v>
      </c>
      <c r="G305" s="819">
        <f t="shared" si="25"/>
        <v>0.42218</v>
      </c>
      <c r="H305" s="819">
        <f t="shared" si="24"/>
        <v>0.31620999999999999</v>
      </c>
      <c r="I305" s="819">
        <f t="shared" si="24"/>
        <v>0.31620999999999999</v>
      </c>
      <c r="J305" s="819">
        <f t="shared" si="24"/>
        <v>0.31601999999999997</v>
      </c>
      <c r="K305" s="819">
        <f t="shared" si="23"/>
        <v>0.44029000000000001</v>
      </c>
      <c r="L305" s="819">
        <f t="shared" si="23"/>
        <v>0.46631</v>
      </c>
      <c r="M305" s="819">
        <f t="shared" si="23"/>
        <v>0.39383999999999997</v>
      </c>
      <c r="N305" s="819">
        <f t="shared" si="21"/>
        <v>0.42776999999999998</v>
      </c>
      <c r="O305" s="819">
        <f t="shared" si="21"/>
        <v>0.37375000000000003</v>
      </c>
      <c r="P305" s="820">
        <f t="shared" si="21"/>
        <v>0.32192999999999999</v>
      </c>
      <c r="Q305" s="821">
        <f t="shared" si="22"/>
        <v>4.1471400000000003</v>
      </c>
      <c r="R305" s="2116"/>
      <c r="S305" s="1790"/>
      <c r="T305" s="1790" t="s">
        <v>408</v>
      </c>
      <c r="U305" s="1790">
        <v>2.6800000000000001E-4</v>
      </c>
      <c r="V305" s="1790">
        <v>2.9759000000000001E-2</v>
      </c>
      <c r="W305" s="1790">
        <v>1.7308E-2</v>
      </c>
      <c r="X305" s="1790">
        <v>6.2399999999999999E-4</v>
      </c>
      <c r="Y305" s="1790">
        <v>3.64E-3</v>
      </c>
      <c r="Z305" s="1790">
        <v>0</v>
      </c>
      <c r="AA305" s="1790">
        <v>0</v>
      </c>
      <c r="AB305" s="1790">
        <v>0</v>
      </c>
      <c r="AC305" s="1790">
        <v>0</v>
      </c>
      <c r="AD305" s="1790">
        <v>1.8461999999999999E-2</v>
      </c>
      <c r="AE305" s="1790">
        <v>0</v>
      </c>
      <c r="AF305" s="1790">
        <v>0</v>
      </c>
      <c r="AG305" s="1790">
        <v>7.0060999999999998E-2</v>
      </c>
      <c r="AH305" s="2116"/>
    </row>
    <row r="306" spans="1:34" s="822" customFormat="1" ht="21" customHeight="1" x14ac:dyDescent="0.25">
      <c r="A306" s="816"/>
      <c r="B306" s="1745"/>
      <c r="C306" s="817" t="str">
        <f t="shared" si="25"/>
        <v/>
      </c>
      <c r="D306" s="818" t="str">
        <f t="shared" si="25"/>
        <v>Solar</v>
      </c>
      <c r="E306" s="819" t="str">
        <f t="shared" si="25"/>
        <v/>
      </c>
      <c r="F306" s="819" t="str">
        <f t="shared" si="25"/>
        <v/>
      </c>
      <c r="G306" s="819" t="str">
        <f t="shared" si="25"/>
        <v/>
      </c>
      <c r="H306" s="819" t="str">
        <f t="shared" si="24"/>
        <v/>
      </c>
      <c r="I306" s="819" t="str">
        <f t="shared" si="24"/>
        <v/>
      </c>
      <c r="J306" s="819" t="str">
        <f t="shared" si="24"/>
        <v/>
      </c>
      <c r="K306" s="819" t="str">
        <f t="shared" si="23"/>
        <v/>
      </c>
      <c r="L306" s="819" t="str">
        <f t="shared" si="23"/>
        <v/>
      </c>
      <c r="M306" s="819" t="str">
        <f t="shared" si="23"/>
        <v/>
      </c>
      <c r="N306" s="819" t="str">
        <f t="shared" si="21"/>
        <v/>
      </c>
      <c r="O306" s="819" t="str">
        <f t="shared" si="21"/>
        <v/>
      </c>
      <c r="P306" s="820" t="str">
        <f t="shared" si="21"/>
        <v/>
      </c>
      <c r="Q306" s="821">
        <f t="shared" si="22"/>
        <v>0</v>
      </c>
      <c r="R306" s="2116"/>
      <c r="S306" s="1790"/>
      <c r="T306" s="1790" t="s">
        <v>409</v>
      </c>
      <c r="U306" s="1790"/>
      <c r="V306" s="1790"/>
      <c r="W306" s="1790"/>
      <c r="X306" s="1790"/>
      <c r="Y306" s="1790"/>
      <c r="Z306" s="1790"/>
      <c r="AA306" s="1790"/>
      <c r="AB306" s="1790"/>
      <c r="AC306" s="1790"/>
      <c r="AD306" s="1790"/>
      <c r="AE306" s="1790"/>
      <c r="AF306" s="1790"/>
      <c r="AG306" s="1790"/>
      <c r="AH306" s="2116"/>
    </row>
    <row r="307" spans="1:34" s="822" customFormat="1" ht="21" customHeight="1" x14ac:dyDescent="0.25">
      <c r="A307" s="816"/>
      <c r="B307" s="1757"/>
      <c r="C307" s="823" t="str">
        <f t="shared" si="25"/>
        <v/>
      </c>
      <c r="D307" s="824" t="str">
        <f t="shared" si="25"/>
        <v>Eólico</v>
      </c>
      <c r="E307" s="825" t="str">
        <f t="shared" si="25"/>
        <v/>
      </c>
      <c r="F307" s="825" t="str">
        <f t="shared" si="25"/>
        <v/>
      </c>
      <c r="G307" s="825" t="str">
        <f t="shared" si="25"/>
        <v/>
      </c>
      <c r="H307" s="825" t="str">
        <f t="shared" si="24"/>
        <v/>
      </c>
      <c r="I307" s="825" t="str">
        <f t="shared" si="24"/>
        <v/>
      </c>
      <c r="J307" s="825" t="str">
        <f t="shared" si="24"/>
        <v/>
      </c>
      <c r="K307" s="825" t="str">
        <f t="shared" si="23"/>
        <v/>
      </c>
      <c r="L307" s="825" t="str">
        <f t="shared" si="23"/>
        <v/>
      </c>
      <c r="M307" s="825" t="str">
        <f t="shared" si="23"/>
        <v/>
      </c>
      <c r="N307" s="825" t="str">
        <f t="shared" si="21"/>
        <v/>
      </c>
      <c r="O307" s="825" t="str">
        <f t="shared" si="21"/>
        <v/>
      </c>
      <c r="P307" s="826" t="str">
        <f t="shared" si="21"/>
        <v/>
      </c>
      <c r="Q307" s="827">
        <f t="shared" si="22"/>
        <v>0</v>
      </c>
      <c r="R307" s="2116"/>
      <c r="S307" s="1790"/>
      <c r="T307" s="1790" t="s">
        <v>410</v>
      </c>
      <c r="U307" s="1790"/>
      <c r="V307" s="1790"/>
      <c r="W307" s="1790"/>
      <c r="X307" s="1790"/>
      <c r="Y307" s="1790"/>
      <c r="Z307" s="1790"/>
      <c r="AA307" s="1790"/>
      <c r="AB307" s="1790"/>
      <c r="AC307" s="1790"/>
      <c r="AD307" s="1790"/>
      <c r="AE307" s="1790"/>
      <c r="AF307" s="1790"/>
      <c r="AG307" s="1790"/>
      <c r="AH307" s="2116"/>
    </row>
    <row r="308" spans="1:34" s="822" customFormat="1" ht="21" customHeight="1" x14ac:dyDescent="0.25">
      <c r="A308" s="816"/>
      <c r="B308" s="1756">
        <v>77</v>
      </c>
      <c r="C308" s="828" t="str">
        <f t="shared" si="25"/>
        <v>Quimpac S.A.</v>
      </c>
      <c r="D308" s="829" t="str">
        <f t="shared" si="25"/>
        <v>Hidráulico</v>
      </c>
      <c r="E308" s="830" t="str">
        <f t="shared" si="25"/>
        <v/>
      </c>
      <c r="F308" s="830" t="str">
        <f t="shared" si="25"/>
        <v/>
      </c>
      <c r="G308" s="830" t="str">
        <f t="shared" si="25"/>
        <v/>
      </c>
      <c r="H308" s="830" t="str">
        <f t="shared" si="24"/>
        <v/>
      </c>
      <c r="I308" s="830" t="str">
        <f t="shared" si="24"/>
        <v/>
      </c>
      <c r="J308" s="830" t="str">
        <f t="shared" si="24"/>
        <v/>
      </c>
      <c r="K308" s="830" t="str">
        <f t="shared" si="23"/>
        <v/>
      </c>
      <c r="L308" s="830" t="str">
        <f t="shared" si="23"/>
        <v/>
      </c>
      <c r="M308" s="830" t="str">
        <f t="shared" si="23"/>
        <v/>
      </c>
      <c r="N308" s="830" t="str">
        <f t="shared" si="21"/>
        <v/>
      </c>
      <c r="O308" s="830" t="str">
        <f t="shared" si="21"/>
        <v/>
      </c>
      <c r="P308" s="831" t="str">
        <f t="shared" si="21"/>
        <v/>
      </c>
      <c r="Q308" s="832">
        <f t="shared" si="22"/>
        <v>0</v>
      </c>
      <c r="R308" s="2116"/>
      <c r="S308" s="1790" t="s">
        <v>354</v>
      </c>
      <c r="T308" s="1790" t="s">
        <v>407</v>
      </c>
      <c r="U308" s="1790"/>
      <c r="V308" s="1790"/>
      <c r="W308" s="1790"/>
      <c r="X308" s="1790"/>
      <c r="Y308" s="1790"/>
      <c r="Z308" s="1790"/>
      <c r="AA308" s="1790"/>
      <c r="AB308" s="1790"/>
      <c r="AC308" s="1790"/>
      <c r="AD308" s="1790"/>
      <c r="AE308" s="1790"/>
      <c r="AF308" s="1790"/>
      <c r="AG308" s="1790"/>
      <c r="AH308" s="2116"/>
    </row>
    <row r="309" spans="1:34" s="822" customFormat="1" ht="21" customHeight="1" x14ac:dyDescent="0.25">
      <c r="A309" s="816"/>
      <c r="B309" s="1745"/>
      <c r="C309" s="817" t="str">
        <f t="shared" si="25"/>
        <v/>
      </c>
      <c r="D309" s="818" t="str">
        <f t="shared" si="25"/>
        <v>Térmico</v>
      </c>
      <c r="E309" s="819">
        <f t="shared" si="25"/>
        <v>0</v>
      </c>
      <c r="F309" s="819">
        <f t="shared" si="25"/>
        <v>0</v>
      </c>
      <c r="G309" s="819">
        <f t="shared" si="25"/>
        <v>0</v>
      </c>
      <c r="H309" s="819">
        <f t="shared" si="24"/>
        <v>0</v>
      </c>
      <c r="I309" s="819">
        <f t="shared" si="24"/>
        <v>0</v>
      </c>
      <c r="J309" s="819">
        <f t="shared" si="24"/>
        <v>0</v>
      </c>
      <c r="K309" s="819">
        <f t="shared" si="23"/>
        <v>0</v>
      </c>
      <c r="L309" s="819">
        <f t="shared" si="23"/>
        <v>0</v>
      </c>
      <c r="M309" s="819">
        <f t="shared" si="23"/>
        <v>0</v>
      </c>
      <c r="N309" s="819">
        <f t="shared" si="21"/>
        <v>0</v>
      </c>
      <c r="O309" s="819">
        <f t="shared" si="21"/>
        <v>0</v>
      </c>
      <c r="P309" s="820">
        <f t="shared" si="21"/>
        <v>0</v>
      </c>
      <c r="Q309" s="821">
        <f t="shared" si="22"/>
        <v>0</v>
      </c>
      <c r="R309" s="2116"/>
      <c r="S309" s="1790"/>
      <c r="T309" s="1790" t="s">
        <v>408</v>
      </c>
      <c r="U309" s="1790">
        <v>0.35263</v>
      </c>
      <c r="V309" s="1790">
        <v>0</v>
      </c>
      <c r="W309" s="1790">
        <v>0.42218</v>
      </c>
      <c r="X309" s="1790">
        <v>0.31620999999999999</v>
      </c>
      <c r="Y309" s="1790">
        <v>0.31620999999999999</v>
      </c>
      <c r="Z309" s="1790">
        <v>0.31601999999999997</v>
      </c>
      <c r="AA309" s="1790">
        <v>0.44029000000000001</v>
      </c>
      <c r="AB309" s="1790">
        <v>0.46631</v>
      </c>
      <c r="AC309" s="1790">
        <v>0.39383999999999997</v>
      </c>
      <c r="AD309" s="1790">
        <v>0.42776999999999998</v>
      </c>
      <c r="AE309" s="1790">
        <v>0.37375000000000003</v>
      </c>
      <c r="AF309" s="1790">
        <v>0.32192999999999999</v>
      </c>
      <c r="AG309" s="1790">
        <v>4.1471400000000003</v>
      </c>
      <c r="AH309" s="2116"/>
    </row>
    <row r="310" spans="1:34" s="822" customFormat="1" ht="21" customHeight="1" x14ac:dyDescent="0.25">
      <c r="A310" s="816"/>
      <c r="B310" s="1745"/>
      <c r="C310" s="817" t="str">
        <f t="shared" si="25"/>
        <v/>
      </c>
      <c r="D310" s="818" t="str">
        <f t="shared" si="25"/>
        <v>Solar</v>
      </c>
      <c r="E310" s="819" t="str">
        <f t="shared" si="25"/>
        <v/>
      </c>
      <c r="F310" s="819" t="str">
        <f t="shared" si="25"/>
        <v/>
      </c>
      <c r="G310" s="819" t="str">
        <f t="shared" si="25"/>
        <v/>
      </c>
      <c r="H310" s="819" t="str">
        <f t="shared" si="24"/>
        <v/>
      </c>
      <c r="I310" s="819" t="str">
        <f t="shared" si="24"/>
        <v/>
      </c>
      <c r="J310" s="819" t="str">
        <f t="shared" si="24"/>
        <v/>
      </c>
      <c r="K310" s="819" t="str">
        <f t="shared" si="23"/>
        <v/>
      </c>
      <c r="L310" s="819" t="str">
        <f t="shared" si="23"/>
        <v/>
      </c>
      <c r="M310" s="819" t="str">
        <f t="shared" si="23"/>
        <v/>
      </c>
      <c r="N310" s="819" t="str">
        <f t="shared" si="21"/>
        <v/>
      </c>
      <c r="O310" s="819" t="str">
        <f t="shared" si="21"/>
        <v/>
      </c>
      <c r="P310" s="820" t="str">
        <f t="shared" si="21"/>
        <v/>
      </c>
      <c r="Q310" s="821">
        <f t="shared" si="22"/>
        <v>0</v>
      </c>
      <c r="R310" s="2116"/>
      <c r="S310" s="1790"/>
      <c r="T310" s="1790" t="s">
        <v>409</v>
      </c>
      <c r="U310" s="1790"/>
      <c r="V310" s="1790"/>
      <c r="W310" s="1790"/>
      <c r="X310" s="1790"/>
      <c r="Y310" s="1790"/>
      <c r="Z310" s="1790"/>
      <c r="AA310" s="1790"/>
      <c r="AB310" s="1790"/>
      <c r="AC310" s="1790"/>
      <c r="AD310" s="1790"/>
      <c r="AE310" s="1790"/>
      <c r="AF310" s="1790"/>
      <c r="AG310" s="1790"/>
      <c r="AH310" s="2116"/>
    </row>
    <row r="311" spans="1:34" s="822" customFormat="1" ht="21" customHeight="1" x14ac:dyDescent="0.25">
      <c r="A311" s="816"/>
      <c r="B311" s="1757"/>
      <c r="C311" s="823" t="str">
        <f t="shared" si="25"/>
        <v/>
      </c>
      <c r="D311" s="824" t="str">
        <f t="shared" si="25"/>
        <v>Eólico</v>
      </c>
      <c r="E311" s="825" t="str">
        <f t="shared" si="25"/>
        <v/>
      </c>
      <c r="F311" s="825" t="str">
        <f t="shared" si="25"/>
        <v/>
      </c>
      <c r="G311" s="825" t="str">
        <f t="shared" si="25"/>
        <v/>
      </c>
      <c r="H311" s="825" t="str">
        <f t="shared" si="24"/>
        <v/>
      </c>
      <c r="I311" s="825" t="str">
        <f t="shared" si="24"/>
        <v/>
      </c>
      <c r="J311" s="825" t="str">
        <f t="shared" si="24"/>
        <v/>
      </c>
      <c r="K311" s="825" t="str">
        <f t="shared" si="23"/>
        <v/>
      </c>
      <c r="L311" s="825" t="str">
        <f t="shared" si="23"/>
        <v/>
      </c>
      <c r="M311" s="825" t="str">
        <f t="shared" si="23"/>
        <v/>
      </c>
      <c r="N311" s="825" t="str">
        <f t="shared" si="21"/>
        <v/>
      </c>
      <c r="O311" s="825" t="str">
        <f t="shared" si="21"/>
        <v/>
      </c>
      <c r="P311" s="826" t="str">
        <f t="shared" si="21"/>
        <v/>
      </c>
      <c r="Q311" s="827">
        <f t="shared" si="22"/>
        <v>0</v>
      </c>
      <c r="R311" s="2116"/>
      <c r="S311" s="1790"/>
      <c r="T311" s="1790" t="s">
        <v>410</v>
      </c>
      <c r="U311" s="1790"/>
      <c r="V311" s="1790"/>
      <c r="W311" s="1790"/>
      <c r="X311" s="1790"/>
      <c r="Y311" s="1790"/>
      <c r="Z311" s="1790"/>
      <c r="AA311" s="1790"/>
      <c r="AB311" s="1790"/>
      <c r="AC311" s="1790"/>
      <c r="AD311" s="1790"/>
      <c r="AE311" s="1790"/>
      <c r="AF311" s="1790"/>
      <c r="AG311" s="1790"/>
      <c r="AH311" s="2116"/>
    </row>
    <row r="312" spans="1:34" s="822" customFormat="1" ht="21" customHeight="1" x14ac:dyDescent="0.25">
      <c r="B312" s="1756">
        <v>78</v>
      </c>
      <c r="C312" s="828" t="str">
        <f t="shared" si="25"/>
        <v>Refinería La Pampilla S.A.</v>
      </c>
      <c r="D312" s="829" t="str">
        <f t="shared" si="25"/>
        <v>Hidráulico</v>
      </c>
      <c r="E312" s="830" t="str">
        <f t="shared" si="25"/>
        <v/>
      </c>
      <c r="F312" s="830" t="str">
        <f t="shared" si="25"/>
        <v/>
      </c>
      <c r="G312" s="830" t="str">
        <f t="shared" si="25"/>
        <v/>
      </c>
      <c r="H312" s="830" t="str">
        <f t="shared" si="24"/>
        <v/>
      </c>
      <c r="I312" s="830" t="str">
        <f t="shared" si="24"/>
        <v/>
      </c>
      <c r="J312" s="830" t="str">
        <f t="shared" si="24"/>
        <v/>
      </c>
      <c r="K312" s="830" t="str">
        <f t="shared" si="23"/>
        <v/>
      </c>
      <c r="L312" s="830" t="str">
        <f t="shared" si="23"/>
        <v/>
      </c>
      <c r="M312" s="830" t="str">
        <f t="shared" si="23"/>
        <v/>
      </c>
      <c r="N312" s="830" t="str">
        <f t="shared" si="21"/>
        <v/>
      </c>
      <c r="O312" s="830" t="str">
        <f t="shared" si="21"/>
        <v/>
      </c>
      <c r="P312" s="831" t="str">
        <f t="shared" si="21"/>
        <v/>
      </c>
      <c r="Q312" s="832">
        <f t="shared" si="22"/>
        <v>0</v>
      </c>
      <c r="R312" s="2116"/>
      <c r="S312" s="1790" t="s">
        <v>356</v>
      </c>
      <c r="T312" s="1790" t="s">
        <v>407</v>
      </c>
      <c r="U312" s="1790"/>
      <c r="V312" s="1790"/>
      <c r="W312" s="1790"/>
      <c r="X312" s="1790"/>
      <c r="Y312" s="1790"/>
      <c r="Z312" s="1790"/>
      <c r="AA312" s="1790"/>
      <c r="AB312" s="1790"/>
      <c r="AC312" s="1790"/>
      <c r="AD312" s="1790"/>
      <c r="AE312" s="1790"/>
      <c r="AF312" s="1790"/>
      <c r="AG312" s="1790"/>
      <c r="AH312" s="2116"/>
    </row>
    <row r="313" spans="1:34" s="822" customFormat="1" ht="21" customHeight="1" x14ac:dyDescent="0.25">
      <c r="B313" s="1745"/>
      <c r="C313" s="817" t="str">
        <f t="shared" si="25"/>
        <v/>
      </c>
      <c r="D313" s="818" t="str">
        <f t="shared" si="25"/>
        <v>Térmico</v>
      </c>
      <c r="E313" s="819">
        <f t="shared" si="25"/>
        <v>0</v>
      </c>
      <c r="F313" s="819">
        <f t="shared" si="25"/>
        <v>0</v>
      </c>
      <c r="G313" s="819">
        <f t="shared" si="25"/>
        <v>3.3915169999999999</v>
      </c>
      <c r="H313" s="819">
        <f t="shared" si="24"/>
        <v>5.6102100000000004</v>
      </c>
      <c r="I313" s="819">
        <f t="shared" si="24"/>
        <v>6.0817299999999994</v>
      </c>
      <c r="J313" s="819">
        <f t="shared" si="24"/>
        <v>5.8669799999999999</v>
      </c>
      <c r="K313" s="819">
        <f t="shared" si="23"/>
        <v>6.106274</v>
      </c>
      <c r="L313" s="819">
        <f t="shared" si="23"/>
        <v>6.36585</v>
      </c>
      <c r="M313" s="819">
        <f t="shared" si="23"/>
        <v>6.0983400000000003</v>
      </c>
      <c r="N313" s="819">
        <f t="shared" si="21"/>
        <v>6.5319120000000002</v>
      </c>
      <c r="O313" s="819">
        <f t="shared" si="21"/>
        <v>3.5818699999999999</v>
      </c>
      <c r="P313" s="820">
        <f t="shared" si="21"/>
        <v>6.3949300000000004</v>
      </c>
      <c r="Q313" s="821">
        <f t="shared" si="22"/>
        <v>56.029613000000005</v>
      </c>
      <c r="R313" s="2116"/>
      <c r="S313" s="1790"/>
      <c r="T313" s="1790" t="s">
        <v>408</v>
      </c>
      <c r="U313" s="1790">
        <v>0</v>
      </c>
      <c r="V313" s="1790">
        <v>0</v>
      </c>
      <c r="W313" s="1790">
        <v>0</v>
      </c>
      <c r="X313" s="1790">
        <v>0</v>
      </c>
      <c r="Y313" s="1790">
        <v>0</v>
      </c>
      <c r="Z313" s="1790">
        <v>0</v>
      </c>
      <c r="AA313" s="1790">
        <v>0</v>
      </c>
      <c r="AB313" s="1790">
        <v>0</v>
      </c>
      <c r="AC313" s="1790">
        <v>0</v>
      </c>
      <c r="AD313" s="1790">
        <v>0</v>
      </c>
      <c r="AE313" s="1790">
        <v>0</v>
      </c>
      <c r="AF313" s="1790">
        <v>0</v>
      </c>
      <c r="AG313" s="1790">
        <v>0</v>
      </c>
      <c r="AH313" s="2116"/>
    </row>
    <row r="314" spans="1:34" s="822" customFormat="1" ht="21" customHeight="1" x14ac:dyDescent="0.25">
      <c r="B314" s="1745"/>
      <c r="C314" s="817" t="str">
        <f t="shared" si="25"/>
        <v/>
      </c>
      <c r="D314" s="818" t="str">
        <f t="shared" si="25"/>
        <v>Solar</v>
      </c>
      <c r="E314" s="819" t="str">
        <f t="shared" si="25"/>
        <v/>
      </c>
      <c r="F314" s="819" t="str">
        <f t="shared" si="25"/>
        <v/>
      </c>
      <c r="G314" s="819" t="str">
        <f t="shared" si="25"/>
        <v/>
      </c>
      <c r="H314" s="819" t="str">
        <f t="shared" si="24"/>
        <v/>
      </c>
      <c r="I314" s="819" t="str">
        <f t="shared" si="24"/>
        <v/>
      </c>
      <c r="J314" s="819" t="str">
        <f t="shared" si="24"/>
        <v/>
      </c>
      <c r="K314" s="819" t="str">
        <f t="shared" si="23"/>
        <v/>
      </c>
      <c r="L314" s="819" t="str">
        <f t="shared" si="23"/>
        <v/>
      </c>
      <c r="M314" s="819" t="str">
        <f t="shared" si="23"/>
        <v/>
      </c>
      <c r="N314" s="819" t="str">
        <f t="shared" si="21"/>
        <v/>
      </c>
      <c r="O314" s="819" t="str">
        <f t="shared" si="21"/>
        <v/>
      </c>
      <c r="P314" s="820" t="str">
        <f t="shared" si="21"/>
        <v/>
      </c>
      <c r="Q314" s="821">
        <f t="shared" si="22"/>
        <v>0</v>
      </c>
      <c r="R314" s="2116"/>
      <c r="S314" s="1790"/>
      <c r="T314" s="1790" t="s">
        <v>409</v>
      </c>
      <c r="U314" s="1790"/>
      <c r="V314" s="1790"/>
      <c r="W314" s="1790"/>
      <c r="X314" s="1790"/>
      <c r="Y314" s="1790"/>
      <c r="Z314" s="1790"/>
      <c r="AA314" s="1790"/>
      <c r="AB314" s="1790"/>
      <c r="AC314" s="1790"/>
      <c r="AD314" s="1790"/>
      <c r="AE314" s="1790"/>
      <c r="AF314" s="1790"/>
      <c r="AG314" s="1790"/>
      <c r="AH314" s="2116"/>
    </row>
    <row r="315" spans="1:34" s="740" customFormat="1" ht="21" customHeight="1" x14ac:dyDescent="0.3">
      <c r="B315" s="1757"/>
      <c r="C315" s="823" t="str">
        <f t="shared" si="25"/>
        <v/>
      </c>
      <c r="D315" s="824" t="str">
        <f t="shared" si="25"/>
        <v>Eólico</v>
      </c>
      <c r="E315" s="825" t="str">
        <f t="shared" si="25"/>
        <v/>
      </c>
      <c r="F315" s="825" t="str">
        <f t="shared" si="25"/>
        <v/>
      </c>
      <c r="G315" s="825" t="str">
        <f t="shared" si="25"/>
        <v/>
      </c>
      <c r="H315" s="825" t="str">
        <f t="shared" si="24"/>
        <v/>
      </c>
      <c r="I315" s="825" t="str">
        <f t="shared" si="24"/>
        <v/>
      </c>
      <c r="J315" s="825" t="str">
        <f t="shared" si="24"/>
        <v/>
      </c>
      <c r="K315" s="825" t="str">
        <f t="shared" si="23"/>
        <v/>
      </c>
      <c r="L315" s="825" t="str">
        <f t="shared" si="23"/>
        <v/>
      </c>
      <c r="M315" s="825" t="str">
        <f t="shared" si="23"/>
        <v/>
      </c>
      <c r="N315" s="825" t="str">
        <f t="shared" si="21"/>
        <v/>
      </c>
      <c r="O315" s="825" t="str">
        <f t="shared" si="21"/>
        <v/>
      </c>
      <c r="P315" s="826" t="str">
        <f t="shared" si="21"/>
        <v/>
      </c>
      <c r="Q315" s="827">
        <f t="shared" si="22"/>
        <v>0</v>
      </c>
      <c r="R315" s="2091"/>
      <c r="S315" s="1790"/>
      <c r="T315" s="1790" t="s">
        <v>410</v>
      </c>
      <c r="U315" s="1790"/>
      <c r="V315" s="1790"/>
      <c r="W315" s="1790"/>
      <c r="X315" s="1790"/>
      <c r="Y315" s="1790"/>
      <c r="Z315" s="1790"/>
      <c r="AA315" s="1790"/>
      <c r="AB315" s="1790"/>
      <c r="AC315" s="1790"/>
      <c r="AD315" s="1790"/>
      <c r="AE315" s="1790"/>
      <c r="AF315" s="1790"/>
      <c r="AG315" s="1790"/>
      <c r="AH315" s="2091"/>
    </row>
    <row r="316" spans="1:34" s="740" customFormat="1" ht="21" customHeight="1" x14ac:dyDescent="0.3">
      <c r="B316" s="1756">
        <v>79</v>
      </c>
      <c r="C316" s="828" t="str">
        <f t="shared" si="25"/>
        <v>San Fernando S.A.</v>
      </c>
      <c r="D316" s="829" t="str">
        <f t="shared" si="25"/>
        <v>Hidráulico</v>
      </c>
      <c r="E316" s="830" t="str">
        <f t="shared" si="25"/>
        <v/>
      </c>
      <c r="F316" s="830" t="str">
        <f t="shared" si="25"/>
        <v/>
      </c>
      <c r="G316" s="830" t="str">
        <f t="shared" si="25"/>
        <v/>
      </c>
      <c r="H316" s="830" t="str">
        <f t="shared" si="24"/>
        <v/>
      </c>
      <c r="I316" s="830" t="str">
        <f t="shared" si="24"/>
        <v/>
      </c>
      <c r="J316" s="830" t="str">
        <f t="shared" si="24"/>
        <v/>
      </c>
      <c r="K316" s="830" t="str">
        <f t="shared" si="23"/>
        <v/>
      </c>
      <c r="L316" s="830" t="str">
        <f t="shared" si="23"/>
        <v/>
      </c>
      <c r="M316" s="830" t="str">
        <f t="shared" si="23"/>
        <v/>
      </c>
      <c r="N316" s="830" t="str">
        <f t="shared" si="21"/>
        <v/>
      </c>
      <c r="O316" s="830" t="str">
        <f t="shared" si="21"/>
        <v/>
      </c>
      <c r="P316" s="831" t="str">
        <f t="shared" si="21"/>
        <v/>
      </c>
      <c r="Q316" s="832">
        <f t="shared" si="22"/>
        <v>0</v>
      </c>
      <c r="R316" s="2091"/>
      <c r="S316" s="1790" t="s">
        <v>358</v>
      </c>
      <c r="T316" s="1790" t="s">
        <v>407</v>
      </c>
      <c r="U316" s="1790"/>
      <c r="V316" s="1790"/>
      <c r="W316" s="1790"/>
      <c r="X316" s="1790"/>
      <c r="Y316" s="1790"/>
      <c r="Z316" s="1790"/>
      <c r="AA316" s="1790"/>
      <c r="AB316" s="1790"/>
      <c r="AC316" s="1790"/>
      <c r="AD316" s="1790"/>
      <c r="AE316" s="1790"/>
      <c r="AF316" s="1790"/>
      <c r="AG316" s="1790"/>
      <c r="AH316" s="2117"/>
    </row>
    <row r="317" spans="1:34" s="740" customFormat="1" ht="21" customHeight="1" x14ac:dyDescent="0.3">
      <c r="B317" s="1745"/>
      <c r="C317" s="817" t="str">
        <f t="shared" si="25"/>
        <v/>
      </c>
      <c r="D317" s="818" t="str">
        <f t="shared" si="25"/>
        <v>Térmico</v>
      </c>
      <c r="E317" s="819">
        <f t="shared" si="25"/>
        <v>0</v>
      </c>
      <c r="F317" s="819">
        <f t="shared" si="25"/>
        <v>0</v>
      </c>
      <c r="G317" s="819">
        <f t="shared" si="25"/>
        <v>0</v>
      </c>
      <c r="H317" s="819">
        <f t="shared" si="24"/>
        <v>0</v>
      </c>
      <c r="I317" s="819">
        <f t="shared" si="24"/>
        <v>0</v>
      </c>
      <c r="J317" s="819">
        <f t="shared" si="24"/>
        <v>0</v>
      </c>
      <c r="K317" s="819">
        <f t="shared" si="23"/>
        <v>0</v>
      </c>
      <c r="L317" s="819">
        <f t="shared" si="23"/>
        <v>0</v>
      </c>
      <c r="M317" s="819">
        <f t="shared" si="23"/>
        <v>0</v>
      </c>
      <c r="N317" s="819">
        <f t="shared" si="21"/>
        <v>0</v>
      </c>
      <c r="O317" s="819">
        <f t="shared" si="21"/>
        <v>0</v>
      </c>
      <c r="P317" s="820">
        <f t="shared" si="21"/>
        <v>0</v>
      </c>
      <c r="Q317" s="821">
        <f t="shared" si="22"/>
        <v>0</v>
      </c>
      <c r="R317" s="2091"/>
      <c r="S317" s="1790"/>
      <c r="T317" s="1790" t="s">
        <v>408</v>
      </c>
      <c r="U317" s="1790">
        <v>0</v>
      </c>
      <c r="V317" s="1790">
        <v>0</v>
      </c>
      <c r="W317" s="1790">
        <v>3.3915169999999999</v>
      </c>
      <c r="X317" s="1790">
        <v>5.6102100000000004</v>
      </c>
      <c r="Y317" s="1790">
        <v>6.0817299999999994</v>
      </c>
      <c r="Z317" s="1790">
        <v>5.8669799999999999</v>
      </c>
      <c r="AA317" s="1790">
        <v>6.106274</v>
      </c>
      <c r="AB317" s="1790">
        <v>6.36585</v>
      </c>
      <c r="AC317" s="1790">
        <v>6.0983400000000003</v>
      </c>
      <c r="AD317" s="1790">
        <v>6.5319120000000002</v>
      </c>
      <c r="AE317" s="1790">
        <v>3.5818699999999999</v>
      </c>
      <c r="AF317" s="1790">
        <v>6.3949300000000004</v>
      </c>
      <c r="AG317" s="1790">
        <v>56.029613000000005</v>
      </c>
      <c r="AH317" s="2091"/>
    </row>
    <row r="318" spans="1:34" s="740" customFormat="1" ht="21" customHeight="1" x14ac:dyDescent="0.3">
      <c r="B318" s="1745"/>
      <c r="C318" s="817" t="str">
        <f t="shared" si="25"/>
        <v/>
      </c>
      <c r="D318" s="818" t="str">
        <f t="shared" si="25"/>
        <v>Solar</v>
      </c>
      <c r="E318" s="819" t="str">
        <f t="shared" si="25"/>
        <v/>
      </c>
      <c r="F318" s="819" t="str">
        <f t="shared" si="25"/>
        <v/>
      </c>
      <c r="G318" s="819" t="str">
        <f t="shared" si="25"/>
        <v/>
      </c>
      <c r="H318" s="819" t="str">
        <f t="shared" si="24"/>
        <v/>
      </c>
      <c r="I318" s="819" t="str">
        <f t="shared" si="24"/>
        <v/>
      </c>
      <c r="J318" s="819" t="str">
        <f t="shared" si="24"/>
        <v/>
      </c>
      <c r="K318" s="819" t="str">
        <f t="shared" si="23"/>
        <v/>
      </c>
      <c r="L318" s="819" t="str">
        <f t="shared" si="23"/>
        <v/>
      </c>
      <c r="M318" s="819" t="str">
        <f t="shared" si="23"/>
        <v/>
      </c>
      <c r="N318" s="819" t="str">
        <f t="shared" si="21"/>
        <v/>
      </c>
      <c r="O318" s="819" t="str">
        <f t="shared" si="21"/>
        <v/>
      </c>
      <c r="P318" s="820" t="str">
        <f t="shared" si="21"/>
        <v/>
      </c>
      <c r="Q318" s="821">
        <f t="shared" si="22"/>
        <v>0</v>
      </c>
      <c r="R318" s="2091"/>
      <c r="S318" s="1790"/>
      <c r="T318" s="1790" t="s">
        <v>409</v>
      </c>
      <c r="U318" s="1790"/>
      <c r="V318" s="1790"/>
      <c r="W318" s="1790"/>
      <c r="X318" s="1790"/>
      <c r="Y318" s="1790"/>
      <c r="Z318" s="1790"/>
      <c r="AA318" s="1790"/>
      <c r="AB318" s="1790"/>
      <c r="AC318" s="1790"/>
      <c r="AD318" s="1790"/>
      <c r="AE318" s="1790"/>
      <c r="AF318" s="1790"/>
      <c r="AG318" s="1790"/>
      <c r="AH318" s="2091"/>
    </row>
    <row r="319" spans="1:34" ht="21" customHeight="1" x14ac:dyDescent="0.3">
      <c r="B319" s="1757"/>
      <c r="C319" s="823" t="str">
        <f t="shared" si="25"/>
        <v/>
      </c>
      <c r="D319" s="824" t="str">
        <f t="shared" si="25"/>
        <v>Eólico</v>
      </c>
      <c r="E319" s="825" t="str">
        <f t="shared" si="25"/>
        <v/>
      </c>
      <c r="F319" s="825" t="str">
        <f t="shared" si="25"/>
        <v/>
      </c>
      <c r="G319" s="825" t="str">
        <f t="shared" si="25"/>
        <v/>
      </c>
      <c r="H319" s="825" t="str">
        <f t="shared" si="24"/>
        <v/>
      </c>
      <c r="I319" s="825" t="str">
        <f t="shared" si="24"/>
        <v/>
      </c>
      <c r="J319" s="825" t="str">
        <f t="shared" si="24"/>
        <v/>
      </c>
      <c r="K319" s="825" t="str">
        <f t="shared" si="23"/>
        <v/>
      </c>
      <c r="L319" s="825" t="str">
        <f t="shared" si="23"/>
        <v/>
      </c>
      <c r="M319" s="825" t="str">
        <f t="shared" si="23"/>
        <v/>
      </c>
      <c r="N319" s="825" t="str">
        <f t="shared" si="21"/>
        <v/>
      </c>
      <c r="O319" s="825" t="str">
        <f t="shared" si="21"/>
        <v/>
      </c>
      <c r="P319" s="826" t="str">
        <f t="shared" si="21"/>
        <v/>
      </c>
      <c r="Q319" s="827">
        <f t="shared" si="22"/>
        <v>0</v>
      </c>
      <c r="S319" s="1790"/>
      <c r="T319" s="1790" t="s">
        <v>410</v>
      </c>
      <c r="U319" s="1790"/>
      <c r="V319" s="1790"/>
      <c r="W319" s="1790"/>
      <c r="X319" s="1790"/>
      <c r="Y319" s="1790"/>
      <c r="Z319" s="1790"/>
      <c r="AA319" s="1790"/>
      <c r="AB319" s="1790"/>
      <c r="AC319" s="1790"/>
      <c r="AD319" s="1790"/>
      <c r="AE319" s="1790"/>
      <c r="AF319" s="1790"/>
      <c r="AG319" s="1790"/>
    </row>
    <row r="320" spans="1:34" ht="21" customHeight="1" x14ac:dyDescent="0.3">
      <c r="B320" s="1756">
        <v>80</v>
      </c>
      <c r="C320" s="828" t="str">
        <f t="shared" si="25"/>
        <v>Snacks América Latina S.R.L.</v>
      </c>
      <c r="D320" s="829" t="str">
        <f t="shared" si="25"/>
        <v>Hidráulico</v>
      </c>
      <c r="E320" s="830" t="str">
        <f t="shared" si="25"/>
        <v/>
      </c>
      <c r="F320" s="830" t="str">
        <f t="shared" si="25"/>
        <v/>
      </c>
      <c r="G320" s="830" t="str">
        <f t="shared" si="25"/>
        <v/>
      </c>
      <c r="H320" s="830" t="str">
        <f t="shared" si="24"/>
        <v/>
      </c>
      <c r="I320" s="830" t="str">
        <f t="shared" si="24"/>
        <v/>
      </c>
      <c r="J320" s="830" t="str">
        <f t="shared" si="24"/>
        <v/>
      </c>
      <c r="K320" s="830" t="str">
        <f t="shared" si="23"/>
        <v/>
      </c>
      <c r="L320" s="830" t="str">
        <f t="shared" si="23"/>
        <v/>
      </c>
      <c r="M320" s="830" t="str">
        <f t="shared" si="23"/>
        <v/>
      </c>
      <c r="N320" s="830" t="str">
        <f t="shared" si="21"/>
        <v/>
      </c>
      <c r="O320" s="830" t="str">
        <f t="shared" si="21"/>
        <v/>
      </c>
      <c r="P320" s="831" t="str">
        <f t="shared" si="21"/>
        <v/>
      </c>
      <c r="Q320" s="832">
        <f t="shared" si="22"/>
        <v>0</v>
      </c>
      <c r="S320" s="1790" t="s">
        <v>360</v>
      </c>
      <c r="T320" s="1790" t="s">
        <v>407</v>
      </c>
      <c r="U320" s="1790"/>
      <c r="V320" s="1790"/>
      <c r="W320" s="1790"/>
      <c r="X320" s="1790"/>
      <c r="Y320" s="1790"/>
      <c r="Z320" s="1790"/>
      <c r="AA320" s="1790"/>
      <c r="AB320" s="1790"/>
      <c r="AC320" s="1790"/>
      <c r="AD320" s="1790"/>
      <c r="AE320" s="1790"/>
      <c r="AF320" s="1790"/>
      <c r="AG320" s="1790"/>
    </row>
    <row r="321" spans="2:33" ht="21" customHeight="1" x14ac:dyDescent="0.3">
      <c r="B321" s="1745"/>
      <c r="C321" s="817" t="str">
        <f t="shared" si="25"/>
        <v/>
      </c>
      <c r="D321" s="818" t="str">
        <f t="shared" si="25"/>
        <v>Térmico</v>
      </c>
      <c r="E321" s="819">
        <f t="shared" si="25"/>
        <v>0</v>
      </c>
      <c r="F321" s="819">
        <f t="shared" si="25"/>
        <v>0</v>
      </c>
      <c r="G321" s="819">
        <f t="shared" si="25"/>
        <v>0</v>
      </c>
      <c r="H321" s="819">
        <f t="shared" si="24"/>
        <v>0</v>
      </c>
      <c r="I321" s="819">
        <f t="shared" si="24"/>
        <v>0</v>
      </c>
      <c r="J321" s="819">
        <f t="shared" si="24"/>
        <v>0</v>
      </c>
      <c r="K321" s="819">
        <f t="shared" si="23"/>
        <v>0</v>
      </c>
      <c r="L321" s="819">
        <f t="shared" si="23"/>
        <v>0</v>
      </c>
      <c r="M321" s="819">
        <f t="shared" si="23"/>
        <v>0</v>
      </c>
      <c r="N321" s="819">
        <f t="shared" si="23"/>
        <v>0</v>
      </c>
      <c r="O321" s="819">
        <f t="shared" si="23"/>
        <v>0</v>
      </c>
      <c r="P321" s="820">
        <f t="shared" si="23"/>
        <v>0</v>
      </c>
      <c r="Q321" s="821">
        <f t="shared" si="22"/>
        <v>0</v>
      </c>
      <c r="S321" s="1790"/>
      <c r="T321" s="1790" t="s">
        <v>408</v>
      </c>
      <c r="U321" s="1790">
        <v>0</v>
      </c>
      <c r="V321" s="1790">
        <v>0</v>
      </c>
      <c r="W321" s="1790">
        <v>0</v>
      </c>
      <c r="X321" s="1790">
        <v>0</v>
      </c>
      <c r="Y321" s="1790">
        <v>0</v>
      </c>
      <c r="Z321" s="1790">
        <v>0</v>
      </c>
      <c r="AA321" s="1790">
        <v>0</v>
      </c>
      <c r="AB321" s="1790">
        <v>0</v>
      </c>
      <c r="AC321" s="1790">
        <v>0</v>
      </c>
      <c r="AD321" s="1790">
        <v>0</v>
      </c>
      <c r="AE321" s="1790">
        <v>0</v>
      </c>
      <c r="AF321" s="1790">
        <v>0</v>
      </c>
      <c r="AG321" s="1790">
        <v>0</v>
      </c>
    </row>
    <row r="322" spans="2:33" ht="21" customHeight="1" x14ac:dyDescent="0.3">
      <c r="B322" s="1745"/>
      <c r="C322" s="817" t="str">
        <f t="shared" si="25"/>
        <v/>
      </c>
      <c r="D322" s="818" t="str">
        <f t="shared" si="25"/>
        <v>Solar</v>
      </c>
      <c r="E322" s="819" t="str">
        <f t="shared" si="25"/>
        <v/>
      </c>
      <c r="F322" s="819" t="str">
        <f t="shared" si="25"/>
        <v/>
      </c>
      <c r="G322" s="819" t="str">
        <f t="shared" si="25"/>
        <v/>
      </c>
      <c r="H322" s="819" t="str">
        <f t="shared" si="24"/>
        <v/>
      </c>
      <c r="I322" s="819" t="str">
        <f t="shared" si="24"/>
        <v/>
      </c>
      <c r="J322" s="819" t="str">
        <f t="shared" si="24"/>
        <v/>
      </c>
      <c r="K322" s="819" t="str">
        <f t="shared" si="23"/>
        <v/>
      </c>
      <c r="L322" s="819" t="str">
        <f t="shared" si="23"/>
        <v/>
      </c>
      <c r="M322" s="819" t="str">
        <f t="shared" si="23"/>
        <v/>
      </c>
      <c r="N322" s="819" t="str">
        <f t="shared" si="23"/>
        <v/>
      </c>
      <c r="O322" s="819" t="str">
        <f t="shared" si="23"/>
        <v/>
      </c>
      <c r="P322" s="820" t="str">
        <f t="shared" si="23"/>
        <v/>
      </c>
      <c r="Q322" s="821">
        <f t="shared" si="22"/>
        <v>0</v>
      </c>
      <c r="S322" s="1790"/>
      <c r="T322" s="1790" t="s">
        <v>409</v>
      </c>
      <c r="U322" s="1790"/>
      <c r="V322" s="1790"/>
      <c r="W322" s="1790"/>
      <c r="X322" s="1790"/>
      <c r="Y322" s="1790"/>
      <c r="Z322" s="1790"/>
      <c r="AA322" s="1790"/>
      <c r="AB322" s="1790"/>
      <c r="AC322" s="1790"/>
      <c r="AD322" s="1790"/>
      <c r="AE322" s="1790"/>
      <c r="AF322" s="1790"/>
      <c r="AG322" s="1790"/>
    </row>
    <row r="323" spans="2:33" ht="21" customHeight="1" x14ac:dyDescent="0.3">
      <c r="B323" s="1757"/>
      <c r="C323" s="823" t="str">
        <f t="shared" si="25"/>
        <v/>
      </c>
      <c r="D323" s="824" t="str">
        <f t="shared" si="25"/>
        <v>Eólico</v>
      </c>
      <c r="E323" s="825" t="str">
        <f t="shared" si="25"/>
        <v/>
      </c>
      <c r="F323" s="825" t="str">
        <f t="shared" si="25"/>
        <v/>
      </c>
      <c r="G323" s="825" t="str">
        <f t="shared" si="25"/>
        <v/>
      </c>
      <c r="H323" s="825" t="str">
        <f t="shared" si="24"/>
        <v/>
      </c>
      <c r="I323" s="825" t="str">
        <f t="shared" si="24"/>
        <v/>
      </c>
      <c r="J323" s="825" t="str">
        <f t="shared" si="24"/>
        <v/>
      </c>
      <c r="K323" s="825" t="str">
        <f t="shared" si="23"/>
        <v/>
      </c>
      <c r="L323" s="825" t="str">
        <f t="shared" si="23"/>
        <v/>
      </c>
      <c r="M323" s="825" t="str">
        <f t="shared" si="23"/>
        <v/>
      </c>
      <c r="N323" s="825" t="str">
        <f t="shared" si="23"/>
        <v/>
      </c>
      <c r="O323" s="825" t="str">
        <f t="shared" si="23"/>
        <v/>
      </c>
      <c r="P323" s="826" t="str">
        <f t="shared" si="23"/>
        <v/>
      </c>
      <c r="Q323" s="827">
        <f t="shared" si="22"/>
        <v>0</v>
      </c>
      <c r="S323" s="1790"/>
      <c r="T323" s="1790" t="s">
        <v>410</v>
      </c>
      <c r="U323" s="1790"/>
      <c r="V323" s="1790"/>
      <c r="W323" s="1790"/>
      <c r="X323" s="1790"/>
      <c r="Y323" s="1790"/>
      <c r="Z323" s="1790"/>
      <c r="AA323" s="1790"/>
      <c r="AB323" s="1790"/>
      <c r="AC323" s="1790"/>
      <c r="AD323" s="1790"/>
      <c r="AE323" s="1790"/>
      <c r="AF323" s="1790"/>
      <c r="AG323" s="1790"/>
    </row>
    <row r="324" spans="2:33" ht="21" customHeight="1" x14ac:dyDescent="0.3">
      <c r="B324" s="1756">
        <v>81</v>
      </c>
      <c r="C324" s="828" t="str">
        <f t="shared" si="25"/>
        <v>Sobreandes S.A.C.</v>
      </c>
      <c r="D324" s="829" t="str">
        <f t="shared" si="25"/>
        <v>Hidráulico</v>
      </c>
      <c r="E324" s="830" t="str">
        <f t="shared" si="25"/>
        <v/>
      </c>
      <c r="F324" s="830" t="str">
        <f t="shared" si="25"/>
        <v/>
      </c>
      <c r="G324" s="830" t="str">
        <f t="shared" si="25"/>
        <v/>
      </c>
      <c r="H324" s="830" t="str">
        <f t="shared" si="24"/>
        <v/>
      </c>
      <c r="I324" s="830" t="str">
        <f t="shared" si="24"/>
        <v/>
      </c>
      <c r="J324" s="830" t="str">
        <f t="shared" si="24"/>
        <v/>
      </c>
      <c r="K324" s="830" t="str">
        <f t="shared" si="23"/>
        <v/>
      </c>
      <c r="L324" s="830" t="str">
        <f t="shared" si="23"/>
        <v/>
      </c>
      <c r="M324" s="830" t="str">
        <f t="shared" si="23"/>
        <v/>
      </c>
      <c r="N324" s="830" t="str">
        <f t="shared" si="23"/>
        <v/>
      </c>
      <c r="O324" s="830" t="str">
        <f t="shared" si="23"/>
        <v/>
      </c>
      <c r="P324" s="831" t="str">
        <f t="shared" si="23"/>
        <v/>
      </c>
      <c r="Q324" s="832">
        <f t="shared" ref="Q324:Q375" si="26">+SUM(E324:P324)</f>
        <v>0</v>
      </c>
      <c r="S324" s="1790" t="s">
        <v>362</v>
      </c>
      <c r="T324" s="1790" t="s">
        <v>407</v>
      </c>
      <c r="U324" s="1790"/>
      <c r="V324" s="1790"/>
      <c r="W324" s="1790"/>
      <c r="X324" s="1790"/>
      <c r="Y324" s="1790"/>
      <c r="Z324" s="1790"/>
      <c r="AA324" s="1790"/>
      <c r="AB324" s="1790"/>
      <c r="AC324" s="1790"/>
      <c r="AD324" s="1790"/>
      <c r="AE324" s="1790"/>
      <c r="AF324" s="1790"/>
      <c r="AG324" s="1790"/>
    </row>
    <row r="325" spans="2:33" ht="21" customHeight="1" x14ac:dyDescent="0.3">
      <c r="B325" s="1745"/>
      <c r="C325" s="817" t="str">
        <f t="shared" si="25"/>
        <v/>
      </c>
      <c r="D325" s="818" t="str">
        <f t="shared" si="25"/>
        <v>Térmico</v>
      </c>
      <c r="E325" s="819">
        <f t="shared" si="25"/>
        <v>4.57E-4</v>
      </c>
      <c r="F325" s="819">
        <f t="shared" si="25"/>
        <v>1.828E-3</v>
      </c>
      <c r="G325" s="819">
        <f t="shared" si="25"/>
        <v>1.828E-3</v>
      </c>
      <c r="H325" s="819">
        <f t="shared" si="24"/>
        <v>0</v>
      </c>
      <c r="I325" s="819">
        <f t="shared" si="24"/>
        <v>9.1399999999999999E-4</v>
      </c>
      <c r="J325" s="819">
        <f t="shared" si="24"/>
        <v>9.1399999999999999E-4</v>
      </c>
      <c r="K325" s="819">
        <f t="shared" si="23"/>
        <v>1.371E-3</v>
      </c>
      <c r="L325" s="819">
        <f t="shared" si="23"/>
        <v>4.57E-4</v>
      </c>
      <c r="M325" s="819">
        <f t="shared" si="23"/>
        <v>4.57E-4</v>
      </c>
      <c r="N325" s="819">
        <f t="shared" si="23"/>
        <v>9.1399999999999999E-4</v>
      </c>
      <c r="O325" s="819">
        <f t="shared" si="23"/>
        <v>9.1399999999999999E-4</v>
      </c>
      <c r="P325" s="820">
        <f t="shared" si="23"/>
        <v>4.57E-4</v>
      </c>
      <c r="Q325" s="821">
        <f t="shared" si="26"/>
        <v>1.0511000000000001E-2</v>
      </c>
      <c r="S325" s="1790"/>
      <c r="T325" s="1790" t="s">
        <v>408</v>
      </c>
      <c r="U325" s="1790">
        <v>0</v>
      </c>
      <c r="V325" s="1790">
        <v>0</v>
      </c>
      <c r="W325" s="1790">
        <v>0</v>
      </c>
      <c r="X325" s="1790">
        <v>0</v>
      </c>
      <c r="Y325" s="1790">
        <v>0</v>
      </c>
      <c r="Z325" s="1790">
        <v>0</v>
      </c>
      <c r="AA325" s="1790">
        <v>0</v>
      </c>
      <c r="AB325" s="1790">
        <v>0</v>
      </c>
      <c r="AC325" s="1790">
        <v>0</v>
      </c>
      <c r="AD325" s="1790">
        <v>0</v>
      </c>
      <c r="AE325" s="1790">
        <v>0</v>
      </c>
      <c r="AF325" s="1790">
        <v>0</v>
      </c>
      <c r="AG325" s="1790">
        <v>0</v>
      </c>
    </row>
    <row r="326" spans="2:33" ht="21" customHeight="1" x14ac:dyDescent="0.3">
      <c r="B326" s="1745"/>
      <c r="C326" s="817" t="str">
        <f t="shared" si="25"/>
        <v/>
      </c>
      <c r="D326" s="818" t="str">
        <f t="shared" si="25"/>
        <v>Solar</v>
      </c>
      <c r="E326" s="819" t="str">
        <f t="shared" si="25"/>
        <v/>
      </c>
      <c r="F326" s="819" t="str">
        <f t="shared" si="25"/>
        <v/>
      </c>
      <c r="G326" s="819" t="str">
        <f t="shared" si="25"/>
        <v/>
      </c>
      <c r="H326" s="819" t="str">
        <f t="shared" si="24"/>
        <v/>
      </c>
      <c r="I326" s="819" t="str">
        <f t="shared" si="24"/>
        <v/>
      </c>
      <c r="J326" s="819" t="str">
        <f t="shared" si="24"/>
        <v/>
      </c>
      <c r="K326" s="819" t="str">
        <f t="shared" si="23"/>
        <v/>
      </c>
      <c r="L326" s="819" t="str">
        <f t="shared" si="23"/>
        <v/>
      </c>
      <c r="M326" s="819" t="str">
        <f t="shared" si="23"/>
        <v/>
      </c>
      <c r="N326" s="819" t="str">
        <f t="shared" si="23"/>
        <v/>
      </c>
      <c r="O326" s="819" t="str">
        <f t="shared" si="23"/>
        <v/>
      </c>
      <c r="P326" s="820" t="str">
        <f t="shared" si="23"/>
        <v/>
      </c>
      <c r="Q326" s="821">
        <f t="shared" si="26"/>
        <v>0</v>
      </c>
      <c r="S326" s="1790"/>
      <c r="T326" s="1790" t="s">
        <v>409</v>
      </c>
      <c r="U326" s="1790"/>
      <c r="V326" s="1790"/>
      <c r="W326" s="1790"/>
      <c r="X326" s="1790"/>
      <c r="Y326" s="1790"/>
      <c r="Z326" s="1790"/>
      <c r="AA326" s="1790"/>
      <c r="AB326" s="1790"/>
      <c r="AC326" s="1790"/>
      <c r="AD326" s="1790"/>
      <c r="AE326" s="1790"/>
      <c r="AF326" s="1790"/>
      <c r="AG326" s="1790"/>
    </row>
    <row r="327" spans="2:33" ht="21" customHeight="1" x14ac:dyDescent="0.3">
      <c r="B327" s="1757"/>
      <c r="C327" s="823" t="str">
        <f t="shared" si="25"/>
        <v/>
      </c>
      <c r="D327" s="824" t="str">
        <f t="shared" si="25"/>
        <v>Eólico</v>
      </c>
      <c r="E327" s="825" t="str">
        <f t="shared" si="25"/>
        <v/>
      </c>
      <c r="F327" s="825" t="str">
        <f t="shared" si="25"/>
        <v/>
      </c>
      <c r="G327" s="825" t="str">
        <f t="shared" si="25"/>
        <v/>
      </c>
      <c r="H327" s="825" t="str">
        <f t="shared" si="24"/>
        <v/>
      </c>
      <c r="I327" s="825" t="str">
        <f t="shared" si="24"/>
        <v/>
      </c>
      <c r="J327" s="825" t="str">
        <f t="shared" si="24"/>
        <v/>
      </c>
      <c r="K327" s="825" t="str">
        <f t="shared" si="23"/>
        <v/>
      </c>
      <c r="L327" s="825" t="str">
        <f t="shared" si="23"/>
        <v/>
      </c>
      <c r="M327" s="825" t="str">
        <f t="shared" si="23"/>
        <v/>
      </c>
      <c r="N327" s="825" t="str">
        <f t="shared" si="23"/>
        <v/>
      </c>
      <c r="O327" s="825" t="str">
        <f t="shared" si="23"/>
        <v/>
      </c>
      <c r="P327" s="826" t="str">
        <f t="shared" si="23"/>
        <v/>
      </c>
      <c r="Q327" s="827">
        <f t="shared" si="26"/>
        <v>0</v>
      </c>
      <c r="S327" s="1790"/>
      <c r="T327" s="1790" t="s">
        <v>410</v>
      </c>
      <c r="U327" s="1790"/>
      <c r="V327" s="1790"/>
      <c r="W327" s="1790"/>
      <c r="X327" s="1790"/>
      <c r="Y327" s="1790"/>
      <c r="Z327" s="1790"/>
      <c r="AA327" s="1790"/>
      <c r="AB327" s="1790"/>
      <c r="AC327" s="1790"/>
      <c r="AD327" s="1790"/>
      <c r="AE327" s="1790"/>
      <c r="AF327" s="1790"/>
      <c r="AG327" s="1790"/>
    </row>
    <row r="328" spans="2:33" ht="21" customHeight="1" x14ac:dyDescent="0.3">
      <c r="B328" s="1756">
        <v>82</v>
      </c>
      <c r="C328" s="828" t="str">
        <f t="shared" si="25"/>
        <v>Soc. Minera el Brocal S.A.</v>
      </c>
      <c r="D328" s="829" t="str">
        <f t="shared" si="25"/>
        <v>Hidráulico</v>
      </c>
      <c r="E328" s="830">
        <f t="shared" si="25"/>
        <v>0.74718099999999998</v>
      </c>
      <c r="F328" s="830">
        <f t="shared" si="25"/>
        <v>0.86364399999999997</v>
      </c>
      <c r="G328" s="830">
        <f t="shared" si="25"/>
        <v>1.5596410000000001</v>
      </c>
      <c r="H328" s="830">
        <f t="shared" si="24"/>
        <v>1.580041</v>
      </c>
      <c r="I328" s="830">
        <f t="shared" si="24"/>
        <v>1.1780490000000001</v>
      </c>
      <c r="J328" s="830">
        <f t="shared" si="24"/>
        <v>0.79690499999999997</v>
      </c>
      <c r="K328" s="830">
        <f t="shared" si="23"/>
        <v>0.87431600000000009</v>
      </c>
      <c r="L328" s="830">
        <f t="shared" si="23"/>
        <v>1.1488269999999998</v>
      </c>
      <c r="M328" s="830">
        <f t="shared" si="23"/>
        <v>0.79522099999999996</v>
      </c>
      <c r="N328" s="830">
        <f t="shared" si="23"/>
        <v>0.65948600000000002</v>
      </c>
      <c r="O328" s="830">
        <f t="shared" si="23"/>
        <v>0.37259500000000001</v>
      </c>
      <c r="P328" s="831">
        <f t="shared" si="23"/>
        <v>0.60799999999999998</v>
      </c>
      <c r="Q328" s="832">
        <f t="shared" si="26"/>
        <v>11.183906</v>
      </c>
      <c r="S328" s="1790" t="s">
        <v>364</v>
      </c>
      <c r="T328" s="1790" t="s">
        <v>407</v>
      </c>
      <c r="U328" s="1790"/>
      <c r="V328" s="1790"/>
      <c r="W328" s="1790"/>
      <c r="X328" s="1790"/>
      <c r="Y328" s="1790"/>
      <c r="Z328" s="1790"/>
      <c r="AA328" s="1790"/>
      <c r="AB328" s="1790"/>
      <c r="AC328" s="1790"/>
      <c r="AD328" s="1790"/>
      <c r="AE328" s="1790"/>
      <c r="AF328" s="1790"/>
      <c r="AG328" s="1790"/>
    </row>
    <row r="329" spans="2:33" ht="21" customHeight="1" x14ac:dyDescent="0.3">
      <c r="B329" s="1745"/>
      <c r="C329" s="817" t="str">
        <f t="shared" si="25"/>
        <v/>
      </c>
      <c r="D329" s="818" t="str">
        <f t="shared" si="25"/>
        <v>Térmico</v>
      </c>
      <c r="E329" s="819" t="str">
        <f t="shared" si="25"/>
        <v/>
      </c>
      <c r="F329" s="819" t="str">
        <f t="shared" si="25"/>
        <v/>
      </c>
      <c r="G329" s="819" t="str">
        <f t="shared" si="25"/>
        <v/>
      </c>
      <c r="H329" s="819" t="str">
        <f t="shared" si="24"/>
        <v/>
      </c>
      <c r="I329" s="819" t="str">
        <f t="shared" si="24"/>
        <v/>
      </c>
      <c r="J329" s="819" t="str">
        <f t="shared" si="24"/>
        <v/>
      </c>
      <c r="K329" s="819" t="str">
        <f t="shared" si="23"/>
        <v/>
      </c>
      <c r="L329" s="819" t="str">
        <f t="shared" si="23"/>
        <v/>
      </c>
      <c r="M329" s="819" t="str">
        <f t="shared" si="23"/>
        <v/>
      </c>
      <c r="N329" s="819" t="str">
        <f t="shared" si="23"/>
        <v/>
      </c>
      <c r="O329" s="819" t="str">
        <f t="shared" si="23"/>
        <v/>
      </c>
      <c r="P329" s="820" t="str">
        <f t="shared" si="23"/>
        <v/>
      </c>
      <c r="Q329" s="821">
        <f t="shared" si="26"/>
        <v>0</v>
      </c>
      <c r="S329" s="1790"/>
      <c r="T329" s="1790" t="s">
        <v>408</v>
      </c>
      <c r="U329" s="1790">
        <v>4.57E-4</v>
      </c>
      <c r="V329" s="1790">
        <v>1.828E-3</v>
      </c>
      <c r="W329" s="1790">
        <v>1.828E-3</v>
      </c>
      <c r="X329" s="1790">
        <v>0</v>
      </c>
      <c r="Y329" s="1790">
        <v>9.1399999999999999E-4</v>
      </c>
      <c r="Z329" s="1790">
        <v>9.1399999999999999E-4</v>
      </c>
      <c r="AA329" s="1790">
        <v>1.371E-3</v>
      </c>
      <c r="AB329" s="1790">
        <v>4.57E-4</v>
      </c>
      <c r="AC329" s="1790">
        <v>4.57E-4</v>
      </c>
      <c r="AD329" s="1790">
        <v>9.1399999999999999E-4</v>
      </c>
      <c r="AE329" s="1790">
        <v>9.1399999999999999E-4</v>
      </c>
      <c r="AF329" s="1790">
        <v>4.57E-4</v>
      </c>
      <c r="AG329" s="1790">
        <v>1.0511000000000001E-2</v>
      </c>
    </row>
    <row r="330" spans="2:33" ht="21" customHeight="1" x14ac:dyDescent="0.3">
      <c r="B330" s="1745"/>
      <c r="C330" s="817" t="str">
        <f t="shared" si="25"/>
        <v/>
      </c>
      <c r="D330" s="818" t="str">
        <f t="shared" si="25"/>
        <v>Solar</v>
      </c>
      <c r="E330" s="819" t="str">
        <f t="shared" si="25"/>
        <v/>
      </c>
      <c r="F330" s="819" t="str">
        <f t="shared" si="25"/>
        <v/>
      </c>
      <c r="G330" s="819" t="str">
        <f t="shared" si="25"/>
        <v/>
      </c>
      <c r="H330" s="819" t="str">
        <f t="shared" si="24"/>
        <v/>
      </c>
      <c r="I330" s="819" t="str">
        <f t="shared" si="24"/>
        <v/>
      </c>
      <c r="J330" s="819" t="str">
        <f t="shared" si="24"/>
        <v/>
      </c>
      <c r="K330" s="819" t="str">
        <f t="shared" si="23"/>
        <v/>
      </c>
      <c r="L330" s="819" t="str">
        <f t="shared" si="23"/>
        <v/>
      </c>
      <c r="M330" s="819" t="str">
        <f t="shared" si="23"/>
        <v/>
      </c>
      <c r="N330" s="819" t="str">
        <f t="shared" si="23"/>
        <v/>
      </c>
      <c r="O330" s="819" t="str">
        <f t="shared" si="23"/>
        <v/>
      </c>
      <c r="P330" s="820" t="str">
        <f t="shared" si="23"/>
        <v/>
      </c>
      <c r="Q330" s="821">
        <f t="shared" si="26"/>
        <v>0</v>
      </c>
      <c r="S330" s="1790"/>
      <c r="T330" s="1790" t="s">
        <v>409</v>
      </c>
      <c r="U330" s="1790"/>
      <c r="V330" s="1790"/>
      <c r="W330" s="1790"/>
      <c r="X330" s="1790"/>
      <c r="Y330" s="1790"/>
      <c r="Z330" s="1790"/>
      <c r="AA330" s="1790"/>
      <c r="AB330" s="1790"/>
      <c r="AC330" s="1790"/>
      <c r="AD330" s="1790"/>
      <c r="AE330" s="1790"/>
      <c r="AF330" s="1790"/>
      <c r="AG330" s="1790"/>
    </row>
    <row r="331" spans="2:33" ht="21" customHeight="1" x14ac:dyDescent="0.3">
      <c r="B331" s="1757"/>
      <c r="C331" s="823" t="str">
        <f t="shared" si="25"/>
        <v/>
      </c>
      <c r="D331" s="824" t="str">
        <f t="shared" si="25"/>
        <v>Eólico</v>
      </c>
      <c r="E331" s="825" t="str">
        <f t="shared" si="25"/>
        <v/>
      </c>
      <c r="F331" s="825" t="str">
        <f t="shared" si="25"/>
        <v/>
      </c>
      <c r="G331" s="825" t="str">
        <f t="shared" si="25"/>
        <v/>
      </c>
      <c r="H331" s="825" t="str">
        <f t="shared" si="24"/>
        <v/>
      </c>
      <c r="I331" s="825" t="str">
        <f t="shared" si="24"/>
        <v/>
      </c>
      <c r="J331" s="825" t="str">
        <f t="shared" si="24"/>
        <v/>
      </c>
      <c r="K331" s="825" t="str">
        <f t="shared" si="23"/>
        <v/>
      </c>
      <c r="L331" s="825" t="str">
        <f t="shared" si="23"/>
        <v/>
      </c>
      <c r="M331" s="825" t="str">
        <f t="shared" si="23"/>
        <v/>
      </c>
      <c r="N331" s="825" t="str">
        <f t="shared" si="23"/>
        <v/>
      </c>
      <c r="O331" s="825" t="str">
        <f t="shared" si="23"/>
        <v/>
      </c>
      <c r="P331" s="826" t="str">
        <f t="shared" si="23"/>
        <v/>
      </c>
      <c r="Q331" s="827">
        <f t="shared" si="26"/>
        <v>0</v>
      </c>
      <c r="S331" s="1790"/>
      <c r="T331" s="1790" t="s">
        <v>410</v>
      </c>
      <c r="U331" s="1790"/>
      <c r="V331" s="1790"/>
      <c r="W331" s="1790"/>
      <c r="X331" s="1790"/>
      <c r="Y331" s="1790"/>
      <c r="Z331" s="1790"/>
      <c r="AA331" s="1790"/>
      <c r="AB331" s="1790"/>
      <c r="AC331" s="1790"/>
      <c r="AD331" s="1790"/>
      <c r="AE331" s="1790"/>
      <c r="AF331" s="1790"/>
      <c r="AG331" s="1790"/>
    </row>
    <row r="332" spans="2:33" ht="21" customHeight="1" x14ac:dyDescent="0.3">
      <c r="B332" s="1756">
        <v>83</v>
      </c>
      <c r="C332" s="828" t="str">
        <f t="shared" si="25"/>
        <v>Socosani S.A.</v>
      </c>
      <c r="D332" s="829" t="str">
        <f t="shared" si="25"/>
        <v>Hidráulico</v>
      </c>
      <c r="E332" s="830" t="str">
        <f t="shared" si="25"/>
        <v/>
      </c>
      <c r="F332" s="830" t="str">
        <f t="shared" si="25"/>
        <v/>
      </c>
      <c r="G332" s="830" t="str">
        <f t="shared" si="25"/>
        <v/>
      </c>
      <c r="H332" s="830" t="str">
        <f t="shared" si="24"/>
        <v/>
      </c>
      <c r="I332" s="830" t="str">
        <f t="shared" si="24"/>
        <v/>
      </c>
      <c r="J332" s="830" t="str">
        <f t="shared" si="24"/>
        <v/>
      </c>
      <c r="K332" s="830" t="str">
        <f t="shared" si="23"/>
        <v/>
      </c>
      <c r="L332" s="830" t="str">
        <f t="shared" si="23"/>
        <v/>
      </c>
      <c r="M332" s="830" t="str">
        <f t="shared" si="23"/>
        <v/>
      </c>
      <c r="N332" s="830" t="str">
        <f t="shared" si="23"/>
        <v/>
      </c>
      <c r="O332" s="830" t="str">
        <f t="shared" si="23"/>
        <v/>
      </c>
      <c r="P332" s="831" t="str">
        <f t="shared" si="23"/>
        <v/>
      </c>
      <c r="Q332" s="832">
        <f t="shared" si="26"/>
        <v>0</v>
      </c>
      <c r="S332" s="1790" t="s">
        <v>366</v>
      </c>
      <c r="T332" s="1790" t="s">
        <v>407</v>
      </c>
      <c r="U332" s="1790">
        <v>0.74718099999999998</v>
      </c>
      <c r="V332" s="1790">
        <v>0.86364399999999997</v>
      </c>
      <c r="W332" s="1790">
        <v>1.5596410000000001</v>
      </c>
      <c r="X332" s="1790">
        <v>1.580041</v>
      </c>
      <c r="Y332" s="1790">
        <v>1.1780490000000001</v>
      </c>
      <c r="Z332" s="1790">
        <v>0.79690499999999997</v>
      </c>
      <c r="AA332" s="1790">
        <v>0.87431600000000009</v>
      </c>
      <c r="AB332" s="1790">
        <v>1.1488269999999998</v>
      </c>
      <c r="AC332" s="1790">
        <v>0.79522099999999996</v>
      </c>
      <c r="AD332" s="1790">
        <v>0.65948600000000002</v>
      </c>
      <c r="AE332" s="1790">
        <v>0.37259500000000001</v>
      </c>
      <c r="AF332" s="1790">
        <v>0.60799999999999998</v>
      </c>
      <c r="AG332" s="1790">
        <v>11.183906</v>
      </c>
    </row>
    <row r="333" spans="2:33" ht="21" customHeight="1" x14ac:dyDescent="0.3">
      <c r="B333" s="1745"/>
      <c r="C333" s="817" t="str">
        <f t="shared" si="25"/>
        <v/>
      </c>
      <c r="D333" s="818" t="str">
        <f t="shared" si="25"/>
        <v>Térmico</v>
      </c>
      <c r="E333" s="819">
        <f t="shared" si="25"/>
        <v>0</v>
      </c>
      <c r="F333" s="819">
        <f t="shared" si="25"/>
        <v>0</v>
      </c>
      <c r="G333" s="819">
        <f t="shared" si="25"/>
        <v>0</v>
      </c>
      <c r="H333" s="819">
        <f t="shared" si="24"/>
        <v>0</v>
      </c>
      <c r="I333" s="819" t="str">
        <f t="shared" si="24"/>
        <v/>
      </c>
      <c r="J333" s="819" t="str">
        <f t="shared" si="24"/>
        <v/>
      </c>
      <c r="K333" s="819" t="str">
        <f t="shared" si="23"/>
        <v/>
      </c>
      <c r="L333" s="819" t="str">
        <f t="shared" si="23"/>
        <v/>
      </c>
      <c r="M333" s="819" t="str">
        <f t="shared" si="23"/>
        <v/>
      </c>
      <c r="N333" s="819" t="str">
        <f t="shared" si="23"/>
        <v/>
      </c>
      <c r="O333" s="819" t="str">
        <f t="shared" si="23"/>
        <v/>
      </c>
      <c r="P333" s="820" t="str">
        <f t="shared" si="23"/>
        <v/>
      </c>
      <c r="Q333" s="821">
        <f t="shared" si="26"/>
        <v>0</v>
      </c>
      <c r="S333" s="1790"/>
      <c r="T333" s="1790" t="s">
        <v>408</v>
      </c>
      <c r="U333" s="1790"/>
      <c r="V333" s="1790"/>
      <c r="W333" s="1790"/>
      <c r="X333" s="1790"/>
      <c r="Y333" s="1790"/>
      <c r="Z333" s="1790"/>
      <c r="AA333" s="1790"/>
      <c r="AB333" s="1790"/>
      <c r="AC333" s="1790"/>
      <c r="AD333" s="1790"/>
      <c r="AE333" s="1790"/>
      <c r="AF333" s="1790"/>
      <c r="AG333" s="1790"/>
    </row>
    <row r="334" spans="2:33" ht="21" customHeight="1" x14ac:dyDescent="0.3">
      <c r="B334" s="1745"/>
      <c r="C334" s="817" t="str">
        <f t="shared" si="25"/>
        <v/>
      </c>
      <c r="D334" s="818" t="str">
        <f t="shared" si="25"/>
        <v>Solar</v>
      </c>
      <c r="E334" s="819" t="str">
        <f t="shared" si="25"/>
        <v/>
      </c>
      <c r="F334" s="819" t="str">
        <f t="shared" si="25"/>
        <v/>
      </c>
      <c r="G334" s="819" t="str">
        <f t="shared" si="25"/>
        <v/>
      </c>
      <c r="H334" s="819" t="str">
        <f t="shared" si="24"/>
        <v/>
      </c>
      <c r="I334" s="819" t="str">
        <f t="shared" si="24"/>
        <v/>
      </c>
      <c r="J334" s="819" t="str">
        <f t="shared" si="24"/>
        <v/>
      </c>
      <c r="K334" s="819" t="str">
        <f t="shared" si="23"/>
        <v/>
      </c>
      <c r="L334" s="819" t="str">
        <f t="shared" si="23"/>
        <v/>
      </c>
      <c r="M334" s="819" t="str">
        <f t="shared" si="23"/>
        <v/>
      </c>
      <c r="N334" s="819" t="str">
        <f t="shared" si="23"/>
        <v/>
      </c>
      <c r="O334" s="819" t="str">
        <f t="shared" si="23"/>
        <v/>
      </c>
      <c r="P334" s="820" t="str">
        <f t="shared" si="23"/>
        <v/>
      </c>
      <c r="Q334" s="821">
        <f t="shared" si="26"/>
        <v>0</v>
      </c>
      <c r="S334" s="1790"/>
      <c r="T334" s="1790" t="s">
        <v>409</v>
      </c>
      <c r="U334" s="1790"/>
      <c r="V334" s="1790"/>
      <c r="W334" s="1790"/>
      <c r="X334" s="1790"/>
      <c r="Y334" s="1790"/>
      <c r="Z334" s="1790"/>
      <c r="AA334" s="1790"/>
      <c r="AB334" s="1790"/>
      <c r="AC334" s="1790"/>
      <c r="AD334" s="1790"/>
      <c r="AE334" s="1790"/>
      <c r="AF334" s="1790"/>
      <c r="AG334" s="1790"/>
    </row>
    <row r="335" spans="2:33" ht="21" customHeight="1" x14ac:dyDescent="0.3">
      <c r="B335" s="1757"/>
      <c r="C335" s="823" t="str">
        <f t="shared" si="25"/>
        <v/>
      </c>
      <c r="D335" s="824" t="str">
        <f t="shared" si="25"/>
        <v>Eólico</v>
      </c>
      <c r="E335" s="825" t="str">
        <f t="shared" si="25"/>
        <v/>
      </c>
      <c r="F335" s="825" t="str">
        <f t="shared" si="25"/>
        <v/>
      </c>
      <c r="G335" s="825" t="str">
        <f t="shared" si="25"/>
        <v/>
      </c>
      <c r="H335" s="825" t="str">
        <f t="shared" si="24"/>
        <v/>
      </c>
      <c r="I335" s="825" t="str">
        <f t="shared" si="24"/>
        <v/>
      </c>
      <c r="J335" s="825" t="str">
        <f t="shared" si="24"/>
        <v/>
      </c>
      <c r="K335" s="825" t="str">
        <f t="shared" si="23"/>
        <v/>
      </c>
      <c r="L335" s="825" t="str">
        <f t="shared" si="23"/>
        <v/>
      </c>
      <c r="M335" s="825" t="str">
        <f t="shared" si="23"/>
        <v/>
      </c>
      <c r="N335" s="825" t="str">
        <f t="shared" si="23"/>
        <v/>
      </c>
      <c r="O335" s="825" t="str">
        <f t="shared" si="23"/>
        <v/>
      </c>
      <c r="P335" s="826" t="str">
        <f t="shared" si="23"/>
        <v/>
      </c>
      <c r="Q335" s="827">
        <f t="shared" si="26"/>
        <v>0</v>
      </c>
      <c r="S335" s="1790"/>
      <c r="T335" s="1790" t="s">
        <v>410</v>
      </c>
      <c r="U335" s="1790"/>
      <c r="V335" s="1790"/>
      <c r="W335" s="1790"/>
      <c r="X335" s="1790"/>
      <c r="Y335" s="1790"/>
      <c r="Z335" s="1790"/>
      <c r="AA335" s="1790"/>
      <c r="AB335" s="1790"/>
      <c r="AC335" s="1790"/>
      <c r="AD335" s="1790"/>
      <c r="AE335" s="1790"/>
      <c r="AF335" s="1790"/>
      <c r="AG335" s="1790"/>
    </row>
    <row r="336" spans="2:33" ht="21" customHeight="1" x14ac:dyDescent="0.3">
      <c r="B336" s="1756">
        <v>84</v>
      </c>
      <c r="C336" s="828" t="str">
        <f t="shared" si="25"/>
        <v>Southern Perú Cooper Corporation Sucursal del Peru</v>
      </c>
      <c r="D336" s="829" t="str">
        <f t="shared" si="25"/>
        <v>Hidráulico</v>
      </c>
      <c r="E336" s="830">
        <f t="shared" si="25"/>
        <v>1.8751500000000001</v>
      </c>
      <c r="F336" s="830">
        <f t="shared" si="25"/>
        <v>1.7705</v>
      </c>
      <c r="G336" s="830">
        <f t="shared" si="25"/>
        <v>1.9552799999999999</v>
      </c>
      <c r="H336" s="830">
        <f t="shared" si="24"/>
        <v>1.929</v>
      </c>
      <c r="I336" s="830">
        <f t="shared" si="24"/>
        <v>1.3989400000000001</v>
      </c>
      <c r="J336" s="830">
        <f t="shared" si="24"/>
        <v>1.93947</v>
      </c>
      <c r="K336" s="830">
        <f t="shared" si="23"/>
        <v>1.9506700000000001</v>
      </c>
      <c r="L336" s="830">
        <f t="shared" si="23"/>
        <v>1.7943199999999999</v>
      </c>
      <c r="M336" s="830">
        <f t="shared" si="23"/>
        <v>1.73858</v>
      </c>
      <c r="N336" s="830">
        <f t="shared" si="23"/>
        <v>1.8030200000000001</v>
      </c>
      <c r="O336" s="830">
        <f t="shared" si="23"/>
        <v>1.78003</v>
      </c>
      <c r="P336" s="831">
        <f t="shared" si="23"/>
        <v>1.91394</v>
      </c>
      <c r="Q336" s="832">
        <f t="shared" si="26"/>
        <v>21.8489</v>
      </c>
      <c r="S336" s="1790" t="s">
        <v>368</v>
      </c>
      <c r="T336" s="1790" t="s">
        <v>407</v>
      </c>
      <c r="U336" s="1790"/>
      <c r="V336" s="1790"/>
      <c r="W336" s="1790"/>
      <c r="X336" s="1790"/>
      <c r="Y336" s="1790"/>
      <c r="Z336" s="1790"/>
      <c r="AA336" s="1790"/>
      <c r="AB336" s="1790"/>
      <c r="AC336" s="1790"/>
      <c r="AD336" s="1790"/>
      <c r="AE336" s="1790"/>
      <c r="AF336" s="1790"/>
      <c r="AG336" s="1790"/>
    </row>
    <row r="337" spans="2:33" ht="21" customHeight="1" x14ac:dyDescent="0.3">
      <c r="B337" s="1745"/>
      <c r="C337" s="817" t="str">
        <f t="shared" si="25"/>
        <v/>
      </c>
      <c r="D337" s="818" t="str">
        <f t="shared" si="25"/>
        <v>Térmico</v>
      </c>
      <c r="E337" s="819">
        <f t="shared" si="25"/>
        <v>1.415E-3</v>
      </c>
      <c r="F337" s="819">
        <f t="shared" si="25"/>
        <v>1.8710000000000001E-3</v>
      </c>
      <c r="G337" s="819">
        <f t="shared" si="25"/>
        <v>9.5699999999999995E-4</v>
      </c>
      <c r="H337" s="819">
        <f t="shared" si="24"/>
        <v>8.6899999999999998E-4</v>
      </c>
      <c r="I337" s="819">
        <f t="shared" si="24"/>
        <v>1.021E-3</v>
      </c>
      <c r="J337" s="819">
        <f t="shared" si="24"/>
        <v>7.7400000000000004E-3</v>
      </c>
      <c r="K337" s="819">
        <f t="shared" si="23"/>
        <v>4.8209999999999998E-3</v>
      </c>
      <c r="L337" s="819">
        <f t="shared" si="23"/>
        <v>3.0339999999999998E-3</v>
      </c>
      <c r="M337" s="819">
        <f t="shared" si="23"/>
        <v>0</v>
      </c>
      <c r="N337" s="819">
        <f t="shared" si="23"/>
        <v>7.9100000000000004E-4</v>
      </c>
      <c r="O337" s="819">
        <f t="shared" si="23"/>
        <v>1.9780000000000002E-3</v>
      </c>
      <c r="P337" s="820">
        <f t="shared" si="23"/>
        <v>9.9599999999999992E-4</v>
      </c>
      <c r="Q337" s="821">
        <f t="shared" si="26"/>
        <v>2.5492999999999998E-2</v>
      </c>
      <c r="S337" s="1790"/>
      <c r="T337" s="1790" t="s">
        <v>408</v>
      </c>
      <c r="U337" s="1790">
        <v>0</v>
      </c>
      <c r="V337" s="1790">
        <v>0</v>
      </c>
      <c r="W337" s="1790">
        <v>0</v>
      </c>
      <c r="X337" s="1790">
        <v>0</v>
      </c>
      <c r="Y337" s="1790"/>
      <c r="Z337" s="1790"/>
      <c r="AA337" s="1790"/>
      <c r="AB337" s="1790"/>
      <c r="AC337" s="1790"/>
      <c r="AD337" s="1790"/>
      <c r="AE337" s="1790"/>
      <c r="AF337" s="1790"/>
      <c r="AG337" s="1790">
        <v>0</v>
      </c>
    </row>
    <row r="338" spans="2:33" ht="21" customHeight="1" x14ac:dyDescent="0.3">
      <c r="B338" s="1745"/>
      <c r="C338" s="817" t="str">
        <f t="shared" si="25"/>
        <v/>
      </c>
      <c r="D338" s="818" t="str">
        <f t="shared" si="25"/>
        <v>Solar</v>
      </c>
      <c r="E338" s="819" t="str">
        <f t="shared" si="25"/>
        <v/>
      </c>
      <c r="F338" s="819" t="str">
        <f t="shared" si="25"/>
        <v/>
      </c>
      <c r="G338" s="819" t="str">
        <f t="shared" si="25"/>
        <v/>
      </c>
      <c r="H338" s="819" t="str">
        <f t="shared" si="24"/>
        <v/>
      </c>
      <c r="I338" s="819" t="str">
        <f t="shared" si="24"/>
        <v/>
      </c>
      <c r="J338" s="819" t="str">
        <f t="shared" si="24"/>
        <v/>
      </c>
      <c r="K338" s="819" t="str">
        <f t="shared" si="23"/>
        <v/>
      </c>
      <c r="L338" s="819" t="str">
        <f t="shared" si="23"/>
        <v/>
      </c>
      <c r="M338" s="819" t="str">
        <f t="shared" si="23"/>
        <v/>
      </c>
      <c r="N338" s="819" t="str">
        <f t="shared" si="23"/>
        <v/>
      </c>
      <c r="O338" s="819" t="str">
        <f t="shared" si="23"/>
        <v/>
      </c>
      <c r="P338" s="820" t="str">
        <f t="shared" si="23"/>
        <v/>
      </c>
      <c r="Q338" s="821">
        <f t="shared" si="26"/>
        <v>0</v>
      </c>
      <c r="S338" s="1790"/>
      <c r="T338" s="1790" t="s">
        <v>409</v>
      </c>
      <c r="U338" s="1790"/>
      <c r="V338" s="1790"/>
      <c r="W338" s="1790"/>
      <c r="X338" s="1790"/>
      <c r="Y338" s="1790"/>
      <c r="Z338" s="1790"/>
      <c r="AA338" s="1790"/>
      <c r="AB338" s="1790"/>
      <c r="AC338" s="1790"/>
      <c r="AD338" s="1790"/>
      <c r="AE338" s="1790"/>
      <c r="AF338" s="1790"/>
      <c r="AG338" s="1790"/>
    </row>
    <row r="339" spans="2:33" ht="21" customHeight="1" x14ac:dyDescent="0.3">
      <c r="B339" s="1757"/>
      <c r="C339" s="823" t="str">
        <f t="shared" si="25"/>
        <v/>
      </c>
      <c r="D339" s="824" t="str">
        <f t="shared" si="25"/>
        <v>Eólico</v>
      </c>
      <c r="E339" s="825" t="str">
        <f t="shared" si="25"/>
        <v/>
      </c>
      <c r="F339" s="825" t="str">
        <f t="shared" si="25"/>
        <v/>
      </c>
      <c r="G339" s="825" t="str">
        <f t="shared" si="25"/>
        <v/>
      </c>
      <c r="H339" s="825" t="str">
        <f t="shared" si="24"/>
        <v/>
      </c>
      <c r="I339" s="825" t="str">
        <f t="shared" si="24"/>
        <v/>
      </c>
      <c r="J339" s="825" t="str">
        <f t="shared" si="24"/>
        <v/>
      </c>
      <c r="K339" s="825" t="str">
        <f t="shared" si="23"/>
        <v/>
      </c>
      <c r="L339" s="825" t="str">
        <f t="shared" si="23"/>
        <v/>
      </c>
      <c r="M339" s="825" t="str">
        <f t="shared" si="23"/>
        <v/>
      </c>
      <c r="N339" s="825" t="str">
        <f t="shared" si="23"/>
        <v/>
      </c>
      <c r="O339" s="825" t="str">
        <f t="shared" si="23"/>
        <v/>
      </c>
      <c r="P339" s="826" t="str">
        <f t="shared" si="23"/>
        <v/>
      </c>
      <c r="Q339" s="827">
        <f t="shared" si="26"/>
        <v>0</v>
      </c>
      <c r="S339" s="1790"/>
      <c r="T339" s="1790" t="s">
        <v>410</v>
      </c>
      <c r="U339" s="1790"/>
      <c r="V339" s="1790"/>
      <c r="W339" s="1790"/>
      <c r="X339" s="1790"/>
      <c r="Y339" s="1790"/>
      <c r="Z339" s="1790"/>
      <c r="AA339" s="1790"/>
      <c r="AB339" s="1790"/>
      <c r="AC339" s="1790"/>
      <c r="AD339" s="1790"/>
      <c r="AE339" s="1790"/>
      <c r="AF339" s="1790"/>
      <c r="AG339" s="1790"/>
    </row>
    <row r="340" spans="2:33" ht="21" customHeight="1" x14ac:dyDescent="0.3">
      <c r="B340" s="1756">
        <v>85</v>
      </c>
      <c r="C340" s="828" t="str">
        <f t="shared" si="25"/>
        <v>Sudamericana de Fibras S.A.</v>
      </c>
      <c r="D340" s="829" t="str">
        <f t="shared" si="25"/>
        <v>Hidráulico</v>
      </c>
      <c r="E340" s="830" t="str">
        <f t="shared" si="25"/>
        <v/>
      </c>
      <c r="F340" s="830" t="str">
        <f t="shared" si="25"/>
        <v/>
      </c>
      <c r="G340" s="830" t="str">
        <f t="shared" si="25"/>
        <v/>
      </c>
      <c r="H340" s="830" t="str">
        <f t="shared" si="24"/>
        <v/>
      </c>
      <c r="I340" s="830" t="str">
        <f t="shared" si="24"/>
        <v/>
      </c>
      <c r="J340" s="830" t="str">
        <f t="shared" si="24"/>
        <v/>
      </c>
      <c r="K340" s="830" t="str">
        <f t="shared" si="23"/>
        <v/>
      </c>
      <c r="L340" s="830" t="str">
        <f t="shared" si="23"/>
        <v/>
      </c>
      <c r="M340" s="830" t="str">
        <f t="shared" si="23"/>
        <v/>
      </c>
      <c r="N340" s="830" t="str">
        <f t="shared" si="23"/>
        <v/>
      </c>
      <c r="O340" s="830" t="str">
        <f t="shared" si="23"/>
        <v/>
      </c>
      <c r="P340" s="831" t="str">
        <f t="shared" si="23"/>
        <v/>
      </c>
      <c r="Q340" s="832">
        <f t="shared" si="26"/>
        <v>0</v>
      </c>
      <c r="S340" s="1790" t="s">
        <v>370</v>
      </c>
      <c r="T340" s="1790" t="s">
        <v>407</v>
      </c>
      <c r="U340" s="1790">
        <v>1.8751500000000001</v>
      </c>
      <c r="V340" s="1790">
        <v>1.7705</v>
      </c>
      <c r="W340" s="1790">
        <v>1.9552799999999999</v>
      </c>
      <c r="X340" s="1790">
        <v>1.929</v>
      </c>
      <c r="Y340" s="1790">
        <v>1.3989400000000001</v>
      </c>
      <c r="Z340" s="1790">
        <v>1.93947</v>
      </c>
      <c r="AA340" s="1790">
        <v>1.9506700000000001</v>
      </c>
      <c r="AB340" s="1790">
        <v>1.7943199999999999</v>
      </c>
      <c r="AC340" s="1790">
        <v>1.73858</v>
      </c>
      <c r="AD340" s="1790">
        <v>1.8030200000000001</v>
      </c>
      <c r="AE340" s="1790">
        <v>1.78003</v>
      </c>
      <c r="AF340" s="1790">
        <v>1.91394</v>
      </c>
      <c r="AG340" s="1790">
        <v>21.8489</v>
      </c>
    </row>
    <row r="341" spans="2:33" ht="21" customHeight="1" x14ac:dyDescent="0.3">
      <c r="B341" s="1745"/>
      <c r="C341" s="817" t="str">
        <f t="shared" si="25"/>
        <v/>
      </c>
      <c r="D341" s="818" t="str">
        <f t="shared" si="25"/>
        <v>Térmico</v>
      </c>
      <c r="E341" s="819">
        <f t="shared" si="25"/>
        <v>5.4800000000000009E-4</v>
      </c>
      <c r="F341" s="819">
        <f t="shared" si="25"/>
        <v>1.289E-2</v>
      </c>
      <c r="G341" s="819">
        <f t="shared" si="25"/>
        <v>4.1099999999999996E-4</v>
      </c>
      <c r="H341" s="819">
        <f t="shared" si="24"/>
        <v>3.6499999999999998E-4</v>
      </c>
      <c r="I341" s="819">
        <f t="shared" si="24"/>
        <v>5.3760000000000006E-3</v>
      </c>
      <c r="J341" s="819">
        <f t="shared" si="24"/>
        <v>1.7819999999999999E-3</v>
      </c>
      <c r="K341" s="819">
        <f t="shared" si="23"/>
        <v>3.6499999999999998E-4</v>
      </c>
      <c r="L341" s="819">
        <f t="shared" si="23"/>
        <v>5.22E-4</v>
      </c>
      <c r="M341" s="819">
        <f t="shared" si="23"/>
        <v>0</v>
      </c>
      <c r="N341" s="819">
        <f t="shared" si="23"/>
        <v>1.6146000000000001E-2</v>
      </c>
      <c r="O341" s="819">
        <f t="shared" si="23"/>
        <v>1.4038999999999999E-2</v>
      </c>
      <c r="P341" s="820">
        <f t="shared" si="23"/>
        <v>8.8000000000000003E-4</v>
      </c>
      <c r="Q341" s="821">
        <f t="shared" si="26"/>
        <v>5.3324000000000003E-2</v>
      </c>
      <c r="S341" s="1790"/>
      <c r="T341" s="1790" t="s">
        <v>408</v>
      </c>
      <c r="U341" s="1790">
        <v>1.415E-3</v>
      </c>
      <c r="V341" s="1790">
        <v>1.8710000000000001E-3</v>
      </c>
      <c r="W341" s="1790">
        <v>9.5699999999999995E-4</v>
      </c>
      <c r="X341" s="1790">
        <v>8.6899999999999998E-4</v>
      </c>
      <c r="Y341" s="1790">
        <v>1.021E-3</v>
      </c>
      <c r="Z341" s="1790">
        <v>7.7400000000000004E-3</v>
      </c>
      <c r="AA341" s="1790">
        <v>4.8209999999999998E-3</v>
      </c>
      <c r="AB341" s="1790">
        <v>3.0339999999999998E-3</v>
      </c>
      <c r="AC341" s="1790">
        <v>0</v>
      </c>
      <c r="AD341" s="1790">
        <v>7.9100000000000004E-4</v>
      </c>
      <c r="AE341" s="1790">
        <v>1.9780000000000002E-3</v>
      </c>
      <c r="AF341" s="1790">
        <v>9.9599999999999992E-4</v>
      </c>
      <c r="AG341" s="1790">
        <v>2.5492999999999998E-2</v>
      </c>
    </row>
    <row r="342" spans="2:33" ht="21" customHeight="1" x14ac:dyDescent="0.3">
      <c r="B342" s="1745"/>
      <c r="C342" s="817" t="str">
        <f t="shared" si="25"/>
        <v/>
      </c>
      <c r="D342" s="818" t="str">
        <f t="shared" si="25"/>
        <v>Solar</v>
      </c>
      <c r="E342" s="819" t="str">
        <f t="shared" si="25"/>
        <v/>
      </c>
      <c r="F342" s="819" t="str">
        <f t="shared" si="25"/>
        <v/>
      </c>
      <c r="G342" s="819" t="str">
        <f t="shared" si="25"/>
        <v/>
      </c>
      <c r="H342" s="819" t="str">
        <f t="shared" si="24"/>
        <v/>
      </c>
      <c r="I342" s="819" t="str">
        <f t="shared" si="24"/>
        <v/>
      </c>
      <c r="J342" s="819" t="str">
        <f t="shared" si="24"/>
        <v/>
      </c>
      <c r="K342" s="819" t="str">
        <f t="shared" si="23"/>
        <v/>
      </c>
      <c r="L342" s="819" t="str">
        <f t="shared" si="23"/>
        <v/>
      </c>
      <c r="M342" s="819" t="str">
        <f t="shared" si="23"/>
        <v/>
      </c>
      <c r="N342" s="819" t="str">
        <f t="shared" si="23"/>
        <v/>
      </c>
      <c r="O342" s="819" t="str">
        <f t="shared" si="23"/>
        <v/>
      </c>
      <c r="P342" s="820" t="str">
        <f t="shared" si="23"/>
        <v/>
      </c>
      <c r="Q342" s="821">
        <f t="shared" si="26"/>
        <v>0</v>
      </c>
      <c r="S342" s="1790"/>
      <c r="T342" s="1790" t="s">
        <v>409</v>
      </c>
      <c r="U342" s="1790"/>
      <c r="V342" s="1790"/>
      <c r="W342" s="1790"/>
      <c r="X342" s="1790"/>
      <c r="Y342" s="1790"/>
      <c r="Z342" s="1790"/>
      <c r="AA342" s="1790"/>
      <c r="AB342" s="1790"/>
      <c r="AC342" s="1790"/>
      <c r="AD342" s="1790"/>
      <c r="AE342" s="1790"/>
      <c r="AF342" s="1790"/>
      <c r="AG342" s="1790"/>
    </row>
    <row r="343" spans="2:33" ht="21" customHeight="1" x14ac:dyDescent="0.3">
      <c r="B343" s="1757"/>
      <c r="C343" s="823" t="str">
        <f t="shared" si="25"/>
        <v/>
      </c>
      <c r="D343" s="824" t="str">
        <f t="shared" si="25"/>
        <v>Eólico</v>
      </c>
      <c r="E343" s="825" t="str">
        <f t="shared" si="25"/>
        <v/>
      </c>
      <c r="F343" s="825" t="str">
        <f t="shared" si="25"/>
        <v/>
      </c>
      <c r="G343" s="825" t="str">
        <f t="shared" si="25"/>
        <v/>
      </c>
      <c r="H343" s="825" t="str">
        <f t="shared" si="24"/>
        <v/>
      </c>
      <c r="I343" s="825" t="str">
        <f t="shared" si="24"/>
        <v/>
      </c>
      <c r="J343" s="825" t="str">
        <f t="shared" si="24"/>
        <v/>
      </c>
      <c r="K343" s="825" t="str">
        <f t="shared" si="23"/>
        <v/>
      </c>
      <c r="L343" s="825" t="str">
        <f t="shared" si="23"/>
        <v/>
      </c>
      <c r="M343" s="825" t="str">
        <f t="shared" si="23"/>
        <v/>
      </c>
      <c r="N343" s="825" t="str">
        <f t="shared" si="23"/>
        <v/>
      </c>
      <c r="O343" s="825" t="str">
        <f t="shared" si="23"/>
        <v/>
      </c>
      <c r="P343" s="826" t="str">
        <f t="shared" si="23"/>
        <v/>
      </c>
      <c r="Q343" s="827">
        <f t="shared" si="26"/>
        <v>0</v>
      </c>
      <c r="S343" s="1790"/>
      <c r="T343" s="1790" t="s">
        <v>410</v>
      </c>
      <c r="U343" s="1790"/>
      <c r="V343" s="1790"/>
      <c r="W343" s="1790"/>
      <c r="X343" s="1790"/>
      <c r="Y343" s="1790"/>
      <c r="Z343" s="1790"/>
      <c r="AA343" s="1790"/>
      <c r="AB343" s="1790"/>
      <c r="AC343" s="1790"/>
      <c r="AD343" s="1790"/>
      <c r="AE343" s="1790"/>
      <c r="AF343" s="1790"/>
      <c r="AG343" s="1790"/>
    </row>
    <row r="344" spans="2:33" ht="21" customHeight="1" x14ac:dyDescent="0.3">
      <c r="B344" s="1756">
        <v>86</v>
      </c>
      <c r="C344" s="828" t="str">
        <f t="shared" si="25"/>
        <v>Surpack S.A.</v>
      </c>
      <c r="D344" s="829" t="str">
        <f t="shared" si="25"/>
        <v>Hidráulico</v>
      </c>
      <c r="E344" s="830" t="str">
        <f t="shared" si="25"/>
        <v/>
      </c>
      <c r="F344" s="830" t="str">
        <f t="shared" si="25"/>
        <v/>
      </c>
      <c r="G344" s="830" t="str">
        <f t="shared" si="25"/>
        <v/>
      </c>
      <c r="H344" s="830" t="str">
        <f t="shared" si="24"/>
        <v/>
      </c>
      <c r="I344" s="830" t="str">
        <f t="shared" si="24"/>
        <v/>
      </c>
      <c r="J344" s="830" t="str">
        <f t="shared" si="24"/>
        <v/>
      </c>
      <c r="K344" s="830" t="str">
        <f t="shared" si="23"/>
        <v/>
      </c>
      <c r="L344" s="830" t="str">
        <f t="shared" si="23"/>
        <v/>
      </c>
      <c r="M344" s="830" t="str">
        <f t="shared" si="23"/>
        <v/>
      </c>
      <c r="N344" s="830" t="str">
        <f t="shared" si="23"/>
        <v/>
      </c>
      <c r="O344" s="830" t="str">
        <f t="shared" si="23"/>
        <v/>
      </c>
      <c r="P344" s="831" t="str">
        <f t="shared" si="23"/>
        <v/>
      </c>
      <c r="Q344" s="832">
        <f t="shared" si="26"/>
        <v>0</v>
      </c>
      <c r="S344" s="1790" t="s">
        <v>372</v>
      </c>
      <c r="T344" s="1790" t="s">
        <v>407</v>
      </c>
      <c r="U344" s="1790"/>
      <c r="V344" s="1790"/>
      <c r="W344" s="1790"/>
      <c r="X344" s="1790"/>
      <c r="Y344" s="1790"/>
      <c r="Z344" s="1790"/>
      <c r="AA344" s="1790"/>
      <c r="AB344" s="1790"/>
      <c r="AC344" s="1790"/>
      <c r="AD344" s="1790"/>
      <c r="AE344" s="1790"/>
      <c r="AF344" s="1790"/>
      <c r="AG344" s="1790"/>
    </row>
    <row r="345" spans="2:33" ht="21" customHeight="1" x14ac:dyDescent="0.3">
      <c r="B345" s="1745"/>
      <c r="C345" s="817" t="str">
        <f t="shared" ref="C345:P370" si="27">+IF(S349="","",S349)</f>
        <v/>
      </c>
      <c r="D345" s="818" t="str">
        <f t="shared" si="27"/>
        <v>Térmico</v>
      </c>
      <c r="E345" s="819">
        <f t="shared" si="27"/>
        <v>0.19</v>
      </c>
      <c r="F345" s="819">
        <f t="shared" si="27"/>
        <v>0.17399999999999999</v>
      </c>
      <c r="G345" s="819">
        <f t="shared" si="27"/>
        <v>0.14940000000000001</v>
      </c>
      <c r="H345" s="819">
        <f t="shared" si="24"/>
        <v>0.1449</v>
      </c>
      <c r="I345" s="819">
        <f t="shared" si="24"/>
        <v>0.1411</v>
      </c>
      <c r="J345" s="819">
        <f t="shared" si="24"/>
        <v>0.14799999999999999</v>
      </c>
      <c r="K345" s="819">
        <f t="shared" si="23"/>
        <v>0.14599999999999999</v>
      </c>
      <c r="L345" s="819">
        <f t="shared" si="23"/>
        <v>0.14630000000000001</v>
      </c>
      <c r="M345" s="819">
        <f t="shared" si="23"/>
        <v>0.1221</v>
      </c>
      <c r="N345" s="819">
        <f t="shared" si="23"/>
        <v>0.1525</v>
      </c>
      <c r="O345" s="819">
        <f t="shared" si="23"/>
        <v>0.10579999999999999</v>
      </c>
      <c r="P345" s="820">
        <f t="shared" si="23"/>
        <v>0.10196</v>
      </c>
      <c r="Q345" s="821">
        <f t="shared" si="26"/>
        <v>1.7220600000000001</v>
      </c>
      <c r="S345" s="1790"/>
      <c r="T345" s="1790" t="s">
        <v>408</v>
      </c>
      <c r="U345" s="1790">
        <v>5.4800000000000009E-4</v>
      </c>
      <c r="V345" s="1790">
        <v>1.289E-2</v>
      </c>
      <c r="W345" s="1790">
        <v>4.1099999999999996E-4</v>
      </c>
      <c r="X345" s="1790">
        <v>3.6499999999999998E-4</v>
      </c>
      <c r="Y345" s="1790">
        <v>5.3760000000000006E-3</v>
      </c>
      <c r="Z345" s="1790">
        <v>1.7819999999999999E-3</v>
      </c>
      <c r="AA345" s="1790">
        <v>3.6499999999999998E-4</v>
      </c>
      <c r="AB345" s="1790">
        <v>5.22E-4</v>
      </c>
      <c r="AC345" s="1790">
        <v>0</v>
      </c>
      <c r="AD345" s="1790">
        <v>1.6146000000000001E-2</v>
      </c>
      <c r="AE345" s="1790">
        <v>1.4038999999999999E-2</v>
      </c>
      <c r="AF345" s="1790">
        <v>8.8000000000000003E-4</v>
      </c>
      <c r="AG345" s="1790">
        <v>5.3324000000000003E-2</v>
      </c>
    </row>
    <row r="346" spans="2:33" ht="21" customHeight="1" x14ac:dyDescent="0.3">
      <c r="B346" s="1745"/>
      <c r="C346" s="817" t="str">
        <f t="shared" si="27"/>
        <v/>
      </c>
      <c r="D346" s="818" t="str">
        <f t="shared" si="27"/>
        <v>Solar</v>
      </c>
      <c r="E346" s="819" t="str">
        <f t="shared" si="27"/>
        <v/>
      </c>
      <c r="F346" s="819" t="str">
        <f t="shared" si="27"/>
        <v/>
      </c>
      <c r="G346" s="819" t="str">
        <f t="shared" si="27"/>
        <v/>
      </c>
      <c r="H346" s="819" t="str">
        <f t="shared" si="24"/>
        <v/>
      </c>
      <c r="I346" s="819" t="str">
        <f t="shared" si="24"/>
        <v/>
      </c>
      <c r="J346" s="819" t="str">
        <f t="shared" si="24"/>
        <v/>
      </c>
      <c r="K346" s="819" t="str">
        <f t="shared" si="23"/>
        <v/>
      </c>
      <c r="L346" s="819" t="str">
        <f t="shared" si="23"/>
        <v/>
      </c>
      <c r="M346" s="819" t="str">
        <f t="shared" si="23"/>
        <v/>
      </c>
      <c r="N346" s="819" t="str">
        <f t="shared" si="23"/>
        <v/>
      </c>
      <c r="O346" s="819" t="str">
        <f t="shared" si="23"/>
        <v/>
      </c>
      <c r="P346" s="820" t="str">
        <f t="shared" si="23"/>
        <v/>
      </c>
      <c r="Q346" s="821">
        <f t="shared" si="26"/>
        <v>0</v>
      </c>
      <c r="S346" s="1790"/>
      <c r="T346" s="1790" t="s">
        <v>409</v>
      </c>
      <c r="U346" s="1790"/>
      <c r="V346" s="1790"/>
      <c r="W346" s="1790"/>
      <c r="X346" s="1790"/>
      <c r="Y346" s="1790"/>
      <c r="Z346" s="1790"/>
      <c r="AA346" s="1790"/>
      <c r="AB346" s="1790"/>
      <c r="AC346" s="1790"/>
      <c r="AD346" s="1790"/>
      <c r="AE346" s="1790"/>
      <c r="AF346" s="1790"/>
      <c r="AG346" s="1790"/>
    </row>
    <row r="347" spans="2:33" ht="21" customHeight="1" x14ac:dyDescent="0.3">
      <c r="B347" s="1757"/>
      <c r="C347" s="823" t="str">
        <f t="shared" si="27"/>
        <v/>
      </c>
      <c r="D347" s="824" t="str">
        <f t="shared" si="27"/>
        <v>Eólico</v>
      </c>
      <c r="E347" s="825" t="str">
        <f t="shared" si="27"/>
        <v/>
      </c>
      <c r="F347" s="825" t="str">
        <f t="shared" si="27"/>
        <v/>
      </c>
      <c r="G347" s="825" t="str">
        <f t="shared" si="27"/>
        <v/>
      </c>
      <c r="H347" s="825" t="str">
        <f t="shared" si="24"/>
        <v/>
      </c>
      <c r="I347" s="825" t="str">
        <f t="shared" si="24"/>
        <v/>
      </c>
      <c r="J347" s="825" t="str">
        <f t="shared" si="24"/>
        <v/>
      </c>
      <c r="K347" s="825" t="str">
        <f t="shared" si="23"/>
        <v/>
      </c>
      <c r="L347" s="825" t="str">
        <f t="shared" si="23"/>
        <v/>
      </c>
      <c r="M347" s="825" t="str">
        <f t="shared" si="23"/>
        <v/>
      </c>
      <c r="N347" s="825" t="str">
        <f t="shared" si="23"/>
        <v/>
      </c>
      <c r="O347" s="825" t="str">
        <f t="shared" si="23"/>
        <v/>
      </c>
      <c r="P347" s="826" t="str">
        <f t="shared" si="23"/>
        <v/>
      </c>
      <c r="Q347" s="827">
        <f t="shared" si="26"/>
        <v>0</v>
      </c>
      <c r="S347" s="1790"/>
      <c r="T347" s="1790" t="s">
        <v>410</v>
      </c>
      <c r="U347" s="1790"/>
      <c r="V347" s="1790"/>
      <c r="W347" s="1790"/>
      <c r="X347" s="1790"/>
      <c r="Y347" s="1790"/>
      <c r="Z347" s="1790"/>
      <c r="AA347" s="1790"/>
      <c r="AB347" s="1790"/>
      <c r="AC347" s="1790"/>
      <c r="AD347" s="1790"/>
      <c r="AE347" s="1790"/>
      <c r="AF347" s="1790"/>
      <c r="AG347" s="1790"/>
    </row>
    <row r="348" spans="2:33" ht="21" customHeight="1" x14ac:dyDescent="0.3">
      <c r="B348" s="1756">
        <v>87</v>
      </c>
      <c r="C348" s="828" t="str">
        <f t="shared" si="27"/>
        <v>Tecnológica de Alimentos S.A.</v>
      </c>
      <c r="D348" s="829" t="str">
        <f t="shared" si="27"/>
        <v>Hidráulico</v>
      </c>
      <c r="E348" s="830" t="str">
        <f t="shared" si="27"/>
        <v/>
      </c>
      <c r="F348" s="830" t="str">
        <f t="shared" si="27"/>
        <v/>
      </c>
      <c r="G348" s="830" t="str">
        <f t="shared" si="27"/>
        <v/>
      </c>
      <c r="H348" s="830" t="str">
        <f t="shared" si="24"/>
        <v/>
      </c>
      <c r="I348" s="830" t="str">
        <f t="shared" si="24"/>
        <v/>
      </c>
      <c r="J348" s="830" t="str">
        <f t="shared" si="24"/>
        <v/>
      </c>
      <c r="K348" s="830" t="str">
        <f t="shared" si="23"/>
        <v/>
      </c>
      <c r="L348" s="830" t="str">
        <f t="shared" si="23"/>
        <v/>
      </c>
      <c r="M348" s="830" t="str">
        <f t="shared" si="23"/>
        <v/>
      </c>
      <c r="N348" s="830" t="str">
        <f t="shared" si="23"/>
        <v/>
      </c>
      <c r="O348" s="830" t="str">
        <f t="shared" si="23"/>
        <v/>
      </c>
      <c r="P348" s="831" t="str">
        <f t="shared" si="23"/>
        <v/>
      </c>
      <c r="Q348" s="832">
        <f t="shared" si="26"/>
        <v>0</v>
      </c>
      <c r="S348" s="1790" t="s">
        <v>374</v>
      </c>
      <c r="T348" s="1790" t="s">
        <v>407</v>
      </c>
      <c r="U348" s="1790"/>
      <c r="V348" s="1790"/>
      <c r="W348" s="1790"/>
      <c r="X348" s="1790"/>
      <c r="Y348" s="1790"/>
      <c r="Z348" s="1790"/>
      <c r="AA348" s="1790"/>
      <c r="AB348" s="1790"/>
      <c r="AC348" s="1790"/>
      <c r="AD348" s="1790"/>
      <c r="AE348" s="1790"/>
      <c r="AF348" s="1790"/>
      <c r="AG348" s="1790"/>
    </row>
    <row r="349" spans="2:33" ht="21" customHeight="1" x14ac:dyDescent="0.3">
      <c r="B349" s="1745"/>
      <c r="C349" s="817" t="str">
        <f t="shared" si="27"/>
        <v/>
      </c>
      <c r="D349" s="818" t="str">
        <f t="shared" si="27"/>
        <v>Térmico</v>
      </c>
      <c r="E349" s="819">
        <f t="shared" si="27"/>
        <v>0</v>
      </c>
      <c r="F349" s="819">
        <f t="shared" si="27"/>
        <v>0</v>
      </c>
      <c r="G349" s="819">
        <f t="shared" si="27"/>
        <v>0</v>
      </c>
      <c r="H349" s="819">
        <f t="shared" si="24"/>
        <v>0.64678000000000002</v>
      </c>
      <c r="I349" s="819">
        <f t="shared" si="24"/>
        <v>1.2405459999999999</v>
      </c>
      <c r="J349" s="819">
        <f t="shared" si="24"/>
        <v>2.6301999999999999E-2</v>
      </c>
      <c r="K349" s="819">
        <f t="shared" si="24"/>
        <v>9.1700000000000006E-4</v>
      </c>
      <c r="L349" s="819">
        <f t="shared" si="24"/>
        <v>3.6899999999999997E-4</v>
      </c>
      <c r="M349" s="819">
        <f t="shared" si="24"/>
        <v>0</v>
      </c>
      <c r="N349" s="819">
        <f t="shared" si="24"/>
        <v>0</v>
      </c>
      <c r="O349" s="819">
        <f t="shared" si="24"/>
        <v>0.613896</v>
      </c>
      <c r="P349" s="820">
        <f t="shared" si="24"/>
        <v>0.84471799999999997</v>
      </c>
      <c r="Q349" s="821">
        <f t="shared" si="26"/>
        <v>3.3735279999999999</v>
      </c>
      <c r="S349" s="1790"/>
      <c r="T349" s="1790" t="s">
        <v>408</v>
      </c>
      <c r="U349" s="1790">
        <v>0.19</v>
      </c>
      <c r="V349" s="1790">
        <v>0.17399999999999999</v>
      </c>
      <c r="W349" s="1790">
        <v>0.14940000000000001</v>
      </c>
      <c r="X349" s="1790">
        <v>0.1449</v>
      </c>
      <c r="Y349" s="1790">
        <v>0.1411</v>
      </c>
      <c r="Z349" s="1790">
        <v>0.14799999999999999</v>
      </c>
      <c r="AA349" s="1790">
        <v>0.14599999999999999</v>
      </c>
      <c r="AB349" s="1790">
        <v>0.14630000000000001</v>
      </c>
      <c r="AC349" s="1790">
        <v>0.1221</v>
      </c>
      <c r="AD349" s="1790">
        <v>0.1525</v>
      </c>
      <c r="AE349" s="1790">
        <v>0.10579999999999999</v>
      </c>
      <c r="AF349" s="1790">
        <v>0.10196</v>
      </c>
      <c r="AG349" s="1790">
        <v>1.7220600000000001</v>
      </c>
    </row>
    <row r="350" spans="2:33" ht="21" customHeight="1" x14ac:dyDescent="0.3">
      <c r="B350" s="1745"/>
      <c r="C350" s="817" t="str">
        <f t="shared" si="27"/>
        <v/>
      </c>
      <c r="D350" s="818" t="str">
        <f t="shared" si="27"/>
        <v>Solar</v>
      </c>
      <c r="E350" s="819" t="str">
        <f t="shared" si="27"/>
        <v/>
      </c>
      <c r="F350" s="819" t="str">
        <f t="shared" si="27"/>
        <v/>
      </c>
      <c r="G350" s="819" t="str">
        <f t="shared" si="27"/>
        <v/>
      </c>
      <c r="H350" s="819" t="str">
        <f t="shared" si="24"/>
        <v/>
      </c>
      <c r="I350" s="819" t="str">
        <f t="shared" si="24"/>
        <v/>
      </c>
      <c r="J350" s="819" t="str">
        <f t="shared" si="24"/>
        <v/>
      </c>
      <c r="K350" s="819" t="str">
        <f t="shared" si="24"/>
        <v/>
      </c>
      <c r="L350" s="819" t="str">
        <f t="shared" si="24"/>
        <v/>
      </c>
      <c r="M350" s="819" t="str">
        <f t="shared" si="24"/>
        <v/>
      </c>
      <c r="N350" s="819" t="str">
        <f t="shared" si="24"/>
        <v/>
      </c>
      <c r="O350" s="819" t="str">
        <f t="shared" si="24"/>
        <v/>
      </c>
      <c r="P350" s="820" t="str">
        <f t="shared" si="24"/>
        <v/>
      </c>
      <c r="Q350" s="821">
        <f t="shared" si="26"/>
        <v>0</v>
      </c>
      <c r="S350" s="1790"/>
      <c r="T350" s="1790" t="s">
        <v>409</v>
      </c>
      <c r="U350" s="1790"/>
      <c r="V350" s="1790"/>
      <c r="W350" s="1790"/>
      <c r="X350" s="1790"/>
      <c r="Y350" s="1790"/>
      <c r="Z350" s="1790"/>
      <c r="AA350" s="1790"/>
      <c r="AB350" s="1790"/>
      <c r="AC350" s="1790"/>
      <c r="AD350" s="1790"/>
      <c r="AE350" s="1790"/>
      <c r="AF350" s="1790"/>
      <c r="AG350" s="1790"/>
    </row>
    <row r="351" spans="2:33" ht="21" customHeight="1" x14ac:dyDescent="0.3">
      <c r="B351" s="1757"/>
      <c r="C351" s="823" t="str">
        <f t="shared" si="27"/>
        <v/>
      </c>
      <c r="D351" s="824" t="str">
        <f t="shared" si="27"/>
        <v>Eólico</v>
      </c>
      <c r="E351" s="825" t="str">
        <f t="shared" si="27"/>
        <v/>
      </c>
      <c r="F351" s="825" t="str">
        <f t="shared" si="27"/>
        <v/>
      </c>
      <c r="G351" s="825" t="str">
        <f t="shared" si="27"/>
        <v/>
      </c>
      <c r="H351" s="825" t="str">
        <f t="shared" si="24"/>
        <v/>
      </c>
      <c r="I351" s="825" t="str">
        <f t="shared" si="24"/>
        <v/>
      </c>
      <c r="J351" s="825" t="str">
        <f t="shared" si="24"/>
        <v/>
      </c>
      <c r="K351" s="825" t="str">
        <f t="shared" si="24"/>
        <v/>
      </c>
      <c r="L351" s="825" t="str">
        <f t="shared" si="24"/>
        <v/>
      </c>
      <c r="M351" s="825" t="str">
        <f t="shared" si="24"/>
        <v/>
      </c>
      <c r="N351" s="825" t="str">
        <f t="shared" si="24"/>
        <v/>
      </c>
      <c r="O351" s="825" t="str">
        <f t="shared" si="24"/>
        <v/>
      </c>
      <c r="P351" s="826" t="str">
        <f t="shared" si="24"/>
        <v/>
      </c>
      <c r="Q351" s="827">
        <f t="shared" si="26"/>
        <v>0</v>
      </c>
      <c r="S351" s="1790"/>
      <c r="T351" s="1790" t="s">
        <v>410</v>
      </c>
      <c r="U351" s="1790"/>
      <c r="V351" s="1790"/>
      <c r="W351" s="1790"/>
      <c r="X351" s="1790"/>
      <c r="Y351" s="1790"/>
      <c r="Z351" s="1790"/>
      <c r="AA351" s="1790"/>
      <c r="AB351" s="1790"/>
      <c r="AC351" s="1790"/>
      <c r="AD351" s="1790"/>
      <c r="AE351" s="1790"/>
      <c r="AF351" s="1790"/>
      <c r="AG351" s="1790"/>
    </row>
    <row r="352" spans="2:33" ht="21" customHeight="1" x14ac:dyDescent="0.3">
      <c r="B352" s="1756">
        <v>88</v>
      </c>
      <c r="C352" s="828" t="str">
        <f t="shared" si="27"/>
        <v>Terminal Internacional del Sur S.A.</v>
      </c>
      <c r="D352" s="829" t="str">
        <f t="shared" si="27"/>
        <v>Hidráulico</v>
      </c>
      <c r="E352" s="830" t="str">
        <f t="shared" si="27"/>
        <v/>
      </c>
      <c r="F352" s="830" t="str">
        <f t="shared" si="27"/>
        <v/>
      </c>
      <c r="G352" s="830" t="str">
        <f t="shared" si="27"/>
        <v/>
      </c>
      <c r="H352" s="830" t="str">
        <f t="shared" si="24"/>
        <v/>
      </c>
      <c r="I352" s="830" t="str">
        <f t="shared" si="24"/>
        <v/>
      </c>
      <c r="J352" s="830" t="str">
        <f t="shared" si="24"/>
        <v/>
      </c>
      <c r="K352" s="830" t="str">
        <f t="shared" si="24"/>
        <v/>
      </c>
      <c r="L352" s="830" t="str">
        <f t="shared" si="24"/>
        <v/>
      </c>
      <c r="M352" s="830" t="str">
        <f t="shared" si="24"/>
        <v/>
      </c>
      <c r="N352" s="830" t="str">
        <f t="shared" si="24"/>
        <v/>
      </c>
      <c r="O352" s="830" t="str">
        <f t="shared" si="24"/>
        <v/>
      </c>
      <c r="P352" s="831" t="str">
        <f t="shared" si="24"/>
        <v/>
      </c>
      <c r="Q352" s="832">
        <f t="shared" si="26"/>
        <v>0</v>
      </c>
      <c r="S352" s="1790" t="s">
        <v>376</v>
      </c>
      <c r="T352" s="1790" t="s">
        <v>407</v>
      </c>
      <c r="U352" s="1790"/>
      <c r="V352" s="1790"/>
      <c r="W352" s="1790"/>
      <c r="X352" s="1790"/>
      <c r="Y352" s="1790"/>
      <c r="Z352" s="1790"/>
      <c r="AA352" s="1790"/>
      <c r="AB352" s="1790"/>
      <c r="AC352" s="1790"/>
      <c r="AD352" s="1790"/>
      <c r="AE352" s="1790"/>
      <c r="AF352" s="1790"/>
      <c r="AG352" s="1790"/>
    </row>
    <row r="353" spans="2:33" ht="21" customHeight="1" x14ac:dyDescent="0.3">
      <c r="B353" s="1745"/>
      <c r="C353" s="817" t="str">
        <f t="shared" si="27"/>
        <v/>
      </c>
      <c r="D353" s="818" t="str">
        <f t="shared" si="27"/>
        <v>Térmico</v>
      </c>
      <c r="E353" s="819">
        <f t="shared" si="27"/>
        <v>3.8377000000000001E-2</v>
      </c>
      <c r="F353" s="819">
        <f t="shared" si="27"/>
        <v>5.6273000000000004E-2</v>
      </c>
      <c r="G353" s="819">
        <f t="shared" si="27"/>
        <v>1.5285E-2</v>
      </c>
      <c r="H353" s="819">
        <f t="shared" si="24"/>
        <v>1.7208999999999999E-2</v>
      </c>
      <c r="I353" s="819">
        <f t="shared" si="24"/>
        <v>1.1561E-2</v>
      </c>
      <c r="J353" s="819">
        <f t="shared" si="24"/>
        <v>5.4414999999999998E-2</v>
      </c>
      <c r="K353" s="819">
        <f t="shared" si="24"/>
        <v>3.8441999999999997E-2</v>
      </c>
      <c r="L353" s="819">
        <f t="shared" si="24"/>
        <v>5.8805000000000003E-2</v>
      </c>
      <c r="M353" s="819">
        <f t="shared" si="24"/>
        <v>4.7881E-2</v>
      </c>
      <c r="N353" s="819">
        <f t="shared" si="24"/>
        <v>5.0094E-2</v>
      </c>
      <c r="O353" s="819">
        <f t="shared" si="24"/>
        <v>4.8512E-2</v>
      </c>
      <c r="P353" s="820">
        <f t="shared" si="24"/>
        <v>1.8806999999999997E-2</v>
      </c>
      <c r="Q353" s="821">
        <f t="shared" si="26"/>
        <v>0.45566099999999998</v>
      </c>
      <c r="S353" s="1790"/>
      <c r="T353" s="1790" t="s">
        <v>408</v>
      </c>
      <c r="U353" s="1790">
        <v>0</v>
      </c>
      <c r="V353" s="1790">
        <v>0</v>
      </c>
      <c r="W353" s="1790">
        <v>0</v>
      </c>
      <c r="X353" s="1790">
        <v>0.64678000000000002</v>
      </c>
      <c r="Y353" s="1790">
        <v>1.2405459999999999</v>
      </c>
      <c r="Z353" s="1790">
        <v>2.6301999999999999E-2</v>
      </c>
      <c r="AA353" s="1790">
        <v>9.1700000000000006E-4</v>
      </c>
      <c r="AB353" s="1790">
        <v>3.6899999999999997E-4</v>
      </c>
      <c r="AC353" s="1790">
        <v>0</v>
      </c>
      <c r="AD353" s="1790">
        <v>0</v>
      </c>
      <c r="AE353" s="1790">
        <v>0.613896</v>
      </c>
      <c r="AF353" s="1790">
        <v>0.84471799999999997</v>
      </c>
      <c r="AG353" s="1790">
        <v>3.3735279999999999</v>
      </c>
    </row>
    <row r="354" spans="2:33" ht="21" customHeight="1" x14ac:dyDescent="0.3">
      <c r="B354" s="1745"/>
      <c r="C354" s="817" t="str">
        <f t="shared" si="27"/>
        <v/>
      </c>
      <c r="D354" s="818" t="str">
        <f t="shared" si="27"/>
        <v>Solar</v>
      </c>
      <c r="E354" s="819" t="str">
        <f t="shared" si="27"/>
        <v/>
      </c>
      <c r="F354" s="819" t="str">
        <f t="shared" si="27"/>
        <v/>
      </c>
      <c r="G354" s="819" t="str">
        <f t="shared" si="27"/>
        <v/>
      </c>
      <c r="H354" s="819" t="str">
        <f t="shared" si="24"/>
        <v/>
      </c>
      <c r="I354" s="819" t="str">
        <f t="shared" si="24"/>
        <v/>
      </c>
      <c r="J354" s="819" t="str">
        <f t="shared" si="24"/>
        <v/>
      </c>
      <c r="K354" s="819" t="str">
        <f t="shared" si="24"/>
        <v/>
      </c>
      <c r="L354" s="819" t="str">
        <f t="shared" si="24"/>
        <v/>
      </c>
      <c r="M354" s="819" t="str">
        <f t="shared" si="24"/>
        <v/>
      </c>
      <c r="N354" s="819" t="str">
        <f t="shared" si="24"/>
        <v/>
      </c>
      <c r="O354" s="819" t="str">
        <f t="shared" si="24"/>
        <v/>
      </c>
      <c r="P354" s="820" t="str">
        <f t="shared" si="24"/>
        <v/>
      </c>
      <c r="Q354" s="821">
        <f t="shared" si="26"/>
        <v>0</v>
      </c>
      <c r="S354" s="1790"/>
      <c r="T354" s="1790" t="s">
        <v>409</v>
      </c>
      <c r="U354" s="1790"/>
      <c r="V354" s="1790"/>
      <c r="W354" s="1790"/>
      <c r="X354" s="1790"/>
      <c r="Y354" s="1790"/>
      <c r="Z354" s="1790"/>
      <c r="AA354" s="1790"/>
      <c r="AB354" s="1790"/>
      <c r="AC354" s="1790"/>
      <c r="AD354" s="1790"/>
      <c r="AE354" s="1790"/>
      <c r="AF354" s="1790"/>
      <c r="AG354" s="1790"/>
    </row>
    <row r="355" spans="2:33" ht="21" customHeight="1" x14ac:dyDescent="0.3">
      <c r="B355" s="1757"/>
      <c r="C355" s="823" t="str">
        <f t="shared" si="27"/>
        <v/>
      </c>
      <c r="D355" s="824" t="str">
        <f t="shared" si="27"/>
        <v>Eólico</v>
      </c>
      <c r="E355" s="825" t="str">
        <f t="shared" si="27"/>
        <v/>
      </c>
      <c r="F355" s="825" t="str">
        <f t="shared" si="27"/>
        <v/>
      </c>
      <c r="G355" s="825" t="str">
        <f t="shared" si="27"/>
        <v/>
      </c>
      <c r="H355" s="825" t="str">
        <f t="shared" si="24"/>
        <v/>
      </c>
      <c r="I355" s="825" t="str">
        <f t="shared" si="24"/>
        <v/>
      </c>
      <c r="J355" s="825" t="str">
        <f t="shared" si="24"/>
        <v/>
      </c>
      <c r="K355" s="825" t="str">
        <f t="shared" si="24"/>
        <v/>
      </c>
      <c r="L355" s="825" t="str">
        <f t="shared" si="24"/>
        <v/>
      </c>
      <c r="M355" s="825" t="str">
        <f t="shared" si="24"/>
        <v/>
      </c>
      <c r="N355" s="825" t="str">
        <f t="shared" si="24"/>
        <v/>
      </c>
      <c r="O355" s="825" t="str">
        <f t="shared" si="24"/>
        <v/>
      </c>
      <c r="P355" s="826" t="str">
        <f t="shared" si="24"/>
        <v/>
      </c>
      <c r="Q355" s="827">
        <f t="shared" si="26"/>
        <v>0</v>
      </c>
      <c r="S355" s="1790"/>
      <c r="T355" s="1790" t="s">
        <v>410</v>
      </c>
      <c r="U355" s="1790"/>
      <c r="V355" s="1790"/>
      <c r="W355" s="1790"/>
      <c r="X355" s="1790"/>
      <c r="Y355" s="1790"/>
      <c r="Z355" s="1790"/>
      <c r="AA355" s="1790"/>
      <c r="AB355" s="1790"/>
      <c r="AC355" s="1790"/>
      <c r="AD355" s="1790"/>
      <c r="AE355" s="1790"/>
      <c r="AF355" s="1790"/>
      <c r="AG355" s="1790"/>
    </row>
    <row r="356" spans="2:33" ht="21" customHeight="1" x14ac:dyDescent="0.3">
      <c r="B356" s="1756">
        <v>89</v>
      </c>
      <c r="C356" s="828" t="str">
        <f t="shared" si="27"/>
        <v>Trupal S.A.</v>
      </c>
      <c r="D356" s="829" t="str">
        <f t="shared" si="27"/>
        <v>Hidráulico</v>
      </c>
      <c r="E356" s="830" t="str">
        <f t="shared" si="27"/>
        <v/>
      </c>
      <c r="F356" s="830" t="str">
        <f t="shared" si="27"/>
        <v/>
      </c>
      <c r="G356" s="830" t="str">
        <f t="shared" si="27"/>
        <v/>
      </c>
      <c r="H356" s="830" t="str">
        <f t="shared" si="24"/>
        <v/>
      </c>
      <c r="I356" s="830" t="str">
        <f t="shared" si="24"/>
        <v/>
      </c>
      <c r="J356" s="830" t="str">
        <f t="shared" si="24"/>
        <v/>
      </c>
      <c r="K356" s="830" t="str">
        <f t="shared" si="24"/>
        <v/>
      </c>
      <c r="L356" s="830" t="str">
        <f t="shared" si="24"/>
        <v/>
      </c>
      <c r="M356" s="830" t="str">
        <f t="shared" si="24"/>
        <v/>
      </c>
      <c r="N356" s="830" t="str">
        <f t="shared" si="24"/>
        <v/>
      </c>
      <c r="O356" s="830" t="str">
        <f t="shared" si="24"/>
        <v/>
      </c>
      <c r="P356" s="831" t="str">
        <f t="shared" si="24"/>
        <v/>
      </c>
      <c r="Q356" s="832">
        <f t="shared" si="26"/>
        <v>0</v>
      </c>
      <c r="S356" s="1790" t="s">
        <v>378</v>
      </c>
      <c r="T356" s="1790" t="s">
        <v>407</v>
      </c>
      <c r="U356" s="1790"/>
      <c r="V356" s="1790"/>
      <c r="W356" s="1790"/>
      <c r="X356" s="1790"/>
      <c r="Y356" s="1790"/>
      <c r="Z356" s="1790"/>
      <c r="AA356" s="1790"/>
      <c r="AB356" s="1790"/>
      <c r="AC356" s="1790"/>
      <c r="AD356" s="1790"/>
      <c r="AE356" s="1790"/>
      <c r="AF356" s="1790"/>
      <c r="AG356" s="1790"/>
    </row>
    <row r="357" spans="2:33" ht="21" customHeight="1" x14ac:dyDescent="0.3">
      <c r="B357" s="1745"/>
      <c r="C357" s="817" t="str">
        <f t="shared" si="27"/>
        <v/>
      </c>
      <c r="D357" s="818" t="str">
        <f t="shared" si="27"/>
        <v>Térmico</v>
      </c>
      <c r="E357" s="819">
        <f t="shared" si="27"/>
        <v>0</v>
      </c>
      <c r="F357" s="819">
        <f t="shared" si="27"/>
        <v>0</v>
      </c>
      <c r="G357" s="819">
        <f t="shared" si="27"/>
        <v>0</v>
      </c>
      <c r="H357" s="819">
        <f t="shared" si="27"/>
        <v>0</v>
      </c>
      <c r="I357" s="819">
        <f t="shared" si="27"/>
        <v>0</v>
      </c>
      <c r="J357" s="819">
        <f t="shared" si="27"/>
        <v>0</v>
      </c>
      <c r="K357" s="819">
        <f t="shared" si="27"/>
        <v>0</v>
      </c>
      <c r="L357" s="819">
        <f t="shared" si="27"/>
        <v>0</v>
      </c>
      <c r="M357" s="819">
        <f t="shared" si="27"/>
        <v>0</v>
      </c>
      <c r="N357" s="819">
        <f t="shared" si="27"/>
        <v>0</v>
      </c>
      <c r="O357" s="819">
        <f t="shared" si="27"/>
        <v>0</v>
      </c>
      <c r="P357" s="820">
        <f t="shared" si="27"/>
        <v>0</v>
      </c>
      <c r="Q357" s="821">
        <f t="shared" si="26"/>
        <v>0</v>
      </c>
      <c r="S357" s="1790"/>
      <c r="T357" s="1790" t="s">
        <v>408</v>
      </c>
      <c r="U357" s="1790">
        <v>3.8377000000000001E-2</v>
      </c>
      <c r="V357" s="1790">
        <v>5.6273000000000004E-2</v>
      </c>
      <c r="W357" s="1790">
        <v>1.5285E-2</v>
      </c>
      <c r="X357" s="1790">
        <v>1.7208999999999999E-2</v>
      </c>
      <c r="Y357" s="1790">
        <v>1.1561E-2</v>
      </c>
      <c r="Z357" s="1790">
        <v>5.4414999999999998E-2</v>
      </c>
      <c r="AA357" s="1790">
        <v>3.8441999999999997E-2</v>
      </c>
      <c r="AB357" s="1790">
        <v>5.8805000000000003E-2</v>
      </c>
      <c r="AC357" s="1790">
        <v>4.7881E-2</v>
      </c>
      <c r="AD357" s="1790">
        <v>5.0094E-2</v>
      </c>
      <c r="AE357" s="1790">
        <v>4.8512E-2</v>
      </c>
      <c r="AF357" s="1790">
        <v>1.8806999999999997E-2</v>
      </c>
      <c r="AG357" s="1790">
        <v>0.45566099999999998</v>
      </c>
    </row>
    <row r="358" spans="2:33" ht="21" customHeight="1" x14ac:dyDescent="0.3">
      <c r="B358" s="1745"/>
      <c r="C358" s="817" t="str">
        <f t="shared" si="27"/>
        <v/>
      </c>
      <c r="D358" s="818" t="str">
        <f t="shared" si="27"/>
        <v>Solar</v>
      </c>
      <c r="E358" s="819" t="str">
        <f t="shared" si="27"/>
        <v/>
      </c>
      <c r="F358" s="819" t="str">
        <f t="shared" si="27"/>
        <v/>
      </c>
      <c r="G358" s="819" t="str">
        <f t="shared" si="27"/>
        <v/>
      </c>
      <c r="H358" s="819" t="str">
        <f t="shared" si="27"/>
        <v/>
      </c>
      <c r="I358" s="819" t="str">
        <f t="shared" si="27"/>
        <v/>
      </c>
      <c r="J358" s="819" t="str">
        <f t="shared" si="27"/>
        <v/>
      </c>
      <c r="K358" s="819" t="str">
        <f t="shared" si="27"/>
        <v/>
      </c>
      <c r="L358" s="819" t="str">
        <f t="shared" si="27"/>
        <v/>
      </c>
      <c r="M358" s="819" t="str">
        <f t="shared" si="27"/>
        <v/>
      </c>
      <c r="N358" s="819" t="str">
        <f t="shared" si="27"/>
        <v/>
      </c>
      <c r="O358" s="819" t="str">
        <f t="shared" si="27"/>
        <v/>
      </c>
      <c r="P358" s="820" t="str">
        <f t="shared" si="27"/>
        <v/>
      </c>
      <c r="Q358" s="821">
        <f t="shared" si="26"/>
        <v>0</v>
      </c>
      <c r="S358" s="1790"/>
      <c r="T358" s="1790" t="s">
        <v>409</v>
      </c>
      <c r="U358" s="1790"/>
      <c r="V358" s="1790"/>
      <c r="W358" s="1790"/>
      <c r="X358" s="1790"/>
      <c r="Y358" s="1790"/>
      <c r="Z358" s="1790"/>
      <c r="AA358" s="1790"/>
      <c r="AB358" s="1790"/>
      <c r="AC358" s="1790"/>
      <c r="AD358" s="1790"/>
      <c r="AE358" s="1790"/>
      <c r="AF358" s="1790"/>
      <c r="AG358" s="1790"/>
    </row>
    <row r="359" spans="2:33" ht="21" customHeight="1" x14ac:dyDescent="0.3">
      <c r="B359" s="1757"/>
      <c r="C359" s="823" t="str">
        <f t="shared" si="27"/>
        <v/>
      </c>
      <c r="D359" s="824" t="str">
        <f t="shared" si="27"/>
        <v>Eólico</v>
      </c>
      <c r="E359" s="825" t="str">
        <f t="shared" si="27"/>
        <v/>
      </c>
      <c r="F359" s="825" t="str">
        <f t="shared" si="27"/>
        <v/>
      </c>
      <c r="G359" s="825" t="str">
        <f t="shared" si="27"/>
        <v/>
      </c>
      <c r="H359" s="825" t="str">
        <f t="shared" si="27"/>
        <v/>
      </c>
      <c r="I359" s="825" t="str">
        <f t="shared" si="27"/>
        <v/>
      </c>
      <c r="J359" s="825" t="str">
        <f t="shared" si="27"/>
        <v/>
      </c>
      <c r="K359" s="825" t="str">
        <f t="shared" si="27"/>
        <v/>
      </c>
      <c r="L359" s="825" t="str">
        <f t="shared" si="27"/>
        <v/>
      </c>
      <c r="M359" s="825" t="str">
        <f t="shared" si="27"/>
        <v/>
      </c>
      <c r="N359" s="825" t="str">
        <f t="shared" si="27"/>
        <v/>
      </c>
      <c r="O359" s="825" t="str">
        <f t="shared" si="27"/>
        <v/>
      </c>
      <c r="P359" s="826" t="str">
        <f t="shared" si="27"/>
        <v/>
      </c>
      <c r="Q359" s="827">
        <f t="shared" si="26"/>
        <v>0</v>
      </c>
      <c r="S359" s="1790"/>
      <c r="T359" s="1790" t="s">
        <v>410</v>
      </c>
      <c r="U359" s="1790"/>
      <c r="V359" s="1790"/>
      <c r="W359" s="1790"/>
      <c r="X359" s="1790"/>
      <c r="Y359" s="1790"/>
      <c r="Z359" s="1790"/>
      <c r="AA359" s="1790"/>
      <c r="AB359" s="1790"/>
      <c r="AC359" s="1790"/>
      <c r="AD359" s="1790"/>
      <c r="AE359" s="1790"/>
      <c r="AF359" s="1790"/>
      <c r="AG359" s="1790"/>
    </row>
    <row r="360" spans="2:33" ht="21" customHeight="1" x14ac:dyDescent="0.3">
      <c r="B360" s="1756">
        <v>90</v>
      </c>
      <c r="C360" s="828" t="str">
        <f t="shared" si="27"/>
        <v>Unacem Peru S.A.</v>
      </c>
      <c r="D360" s="829" t="str">
        <f t="shared" si="27"/>
        <v>Hidráulico</v>
      </c>
      <c r="E360" s="830">
        <f t="shared" si="27"/>
        <v>17.514162000000002</v>
      </c>
      <c r="F360" s="830">
        <f t="shared" si="27"/>
        <v>16.394784000000001</v>
      </c>
      <c r="G360" s="830">
        <f t="shared" si="27"/>
        <v>16.08811</v>
      </c>
      <c r="H360" s="830">
        <f t="shared" si="27"/>
        <v>15.717329999999999</v>
      </c>
      <c r="I360" s="830">
        <f t="shared" si="27"/>
        <v>14.938412000000001</v>
      </c>
      <c r="J360" s="830">
        <f t="shared" si="27"/>
        <v>13.452680999999998</v>
      </c>
      <c r="K360" s="830">
        <f t="shared" si="27"/>
        <v>11.962757</v>
      </c>
      <c r="L360" s="830">
        <f t="shared" si="27"/>
        <v>11.038779999999999</v>
      </c>
      <c r="M360" s="830">
        <f t="shared" si="27"/>
        <v>8.717015</v>
      </c>
      <c r="N360" s="830">
        <f t="shared" si="27"/>
        <v>7.5868009999999995</v>
      </c>
      <c r="O360" s="830">
        <f t="shared" si="27"/>
        <v>15.545067</v>
      </c>
      <c r="P360" s="831">
        <f t="shared" si="27"/>
        <v>17.199739000000001</v>
      </c>
      <c r="Q360" s="832">
        <f t="shared" si="26"/>
        <v>166.15563799999998</v>
      </c>
      <c r="S360" s="1790" t="s">
        <v>380</v>
      </c>
      <c r="T360" s="1790" t="s">
        <v>407</v>
      </c>
      <c r="U360" s="1790"/>
      <c r="V360" s="1790"/>
      <c r="W360" s="1790"/>
      <c r="X360" s="1790"/>
      <c r="Y360" s="1790"/>
      <c r="Z360" s="1790"/>
      <c r="AA360" s="1790"/>
      <c r="AB360" s="1790"/>
      <c r="AC360" s="1790"/>
      <c r="AD360" s="1790"/>
      <c r="AE360" s="1790"/>
      <c r="AF360" s="1790"/>
      <c r="AG360" s="1790"/>
    </row>
    <row r="361" spans="2:33" ht="21" customHeight="1" x14ac:dyDescent="0.3">
      <c r="B361" s="1745"/>
      <c r="C361" s="817" t="str">
        <f t="shared" si="27"/>
        <v/>
      </c>
      <c r="D361" s="818" t="str">
        <f t="shared" si="27"/>
        <v>Térmico</v>
      </c>
      <c r="E361" s="819">
        <f t="shared" si="27"/>
        <v>4.985595</v>
      </c>
      <c r="F361" s="819">
        <f t="shared" si="27"/>
        <v>4.2362869999999999</v>
      </c>
      <c r="G361" s="819">
        <f t="shared" si="27"/>
        <v>4.6398349999999997</v>
      </c>
      <c r="H361" s="819">
        <f t="shared" si="27"/>
        <v>4.4031159999999998</v>
      </c>
      <c r="I361" s="819">
        <f t="shared" si="27"/>
        <v>4.3704799999999997</v>
      </c>
      <c r="J361" s="819">
        <f t="shared" si="27"/>
        <v>2.8171950000000003</v>
      </c>
      <c r="K361" s="819">
        <f t="shared" si="27"/>
        <v>3.416283</v>
      </c>
      <c r="L361" s="819">
        <f t="shared" si="27"/>
        <v>3.8071350000000002</v>
      </c>
      <c r="M361" s="819">
        <f t="shared" si="27"/>
        <v>3.300989</v>
      </c>
      <c r="N361" s="819">
        <f t="shared" si="27"/>
        <v>2.6835870000000002</v>
      </c>
      <c r="O361" s="819">
        <f t="shared" si="27"/>
        <v>2.9442060000000003</v>
      </c>
      <c r="P361" s="820">
        <f t="shared" si="27"/>
        <v>2.5333490000000003</v>
      </c>
      <c r="Q361" s="821">
        <f t="shared" si="26"/>
        <v>44.138057000000011</v>
      </c>
      <c r="S361" s="1790"/>
      <c r="T361" s="1790" t="s">
        <v>408</v>
      </c>
      <c r="U361" s="1790">
        <v>0</v>
      </c>
      <c r="V361" s="1790">
        <v>0</v>
      </c>
      <c r="W361" s="1790">
        <v>0</v>
      </c>
      <c r="X361" s="1790">
        <v>0</v>
      </c>
      <c r="Y361" s="1790">
        <v>0</v>
      </c>
      <c r="Z361" s="1790">
        <v>0</v>
      </c>
      <c r="AA361" s="1790">
        <v>0</v>
      </c>
      <c r="AB361" s="1790">
        <v>0</v>
      </c>
      <c r="AC361" s="1790">
        <v>0</v>
      </c>
      <c r="AD361" s="1790">
        <v>0</v>
      </c>
      <c r="AE361" s="1790">
        <v>0</v>
      </c>
      <c r="AF361" s="1790">
        <v>0</v>
      </c>
      <c r="AG361" s="1790">
        <v>0</v>
      </c>
    </row>
    <row r="362" spans="2:33" ht="21" customHeight="1" x14ac:dyDescent="0.3">
      <c r="B362" s="1745"/>
      <c r="C362" s="817" t="str">
        <f t="shared" si="27"/>
        <v/>
      </c>
      <c r="D362" s="818" t="str">
        <f t="shared" si="27"/>
        <v>Solar</v>
      </c>
      <c r="E362" s="819" t="str">
        <f t="shared" si="27"/>
        <v/>
      </c>
      <c r="F362" s="819" t="str">
        <f t="shared" si="27"/>
        <v/>
      </c>
      <c r="G362" s="819" t="str">
        <f t="shared" si="27"/>
        <v/>
      </c>
      <c r="H362" s="819" t="str">
        <f t="shared" si="27"/>
        <v/>
      </c>
      <c r="I362" s="819" t="str">
        <f t="shared" si="27"/>
        <v/>
      </c>
      <c r="J362" s="819" t="str">
        <f t="shared" si="27"/>
        <v/>
      </c>
      <c r="K362" s="819" t="str">
        <f t="shared" si="27"/>
        <v/>
      </c>
      <c r="L362" s="819" t="str">
        <f t="shared" si="27"/>
        <v/>
      </c>
      <c r="M362" s="819" t="str">
        <f t="shared" si="27"/>
        <v/>
      </c>
      <c r="N362" s="819" t="str">
        <f t="shared" si="27"/>
        <v/>
      </c>
      <c r="O362" s="819" t="str">
        <f t="shared" si="27"/>
        <v/>
      </c>
      <c r="P362" s="820" t="str">
        <f t="shared" si="27"/>
        <v/>
      </c>
      <c r="Q362" s="821">
        <f t="shared" si="26"/>
        <v>0</v>
      </c>
      <c r="S362" s="1790"/>
      <c r="T362" s="1790" t="s">
        <v>409</v>
      </c>
      <c r="U362" s="1790"/>
      <c r="V362" s="1790"/>
      <c r="W362" s="1790"/>
      <c r="X362" s="1790"/>
      <c r="Y362" s="1790"/>
      <c r="Z362" s="1790"/>
      <c r="AA362" s="1790"/>
      <c r="AB362" s="1790"/>
      <c r="AC362" s="1790"/>
      <c r="AD362" s="1790"/>
      <c r="AE362" s="1790"/>
      <c r="AF362" s="1790"/>
      <c r="AG362" s="1790"/>
    </row>
    <row r="363" spans="2:33" ht="21" customHeight="1" x14ac:dyDescent="0.3">
      <c r="B363" s="1757"/>
      <c r="C363" s="823" t="str">
        <f t="shared" si="27"/>
        <v/>
      </c>
      <c r="D363" s="824" t="str">
        <f t="shared" si="27"/>
        <v>Eólico</v>
      </c>
      <c r="E363" s="825" t="str">
        <f t="shared" si="27"/>
        <v/>
      </c>
      <c r="F363" s="825" t="str">
        <f t="shared" si="27"/>
        <v/>
      </c>
      <c r="G363" s="825" t="str">
        <f t="shared" si="27"/>
        <v/>
      </c>
      <c r="H363" s="825" t="str">
        <f t="shared" si="27"/>
        <v/>
      </c>
      <c r="I363" s="825" t="str">
        <f t="shared" si="27"/>
        <v/>
      </c>
      <c r="J363" s="825" t="str">
        <f t="shared" si="27"/>
        <v/>
      </c>
      <c r="K363" s="825" t="str">
        <f t="shared" si="27"/>
        <v/>
      </c>
      <c r="L363" s="825" t="str">
        <f t="shared" si="27"/>
        <v/>
      </c>
      <c r="M363" s="825" t="str">
        <f t="shared" si="27"/>
        <v/>
      </c>
      <c r="N363" s="825" t="str">
        <f t="shared" si="27"/>
        <v/>
      </c>
      <c r="O363" s="825" t="str">
        <f t="shared" si="27"/>
        <v/>
      </c>
      <c r="P363" s="826" t="str">
        <f t="shared" si="27"/>
        <v/>
      </c>
      <c r="Q363" s="827">
        <f t="shared" si="26"/>
        <v>0</v>
      </c>
      <c r="S363" s="1790"/>
      <c r="T363" s="1790" t="s">
        <v>410</v>
      </c>
      <c r="U363" s="1790"/>
      <c r="V363" s="1790"/>
      <c r="W363" s="1790"/>
      <c r="X363" s="1790"/>
      <c r="Y363" s="1790"/>
      <c r="Z363" s="1790"/>
      <c r="AA363" s="1790"/>
      <c r="AB363" s="1790"/>
      <c r="AC363" s="1790"/>
      <c r="AD363" s="1790"/>
      <c r="AE363" s="1790"/>
      <c r="AF363" s="1790"/>
      <c r="AG363" s="1790"/>
    </row>
    <row r="364" spans="2:33" ht="21" customHeight="1" x14ac:dyDescent="0.3">
      <c r="B364" s="1756">
        <v>91</v>
      </c>
      <c r="C364" s="828" t="str">
        <f t="shared" si="27"/>
        <v>Unión de Cervecerías Peruanas Backus y Johnston S.A.A.</v>
      </c>
      <c r="D364" s="829" t="str">
        <f t="shared" si="27"/>
        <v>Hidráulico</v>
      </c>
      <c r="E364" s="830" t="str">
        <f t="shared" si="27"/>
        <v/>
      </c>
      <c r="F364" s="830" t="str">
        <f t="shared" si="27"/>
        <v/>
      </c>
      <c r="G364" s="830" t="str">
        <f t="shared" si="27"/>
        <v/>
      </c>
      <c r="H364" s="830" t="str">
        <f t="shared" si="27"/>
        <v/>
      </c>
      <c r="I364" s="830" t="str">
        <f t="shared" si="27"/>
        <v/>
      </c>
      <c r="J364" s="830" t="str">
        <f t="shared" si="27"/>
        <v/>
      </c>
      <c r="K364" s="830" t="str">
        <f t="shared" si="27"/>
        <v/>
      </c>
      <c r="L364" s="830" t="str">
        <f t="shared" si="27"/>
        <v/>
      </c>
      <c r="M364" s="830" t="str">
        <f t="shared" si="27"/>
        <v/>
      </c>
      <c r="N364" s="830" t="str">
        <f t="shared" si="27"/>
        <v/>
      </c>
      <c r="O364" s="830" t="str">
        <f t="shared" si="27"/>
        <v/>
      </c>
      <c r="P364" s="831" t="str">
        <f t="shared" si="27"/>
        <v/>
      </c>
      <c r="Q364" s="832">
        <f t="shared" si="26"/>
        <v>0</v>
      </c>
      <c r="S364" s="1790" t="s">
        <v>382</v>
      </c>
      <c r="T364" s="1790" t="s">
        <v>407</v>
      </c>
      <c r="U364" s="1790">
        <v>17.514162000000002</v>
      </c>
      <c r="V364" s="1790">
        <v>16.394784000000001</v>
      </c>
      <c r="W364" s="1790">
        <v>16.08811</v>
      </c>
      <c r="X364" s="1790">
        <v>15.717329999999999</v>
      </c>
      <c r="Y364" s="1790">
        <v>14.938412000000001</v>
      </c>
      <c r="Z364" s="1790">
        <v>13.452680999999998</v>
      </c>
      <c r="AA364" s="1790">
        <v>11.962757</v>
      </c>
      <c r="AB364" s="1790">
        <v>11.038779999999999</v>
      </c>
      <c r="AC364" s="1790">
        <v>8.717015</v>
      </c>
      <c r="AD364" s="1790">
        <v>7.5868009999999995</v>
      </c>
      <c r="AE364" s="1790">
        <v>15.545067</v>
      </c>
      <c r="AF364" s="1790">
        <v>17.199739000000001</v>
      </c>
      <c r="AG364" s="1790">
        <v>166.15563799999998</v>
      </c>
    </row>
    <row r="365" spans="2:33" ht="21" customHeight="1" x14ac:dyDescent="0.3">
      <c r="B365" s="1745"/>
      <c r="C365" s="817" t="str">
        <f t="shared" si="27"/>
        <v/>
      </c>
      <c r="D365" s="818" t="str">
        <f t="shared" si="27"/>
        <v>Térmico</v>
      </c>
      <c r="E365" s="819">
        <f t="shared" si="27"/>
        <v>2.4289999999999999E-2</v>
      </c>
      <c r="F365" s="819">
        <f t="shared" si="27"/>
        <v>2.1740000000000002E-2</v>
      </c>
      <c r="G365" s="819">
        <f t="shared" si="27"/>
        <v>8.4520000000000012E-2</v>
      </c>
      <c r="H365" s="819">
        <f t="shared" si="27"/>
        <v>5.1660000000000005E-2</v>
      </c>
      <c r="I365" s="819">
        <f t="shared" si="27"/>
        <v>6.2827999999999995E-2</v>
      </c>
      <c r="J365" s="819">
        <f t="shared" si="27"/>
        <v>3.65E-3</v>
      </c>
      <c r="K365" s="819">
        <f t="shared" si="27"/>
        <v>4.6040000000000005E-3</v>
      </c>
      <c r="L365" s="819">
        <f t="shared" si="27"/>
        <v>1.3819999999999999E-2</v>
      </c>
      <c r="M365" s="819">
        <f t="shared" si="27"/>
        <v>2.4952000000000002E-2</v>
      </c>
      <c r="N365" s="819">
        <f t="shared" si="27"/>
        <v>2.6510000000000002E-2</v>
      </c>
      <c r="O365" s="819">
        <f t="shared" si="27"/>
        <v>6.96E-3</v>
      </c>
      <c r="P365" s="820">
        <f t="shared" si="27"/>
        <v>2.16E-3</v>
      </c>
      <c r="Q365" s="821">
        <f t="shared" si="26"/>
        <v>0.32769399999999999</v>
      </c>
      <c r="S365" s="1790"/>
      <c r="T365" s="1790" t="s">
        <v>408</v>
      </c>
      <c r="U365" s="1790">
        <v>4.985595</v>
      </c>
      <c r="V365" s="1790">
        <v>4.2362869999999999</v>
      </c>
      <c r="W365" s="1790">
        <v>4.6398349999999997</v>
      </c>
      <c r="X365" s="1790">
        <v>4.4031159999999998</v>
      </c>
      <c r="Y365" s="1790">
        <v>4.3704799999999997</v>
      </c>
      <c r="Z365" s="1790">
        <v>2.8171950000000003</v>
      </c>
      <c r="AA365" s="1790">
        <v>3.416283</v>
      </c>
      <c r="AB365" s="1790">
        <v>3.8071350000000002</v>
      </c>
      <c r="AC365" s="1790">
        <v>3.300989</v>
      </c>
      <c r="AD365" s="1790">
        <v>2.6835870000000002</v>
      </c>
      <c r="AE365" s="1790">
        <v>2.9442060000000003</v>
      </c>
      <c r="AF365" s="1790">
        <v>2.5333490000000003</v>
      </c>
      <c r="AG365" s="1790">
        <v>44.138057000000011</v>
      </c>
    </row>
    <row r="366" spans="2:33" ht="21" customHeight="1" x14ac:dyDescent="0.3">
      <c r="B366" s="1745"/>
      <c r="C366" s="817" t="str">
        <f t="shared" si="27"/>
        <v/>
      </c>
      <c r="D366" s="818" t="str">
        <f t="shared" si="27"/>
        <v>Solar</v>
      </c>
      <c r="E366" s="819" t="str">
        <f t="shared" si="27"/>
        <v/>
      </c>
      <c r="F366" s="819" t="str">
        <f t="shared" si="27"/>
        <v/>
      </c>
      <c r="G366" s="819" t="str">
        <f t="shared" si="27"/>
        <v/>
      </c>
      <c r="H366" s="819" t="str">
        <f t="shared" si="27"/>
        <v/>
      </c>
      <c r="I366" s="819" t="str">
        <f t="shared" si="27"/>
        <v/>
      </c>
      <c r="J366" s="819" t="str">
        <f t="shared" si="27"/>
        <v/>
      </c>
      <c r="K366" s="819" t="str">
        <f t="shared" si="27"/>
        <v/>
      </c>
      <c r="L366" s="819" t="str">
        <f t="shared" si="27"/>
        <v/>
      </c>
      <c r="M366" s="819" t="str">
        <f t="shared" si="27"/>
        <v/>
      </c>
      <c r="N366" s="819" t="str">
        <f t="shared" si="27"/>
        <v/>
      </c>
      <c r="O366" s="819" t="str">
        <f t="shared" si="27"/>
        <v/>
      </c>
      <c r="P366" s="820" t="str">
        <f t="shared" si="27"/>
        <v/>
      </c>
      <c r="Q366" s="821">
        <f t="shared" si="26"/>
        <v>0</v>
      </c>
      <c r="S366" s="1790"/>
      <c r="T366" s="1790" t="s">
        <v>409</v>
      </c>
      <c r="U366" s="1790"/>
      <c r="V366" s="1790"/>
      <c r="W366" s="1790"/>
      <c r="X366" s="1790"/>
      <c r="Y366" s="1790"/>
      <c r="Z366" s="1790"/>
      <c r="AA366" s="1790"/>
      <c r="AB366" s="1790"/>
      <c r="AC366" s="1790"/>
      <c r="AD366" s="1790"/>
      <c r="AE366" s="1790"/>
      <c r="AF366" s="1790"/>
      <c r="AG366" s="1790"/>
    </row>
    <row r="367" spans="2:33" ht="21" customHeight="1" x14ac:dyDescent="0.3">
      <c r="B367" s="1757"/>
      <c r="C367" s="823" t="str">
        <f t="shared" si="27"/>
        <v/>
      </c>
      <c r="D367" s="824" t="str">
        <f t="shared" si="27"/>
        <v>Eólico</v>
      </c>
      <c r="E367" s="825" t="str">
        <f t="shared" si="27"/>
        <v/>
      </c>
      <c r="F367" s="825" t="str">
        <f t="shared" si="27"/>
        <v/>
      </c>
      <c r="G367" s="825" t="str">
        <f t="shared" si="27"/>
        <v/>
      </c>
      <c r="H367" s="825" t="str">
        <f t="shared" si="27"/>
        <v/>
      </c>
      <c r="I367" s="825" t="str">
        <f t="shared" si="27"/>
        <v/>
      </c>
      <c r="J367" s="825" t="str">
        <f t="shared" si="27"/>
        <v/>
      </c>
      <c r="K367" s="825" t="str">
        <f t="shared" si="27"/>
        <v/>
      </c>
      <c r="L367" s="825" t="str">
        <f t="shared" si="27"/>
        <v/>
      </c>
      <c r="M367" s="825" t="str">
        <f t="shared" si="27"/>
        <v/>
      </c>
      <c r="N367" s="825" t="str">
        <f t="shared" si="27"/>
        <v/>
      </c>
      <c r="O367" s="825" t="str">
        <f t="shared" si="27"/>
        <v/>
      </c>
      <c r="P367" s="826" t="str">
        <f t="shared" si="27"/>
        <v/>
      </c>
      <c r="Q367" s="827">
        <f t="shared" si="26"/>
        <v>0</v>
      </c>
      <c r="S367" s="1790"/>
      <c r="T367" s="1790" t="s">
        <v>410</v>
      </c>
      <c r="U367" s="1790"/>
      <c r="V367" s="1790"/>
      <c r="W367" s="1790"/>
      <c r="X367" s="1790"/>
      <c r="Y367" s="1790"/>
      <c r="Z367" s="1790"/>
      <c r="AA367" s="1790"/>
      <c r="AB367" s="1790"/>
      <c r="AC367" s="1790"/>
      <c r="AD367" s="1790"/>
      <c r="AE367" s="1790"/>
      <c r="AF367" s="1790"/>
      <c r="AG367" s="1790"/>
    </row>
    <row r="368" spans="2:33" ht="21" customHeight="1" x14ac:dyDescent="0.3">
      <c r="B368" s="1756">
        <v>92</v>
      </c>
      <c r="C368" s="828" t="str">
        <f t="shared" si="27"/>
        <v>Volcan Compañia Minera S.A.A.</v>
      </c>
      <c r="D368" s="829" t="str">
        <f t="shared" si="27"/>
        <v>Hidráulico</v>
      </c>
      <c r="E368" s="830" t="str">
        <f t="shared" si="27"/>
        <v/>
      </c>
      <c r="F368" s="830" t="str">
        <f t="shared" si="27"/>
        <v/>
      </c>
      <c r="G368" s="830" t="str">
        <f t="shared" si="27"/>
        <v/>
      </c>
      <c r="H368" s="830" t="str">
        <f t="shared" si="27"/>
        <v/>
      </c>
      <c r="I368" s="830" t="str">
        <f t="shared" si="27"/>
        <v/>
      </c>
      <c r="J368" s="830" t="str">
        <f t="shared" si="27"/>
        <v/>
      </c>
      <c r="K368" s="830" t="str">
        <f t="shared" si="27"/>
        <v/>
      </c>
      <c r="L368" s="830" t="str">
        <f t="shared" si="27"/>
        <v/>
      </c>
      <c r="M368" s="830" t="str">
        <f t="shared" si="27"/>
        <v/>
      </c>
      <c r="N368" s="830" t="str">
        <f t="shared" si="27"/>
        <v/>
      </c>
      <c r="O368" s="830" t="str">
        <f t="shared" si="27"/>
        <v/>
      </c>
      <c r="P368" s="831" t="str">
        <f t="shared" si="27"/>
        <v/>
      </c>
      <c r="Q368" s="832">
        <f t="shared" si="26"/>
        <v>0</v>
      </c>
      <c r="S368" s="1790" t="s">
        <v>384</v>
      </c>
      <c r="T368" s="1790" t="s">
        <v>407</v>
      </c>
      <c r="U368" s="1790"/>
      <c r="V368" s="1790"/>
      <c r="W368" s="1790"/>
      <c r="X368" s="1790"/>
      <c r="Y368" s="1790"/>
      <c r="Z368" s="1790"/>
      <c r="AA368" s="1790"/>
      <c r="AB368" s="1790"/>
      <c r="AC368" s="1790"/>
      <c r="AD368" s="1790"/>
      <c r="AE368" s="1790"/>
      <c r="AF368" s="1790"/>
      <c r="AG368" s="1790"/>
    </row>
    <row r="369" spans="2:33" ht="21" customHeight="1" x14ac:dyDescent="0.3">
      <c r="B369" s="1745"/>
      <c r="C369" s="817" t="str">
        <f t="shared" si="27"/>
        <v/>
      </c>
      <c r="D369" s="818" t="str">
        <f t="shared" si="27"/>
        <v>Térmico</v>
      </c>
      <c r="E369" s="819">
        <f t="shared" si="27"/>
        <v>0</v>
      </c>
      <c r="F369" s="819">
        <f t="shared" si="27"/>
        <v>0</v>
      </c>
      <c r="G369" s="819">
        <f t="shared" si="27"/>
        <v>0</v>
      </c>
      <c r="H369" s="819">
        <f t="shared" si="27"/>
        <v>0</v>
      </c>
      <c r="I369" s="819">
        <f t="shared" si="27"/>
        <v>0</v>
      </c>
      <c r="J369" s="819">
        <f t="shared" si="27"/>
        <v>0</v>
      </c>
      <c r="K369" s="819">
        <f t="shared" si="27"/>
        <v>0</v>
      </c>
      <c r="L369" s="819">
        <f t="shared" si="27"/>
        <v>0</v>
      </c>
      <c r="M369" s="819">
        <f t="shared" si="27"/>
        <v>0</v>
      </c>
      <c r="N369" s="819">
        <f t="shared" si="27"/>
        <v>0</v>
      </c>
      <c r="O369" s="819">
        <f t="shared" si="27"/>
        <v>0</v>
      </c>
      <c r="P369" s="820">
        <f t="shared" si="27"/>
        <v>0</v>
      </c>
      <c r="Q369" s="821">
        <f t="shared" si="26"/>
        <v>0</v>
      </c>
      <c r="S369" s="1790"/>
      <c r="T369" s="1790" t="s">
        <v>408</v>
      </c>
      <c r="U369" s="1790">
        <v>2.4289999999999999E-2</v>
      </c>
      <c r="V369" s="1790">
        <v>2.1740000000000002E-2</v>
      </c>
      <c r="W369" s="1790">
        <v>8.4520000000000012E-2</v>
      </c>
      <c r="X369" s="1790">
        <v>5.1660000000000005E-2</v>
      </c>
      <c r="Y369" s="1790">
        <v>6.2827999999999995E-2</v>
      </c>
      <c r="Z369" s="1790">
        <v>3.65E-3</v>
      </c>
      <c r="AA369" s="1790">
        <v>4.6040000000000005E-3</v>
      </c>
      <c r="AB369" s="1790">
        <v>1.3819999999999999E-2</v>
      </c>
      <c r="AC369" s="1790">
        <v>2.4952000000000002E-2</v>
      </c>
      <c r="AD369" s="1790">
        <v>2.6510000000000002E-2</v>
      </c>
      <c r="AE369" s="1790">
        <v>6.96E-3</v>
      </c>
      <c r="AF369" s="1790">
        <v>2.16E-3</v>
      </c>
      <c r="AG369" s="1790">
        <v>0.32769399999999999</v>
      </c>
    </row>
    <row r="370" spans="2:33" ht="21" customHeight="1" x14ac:dyDescent="0.3">
      <c r="B370" s="1745"/>
      <c r="C370" s="817" t="str">
        <f t="shared" si="27"/>
        <v/>
      </c>
      <c r="D370" s="818" t="str">
        <f t="shared" si="27"/>
        <v>Solar</v>
      </c>
      <c r="E370" s="819" t="str">
        <f t="shared" si="27"/>
        <v/>
      </c>
      <c r="F370" s="819" t="str">
        <f t="shared" si="27"/>
        <v/>
      </c>
      <c r="G370" s="819" t="str">
        <f t="shared" si="27"/>
        <v/>
      </c>
      <c r="H370" s="819" t="str">
        <f t="shared" si="27"/>
        <v/>
      </c>
      <c r="I370" s="819" t="str">
        <f t="shared" si="27"/>
        <v/>
      </c>
      <c r="J370" s="819" t="str">
        <f t="shared" si="27"/>
        <v/>
      </c>
      <c r="K370" s="819" t="str">
        <f t="shared" si="27"/>
        <v/>
      </c>
      <c r="L370" s="819" t="str">
        <f t="shared" si="27"/>
        <v/>
      </c>
      <c r="M370" s="819" t="str">
        <f t="shared" si="27"/>
        <v/>
      </c>
      <c r="N370" s="819" t="str">
        <f t="shared" si="27"/>
        <v/>
      </c>
      <c r="O370" s="819" t="str">
        <f t="shared" si="27"/>
        <v/>
      </c>
      <c r="P370" s="820" t="str">
        <f t="shared" ref="P370:P375" si="28">+IF(AF374="","",AF374)</f>
        <v/>
      </c>
      <c r="Q370" s="821">
        <f t="shared" si="26"/>
        <v>0</v>
      </c>
      <c r="S370" s="1790"/>
      <c r="T370" s="1790" t="s">
        <v>409</v>
      </c>
      <c r="U370" s="1790"/>
      <c r="V370" s="1790"/>
      <c r="W370" s="1790"/>
      <c r="X370" s="1790"/>
      <c r="Y370" s="1790"/>
      <c r="Z370" s="1790"/>
      <c r="AA370" s="1790"/>
      <c r="AB370" s="1790"/>
      <c r="AC370" s="1790"/>
      <c r="AD370" s="1790"/>
      <c r="AE370" s="1790"/>
      <c r="AF370" s="1790"/>
      <c r="AG370" s="1790"/>
    </row>
    <row r="371" spans="2:33" ht="21" customHeight="1" x14ac:dyDescent="0.3">
      <c r="B371" s="1757"/>
      <c r="C371" s="823" t="str">
        <f t="shared" ref="C371:O375" si="29">+IF(S375="","",S375)</f>
        <v/>
      </c>
      <c r="D371" s="824" t="str">
        <f t="shared" si="29"/>
        <v>Eólico</v>
      </c>
      <c r="E371" s="825" t="str">
        <f t="shared" si="29"/>
        <v/>
      </c>
      <c r="F371" s="825" t="str">
        <f t="shared" si="29"/>
        <v/>
      </c>
      <c r="G371" s="825" t="str">
        <f t="shared" si="29"/>
        <v/>
      </c>
      <c r="H371" s="825" t="str">
        <f t="shared" si="29"/>
        <v/>
      </c>
      <c r="I371" s="825" t="str">
        <f t="shared" si="29"/>
        <v/>
      </c>
      <c r="J371" s="825" t="str">
        <f t="shared" si="29"/>
        <v/>
      </c>
      <c r="K371" s="825" t="str">
        <f t="shared" si="29"/>
        <v/>
      </c>
      <c r="L371" s="825" t="str">
        <f t="shared" si="29"/>
        <v/>
      </c>
      <c r="M371" s="825" t="str">
        <f t="shared" si="29"/>
        <v/>
      </c>
      <c r="N371" s="825" t="str">
        <f t="shared" si="29"/>
        <v/>
      </c>
      <c r="O371" s="825" t="str">
        <f t="shared" si="29"/>
        <v/>
      </c>
      <c r="P371" s="826" t="str">
        <f t="shared" si="28"/>
        <v/>
      </c>
      <c r="Q371" s="827">
        <f t="shared" si="26"/>
        <v>0</v>
      </c>
      <c r="S371" s="1790"/>
      <c r="T371" s="1790" t="s">
        <v>410</v>
      </c>
      <c r="U371" s="1790"/>
      <c r="V371" s="1790"/>
      <c r="W371" s="1790"/>
      <c r="X371" s="1790"/>
      <c r="Y371" s="1790"/>
      <c r="Z371" s="1790"/>
      <c r="AA371" s="1790"/>
      <c r="AB371" s="1790"/>
      <c r="AC371" s="1790"/>
      <c r="AD371" s="1790"/>
      <c r="AE371" s="1790"/>
      <c r="AF371" s="1790"/>
      <c r="AG371" s="1790"/>
    </row>
    <row r="372" spans="2:33" ht="21" customHeight="1" x14ac:dyDescent="0.3">
      <c r="B372" s="1756">
        <v>93</v>
      </c>
      <c r="C372" s="828" t="str">
        <f t="shared" si="29"/>
        <v>Yura S.A.</v>
      </c>
      <c r="D372" s="829" t="str">
        <f t="shared" si="29"/>
        <v>Hidráulico</v>
      </c>
      <c r="E372" s="830" t="str">
        <f t="shared" si="29"/>
        <v/>
      </c>
      <c r="F372" s="830" t="str">
        <f t="shared" si="29"/>
        <v/>
      </c>
      <c r="G372" s="830" t="str">
        <f t="shared" si="29"/>
        <v/>
      </c>
      <c r="H372" s="830" t="str">
        <f t="shared" si="29"/>
        <v/>
      </c>
      <c r="I372" s="830" t="str">
        <f t="shared" si="29"/>
        <v/>
      </c>
      <c r="J372" s="830" t="str">
        <f t="shared" si="29"/>
        <v/>
      </c>
      <c r="K372" s="830" t="str">
        <f t="shared" si="29"/>
        <v/>
      </c>
      <c r="L372" s="830" t="str">
        <f t="shared" si="29"/>
        <v/>
      </c>
      <c r="M372" s="830" t="str">
        <f t="shared" si="29"/>
        <v/>
      </c>
      <c r="N372" s="830" t="str">
        <f t="shared" si="29"/>
        <v/>
      </c>
      <c r="O372" s="830" t="str">
        <f t="shared" si="29"/>
        <v/>
      </c>
      <c r="P372" s="831" t="str">
        <f t="shared" si="28"/>
        <v/>
      </c>
      <c r="Q372" s="832">
        <f t="shared" si="26"/>
        <v>0</v>
      </c>
      <c r="S372" s="1790" t="s">
        <v>386</v>
      </c>
      <c r="T372" s="1790" t="s">
        <v>407</v>
      </c>
      <c r="U372" s="1790"/>
      <c r="V372" s="1790"/>
      <c r="W372" s="1790"/>
      <c r="X372" s="1790"/>
      <c r="Y372" s="1790"/>
      <c r="Z372" s="1790"/>
      <c r="AA372" s="1790"/>
      <c r="AB372" s="1790"/>
      <c r="AC372" s="1790"/>
      <c r="AD372" s="1790"/>
      <c r="AE372" s="1790"/>
      <c r="AF372" s="1790"/>
      <c r="AG372" s="1790"/>
    </row>
    <row r="373" spans="2:33" ht="21" customHeight="1" x14ac:dyDescent="0.3">
      <c r="B373" s="1745"/>
      <c r="C373" s="817" t="str">
        <f t="shared" si="29"/>
        <v/>
      </c>
      <c r="D373" s="818" t="str">
        <f t="shared" si="29"/>
        <v>Térmico</v>
      </c>
      <c r="E373" s="819">
        <f t="shared" si="29"/>
        <v>1.6816999999999999E-2</v>
      </c>
      <c r="F373" s="819">
        <f t="shared" si="29"/>
        <v>5.1120000000000002E-3</v>
      </c>
      <c r="G373" s="819">
        <f t="shared" si="29"/>
        <v>3.5000000000000004E-5</v>
      </c>
      <c r="H373" s="819">
        <f t="shared" si="29"/>
        <v>2.9E-5</v>
      </c>
      <c r="I373" s="819">
        <f t="shared" si="29"/>
        <v>1.4999999999999999E-5</v>
      </c>
      <c r="J373" s="819">
        <f t="shared" si="29"/>
        <v>2.9270000000000001E-2</v>
      </c>
      <c r="K373" s="819">
        <f t="shared" si="29"/>
        <v>3.2039999999999999E-2</v>
      </c>
      <c r="L373" s="819">
        <f t="shared" si="29"/>
        <v>0.10983</v>
      </c>
      <c r="M373" s="819">
        <f t="shared" si="29"/>
        <v>0.10735</v>
      </c>
      <c r="N373" s="819">
        <f t="shared" si="29"/>
        <v>0.12604000000000001</v>
      </c>
      <c r="O373" s="819">
        <f t="shared" si="29"/>
        <v>8.5699999999999998E-2</v>
      </c>
      <c r="P373" s="820">
        <f t="shared" si="28"/>
        <v>8.9959999999999998E-2</v>
      </c>
      <c r="Q373" s="821">
        <f t="shared" si="26"/>
        <v>0.60219800000000001</v>
      </c>
      <c r="S373" s="1790"/>
      <c r="T373" s="1790" t="s">
        <v>408</v>
      </c>
      <c r="U373" s="1790">
        <v>0</v>
      </c>
      <c r="V373" s="1790">
        <v>0</v>
      </c>
      <c r="W373" s="1790">
        <v>0</v>
      </c>
      <c r="X373" s="1790">
        <v>0</v>
      </c>
      <c r="Y373" s="1790">
        <v>0</v>
      </c>
      <c r="Z373" s="1790">
        <v>0</v>
      </c>
      <c r="AA373" s="1790">
        <v>0</v>
      </c>
      <c r="AB373" s="1790">
        <v>0</v>
      </c>
      <c r="AC373" s="1790">
        <v>0</v>
      </c>
      <c r="AD373" s="1790">
        <v>0</v>
      </c>
      <c r="AE373" s="1790">
        <v>0</v>
      </c>
      <c r="AF373" s="1790">
        <v>0</v>
      </c>
      <c r="AG373" s="1790">
        <v>0</v>
      </c>
    </row>
    <row r="374" spans="2:33" ht="21" customHeight="1" x14ac:dyDescent="0.3">
      <c r="B374" s="1745"/>
      <c r="C374" s="817" t="str">
        <f t="shared" si="29"/>
        <v/>
      </c>
      <c r="D374" s="818" t="str">
        <f t="shared" si="29"/>
        <v>Solar</v>
      </c>
      <c r="E374" s="819" t="str">
        <f t="shared" si="29"/>
        <v/>
      </c>
      <c r="F374" s="819" t="str">
        <f t="shared" si="29"/>
        <v/>
      </c>
      <c r="G374" s="819" t="str">
        <f t="shared" si="29"/>
        <v/>
      </c>
      <c r="H374" s="819" t="str">
        <f t="shared" si="29"/>
        <v/>
      </c>
      <c r="I374" s="819" t="str">
        <f t="shared" si="29"/>
        <v/>
      </c>
      <c r="J374" s="819" t="str">
        <f t="shared" si="29"/>
        <v/>
      </c>
      <c r="K374" s="819" t="str">
        <f t="shared" si="29"/>
        <v/>
      </c>
      <c r="L374" s="819" t="str">
        <f t="shared" si="29"/>
        <v/>
      </c>
      <c r="M374" s="819" t="str">
        <f t="shared" si="29"/>
        <v/>
      </c>
      <c r="N374" s="819" t="str">
        <f t="shared" si="29"/>
        <v/>
      </c>
      <c r="O374" s="819" t="str">
        <f t="shared" si="29"/>
        <v/>
      </c>
      <c r="P374" s="820" t="str">
        <f t="shared" si="28"/>
        <v/>
      </c>
      <c r="Q374" s="821">
        <f t="shared" si="26"/>
        <v>0</v>
      </c>
      <c r="S374" s="1790"/>
      <c r="T374" s="1790" t="s">
        <v>409</v>
      </c>
      <c r="U374" s="1790"/>
      <c r="V374" s="1790"/>
      <c r="W374" s="1790"/>
      <c r="X374" s="1790"/>
      <c r="Y374" s="1790"/>
      <c r="Z374" s="1790"/>
      <c r="AA374" s="1790"/>
      <c r="AB374" s="1790"/>
      <c r="AC374" s="1790"/>
      <c r="AD374" s="1790"/>
      <c r="AE374" s="1790"/>
      <c r="AF374" s="1790"/>
      <c r="AG374" s="1790"/>
    </row>
    <row r="375" spans="2:33" ht="21" customHeight="1" thickBot="1" x14ac:dyDescent="0.35">
      <c r="B375" s="1757"/>
      <c r="C375" s="823" t="str">
        <f t="shared" si="29"/>
        <v/>
      </c>
      <c r="D375" s="824" t="str">
        <f t="shared" si="29"/>
        <v>Eólico</v>
      </c>
      <c r="E375" s="825" t="str">
        <f t="shared" si="29"/>
        <v/>
      </c>
      <c r="F375" s="825" t="str">
        <f t="shared" si="29"/>
        <v/>
      </c>
      <c r="G375" s="825" t="str">
        <f t="shared" si="29"/>
        <v/>
      </c>
      <c r="H375" s="825" t="str">
        <f t="shared" si="29"/>
        <v/>
      </c>
      <c r="I375" s="825" t="str">
        <f t="shared" si="29"/>
        <v/>
      </c>
      <c r="J375" s="825" t="str">
        <f t="shared" si="29"/>
        <v/>
      </c>
      <c r="K375" s="825" t="str">
        <f t="shared" si="29"/>
        <v/>
      </c>
      <c r="L375" s="825" t="str">
        <f t="shared" si="29"/>
        <v/>
      </c>
      <c r="M375" s="825" t="str">
        <f t="shared" si="29"/>
        <v/>
      </c>
      <c r="N375" s="825" t="str">
        <f t="shared" si="29"/>
        <v/>
      </c>
      <c r="O375" s="825" t="str">
        <f t="shared" si="29"/>
        <v/>
      </c>
      <c r="P375" s="826" t="str">
        <f t="shared" si="28"/>
        <v/>
      </c>
      <c r="Q375" s="827">
        <f t="shared" si="26"/>
        <v>0</v>
      </c>
      <c r="S375" s="1790"/>
      <c r="T375" s="1790" t="s">
        <v>410</v>
      </c>
      <c r="U375" s="1790"/>
      <c r="V375" s="1790"/>
      <c r="W375" s="1790"/>
      <c r="X375" s="1790"/>
      <c r="Y375" s="1790"/>
      <c r="Z375" s="1790"/>
      <c r="AA375" s="1790"/>
      <c r="AB375" s="1790"/>
      <c r="AC375" s="1790"/>
      <c r="AD375" s="1790"/>
      <c r="AE375" s="1790"/>
      <c r="AF375" s="1790"/>
      <c r="AG375" s="1790"/>
    </row>
    <row r="376" spans="2:33" ht="21" customHeight="1" x14ac:dyDescent="0.3">
      <c r="B376" s="1746" t="s">
        <v>1577</v>
      </c>
      <c r="C376" s="1758"/>
      <c r="D376" s="833" t="s">
        <v>407</v>
      </c>
      <c r="E376" s="834">
        <f>+SUMIF($D$4:$D$375,$D$376,E4:E375)</f>
        <v>55.891522999999992</v>
      </c>
      <c r="F376" s="834">
        <f t="shared" ref="F376:P376" si="30">+SUMIF($D$4:$D$375,$D$376,F4:F375)</f>
        <v>53.918728000000002</v>
      </c>
      <c r="G376" s="834">
        <f t="shared" si="30"/>
        <v>59.531000000000006</v>
      </c>
      <c r="H376" s="834">
        <f t="shared" si="30"/>
        <v>55.500474000000004</v>
      </c>
      <c r="I376" s="834">
        <f t="shared" si="30"/>
        <v>51.378532999999997</v>
      </c>
      <c r="J376" s="834">
        <f t="shared" si="30"/>
        <v>42.605716000000001</v>
      </c>
      <c r="K376" s="834">
        <f t="shared" si="30"/>
        <v>40.688381999999997</v>
      </c>
      <c r="L376" s="834">
        <f t="shared" si="30"/>
        <v>36.913200000000003</v>
      </c>
      <c r="M376" s="834">
        <f t="shared" si="30"/>
        <v>30.769459999999999</v>
      </c>
      <c r="N376" s="834">
        <f t="shared" si="30"/>
        <v>35.837382000000005</v>
      </c>
      <c r="O376" s="834">
        <f t="shared" si="30"/>
        <v>54.343412000000001</v>
      </c>
      <c r="P376" s="834">
        <f t="shared" si="30"/>
        <v>62.079602999999985</v>
      </c>
      <c r="Q376" s="835">
        <f>SUM(E376:P376)</f>
        <v>579.45741299999997</v>
      </c>
      <c r="S376" s="1790" t="s">
        <v>388</v>
      </c>
      <c r="T376" s="1790" t="s">
        <v>407</v>
      </c>
      <c r="U376" s="1790"/>
      <c r="V376" s="1790"/>
      <c r="W376" s="1790"/>
      <c r="X376" s="1790"/>
      <c r="Y376" s="1790"/>
      <c r="Z376" s="1790"/>
      <c r="AA376" s="1790"/>
      <c r="AB376" s="1790"/>
      <c r="AC376" s="1790"/>
      <c r="AD376" s="1790"/>
      <c r="AE376" s="1790"/>
      <c r="AF376" s="1790"/>
      <c r="AG376" s="1790"/>
    </row>
    <row r="377" spans="2:33" ht="21" customHeight="1" x14ac:dyDescent="0.3">
      <c r="B377" s="1748"/>
      <c r="C377" s="1759"/>
      <c r="D377" s="824" t="s">
        <v>408</v>
      </c>
      <c r="E377" s="825">
        <f t="shared" ref="E377:P379" si="31">+SUMIF($D$4:$D$375,$D$376,E5:E376)</f>
        <v>84.878585000000001</v>
      </c>
      <c r="F377" s="825">
        <f t="shared" si="31"/>
        <v>84.217124000000013</v>
      </c>
      <c r="G377" s="825">
        <f t="shared" si="31"/>
        <v>94.739250599999977</v>
      </c>
      <c r="H377" s="825">
        <f t="shared" si="31"/>
        <v>88.748084999999989</v>
      </c>
      <c r="I377" s="825">
        <f t="shared" si="31"/>
        <v>95.130126599999983</v>
      </c>
      <c r="J377" s="825">
        <f t="shared" si="31"/>
        <v>90.54973099999998</v>
      </c>
      <c r="K377" s="825">
        <f t="shared" si="31"/>
        <v>85.061986000000019</v>
      </c>
      <c r="L377" s="825">
        <f t="shared" si="31"/>
        <v>95.960711000000032</v>
      </c>
      <c r="M377" s="825">
        <f t="shared" si="31"/>
        <v>94.132100531710719</v>
      </c>
      <c r="N377" s="825">
        <f t="shared" si="31"/>
        <v>99.708191999999997</v>
      </c>
      <c r="O377" s="825">
        <f t="shared" si="31"/>
        <v>97.936284999999984</v>
      </c>
      <c r="P377" s="825">
        <f t="shared" si="31"/>
        <v>113.43483199999999</v>
      </c>
      <c r="Q377" s="836">
        <f t="shared" ref="Q377:Q380" si="32">SUM(E377:P377)</f>
        <v>1124.4970087317108</v>
      </c>
      <c r="S377" s="1790"/>
      <c r="T377" s="1790" t="s">
        <v>408</v>
      </c>
      <c r="U377" s="1790">
        <v>1.6816999999999999E-2</v>
      </c>
      <c r="V377" s="1790">
        <v>5.1120000000000002E-3</v>
      </c>
      <c r="W377" s="1790">
        <v>3.5000000000000004E-5</v>
      </c>
      <c r="X377" s="1790">
        <v>2.9E-5</v>
      </c>
      <c r="Y377" s="1790">
        <v>1.4999999999999999E-5</v>
      </c>
      <c r="Z377" s="1790">
        <v>2.9270000000000001E-2</v>
      </c>
      <c r="AA377" s="1790">
        <v>3.2039999999999999E-2</v>
      </c>
      <c r="AB377" s="1790">
        <v>0.10983</v>
      </c>
      <c r="AC377" s="1790">
        <v>0.10735</v>
      </c>
      <c r="AD377" s="1790">
        <v>0.12604000000000001</v>
      </c>
      <c r="AE377" s="1790">
        <v>8.5699999999999998E-2</v>
      </c>
      <c r="AF377" s="1790">
        <v>8.9959999999999998E-2</v>
      </c>
      <c r="AG377" s="1790">
        <v>0.60219800000000001</v>
      </c>
    </row>
    <row r="378" spans="2:33" ht="21" customHeight="1" x14ac:dyDescent="0.3">
      <c r="B378" s="1748"/>
      <c r="C378" s="1759"/>
      <c r="D378" s="824" t="s">
        <v>409</v>
      </c>
      <c r="E378" s="825">
        <f t="shared" si="31"/>
        <v>0</v>
      </c>
      <c r="F378" s="825">
        <f t="shared" si="31"/>
        <v>0</v>
      </c>
      <c r="G378" s="825">
        <f t="shared" si="31"/>
        <v>0</v>
      </c>
      <c r="H378" s="825">
        <f t="shared" si="31"/>
        <v>0</v>
      </c>
      <c r="I378" s="825">
        <f t="shared" si="31"/>
        <v>0</v>
      </c>
      <c r="J378" s="825">
        <f t="shared" si="31"/>
        <v>0</v>
      </c>
      <c r="K378" s="825">
        <f t="shared" si="31"/>
        <v>0</v>
      </c>
      <c r="L378" s="825">
        <f t="shared" si="31"/>
        <v>0</v>
      </c>
      <c r="M378" s="825">
        <f t="shared" si="31"/>
        <v>0</v>
      </c>
      <c r="N378" s="825">
        <f t="shared" si="31"/>
        <v>0</v>
      </c>
      <c r="O378" s="825">
        <f t="shared" si="31"/>
        <v>0</v>
      </c>
      <c r="P378" s="825">
        <f t="shared" si="31"/>
        <v>0</v>
      </c>
      <c r="Q378" s="836">
        <f t="shared" si="32"/>
        <v>0</v>
      </c>
      <c r="S378" s="1790"/>
      <c r="T378" s="1790" t="s">
        <v>409</v>
      </c>
      <c r="U378" s="1790"/>
      <c r="V378" s="1790"/>
      <c r="W378" s="1790"/>
      <c r="X378" s="1790"/>
      <c r="Y378" s="1790"/>
      <c r="Z378" s="1790"/>
      <c r="AA378" s="1790"/>
      <c r="AB378" s="1790"/>
      <c r="AC378" s="1790"/>
      <c r="AD378" s="1790"/>
      <c r="AE378" s="1790"/>
      <c r="AF378" s="1790"/>
      <c r="AG378" s="1790"/>
    </row>
    <row r="379" spans="2:33" ht="21" customHeight="1" thickBot="1" x14ac:dyDescent="0.35">
      <c r="B379" s="1750"/>
      <c r="C379" s="1760"/>
      <c r="D379" s="837" t="s">
        <v>410</v>
      </c>
      <c r="E379" s="838">
        <f t="shared" si="31"/>
        <v>0</v>
      </c>
      <c r="F379" s="838">
        <f t="shared" si="31"/>
        <v>0</v>
      </c>
      <c r="G379" s="838">
        <f t="shared" si="31"/>
        <v>0</v>
      </c>
      <c r="H379" s="838">
        <f t="shared" si="31"/>
        <v>0</v>
      </c>
      <c r="I379" s="838">
        <f t="shared" si="31"/>
        <v>0</v>
      </c>
      <c r="J379" s="838">
        <f t="shared" si="31"/>
        <v>0</v>
      </c>
      <c r="K379" s="838">
        <f t="shared" si="31"/>
        <v>0</v>
      </c>
      <c r="L379" s="838">
        <f t="shared" si="31"/>
        <v>0</v>
      </c>
      <c r="M379" s="838">
        <f t="shared" si="31"/>
        <v>0</v>
      </c>
      <c r="N379" s="838">
        <f t="shared" si="31"/>
        <v>0</v>
      </c>
      <c r="O379" s="838">
        <f t="shared" si="31"/>
        <v>0</v>
      </c>
      <c r="P379" s="838">
        <f t="shared" si="31"/>
        <v>0</v>
      </c>
      <c r="Q379" s="839">
        <f t="shared" si="32"/>
        <v>0</v>
      </c>
      <c r="S379" s="1790"/>
      <c r="T379" s="1790" t="s">
        <v>410</v>
      </c>
      <c r="U379" s="1790"/>
      <c r="V379" s="1790"/>
      <c r="W379" s="1790"/>
      <c r="X379" s="1790"/>
      <c r="Y379" s="1790"/>
      <c r="Z379" s="1790"/>
      <c r="AA379" s="1790"/>
      <c r="AB379" s="1790"/>
      <c r="AC379" s="1790"/>
      <c r="AD379" s="1790"/>
      <c r="AE379" s="1790"/>
      <c r="AF379" s="1790"/>
      <c r="AG379" s="1790"/>
    </row>
    <row r="380" spans="2:33" ht="21" customHeight="1" thickBot="1" x14ac:dyDescent="0.35">
      <c r="B380" s="1750" t="s">
        <v>1578</v>
      </c>
      <c r="C380" s="1761"/>
      <c r="D380" s="1760"/>
      <c r="E380" s="840">
        <f t="shared" ref="E380:P380" si="33">SUM(E376:E379)</f>
        <v>140.77010799999999</v>
      </c>
      <c r="F380" s="840">
        <f t="shared" si="33"/>
        <v>138.135852</v>
      </c>
      <c r="G380" s="840">
        <f t="shared" si="33"/>
        <v>154.2702506</v>
      </c>
      <c r="H380" s="840">
        <f t="shared" si="33"/>
        <v>144.248559</v>
      </c>
      <c r="I380" s="840">
        <f t="shared" si="33"/>
        <v>146.50865959999999</v>
      </c>
      <c r="J380" s="840">
        <f t="shared" si="33"/>
        <v>133.15544699999998</v>
      </c>
      <c r="K380" s="840">
        <f t="shared" si="33"/>
        <v>125.75036800000001</v>
      </c>
      <c r="L380" s="840">
        <f t="shared" si="33"/>
        <v>132.87391100000002</v>
      </c>
      <c r="M380" s="840">
        <f t="shared" si="33"/>
        <v>124.90156053171071</v>
      </c>
      <c r="N380" s="840">
        <f t="shared" si="33"/>
        <v>135.54557399999999</v>
      </c>
      <c r="O380" s="840">
        <f t="shared" si="33"/>
        <v>152.279697</v>
      </c>
      <c r="P380" s="841">
        <f t="shared" si="33"/>
        <v>175.51443499999996</v>
      </c>
      <c r="Q380" s="842">
        <f t="shared" si="32"/>
        <v>1703.9544217317107</v>
      </c>
      <c r="S380" s="1790" t="s">
        <v>198</v>
      </c>
      <c r="T380" s="1790"/>
      <c r="U380" s="1790">
        <v>140.77010799999996</v>
      </c>
      <c r="V380" s="1790">
        <v>138.13585200000003</v>
      </c>
      <c r="W380" s="1790">
        <v>154.2702506</v>
      </c>
      <c r="X380" s="1790">
        <v>144.24855900000003</v>
      </c>
      <c r="Y380" s="1790">
        <v>146.50865959999999</v>
      </c>
      <c r="Z380" s="1790">
        <v>133.15544699999995</v>
      </c>
      <c r="AA380" s="1790">
        <v>125.75036800000001</v>
      </c>
      <c r="AB380" s="1790">
        <v>132.87391100000002</v>
      </c>
      <c r="AC380" s="1790">
        <v>124.90156053171071</v>
      </c>
      <c r="AD380" s="1790">
        <v>135.54557399999996</v>
      </c>
      <c r="AE380" s="1790">
        <v>152.27969700000003</v>
      </c>
      <c r="AF380" s="1790">
        <v>175.51443499999993</v>
      </c>
      <c r="AG380" s="1790">
        <v>1703.9544217317109</v>
      </c>
    </row>
    <row r="381" spans="2:33" ht="21" customHeight="1" x14ac:dyDescent="0.3">
      <c r="B381" s="795" t="s">
        <v>1546</v>
      </c>
    </row>
  </sheetData>
  <mergeCells count="95">
    <mergeCell ref="B24:B27"/>
    <mergeCell ref="B4:B7"/>
    <mergeCell ref="B8:B11"/>
    <mergeCell ref="B12:B15"/>
    <mergeCell ref="B16:B19"/>
    <mergeCell ref="B20:B23"/>
    <mergeCell ref="B72:B75"/>
    <mergeCell ref="B28:B31"/>
    <mergeCell ref="B32:B35"/>
    <mergeCell ref="B36:B39"/>
    <mergeCell ref="B40:B43"/>
    <mergeCell ref="B44:B47"/>
    <mergeCell ref="B48:B51"/>
    <mergeCell ref="B52:B55"/>
    <mergeCell ref="B56:B59"/>
    <mergeCell ref="B60:B63"/>
    <mergeCell ref="B64:B67"/>
    <mergeCell ref="B68:B71"/>
    <mergeCell ref="B120:B123"/>
    <mergeCell ref="B76:B79"/>
    <mergeCell ref="B80:B83"/>
    <mergeCell ref="B84:B87"/>
    <mergeCell ref="B88:B91"/>
    <mergeCell ref="B92:B95"/>
    <mergeCell ref="B96:B99"/>
    <mergeCell ref="B100:B103"/>
    <mergeCell ref="B104:B107"/>
    <mergeCell ref="B108:B111"/>
    <mergeCell ref="B112:B115"/>
    <mergeCell ref="B116:B119"/>
    <mergeCell ref="B168:B171"/>
    <mergeCell ref="B124:B127"/>
    <mergeCell ref="B128:B131"/>
    <mergeCell ref="B132:B135"/>
    <mergeCell ref="B136:B139"/>
    <mergeCell ref="B140:B143"/>
    <mergeCell ref="B144:B147"/>
    <mergeCell ref="B148:B151"/>
    <mergeCell ref="B152:B155"/>
    <mergeCell ref="B156:B159"/>
    <mergeCell ref="B160:B163"/>
    <mergeCell ref="B164:B167"/>
    <mergeCell ref="B216:B219"/>
    <mergeCell ref="B172:B175"/>
    <mergeCell ref="B176:B179"/>
    <mergeCell ref="B180:B183"/>
    <mergeCell ref="B184:B187"/>
    <mergeCell ref="B188:B191"/>
    <mergeCell ref="B192:B195"/>
    <mergeCell ref="B196:B199"/>
    <mergeCell ref="B200:B203"/>
    <mergeCell ref="B204:B207"/>
    <mergeCell ref="B208:B211"/>
    <mergeCell ref="B212:B215"/>
    <mergeCell ref="B264:B267"/>
    <mergeCell ref="B220:B223"/>
    <mergeCell ref="B224:B227"/>
    <mergeCell ref="B228:B231"/>
    <mergeCell ref="B232:B235"/>
    <mergeCell ref="B236:B239"/>
    <mergeCell ref="B240:B243"/>
    <mergeCell ref="B244:B247"/>
    <mergeCell ref="B248:B251"/>
    <mergeCell ref="B252:B255"/>
    <mergeCell ref="B256:B259"/>
    <mergeCell ref="B260:B263"/>
    <mergeCell ref="B312:B315"/>
    <mergeCell ref="B268:B271"/>
    <mergeCell ref="B272:B275"/>
    <mergeCell ref="B276:B279"/>
    <mergeCell ref="B280:B283"/>
    <mergeCell ref="B284:B287"/>
    <mergeCell ref="B288:B291"/>
    <mergeCell ref="B292:B295"/>
    <mergeCell ref="B296:B299"/>
    <mergeCell ref="B300:B303"/>
    <mergeCell ref="B304:B307"/>
    <mergeCell ref="B308:B311"/>
    <mergeCell ref="B360:B363"/>
    <mergeCell ref="B316:B319"/>
    <mergeCell ref="B320:B323"/>
    <mergeCell ref="B324:B327"/>
    <mergeCell ref="B328:B331"/>
    <mergeCell ref="B332:B335"/>
    <mergeCell ref="B336:B339"/>
    <mergeCell ref="B340:B343"/>
    <mergeCell ref="B344:B347"/>
    <mergeCell ref="B348:B351"/>
    <mergeCell ref="B352:B355"/>
    <mergeCell ref="B356:B359"/>
    <mergeCell ref="B364:B367"/>
    <mergeCell ref="B368:B371"/>
    <mergeCell ref="B372:B375"/>
    <mergeCell ref="B376:C379"/>
    <mergeCell ref="B380:D380"/>
  </mergeCells>
  <pageMargins left="0.78740157480314965" right="0.59055118110236227" top="0.59055118110236227" bottom="0.59055118110236227" header="0" footer="0"/>
  <pageSetup paperSize="9" scale="46" fitToHeight="8" orientation="landscape" r:id="rId1"/>
  <headerFooter alignWithMargins="0"/>
  <rowBreaks count="4" manualBreakCount="4">
    <brk id="63" max="16" man="1"/>
    <brk id="123" max="16" man="1"/>
    <brk id="187" max="16" man="1"/>
    <brk id="247" max="16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7428-0AB3-4737-92D6-C5D12BF5603C}">
  <sheetPr codeName="Hoja31">
    <pageSetUpPr fitToPage="1"/>
  </sheetPr>
  <dimension ref="A1:AI91"/>
  <sheetViews>
    <sheetView view="pageBreakPreview" zoomScale="80" zoomScaleNormal="100" zoomScaleSheetLayoutView="80" workbookViewId="0">
      <selection activeCell="C89" sqref="C89"/>
    </sheetView>
  </sheetViews>
  <sheetFormatPr baseColWidth="10" defaultRowHeight="15" x14ac:dyDescent="0.25"/>
  <cols>
    <col min="1" max="1" width="3.42578125" style="398" customWidth="1"/>
    <col min="2" max="2" width="38.85546875" bestFit="1" customWidth="1"/>
    <col min="3" max="3" width="14" customWidth="1"/>
    <col min="4" max="15" width="14.42578125" customWidth="1"/>
    <col min="16" max="16" width="15.28515625" bestFit="1" customWidth="1"/>
    <col min="17" max="17" width="3.7109375" customWidth="1"/>
    <col min="18" max="18" width="11.42578125" style="1845"/>
    <col min="19" max="19" width="26.7109375" style="1845" bestFit="1" customWidth="1"/>
    <col min="20" max="20" width="15.140625" style="1845" bestFit="1" customWidth="1"/>
    <col min="21" max="31" width="12.85546875" style="1845" bestFit="1" customWidth="1"/>
    <col min="32" max="33" width="12.85546875" style="1845" customWidth="1"/>
    <col min="34" max="34" width="23.42578125" style="1845" bestFit="1" customWidth="1"/>
    <col min="35" max="35" width="26.7109375" style="1845" bestFit="1" customWidth="1"/>
    <col min="36" max="36" width="23.140625" bestFit="1" customWidth="1"/>
    <col min="37" max="47" width="6" bestFit="1" customWidth="1"/>
    <col min="48" max="48" width="12.85546875" bestFit="1" customWidth="1"/>
  </cols>
  <sheetData>
    <row r="1" spans="1:33" ht="15.75" x14ac:dyDescent="0.25">
      <c r="A1" s="800"/>
      <c r="B1" s="801"/>
      <c r="C1" s="802"/>
      <c r="D1" s="802"/>
      <c r="E1" s="803"/>
      <c r="F1" s="843"/>
      <c r="G1" s="727"/>
      <c r="H1" s="727"/>
      <c r="I1" s="802"/>
      <c r="J1" s="727"/>
      <c r="K1" s="727"/>
      <c r="L1" s="727"/>
      <c r="M1" s="727"/>
      <c r="N1" s="727"/>
      <c r="O1" s="727"/>
      <c r="P1" s="727"/>
      <c r="Q1" s="802"/>
      <c r="R1" s="1987"/>
    </row>
    <row r="2" spans="1:33" ht="15.75" x14ac:dyDescent="0.25">
      <c r="A2" s="800"/>
      <c r="B2" s="801"/>
      <c r="C2" s="802"/>
      <c r="D2" s="802"/>
      <c r="E2" s="803"/>
      <c r="F2" s="843"/>
      <c r="G2" s="727"/>
      <c r="H2" s="727"/>
      <c r="I2" s="802"/>
      <c r="J2" s="727"/>
      <c r="K2" s="727"/>
      <c r="L2" s="727"/>
      <c r="M2" s="727"/>
      <c r="N2" s="727"/>
      <c r="O2" s="727"/>
      <c r="P2" s="727"/>
      <c r="Q2" s="802"/>
      <c r="R2" s="1987"/>
    </row>
    <row r="3" spans="1:33" ht="15.75" x14ac:dyDescent="0.25">
      <c r="A3" s="800"/>
      <c r="B3" s="801"/>
      <c r="C3" s="802"/>
      <c r="D3" s="802"/>
      <c r="E3" s="803"/>
      <c r="F3" s="843"/>
      <c r="G3" s="727"/>
      <c r="H3" s="727"/>
      <c r="I3" s="802"/>
      <c r="J3" s="727"/>
      <c r="K3" s="727"/>
      <c r="L3" s="727"/>
      <c r="M3" s="727"/>
      <c r="N3" s="727"/>
      <c r="O3" s="727"/>
      <c r="P3" s="727"/>
      <c r="Q3" s="802"/>
      <c r="R3" s="1987"/>
      <c r="S3" s="2118"/>
      <c r="T3" s="2118"/>
      <c r="U3" s="2118"/>
      <c r="V3" s="2118"/>
      <c r="W3" s="2118"/>
      <c r="X3" s="2118"/>
      <c r="Y3" s="2118"/>
      <c r="Z3" s="2118"/>
      <c r="AA3" s="2118"/>
      <c r="AB3" s="2118"/>
      <c r="AC3" s="2119"/>
      <c r="AD3" s="2119"/>
      <c r="AE3" s="2119"/>
      <c r="AF3" s="2119"/>
      <c r="AG3" s="2108"/>
    </row>
    <row r="4" spans="1:33" ht="15.75" x14ac:dyDescent="0.25">
      <c r="A4" s="800"/>
      <c r="B4" s="801"/>
      <c r="C4" s="802"/>
      <c r="D4" s="802"/>
      <c r="E4" s="803"/>
      <c r="F4" s="843"/>
      <c r="G4" s="727"/>
      <c r="H4" s="727"/>
      <c r="I4" s="802"/>
      <c r="J4" s="727"/>
      <c r="K4" s="727"/>
      <c r="L4" s="727"/>
      <c r="M4" s="727"/>
      <c r="N4" s="727"/>
      <c r="O4" s="727"/>
      <c r="P4" s="727"/>
      <c r="Q4" s="802"/>
      <c r="R4" s="1987"/>
      <c r="S4" s="2118"/>
      <c r="T4" s="2118"/>
      <c r="U4" s="2118"/>
      <c r="V4" s="2118"/>
      <c r="W4" s="2118"/>
      <c r="X4" s="2118"/>
      <c r="Y4" s="2118"/>
      <c r="Z4" s="2118"/>
      <c r="AA4" s="2118"/>
      <c r="AB4" s="2118"/>
      <c r="AC4" s="2119"/>
      <c r="AD4" s="2119"/>
      <c r="AE4" s="2119"/>
      <c r="AF4" s="2119"/>
      <c r="AG4" s="2108"/>
    </row>
    <row r="5" spans="1:33" ht="15.75" x14ac:dyDescent="0.25">
      <c r="A5" s="800"/>
      <c r="B5" s="801"/>
      <c r="C5" s="802"/>
      <c r="D5" s="802"/>
      <c r="E5" s="803"/>
      <c r="F5" s="843"/>
      <c r="G5" s="727"/>
      <c r="H5" s="727"/>
      <c r="I5" s="802"/>
      <c r="J5" s="727"/>
      <c r="K5" s="727"/>
      <c r="L5" s="727"/>
      <c r="M5" s="727"/>
      <c r="N5" s="727"/>
      <c r="O5" s="727"/>
      <c r="P5" s="727"/>
      <c r="Q5" s="802"/>
      <c r="R5" s="1987"/>
      <c r="S5" s="2118"/>
      <c r="T5" s="2118"/>
      <c r="U5" s="2118"/>
      <c r="V5" s="2118"/>
      <c r="W5" s="2118"/>
      <c r="X5" s="2118"/>
      <c r="Y5" s="2118"/>
      <c r="Z5" s="2118"/>
      <c r="AA5" s="2118"/>
      <c r="AB5" s="2118"/>
      <c r="AC5" s="2119"/>
      <c r="AD5" s="2119"/>
      <c r="AE5" s="2119"/>
      <c r="AF5" s="2119"/>
      <c r="AG5" s="2108"/>
    </row>
    <row r="6" spans="1:33" ht="15.75" x14ac:dyDescent="0.25">
      <c r="A6" s="800"/>
      <c r="B6" s="801"/>
      <c r="C6" s="802"/>
      <c r="D6" s="802"/>
      <c r="E6" s="803"/>
      <c r="F6" s="843"/>
      <c r="G6" s="727"/>
      <c r="H6" s="727"/>
      <c r="I6" s="802"/>
      <c r="J6" s="727"/>
      <c r="K6" s="727"/>
      <c r="L6" s="727"/>
      <c r="M6" s="727"/>
      <c r="N6" s="727"/>
      <c r="O6" s="727"/>
      <c r="P6" s="727"/>
      <c r="Q6" s="802"/>
      <c r="R6" s="1987"/>
      <c r="S6" s="1845" t="s">
        <v>3</v>
      </c>
      <c r="T6" s="1845" t="s">
        <v>4</v>
      </c>
      <c r="AG6" s="2108"/>
    </row>
    <row r="7" spans="1:33" x14ac:dyDescent="0.25">
      <c r="A7" s="800"/>
      <c r="B7" s="801"/>
      <c r="C7" s="802"/>
      <c r="D7" s="802"/>
      <c r="E7" s="804"/>
      <c r="F7" s="804"/>
      <c r="G7" s="804"/>
      <c r="H7" s="804"/>
      <c r="I7" s="804"/>
      <c r="J7" s="804"/>
      <c r="K7" s="804"/>
      <c r="L7" s="804"/>
      <c r="M7" s="804"/>
      <c r="N7" s="804"/>
      <c r="O7" s="804"/>
      <c r="P7" s="804"/>
      <c r="Q7" s="802"/>
      <c r="R7" s="1987"/>
      <c r="S7" s="1845" t="s">
        <v>5</v>
      </c>
      <c r="T7" s="1845" t="s">
        <v>203</v>
      </c>
      <c r="AG7" s="2108"/>
    </row>
    <row r="8" spans="1:33" ht="15.75" x14ac:dyDescent="0.25">
      <c r="A8" s="800"/>
      <c r="B8" s="801"/>
      <c r="C8" s="802"/>
      <c r="D8" s="802"/>
      <c r="E8" s="805" t="s">
        <v>1158</v>
      </c>
      <c r="F8" s="844"/>
      <c r="G8" s="806"/>
      <c r="H8" s="806"/>
      <c r="I8" s="802"/>
      <c r="J8" s="806"/>
      <c r="K8" s="727"/>
      <c r="L8" s="727"/>
      <c r="M8" s="727"/>
      <c r="N8" s="727"/>
      <c r="O8" s="727"/>
      <c r="P8" s="802"/>
      <c r="Q8" s="802"/>
      <c r="R8" s="1987"/>
      <c r="S8" s="1845" t="s">
        <v>419</v>
      </c>
      <c r="T8" s="1845" t="s">
        <v>407</v>
      </c>
      <c r="AG8" s="2108"/>
    </row>
    <row r="9" spans="1:33" ht="15.75" x14ac:dyDescent="0.25">
      <c r="A9" s="800"/>
      <c r="B9" s="801"/>
      <c r="C9" s="802"/>
      <c r="D9" s="802"/>
      <c r="E9" s="805"/>
      <c r="F9" s="844"/>
      <c r="G9" s="806"/>
      <c r="H9" s="806"/>
      <c r="I9" s="802"/>
      <c r="J9" s="806"/>
      <c r="K9" s="806"/>
      <c r="L9" s="806"/>
      <c r="M9" s="727"/>
      <c r="N9" s="727"/>
      <c r="O9" s="727"/>
      <c r="P9" s="727"/>
      <c r="Q9" s="802"/>
      <c r="R9" s="1987"/>
      <c r="S9" s="1845" t="s">
        <v>7</v>
      </c>
      <c r="T9" s="1845" t="s">
        <v>8</v>
      </c>
      <c r="AG9" s="2108"/>
    </row>
    <row r="10" spans="1:33" ht="15.75" x14ac:dyDescent="0.25">
      <c r="A10" s="800"/>
      <c r="B10" s="801"/>
      <c r="C10" s="802"/>
      <c r="D10" s="802"/>
      <c r="E10" s="805"/>
      <c r="F10" s="844"/>
      <c r="G10" s="806"/>
      <c r="H10" s="806"/>
      <c r="I10" s="802"/>
      <c r="J10" s="806"/>
      <c r="K10" s="806"/>
      <c r="L10" s="806"/>
      <c r="M10" s="727"/>
      <c r="N10" s="727"/>
      <c r="O10" s="727"/>
      <c r="P10" s="727"/>
      <c r="Q10" s="802"/>
      <c r="R10" s="1987"/>
      <c r="AG10" s="2108"/>
    </row>
    <row r="11" spans="1:33" ht="15.75" x14ac:dyDescent="0.25">
      <c r="A11" s="800"/>
      <c r="B11" s="801"/>
      <c r="C11" s="802"/>
      <c r="D11" s="802"/>
      <c r="E11" s="805"/>
      <c r="F11" s="844"/>
      <c r="G11" s="806"/>
      <c r="H11" s="806"/>
      <c r="I11" s="802"/>
      <c r="J11" s="806"/>
      <c r="K11" s="806"/>
      <c r="L11" s="806"/>
      <c r="M11" s="727"/>
      <c r="N11" s="727"/>
      <c r="O11" s="727"/>
      <c r="P11" s="802"/>
      <c r="Q11" s="802"/>
      <c r="R11" s="1987"/>
      <c r="S11" s="1845" t="s">
        <v>1294</v>
      </c>
      <c r="T11" s="1845" t="s">
        <v>402</v>
      </c>
    </row>
    <row r="12" spans="1:33" ht="15.75" x14ac:dyDescent="0.25">
      <c r="A12" s="800"/>
      <c r="B12" s="801"/>
      <c r="C12" s="802"/>
      <c r="D12" s="802"/>
      <c r="E12" s="805"/>
      <c r="F12" s="844"/>
      <c r="G12" s="806"/>
      <c r="H12" s="806"/>
      <c r="I12" s="802"/>
      <c r="J12" s="806"/>
      <c r="K12" s="806"/>
      <c r="L12" s="806"/>
      <c r="M12" s="727"/>
      <c r="N12" s="727"/>
      <c r="O12" s="727"/>
      <c r="P12" s="802"/>
      <c r="Q12" s="802"/>
      <c r="R12" s="1987"/>
      <c r="S12" s="1845" t="s">
        <v>417</v>
      </c>
      <c r="T12" s="1845" t="s">
        <v>983</v>
      </c>
      <c r="U12" s="1845" t="s">
        <v>984</v>
      </c>
      <c r="V12" s="1845" t="s">
        <v>1535</v>
      </c>
      <c r="W12" s="1845" t="s">
        <v>1536</v>
      </c>
      <c r="X12" s="1845" t="s">
        <v>1537</v>
      </c>
      <c r="Y12" s="1845" t="s">
        <v>1538</v>
      </c>
      <c r="Z12" s="1845" t="s">
        <v>1539</v>
      </c>
      <c r="AA12" s="1845" t="s">
        <v>1540</v>
      </c>
      <c r="AB12" s="1845" t="s">
        <v>1541</v>
      </c>
      <c r="AC12" s="1845" t="s">
        <v>1542</v>
      </c>
      <c r="AD12" s="1845" t="s">
        <v>1543</v>
      </c>
      <c r="AE12" s="1845" t="s">
        <v>1544</v>
      </c>
      <c r="AF12" s="1845" t="s">
        <v>198</v>
      </c>
    </row>
    <row r="13" spans="1:33" ht="15.75" x14ac:dyDescent="0.25">
      <c r="A13" s="800"/>
      <c r="B13" s="801"/>
      <c r="C13" s="802"/>
      <c r="D13" s="802"/>
      <c r="E13" s="805"/>
      <c r="F13" s="844"/>
      <c r="G13" s="806"/>
      <c r="H13" s="806"/>
      <c r="I13" s="802"/>
      <c r="J13" s="806"/>
      <c r="K13" s="806"/>
      <c r="L13" s="806"/>
      <c r="M13" s="727"/>
      <c r="N13" s="727"/>
      <c r="O13" s="727"/>
      <c r="P13" s="802"/>
      <c r="Q13" s="802"/>
      <c r="R13" s="1987"/>
      <c r="S13" s="1845" t="s">
        <v>383</v>
      </c>
      <c r="T13" s="1845">
        <v>17.514162000000002</v>
      </c>
      <c r="U13" s="1845">
        <v>16.394784000000001</v>
      </c>
      <c r="V13" s="1845">
        <v>16.08811</v>
      </c>
      <c r="W13" s="1845">
        <v>15.717329999999999</v>
      </c>
      <c r="X13" s="1845">
        <v>14.938412000000001</v>
      </c>
      <c r="Y13" s="1845">
        <v>13.452680999999998</v>
      </c>
      <c r="Z13" s="1845">
        <v>11.962757</v>
      </c>
      <c r="AA13" s="1845">
        <v>11.038779999999999</v>
      </c>
      <c r="AB13" s="1845">
        <v>8.717015</v>
      </c>
      <c r="AC13" s="1845">
        <v>7.5868009999999995</v>
      </c>
      <c r="AD13" s="1845">
        <v>15.545067</v>
      </c>
      <c r="AE13" s="1845">
        <v>17.199739000000001</v>
      </c>
      <c r="AF13" s="1845">
        <v>166.15563799999998</v>
      </c>
    </row>
    <row r="14" spans="1:33" ht="15.75" x14ac:dyDescent="0.25">
      <c r="A14" s="800"/>
      <c r="B14" s="801"/>
      <c r="C14" s="802"/>
      <c r="D14" s="802"/>
      <c r="E14" s="805"/>
      <c r="F14" s="844"/>
      <c r="G14" s="806"/>
      <c r="H14" s="806"/>
      <c r="I14" s="802"/>
      <c r="J14" s="806"/>
      <c r="K14" s="806"/>
      <c r="L14" s="806"/>
      <c r="M14" s="727"/>
      <c r="N14" s="727"/>
      <c r="O14" s="727"/>
      <c r="P14" s="802"/>
      <c r="Q14" s="802"/>
      <c r="R14" s="1987"/>
      <c r="S14" s="1845" t="s">
        <v>261</v>
      </c>
      <c r="T14" s="1845">
        <v>14.262086</v>
      </c>
      <c r="U14" s="1845">
        <v>13.519416000000001</v>
      </c>
      <c r="V14" s="1845">
        <v>14.775043</v>
      </c>
      <c r="W14" s="1845">
        <v>14.678485</v>
      </c>
      <c r="X14" s="1845">
        <v>13.690067000000001</v>
      </c>
      <c r="Y14" s="1845">
        <v>10.297997000000001</v>
      </c>
      <c r="Z14" s="1845">
        <v>12.011962</v>
      </c>
      <c r="AA14" s="1845">
        <v>11.100108000000001</v>
      </c>
      <c r="AB14" s="1845">
        <v>12.011312999999999</v>
      </c>
      <c r="AC14" s="1845">
        <v>13.010261000000002</v>
      </c>
      <c r="AD14" s="1845">
        <v>13.432326999999999</v>
      </c>
      <c r="AE14" s="1845">
        <v>15.135297999999999</v>
      </c>
      <c r="AF14" s="1845">
        <v>157.924363</v>
      </c>
    </row>
    <row r="15" spans="1:33" ht="15.75" x14ac:dyDescent="0.25">
      <c r="A15" s="800"/>
      <c r="B15" s="801"/>
      <c r="C15" s="802"/>
      <c r="D15" s="802"/>
      <c r="E15" s="802"/>
      <c r="F15" s="802"/>
      <c r="G15" s="843"/>
      <c r="H15" s="802"/>
      <c r="I15" s="802"/>
      <c r="J15" s="802"/>
      <c r="K15" s="802"/>
      <c r="L15" s="802"/>
      <c r="M15" s="802"/>
      <c r="N15" s="802"/>
      <c r="O15" s="802"/>
      <c r="P15" s="802"/>
      <c r="Q15" s="802"/>
      <c r="R15" s="1987"/>
      <c r="S15" s="1845" t="s">
        <v>273</v>
      </c>
      <c r="T15" s="1845">
        <v>7.8932099999999998</v>
      </c>
      <c r="U15" s="1845">
        <v>7.7086399999999999</v>
      </c>
      <c r="V15" s="1845">
        <v>8.1682900000000007</v>
      </c>
      <c r="W15" s="1845">
        <v>8.1086400000000012</v>
      </c>
      <c r="X15" s="1845">
        <v>5.8720799999999995</v>
      </c>
      <c r="Y15" s="1845">
        <v>4.0840500000000004</v>
      </c>
      <c r="Z15" s="1845">
        <v>3.4500799999999998</v>
      </c>
      <c r="AA15" s="1845">
        <v>1.8684100000000001</v>
      </c>
      <c r="AB15" s="1845">
        <v>7.984999999999999E-2</v>
      </c>
      <c r="AC15" s="1845">
        <v>2.3591500000000001</v>
      </c>
      <c r="AD15" s="1845">
        <v>6.8336300000000003</v>
      </c>
      <c r="AE15" s="1845">
        <v>8.1877399999999998</v>
      </c>
      <c r="AF15" s="1845">
        <v>64.613769999999988</v>
      </c>
    </row>
    <row r="16" spans="1:33" ht="15.75" x14ac:dyDescent="0.25">
      <c r="A16" s="800"/>
      <c r="B16" s="801"/>
      <c r="C16" s="802"/>
      <c r="D16" s="802"/>
      <c r="E16" s="803"/>
      <c r="F16" s="843"/>
      <c r="G16" s="727"/>
      <c r="H16" s="727"/>
      <c r="I16" s="802"/>
      <c r="J16" s="727"/>
      <c r="K16" s="727"/>
      <c r="L16" s="727"/>
      <c r="M16" s="727"/>
      <c r="N16" s="727"/>
      <c r="O16" s="727"/>
      <c r="P16" s="727"/>
      <c r="Q16" s="802"/>
      <c r="R16" s="1987"/>
      <c r="S16" s="1845" t="s">
        <v>265</v>
      </c>
      <c r="T16" s="1845">
        <v>3.6875290000000001</v>
      </c>
      <c r="U16" s="1845">
        <v>3.4095050000000002</v>
      </c>
      <c r="V16" s="1845">
        <v>4.7381479999999998</v>
      </c>
      <c r="W16" s="1845">
        <v>1.685227</v>
      </c>
      <c r="X16" s="1845">
        <v>3.3077429999999999</v>
      </c>
      <c r="Y16" s="1845">
        <v>3.2452199999999998</v>
      </c>
      <c r="Z16" s="1845">
        <v>2.227176</v>
      </c>
      <c r="AA16" s="1845">
        <v>2.1253130000000002</v>
      </c>
      <c r="AB16" s="1845">
        <v>1.8888739999999999</v>
      </c>
      <c r="AC16" s="1845">
        <v>3.6091030000000002</v>
      </c>
      <c r="AD16" s="1845">
        <v>6.2894019999999999</v>
      </c>
      <c r="AE16" s="1845">
        <v>7.3431000000000006</v>
      </c>
      <c r="AF16" s="1845">
        <v>43.556339999999999</v>
      </c>
    </row>
    <row r="17" spans="1:32" x14ac:dyDescent="0.25">
      <c r="A17" s="800"/>
      <c r="B17" s="801"/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  <c r="N17" s="802"/>
      <c r="O17" s="802"/>
      <c r="P17" s="802"/>
      <c r="Q17" s="802"/>
      <c r="R17" s="1987"/>
      <c r="S17" s="1845" t="s">
        <v>329</v>
      </c>
      <c r="T17" s="1845">
        <v>3.552</v>
      </c>
      <c r="U17" s="1845">
        <v>3.581</v>
      </c>
      <c r="V17" s="1845">
        <v>3.7989999999999999</v>
      </c>
      <c r="W17" s="1845">
        <v>3.7839999999999998</v>
      </c>
      <c r="X17" s="1845">
        <v>3.7149999999999999</v>
      </c>
      <c r="Y17" s="1845">
        <v>3.5209999999999999</v>
      </c>
      <c r="Z17" s="1845">
        <v>2.9620000000000002</v>
      </c>
      <c r="AA17" s="1845">
        <v>2.4820000000000002</v>
      </c>
      <c r="AB17" s="1845">
        <v>0</v>
      </c>
      <c r="AC17" s="1845">
        <v>0</v>
      </c>
      <c r="AD17" s="1845">
        <v>2.6829999999999998</v>
      </c>
      <c r="AE17" s="1845">
        <v>3.7650000000000001</v>
      </c>
      <c r="AF17" s="1845">
        <v>33.844000000000001</v>
      </c>
    </row>
    <row r="18" spans="1:32" x14ac:dyDescent="0.25">
      <c r="A18" s="800"/>
      <c r="B18" s="801"/>
      <c r="C18" s="802"/>
      <c r="D18" s="802"/>
      <c r="E18" s="802"/>
      <c r="F18" s="802"/>
      <c r="G18" s="802"/>
      <c r="H18" s="802"/>
      <c r="I18" s="802"/>
      <c r="J18" s="802"/>
      <c r="K18" s="802"/>
      <c r="L18" s="802"/>
      <c r="M18" s="802"/>
      <c r="N18" s="802"/>
      <c r="O18" s="802"/>
      <c r="P18" s="802"/>
      <c r="Q18" s="802"/>
      <c r="R18" s="1987"/>
      <c r="S18" s="1845" t="s">
        <v>251</v>
      </c>
      <c r="T18" s="1845">
        <v>3.3592499999999994</v>
      </c>
      <c r="U18" s="1845">
        <v>3.22356</v>
      </c>
      <c r="V18" s="1845">
        <v>3.3976799999999998</v>
      </c>
      <c r="W18" s="1845">
        <v>3.3653800000000005</v>
      </c>
      <c r="X18" s="1845">
        <v>3.15219</v>
      </c>
      <c r="Y18" s="1845">
        <v>1.76511</v>
      </c>
      <c r="Z18" s="1845">
        <v>1.35127</v>
      </c>
      <c r="AA18" s="1845">
        <v>1.4102999999999999</v>
      </c>
      <c r="AB18" s="1845">
        <v>1.30382</v>
      </c>
      <c r="AC18" s="1845">
        <v>2.18859</v>
      </c>
      <c r="AD18" s="1845">
        <v>3.2400499999999997</v>
      </c>
      <c r="AE18" s="1845">
        <v>3.3104499999999994</v>
      </c>
      <c r="AF18" s="1845">
        <v>31.067649999999997</v>
      </c>
    </row>
    <row r="19" spans="1:32" x14ac:dyDescent="0.25">
      <c r="A19" s="800"/>
      <c r="B19" s="801"/>
      <c r="C19" s="802"/>
      <c r="D19" s="802"/>
      <c r="E19" s="802"/>
      <c r="F19" s="802"/>
      <c r="G19" s="802"/>
      <c r="H19" s="802"/>
      <c r="I19" s="802"/>
      <c r="J19" s="802"/>
      <c r="K19" s="802"/>
      <c r="L19" s="802"/>
      <c r="M19" s="802"/>
      <c r="N19" s="802"/>
      <c r="O19" s="802"/>
      <c r="P19" s="802"/>
      <c r="Q19" s="802"/>
      <c r="R19" s="1987"/>
      <c r="S19" s="1845" t="s">
        <v>198</v>
      </c>
      <c r="T19" s="1845">
        <v>50.268236999999999</v>
      </c>
      <c r="U19" s="1845">
        <v>47.836905000000002</v>
      </c>
      <c r="V19" s="1845">
        <v>50.966270999999999</v>
      </c>
      <c r="W19" s="1845">
        <v>47.339062000000006</v>
      </c>
      <c r="X19" s="1845">
        <v>44.675491999999998</v>
      </c>
      <c r="Y19" s="1845">
        <v>36.366057999999995</v>
      </c>
      <c r="Z19" s="1845">
        <v>33.965244999999996</v>
      </c>
      <c r="AA19" s="1845">
        <v>30.024910999999999</v>
      </c>
      <c r="AB19" s="1845">
        <v>24.000872000000001</v>
      </c>
      <c r="AC19" s="1845">
        <v>28.753905000000003</v>
      </c>
      <c r="AD19" s="1845">
        <v>48.023476000000002</v>
      </c>
      <c r="AE19" s="1845">
        <v>54.941326999999994</v>
      </c>
      <c r="AF19" s="1845">
        <v>497.16176099999996</v>
      </c>
    </row>
    <row r="20" spans="1:32" ht="15.75" x14ac:dyDescent="0.25">
      <c r="A20" s="800"/>
      <c r="B20" s="801"/>
      <c r="C20" s="802"/>
      <c r="D20" s="802"/>
      <c r="E20" s="803"/>
      <c r="F20" s="843"/>
      <c r="G20" s="727"/>
      <c r="H20" s="727"/>
      <c r="I20" s="802"/>
      <c r="J20" s="727"/>
      <c r="K20" s="727"/>
      <c r="L20" s="727"/>
      <c r="M20" s="727"/>
      <c r="N20" s="727"/>
      <c r="O20" s="727"/>
      <c r="P20" s="802"/>
      <c r="Q20" s="802"/>
      <c r="R20" s="1987"/>
    </row>
    <row r="21" spans="1:32" x14ac:dyDescent="0.25">
      <c r="A21" s="800"/>
      <c r="B21" s="801"/>
      <c r="C21" s="802"/>
      <c r="D21" s="802"/>
      <c r="E21" s="802"/>
      <c r="F21" s="802"/>
      <c r="G21" s="802"/>
      <c r="H21" s="802"/>
      <c r="I21" s="802"/>
      <c r="J21" s="802"/>
      <c r="K21" s="802"/>
      <c r="L21" s="802"/>
      <c r="M21" s="802"/>
      <c r="N21" s="802"/>
      <c r="O21" s="802"/>
      <c r="P21" s="802"/>
      <c r="Q21" s="802"/>
      <c r="R21" s="1987"/>
      <c r="T21" s="2109" t="s">
        <v>1548</v>
      </c>
      <c r="U21" s="2109" t="s">
        <v>1549</v>
      </c>
      <c r="V21" s="2109" t="s">
        <v>1550</v>
      </c>
      <c r="W21" s="2109" t="s">
        <v>1551</v>
      </c>
      <c r="X21" s="2109" t="s">
        <v>1552</v>
      </c>
      <c r="Y21" s="2109" t="s">
        <v>1553</v>
      </c>
      <c r="Z21" s="2109" t="s">
        <v>1554</v>
      </c>
      <c r="AA21" s="2109" t="s">
        <v>1555</v>
      </c>
      <c r="AB21" s="2109" t="s">
        <v>1572</v>
      </c>
      <c r="AC21" s="2109" t="s">
        <v>1557</v>
      </c>
      <c r="AD21" s="2109" t="s">
        <v>1558</v>
      </c>
      <c r="AE21" s="2109" t="s">
        <v>1559</v>
      </c>
    </row>
    <row r="22" spans="1:32" x14ac:dyDescent="0.25">
      <c r="A22" s="800"/>
      <c r="B22" s="801"/>
      <c r="C22" s="802"/>
      <c r="D22" s="802"/>
      <c r="E22" s="802"/>
      <c r="F22" s="802"/>
      <c r="G22" s="802"/>
      <c r="H22" s="802"/>
      <c r="I22" s="802"/>
      <c r="J22" s="802"/>
      <c r="K22" s="802"/>
      <c r="L22" s="802"/>
      <c r="M22" s="802"/>
      <c r="N22" s="802"/>
      <c r="O22" s="802"/>
      <c r="P22" s="802"/>
      <c r="Q22" s="802"/>
      <c r="R22" s="1987"/>
      <c r="S22" s="1993" t="s">
        <v>383</v>
      </c>
      <c r="T22" s="2003">
        <v>17.514162000000002</v>
      </c>
      <c r="U22" s="2003">
        <v>16.394784000000001</v>
      </c>
      <c r="V22" s="2003">
        <v>16.08811</v>
      </c>
      <c r="W22" s="2003">
        <v>15.717329999999999</v>
      </c>
      <c r="X22" s="2003">
        <v>14.938412000000001</v>
      </c>
      <c r="Y22" s="2003">
        <v>13.452680999999998</v>
      </c>
      <c r="Z22" s="2003">
        <v>11.962757</v>
      </c>
      <c r="AA22" s="2003">
        <v>11.038779999999999</v>
      </c>
      <c r="AB22" s="2003">
        <v>8.717015</v>
      </c>
      <c r="AC22" s="2003">
        <v>7.5868009999999995</v>
      </c>
      <c r="AD22" s="2003">
        <v>15.545067</v>
      </c>
      <c r="AE22" s="2003">
        <v>17.199739000000001</v>
      </c>
      <c r="AF22" s="2003">
        <v>166.15563799999998</v>
      </c>
    </row>
    <row r="23" spans="1:32" x14ac:dyDescent="0.25">
      <c r="A23" s="800"/>
      <c r="B23" s="801"/>
      <c r="C23" s="802"/>
      <c r="D23" s="802"/>
      <c r="E23" s="802"/>
      <c r="F23" s="802"/>
      <c r="G23" s="802"/>
      <c r="H23" s="802"/>
      <c r="I23" s="802"/>
      <c r="J23" s="802"/>
      <c r="K23" s="802"/>
      <c r="L23" s="802"/>
      <c r="M23" s="802"/>
      <c r="N23" s="802"/>
      <c r="O23" s="802"/>
      <c r="P23" s="802"/>
      <c r="Q23" s="802"/>
      <c r="R23" s="1987"/>
      <c r="S23" s="1993" t="s">
        <v>261</v>
      </c>
      <c r="T23" s="2003">
        <v>14.262086</v>
      </c>
      <c r="U23" s="2003">
        <v>13.519416000000001</v>
      </c>
      <c r="V23" s="2003">
        <v>14.775043</v>
      </c>
      <c r="W23" s="2003">
        <v>14.678485</v>
      </c>
      <c r="X23" s="2003">
        <v>13.690067000000001</v>
      </c>
      <c r="Y23" s="2003">
        <v>10.297997000000001</v>
      </c>
      <c r="Z23" s="2003">
        <v>12.011962</v>
      </c>
      <c r="AA23" s="2003">
        <v>11.100108000000001</v>
      </c>
      <c r="AB23" s="2003">
        <v>12.011312999999999</v>
      </c>
      <c r="AC23" s="2003">
        <v>13.010261000000002</v>
      </c>
      <c r="AD23" s="2003">
        <v>13.432326999999999</v>
      </c>
      <c r="AE23" s="2003">
        <v>15.135297999999999</v>
      </c>
      <c r="AF23" s="2003">
        <v>157.924363</v>
      </c>
    </row>
    <row r="24" spans="1:32" x14ac:dyDescent="0.25">
      <c r="A24" s="800"/>
      <c r="B24" s="801"/>
      <c r="C24" s="802"/>
      <c r="D24" s="802"/>
      <c r="E24" s="802"/>
      <c r="F24" s="802"/>
      <c r="G24" s="802"/>
      <c r="H24" s="802"/>
      <c r="I24" s="802"/>
      <c r="J24" s="802"/>
      <c r="K24" s="802"/>
      <c r="L24" s="802"/>
      <c r="M24" s="802"/>
      <c r="N24" s="802"/>
      <c r="O24" s="802"/>
      <c r="P24" s="802"/>
      <c r="Q24" s="802"/>
      <c r="R24" s="1987"/>
      <c r="S24" s="1993" t="s">
        <v>273</v>
      </c>
      <c r="T24" s="2003">
        <v>7.8932099999999998</v>
      </c>
      <c r="U24" s="2003">
        <v>7.7086399999999999</v>
      </c>
      <c r="V24" s="2003">
        <v>8.1682900000000007</v>
      </c>
      <c r="W24" s="2003">
        <v>8.1086400000000012</v>
      </c>
      <c r="X24" s="2003">
        <v>5.8720799999999995</v>
      </c>
      <c r="Y24" s="2003">
        <v>4.0840500000000004</v>
      </c>
      <c r="Z24" s="2003">
        <v>3.4500799999999998</v>
      </c>
      <c r="AA24" s="2003">
        <v>1.8684100000000001</v>
      </c>
      <c r="AB24" s="2003">
        <v>7.984999999999999E-2</v>
      </c>
      <c r="AC24" s="2003">
        <v>2.3591500000000001</v>
      </c>
      <c r="AD24" s="2003">
        <v>6.8336300000000003</v>
      </c>
      <c r="AE24" s="2003">
        <v>8.1877399999999998</v>
      </c>
      <c r="AF24" s="2003">
        <v>64.613769999999988</v>
      </c>
    </row>
    <row r="25" spans="1:32" x14ac:dyDescent="0.25">
      <c r="A25" s="800"/>
      <c r="B25" s="801"/>
      <c r="C25" s="802"/>
      <c r="D25" s="802"/>
      <c r="E25" s="802"/>
      <c r="F25" s="802"/>
      <c r="G25" s="802"/>
      <c r="H25" s="802"/>
      <c r="I25" s="802"/>
      <c r="J25" s="802"/>
      <c r="K25" s="802"/>
      <c r="L25" s="802"/>
      <c r="M25" s="802"/>
      <c r="N25" s="802"/>
      <c r="O25" s="802"/>
      <c r="P25" s="802"/>
      <c r="Q25" s="802"/>
      <c r="R25" s="1987"/>
      <c r="S25" s="1993" t="s">
        <v>265</v>
      </c>
      <c r="T25" s="2003">
        <v>3.6875290000000001</v>
      </c>
      <c r="U25" s="2003">
        <v>3.4095050000000002</v>
      </c>
      <c r="V25" s="2003">
        <v>4.7381479999999998</v>
      </c>
      <c r="W25" s="2003">
        <v>1.685227</v>
      </c>
      <c r="X25" s="2003">
        <v>3.3077429999999999</v>
      </c>
      <c r="Y25" s="2003">
        <v>3.2452199999999998</v>
      </c>
      <c r="Z25" s="2003">
        <v>2.227176</v>
      </c>
      <c r="AA25" s="2003">
        <v>2.1253130000000002</v>
      </c>
      <c r="AB25" s="2003">
        <v>1.8888739999999999</v>
      </c>
      <c r="AC25" s="2003">
        <v>3.6091030000000002</v>
      </c>
      <c r="AD25" s="2003">
        <v>6.2894019999999999</v>
      </c>
      <c r="AE25" s="2003">
        <v>7.3431000000000006</v>
      </c>
      <c r="AF25" s="2003">
        <v>43.556339999999999</v>
      </c>
    </row>
    <row r="26" spans="1:32" x14ac:dyDescent="0.25">
      <c r="A26" s="800"/>
      <c r="B26" s="801"/>
      <c r="C26" s="802"/>
      <c r="D26" s="802"/>
      <c r="E26" s="802"/>
      <c r="F26" s="802"/>
      <c r="G26" s="802"/>
      <c r="H26" s="802"/>
      <c r="I26" s="802"/>
      <c r="J26" s="802"/>
      <c r="K26" s="802"/>
      <c r="L26" s="802"/>
      <c r="M26" s="802"/>
      <c r="N26" s="802"/>
      <c r="O26" s="802"/>
      <c r="P26" s="802"/>
      <c r="Q26" s="802"/>
      <c r="R26" s="1987"/>
      <c r="S26" s="1993" t="s">
        <v>329</v>
      </c>
      <c r="T26" s="2003">
        <v>3.552</v>
      </c>
      <c r="U26" s="2003">
        <v>3.581</v>
      </c>
      <c r="V26" s="2003">
        <v>3.7989999999999999</v>
      </c>
      <c r="W26" s="2003">
        <v>3.7839999999999998</v>
      </c>
      <c r="X26" s="2003">
        <v>3.7149999999999999</v>
      </c>
      <c r="Y26" s="2003">
        <v>3.5209999999999999</v>
      </c>
      <c r="Z26" s="2003">
        <v>2.9620000000000002</v>
      </c>
      <c r="AA26" s="2003">
        <v>2.4820000000000002</v>
      </c>
      <c r="AB26" s="2003">
        <v>0</v>
      </c>
      <c r="AC26" s="2003">
        <v>0</v>
      </c>
      <c r="AD26" s="2003">
        <v>2.6829999999999998</v>
      </c>
      <c r="AE26" s="2003">
        <v>3.7650000000000001</v>
      </c>
      <c r="AF26" s="2003">
        <v>33.844000000000001</v>
      </c>
    </row>
    <row r="27" spans="1:32" x14ac:dyDescent="0.25">
      <c r="A27" s="800"/>
      <c r="B27" s="801"/>
      <c r="C27" s="802"/>
      <c r="D27" s="802"/>
      <c r="E27" s="802"/>
      <c r="F27" s="802"/>
      <c r="G27" s="802"/>
      <c r="H27" s="802"/>
      <c r="I27" s="802"/>
      <c r="J27" s="802"/>
      <c r="K27" s="802"/>
      <c r="L27" s="802"/>
      <c r="M27" s="802"/>
      <c r="N27" s="802"/>
      <c r="O27" s="802"/>
      <c r="P27" s="802"/>
      <c r="Q27" s="802"/>
      <c r="R27" s="1987"/>
      <c r="S27" s="1993" t="s">
        <v>251</v>
      </c>
      <c r="T27" s="2003">
        <v>3.3592499999999994</v>
      </c>
      <c r="U27" s="2003">
        <v>3.22356</v>
      </c>
      <c r="V27" s="2003">
        <v>3.3976799999999998</v>
      </c>
      <c r="W27" s="2003">
        <v>3.3653800000000005</v>
      </c>
      <c r="X27" s="2003">
        <v>3.15219</v>
      </c>
      <c r="Y27" s="2003">
        <v>1.76511</v>
      </c>
      <c r="Z27" s="2003">
        <v>1.35127</v>
      </c>
      <c r="AA27" s="2003">
        <v>1.4102999999999999</v>
      </c>
      <c r="AB27" s="2003">
        <v>1.30382</v>
      </c>
      <c r="AC27" s="2003">
        <v>2.18859</v>
      </c>
      <c r="AD27" s="2003">
        <v>3.2400499999999997</v>
      </c>
      <c r="AE27" s="2003">
        <v>3.3104499999999994</v>
      </c>
      <c r="AF27" s="2003">
        <v>31.067649999999997</v>
      </c>
    </row>
    <row r="28" spans="1:32" x14ac:dyDescent="0.25">
      <c r="A28" s="800"/>
      <c r="B28" s="801"/>
      <c r="C28" s="802"/>
      <c r="D28" s="802"/>
      <c r="E28" s="802"/>
      <c r="F28" s="802"/>
      <c r="G28" s="802"/>
      <c r="H28" s="802"/>
      <c r="I28" s="802"/>
      <c r="J28" s="802"/>
      <c r="K28" s="802"/>
      <c r="L28" s="802"/>
      <c r="M28" s="802"/>
      <c r="N28" s="802"/>
      <c r="O28" s="802"/>
      <c r="P28" s="802"/>
      <c r="Q28" s="802"/>
      <c r="R28" s="1987"/>
      <c r="T28" s="2120"/>
      <c r="U28" s="2120"/>
      <c r="V28" s="2120"/>
      <c r="W28" s="2120"/>
      <c r="X28" s="2120"/>
      <c r="Y28" s="2120"/>
      <c r="Z28" s="2120"/>
      <c r="AA28" s="2120"/>
      <c r="AB28" s="2120"/>
      <c r="AC28" s="2120"/>
      <c r="AD28" s="2120"/>
      <c r="AE28" s="2120"/>
      <c r="AF28" s="2120"/>
    </row>
    <row r="29" spans="1:32" x14ac:dyDescent="0.25">
      <c r="A29" s="800"/>
      <c r="B29" s="801"/>
      <c r="C29" s="802"/>
      <c r="D29" s="802"/>
      <c r="E29" s="802"/>
      <c r="F29" s="802"/>
      <c r="G29" s="802"/>
      <c r="H29" s="802"/>
      <c r="I29" s="802"/>
      <c r="J29" s="802"/>
      <c r="K29" s="802"/>
      <c r="L29" s="802"/>
      <c r="M29" s="802"/>
      <c r="N29" s="802"/>
      <c r="O29" s="802"/>
      <c r="P29" s="802"/>
      <c r="Q29" s="802"/>
      <c r="R29" s="1987"/>
    </row>
    <row r="30" spans="1:32" x14ac:dyDescent="0.25">
      <c r="A30" s="800"/>
      <c r="B30" s="801"/>
      <c r="C30" s="802"/>
      <c r="D30" s="802"/>
      <c r="E30" s="802"/>
      <c r="F30" s="802"/>
      <c r="G30" s="802"/>
      <c r="H30" s="802"/>
      <c r="I30" s="802"/>
      <c r="J30" s="802"/>
      <c r="K30" s="802"/>
      <c r="L30" s="802"/>
      <c r="M30" s="802"/>
      <c r="N30" s="802"/>
      <c r="O30" s="802"/>
      <c r="P30" s="802"/>
      <c r="Q30" s="271"/>
      <c r="R30" s="1987"/>
    </row>
    <row r="31" spans="1:32" x14ac:dyDescent="0.25">
      <c r="A31" s="800"/>
      <c r="B31" s="801"/>
      <c r="C31" s="802"/>
      <c r="D31" s="802"/>
      <c r="E31" s="802"/>
      <c r="F31" s="802"/>
      <c r="G31" s="802"/>
      <c r="H31" s="802"/>
      <c r="I31" s="802"/>
      <c r="J31" s="802"/>
      <c r="K31" s="802"/>
      <c r="L31" s="802"/>
      <c r="M31" s="802"/>
      <c r="N31" s="802"/>
      <c r="O31" s="802"/>
      <c r="P31" s="802"/>
      <c r="Q31" s="271"/>
      <c r="R31" s="1987"/>
    </row>
    <row r="32" spans="1:32" x14ac:dyDescent="0.25">
      <c r="A32" s="800"/>
      <c r="B32" s="801"/>
      <c r="C32" s="802"/>
      <c r="D32" s="802"/>
      <c r="E32" s="802"/>
      <c r="F32" s="802"/>
      <c r="G32" s="802"/>
      <c r="H32" s="802"/>
      <c r="I32" s="802"/>
      <c r="J32" s="802"/>
      <c r="K32" s="802"/>
      <c r="L32" s="802"/>
      <c r="M32" s="802"/>
      <c r="N32" s="802"/>
      <c r="O32" s="802"/>
      <c r="P32" s="802"/>
      <c r="Q32" s="271"/>
      <c r="R32" s="1987"/>
    </row>
    <row r="33" spans="1:32" x14ac:dyDescent="0.25">
      <c r="A33" s="800"/>
      <c r="B33" s="801"/>
      <c r="C33" s="802"/>
      <c r="D33" s="802"/>
      <c r="E33" s="802"/>
      <c r="F33" s="802"/>
      <c r="G33" s="802"/>
      <c r="H33" s="802"/>
      <c r="I33" s="802"/>
      <c r="J33" s="802"/>
      <c r="K33" s="802"/>
      <c r="L33" s="802"/>
      <c r="M33" s="802"/>
      <c r="N33" s="802"/>
      <c r="O33" s="802"/>
      <c r="P33" s="802"/>
      <c r="Q33" s="271"/>
      <c r="R33" s="1987"/>
    </row>
    <row r="34" spans="1:32" x14ac:dyDescent="0.25">
      <c r="A34" s="800"/>
      <c r="B34" s="801"/>
      <c r="C34" s="802"/>
      <c r="D34" s="802"/>
      <c r="E34" s="802"/>
      <c r="F34" s="802"/>
      <c r="G34" s="802"/>
      <c r="H34" s="802"/>
      <c r="I34" s="802"/>
      <c r="J34" s="802"/>
      <c r="K34" s="802"/>
      <c r="L34" s="802"/>
      <c r="M34" s="802"/>
      <c r="N34" s="802"/>
      <c r="O34" s="802"/>
      <c r="P34" s="802"/>
      <c r="Q34" s="271"/>
      <c r="R34" s="1987"/>
    </row>
    <row r="35" spans="1:32" x14ac:dyDescent="0.25">
      <c r="A35" s="800"/>
      <c r="B35" s="801"/>
      <c r="C35" s="802"/>
      <c r="D35" s="802"/>
      <c r="E35" s="802"/>
      <c r="F35" s="802"/>
      <c r="G35" s="802"/>
      <c r="H35" s="802"/>
      <c r="I35" s="802"/>
      <c r="J35" s="802"/>
      <c r="K35" s="802"/>
      <c r="L35" s="802"/>
      <c r="M35" s="802"/>
      <c r="N35" s="802"/>
      <c r="O35" s="802"/>
      <c r="P35" s="802"/>
      <c r="Q35" s="271"/>
      <c r="R35" s="1987"/>
    </row>
    <row r="36" spans="1:32" x14ac:dyDescent="0.25">
      <c r="A36" s="800"/>
      <c r="B36" s="801"/>
      <c r="C36" s="802"/>
      <c r="D36" s="802"/>
      <c r="E36" s="802"/>
      <c r="F36" s="802"/>
      <c r="G36" s="802"/>
      <c r="H36" s="802"/>
      <c r="I36" s="802"/>
      <c r="J36" s="802"/>
      <c r="K36" s="802"/>
      <c r="L36" s="802"/>
      <c r="M36" s="802"/>
      <c r="N36" s="802"/>
      <c r="O36" s="802"/>
      <c r="P36" s="802"/>
      <c r="Q36" s="271"/>
      <c r="R36" s="1987"/>
    </row>
    <row r="37" spans="1:32" x14ac:dyDescent="0.25">
      <c r="A37" s="800"/>
      <c r="B37" s="801"/>
      <c r="C37" s="802"/>
      <c r="D37" s="802"/>
      <c r="E37" s="802"/>
      <c r="F37" s="802"/>
      <c r="G37" s="802"/>
      <c r="H37" s="802"/>
      <c r="I37" s="802"/>
      <c r="J37" s="802"/>
      <c r="K37" s="802"/>
      <c r="L37" s="802"/>
      <c r="M37" s="802"/>
      <c r="N37" s="802"/>
      <c r="O37" s="802"/>
      <c r="P37" s="802"/>
      <c r="Q37" s="271"/>
      <c r="R37" s="1987"/>
    </row>
    <row r="38" spans="1:32" x14ac:dyDescent="0.25">
      <c r="A38" s="800"/>
      <c r="B38" s="801"/>
      <c r="C38" s="802"/>
      <c r="D38" s="802"/>
      <c r="E38" s="802"/>
      <c r="F38" s="802"/>
      <c r="G38" s="802"/>
      <c r="H38" s="802"/>
      <c r="I38" s="802"/>
      <c r="J38" s="802"/>
      <c r="K38" s="802"/>
      <c r="L38" s="802"/>
      <c r="M38" s="802"/>
      <c r="N38" s="802"/>
      <c r="O38" s="802"/>
      <c r="P38" s="802"/>
      <c r="Q38" s="271"/>
      <c r="R38" s="1987"/>
      <c r="S38" s="1845" t="s">
        <v>3</v>
      </c>
      <c r="T38" s="1845" t="s">
        <v>4</v>
      </c>
    </row>
    <row r="39" spans="1:32" x14ac:dyDescent="0.25">
      <c r="A39" s="800"/>
      <c r="B39" s="801"/>
      <c r="C39" s="802"/>
      <c r="D39" s="802"/>
      <c r="E39" s="802"/>
      <c r="F39" s="802"/>
      <c r="G39" s="802"/>
      <c r="H39" s="802"/>
      <c r="I39" s="802"/>
      <c r="J39" s="802"/>
      <c r="K39" s="802"/>
      <c r="L39" s="802"/>
      <c r="M39" s="802"/>
      <c r="N39" s="802"/>
      <c r="O39" s="802"/>
      <c r="P39" s="802"/>
      <c r="Q39" s="271"/>
      <c r="R39" s="1987"/>
      <c r="S39" s="1845" t="s">
        <v>5</v>
      </c>
      <c r="T39" s="1845" t="s">
        <v>203</v>
      </c>
    </row>
    <row r="40" spans="1:32" x14ac:dyDescent="0.25">
      <c r="A40" s="800"/>
      <c r="B40" s="801"/>
      <c r="C40" s="802"/>
      <c r="D40" s="802"/>
      <c r="E40" s="802"/>
      <c r="F40" s="802"/>
      <c r="G40" s="802"/>
      <c r="H40" s="802"/>
      <c r="I40" s="802"/>
      <c r="J40" s="802"/>
      <c r="K40" s="802"/>
      <c r="L40" s="802"/>
      <c r="M40" s="802"/>
      <c r="N40" s="802"/>
      <c r="O40" s="802"/>
      <c r="P40" s="802"/>
      <c r="Q40" s="271"/>
      <c r="R40" s="1987"/>
      <c r="S40" s="1845" t="s">
        <v>419</v>
      </c>
      <c r="T40" s="1845" t="s">
        <v>408</v>
      </c>
    </row>
    <row r="41" spans="1:32" x14ac:dyDescent="0.25">
      <c r="A41" s="800"/>
      <c r="B41" s="801"/>
      <c r="C41" s="802"/>
      <c r="D41" s="802"/>
      <c r="E41" s="802"/>
      <c r="F41" s="802"/>
      <c r="G41" s="802"/>
      <c r="H41" s="802"/>
      <c r="I41" s="802"/>
      <c r="J41" s="802"/>
      <c r="K41" s="802"/>
      <c r="L41" s="802"/>
      <c r="M41" s="802"/>
      <c r="N41" s="802"/>
      <c r="O41" s="802"/>
      <c r="P41" s="802"/>
      <c r="Q41" s="271"/>
      <c r="R41" s="1987"/>
      <c r="S41" s="1845" t="s">
        <v>7</v>
      </c>
      <c r="T41" s="1845" t="s">
        <v>8</v>
      </c>
    </row>
    <row r="42" spans="1:32" x14ac:dyDescent="0.25">
      <c r="A42" s="800"/>
      <c r="B42" s="801"/>
      <c r="C42" s="802"/>
      <c r="D42" s="802"/>
      <c r="E42" s="802"/>
      <c r="F42" s="802"/>
      <c r="G42" s="802"/>
      <c r="H42" s="802"/>
      <c r="I42" s="802"/>
      <c r="J42" s="802"/>
      <c r="K42" s="802"/>
      <c r="L42" s="802"/>
      <c r="M42" s="802"/>
      <c r="N42" s="802"/>
      <c r="O42" s="802"/>
      <c r="P42" s="802"/>
      <c r="Q42" s="271"/>
      <c r="R42" s="1987"/>
    </row>
    <row r="43" spans="1:32" x14ac:dyDescent="0.25">
      <c r="A43" s="800"/>
      <c r="B43" s="801"/>
      <c r="C43" s="802"/>
      <c r="D43" s="802"/>
      <c r="E43" s="802"/>
      <c r="F43" s="802"/>
      <c r="G43" s="802"/>
      <c r="H43" s="802"/>
      <c r="I43" s="802"/>
      <c r="J43" s="802"/>
      <c r="K43" s="802"/>
      <c r="L43" s="802"/>
      <c r="M43" s="802"/>
      <c r="N43" s="802"/>
      <c r="O43" s="802"/>
      <c r="P43" s="802"/>
      <c r="Q43" s="271"/>
      <c r="R43" s="1987"/>
      <c r="S43" s="1845" t="s">
        <v>1294</v>
      </c>
      <c r="T43" s="1845" t="s">
        <v>402</v>
      </c>
    </row>
    <row r="44" spans="1:32" x14ac:dyDescent="0.25">
      <c r="A44" s="800"/>
      <c r="B44" s="801"/>
      <c r="C44" s="802"/>
      <c r="D44" s="802"/>
      <c r="E44" s="802"/>
      <c r="F44" s="802"/>
      <c r="G44" s="802"/>
      <c r="H44" s="802"/>
      <c r="I44" s="802"/>
      <c r="J44" s="802"/>
      <c r="K44" s="802"/>
      <c r="L44" s="802"/>
      <c r="M44" s="802"/>
      <c r="N44" s="802"/>
      <c r="O44" s="802"/>
      <c r="P44" s="802"/>
      <c r="Q44" s="271"/>
      <c r="R44" s="1987"/>
      <c r="S44" s="1845" t="s">
        <v>417</v>
      </c>
      <c r="T44" s="1845" t="s">
        <v>983</v>
      </c>
      <c r="U44" s="1845" t="s">
        <v>984</v>
      </c>
      <c r="V44" s="1845" t="s">
        <v>1535</v>
      </c>
      <c r="W44" s="1845" t="s">
        <v>1536</v>
      </c>
      <c r="X44" s="1845" t="s">
        <v>1537</v>
      </c>
      <c r="Y44" s="1845" t="s">
        <v>1538</v>
      </c>
      <c r="Z44" s="1845" t="s">
        <v>1539</v>
      </c>
      <c r="AA44" s="1845" t="s">
        <v>1540</v>
      </c>
      <c r="AB44" s="1845" t="s">
        <v>1541</v>
      </c>
      <c r="AC44" s="1845" t="s">
        <v>1542</v>
      </c>
      <c r="AD44" s="1845" t="s">
        <v>1543</v>
      </c>
      <c r="AE44" s="1845" t="s">
        <v>1544</v>
      </c>
      <c r="AF44" s="1845" t="s">
        <v>198</v>
      </c>
    </row>
    <row r="45" spans="1:32" x14ac:dyDescent="0.25">
      <c r="A45" s="800"/>
      <c r="B45" s="801"/>
      <c r="C45" s="802"/>
      <c r="D45" s="802"/>
      <c r="E45" s="802"/>
      <c r="F45" s="802"/>
      <c r="G45" s="802"/>
      <c r="H45" s="802"/>
      <c r="I45" s="802"/>
      <c r="J45" s="802"/>
      <c r="K45" s="802"/>
      <c r="L45" s="802"/>
      <c r="M45" s="802"/>
      <c r="N45" s="802"/>
      <c r="O45" s="802"/>
      <c r="P45" s="802"/>
      <c r="Q45" s="271"/>
      <c r="R45" s="1987"/>
      <c r="S45" s="1845" t="s">
        <v>349</v>
      </c>
      <c r="T45" s="1845">
        <v>15.835752000000001</v>
      </c>
      <c r="U45" s="1845">
        <v>14.61989</v>
      </c>
      <c r="V45" s="1845">
        <v>15.542825000000001</v>
      </c>
      <c r="W45" s="1845">
        <v>14.553597</v>
      </c>
      <c r="X45" s="1845">
        <v>15.286548000000002</v>
      </c>
      <c r="Y45" s="1845">
        <v>14.692956000000001</v>
      </c>
      <c r="Z45" s="1845">
        <v>14.491305000000001</v>
      </c>
      <c r="AA45" s="1845">
        <v>14.183653999999999</v>
      </c>
      <c r="AB45" s="1845">
        <v>13.941009000000001</v>
      </c>
      <c r="AC45" s="1845">
        <v>14.265829999999999</v>
      </c>
      <c r="AD45" s="1845">
        <v>13.904729999999999</v>
      </c>
      <c r="AE45" s="1845">
        <v>15.193267999999998</v>
      </c>
      <c r="AF45" s="1845">
        <v>176.51136399999999</v>
      </c>
    </row>
    <row r="46" spans="1:32" x14ac:dyDescent="0.25">
      <c r="A46" s="800"/>
      <c r="B46" s="801"/>
      <c r="C46" s="802"/>
      <c r="D46" s="802"/>
      <c r="E46" s="802"/>
      <c r="F46" s="802"/>
      <c r="G46" s="802"/>
      <c r="H46" s="802"/>
      <c r="I46" s="802"/>
      <c r="J46" s="802"/>
      <c r="K46" s="802"/>
      <c r="L46" s="802"/>
      <c r="M46" s="802"/>
      <c r="N46" s="802"/>
      <c r="O46" s="802"/>
      <c r="P46" s="802"/>
      <c r="Q46" s="271"/>
      <c r="R46" s="1987"/>
      <c r="S46" s="1845" t="s">
        <v>339</v>
      </c>
      <c r="T46" s="1845">
        <v>14.363809999999999</v>
      </c>
      <c r="U46" s="1845">
        <v>16.251750000000001</v>
      </c>
      <c r="V46" s="1845">
        <v>16.293500000000002</v>
      </c>
      <c r="W46" s="1845">
        <v>14.16131</v>
      </c>
      <c r="X46" s="1845">
        <v>11.397440000000001</v>
      </c>
      <c r="Y46" s="1845">
        <v>9.9092500000000001</v>
      </c>
      <c r="Z46" s="1845">
        <v>9.0248799999999996</v>
      </c>
      <c r="AA46" s="1845">
        <v>11.139250000000001</v>
      </c>
      <c r="AB46" s="1845">
        <v>12.95975</v>
      </c>
      <c r="AC46" s="1845">
        <v>13.10713</v>
      </c>
      <c r="AD46" s="1845">
        <v>17.459810000000001</v>
      </c>
      <c r="AE46" s="1845">
        <v>23.70975</v>
      </c>
      <c r="AF46" s="1845">
        <v>169.77762999999999</v>
      </c>
    </row>
    <row r="47" spans="1:32" x14ac:dyDescent="0.25">
      <c r="A47" s="800"/>
      <c r="B47" s="801"/>
      <c r="C47" s="802"/>
      <c r="D47" s="802"/>
      <c r="E47" s="802"/>
      <c r="F47" s="802"/>
      <c r="G47" s="802"/>
      <c r="H47" s="802"/>
      <c r="I47" s="802"/>
      <c r="J47" s="802"/>
      <c r="K47" s="802"/>
      <c r="L47" s="802"/>
      <c r="M47" s="802"/>
      <c r="N47" s="802"/>
      <c r="O47" s="802"/>
      <c r="P47" s="802"/>
      <c r="Q47" s="271"/>
      <c r="R47" s="1987"/>
      <c r="S47" s="1845" t="s">
        <v>285</v>
      </c>
      <c r="T47" s="1845">
        <v>7.9518999999999993</v>
      </c>
      <c r="U47" s="1845">
        <v>7.5114000000000001</v>
      </c>
      <c r="V47" s="1845">
        <v>9.3246000000000002</v>
      </c>
      <c r="W47" s="1845">
        <v>9.3737000000000013</v>
      </c>
      <c r="X47" s="1845">
        <v>8.8034999999999997</v>
      </c>
      <c r="Y47" s="1845">
        <v>9.0267999999999997</v>
      </c>
      <c r="Z47" s="1845">
        <v>7.3618999999999994</v>
      </c>
      <c r="AA47" s="1845">
        <v>9.3032000000000004</v>
      </c>
      <c r="AB47" s="1845">
        <v>9.0091999999999999</v>
      </c>
      <c r="AC47" s="1845">
        <v>8.1503999999999994</v>
      </c>
      <c r="AD47" s="1845">
        <v>6.0423999999999998</v>
      </c>
      <c r="AE47" s="1845">
        <v>7.5285000000000002</v>
      </c>
      <c r="AF47" s="1845">
        <v>99.387500000000003</v>
      </c>
    </row>
    <row r="48" spans="1:32" x14ac:dyDescent="0.25">
      <c r="A48" s="800"/>
      <c r="B48" s="801"/>
      <c r="C48" s="802"/>
      <c r="D48" s="802"/>
      <c r="E48" s="802"/>
      <c r="F48" s="802"/>
      <c r="G48" s="802"/>
      <c r="H48" s="802"/>
      <c r="I48" s="802"/>
      <c r="J48" s="802"/>
      <c r="K48" s="802"/>
      <c r="L48" s="802"/>
      <c r="M48" s="802"/>
      <c r="N48" s="802"/>
      <c r="O48" s="802"/>
      <c r="P48" s="802"/>
      <c r="Q48" s="271"/>
      <c r="R48" s="1987"/>
      <c r="S48" s="1845" t="s">
        <v>293</v>
      </c>
      <c r="T48" s="1845">
        <v>1.4129700000000001</v>
      </c>
      <c r="U48" s="1845">
        <v>0</v>
      </c>
      <c r="V48" s="1845">
        <v>8.5529689999999992</v>
      </c>
      <c r="W48" s="1845">
        <v>9.043906999999999</v>
      </c>
      <c r="X48" s="1845">
        <v>8.7480660000000015</v>
      </c>
      <c r="Y48" s="1845">
        <v>8.4139020000000002</v>
      </c>
      <c r="Z48" s="1845">
        <v>8.8909549999999999</v>
      </c>
      <c r="AA48" s="1845">
        <v>9.3001820000000013</v>
      </c>
      <c r="AB48" s="1845">
        <v>7.9875489999999996</v>
      </c>
      <c r="AC48" s="1845">
        <v>9.5587579999999992</v>
      </c>
      <c r="AD48" s="1845">
        <v>8.9726319999999991</v>
      </c>
      <c r="AE48" s="1845">
        <v>9.0236910000000012</v>
      </c>
      <c r="AF48" s="1845">
        <v>89.905580999999998</v>
      </c>
    </row>
    <row r="49" spans="1:33" x14ac:dyDescent="0.25">
      <c r="A49" s="800"/>
      <c r="B49" s="801"/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2"/>
      <c r="N49" s="802"/>
      <c r="O49" s="802"/>
      <c r="P49" s="802"/>
      <c r="Q49" s="271"/>
      <c r="R49" s="1987"/>
      <c r="S49" s="1845" t="s">
        <v>235</v>
      </c>
      <c r="T49" s="1845">
        <v>5.6806000000000001</v>
      </c>
      <c r="U49" s="1845">
        <v>7.6120900000000002</v>
      </c>
      <c r="V49" s="1845">
        <v>3.2448200000000003</v>
      </c>
      <c r="W49" s="1845">
        <v>0</v>
      </c>
      <c r="X49" s="1845">
        <v>3.7924389999999999</v>
      </c>
      <c r="Y49" s="1845">
        <v>8.1355799999999991</v>
      </c>
      <c r="Z49" s="1845">
        <v>7.9609700000000005</v>
      </c>
      <c r="AA49" s="1845">
        <v>9.6401000000000003</v>
      </c>
      <c r="AB49" s="1845">
        <v>8.9710800000000006</v>
      </c>
      <c r="AC49" s="1845">
        <v>10.965669999999999</v>
      </c>
      <c r="AD49" s="1845">
        <v>9.7307900000000007</v>
      </c>
      <c r="AE49" s="1845">
        <v>11.92515</v>
      </c>
      <c r="AF49" s="1845">
        <v>87.659289000000001</v>
      </c>
    </row>
    <row r="50" spans="1:33" x14ac:dyDescent="0.25">
      <c r="A50" s="800"/>
      <c r="B50" s="801"/>
      <c r="C50" s="802"/>
      <c r="D50" s="802"/>
      <c r="E50" s="802"/>
      <c r="F50" s="802"/>
      <c r="G50" s="802"/>
      <c r="H50" s="802"/>
      <c r="I50" s="802"/>
      <c r="J50" s="802"/>
      <c r="K50" s="802"/>
      <c r="L50" s="802"/>
      <c r="M50" s="802"/>
      <c r="N50" s="802"/>
      <c r="O50" s="802"/>
      <c r="P50" s="802"/>
      <c r="Q50" s="271"/>
      <c r="R50" s="1987"/>
      <c r="S50" s="1845" t="s">
        <v>233</v>
      </c>
      <c r="T50" s="1845">
        <v>5.7953280000000005</v>
      </c>
      <c r="U50" s="1845">
        <v>6.4008430000000001</v>
      </c>
      <c r="V50" s="1845">
        <v>6.1958720000000005</v>
      </c>
      <c r="W50" s="1845">
        <v>6.2880259999999994</v>
      </c>
      <c r="X50" s="1845">
        <v>6.631062</v>
      </c>
      <c r="Y50" s="1845">
        <v>6.6111740000000001</v>
      </c>
      <c r="Z50" s="1845">
        <v>3.886136</v>
      </c>
      <c r="AA50" s="1845">
        <v>5.8358059999999998</v>
      </c>
      <c r="AB50" s="1845">
        <v>6.4678050000000002</v>
      </c>
      <c r="AC50" s="1845">
        <v>6.6207510000000003</v>
      </c>
      <c r="AD50" s="1845">
        <v>6.1507120000000004</v>
      </c>
      <c r="AE50" s="1845">
        <v>6.4044369999999997</v>
      </c>
      <c r="AF50" s="1845">
        <v>73.287952000000004</v>
      </c>
    </row>
    <row r="51" spans="1:33" x14ac:dyDescent="0.25">
      <c r="A51" s="800"/>
      <c r="B51" s="801"/>
      <c r="C51" s="802"/>
      <c r="D51" s="802"/>
      <c r="E51" s="802"/>
      <c r="F51" s="802"/>
      <c r="G51" s="802"/>
      <c r="H51" s="802"/>
      <c r="I51" s="802"/>
      <c r="J51" s="802"/>
      <c r="K51" s="802"/>
      <c r="L51" s="802"/>
      <c r="M51" s="802"/>
      <c r="N51" s="802"/>
      <c r="O51" s="802"/>
      <c r="P51" s="802"/>
      <c r="Q51" s="271"/>
      <c r="R51" s="1987"/>
      <c r="S51" s="1845" t="s">
        <v>359</v>
      </c>
      <c r="T51" s="1845">
        <v>0</v>
      </c>
      <c r="U51" s="1845">
        <v>0</v>
      </c>
      <c r="V51" s="1845">
        <v>3.3915169999999999</v>
      </c>
      <c r="W51" s="1845">
        <v>5.6102100000000004</v>
      </c>
      <c r="X51" s="1845">
        <v>6.0817299999999994</v>
      </c>
      <c r="Y51" s="1845">
        <v>5.8669799999999999</v>
      </c>
      <c r="Z51" s="1845">
        <v>6.106274</v>
      </c>
      <c r="AA51" s="1845">
        <v>6.36585</v>
      </c>
      <c r="AB51" s="1845">
        <v>6.0983400000000003</v>
      </c>
      <c r="AC51" s="1845">
        <v>6.5319120000000002</v>
      </c>
      <c r="AD51" s="1845">
        <v>3.5818699999999999</v>
      </c>
      <c r="AE51" s="1845">
        <v>6.3949300000000004</v>
      </c>
      <c r="AF51" s="1845">
        <v>56.029613000000005</v>
      </c>
    </row>
    <row r="52" spans="1:33" x14ac:dyDescent="0.25">
      <c r="A52" s="800"/>
      <c r="B52" s="801"/>
      <c r="C52" s="802"/>
      <c r="D52" s="802"/>
      <c r="E52" s="802"/>
      <c r="F52" s="802"/>
      <c r="G52" s="802"/>
      <c r="H52" s="802"/>
      <c r="I52" s="802"/>
      <c r="J52" s="802"/>
      <c r="K52" s="802"/>
      <c r="L52" s="802"/>
      <c r="M52" s="802"/>
      <c r="N52" s="802"/>
      <c r="O52" s="802"/>
      <c r="P52" s="802"/>
      <c r="Q52" s="271"/>
      <c r="R52" s="1987"/>
      <c r="S52" s="1845" t="s">
        <v>198</v>
      </c>
      <c r="T52" s="1845">
        <v>51.04036</v>
      </c>
      <c r="U52" s="1845">
        <v>52.395973000000005</v>
      </c>
      <c r="V52" s="1845">
        <v>62.546103000000002</v>
      </c>
      <c r="W52" s="1845">
        <v>59.030750000000005</v>
      </c>
      <c r="X52" s="1845">
        <v>60.74078500000001</v>
      </c>
      <c r="Y52" s="1845">
        <v>62.656642000000005</v>
      </c>
      <c r="Z52" s="1845">
        <v>57.72242</v>
      </c>
      <c r="AA52" s="1845">
        <v>65.768042000000008</v>
      </c>
      <c r="AB52" s="1845">
        <v>65.434732999999994</v>
      </c>
      <c r="AC52" s="1845">
        <v>69.200451000000001</v>
      </c>
      <c r="AD52" s="1845">
        <v>65.842944000000003</v>
      </c>
      <c r="AE52" s="1845">
        <v>80.179726000000002</v>
      </c>
      <c r="AF52" s="1845">
        <v>752.55892900000003</v>
      </c>
    </row>
    <row r="53" spans="1:33" x14ac:dyDescent="0.25">
      <c r="A53" s="800"/>
      <c r="B53" s="801"/>
      <c r="C53" s="802"/>
      <c r="D53" s="802"/>
      <c r="E53" s="802"/>
      <c r="F53" s="802"/>
      <c r="G53" s="802"/>
      <c r="H53" s="802"/>
      <c r="I53" s="802"/>
      <c r="J53" s="802"/>
      <c r="K53" s="802"/>
      <c r="L53" s="802"/>
      <c r="M53" s="802"/>
      <c r="N53" s="802"/>
      <c r="O53" s="802"/>
      <c r="P53" s="802"/>
      <c r="Q53" s="271"/>
      <c r="R53" s="1987"/>
    </row>
    <row r="54" spans="1:33" x14ac:dyDescent="0.25">
      <c r="A54" s="800"/>
      <c r="B54" s="801"/>
      <c r="C54" s="802"/>
      <c r="D54" s="802"/>
      <c r="E54" s="802"/>
      <c r="F54" s="802"/>
      <c r="G54" s="802"/>
      <c r="H54" s="802"/>
      <c r="I54" s="802"/>
      <c r="J54" s="802"/>
      <c r="K54" s="802"/>
      <c r="L54" s="802"/>
      <c r="M54" s="802"/>
      <c r="N54" s="802"/>
      <c r="O54" s="802"/>
      <c r="P54" s="802"/>
      <c r="Q54" s="271"/>
      <c r="R54" s="1987"/>
      <c r="T54" s="2109" t="s">
        <v>1548</v>
      </c>
      <c r="U54" s="2109" t="s">
        <v>1549</v>
      </c>
      <c r="V54" s="2109" t="s">
        <v>1550</v>
      </c>
      <c r="W54" s="2109" t="s">
        <v>1551</v>
      </c>
      <c r="X54" s="2109" t="s">
        <v>1552</v>
      </c>
      <c r="Y54" s="2109" t="s">
        <v>1553</v>
      </c>
      <c r="Z54" s="2109" t="s">
        <v>1554</v>
      </c>
      <c r="AA54" s="2109" t="s">
        <v>1555</v>
      </c>
      <c r="AB54" s="2109" t="s">
        <v>1572</v>
      </c>
      <c r="AC54" s="2109" t="s">
        <v>1557</v>
      </c>
      <c r="AD54" s="2109" t="s">
        <v>1558</v>
      </c>
      <c r="AE54" s="2109" t="s">
        <v>1559</v>
      </c>
    </row>
    <row r="55" spans="1:33" x14ac:dyDescent="0.25">
      <c r="A55" s="800"/>
      <c r="B55" s="801"/>
      <c r="C55" s="802"/>
      <c r="D55" s="802"/>
      <c r="E55" s="802"/>
      <c r="F55" s="802"/>
      <c r="G55" s="802"/>
      <c r="H55" s="802"/>
      <c r="I55" s="802"/>
      <c r="J55" s="802"/>
      <c r="K55" s="802"/>
      <c r="L55" s="802"/>
      <c r="M55" s="802"/>
      <c r="N55" s="802"/>
      <c r="O55" s="802"/>
      <c r="P55" s="802"/>
      <c r="Q55" s="271"/>
      <c r="R55" s="1987"/>
      <c r="S55" s="1993" t="s">
        <v>349</v>
      </c>
      <c r="T55" s="2003">
        <v>15.835752000000001</v>
      </c>
      <c r="U55" s="2003">
        <v>14.61989</v>
      </c>
      <c r="V55" s="2003">
        <v>15.542825000000001</v>
      </c>
      <c r="W55" s="2003">
        <v>14.553597</v>
      </c>
      <c r="X55" s="2003">
        <v>15.286548000000002</v>
      </c>
      <c r="Y55" s="2003">
        <v>14.692956000000001</v>
      </c>
      <c r="Z55" s="2003">
        <v>14.491305000000001</v>
      </c>
      <c r="AA55" s="2003">
        <v>14.183653999999999</v>
      </c>
      <c r="AB55" s="2003">
        <v>13.941009000000001</v>
      </c>
      <c r="AC55" s="2003">
        <v>14.265829999999999</v>
      </c>
      <c r="AD55" s="2003">
        <v>13.904729999999999</v>
      </c>
      <c r="AE55" s="2003">
        <v>15.193267999999998</v>
      </c>
      <c r="AF55" s="2003"/>
    </row>
    <row r="56" spans="1:33" x14ac:dyDescent="0.25">
      <c r="A56" s="800"/>
      <c r="B56" s="801"/>
      <c r="C56" s="802"/>
      <c r="D56" s="802"/>
      <c r="E56" s="802"/>
      <c r="F56" s="802"/>
      <c r="G56" s="802"/>
      <c r="H56" s="802"/>
      <c r="I56" s="802"/>
      <c r="J56" s="802"/>
      <c r="K56" s="802"/>
      <c r="L56" s="802"/>
      <c r="M56" s="802"/>
      <c r="N56" s="802"/>
      <c r="O56" s="802"/>
      <c r="P56" s="802"/>
      <c r="Q56" s="271"/>
      <c r="R56" s="1987"/>
      <c r="S56" s="1993" t="s">
        <v>339</v>
      </c>
      <c r="T56" s="2003">
        <v>14.363809999999999</v>
      </c>
      <c r="U56" s="2003">
        <v>16.251750000000001</v>
      </c>
      <c r="V56" s="2003">
        <v>16.293500000000002</v>
      </c>
      <c r="W56" s="2003">
        <v>14.16131</v>
      </c>
      <c r="X56" s="2003">
        <v>11.397440000000001</v>
      </c>
      <c r="Y56" s="2003">
        <v>9.9092500000000001</v>
      </c>
      <c r="Z56" s="2003">
        <v>9.0248799999999996</v>
      </c>
      <c r="AA56" s="2003">
        <v>11.139250000000001</v>
      </c>
      <c r="AB56" s="2003">
        <v>12.95975</v>
      </c>
      <c r="AC56" s="2003">
        <v>13.10713</v>
      </c>
      <c r="AD56" s="2003">
        <v>17.459810000000001</v>
      </c>
      <c r="AE56" s="2003">
        <v>23.70975</v>
      </c>
      <c r="AF56" s="2003"/>
    </row>
    <row r="57" spans="1:33" x14ac:dyDescent="0.25">
      <c r="A57" s="800"/>
      <c r="B57" s="801"/>
      <c r="C57" s="802"/>
      <c r="D57" s="802"/>
      <c r="E57" s="802"/>
      <c r="F57" s="802"/>
      <c r="G57" s="802"/>
      <c r="H57" s="802"/>
      <c r="I57" s="802"/>
      <c r="J57" s="802"/>
      <c r="K57" s="802"/>
      <c r="L57" s="802"/>
      <c r="M57" s="802"/>
      <c r="N57" s="802"/>
      <c r="O57" s="802"/>
      <c r="P57" s="802"/>
      <c r="Q57" s="271"/>
      <c r="R57" s="1987"/>
      <c r="S57" s="1993" t="s">
        <v>285</v>
      </c>
      <c r="T57" s="2003">
        <v>7.9518999999999993</v>
      </c>
      <c r="U57" s="2003">
        <v>7.5114000000000001</v>
      </c>
      <c r="V57" s="2003">
        <v>9.3246000000000002</v>
      </c>
      <c r="W57" s="2003">
        <v>9.3737000000000013</v>
      </c>
      <c r="X57" s="2003">
        <v>8.8034999999999997</v>
      </c>
      <c r="Y57" s="2003">
        <v>9.0267999999999997</v>
      </c>
      <c r="Z57" s="2003">
        <v>7.3618999999999994</v>
      </c>
      <c r="AA57" s="2003">
        <v>9.3032000000000004</v>
      </c>
      <c r="AB57" s="2003">
        <v>9.0091999999999999</v>
      </c>
      <c r="AC57" s="2003">
        <v>8.1503999999999994</v>
      </c>
      <c r="AD57" s="2003">
        <v>6.0423999999999998</v>
      </c>
      <c r="AE57" s="2003">
        <v>7.5285000000000002</v>
      </c>
      <c r="AF57" s="2003"/>
    </row>
    <row r="58" spans="1:33" x14ac:dyDescent="0.25">
      <c r="A58" s="800"/>
      <c r="B58" s="801"/>
      <c r="C58" s="802"/>
      <c r="D58" s="802"/>
      <c r="E58" s="802"/>
      <c r="F58" s="802"/>
      <c r="G58" s="802"/>
      <c r="H58" s="802"/>
      <c r="I58" s="802"/>
      <c r="J58" s="802"/>
      <c r="K58" s="802"/>
      <c r="L58" s="802"/>
      <c r="M58" s="802"/>
      <c r="N58" s="802"/>
      <c r="O58" s="802"/>
      <c r="P58" s="802"/>
      <c r="Q58" s="271"/>
      <c r="R58" s="1987"/>
      <c r="S58" s="1993" t="s">
        <v>293</v>
      </c>
      <c r="T58" s="2003">
        <v>1.4129700000000001</v>
      </c>
      <c r="U58" s="2003">
        <v>0</v>
      </c>
      <c r="V58" s="2003">
        <v>8.5529689999999992</v>
      </c>
      <c r="W58" s="2003">
        <v>9.043906999999999</v>
      </c>
      <c r="X58" s="2003">
        <v>8.7480660000000015</v>
      </c>
      <c r="Y58" s="2003">
        <v>8.4139020000000002</v>
      </c>
      <c r="Z58" s="2003">
        <v>8.8909549999999999</v>
      </c>
      <c r="AA58" s="2003">
        <v>9.3001820000000013</v>
      </c>
      <c r="AB58" s="2003">
        <v>7.9875489999999996</v>
      </c>
      <c r="AC58" s="2003">
        <v>9.5587579999999992</v>
      </c>
      <c r="AD58" s="2003">
        <v>8.9726319999999991</v>
      </c>
      <c r="AE58" s="2003">
        <v>9.0236910000000012</v>
      </c>
      <c r="AF58" s="2003"/>
    </row>
    <row r="59" spans="1:33" x14ac:dyDescent="0.25">
      <c r="A59" s="800"/>
      <c r="B59" s="801"/>
      <c r="C59" s="802"/>
      <c r="D59" s="802"/>
      <c r="E59" s="802"/>
      <c r="F59" s="802"/>
      <c r="G59" s="802"/>
      <c r="H59" s="802"/>
      <c r="I59" s="802"/>
      <c r="J59" s="802"/>
      <c r="K59" s="802"/>
      <c r="L59" s="802"/>
      <c r="M59" s="802"/>
      <c r="N59" s="802"/>
      <c r="O59" s="802"/>
      <c r="P59" s="802"/>
      <c r="Q59" s="271"/>
      <c r="R59" s="1987"/>
      <c r="S59" s="1993" t="s">
        <v>235</v>
      </c>
      <c r="T59" s="2003">
        <v>5.6806000000000001</v>
      </c>
      <c r="U59" s="2003">
        <v>7.6120900000000002</v>
      </c>
      <c r="V59" s="2003">
        <v>3.2448200000000003</v>
      </c>
      <c r="W59" s="2003">
        <v>0</v>
      </c>
      <c r="X59" s="2003">
        <v>3.7924389999999999</v>
      </c>
      <c r="Y59" s="2003">
        <v>8.1355799999999991</v>
      </c>
      <c r="Z59" s="2003">
        <v>7.9609700000000005</v>
      </c>
      <c r="AA59" s="2003">
        <v>9.6401000000000003</v>
      </c>
      <c r="AB59" s="2003">
        <v>8.9710800000000006</v>
      </c>
      <c r="AC59" s="2003">
        <v>10.965669999999999</v>
      </c>
      <c r="AD59" s="2003">
        <v>9.7307900000000007</v>
      </c>
      <c r="AE59" s="2003">
        <v>11.92515</v>
      </c>
      <c r="AF59" s="2003"/>
    </row>
    <row r="60" spans="1:33" x14ac:dyDescent="0.25">
      <c r="A60" s="800"/>
      <c r="B60" s="801"/>
      <c r="C60" s="802"/>
      <c r="D60" s="802"/>
      <c r="E60" s="802"/>
      <c r="F60" s="802"/>
      <c r="G60" s="802"/>
      <c r="H60" s="802"/>
      <c r="I60" s="802"/>
      <c r="J60" s="802"/>
      <c r="K60" s="802"/>
      <c r="L60" s="802"/>
      <c r="M60" s="802"/>
      <c r="N60" s="802"/>
      <c r="O60" s="802"/>
      <c r="P60" s="802"/>
      <c r="Q60" s="271"/>
      <c r="R60" s="1987"/>
      <c r="S60" s="1993" t="s">
        <v>233</v>
      </c>
      <c r="T60" s="2003">
        <v>5.7953280000000005</v>
      </c>
      <c r="U60" s="2003">
        <v>6.4008430000000001</v>
      </c>
      <c r="V60" s="2003">
        <v>6.1958720000000005</v>
      </c>
      <c r="W60" s="2003">
        <v>6.2880259999999994</v>
      </c>
      <c r="X60" s="2003">
        <v>6.631062</v>
      </c>
      <c r="Y60" s="2003">
        <v>6.6111740000000001</v>
      </c>
      <c r="Z60" s="2003">
        <v>3.886136</v>
      </c>
      <c r="AA60" s="2003">
        <v>5.8358059999999998</v>
      </c>
      <c r="AB60" s="2003">
        <v>6.4678050000000002</v>
      </c>
      <c r="AC60" s="2003">
        <v>6.6207510000000003</v>
      </c>
      <c r="AD60" s="2003">
        <v>6.1507120000000004</v>
      </c>
      <c r="AE60" s="2003">
        <v>6.4044369999999997</v>
      </c>
      <c r="AF60" s="2003"/>
    </row>
    <row r="61" spans="1:33" x14ac:dyDescent="0.25">
      <c r="A61" s="800"/>
      <c r="B61" s="801"/>
      <c r="C61" s="802"/>
      <c r="D61" s="802"/>
      <c r="E61" s="802"/>
      <c r="F61" s="802"/>
      <c r="G61" s="802"/>
      <c r="H61" s="802"/>
      <c r="I61" s="802"/>
      <c r="J61" s="802"/>
      <c r="K61" s="802"/>
      <c r="L61" s="802"/>
      <c r="M61" s="802"/>
      <c r="N61" s="802"/>
      <c r="O61" s="802"/>
      <c r="P61" s="802"/>
      <c r="Q61" s="271"/>
      <c r="R61" s="1987"/>
      <c r="T61" s="2003"/>
      <c r="U61" s="2003"/>
      <c r="V61" s="2003"/>
      <c r="W61" s="2003"/>
      <c r="X61" s="2003"/>
      <c r="Y61" s="2003"/>
      <c r="Z61" s="2003"/>
      <c r="AA61" s="2003"/>
      <c r="AB61" s="2003"/>
      <c r="AC61" s="2003"/>
      <c r="AD61" s="2003"/>
      <c r="AE61" s="2003"/>
      <c r="AF61" s="2003"/>
      <c r="AG61" s="1987"/>
    </row>
    <row r="62" spans="1:33" x14ac:dyDescent="0.25">
      <c r="A62" s="800"/>
      <c r="B62" s="801"/>
      <c r="C62" s="802"/>
      <c r="D62" s="802"/>
      <c r="E62" s="802"/>
      <c r="F62" s="802"/>
      <c r="G62" s="802"/>
      <c r="H62" s="802"/>
      <c r="I62" s="802"/>
      <c r="J62" s="802"/>
      <c r="K62" s="802"/>
      <c r="L62" s="802"/>
      <c r="M62" s="802"/>
      <c r="N62" s="802"/>
      <c r="O62" s="802"/>
      <c r="P62" s="802"/>
      <c r="Q62" s="271"/>
      <c r="R62" s="1987"/>
      <c r="T62" s="2003"/>
      <c r="U62" s="2003"/>
      <c r="V62" s="2003"/>
      <c r="W62" s="2003"/>
      <c r="X62" s="2003"/>
      <c r="Y62" s="2003"/>
      <c r="Z62" s="2003"/>
      <c r="AA62" s="2003"/>
      <c r="AB62" s="2003"/>
      <c r="AC62" s="2003"/>
      <c r="AD62" s="2003"/>
      <c r="AE62" s="2003"/>
      <c r="AF62" s="2003"/>
      <c r="AG62" s="1987"/>
    </row>
    <row r="63" spans="1:33" x14ac:dyDescent="0.25">
      <c r="A63" s="800"/>
      <c r="B63" s="801"/>
      <c r="C63" s="802"/>
      <c r="D63" s="802"/>
      <c r="E63" s="802"/>
      <c r="F63" s="802"/>
      <c r="G63" s="802"/>
      <c r="H63" s="802"/>
      <c r="I63" s="802"/>
      <c r="J63" s="802"/>
      <c r="K63" s="802"/>
      <c r="L63" s="802"/>
      <c r="M63" s="802"/>
      <c r="N63" s="802"/>
      <c r="O63" s="802"/>
      <c r="P63" s="802"/>
      <c r="Q63" s="271"/>
      <c r="R63" s="1987"/>
      <c r="AG63" s="1987"/>
    </row>
    <row r="64" spans="1:33" x14ac:dyDescent="0.25">
      <c r="A64" s="800"/>
      <c r="B64" s="801"/>
      <c r="C64" s="802"/>
      <c r="D64" s="802"/>
      <c r="E64" s="802"/>
      <c r="F64" s="802"/>
      <c r="G64" s="802"/>
      <c r="H64" s="802"/>
      <c r="I64" s="802"/>
      <c r="J64" s="802"/>
      <c r="K64" s="802"/>
      <c r="L64" s="802"/>
      <c r="M64" s="802"/>
      <c r="N64" s="802"/>
      <c r="O64" s="802"/>
      <c r="P64" s="802"/>
      <c r="Q64" s="271"/>
      <c r="R64" s="1987"/>
      <c r="AG64" s="1987"/>
    </row>
    <row r="65" spans="1:35" x14ac:dyDescent="0.25">
      <c r="A65" s="800"/>
      <c r="B65" s="801"/>
      <c r="C65" s="802"/>
      <c r="D65" s="802"/>
      <c r="E65" s="802"/>
      <c r="F65" s="802"/>
      <c r="G65" s="802"/>
      <c r="H65" s="802"/>
      <c r="I65" s="802"/>
      <c r="J65" s="802"/>
      <c r="K65" s="802"/>
      <c r="L65" s="802"/>
      <c r="M65" s="802"/>
      <c r="N65" s="802"/>
      <c r="O65" s="802"/>
      <c r="P65" s="802"/>
      <c r="Q65" s="271"/>
      <c r="R65" s="1987"/>
      <c r="AG65" s="1987"/>
    </row>
    <row r="66" spans="1:35" x14ac:dyDescent="0.25">
      <c r="A66" s="800"/>
      <c r="B66" s="801"/>
      <c r="C66" s="802"/>
      <c r="D66" s="802"/>
      <c r="E66" s="802"/>
      <c r="F66" s="802"/>
      <c r="G66" s="802"/>
      <c r="H66" s="802"/>
      <c r="I66" s="802"/>
      <c r="J66" s="802"/>
      <c r="K66" s="802"/>
      <c r="L66" s="802"/>
      <c r="M66" s="802"/>
      <c r="N66" s="802"/>
      <c r="O66" s="802"/>
      <c r="P66" s="802"/>
      <c r="Q66" s="271"/>
      <c r="R66" s="1987"/>
      <c r="AG66" s="1987"/>
    </row>
    <row r="67" spans="1:35" x14ac:dyDescent="0.25">
      <c r="A67" s="800"/>
      <c r="B67" s="801"/>
      <c r="C67" s="802"/>
      <c r="D67" s="802"/>
      <c r="E67" s="802"/>
      <c r="F67" s="802"/>
      <c r="G67" s="802"/>
      <c r="H67" s="802"/>
      <c r="I67" s="802"/>
      <c r="J67" s="802"/>
      <c r="K67" s="802"/>
      <c r="L67" s="802"/>
      <c r="M67" s="802"/>
      <c r="N67" s="802"/>
      <c r="O67" s="802"/>
      <c r="P67" s="802"/>
      <c r="Q67" s="802"/>
      <c r="R67" s="1987"/>
      <c r="AG67" s="1987"/>
    </row>
    <row r="68" spans="1:35" x14ac:dyDescent="0.25">
      <c r="A68" s="800"/>
      <c r="B68" s="801"/>
      <c r="C68" s="802"/>
      <c r="D68" s="802"/>
      <c r="E68" s="802"/>
      <c r="F68" s="802"/>
      <c r="G68" s="802"/>
      <c r="H68" s="802"/>
      <c r="I68" s="802"/>
      <c r="J68" s="802"/>
      <c r="K68" s="802"/>
      <c r="L68" s="802"/>
      <c r="M68" s="802"/>
      <c r="N68" s="802"/>
      <c r="O68" s="802"/>
      <c r="P68" s="802"/>
      <c r="Q68" s="802"/>
      <c r="R68" s="1987"/>
      <c r="AG68" s="1987"/>
    </row>
    <row r="69" spans="1:35" x14ac:dyDescent="0.25">
      <c r="A69" s="800"/>
      <c r="B69" s="801"/>
      <c r="C69" s="802"/>
      <c r="D69" s="802"/>
      <c r="E69" s="802"/>
      <c r="F69" s="802"/>
      <c r="G69" s="802"/>
      <c r="H69" s="802"/>
      <c r="I69" s="802"/>
      <c r="J69" s="802"/>
      <c r="K69" s="802"/>
      <c r="L69" s="802"/>
      <c r="M69" s="802"/>
      <c r="N69" s="802"/>
      <c r="O69" s="802"/>
      <c r="P69" s="802"/>
      <c r="Q69" s="802"/>
      <c r="R69" s="1987"/>
      <c r="AG69" s="1987"/>
    </row>
    <row r="70" spans="1:35" x14ac:dyDescent="0.25">
      <c r="A70" s="800"/>
      <c r="B70" s="801"/>
      <c r="C70" s="802"/>
      <c r="D70" s="802"/>
      <c r="E70" s="802"/>
      <c r="F70" s="802"/>
      <c r="G70" s="802"/>
      <c r="H70" s="802"/>
      <c r="I70" s="802"/>
      <c r="J70" s="802"/>
      <c r="K70" s="802"/>
      <c r="L70" s="802"/>
      <c r="M70" s="802"/>
      <c r="N70" s="802"/>
      <c r="O70" s="802"/>
      <c r="P70" s="802"/>
      <c r="Q70" s="802"/>
      <c r="R70" s="1987"/>
      <c r="AG70" s="1987"/>
    </row>
    <row r="71" spans="1:35" x14ac:dyDescent="0.25">
      <c r="A71" s="800"/>
      <c r="B71" s="801"/>
      <c r="C71" s="802"/>
      <c r="D71" s="802"/>
      <c r="E71" s="802"/>
      <c r="F71" s="802"/>
      <c r="G71" s="802"/>
      <c r="H71" s="802"/>
      <c r="I71" s="802"/>
      <c r="J71" s="802"/>
      <c r="K71" s="802"/>
      <c r="L71" s="802"/>
      <c r="M71" s="802"/>
      <c r="N71" s="802"/>
      <c r="O71" s="802"/>
      <c r="P71" s="802"/>
      <c r="Q71" s="802"/>
      <c r="R71" s="1987"/>
    </row>
    <row r="72" spans="1:35" x14ac:dyDescent="0.25">
      <c r="A72" s="800"/>
      <c r="B72" s="801"/>
      <c r="C72" s="802"/>
      <c r="D72" s="802"/>
      <c r="E72" s="802"/>
      <c r="F72" s="802"/>
      <c r="G72" s="802"/>
      <c r="H72" s="802"/>
      <c r="I72" s="802"/>
      <c r="J72" s="802"/>
      <c r="K72" s="802"/>
      <c r="L72" s="802"/>
      <c r="M72" s="802"/>
      <c r="N72" s="802"/>
      <c r="O72" s="802"/>
      <c r="P72" s="802"/>
      <c r="Q72" s="802"/>
      <c r="R72" s="1987"/>
    </row>
    <row r="73" spans="1:35" x14ac:dyDescent="0.25">
      <c r="A73" s="845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1987"/>
      <c r="S73" s="1845" t="s">
        <v>3</v>
      </c>
      <c r="T73" s="1845" t="s">
        <v>4</v>
      </c>
    </row>
    <row r="74" spans="1:35" ht="20.25" x14ac:dyDescent="0.3">
      <c r="A74" s="846" t="s">
        <v>1579</v>
      </c>
      <c r="B74" s="273"/>
      <c r="C74" s="273"/>
      <c r="D74" s="273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1"/>
      <c r="R74" s="1987"/>
      <c r="S74" s="1845" t="s">
        <v>7</v>
      </c>
      <c r="T74" s="1845" t="s">
        <v>8</v>
      </c>
    </row>
    <row r="75" spans="1:35" ht="15.75" thickBot="1" x14ac:dyDescent="0.3">
      <c r="A75" s="273"/>
      <c r="B75" s="844"/>
      <c r="C75" s="273"/>
      <c r="D75" s="273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1"/>
      <c r="R75" s="1987"/>
    </row>
    <row r="76" spans="1:35" s="549" customFormat="1" ht="39.75" customHeight="1" thickBot="1" x14ac:dyDescent="0.3">
      <c r="A76" s="547"/>
      <c r="B76" s="847" t="s">
        <v>1569</v>
      </c>
      <c r="C76" s="848" t="s">
        <v>1444</v>
      </c>
      <c r="D76" s="849" t="s">
        <v>1408</v>
      </c>
      <c r="E76" s="850" t="s">
        <v>1526</v>
      </c>
      <c r="F76" s="849" t="s">
        <v>1527</v>
      </c>
      <c r="G76" s="850" t="s">
        <v>1528</v>
      </c>
      <c r="H76" s="849" t="s">
        <v>1529</v>
      </c>
      <c r="I76" s="850" t="s">
        <v>1530</v>
      </c>
      <c r="J76" s="849" t="s">
        <v>1434</v>
      </c>
      <c r="K76" s="850" t="s">
        <v>1531</v>
      </c>
      <c r="L76" s="849" t="s">
        <v>1532</v>
      </c>
      <c r="M76" s="850" t="s">
        <v>1533</v>
      </c>
      <c r="N76" s="849" t="s">
        <v>1435</v>
      </c>
      <c r="O76" s="850" t="s">
        <v>1534</v>
      </c>
      <c r="P76" s="851" t="s">
        <v>1495</v>
      </c>
      <c r="R76" s="2121"/>
      <c r="S76" s="1845" t="s">
        <v>1294</v>
      </c>
      <c r="T76" s="1845"/>
      <c r="U76" s="1845" t="s">
        <v>1570</v>
      </c>
      <c r="V76" s="1845"/>
      <c r="W76" s="1845"/>
      <c r="X76" s="1845"/>
      <c r="Y76" s="1845"/>
      <c r="Z76" s="1845"/>
      <c r="AA76" s="1845"/>
      <c r="AB76" s="1845"/>
      <c r="AC76" s="1845"/>
      <c r="AD76" s="1845"/>
      <c r="AE76" s="1845"/>
      <c r="AF76" s="1845"/>
      <c r="AG76" s="1845"/>
      <c r="AH76" s="2059"/>
      <c r="AI76" s="2059"/>
    </row>
    <row r="77" spans="1:35" s="549" customFormat="1" ht="23.1" customHeight="1" x14ac:dyDescent="0.25">
      <c r="A77" s="852"/>
      <c r="B77" s="853" t="s">
        <v>1580</v>
      </c>
      <c r="C77" s="854" t="s">
        <v>1445</v>
      </c>
      <c r="D77" s="855">
        <f>+U78</f>
        <v>3347.0666180000012</v>
      </c>
      <c r="E77" s="856">
        <f t="shared" ref="E77:O80" si="0">+V78</f>
        <v>3072.6635230000002</v>
      </c>
      <c r="F77" s="856">
        <f t="shared" si="0"/>
        <v>3168.0061373999993</v>
      </c>
      <c r="G77" s="856">
        <f t="shared" si="0"/>
        <v>3303.1104985999973</v>
      </c>
      <c r="H77" s="856">
        <f t="shared" si="0"/>
        <v>2743.4466721000017</v>
      </c>
      <c r="I77" s="856">
        <f t="shared" si="0"/>
        <v>2116.6543030000007</v>
      </c>
      <c r="J77" s="856">
        <f t="shared" si="0"/>
        <v>2002.4953819999994</v>
      </c>
      <c r="K77" s="856">
        <f t="shared" si="0"/>
        <v>1989.088846000001</v>
      </c>
      <c r="L77" s="856">
        <f t="shared" si="0"/>
        <v>1899.9497975925001</v>
      </c>
      <c r="M77" s="856">
        <f t="shared" si="0"/>
        <v>2010.8630160824991</v>
      </c>
      <c r="N77" s="856">
        <f t="shared" si="0"/>
        <v>2439.1862635824987</v>
      </c>
      <c r="O77" s="857">
        <f t="shared" si="0"/>
        <v>3302.3854822399999</v>
      </c>
      <c r="P77" s="858">
        <f t="shared" ref="P77:P86" si="1">SUM(D77:O77)</f>
        <v>31394.9165395975</v>
      </c>
      <c r="Q77" s="859"/>
      <c r="R77" s="2122"/>
      <c r="S77" s="1845" t="s">
        <v>5</v>
      </c>
      <c r="T77" s="1845" t="s">
        <v>419</v>
      </c>
      <c r="U77" s="1845" t="s">
        <v>983</v>
      </c>
      <c r="V77" s="1845" t="s">
        <v>984</v>
      </c>
      <c r="W77" s="1845" t="s">
        <v>1535</v>
      </c>
      <c r="X77" s="1845" t="s">
        <v>1536</v>
      </c>
      <c r="Y77" s="1845" t="s">
        <v>1537</v>
      </c>
      <c r="Z77" s="1845" t="s">
        <v>1538</v>
      </c>
      <c r="AA77" s="1845" t="s">
        <v>1539</v>
      </c>
      <c r="AB77" s="1845" t="s">
        <v>1540</v>
      </c>
      <c r="AC77" s="1845" t="s">
        <v>1541</v>
      </c>
      <c r="AD77" s="1845" t="s">
        <v>1542</v>
      </c>
      <c r="AE77" s="1845" t="s">
        <v>1543</v>
      </c>
      <c r="AF77" s="1845" t="s">
        <v>1544</v>
      </c>
      <c r="AG77" s="1845" t="s">
        <v>198</v>
      </c>
      <c r="AH77" s="2059"/>
      <c r="AI77" s="2059"/>
    </row>
    <row r="78" spans="1:35" s="549" customFormat="1" ht="23.1" customHeight="1" x14ac:dyDescent="0.25">
      <c r="A78" s="852"/>
      <c r="B78" s="860"/>
      <c r="C78" s="861" t="s">
        <v>1446</v>
      </c>
      <c r="D78" s="862">
        <f t="shared" ref="D78:D80" si="2">+U79</f>
        <v>1544.895491</v>
      </c>
      <c r="E78" s="863">
        <f t="shared" si="0"/>
        <v>1665.6810119999998</v>
      </c>
      <c r="F78" s="863">
        <f t="shared" si="0"/>
        <v>1681.081408</v>
      </c>
      <c r="G78" s="863">
        <f t="shared" si="0"/>
        <v>1426.8988810000005</v>
      </c>
      <c r="H78" s="863">
        <f t="shared" si="0"/>
        <v>1933.3518819999997</v>
      </c>
      <c r="I78" s="863">
        <f t="shared" si="0"/>
        <v>2444.3129439999993</v>
      </c>
      <c r="J78" s="863">
        <f t="shared" si="0"/>
        <v>2662.56882</v>
      </c>
      <c r="K78" s="863">
        <f t="shared" si="0"/>
        <v>2661.7789109999994</v>
      </c>
      <c r="L78" s="863">
        <f t="shared" si="0"/>
        <v>2627.553355999999</v>
      </c>
      <c r="M78" s="863">
        <f t="shared" si="0"/>
        <v>2704.5393870000003</v>
      </c>
      <c r="N78" s="863">
        <f t="shared" si="0"/>
        <v>2282.011481</v>
      </c>
      <c r="O78" s="864">
        <f t="shared" si="0"/>
        <v>1499.3033949999997</v>
      </c>
      <c r="P78" s="865">
        <f t="shared" si="1"/>
        <v>25133.976967999999</v>
      </c>
      <c r="Q78" s="859"/>
      <c r="R78" s="2122"/>
      <c r="S78" s="1845" t="s">
        <v>6</v>
      </c>
      <c r="T78" s="1845" t="s">
        <v>407</v>
      </c>
      <c r="U78" s="1845">
        <v>3347.0666180000012</v>
      </c>
      <c r="V78" s="1845">
        <v>3072.6635230000002</v>
      </c>
      <c r="W78" s="1845">
        <v>3168.0061373999993</v>
      </c>
      <c r="X78" s="1845">
        <v>3303.1104985999973</v>
      </c>
      <c r="Y78" s="1845">
        <v>2743.4466721000017</v>
      </c>
      <c r="Z78" s="1845">
        <v>2116.6543030000007</v>
      </c>
      <c r="AA78" s="1845">
        <v>2002.4953819999994</v>
      </c>
      <c r="AB78" s="1845">
        <v>1989.088846000001</v>
      </c>
      <c r="AC78" s="1845">
        <v>1899.9497975925001</v>
      </c>
      <c r="AD78" s="1845">
        <v>2010.8630160824991</v>
      </c>
      <c r="AE78" s="1845">
        <v>2439.1862635824987</v>
      </c>
      <c r="AF78" s="1845">
        <v>3302.3854822399999</v>
      </c>
      <c r="AG78" s="1845">
        <v>31394.9165395975</v>
      </c>
      <c r="AH78" s="2059"/>
      <c r="AI78" s="2059"/>
    </row>
    <row r="79" spans="1:35" s="549" customFormat="1" ht="23.1" customHeight="1" x14ac:dyDescent="0.25">
      <c r="A79" s="852"/>
      <c r="B79" s="860"/>
      <c r="C79" s="861" t="s">
        <v>409</v>
      </c>
      <c r="D79" s="862">
        <f t="shared" si="2"/>
        <v>120.57330400000001</v>
      </c>
      <c r="E79" s="863">
        <f t="shared" si="0"/>
        <v>84.85304099999999</v>
      </c>
      <c r="F79" s="863">
        <f t="shared" si="0"/>
        <v>113.18272899999997</v>
      </c>
      <c r="G79" s="863">
        <f t="shared" si="0"/>
        <v>106.75263800000002</v>
      </c>
      <c r="H79" s="863">
        <f t="shared" si="0"/>
        <v>84.977362999999997</v>
      </c>
      <c r="I79" s="863">
        <f t="shared" si="0"/>
        <v>76.72050999999999</v>
      </c>
      <c r="J79" s="863">
        <f t="shared" si="0"/>
        <v>92.566237999999984</v>
      </c>
      <c r="K79" s="863">
        <f t="shared" si="0"/>
        <v>111.63471399999997</v>
      </c>
      <c r="L79" s="863">
        <f t="shared" si="0"/>
        <v>123.74776900000002</v>
      </c>
      <c r="M79" s="863">
        <f t="shared" si="0"/>
        <v>136.13613999999998</v>
      </c>
      <c r="N79" s="863">
        <f t="shared" si="0"/>
        <v>129.21697399999999</v>
      </c>
      <c r="O79" s="864">
        <f t="shared" si="0"/>
        <v>136.24518399999997</v>
      </c>
      <c r="P79" s="865">
        <f t="shared" si="1"/>
        <v>1316.6066039999998</v>
      </c>
      <c r="Q79" s="859"/>
      <c r="R79" s="2122"/>
      <c r="S79" s="1845"/>
      <c r="T79" s="1845" t="s">
        <v>408</v>
      </c>
      <c r="U79" s="1845">
        <v>1544.895491</v>
      </c>
      <c r="V79" s="1845">
        <v>1665.6810119999998</v>
      </c>
      <c r="W79" s="1845">
        <v>1681.081408</v>
      </c>
      <c r="X79" s="1845">
        <v>1426.8988810000005</v>
      </c>
      <c r="Y79" s="1845">
        <v>1933.3518819999997</v>
      </c>
      <c r="Z79" s="1845">
        <v>2444.3129439999993</v>
      </c>
      <c r="AA79" s="1845">
        <v>2662.56882</v>
      </c>
      <c r="AB79" s="1845">
        <v>2661.7789109999994</v>
      </c>
      <c r="AC79" s="1845">
        <v>2627.553355999999</v>
      </c>
      <c r="AD79" s="1845">
        <v>2704.5393870000003</v>
      </c>
      <c r="AE79" s="1845">
        <v>2282.011481</v>
      </c>
      <c r="AF79" s="1845">
        <v>1499.3033949999997</v>
      </c>
      <c r="AG79" s="1845">
        <v>25133.976967999999</v>
      </c>
      <c r="AH79" s="2059"/>
      <c r="AI79" s="2059"/>
    </row>
    <row r="80" spans="1:35" s="549" customFormat="1" ht="23.1" customHeight="1" thickBot="1" x14ac:dyDescent="0.3">
      <c r="A80" s="852"/>
      <c r="B80" s="866"/>
      <c r="C80" s="867" t="s">
        <v>1447</v>
      </c>
      <c r="D80" s="868">
        <f t="shared" si="2"/>
        <v>222.65725099999995</v>
      </c>
      <c r="E80" s="869">
        <f t="shared" si="0"/>
        <v>233.49318400000004</v>
      </c>
      <c r="F80" s="869">
        <f t="shared" si="0"/>
        <v>276.98206599999997</v>
      </c>
      <c r="G80" s="869">
        <f t="shared" si="0"/>
        <v>277.86882500000002</v>
      </c>
      <c r="H80" s="869">
        <f t="shared" si="0"/>
        <v>368.52999</v>
      </c>
      <c r="I80" s="869">
        <f t="shared" si="0"/>
        <v>277.64787800000005</v>
      </c>
      <c r="J80" s="869">
        <f t="shared" si="0"/>
        <v>353.13365399999992</v>
      </c>
      <c r="K80" s="869">
        <f t="shared" si="0"/>
        <v>412.42563499999994</v>
      </c>
      <c r="L80" s="869">
        <f t="shared" si="0"/>
        <v>387.59976700000004</v>
      </c>
      <c r="M80" s="869">
        <f t="shared" si="0"/>
        <v>369.18140600000004</v>
      </c>
      <c r="N80" s="869">
        <f t="shared" si="0"/>
        <v>311.237953</v>
      </c>
      <c r="O80" s="870">
        <f t="shared" si="0"/>
        <v>373.97468500000002</v>
      </c>
      <c r="P80" s="871">
        <f t="shared" si="1"/>
        <v>3864.7322940000004</v>
      </c>
      <c r="Q80" s="859"/>
      <c r="R80" s="2122"/>
      <c r="S80" s="1845"/>
      <c r="T80" s="1845" t="s">
        <v>409</v>
      </c>
      <c r="U80" s="1845">
        <v>120.57330400000001</v>
      </c>
      <c r="V80" s="1845">
        <v>84.85304099999999</v>
      </c>
      <c r="W80" s="1845">
        <v>113.18272899999997</v>
      </c>
      <c r="X80" s="1845">
        <v>106.75263800000002</v>
      </c>
      <c r="Y80" s="1845">
        <v>84.977362999999997</v>
      </c>
      <c r="Z80" s="1845">
        <v>76.72050999999999</v>
      </c>
      <c r="AA80" s="1845">
        <v>92.566237999999984</v>
      </c>
      <c r="AB80" s="1845">
        <v>111.63471399999997</v>
      </c>
      <c r="AC80" s="1845">
        <v>123.74776900000002</v>
      </c>
      <c r="AD80" s="1845">
        <v>136.13613999999998</v>
      </c>
      <c r="AE80" s="1845">
        <v>129.21697399999999</v>
      </c>
      <c r="AF80" s="1845">
        <v>136.24518399999997</v>
      </c>
      <c r="AG80" s="1845">
        <v>1316.6066039999998</v>
      </c>
      <c r="AH80" s="2059"/>
      <c r="AI80" s="2059"/>
    </row>
    <row r="81" spans="1:35" s="549" customFormat="1" ht="23.1" customHeight="1" x14ac:dyDescent="0.25">
      <c r="A81" s="852"/>
      <c r="B81" s="853" t="s">
        <v>1581</v>
      </c>
      <c r="C81" s="854" t="s">
        <v>1445</v>
      </c>
      <c r="D81" s="872">
        <f>+U83</f>
        <v>55.891523000000007</v>
      </c>
      <c r="E81" s="873">
        <f t="shared" ref="E81:O81" si="3">+V83</f>
        <v>53.918728000000002</v>
      </c>
      <c r="F81" s="873">
        <f t="shared" si="3"/>
        <v>59.530999999999992</v>
      </c>
      <c r="G81" s="873">
        <f t="shared" si="3"/>
        <v>55.500474000000004</v>
      </c>
      <c r="H81" s="873">
        <f t="shared" si="3"/>
        <v>51.378532999999997</v>
      </c>
      <c r="I81" s="873">
        <f t="shared" si="3"/>
        <v>42.605715999999994</v>
      </c>
      <c r="J81" s="873">
        <f t="shared" si="3"/>
        <v>40.688382000000004</v>
      </c>
      <c r="K81" s="873">
        <f t="shared" si="3"/>
        <v>36.913200000000003</v>
      </c>
      <c r="L81" s="873">
        <f t="shared" si="3"/>
        <v>30.769459999999995</v>
      </c>
      <c r="M81" s="873">
        <f t="shared" si="3"/>
        <v>35.837381999999998</v>
      </c>
      <c r="N81" s="873">
        <f t="shared" si="3"/>
        <v>54.343412000000008</v>
      </c>
      <c r="O81" s="874">
        <f t="shared" si="3"/>
        <v>62.079603000000006</v>
      </c>
      <c r="P81" s="858">
        <f t="shared" si="1"/>
        <v>579.45741299999997</v>
      </c>
      <c r="Q81" s="859"/>
      <c r="R81" s="2122"/>
      <c r="S81" s="1845"/>
      <c r="T81" s="1845" t="s">
        <v>410</v>
      </c>
      <c r="U81" s="1845">
        <v>222.65725099999995</v>
      </c>
      <c r="V81" s="1845">
        <v>233.49318400000004</v>
      </c>
      <c r="W81" s="1845">
        <v>276.98206599999997</v>
      </c>
      <c r="X81" s="1845">
        <v>277.86882500000002</v>
      </c>
      <c r="Y81" s="1845">
        <v>368.52999</v>
      </c>
      <c r="Z81" s="1845">
        <v>277.64787800000005</v>
      </c>
      <c r="AA81" s="1845">
        <v>353.13365399999992</v>
      </c>
      <c r="AB81" s="1845">
        <v>412.42563499999994</v>
      </c>
      <c r="AC81" s="1845">
        <v>387.59976700000004</v>
      </c>
      <c r="AD81" s="1845">
        <v>369.18140600000004</v>
      </c>
      <c r="AE81" s="1845">
        <v>311.237953</v>
      </c>
      <c r="AF81" s="1845">
        <v>373.97468500000002</v>
      </c>
      <c r="AG81" s="1845">
        <v>3864.7322940000004</v>
      </c>
      <c r="AH81" s="2059"/>
      <c r="AI81" s="2059"/>
    </row>
    <row r="82" spans="1:35" s="549" customFormat="1" ht="23.1" customHeight="1" thickBot="1" x14ac:dyDescent="0.3">
      <c r="A82" s="852"/>
      <c r="B82" s="866"/>
      <c r="C82" s="867" t="s">
        <v>1446</v>
      </c>
      <c r="D82" s="875">
        <f t="shared" ref="D82:O82" si="4">+U84</f>
        <v>84.878585000000015</v>
      </c>
      <c r="E82" s="876">
        <f t="shared" si="4"/>
        <v>84.217123999999984</v>
      </c>
      <c r="F82" s="876">
        <f t="shared" si="4"/>
        <v>94.739250600000005</v>
      </c>
      <c r="G82" s="876">
        <f t="shared" si="4"/>
        <v>88.748085000000017</v>
      </c>
      <c r="H82" s="876">
        <f t="shared" si="4"/>
        <v>95.130126599999969</v>
      </c>
      <c r="I82" s="876">
        <f t="shared" si="4"/>
        <v>90.549731000000008</v>
      </c>
      <c r="J82" s="876">
        <f t="shared" si="4"/>
        <v>85.061986000000005</v>
      </c>
      <c r="K82" s="876">
        <f t="shared" si="4"/>
        <v>95.960710999999947</v>
      </c>
      <c r="L82" s="876">
        <f t="shared" si="4"/>
        <v>94.132100531710705</v>
      </c>
      <c r="M82" s="876">
        <f t="shared" si="4"/>
        <v>99.708191999999997</v>
      </c>
      <c r="N82" s="876">
        <f t="shared" si="4"/>
        <v>97.936284999999998</v>
      </c>
      <c r="O82" s="877">
        <f t="shared" si="4"/>
        <v>113.43483200000001</v>
      </c>
      <c r="P82" s="871">
        <f t="shared" si="1"/>
        <v>1124.4970087317106</v>
      </c>
      <c r="Q82" s="859"/>
      <c r="R82" s="2123"/>
      <c r="S82" s="1845" t="s">
        <v>1582</v>
      </c>
      <c r="T82" s="1845"/>
      <c r="U82" s="1845">
        <v>5235.1926640000011</v>
      </c>
      <c r="V82" s="1845">
        <v>5056.6907600000004</v>
      </c>
      <c r="W82" s="1845">
        <v>5239.2523403999994</v>
      </c>
      <c r="X82" s="1845">
        <v>5114.6308425999978</v>
      </c>
      <c r="Y82" s="1845">
        <v>5130.3059071000016</v>
      </c>
      <c r="Z82" s="1845">
        <v>4915.3356350000004</v>
      </c>
      <c r="AA82" s="1845">
        <v>5110.7640940000001</v>
      </c>
      <c r="AB82" s="1845">
        <v>5174.9281059999994</v>
      </c>
      <c r="AC82" s="1845">
        <v>5038.8506895924984</v>
      </c>
      <c r="AD82" s="1845">
        <v>5220.7199490824987</v>
      </c>
      <c r="AE82" s="1845">
        <v>5161.6526715824984</v>
      </c>
      <c r="AF82" s="1845">
        <v>5311.9087462400003</v>
      </c>
      <c r="AG82" s="1845">
        <v>61710.232405597504</v>
      </c>
      <c r="AH82" s="2059"/>
      <c r="AI82" s="2059"/>
    </row>
    <row r="83" spans="1:35" s="549" customFormat="1" ht="23.1" customHeight="1" x14ac:dyDescent="0.25">
      <c r="A83" s="852"/>
      <c r="B83" s="853" t="s">
        <v>1583</v>
      </c>
      <c r="C83" s="854" t="s">
        <v>1445</v>
      </c>
      <c r="D83" s="855">
        <f>+D77+D81</f>
        <v>3402.958141000001</v>
      </c>
      <c r="E83" s="856">
        <f t="shared" ref="E83:O84" si="5">+E77+E81</f>
        <v>3126.5822510000003</v>
      </c>
      <c r="F83" s="856">
        <f t="shared" si="5"/>
        <v>3227.5371373999992</v>
      </c>
      <c r="G83" s="856">
        <f t="shared" si="5"/>
        <v>3358.6109725999972</v>
      </c>
      <c r="H83" s="856">
        <f t="shared" si="5"/>
        <v>2794.8252051000018</v>
      </c>
      <c r="I83" s="856">
        <f t="shared" si="5"/>
        <v>2159.2600190000007</v>
      </c>
      <c r="J83" s="856">
        <f t="shared" si="5"/>
        <v>2043.1837639999994</v>
      </c>
      <c r="K83" s="856">
        <f t="shared" si="5"/>
        <v>2026.002046000001</v>
      </c>
      <c r="L83" s="856">
        <f t="shared" si="5"/>
        <v>1930.7192575925001</v>
      </c>
      <c r="M83" s="856">
        <f t="shared" si="5"/>
        <v>2046.7003980824991</v>
      </c>
      <c r="N83" s="856">
        <f t="shared" si="5"/>
        <v>2493.5296755824988</v>
      </c>
      <c r="O83" s="857">
        <f t="shared" si="5"/>
        <v>3364.46508524</v>
      </c>
      <c r="P83" s="858">
        <f t="shared" si="1"/>
        <v>31974.373952597503</v>
      </c>
      <c r="Q83" s="859"/>
      <c r="R83" s="2123"/>
      <c r="S83" s="1845" t="s">
        <v>203</v>
      </c>
      <c r="T83" s="1845" t="s">
        <v>407</v>
      </c>
      <c r="U83" s="1845">
        <v>55.891523000000007</v>
      </c>
      <c r="V83" s="1845">
        <v>53.918728000000002</v>
      </c>
      <c r="W83" s="1845">
        <v>59.530999999999992</v>
      </c>
      <c r="X83" s="1845">
        <v>55.500474000000004</v>
      </c>
      <c r="Y83" s="1845">
        <v>51.378532999999997</v>
      </c>
      <c r="Z83" s="1845">
        <v>42.605715999999994</v>
      </c>
      <c r="AA83" s="1845">
        <v>40.688382000000004</v>
      </c>
      <c r="AB83" s="1845">
        <v>36.913200000000003</v>
      </c>
      <c r="AC83" s="1845">
        <v>30.769459999999995</v>
      </c>
      <c r="AD83" s="1845">
        <v>35.837381999999998</v>
      </c>
      <c r="AE83" s="1845">
        <v>54.343412000000008</v>
      </c>
      <c r="AF83" s="1845">
        <v>62.079603000000006</v>
      </c>
      <c r="AG83" s="1845">
        <v>579.45741299999997</v>
      </c>
      <c r="AH83" s="2059"/>
      <c r="AI83" s="2059"/>
    </row>
    <row r="84" spans="1:35" s="549" customFormat="1" ht="23.1" customHeight="1" x14ac:dyDescent="0.25">
      <c r="A84" s="852"/>
      <c r="B84" s="860"/>
      <c r="C84" s="861" t="s">
        <v>1446</v>
      </c>
      <c r="D84" s="862">
        <f>+D78+D82</f>
        <v>1629.7740759999999</v>
      </c>
      <c r="E84" s="863">
        <f t="shared" si="5"/>
        <v>1749.8981359999998</v>
      </c>
      <c r="F84" s="863">
        <f t="shared" si="5"/>
        <v>1775.8206586000001</v>
      </c>
      <c r="G84" s="863">
        <f t="shared" si="5"/>
        <v>1515.6469660000005</v>
      </c>
      <c r="H84" s="863">
        <f t="shared" si="5"/>
        <v>2028.4820085999997</v>
      </c>
      <c r="I84" s="863">
        <f t="shared" si="5"/>
        <v>2534.8626749999994</v>
      </c>
      <c r="J84" s="863">
        <f t="shared" si="5"/>
        <v>2747.6308060000001</v>
      </c>
      <c r="K84" s="863">
        <f t="shared" si="5"/>
        <v>2757.7396219999991</v>
      </c>
      <c r="L84" s="863">
        <f t="shared" si="5"/>
        <v>2721.6854565317099</v>
      </c>
      <c r="M84" s="863">
        <f t="shared" si="5"/>
        <v>2804.2475790000003</v>
      </c>
      <c r="N84" s="863">
        <f t="shared" si="5"/>
        <v>2379.9477660000002</v>
      </c>
      <c r="O84" s="864">
        <f t="shared" si="5"/>
        <v>1612.7382269999996</v>
      </c>
      <c r="P84" s="865">
        <f t="shared" si="1"/>
        <v>26258.473976731711</v>
      </c>
      <c r="Q84" s="859"/>
      <c r="R84" s="2122"/>
      <c r="S84" s="1845"/>
      <c r="T84" s="1845" t="s">
        <v>408</v>
      </c>
      <c r="U84" s="1845">
        <v>84.878585000000015</v>
      </c>
      <c r="V84" s="1845">
        <v>84.217123999999984</v>
      </c>
      <c r="W84" s="1845">
        <v>94.739250600000005</v>
      </c>
      <c r="X84" s="1845">
        <v>88.748085000000017</v>
      </c>
      <c r="Y84" s="1845">
        <v>95.130126599999969</v>
      </c>
      <c r="Z84" s="1845">
        <v>90.549731000000008</v>
      </c>
      <c r="AA84" s="1845">
        <v>85.061986000000005</v>
      </c>
      <c r="AB84" s="1845">
        <v>95.960710999999947</v>
      </c>
      <c r="AC84" s="1845">
        <v>94.132100531710705</v>
      </c>
      <c r="AD84" s="1845">
        <v>99.708191999999997</v>
      </c>
      <c r="AE84" s="1845">
        <v>97.936284999999998</v>
      </c>
      <c r="AF84" s="1845">
        <v>113.43483200000001</v>
      </c>
      <c r="AG84" s="1845">
        <v>1124.4970087317106</v>
      </c>
      <c r="AH84" s="2059"/>
      <c r="AI84" s="2059"/>
    </row>
    <row r="85" spans="1:35" s="549" customFormat="1" ht="23.1" customHeight="1" x14ac:dyDescent="0.25">
      <c r="A85" s="852"/>
      <c r="B85" s="860"/>
      <c r="C85" s="861" t="s">
        <v>409</v>
      </c>
      <c r="D85" s="862">
        <f>+D79</f>
        <v>120.57330400000001</v>
      </c>
      <c r="E85" s="863">
        <f t="shared" ref="E85:O86" si="6">+E79</f>
        <v>84.85304099999999</v>
      </c>
      <c r="F85" s="863">
        <f t="shared" si="6"/>
        <v>113.18272899999997</v>
      </c>
      <c r="G85" s="863">
        <f t="shared" si="6"/>
        <v>106.75263800000002</v>
      </c>
      <c r="H85" s="863">
        <f t="shared" si="6"/>
        <v>84.977362999999997</v>
      </c>
      <c r="I85" s="863">
        <f t="shared" si="6"/>
        <v>76.72050999999999</v>
      </c>
      <c r="J85" s="863">
        <f t="shared" si="6"/>
        <v>92.566237999999984</v>
      </c>
      <c r="K85" s="863">
        <f t="shared" si="6"/>
        <v>111.63471399999997</v>
      </c>
      <c r="L85" s="863">
        <f t="shared" si="6"/>
        <v>123.74776900000002</v>
      </c>
      <c r="M85" s="863">
        <f t="shared" si="6"/>
        <v>136.13613999999998</v>
      </c>
      <c r="N85" s="863">
        <f t="shared" si="6"/>
        <v>129.21697399999999</v>
      </c>
      <c r="O85" s="864">
        <f t="shared" si="6"/>
        <v>136.24518399999997</v>
      </c>
      <c r="P85" s="865">
        <f t="shared" si="1"/>
        <v>1316.6066039999998</v>
      </c>
      <c r="Q85" s="859"/>
      <c r="R85" s="2122"/>
      <c r="S85" s="1845"/>
      <c r="T85" s="1845" t="s">
        <v>409</v>
      </c>
      <c r="U85" s="1845"/>
      <c r="V85" s="1845"/>
      <c r="W85" s="1845"/>
      <c r="X85" s="1845"/>
      <c r="Y85" s="1845"/>
      <c r="Z85" s="1845"/>
      <c r="AA85" s="1845"/>
      <c r="AB85" s="1845"/>
      <c r="AC85" s="1845"/>
      <c r="AD85" s="1845"/>
      <c r="AE85" s="1845"/>
      <c r="AF85" s="1845"/>
      <c r="AG85" s="1845"/>
      <c r="AH85" s="2059"/>
      <c r="AI85" s="2059"/>
    </row>
    <row r="86" spans="1:35" s="549" customFormat="1" ht="23.1" customHeight="1" thickBot="1" x14ac:dyDescent="0.3">
      <c r="A86" s="852"/>
      <c r="B86" s="866"/>
      <c r="C86" s="867" t="s">
        <v>1447</v>
      </c>
      <c r="D86" s="868">
        <f>+D80</f>
        <v>222.65725099999995</v>
      </c>
      <c r="E86" s="869">
        <f t="shared" si="6"/>
        <v>233.49318400000004</v>
      </c>
      <c r="F86" s="869">
        <f t="shared" si="6"/>
        <v>276.98206599999997</v>
      </c>
      <c r="G86" s="869">
        <f t="shared" si="6"/>
        <v>277.86882500000002</v>
      </c>
      <c r="H86" s="869">
        <f t="shared" si="6"/>
        <v>368.52999</v>
      </c>
      <c r="I86" s="869">
        <f t="shared" si="6"/>
        <v>277.64787800000005</v>
      </c>
      <c r="J86" s="869">
        <f t="shared" si="6"/>
        <v>353.13365399999992</v>
      </c>
      <c r="K86" s="869">
        <f t="shared" si="6"/>
        <v>412.42563499999994</v>
      </c>
      <c r="L86" s="869">
        <f t="shared" si="6"/>
        <v>387.59976700000004</v>
      </c>
      <c r="M86" s="869">
        <f t="shared" si="6"/>
        <v>369.18140600000004</v>
      </c>
      <c r="N86" s="869">
        <f t="shared" si="6"/>
        <v>311.237953</v>
      </c>
      <c r="O86" s="870">
        <f t="shared" si="6"/>
        <v>373.97468500000002</v>
      </c>
      <c r="P86" s="871">
        <f t="shared" si="1"/>
        <v>3864.7322940000004</v>
      </c>
      <c r="Q86" s="859"/>
      <c r="R86" s="2122"/>
      <c r="S86" s="1845"/>
      <c r="T86" s="1845" t="s">
        <v>410</v>
      </c>
      <c r="U86" s="1845"/>
      <c r="V86" s="1845"/>
      <c r="W86" s="1845"/>
      <c r="X86" s="1845"/>
      <c r="Y86" s="1845"/>
      <c r="Z86" s="1845"/>
      <c r="AA86" s="1845"/>
      <c r="AB86" s="1845"/>
      <c r="AC86" s="1845"/>
      <c r="AD86" s="1845"/>
      <c r="AE86" s="1845"/>
      <c r="AF86" s="1845"/>
      <c r="AG86" s="1845"/>
      <c r="AH86" s="2059"/>
      <c r="AI86" s="2059"/>
    </row>
    <row r="87" spans="1:35" s="549" customFormat="1" ht="23.1" customHeight="1" thickBot="1" x14ac:dyDescent="0.3">
      <c r="A87" s="852"/>
      <c r="B87" s="878" t="s">
        <v>1385</v>
      </c>
      <c r="C87" s="879"/>
      <c r="D87" s="880">
        <f>+SUM(D83:D86)</f>
        <v>5375.9627719999999</v>
      </c>
      <c r="E87" s="881">
        <f t="shared" ref="E87:O87" si="7">+SUM(E83:E86)</f>
        <v>5194.8266119999998</v>
      </c>
      <c r="F87" s="881">
        <f t="shared" si="7"/>
        <v>5393.522590999999</v>
      </c>
      <c r="G87" s="881">
        <f t="shared" si="7"/>
        <v>5258.8794015999974</v>
      </c>
      <c r="H87" s="881">
        <f t="shared" si="7"/>
        <v>5276.8145667000017</v>
      </c>
      <c r="I87" s="881">
        <f t="shared" si="7"/>
        <v>5048.4910819999996</v>
      </c>
      <c r="J87" s="881">
        <f t="shared" si="7"/>
        <v>5236.5144620000001</v>
      </c>
      <c r="K87" s="881">
        <f t="shared" si="7"/>
        <v>5307.802017</v>
      </c>
      <c r="L87" s="881">
        <f t="shared" si="7"/>
        <v>5163.7522501242092</v>
      </c>
      <c r="M87" s="881">
        <f t="shared" si="7"/>
        <v>5356.2655230824985</v>
      </c>
      <c r="N87" s="881">
        <f t="shared" si="7"/>
        <v>5313.9323685824993</v>
      </c>
      <c r="O87" s="882">
        <f t="shared" si="7"/>
        <v>5487.4231812400003</v>
      </c>
      <c r="P87" s="883">
        <f>SUM(P83:P86)</f>
        <v>63414.18682732922</v>
      </c>
      <c r="Q87" s="859"/>
      <c r="R87" s="2122"/>
      <c r="S87" s="1845" t="s">
        <v>1584</v>
      </c>
      <c r="T87" s="1845"/>
      <c r="U87" s="1845">
        <v>140.77010800000002</v>
      </c>
      <c r="V87" s="1845">
        <v>138.135852</v>
      </c>
      <c r="W87" s="1845">
        <v>154.2702506</v>
      </c>
      <c r="X87" s="1845">
        <v>144.24855900000003</v>
      </c>
      <c r="Y87" s="1845">
        <v>146.50865959999996</v>
      </c>
      <c r="Z87" s="1845">
        <v>133.15544700000001</v>
      </c>
      <c r="AA87" s="1845">
        <v>125.75036800000001</v>
      </c>
      <c r="AB87" s="1845">
        <v>132.87391099999996</v>
      </c>
      <c r="AC87" s="1845">
        <v>124.9015605317107</v>
      </c>
      <c r="AD87" s="1845">
        <v>135.54557399999999</v>
      </c>
      <c r="AE87" s="1845">
        <v>152.279697</v>
      </c>
      <c r="AF87" s="1845">
        <v>175.51443500000002</v>
      </c>
      <c r="AG87" s="1845">
        <v>1703.9544217317107</v>
      </c>
      <c r="AH87" s="2059"/>
      <c r="AI87" s="2059"/>
    </row>
    <row r="88" spans="1:35" x14ac:dyDescent="0.25">
      <c r="A88" s="845"/>
      <c r="B88" s="396" t="s">
        <v>1585</v>
      </c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124"/>
      <c r="S88" s="1845" t="s">
        <v>198</v>
      </c>
      <c r="U88" s="1845">
        <v>5375.9627720000017</v>
      </c>
      <c r="V88" s="1845">
        <v>5194.8266119999998</v>
      </c>
      <c r="W88" s="1845">
        <v>5393.522590999999</v>
      </c>
      <c r="X88" s="1845">
        <v>5258.8794015999983</v>
      </c>
      <c r="Y88" s="1845">
        <v>5276.8145667000017</v>
      </c>
      <c r="Z88" s="1845">
        <v>5048.4910820000005</v>
      </c>
      <c r="AA88" s="1845">
        <v>5236.5144620000001</v>
      </c>
      <c r="AB88" s="1845">
        <v>5307.8020169999991</v>
      </c>
      <c r="AC88" s="1845">
        <v>5163.7522501242092</v>
      </c>
      <c r="AD88" s="1845">
        <v>5356.2655230824985</v>
      </c>
      <c r="AE88" s="1845">
        <v>5313.9323685824984</v>
      </c>
      <c r="AF88" s="1845">
        <v>5487.4231812400003</v>
      </c>
      <c r="AG88" s="1845">
        <v>63414.186827329213</v>
      </c>
    </row>
    <row r="89" spans="1:35" x14ac:dyDescent="0.25">
      <c r="A89" s="845"/>
      <c r="C89" s="844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124"/>
      <c r="U89" s="2003"/>
      <c r="V89" s="2003"/>
      <c r="W89" s="2003"/>
      <c r="X89" s="2003"/>
      <c r="Y89" s="2003"/>
      <c r="Z89" s="2003"/>
      <c r="AA89" s="2003"/>
      <c r="AB89" s="2003"/>
      <c r="AC89" s="2003"/>
      <c r="AD89" s="2003"/>
      <c r="AE89" s="2003"/>
      <c r="AF89" s="2003"/>
      <c r="AG89" s="2003"/>
    </row>
    <row r="90" spans="1:35" x14ac:dyDescent="0.25">
      <c r="A90" s="845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124"/>
    </row>
    <row r="91" spans="1:35" x14ac:dyDescent="0.25">
      <c r="A91" s="845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1987"/>
    </row>
  </sheetData>
  <printOptions horizontalCentered="1"/>
  <pageMargins left="0.78740157480314965" right="0.59055118110236215" top="0.59055118110236215" bottom="0.59055118110236215" header="0" footer="0"/>
  <pageSetup paperSize="9" scale="52" fitToHeight="2" orientation="landscape" r:id="rId1"/>
  <rowBreaks count="1" manualBreakCount="1">
    <brk id="68" max="16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1476-C8C3-47DD-B803-9DF5194A1483}">
  <sheetPr codeName="Hoja32">
    <pageSetUpPr fitToPage="1"/>
  </sheetPr>
  <dimension ref="A1:V86"/>
  <sheetViews>
    <sheetView view="pageBreakPreview" zoomScaleNormal="90" zoomScaleSheetLayoutView="100" workbookViewId="0">
      <selection activeCell="C89" sqref="C89"/>
    </sheetView>
  </sheetViews>
  <sheetFormatPr baseColWidth="10" defaultRowHeight="16.5" x14ac:dyDescent="0.3"/>
  <cols>
    <col min="1" max="1" width="6" style="55" customWidth="1"/>
    <col min="2" max="2" width="10.5703125" style="53" customWidth="1"/>
    <col min="3" max="4" width="14.85546875" style="53" customWidth="1"/>
    <col min="5" max="5" width="20.85546875" style="53" customWidth="1"/>
    <col min="6" max="7" width="17.28515625" style="53" customWidth="1"/>
    <col min="8" max="11" width="11.42578125" style="53"/>
    <col min="12" max="12" width="12" style="53" customWidth="1"/>
    <col min="13" max="13" width="4.5703125" style="1837" bestFit="1" customWidth="1"/>
    <col min="14" max="16" width="20.42578125" style="1837" customWidth="1"/>
    <col min="17" max="18" width="11.42578125" style="1841"/>
    <col min="19" max="19" width="56.140625" style="1841" bestFit="1" customWidth="1"/>
    <col min="20" max="22" width="11.42578125" style="37"/>
    <col min="23" max="16384" width="11.42578125" style="53"/>
  </cols>
  <sheetData>
    <row r="1" spans="1:12" x14ac:dyDescent="0.3">
      <c r="A1" s="32" t="s">
        <v>1586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25.5" x14ac:dyDescent="0.3">
      <c r="A3" s="38"/>
      <c r="B3" s="885" t="s">
        <v>1587</v>
      </c>
      <c r="C3" s="885" t="s">
        <v>1588</v>
      </c>
      <c r="D3" s="885" t="s">
        <v>1589</v>
      </c>
      <c r="E3" s="886" t="s">
        <v>1590</v>
      </c>
      <c r="F3" s="38"/>
      <c r="G3" s="38"/>
      <c r="H3" s="38"/>
      <c r="I3" s="38"/>
      <c r="J3" s="38"/>
      <c r="K3" s="38"/>
      <c r="L3" s="38"/>
    </row>
    <row r="4" spans="1:12" ht="18" customHeight="1" x14ac:dyDescent="0.3">
      <c r="A4" s="38"/>
      <c r="B4" s="887" t="s">
        <v>1408</v>
      </c>
      <c r="C4" s="888">
        <v>26</v>
      </c>
      <c r="D4" s="889">
        <v>0.82291666666666663</v>
      </c>
      <c r="E4" s="890">
        <v>7632.5309999999999</v>
      </c>
      <c r="F4" s="38"/>
      <c r="G4" s="38"/>
      <c r="H4" s="38"/>
      <c r="I4" s="38"/>
      <c r="J4" s="38"/>
      <c r="K4" s="38"/>
      <c r="L4" s="38"/>
    </row>
    <row r="5" spans="1:12" ht="18" customHeight="1" x14ac:dyDescent="0.3">
      <c r="A5" s="38"/>
      <c r="B5" s="887" t="s">
        <v>1526</v>
      </c>
      <c r="C5" s="888">
        <v>7</v>
      </c>
      <c r="D5" s="889">
        <v>0.85416666666666663</v>
      </c>
      <c r="E5" s="890">
        <v>7761.9889999999996</v>
      </c>
      <c r="F5" s="38"/>
      <c r="G5" s="38"/>
      <c r="H5" s="38"/>
      <c r="I5" s="38"/>
      <c r="J5" s="38"/>
      <c r="K5" s="38"/>
      <c r="L5" s="38"/>
    </row>
    <row r="6" spans="1:12" ht="18" customHeight="1" x14ac:dyDescent="0.3">
      <c r="A6" s="38"/>
      <c r="B6" s="887" t="s">
        <v>1527</v>
      </c>
      <c r="C6" s="888">
        <v>19</v>
      </c>
      <c r="D6" s="889">
        <v>0.79166666666666663</v>
      </c>
      <c r="E6" s="890">
        <v>7550.3069999999998</v>
      </c>
      <c r="F6" s="38"/>
      <c r="G6" s="38"/>
      <c r="H6" s="38"/>
      <c r="I6" s="38"/>
      <c r="J6" s="38"/>
      <c r="K6" s="38"/>
      <c r="L6" s="38"/>
    </row>
    <row r="7" spans="1:12" ht="18" customHeight="1" x14ac:dyDescent="0.3">
      <c r="A7" s="38"/>
      <c r="B7" s="887" t="s">
        <v>1528</v>
      </c>
      <c r="C7" s="888">
        <v>24</v>
      </c>
      <c r="D7" s="889">
        <v>0.78125</v>
      </c>
      <c r="E7" s="890">
        <v>7548.0159999999996</v>
      </c>
      <c r="F7" s="38"/>
      <c r="G7" s="38"/>
      <c r="H7" s="38"/>
      <c r="I7" s="38"/>
      <c r="J7" s="38"/>
      <c r="K7" s="38"/>
      <c r="L7" s="38"/>
    </row>
    <row r="8" spans="1:12" ht="18" customHeight="1" x14ac:dyDescent="0.3">
      <c r="A8" s="38"/>
      <c r="B8" s="887" t="s">
        <v>1529</v>
      </c>
      <c r="C8" s="888">
        <v>16</v>
      </c>
      <c r="D8" s="889">
        <v>0.78125</v>
      </c>
      <c r="E8" s="890">
        <v>7431.3109999999997</v>
      </c>
      <c r="F8" s="38"/>
      <c r="G8" s="38"/>
      <c r="H8" s="38"/>
      <c r="I8" s="38"/>
      <c r="J8" s="38"/>
      <c r="K8" s="38"/>
      <c r="L8" s="38"/>
    </row>
    <row r="9" spans="1:12" ht="18" customHeight="1" x14ac:dyDescent="0.3">
      <c r="A9" s="38"/>
      <c r="B9" s="887" t="s">
        <v>1530</v>
      </c>
      <c r="C9" s="888">
        <v>21</v>
      </c>
      <c r="D9" s="889">
        <v>0.79166666666666663</v>
      </c>
      <c r="E9" s="890">
        <v>7347.1970000000001</v>
      </c>
      <c r="F9" s="38"/>
      <c r="G9" s="38"/>
      <c r="H9" s="38"/>
      <c r="I9" s="38"/>
      <c r="J9" s="38"/>
      <c r="K9" s="38"/>
      <c r="L9" s="38"/>
    </row>
    <row r="10" spans="1:12" ht="18" customHeight="1" x14ac:dyDescent="0.3">
      <c r="A10" s="38"/>
      <c r="B10" s="887" t="s">
        <v>1434</v>
      </c>
      <c r="C10" s="888">
        <v>23</v>
      </c>
      <c r="D10" s="889">
        <v>0.86458333333333337</v>
      </c>
      <c r="E10" s="890">
        <v>7416.9059999999999</v>
      </c>
      <c r="F10" s="38"/>
      <c r="G10" s="38"/>
      <c r="H10" s="38"/>
      <c r="I10" s="38"/>
      <c r="J10" s="38"/>
      <c r="K10" s="38"/>
      <c r="L10" s="38"/>
    </row>
    <row r="11" spans="1:12" ht="18" customHeight="1" x14ac:dyDescent="0.3">
      <c r="A11" s="38"/>
      <c r="B11" s="887" t="s">
        <v>1531</v>
      </c>
      <c r="C11" s="888">
        <v>20</v>
      </c>
      <c r="D11" s="889">
        <v>0.78125</v>
      </c>
      <c r="E11" s="890">
        <v>7447.2749999999996</v>
      </c>
      <c r="F11" s="38"/>
      <c r="G11" s="38"/>
      <c r="H11" s="38"/>
      <c r="I11" s="38"/>
      <c r="J11" s="38"/>
      <c r="K11" s="38"/>
      <c r="L11" s="38"/>
    </row>
    <row r="12" spans="1:12" ht="18" customHeight="1" x14ac:dyDescent="0.3">
      <c r="A12" s="38"/>
      <c r="B12" s="887" t="s">
        <v>1532</v>
      </c>
      <c r="C12" s="888">
        <v>10</v>
      </c>
      <c r="D12" s="889">
        <v>0.78125</v>
      </c>
      <c r="E12" s="890">
        <v>7581.4489999999996</v>
      </c>
      <c r="F12" s="38"/>
      <c r="G12" s="38"/>
      <c r="H12" s="38"/>
      <c r="I12" s="38"/>
      <c r="J12" s="38"/>
      <c r="K12" s="38"/>
      <c r="L12" s="38"/>
    </row>
    <row r="13" spans="1:12" ht="18" customHeight="1" x14ac:dyDescent="0.3">
      <c r="A13" s="38"/>
      <c r="B13" s="887" t="s">
        <v>1533</v>
      </c>
      <c r="C13" s="888">
        <v>24</v>
      </c>
      <c r="D13" s="889">
        <v>0.79166666666666663</v>
      </c>
      <c r="E13" s="890">
        <v>7583.6279999999997</v>
      </c>
      <c r="F13" s="38"/>
      <c r="G13" s="38"/>
      <c r="H13" s="38"/>
      <c r="I13" s="38"/>
      <c r="J13" s="38"/>
      <c r="K13" s="38"/>
      <c r="L13" s="38"/>
    </row>
    <row r="14" spans="1:12" ht="18" customHeight="1" x14ac:dyDescent="0.3">
      <c r="A14" s="38"/>
      <c r="B14" s="891" t="s">
        <v>1435</v>
      </c>
      <c r="C14" s="892">
        <v>19</v>
      </c>
      <c r="D14" s="893">
        <v>0.83333333333333337</v>
      </c>
      <c r="E14" s="894">
        <v>7794.0079999999998</v>
      </c>
      <c r="F14" s="38"/>
      <c r="G14" s="38"/>
      <c r="H14" s="38"/>
      <c r="I14" s="38"/>
      <c r="J14" s="38"/>
      <c r="K14" s="38"/>
      <c r="L14" s="38"/>
    </row>
    <row r="15" spans="1:12" ht="18" customHeight="1" x14ac:dyDescent="0.3">
      <c r="A15" s="38"/>
      <c r="B15" s="895" t="s">
        <v>1534</v>
      </c>
      <c r="C15" s="896">
        <v>3</v>
      </c>
      <c r="D15" s="897">
        <v>0.8125</v>
      </c>
      <c r="E15" s="898">
        <v>7698.94</v>
      </c>
      <c r="F15" s="38"/>
      <c r="G15" s="38"/>
      <c r="H15" s="38"/>
      <c r="I15" s="38"/>
      <c r="J15" s="38"/>
      <c r="K15" s="38"/>
      <c r="L15" s="38"/>
    </row>
    <row r="16" spans="1:12" ht="18" customHeight="1" x14ac:dyDescent="0.3">
      <c r="A16" s="38"/>
      <c r="B16" s="899" t="s">
        <v>1591</v>
      </c>
      <c r="C16" s="900" t="s">
        <v>1592</v>
      </c>
      <c r="D16" s="901">
        <v>0.82291666666666663</v>
      </c>
      <c r="E16" s="902">
        <f>+MAX(E4:E15)</f>
        <v>7794.0079999999998</v>
      </c>
      <c r="F16" s="38"/>
      <c r="G16" s="38"/>
      <c r="H16" s="38"/>
      <c r="I16" s="38"/>
      <c r="J16" s="38"/>
      <c r="K16" s="38"/>
      <c r="L16" s="38"/>
    </row>
    <row r="17" spans="1:16" ht="18" customHeight="1" x14ac:dyDescent="0.3">
      <c r="A17" s="38"/>
      <c r="B17" s="903" t="s">
        <v>1593</v>
      </c>
      <c r="C17" s="904"/>
      <c r="D17" s="889"/>
      <c r="E17" s="905"/>
      <c r="F17" s="38"/>
      <c r="G17" s="38"/>
      <c r="H17" s="38"/>
      <c r="I17" s="38"/>
      <c r="J17" s="38"/>
      <c r="K17" s="38"/>
      <c r="L17" s="38"/>
    </row>
    <row r="18" spans="1:16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</row>
    <row r="19" spans="1:16" x14ac:dyDescent="0.3">
      <c r="A19" s="32" t="s">
        <v>1594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</row>
    <row r="20" spans="1:16" ht="17.25" thickBot="1" x14ac:dyDescent="0.35">
      <c r="A20" s="32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</row>
    <row r="21" spans="1:16" ht="36.75" customHeight="1" thickBot="1" x14ac:dyDescent="0.35">
      <c r="A21" s="38"/>
      <c r="B21" s="38"/>
      <c r="C21" s="38"/>
      <c r="D21" s="55"/>
      <c r="E21" s="906" t="s">
        <v>1480</v>
      </c>
      <c r="F21" s="907" t="s">
        <v>1595</v>
      </c>
      <c r="G21" s="908" t="s">
        <v>1596</v>
      </c>
      <c r="H21" s="38"/>
      <c r="I21" s="38"/>
      <c r="J21" s="38"/>
      <c r="K21" s="38"/>
      <c r="L21" s="38"/>
      <c r="N21" s="1842" t="s">
        <v>1547</v>
      </c>
      <c r="O21" s="1842" t="s">
        <v>1597</v>
      </c>
      <c r="P21" s="1842" t="s">
        <v>1598</v>
      </c>
    </row>
    <row r="22" spans="1:16" x14ac:dyDescent="0.3">
      <c r="A22" s="38"/>
      <c r="B22" s="38"/>
      <c r="C22" s="38"/>
      <c r="D22" s="55"/>
      <c r="E22" s="909" t="s">
        <v>145</v>
      </c>
      <c r="F22" s="910">
        <v>11485.699241627633</v>
      </c>
      <c r="G22" s="911"/>
      <c r="H22" s="38"/>
      <c r="I22" s="38"/>
      <c r="J22" s="38"/>
      <c r="K22" s="38"/>
      <c r="L22" s="38"/>
      <c r="N22" s="2125" t="s">
        <v>1470</v>
      </c>
      <c r="O22" s="2126">
        <v>6887.5183997006716</v>
      </c>
      <c r="P22" s="2127"/>
    </row>
    <row r="23" spans="1:16" x14ac:dyDescent="0.3">
      <c r="A23" s="38"/>
      <c r="B23" s="38"/>
      <c r="C23" s="38"/>
      <c r="D23" s="55"/>
      <c r="E23" s="912" t="s">
        <v>1599</v>
      </c>
      <c r="F23" s="913">
        <v>8094.6451771619277</v>
      </c>
      <c r="G23" s="914"/>
      <c r="H23" s="38"/>
      <c r="I23" s="38"/>
      <c r="J23" s="38"/>
      <c r="K23" s="38"/>
      <c r="L23" s="38"/>
      <c r="N23" s="2128" t="s">
        <v>145</v>
      </c>
      <c r="O23" s="2126">
        <v>11485.699241627633</v>
      </c>
      <c r="P23" s="2129"/>
    </row>
    <row r="24" spans="1:16" x14ac:dyDescent="0.3">
      <c r="A24" s="38"/>
      <c r="B24" s="38"/>
      <c r="C24" s="38"/>
      <c r="D24" s="55"/>
      <c r="E24" s="912" t="s">
        <v>1600</v>
      </c>
      <c r="F24" s="913">
        <v>6903.6944398686146</v>
      </c>
      <c r="G24" s="914"/>
      <c r="H24" s="38"/>
      <c r="I24" s="38"/>
      <c r="J24" s="38"/>
      <c r="K24" s="38"/>
      <c r="L24" s="38"/>
      <c r="N24" s="2128" t="s">
        <v>1599</v>
      </c>
      <c r="O24" s="2126">
        <v>8094.6451771619277</v>
      </c>
      <c r="P24" s="2129"/>
    </row>
    <row r="25" spans="1:16" x14ac:dyDescent="0.3">
      <c r="A25" s="38"/>
      <c r="B25" s="38"/>
      <c r="C25" s="38"/>
      <c r="D25" s="55"/>
      <c r="E25" s="915" t="s">
        <v>1601</v>
      </c>
      <c r="F25" s="913">
        <v>4495.0101729711014</v>
      </c>
      <c r="G25" s="914"/>
      <c r="H25" s="38"/>
      <c r="I25" s="38"/>
      <c r="J25" s="38"/>
      <c r="K25" s="38"/>
      <c r="L25" s="38"/>
      <c r="N25" s="2128" t="s">
        <v>1600</v>
      </c>
      <c r="O25" s="2126">
        <v>6903.6944398686146</v>
      </c>
      <c r="P25" s="2129"/>
    </row>
    <row r="26" spans="1:16" x14ac:dyDescent="0.3">
      <c r="B26" s="38"/>
      <c r="C26" s="38"/>
      <c r="D26" s="55"/>
      <c r="E26" s="912" t="s">
        <v>1602</v>
      </c>
      <c r="F26" s="913">
        <v>4078.5291628801033</v>
      </c>
      <c r="G26" s="914"/>
      <c r="H26" s="38"/>
      <c r="I26" s="38"/>
      <c r="J26" s="38"/>
      <c r="K26" s="38"/>
      <c r="L26" s="38"/>
      <c r="N26" s="2125" t="s">
        <v>1601</v>
      </c>
      <c r="O26" s="2126">
        <v>4495.0101729711014</v>
      </c>
      <c r="P26" s="2129"/>
    </row>
    <row r="27" spans="1:16" x14ac:dyDescent="0.3">
      <c r="A27" s="38"/>
      <c r="B27" s="38"/>
      <c r="C27" s="38"/>
      <c r="D27" s="55"/>
      <c r="E27" s="912" t="s">
        <v>1603</v>
      </c>
      <c r="F27" s="913">
        <v>3713.3824210376511</v>
      </c>
      <c r="G27" s="914"/>
      <c r="H27" s="38"/>
      <c r="I27" s="38"/>
      <c r="J27" s="38"/>
      <c r="K27" s="38"/>
      <c r="L27" s="38"/>
      <c r="N27" s="2128" t="s">
        <v>1602</v>
      </c>
      <c r="O27" s="2126">
        <v>4078.5291628801033</v>
      </c>
      <c r="P27" s="2129"/>
    </row>
    <row r="28" spans="1:16" x14ac:dyDescent="0.3">
      <c r="A28" s="38"/>
      <c r="B28" s="38"/>
      <c r="C28" s="38"/>
      <c r="D28" s="55"/>
      <c r="E28" s="915" t="s">
        <v>1604</v>
      </c>
      <c r="F28" s="913">
        <v>2436.2355877467312</v>
      </c>
      <c r="G28" s="916"/>
      <c r="H28" s="38"/>
      <c r="I28" s="38"/>
      <c r="J28" s="38"/>
      <c r="K28" s="38"/>
      <c r="L28" s="38"/>
      <c r="N28" s="2128" t="s">
        <v>1603</v>
      </c>
      <c r="O28" s="2126">
        <v>3713.3824210376511</v>
      </c>
      <c r="P28" s="2130"/>
    </row>
    <row r="29" spans="1:16" x14ac:dyDescent="0.3">
      <c r="A29" s="38"/>
      <c r="B29" s="38"/>
      <c r="C29" s="38"/>
      <c r="D29" s="55"/>
      <c r="E29" s="915" t="s">
        <v>157</v>
      </c>
      <c r="F29" s="913">
        <v>2062.755108388254</v>
      </c>
      <c r="G29" s="917"/>
      <c r="H29" s="38"/>
      <c r="I29" s="38"/>
      <c r="J29" s="38"/>
      <c r="K29" s="38"/>
      <c r="L29" s="38"/>
      <c r="N29" s="2125" t="s">
        <v>1604</v>
      </c>
      <c r="O29" s="2126">
        <v>2436.2355877467312</v>
      </c>
      <c r="P29" s="2131"/>
    </row>
    <row r="30" spans="1:16" x14ac:dyDescent="0.3">
      <c r="A30" s="38"/>
      <c r="B30" s="38"/>
      <c r="C30" s="38"/>
      <c r="D30" s="55"/>
      <c r="E30" s="912" t="s">
        <v>93</v>
      </c>
      <c r="F30" s="913">
        <v>2045.7827734080754</v>
      </c>
      <c r="G30" s="914"/>
      <c r="H30" s="38"/>
      <c r="I30" s="38"/>
      <c r="J30" s="38"/>
      <c r="K30" s="38"/>
      <c r="L30" s="38"/>
      <c r="N30" s="2125" t="s">
        <v>157</v>
      </c>
      <c r="O30" s="2126">
        <v>2062.755108388254</v>
      </c>
      <c r="P30" s="2129"/>
    </row>
    <row r="31" spans="1:16" x14ac:dyDescent="0.3">
      <c r="A31" s="38"/>
      <c r="B31" s="38"/>
      <c r="C31" s="38"/>
      <c r="D31" s="55"/>
      <c r="E31" s="915" t="s">
        <v>195</v>
      </c>
      <c r="F31" s="913">
        <v>1290.9345288203235</v>
      </c>
      <c r="G31" s="914"/>
      <c r="H31" s="38"/>
      <c r="I31" s="38"/>
      <c r="J31" s="38"/>
      <c r="K31" s="38"/>
      <c r="L31" s="38"/>
      <c r="N31" s="2128" t="s">
        <v>93</v>
      </c>
      <c r="O31" s="2126">
        <v>2045.7827734080754</v>
      </c>
      <c r="P31" s="2129"/>
    </row>
    <row r="32" spans="1:16" x14ac:dyDescent="0.3">
      <c r="A32" s="38"/>
      <c r="B32" s="38"/>
      <c r="C32" s="38"/>
      <c r="D32" s="55"/>
      <c r="E32" s="915" t="s">
        <v>85</v>
      </c>
      <c r="F32" s="913">
        <v>1240.3661571110897</v>
      </c>
      <c r="G32" s="914"/>
      <c r="H32" s="38"/>
      <c r="I32" s="38"/>
      <c r="J32" s="38"/>
      <c r="K32" s="38"/>
      <c r="L32" s="38"/>
      <c r="N32" s="2125" t="s">
        <v>195</v>
      </c>
      <c r="O32" s="2126">
        <v>1290.9345288203235</v>
      </c>
      <c r="P32" s="2129"/>
    </row>
    <row r="33" spans="1:16" x14ac:dyDescent="0.3">
      <c r="A33" s="38"/>
      <c r="B33" s="38"/>
      <c r="C33" s="38"/>
      <c r="D33" s="55"/>
      <c r="E33" s="912" t="s">
        <v>45</v>
      </c>
      <c r="F33" s="913">
        <v>1175.9909965281415</v>
      </c>
      <c r="G33" s="914"/>
      <c r="H33" s="38"/>
      <c r="I33" s="38"/>
      <c r="J33" s="38"/>
      <c r="K33" s="38"/>
      <c r="L33" s="38"/>
      <c r="N33" s="2125" t="s">
        <v>85</v>
      </c>
      <c r="O33" s="2126">
        <v>1240.3661571110897</v>
      </c>
      <c r="P33" s="2129"/>
    </row>
    <row r="34" spans="1:16" x14ac:dyDescent="0.3">
      <c r="A34" s="38"/>
      <c r="B34" s="38"/>
      <c r="C34" s="38"/>
      <c r="D34" s="55"/>
      <c r="E34" s="915" t="s">
        <v>37</v>
      </c>
      <c r="F34" s="913">
        <v>979.01364049274503</v>
      </c>
      <c r="G34" s="914"/>
      <c r="H34" s="38"/>
      <c r="I34" s="38"/>
      <c r="J34" s="38"/>
      <c r="K34" s="38"/>
      <c r="L34" s="38"/>
      <c r="N34" s="2128" t="s">
        <v>45</v>
      </c>
      <c r="O34" s="2126">
        <v>1175.9909965281415</v>
      </c>
      <c r="P34" s="2129"/>
    </row>
    <row r="35" spans="1:16" x14ac:dyDescent="0.3">
      <c r="A35" s="38"/>
      <c r="B35" s="38"/>
      <c r="C35" s="38"/>
      <c r="D35" s="55"/>
      <c r="E35" s="915" t="s">
        <v>75</v>
      </c>
      <c r="F35" s="913">
        <v>870.35033837250626</v>
      </c>
      <c r="G35" s="914"/>
      <c r="H35" s="38"/>
      <c r="I35" s="38"/>
      <c r="J35" s="38"/>
      <c r="K35" s="38"/>
      <c r="L35" s="38"/>
      <c r="N35" s="2125" t="s">
        <v>37</v>
      </c>
      <c r="O35" s="2126">
        <v>979.01364049274503</v>
      </c>
      <c r="P35" s="2129"/>
    </row>
    <row r="36" spans="1:16" x14ac:dyDescent="0.3">
      <c r="A36" s="38"/>
      <c r="B36" s="38"/>
      <c r="C36" s="38"/>
      <c r="D36" s="55"/>
      <c r="E36" s="915" t="s">
        <v>1605</v>
      </c>
      <c r="F36" s="913">
        <v>748.31303472454124</v>
      </c>
      <c r="G36" s="914"/>
      <c r="H36" s="38"/>
      <c r="I36" s="38"/>
      <c r="J36" s="38"/>
      <c r="K36" s="38"/>
      <c r="L36" s="38"/>
      <c r="N36" s="2125" t="s">
        <v>75</v>
      </c>
      <c r="O36" s="2126">
        <v>870.35033837250626</v>
      </c>
      <c r="P36" s="2129"/>
    </row>
    <row r="37" spans="1:16" x14ac:dyDescent="0.3">
      <c r="A37" s="38"/>
      <c r="B37" s="38"/>
      <c r="C37" s="38"/>
      <c r="D37" s="55"/>
      <c r="E37" s="912" t="s">
        <v>143</v>
      </c>
      <c r="F37" s="913">
        <v>615.34713969204529</v>
      </c>
      <c r="G37" s="914"/>
      <c r="H37" s="38"/>
      <c r="I37" s="38"/>
      <c r="J37" s="38"/>
      <c r="K37" s="38"/>
      <c r="L37" s="38"/>
      <c r="N37" s="2125" t="s">
        <v>1605</v>
      </c>
      <c r="O37" s="2126">
        <v>748.31303472454124</v>
      </c>
      <c r="P37" s="2129"/>
    </row>
    <row r="38" spans="1:16" x14ac:dyDescent="0.3">
      <c r="A38" s="38"/>
      <c r="B38" s="38"/>
      <c r="C38" s="38"/>
      <c r="D38" s="55"/>
      <c r="E38" s="915" t="s">
        <v>1470</v>
      </c>
      <c r="F38" s="913">
        <v>6887.5183997006716</v>
      </c>
      <c r="G38" s="914"/>
      <c r="H38" s="38"/>
      <c r="I38" s="38"/>
      <c r="J38" s="38"/>
      <c r="K38" s="38"/>
      <c r="L38" s="38"/>
      <c r="N38" s="2128" t="s">
        <v>143</v>
      </c>
      <c r="O38" s="2126">
        <v>615.34713969204529</v>
      </c>
      <c r="P38" s="2129"/>
    </row>
    <row r="39" spans="1:16" x14ac:dyDescent="0.3">
      <c r="A39" s="38"/>
      <c r="B39" s="38"/>
      <c r="C39" s="38"/>
      <c r="D39" s="55"/>
      <c r="E39" s="915" t="s">
        <v>1470</v>
      </c>
      <c r="F39" s="913"/>
      <c r="G39" s="918">
        <v>3079.5781079228855</v>
      </c>
      <c r="H39" s="38"/>
      <c r="I39" s="38"/>
      <c r="J39" s="38"/>
      <c r="K39" s="38"/>
      <c r="L39" s="38"/>
      <c r="N39" s="2125" t="s">
        <v>1606</v>
      </c>
      <c r="O39" s="2126"/>
      <c r="P39" s="2129">
        <v>502.29498739118952</v>
      </c>
    </row>
    <row r="40" spans="1:16" x14ac:dyDescent="0.3">
      <c r="A40" s="38"/>
      <c r="B40" s="38"/>
      <c r="C40" s="38"/>
      <c r="D40" s="55"/>
      <c r="E40" s="915" t="s">
        <v>1606</v>
      </c>
      <c r="F40" s="913"/>
      <c r="G40" s="918">
        <v>502.29498739118952</v>
      </c>
      <c r="H40" s="38"/>
      <c r="I40" s="38"/>
      <c r="J40" s="38"/>
      <c r="K40" s="38"/>
      <c r="L40" s="38"/>
      <c r="N40" s="2125" t="s">
        <v>1605</v>
      </c>
      <c r="O40" s="2126"/>
      <c r="P40" s="2129">
        <v>572.79813248976507</v>
      </c>
    </row>
    <row r="41" spans="1:16" x14ac:dyDescent="0.3">
      <c r="A41" s="38"/>
      <c r="B41" s="38"/>
      <c r="C41" s="38"/>
      <c r="D41" s="55"/>
      <c r="E41" s="915" t="s">
        <v>1605</v>
      </c>
      <c r="F41" s="919"/>
      <c r="G41" s="918">
        <v>572.79813248976507</v>
      </c>
      <c r="H41" s="38"/>
      <c r="I41" s="38"/>
      <c r="J41" s="38"/>
      <c r="K41" s="38"/>
      <c r="L41" s="38"/>
      <c r="N41" s="2125" t="s">
        <v>75</v>
      </c>
      <c r="O41" s="2126"/>
      <c r="P41" s="2129">
        <v>573.98354230761515</v>
      </c>
    </row>
    <row r="42" spans="1:16" x14ac:dyDescent="0.3">
      <c r="A42" s="38"/>
      <c r="B42" s="38"/>
      <c r="C42" s="38"/>
      <c r="D42" s="55"/>
      <c r="E42" s="912" t="s">
        <v>75</v>
      </c>
      <c r="F42" s="919"/>
      <c r="G42" s="918">
        <v>573.98354230761515</v>
      </c>
      <c r="H42" s="38"/>
      <c r="I42" s="38"/>
      <c r="J42" s="38"/>
      <c r="K42" s="38"/>
      <c r="L42" s="38"/>
      <c r="N42" s="2125" t="s">
        <v>195</v>
      </c>
      <c r="O42" s="2126"/>
      <c r="P42" s="2129">
        <v>650.26519290786962</v>
      </c>
    </row>
    <row r="43" spans="1:16" x14ac:dyDescent="0.3">
      <c r="A43" s="38"/>
      <c r="B43" s="38"/>
      <c r="C43" s="38"/>
      <c r="D43" s="55"/>
      <c r="E43" s="915" t="s">
        <v>195</v>
      </c>
      <c r="F43" s="919"/>
      <c r="G43" s="918">
        <v>650.26519290786962</v>
      </c>
      <c r="H43" s="38"/>
      <c r="I43" s="38"/>
      <c r="J43" s="38"/>
      <c r="K43" s="38"/>
      <c r="L43" s="38"/>
      <c r="N43" s="2125" t="s">
        <v>37</v>
      </c>
      <c r="O43" s="2126"/>
      <c r="P43" s="2129">
        <v>957.34145075430115</v>
      </c>
    </row>
    <row r="44" spans="1:16" x14ac:dyDescent="0.3">
      <c r="A44" s="38"/>
      <c r="B44" s="38"/>
      <c r="C44" s="38"/>
      <c r="D44" s="55"/>
      <c r="E44" s="912" t="s">
        <v>37</v>
      </c>
      <c r="F44" s="919"/>
      <c r="G44" s="918">
        <v>957.34145075430115</v>
      </c>
      <c r="H44" s="38"/>
      <c r="I44" s="38"/>
      <c r="J44" s="38"/>
      <c r="K44" s="38"/>
      <c r="L44" s="38"/>
      <c r="N44" s="2125" t="s">
        <v>157</v>
      </c>
      <c r="O44" s="2126"/>
      <c r="P44" s="2129">
        <v>1216.5600639674815</v>
      </c>
    </row>
    <row r="45" spans="1:16" x14ac:dyDescent="0.3">
      <c r="A45" s="38"/>
      <c r="B45" s="38"/>
      <c r="C45" s="38"/>
      <c r="D45" s="55"/>
      <c r="E45" s="912" t="s">
        <v>157</v>
      </c>
      <c r="F45" s="919"/>
      <c r="G45" s="918">
        <v>1216.5600639674815</v>
      </c>
      <c r="H45" s="38"/>
      <c r="I45" s="38"/>
      <c r="J45" s="38"/>
      <c r="K45" s="38"/>
      <c r="L45" s="38"/>
      <c r="N45" s="2125" t="s">
        <v>85</v>
      </c>
      <c r="O45" s="2126"/>
      <c r="P45" s="2129">
        <v>1221.0298974679772</v>
      </c>
    </row>
    <row r="46" spans="1:16" x14ac:dyDescent="0.3">
      <c r="A46" s="38"/>
      <c r="B46" s="38"/>
      <c r="C46" s="38"/>
      <c r="D46" s="55"/>
      <c r="E46" s="912" t="s">
        <v>85</v>
      </c>
      <c r="F46" s="919"/>
      <c r="G46" s="918">
        <v>1221.0298974679772</v>
      </c>
      <c r="H46" s="38"/>
      <c r="I46" s="38"/>
      <c r="J46" s="38"/>
      <c r="K46" s="38"/>
      <c r="L46" s="38"/>
      <c r="N46" s="2125" t="s">
        <v>1604</v>
      </c>
      <c r="O46" s="2126"/>
      <c r="P46" s="2129">
        <v>1536.9112666131982</v>
      </c>
    </row>
    <row r="47" spans="1:16" x14ac:dyDescent="0.3">
      <c r="A47" s="38"/>
      <c r="B47" s="38"/>
      <c r="C47" s="38"/>
      <c r="D47" s="55"/>
      <c r="E47" s="912" t="s">
        <v>1604</v>
      </c>
      <c r="F47" s="919"/>
      <c r="G47" s="918">
        <v>1536.9112666131982</v>
      </c>
      <c r="H47" s="38"/>
      <c r="I47" s="38"/>
      <c r="J47" s="38"/>
      <c r="K47" s="38"/>
      <c r="L47" s="38"/>
      <c r="N47" s="2125" t="s">
        <v>93</v>
      </c>
      <c r="O47" s="2126"/>
      <c r="P47" s="2129">
        <v>2393.1530638999106</v>
      </c>
    </row>
    <row r="48" spans="1:16" x14ac:dyDescent="0.3">
      <c r="A48" s="38"/>
      <c r="B48" s="38"/>
      <c r="C48" s="38"/>
      <c r="D48" s="55"/>
      <c r="E48" s="912" t="s">
        <v>93</v>
      </c>
      <c r="F48" s="919"/>
      <c r="G48" s="918">
        <v>2393.1530638999106</v>
      </c>
      <c r="H48" s="38"/>
      <c r="I48" s="38"/>
      <c r="J48" s="38"/>
      <c r="K48" s="38"/>
      <c r="L48" s="38"/>
      <c r="N48" s="2125" t="s">
        <v>45</v>
      </c>
      <c r="O48" s="2126"/>
      <c r="P48" s="2129">
        <v>2441.5266305931095</v>
      </c>
    </row>
    <row r="49" spans="1:18" x14ac:dyDescent="0.3">
      <c r="B49" s="38"/>
      <c r="C49" s="38"/>
      <c r="D49" s="55"/>
      <c r="E49" s="912" t="s">
        <v>45</v>
      </c>
      <c r="F49" s="919"/>
      <c r="G49" s="918">
        <v>2441.5266305931095</v>
      </c>
      <c r="H49" s="38"/>
      <c r="I49" s="38"/>
      <c r="J49" s="38"/>
      <c r="K49" s="38"/>
      <c r="L49" s="38"/>
      <c r="N49" s="2125" t="s">
        <v>1603</v>
      </c>
      <c r="O49" s="2126"/>
      <c r="P49" s="2129">
        <v>2491.2601184185146</v>
      </c>
    </row>
    <row r="50" spans="1:18" x14ac:dyDescent="0.3">
      <c r="B50" s="38"/>
      <c r="C50" s="38"/>
      <c r="D50" s="55"/>
      <c r="E50" s="912" t="s">
        <v>1603</v>
      </c>
      <c r="F50" s="919"/>
      <c r="G50" s="918">
        <v>2491.2601184185146</v>
      </c>
      <c r="H50" s="38"/>
      <c r="I50" s="38"/>
      <c r="J50" s="38"/>
      <c r="K50" s="38"/>
      <c r="L50" s="38"/>
      <c r="N50" s="2125" t="s">
        <v>1601</v>
      </c>
      <c r="O50" s="2126"/>
      <c r="P50" s="2129">
        <v>4853.4768547329513</v>
      </c>
    </row>
    <row r="51" spans="1:18" x14ac:dyDescent="0.3">
      <c r="B51" s="38"/>
      <c r="C51" s="38"/>
      <c r="D51" s="55"/>
      <c r="E51" s="912" t="s">
        <v>1601</v>
      </c>
      <c r="F51" s="919"/>
      <c r="G51" s="918">
        <v>4853.4768547329513</v>
      </c>
      <c r="H51" s="38"/>
      <c r="I51" s="38"/>
      <c r="J51" s="38"/>
      <c r="K51" s="38"/>
      <c r="L51" s="38"/>
      <c r="N51" s="2125" t="s">
        <v>1602</v>
      </c>
      <c r="O51" s="2126"/>
      <c r="P51" s="2129">
        <v>4977.8939829834871</v>
      </c>
    </row>
    <row r="52" spans="1:18" x14ac:dyDescent="0.3">
      <c r="B52" s="38"/>
      <c r="C52" s="38"/>
      <c r="D52" s="55"/>
      <c r="E52" s="912" t="s">
        <v>1602</v>
      </c>
      <c r="F52" s="919"/>
      <c r="G52" s="918">
        <v>4977.8939829834871</v>
      </c>
      <c r="H52" s="38"/>
      <c r="I52" s="38"/>
      <c r="J52" s="38"/>
      <c r="K52" s="38"/>
      <c r="L52" s="38"/>
      <c r="N52" s="2125" t="s">
        <v>1600</v>
      </c>
      <c r="O52" s="2126"/>
      <c r="P52" s="2129">
        <v>8343.0177471745828</v>
      </c>
    </row>
    <row r="53" spans="1:18" x14ac:dyDescent="0.3">
      <c r="B53" s="38"/>
      <c r="C53" s="38"/>
      <c r="D53" s="55"/>
      <c r="E53" s="912" t="s">
        <v>1600</v>
      </c>
      <c r="F53" s="919"/>
      <c r="G53" s="918">
        <v>8343.0177471745828</v>
      </c>
      <c r="H53" s="38"/>
      <c r="I53" s="38"/>
      <c r="J53" s="38"/>
      <c r="K53" s="38"/>
      <c r="L53" s="38"/>
      <c r="N53" s="2125" t="s">
        <v>1599</v>
      </c>
      <c r="O53" s="2126"/>
      <c r="P53" s="2129">
        <v>8689.3764594391905</v>
      </c>
    </row>
    <row r="54" spans="1:18" x14ac:dyDescent="0.3">
      <c r="B54" s="38"/>
      <c r="C54" s="38"/>
      <c r="D54" s="55"/>
      <c r="E54" s="912" t="s">
        <v>1599</v>
      </c>
      <c r="F54" s="919"/>
      <c r="G54" s="918">
        <v>8689.3764594391905</v>
      </c>
      <c r="H54" s="38"/>
      <c r="I54" s="38"/>
      <c r="J54" s="38"/>
      <c r="K54" s="38"/>
      <c r="L54" s="38"/>
      <c r="N54" s="2125" t="s">
        <v>145</v>
      </c>
      <c r="O54" s="2126"/>
      <c r="P54" s="2129">
        <v>10728.374556464583</v>
      </c>
    </row>
    <row r="55" spans="1:18" ht="17.25" thickBot="1" x14ac:dyDescent="0.35">
      <c r="A55" s="38"/>
      <c r="B55" s="38"/>
      <c r="C55" s="38"/>
      <c r="D55" s="55"/>
      <c r="E55" s="920" t="s">
        <v>145</v>
      </c>
      <c r="F55" s="921"/>
      <c r="G55" s="922">
        <v>10728.374556464583</v>
      </c>
      <c r="H55" s="38"/>
      <c r="I55" s="38"/>
      <c r="J55" s="38"/>
      <c r="K55" s="38"/>
      <c r="L55" s="38"/>
      <c r="N55" s="2125" t="s">
        <v>1470</v>
      </c>
      <c r="O55" s="2131"/>
      <c r="P55" s="2132">
        <v>3079.5781079228855</v>
      </c>
    </row>
    <row r="56" spans="1:18" x14ac:dyDescent="0.3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</row>
    <row r="57" spans="1:18" x14ac:dyDescent="0.3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</row>
    <row r="58" spans="1:18" x14ac:dyDescent="0.3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R58" s="1837"/>
    </row>
    <row r="59" spans="1:18" x14ac:dyDescent="0.3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R59" s="1837"/>
    </row>
    <row r="60" spans="1:18" x14ac:dyDescent="0.3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R60" s="1837"/>
    </row>
    <row r="61" spans="1:18" x14ac:dyDescent="0.3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R61" s="1837"/>
    </row>
    <row r="62" spans="1:18" x14ac:dyDescent="0.3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R62" s="1837"/>
    </row>
    <row r="63" spans="1:18" x14ac:dyDescent="0.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R63" s="1837"/>
    </row>
    <row r="64" spans="1:18" x14ac:dyDescent="0.3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R64" s="1837"/>
    </row>
    <row r="65" spans="1:18" x14ac:dyDescent="0.3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R65" s="1837"/>
    </row>
    <row r="66" spans="1:18" x14ac:dyDescent="0.3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R66" s="1837"/>
    </row>
    <row r="67" spans="1:18" x14ac:dyDescent="0.3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R67" s="1837"/>
    </row>
    <row r="68" spans="1:18" x14ac:dyDescent="0.3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R68" s="1837"/>
    </row>
    <row r="69" spans="1:18" x14ac:dyDescent="0.3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</row>
    <row r="70" spans="1:18" x14ac:dyDescent="0.3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</row>
    <row r="71" spans="1:18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</row>
    <row r="72" spans="1:18" x14ac:dyDescent="0.3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</row>
    <row r="73" spans="1:18" x14ac:dyDescent="0.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</row>
    <row r="74" spans="1:18" x14ac:dyDescent="0.3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</row>
    <row r="75" spans="1:18" x14ac:dyDescent="0.3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</row>
    <row r="76" spans="1:18" x14ac:dyDescent="0.3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</row>
    <row r="77" spans="1:18" x14ac:dyDescent="0.3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</row>
    <row r="78" spans="1:18" x14ac:dyDescent="0.3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</row>
    <row r="79" spans="1:18" x14ac:dyDescent="0.3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</row>
    <row r="80" spans="1:18" x14ac:dyDescent="0.3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</row>
    <row r="81" spans="1:12" x14ac:dyDescent="0.3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</row>
    <row r="82" spans="1:12" ht="12.75" customHeight="1" x14ac:dyDescent="0.3"/>
    <row r="83" spans="1:12" ht="12.75" customHeight="1" x14ac:dyDescent="0.3"/>
    <row r="84" spans="1:12" ht="12.75" customHeight="1" x14ac:dyDescent="0.3"/>
    <row r="85" spans="1:12" ht="12.75" customHeight="1" x14ac:dyDescent="0.3"/>
    <row r="86" spans="1:12" ht="12.75" customHeight="1" x14ac:dyDescent="0.3"/>
  </sheetData>
  <pageMargins left="0.78740157480314965" right="0.59055118110236215" top="0.59055118110236215" bottom="0.59055118110236215" header="0" footer="0"/>
  <pageSetup paperSize="9" scale="55" orientation="portrait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B9E9-7184-496C-B661-126EA8748CEB}">
  <sheetPr codeName="Hoja33">
    <pageSetUpPr fitToPage="1"/>
  </sheetPr>
  <dimension ref="A1:AC111"/>
  <sheetViews>
    <sheetView view="pageBreakPreview" zoomScale="80" zoomScaleNormal="90" zoomScaleSheetLayoutView="80" workbookViewId="0">
      <selection activeCell="E75" sqref="E75"/>
    </sheetView>
  </sheetViews>
  <sheetFormatPr baseColWidth="10" defaultRowHeight="16.5" x14ac:dyDescent="0.3"/>
  <cols>
    <col min="1" max="1" width="1.85546875" style="37" customWidth="1"/>
    <col min="2" max="2" width="1.7109375" style="37" customWidth="1"/>
    <col min="3" max="3" width="18" style="37" customWidth="1"/>
    <col min="4" max="8" width="16.28515625" style="37" customWidth="1"/>
    <col min="9" max="9" width="19.28515625" style="37" customWidth="1"/>
    <col min="10" max="10" width="17.5703125" style="37" customWidth="1"/>
    <col min="11" max="11" width="1.7109375" style="37" customWidth="1"/>
    <col min="12" max="12" width="13" style="37" customWidth="1"/>
    <col min="13" max="13" width="12.42578125" style="1841" bestFit="1" customWidth="1"/>
    <col min="14" max="14" width="6.42578125" style="1841" customWidth="1"/>
    <col min="15" max="20" width="11.42578125" style="1841"/>
    <col min="21" max="21" width="13.85546875" style="1841" customWidth="1"/>
    <col min="22" max="22" width="12.42578125" style="1841" customWidth="1"/>
    <col min="23" max="23" width="12.7109375" style="1841" customWidth="1"/>
    <col min="24" max="24" width="13.140625" style="1841" customWidth="1"/>
    <col min="25" max="25" width="12" style="1841" customWidth="1"/>
    <col min="26" max="29" width="11.42578125" style="1841"/>
    <col min="30" max="16384" width="11.42578125" style="37"/>
  </cols>
  <sheetData>
    <row r="1" spans="1:12" ht="20.25" x14ac:dyDescent="0.3">
      <c r="A1" s="923" t="s">
        <v>1607</v>
      </c>
      <c r="B1" s="923"/>
      <c r="C1" s="55"/>
      <c r="D1" s="158"/>
      <c r="E1" s="158"/>
      <c r="F1" s="158"/>
      <c r="G1" s="158"/>
      <c r="H1" s="55"/>
      <c r="I1" s="55"/>
      <c r="J1" s="38"/>
      <c r="K1" s="38"/>
      <c r="L1" s="38"/>
    </row>
    <row r="2" spans="1:12" x14ac:dyDescent="0.3">
      <c r="A2" s="55"/>
      <c r="B2" s="55"/>
      <c r="C2" s="158"/>
      <c r="D2" s="158"/>
      <c r="E2" s="158"/>
      <c r="F2" s="158"/>
      <c r="G2" s="158"/>
      <c r="H2" s="55"/>
      <c r="I2" s="55"/>
      <c r="J2" s="38"/>
      <c r="K2" s="38"/>
      <c r="L2" s="38"/>
    </row>
    <row r="3" spans="1:12" x14ac:dyDescent="0.3">
      <c r="A3" s="59" t="s">
        <v>1608</v>
      </c>
      <c r="B3" s="59"/>
      <c r="C3" s="55"/>
      <c r="D3" s="158"/>
      <c r="E3" s="158"/>
      <c r="F3" s="158"/>
      <c r="G3" s="158"/>
      <c r="H3" s="55"/>
      <c r="I3" s="55"/>
      <c r="J3" s="38"/>
      <c r="K3" s="38"/>
      <c r="L3" s="38"/>
    </row>
    <row r="4" spans="1:12" x14ac:dyDescent="0.3">
      <c r="A4" s="55"/>
      <c r="B4" s="55"/>
      <c r="C4" s="55"/>
      <c r="D4" s="55"/>
      <c r="E4" s="55"/>
      <c r="F4" s="55"/>
      <c r="G4" s="55"/>
      <c r="H4" s="55"/>
      <c r="I4" s="55"/>
      <c r="J4" s="38"/>
      <c r="K4" s="38"/>
      <c r="L4" s="38"/>
    </row>
    <row r="5" spans="1:12" ht="18" x14ac:dyDescent="0.3">
      <c r="A5" s="55"/>
      <c r="B5" s="55"/>
      <c r="C5" s="159" t="s">
        <v>1609</v>
      </c>
      <c r="D5" s="158"/>
      <c r="E5" s="55"/>
      <c r="F5" s="55"/>
      <c r="G5" s="55"/>
      <c r="H5" s="55"/>
      <c r="I5" s="55"/>
      <c r="J5" s="38"/>
      <c r="K5" s="38"/>
      <c r="L5" s="38"/>
    </row>
    <row r="6" spans="1:12" ht="17.25" thickBot="1" x14ac:dyDescent="0.35">
      <c r="A6" s="55"/>
      <c r="B6" s="55"/>
      <c r="C6" s="158"/>
      <c r="D6" s="55"/>
      <c r="E6" s="55"/>
      <c r="F6" s="55"/>
      <c r="G6" s="55"/>
      <c r="H6" s="55"/>
      <c r="I6" s="55"/>
      <c r="J6" s="38"/>
      <c r="K6" s="38"/>
      <c r="L6" s="38"/>
    </row>
    <row r="7" spans="1:12" ht="17.25" customHeight="1" x14ac:dyDescent="0.3">
      <c r="A7" s="55"/>
      <c r="B7" s="55"/>
      <c r="C7" s="924" t="s">
        <v>1587</v>
      </c>
      <c r="D7" s="924" t="s">
        <v>1610</v>
      </c>
      <c r="E7" s="924" t="s">
        <v>1611</v>
      </c>
      <c r="F7" s="924" t="s">
        <v>1612</v>
      </c>
      <c r="G7" s="924" t="s">
        <v>1613</v>
      </c>
      <c r="H7" s="925" t="s">
        <v>1614</v>
      </c>
      <c r="I7" s="926" t="s">
        <v>1385</v>
      </c>
      <c r="J7" s="38"/>
      <c r="K7" s="38"/>
      <c r="L7" s="38"/>
    </row>
    <row r="8" spans="1:12" ht="17.25" customHeight="1" thickBot="1" x14ac:dyDescent="0.35">
      <c r="A8" s="55"/>
      <c r="B8" s="55"/>
      <c r="C8" s="927"/>
      <c r="D8" s="927" t="s">
        <v>1615</v>
      </c>
      <c r="E8" s="927" t="s">
        <v>1616</v>
      </c>
      <c r="F8" s="927" t="s">
        <v>1617</v>
      </c>
      <c r="G8" s="927" t="s">
        <v>1618</v>
      </c>
      <c r="H8" s="928" t="s">
        <v>1619</v>
      </c>
      <c r="I8" s="929"/>
      <c r="J8" s="38"/>
      <c r="K8" s="38"/>
      <c r="L8" s="38"/>
    </row>
    <row r="9" spans="1:12" x14ac:dyDescent="0.3">
      <c r="A9" s="55"/>
      <c r="B9" s="55"/>
      <c r="C9" s="930" t="s">
        <v>1408</v>
      </c>
      <c r="D9" s="931">
        <v>128.869</v>
      </c>
      <c r="E9" s="931">
        <v>174.11857000000001</v>
      </c>
      <c r="F9" s="931">
        <v>36.350479999999997</v>
      </c>
      <c r="G9" s="931">
        <v>7.7591799999999997</v>
      </c>
      <c r="H9" s="932">
        <v>20.746000000000002</v>
      </c>
      <c r="I9" s="933">
        <f>SUM(D9:H9)</f>
        <v>367.84323000000001</v>
      </c>
      <c r="J9" s="38"/>
      <c r="K9" s="38"/>
      <c r="L9" s="38"/>
    </row>
    <row r="10" spans="1:12" x14ac:dyDescent="0.3">
      <c r="A10" s="55"/>
      <c r="B10" s="55"/>
      <c r="C10" s="930" t="s">
        <v>1526</v>
      </c>
      <c r="D10" s="931">
        <v>282.14499999999998</v>
      </c>
      <c r="E10" s="931">
        <v>191.21300000000002</v>
      </c>
      <c r="F10" s="931">
        <v>44.268999999999998</v>
      </c>
      <c r="G10" s="931">
        <v>11.91244</v>
      </c>
      <c r="H10" s="932">
        <v>18.762</v>
      </c>
      <c r="I10" s="934">
        <f t="shared" ref="I10:I19" si="0">SUM(D10:H10)</f>
        <v>548.30143999999996</v>
      </c>
      <c r="J10" s="38"/>
      <c r="K10" s="38"/>
      <c r="L10" s="38"/>
    </row>
    <row r="11" spans="1:12" x14ac:dyDescent="0.3">
      <c r="A11" s="55"/>
      <c r="B11" s="55"/>
      <c r="C11" s="930" t="s">
        <v>1527</v>
      </c>
      <c r="D11" s="931">
        <v>354.11399999999998</v>
      </c>
      <c r="E11" s="931">
        <v>196.29969</v>
      </c>
      <c r="F11" s="931">
        <v>49.198709999999998</v>
      </c>
      <c r="G11" s="931">
        <v>15.476419999999999</v>
      </c>
      <c r="H11" s="932">
        <v>24.816000000000003</v>
      </c>
      <c r="I11" s="934">
        <f t="shared" si="0"/>
        <v>639.90481999999997</v>
      </c>
      <c r="J11" s="38"/>
      <c r="K11" s="38"/>
      <c r="L11" s="38"/>
    </row>
    <row r="12" spans="1:12" x14ac:dyDescent="0.3">
      <c r="A12" s="55"/>
      <c r="B12" s="55"/>
      <c r="C12" s="930" t="s">
        <v>1528</v>
      </c>
      <c r="D12" s="935">
        <v>322.483</v>
      </c>
      <c r="E12" s="935">
        <v>198.30128000000002</v>
      </c>
      <c r="F12" s="935">
        <v>49.177309999999999</v>
      </c>
      <c r="G12" s="935">
        <v>20.965240000000001</v>
      </c>
      <c r="H12" s="936">
        <v>22.506999999999998</v>
      </c>
      <c r="I12" s="937">
        <f>SUM(D12:H12)</f>
        <v>613.43383000000006</v>
      </c>
      <c r="J12" s="38"/>
      <c r="K12" s="38"/>
      <c r="L12" s="38"/>
    </row>
    <row r="13" spans="1:12" ht="16.5" customHeight="1" x14ac:dyDescent="0.3">
      <c r="A13" s="55"/>
      <c r="B13" s="55"/>
      <c r="C13" s="930" t="s">
        <v>1529</v>
      </c>
      <c r="D13" s="931">
        <v>329.68900000000002</v>
      </c>
      <c r="E13" s="931">
        <v>196.55400000000003</v>
      </c>
      <c r="F13" s="931">
        <v>48.396000000000001</v>
      </c>
      <c r="G13" s="931">
        <v>20.62039</v>
      </c>
      <c r="H13" s="932">
        <v>23.905999999999999</v>
      </c>
      <c r="I13" s="934">
        <f t="shared" si="0"/>
        <v>619.16539</v>
      </c>
      <c r="J13" s="38"/>
      <c r="K13" s="38"/>
      <c r="L13" s="38"/>
    </row>
    <row r="14" spans="1:12" x14ac:dyDescent="0.3">
      <c r="A14" s="55"/>
      <c r="B14" s="55"/>
      <c r="C14" s="930" t="s">
        <v>1530</v>
      </c>
      <c r="D14" s="931">
        <v>289.02699999999999</v>
      </c>
      <c r="E14" s="931">
        <v>190.89876000000001</v>
      </c>
      <c r="F14" s="931">
        <v>46.609549999999999</v>
      </c>
      <c r="G14" s="931">
        <v>22.6157</v>
      </c>
      <c r="H14" s="932">
        <v>21.688000000000002</v>
      </c>
      <c r="I14" s="934">
        <f t="shared" si="0"/>
        <v>570.83900999999992</v>
      </c>
      <c r="J14" s="38"/>
      <c r="K14" s="38"/>
      <c r="L14" s="38"/>
    </row>
    <row r="15" spans="1:12" x14ac:dyDescent="0.3">
      <c r="A15" s="55"/>
      <c r="B15" s="55"/>
      <c r="C15" s="930" t="s">
        <v>1434</v>
      </c>
      <c r="D15" s="931">
        <v>226.458</v>
      </c>
      <c r="E15" s="931">
        <v>172.36426</v>
      </c>
      <c r="F15" s="931">
        <v>39.62435</v>
      </c>
      <c r="G15" s="931">
        <v>20.625340000000001</v>
      </c>
      <c r="H15" s="932">
        <v>19.032999999999998</v>
      </c>
      <c r="I15" s="934">
        <f t="shared" si="0"/>
        <v>478.10495000000003</v>
      </c>
      <c r="J15" s="38"/>
      <c r="K15" s="38"/>
      <c r="L15" s="38"/>
    </row>
    <row r="16" spans="1:12" x14ac:dyDescent="0.3">
      <c r="A16" s="55"/>
      <c r="B16" s="55"/>
      <c r="C16" s="930" t="s">
        <v>1531</v>
      </c>
      <c r="D16" s="935">
        <v>171.32599999999999</v>
      </c>
      <c r="E16" s="935">
        <v>155.04017999999999</v>
      </c>
      <c r="F16" s="935">
        <v>30.446919999999999</v>
      </c>
      <c r="G16" s="935">
        <v>9.5909200000000006</v>
      </c>
      <c r="H16" s="936">
        <v>18.466000000000001</v>
      </c>
      <c r="I16" s="934">
        <f t="shared" si="0"/>
        <v>384.87001999999995</v>
      </c>
      <c r="J16" s="38"/>
      <c r="K16" s="38"/>
      <c r="L16" s="38"/>
    </row>
    <row r="17" spans="1:21" x14ac:dyDescent="0.3">
      <c r="A17" s="55"/>
      <c r="B17" s="55"/>
      <c r="C17" s="930" t="s">
        <v>1532</v>
      </c>
      <c r="D17" s="935">
        <v>120.31100000000001</v>
      </c>
      <c r="E17" s="935">
        <v>135.88568999999998</v>
      </c>
      <c r="F17" s="935">
        <v>20.23039</v>
      </c>
      <c r="G17" s="935">
        <v>5.9769999999999997E-2</v>
      </c>
      <c r="H17" s="936">
        <v>21.658000000000001</v>
      </c>
      <c r="I17" s="934">
        <f t="shared" si="0"/>
        <v>298.14485000000002</v>
      </c>
      <c r="J17" s="38"/>
      <c r="K17" s="38"/>
      <c r="L17" s="38"/>
    </row>
    <row r="18" spans="1:21" x14ac:dyDescent="0.3">
      <c r="A18" s="55"/>
      <c r="B18" s="55"/>
      <c r="C18" s="930" t="s">
        <v>1533</v>
      </c>
      <c r="D18" s="935">
        <v>77.188999999999993</v>
      </c>
      <c r="E18" s="935">
        <v>121.02481</v>
      </c>
      <c r="F18" s="935">
        <v>11.828709999999999</v>
      </c>
      <c r="G18" s="935">
        <v>3.6519999999999997E-2</v>
      </c>
      <c r="H18" s="936">
        <v>20.739000000000001</v>
      </c>
      <c r="I18" s="934">
        <f t="shared" si="0"/>
        <v>230.81804</v>
      </c>
      <c r="J18" s="38"/>
      <c r="K18" s="38"/>
      <c r="L18" s="38"/>
    </row>
    <row r="19" spans="1:21" x14ac:dyDescent="0.3">
      <c r="A19" s="55"/>
      <c r="B19" s="55"/>
      <c r="C19" s="930" t="s">
        <v>1435</v>
      </c>
      <c r="D19" s="935">
        <v>60.040999999999997</v>
      </c>
      <c r="E19" s="935">
        <v>115.72172999999998</v>
      </c>
      <c r="F19" s="935">
        <v>9.7557899999999993</v>
      </c>
      <c r="G19" s="935">
        <v>0.19008</v>
      </c>
      <c r="H19" s="936">
        <v>20.905000000000001</v>
      </c>
      <c r="I19" s="934">
        <f t="shared" si="0"/>
        <v>206.61359999999996</v>
      </c>
      <c r="J19" s="38"/>
      <c r="K19" s="38"/>
      <c r="L19" s="38"/>
    </row>
    <row r="20" spans="1:21" ht="17.25" thickBot="1" x14ac:dyDescent="0.35">
      <c r="A20" s="55"/>
      <c r="B20" s="55"/>
      <c r="C20" s="930" t="s">
        <v>1534</v>
      </c>
      <c r="D20" s="935">
        <v>55.77</v>
      </c>
      <c r="E20" s="935">
        <v>141.76899999999998</v>
      </c>
      <c r="F20" s="935">
        <v>18.734000000000002</v>
      </c>
      <c r="G20" s="935">
        <v>1.79437</v>
      </c>
      <c r="H20" s="936">
        <v>24.772000000000002</v>
      </c>
      <c r="I20" s="934">
        <f>SUM(D20:H20)</f>
        <v>242.83936999999997</v>
      </c>
      <c r="J20" s="38"/>
      <c r="K20" s="38"/>
      <c r="L20" s="38"/>
    </row>
    <row r="21" spans="1:21" ht="18" thickTop="1" thickBot="1" x14ac:dyDescent="0.35">
      <c r="A21" s="55"/>
      <c r="B21" s="55"/>
      <c r="C21" s="938" t="s">
        <v>1620</v>
      </c>
      <c r="D21" s="939">
        <f>+MAX(D9:D20)</f>
        <v>354.11399999999998</v>
      </c>
      <c r="E21" s="939">
        <f>+MAX(E9:E20)</f>
        <v>198.30128000000002</v>
      </c>
      <c r="F21" s="939">
        <f>+MAX(F9:F20)</f>
        <v>49.198709999999998</v>
      </c>
      <c r="G21" s="939">
        <f>+MAX(G9:G20)</f>
        <v>22.6157</v>
      </c>
      <c r="H21" s="940">
        <f>+MAX(H9:H20)</f>
        <v>24.816000000000003</v>
      </c>
      <c r="I21" s="941">
        <f>MAX(I9:I20)</f>
        <v>639.90481999999997</v>
      </c>
      <c r="J21" s="38"/>
      <c r="K21" s="38"/>
      <c r="L21" s="38"/>
    </row>
    <row r="22" spans="1:21" ht="7.5" customHeight="1" x14ac:dyDescent="0.3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</row>
    <row r="23" spans="1:21" x14ac:dyDescent="0.3">
      <c r="A23" s="38"/>
      <c r="B23" s="38"/>
      <c r="C23" s="2134" t="s">
        <v>1621</v>
      </c>
      <c r="D23" s="38"/>
      <c r="E23" s="38"/>
      <c r="F23" s="38"/>
      <c r="G23" s="38"/>
      <c r="H23" s="38"/>
      <c r="I23" s="38"/>
      <c r="J23" s="38"/>
      <c r="K23" s="38"/>
      <c r="L23" s="38"/>
    </row>
    <row r="24" spans="1:21" x14ac:dyDescent="0.3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Q24" s="1841" t="s">
        <v>1610</v>
      </c>
      <c r="R24" s="1841" t="s">
        <v>1611</v>
      </c>
      <c r="S24" s="1841" t="s">
        <v>1612</v>
      </c>
      <c r="T24" s="1841" t="s">
        <v>1613</v>
      </c>
      <c r="U24" s="1841" t="s">
        <v>1614</v>
      </c>
    </row>
    <row r="25" spans="1:21" x14ac:dyDescent="0.3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</row>
    <row r="26" spans="1:21" x14ac:dyDescent="0.3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Q26" s="1841" t="s">
        <v>1615</v>
      </c>
      <c r="R26" s="1841" t="s">
        <v>1616</v>
      </c>
      <c r="S26" s="1841" t="s">
        <v>1617</v>
      </c>
      <c r="T26" s="1841" t="s">
        <v>1618</v>
      </c>
      <c r="U26" s="1841" t="s">
        <v>1619</v>
      </c>
    </row>
    <row r="27" spans="1:21" x14ac:dyDescent="0.3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P27" s="1841" t="s">
        <v>1548</v>
      </c>
      <c r="Q27" s="2133">
        <f>+D9</f>
        <v>128.869</v>
      </c>
      <c r="R27" s="2133">
        <f>+E9</f>
        <v>174.11857000000001</v>
      </c>
      <c r="S27" s="2133">
        <f>+F9</f>
        <v>36.350479999999997</v>
      </c>
      <c r="T27" s="2133">
        <f>+G9</f>
        <v>7.7591799999999997</v>
      </c>
      <c r="U27" s="2133">
        <f>+H9</f>
        <v>20.746000000000002</v>
      </c>
    </row>
    <row r="28" spans="1:21" x14ac:dyDescent="0.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P28" s="1841" t="s">
        <v>1549</v>
      </c>
      <c r="Q28" s="2133">
        <f>+D10</f>
        <v>282.14499999999998</v>
      </c>
      <c r="R28" s="2133">
        <f>+E10</f>
        <v>191.21300000000002</v>
      </c>
      <c r="S28" s="2133">
        <f>+F10</f>
        <v>44.268999999999998</v>
      </c>
      <c r="T28" s="2133">
        <f>+G10</f>
        <v>11.91244</v>
      </c>
      <c r="U28" s="2133">
        <f>+H10</f>
        <v>18.762</v>
      </c>
    </row>
    <row r="29" spans="1:21" x14ac:dyDescent="0.3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P29" s="1841" t="s">
        <v>1550</v>
      </c>
      <c r="Q29" s="2133">
        <f>+D11</f>
        <v>354.11399999999998</v>
      </c>
      <c r="R29" s="2133">
        <f>+E11</f>
        <v>196.29969</v>
      </c>
      <c r="S29" s="2133">
        <f>+F11</f>
        <v>49.198709999999998</v>
      </c>
      <c r="T29" s="2133">
        <f>+G11</f>
        <v>15.476419999999999</v>
      </c>
      <c r="U29" s="2133">
        <f>+H11</f>
        <v>24.816000000000003</v>
      </c>
    </row>
    <row r="30" spans="1:21" x14ac:dyDescent="0.3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P30" s="1841" t="s">
        <v>1551</v>
      </c>
      <c r="Q30" s="2133">
        <f>+D12</f>
        <v>322.483</v>
      </c>
      <c r="R30" s="2133">
        <f>+E12</f>
        <v>198.30128000000002</v>
      </c>
      <c r="S30" s="2133">
        <f>+F12</f>
        <v>49.177309999999999</v>
      </c>
      <c r="T30" s="2133">
        <f>+G12</f>
        <v>20.965240000000001</v>
      </c>
      <c r="U30" s="2133">
        <f>+H12</f>
        <v>22.506999999999998</v>
      </c>
    </row>
    <row r="31" spans="1:21" x14ac:dyDescent="0.3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P31" s="1841" t="s">
        <v>1552</v>
      </c>
      <c r="Q31" s="2133">
        <f>+D13</f>
        <v>329.68900000000002</v>
      </c>
      <c r="R31" s="2133">
        <f>+E13</f>
        <v>196.55400000000003</v>
      </c>
      <c r="S31" s="2133">
        <f>+F13</f>
        <v>48.396000000000001</v>
      </c>
      <c r="T31" s="2133">
        <f>+G13</f>
        <v>20.62039</v>
      </c>
      <c r="U31" s="2133">
        <f>+H13</f>
        <v>23.905999999999999</v>
      </c>
    </row>
    <row r="32" spans="1:21" x14ac:dyDescent="0.3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P32" s="1841" t="s">
        <v>1553</v>
      </c>
      <c r="Q32" s="2133">
        <f>+D14</f>
        <v>289.02699999999999</v>
      </c>
      <c r="R32" s="2133">
        <f>+E14</f>
        <v>190.89876000000001</v>
      </c>
      <c r="S32" s="2133">
        <f>+F14</f>
        <v>46.609549999999999</v>
      </c>
      <c r="T32" s="2133">
        <f>+G14</f>
        <v>22.6157</v>
      </c>
      <c r="U32" s="2133">
        <f>+H14</f>
        <v>21.688000000000002</v>
      </c>
    </row>
    <row r="33" spans="1:21" x14ac:dyDescent="0.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P33" s="1841" t="s">
        <v>1554</v>
      </c>
      <c r="Q33" s="2133">
        <f>+D15</f>
        <v>226.458</v>
      </c>
      <c r="R33" s="2133">
        <f>+E15</f>
        <v>172.36426</v>
      </c>
      <c r="S33" s="2133">
        <f>+F15</f>
        <v>39.62435</v>
      </c>
      <c r="T33" s="2133">
        <f>+G15</f>
        <v>20.625340000000001</v>
      </c>
      <c r="U33" s="2133">
        <f>+H15</f>
        <v>19.032999999999998</v>
      </c>
    </row>
    <row r="34" spans="1:21" x14ac:dyDescent="0.3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P34" s="1841" t="s">
        <v>1555</v>
      </c>
      <c r="Q34" s="2133">
        <f>+D16</f>
        <v>171.32599999999999</v>
      </c>
      <c r="R34" s="2133">
        <f>+E16</f>
        <v>155.04017999999999</v>
      </c>
      <c r="S34" s="2133">
        <f>+F16</f>
        <v>30.446919999999999</v>
      </c>
      <c r="T34" s="2133">
        <f>+G16</f>
        <v>9.5909200000000006</v>
      </c>
      <c r="U34" s="2133">
        <f>+H16</f>
        <v>18.466000000000001</v>
      </c>
    </row>
    <row r="35" spans="1:21" x14ac:dyDescent="0.3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P35" s="1841" t="s">
        <v>1572</v>
      </c>
      <c r="Q35" s="2133">
        <f>+D17</f>
        <v>120.31100000000001</v>
      </c>
      <c r="R35" s="2133">
        <f>+E17</f>
        <v>135.88568999999998</v>
      </c>
      <c r="S35" s="2133">
        <f>+F17</f>
        <v>20.23039</v>
      </c>
      <c r="T35" s="2133">
        <f>+G17</f>
        <v>5.9769999999999997E-2</v>
      </c>
      <c r="U35" s="2133">
        <f>+H17</f>
        <v>21.658000000000001</v>
      </c>
    </row>
    <row r="36" spans="1:21" x14ac:dyDescent="0.3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P36" s="1841" t="s">
        <v>1557</v>
      </c>
      <c r="Q36" s="2133">
        <f>+D18</f>
        <v>77.188999999999993</v>
      </c>
      <c r="R36" s="2133">
        <f>+E18</f>
        <v>121.02481</v>
      </c>
      <c r="S36" s="2133">
        <f>+F18</f>
        <v>11.828709999999999</v>
      </c>
      <c r="T36" s="2133">
        <f>+G18</f>
        <v>3.6519999999999997E-2</v>
      </c>
      <c r="U36" s="2133">
        <f>+H18</f>
        <v>20.739000000000001</v>
      </c>
    </row>
    <row r="37" spans="1:21" x14ac:dyDescent="0.3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P37" s="1841" t="s">
        <v>1558</v>
      </c>
      <c r="Q37" s="2133">
        <f>+D19</f>
        <v>60.040999999999997</v>
      </c>
      <c r="R37" s="2133">
        <f>+E19</f>
        <v>115.72172999999998</v>
      </c>
      <c r="S37" s="2133">
        <f>+F19</f>
        <v>9.7557899999999993</v>
      </c>
      <c r="T37" s="2133">
        <f>+G19</f>
        <v>0.19008</v>
      </c>
      <c r="U37" s="2133">
        <f>+H19</f>
        <v>20.905000000000001</v>
      </c>
    </row>
    <row r="38" spans="1:21" x14ac:dyDescent="0.3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P38" s="1841" t="s">
        <v>1559</v>
      </c>
      <c r="Q38" s="2133">
        <f>+D20</f>
        <v>55.77</v>
      </c>
      <c r="R38" s="2133">
        <f>+E20</f>
        <v>141.76899999999998</v>
      </c>
      <c r="S38" s="2133">
        <f>+F20</f>
        <v>18.734000000000002</v>
      </c>
      <c r="T38" s="2133">
        <f>+G20</f>
        <v>1.79437</v>
      </c>
      <c r="U38" s="2133">
        <f>+H20</f>
        <v>24.772000000000002</v>
      </c>
    </row>
    <row r="39" spans="1:21" x14ac:dyDescent="0.3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Q39" s="2133"/>
      <c r="R39" s="2133"/>
      <c r="S39" s="2133"/>
      <c r="T39" s="2133"/>
      <c r="U39" s="2133"/>
    </row>
    <row r="40" spans="1:21" x14ac:dyDescent="0.3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Q40" s="2133"/>
      <c r="R40" s="2133"/>
      <c r="S40" s="2133"/>
      <c r="T40" s="2133"/>
      <c r="U40" s="2133"/>
    </row>
    <row r="41" spans="1:21" x14ac:dyDescent="0.3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Q41" s="2133"/>
      <c r="R41" s="2133"/>
      <c r="S41" s="2133"/>
      <c r="T41" s="2133"/>
      <c r="U41" s="2133"/>
    </row>
    <row r="42" spans="1:21" x14ac:dyDescent="0.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</row>
    <row r="43" spans="1:21" x14ac:dyDescent="0.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</row>
    <row r="44" spans="1:21" x14ac:dyDescent="0.3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</row>
    <row r="45" spans="1:21" x14ac:dyDescent="0.3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</row>
    <row r="46" spans="1:21" x14ac:dyDescent="0.3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</row>
    <row r="47" spans="1:21" x14ac:dyDescent="0.3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</row>
    <row r="48" spans="1:21" x14ac:dyDescent="0.3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</row>
    <row r="49" spans="1:12" x14ac:dyDescent="0.3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</row>
    <row r="50" spans="1:12" x14ac:dyDescent="0.3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</row>
    <row r="51" spans="1:12" x14ac:dyDescent="0.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</row>
    <row r="52" spans="1:12" x14ac:dyDescent="0.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</row>
    <row r="53" spans="1:12" x14ac:dyDescent="0.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</row>
    <row r="54" spans="1:12" x14ac:dyDescent="0.3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</row>
    <row r="55" spans="1:12" x14ac:dyDescent="0.3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</row>
    <row r="56" spans="1:12" ht="18" x14ac:dyDescent="0.3">
      <c r="A56" s="55"/>
      <c r="B56" s="55"/>
      <c r="C56" s="159" t="s">
        <v>1622</v>
      </c>
      <c r="D56" s="55"/>
      <c r="E56" s="55"/>
      <c r="F56" s="55"/>
      <c r="G56" s="55"/>
      <c r="H56" s="55"/>
      <c r="I56" s="55"/>
      <c r="J56" s="55"/>
      <c r="K56" s="38"/>
      <c r="L56" s="38"/>
    </row>
    <row r="57" spans="1:12" ht="17.25" thickBot="1" x14ac:dyDescent="0.35">
      <c r="A57" s="55"/>
      <c r="B57" s="55"/>
      <c r="C57" s="158"/>
      <c r="D57" s="55"/>
      <c r="E57" s="55"/>
      <c r="F57" s="55"/>
      <c r="G57" s="55"/>
      <c r="H57" s="55"/>
      <c r="I57" s="55"/>
      <c r="J57" s="55"/>
      <c r="K57" s="38"/>
      <c r="L57" s="38"/>
    </row>
    <row r="58" spans="1:12" x14ac:dyDescent="0.3">
      <c r="A58" s="55"/>
      <c r="B58" s="55"/>
      <c r="C58" s="942" t="s">
        <v>1587</v>
      </c>
      <c r="D58" s="943" t="s">
        <v>1613</v>
      </c>
      <c r="E58" s="943" t="s">
        <v>1613</v>
      </c>
      <c r="F58" s="943" t="s">
        <v>1623</v>
      </c>
      <c r="G58" s="944" t="s">
        <v>1614</v>
      </c>
      <c r="H58" s="944" t="s">
        <v>1624</v>
      </c>
      <c r="I58" s="945" t="s">
        <v>1625</v>
      </c>
      <c r="J58" s="926" t="s">
        <v>1385</v>
      </c>
      <c r="K58" s="38"/>
      <c r="L58" s="38"/>
    </row>
    <row r="59" spans="1:12" ht="17.25" thickBot="1" x14ac:dyDescent="0.35">
      <c r="A59" s="55"/>
      <c r="B59" s="55"/>
      <c r="C59" s="946"/>
      <c r="D59" s="947" t="s">
        <v>1626</v>
      </c>
      <c r="E59" s="947" t="s">
        <v>1627</v>
      </c>
      <c r="F59" s="947" t="s">
        <v>1628</v>
      </c>
      <c r="G59" s="948" t="s">
        <v>1629</v>
      </c>
      <c r="H59" s="948" t="s">
        <v>1630</v>
      </c>
      <c r="I59" s="949" t="s">
        <v>1631</v>
      </c>
      <c r="J59" s="950"/>
      <c r="K59" s="38"/>
      <c r="L59" s="38"/>
    </row>
    <row r="60" spans="1:12" x14ac:dyDescent="0.3">
      <c r="A60" s="55"/>
      <c r="B60" s="55"/>
      <c r="C60" s="951" t="s">
        <v>1408</v>
      </c>
      <c r="D60" s="932">
        <v>221.48599999999999</v>
      </c>
      <c r="E60" s="932">
        <v>58.01</v>
      </c>
      <c r="F60" s="932">
        <v>147.68799999999999</v>
      </c>
      <c r="G60" s="932">
        <v>14.151</v>
      </c>
      <c r="H60" s="932">
        <v>15.587</v>
      </c>
      <c r="I60" s="932">
        <v>11.55</v>
      </c>
      <c r="J60" s="952">
        <f t="shared" ref="J60:J71" si="1">SUM(D60:I60)</f>
        <v>468.47199999999998</v>
      </c>
      <c r="K60" s="38"/>
      <c r="L60" s="38"/>
    </row>
    <row r="61" spans="1:12" x14ac:dyDescent="0.3">
      <c r="A61" s="55"/>
      <c r="B61" s="55"/>
      <c r="C61" s="951" t="s">
        <v>1526</v>
      </c>
      <c r="D61" s="932">
        <v>228.899</v>
      </c>
      <c r="E61" s="932">
        <v>71.010000000000005</v>
      </c>
      <c r="F61" s="932">
        <v>213.39300000000003</v>
      </c>
      <c r="G61" s="932">
        <v>33.86</v>
      </c>
      <c r="H61" s="932">
        <v>19.239999999999998</v>
      </c>
      <c r="I61" s="932">
        <v>18.698</v>
      </c>
      <c r="J61" s="952">
        <f t="shared" si="1"/>
        <v>585.1</v>
      </c>
      <c r="K61" s="38"/>
      <c r="L61" s="38"/>
    </row>
    <row r="62" spans="1:12" x14ac:dyDescent="0.3">
      <c r="A62" s="55"/>
      <c r="B62" s="55"/>
      <c r="C62" s="951" t="s">
        <v>1527</v>
      </c>
      <c r="D62" s="932">
        <v>252.274</v>
      </c>
      <c r="E62" s="932">
        <v>83.03</v>
      </c>
      <c r="F62" s="932">
        <v>351.69400000000002</v>
      </c>
      <c r="G62" s="932">
        <v>39.229999999999997</v>
      </c>
      <c r="H62" s="932">
        <v>26.7</v>
      </c>
      <c r="I62" s="932">
        <v>33.237000000000002</v>
      </c>
      <c r="J62" s="952">
        <f t="shared" si="1"/>
        <v>786.16500000000008</v>
      </c>
      <c r="K62" s="38"/>
      <c r="L62" s="38"/>
    </row>
    <row r="63" spans="1:12" x14ac:dyDescent="0.3">
      <c r="A63" s="55"/>
      <c r="B63" s="55"/>
      <c r="C63" s="951" t="s">
        <v>1528</v>
      </c>
      <c r="D63" s="936">
        <v>253.50800000000001</v>
      </c>
      <c r="E63" s="936">
        <v>91.98</v>
      </c>
      <c r="F63" s="936">
        <v>331.81700000000001</v>
      </c>
      <c r="G63" s="936">
        <v>40.97</v>
      </c>
      <c r="H63" s="936">
        <v>25.9</v>
      </c>
      <c r="I63" s="936">
        <v>37.292999999999999</v>
      </c>
      <c r="J63" s="952">
        <f t="shared" si="1"/>
        <v>781.46800000000007</v>
      </c>
      <c r="K63" s="38"/>
      <c r="L63" s="38"/>
    </row>
    <row r="64" spans="1:12" x14ac:dyDescent="0.3">
      <c r="A64" s="55"/>
      <c r="B64" s="55"/>
      <c r="C64" s="951" t="s">
        <v>1529</v>
      </c>
      <c r="D64" s="932">
        <v>251.624</v>
      </c>
      <c r="E64" s="932">
        <v>94.6</v>
      </c>
      <c r="F64" s="932">
        <v>319.15499999999997</v>
      </c>
      <c r="G64" s="932">
        <v>40.799999999999997</v>
      </c>
      <c r="H64" s="932">
        <v>25.75</v>
      </c>
      <c r="I64" s="932">
        <v>37.344999999999999</v>
      </c>
      <c r="J64" s="952">
        <f t="shared" si="1"/>
        <v>769.27399999999989</v>
      </c>
      <c r="K64" s="38"/>
      <c r="L64" s="38"/>
    </row>
    <row r="65" spans="1:22" x14ac:dyDescent="0.3">
      <c r="A65" s="55"/>
      <c r="B65" s="55"/>
      <c r="C65" s="951" t="s">
        <v>1530</v>
      </c>
      <c r="D65" s="932">
        <v>249.61099999999999</v>
      </c>
      <c r="E65" s="932">
        <v>94.31</v>
      </c>
      <c r="F65" s="932">
        <v>299.62</v>
      </c>
      <c r="G65" s="932">
        <v>39.86</v>
      </c>
      <c r="H65" s="932">
        <v>25.75</v>
      </c>
      <c r="I65" s="932">
        <v>36.877000000000002</v>
      </c>
      <c r="J65" s="952">
        <f t="shared" si="1"/>
        <v>746.02799999999991</v>
      </c>
      <c r="K65" s="38"/>
      <c r="L65" s="38"/>
    </row>
    <row r="66" spans="1:22" x14ac:dyDescent="0.3">
      <c r="A66" s="55"/>
      <c r="B66" s="55"/>
      <c r="C66" s="951" t="s">
        <v>1434</v>
      </c>
      <c r="D66" s="932">
        <v>247.857</v>
      </c>
      <c r="E66" s="932">
        <v>91.69</v>
      </c>
      <c r="F66" s="932">
        <v>274.76099999999997</v>
      </c>
      <c r="G66" s="932">
        <v>36.04</v>
      </c>
      <c r="H66" s="932">
        <v>25.65</v>
      </c>
      <c r="I66" s="932">
        <v>36.305</v>
      </c>
      <c r="J66" s="952">
        <f t="shared" si="1"/>
        <v>712.30299999999988</v>
      </c>
      <c r="K66" s="38"/>
      <c r="L66" s="38"/>
    </row>
    <row r="67" spans="1:22" x14ac:dyDescent="0.3">
      <c r="A67" s="55"/>
      <c r="B67" s="55"/>
      <c r="C67" s="951" t="s">
        <v>1531</v>
      </c>
      <c r="D67" s="936">
        <v>245.584</v>
      </c>
      <c r="E67" s="936">
        <v>76.150000000000006</v>
      </c>
      <c r="F67" s="936">
        <v>250.447</v>
      </c>
      <c r="G67" s="936">
        <v>29.84</v>
      </c>
      <c r="H67" s="936">
        <v>25.38</v>
      </c>
      <c r="I67" s="936">
        <v>35.732999999999997</v>
      </c>
      <c r="J67" s="952">
        <f t="shared" si="1"/>
        <v>663.13400000000001</v>
      </c>
      <c r="K67" s="38"/>
      <c r="L67" s="38"/>
    </row>
    <row r="68" spans="1:22" x14ac:dyDescent="0.3">
      <c r="A68" s="55"/>
      <c r="B68" s="55"/>
      <c r="C68" s="951" t="s">
        <v>1532</v>
      </c>
      <c r="D68" s="936">
        <v>242.661</v>
      </c>
      <c r="E68" s="936">
        <v>52.97</v>
      </c>
      <c r="F68" s="936">
        <v>232.161</v>
      </c>
      <c r="G68" s="936">
        <v>16.491</v>
      </c>
      <c r="H68" s="936">
        <v>18.66</v>
      </c>
      <c r="I68" s="936">
        <v>29.097000000000001</v>
      </c>
      <c r="J68" s="952">
        <f t="shared" si="1"/>
        <v>592.03999999999985</v>
      </c>
      <c r="K68" s="38"/>
      <c r="L68" s="38"/>
    </row>
    <row r="69" spans="1:22" x14ac:dyDescent="0.3">
      <c r="A69" s="55"/>
      <c r="B69" s="55"/>
      <c r="C69" s="951" t="s">
        <v>1533</v>
      </c>
      <c r="D69" s="936">
        <v>239.608</v>
      </c>
      <c r="E69" s="936">
        <v>42.41</v>
      </c>
      <c r="F69" s="936">
        <v>216.33999999999997</v>
      </c>
      <c r="G69" s="936">
        <v>8.3819999999999997</v>
      </c>
      <c r="H69" s="936">
        <v>11.525</v>
      </c>
      <c r="I69" s="936">
        <v>22.599</v>
      </c>
      <c r="J69" s="952">
        <f t="shared" si="1"/>
        <v>540.86400000000003</v>
      </c>
      <c r="K69" s="38"/>
      <c r="L69" s="38"/>
    </row>
    <row r="70" spans="1:22" x14ac:dyDescent="0.3">
      <c r="A70" s="55"/>
      <c r="B70" s="55"/>
      <c r="C70" s="951" t="s">
        <v>1435</v>
      </c>
      <c r="D70" s="936">
        <v>236.55199999999999</v>
      </c>
      <c r="E70" s="936">
        <v>51.02</v>
      </c>
      <c r="F70" s="936">
        <v>207.21499999999997</v>
      </c>
      <c r="G70" s="936">
        <v>12.38</v>
      </c>
      <c r="H70" s="936">
        <v>4.9379999999999997</v>
      </c>
      <c r="I70" s="936">
        <v>11.628</v>
      </c>
      <c r="J70" s="952">
        <f t="shared" si="1"/>
        <v>523.73300000000006</v>
      </c>
      <c r="K70" s="38"/>
      <c r="L70" s="38"/>
    </row>
    <row r="71" spans="1:22" ht="17.25" thickBot="1" x14ac:dyDescent="0.35">
      <c r="A71" s="55"/>
      <c r="B71" s="55"/>
      <c r="C71" s="951" t="s">
        <v>1534</v>
      </c>
      <c r="D71" s="936">
        <v>233.75800000000001</v>
      </c>
      <c r="E71" s="936">
        <v>60.54</v>
      </c>
      <c r="F71" s="936">
        <v>196.77199999999999</v>
      </c>
      <c r="G71" s="936">
        <v>19.8</v>
      </c>
      <c r="H71" s="936">
        <v>5.3129999999999997</v>
      </c>
      <c r="I71" s="936">
        <v>3.4849999999999999</v>
      </c>
      <c r="J71" s="952">
        <f t="shared" si="1"/>
        <v>519.66800000000001</v>
      </c>
      <c r="K71" s="38"/>
      <c r="L71" s="38"/>
    </row>
    <row r="72" spans="1:22" ht="18" thickTop="1" thickBot="1" x14ac:dyDescent="0.35">
      <c r="A72" s="55"/>
      <c r="B72" s="55"/>
      <c r="C72" s="953" t="s">
        <v>1620</v>
      </c>
      <c r="D72" s="954">
        <f t="shared" ref="D72:J72" si="2">+MAX(D60:D71)</f>
        <v>253.50800000000001</v>
      </c>
      <c r="E72" s="954">
        <f t="shared" si="2"/>
        <v>94.6</v>
      </c>
      <c r="F72" s="954">
        <f t="shared" si="2"/>
        <v>351.69400000000002</v>
      </c>
      <c r="G72" s="954">
        <f t="shared" si="2"/>
        <v>40.97</v>
      </c>
      <c r="H72" s="954">
        <f t="shared" si="2"/>
        <v>26.7</v>
      </c>
      <c r="I72" s="954">
        <f t="shared" si="2"/>
        <v>37.344999999999999</v>
      </c>
      <c r="J72" s="955">
        <f t="shared" si="2"/>
        <v>786.16500000000008</v>
      </c>
      <c r="K72" s="38"/>
      <c r="L72" s="38"/>
    </row>
    <row r="73" spans="1:22" ht="3" customHeight="1" x14ac:dyDescent="0.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</row>
    <row r="74" spans="1:22" x14ac:dyDescent="0.3">
      <c r="A74" s="38"/>
      <c r="B74" s="38"/>
      <c r="C74" s="956" t="s">
        <v>1632</v>
      </c>
      <c r="D74" s="38"/>
      <c r="E74" s="38"/>
      <c r="F74" s="38"/>
      <c r="G74" s="38"/>
      <c r="H74" s="38"/>
      <c r="I74" s="38"/>
      <c r="J74" s="38"/>
      <c r="K74" s="38"/>
      <c r="L74" s="38"/>
    </row>
    <row r="75" spans="1:22" x14ac:dyDescent="0.3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</row>
    <row r="76" spans="1:22" x14ac:dyDescent="0.3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</row>
    <row r="77" spans="1:22" x14ac:dyDescent="0.3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</row>
    <row r="78" spans="1:22" x14ac:dyDescent="0.3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Q78" s="1841" t="s">
        <v>1613</v>
      </c>
      <c r="R78" s="1841" t="s">
        <v>1613</v>
      </c>
      <c r="S78" s="1841" t="s">
        <v>1623</v>
      </c>
      <c r="T78" s="1841" t="s">
        <v>1614</v>
      </c>
      <c r="U78" s="1841" t="s">
        <v>1624</v>
      </c>
      <c r="V78" s="1841" t="s">
        <v>1625</v>
      </c>
    </row>
    <row r="79" spans="1:22" x14ac:dyDescent="0.3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Q79" s="1841" t="s">
        <v>1626</v>
      </c>
      <c r="R79" s="1841" t="s">
        <v>1627</v>
      </c>
      <c r="S79" s="1841" t="s">
        <v>1628</v>
      </c>
      <c r="T79" s="1841" t="s">
        <v>1629</v>
      </c>
      <c r="U79" s="1841" t="s">
        <v>1630</v>
      </c>
      <c r="V79" s="1841" t="s">
        <v>1631</v>
      </c>
    </row>
    <row r="80" spans="1:22" x14ac:dyDescent="0.3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P80" s="1841" t="s">
        <v>1548</v>
      </c>
      <c r="Q80" s="2133">
        <f>+D60</f>
        <v>221.48599999999999</v>
      </c>
      <c r="R80" s="2133">
        <f t="shared" ref="Q80:V91" si="3">+E60</f>
        <v>58.01</v>
      </c>
      <c r="S80" s="2133">
        <f t="shared" si="3"/>
        <v>147.68799999999999</v>
      </c>
      <c r="T80" s="2133">
        <f t="shared" si="3"/>
        <v>14.151</v>
      </c>
      <c r="U80" s="2133">
        <f t="shared" si="3"/>
        <v>15.587</v>
      </c>
      <c r="V80" s="2133">
        <f t="shared" si="3"/>
        <v>11.55</v>
      </c>
    </row>
    <row r="81" spans="1:22" x14ac:dyDescent="0.3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P81" s="1841" t="s">
        <v>1549</v>
      </c>
      <c r="Q81" s="2133">
        <f t="shared" si="3"/>
        <v>228.899</v>
      </c>
      <c r="R81" s="2133">
        <f t="shared" si="3"/>
        <v>71.010000000000005</v>
      </c>
      <c r="S81" s="2133">
        <f t="shared" si="3"/>
        <v>213.39300000000003</v>
      </c>
      <c r="T81" s="2133">
        <f t="shared" si="3"/>
        <v>33.86</v>
      </c>
      <c r="U81" s="2133">
        <f t="shared" si="3"/>
        <v>19.239999999999998</v>
      </c>
      <c r="V81" s="2133">
        <f t="shared" si="3"/>
        <v>18.698</v>
      </c>
    </row>
    <row r="82" spans="1:22" x14ac:dyDescent="0.3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P82" s="1841" t="s">
        <v>1550</v>
      </c>
      <c r="Q82" s="2133">
        <f t="shared" si="3"/>
        <v>252.274</v>
      </c>
      <c r="R82" s="2133">
        <f t="shared" si="3"/>
        <v>83.03</v>
      </c>
      <c r="S82" s="2133">
        <f t="shared" si="3"/>
        <v>351.69400000000002</v>
      </c>
      <c r="T82" s="2133">
        <f t="shared" si="3"/>
        <v>39.229999999999997</v>
      </c>
      <c r="U82" s="2133">
        <f t="shared" si="3"/>
        <v>26.7</v>
      </c>
      <c r="V82" s="2133">
        <f t="shared" si="3"/>
        <v>33.237000000000002</v>
      </c>
    </row>
    <row r="83" spans="1:22" x14ac:dyDescent="0.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P83" s="1841" t="s">
        <v>1551</v>
      </c>
      <c r="Q83" s="2133">
        <f t="shared" si="3"/>
        <v>253.50800000000001</v>
      </c>
      <c r="R83" s="2133">
        <f t="shared" si="3"/>
        <v>91.98</v>
      </c>
      <c r="S83" s="2133">
        <f t="shared" si="3"/>
        <v>331.81700000000001</v>
      </c>
      <c r="T83" s="2133">
        <f t="shared" si="3"/>
        <v>40.97</v>
      </c>
      <c r="U83" s="2133">
        <f t="shared" si="3"/>
        <v>25.9</v>
      </c>
      <c r="V83" s="2133">
        <f t="shared" si="3"/>
        <v>37.292999999999999</v>
      </c>
    </row>
    <row r="84" spans="1:22" x14ac:dyDescent="0.3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P84" s="1841" t="s">
        <v>1552</v>
      </c>
      <c r="Q84" s="2133">
        <f t="shared" si="3"/>
        <v>251.624</v>
      </c>
      <c r="R84" s="2133">
        <f t="shared" si="3"/>
        <v>94.6</v>
      </c>
      <c r="S84" s="2133">
        <f t="shared" si="3"/>
        <v>319.15499999999997</v>
      </c>
      <c r="T84" s="2133">
        <f t="shared" si="3"/>
        <v>40.799999999999997</v>
      </c>
      <c r="U84" s="2133">
        <f t="shared" si="3"/>
        <v>25.75</v>
      </c>
      <c r="V84" s="2133">
        <f t="shared" si="3"/>
        <v>37.344999999999999</v>
      </c>
    </row>
    <row r="85" spans="1:22" x14ac:dyDescent="0.3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P85" s="1841" t="s">
        <v>1553</v>
      </c>
      <c r="Q85" s="2133">
        <f t="shared" si="3"/>
        <v>249.61099999999999</v>
      </c>
      <c r="R85" s="2133">
        <f t="shared" si="3"/>
        <v>94.31</v>
      </c>
      <c r="S85" s="2133">
        <f t="shared" si="3"/>
        <v>299.62</v>
      </c>
      <c r="T85" s="2133">
        <f t="shared" si="3"/>
        <v>39.86</v>
      </c>
      <c r="U85" s="2133">
        <f t="shared" si="3"/>
        <v>25.75</v>
      </c>
      <c r="V85" s="2133">
        <f t="shared" si="3"/>
        <v>36.877000000000002</v>
      </c>
    </row>
    <row r="86" spans="1:22" x14ac:dyDescent="0.3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P86" s="1841" t="s">
        <v>1554</v>
      </c>
      <c r="Q86" s="2133">
        <f t="shared" si="3"/>
        <v>247.857</v>
      </c>
      <c r="R86" s="2133">
        <f>+E66</f>
        <v>91.69</v>
      </c>
      <c r="S86" s="2133">
        <f t="shared" si="3"/>
        <v>274.76099999999997</v>
      </c>
      <c r="T86" s="2133">
        <f t="shared" si="3"/>
        <v>36.04</v>
      </c>
      <c r="U86" s="2133">
        <f t="shared" si="3"/>
        <v>25.65</v>
      </c>
      <c r="V86" s="2133">
        <f t="shared" si="3"/>
        <v>36.305</v>
      </c>
    </row>
    <row r="87" spans="1:22" x14ac:dyDescent="0.3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P87" s="1841" t="s">
        <v>1555</v>
      </c>
      <c r="Q87" s="2133">
        <f t="shared" si="3"/>
        <v>245.584</v>
      </c>
      <c r="R87" s="2133">
        <f t="shared" si="3"/>
        <v>76.150000000000006</v>
      </c>
      <c r="S87" s="2133">
        <f t="shared" si="3"/>
        <v>250.447</v>
      </c>
      <c r="T87" s="2133">
        <f t="shared" si="3"/>
        <v>29.84</v>
      </c>
      <c r="U87" s="2133">
        <f t="shared" si="3"/>
        <v>25.38</v>
      </c>
      <c r="V87" s="2133">
        <f t="shared" si="3"/>
        <v>35.732999999999997</v>
      </c>
    </row>
    <row r="88" spans="1:22" x14ac:dyDescent="0.3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P88" s="1841" t="s">
        <v>1572</v>
      </c>
      <c r="Q88" s="2133">
        <f t="shared" si="3"/>
        <v>242.661</v>
      </c>
      <c r="R88" s="2133">
        <f t="shared" si="3"/>
        <v>52.97</v>
      </c>
      <c r="S88" s="2133">
        <f t="shared" si="3"/>
        <v>232.161</v>
      </c>
      <c r="T88" s="2133">
        <f t="shared" si="3"/>
        <v>16.491</v>
      </c>
      <c r="U88" s="2133">
        <f>+H68</f>
        <v>18.66</v>
      </c>
      <c r="V88" s="2133">
        <f t="shared" si="3"/>
        <v>29.097000000000001</v>
      </c>
    </row>
    <row r="89" spans="1:22" x14ac:dyDescent="0.3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P89" s="1841" t="s">
        <v>1557</v>
      </c>
      <c r="Q89" s="2133">
        <f t="shared" si="3"/>
        <v>239.608</v>
      </c>
      <c r="R89" s="2133">
        <f t="shared" si="3"/>
        <v>42.41</v>
      </c>
      <c r="S89" s="2133">
        <f t="shared" si="3"/>
        <v>216.33999999999997</v>
      </c>
      <c r="T89" s="2133">
        <f t="shared" si="3"/>
        <v>8.3819999999999997</v>
      </c>
      <c r="U89" s="2133">
        <f t="shared" si="3"/>
        <v>11.525</v>
      </c>
      <c r="V89" s="2133">
        <f t="shared" si="3"/>
        <v>22.599</v>
      </c>
    </row>
    <row r="90" spans="1:22" x14ac:dyDescent="0.3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P90" s="1841" t="s">
        <v>1558</v>
      </c>
      <c r="Q90" s="2133">
        <f t="shared" si="3"/>
        <v>236.55199999999999</v>
      </c>
      <c r="R90" s="2133">
        <f t="shared" si="3"/>
        <v>51.02</v>
      </c>
      <c r="S90" s="2133">
        <f t="shared" si="3"/>
        <v>207.21499999999997</v>
      </c>
      <c r="T90" s="2133">
        <f t="shared" si="3"/>
        <v>12.38</v>
      </c>
      <c r="U90" s="2133">
        <f t="shared" si="3"/>
        <v>4.9379999999999997</v>
      </c>
      <c r="V90" s="2133">
        <f t="shared" si="3"/>
        <v>11.628</v>
      </c>
    </row>
    <row r="91" spans="1:22" x14ac:dyDescent="0.3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P91" s="1841" t="s">
        <v>1559</v>
      </c>
      <c r="Q91" s="2133">
        <f t="shared" si="3"/>
        <v>233.75800000000001</v>
      </c>
      <c r="R91" s="2133">
        <f t="shared" si="3"/>
        <v>60.54</v>
      </c>
      <c r="S91" s="2133">
        <f t="shared" si="3"/>
        <v>196.77199999999999</v>
      </c>
      <c r="T91" s="2133">
        <f t="shared" si="3"/>
        <v>19.8</v>
      </c>
      <c r="U91" s="2133">
        <f t="shared" si="3"/>
        <v>5.3129999999999997</v>
      </c>
      <c r="V91" s="2133">
        <f>+I71</f>
        <v>3.4849999999999999</v>
      </c>
    </row>
    <row r="92" spans="1:22" x14ac:dyDescent="0.3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</row>
    <row r="93" spans="1:22" x14ac:dyDescent="0.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</row>
    <row r="94" spans="1:22" x14ac:dyDescent="0.3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</row>
    <row r="95" spans="1:22" x14ac:dyDescent="0.3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</row>
    <row r="96" spans="1:22" x14ac:dyDescent="0.3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</row>
    <row r="97" spans="1:12" x14ac:dyDescent="0.3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</row>
    <row r="98" spans="1:12" x14ac:dyDescent="0.3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</row>
    <row r="99" spans="1:12" x14ac:dyDescent="0.3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</row>
    <row r="100" spans="1:12" x14ac:dyDescent="0.3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</row>
    <row r="101" spans="1:12" x14ac:dyDescent="0.3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</row>
    <row r="102" spans="1:12" x14ac:dyDescent="0.3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</row>
    <row r="103" spans="1:12" x14ac:dyDescent="0.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</row>
    <row r="104" spans="1:12" x14ac:dyDescent="0.3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</row>
    <row r="105" spans="1:12" x14ac:dyDescent="0.3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</row>
    <row r="106" spans="1:12" x14ac:dyDescent="0.3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</row>
    <row r="107" spans="1:12" x14ac:dyDescent="0.3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</row>
    <row r="108" spans="1:12" x14ac:dyDescent="0.3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</row>
    <row r="109" spans="1:12" x14ac:dyDescent="0.3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</row>
    <row r="110" spans="1:12" x14ac:dyDescent="0.3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</row>
    <row r="111" spans="1:12" x14ac:dyDescent="0.3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</row>
  </sheetData>
  <conditionalFormatting sqref="D60:D71">
    <cfRule type="cellIs" dxfId="47" priority="2" operator="equal">
      <formula>$D$72</formula>
    </cfRule>
  </conditionalFormatting>
  <conditionalFormatting sqref="D72:G72">
    <cfRule type="cellIs" dxfId="46" priority="3" operator="equal">
      <formula>$G$21</formula>
    </cfRule>
  </conditionalFormatting>
  <conditionalFormatting sqref="E9:E20">
    <cfRule type="cellIs" dxfId="45" priority="13" operator="equal">
      <formula>$E$21</formula>
    </cfRule>
  </conditionalFormatting>
  <conditionalFormatting sqref="E60:E71">
    <cfRule type="cellIs" dxfId="44" priority="4" operator="equal">
      <formula>$E$72</formula>
    </cfRule>
  </conditionalFormatting>
  <conditionalFormatting sqref="F9:F20">
    <cfRule type="cellIs" dxfId="43" priority="12" operator="equal">
      <formula>$F$21</formula>
    </cfRule>
  </conditionalFormatting>
  <conditionalFormatting sqref="F60:F71">
    <cfRule type="cellIs" dxfId="42" priority="5" operator="equal">
      <formula>$F$72</formula>
    </cfRule>
  </conditionalFormatting>
  <conditionalFormatting sqref="G9:G20">
    <cfRule type="cellIs" dxfId="41" priority="11" operator="equal">
      <formula>$G$21</formula>
    </cfRule>
  </conditionalFormatting>
  <conditionalFormatting sqref="G60:G71">
    <cfRule type="cellIs" dxfId="40" priority="6" operator="equal">
      <formula>$G$72</formula>
    </cfRule>
  </conditionalFormatting>
  <conditionalFormatting sqref="H9:H20">
    <cfRule type="cellIs" dxfId="39" priority="10" operator="equal">
      <formula>$H$21</formula>
    </cfRule>
  </conditionalFormatting>
  <conditionalFormatting sqref="H60:H71">
    <cfRule type="cellIs" dxfId="38" priority="8" operator="equal">
      <formula>$H$72</formula>
    </cfRule>
  </conditionalFormatting>
  <conditionalFormatting sqref="I9:I20">
    <cfRule type="cellIs" dxfId="37" priority="9" operator="equal">
      <formula>$I$21</formula>
    </cfRule>
  </conditionalFormatting>
  <conditionalFormatting sqref="I60:I71">
    <cfRule type="cellIs" dxfId="36" priority="7" operator="equal">
      <formula>$I$72</formula>
    </cfRule>
  </conditionalFormatting>
  <conditionalFormatting sqref="J60:J71">
    <cfRule type="cellIs" dxfId="35" priority="1" operator="equal">
      <formula>$J$72</formula>
    </cfRule>
  </conditionalFormatting>
  <printOptions horizontalCentered="1"/>
  <pageMargins left="0.78740157480314965" right="0.59055118110236227" top="0.59055118110236227" bottom="0.59055118110236227" header="0" footer="0"/>
  <pageSetup paperSize="9" scale="62" fitToHeight="0" orientation="portrait" r:id="rId1"/>
  <headerFooter alignWithMargins="0"/>
  <rowBreaks count="1" manualBreakCount="1">
    <brk id="54" max="10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" operator="containsText" id="{AB749F22-4149-424B-A150-3CF549CE5E79}">
            <xm:f>NOT(ISERROR(SEARCH($D$21,D9)))</xm:f>
            <xm:f>$D$21</xm:f>
            <x14:dxf>
              <font>
                <b/>
                <i val="0"/>
                <strike val="0"/>
              </font>
              <numFmt numFmtId="166" formatCode="#,##0.0"/>
            </x14:dxf>
          </x14:cfRule>
          <xm:sqref>D9:D20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AE04-DFBC-44C2-BBA2-05AB0DDCF099}">
  <sheetPr codeName="Hoja34">
    <pageSetUpPr fitToPage="1"/>
  </sheetPr>
  <dimension ref="A1:IV46"/>
  <sheetViews>
    <sheetView view="pageBreakPreview" zoomScaleNormal="100" zoomScaleSheetLayoutView="100" workbookViewId="0">
      <selection activeCell="F18" sqref="F18"/>
    </sheetView>
  </sheetViews>
  <sheetFormatPr baseColWidth="10" defaultRowHeight="13.5" x14ac:dyDescent="0.25"/>
  <cols>
    <col min="1" max="1" width="11.5703125" style="960" customWidth="1"/>
    <col min="2" max="2" width="21.28515625" style="960" customWidth="1"/>
    <col min="3" max="3" width="19.140625" style="960" customWidth="1"/>
    <col min="4" max="4" width="30.140625" style="960" bestFit="1" customWidth="1"/>
    <col min="5" max="5" width="20.85546875" style="960" customWidth="1"/>
    <col min="6" max="6" width="22.5703125" style="959" customWidth="1"/>
    <col min="7" max="7" width="9.140625" style="959" customWidth="1"/>
    <col min="8" max="8" width="7.28515625" style="959" customWidth="1"/>
    <col min="9" max="9" width="30.140625" style="2135" bestFit="1" customWidth="1"/>
    <col min="10" max="10" width="23.85546875" style="2135" bestFit="1" customWidth="1"/>
    <col min="11" max="11" width="14.7109375" style="2135" bestFit="1" customWidth="1"/>
    <col min="12" max="12" width="17.140625" style="2135" bestFit="1" customWidth="1"/>
    <col min="13" max="13" width="22.42578125" style="2135" bestFit="1" customWidth="1"/>
    <col min="14" max="14" width="13.42578125" style="2135" bestFit="1" customWidth="1"/>
    <col min="15" max="15" width="14.85546875" style="960" bestFit="1" customWidth="1"/>
    <col min="16" max="16384" width="11.42578125" style="960"/>
  </cols>
  <sheetData>
    <row r="1" spans="1:256" ht="19.5" customHeight="1" x14ac:dyDescent="0.3">
      <c r="A1" s="957" t="s">
        <v>1633</v>
      </c>
      <c r="B1" s="958"/>
      <c r="C1" s="958"/>
      <c r="D1" s="958"/>
      <c r="E1" s="958"/>
      <c r="I1" s="1785"/>
      <c r="J1" s="1785"/>
      <c r="T1" s="959"/>
      <c r="U1" s="959"/>
      <c r="V1" s="959"/>
      <c r="W1" s="959"/>
      <c r="X1" s="959"/>
      <c r="Y1" s="959"/>
      <c r="Z1" s="959"/>
      <c r="AA1" s="959"/>
      <c r="AB1" s="959"/>
      <c r="AC1" s="959"/>
      <c r="AD1" s="959"/>
      <c r="AE1" s="959"/>
      <c r="AF1" s="959"/>
      <c r="AG1" s="959"/>
      <c r="AH1" s="959"/>
      <c r="AI1" s="959"/>
      <c r="AJ1" s="959"/>
      <c r="AK1" s="959"/>
      <c r="AL1" s="959"/>
      <c r="AM1" s="959"/>
      <c r="AN1" s="959"/>
      <c r="AO1" s="959"/>
      <c r="AP1" s="959"/>
      <c r="AQ1" s="959"/>
      <c r="AR1" s="959"/>
      <c r="AS1" s="959"/>
      <c r="AT1" s="959"/>
      <c r="AU1" s="959"/>
      <c r="AV1" s="959"/>
      <c r="AW1" s="959"/>
      <c r="AX1" s="959"/>
      <c r="AY1" s="959"/>
      <c r="AZ1" s="959"/>
      <c r="BA1" s="959"/>
      <c r="BB1" s="959"/>
      <c r="BC1" s="959"/>
      <c r="BD1" s="959"/>
      <c r="BE1" s="959"/>
      <c r="BF1" s="959"/>
      <c r="BG1" s="959"/>
      <c r="BH1" s="959"/>
      <c r="BI1" s="959"/>
      <c r="BJ1" s="959"/>
      <c r="BK1" s="959"/>
      <c r="BL1" s="959"/>
      <c r="BM1" s="959"/>
      <c r="BN1" s="959"/>
      <c r="BO1" s="959"/>
      <c r="BP1" s="959"/>
      <c r="BQ1" s="959"/>
      <c r="BR1" s="959"/>
      <c r="BS1" s="959"/>
      <c r="BT1" s="959"/>
      <c r="BU1" s="959"/>
      <c r="BV1" s="959"/>
      <c r="BW1" s="959"/>
      <c r="BX1" s="959"/>
      <c r="BY1" s="959"/>
      <c r="BZ1" s="959"/>
      <c r="CA1" s="959"/>
      <c r="CB1" s="959"/>
      <c r="CC1" s="959"/>
      <c r="CD1" s="959"/>
      <c r="CE1" s="959"/>
      <c r="CF1" s="959"/>
      <c r="CG1" s="959"/>
      <c r="CH1" s="959"/>
      <c r="CI1" s="959"/>
      <c r="CJ1" s="959"/>
      <c r="CK1" s="959"/>
      <c r="CL1" s="959"/>
      <c r="CM1" s="959"/>
      <c r="CN1" s="959"/>
      <c r="CO1" s="959"/>
      <c r="CP1" s="959"/>
      <c r="CQ1" s="959"/>
      <c r="CR1" s="959"/>
      <c r="CS1" s="959"/>
      <c r="CT1" s="959"/>
      <c r="CU1" s="959"/>
      <c r="CV1" s="959"/>
      <c r="CW1" s="959"/>
      <c r="CX1" s="959"/>
      <c r="CY1" s="959"/>
      <c r="CZ1" s="959"/>
      <c r="DA1" s="959"/>
      <c r="DB1" s="959"/>
      <c r="DC1" s="959"/>
      <c r="DD1" s="959"/>
      <c r="DE1" s="959"/>
      <c r="DF1" s="959"/>
      <c r="DG1" s="959"/>
      <c r="DH1" s="959"/>
      <c r="DI1" s="959"/>
      <c r="DJ1" s="959"/>
      <c r="DK1" s="959"/>
      <c r="DL1" s="959"/>
      <c r="DM1" s="959"/>
      <c r="DN1" s="959"/>
      <c r="DO1" s="959"/>
      <c r="DP1" s="959"/>
      <c r="DQ1" s="959"/>
      <c r="DR1" s="959"/>
      <c r="DS1" s="959"/>
      <c r="DT1" s="959"/>
      <c r="DU1" s="959"/>
      <c r="DV1" s="959"/>
      <c r="DW1" s="959"/>
      <c r="DX1" s="959"/>
      <c r="DY1" s="959"/>
      <c r="DZ1" s="959"/>
      <c r="EA1" s="959"/>
      <c r="EB1" s="959"/>
      <c r="EC1" s="959"/>
      <c r="ED1" s="959"/>
      <c r="EE1" s="959"/>
      <c r="EF1" s="959"/>
      <c r="EG1" s="959"/>
      <c r="EH1" s="959"/>
      <c r="EI1" s="959"/>
      <c r="EJ1" s="959"/>
      <c r="EK1" s="959"/>
      <c r="EL1" s="959"/>
      <c r="EM1" s="959"/>
      <c r="EN1" s="959"/>
      <c r="EO1" s="959"/>
      <c r="EP1" s="959"/>
      <c r="EQ1" s="959"/>
      <c r="ER1" s="959"/>
      <c r="ES1" s="959"/>
      <c r="ET1" s="959"/>
      <c r="EU1" s="959"/>
      <c r="EV1" s="959"/>
      <c r="EW1" s="959"/>
      <c r="EX1" s="959"/>
      <c r="EY1" s="959"/>
      <c r="EZ1" s="959"/>
      <c r="FA1" s="959"/>
      <c r="FB1" s="959"/>
      <c r="FC1" s="959"/>
      <c r="FD1" s="959"/>
      <c r="FE1" s="959"/>
      <c r="FF1" s="959"/>
      <c r="FG1" s="959"/>
      <c r="FH1" s="959"/>
      <c r="FI1" s="959"/>
      <c r="FJ1" s="959"/>
      <c r="FK1" s="959"/>
      <c r="FL1" s="959"/>
      <c r="FM1" s="959"/>
      <c r="FN1" s="959"/>
      <c r="FO1" s="959"/>
      <c r="FP1" s="959"/>
      <c r="FQ1" s="959"/>
      <c r="FR1" s="959"/>
      <c r="FS1" s="959"/>
      <c r="FT1" s="959"/>
      <c r="FU1" s="959"/>
      <c r="FV1" s="959"/>
      <c r="FW1" s="959"/>
      <c r="FX1" s="959"/>
      <c r="FY1" s="959"/>
      <c r="FZ1" s="959"/>
      <c r="GA1" s="959"/>
      <c r="GB1" s="959"/>
      <c r="GC1" s="959"/>
      <c r="GD1" s="959"/>
      <c r="GE1" s="959"/>
      <c r="GF1" s="959"/>
      <c r="GG1" s="959"/>
      <c r="GH1" s="959"/>
      <c r="GI1" s="959"/>
      <c r="GJ1" s="959"/>
      <c r="GK1" s="959"/>
      <c r="GL1" s="959"/>
      <c r="GM1" s="959"/>
      <c r="GN1" s="959"/>
      <c r="GO1" s="959"/>
      <c r="GP1" s="959"/>
      <c r="GQ1" s="959"/>
      <c r="GR1" s="959"/>
      <c r="GS1" s="959"/>
      <c r="GT1" s="959"/>
      <c r="GU1" s="959"/>
      <c r="GV1" s="959"/>
      <c r="GW1" s="959"/>
      <c r="GX1" s="959"/>
      <c r="GY1" s="959"/>
      <c r="GZ1" s="959"/>
      <c r="HA1" s="959"/>
      <c r="HB1" s="959"/>
      <c r="HC1" s="959"/>
      <c r="HD1" s="959"/>
      <c r="HE1" s="959"/>
      <c r="HF1" s="959"/>
      <c r="HG1" s="959"/>
      <c r="HH1" s="959"/>
      <c r="HI1" s="959"/>
      <c r="HJ1" s="959"/>
      <c r="HK1" s="959"/>
      <c r="HL1" s="959"/>
      <c r="HM1" s="959"/>
      <c r="HN1" s="959"/>
      <c r="HO1" s="959"/>
      <c r="HP1" s="959"/>
      <c r="HQ1" s="959"/>
      <c r="HR1" s="959"/>
      <c r="HS1" s="959"/>
      <c r="HT1" s="959"/>
      <c r="HU1" s="959"/>
      <c r="HV1" s="959"/>
      <c r="HW1" s="959"/>
      <c r="HX1" s="959"/>
      <c r="HY1" s="959"/>
      <c r="HZ1" s="959"/>
      <c r="IA1" s="959"/>
      <c r="IB1" s="959"/>
      <c r="IC1" s="959"/>
      <c r="ID1" s="959"/>
      <c r="IE1" s="959"/>
      <c r="IF1" s="959"/>
      <c r="IG1" s="959"/>
      <c r="IH1" s="959"/>
      <c r="II1" s="959"/>
      <c r="IJ1" s="959"/>
      <c r="IK1" s="959"/>
      <c r="IL1" s="959"/>
      <c r="IM1" s="959"/>
      <c r="IN1" s="959"/>
      <c r="IO1" s="959"/>
      <c r="IP1" s="959"/>
      <c r="IQ1" s="959"/>
      <c r="IR1" s="959"/>
      <c r="IS1" s="959"/>
      <c r="IT1" s="959"/>
      <c r="IU1" s="959"/>
      <c r="IV1" s="959"/>
    </row>
    <row r="2" spans="1:256" ht="10.5" customHeight="1" x14ac:dyDescent="0.3">
      <c r="A2" s="961"/>
      <c r="B2" s="958"/>
      <c r="C2" s="958"/>
      <c r="D2" s="958"/>
      <c r="E2" s="958"/>
      <c r="I2" s="1785" t="s">
        <v>3</v>
      </c>
      <c r="J2" s="1785" t="s">
        <v>4</v>
      </c>
      <c r="K2" s="1785"/>
      <c r="T2" s="959"/>
      <c r="U2" s="959"/>
      <c r="V2" s="959"/>
      <c r="W2" s="959"/>
      <c r="X2" s="959"/>
      <c r="Y2" s="959"/>
      <c r="Z2" s="959"/>
      <c r="AA2" s="959"/>
      <c r="AB2" s="959"/>
      <c r="AC2" s="959"/>
      <c r="AD2" s="959"/>
      <c r="AE2" s="959"/>
      <c r="AF2" s="959"/>
      <c r="AG2" s="959"/>
      <c r="AH2" s="959"/>
      <c r="AI2" s="959"/>
      <c r="AJ2" s="959"/>
      <c r="AK2" s="959"/>
      <c r="AL2" s="959"/>
      <c r="AM2" s="959"/>
      <c r="AN2" s="959"/>
      <c r="AO2" s="959"/>
      <c r="AP2" s="959"/>
      <c r="AQ2" s="959"/>
      <c r="AR2" s="959"/>
      <c r="AS2" s="959"/>
      <c r="AT2" s="959"/>
      <c r="AU2" s="959"/>
      <c r="AV2" s="959"/>
      <c r="AW2" s="959"/>
      <c r="AX2" s="959"/>
      <c r="AY2" s="959"/>
      <c r="AZ2" s="959"/>
      <c r="BA2" s="959"/>
      <c r="BB2" s="959"/>
      <c r="BC2" s="959"/>
      <c r="BD2" s="959"/>
      <c r="BE2" s="959"/>
      <c r="BF2" s="959"/>
      <c r="BG2" s="959"/>
      <c r="BH2" s="959"/>
      <c r="BI2" s="959"/>
      <c r="BJ2" s="959"/>
      <c r="BK2" s="959"/>
      <c r="BL2" s="959"/>
      <c r="BM2" s="959"/>
      <c r="BN2" s="959"/>
      <c r="BO2" s="959"/>
      <c r="BP2" s="959"/>
      <c r="BQ2" s="959"/>
      <c r="BR2" s="959"/>
      <c r="BS2" s="959"/>
      <c r="BT2" s="959"/>
      <c r="BU2" s="959"/>
      <c r="BV2" s="959"/>
      <c r="BW2" s="959"/>
      <c r="BX2" s="959"/>
      <c r="BY2" s="959"/>
      <c r="BZ2" s="959"/>
      <c r="CA2" s="959"/>
      <c r="CB2" s="959"/>
      <c r="CC2" s="959"/>
      <c r="CD2" s="959"/>
      <c r="CE2" s="959"/>
      <c r="CF2" s="959"/>
      <c r="CG2" s="959"/>
      <c r="CH2" s="959"/>
      <c r="CI2" s="959"/>
      <c r="CJ2" s="959"/>
      <c r="CK2" s="959"/>
      <c r="CL2" s="959"/>
      <c r="CM2" s="959"/>
      <c r="CN2" s="959"/>
      <c r="CO2" s="959"/>
      <c r="CP2" s="959"/>
      <c r="CQ2" s="959"/>
      <c r="CR2" s="959"/>
      <c r="CS2" s="959"/>
      <c r="CT2" s="959"/>
      <c r="CU2" s="959"/>
      <c r="CV2" s="959"/>
      <c r="CW2" s="959"/>
      <c r="CX2" s="959"/>
      <c r="CY2" s="959"/>
      <c r="CZ2" s="959"/>
      <c r="DA2" s="959"/>
      <c r="DB2" s="959"/>
      <c r="DC2" s="959"/>
      <c r="DD2" s="959"/>
      <c r="DE2" s="959"/>
      <c r="DF2" s="959"/>
      <c r="DG2" s="959"/>
      <c r="DH2" s="959"/>
      <c r="DI2" s="959"/>
      <c r="DJ2" s="959"/>
      <c r="DK2" s="959"/>
      <c r="DL2" s="959"/>
      <c r="DM2" s="959"/>
      <c r="DN2" s="959"/>
      <c r="DO2" s="959"/>
      <c r="DP2" s="959"/>
      <c r="DQ2" s="959"/>
      <c r="DR2" s="959"/>
      <c r="DS2" s="959"/>
      <c r="DT2" s="959"/>
      <c r="DU2" s="959"/>
      <c r="DV2" s="959"/>
      <c r="DW2" s="959"/>
      <c r="DX2" s="959"/>
      <c r="DY2" s="959"/>
      <c r="DZ2" s="959"/>
      <c r="EA2" s="959"/>
      <c r="EB2" s="959"/>
      <c r="EC2" s="959"/>
      <c r="ED2" s="959"/>
      <c r="EE2" s="959"/>
      <c r="EF2" s="959"/>
      <c r="EG2" s="959"/>
      <c r="EH2" s="959"/>
      <c r="EI2" s="959"/>
      <c r="EJ2" s="959"/>
      <c r="EK2" s="959"/>
      <c r="EL2" s="959"/>
      <c r="EM2" s="959"/>
      <c r="EN2" s="959"/>
      <c r="EO2" s="959"/>
      <c r="EP2" s="959"/>
      <c r="EQ2" s="959"/>
      <c r="ER2" s="959"/>
      <c r="ES2" s="959"/>
      <c r="ET2" s="959"/>
      <c r="EU2" s="959"/>
      <c r="EV2" s="959"/>
      <c r="EW2" s="959"/>
      <c r="EX2" s="959"/>
      <c r="EY2" s="959"/>
      <c r="EZ2" s="959"/>
      <c r="FA2" s="959"/>
      <c r="FB2" s="959"/>
      <c r="FC2" s="959"/>
      <c r="FD2" s="959"/>
      <c r="FE2" s="959"/>
      <c r="FF2" s="959"/>
      <c r="FG2" s="959"/>
      <c r="FH2" s="959"/>
      <c r="FI2" s="959"/>
      <c r="FJ2" s="959"/>
      <c r="FK2" s="959"/>
      <c r="FL2" s="959"/>
      <c r="FM2" s="959"/>
      <c r="FN2" s="959"/>
      <c r="FO2" s="959"/>
      <c r="FP2" s="959"/>
      <c r="FQ2" s="959"/>
      <c r="FR2" s="959"/>
      <c r="FS2" s="959"/>
      <c r="FT2" s="959"/>
      <c r="FU2" s="959"/>
      <c r="FV2" s="959"/>
      <c r="FW2" s="959"/>
      <c r="FX2" s="959"/>
      <c r="FY2" s="959"/>
      <c r="FZ2" s="959"/>
      <c r="GA2" s="959"/>
      <c r="GB2" s="959"/>
      <c r="GC2" s="959"/>
      <c r="GD2" s="959"/>
      <c r="GE2" s="959"/>
      <c r="GF2" s="959"/>
      <c r="GG2" s="959"/>
      <c r="GH2" s="959"/>
      <c r="GI2" s="959"/>
      <c r="GJ2" s="959"/>
      <c r="GK2" s="959"/>
      <c r="GL2" s="959"/>
      <c r="GM2" s="959"/>
      <c r="GN2" s="959"/>
      <c r="GO2" s="959"/>
      <c r="GP2" s="959"/>
      <c r="GQ2" s="959"/>
      <c r="GR2" s="959"/>
      <c r="GS2" s="959"/>
      <c r="GT2" s="959"/>
      <c r="GU2" s="959"/>
      <c r="GV2" s="959"/>
      <c r="GW2" s="959"/>
      <c r="GX2" s="959"/>
      <c r="GY2" s="959"/>
      <c r="GZ2" s="959"/>
      <c r="HA2" s="959"/>
      <c r="HB2" s="959"/>
      <c r="HC2" s="959"/>
      <c r="HD2" s="959"/>
      <c r="HE2" s="959"/>
      <c r="HF2" s="959"/>
      <c r="HG2" s="959"/>
      <c r="HH2" s="959"/>
      <c r="HI2" s="959"/>
      <c r="HJ2" s="959"/>
      <c r="HK2" s="959"/>
      <c r="HL2" s="959"/>
      <c r="HM2" s="959"/>
      <c r="HN2" s="959"/>
      <c r="HO2" s="959"/>
      <c r="HP2" s="959"/>
      <c r="HQ2" s="959"/>
      <c r="HR2" s="959"/>
      <c r="HS2" s="959"/>
      <c r="HT2" s="959"/>
      <c r="HU2" s="959"/>
      <c r="HV2" s="959"/>
      <c r="HW2" s="959"/>
      <c r="HX2" s="959"/>
      <c r="HY2" s="959"/>
      <c r="HZ2" s="959"/>
      <c r="IA2" s="959"/>
      <c r="IB2" s="959"/>
      <c r="IC2" s="959"/>
      <c r="ID2" s="959"/>
      <c r="IE2" s="959"/>
      <c r="IF2" s="959"/>
      <c r="IG2" s="959"/>
      <c r="IH2" s="959"/>
      <c r="II2" s="959"/>
      <c r="IJ2" s="959"/>
      <c r="IK2" s="959"/>
      <c r="IL2" s="959"/>
      <c r="IM2" s="959"/>
      <c r="IN2" s="959"/>
      <c r="IO2" s="959"/>
      <c r="IP2" s="959"/>
      <c r="IQ2" s="959"/>
      <c r="IR2" s="959"/>
      <c r="IS2" s="959"/>
      <c r="IT2" s="959"/>
      <c r="IU2" s="959"/>
      <c r="IV2" s="959"/>
    </row>
    <row r="3" spans="1:256" ht="19.5" customHeight="1" x14ac:dyDescent="0.3">
      <c r="A3" s="962" t="s">
        <v>1634</v>
      </c>
      <c r="B3" s="959"/>
      <c r="C3" s="959"/>
      <c r="D3" s="959"/>
      <c r="E3" s="959"/>
      <c r="I3" s="1785" t="s">
        <v>419</v>
      </c>
      <c r="J3" s="1785" t="s">
        <v>408</v>
      </c>
      <c r="K3" s="1785"/>
      <c r="T3" s="959"/>
      <c r="U3" s="959"/>
      <c r="V3" s="959"/>
      <c r="W3" s="959"/>
      <c r="X3" s="959"/>
      <c r="Y3" s="959"/>
      <c r="Z3" s="959"/>
      <c r="AA3" s="959"/>
      <c r="AB3" s="959"/>
      <c r="AC3" s="959"/>
      <c r="AD3" s="959"/>
      <c r="AE3" s="959"/>
      <c r="AF3" s="959"/>
      <c r="AG3" s="959"/>
      <c r="AH3" s="959"/>
      <c r="AI3" s="959"/>
      <c r="AJ3" s="959"/>
      <c r="AK3" s="959"/>
      <c r="AL3" s="959"/>
      <c r="AM3" s="959"/>
      <c r="AN3" s="959"/>
      <c r="AO3" s="959"/>
      <c r="AP3" s="959"/>
      <c r="AQ3" s="959"/>
      <c r="AR3" s="959"/>
      <c r="AS3" s="959"/>
      <c r="AT3" s="959"/>
      <c r="AU3" s="959"/>
      <c r="AV3" s="959"/>
      <c r="AW3" s="959"/>
      <c r="AX3" s="959"/>
      <c r="AY3" s="959"/>
      <c r="AZ3" s="959"/>
      <c r="BA3" s="959"/>
      <c r="BB3" s="959"/>
      <c r="BC3" s="959"/>
      <c r="BD3" s="959"/>
      <c r="BE3" s="959"/>
      <c r="BF3" s="959"/>
      <c r="BG3" s="959"/>
      <c r="BH3" s="959"/>
      <c r="BI3" s="959"/>
      <c r="BJ3" s="959"/>
      <c r="BK3" s="959"/>
      <c r="BL3" s="959"/>
      <c r="BM3" s="959"/>
      <c r="BN3" s="959"/>
      <c r="BO3" s="959"/>
      <c r="BP3" s="959"/>
      <c r="BQ3" s="959"/>
      <c r="BR3" s="959"/>
      <c r="BS3" s="959"/>
      <c r="BT3" s="959"/>
      <c r="BU3" s="959"/>
      <c r="BV3" s="959"/>
      <c r="BW3" s="959"/>
      <c r="BX3" s="959"/>
      <c r="BY3" s="959"/>
      <c r="BZ3" s="959"/>
      <c r="CA3" s="959"/>
      <c r="CB3" s="959"/>
      <c r="CC3" s="959"/>
      <c r="CD3" s="959"/>
      <c r="CE3" s="959"/>
      <c r="CF3" s="959"/>
      <c r="CG3" s="959"/>
      <c r="CH3" s="959"/>
      <c r="CI3" s="959"/>
      <c r="CJ3" s="959"/>
      <c r="CK3" s="959"/>
      <c r="CL3" s="959"/>
      <c r="CM3" s="959"/>
      <c r="CN3" s="959"/>
      <c r="CO3" s="959"/>
      <c r="CP3" s="959"/>
      <c r="CQ3" s="959"/>
      <c r="CR3" s="959"/>
      <c r="CS3" s="959"/>
      <c r="CT3" s="959"/>
      <c r="CU3" s="959"/>
      <c r="CV3" s="959"/>
      <c r="CW3" s="959"/>
      <c r="CX3" s="959"/>
      <c r="CY3" s="959"/>
      <c r="CZ3" s="959"/>
      <c r="DA3" s="959"/>
      <c r="DB3" s="959"/>
      <c r="DC3" s="959"/>
      <c r="DD3" s="959"/>
      <c r="DE3" s="959"/>
      <c r="DF3" s="959"/>
      <c r="DG3" s="959"/>
      <c r="DH3" s="959"/>
      <c r="DI3" s="959"/>
      <c r="DJ3" s="959"/>
      <c r="DK3" s="959"/>
      <c r="DL3" s="959"/>
      <c r="DM3" s="959"/>
      <c r="DN3" s="959"/>
      <c r="DO3" s="959"/>
      <c r="DP3" s="959"/>
      <c r="DQ3" s="959"/>
      <c r="DR3" s="959"/>
      <c r="DS3" s="959"/>
      <c r="DT3" s="959"/>
      <c r="DU3" s="959"/>
      <c r="DV3" s="959"/>
      <c r="DW3" s="959"/>
      <c r="DX3" s="959"/>
      <c r="DY3" s="959"/>
      <c r="DZ3" s="959"/>
      <c r="EA3" s="959"/>
      <c r="EB3" s="959"/>
      <c r="EC3" s="959"/>
      <c r="ED3" s="959"/>
      <c r="EE3" s="959"/>
      <c r="EF3" s="959"/>
      <c r="EG3" s="959"/>
      <c r="EH3" s="959"/>
      <c r="EI3" s="959"/>
      <c r="EJ3" s="959"/>
      <c r="EK3" s="959"/>
      <c r="EL3" s="959"/>
      <c r="EM3" s="959"/>
      <c r="EN3" s="959"/>
      <c r="EO3" s="959"/>
      <c r="EP3" s="959"/>
      <c r="EQ3" s="959"/>
      <c r="ER3" s="959"/>
      <c r="ES3" s="959"/>
      <c r="ET3" s="959"/>
      <c r="EU3" s="959"/>
      <c r="EV3" s="959"/>
      <c r="EW3" s="959"/>
      <c r="EX3" s="959"/>
      <c r="EY3" s="959"/>
      <c r="EZ3" s="959"/>
      <c r="FA3" s="959"/>
      <c r="FB3" s="959"/>
      <c r="FC3" s="959"/>
      <c r="FD3" s="959"/>
      <c r="FE3" s="959"/>
      <c r="FF3" s="959"/>
      <c r="FG3" s="959"/>
      <c r="FH3" s="959"/>
      <c r="FI3" s="959"/>
      <c r="FJ3" s="959"/>
      <c r="FK3" s="959"/>
      <c r="FL3" s="959"/>
      <c r="FM3" s="959"/>
      <c r="FN3" s="959"/>
      <c r="FO3" s="959"/>
      <c r="FP3" s="959"/>
      <c r="FQ3" s="959"/>
      <c r="FR3" s="959"/>
      <c r="FS3" s="959"/>
      <c r="FT3" s="959"/>
      <c r="FU3" s="959"/>
      <c r="FV3" s="959"/>
      <c r="FW3" s="959"/>
      <c r="FX3" s="959"/>
      <c r="FY3" s="959"/>
      <c r="FZ3" s="959"/>
      <c r="GA3" s="959"/>
      <c r="GB3" s="959"/>
      <c r="GC3" s="959"/>
      <c r="GD3" s="959"/>
      <c r="GE3" s="959"/>
      <c r="GF3" s="959"/>
      <c r="GG3" s="959"/>
      <c r="GH3" s="959"/>
      <c r="GI3" s="959"/>
      <c r="GJ3" s="959"/>
      <c r="GK3" s="959"/>
      <c r="GL3" s="959"/>
      <c r="GM3" s="959"/>
      <c r="GN3" s="959"/>
      <c r="GO3" s="959"/>
      <c r="GP3" s="959"/>
      <c r="GQ3" s="959"/>
      <c r="GR3" s="959"/>
      <c r="GS3" s="959"/>
      <c r="GT3" s="959"/>
      <c r="GU3" s="959"/>
      <c r="GV3" s="959"/>
      <c r="GW3" s="959"/>
      <c r="GX3" s="959"/>
      <c r="GY3" s="959"/>
      <c r="GZ3" s="959"/>
      <c r="HA3" s="959"/>
      <c r="HB3" s="959"/>
      <c r="HC3" s="959"/>
      <c r="HD3" s="959"/>
      <c r="HE3" s="959"/>
      <c r="HF3" s="959"/>
      <c r="HG3" s="959"/>
      <c r="HH3" s="959"/>
      <c r="HI3" s="959"/>
      <c r="HJ3" s="959"/>
      <c r="HK3" s="959"/>
      <c r="HL3" s="959"/>
      <c r="HM3" s="959"/>
      <c r="HN3" s="959"/>
      <c r="HO3" s="959"/>
      <c r="HP3" s="959"/>
      <c r="HQ3" s="959"/>
      <c r="HR3" s="959"/>
      <c r="HS3" s="959"/>
      <c r="HT3" s="959"/>
      <c r="HU3" s="959"/>
      <c r="HV3" s="959"/>
      <c r="HW3" s="959"/>
      <c r="HX3" s="959"/>
      <c r="HY3" s="959"/>
      <c r="HZ3" s="959"/>
      <c r="IA3" s="959"/>
      <c r="IB3" s="959"/>
      <c r="IC3" s="959"/>
      <c r="ID3" s="959"/>
      <c r="IE3" s="959"/>
      <c r="IF3" s="959"/>
      <c r="IG3" s="959"/>
      <c r="IH3" s="959"/>
      <c r="II3" s="959"/>
      <c r="IJ3" s="959"/>
      <c r="IK3" s="959"/>
      <c r="IL3" s="959"/>
      <c r="IM3" s="959"/>
      <c r="IN3" s="959"/>
      <c r="IO3" s="959"/>
      <c r="IP3" s="959"/>
      <c r="IQ3" s="959"/>
      <c r="IR3" s="959"/>
      <c r="IS3" s="959"/>
      <c r="IT3" s="959"/>
      <c r="IU3" s="959"/>
      <c r="IV3" s="959"/>
    </row>
    <row r="4" spans="1:256" ht="19.5" customHeight="1" x14ac:dyDescent="0.3">
      <c r="A4" s="959"/>
      <c r="B4" s="959"/>
      <c r="C4" s="959"/>
      <c r="D4" s="959"/>
      <c r="E4" s="959"/>
      <c r="I4" s="1785" t="s">
        <v>1635</v>
      </c>
      <c r="J4" s="1785" t="s">
        <v>1636</v>
      </c>
      <c r="K4" s="1785"/>
      <c r="T4" s="959"/>
      <c r="U4" s="959"/>
      <c r="V4" s="959"/>
      <c r="W4" s="959"/>
      <c r="X4" s="959"/>
      <c r="Y4" s="959"/>
      <c r="Z4" s="959"/>
      <c r="AA4" s="959"/>
      <c r="AB4" s="959"/>
      <c r="AC4" s="959"/>
      <c r="AD4" s="959"/>
      <c r="AE4" s="959"/>
      <c r="AF4" s="959"/>
      <c r="AG4" s="959"/>
      <c r="AH4" s="959"/>
      <c r="AI4" s="959"/>
      <c r="AJ4" s="959"/>
      <c r="AK4" s="959"/>
      <c r="AL4" s="959"/>
      <c r="AM4" s="959"/>
      <c r="AN4" s="959"/>
      <c r="AO4" s="959"/>
      <c r="AP4" s="959"/>
      <c r="AQ4" s="959"/>
      <c r="AR4" s="959"/>
      <c r="AS4" s="959"/>
      <c r="AT4" s="959"/>
      <c r="AU4" s="959"/>
      <c r="AV4" s="959"/>
      <c r="AW4" s="959"/>
      <c r="AX4" s="959"/>
      <c r="AY4" s="959"/>
      <c r="AZ4" s="959"/>
      <c r="BA4" s="959"/>
      <c r="BB4" s="959"/>
      <c r="BC4" s="959"/>
      <c r="BD4" s="959"/>
      <c r="BE4" s="959"/>
      <c r="BF4" s="959"/>
      <c r="BG4" s="959"/>
      <c r="BH4" s="959"/>
      <c r="BI4" s="959"/>
      <c r="BJ4" s="959"/>
      <c r="BK4" s="959"/>
      <c r="BL4" s="959"/>
      <c r="BM4" s="959"/>
      <c r="BN4" s="959"/>
      <c r="BO4" s="959"/>
      <c r="BP4" s="959"/>
      <c r="BQ4" s="959"/>
      <c r="BR4" s="959"/>
      <c r="BS4" s="959"/>
      <c r="BT4" s="959"/>
      <c r="BU4" s="959"/>
      <c r="BV4" s="959"/>
      <c r="BW4" s="959"/>
      <c r="BX4" s="959"/>
      <c r="BY4" s="959"/>
      <c r="BZ4" s="959"/>
      <c r="CA4" s="959"/>
      <c r="CB4" s="959"/>
      <c r="CC4" s="959"/>
      <c r="CD4" s="959"/>
      <c r="CE4" s="959"/>
      <c r="CF4" s="959"/>
      <c r="CG4" s="959"/>
      <c r="CH4" s="959"/>
      <c r="CI4" s="959"/>
      <c r="CJ4" s="959"/>
      <c r="CK4" s="959"/>
      <c r="CL4" s="959"/>
      <c r="CM4" s="959"/>
      <c r="CN4" s="959"/>
      <c r="CO4" s="959"/>
      <c r="CP4" s="959"/>
      <c r="CQ4" s="959"/>
      <c r="CR4" s="959"/>
      <c r="CS4" s="959"/>
      <c r="CT4" s="959"/>
      <c r="CU4" s="959"/>
      <c r="CV4" s="959"/>
      <c r="CW4" s="959"/>
      <c r="CX4" s="959"/>
      <c r="CY4" s="959"/>
      <c r="CZ4" s="959"/>
      <c r="DA4" s="959"/>
      <c r="DB4" s="959"/>
      <c r="DC4" s="959"/>
      <c r="DD4" s="959"/>
      <c r="DE4" s="959"/>
      <c r="DF4" s="959"/>
      <c r="DG4" s="959"/>
      <c r="DH4" s="959"/>
      <c r="DI4" s="959"/>
      <c r="DJ4" s="959"/>
      <c r="DK4" s="959"/>
      <c r="DL4" s="959"/>
      <c r="DM4" s="959"/>
      <c r="DN4" s="959"/>
      <c r="DO4" s="959"/>
      <c r="DP4" s="959"/>
      <c r="DQ4" s="959"/>
      <c r="DR4" s="959"/>
      <c r="DS4" s="959"/>
      <c r="DT4" s="959"/>
      <c r="DU4" s="959"/>
      <c r="DV4" s="959"/>
      <c r="DW4" s="959"/>
      <c r="DX4" s="959"/>
      <c r="DY4" s="959"/>
      <c r="DZ4" s="959"/>
      <c r="EA4" s="959"/>
      <c r="EB4" s="959"/>
      <c r="EC4" s="959"/>
      <c r="ED4" s="959"/>
      <c r="EE4" s="959"/>
      <c r="EF4" s="959"/>
      <c r="EG4" s="959"/>
      <c r="EH4" s="959"/>
      <c r="EI4" s="959"/>
      <c r="EJ4" s="959"/>
      <c r="EK4" s="959"/>
      <c r="EL4" s="959"/>
      <c r="EM4" s="959"/>
      <c r="EN4" s="959"/>
      <c r="EO4" s="959"/>
      <c r="EP4" s="959"/>
      <c r="EQ4" s="959"/>
      <c r="ER4" s="959"/>
      <c r="ES4" s="959"/>
      <c r="ET4" s="959"/>
      <c r="EU4" s="959"/>
      <c r="EV4" s="959"/>
      <c r="EW4" s="959"/>
      <c r="EX4" s="959"/>
      <c r="EY4" s="959"/>
      <c r="EZ4" s="959"/>
      <c r="FA4" s="959"/>
      <c r="FB4" s="959"/>
      <c r="FC4" s="959"/>
      <c r="FD4" s="959"/>
      <c r="FE4" s="959"/>
      <c r="FF4" s="959"/>
      <c r="FG4" s="959"/>
      <c r="FH4" s="959"/>
      <c r="FI4" s="959"/>
      <c r="FJ4" s="959"/>
      <c r="FK4" s="959"/>
      <c r="FL4" s="959"/>
      <c r="FM4" s="959"/>
      <c r="FN4" s="959"/>
      <c r="FO4" s="959"/>
      <c r="FP4" s="959"/>
      <c r="FQ4" s="959"/>
      <c r="FR4" s="959"/>
      <c r="FS4" s="959"/>
      <c r="FT4" s="959"/>
      <c r="FU4" s="959"/>
      <c r="FV4" s="959"/>
      <c r="FW4" s="959"/>
      <c r="FX4" s="959"/>
      <c r="FY4" s="959"/>
      <c r="FZ4" s="959"/>
      <c r="GA4" s="959"/>
      <c r="GB4" s="959"/>
      <c r="GC4" s="959"/>
      <c r="GD4" s="959"/>
      <c r="GE4" s="959"/>
      <c r="GF4" s="959"/>
      <c r="GG4" s="959"/>
      <c r="GH4" s="959"/>
      <c r="GI4" s="959"/>
      <c r="GJ4" s="959"/>
      <c r="GK4" s="959"/>
      <c r="GL4" s="959"/>
      <c r="GM4" s="959"/>
      <c r="GN4" s="959"/>
      <c r="GO4" s="959"/>
      <c r="GP4" s="959"/>
      <c r="GQ4" s="959"/>
      <c r="GR4" s="959"/>
      <c r="GS4" s="959"/>
      <c r="GT4" s="959"/>
      <c r="GU4" s="959"/>
      <c r="GV4" s="959"/>
      <c r="GW4" s="959"/>
      <c r="GX4" s="959"/>
      <c r="GY4" s="959"/>
      <c r="GZ4" s="959"/>
      <c r="HA4" s="959"/>
      <c r="HB4" s="959"/>
      <c r="HC4" s="959"/>
      <c r="HD4" s="959"/>
      <c r="HE4" s="959"/>
      <c r="HF4" s="959"/>
      <c r="HG4" s="959"/>
      <c r="HH4" s="959"/>
      <c r="HI4" s="959"/>
      <c r="HJ4" s="959"/>
      <c r="HK4" s="959"/>
      <c r="HL4" s="959"/>
      <c r="HM4" s="959"/>
      <c r="HN4" s="959"/>
      <c r="HO4" s="959"/>
      <c r="HP4" s="959"/>
      <c r="HQ4" s="959"/>
      <c r="HR4" s="959"/>
      <c r="HS4" s="959"/>
      <c r="HT4" s="959"/>
      <c r="HU4" s="959"/>
      <c r="HV4" s="959"/>
      <c r="HW4" s="959"/>
      <c r="HX4" s="959"/>
      <c r="HY4" s="959"/>
      <c r="HZ4" s="959"/>
      <c r="IA4" s="959"/>
      <c r="IB4" s="959"/>
      <c r="IC4" s="959"/>
      <c r="ID4" s="959"/>
      <c r="IE4" s="959"/>
      <c r="IF4" s="959"/>
      <c r="IG4" s="959"/>
      <c r="IH4" s="959"/>
      <c r="II4" s="959"/>
      <c r="IJ4" s="959"/>
      <c r="IK4" s="959"/>
      <c r="IL4" s="959"/>
      <c r="IM4" s="959"/>
      <c r="IN4" s="959"/>
      <c r="IO4" s="959"/>
      <c r="IP4" s="959"/>
      <c r="IQ4" s="959"/>
      <c r="IR4" s="959"/>
      <c r="IS4" s="959"/>
      <c r="IT4" s="959"/>
      <c r="IU4" s="959"/>
      <c r="IV4" s="959"/>
    </row>
    <row r="5" spans="1:256" ht="19.5" customHeight="1" x14ac:dyDescent="0.3">
      <c r="A5" s="959"/>
      <c r="B5" s="1762" t="s">
        <v>1637</v>
      </c>
      <c r="C5" s="1762" t="s">
        <v>1638</v>
      </c>
      <c r="D5" s="1764" t="s">
        <v>1639</v>
      </c>
      <c r="E5" s="1765"/>
      <c r="F5" s="1766" t="s">
        <v>1385</v>
      </c>
      <c r="I5" s="1785"/>
      <c r="J5" s="1785"/>
      <c r="K5" s="1785"/>
      <c r="L5" s="1785"/>
    </row>
    <row r="6" spans="1:256" ht="19.5" customHeight="1" x14ac:dyDescent="0.25">
      <c r="A6" s="959"/>
      <c r="B6" s="1763"/>
      <c r="C6" s="1763"/>
      <c r="D6" s="963" t="s">
        <v>1640</v>
      </c>
      <c r="E6" s="963" t="s">
        <v>1641</v>
      </c>
      <c r="F6" s="1767"/>
      <c r="I6" s="1790" t="s">
        <v>1642</v>
      </c>
      <c r="J6" s="1790" t="s">
        <v>402</v>
      </c>
      <c r="K6" s="1790"/>
      <c r="L6" s="1790"/>
    </row>
    <row r="7" spans="1:256" ht="19.5" customHeight="1" x14ac:dyDescent="0.3">
      <c r="A7" s="959"/>
      <c r="B7" s="964" t="s">
        <v>1351</v>
      </c>
      <c r="C7" s="965" t="s">
        <v>1643</v>
      </c>
      <c r="D7" s="966">
        <v>1077318.45</v>
      </c>
      <c r="E7" s="966">
        <v>1751222.6499999997</v>
      </c>
      <c r="F7" s="967">
        <v>2828541.0999999996</v>
      </c>
      <c r="G7" s="968"/>
      <c r="H7" s="969"/>
      <c r="I7" s="1790" t="s">
        <v>417</v>
      </c>
      <c r="J7" s="1790" t="s">
        <v>6</v>
      </c>
      <c r="K7" s="1790" t="s">
        <v>203</v>
      </c>
      <c r="L7" s="1790" t="s">
        <v>198</v>
      </c>
    </row>
    <row r="8" spans="1:256" ht="19.5" customHeight="1" x14ac:dyDescent="0.3">
      <c r="A8" s="959"/>
      <c r="B8" s="964" t="s">
        <v>1644</v>
      </c>
      <c r="C8" s="965" t="s">
        <v>1645</v>
      </c>
      <c r="D8" s="970">
        <v>42654155.749999993</v>
      </c>
      <c r="E8" s="970"/>
      <c r="F8" s="967">
        <v>42654155.749999993</v>
      </c>
      <c r="G8" s="968"/>
      <c r="H8" s="969"/>
      <c r="I8" s="1790" t="s">
        <v>1646</v>
      </c>
      <c r="J8" s="1790">
        <v>1077318.45</v>
      </c>
      <c r="K8" s="1790">
        <v>1751222.6499999997</v>
      </c>
      <c r="L8" s="1790">
        <v>2828541.0999999996</v>
      </c>
    </row>
    <row r="9" spans="1:256" ht="19.5" customHeight="1" x14ac:dyDescent="0.3">
      <c r="A9" s="959"/>
      <c r="B9" s="964" t="s">
        <v>1647</v>
      </c>
      <c r="C9" s="965" t="s">
        <v>1643</v>
      </c>
      <c r="D9" s="970"/>
      <c r="E9" s="970">
        <v>9468.84</v>
      </c>
      <c r="F9" s="967">
        <v>9468.84</v>
      </c>
      <c r="G9" s="968"/>
      <c r="H9" s="969"/>
      <c r="I9" s="1790" t="s">
        <v>1648</v>
      </c>
      <c r="J9" s="1790">
        <v>42654155.749999993</v>
      </c>
      <c r="K9" s="1790"/>
      <c r="L9" s="1790">
        <v>42654155.749999993</v>
      </c>
    </row>
    <row r="10" spans="1:256" ht="19.5" customHeight="1" x14ac:dyDescent="0.3">
      <c r="A10" s="959"/>
      <c r="B10" s="964" t="s">
        <v>1649</v>
      </c>
      <c r="C10" s="965" t="s">
        <v>1650</v>
      </c>
      <c r="D10" s="970">
        <v>14802355.289999999</v>
      </c>
      <c r="E10" s="970">
        <v>5765851.9100000001</v>
      </c>
      <c r="F10" s="967">
        <v>20568207.199999999</v>
      </c>
      <c r="G10" s="968"/>
      <c r="H10" s="969"/>
      <c r="I10" s="1790" t="s">
        <v>1651</v>
      </c>
      <c r="J10" s="1790"/>
      <c r="K10" s="1790">
        <v>9468.84</v>
      </c>
      <c r="L10" s="1790">
        <v>9468.84</v>
      </c>
    </row>
    <row r="11" spans="1:256" ht="19.5" customHeight="1" x14ac:dyDescent="0.3">
      <c r="A11" s="959"/>
      <c r="B11" s="964" t="s">
        <v>1652</v>
      </c>
      <c r="C11" s="965" t="s">
        <v>1645</v>
      </c>
      <c r="D11" s="970">
        <v>4548234931.8647013</v>
      </c>
      <c r="E11" s="970">
        <v>277861655.67000014</v>
      </c>
      <c r="F11" s="967">
        <v>4826096587.5347013</v>
      </c>
      <c r="G11" s="968"/>
      <c r="H11" s="969"/>
      <c r="I11" s="1790" t="s">
        <v>1653</v>
      </c>
      <c r="J11" s="1790">
        <v>14802355.289999999</v>
      </c>
      <c r="K11" s="1790">
        <v>5765851.9100000001</v>
      </c>
      <c r="L11" s="1790">
        <v>20568207.199999999</v>
      </c>
    </row>
    <row r="12" spans="1:256" ht="19.5" customHeight="1" x14ac:dyDescent="0.3">
      <c r="A12" s="959"/>
      <c r="B12" s="964" t="s">
        <v>1654</v>
      </c>
      <c r="C12" s="965" t="s">
        <v>1645</v>
      </c>
      <c r="D12" s="970">
        <v>132628858.66091998</v>
      </c>
      <c r="E12" s="970"/>
      <c r="F12" s="967">
        <v>132628858.66091998</v>
      </c>
      <c r="G12" s="968"/>
      <c r="H12" s="969"/>
      <c r="I12" s="1790" t="s">
        <v>1655</v>
      </c>
      <c r="J12" s="1790">
        <v>4548234931.8647013</v>
      </c>
      <c r="K12" s="1790">
        <v>277861655.67000014</v>
      </c>
      <c r="L12" s="1790">
        <v>4826096587.5347013</v>
      </c>
    </row>
    <row r="13" spans="1:256" ht="19.5" customHeight="1" x14ac:dyDescent="0.3">
      <c r="A13" s="959"/>
      <c r="B13" s="964" t="s">
        <v>1656</v>
      </c>
      <c r="C13" s="965" t="s">
        <v>1645</v>
      </c>
      <c r="D13" s="970">
        <v>76423047.139999986</v>
      </c>
      <c r="E13" s="970"/>
      <c r="F13" s="967">
        <v>76423047.139999986</v>
      </c>
      <c r="G13" s="968"/>
      <c r="H13" s="969"/>
      <c r="I13" s="1790" t="s">
        <v>1657</v>
      </c>
      <c r="J13" s="1790">
        <v>132628858.66091998</v>
      </c>
      <c r="K13" s="1790"/>
      <c r="L13" s="1790">
        <v>132628858.66091998</v>
      </c>
    </row>
    <row r="14" spans="1:256" ht="19.5" customHeight="1" x14ac:dyDescent="0.3">
      <c r="A14" s="959"/>
      <c r="B14" s="964" t="s">
        <v>1658</v>
      </c>
      <c r="C14" s="965" t="s">
        <v>1650</v>
      </c>
      <c r="D14" s="970">
        <v>42692207.417336501</v>
      </c>
      <c r="E14" s="970"/>
      <c r="F14" s="967">
        <v>42692207.417336501</v>
      </c>
      <c r="G14" s="968"/>
      <c r="H14" s="969"/>
      <c r="I14" s="1790" t="s">
        <v>1659</v>
      </c>
      <c r="J14" s="1790">
        <v>76423047.139999986</v>
      </c>
      <c r="K14" s="1790"/>
      <c r="L14" s="1790">
        <v>76423047.139999986</v>
      </c>
    </row>
    <row r="15" spans="1:256" ht="19.5" customHeight="1" x14ac:dyDescent="0.3">
      <c r="A15" s="959"/>
      <c r="B15" s="964" t="s">
        <v>1660</v>
      </c>
      <c r="C15" s="965" t="s">
        <v>1650</v>
      </c>
      <c r="D15" s="970">
        <v>25790342.829999994</v>
      </c>
      <c r="E15" s="970">
        <v>0</v>
      </c>
      <c r="F15" s="967">
        <v>25790342.829999994</v>
      </c>
      <c r="G15" s="968"/>
      <c r="H15" s="969"/>
      <c r="I15" s="1790" t="s">
        <v>1661</v>
      </c>
      <c r="J15" s="1790">
        <v>42692207.417336501</v>
      </c>
      <c r="K15" s="1790"/>
      <c r="L15" s="1790">
        <v>42692207.417336501</v>
      </c>
    </row>
    <row r="16" spans="1:256" ht="19.5" customHeight="1" x14ac:dyDescent="0.3">
      <c r="A16" s="959"/>
      <c r="B16" s="971" t="s">
        <v>1662</v>
      </c>
      <c r="C16" s="972" t="s">
        <v>1650</v>
      </c>
      <c r="D16" s="973">
        <v>294798</v>
      </c>
      <c r="E16" s="973"/>
      <c r="F16" s="974">
        <v>294798</v>
      </c>
      <c r="H16" s="969"/>
      <c r="I16" s="1790" t="s">
        <v>1663</v>
      </c>
      <c r="J16" s="1790">
        <v>25790342.829999994</v>
      </c>
      <c r="K16" s="1790">
        <v>0</v>
      </c>
      <c r="L16" s="1790">
        <v>25790342.829999994</v>
      </c>
    </row>
    <row r="17" spans="1:256" ht="19.5" customHeight="1" x14ac:dyDescent="0.3">
      <c r="A17" s="959"/>
      <c r="B17" s="975" t="s">
        <v>1664</v>
      </c>
      <c r="C17" s="976"/>
      <c r="D17" s="976"/>
      <c r="E17" s="977"/>
      <c r="F17" s="978"/>
      <c r="H17" s="979"/>
      <c r="I17" s="1790" t="s">
        <v>1665</v>
      </c>
      <c r="J17" s="1790">
        <v>294798</v>
      </c>
      <c r="K17" s="1790"/>
      <c r="L17" s="1790">
        <v>294798</v>
      </c>
      <c r="T17" s="959"/>
      <c r="U17" s="959"/>
      <c r="V17" s="959"/>
      <c r="W17" s="959"/>
      <c r="X17" s="959"/>
      <c r="Y17" s="959"/>
      <c r="Z17" s="959"/>
      <c r="AA17" s="959"/>
      <c r="AB17" s="959"/>
      <c r="AC17" s="959"/>
      <c r="AD17" s="959"/>
      <c r="AE17" s="959"/>
      <c r="AF17" s="959"/>
      <c r="AG17" s="959"/>
      <c r="AH17" s="959"/>
      <c r="AI17" s="959"/>
      <c r="AJ17" s="959"/>
      <c r="AK17" s="959"/>
      <c r="AL17" s="959"/>
      <c r="AM17" s="959"/>
      <c r="AN17" s="959"/>
      <c r="AO17" s="959"/>
      <c r="AP17" s="959"/>
      <c r="AQ17" s="959"/>
      <c r="AR17" s="959"/>
      <c r="AS17" s="959"/>
      <c r="AT17" s="959"/>
      <c r="AU17" s="959"/>
      <c r="AV17" s="959"/>
      <c r="AW17" s="959"/>
      <c r="AX17" s="959"/>
      <c r="AY17" s="959"/>
      <c r="AZ17" s="959"/>
      <c r="BA17" s="959"/>
      <c r="BB17" s="959"/>
      <c r="BC17" s="959"/>
      <c r="BD17" s="959"/>
      <c r="BE17" s="959"/>
      <c r="BF17" s="959"/>
      <c r="BG17" s="959"/>
      <c r="BH17" s="959"/>
      <c r="BI17" s="959"/>
      <c r="BJ17" s="959"/>
      <c r="BK17" s="959"/>
      <c r="BL17" s="959"/>
      <c r="BM17" s="959"/>
      <c r="BN17" s="959"/>
      <c r="BO17" s="959"/>
      <c r="BP17" s="959"/>
      <c r="BQ17" s="959"/>
      <c r="BR17" s="959"/>
      <c r="BS17" s="959"/>
      <c r="BT17" s="959"/>
      <c r="BU17" s="959"/>
      <c r="BV17" s="959"/>
      <c r="BW17" s="959"/>
      <c r="BX17" s="959"/>
      <c r="BY17" s="959"/>
      <c r="BZ17" s="959"/>
      <c r="CA17" s="959"/>
      <c r="CB17" s="959"/>
      <c r="CC17" s="959"/>
      <c r="CD17" s="959"/>
      <c r="CE17" s="959"/>
      <c r="CF17" s="959"/>
      <c r="CG17" s="959"/>
      <c r="CH17" s="959"/>
      <c r="CI17" s="959"/>
      <c r="CJ17" s="959"/>
      <c r="CK17" s="959"/>
      <c r="CL17" s="959"/>
      <c r="CM17" s="959"/>
      <c r="CN17" s="959"/>
      <c r="CO17" s="959"/>
      <c r="CP17" s="959"/>
      <c r="CQ17" s="959"/>
      <c r="CR17" s="959"/>
      <c r="CS17" s="959"/>
      <c r="CT17" s="959"/>
      <c r="CU17" s="959"/>
      <c r="CV17" s="959"/>
      <c r="CW17" s="959"/>
      <c r="CX17" s="959"/>
      <c r="CY17" s="959"/>
      <c r="CZ17" s="959"/>
      <c r="DA17" s="959"/>
      <c r="DB17" s="959"/>
      <c r="DC17" s="959"/>
      <c r="DD17" s="959"/>
      <c r="DE17" s="959"/>
      <c r="DF17" s="959"/>
      <c r="DG17" s="959"/>
      <c r="DH17" s="959"/>
      <c r="DI17" s="959"/>
      <c r="DJ17" s="959"/>
      <c r="DK17" s="959"/>
      <c r="DL17" s="959"/>
      <c r="DM17" s="959"/>
      <c r="DN17" s="959"/>
      <c r="DO17" s="959"/>
      <c r="DP17" s="959"/>
      <c r="DQ17" s="959"/>
      <c r="DR17" s="959"/>
      <c r="DS17" s="959"/>
      <c r="DT17" s="959"/>
      <c r="DU17" s="959"/>
      <c r="DV17" s="959"/>
      <c r="DW17" s="959"/>
      <c r="DX17" s="959"/>
      <c r="DY17" s="959"/>
      <c r="DZ17" s="959"/>
      <c r="EA17" s="959"/>
      <c r="EB17" s="959"/>
      <c r="EC17" s="959"/>
      <c r="ED17" s="959"/>
      <c r="EE17" s="959"/>
      <c r="EF17" s="959"/>
      <c r="EG17" s="959"/>
      <c r="EH17" s="959"/>
      <c r="EI17" s="959"/>
      <c r="EJ17" s="959"/>
      <c r="EK17" s="959"/>
      <c r="EL17" s="959"/>
      <c r="EM17" s="959"/>
      <c r="EN17" s="959"/>
      <c r="EO17" s="959"/>
      <c r="EP17" s="959"/>
      <c r="EQ17" s="959"/>
      <c r="ER17" s="959"/>
      <c r="ES17" s="959"/>
      <c r="ET17" s="959"/>
      <c r="EU17" s="959"/>
      <c r="EV17" s="959"/>
      <c r="EW17" s="959"/>
      <c r="EX17" s="959"/>
      <c r="EY17" s="959"/>
      <c r="EZ17" s="959"/>
      <c r="FA17" s="959"/>
      <c r="FB17" s="959"/>
      <c r="FC17" s="959"/>
      <c r="FD17" s="959"/>
      <c r="FE17" s="959"/>
      <c r="FF17" s="959"/>
      <c r="FG17" s="959"/>
      <c r="FH17" s="959"/>
      <c r="FI17" s="959"/>
      <c r="FJ17" s="959"/>
      <c r="FK17" s="959"/>
      <c r="FL17" s="959"/>
      <c r="FM17" s="959"/>
      <c r="FN17" s="959"/>
      <c r="FO17" s="959"/>
      <c r="FP17" s="959"/>
      <c r="FQ17" s="959"/>
      <c r="FR17" s="959"/>
      <c r="FS17" s="959"/>
      <c r="FT17" s="959"/>
      <c r="FU17" s="959"/>
      <c r="FV17" s="959"/>
      <c r="FW17" s="959"/>
      <c r="FX17" s="959"/>
      <c r="FY17" s="959"/>
      <c r="FZ17" s="959"/>
      <c r="GA17" s="959"/>
      <c r="GB17" s="959"/>
      <c r="GC17" s="959"/>
      <c r="GD17" s="959"/>
      <c r="GE17" s="959"/>
      <c r="GF17" s="959"/>
      <c r="GG17" s="959"/>
      <c r="GH17" s="959"/>
      <c r="GI17" s="959"/>
      <c r="GJ17" s="959"/>
      <c r="GK17" s="959"/>
      <c r="GL17" s="959"/>
      <c r="GM17" s="959"/>
      <c r="GN17" s="959"/>
      <c r="GO17" s="959"/>
      <c r="GP17" s="959"/>
      <c r="GQ17" s="959"/>
      <c r="GR17" s="959"/>
      <c r="GS17" s="959"/>
      <c r="GT17" s="959"/>
      <c r="GU17" s="959"/>
      <c r="GV17" s="959"/>
      <c r="GW17" s="959"/>
      <c r="GX17" s="959"/>
      <c r="GY17" s="959"/>
      <c r="GZ17" s="959"/>
      <c r="HA17" s="959"/>
      <c r="HB17" s="959"/>
      <c r="HC17" s="959"/>
      <c r="HD17" s="959"/>
      <c r="HE17" s="959"/>
      <c r="HF17" s="959"/>
      <c r="HG17" s="959"/>
      <c r="HH17" s="959"/>
      <c r="HI17" s="959"/>
      <c r="HJ17" s="959"/>
      <c r="HK17" s="959"/>
      <c r="HL17" s="959"/>
      <c r="HM17" s="959"/>
      <c r="HN17" s="959"/>
      <c r="HO17" s="959"/>
      <c r="HP17" s="959"/>
      <c r="HQ17" s="959"/>
      <c r="HR17" s="959"/>
      <c r="HS17" s="959"/>
      <c r="HT17" s="959"/>
      <c r="HU17" s="959"/>
      <c r="HV17" s="959"/>
      <c r="HW17" s="959"/>
      <c r="HX17" s="959"/>
      <c r="HY17" s="959"/>
      <c r="HZ17" s="959"/>
      <c r="IA17" s="959"/>
      <c r="IB17" s="959"/>
      <c r="IC17" s="959"/>
      <c r="ID17" s="959"/>
      <c r="IE17" s="959"/>
      <c r="IF17" s="959"/>
      <c r="IG17" s="959"/>
      <c r="IH17" s="959"/>
      <c r="II17" s="959"/>
      <c r="IJ17" s="959"/>
      <c r="IK17" s="959"/>
      <c r="IL17" s="959"/>
      <c r="IM17" s="959"/>
      <c r="IN17" s="959"/>
      <c r="IO17" s="959"/>
      <c r="IP17" s="959"/>
      <c r="IQ17" s="959"/>
      <c r="IR17" s="959"/>
      <c r="IS17" s="959"/>
      <c r="IT17" s="959"/>
      <c r="IU17" s="959"/>
      <c r="IV17" s="959"/>
    </row>
    <row r="18" spans="1:256" ht="19.5" customHeight="1" x14ac:dyDescent="0.3">
      <c r="A18" s="959"/>
      <c r="C18" s="980"/>
      <c r="D18" s="976"/>
      <c r="E18" s="977"/>
      <c r="F18" s="980"/>
      <c r="H18" s="979"/>
      <c r="I18" s="1790" t="s">
        <v>1666</v>
      </c>
      <c r="J18" s="1790"/>
      <c r="K18" s="1790">
        <v>375270.2</v>
      </c>
      <c r="L18" s="1790">
        <v>375270.2</v>
      </c>
      <c r="T18" s="959"/>
      <c r="U18" s="959"/>
      <c r="V18" s="959"/>
      <c r="W18" s="959"/>
      <c r="X18" s="959"/>
      <c r="Y18" s="959"/>
      <c r="Z18" s="959"/>
      <c r="AA18" s="959"/>
      <c r="AB18" s="959"/>
      <c r="AC18" s="959"/>
      <c r="AD18" s="959"/>
      <c r="AE18" s="959"/>
      <c r="AF18" s="959"/>
      <c r="AG18" s="959"/>
      <c r="AH18" s="959"/>
      <c r="AI18" s="959"/>
      <c r="AJ18" s="959"/>
      <c r="AK18" s="959"/>
      <c r="AL18" s="959"/>
      <c r="AM18" s="959"/>
      <c r="AN18" s="959"/>
      <c r="AO18" s="959"/>
      <c r="AP18" s="959"/>
      <c r="AQ18" s="959"/>
      <c r="AR18" s="959"/>
      <c r="AS18" s="959"/>
      <c r="AT18" s="959"/>
      <c r="AU18" s="959"/>
      <c r="AV18" s="959"/>
      <c r="AW18" s="959"/>
      <c r="AX18" s="959"/>
      <c r="AY18" s="959"/>
      <c r="AZ18" s="959"/>
      <c r="BA18" s="959"/>
      <c r="BB18" s="959"/>
      <c r="BC18" s="959"/>
      <c r="BD18" s="959"/>
      <c r="BE18" s="959"/>
      <c r="BF18" s="959"/>
      <c r="BG18" s="959"/>
      <c r="BH18" s="959"/>
      <c r="BI18" s="959"/>
      <c r="BJ18" s="959"/>
      <c r="BK18" s="959"/>
      <c r="BL18" s="959"/>
      <c r="BM18" s="959"/>
      <c r="BN18" s="959"/>
      <c r="BO18" s="959"/>
      <c r="BP18" s="959"/>
      <c r="BQ18" s="959"/>
      <c r="BR18" s="959"/>
      <c r="BS18" s="959"/>
      <c r="BT18" s="959"/>
      <c r="BU18" s="959"/>
      <c r="BV18" s="959"/>
      <c r="BW18" s="959"/>
      <c r="BX18" s="959"/>
      <c r="BY18" s="959"/>
      <c r="BZ18" s="959"/>
      <c r="CA18" s="959"/>
      <c r="CB18" s="959"/>
      <c r="CC18" s="959"/>
      <c r="CD18" s="959"/>
      <c r="CE18" s="959"/>
      <c r="CF18" s="959"/>
      <c r="CG18" s="959"/>
      <c r="CH18" s="959"/>
      <c r="CI18" s="959"/>
      <c r="CJ18" s="959"/>
      <c r="CK18" s="959"/>
      <c r="CL18" s="959"/>
      <c r="CM18" s="959"/>
      <c r="CN18" s="959"/>
      <c r="CO18" s="959"/>
      <c r="CP18" s="959"/>
      <c r="CQ18" s="959"/>
      <c r="CR18" s="959"/>
      <c r="CS18" s="959"/>
      <c r="CT18" s="959"/>
      <c r="CU18" s="959"/>
      <c r="CV18" s="959"/>
      <c r="CW18" s="959"/>
      <c r="CX18" s="959"/>
      <c r="CY18" s="959"/>
      <c r="CZ18" s="959"/>
      <c r="DA18" s="959"/>
      <c r="DB18" s="959"/>
      <c r="DC18" s="959"/>
      <c r="DD18" s="959"/>
      <c r="DE18" s="959"/>
      <c r="DF18" s="959"/>
      <c r="DG18" s="959"/>
      <c r="DH18" s="959"/>
      <c r="DI18" s="959"/>
      <c r="DJ18" s="959"/>
      <c r="DK18" s="959"/>
      <c r="DL18" s="959"/>
      <c r="DM18" s="959"/>
      <c r="DN18" s="959"/>
      <c r="DO18" s="959"/>
      <c r="DP18" s="959"/>
      <c r="DQ18" s="959"/>
      <c r="DR18" s="959"/>
      <c r="DS18" s="959"/>
      <c r="DT18" s="959"/>
      <c r="DU18" s="959"/>
      <c r="DV18" s="959"/>
      <c r="DW18" s="959"/>
      <c r="DX18" s="959"/>
      <c r="DY18" s="959"/>
      <c r="DZ18" s="959"/>
      <c r="EA18" s="959"/>
      <c r="EB18" s="959"/>
      <c r="EC18" s="959"/>
      <c r="ED18" s="959"/>
      <c r="EE18" s="959"/>
      <c r="EF18" s="959"/>
      <c r="EG18" s="959"/>
      <c r="EH18" s="959"/>
      <c r="EI18" s="959"/>
      <c r="EJ18" s="959"/>
      <c r="EK18" s="959"/>
      <c r="EL18" s="959"/>
      <c r="EM18" s="959"/>
      <c r="EN18" s="959"/>
      <c r="EO18" s="959"/>
      <c r="EP18" s="959"/>
      <c r="EQ18" s="959"/>
      <c r="ER18" s="959"/>
      <c r="ES18" s="959"/>
      <c r="ET18" s="959"/>
      <c r="EU18" s="959"/>
      <c r="EV18" s="959"/>
      <c r="EW18" s="959"/>
      <c r="EX18" s="959"/>
      <c r="EY18" s="959"/>
      <c r="EZ18" s="959"/>
      <c r="FA18" s="959"/>
      <c r="FB18" s="959"/>
      <c r="FC18" s="959"/>
      <c r="FD18" s="959"/>
      <c r="FE18" s="959"/>
      <c r="FF18" s="959"/>
      <c r="FG18" s="959"/>
      <c r="FH18" s="959"/>
      <c r="FI18" s="959"/>
      <c r="FJ18" s="959"/>
      <c r="FK18" s="959"/>
      <c r="FL18" s="959"/>
      <c r="FM18" s="959"/>
      <c r="FN18" s="959"/>
      <c r="FO18" s="959"/>
      <c r="FP18" s="959"/>
      <c r="FQ18" s="959"/>
      <c r="FR18" s="959"/>
      <c r="FS18" s="959"/>
      <c r="FT18" s="959"/>
      <c r="FU18" s="959"/>
      <c r="FV18" s="959"/>
      <c r="FW18" s="959"/>
      <c r="FX18" s="959"/>
      <c r="FY18" s="959"/>
      <c r="FZ18" s="959"/>
      <c r="GA18" s="959"/>
      <c r="GB18" s="959"/>
      <c r="GC18" s="959"/>
      <c r="GD18" s="959"/>
      <c r="GE18" s="959"/>
      <c r="GF18" s="959"/>
      <c r="GG18" s="959"/>
      <c r="GH18" s="959"/>
      <c r="GI18" s="959"/>
      <c r="GJ18" s="959"/>
      <c r="GK18" s="959"/>
      <c r="GL18" s="959"/>
      <c r="GM18" s="959"/>
      <c r="GN18" s="959"/>
      <c r="GO18" s="959"/>
      <c r="GP18" s="959"/>
      <c r="GQ18" s="959"/>
      <c r="GR18" s="959"/>
      <c r="GS18" s="959"/>
      <c r="GT18" s="959"/>
      <c r="GU18" s="959"/>
      <c r="GV18" s="959"/>
      <c r="GW18" s="959"/>
      <c r="GX18" s="959"/>
      <c r="GY18" s="959"/>
      <c r="GZ18" s="959"/>
      <c r="HA18" s="959"/>
      <c r="HB18" s="959"/>
      <c r="HC18" s="959"/>
      <c r="HD18" s="959"/>
      <c r="HE18" s="959"/>
      <c r="HF18" s="959"/>
      <c r="HG18" s="959"/>
      <c r="HH18" s="959"/>
      <c r="HI18" s="959"/>
      <c r="HJ18" s="959"/>
      <c r="HK18" s="959"/>
      <c r="HL18" s="959"/>
      <c r="HM18" s="959"/>
      <c r="HN18" s="959"/>
      <c r="HO18" s="959"/>
      <c r="HP18" s="959"/>
      <c r="HQ18" s="959"/>
      <c r="HR18" s="959"/>
      <c r="HS18" s="959"/>
      <c r="HT18" s="959"/>
      <c r="HU18" s="959"/>
      <c r="HV18" s="959"/>
      <c r="HW18" s="959"/>
      <c r="HX18" s="959"/>
      <c r="HY18" s="959"/>
      <c r="HZ18" s="959"/>
      <c r="IA18" s="959"/>
      <c r="IB18" s="959"/>
      <c r="IC18" s="959"/>
      <c r="ID18" s="959"/>
      <c r="IE18" s="959"/>
      <c r="IF18" s="959"/>
      <c r="IG18" s="959"/>
      <c r="IH18" s="959"/>
      <c r="II18" s="959"/>
      <c r="IJ18" s="959"/>
      <c r="IK18" s="959"/>
      <c r="IL18" s="959"/>
      <c r="IM18" s="959"/>
      <c r="IN18" s="959"/>
      <c r="IO18" s="959"/>
      <c r="IP18" s="959"/>
      <c r="IQ18" s="959"/>
      <c r="IR18" s="959"/>
      <c r="IS18" s="959"/>
      <c r="IT18" s="959"/>
      <c r="IU18" s="959"/>
      <c r="IV18" s="959"/>
    </row>
    <row r="19" spans="1:256" ht="19.5" customHeight="1" x14ac:dyDescent="0.3">
      <c r="A19" s="959"/>
      <c r="B19" s="981"/>
      <c r="C19" s="980"/>
      <c r="D19" s="976"/>
      <c r="E19" s="977"/>
      <c r="F19" s="980"/>
      <c r="H19" s="979"/>
      <c r="I19" s="1790" t="s">
        <v>198</v>
      </c>
      <c r="J19" s="1790">
        <v>4884598015.4029579</v>
      </c>
      <c r="K19" s="1790">
        <v>285763469.2700001</v>
      </c>
      <c r="L19" s="1790">
        <v>5170361484.6729584</v>
      </c>
      <c r="T19" s="959"/>
      <c r="U19" s="959"/>
      <c r="V19" s="959"/>
      <c r="W19" s="959"/>
      <c r="X19" s="959"/>
      <c r="Y19" s="959"/>
      <c r="Z19" s="959"/>
      <c r="AA19" s="959"/>
      <c r="AB19" s="959"/>
      <c r="AC19" s="959"/>
      <c r="AD19" s="959"/>
      <c r="AE19" s="959"/>
      <c r="AF19" s="959"/>
      <c r="AG19" s="959"/>
      <c r="AH19" s="959"/>
      <c r="AI19" s="959"/>
      <c r="AJ19" s="959"/>
      <c r="AK19" s="959"/>
      <c r="AL19" s="959"/>
      <c r="AM19" s="959"/>
      <c r="AN19" s="959"/>
      <c r="AO19" s="959"/>
      <c r="AP19" s="959"/>
      <c r="AQ19" s="959"/>
      <c r="AR19" s="959"/>
      <c r="AS19" s="959"/>
      <c r="AT19" s="959"/>
      <c r="AU19" s="959"/>
      <c r="AV19" s="959"/>
      <c r="AW19" s="959"/>
      <c r="AX19" s="959"/>
      <c r="AY19" s="959"/>
      <c r="AZ19" s="959"/>
      <c r="BA19" s="959"/>
      <c r="BB19" s="959"/>
      <c r="BC19" s="959"/>
      <c r="BD19" s="959"/>
      <c r="BE19" s="959"/>
      <c r="BF19" s="959"/>
      <c r="BG19" s="959"/>
      <c r="BH19" s="959"/>
      <c r="BI19" s="959"/>
      <c r="BJ19" s="959"/>
      <c r="BK19" s="959"/>
      <c r="BL19" s="959"/>
      <c r="BM19" s="959"/>
      <c r="BN19" s="959"/>
      <c r="BO19" s="959"/>
      <c r="BP19" s="959"/>
      <c r="BQ19" s="959"/>
      <c r="BR19" s="959"/>
      <c r="BS19" s="959"/>
      <c r="BT19" s="959"/>
      <c r="BU19" s="959"/>
      <c r="BV19" s="959"/>
      <c r="BW19" s="959"/>
      <c r="BX19" s="959"/>
      <c r="BY19" s="959"/>
      <c r="BZ19" s="959"/>
      <c r="CA19" s="959"/>
      <c r="CB19" s="959"/>
      <c r="CC19" s="959"/>
      <c r="CD19" s="959"/>
      <c r="CE19" s="959"/>
      <c r="CF19" s="959"/>
      <c r="CG19" s="959"/>
      <c r="CH19" s="959"/>
      <c r="CI19" s="959"/>
      <c r="CJ19" s="959"/>
      <c r="CK19" s="959"/>
      <c r="CL19" s="959"/>
      <c r="CM19" s="959"/>
      <c r="CN19" s="959"/>
      <c r="CO19" s="959"/>
      <c r="CP19" s="959"/>
      <c r="CQ19" s="959"/>
      <c r="CR19" s="959"/>
      <c r="CS19" s="959"/>
      <c r="CT19" s="959"/>
      <c r="CU19" s="959"/>
      <c r="CV19" s="959"/>
      <c r="CW19" s="959"/>
      <c r="CX19" s="959"/>
      <c r="CY19" s="959"/>
      <c r="CZ19" s="959"/>
      <c r="DA19" s="959"/>
      <c r="DB19" s="959"/>
      <c r="DC19" s="959"/>
      <c r="DD19" s="959"/>
      <c r="DE19" s="959"/>
      <c r="DF19" s="959"/>
      <c r="DG19" s="959"/>
      <c r="DH19" s="959"/>
      <c r="DI19" s="959"/>
      <c r="DJ19" s="959"/>
      <c r="DK19" s="959"/>
      <c r="DL19" s="959"/>
      <c r="DM19" s="959"/>
      <c r="DN19" s="959"/>
      <c r="DO19" s="959"/>
      <c r="DP19" s="959"/>
      <c r="DQ19" s="959"/>
      <c r="DR19" s="959"/>
      <c r="DS19" s="959"/>
      <c r="DT19" s="959"/>
      <c r="DU19" s="959"/>
      <c r="DV19" s="959"/>
      <c r="DW19" s="959"/>
      <c r="DX19" s="959"/>
      <c r="DY19" s="959"/>
      <c r="DZ19" s="959"/>
      <c r="EA19" s="959"/>
      <c r="EB19" s="959"/>
      <c r="EC19" s="959"/>
      <c r="ED19" s="959"/>
      <c r="EE19" s="959"/>
      <c r="EF19" s="959"/>
      <c r="EG19" s="959"/>
      <c r="EH19" s="959"/>
      <c r="EI19" s="959"/>
      <c r="EJ19" s="959"/>
      <c r="EK19" s="959"/>
      <c r="EL19" s="959"/>
      <c r="EM19" s="959"/>
      <c r="EN19" s="959"/>
      <c r="EO19" s="959"/>
      <c r="EP19" s="959"/>
      <c r="EQ19" s="959"/>
      <c r="ER19" s="959"/>
      <c r="ES19" s="959"/>
      <c r="ET19" s="959"/>
      <c r="EU19" s="959"/>
      <c r="EV19" s="959"/>
      <c r="EW19" s="959"/>
      <c r="EX19" s="959"/>
      <c r="EY19" s="959"/>
      <c r="EZ19" s="959"/>
      <c r="FA19" s="959"/>
      <c r="FB19" s="959"/>
      <c r="FC19" s="959"/>
      <c r="FD19" s="959"/>
      <c r="FE19" s="959"/>
      <c r="FF19" s="959"/>
      <c r="FG19" s="959"/>
      <c r="FH19" s="959"/>
      <c r="FI19" s="959"/>
      <c r="FJ19" s="959"/>
      <c r="FK19" s="959"/>
      <c r="FL19" s="959"/>
      <c r="FM19" s="959"/>
      <c r="FN19" s="959"/>
      <c r="FO19" s="959"/>
      <c r="FP19" s="959"/>
      <c r="FQ19" s="959"/>
      <c r="FR19" s="959"/>
      <c r="FS19" s="959"/>
      <c r="FT19" s="959"/>
      <c r="FU19" s="959"/>
      <c r="FV19" s="959"/>
      <c r="FW19" s="959"/>
      <c r="FX19" s="959"/>
      <c r="FY19" s="959"/>
      <c r="FZ19" s="959"/>
      <c r="GA19" s="959"/>
      <c r="GB19" s="959"/>
      <c r="GC19" s="959"/>
      <c r="GD19" s="959"/>
      <c r="GE19" s="959"/>
      <c r="GF19" s="959"/>
      <c r="GG19" s="959"/>
      <c r="GH19" s="959"/>
      <c r="GI19" s="959"/>
      <c r="GJ19" s="959"/>
      <c r="GK19" s="959"/>
      <c r="GL19" s="959"/>
      <c r="GM19" s="959"/>
      <c r="GN19" s="959"/>
      <c r="GO19" s="959"/>
      <c r="GP19" s="959"/>
      <c r="GQ19" s="959"/>
      <c r="GR19" s="959"/>
      <c r="GS19" s="959"/>
      <c r="GT19" s="959"/>
      <c r="GU19" s="959"/>
      <c r="GV19" s="959"/>
      <c r="GW19" s="959"/>
      <c r="GX19" s="959"/>
      <c r="GY19" s="959"/>
      <c r="GZ19" s="959"/>
      <c r="HA19" s="959"/>
      <c r="HB19" s="959"/>
      <c r="HC19" s="959"/>
      <c r="HD19" s="959"/>
      <c r="HE19" s="959"/>
      <c r="HF19" s="959"/>
      <c r="HG19" s="959"/>
      <c r="HH19" s="959"/>
      <c r="HI19" s="959"/>
      <c r="HJ19" s="959"/>
      <c r="HK19" s="959"/>
      <c r="HL19" s="959"/>
      <c r="HM19" s="959"/>
      <c r="HN19" s="959"/>
      <c r="HO19" s="959"/>
      <c r="HP19" s="959"/>
      <c r="HQ19" s="959"/>
      <c r="HR19" s="959"/>
      <c r="HS19" s="959"/>
      <c r="HT19" s="959"/>
      <c r="HU19" s="959"/>
      <c r="HV19" s="959"/>
      <c r="HW19" s="959"/>
      <c r="HX19" s="959"/>
      <c r="HY19" s="959"/>
      <c r="HZ19" s="959"/>
      <c r="IA19" s="959"/>
      <c r="IB19" s="959"/>
      <c r="IC19" s="959"/>
      <c r="ID19" s="959"/>
      <c r="IE19" s="959"/>
      <c r="IF19" s="959"/>
      <c r="IG19" s="959"/>
      <c r="IH19" s="959"/>
      <c r="II19" s="959"/>
      <c r="IJ19" s="959"/>
      <c r="IK19" s="959"/>
      <c r="IL19" s="959"/>
      <c r="IM19" s="959"/>
      <c r="IN19" s="959"/>
      <c r="IO19" s="959"/>
      <c r="IP19" s="959"/>
      <c r="IQ19" s="959"/>
      <c r="IR19" s="959"/>
      <c r="IS19" s="959"/>
      <c r="IT19" s="959"/>
      <c r="IU19" s="959"/>
      <c r="IV19" s="959"/>
    </row>
    <row r="20" spans="1:256" ht="19.5" customHeight="1" x14ac:dyDescent="0.3">
      <c r="A20" s="959"/>
      <c r="B20" s="982"/>
      <c r="C20" s="983"/>
      <c r="D20" s="984"/>
      <c r="E20" s="984"/>
      <c r="F20" s="984"/>
      <c r="I20" s="1785"/>
      <c r="J20" s="1785"/>
      <c r="K20" s="1785"/>
      <c r="L20" s="1785"/>
      <c r="T20" s="959"/>
      <c r="U20" s="959"/>
      <c r="V20" s="959"/>
      <c r="W20" s="959"/>
      <c r="X20" s="959"/>
      <c r="Y20" s="959"/>
      <c r="Z20" s="959"/>
      <c r="AA20" s="959"/>
      <c r="AB20" s="959"/>
      <c r="AC20" s="959"/>
      <c r="AD20" s="959"/>
      <c r="AE20" s="959"/>
      <c r="AF20" s="959"/>
      <c r="AG20" s="959"/>
      <c r="AH20" s="959"/>
      <c r="AI20" s="959"/>
      <c r="AJ20" s="959"/>
      <c r="AK20" s="959"/>
      <c r="AL20" s="959"/>
      <c r="AM20" s="959"/>
      <c r="AN20" s="959"/>
      <c r="AO20" s="959"/>
      <c r="AP20" s="959"/>
      <c r="AQ20" s="959"/>
      <c r="AR20" s="959"/>
      <c r="AS20" s="959"/>
      <c r="AT20" s="959"/>
      <c r="AU20" s="959"/>
      <c r="AV20" s="959"/>
      <c r="AW20" s="959"/>
      <c r="AX20" s="959"/>
      <c r="AY20" s="959"/>
      <c r="AZ20" s="959"/>
      <c r="BA20" s="959"/>
      <c r="BB20" s="959"/>
      <c r="BC20" s="959"/>
      <c r="BD20" s="959"/>
      <c r="BE20" s="959"/>
      <c r="BF20" s="959"/>
      <c r="BG20" s="959"/>
      <c r="BH20" s="959"/>
      <c r="BI20" s="959"/>
      <c r="BJ20" s="959"/>
      <c r="BK20" s="959"/>
      <c r="BL20" s="959"/>
      <c r="BM20" s="959"/>
      <c r="BN20" s="959"/>
      <c r="BO20" s="959"/>
      <c r="BP20" s="959"/>
      <c r="BQ20" s="959"/>
      <c r="BR20" s="959"/>
      <c r="BS20" s="959"/>
      <c r="BT20" s="959"/>
      <c r="BU20" s="959"/>
      <c r="BV20" s="959"/>
      <c r="BW20" s="959"/>
      <c r="BX20" s="959"/>
      <c r="BY20" s="959"/>
      <c r="BZ20" s="959"/>
      <c r="CA20" s="959"/>
      <c r="CB20" s="959"/>
      <c r="CC20" s="959"/>
      <c r="CD20" s="959"/>
      <c r="CE20" s="959"/>
      <c r="CF20" s="959"/>
      <c r="CG20" s="959"/>
      <c r="CH20" s="959"/>
      <c r="CI20" s="959"/>
      <c r="CJ20" s="959"/>
      <c r="CK20" s="959"/>
      <c r="CL20" s="959"/>
      <c r="CM20" s="959"/>
      <c r="CN20" s="959"/>
      <c r="CO20" s="959"/>
      <c r="CP20" s="959"/>
      <c r="CQ20" s="959"/>
      <c r="CR20" s="959"/>
      <c r="CS20" s="959"/>
      <c r="CT20" s="959"/>
      <c r="CU20" s="959"/>
      <c r="CV20" s="959"/>
      <c r="CW20" s="959"/>
      <c r="CX20" s="959"/>
      <c r="CY20" s="959"/>
      <c r="CZ20" s="959"/>
      <c r="DA20" s="959"/>
      <c r="DB20" s="959"/>
      <c r="DC20" s="959"/>
      <c r="DD20" s="959"/>
      <c r="DE20" s="959"/>
      <c r="DF20" s="959"/>
      <c r="DG20" s="959"/>
      <c r="DH20" s="959"/>
      <c r="DI20" s="959"/>
      <c r="DJ20" s="959"/>
      <c r="DK20" s="959"/>
      <c r="DL20" s="959"/>
      <c r="DM20" s="959"/>
      <c r="DN20" s="959"/>
      <c r="DO20" s="959"/>
      <c r="DP20" s="959"/>
      <c r="DQ20" s="959"/>
      <c r="DR20" s="959"/>
      <c r="DS20" s="959"/>
      <c r="DT20" s="959"/>
      <c r="DU20" s="959"/>
      <c r="DV20" s="959"/>
      <c r="DW20" s="959"/>
      <c r="DX20" s="959"/>
      <c r="DY20" s="959"/>
      <c r="DZ20" s="959"/>
      <c r="EA20" s="959"/>
      <c r="EB20" s="959"/>
      <c r="EC20" s="959"/>
      <c r="ED20" s="959"/>
      <c r="EE20" s="959"/>
      <c r="EF20" s="959"/>
      <c r="EG20" s="959"/>
      <c r="EH20" s="959"/>
      <c r="EI20" s="959"/>
      <c r="EJ20" s="959"/>
      <c r="EK20" s="959"/>
      <c r="EL20" s="959"/>
      <c r="EM20" s="959"/>
      <c r="EN20" s="959"/>
      <c r="EO20" s="959"/>
      <c r="EP20" s="959"/>
      <c r="EQ20" s="959"/>
      <c r="ER20" s="959"/>
      <c r="ES20" s="959"/>
      <c r="ET20" s="959"/>
      <c r="EU20" s="959"/>
      <c r="EV20" s="959"/>
      <c r="EW20" s="959"/>
      <c r="EX20" s="959"/>
      <c r="EY20" s="959"/>
      <c r="EZ20" s="959"/>
      <c r="FA20" s="959"/>
      <c r="FB20" s="959"/>
      <c r="FC20" s="959"/>
      <c r="FD20" s="959"/>
      <c r="FE20" s="959"/>
      <c r="FF20" s="959"/>
      <c r="FG20" s="959"/>
      <c r="FH20" s="959"/>
      <c r="FI20" s="959"/>
      <c r="FJ20" s="959"/>
      <c r="FK20" s="959"/>
      <c r="FL20" s="959"/>
      <c r="FM20" s="959"/>
      <c r="FN20" s="959"/>
      <c r="FO20" s="959"/>
      <c r="FP20" s="959"/>
      <c r="FQ20" s="959"/>
      <c r="FR20" s="959"/>
      <c r="FS20" s="959"/>
      <c r="FT20" s="959"/>
      <c r="FU20" s="959"/>
      <c r="FV20" s="959"/>
      <c r="FW20" s="959"/>
      <c r="FX20" s="959"/>
      <c r="FY20" s="959"/>
      <c r="FZ20" s="959"/>
      <c r="GA20" s="959"/>
      <c r="GB20" s="959"/>
      <c r="GC20" s="959"/>
      <c r="GD20" s="959"/>
      <c r="GE20" s="959"/>
      <c r="GF20" s="959"/>
      <c r="GG20" s="959"/>
      <c r="GH20" s="959"/>
      <c r="GI20" s="959"/>
      <c r="GJ20" s="959"/>
      <c r="GK20" s="959"/>
      <c r="GL20" s="959"/>
      <c r="GM20" s="959"/>
      <c r="GN20" s="959"/>
      <c r="GO20" s="959"/>
      <c r="GP20" s="959"/>
      <c r="GQ20" s="959"/>
      <c r="GR20" s="959"/>
      <c r="GS20" s="959"/>
      <c r="GT20" s="959"/>
      <c r="GU20" s="959"/>
      <c r="GV20" s="959"/>
      <c r="GW20" s="959"/>
      <c r="GX20" s="959"/>
      <c r="GY20" s="959"/>
      <c r="GZ20" s="959"/>
      <c r="HA20" s="959"/>
      <c r="HB20" s="959"/>
      <c r="HC20" s="959"/>
      <c r="HD20" s="959"/>
      <c r="HE20" s="959"/>
      <c r="HF20" s="959"/>
      <c r="HG20" s="959"/>
      <c r="HH20" s="959"/>
      <c r="HI20" s="959"/>
      <c r="HJ20" s="959"/>
      <c r="HK20" s="959"/>
      <c r="HL20" s="959"/>
      <c r="HM20" s="959"/>
      <c r="HN20" s="959"/>
      <c r="HO20" s="959"/>
      <c r="HP20" s="959"/>
      <c r="HQ20" s="959"/>
      <c r="HR20" s="959"/>
      <c r="HS20" s="959"/>
      <c r="HT20" s="959"/>
      <c r="HU20" s="959"/>
      <c r="HV20" s="959"/>
      <c r="HW20" s="959"/>
      <c r="HX20" s="959"/>
      <c r="HY20" s="959"/>
      <c r="HZ20" s="959"/>
      <c r="IA20" s="959"/>
      <c r="IB20" s="959"/>
      <c r="IC20" s="959"/>
      <c r="ID20" s="959"/>
      <c r="IE20" s="959"/>
      <c r="IF20" s="959"/>
      <c r="IG20" s="959"/>
      <c r="IH20" s="959"/>
      <c r="II20" s="959"/>
      <c r="IJ20" s="959"/>
      <c r="IK20" s="959"/>
      <c r="IL20" s="959"/>
      <c r="IM20" s="959"/>
      <c r="IN20" s="959"/>
      <c r="IO20" s="959"/>
      <c r="IP20" s="959"/>
      <c r="IQ20" s="959"/>
      <c r="IR20" s="959"/>
      <c r="IS20" s="959"/>
      <c r="IT20" s="959"/>
      <c r="IU20" s="959"/>
      <c r="IV20" s="959"/>
    </row>
    <row r="21" spans="1:256" ht="19.5" customHeight="1" x14ac:dyDescent="0.3">
      <c r="A21" s="962" t="s">
        <v>1667</v>
      </c>
      <c r="B21" s="983"/>
      <c r="C21" s="984"/>
      <c r="D21" s="959"/>
      <c r="E21" s="959"/>
      <c r="I21" s="1785"/>
      <c r="J21" s="1785"/>
      <c r="K21" s="1785"/>
      <c r="L21" s="1785"/>
      <c r="T21" s="959"/>
      <c r="U21" s="959"/>
      <c r="V21" s="959"/>
      <c r="W21" s="959"/>
      <c r="X21" s="959"/>
      <c r="Y21" s="959"/>
      <c r="Z21" s="959"/>
      <c r="AA21" s="959"/>
      <c r="AB21" s="959"/>
      <c r="AC21" s="959"/>
      <c r="AD21" s="959"/>
      <c r="AE21" s="959"/>
      <c r="AF21" s="959"/>
      <c r="AG21" s="959"/>
      <c r="AH21" s="959"/>
      <c r="AI21" s="959"/>
      <c r="AJ21" s="959"/>
      <c r="AK21" s="959"/>
      <c r="AL21" s="959"/>
      <c r="AM21" s="959"/>
      <c r="AN21" s="959"/>
      <c r="AO21" s="959"/>
      <c r="AP21" s="959"/>
      <c r="AQ21" s="959"/>
      <c r="AR21" s="959"/>
      <c r="AS21" s="959"/>
      <c r="AT21" s="959"/>
      <c r="AU21" s="959"/>
      <c r="AV21" s="959"/>
      <c r="AW21" s="959"/>
      <c r="AX21" s="959"/>
      <c r="AY21" s="959"/>
      <c r="AZ21" s="959"/>
      <c r="BA21" s="959"/>
      <c r="BB21" s="959"/>
      <c r="BC21" s="959"/>
      <c r="BD21" s="959"/>
      <c r="BE21" s="959"/>
      <c r="BF21" s="959"/>
      <c r="BG21" s="959"/>
      <c r="BH21" s="959"/>
      <c r="BI21" s="959"/>
      <c r="BJ21" s="959"/>
      <c r="BK21" s="959"/>
      <c r="BL21" s="959"/>
      <c r="BM21" s="959"/>
      <c r="BN21" s="959"/>
      <c r="BO21" s="959"/>
      <c r="BP21" s="959"/>
      <c r="BQ21" s="959"/>
      <c r="BR21" s="959"/>
      <c r="BS21" s="959"/>
      <c r="BT21" s="959"/>
      <c r="BU21" s="959"/>
      <c r="BV21" s="959"/>
      <c r="BW21" s="959"/>
      <c r="BX21" s="959"/>
      <c r="BY21" s="959"/>
      <c r="BZ21" s="959"/>
      <c r="CA21" s="959"/>
      <c r="CB21" s="959"/>
      <c r="CC21" s="959"/>
      <c r="CD21" s="959"/>
      <c r="CE21" s="959"/>
      <c r="CF21" s="959"/>
      <c r="CG21" s="959"/>
      <c r="CH21" s="959"/>
      <c r="CI21" s="959"/>
      <c r="CJ21" s="959"/>
      <c r="CK21" s="959"/>
      <c r="CL21" s="959"/>
      <c r="CM21" s="959"/>
      <c r="CN21" s="959"/>
      <c r="CO21" s="959"/>
      <c r="CP21" s="959"/>
      <c r="CQ21" s="959"/>
      <c r="CR21" s="959"/>
      <c r="CS21" s="959"/>
      <c r="CT21" s="959"/>
      <c r="CU21" s="959"/>
      <c r="CV21" s="959"/>
      <c r="CW21" s="959"/>
      <c r="CX21" s="959"/>
      <c r="CY21" s="959"/>
      <c r="CZ21" s="959"/>
      <c r="DA21" s="959"/>
      <c r="DB21" s="959"/>
      <c r="DC21" s="959"/>
      <c r="DD21" s="959"/>
      <c r="DE21" s="959"/>
      <c r="DF21" s="959"/>
      <c r="DG21" s="959"/>
      <c r="DH21" s="959"/>
      <c r="DI21" s="959"/>
      <c r="DJ21" s="959"/>
      <c r="DK21" s="959"/>
      <c r="DL21" s="959"/>
      <c r="DM21" s="959"/>
      <c r="DN21" s="959"/>
      <c r="DO21" s="959"/>
      <c r="DP21" s="959"/>
      <c r="DQ21" s="959"/>
      <c r="DR21" s="959"/>
      <c r="DS21" s="959"/>
      <c r="DT21" s="959"/>
      <c r="DU21" s="959"/>
      <c r="DV21" s="959"/>
      <c r="DW21" s="959"/>
      <c r="DX21" s="959"/>
      <c r="DY21" s="959"/>
      <c r="DZ21" s="959"/>
      <c r="EA21" s="959"/>
      <c r="EB21" s="959"/>
      <c r="EC21" s="959"/>
      <c r="ED21" s="959"/>
      <c r="EE21" s="959"/>
      <c r="EF21" s="959"/>
      <c r="EG21" s="959"/>
      <c r="EH21" s="959"/>
      <c r="EI21" s="959"/>
      <c r="EJ21" s="959"/>
      <c r="EK21" s="959"/>
      <c r="EL21" s="959"/>
      <c r="EM21" s="959"/>
      <c r="EN21" s="959"/>
      <c r="EO21" s="959"/>
      <c r="EP21" s="959"/>
      <c r="EQ21" s="959"/>
      <c r="ER21" s="959"/>
      <c r="ES21" s="959"/>
      <c r="ET21" s="959"/>
      <c r="EU21" s="959"/>
      <c r="EV21" s="959"/>
      <c r="EW21" s="959"/>
      <c r="EX21" s="959"/>
      <c r="EY21" s="959"/>
      <c r="EZ21" s="959"/>
      <c r="FA21" s="959"/>
      <c r="FB21" s="959"/>
      <c r="FC21" s="959"/>
      <c r="FD21" s="959"/>
      <c r="FE21" s="959"/>
      <c r="FF21" s="959"/>
      <c r="FG21" s="959"/>
      <c r="FH21" s="959"/>
      <c r="FI21" s="959"/>
      <c r="FJ21" s="959"/>
      <c r="FK21" s="959"/>
      <c r="FL21" s="959"/>
      <c r="FM21" s="959"/>
      <c r="FN21" s="959"/>
      <c r="FO21" s="959"/>
      <c r="FP21" s="959"/>
      <c r="FQ21" s="959"/>
      <c r="FR21" s="959"/>
      <c r="FS21" s="959"/>
      <c r="FT21" s="959"/>
      <c r="FU21" s="959"/>
      <c r="FV21" s="959"/>
      <c r="FW21" s="959"/>
      <c r="FX21" s="959"/>
      <c r="FY21" s="959"/>
      <c r="FZ21" s="959"/>
      <c r="GA21" s="959"/>
      <c r="GB21" s="959"/>
      <c r="GC21" s="959"/>
      <c r="GD21" s="959"/>
      <c r="GE21" s="959"/>
      <c r="GF21" s="959"/>
      <c r="GG21" s="959"/>
      <c r="GH21" s="959"/>
      <c r="GI21" s="959"/>
      <c r="GJ21" s="959"/>
      <c r="GK21" s="959"/>
      <c r="GL21" s="959"/>
      <c r="GM21" s="959"/>
      <c r="GN21" s="959"/>
      <c r="GO21" s="959"/>
      <c r="GP21" s="959"/>
      <c r="GQ21" s="959"/>
      <c r="GR21" s="959"/>
      <c r="GS21" s="959"/>
      <c r="GT21" s="959"/>
      <c r="GU21" s="959"/>
      <c r="GV21" s="959"/>
      <c r="GW21" s="959"/>
      <c r="GX21" s="959"/>
      <c r="GY21" s="959"/>
      <c r="GZ21" s="959"/>
      <c r="HA21" s="959"/>
      <c r="HB21" s="959"/>
      <c r="HC21" s="959"/>
      <c r="HD21" s="959"/>
      <c r="HE21" s="959"/>
      <c r="HF21" s="959"/>
      <c r="HG21" s="959"/>
      <c r="HH21" s="959"/>
      <c r="HI21" s="959"/>
      <c r="HJ21" s="959"/>
      <c r="HK21" s="959"/>
      <c r="HL21" s="959"/>
      <c r="HM21" s="959"/>
      <c r="HN21" s="959"/>
      <c r="HO21" s="959"/>
      <c r="HP21" s="959"/>
      <c r="HQ21" s="959"/>
      <c r="HR21" s="959"/>
      <c r="HS21" s="959"/>
      <c r="HT21" s="959"/>
      <c r="HU21" s="959"/>
      <c r="HV21" s="959"/>
      <c r="HW21" s="959"/>
      <c r="HX21" s="959"/>
      <c r="HY21" s="959"/>
      <c r="HZ21" s="959"/>
      <c r="IA21" s="959"/>
      <c r="IB21" s="959"/>
      <c r="IC21" s="959"/>
      <c r="ID21" s="959"/>
      <c r="IE21" s="959"/>
      <c r="IF21" s="959"/>
      <c r="IG21" s="959"/>
      <c r="IH21" s="959"/>
      <c r="II21" s="959"/>
      <c r="IJ21" s="959"/>
      <c r="IK21" s="959"/>
      <c r="IL21" s="959"/>
      <c r="IM21" s="959"/>
      <c r="IN21" s="959"/>
      <c r="IO21" s="959"/>
      <c r="IP21" s="959"/>
      <c r="IQ21" s="959"/>
      <c r="IR21" s="959"/>
      <c r="IS21" s="959"/>
      <c r="IT21" s="959"/>
      <c r="IU21" s="959"/>
      <c r="IV21" s="959"/>
    </row>
    <row r="22" spans="1:256" ht="19.5" customHeight="1" x14ac:dyDescent="0.3">
      <c r="A22" s="982"/>
      <c r="B22" s="980"/>
      <c r="C22" s="980"/>
      <c r="D22" s="980"/>
      <c r="E22" s="980"/>
      <c r="F22" s="980"/>
      <c r="G22" s="980"/>
      <c r="H22" s="980"/>
      <c r="I22" s="1785"/>
      <c r="J22" s="1785"/>
      <c r="K22" s="1785"/>
      <c r="L22" s="1785"/>
      <c r="T22" s="959"/>
      <c r="U22" s="959"/>
      <c r="V22" s="959"/>
      <c r="W22" s="959"/>
      <c r="X22" s="959"/>
      <c r="Y22" s="959"/>
      <c r="Z22" s="959"/>
      <c r="AA22" s="959"/>
      <c r="AB22" s="959"/>
      <c r="AC22" s="959"/>
      <c r="AD22" s="959"/>
      <c r="AE22" s="959"/>
      <c r="AF22" s="959"/>
      <c r="AG22" s="959"/>
      <c r="AH22" s="959"/>
      <c r="AI22" s="959"/>
      <c r="AJ22" s="959"/>
      <c r="AK22" s="959"/>
      <c r="AL22" s="959"/>
      <c r="AM22" s="959"/>
      <c r="AN22" s="959"/>
      <c r="AO22" s="959"/>
      <c r="AP22" s="959"/>
      <c r="AQ22" s="959"/>
      <c r="AR22" s="959"/>
      <c r="AS22" s="959"/>
      <c r="AT22" s="959"/>
      <c r="AU22" s="959"/>
      <c r="AV22" s="959"/>
      <c r="AW22" s="959"/>
      <c r="AX22" s="959"/>
      <c r="AY22" s="959"/>
      <c r="AZ22" s="959"/>
      <c r="BA22" s="959"/>
      <c r="BB22" s="959"/>
      <c r="BC22" s="959"/>
      <c r="BD22" s="959"/>
      <c r="BE22" s="959"/>
      <c r="BF22" s="959"/>
      <c r="BG22" s="959"/>
      <c r="BH22" s="959"/>
      <c r="BI22" s="959"/>
      <c r="BJ22" s="959"/>
      <c r="BK22" s="959"/>
      <c r="BL22" s="959"/>
      <c r="BM22" s="959"/>
      <c r="BN22" s="959"/>
      <c r="BO22" s="959"/>
      <c r="BP22" s="959"/>
      <c r="BQ22" s="959"/>
      <c r="BR22" s="959"/>
      <c r="BS22" s="959"/>
      <c r="BT22" s="959"/>
      <c r="BU22" s="959"/>
      <c r="BV22" s="959"/>
      <c r="BW22" s="959"/>
      <c r="BX22" s="959"/>
      <c r="BY22" s="959"/>
      <c r="BZ22" s="959"/>
      <c r="CA22" s="959"/>
      <c r="CB22" s="959"/>
      <c r="CC22" s="959"/>
      <c r="CD22" s="959"/>
      <c r="CE22" s="959"/>
      <c r="CF22" s="959"/>
      <c r="CG22" s="959"/>
      <c r="CH22" s="959"/>
      <c r="CI22" s="959"/>
      <c r="CJ22" s="959"/>
      <c r="CK22" s="959"/>
      <c r="CL22" s="959"/>
      <c r="CM22" s="959"/>
      <c r="CN22" s="959"/>
      <c r="CO22" s="959"/>
      <c r="CP22" s="959"/>
      <c r="CQ22" s="959"/>
      <c r="CR22" s="959"/>
      <c r="CS22" s="959"/>
      <c r="CT22" s="959"/>
      <c r="CU22" s="959"/>
      <c r="CV22" s="959"/>
      <c r="CW22" s="959"/>
      <c r="CX22" s="959"/>
      <c r="CY22" s="959"/>
      <c r="CZ22" s="959"/>
      <c r="DA22" s="959"/>
      <c r="DB22" s="959"/>
      <c r="DC22" s="959"/>
      <c r="DD22" s="959"/>
      <c r="DE22" s="959"/>
      <c r="DF22" s="959"/>
      <c r="DG22" s="959"/>
      <c r="DH22" s="959"/>
      <c r="DI22" s="959"/>
      <c r="DJ22" s="959"/>
      <c r="DK22" s="959"/>
      <c r="DL22" s="959"/>
      <c r="DM22" s="959"/>
      <c r="DN22" s="959"/>
      <c r="DO22" s="959"/>
      <c r="DP22" s="959"/>
      <c r="DQ22" s="959"/>
      <c r="DR22" s="959"/>
      <c r="DS22" s="959"/>
      <c r="DT22" s="959"/>
      <c r="DU22" s="959"/>
      <c r="DV22" s="959"/>
      <c r="DW22" s="959"/>
      <c r="DX22" s="959"/>
      <c r="DY22" s="959"/>
      <c r="DZ22" s="959"/>
      <c r="EA22" s="959"/>
      <c r="EB22" s="959"/>
      <c r="EC22" s="959"/>
      <c r="ED22" s="959"/>
      <c r="EE22" s="959"/>
      <c r="EF22" s="959"/>
      <c r="EG22" s="959"/>
      <c r="EH22" s="959"/>
      <c r="EI22" s="959"/>
      <c r="EJ22" s="959"/>
      <c r="EK22" s="959"/>
      <c r="EL22" s="959"/>
      <c r="EM22" s="959"/>
      <c r="EN22" s="959"/>
      <c r="EO22" s="959"/>
      <c r="EP22" s="959"/>
      <c r="EQ22" s="959"/>
      <c r="ER22" s="959"/>
      <c r="ES22" s="959"/>
      <c r="ET22" s="959"/>
      <c r="EU22" s="959"/>
      <c r="EV22" s="959"/>
      <c r="EW22" s="959"/>
      <c r="EX22" s="959"/>
      <c r="EY22" s="959"/>
      <c r="EZ22" s="959"/>
      <c r="FA22" s="959"/>
      <c r="FB22" s="959"/>
      <c r="FC22" s="959"/>
      <c r="FD22" s="959"/>
      <c r="FE22" s="959"/>
      <c r="FF22" s="959"/>
      <c r="FG22" s="959"/>
      <c r="FH22" s="959"/>
      <c r="FI22" s="959"/>
      <c r="FJ22" s="959"/>
      <c r="FK22" s="959"/>
      <c r="FL22" s="959"/>
      <c r="FM22" s="959"/>
      <c r="FN22" s="959"/>
      <c r="FO22" s="959"/>
      <c r="FP22" s="959"/>
      <c r="FQ22" s="959"/>
      <c r="FR22" s="959"/>
      <c r="FS22" s="959"/>
      <c r="FT22" s="959"/>
      <c r="FU22" s="959"/>
      <c r="FV22" s="959"/>
      <c r="FW22" s="959"/>
      <c r="FX22" s="959"/>
      <c r="FY22" s="959"/>
      <c r="FZ22" s="959"/>
      <c r="GA22" s="959"/>
      <c r="GB22" s="959"/>
      <c r="GC22" s="959"/>
      <c r="GD22" s="959"/>
      <c r="GE22" s="959"/>
      <c r="GF22" s="959"/>
      <c r="GG22" s="959"/>
      <c r="GH22" s="959"/>
      <c r="GI22" s="959"/>
      <c r="GJ22" s="959"/>
      <c r="GK22" s="959"/>
      <c r="GL22" s="959"/>
      <c r="GM22" s="959"/>
      <c r="GN22" s="959"/>
      <c r="GO22" s="959"/>
      <c r="GP22" s="959"/>
      <c r="GQ22" s="959"/>
      <c r="GR22" s="959"/>
      <c r="GS22" s="959"/>
      <c r="GT22" s="959"/>
      <c r="GU22" s="959"/>
      <c r="GV22" s="959"/>
      <c r="GW22" s="959"/>
      <c r="GX22" s="959"/>
      <c r="GY22" s="959"/>
      <c r="GZ22" s="959"/>
      <c r="HA22" s="959"/>
      <c r="HB22" s="959"/>
      <c r="HC22" s="959"/>
      <c r="HD22" s="959"/>
      <c r="HE22" s="959"/>
      <c r="HF22" s="959"/>
      <c r="HG22" s="959"/>
      <c r="HH22" s="959"/>
      <c r="HI22" s="959"/>
      <c r="HJ22" s="959"/>
      <c r="HK22" s="959"/>
      <c r="HL22" s="959"/>
      <c r="HM22" s="959"/>
      <c r="HN22" s="959"/>
      <c r="HO22" s="959"/>
      <c r="HP22" s="959"/>
      <c r="HQ22" s="959"/>
      <c r="HR22" s="959"/>
      <c r="HS22" s="959"/>
      <c r="HT22" s="959"/>
      <c r="HU22" s="959"/>
      <c r="HV22" s="959"/>
      <c r="HW22" s="959"/>
      <c r="HX22" s="959"/>
      <c r="HY22" s="959"/>
      <c r="HZ22" s="959"/>
      <c r="IA22" s="959"/>
      <c r="IB22" s="959"/>
      <c r="IC22" s="959"/>
      <c r="ID22" s="959"/>
      <c r="IE22" s="959"/>
      <c r="IF22" s="959"/>
      <c r="IG22" s="959"/>
      <c r="IH22" s="959"/>
      <c r="II22" s="959"/>
      <c r="IJ22" s="959"/>
      <c r="IK22" s="959"/>
      <c r="IL22" s="959"/>
      <c r="IM22" s="959"/>
      <c r="IN22" s="959"/>
      <c r="IO22" s="959"/>
      <c r="IP22" s="959"/>
      <c r="IQ22" s="959"/>
      <c r="IR22" s="959"/>
      <c r="IS22" s="959"/>
      <c r="IT22" s="959"/>
      <c r="IU22" s="959"/>
      <c r="IV22" s="959"/>
    </row>
    <row r="23" spans="1:256" ht="30" customHeight="1" x14ac:dyDescent="0.3">
      <c r="A23" s="959"/>
      <c r="B23" s="985" t="s">
        <v>1668</v>
      </c>
      <c r="C23" s="985" t="s">
        <v>1638</v>
      </c>
      <c r="D23" s="985" t="s">
        <v>1286</v>
      </c>
      <c r="E23" s="963" t="s">
        <v>1669</v>
      </c>
      <c r="F23" s="963" t="s">
        <v>1452</v>
      </c>
      <c r="G23" s="980"/>
      <c r="H23" s="980"/>
      <c r="I23" s="1785" t="s">
        <v>3</v>
      </c>
      <c r="J23" s="1785" t="s">
        <v>4</v>
      </c>
      <c r="K23" s="1785"/>
      <c r="L23" s="1785"/>
      <c r="M23" s="1785"/>
      <c r="N23" s="1785"/>
      <c r="O23" s="37"/>
      <c r="T23" s="959"/>
      <c r="U23" s="959"/>
      <c r="V23" s="959"/>
      <c r="W23" s="959"/>
      <c r="X23" s="959"/>
      <c r="Y23" s="959"/>
      <c r="Z23" s="959"/>
      <c r="AA23" s="959"/>
      <c r="AB23" s="959"/>
      <c r="AC23" s="959"/>
      <c r="AD23" s="959"/>
      <c r="AE23" s="959"/>
      <c r="AF23" s="959"/>
      <c r="AG23" s="959"/>
      <c r="AH23" s="959"/>
      <c r="AI23" s="959"/>
      <c r="AJ23" s="959"/>
      <c r="AK23" s="959"/>
      <c r="AL23" s="959"/>
      <c r="AM23" s="959"/>
      <c r="AN23" s="959"/>
      <c r="AO23" s="959"/>
      <c r="AP23" s="959"/>
      <c r="AQ23" s="959"/>
      <c r="AR23" s="959"/>
      <c r="AS23" s="959"/>
      <c r="AT23" s="959"/>
      <c r="AU23" s="959"/>
      <c r="AV23" s="959"/>
      <c r="AW23" s="959"/>
      <c r="AX23" s="959"/>
      <c r="AY23" s="959"/>
      <c r="AZ23" s="959"/>
      <c r="BA23" s="959"/>
      <c r="BB23" s="959"/>
      <c r="BC23" s="959"/>
      <c r="BD23" s="959"/>
      <c r="BE23" s="959"/>
      <c r="BF23" s="959"/>
      <c r="BG23" s="959"/>
      <c r="BH23" s="959"/>
      <c r="BI23" s="959"/>
      <c r="BJ23" s="959"/>
      <c r="BK23" s="959"/>
      <c r="BL23" s="959"/>
      <c r="BM23" s="959"/>
      <c r="BN23" s="959"/>
      <c r="BO23" s="959"/>
      <c r="BP23" s="959"/>
      <c r="BQ23" s="959"/>
      <c r="BR23" s="959"/>
      <c r="BS23" s="959"/>
      <c r="BT23" s="959"/>
      <c r="BU23" s="959"/>
      <c r="BV23" s="959"/>
      <c r="BW23" s="959"/>
      <c r="BX23" s="959"/>
      <c r="BY23" s="959"/>
      <c r="BZ23" s="959"/>
      <c r="CA23" s="959"/>
      <c r="CB23" s="959"/>
      <c r="CC23" s="959"/>
      <c r="CD23" s="959"/>
      <c r="CE23" s="959"/>
      <c r="CF23" s="959"/>
      <c r="CG23" s="959"/>
      <c r="CH23" s="959"/>
      <c r="CI23" s="959"/>
      <c r="CJ23" s="959"/>
      <c r="CK23" s="959"/>
      <c r="CL23" s="959"/>
      <c r="CM23" s="959"/>
      <c r="CN23" s="959"/>
      <c r="CO23" s="959"/>
      <c r="CP23" s="959"/>
      <c r="CQ23" s="959"/>
      <c r="CR23" s="959"/>
      <c r="CS23" s="959"/>
      <c r="CT23" s="959"/>
      <c r="CU23" s="959"/>
      <c r="CV23" s="959"/>
      <c r="CW23" s="959"/>
      <c r="CX23" s="959"/>
      <c r="CY23" s="959"/>
      <c r="CZ23" s="959"/>
      <c r="DA23" s="959"/>
      <c r="DB23" s="959"/>
      <c r="DC23" s="959"/>
      <c r="DD23" s="959"/>
      <c r="DE23" s="959"/>
      <c r="DF23" s="959"/>
      <c r="DG23" s="959"/>
      <c r="DH23" s="959"/>
      <c r="DI23" s="959"/>
      <c r="DJ23" s="959"/>
      <c r="DK23" s="959"/>
      <c r="DL23" s="959"/>
      <c r="DM23" s="959"/>
      <c r="DN23" s="959"/>
      <c r="DO23" s="959"/>
      <c r="DP23" s="959"/>
      <c r="DQ23" s="959"/>
      <c r="DR23" s="959"/>
      <c r="DS23" s="959"/>
      <c r="DT23" s="959"/>
      <c r="DU23" s="959"/>
      <c r="DV23" s="959"/>
      <c r="DW23" s="959"/>
      <c r="DX23" s="959"/>
      <c r="DY23" s="959"/>
      <c r="DZ23" s="959"/>
      <c r="EA23" s="959"/>
      <c r="EB23" s="959"/>
      <c r="EC23" s="959"/>
      <c r="ED23" s="959"/>
      <c r="EE23" s="959"/>
      <c r="EF23" s="959"/>
      <c r="EG23" s="959"/>
      <c r="EH23" s="959"/>
      <c r="EI23" s="959"/>
      <c r="EJ23" s="959"/>
      <c r="EK23" s="959"/>
      <c r="EL23" s="959"/>
      <c r="EM23" s="959"/>
      <c r="EN23" s="959"/>
      <c r="EO23" s="959"/>
      <c r="EP23" s="959"/>
      <c r="EQ23" s="959"/>
      <c r="ER23" s="959"/>
      <c r="ES23" s="959"/>
      <c r="ET23" s="959"/>
      <c r="EU23" s="959"/>
      <c r="EV23" s="959"/>
      <c r="EW23" s="959"/>
      <c r="EX23" s="959"/>
      <c r="EY23" s="959"/>
      <c r="EZ23" s="959"/>
      <c r="FA23" s="959"/>
      <c r="FB23" s="959"/>
      <c r="FC23" s="959"/>
      <c r="FD23" s="959"/>
      <c r="FE23" s="959"/>
      <c r="FF23" s="959"/>
      <c r="FG23" s="959"/>
      <c r="FH23" s="959"/>
      <c r="FI23" s="959"/>
      <c r="FJ23" s="959"/>
      <c r="FK23" s="959"/>
      <c r="FL23" s="959"/>
      <c r="FM23" s="959"/>
      <c r="FN23" s="959"/>
      <c r="FO23" s="959"/>
      <c r="FP23" s="959"/>
      <c r="FQ23" s="959"/>
      <c r="FR23" s="959"/>
      <c r="FS23" s="959"/>
      <c r="FT23" s="959"/>
      <c r="FU23" s="959"/>
      <c r="FV23" s="959"/>
      <c r="FW23" s="959"/>
      <c r="FX23" s="959"/>
      <c r="FY23" s="959"/>
      <c r="FZ23" s="959"/>
      <c r="GA23" s="959"/>
      <c r="GB23" s="959"/>
      <c r="GC23" s="959"/>
      <c r="GD23" s="959"/>
      <c r="GE23" s="959"/>
      <c r="GF23" s="959"/>
      <c r="GG23" s="959"/>
      <c r="GH23" s="959"/>
      <c r="GI23" s="959"/>
      <c r="GJ23" s="959"/>
      <c r="GK23" s="959"/>
      <c r="GL23" s="959"/>
      <c r="GM23" s="959"/>
      <c r="GN23" s="959"/>
      <c r="GO23" s="959"/>
      <c r="GP23" s="959"/>
      <c r="GQ23" s="959"/>
      <c r="GR23" s="959"/>
      <c r="GS23" s="959"/>
      <c r="GT23" s="959"/>
      <c r="GU23" s="959"/>
      <c r="GV23" s="959"/>
      <c r="GW23" s="959"/>
      <c r="GX23" s="959"/>
      <c r="GY23" s="959"/>
      <c r="GZ23" s="959"/>
      <c r="HA23" s="959"/>
      <c r="HB23" s="959"/>
      <c r="HC23" s="959"/>
      <c r="HD23" s="959"/>
      <c r="HE23" s="959"/>
      <c r="HF23" s="959"/>
      <c r="HG23" s="959"/>
      <c r="HH23" s="959"/>
      <c r="HI23" s="959"/>
      <c r="HJ23" s="959"/>
      <c r="HK23" s="959"/>
      <c r="HL23" s="959"/>
      <c r="HM23" s="959"/>
      <c r="HN23" s="959"/>
      <c r="HO23" s="959"/>
      <c r="HP23" s="959"/>
      <c r="HQ23" s="959"/>
      <c r="HR23" s="959"/>
      <c r="HS23" s="959"/>
      <c r="HT23" s="959"/>
      <c r="HU23" s="959"/>
      <c r="HV23" s="959"/>
      <c r="HW23" s="959"/>
      <c r="HX23" s="959"/>
      <c r="HY23" s="959"/>
      <c r="HZ23" s="959"/>
      <c r="IA23" s="959"/>
      <c r="IB23" s="959"/>
      <c r="IC23" s="959"/>
      <c r="ID23" s="959"/>
      <c r="IE23" s="959"/>
      <c r="IF23" s="959"/>
      <c r="IG23" s="959"/>
      <c r="IH23" s="959"/>
      <c r="II23" s="959"/>
      <c r="IJ23" s="959"/>
      <c r="IK23" s="959"/>
      <c r="IL23" s="959"/>
      <c r="IM23" s="959"/>
      <c r="IN23" s="959"/>
      <c r="IO23" s="959"/>
      <c r="IP23" s="959"/>
      <c r="IQ23" s="959"/>
      <c r="IR23" s="959"/>
      <c r="IS23" s="959"/>
      <c r="IT23" s="959"/>
      <c r="IU23" s="959"/>
      <c r="IV23" s="959"/>
    </row>
    <row r="24" spans="1:256" ht="19.5" customHeight="1" x14ac:dyDescent="0.3">
      <c r="A24" s="959"/>
      <c r="B24" s="986" t="s">
        <v>1670</v>
      </c>
      <c r="C24" s="986" t="s">
        <v>1643</v>
      </c>
      <c r="D24" s="987" t="s">
        <v>1198</v>
      </c>
      <c r="E24" s="988" t="s">
        <v>203</v>
      </c>
      <c r="F24" s="989">
        <v>141992.92000000001</v>
      </c>
      <c r="G24" s="980"/>
      <c r="H24" s="980"/>
      <c r="I24" s="1785" t="s">
        <v>419</v>
      </c>
      <c r="J24" s="1785" t="s">
        <v>408</v>
      </c>
      <c r="K24" s="1785"/>
      <c r="L24" s="1785"/>
      <c r="M24" s="1785"/>
      <c r="N24" s="1785"/>
      <c r="O24" s="37"/>
      <c r="T24" s="959"/>
      <c r="U24" s="959"/>
      <c r="V24" s="959"/>
      <c r="W24" s="959"/>
      <c r="X24" s="959"/>
      <c r="Y24" s="959"/>
      <c r="Z24" s="959"/>
      <c r="AA24" s="959"/>
      <c r="AB24" s="959"/>
      <c r="AC24" s="959"/>
      <c r="AD24" s="959"/>
      <c r="AE24" s="959"/>
      <c r="AF24" s="959"/>
      <c r="AG24" s="959"/>
      <c r="AH24" s="959"/>
      <c r="AI24" s="959"/>
      <c r="AJ24" s="959"/>
      <c r="AK24" s="959"/>
      <c r="AL24" s="959"/>
      <c r="AM24" s="959"/>
      <c r="AN24" s="959"/>
      <c r="AO24" s="959"/>
      <c r="AP24" s="959"/>
      <c r="AQ24" s="959"/>
      <c r="AR24" s="959"/>
      <c r="AS24" s="959"/>
      <c r="AT24" s="959"/>
      <c r="AU24" s="959"/>
      <c r="AV24" s="959"/>
      <c r="AW24" s="959"/>
      <c r="AX24" s="959"/>
      <c r="AY24" s="959"/>
      <c r="AZ24" s="959"/>
      <c r="BA24" s="959"/>
      <c r="BB24" s="959"/>
      <c r="BC24" s="959"/>
      <c r="BD24" s="959"/>
      <c r="BE24" s="959"/>
      <c r="BF24" s="959"/>
      <c r="BG24" s="959"/>
      <c r="BH24" s="959"/>
      <c r="BI24" s="959"/>
      <c r="BJ24" s="959"/>
      <c r="BK24" s="959"/>
      <c r="BL24" s="959"/>
      <c r="BM24" s="959"/>
      <c r="BN24" s="959"/>
      <c r="BO24" s="959"/>
      <c r="BP24" s="959"/>
      <c r="BQ24" s="959"/>
      <c r="BR24" s="959"/>
      <c r="BS24" s="959"/>
      <c r="BT24" s="959"/>
      <c r="BU24" s="959"/>
      <c r="BV24" s="959"/>
      <c r="BW24" s="959"/>
      <c r="BX24" s="959"/>
      <c r="BY24" s="959"/>
      <c r="BZ24" s="959"/>
      <c r="CA24" s="959"/>
      <c r="CB24" s="959"/>
      <c r="CC24" s="959"/>
      <c r="CD24" s="959"/>
      <c r="CE24" s="959"/>
      <c r="CF24" s="959"/>
      <c r="CG24" s="959"/>
      <c r="CH24" s="959"/>
      <c r="CI24" s="959"/>
      <c r="CJ24" s="959"/>
      <c r="CK24" s="959"/>
      <c r="CL24" s="959"/>
      <c r="CM24" s="959"/>
      <c r="CN24" s="959"/>
      <c r="CO24" s="959"/>
      <c r="CP24" s="959"/>
      <c r="CQ24" s="959"/>
      <c r="CR24" s="959"/>
      <c r="CS24" s="959"/>
      <c r="CT24" s="959"/>
      <c r="CU24" s="959"/>
      <c r="CV24" s="959"/>
      <c r="CW24" s="959"/>
      <c r="CX24" s="959"/>
      <c r="CY24" s="959"/>
      <c r="CZ24" s="959"/>
      <c r="DA24" s="959"/>
      <c r="DB24" s="959"/>
      <c r="DC24" s="959"/>
      <c r="DD24" s="959"/>
      <c r="DE24" s="959"/>
      <c r="DF24" s="959"/>
      <c r="DG24" s="959"/>
      <c r="DH24" s="959"/>
      <c r="DI24" s="959"/>
      <c r="DJ24" s="959"/>
      <c r="DK24" s="959"/>
      <c r="DL24" s="959"/>
      <c r="DM24" s="959"/>
      <c r="DN24" s="959"/>
      <c r="DO24" s="959"/>
      <c r="DP24" s="959"/>
      <c r="DQ24" s="959"/>
      <c r="DR24" s="959"/>
      <c r="DS24" s="959"/>
      <c r="DT24" s="959"/>
      <c r="DU24" s="959"/>
      <c r="DV24" s="959"/>
      <c r="DW24" s="959"/>
      <c r="DX24" s="959"/>
      <c r="DY24" s="959"/>
      <c r="DZ24" s="959"/>
      <c r="EA24" s="959"/>
      <c r="EB24" s="959"/>
      <c r="EC24" s="959"/>
      <c r="ED24" s="959"/>
      <c r="EE24" s="959"/>
      <c r="EF24" s="959"/>
      <c r="EG24" s="959"/>
      <c r="EH24" s="959"/>
      <c r="EI24" s="959"/>
      <c r="EJ24" s="959"/>
      <c r="EK24" s="959"/>
      <c r="EL24" s="959"/>
      <c r="EM24" s="959"/>
      <c r="EN24" s="959"/>
      <c r="EO24" s="959"/>
      <c r="EP24" s="959"/>
      <c r="EQ24" s="959"/>
      <c r="ER24" s="959"/>
      <c r="ES24" s="959"/>
      <c r="ET24" s="959"/>
      <c r="EU24" s="959"/>
      <c r="EV24" s="959"/>
      <c r="EW24" s="959"/>
      <c r="EX24" s="959"/>
      <c r="EY24" s="959"/>
      <c r="EZ24" s="959"/>
      <c r="FA24" s="959"/>
      <c r="FB24" s="959"/>
      <c r="FC24" s="959"/>
      <c r="FD24" s="959"/>
      <c r="FE24" s="959"/>
      <c r="FF24" s="959"/>
      <c r="FG24" s="959"/>
      <c r="FH24" s="959"/>
      <c r="FI24" s="959"/>
      <c r="FJ24" s="959"/>
      <c r="FK24" s="959"/>
      <c r="FL24" s="959"/>
      <c r="FM24" s="959"/>
      <c r="FN24" s="959"/>
      <c r="FO24" s="959"/>
      <c r="FP24" s="959"/>
      <c r="FQ24" s="959"/>
      <c r="FR24" s="959"/>
      <c r="FS24" s="959"/>
      <c r="FT24" s="959"/>
      <c r="FU24" s="959"/>
      <c r="FV24" s="959"/>
      <c r="FW24" s="959"/>
      <c r="FX24" s="959"/>
      <c r="FY24" s="959"/>
      <c r="FZ24" s="959"/>
      <c r="GA24" s="959"/>
      <c r="GB24" s="959"/>
      <c r="GC24" s="959"/>
      <c r="GD24" s="959"/>
      <c r="GE24" s="959"/>
      <c r="GF24" s="959"/>
      <c r="GG24" s="959"/>
      <c r="GH24" s="959"/>
      <c r="GI24" s="959"/>
      <c r="GJ24" s="959"/>
      <c r="GK24" s="959"/>
      <c r="GL24" s="959"/>
      <c r="GM24" s="959"/>
      <c r="GN24" s="959"/>
      <c r="GO24" s="959"/>
      <c r="GP24" s="959"/>
      <c r="GQ24" s="959"/>
      <c r="GR24" s="959"/>
      <c r="GS24" s="959"/>
      <c r="GT24" s="959"/>
      <c r="GU24" s="959"/>
      <c r="GV24" s="959"/>
      <c r="GW24" s="959"/>
      <c r="GX24" s="959"/>
      <c r="GY24" s="959"/>
      <c r="GZ24" s="959"/>
      <c r="HA24" s="959"/>
      <c r="HB24" s="959"/>
      <c r="HC24" s="959"/>
      <c r="HD24" s="959"/>
      <c r="HE24" s="959"/>
      <c r="HF24" s="959"/>
      <c r="HG24" s="959"/>
      <c r="HH24" s="959"/>
      <c r="HI24" s="959"/>
      <c r="HJ24" s="959"/>
      <c r="HK24" s="959"/>
      <c r="HL24" s="959"/>
      <c r="HM24" s="959"/>
      <c r="HN24" s="959"/>
      <c r="HO24" s="959"/>
      <c r="HP24" s="959"/>
      <c r="HQ24" s="959"/>
      <c r="HR24" s="959"/>
      <c r="HS24" s="959"/>
      <c r="HT24" s="959"/>
      <c r="HU24" s="959"/>
      <c r="HV24" s="959"/>
      <c r="HW24" s="959"/>
      <c r="HX24" s="959"/>
      <c r="HY24" s="959"/>
      <c r="HZ24" s="959"/>
      <c r="IA24" s="959"/>
      <c r="IB24" s="959"/>
      <c r="IC24" s="959"/>
      <c r="ID24" s="959"/>
      <c r="IE24" s="959"/>
      <c r="IF24" s="959"/>
      <c r="IG24" s="959"/>
      <c r="IH24" s="959"/>
      <c r="II24" s="959"/>
      <c r="IJ24" s="959"/>
      <c r="IK24" s="959"/>
      <c r="IL24" s="959"/>
      <c r="IM24" s="959"/>
      <c r="IN24" s="959"/>
      <c r="IO24" s="959"/>
      <c r="IP24" s="959"/>
      <c r="IQ24" s="959"/>
      <c r="IR24" s="959"/>
      <c r="IS24" s="959"/>
      <c r="IT24" s="959"/>
      <c r="IU24" s="959"/>
      <c r="IV24" s="959"/>
    </row>
    <row r="25" spans="1:256" ht="19.5" customHeight="1" x14ac:dyDescent="0.3">
      <c r="A25" s="959"/>
      <c r="B25" s="986" t="s">
        <v>1670</v>
      </c>
      <c r="C25" s="986" t="s">
        <v>1643</v>
      </c>
      <c r="D25" s="987" t="s">
        <v>1201</v>
      </c>
      <c r="E25" s="988" t="s">
        <v>203</v>
      </c>
      <c r="F25" s="989">
        <v>233277.27999999997</v>
      </c>
      <c r="G25" s="980"/>
      <c r="H25" s="980"/>
      <c r="I25" s="1785" t="s">
        <v>1671</v>
      </c>
      <c r="J25" s="1785" t="s">
        <v>1666</v>
      </c>
      <c r="K25" s="1785"/>
      <c r="L25" s="1785"/>
      <c r="T25" s="959"/>
      <c r="U25" s="959"/>
      <c r="V25" s="959"/>
      <c r="W25" s="959"/>
      <c r="X25" s="959"/>
      <c r="Y25" s="959"/>
      <c r="Z25" s="959"/>
      <c r="AA25" s="959"/>
      <c r="AB25" s="959"/>
      <c r="AC25" s="959"/>
      <c r="AD25" s="959"/>
      <c r="AE25" s="959"/>
      <c r="AF25" s="959"/>
      <c r="AG25" s="959"/>
      <c r="AH25" s="959"/>
      <c r="AI25" s="959"/>
      <c r="AJ25" s="959"/>
      <c r="AK25" s="959"/>
      <c r="AL25" s="959"/>
      <c r="AM25" s="959"/>
      <c r="AN25" s="959"/>
      <c r="AO25" s="959"/>
      <c r="AP25" s="959"/>
      <c r="AQ25" s="959"/>
      <c r="AR25" s="959"/>
      <c r="AS25" s="959"/>
      <c r="AT25" s="959"/>
      <c r="AU25" s="959"/>
      <c r="AV25" s="959"/>
      <c r="AW25" s="959"/>
      <c r="AX25" s="959"/>
      <c r="AY25" s="959"/>
      <c r="AZ25" s="959"/>
      <c r="BA25" s="959"/>
      <c r="BB25" s="959"/>
      <c r="BC25" s="959"/>
      <c r="BD25" s="959"/>
      <c r="BE25" s="959"/>
      <c r="BF25" s="959"/>
      <c r="BG25" s="959"/>
      <c r="BH25" s="959"/>
      <c r="BI25" s="959"/>
      <c r="BJ25" s="959"/>
      <c r="BK25" s="959"/>
      <c r="BL25" s="959"/>
      <c r="BM25" s="959"/>
      <c r="BN25" s="959"/>
      <c r="BO25" s="959"/>
      <c r="BP25" s="959"/>
      <c r="BQ25" s="959"/>
      <c r="BR25" s="959"/>
      <c r="BS25" s="959"/>
      <c r="BT25" s="959"/>
      <c r="BU25" s="959"/>
      <c r="BV25" s="959"/>
      <c r="BW25" s="959"/>
      <c r="BX25" s="959"/>
      <c r="BY25" s="959"/>
      <c r="BZ25" s="959"/>
      <c r="CA25" s="959"/>
      <c r="CB25" s="959"/>
      <c r="CC25" s="959"/>
      <c r="CD25" s="959"/>
      <c r="CE25" s="959"/>
      <c r="CF25" s="959"/>
      <c r="CG25" s="959"/>
      <c r="CH25" s="959"/>
      <c r="CI25" s="959"/>
      <c r="CJ25" s="959"/>
      <c r="CK25" s="959"/>
      <c r="CL25" s="959"/>
      <c r="CM25" s="959"/>
      <c r="CN25" s="959"/>
      <c r="CO25" s="959"/>
      <c r="CP25" s="959"/>
      <c r="CQ25" s="959"/>
      <c r="CR25" s="959"/>
      <c r="CS25" s="959"/>
      <c r="CT25" s="959"/>
      <c r="CU25" s="959"/>
      <c r="CV25" s="959"/>
      <c r="CW25" s="959"/>
      <c r="CX25" s="959"/>
      <c r="CY25" s="959"/>
      <c r="CZ25" s="959"/>
      <c r="DA25" s="959"/>
      <c r="DB25" s="959"/>
      <c r="DC25" s="959"/>
      <c r="DD25" s="959"/>
      <c r="DE25" s="959"/>
      <c r="DF25" s="959"/>
      <c r="DG25" s="959"/>
      <c r="DH25" s="959"/>
      <c r="DI25" s="959"/>
      <c r="DJ25" s="959"/>
      <c r="DK25" s="959"/>
      <c r="DL25" s="959"/>
      <c r="DM25" s="959"/>
      <c r="DN25" s="959"/>
      <c r="DO25" s="959"/>
      <c r="DP25" s="959"/>
      <c r="DQ25" s="959"/>
      <c r="DR25" s="959"/>
      <c r="DS25" s="959"/>
      <c r="DT25" s="959"/>
      <c r="DU25" s="959"/>
      <c r="DV25" s="959"/>
      <c r="DW25" s="959"/>
      <c r="DX25" s="959"/>
      <c r="DY25" s="959"/>
      <c r="DZ25" s="959"/>
      <c r="EA25" s="959"/>
      <c r="EB25" s="959"/>
      <c r="EC25" s="959"/>
      <c r="ED25" s="959"/>
      <c r="EE25" s="959"/>
      <c r="EF25" s="959"/>
      <c r="EG25" s="959"/>
      <c r="EH25" s="959"/>
      <c r="EI25" s="959"/>
      <c r="EJ25" s="959"/>
      <c r="EK25" s="959"/>
      <c r="EL25" s="959"/>
      <c r="EM25" s="959"/>
      <c r="EN25" s="959"/>
      <c r="EO25" s="959"/>
      <c r="EP25" s="959"/>
      <c r="EQ25" s="959"/>
      <c r="ER25" s="959"/>
      <c r="ES25" s="959"/>
      <c r="ET25" s="959"/>
      <c r="EU25" s="959"/>
      <c r="EV25" s="959"/>
      <c r="EW25" s="959"/>
      <c r="EX25" s="959"/>
      <c r="EY25" s="959"/>
      <c r="EZ25" s="959"/>
      <c r="FA25" s="959"/>
      <c r="FB25" s="959"/>
      <c r="FC25" s="959"/>
      <c r="FD25" s="959"/>
      <c r="FE25" s="959"/>
      <c r="FF25" s="959"/>
      <c r="FG25" s="959"/>
      <c r="FH25" s="959"/>
      <c r="FI25" s="959"/>
      <c r="FJ25" s="959"/>
      <c r="FK25" s="959"/>
      <c r="FL25" s="959"/>
      <c r="FM25" s="959"/>
      <c r="FN25" s="959"/>
      <c r="FO25" s="959"/>
      <c r="FP25" s="959"/>
      <c r="FQ25" s="959"/>
      <c r="FR25" s="959"/>
      <c r="FS25" s="959"/>
      <c r="FT25" s="959"/>
      <c r="FU25" s="959"/>
      <c r="FV25" s="959"/>
      <c r="FW25" s="959"/>
      <c r="FX25" s="959"/>
      <c r="FY25" s="959"/>
      <c r="FZ25" s="959"/>
      <c r="GA25" s="959"/>
      <c r="GB25" s="959"/>
      <c r="GC25" s="959"/>
      <c r="GD25" s="959"/>
      <c r="GE25" s="959"/>
      <c r="GF25" s="959"/>
      <c r="GG25" s="959"/>
      <c r="GH25" s="959"/>
      <c r="GI25" s="959"/>
      <c r="GJ25" s="959"/>
      <c r="GK25" s="959"/>
      <c r="GL25" s="959"/>
      <c r="GM25" s="959"/>
      <c r="GN25" s="959"/>
      <c r="GO25" s="959"/>
      <c r="GP25" s="959"/>
      <c r="GQ25" s="959"/>
      <c r="GR25" s="959"/>
      <c r="GS25" s="959"/>
      <c r="GT25" s="959"/>
      <c r="GU25" s="959"/>
      <c r="GV25" s="959"/>
      <c r="GW25" s="959"/>
      <c r="GX25" s="959"/>
      <c r="GY25" s="959"/>
      <c r="GZ25" s="959"/>
      <c r="HA25" s="959"/>
      <c r="HB25" s="959"/>
      <c r="HC25" s="959"/>
      <c r="HD25" s="959"/>
      <c r="HE25" s="959"/>
      <c r="HF25" s="959"/>
      <c r="HG25" s="959"/>
      <c r="HH25" s="959"/>
      <c r="HI25" s="959"/>
      <c r="HJ25" s="959"/>
      <c r="HK25" s="959"/>
      <c r="HL25" s="959"/>
      <c r="HM25" s="959"/>
      <c r="HN25" s="959"/>
      <c r="HO25" s="959"/>
      <c r="HP25" s="959"/>
      <c r="HQ25" s="959"/>
      <c r="HR25" s="959"/>
      <c r="HS25" s="959"/>
      <c r="HT25" s="959"/>
      <c r="HU25" s="959"/>
      <c r="HV25" s="959"/>
      <c r="HW25" s="959"/>
      <c r="HX25" s="959"/>
      <c r="HY25" s="959"/>
      <c r="HZ25" s="959"/>
      <c r="IA25" s="959"/>
      <c r="IB25" s="959"/>
      <c r="IC25" s="959"/>
      <c r="ID25" s="959"/>
      <c r="IE25" s="959"/>
      <c r="IF25" s="959"/>
      <c r="IG25" s="959"/>
      <c r="IH25" s="959"/>
      <c r="II25" s="959"/>
      <c r="IJ25" s="959"/>
      <c r="IK25" s="959"/>
      <c r="IL25" s="959"/>
      <c r="IM25" s="959"/>
      <c r="IN25" s="959"/>
      <c r="IO25" s="959"/>
      <c r="IP25" s="959"/>
      <c r="IQ25" s="959"/>
      <c r="IR25" s="959"/>
      <c r="IS25" s="959"/>
      <c r="IT25" s="959"/>
      <c r="IU25" s="959"/>
      <c r="IV25" s="959"/>
    </row>
    <row r="26" spans="1:256" ht="19.5" customHeight="1" x14ac:dyDescent="0.3">
      <c r="A26" s="959"/>
      <c r="B26" s="986" t="s">
        <v>1670</v>
      </c>
      <c r="C26" s="986" t="s">
        <v>1643</v>
      </c>
      <c r="D26" s="987" t="s">
        <v>1237</v>
      </c>
      <c r="E26" s="988" t="s">
        <v>203</v>
      </c>
      <c r="F26" s="989">
        <v>0</v>
      </c>
      <c r="G26" s="980"/>
      <c r="H26" s="980"/>
      <c r="I26" s="1785" t="s">
        <v>1635</v>
      </c>
      <c r="J26" s="1785" t="s">
        <v>1636</v>
      </c>
      <c r="K26" s="1785"/>
      <c r="L26" s="1785"/>
      <c r="T26" s="959"/>
      <c r="U26" s="959"/>
      <c r="V26" s="959"/>
      <c r="W26" s="959"/>
      <c r="X26" s="959"/>
      <c r="Y26" s="959"/>
      <c r="Z26" s="959"/>
      <c r="AA26" s="959"/>
      <c r="AB26" s="959"/>
      <c r="AC26" s="959"/>
      <c r="AD26" s="959"/>
      <c r="AE26" s="959"/>
      <c r="AF26" s="959"/>
      <c r="AG26" s="959"/>
      <c r="AH26" s="959"/>
      <c r="AI26" s="959"/>
      <c r="AJ26" s="959"/>
      <c r="AK26" s="959"/>
      <c r="AL26" s="959"/>
      <c r="AM26" s="959"/>
      <c r="AN26" s="959"/>
      <c r="AO26" s="959"/>
      <c r="AP26" s="959"/>
      <c r="AQ26" s="959"/>
      <c r="AR26" s="959"/>
      <c r="AS26" s="959"/>
      <c r="AT26" s="959"/>
      <c r="AU26" s="959"/>
      <c r="AV26" s="959"/>
      <c r="AW26" s="959"/>
      <c r="AX26" s="959"/>
      <c r="AY26" s="959"/>
      <c r="AZ26" s="959"/>
      <c r="BA26" s="959"/>
      <c r="BB26" s="959"/>
      <c r="BC26" s="959"/>
      <c r="BD26" s="959"/>
      <c r="BE26" s="959"/>
      <c r="BF26" s="959"/>
      <c r="BG26" s="959"/>
      <c r="BH26" s="959"/>
      <c r="BI26" s="959"/>
      <c r="BJ26" s="959"/>
      <c r="BK26" s="959"/>
      <c r="BL26" s="959"/>
      <c r="BM26" s="959"/>
      <c r="BN26" s="959"/>
      <c r="BO26" s="959"/>
      <c r="BP26" s="959"/>
      <c r="BQ26" s="959"/>
      <c r="BR26" s="959"/>
      <c r="BS26" s="959"/>
      <c r="BT26" s="959"/>
      <c r="BU26" s="959"/>
      <c r="BV26" s="959"/>
      <c r="BW26" s="959"/>
      <c r="BX26" s="959"/>
      <c r="BY26" s="959"/>
      <c r="BZ26" s="959"/>
      <c r="CA26" s="959"/>
      <c r="CB26" s="959"/>
      <c r="CC26" s="959"/>
      <c r="CD26" s="959"/>
      <c r="CE26" s="959"/>
      <c r="CF26" s="959"/>
      <c r="CG26" s="959"/>
      <c r="CH26" s="959"/>
      <c r="CI26" s="959"/>
      <c r="CJ26" s="959"/>
      <c r="CK26" s="959"/>
      <c r="CL26" s="959"/>
      <c r="CM26" s="959"/>
      <c r="CN26" s="959"/>
      <c r="CO26" s="959"/>
      <c r="CP26" s="959"/>
      <c r="CQ26" s="959"/>
      <c r="CR26" s="959"/>
      <c r="CS26" s="959"/>
      <c r="CT26" s="959"/>
      <c r="CU26" s="959"/>
      <c r="CV26" s="959"/>
      <c r="CW26" s="959"/>
      <c r="CX26" s="959"/>
      <c r="CY26" s="959"/>
      <c r="CZ26" s="959"/>
      <c r="DA26" s="959"/>
      <c r="DB26" s="959"/>
      <c r="DC26" s="959"/>
      <c r="DD26" s="959"/>
      <c r="DE26" s="959"/>
      <c r="DF26" s="959"/>
      <c r="DG26" s="959"/>
      <c r="DH26" s="959"/>
      <c r="DI26" s="959"/>
      <c r="DJ26" s="959"/>
      <c r="DK26" s="959"/>
      <c r="DL26" s="959"/>
      <c r="DM26" s="959"/>
      <c r="DN26" s="959"/>
      <c r="DO26" s="959"/>
      <c r="DP26" s="959"/>
      <c r="DQ26" s="959"/>
      <c r="DR26" s="959"/>
      <c r="DS26" s="959"/>
      <c r="DT26" s="959"/>
      <c r="DU26" s="959"/>
      <c r="DV26" s="959"/>
      <c r="DW26" s="959"/>
      <c r="DX26" s="959"/>
      <c r="DY26" s="959"/>
      <c r="DZ26" s="959"/>
      <c r="EA26" s="959"/>
      <c r="EB26" s="959"/>
      <c r="EC26" s="959"/>
      <c r="ED26" s="959"/>
      <c r="EE26" s="959"/>
      <c r="EF26" s="959"/>
      <c r="EG26" s="959"/>
      <c r="EH26" s="959"/>
      <c r="EI26" s="959"/>
      <c r="EJ26" s="959"/>
      <c r="EK26" s="959"/>
      <c r="EL26" s="959"/>
      <c r="EM26" s="959"/>
      <c r="EN26" s="959"/>
      <c r="EO26" s="959"/>
      <c r="EP26" s="959"/>
      <c r="EQ26" s="959"/>
      <c r="ER26" s="959"/>
      <c r="ES26" s="959"/>
      <c r="ET26" s="959"/>
      <c r="EU26" s="959"/>
      <c r="EV26" s="959"/>
      <c r="EW26" s="959"/>
      <c r="EX26" s="959"/>
      <c r="EY26" s="959"/>
      <c r="EZ26" s="959"/>
      <c r="FA26" s="959"/>
      <c r="FB26" s="959"/>
      <c r="FC26" s="959"/>
      <c r="FD26" s="959"/>
      <c r="FE26" s="959"/>
      <c r="FF26" s="959"/>
      <c r="FG26" s="959"/>
      <c r="FH26" s="959"/>
      <c r="FI26" s="959"/>
      <c r="FJ26" s="959"/>
      <c r="FK26" s="959"/>
      <c r="FL26" s="959"/>
      <c r="FM26" s="959"/>
      <c r="FN26" s="959"/>
      <c r="FO26" s="959"/>
      <c r="FP26" s="959"/>
      <c r="FQ26" s="959"/>
      <c r="FR26" s="959"/>
      <c r="FS26" s="959"/>
      <c r="FT26" s="959"/>
      <c r="FU26" s="959"/>
      <c r="FV26" s="959"/>
      <c r="FW26" s="959"/>
      <c r="FX26" s="959"/>
      <c r="FY26" s="959"/>
      <c r="FZ26" s="959"/>
      <c r="GA26" s="959"/>
      <c r="GB26" s="959"/>
      <c r="GC26" s="959"/>
      <c r="GD26" s="959"/>
      <c r="GE26" s="959"/>
      <c r="GF26" s="959"/>
      <c r="GG26" s="959"/>
      <c r="GH26" s="959"/>
      <c r="GI26" s="959"/>
      <c r="GJ26" s="959"/>
      <c r="GK26" s="959"/>
      <c r="GL26" s="959"/>
      <c r="GM26" s="959"/>
      <c r="GN26" s="959"/>
      <c r="GO26" s="959"/>
      <c r="GP26" s="959"/>
      <c r="GQ26" s="959"/>
      <c r="GR26" s="959"/>
      <c r="GS26" s="959"/>
      <c r="GT26" s="959"/>
      <c r="GU26" s="959"/>
      <c r="GV26" s="959"/>
      <c r="GW26" s="959"/>
      <c r="GX26" s="959"/>
      <c r="GY26" s="959"/>
      <c r="GZ26" s="959"/>
      <c r="HA26" s="959"/>
      <c r="HB26" s="959"/>
      <c r="HC26" s="959"/>
      <c r="HD26" s="959"/>
      <c r="HE26" s="959"/>
      <c r="HF26" s="959"/>
      <c r="HG26" s="959"/>
      <c r="HH26" s="959"/>
      <c r="HI26" s="959"/>
      <c r="HJ26" s="959"/>
      <c r="HK26" s="959"/>
      <c r="HL26" s="959"/>
      <c r="HM26" s="959"/>
      <c r="HN26" s="959"/>
      <c r="HO26" s="959"/>
      <c r="HP26" s="959"/>
      <c r="HQ26" s="959"/>
      <c r="HR26" s="959"/>
      <c r="HS26" s="959"/>
      <c r="HT26" s="959"/>
      <c r="HU26" s="959"/>
      <c r="HV26" s="959"/>
      <c r="HW26" s="959"/>
      <c r="HX26" s="959"/>
      <c r="HY26" s="959"/>
      <c r="HZ26" s="959"/>
      <c r="IA26" s="959"/>
      <c r="IB26" s="959"/>
      <c r="IC26" s="959"/>
      <c r="ID26" s="959"/>
      <c r="IE26" s="959"/>
      <c r="IF26" s="959"/>
      <c r="IG26" s="959"/>
      <c r="IH26" s="959"/>
      <c r="II26" s="959"/>
      <c r="IJ26" s="959"/>
      <c r="IK26" s="959"/>
      <c r="IL26" s="959"/>
      <c r="IM26" s="959"/>
      <c r="IN26" s="959"/>
      <c r="IO26" s="959"/>
      <c r="IP26" s="959"/>
      <c r="IQ26" s="959"/>
      <c r="IR26" s="959"/>
      <c r="IS26" s="959"/>
      <c r="IT26" s="959"/>
      <c r="IU26" s="959"/>
      <c r="IV26" s="959"/>
    </row>
    <row r="27" spans="1:256" ht="19.5" customHeight="1" x14ac:dyDescent="0.3">
      <c r="A27" s="959"/>
      <c r="B27" s="975" t="s">
        <v>1664</v>
      </c>
      <c r="C27" s="980"/>
      <c r="D27" s="980"/>
      <c r="E27" s="980"/>
      <c r="F27" s="990"/>
      <c r="G27" s="980"/>
      <c r="H27" s="980"/>
      <c r="I27" s="1785"/>
      <c r="J27" s="1785"/>
      <c r="K27" s="1785"/>
      <c r="L27" s="1785"/>
      <c r="T27" s="959"/>
      <c r="U27" s="959"/>
      <c r="V27" s="959"/>
      <c r="W27" s="959"/>
      <c r="X27" s="959"/>
      <c r="Y27" s="959"/>
      <c r="Z27" s="959"/>
      <c r="AA27" s="959"/>
      <c r="AB27" s="959"/>
      <c r="AC27" s="959"/>
      <c r="AD27" s="959"/>
      <c r="AE27" s="959"/>
      <c r="AF27" s="959"/>
      <c r="AG27" s="959"/>
      <c r="AH27" s="959"/>
      <c r="AI27" s="959"/>
      <c r="AJ27" s="959"/>
      <c r="AK27" s="959"/>
      <c r="AL27" s="959"/>
      <c r="AM27" s="959"/>
      <c r="AN27" s="959"/>
      <c r="AO27" s="959"/>
      <c r="AP27" s="959"/>
      <c r="AQ27" s="959"/>
      <c r="AR27" s="959"/>
      <c r="AS27" s="959"/>
      <c r="AT27" s="959"/>
      <c r="AU27" s="959"/>
      <c r="AV27" s="959"/>
      <c r="AW27" s="959"/>
      <c r="AX27" s="959"/>
      <c r="AY27" s="959"/>
      <c r="AZ27" s="959"/>
      <c r="BA27" s="959"/>
      <c r="BB27" s="959"/>
      <c r="BC27" s="959"/>
      <c r="BD27" s="959"/>
      <c r="BE27" s="959"/>
      <c r="BF27" s="959"/>
      <c r="BG27" s="959"/>
      <c r="BH27" s="959"/>
      <c r="BI27" s="959"/>
      <c r="BJ27" s="959"/>
      <c r="BK27" s="959"/>
      <c r="BL27" s="959"/>
      <c r="BM27" s="959"/>
      <c r="BN27" s="959"/>
      <c r="BO27" s="959"/>
      <c r="BP27" s="959"/>
      <c r="BQ27" s="959"/>
      <c r="BR27" s="959"/>
      <c r="BS27" s="959"/>
      <c r="BT27" s="959"/>
      <c r="BU27" s="959"/>
      <c r="BV27" s="959"/>
      <c r="BW27" s="959"/>
      <c r="BX27" s="959"/>
      <c r="BY27" s="959"/>
      <c r="BZ27" s="959"/>
      <c r="CA27" s="959"/>
      <c r="CB27" s="959"/>
      <c r="CC27" s="959"/>
      <c r="CD27" s="959"/>
      <c r="CE27" s="959"/>
      <c r="CF27" s="959"/>
      <c r="CG27" s="959"/>
      <c r="CH27" s="959"/>
      <c r="CI27" s="959"/>
      <c r="CJ27" s="959"/>
      <c r="CK27" s="959"/>
      <c r="CL27" s="959"/>
      <c r="CM27" s="959"/>
      <c r="CN27" s="959"/>
      <c r="CO27" s="959"/>
      <c r="CP27" s="959"/>
      <c r="CQ27" s="959"/>
      <c r="CR27" s="959"/>
      <c r="CS27" s="959"/>
      <c r="CT27" s="959"/>
      <c r="CU27" s="959"/>
      <c r="CV27" s="959"/>
      <c r="CW27" s="959"/>
      <c r="CX27" s="959"/>
      <c r="CY27" s="959"/>
      <c r="CZ27" s="959"/>
      <c r="DA27" s="959"/>
      <c r="DB27" s="959"/>
      <c r="DC27" s="959"/>
      <c r="DD27" s="959"/>
      <c r="DE27" s="959"/>
      <c r="DF27" s="959"/>
      <c r="DG27" s="959"/>
      <c r="DH27" s="959"/>
      <c r="DI27" s="959"/>
      <c r="DJ27" s="959"/>
      <c r="DK27" s="959"/>
      <c r="DL27" s="959"/>
      <c r="DM27" s="959"/>
      <c r="DN27" s="959"/>
      <c r="DO27" s="959"/>
      <c r="DP27" s="959"/>
      <c r="DQ27" s="959"/>
      <c r="DR27" s="959"/>
      <c r="DS27" s="959"/>
      <c r="DT27" s="959"/>
      <c r="DU27" s="959"/>
      <c r="DV27" s="959"/>
      <c r="DW27" s="959"/>
      <c r="DX27" s="959"/>
      <c r="DY27" s="959"/>
      <c r="DZ27" s="959"/>
      <c r="EA27" s="959"/>
      <c r="EB27" s="959"/>
      <c r="EC27" s="959"/>
      <c r="ED27" s="959"/>
      <c r="EE27" s="959"/>
      <c r="EF27" s="959"/>
      <c r="EG27" s="959"/>
      <c r="EH27" s="959"/>
      <c r="EI27" s="959"/>
      <c r="EJ27" s="959"/>
      <c r="EK27" s="959"/>
      <c r="EL27" s="959"/>
      <c r="EM27" s="959"/>
      <c r="EN27" s="959"/>
      <c r="EO27" s="959"/>
      <c r="EP27" s="959"/>
      <c r="EQ27" s="959"/>
      <c r="ER27" s="959"/>
      <c r="ES27" s="959"/>
      <c r="ET27" s="959"/>
      <c r="EU27" s="959"/>
      <c r="EV27" s="959"/>
      <c r="EW27" s="959"/>
      <c r="EX27" s="959"/>
      <c r="EY27" s="959"/>
      <c r="EZ27" s="959"/>
      <c r="FA27" s="959"/>
      <c r="FB27" s="959"/>
      <c r="FC27" s="959"/>
      <c r="FD27" s="959"/>
      <c r="FE27" s="959"/>
      <c r="FF27" s="959"/>
      <c r="FG27" s="959"/>
      <c r="FH27" s="959"/>
      <c r="FI27" s="959"/>
      <c r="FJ27" s="959"/>
      <c r="FK27" s="959"/>
      <c r="FL27" s="959"/>
      <c r="FM27" s="959"/>
      <c r="FN27" s="959"/>
      <c r="FO27" s="959"/>
      <c r="FP27" s="959"/>
      <c r="FQ27" s="959"/>
      <c r="FR27" s="959"/>
      <c r="FS27" s="959"/>
      <c r="FT27" s="959"/>
      <c r="FU27" s="959"/>
      <c r="FV27" s="959"/>
      <c r="FW27" s="959"/>
      <c r="FX27" s="959"/>
      <c r="FY27" s="959"/>
      <c r="FZ27" s="959"/>
      <c r="GA27" s="959"/>
      <c r="GB27" s="959"/>
      <c r="GC27" s="959"/>
      <c r="GD27" s="959"/>
      <c r="GE27" s="959"/>
      <c r="GF27" s="959"/>
      <c r="GG27" s="959"/>
      <c r="GH27" s="959"/>
      <c r="GI27" s="959"/>
      <c r="GJ27" s="959"/>
      <c r="GK27" s="959"/>
      <c r="GL27" s="959"/>
      <c r="GM27" s="959"/>
      <c r="GN27" s="959"/>
      <c r="GO27" s="959"/>
      <c r="GP27" s="959"/>
      <c r="GQ27" s="959"/>
      <c r="GR27" s="959"/>
      <c r="GS27" s="959"/>
      <c r="GT27" s="959"/>
      <c r="GU27" s="959"/>
      <c r="GV27" s="959"/>
      <c r="GW27" s="959"/>
      <c r="GX27" s="959"/>
      <c r="GY27" s="959"/>
      <c r="GZ27" s="959"/>
      <c r="HA27" s="959"/>
      <c r="HB27" s="959"/>
      <c r="HC27" s="959"/>
      <c r="HD27" s="959"/>
      <c r="HE27" s="959"/>
      <c r="HF27" s="959"/>
      <c r="HG27" s="959"/>
      <c r="HH27" s="959"/>
      <c r="HI27" s="959"/>
      <c r="HJ27" s="959"/>
      <c r="HK27" s="959"/>
      <c r="HL27" s="959"/>
      <c r="HM27" s="959"/>
      <c r="HN27" s="959"/>
      <c r="HO27" s="959"/>
      <c r="HP27" s="959"/>
      <c r="HQ27" s="959"/>
      <c r="HR27" s="959"/>
      <c r="HS27" s="959"/>
      <c r="HT27" s="959"/>
      <c r="HU27" s="959"/>
      <c r="HV27" s="959"/>
      <c r="HW27" s="959"/>
      <c r="HX27" s="959"/>
      <c r="HY27" s="959"/>
      <c r="HZ27" s="959"/>
      <c r="IA27" s="959"/>
      <c r="IB27" s="959"/>
      <c r="IC27" s="959"/>
      <c r="ID27" s="959"/>
      <c r="IE27" s="959"/>
      <c r="IF27" s="959"/>
      <c r="IG27" s="959"/>
      <c r="IH27" s="959"/>
      <c r="II27" s="959"/>
      <c r="IJ27" s="959"/>
      <c r="IK27" s="959"/>
      <c r="IL27" s="959"/>
      <c r="IM27" s="959"/>
      <c r="IN27" s="959"/>
      <c r="IO27" s="959"/>
      <c r="IP27" s="959"/>
      <c r="IQ27" s="959"/>
      <c r="IR27" s="959"/>
      <c r="IS27" s="959"/>
      <c r="IT27" s="959"/>
      <c r="IU27" s="959"/>
      <c r="IV27" s="959"/>
    </row>
    <row r="28" spans="1:256" ht="19.5" customHeight="1" x14ac:dyDescent="0.3">
      <c r="B28" s="991" t="s">
        <v>1672</v>
      </c>
      <c r="C28" s="992"/>
      <c r="D28" s="993"/>
      <c r="E28" s="993"/>
      <c r="F28" s="980"/>
      <c r="G28" s="980"/>
      <c r="H28" s="994"/>
      <c r="I28" s="1790" t="s">
        <v>1642</v>
      </c>
      <c r="J28" s="1790" t="s">
        <v>5</v>
      </c>
      <c r="K28" s="1790"/>
      <c r="L28" s="1785"/>
    </row>
    <row r="29" spans="1:256" ht="19.5" customHeight="1" x14ac:dyDescent="0.3">
      <c r="A29" s="975"/>
      <c r="B29" s="980"/>
      <c r="C29" s="980"/>
      <c r="D29" s="980"/>
      <c r="E29" s="980"/>
      <c r="F29" s="980"/>
      <c r="G29" s="980"/>
      <c r="H29" s="980"/>
      <c r="I29" s="1790" t="s">
        <v>1370</v>
      </c>
      <c r="J29" s="1790" t="s">
        <v>203</v>
      </c>
      <c r="K29" s="1790" t="s">
        <v>198</v>
      </c>
      <c r="L29" s="1785"/>
      <c r="T29" s="959"/>
      <c r="U29" s="959"/>
      <c r="V29" s="959"/>
      <c r="W29" s="959"/>
      <c r="X29" s="959"/>
      <c r="Y29" s="959"/>
      <c r="Z29" s="959"/>
      <c r="AA29" s="959"/>
      <c r="AB29" s="959"/>
      <c r="AC29" s="959"/>
      <c r="AD29" s="959"/>
      <c r="AE29" s="959"/>
      <c r="AF29" s="959"/>
      <c r="AG29" s="959"/>
      <c r="AH29" s="959"/>
      <c r="AI29" s="959"/>
      <c r="AJ29" s="959"/>
      <c r="AK29" s="959"/>
      <c r="AL29" s="959"/>
      <c r="AM29" s="959"/>
      <c r="AN29" s="959"/>
      <c r="AO29" s="959"/>
      <c r="AP29" s="959"/>
      <c r="AQ29" s="959"/>
      <c r="AR29" s="959"/>
      <c r="AS29" s="959"/>
      <c r="AT29" s="959"/>
      <c r="AU29" s="959"/>
      <c r="AV29" s="959"/>
      <c r="AW29" s="959"/>
      <c r="AX29" s="959"/>
      <c r="AY29" s="959"/>
      <c r="AZ29" s="959"/>
      <c r="BA29" s="959"/>
      <c r="BB29" s="959"/>
      <c r="BC29" s="959"/>
      <c r="BD29" s="959"/>
      <c r="BE29" s="959"/>
      <c r="BF29" s="959"/>
      <c r="BG29" s="959"/>
      <c r="BH29" s="959"/>
      <c r="BI29" s="959"/>
      <c r="BJ29" s="959"/>
      <c r="BK29" s="959"/>
      <c r="BL29" s="959"/>
      <c r="BM29" s="959"/>
      <c r="BN29" s="959"/>
      <c r="BO29" s="959"/>
      <c r="BP29" s="959"/>
      <c r="BQ29" s="959"/>
      <c r="BR29" s="959"/>
      <c r="BS29" s="959"/>
      <c r="BT29" s="959"/>
      <c r="BU29" s="959"/>
      <c r="BV29" s="959"/>
      <c r="BW29" s="959"/>
      <c r="BX29" s="959"/>
      <c r="BY29" s="959"/>
      <c r="BZ29" s="959"/>
      <c r="CA29" s="959"/>
      <c r="CB29" s="959"/>
      <c r="CC29" s="959"/>
      <c r="CD29" s="959"/>
      <c r="CE29" s="959"/>
      <c r="CF29" s="959"/>
      <c r="CG29" s="959"/>
      <c r="CH29" s="959"/>
      <c r="CI29" s="959"/>
      <c r="CJ29" s="959"/>
      <c r="CK29" s="959"/>
      <c r="CL29" s="959"/>
      <c r="CM29" s="959"/>
      <c r="CN29" s="959"/>
      <c r="CO29" s="959"/>
      <c r="CP29" s="959"/>
      <c r="CQ29" s="959"/>
      <c r="CR29" s="959"/>
      <c r="CS29" s="959"/>
      <c r="CT29" s="959"/>
      <c r="CU29" s="959"/>
      <c r="CV29" s="959"/>
      <c r="CW29" s="959"/>
      <c r="CX29" s="959"/>
      <c r="CY29" s="959"/>
      <c r="CZ29" s="959"/>
      <c r="DA29" s="959"/>
      <c r="DB29" s="959"/>
      <c r="DC29" s="959"/>
      <c r="DD29" s="959"/>
      <c r="DE29" s="959"/>
      <c r="DF29" s="959"/>
      <c r="DG29" s="959"/>
      <c r="DH29" s="959"/>
      <c r="DI29" s="959"/>
      <c r="DJ29" s="959"/>
      <c r="DK29" s="959"/>
      <c r="DL29" s="959"/>
      <c r="DM29" s="959"/>
      <c r="DN29" s="959"/>
      <c r="DO29" s="959"/>
      <c r="DP29" s="959"/>
      <c r="DQ29" s="959"/>
      <c r="DR29" s="959"/>
      <c r="DS29" s="959"/>
      <c r="DT29" s="959"/>
      <c r="DU29" s="959"/>
      <c r="DV29" s="959"/>
      <c r="DW29" s="959"/>
      <c r="DX29" s="959"/>
      <c r="DY29" s="959"/>
      <c r="DZ29" s="959"/>
      <c r="EA29" s="959"/>
      <c r="EB29" s="959"/>
      <c r="EC29" s="959"/>
      <c r="ED29" s="959"/>
      <c r="EE29" s="959"/>
      <c r="EF29" s="959"/>
      <c r="EG29" s="959"/>
      <c r="EH29" s="959"/>
      <c r="EI29" s="959"/>
      <c r="EJ29" s="959"/>
      <c r="EK29" s="959"/>
      <c r="EL29" s="959"/>
      <c r="EM29" s="959"/>
      <c r="EN29" s="959"/>
      <c r="EO29" s="959"/>
      <c r="EP29" s="959"/>
      <c r="EQ29" s="959"/>
      <c r="ER29" s="959"/>
      <c r="ES29" s="959"/>
      <c r="ET29" s="959"/>
      <c r="EU29" s="959"/>
      <c r="EV29" s="959"/>
      <c r="EW29" s="959"/>
      <c r="EX29" s="959"/>
      <c r="EY29" s="959"/>
      <c r="EZ29" s="959"/>
      <c r="FA29" s="959"/>
      <c r="FB29" s="959"/>
      <c r="FC29" s="959"/>
      <c r="FD29" s="959"/>
      <c r="FE29" s="959"/>
      <c r="FF29" s="959"/>
      <c r="FG29" s="959"/>
      <c r="FH29" s="959"/>
      <c r="FI29" s="959"/>
      <c r="FJ29" s="959"/>
      <c r="FK29" s="959"/>
      <c r="FL29" s="959"/>
      <c r="FM29" s="959"/>
      <c r="FN29" s="959"/>
      <c r="FO29" s="959"/>
      <c r="FP29" s="959"/>
      <c r="FQ29" s="959"/>
      <c r="FR29" s="959"/>
      <c r="FS29" s="959"/>
      <c r="FT29" s="959"/>
      <c r="FU29" s="959"/>
      <c r="FV29" s="959"/>
      <c r="FW29" s="959"/>
      <c r="FX29" s="959"/>
      <c r="FY29" s="959"/>
      <c r="FZ29" s="959"/>
      <c r="GA29" s="959"/>
      <c r="GB29" s="959"/>
      <c r="GC29" s="959"/>
      <c r="GD29" s="959"/>
      <c r="GE29" s="959"/>
      <c r="GF29" s="959"/>
      <c r="GG29" s="959"/>
      <c r="GH29" s="959"/>
      <c r="GI29" s="959"/>
      <c r="GJ29" s="959"/>
      <c r="GK29" s="959"/>
      <c r="GL29" s="959"/>
      <c r="GM29" s="959"/>
      <c r="GN29" s="959"/>
      <c r="GO29" s="959"/>
      <c r="GP29" s="959"/>
      <c r="GQ29" s="959"/>
      <c r="GR29" s="959"/>
      <c r="GS29" s="959"/>
      <c r="GT29" s="959"/>
      <c r="GU29" s="959"/>
      <c r="GV29" s="959"/>
      <c r="GW29" s="959"/>
      <c r="GX29" s="959"/>
      <c r="GY29" s="959"/>
      <c r="GZ29" s="959"/>
      <c r="HA29" s="959"/>
      <c r="HB29" s="959"/>
      <c r="HC29" s="959"/>
      <c r="HD29" s="959"/>
      <c r="HE29" s="959"/>
      <c r="HF29" s="959"/>
      <c r="HG29" s="959"/>
      <c r="HH29" s="959"/>
      <c r="HI29" s="959"/>
      <c r="HJ29" s="959"/>
      <c r="HK29" s="959"/>
      <c r="HL29" s="959"/>
      <c r="HM29" s="959"/>
      <c r="HN29" s="959"/>
      <c r="HO29" s="959"/>
      <c r="HP29" s="959"/>
      <c r="HQ29" s="959"/>
      <c r="HR29" s="959"/>
      <c r="HS29" s="959"/>
      <c r="HT29" s="959"/>
      <c r="HU29" s="959"/>
      <c r="HV29" s="959"/>
      <c r="HW29" s="959"/>
      <c r="HX29" s="959"/>
      <c r="HY29" s="959"/>
      <c r="HZ29" s="959"/>
      <c r="IA29" s="959"/>
      <c r="IB29" s="959"/>
      <c r="IC29" s="959"/>
      <c r="ID29" s="959"/>
      <c r="IE29" s="959"/>
      <c r="IF29" s="959"/>
      <c r="IG29" s="959"/>
      <c r="IH29" s="959"/>
      <c r="II29" s="959"/>
      <c r="IJ29" s="959"/>
      <c r="IK29" s="959"/>
      <c r="IL29" s="959"/>
      <c r="IM29" s="959"/>
      <c r="IN29" s="959"/>
      <c r="IO29" s="959"/>
      <c r="IP29" s="959"/>
      <c r="IQ29" s="959"/>
      <c r="IR29" s="959"/>
      <c r="IS29" s="959"/>
      <c r="IT29" s="959"/>
      <c r="IU29" s="959"/>
      <c r="IV29" s="959"/>
    </row>
    <row r="30" spans="1:256" ht="19.5" customHeight="1" x14ac:dyDescent="0.3">
      <c r="A30" s="959"/>
      <c r="B30" s="980"/>
      <c r="C30" s="980"/>
      <c r="D30" s="980"/>
      <c r="E30" s="980"/>
      <c r="F30" s="980"/>
      <c r="G30" s="980"/>
      <c r="H30" s="980"/>
      <c r="I30" s="1790" t="s">
        <v>1198</v>
      </c>
      <c r="J30" s="1790">
        <v>141992.92000000001</v>
      </c>
      <c r="K30" s="1790">
        <v>141992.92000000001</v>
      </c>
      <c r="L30" s="1785"/>
      <c r="T30" s="959"/>
      <c r="U30" s="959"/>
      <c r="V30" s="959"/>
      <c r="W30" s="959"/>
      <c r="X30" s="959"/>
      <c r="Y30" s="959"/>
      <c r="Z30" s="959"/>
      <c r="AA30" s="959"/>
      <c r="AB30" s="959"/>
      <c r="AC30" s="959"/>
      <c r="AD30" s="959"/>
      <c r="AE30" s="959"/>
      <c r="AF30" s="959"/>
      <c r="AG30" s="959"/>
      <c r="AH30" s="959"/>
      <c r="AI30" s="959"/>
      <c r="AJ30" s="959"/>
      <c r="AK30" s="959"/>
      <c r="AL30" s="959"/>
      <c r="AM30" s="959"/>
      <c r="AN30" s="959"/>
      <c r="AO30" s="959"/>
      <c r="AP30" s="959"/>
      <c r="AQ30" s="959"/>
      <c r="AR30" s="959"/>
      <c r="AS30" s="959"/>
      <c r="AT30" s="959"/>
      <c r="AU30" s="959"/>
      <c r="AV30" s="959"/>
      <c r="AW30" s="959"/>
      <c r="AX30" s="959"/>
      <c r="AY30" s="959"/>
      <c r="AZ30" s="959"/>
      <c r="BA30" s="959"/>
      <c r="BB30" s="959"/>
      <c r="BC30" s="959"/>
      <c r="BD30" s="959"/>
      <c r="BE30" s="959"/>
      <c r="BF30" s="959"/>
      <c r="BG30" s="959"/>
      <c r="BH30" s="959"/>
      <c r="BI30" s="959"/>
      <c r="BJ30" s="959"/>
      <c r="BK30" s="959"/>
      <c r="BL30" s="959"/>
      <c r="BM30" s="959"/>
      <c r="BN30" s="959"/>
      <c r="BO30" s="959"/>
      <c r="BP30" s="959"/>
      <c r="BQ30" s="959"/>
      <c r="BR30" s="959"/>
      <c r="BS30" s="959"/>
      <c r="BT30" s="959"/>
      <c r="BU30" s="959"/>
      <c r="BV30" s="959"/>
      <c r="BW30" s="959"/>
      <c r="BX30" s="959"/>
      <c r="BY30" s="959"/>
      <c r="BZ30" s="959"/>
      <c r="CA30" s="959"/>
      <c r="CB30" s="959"/>
      <c r="CC30" s="959"/>
      <c r="CD30" s="959"/>
      <c r="CE30" s="959"/>
      <c r="CF30" s="959"/>
      <c r="CG30" s="959"/>
      <c r="CH30" s="959"/>
      <c r="CI30" s="959"/>
      <c r="CJ30" s="959"/>
      <c r="CK30" s="959"/>
      <c r="CL30" s="959"/>
      <c r="CM30" s="959"/>
      <c r="CN30" s="959"/>
      <c r="CO30" s="959"/>
      <c r="CP30" s="959"/>
      <c r="CQ30" s="959"/>
      <c r="CR30" s="959"/>
      <c r="CS30" s="959"/>
      <c r="CT30" s="959"/>
      <c r="CU30" s="959"/>
      <c r="CV30" s="959"/>
      <c r="CW30" s="959"/>
      <c r="CX30" s="959"/>
      <c r="CY30" s="959"/>
      <c r="CZ30" s="959"/>
      <c r="DA30" s="959"/>
      <c r="DB30" s="959"/>
      <c r="DC30" s="959"/>
      <c r="DD30" s="959"/>
      <c r="DE30" s="959"/>
      <c r="DF30" s="959"/>
      <c r="DG30" s="959"/>
      <c r="DH30" s="959"/>
      <c r="DI30" s="959"/>
      <c r="DJ30" s="959"/>
      <c r="DK30" s="959"/>
      <c r="DL30" s="959"/>
      <c r="DM30" s="959"/>
      <c r="DN30" s="959"/>
      <c r="DO30" s="959"/>
      <c r="DP30" s="959"/>
      <c r="DQ30" s="959"/>
      <c r="DR30" s="959"/>
      <c r="DS30" s="959"/>
      <c r="DT30" s="959"/>
      <c r="DU30" s="959"/>
      <c r="DV30" s="959"/>
      <c r="DW30" s="959"/>
      <c r="DX30" s="959"/>
      <c r="DY30" s="959"/>
      <c r="DZ30" s="959"/>
      <c r="EA30" s="959"/>
      <c r="EB30" s="959"/>
      <c r="EC30" s="959"/>
      <c r="ED30" s="959"/>
      <c r="EE30" s="959"/>
      <c r="EF30" s="959"/>
      <c r="EG30" s="959"/>
      <c r="EH30" s="959"/>
      <c r="EI30" s="959"/>
      <c r="EJ30" s="959"/>
      <c r="EK30" s="959"/>
      <c r="EL30" s="959"/>
      <c r="EM30" s="959"/>
      <c r="EN30" s="959"/>
      <c r="EO30" s="959"/>
      <c r="EP30" s="959"/>
      <c r="EQ30" s="959"/>
      <c r="ER30" s="959"/>
      <c r="ES30" s="959"/>
      <c r="ET30" s="959"/>
      <c r="EU30" s="959"/>
      <c r="EV30" s="959"/>
      <c r="EW30" s="959"/>
      <c r="EX30" s="959"/>
      <c r="EY30" s="959"/>
      <c r="EZ30" s="959"/>
      <c r="FA30" s="959"/>
      <c r="FB30" s="959"/>
      <c r="FC30" s="959"/>
      <c r="FD30" s="959"/>
      <c r="FE30" s="959"/>
      <c r="FF30" s="959"/>
      <c r="FG30" s="959"/>
      <c r="FH30" s="959"/>
      <c r="FI30" s="959"/>
      <c r="FJ30" s="959"/>
      <c r="FK30" s="959"/>
      <c r="FL30" s="959"/>
      <c r="FM30" s="959"/>
      <c r="FN30" s="959"/>
      <c r="FO30" s="959"/>
      <c r="FP30" s="959"/>
      <c r="FQ30" s="959"/>
      <c r="FR30" s="959"/>
      <c r="FS30" s="959"/>
      <c r="FT30" s="959"/>
      <c r="FU30" s="959"/>
      <c r="FV30" s="959"/>
      <c r="FW30" s="959"/>
      <c r="FX30" s="959"/>
      <c r="FY30" s="959"/>
      <c r="FZ30" s="959"/>
      <c r="GA30" s="959"/>
      <c r="GB30" s="959"/>
      <c r="GC30" s="959"/>
      <c r="GD30" s="959"/>
      <c r="GE30" s="959"/>
      <c r="GF30" s="959"/>
      <c r="GG30" s="959"/>
      <c r="GH30" s="959"/>
      <c r="GI30" s="959"/>
      <c r="GJ30" s="959"/>
      <c r="GK30" s="959"/>
      <c r="GL30" s="959"/>
      <c r="GM30" s="959"/>
      <c r="GN30" s="959"/>
      <c r="GO30" s="959"/>
      <c r="GP30" s="959"/>
      <c r="GQ30" s="959"/>
      <c r="GR30" s="959"/>
      <c r="GS30" s="959"/>
      <c r="GT30" s="959"/>
      <c r="GU30" s="959"/>
      <c r="GV30" s="959"/>
      <c r="GW30" s="959"/>
      <c r="GX30" s="959"/>
      <c r="GY30" s="959"/>
      <c r="GZ30" s="959"/>
      <c r="HA30" s="959"/>
      <c r="HB30" s="959"/>
      <c r="HC30" s="959"/>
      <c r="HD30" s="959"/>
      <c r="HE30" s="959"/>
      <c r="HF30" s="959"/>
      <c r="HG30" s="959"/>
      <c r="HH30" s="959"/>
      <c r="HI30" s="959"/>
      <c r="HJ30" s="959"/>
      <c r="HK30" s="959"/>
      <c r="HL30" s="959"/>
      <c r="HM30" s="959"/>
      <c r="HN30" s="959"/>
      <c r="HO30" s="959"/>
      <c r="HP30" s="959"/>
      <c r="HQ30" s="959"/>
      <c r="HR30" s="959"/>
      <c r="HS30" s="959"/>
      <c r="HT30" s="959"/>
      <c r="HU30" s="959"/>
      <c r="HV30" s="959"/>
      <c r="HW30" s="959"/>
      <c r="HX30" s="959"/>
      <c r="HY30" s="959"/>
      <c r="HZ30" s="959"/>
      <c r="IA30" s="959"/>
      <c r="IB30" s="959"/>
      <c r="IC30" s="959"/>
      <c r="ID30" s="959"/>
      <c r="IE30" s="959"/>
      <c r="IF30" s="959"/>
      <c r="IG30" s="959"/>
      <c r="IH30" s="959"/>
      <c r="II30" s="959"/>
      <c r="IJ30" s="959"/>
      <c r="IK30" s="959"/>
      <c r="IL30" s="959"/>
      <c r="IM30" s="959"/>
      <c r="IN30" s="959"/>
      <c r="IO30" s="959"/>
      <c r="IP30" s="959"/>
      <c r="IQ30" s="959"/>
      <c r="IR30" s="959"/>
      <c r="IS30" s="959"/>
      <c r="IT30" s="959"/>
      <c r="IU30" s="959"/>
      <c r="IV30" s="959"/>
    </row>
    <row r="31" spans="1:256" ht="16.5" x14ac:dyDescent="0.3">
      <c r="A31" s="959"/>
      <c r="B31" s="995" t="s">
        <v>1673</v>
      </c>
      <c r="C31" s="996"/>
      <c r="D31" s="996"/>
      <c r="E31" s="996"/>
      <c r="F31" s="996"/>
      <c r="G31" s="996"/>
      <c r="H31" s="980"/>
      <c r="I31" s="1790" t="s">
        <v>1201</v>
      </c>
      <c r="J31" s="1790">
        <v>233277.27999999997</v>
      </c>
      <c r="K31" s="1790">
        <v>233277.27999999997</v>
      </c>
      <c r="L31" s="1785"/>
      <c r="T31" s="959"/>
      <c r="U31" s="959"/>
      <c r="V31" s="959"/>
      <c r="W31" s="959"/>
      <c r="X31" s="959"/>
      <c r="Y31" s="959"/>
      <c r="Z31" s="959"/>
      <c r="AA31" s="959"/>
      <c r="AB31" s="959"/>
      <c r="AC31" s="959"/>
      <c r="AD31" s="959"/>
      <c r="AE31" s="959"/>
      <c r="AF31" s="959"/>
      <c r="AG31" s="959"/>
      <c r="AH31" s="959"/>
      <c r="AI31" s="959"/>
      <c r="AJ31" s="959"/>
      <c r="AK31" s="959"/>
      <c r="AL31" s="959"/>
      <c r="AM31" s="959"/>
      <c r="AN31" s="959"/>
      <c r="AO31" s="959"/>
      <c r="AP31" s="959"/>
      <c r="AQ31" s="959"/>
      <c r="AR31" s="959"/>
      <c r="AS31" s="959"/>
      <c r="AT31" s="959"/>
      <c r="AU31" s="959"/>
      <c r="AV31" s="959"/>
      <c r="AW31" s="959"/>
      <c r="AX31" s="959"/>
      <c r="AY31" s="959"/>
      <c r="AZ31" s="959"/>
      <c r="BA31" s="959"/>
      <c r="BB31" s="959"/>
      <c r="BC31" s="959"/>
      <c r="BD31" s="959"/>
      <c r="BE31" s="959"/>
      <c r="BF31" s="959"/>
      <c r="BG31" s="959"/>
      <c r="BH31" s="959"/>
      <c r="BI31" s="959"/>
      <c r="BJ31" s="959"/>
      <c r="BK31" s="959"/>
      <c r="BL31" s="959"/>
      <c r="BM31" s="959"/>
      <c r="BN31" s="959"/>
      <c r="BO31" s="959"/>
      <c r="BP31" s="959"/>
      <c r="BQ31" s="959"/>
      <c r="BR31" s="959"/>
      <c r="BS31" s="959"/>
      <c r="BT31" s="959"/>
      <c r="BU31" s="959"/>
      <c r="BV31" s="959"/>
      <c r="BW31" s="959"/>
      <c r="BX31" s="959"/>
      <c r="BY31" s="959"/>
      <c r="BZ31" s="959"/>
      <c r="CA31" s="959"/>
      <c r="CB31" s="959"/>
      <c r="CC31" s="959"/>
      <c r="CD31" s="959"/>
      <c r="CE31" s="959"/>
      <c r="CF31" s="959"/>
      <c r="CG31" s="959"/>
      <c r="CH31" s="959"/>
      <c r="CI31" s="959"/>
      <c r="CJ31" s="959"/>
      <c r="CK31" s="959"/>
      <c r="CL31" s="959"/>
      <c r="CM31" s="959"/>
      <c r="CN31" s="959"/>
      <c r="CO31" s="959"/>
      <c r="CP31" s="959"/>
      <c r="CQ31" s="959"/>
      <c r="CR31" s="959"/>
      <c r="CS31" s="959"/>
      <c r="CT31" s="959"/>
      <c r="CU31" s="959"/>
      <c r="CV31" s="959"/>
      <c r="CW31" s="959"/>
      <c r="CX31" s="959"/>
      <c r="CY31" s="959"/>
      <c r="CZ31" s="959"/>
      <c r="DA31" s="959"/>
      <c r="DB31" s="959"/>
      <c r="DC31" s="959"/>
      <c r="DD31" s="959"/>
      <c r="DE31" s="959"/>
      <c r="DF31" s="959"/>
      <c r="DG31" s="959"/>
      <c r="DH31" s="959"/>
      <c r="DI31" s="959"/>
      <c r="DJ31" s="959"/>
      <c r="DK31" s="959"/>
      <c r="DL31" s="959"/>
      <c r="DM31" s="959"/>
      <c r="DN31" s="959"/>
      <c r="DO31" s="959"/>
      <c r="DP31" s="959"/>
      <c r="DQ31" s="959"/>
      <c r="DR31" s="959"/>
      <c r="DS31" s="959"/>
      <c r="DT31" s="959"/>
      <c r="DU31" s="959"/>
      <c r="DV31" s="959"/>
      <c r="DW31" s="959"/>
      <c r="DX31" s="959"/>
      <c r="DY31" s="959"/>
      <c r="DZ31" s="959"/>
      <c r="EA31" s="959"/>
      <c r="EB31" s="959"/>
      <c r="EC31" s="959"/>
      <c r="ED31" s="959"/>
      <c r="EE31" s="959"/>
      <c r="EF31" s="959"/>
      <c r="EG31" s="959"/>
      <c r="EH31" s="959"/>
      <c r="EI31" s="959"/>
      <c r="EJ31" s="959"/>
      <c r="EK31" s="959"/>
      <c r="EL31" s="959"/>
      <c r="EM31" s="959"/>
      <c r="EN31" s="959"/>
      <c r="EO31" s="959"/>
      <c r="EP31" s="959"/>
      <c r="EQ31" s="959"/>
      <c r="ER31" s="959"/>
      <c r="ES31" s="959"/>
      <c r="ET31" s="959"/>
      <c r="EU31" s="959"/>
      <c r="EV31" s="959"/>
      <c r="EW31" s="959"/>
      <c r="EX31" s="959"/>
      <c r="EY31" s="959"/>
      <c r="EZ31" s="959"/>
      <c r="FA31" s="959"/>
      <c r="FB31" s="959"/>
      <c r="FC31" s="959"/>
      <c r="FD31" s="959"/>
      <c r="FE31" s="959"/>
      <c r="FF31" s="959"/>
      <c r="FG31" s="959"/>
      <c r="FH31" s="959"/>
      <c r="FI31" s="959"/>
      <c r="FJ31" s="959"/>
      <c r="FK31" s="959"/>
      <c r="FL31" s="959"/>
      <c r="FM31" s="959"/>
      <c r="FN31" s="959"/>
      <c r="FO31" s="959"/>
      <c r="FP31" s="959"/>
      <c r="FQ31" s="959"/>
      <c r="FR31" s="959"/>
      <c r="FS31" s="959"/>
      <c r="FT31" s="959"/>
      <c r="FU31" s="959"/>
      <c r="FV31" s="959"/>
      <c r="FW31" s="959"/>
      <c r="FX31" s="959"/>
      <c r="FY31" s="959"/>
      <c r="FZ31" s="959"/>
      <c r="GA31" s="959"/>
      <c r="GB31" s="959"/>
      <c r="GC31" s="959"/>
      <c r="GD31" s="959"/>
      <c r="GE31" s="959"/>
      <c r="GF31" s="959"/>
      <c r="GG31" s="959"/>
      <c r="GH31" s="959"/>
      <c r="GI31" s="959"/>
      <c r="GJ31" s="959"/>
      <c r="GK31" s="959"/>
      <c r="GL31" s="959"/>
      <c r="GM31" s="959"/>
      <c r="GN31" s="959"/>
      <c r="GO31" s="959"/>
      <c r="GP31" s="959"/>
      <c r="GQ31" s="959"/>
      <c r="GR31" s="959"/>
      <c r="GS31" s="959"/>
      <c r="GT31" s="959"/>
      <c r="GU31" s="959"/>
      <c r="GV31" s="959"/>
      <c r="GW31" s="959"/>
      <c r="GX31" s="959"/>
      <c r="GY31" s="959"/>
      <c r="GZ31" s="959"/>
      <c r="HA31" s="959"/>
      <c r="HB31" s="959"/>
      <c r="HC31" s="959"/>
      <c r="HD31" s="959"/>
      <c r="HE31" s="959"/>
      <c r="HF31" s="959"/>
      <c r="HG31" s="959"/>
      <c r="HH31" s="959"/>
      <c r="HI31" s="959"/>
      <c r="HJ31" s="959"/>
      <c r="HK31" s="959"/>
      <c r="HL31" s="959"/>
      <c r="HM31" s="959"/>
      <c r="HN31" s="959"/>
      <c r="HO31" s="959"/>
      <c r="HP31" s="959"/>
      <c r="HQ31" s="959"/>
      <c r="HR31" s="959"/>
      <c r="HS31" s="959"/>
      <c r="HT31" s="959"/>
      <c r="HU31" s="959"/>
      <c r="HV31" s="959"/>
      <c r="HW31" s="959"/>
      <c r="HX31" s="959"/>
      <c r="HY31" s="959"/>
      <c r="HZ31" s="959"/>
      <c r="IA31" s="959"/>
      <c r="IB31" s="959"/>
      <c r="IC31" s="959"/>
      <c r="ID31" s="959"/>
      <c r="IE31" s="959"/>
      <c r="IF31" s="959"/>
      <c r="IG31" s="959"/>
      <c r="IH31" s="959"/>
      <c r="II31" s="959"/>
      <c r="IJ31" s="959"/>
      <c r="IK31" s="959"/>
      <c r="IL31" s="959"/>
      <c r="IM31" s="959"/>
      <c r="IN31" s="959"/>
      <c r="IO31" s="959"/>
      <c r="IP31" s="959"/>
      <c r="IQ31" s="959"/>
      <c r="IR31" s="959"/>
      <c r="IS31" s="959"/>
      <c r="IT31" s="959"/>
      <c r="IU31" s="959"/>
      <c r="IV31" s="959"/>
    </row>
    <row r="32" spans="1:256" ht="16.5" x14ac:dyDescent="0.3">
      <c r="A32" s="984"/>
      <c r="B32" s="996"/>
      <c r="C32" s="996"/>
      <c r="D32" s="996"/>
      <c r="E32" s="996"/>
      <c r="F32" s="996"/>
      <c r="G32" s="996"/>
      <c r="H32" s="980"/>
      <c r="I32" s="1790" t="s">
        <v>1237</v>
      </c>
      <c r="J32" s="1790">
        <v>0</v>
      </c>
      <c r="K32" s="1790">
        <v>0</v>
      </c>
      <c r="L32" s="1785"/>
      <c r="T32" s="959"/>
      <c r="U32" s="959"/>
      <c r="V32" s="959"/>
      <c r="W32" s="959"/>
      <c r="X32" s="959"/>
      <c r="Y32" s="959"/>
      <c r="Z32" s="959"/>
      <c r="AA32" s="959"/>
      <c r="AB32" s="959"/>
      <c r="AC32" s="959"/>
      <c r="AD32" s="959"/>
      <c r="AE32" s="959"/>
      <c r="AF32" s="959"/>
      <c r="AG32" s="959"/>
      <c r="AH32" s="959"/>
      <c r="AI32" s="959"/>
      <c r="AJ32" s="959"/>
      <c r="AK32" s="959"/>
      <c r="AL32" s="959"/>
      <c r="AM32" s="959"/>
      <c r="AN32" s="959"/>
      <c r="AO32" s="959"/>
      <c r="AP32" s="959"/>
      <c r="AQ32" s="959"/>
      <c r="AR32" s="959"/>
      <c r="AS32" s="959"/>
      <c r="AT32" s="959"/>
      <c r="AU32" s="959"/>
      <c r="AV32" s="959"/>
      <c r="AW32" s="959"/>
      <c r="AX32" s="959"/>
      <c r="AY32" s="959"/>
      <c r="AZ32" s="959"/>
      <c r="BA32" s="959"/>
      <c r="BB32" s="959"/>
      <c r="BC32" s="959"/>
      <c r="BD32" s="959"/>
      <c r="BE32" s="959"/>
      <c r="BF32" s="959"/>
      <c r="BG32" s="959"/>
      <c r="BH32" s="959"/>
      <c r="BI32" s="959"/>
      <c r="BJ32" s="959"/>
      <c r="BK32" s="959"/>
      <c r="BL32" s="959"/>
      <c r="BM32" s="959"/>
      <c r="BN32" s="959"/>
      <c r="BO32" s="959"/>
      <c r="BP32" s="959"/>
      <c r="BQ32" s="959"/>
      <c r="BR32" s="959"/>
      <c r="BS32" s="959"/>
      <c r="BT32" s="959"/>
      <c r="BU32" s="959"/>
      <c r="BV32" s="959"/>
      <c r="BW32" s="959"/>
      <c r="BX32" s="959"/>
      <c r="BY32" s="959"/>
      <c r="BZ32" s="959"/>
      <c r="CA32" s="959"/>
      <c r="CB32" s="959"/>
      <c r="CC32" s="959"/>
      <c r="CD32" s="959"/>
      <c r="CE32" s="959"/>
      <c r="CF32" s="959"/>
      <c r="CG32" s="959"/>
      <c r="CH32" s="959"/>
      <c r="CI32" s="959"/>
      <c r="CJ32" s="959"/>
      <c r="CK32" s="959"/>
      <c r="CL32" s="959"/>
      <c r="CM32" s="959"/>
      <c r="CN32" s="959"/>
      <c r="CO32" s="959"/>
      <c r="CP32" s="959"/>
      <c r="CQ32" s="959"/>
      <c r="CR32" s="959"/>
      <c r="CS32" s="959"/>
      <c r="CT32" s="959"/>
      <c r="CU32" s="959"/>
      <c r="CV32" s="959"/>
      <c r="CW32" s="959"/>
      <c r="CX32" s="959"/>
      <c r="CY32" s="959"/>
      <c r="CZ32" s="959"/>
      <c r="DA32" s="959"/>
      <c r="DB32" s="959"/>
      <c r="DC32" s="959"/>
      <c r="DD32" s="959"/>
      <c r="DE32" s="959"/>
      <c r="DF32" s="959"/>
      <c r="DG32" s="959"/>
      <c r="DH32" s="959"/>
      <c r="DI32" s="959"/>
      <c r="DJ32" s="959"/>
      <c r="DK32" s="959"/>
      <c r="DL32" s="959"/>
      <c r="DM32" s="959"/>
      <c r="DN32" s="959"/>
      <c r="DO32" s="959"/>
      <c r="DP32" s="959"/>
      <c r="DQ32" s="959"/>
      <c r="DR32" s="959"/>
      <c r="DS32" s="959"/>
      <c r="DT32" s="959"/>
      <c r="DU32" s="959"/>
      <c r="DV32" s="959"/>
      <c r="DW32" s="959"/>
      <c r="DX32" s="959"/>
      <c r="DY32" s="959"/>
      <c r="DZ32" s="959"/>
      <c r="EA32" s="959"/>
      <c r="EB32" s="959"/>
      <c r="EC32" s="959"/>
      <c r="ED32" s="959"/>
      <c r="EE32" s="959"/>
      <c r="EF32" s="959"/>
      <c r="EG32" s="959"/>
      <c r="EH32" s="959"/>
      <c r="EI32" s="959"/>
      <c r="EJ32" s="959"/>
      <c r="EK32" s="959"/>
      <c r="EL32" s="959"/>
      <c r="EM32" s="959"/>
      <c r="EN32" s="959"/>
      <c r="EO32" s="959"/>
      <c r="EP32" s="959"/>
      <c r="EQ32" s="959"/>
      <c r="ER32" s="959"/>
      <c r="ES32" s="959"/>
      <c r="ET32" s="959"/>
      <c r="EU32" s="959"/>
      <c r="EV32" s="959"/>
      <c r="EW32" s="959"/>
      <c r="EX32" s="959"/>
      <c r="EY32" s="959"/>
      <c r="EZ32" s="959"/>
      <c r="FA32" s="959"/>
      <c r="FB32" s="959"/>
      <c r="FC32" s="959"/>
      <c r="FD32" s="959"/>
      <c r="FE32" s="959"/>
      <c r="FF32" s="959"/>
      <c r="FG32" s="959"/>
      <c r="FH32" s="959"/>
      <c r="FI32" s="959"/>
      <c r="FJ32" s="959"/>
      <c r="FK32" s="959"/>
      <c r="FL32" s="959"/>
      <c r="FM32" s="959"/>
      <c r="FN32" s="959"/>
      <c r="FO32" s="959"/>
      <c r="FP32" s="959"/>
      <c r="FQ32" s="959"/>
      <c r="FR32" s="959"/>
      <c r="FS32" s="959"/>
      <c r="FT32" s="959"/>
      <c r="FU32" s="959"/>
      <c r="FV32" s="959"/>
      <c r="FW32" s="959"/>
      <c r="FX32" s="959"/>
      <c r="FY32" s="959"/>
      <c r="FZ32" s="959"/>
      <c r="GA32" s="959"/>
      <c r="GB32" s="959"/>
      <c r="GC32" s="959"/>
      <c r="GD32" s="959"/>
      <c r="GE32" s="959"/>
      <c r="GF32" s="959"/>
      <c r="GG32" s="959"/>
      <c r="GH32" s="959"/>
      <c r="GI32" s="959"/>
      <c r="GJ32" s="959"/>
      <c r="GK32" s="959"/>
      <c r="GL32" s="959"/>
      <c r="GM32" s="959"/>
      <c r="GN32" s="959"/>
      <c r="GO32" s="959"/>
      <c r="GP32" s="959"/>
      <c r="GQ32" s="959"/>
      <c r="GR32" s="959"/>
      <c r="GS32" s="959"/>
      <c r="GT32" s="959"/>
      <c r="GU32" s="959"/>
      <c r="GV32" s="959"/>
      <c r="GW32" s="959"/>
      <c r="GX32" s="959"/>
      <c r="GY32" s="959"/>
      <c r="GZ32" s="959"/>
      <c r="HA32" s="959"/>
      <c r="HB32" s="959"/>
      <c r="HC32" s="959"/>
      <c r="HD32" s="959"/>
      <c r="HE32" s="959"/>
      <c r="HF32" s="959"/>
      <c r="HG32" s="959"/>
      <c r="HH32" s="959"/>
      <c r="HI32" s="959"/>
      <c r="HJ32" s="959"/>
      <c r="HK32" s="959"/>
      <c r="HL32" s="959"/>
      <c r="HM32" s="959"/>
      <c r="HN32" s="959"/>
      <c r="HO32" s="959"/>
      <c r="HP32" s="959"/>
      <c r="HQ32" s="959"/>
      <c r="HR32" s="959"/>
      <c r="HS32" s="959"/>
      <c r="HT32" s="959"/>
      <c r="HU32" s="959"/>
      <c r="HV32" s="959"/>
      <c r="HW32" s="959"/>
      <c r="HX32" s="959"/>
      <c r="HY32" s="959"/>
      <c r="HZ32" s="959"/>
      <c r="IA32" s="959"/>
      <c r="IB32" s="959"/>
      <c r="IC32" s="959"/>
      <c r="ID32" s="959"/>
      <c r="IE32" s="959"/>
      <c r="IF32" s="959"/>
      <c r="IG32" s="959"/>
      <c r="IH32" s="959"/>
      <c r="II32" s="959"/>
      <c r="IJ32" s="959"/>
      <c r="IK32" s="959"/>
      <c r="IL32" s="959"/>
      <c r="IM32" s="959"/>
      <c r="IN32" s="959"/>
      <c r="IO32" s="959"/>
      <c r="IP32" s="959"/>
      <c r="IQ32" s="959"/>
      <c r="IR32" s="959"/>
      <c r="IS32" s="959"/>
      <c r="IT32" s="959"/>
      <c r="IU32" s="959"/>
      <c r="IV32" s="959"/>
    </row>
    <row r="33" spans="1:256" ht="16.5" x14ac:dyDescent="0.3">
      <c r="A33" s="959"/>
      <c r="B33" s="997" t="s">
        <v>1674</v>
      </c>
      <c r="C33" s="998" t="s">
        <v>1675</v>
      </c>
      <c r="D33" s="997" t="s">
        <v>1676</v>
      </c>
      <c r="E33" s="998" t="s">
        <v>1677</v>
      </c>
      <c r="I33" s="1790" t="s">
        <v>198</v>
      </c>
      <c r="J33" s="1790">
        <v>375270.19999999995</v>
      </c>
      <c r="K33" s="1790">
        <v>375270.19999999995</v>
      </c>
      <c r="L33" s="1785"/>
      <c r="T33" s="959"/>
      <c r="U33" s="959"/>
      <c r="V33" s="959"/>
      <c r="W33" s="959"/>
      <c r="X33" s="959"/>
      <c r="Y33" s="959"/>
      <c r="Z33" s="959"/>
      <c r="AA33" s="959"/>
      <c r="AB33" s="959"/>
      <c r="AC33" s="959"/>
      <c r="AD33" s="959"/>
      <c r="AE33" s="959"/>
      <c r="AF33" s="959"/>
      <c r="AG33" s="959"/>
      <c r="AH33" s="959"/>
      <c r="AI33" s="959"/>
      <c r="AJ33" s="959"/>
      <c r="AK33" s="959"/>
      <c r="AL33" s="959"/>
      <c r="AM33" s="959"/>
      <c r="AN33" s="959"/>
      <c r="AO33" s="959"/>
      <c r="AP33" s="959"/>
      <c r="AQ33" s="959"/>
      <c r="AR33" s="959"/>
      <c r="AS33" s="959"/>
      <c r="AT33" s="959"/>
      <c r="AU33" s="959"/>
      <c r="AV33" s="959"/>
      <c r="AW33" s="959"/>
      <c r="AX33" s="959"/>
      <c r="AY33" s="959"/>
      <c r="AZ33" s="959"/>
      <c r="BA33" s="959"/>
      <c r="BB33" s="959"/>
      <c r="BC33" s="959"/>
      <c r="BD33" s="959"/>
      <c r="BE33" s="959"/>
      <c r="BF33" s="959"/>
      <c r="BG33" s="959"/>
      <c r="BH33" s="959"/>
      <c r="BI33" s="959"/>
      <c r="BJ33" s="959"/>
      <c r="BK33" s="959"/>
      <c r="BL33" s="959"/>
      <c r="BM33" s="959"/>
      <c r="BN33" s="959"/>
      <c r="BO33" s="959"/>
      <c r="BP33" s="959"/>
      <c r="BQ33" s="959"/>
      <c r="BR33" s="959"/>
      <c r="BS33" s="959"/>
      <c r="BT33" s="959"/>
      <c r="BU33" s="959"/>
      <c r="BV33" s="959"/>
      <c r="BW33" s="959"/>
      <c r="BX33" s="959"/>
      <c r="BY33" s="959"/>
      <c r="BZ33" s="959"/>
      <c r="CA33" s="959"/>
      <c r="CB33" s="959"/>
      <c r="CC33" s="959"/>
      <c r="CD33" s="959"/>
      <c r="CE33" s="959"/>
      <c r="CF33" s="959"/>
      <c r="CG33" s="959"/>
      <c r="CH33" s="959"/>
      <c r="CI33" s="959"/>
      <c r="CJ33" s="959"/>
      <c r="CK33" s="959"/>
      <c r="CL33" s="959"/>
      <c r="CM33" s="959"/>
      <c r="CN33" s="959"/>
      <c r="CO33" s="959"/>
      <c r="CP33" s="959"/>
      <c r="CQ33" s="959"/>
      <c r="CR33" s="959"/>
      <c r="CS33" s="959"/>
      <c r="CT33" s="959"/>
      <c r="CU33" s="959"/>
      <c r="CV33" s="959"/>
      <c r="CW33" s="959"/>
      <c r="CX33" s="959"/>
      <c r="CY33" s="959"/>
      <c r="CZ33" s="959"/>
      <c r="DA33" s="959"/>
      <c r="DB33" s="959"/>
      <c r="DC33" s="959"/>
      <c r="DD33" s="959"/>
      <c r="DE33" s="959"/>
      <c r="DF33" s="959"/>
      <c r="DG33" s="959"/>
      <c r="DH33" s="959"/>
      <c r="DI33" s="959"/>
      <c r="DJ33" s="959"/>
      <c r="DK33" s="959"/>
      <c r="DL33" s="959"/>
      <c r="DM33" s="959"/>
      <c r="DN33" s="959"/>
      <c r="DO33" s="959"/>
      <c r="DP33" s="959"/>
      <c r="DQ33" s="959"/>
      <c r="DR33" s="959"/>
      <c r="DS33" s="959"/>
      <c r="DT33" s="959"/>
      <c r="DU33" s="959"/>
      <c r="DV33" s="959"/>
      <c r="DW33" s="959"/>
      <c r="DX33" s="959"/>
      <c r="DY33" s="959"/>
      <c r="DZ33" s="959"/>
      <c r="EA33" s="959"/>
      <c r="EB33" s="959"/>
      <c r="EC33" s="959"/>
      <c r="ED33" s="959"/>
      <c r="EE33" s="959"/>
      <c r="EF33" s="959"/>
      <c r="EG33" s="959"/>
      <c r="EH33" s="959"/>
      <c r="EI33" s="959"/>
      <c r="EJ33" s="959"/>
      <c r="EK33" s="959"/>
      <c r="EL33" s="959"/>
      <c r="EM33" s="959"/>
      <c r="EN33" s="959"/>
      <c r="EO33" s="959"/>
      <c r="EP33" s="959"/>
      <c r="EQ33" s="959"/>
      <c r="ER33" s="959"/>
      <c r="ES33" s="959"/>
      <c r="ET33" s="959"/>
      <c r="EU33" s="959"/>
      <c r="EV33" s="959"/>
      <c r="EW33" s="959"/>
      <c r="EX33" s="959"/>
      <c r="EY33" s="959"/>
      <c r="EZ33" s="959"/>
      <c r="FA33" s="959"/>
      <c r="FB33" s="959"/>
      <c r="FC33" s="959"/>
      <c r="FD33" s="959"/>
      <c r="FE33" s="959"/>
      <c r="FF33" s="959"/>
      <c r="FG33" s="959"/>
      <c r="FH33" s="959"/>
      <c r="FI33" s="959"/>
      <c r="FJ33" s="959"/>
      <c r="FK33" s="959"/>
      <c r="FL33" s="959"/>
      <c r="FM33" s="959"/>
      <c r="FN33" s="959"/>
      <c r="FO33" s="959"/>
      <c r="FP33" s="959"/>
      <c r="FQ33" s="959"/>
      <c r="FR33" s="959"/>
      <c r="FS33" s="959"/>
      <c r="FT33" s="959"/>
      <c r="FU33" s="959"/>
      <c r="FV33" s="959"/>
      <c r="FW33" s="959"/>
      <c r="FX33" s="959"/>
      <c r="FY33" s="959"/>
      <c r="FZ33" s="959"/>
      <c r="GA33" s="959"/>
      <c r="GB33" s="959"/>
      <c r="GC33" s="959"/>
      <c r="GD33" s="959"/>
      <c r="GE33" s="959"/>
      <c r="GF33" s="959"/>
      <c r="GG33" s="959"/>
      <c r="GH33" s="959"/>
      <c r="GI33" s="959"/>
      <c r="GJ33" s="959"/>
      <c r="GK33" s="959"/>
      <c r="GL33" s="959"/>
      <c r="GM33" s="959"/>
      <c r="GN33" s="959"/>
      <c r="GO33" s="959"/>
      <c r="GP33" s="959"/>
      <c r="GQ33" s="959"/>
      <c r="GR33" s="959"/>
      <c r="GS33" s="959"/>
      <c r="GT33" s="959"/>
      <c r="GU33" s="959"/>
      <c r="GV33" s="959"/>
      <c r="GW33" s="959"/>
      <c r="GX33" s="959"/>
      <c r="GY33" s="959"/>
      <c r="GZ33" s="959"/>
      <c r="HA33" s="959"/>
      <c r="HB33" s="959"/>
      <c r="HC33" s="959"/>
      <c r="HD33" s="959"/>
      <c r="HE33" s="959"/>
      <c r="HF33" s="959"/>
      <c r="HG33" s="959"/>
      <c r="HH33" s="959"/>
      <c r="HI33" s="959"/>
      <c r="HJ33" s="959"/>
      <c r="HK33" s="959"/>
      <c r="HL33" s="959"/>
      <c r="HM33" s="959"/>
      <c r="HN33" s="959"/>
      <c r="HO33" s="959"/>
      <c r="HP33" s="959"/>
      <c r="HQ33" s="959"/>
      <c r="HR33" s="959"/>
      <c r="HS33" s="959"/>
      <c r="HT33" s="959"/>
      <c r="HU33" s="959"/>
      <c r="HV33" s="959"/>
      <c r="HW33" s="959"/>
      <c r="HX33" s="959"/>
      <c r="HY33" s="959"/>
      <c r="HZ33" s="959"/>
      <c r="IA33" s="959"/>
      <c r="IB33" s="959"/>
      <c r="IC33" s="959"/>
      <c r="ID33" s="959"/>
      <c r="IE33" s="959"/>
      <c r="IF33" s="959"/>
      <c r="IG33" s="959"/>
      <c r="IH33" s="959"/>
      <c r="II33" s="959"/>
      <c r="IJ33" s="959"/>
      <c r="IK33" s="959"/>
      <c r="IL33" s="959"/>
      <c r="IM33" s="959"/>
      <c r="IN33" s="959"/>
      <c r="IO33" s="959"/>
      <c r="IP33" s="959"/>
      <c r="IQ33" s="959"/>
      <c r="IR33" s="959"/>
      <c r="IS33" s="959"/>
      <c r="IT33" s="959"/>
      <c r="IU33" s="959"/>
      <c r="IV33" s="959"/>
    </row>
    <row r="34" spans="1:256" ht="15.75" x14ac:dyDescent="0.25">
      <c r="A34" s="999"/>
      <c r="B34" s="997" t="s">
        <v>1678</v>
      </c>
      <c r="C34" s="998" t="s">
        <v>1679</v>
      </c>
      <c r="D34" s="997" t="s">
        <v>1680</v>
      </c>
      <c r="E34" s="998" t="s">
        <v>1681</v>
      </c>
      <c r="T34" s="959"/>
      <c r="U34" s="959"/>
      <c r="V34" s="959"/>
      <c r="W34" s="959"/>
      <c r="X34" s="959"/>
      <c r="Y34" s="959"/>
      <c r="Z34" s="959"/>
      <c r="AA34" s="959"/>
      <c r="AB34" s="959"/>
      <c r="AC34" s="959"/>
      <c r="AD34" s="959"/>
      <c r="AE34" s="959"/>
      <c r="AF34" s="959"/>
      <c r="AG34" s="959"/>
      <c r="AH34" s="959"/>
      <c r="AI34" s="959"/>
      <c r="AJ34" s="959"/>
      <c r="AK34" s="959"/>
      <c r="AL34" s="959"/>
      <c r="AM34" s="959"/>
      <c r="AN34" s="959"/>
      <c r="AO34" s="959"/>
      <c r="AP34" s="959"/>
      <c r="AQ34" s="959"/>
      <c r="AR34" s="959"/>
      <c r="AS34" s="959"/>
      <c r="AT34" s="959"/>
      <c r="AU34" s="959"/>
      <c r="AV34" s="959"/>
      <c r="AW34" s="959"/>
      <c r="AX34" s="959"/>
      <c r="AY34" s="959"/>
      <c r="AZ34" s="959"/>
      <c r="BA34" s="959"/>
      <c r="BB34" s="959"/>
      <c r="BC34" s="959"/>
      <c r="BD34" s="959"/>
      <c r="BE34" s="959"/>
      <c r="BF34" s="959"/>
      <c r="BG34" s="959"/>
      <c r="BH34" s="959"/>
      <c r="BI34" s="959"/>
      <c r="BJ34" s="959"/>
      <c r="BK34" s="959"/>
      <c r="BL34" s="959"/>
      <c r="BM34" s="959"/>
      <c r="BN34" s="959"/>
      <c r="BO34" s="959"/>
      <c r="BP34" s="959"/>
      <c r="BQ34" s="959"/>
      <c r="BR34" s="959"/>
      <c r="BS34" s="959"/>
      <c r="BT34" s="959"/>
      <c r="BU34" s="959"/>
      <c r="BV34" s="959"/>
      <c r="BW34" s="959"/>
      <c r="BX34" s="959"/>
      <c r="BY34" s="959"/>
      <c r="BZ34" s="959"/>
      <c r="CA34" s="959"/>
      <c r="CB34" s="959"/>
      <c r="CC34" s="959"/>
      <c r="CD34" s="959"/>
      <c r="CE34" s="959"/>
      <c r="CF34" s="959"/>
      <c r="CG34" s="959"/>
      <c r="CH34" s="959"/>
      <c r="CI34" s="959"/>
      <c r="CJ34" s="959"/>
      <c r="CK34" s="959"/>
      <c r="CL34" s="959"/>
      <c r="CM34" s="959"/>
      <c r="CN34" s="959"/>
      <c r="CO34" s="959"/>
      <c r="CP34" s="959"/>
      <c r="CQ34" s="959"/>
      <c r="CR34" s="959"/>
      <c r="CS34" s="959"/>
      <c r="CT34" s="959"/>
      <c r="CU34" s="959"/>
      <c r="CV34" s="959"/>
      <c r="CW34" s="959"/>
      <c r="CX34" s="959"/>
      <c r="CY34" s="959"/>
      <c r="CZ34" s="959"/>
      <c r="DA34" s="959"/>
      <c r="DB34" s="959"/>
      <c r="DC34" s="959"/>
      <c r="DD34" s="959"/>
      <c r="DE34" s="959"/>
      <c r="DF34" s="959"/>
      <c r="DG34" s="959"/>
      <c r="DH34" s="959"/>
      <c r="DI34" s="959"/>
      <c r="DJ34" s="959"/>
      <c r="DK34" s="959"/>
      <c r="DL34" s="959"/>
      <c r="DM34" s="959"/>
      <c r="DN34" s="959"/>
      <c r="DO34" s="959"/>
      <c r="DP34" s="959"/>
      <c r="DQ34" s="959"/>
      <c r="DR34" s="959"/>
      <c r="DS34" s="959"/>
      <c r="DT34" s="959"/>
      <c r="DU34" s="959"/>
      <c r="DV34" s="959"/>
      <c r="DW34" s="959"/>
      <c r="DX34" s="959"/>
      <c r="DY34" s="959"/>
      <c r="DZ34" s="959"/>
      <c r="EA34" s="959"/>
      <c r="EB34" s="959"/>
      <c r="EC34" s="959"/>
      <c r="ED34" s="959"/>
      <c r="EE34" s="959"/>
      <c r="EF34" s="959"/>
      <c r="EG34" s="959"/>
      <c r="EH34" s="959"/>
      <c r="EI34" s="959"/>
      <c r="EJ34" s="959"/>
      <c r="EK34" s="959"/>
      <c r="EL34" s="959"/>
      <c r="EM34" s="959"/>
      <c r="EN34" s="959"/>
      <c r="EO34" s="959"/>
      <c r="EP34" s="959"/>
      <c r="EQ34" s="959"/>
      <c r="ER34" s="959"/>
      <c r="ES34" s="959"/>
      <c r="ET34" s="959"/>
      <c r="EU34" s="959"/>
      <c r="EV34" s="959"/>
      <c r="EW34" s="959"/>
      <c r="EX34" s="959"/>
      <c r="EY34" s="959"/>
      <c r="EZ34" s="959"/>
      <c r="FA34" s="959"/>
      <c r="FB34" s="959"/>
      <c r="FC34" s="959"/>
      <c r="FD34" s="959"/>
      <c r="FE34" s="959"/>
      <c r="FF34" s="959"/>
      <c r="FG34" s="959"/>
      <c r="FH34" s="959"/>
      <c r="FI34" s="959"/>
      <c r="FJ34" s="959"/>
      <c r="FK34" s="959"/>
      <c r="FL34" s="959"/>
      <c r="FM34" s="959"/>
      <c r="FN34" s="959"/>
      <c r="FO34" s="959"/>
      <c r="FP34" s="959"/>
      <c r="FQ34" s="959"/>
      <c r="FR34" s="959"/>
      <c r="FS34" s="959"/>
      <c r="FT34" s="959"/>
      <c r="FU34" s="959"/>
      <c r="FV34" s="959"/>
      <c r="FW34" s="959"/>
      <c r="FX34" s="959"/>
      <c r="FY34" s="959"/>
      <c r="FZ34" s="959"/>
      <c r="GA34" s="959"/>
      <c r="GB34" s="959"/>
      <c r="GC34" s="959"/>
      <c r="GD34" s="959"/>
      <c r="GE34" s="959"/>
      <c r="GF34" s="959"/>
      <c r="GG34" s="959"/>
      <c r="GH34" s="959"/>
      <c r="GI34" s="959"/>
      <c r="GJ34" s="959"/>
      <c r="GK34" s="959"/>
      <c r="GL34" s="959"/>
      <c r="GM34" s="959"/>
      <c r="GN34" s="959"/>
      <c r="GO34" s="959"/>
      <c r="GP34" s="959"/>
      <c r="GQ34" s="959"/>
      <c r="GR34" s="959"/>
      <c r="GS34" s="959"/>
      <c r="GT34" s="959"/>
      <c r="GU34" s="959"/>
      <c r="GV34" s="959"/>
      <c r="GW34" s="959"/>
      <c r="GX34" s="959"/>
      <c r="GY34" s="959"/>
      <c r="GZ34" s="959"/>
      <c r="HA34" s="959"/>
      <c r="HB34" s="959"/>
      <c r="HC34" s="959"/>
      <c r="HD34" s="959"/>
      <c r="HE34" s="959"/>
      <c r="HF34" s="959"/>
      <c r="HG34" s="959"/>
      <c r="HH34" s="959"/>
      <c r="HI34" s="959"/>
      <c r="HJ34" s="959"/>
      <c r="HK34" s="959"/>
      <c r="HL34" s="959"/>
      <c r="HM34" s="959"/>
      <c r="HN34" s="959"/>
      <c r="HO34" s="959"/>
      <c r="HP34" s="959"/>
      <c r="HQ34" s="959"/>
      <c r="HR34" s="959"/>
      <c r="HS34" s="959"/>
      <c r="HT34" s="959"/>
      <c r="HU34" s="959"/>
      <c r="HV34" s="959"/>
      <c r="HW34" s="959"/>
      <c r="HX34" s="959"/>
      <c r="HY34" s="959"/>
      <c r="HZ34" s="959"/>
      <c r="IA34" s="959"/>
      <c r="IB34" s="959"/>
      <c r="IC34" s="959"/>
      <c r="ID34" s="959"/>
      <c r="IE34" s="959"/>
      <c r="IF34" s="959"/>
      <c r="IG34" s="959"/>
      <c r="IH34" s="959"/>
      <c r="II34" s="959"/>
      <c r="IJ34" s="959"/>
      <c r="IK34" s="959"/>
      <c r="IL34" s="959"/>
      <c r="IM34" s="959"/>
      <c r="IN34" s="959"/>
      <c r="IO34" s="959"/>
      <c r="IP34" s="959"/>
      <c r="IQ34" s="959"/>
      <c r="IR34" s="959"/>
      <c r="IS34" s="959"/>
      <c r="IT34" s="959"/>
      <c r="IU34" s="959"/>
      <c r="IV34" s="959"/>
    </row>
    <row r="35" spans="1:256" x14ac:dyDescent="0.25">
      <c r="A35" s="999"/>
      <c r="B35" s="997" t="s">
        <v>1682</v>
      </c>
      <c r="C35" s="998" t="s">
        <v>1683</v>
      </c>
      <c r="D35" s="997" t="s">
        <v>1684</v>
      </c>
      <c r="E35" s="998" t="s">
        <v>1685</v>
      </c>
      <c r="T35" s="959"/>
      <c r="U35" s="959"/>
      <c r="V35" s="959"/>
      <c r="W35" s="959"/>
      <c r="X35" s="959"/>
      <c r="Y35" s="959"/>
      <c r="Z35" s="959"/>
      <c r="AA35" s="959"/>
      <c r="AB35" s="959"/>
      <c r="AC35" s="959"/>
      <c r="AD35" s="959"/>
      <c r="AE35" s="959"/>
      <c r="AF35" s="959"/>
      <c r="AG35" s="959"/>
      <c r="AH35" s="959"/>
      <c r="AI35" s="959"/>
      <c r="AJ35" s="959"/>
      <c r="AK35" s="959"/>
      <c r="AL35" s="959"/>
      <c r="AM35" s="959"/>
      <c r="AN35" s="959"/>
      <c r="AO35" s="959"/>
      <c r="AP35" s="959"/>
      <c r="AQ35" s="959"/>
      <c r="AR35" s="959"/>
      <c r="AS35" s="959"/>
      <c r="AT35" s="959"/>
      <c r="AU35" s="959"/>
      <c r="AV35" s="959"/>
      <c r="AW35" s="959"/>
      <c r="AX35" s="959"/>
      <c r="AY35" s="959"/>
      <c r="AZ35" s="959"/>
      <c r="BA35" s="959"/>
      <c r="BB35" s="959"/>
      <c r="BC35" s="959"/>
      <c r="BD35" s="959"/>
      <c r="BE35" s="959"/>
      <c r="BF35" s="959"/>
      <c r="BG35" s="959"/>
      <c r="BH35" s="959"/>
      <c r="BI35" s="959"/>
      <c r="BJ35" s="959"/>
      <c r="BK35" s="959"/>
      <c r="BL35" s="959"/>
      <c r="BM35" s="959"/>
      <c r="BN35" s="959"/>
      <c r="BO35" s="959"/>
      <c r="BP35" s="959"/>
      <c r="BQ35" s="959"/>
      <c r="BR35" s="959"/>
      <c r="BS35" s="959"/>
      <c r="BT35" s="959"/>
      <c r="BU35" s="959"/>
      <c r="BV35" s="959"/>
      <c r="BW35" s="959"/>
      <c r="BX35" s="959"/>
      <c r="BY35" s="959"/>
      <c r="BZ35" s="959"/>
      <c r="CA35" s="959"/>
      <c r="CB35" s="959"/>
      <c r="CC35" s="959"/>
      <c r="CD35" s="959"/>
      <c r="CE35" s="959"/>
      <c r="CF35" s="959"/>
      <c r="CG35" s="959"/>
      <c r="CH35" s="959"/>
      <c r="CI35" s="959"/>
      <c r="CJ35" s="959"/>
      <c r="CK35" s="959"/>
      <c r="CL35" s="959"/>
      <c r="CM35" s="959"/>
      <c r="CN35" s="959"/>
      <c r="CO35" s="959"/>
      <c r="CP35" s="959"/>
      <c r="CQ35" s="959"/>
      <c r="CR35" s="959"/>
      <c r="CS35" s="959"/>
      <c r="CT35" s="959"/>
      <c r="CU35" s="959"/>
      <c r="CV35" s="959"/>
      <c r="CW35" s="959"/>
      <c r="CX35" s="959"/>
      <c r="CY35" s="959"/>
      <c r="CZ35" s="959"/>
      <c r="DA35" s="959"/>
      <c r="DB35" s="959"/>
      <c r="DC35" s="959"/>
      <c r="DD35" s="959"/>
      <c r="DE35" s="959"/>
      <c r="DF35" s="959"/>
      <c r="DG35" s="959"/>
      <c r="DH35" s="959"/>
      <c r="DI35" s="959"/>
      <c r="DJ35" s="959"/>
      <c r="DK35" s="959"/>
      <c r="DL35" s="959"/>
      <c r="DM35" s="959"/>
      <c r="DN35" s="959"/>
      <c r="DO35" s="959"/>
      <c r="DP35" s="959"/>
      <c r="DQ35" s="959"/>
      <c r="DR35" s="959"/>
      <c r="DS35" s="959"/>
      <c r="DT35" s="959"/>
      <c r="DU35" s="959"/>
      <c r="DV35" s="959"/>
      <c r="DW35" s="959"/>
      <c r="DX35" s="959"/>
      <c r="DY35" s="959"/>
      <c r="DZ35" s="959"/>
      <c r="EA35" s="959"/>
      <c r="EB35" s="959"/>
      <c r="EC35" s="959"/>
      <c r="ED35" s="959"/>
      <c r="EE35" s="959"/>
      <c r="EF35" s="959"/>
      <c r="EG35" s="959"/>
      <c r="EH35" s="959"/>
      <c r="EI35" s="959"/>
      <c r="EJ35" s="959"/>
      <c r="EK35" s="959"/>
      <c r="EL35" s="959"/>
      <c r="EM35" s="959"/>
      <c r="EN35" s="959"/>
      <c r="EO35" s="959"/>
      <c r="EP35" s="959"/>
      <c r="EQ35" s="959"/>
      <c r="ER35" s="959"/>
      <c r="ES35" s="959"/>
      <c r="ET35" s="959"/>
      <c r="EU35" s="959"/>
      <c r="EV35" s="959"/>
      <c r="EW35" s="959"/>
      <c r="EX35" s="959"/>
      <c r="EY35" s="959"/>
      <c r="EZ35" s="959"/>
      <c r="FA35" s="959"/>
      <c r="FB35" s="959"/>
      <c r="FC35" s="959"/>
      <c r="FD35" s="959"/>
      <c r="FE35" s="959"/>
      <c r="FF35" s="959"/>
      <c r="FG35" s="959"/>
      <c r="FH35" s="959"/>
      <c r="FI35" s="959"/>
      <c r="FJ35" s="959"/>
      <c r="FK35" s="959"/>
      <c r="FL35" s="959"/>
      <c r="FM35" s="959"/>
      <c r="FN35" s="959"/>
      <c r="FO35" s="959"/>
      <c r="FP35" s="959"/>
      <c r="FQ35" s="959"/>
      <c r="FR35" s="959"/>
      <c r="FS35" s="959"/>
      <c r="FT35" s="959"/>
      <c r="FU35" s="959"/>
      <c r="FV35" s="959"/>
      <c r="FW35" s="959"/>
      <c r="FX35" s="959"/>
      <c r="FY35" s="959"/>
      <c r="FZ35" s="959"/>
      <c r="GA35" s="959"/>
      <c r="GB35" s="959"/>
      <c r="GC35" s="959"/>
      <c r="GD35" s="959"/>
      <c r="GE35" s="959"/>
      <c r="GF35" s="959"/>
      <c r="GG35" s="959"/>
      <c r="GH35" s="959"/>
      <c r="GI35" s="959"/>
      <c r="GJ35" s="959"/>
      <c r="GK35" s="959"/>
      <c r="GL35" s="959"/>
      <c r="GM35" s="959"/>
      <c r="GN35" s="959"/>
      <c r="GO35" s="959"/>
      <c r="GP35" s="959"/>
      <c r="GQ35" s="959"/>
      <c r="GR35" s="959"/>
      <c r="GS35" s="959"/>
      <c r="GT35" s="959"/>
      <c r="GU35" s="959"/>
      <c r="GV35" s="959"/>
      <c r="GW35" s="959"/>
      <c r="GX35" s="959"/>
      <c r="GY35" s="959"/>
      <c r="GZ35" s="959"/>
      <c r="HA35" s="959"/>
      <c r="HB35" s="959"/>
      <c r="HC35" s="959"/>
      <c r="HD35" s="959"/>
      <c r="HE35" s="959"/>
      <c r="HF35" s="959"/>
      <c r="HG35" s="959"/>
      <c r="HH35" s="959"/>
      <c r="HI35" s="959"/>
      <c r="HJ35" s="959"/>
      <c r="HK35" s="959"/>
      <c r="HL35" s="959"/>
      <c r="HM35" s="959"/>
      <c r="HN35" s="959"/>
      <c r="HO35" s="959"/>
      <c r="HP35" s="959"/>
      <c r="HQ35" s="959"/>
      <c r="HR35" s="959"/>
      <c r="HS35" s="959"/>
      <c r="HT35" s="959"/>
      <c r="HU35" s="959"/>
      <c r="HV35" s="959"/>
      <c r="HW35" s="959"/>
      <c r="HX35" s="959"/>
      <c r="HY35" s="959"/>
      <c r="HZ35" s="959"/>
      <c r="IA35" s="959"/>
      <c r="IB35" s="959"/>
      <c r="IC35" s="959"/>
      <c r="ID35" s="959"/>
      <c r="IE35" s="959"/>
      <c r="IF35" s="959"/>
      <c r="IG35" s="959"/>
      <c r="IH35" s="959"/>
      <c r="II35" s="959"/>
      <c r="IJ35" s="959"/>
      <c r="IK35" s="959"/>
      <c r="IL35" s="959"/>
      <c r="IM35" s="959"/>
      <c r="IN35" s="959"/>
      <c r="IO35" s="959"/>
      <c r="IP35" s="959"/>
      <c r="IQ35" s="959"/>
      <c r="IR35" s="959"/>
      <c r="IS35" s="959"/>
      <c r="IT35" s="959"/>
      <c r="IU35" s="959"/>
      <c r="IV35" s="959"/>
    </row>
    <row r="36" spans="1:256" ht="15.75" x14ac:dyDescent="0.25">
      <c r="A36" s="959"/>
      <c r="B36" s="997" t="s">
        <v>1686</v>
      </c>
      <c r="C36" s="998" t="s">
        <v>1687</v>
      </c>
      <c r="D36" s="1000" t="s">
        <v>1659</v>
      </c>
      <c r="E36" s="998" t="s">
        <v>1688</v>
      </c>
      <c r="F36" s="1001"/>
      <c r="G36" s="998"/>
      <c r="T36" s="959"/>
      <c r="U36" s="959"/>
      <c r="V36" s="959"/>
      <c r="W36" s="959"/>
      <c r="X36" s="959"/>
      <c r="Y36" s="959"/>
      <c r="Z36" s="959"/>
      <c r="AA36" s="959"/>
      <c r="AB36" s="959"/>
      <c r="AC36" s="959"/>
      <c r="AD36" s="959"/>
      <c r="AE36" s="959"/>
      <c r="AF36" s="959"/>
      <c r="AG36" s="959"/>
      <c r="AH36" s="959"/>
      <c r="AI36" s="959"/>
      <c r="AJ36" s="959"/>
      <c r="AK36" s="959"/>
      <c r="AL36" s="959"/>
      <c r="AM36" s="959"/>
      <c r="AN36" s="959"/>
      <c r="AO36" s="959"/>
      <c r="AP36" s="959"/>
      <c r="AQ36" s="959"/>
      <c r="AR36" s="959"/>
      <c r="AS36" s="959"/>
      <c r="AT36" s="959"/>
      <c r="AU36" s="959"/>
      <c r="AV36" s="959"/>
      <c r="AW36" s="959"/>
      <c r="AX36" s="959"/>
      <c r="AY36" s="959"/>
      <c r="AZ36" s="959"/>
      <c r="BA36" s="959"/>
      <c r="BB36" s="959"/>
      <c r="BC36" s="959"/>
      <c r="BD36" s="959"/>
      <c r="BE36" s="959"/>
      <c r="BF36" s="959"/>
      <c r="BG36" s="959"/>
      <c r="BH36" s="959"/>
      <c r="BI36" s="959"/>
      <c r="BJ36" s="959"/>
      <c r="BK36" s="959"/>
      <c r="BL36" s="959"/>
      <c r="BM36" s="959"/>
      <c r="BN36" s="959"/>
      <c r="BO36" s="959"/>
      <c r="BP36" s="959"/>
      <c r="BQ36" s="959"/>
      <c r="BR36" s="959"/>
      <c r="BS36" s="959"/>
      <c r="BT36" s="959"/>
      <c r="BU36" s="959"/>
      <c r="BV36" s="959"/>
      <c r="BW36" s="959"/>
      <c r="BX36" s="959"/>
      <c r="BY36" s="959"/>
      <c r="BZ36" s="959"/>
      <c r="CA36" s="959"/>
      <c r="CB36" s="959"/>
      <c r="CC36" s="959"/>
      <c r="CD36" s="959"/>
      <c r="CE36" s="959"/>
      <c r="CF36" s="959"/>
      <c r="CG36" s="959"/>
      <c r="CH36" s="959"/>
      <c r="CI36" s="959"/>
      <c r="CJ36" s="959"/>
      <c r="CK36" s="959"/>
      <c r="CL36" s="959"/>
      <c r="CM36" s="959"/>
      <c r="CN36" s="959"/>
      <c r="CO36" s="959"/>
      <c r="CP36" s="959"/>
      <c r="CQ36" s="959"/>
      <c r="CR36" s="959"/>
      <c r="CS36" s="959"/>
      <c r="CT36" s="959"/>
      <c r="CU36" s="959"/>
      <c r="CV36" s="959"/>
      <c r="CW36" s="959"/>
      <c r="CX36" s="959"/>
      <c r="CY36" s="959"/>
      <c r="CZ36" s="959"/>
      <c r="DA36" s="959"/>
      <c r="DB36" s="959"/>
      <c r="DC36" s="959"/>
      <c r="DD36" s="959"/>
      <c r="DE36" s="959"/>
      <c r="DF36" s="959"/>
      <c r="DG36" s="959"/>
      <c r="DH36" s="959"/>
      <c r="DI36" s="959"/>
      <c r="DJ36" s="959"/>
      <c r="DK36" s="959"/>
      <c r="DL36" s="959"/>
      <c r="DM36" s="959"/>
      <c r="DN36" s="959"/>
      <c r="DO36" s="959"/>
      <c r="DP36" s="959"/>
      <c r="DQ36" s="959"/>
      <c r="DR36" s="959"/>
      <c r="DS36" s="959"/>
      <c r="DT36" s="959"/>
      <c r="DU36" s="959"/>
      <c r="DV36" s="959"/>
      <c r="DW36" s="959"/>
      <c r="DX36" s="959"/>
      <c r="DY36" s="959"/>
      <c r="DZ36" s="959"/>
      <c r="EA36" s="959"/>
      <c r="EB36" s="959"/>
      <c r="EC36" s="959"/>
      <c r="ED36" s="959"/>
      <c r="EE36" s="959"/>
      <c r="EF36" s="959"/>
      <c r="EG36" s="959"/>
      <c r="EH36" s="959"/>
      <c r="EI36" s="959"/>
      <c r="EJ36" s="959"/>
      <c r="EK36" s="959"/>
      <c r="EL36" s="959"/>
      <c r="EM36" s="959"/>
      <c r="EN36" s="959"/>
      <c r="EO36" s="959"/>
      <c r="EP36" s="959"/>
      <c r="EQ36" s="959"/>
      <c r="ER36" s="959"/>
      <c r="ES36" s="959"/>
      <c r="ET36" s="959"/>
      <c r="EU36" s="959"/>
      <c r="EV36" s="959"/>
      <c r="EW36" s="959"/>
      <c r="EX36" s="959"/>
      <c r="EY36" s="959"/>
      <c r="EZ36" s="959"/>
      <c r="FA36" s="959"/>
      <c r="FB36" s="959"/>
      <c r="FC36" s="959"/>
      <c r="FD36" s="959"/>
      <c r="FE36" s="959"/>
      <c r="FF36" s="959"/>
      <c r="FG36" s="959"/>
      <c r="FH36" s="959"/>
      <c r="FI36" s="959"/>
      <c r="FJ36" s="959"/>
      <c r="FK36" s="959"/>
      <c r="FL36" s="959"/>
      <c r="FM36" s="959"/>
      <c r="FN36" s="959"/>
      <c r="FO36" s="959"/>
      <c r="FP36" s="959"/>
      <c r="FQ36" s="959"/>
      <c r="FR36" s="959"/>
      <c r="FS36" s="959"/>
      <c r="FT36" s="959"/>
      <c r="FU36" s="959"/>
      <c r="FV36" s="959"/>
      <c r="FW36" s="959"/>
      <c r="FX36" s="959"/>
      <c r="FY36" s="959"/>
      <c r="FZ36" s="959"/>
      <c r="GA36" s="959"/>
      <c r="GB36" s="959"/>
      <c r="GC36" s="959"/>
      <c r="GD36" s="959"/>
      <c r="GE36" s="959"/>
      <c r="GF36" s="959"/>
      <c r="GG36" s="959"/>
      <c r="GH36" s="959"/>
      <c r="GI36" s="959"/>
      <c r="GJ36" s="959"/>
      <c r="GK36" s="959"/>
      <c r="GL36" s="959"/>
      <c r="GM36" s="959"/>
      <c r="GN36" s="959"/>
      <c r="GO36" s="959"/>
      <c r="GP36" s="959"/>
      <c r="GQ36" s="959"/>
      <c r="GR36" s="959"/>
      <c r="GS36" s="959"/>
      <c r="GT36" s="959"/>
      <c r="GU36" s="959"/>
      <c r="GV36" s="959"/>
      <c r="GW36" s="959"/>
      <c r="GX36" s="959"/>
      <c r="GY36" s="959"/>
      <c r="GZ36" s="959"/>
      <c r="HA36" s="959"/>
      <c r="HB36" s="959"/>
      <c r="HC36" s="959"/>
      <c r="HD36" s="959"/>
      <c r="HE36" s="959"/>
      <c r="HF36" s="959"/>
      <c r="HG36" s="959"/>
      <c r="HH36" s="959"/>
      <c r="HI36" s="959"/>
      <c r="HJ36" s="959"/>
      <c r="HK36" s="959"/>
      <c r="HL36" s="959"/>
      <c r="HM36" s="959"/>
      <c r="HN36" s="959"/>
      <c r="HO36" s="959"/>
      <c r="HP36" s="959"/>
      <c r="HQ36" s="959"/>
      <c r="HR36" s="959"/>
      <c r="HS36" s="959"/>
      <c r="HT36" s="959"/>
      <c r="HU36" s="959"/>
      <c r="HV36" s="959"/>
      <c r="HW36" s="959"/>
      <c r="HX36" s="959"/>
      <c r="HY36" s="959"/>
      <c r="HZ36" s="959"/>
      <c r="IA36" s="959"/>
      <c r="IB36" s="959"/>
      <c r="IC36" s="959"/>
      <c r="ID36" s="959"/>
      <c r="IE36" s="959"/>
      <c r="IF36" s="959"/>
      <c r="IG36" s="959"/>
      <c r="IH36" s="959"/>
      <c r="II36" s="959"/>
      <c r="IJ36" s="959"/>
      <c r="IK36" s="959"/>
      <c r="IL36" s="959"/>
      <c r="IM36" s="959"/>
      <c r="IN36" s="959"/>
      <c r="IO36" s="959"/>
      <c r="IP36" s="959"/>
      <c r="IQ36" s="959"/>
      <c r="IR36" s="959"/>
      <c r="IS36" s="959"/>
      <c r="IT36" s="959"/>
      <c r="IU36" s="959"/>
      <c r="IV36" s="959"/>
    </row>
    <row r="37" spans="1:256" ht="16.5" x14ac:dyDescent="0.3">
      <c r="A37" s="959"/>
      <c r="B37" s="997" t="s">
        <v>1689</v>
      </c>
      <c r="C37" s="998" t="s">
        <v>1690</v>
      </c>
      <c r="D37" s="1002" t="s">
        <v>1661</v>
      </c>
      <c r="E37" s="998" t="s">
        <v>1691</v>
      </c>
      <c r="F37" s="980"/>
      <c r="G37" s="980"/>
      <c r="H37" s="980"/>
    </row>
    <row r="38" spans="1:256" ht="16.5" x14ac:dyDescent="0.3">
      <c r="A38" s="959"/>
      <c r="B38" s="1000" t="s">
        <v>1657</v>
      </c>
      <c r="C38" s="998" t="s">
        <v>1692</v>
      </c>
      <c r="E38" s="980"/>
      <c r="F38" s="980"/>
      <c r="G38" s="980"/>
      <c r="H38" s="980"/>
    </row>
    <row r="39" spans="1:256" ht="16.5" x14ac:dyDescent="0.3">
      <c r="A39" s="959"/>
      <c r="B39" s="980"/>
      <c r="C39" s="959"/>
      <c r="D39" s="959"/>
      <c r="E39" s="980"/>
      <c r="F39" s="980"/>
      <c r="G39" s="980"/>
      <c r="H39" s="980"/>
    </row>
    <row r="40" spans="1:256" x14ac:dyDescent="0.25">
      <c r="A40" s="959"/>
      <c r="B40" s="959"/>
      <c r="C40" s="959"/>
      <c r="D40" s="959"/>
      <c r="E40" s="959"/>
    </row>
    <row r="41" spans="1:256" x14ac:dyDescent="0.25">
      <c r="A41" s="959"/>
      <c r="B41" s="959"/>
      <c r="C41" s="959"/>
      <c r="D41" s="959"/>
      <c r="E41" s="959"/>
    </row>
    <row r="46" spans="1:256" x14ac:dyDescent="0.25">
      <c r="E46" s="997"/>
      <c r="F46" s="998"/>
    </row>
  </sheetData>
  <mergeCells count="4">
    <mergeCell ref="B5:B6"/>
    <mergeCell ref="C5:C6"/>
    <mergeCell ref="D5:E5"/>
    <mergeCell ref="F5:F6"/>
  </mergeCells>
  <pageMargins left="0.78740157480314965" right="0.59055118110236215" top="0.59055118110236215" bottom="0.59055118110236215" header="0" footer="0"/>
  <pageSetup paperSize="9" scale="61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2361-7852-4B4B-BA8B-D67E31E8D4A2}">
  <sheetPr codeName="Hoja35">
    <pageSetUpPr fitToPage="1"/>
  </sheetPr>
  <dimension ref="A1:AH116"/>
  <sheetViews>
    <sheetView view="pageBreakPreview" zoomScale="80" zoomScaleNormal="100" zoomScaleSheetLayoutView="80" workbookViewId="0">
      <selection activeCell="K77" sqref="K77"/>
    </sheetView>
  </sheetViews>
  <sheetFormatPr baseColWidth="10" defaultRowHeight="16.5" x14ac:dyDescent="0.3"/>
  <cols>
    <col min="1" max="1" width="2" style="37" customWidth="1"/>
    <col min="2" max="2" width="7.28515625" style="37" customWidth="1"/>
    <col min="3" max="3" width="43.42578125" style="37" customWidth="1"/>
    <col min="4" max="4" width="16.140625" style="37" customWidth="1"/>
    <col min="5" max="17" width="15" style="37" customWidth="1"/>
    <col min="18" max="18" width="6.28515625" style="37" customWidth="1"/>
    <col min="19" max="19" width="29.85546875" style="1785" bestFit="1" customWidth="1"/>
    <col min="20" max="31" width="23.140625" style="1785" bestFit="1" customWidth="1"/>
    <col min="32" max="33" width="17.42578125" style="1785" bestFit="1" customWidth="1"/>
    <col min="34" max="34" width="11.42578125" style="1785"/>
    <col min="35" max="16384" width="11.42578125" style="37"/>
  </cols>
  <sheetData>
    <row r="1" spans="1:34" s="1004" customFormat="1" x14ac:dyDescent="0.3">
      <c r="A1" s="1003"/>
      <c r="B1" s="1003"/>
      <c r="C1" s="1003"/>
      <c r="D1" s="1003"/>
      <c r="E1" s="1003"/>
      <c r="F1" s="1003"/>
      <c r="G1" s="1003"/>
      <c r="H1" s="1003"/>
      <c r="I1" s="1003"/>
      <c r="J1" s="1003"/>
      <c r="K1" s="1003"/>
      <c r="L1" s="1003"/>
      <c r="M1" s="1003"/>
      <c r="N1" s="1003"/>
      <c r="O1" s="1003"/>
      <c r="P1" s="1003"/>
      <c r="Q1" s="1003"/>
      <c r="R1" s="1003"/>
      <c r="S1" s="1785" t="s">
        <v>3</v>
      </c>
      <c r="T1" s="1785" t="s">
        <v>4</v>
      </c>
      <c r="U1" s="2136"/>
      <c r="V1" s="2136"/>
      <c r="W1" s="2136"/>
      <c r="X1" s="2136"/>
      <c r="Y1" s="2136"/>
      <c r="Z1" s="2136"/>
      <c r="AA1" s="2136"/>
      <c r="AB1" s="2136"/>
      <c r="AC1" s="2136"/>
      <c r="AD1" s="2136"/>
      <c r="AE1" s="2136"/>
      <c r="AF1" s="2136"/>
      <c r="AG1" s="2136"/>
      <c r="AH1" s="2136"/>
    </row>
    <row r="2" spans="1:34" s="1004" customFormat="1" ht="18.75" x14ac:dyDescent="0.3">
      <c r="A2" s="1005" t="s">
        <v>1693</v>
      </c>
      <c r="B2" s="1006"/>
      <c r="C2" s="1006"/>
      <c r="D2" s="1007"/>
      <c r="E2" s="1007"/>
      <c r="F2" s="1007"/>
      <c r="G2" s="1007"/>
      <c r="H2" s="1007"/>
      <c r="I2" s="1007"/>
      <c r="J2" s="1007"/>
      <c r="K2" s="1007"/>
      <c r="L2" s="1007"/>
      <c r="M2" s="1007"/>
      <c r="N2" s="1007"/>
      <c r="O2" s="1007"/>
      <c r="P2" s="1007"/>
      <c r="Q2" s="1007"/>
      <c r="R2" s="1003"/>
      <c r="S2" s="1785" t="s">
        <v>1635</v>
      </c>
      <c r="T2" s="1785" t="s">
        <v>1636</v>
      </c>
      <c r="U2" s="2135"/>
      <c r="V2" s="2135"/>
      <c r="W2" s="1785"/>
      <c r="X2" s="1785"/>
      <c r="Y2" s="1785"/>
      <c r="Z2" s="1785"/>
      <c r="AA2" s="1785"/>
      <c r="AB2" s="1785"/>
      <c r="AC2" s="1785"/>
      <c r="AD2" s="1785"/>
      <c r="AE2" s="1785"/>
      <c r="AF2" s="1785"/>
      <c r="AG2" s="1785"/>
      <c r="AH2" s="2136"/>
    </row>
    <row r="3" spans="1:34" s="1004" customFormat="1" x14ac:dyDescent="0.3">
      <c r="A3" s="1006"/>
      <c r="B3" s="1008"/>
      <c r="C3" s="1006"/>
      <c r="D3" s="1007"/>
      <c r="E3" s="1007"/>
      <c r="F3" s="1007"/>
      <c r="G3" s="1007"/>
      <c r="H3" s="1007"/>
      <c r="I3" s="1007"/>
      <c r="J3" s="1007"/>
      <c r="K3" s="1007"/>
      <c r="L3" s="1007"/>
      <c r="M3" s="1007"/>
      <c r="N3" s="1007"/>
      <c r="O3" s="1007"/>
      <c r="P3" s="1007"/>
      <c r="Q3" s="1007"/>
      <c r="R3" s="1003"/>
      <c r="S3" s="1785" t="s">
        <v>5</v>
      </c>
      <c r="T3" s="1785" t="s">
        <v>6</v>
      </c>
      <c r="U3" s="1785"/>
      <c r="V3" s="2135"/>
      <c r="W3" s="1785"/>
      <c r="X3" s="1785"/>
      <c r="Y3" s="1785"/>
      <c r="Z3" s="1785"/>
      <c r="AA3" s="1785"/>
      <c r="AB3" s="1785"/>
      <c r="AC3" s="1785"/>
      <c r="AD3" s="1785"/>
      <c r="AE3" s="1785"/>
      <c r="AF3" s="1785"/>
      <c r="AG3" s="1785"/>
      <c r="AH3" s="2136"/>
    </row>
    <row r="4" spans="1:34" s="1004" customFormat="1" x14ac:dyDescent="0.3">
      <c r="A4" s="1006"/>
      <c r="B4" s="1009" t="s">
        <v>1694</v>
      </c>
      <c r="C4" s="1006"/>
      <c r="D4" s="1007"/>
      <c r="E4" s="1007"/>
      <c r="F4" s="1007"/>
      <c r="G4" s="1007"/>
      <c r="H4" s="1007"/>
      <c r="I4" s="1007"/>
      <c r="J4" s="1007"/>
      <c r="K4" s="1007"/>
      <c r="L4" s="1007"/>
      <c r="M4" s="1007"/>
      <c r="N4" s="1007"/>
      <c r="O4" s="1007"/>
      <c r="P4" s="1007"/>
      <c r="Q4" s="1007"/>
      <c r="R4" s="1003"/>
      <c r="S4" s="1785" t="s">
        <v>7</v>
      </c>
      <c r="T4" s="1785" t="s">
        <v>8</v>
      </c>
      <c r="U4" s="1785"/>
      <c r="V4" s="2135"/>
      <c r="W4" s="1785"/>
      <c r="X4" s="1785"/>
      <c r="Y4" s="1785"/>
      <c r="Z4" s="1785"/>
      <c r="AA4" s="1785"/>
      <c r="AB4" s="1785"/>
      <c r="AC4" s="1785"/>
      <c r="AD4" s="1785"/>
      <c r="AE4" s="1785"/>
      <c r="AF4" s="1785"/>
      <c r="AG4" s="1785"/>
      <c r="AH4" s="2136"/>
    </row>
    <row r="5" spans="1:34" s="1004" customFormat="1" ht="17.25" thickBot="1" x14ac:dyDescent="0.35">
      <c r="A5" s="1007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3"/>
      <c r="S5" s="1785" t="s">
        <v>1695</v>
      </c>
      <c r="T5" s="1785" t="s">
        <v>1696</v>
      </c>
      <c r="U5" s="1785"/>
      <c r="V5" s="2135"/>
      <c r="W5" s="1785"/>
      <c r="X5" s="1785"/>
      <c r="Y5" s="1785"/>
      <c r="Z5" s="1785"/>
      <c r="AA5" s="1785"/>
      <c r="AB5" s="1785"/>
      <c r="AC5" s="1785"/>
      <c r="AD5" s="1785"/>
      <c r="AE5" s="1785"/>
      <c r="AF5" s="1785"/>
      <c r="AG5" s="1785"/>
      <c r="AH5" s="2136"/>
    </row>
    <row r="6" spans="1:34" s="1004" customFormat="1" ht="28.5" x14ac:dyDescent="0.3">
      <c r="A6" s="1007"/>
      <c r="B6" s="1010" t="s">
        <v>1054</v>
      </c>
      <c r="C6" s="1011" t="s">
        <v>1697</v>
      </c>
      <c r="D6" s="1012" t="s">
        <v>1698</v>
      </c>
      <c r="E6" s="1011" t="s">
        <v>1548</v>
      </c>
      <c r="F6" s="1011" t="s">
        <v>1549</v>
      </c>
      <c r="G6" s="1011" t="s">
        <v>1550</v>
      </c>
      <c r="H6" s="1011" t="s">
        <v>1551</v>
      </c>
      <c r="I6" s="1011" t="s">
        <v>1552</v>
      </c>
      <c r="J6" s="1011" t="s">
        <v>1553</v>
      </c>
      <c r="K6" s="1011" t="s">
        <v>1554</v>
      </c>
      <c r="L6" s="1011" t="s">
        <v>1555</v>
      </c>
      <c r="M6" s="1011" t="s">
        <v>1572</v>
      </c>
      <c r="N6" s="1011" t="s">
        <v>1557</v>
      </c>
      <c r="O6" s="1011" t="s">
        <v>1558</v>
      </c>
      <c r="P6" s="1013" t="s">
        <v>1559</v>
      </c>
      <c r="Q6" s="1014" t="s">
        <v>1385</v>
      </c>
      <c r="R6" s="1003"/>
      <c r="S6" s="1785"/>
      <c r="T6" s="1785"/>
      <c r="U6" s="1785"/>
      <c r="V6" s="1785"/>
      <c r="W6" s="1785"/>
      <c r="X6" s="1785"/>
      <c r="Y6" s="1785"/>
      <c r="Z6" s="1785"/>
      <c r="AA6" s="1785"/>
      <c r="AB6" s="1785"/>
      <c r="AC6" s="1785"/>
      <c r="AD6" s="1785"/>
      <c r="AE6" s="1785"/>
      <c r="AF6" s="1785"/>
      <c r="AG6" s="1785"/>
      <c r="AH6" s="2136"/>
    </row>
    <row r="7" spans="1:34" s="1023" customFormat="1" ht="23.1" customHeight="1" x14ac:dyDescent="0.25">
      <c r="A7" s="1015"/>
      <c r="B7" s="1016">
        <v>1</v>
      </c>
      <c r="C7" s="1017" t="s">
        <v>14</v>
      </c>
      <c r="D7" s="1018" t="s">
        <v>1646</v>
      </c>
      <c r="E7" s="1019">
        <v>22986.41</v>
      </c>
      <c r="F7" s="1019">
        <v>15800.13</v>
      </c>
      <c r="G7" s="1019">
        <v>12430.88</v>
      </c>
      <c r="H7" s="1019">
        <v>30174.5</v>
      </c>
      <c r="I7" s="1019">
        <v>32579.29</v>
      </c>
      <c r="J7" s="1019">
        <v>33646.879999999997</v>
      </c>
      <c r="K7" s="1019">
        <v>29349.96</v>
      </c>
      <c r="L7" s="1019">
        <v>32536.34</v>
      </c>
      <c r="M7" s="1019">
        <v>32037.49</v>
      </c>
      <c r="N7" s="1019">
        <v>33394</v>
      </c>
      <c r="O7" s="1019">
        <v>31664.82</v>
      </c>
      <c r="P7" s="1020">
        <v>25116.58</v>
      </c>
      <c r="Q7" s="1021">
        <v>331717.28000000003</v>
      </c>
      <c r="R7" s="1022"/>
      <c r="S7" s="1790" t="s">
        <v>1642</v>
      </c>
      <c r="T7" s="1790"/>
      <c r="U7" s="1790" t="s">
        <v>1699</v>
      </c>
      <c r="V7" s="1790"/>
      <c r="W7" s="1790"/>
      <c r="X7" s="1790"/>
      <c r="Y7" s="1790"/>
      <c r="Z7" s="1790"/>
      <c r="AA7" s="1790"/>
      <c r="AB7" s="1790"/>
      <c r="AC7" s="1790"/>
      <c r="AD7" s="1790"/>
      <c r="AE7" s="1790"/>
      <c r="AF7" s="1790"/>
      <c r="AG7" s="1790"/>
      <c r="AH7" s="2137"/>
    </row>
    <row r="8" spans="1:34" s="1023" customFormat="1" ht="23.1" customHeight="1" x14ac:dyDescent="0.25">
      <c r="A8" s="1015"/>
      <c r="B8" s="1024">
        <v>2</v>
      </c>
      <c r="C8" s="1017" t="s">
        <v>16</v>
      </c>
      <c r="D8" s="1018" t="s">
        <v>1646</v>
      </c>
      <c r="E8" s="1019">
        <v>8184.95</v>
      </c>
      <c r="F8" s="1019">
        <v>0</v>
      </c>
      <c r="G8" s="1019">
        <v>0</v>
      </c>
      <c r="H8" s="1019">
        <v>0</v>
      </c>
      <c r="I8" s="1019">
        <v>0</v>
      </c>
      <c r="J8" s="1019">
        <v>0</v>
      </c>
      <c r="K8" s="1019">
        <v>0</v>
      </c>
      <c r="L8" s="1019">
        <v>45203.79</v>
      </c>
      <c r="M8" s="1019">
        <v>42786.54</v>
      </c>
      <c r="N8" s="1019">
        <v>46169.78</v>
      </c>
      <c r="O8" s="1019">
        <v>42640.81</v>
      </c>
      <c r="P8" s="1020">
        <v>39834.129999999997</v>
      </c>
      <c r="Q8" s="1021">
        <v>224820</v>
      </c>
      <c r="R8" s="1022"/>
      <c r="S8" s="1790" t="s">
        <v>12</v>
      </c>
      <c r="T8" s="1790" t="s">
        <v>1671</v>
      </c>
      <c r="U8" s="1790" t="s">
        <v>983</v>
      </c>
      <c r="V8" s="1790" t="s">
        <v>984</v>
      </c>
      <c r="W8" s="1790" t="s">
        <v>1535</v>
      </c>
      <c r="X8" s="1790" t="s">
        <v>1536</v>
      </c>
      <c r="Y8" s="1790" t="s">
        <v>1537</v>
      </c>
      <c r="Z8" s="1790" t="s">
        <v>1538</v>
      </c>
      <c r="AA8" s="1790" t="s">
        <v>1539</v>
      </c>
      <c r="AB8" s="1790" t="s">
        <v>1540</v>
      </c>
      <c r="AC8" s="1790" t="s">
        <v>1541</v>
      </c>
      <c r="AD8" s="1790" t="s">
        <v>1542</v>
      </c>
      <c r="AE8" s="1790" t="s">
        <v>1543</v>
      </c>
      <c r="AF8" s="1790" t="s">
        <v>1544</v>
      </c>
      <c r="AG8" s="1790" t="s">
        <v>198</v>
      </c>
      <c r="AH8" s="2137"/>
    </row>
    <row r="9" spans="1:34" s="1023" customFormat="1" ht="23.1" customHeight="1" x14ac:dyDescent="0.25">
      <c r="A9" s="1015"/>
      <c r="B9" s="1025">
        <v>3</v>
      </c>
      <c r="C9" s="1017" t="s">
        <v>18</v>
      </c>
      <c r="D9" s="1018" t="s">
        <v>1646</v>
      </c>
      <c r="E9" s="1019">
        <v>12005.68</v>
      </c>
      <c r="F9" s="1019">
        <v>14618.76</v>
      </c>
      <c r="G9" s="1019">
        <v>15850.18</v>
      </c>
      <c r="H9" s="1019">
        <v>15950.24</v>
      </c>
      <c r="I9" s="1019">
        <v>0</v>
      </c>
      <c r="J9" s="1019">
        <v>8710.74</v>
      </c>
      <c r="K9" s="1019">
        <v>21920.46</v>
      </c>
      <c r="L9" s="1019">
        <v>22940.5</v>
      </c>
      <c r="M9" s="1019">
        <v>21744.2</v>
      </c>
      <c r="N9" s="1019">
        <v>23446.09</v>
      </c>
      <c r="O9" s="1019">
        <v>23064.54</v>
      </c>
      <c r="P9" s="1020">
        <v>22439.42</v>
      </c>
      <c r="Q9" s="1021">
        <v>202690.81</v>
      </c>
      <c r="R9" s="1022"/>
      <c r="S9" s="1790" t="s">
        <v>14</v>
      </c>
      <c r="T9" s="1790" t="s">
        <v>1646</v>
      </c>
      <c r="U9" s="1790">
        <v>22986.41</v>
      </c>
      <c r="V9" s="1790">
        <v>15800.13</v>
      </c>
      <c r="W9" s="1790">
        <v>12430.88</v>
      </c>
      <c r="X9" s="1790">
        <v>30174.5</v>
      </c>
      <c r="Y9" s="1790">
        <v>32579.29</v>
      </c>
      <c r="Z9" s="1790">
        <v>33646.879999999997</v>
      </c>
      <c r="AA9" s="1790">
        <v>29349.96</v>
      </c>
      <c r="AB9" s="1790">
        <v>32536.34</v>
      </c>
      <c r="AC9" s="1790">
        <v>32037.49</v>
      </c>
      <c r="AD9" s="1790">
        <v>33394</v>
      </c>
      <c r="AE9" s="1790">
        <v>31664.82</v>
      </c>
      <c r="AF9" s="1790">
        <v>25116.58</v>
      </c>
      <c r="AG9" s="1790">
        <v>331717.28000000003</v>
      </c>
      <c r="AH9" s="2137"/>
    </row>
    <row r="10" spans="1:34" s="1023" customFormat="1" ht="23.1" customHeight="1" x14ac:dyDescent="0.25">
      <c r="A10" s="1015"/>
      <c r="B10" s="1016">
        <v>4</v>
      </c>
      <c r="C10" s="1017" t="s">
        <v>28</v>
      </c>
      <c r="D10" s="1018" t="s">
        <v>1646</v>
      </c>
      <c r="E10" s="1019">
        <v>29910</v>
      </c>
      <c r="F10" s="1019">
        <v>27159</v>
      </c>
      <c r="G10" s="1019">
        <v>9102</v>
      </c>
      <c r="H10" s="1019">
        <v>26993</v>
      </c>
      <c r="I10" s="1019">
        <v>28427</v>
      </c>
      <c r="J10" s="1019">
        <v>22120</v>
      </c>
      <c r="K10" s="1019">
        <v>29432</v>
      </c>
      <c r="L10" s="1019">
        <v>31300.359999999997</v>
      </c>
      <c r="M10" s="1019">
        <v>26602</v>
      </c>
      <c r="N10" s="1019">
        <v>29126</v>
      </c>
      <c r="O10" s="1019">
        <v>27967</v>
      </c>
      <c r="P10" s="1020">
        <v>29952</v>
      </c>
      <c r="Q10" s="1021">
        <v>318090.36</v>
      </c>
      <c r="R10" s="1022"/>
      <c r="S10" s="1790" t="s">
        <v>16</v>
      </c>
      <c r="T10" s="1790" t="s">
        <v>1646</v>
      </c>
      <c r="U10" s="1790">
        <v>8184.95</v>
      </c>
      <c r="V10" s="1790"/>
      <c r="W10" s="1790"/>
      <c r="X10" s="1790"/>
      <c r="Y10" s="1790"/>
      <c r="Z10" s="1790"/>
      <c r="AA10" s="1790"/>
      <c r="AB10" s="1790">
        <v>45203.79</v>
      </c>
      <c r="AC10" s="1790">
        <v>42786.54</v>
      </c>
      <c r="AD10" s="1790">
        <v>46169.78</v>
      </c>
      <c r="AE10" s="1790">
        <v>42640.81</v>
      </c>
      <c r="AF10" s="1790">
        <v>39834.129999999997</v>
      </c>
      <c r="AG10" s="1790">
        <v>224820</v>
      </c>
      <c r="AH10" s="2137"/>
    </row>
    <row r="11" spans="1:34" s="1023" customFormat="1" ht="23.1" customHeight="1" x14ac:dyDescent="0.25">
      <c r="A11" s="1015"/>
      <c r="B11" s="1024">
        <v>5</v>
      </c>
      <c r="C11" s="1017" t="s">
        <v>40</v>
      </c>
      <c r="D11" s="1018" t="s">
        <v>1655</v>
      </c>
      <c r="E11" s="1019">
        <v>2111692</v>
      </c>
      <c r="F11" s="1019">
        <v>1937707</v>
      </c>
      <c r="G11" s="1019">
        <v>2074104</v>
      </c>
      <c r="H11" s="1019">
        <v>2199082</v>
      </c>
      <c r="I11" s="1019">
        <v>2550661</v>
      </c>
      <c r="J11" s="1019">
        <v>736653.6</v>
      </c>
      <c r="K11" s="1019">
        <v>0</v>
      </c>
      <c r="L11" s="1019">
        <v>0</v>
      </c>
      <c r="M11" s="1019">
        <v>0</v>
      </c>
      <c r="N11" s="1019">
        <v>0</v>
      </c>
      <c r="O11" s="1019">
        <v>0</v>
      </c>
      <c r="P11" s="1020">
        <v>0</v>
      </c>
      <c r="Q11" s="1021">
        <v>11609899.6</v>
      </c>
      <c r="R11" s="1022"/>
      <c r="S11" s="1790" t="s">
        <v>18</v>
      </c>
      <c r="T11" s="1790" t="s">
        <v>1646</v>
      </c>
      <c r="U11" s="1790">
        <v>12005.68</v>
      </c>
      <c r="V11" s="1790">
        <v>14618.76</v>
      </c>
      <c r="W11" s="1790">
        <v>15850.18</v>
      </c>
      <c r="X11" s="1790">
        <v>15950.24</v>
      </c>
      <c r="Y11" s="1790"/>
      <c r="Z11" s="1790">
        <v>8710.74</v>
      </c>
      <c r="AA11" s="1790">
        <v>21920.46</v>
      </c>
      <c r="AB11" s="1790">
        <v>22940.5</v>
      </c>
      <c r="AC11" s="1790">
        <v>21744.2</v>
      </c>
      <c r="AD11" s="1790">
        <v>23446.09</v>
      </c>
      <c r="AE11" s="1790">
        <v>23064.54</v>
      </c>
      <c r="AF11" s="1790">
        <v>22439.42</v>
      </c>
      <c r="AG11" s="1790">
        <v>202690.81</v>
      </c>
      <c r="AH11" s="2137"/>
    </row>
    <row r="12" spans="1:34" s="1023" customFormat="1" ht="23.1" customHeight="1" x14ac:dyDescent="0.25">
      <c r="A12" s="1015"/>
      <c r="B12" s="1025">
        <v>6</v>
      </c>
      <c r="C12" s="1017" t="s">
        <v>48</v>
      </c>
      <c r="D12" s="1018" t="s">
        <v>1655</v>
      </c>
      <c r="E12" s="1019">
        <v>633803</v>
      </c>
      <c r="F12" s="1019">
        <v>695267</v>
      </c>
      <c r="G12" s="1019">
        <v>585806</v>
      </c>
      <c r="H12" s="1019">
        <v>578485</v>
      </c>
      <c r="I12" s="1019">
        <v>560413</v>
      </c>
      <c r="J12" s="1019">
        <v>389922.02</v>
      </c>
      <c r="K12" s="1019">
        <v>372197</v>
      </c>
      <c r="L12" s="1019">
        <v>416559</v>
      </c>
      <c r="M12" s="1019">
        <v>465845</v>
      </c>
      <c r="N12" s="1019">
        <v>609491</v>
      </c>
      <c r="O12" s="1019">
        <v>615839</v>
      </c>
      <c r="P12" s="1020">
        <v>606272</v>
      </c>
      <c r="Q12" s="1021">
        <v>6529899.0199999996</v>
      </c>
      <c r="R12" s="1022"/>
      <c r="S12" s="1790" t="s">
        <v>28</v>
      </c>
      <c r="T12" s="1790" t="s">
        <v>1646</v>
      </c>
      <c r="U12" s="1790">
        <v>29910</v>
      </c>
      <c r="V12" s="1790">
        <v>27159</v>
      </c>
      <c r="W12" s="1790">
        <v>9102</v>
      </c>
      <c r="X12" s="1790">
        <v>26993</v>
      </c>
      <c r="Y12" s="1790">
        <v>28427</v>
      </c>
      <c r="Z12" s="1790">
        <v>22120</v>
      </c>
      <c r="AA12" s="1790">
        <v>29432</v>
      </c>
      <c r="AB12" s="1790">
        <v>31300.359999999997</v>
      </c>
      <c r="AC12" s="1790">
        <v>26602</v>
      </c>
      <c r="AD12" s="1790">
        <v>29126</v>
      </c>
      <c r="AE12" s="1790">
        <v>27967</v>
      </c>
      <c r="AF12" s="1790">
        <v>29952</v>
      </c>
      <c r="AG12" s="1790">
        <v>318090.36</v>
      </c>
      <c r="AH12" s="2137"/>
    </row>
    <row r="13" spans="1:34" s="1023" customFormat="1" ht="23.1" customHeight="1" x14ac:dyDescent="0.25">
      <c r="A13" s="1015"/>
      <c r="B13" s="1016">
        <v>7</v>
      </c>
      <c r="C13" s="1017" t="s">
        <v>54</v>
      </c>
      <c r="D13" s="1018" t="s">
        <v>1655</v>
      </c>
      <c r="E13" s="1019">
        <v>3862124</v>
      </c>
      <c r="F13" s="1019">
        <v>4120926</v>
      </c>
      <c r="G13" s="1019">
        <v>4427071</v>
      </c>
      <c r="H13" s="1019">
        <v>4284121</v>
      </c>
      <c r="I13" s="1019">
        <v>4426775</v>
      </c>
      <c r="J13" s="1019">
        <v>4284193</v>
      </c>
      <c r="K13" s="1019">
        <v>4426971</v>
      </c>
      <c r="L13" s="1019">
        <v>4427450</v>
      </c>
      <c r="M13" s="1019">
        <v>4284274</v>
      </c>
      <c r="N13" s="1019">
        <v>5748011</v>
      </c>
      <c r="O13" s="1019">
        <v>5182548</v>
      </c>
      <c r="P13" s="1020">
        <v>5760544</v>
      </c>
      <c r="Q13" s="1021">
        <v>55235008</v>
      </c>
      <c r="R13" s="1022"/>
      <c r="S13" s="1790" t="s">
        <v>40</v>
      </c>
      <c r="T13" s="1790" t="s">
        <v>1655</v>
      </c>
      <c r="U13" s="1790">
        <v>2111692</v>
      </c>
      <c r="V13" s="1790">
        <v>1937707</v>
      </c>
      <c r="W13" s="1790">
        <v>2074104</v>
      </c>
      <c r="X13" s="1790">
        <v>2199082</v>
      </c>
      <c r="Y13" s="1790">
        <v>2550661</v>
      </c>
      <c r="Z13" s="1790">
        <v>736653.6</v>
      </c>
      <c r="AA13" s="1790"/>
      <c r="AB13" s="1790"/>
      <c r="AC13" s="1790"/>
      <c r="AD13" s="1790"/>
      <c r="AE13" s="1790"/>
      <c r="AF13" s="1790"/>
      <c r="AG13" s="1790">
        <v>11609899.6</v>
      </c>
      <c r="AH13" s="2137"/>
    </row>
    <row r="14" spans="1:34" s="1023" customFormat="1" ht="23.1" customHeight="1" x14ac:dyDescent="0.25">
      <c r="A14" s="1015"/>
      <c r="B14" s="1025">
        <v>8</v>
      </c>
      <c r="C14" s="1017" t="s">
        <v>56</v>
      </c>
      <c r="D14" s="1018" t="s">
        <v>1653</v>
      </c>
      <c r="E14" s="1019">
        <v>387633</v>
      </c>
      <c r="F14" s="1019">
        <v>398831</v>
      </c>
      <c r="G14" s="1019">
        <v>420892</v>
      </c>
      <c r="H14" s="1019">
        <v>415764</v>
      </c>
      <c r="I14" s="1019">
        <v>821252</v>
      </c>
      <c r="J14" s="1019">
        <v>408012</v>
      </c>
      <c r="K14" s="1019">
        <v>398476</v>
      </c>
      <c r="L14" s="1019">
        <v>406218</v>
      </c>
      <c r="M14" s="1019">
        <v>847302</v>
      </c>
      <c r="N14" s="1019">
        <v>394233</v>
      </c>
      <c r="O14" s="1019">
        <v>328981</v>
      </c>
      <c r="P14" s="1020">
        <v>675972</v>
      </c>
      <c r="Q14" s="1021">
        <v>5903566</v>
      </c>
      <c r="R14" s="1022"/>
      <c r="S14" s="1790" t="s">
        <v>48</v>
      </c>
      <c r="T14" s="1790" t="s">
        <v>1655</v>
      </c>
      <c r="U14" s="1790">
        <v>633803</v>
      </c>
      <c r="V14" s="1790">
        <v>695267</v>
      </c>
      <c r="W14" s="1790">
        <v>585806</v>
      </c>
      <c r="X14" s="1790">
        <v>578485</v>
      </c>
      <c r="Y14" s="1790">
        <v>560413</v>
      </c>
      <c r="Z14" s="1790">
        <v>389922.02</v>
      </c>
      <c r="AA14" s="1790">
        <v>372197</v>
      </c>
      <c r="AB14" s="1790">
        <v>416559</v>
      </c>
      <c r="AC14" s="1790">
        <v>465845</v>
      </c>
      <c r="AD14" s="1790">
        <v>609491</v>
      </c>
      <c r="AE14" s="1790">
        <v>615839</v>
      </c>
      <c r="AF14" s="1790">
        <v>606272</v>
      </c>
      <c r="AG14" s="1790">
        <v>6529899.0199999996</v>
      </c>
      <c r="AH14" s="2137"/>
    </row>
    <row r="15" spans="1:34" s="1023" customFormat="1" ht="23.1" customHeight="1" x14ac:dyDescent="0.25">
      <c r="A15" s="1015"/>
      <c r="B15" s="1016" t="s">
        <v>1751</v>
      </c>
      <c r="C15" s="1026" t="s">
        <v>1751</v>
      </c>
      <c r="D15" s="1027" t="s">
        <v>1663</v>
      </c>
      <c r="E15" s="1028">
        <v>11488</v>
      </c>
      <c r="F15" s="1028">
        <v>59803</v>
      </c>
      <c r="G15" s="1028">
        <v>81158</v>
      </c>
      <c r="H15" s="1028">
        <v>148125</v>
      </c>
      <c r="I15" s="1028">
        <v>213824</v>
      </c>
      <c r="J15" s="1028">
        <v>45830</v>
      </c>
      <c r="K15" s="1028">
        <v>871</v>
      </c>
      <c r="L15" s="1028">
        <v>408</v>
      </c>
      <c r="M15" s="1028">
        <v>151210</v>
      </c>
      <c r="N15" s="1028">
        <v>103638</v>
      </c>
      <c r="O15" s="1028">
        <v>154785</v>
      </c>
      <c r="P15" s="1029">
        <v>203656</v>
      </c>
      <c r="Q15" s="1030">
        <v>1174796</v>
      </c>
      <c r="R15" s="1022"/>
      <c r="S15" s="1790" t="s">
        <v>54</v>
      </c>
      <c r="T15" s="1790" t="s">
        <v>1655</v>
      </c>
      <c r="U15" s="1790">
        <v>3862124</v>
      </c>
      <c r="V15" s="1790">
        <v>4120926</v>
      </c>
      <c r="W15" s="1790">
        <v>4427071</v>
      </c>
      <c r="X15" s="1790">
        <v>4284121</v>
      </c>
      <c r="Y15" s="1790">
        <v>4426775</v>
      </c>
      <c r="Z15" s="1790">
        <v>4284193</v>
      </c>
      <c r="AA15" s="1790">
        <v>4426971</v>
      </c>
      <c r="AB15" s="1790">
        <v>4427450</v>
      </c>
      <c r="AC15" s="1790">
        <v>4284274</v>
      </c>
      <c r="AD15" s="1790">
        <v>5748011</v>
      </c>
      <c r="AE15" s="1790">
        <v>5182548</v>
      </c>
      <c r="AF15" s="1790">
        <v>5760544</v>
      </c>
      <c r="AG15" s="1790">
        <v>55235008</v>
      </c>
      <c r="AH15" s="2137"/>
    </row>
    <row r="16" spans="1:34" s="1023" customFormat="1" ht="23.1" customHeight="1" x14ac:dyDescent="0.25">
      <c r="A16" s="1015"/>
      <c r="B16" s="1024">
        <v>9</v>
      </c>
      <c r="C16" s="1017" t="s">
        <v>60</v>
      </c>
      <c r="D16" s="1018" t="s">
        <v>1653</v>
      </c>
      <c r="E16" s="1019">
        <v>85</v>
      </c>
      <c r="F16" s="1019">
        <v>289</v>
      </c>
      <c r="G16" s="1019">
        <v>80</v>
      </c>
      <c r="H16" s="1019">
        <v>0</v>
      </c>
      <c r="I16" s="1019">
        <v>60</v>
      </c>
      <c r="J16" s="1019">
        <v>0</v>
      </c>
      <c r="K16" s="1019">
        <v>0</v>
      </c>
      <c r="L16" s="1019">
        <v>0</v>
      </c>
      <c r="M16" s="1019">
        <v>0</v>
      </c>
      <c r="N16" s="1019">
        <v>12</v>
      </c>
      <c r="O16" s="1019">
        <v>0</v>
      </c>
      <c r="P16" s="1020">
        <v>110</v>
      </c>
      <c r="Q16" s="1021">
        <v>636</v>
      </c>
      <c r="R16" s="1022"/>
      <c r="S16" s="1790" t="s">
        <v>56</v>
      </c>
      <c r="T16" s="1790" t="s">
        <v>1653</v>
      </c>
      <c r="U16" s="1790">
        <v>387633</v>
      </c>
      <c r="V16" s="1790">
        <v>398831</v>
      </c>
      <c r="W16" s="1790">
        <v>420892</v>
      </c>
      <c r="X16" s="1790">
        <v>415764</v>
      </c>
      <c r="Y16" s="1790">
        <v>821252</v>
      </c>
      <c r="Z16" s="1790">
        <v>408012</v>
      </c>
      <c r="AA16" s="1790">
        <v>398476</v>
      </c>
      <c r="AB16" s="1790">
        <v>406218</v>
      </c>
      <c r="AC16" s="1790">
        <v>847302</v>
      </c>
      <c r="AD16" s="1790">
        <v>394233</v>
      </c>
      <c r="AE16" s="1790">
        <v>328981</v>
      </c>
      <c r="AF16" s="1790">
        <v>675972</v>
      </c>
      <c r="AG16" s="1790">
        <v>5903566</v>
      </c>
      <c r="AH16" s="2137"/>
    </row>
    <row r="17" spans="1:34" s="1023" customFormat="1" ht="23.1" customHeight="1" x14ac:dyDescent="0.25">
      <c r="A17" s="1015"/>
      <c r="B17" s="1025">
        <v>10</v>
      </c>
      <c r="C17" s="1017" t="s">
        <v>62</v>
      </c>
      <c r="D17" s="1018" t="s">
        <v>1653</v>
      </c>
      <c r="E17" s="1019">
        <v>32565.3</v>
      </c>
      <c r="F17" s="1019">
        <v>29375</v>
      </c>
      <c r="G17" s="1019">
        <v>33380</v>
      </c>
      <c r="H17" s="1019">
        <v>33668</v>
      </c>
      <c r="I17" s="1019">
        <v>34502</v>
      </c>
      <c r="J17" s="1019">
        <v>42801</v>
      </c>
      <c r="K17" s="1019">
        <v>45020</v>
      </c>
      <c r="L17" s="1019">
        <v>51610</v>
      </c>
      <c r="M17" s="1019">
        <v>59454</v>
      </c>
      <c r="N17" s="1019">
        <v>63852.6</v>
      </c>
      <c r="O17" s="1019">
        <v>58312</v>
      </c>
      <c r="P17" s="1020">
        <v>38754</v>
      </c>
      <c r="Q17" s="1021">
        <v>523293.89999999997</v>
      </c>
      <c r="R17" s="1022"/>
      <c r="S17" s="1790"/>
      <c r="T17" s="1790" t="s">
        <v>1663</v>
      </c>
      <c r="U17" s="1790">
        <v>11488</v>
      </c>
      <c r="V17" s="1790">
        <v>59803</v>
      </c>
      <c r="W17" s="1790">
        <v>81158</v>
      </c>
      <c r="X17" s="1790">
        <v>148125</v>
      </c>
      <c r="Y17" s="1790">
        <v>213824</v>
      </c>
      <c r="Z17" s="1790">
        <v>45830</v>
      </c>
      <c r="AA17" s="1790">
        <v>871</v>
      </c>
      <c r="AB17" s="1790">
        <v>408</v>
      </c>
      <c r="AC17" s="1790">
        <v>151210</v>
      </c>
      <c r="AD17" s="1790">
        <v>103638</v>
      </c>
      <c r="AE17" s="1790">
        <v>154785</v>
      </c>
      <c r="AF17" s="1790">
        <v>203656</v>
      </c>
      <c r="AG17" s="1790">
        <v>1174796</v>
      </c>
      <c r="AH17" s="2137"/>
    </row>
    <row r="18" spans="1:34" s="1023" customFormat="1" ht="23.1" customHeight="1" x14ac:dyDescent="0.25">
      <c r="A18" s="1015"/>
      <c r="B18" s="1016">
        <v>11</v>
      </c>
      <c r="C18" s="1017" t="s">
        <v>66</v>
      </c>
      <c r="D18" s="1018" t="s">
        <v>1653</v>
      </c>
      <c r="E18" s="1019">
        <v>3262.5</v>
      </c>
      <c r="F18" s="1019">
        <v>3313.5</v>
      </c>
      <c r="G18" s="1019">
        <v>638.5</v>
      </c>
      <c r="H18" s="1019">
        <v>3489</v>
      </c>
      <c r="I18" s="1019">
        <v>1159</v>
      </c>
      <c r="J18" s="1019">
        <v>862.5</v>
      </c>
      <c r="K18" s="1019">
        <v>3184</v>
      </c>
      <c r="L18" s="1019">
        <v>1782</v>
      </c>
      <c r="M18" s="1019">
        <v>2056</v>
      </c>
      <c r="N18" s="1019">
        <v>5090</v>
      </c>
      <c r="O18" s="1019">
        <v>1737</v>
      </c>
      <c r="P18" s="1020">
        <v>1691</v>
      </c>
      <c r="Q18" s="1021">
        <v>28265</v>
      </c>
      <c r="R18" s="1022"/>
      <c r="S18" s="1790" t="s">
        <v>60</v>
      </c>
      <c r="T18" s="1790" t="s">
        <v>1653</v>
      </c>
      <c r="U18" s="1790">
        <v>85</v>
      </c>
      <c r="V18" s="1790">
        <v>289</v>
      </c>
      <c r="W18" s="1790">
        <v>80</v>
      </c>
      <c r="X18" s="1790">
        <v>0</v>
      </c>
      <c r="Y18" s="1790">
        <v>60</v>
      </c>
      <c r="Z18" s="1790">
        <v>0</v>
      </c>
      <c r="AA18" s="1790">
        <v>0</v>
      </c>
      <c r="AB18" s="1790">
        <v>0</v>
      </c>
      <c r="AC18" s="1790">
        <v>0</v>
      </c>
      <c r="AD18" s="1790">
        <v>12</v>
      </c>
      <c r="AE18" s="1790">
        <v>0</v>
      </c>
      <c r="AF18" s="1790">
        <v>110</v>
      </c>
      <c r="AG18" s="1790">
        <v>636</v>
      </c>
      <c r="AH18" s="2137"/>
    </row>
    <row r="19" spans="1:34" s="1023" customFormat="1" ht="23.1" customHeight="1" x14ac:dyDescent="0.25">
      <c r="A19" s="1015"/>
      <c r="B19" s="1025">
        <v>12</v>
      </c>
      <c r="C19" s="1017" t="s">
        <v>68</v>
      </c>
      <c r="D19" s="1018" t="s">
        <v>1653</v>
      </c>
      <c r="E19" s="1019">
        <v>5</v>
      </c>
      <c r="F19" s="1019">
        <v>2594</v>
      </c>
      <c r="G19" s="1019">
        <v>2147</v>
      </c>
      <c r="H19" s="1019">
        <v>3531</v>
      </c>
      <c r="I19" s="1019">
        <v>6813</v>
      </c>
      <c r="J19" s="1019">
        <v>2649</v>
      </c>
      <c r="K19" s="1019">
        <v>3299</v>
      </c>
      <c r="L19" s="1019">
        <v>3750</v>
      </c>
      <c r="M19" s="1019">
        <v>3240</v>
      </c>
      <c r="N19" s="1019">
        <v>20</v>
      </c>
      <c r="O19" s="1019">
        <v>0</v>
      </c>
      <c r="P19" s="1020">
        <v>0</v>
      </c>
      <c r="Q19" s="1021">
        <v>28048</v>
      </c>
      <c r="R19" s="1022"/>
      <c r="S19" s="1790" t="s">
        <v>62</v>
      </c>
      <c r="T19" s="1790" t="s">
        <v>1653</v>
      </c>
      <c r="U19" s="1790">
        <v>32565.3</v>
      </c>
      <c r="V19" s="1790">
        <v>29375</v>
      </c>
      <c r="W19" s="1790">
        <v>33380</v>
      </c>
      <c r="X19" s="1790">
        <v>33668</v>
      </c>
      <c r="Y19" s="1790">
        <v>34502</v>
      </c>
      <c r="Z19" s="1790">
        <v>42801</v>
      </c>
      <c r="AA19" s="1790">
        <v>45020</v>
      </c>
      <c r="AB19" s="1790">
        <v>51610</v>
      </c>
      <c r="AC19" s="1790">
        <v>59454</v>
      </c>
      <c r="AD19" s="1790">
        <v>63852.6</v>
      </c>
      <c r="AE19" s="1790">
        <v>58312</v>
      </c>
      <c r="AF19" s="1790">
        <v>38754</v>
      </c>
      <c r="AG19" s="1790">
        <v>523293.89999999997</v>
      </c>
      <c r="AH19" s="2137"/>
    </row>
    <row r="20" spans="1:34" s="1023" customFormat="1" ht="23.1" customHeight="1" x14ac:dyDescent="0.25">
      <c r="A20" s="1015"/>
      <c r="B20" s="1016" t="s">
        <v>1751</v>
      </c>
      <c r="C20" s="1026" t="s">
        <v>1751</v>
      </c>
      <c r="D20" s="1027" t="s">
        <v>1655</v>
      </c>
      <c r="E20" s="1028">
        <v>9010787</v>
      </c>
      <c r="F20" s="1028">
        <v>8498864</v>
      </c>
      <c r="G20" s="1028">
        <v>8998470</v>
      </c>
      <c r="H20" s="1028">
        <v>9054594</v>
      </c>
      <c r="I20" s="1028">
        <v>8387338</v>
      </c>
      <c r="J20" s="1028">
        <v>8767817</v>
      </c>
      <c r="K20" s="1028">
        <v>6210053</v>
      </c>
      <c r="L20" s="1028">
        <v>3221538</v>
      </c>
      <c r="M20" s="1028">
        <v>3125731</v>
      </c>
      <c r="N20" s="1028">
        <v>3260224</v>
      </c>
      <c r="O20" s="1028">
        <v>3144390</v>
      </c>
      <c r="P20" s="1029">
        <v>2974220</v>
      </c>
      <c r="Q20" s="1030">
        <v>74654026</v>
      </c>
      <c r="R20" s="1022"/>
      <c r="S20" s="1790" t="s">
        <v>66</v>
      </c>
      <c r="T20" s="1790" t="s">
        <v>1653</v>
      </c>
      <c r="U20" s="1790">
        <v>3262.5</v>
      </c>
      <c r="V20" s="1790">
        <v>3313.5</v>
      </c>
      <c r="W20" s="1790">
        <v>638.5</v>
      </c>
      <c r="X20" s="1790">
        <v>3489</v>
      </c>
      <c r="Y20" s="1790">
        <v>1159</v>
      </c>
      <c r="Z20" s="1790">
        <v>862.5</v>
      </c>
      <c r="AA20" s="1790">
        <v>3184</v>
      </c>
      <c r="AB20" s="1790">
        <v>1782</v>
      </c>
      <c r="AC20" s="1790">
        <v>2056</v>
      </c>
      <c r="AD20" s="1790">
        <v>5090</v>
      </c>
      <c r="AE20" s="1790">
        <v>1737</v>
      </c>
      <c r="AF20" s="1790">
        <v>1691</v>
      </c>
      <c r="AG20" s="1790">
        <v>28265</v>
      </c>
      <c r="AH20" s="2137"/>
    </row>
    <row r="21" spans="1:34" s="1023" customFormat="1" ht="23.1" customHeight="1" x14ac:dyDescent="0.25">
      <c r="A21" s="1015"/>
      <c r="B21" s="1016">
        <v>13</v>
      </c>
      <c r="C21" s="1017" t="s">
        <v>70</v>
      </c>
      <c r="D21" s="1018" t="s">
        <v>1653</v>
      </c>
      <c r="E21" s="1019">
        <v>344</v>
      </c>
      <c r="F21" s="1019">
        <v>1884</v>
      </c>
      <c r="G21" s="1019">
        <v>86</v>
      </c>
      <c r="H21" s="1019">
        <v>0</v>
      </c>
      <c r="I21" s="1019">
        <v>0</v>
      </c>
      <c r="J21" s="1019">
        <v>0</v>
      </c>
      <c r="K21" s="1019">
        <v>0</v>
      </c>
      <c r="L21" s="1019">
        <v>0</v>
      </c>
      <c r="M21" s="1019">
        <v>8</v>
      </c>
      <c r="N21" s="1019">
        <v>0</v>
      </c>
      <c r="O21" s="1019">
        <v>0</v>
      </c>
      <c r="P21" s="1020">
        <v>0</v>
      </c>
      <c r="Q21" s="1021">
        <v>2322</v>
      </c>
      <c r="R21" s="1022"/>
      <c r="S21" s="1790" t="s">
        <v>68</v>
      </c>
      <c r="T21" s="1790" t="s">
        <v>1653</v>
      </c>
      <c r="U21" s="1790">
        <v>5</v>
      </c>
      <c r="V21" s="1790">
        <v>2594</v>
      </c>
      <c r="W21" s="1790">
        <v>2147</v>
      </c>
      <c r="X21" s="1790">
        <v>3531</v>
      </c>
      <c r="Y21" s="1790">
        <v>6813</v>
      </c>
      <c r="Z21" s="1790">
        <v>2649</v>
      </c>
      <c r="AA21" s="1790">
        <v>3299</v>
      </c>
      <c r="AB21" s="1790">
        <v>3750</v>
      </c>
      <c r="AC21" s="1790">
        <v>3240</v>
      </c>
      <c r="AD21" s="1790">
        <v>20</v>
      </c>
      <c r="AE21" s="1790">
        <v>0</v>
      </c>
      <c r="AF21" s="1790">
        <v>0</v>
      </c>
      <c r="AG21" s="1790">
        <v>28048</v>
      </c>
      <c r="AH21" s="2137"/>
    </row>
    <row r="22" spans="1:34" s="1023" customFormat="1" ht="23.1" customHeight="1" x14ac:dyDescent="0.25">
      <c r="A22" s="1015"/>
      <c r="B22" s="1016">
        <v>14</v>
      </c>
      <c r="C22" s="1017" t="s">
        <v>72</v>
      </c>
      <c r="D22" s="1018" t="s">
        <v>1653</v>
      </c>
      <c r="E22" s="1019">
        <v>17288</v>
      </c>
      <c r="F22" s="1019">
        <v>20589</v>
      </c>
      <c r="G22" s="1019">
        <v>4530</v>
      </c>
      <c r="H22" s="1019">
        <v>1422</v>
      </c>
      <c r="I22" s="1019">
        <v>31501</v>
      </c>
      <c r="J22" s="1019">
        <v>64164</v>
      </c>
      <c r="K22" s="1019">
        <v>0</v>
      </c>
      <c r="L22" s="1019">
        <v>0</v>
      </c>
      <c r="M22" s="1019">
        <v>88</v>
      </c>
      <c r="N22" s="1019">
        <v>48</v>
      </c>
      <c r="O22" s="1019">
        <v>1428</v>
      </c>
      <c r="P22" s="1020">
        <v>18548</v>
      </c>
      <c r="Q22" s="1021">
        <v>159606</v>
      </c>
      <c r="R22" s="1022"/>
      <c r="S22" s="1790"/>
      <c r="T22" s="1790" t="s">
        <v>1655</v>
      </c>
      <c r="U22" s="1790">
        <v>9010787</v>
      </c>
      <c r="V22" s="1790">
        <v>8498864</v>
      </c>
      <c r="W22" s="1790">
        <v>8998470</v>
      </c>
      <c r="X22" s="1790">
        <v>9054594</v>
      </c>
      <c r="Y22" s="1790">
        <v>8387338</v>
      </c>
      <c r="Z22" s="1790">
        <v>8767817</v>
      </c>
      <c r="AA22" s="1790">
        <v>6210053</v>
      </c>
      <c r="AB22" s="1790">
        <v>3221538</v>
      </c>
      <c r="AC22" s="1790">
        <v>3125731</v>
      </c>
      <c r="AD22" s="1790">
        <v>3260224</v>
      </c>
      <c r="AE22" s="1790">
        <v>3144390</v>
      </c>
      <c r="AF22" s="1790">
        <v>2974220</v>
      </c>
      <c r="AG22" s="1790">
        <v>74654026</v>
      </c>
      <c r="AH22" s="2137"/>
    </row>
    <row r="23" spans="1:34" s="1023" customFormat="1" ht="23.1" customHeight="1" x14ac:dyDescent="0.25">
      <c r="A23" s="1015"/>
      <c r="B23" s="1016">
        <v>15</v>
      </c>
      <c r="C23" s="1017" t="s">
        <v>74</v>
      </c>
      <c r="D23" s="1018" t="s">
        <v>1653</v>
      </c>
      <c r="E23" s="1019">
        <v>2434</v>
      </c>
      <c r="F23" s="1019">
        <v>4983</v>
      </c>
      <c r="G23" s="1019">
        <v>4248</v>
      </c>
      <c r="H23" s="1019">
        <v>5296</v>
      </c>
      <c r="I23" s="1019">
        <v>1406</v>
      </c>
      <c r="J23" s="1019">
        <v>6640</v>
      </c>
      <c r="K23" s="1019">
        <v>5181</v>
      </c>
      <c r="L23" s="1019">
        <v>2143</v>
      </c>
      <c r="M23" s="1019">
        <v>10116</v>
      </c>
      <c r="N23" s="1019">
        <v>6263</v>
      </c>
      <c r="O23" s="1019">
        <v>1255</v>
      </c>
      <c r="P23" s="1020">
        <v>9393</v>
      </c>
      <c r="Q23" s="1021">
        <v>59358</v>
      </c>
      <c r="R23" s="1022"/>
      <c r="S23" s="1790" t="s">
        <v>70</v>
      </c>
      <c r="T23" s="1790" t="s">
        <v>1653</v>
      </c>
      <c r="U23" s="1790">
        <v>344</v>
      </c>
      <c r="V23" s="1790">
        <v>1884</v>
      </c>
      <c r="W23" s="1790">
        <v>86</v>
      </c>
      <c r="X23" s="1790">
        <v>0</v>
      </c>
      <c r="Y23" s="1790">
        <v>0</v>
      </c>
      <c r="Z23" s="1790">
        <v>0</v>
      </c>
      <c r="AA23" s="1790">
        <v>0</v>
      </c>
      <c r="AB23" s="1790">
        <v>0</v>
      </c>
      <c r="AC23" s="1790">
        <v>8</v>
      </c>
      <c r="AD23" s="1790">
        <v>0</v>
      </c>
      <c r="AE23" s="1790">
        <v>0</v>
      </c>
      <c r="AF23" s="1790">
        <v>0</v>
      </c>
      <c r="AG23" s="1790">
        <v>2322</v>
      </c>
      <c r="AH23" s="2137"/>
    </row>
    <row r="24" spans="1:34" s="1023" customFormat="1" ht="23.1" customHeight="1" x14ac:dyDescent="0.25">
      <c r="A24" s="1015"/>
      <c r="B24" s="1016">
        <v>16</v>
      </c>
      <c r="C24" s="1017" t="s">
        <v>76</v>
      </c>
      <c r="D24" s="1018" t="s">
        <v>1655</v>
      </c>
      <c r="E24" s="1019">
        <v>1658812.0999999999</v>
      </c>
      <c r="F24" s="1019">
        <v>1490723</v>
      </c>
      <c r="G24" s="1019">
        <v>1147298</v>
      </c>
      <c r="H24" s="1019">
        <v>820738.77</v>
      </c>
      <c r="I24" s="1019">
        <v>381450</v>
      </c>
      <c r="J24" s="1019">
        <v>1793854.0999999999</v>
      </c>
      <c r="K24" s="1019">
        <v>2291686.5</v>
      </c>
      <c r="L24" s="1019">
        <v>1112857.3</v>
      </c>
      <c r="M24" s="1019">
        <v>1869678.8</v>
      </c>
      <c r="N24" s="1019">
        <v>1303617.3399999999</v>
      </c>
      <c r="O24" s="1019">
        <v>665915.01</v>
      </c>
      <c r="P24" s="1020">
        <v>656769.71</v>
      </c>
      <c r="Q24" s="1021">
        <v>15193400.629999999</v>
      </c>
      <c r="R24" s="1022"/>
      <c r="S24" s="1790" t="s">
        <v>72</v>
      </c>
      <c r="T24" s="1790" t="s">
        <v>1653</v>
      </c>
      <c r="U24" s="1790">
        <v>17288</v>
      </c>
      <c r="V24" s="1790">
        <v>20589</v>
      </c>
      <c r="W24" s="1790">
        <v>4530</v>
      </c>
      <c r="X24" s="1790">
        <v>1422</v>
      </c>
      <c r="Y24" s="1790">
        <v>31501</v>
      </c>
      <c r="Z24" s="1790">
        <v>64164</v>
      </c>
      <c r="AA24" s="1790"/>
      <c r="AB24" s="1790"/>
      <c r="AC24" s="1790">
        <v>88</v>
      </c>
      <c r="AD24" s="1790">
        <v>48</v>
      </c>
      <c r="AE24" s="1790">
        <v>1428</v>
      </c>
      <c r="AF24" s="1790">
        <v>18548</v>
      </c>
      <c r="AG24" s="1790">
        <v>159606</v>
      </c>
      <c r="AH24" s="2137"/>
    </row>
    <row r="25" spans="1:34" s="1023" customFormat="1" ht="23.1" customHeight="1" x14ac:dyDescent="0.25">
      <c r="A25" s="1015"/>
      <c r="B25" s="1024">
        <v>17</v>
      </c>
      <c r="C25" s="1017" t="s">
        <v>84</v>
      </c>
      <c r="D25" s="1018" t="s">
        <v>1653</v>
      </c>
      <c r="E25" s="1019">
        <v>0</v>
      </c>
      <c r="F25" s="1019">
        <v>0</v>
      </c>
      <c r="G25" s="1019">
        <v>0</v>
      </c>
      <c r="H25" s="1019">
        <v>0</v>
      </c>
      <c r="I25" s="1019">
        <v>0</v>
      </c>
      <c r="J25" s="1019">
        <v>0</v>
      </c>
      <c r="K25" s="1019">
        <v>0</v>
      </c>
      <c r="L25" s="1019">
        <v>0</v>
      </c>
      <c r="M25" s="1019">
        <v>0</v>
      </c>
      <c r="N25" s="1019">
        <v>0</v>
      </c>
      <c r="O25" s="1019">
        <v>0</v>
      </c>
      <c r="P25" s="1020">
        <v>0</v>
      </c>
      <c r="Q25" s="1021">
        <v>0</v>
      </c>
      <c r="R25" s="1022"/>
      <c r="S25" s="1790" t="s">
        <v>74</v>
      </c>
      <c r="T25" s="1790" t="s">
        <v>1653</v>
      </c>
      <c r="U25" s="1790">
        <v>2434</v>
      </c>
      <c r="V25" s="1790">
        <v>4983</v>
      </c>
      <c r="W25" s="1790">
        <v>4248</v>
      </c>
      <c r="X25" s="1790">
        <v>5296</v>
      </c>
      <c r="Y25" s="1790">
        <v>1406</v>
      </c>
      <c r="Z25" s="1790">
        <v>6640</v>
      </c>
      <c r="AA25" s="1790">
        <v>5181</v>
      </c>
      <c r="AB25" s="1790">
        <v>2143</v>
      </c>
      <c r="AC25" s="1790">
        <v>10116</v>
      </c>
      <c r="AD25" s="1790">
        <v>6263</v>
      </c>
      <c r="AE25" s="1790">
        <v>1255</v>
      </c>
      <c r="AF25" s="1790">
        <v>9393</v>
      </c>
      <c r="AG25" s="1790">
        <v>59358</v>
      </c>
      <c r="AH25" s="2137"/>
    </row>
    <row r="26" spans="1:34" s="1023" customFormat="1" ht="23.1" customHeight="1" x14ac:dyDescent="0.25">
      <c r="A26" s="1015"/>
      <c r="B26" s="1024">
        <v>18</v>
      </c>
      <c r="C26" s="1017" t="s">
        <v>102</v>
      </c>
      <c r="D26" s="1018" t="s">
        <v>1653</v>
      </c>
      <c r="E26" s="1019">
        <v>7711</v>
      </c>
      <c r="F26" s="1019">
        <v>8849</v>
      </c>
      <c r="G26" s="1019">
        <v>10907</v>
      </c>
      <c r="H26" s="1019">
        <v>9455</v>
      </c>
      <c r="I26" s="1019">
        <v>10191</v>
      </c>
      <c r="J26" s="1019">
        <v>10189</v>
      </c>
      <c r="K26" s="1019">
        <v>11883</v>
      </c>
      <c r="L26" s="1019">
        <v>0</v>
      </c>
      <c r="M26" s="1019">
        <v>0</v>
      </c>
      <c r="N26" s="1019">
        <v>0</v>
      </c>
      <c r="O26" s="1019">
        <v>0</v>
      </c>
      <c r="P26" s="1020">
        <v>0</v>
      </c>
      <c r="Q26" s="1021">
        <v>69185</v>
      </c>
      <c r="R26" s="1022"/>
      <c r="S26" s="1790" t="s">
        <v>76</v>
      </c>
      <c r="T26" s="1790" t="s">
        <v>1655</v>
      </c>
      <c r="U26" s="1790">
        <v>1658812.0999999999</v>
      </c>
      <c r="V26" s="1790">
        <v>1490723</v>
      </c>
      <c r="W26" s="1790">
        <v>1147298</v>
      </c>
      <c r="X26" s="1790">
        <v>820738.77</v>
      </c>
      <c r="Y26" s="1790">
        <v>381450</v>
      </c>
      <c r="Z26" s="1790">
        <v>1793854.0999999999</v>
      </c>
      <c r="AA26" s="1790">
        <v>2291686.5</v>
      </c>
      <c r="AB26" s="1790">
        <v>1112857.3</v>
      </c>
      <c r="AC26" s="1790">
        <v>1869678.8</v>
      </c>
      <c r="AD26" s="1790">
        <v>1303617.3399999999</v>
      </c>
      <c r="AE26" s="1790">
        <v>665915.01</v>
      </c>
      <c r="AF26" s="1790">
        <v>656769.71</v>
      </c>
      <c r="AG26" s="1790">
        <v>15193400.629999999</v>
      </c>
      <c r="AH26" s="2137"/>
    </row>
    <row r="27" spans="1:34" s="1023" customFormat="1" ht="23.1" customHeight="1" x14ac:dyDescent="0.25">
      <c r="A27" s="1015"/>
      <c r="B27" s="1025">
        <v>19</v>
      </c>
      <c r="C27" s="1017" t="s">
        <v>104</v>
      </c>
      <c r="D27" s="1018" t="s">
        <v>1653</v>
      </c>
      <c r="E27" s="1019">
        <v>0</v>
      </c>
      <c r="F27" s="1019">
        <v>0</v>
      </c>
      <c r="G27" s="1019">
        <v>0</v>
      </c>
      <c r="H27" s="1019">
        <v>0</v>
      </c>
      <c r="I27" s="1019">
        <v>698</v>
      </c>
      <c r="J27" s="1019">
        <v>87</v>
      </c>
      <c r="K27" s="1019">
        <v>0</v>
      </c>
      <c r="L27" s="1019">
        <v>0</v>
      </c>
      <c r="M27" s="1019">
        <v>0</v>
      </c>
      <c r="N27" s="1019">
        <v>0</v>
      </c>
      <c r="O27" s="1019">
        <v>0</v>
      </c>
      <c r="P27" s="1020">
        <v>0</v>
      </c>
      <c r="Q27" s="1021">
        <v>785</v>
      </c>
      <c r="R27" s="1022"/>
      <c r="S27" s="1790" t="s">
        <v>84</v>
      </c>
      <c r="T27" s="1790" t="s">
        <v>1653</v>
      </c>
      <c r="U27" s="1790"/>
      <c r="V27" s="1790"/>
      <c r="W27" s="1790"/>
      <c r="X27" s="1790"/>
      <c r="Y27" s="1790"/>
      <c r="Z27" s="1790">
        <v>0</v>
      </c>
      <c r="AA27" s="1790"/>
      <c r="AB27" s="1790"/>
      <c r="AC27" s="1790"/>
      <c r="AD27" s="1790"/>
      <c r="AE27" s="1790"/>
      <c r="AF27" s="1790"/>
      <c r="AG27" s="1790">
        <v>0</v>
      </c>
      <c r="AH27" s="2137"/>
    </row>
    <row r="28" spans="1:34" s="1023" customFormat="1" ht="23.1" customHeight="1" x14ac:dyDescent="0.25">
      <c r="A28" s="1015"/>
      <c r="B28" s="1016"/>
      <c r="C28" s="1026" t="s">
        <v>1751</v>
      </c>
      <c r="D28" s="1027" t="s">
        <v>1655</v>
      </c>
      <c r="E28" s="1028">
        <v>59079384</v>
      </c>
      <c r="F28" s="1028">
        <v>66296921.730000004</v>
      </c>
      <c r="G28" s="1028">
        <v>43884169</v>
      </c>
      <c r="H28" s="1028">
        <v>27111622</v>
      </c>
      <c r="I28" s="1028">
        <v>54335645</v>
      </c>
      <c r="J28" s="1028">
        <v>65818165.829999998</v>
      </c>
      <c r="K28" s="1028">
        <v>68324576</v>
      </c>
      <c r="L28" s="1028">
        <v>0</v>
      </c>
      <c r="M28" s="1028">
        <v>0</v>
      </c>
      <c r="N28" s="1028">
        <v>0</v>
      </c>
      <c r="O28" s="1028">
        <v>0</v>
      </c>
      <c r="P28" s="1029">
        <v>0</v>
      </c>
      <c r="Q28" s="1030">
        <v>384850483.56</v>
      </c>
      <c r="R28" s="1022"/>
      <c r="S28" s="1790" t="s">
        <v>102</v>
      </c>
      <c r="T28" s="1790" t="s">
        <v>1653</v>
      </c>
      <c r="U28" s="1790">
        <v>7711</v>
      </c>
      <c r="V28" s="1790">
        <v>8849</v>
      </c>
      <c r="W28" s="1790">
        <v>10907</v>
      </c>
      <c r="X28" s="1790">
        <v>9455</v>
      </c>
      <c r="Y28" s="1790">
        <v>10191</v>
      </c>
      <c r="Z28" s="1790">
        <v>10189</v>
      </c>
      <c r="AA28" s="1790">
        <v>11883</v>
      </c>
      <c r="AB28" s="1790"/>
      <c r="AC28" s="1790"/>
      <c r="AD28" s="1790"/>
      <c r="AE28" s="1790"/>
      <c r="AF28" s="1790"/>
      <c r="AG28" s="1790">
        <v>69185</v>
      </c>
      <c r="AH28" s="2137"/>
    </row>
    <row r="29" spans="1:34" s="1023" customFormat="1" ht="23.1" customHeight="1" x14ac:dyDescent="0.25">
      <c r="A29" s="1015"/>
      <c r="B29" s="1025">
        <v>20</v>
      </c>
      <c r="C29" s="1017" t="s">
        <v>106</v>
      </c>
      <c r="D29" s="1018" t="s">
        <v>1653</v>
      </c>
      <c r="E29" s="1019">
        <v>0</v>
      </c>
      <c r="F29" s="1019">
        <v>0</v>
      </c>
      <c r="G29" s="1019">
        <v>16331</v>
      </c>
      <c r="H29" s="1019">
        <v>135937</v>
      </c>
      <c r="I29" s="1019">
        <v>117642</v>
      </c>
      <c r="J29" s="1019">
        <v>795364</v>
      </c>
      <c r="K29" s="1019">
        <v>0</v>
      </c>
      <c r="L29" s="1019">
        <v>0</v>
      </c>
      <c r="M29" s="1019">
        <v>38105</v>
      </c>
      <c r="N29" s="1019">
        <v>0</v>
      </c>
      <c r="O29" s="1019">
        <v>0</v>
      </c>
      <c r="P29" s="1020">
        <v>41475</v>
      </c>
      <c r="Q29" s="1021">
        <v>1144854</v>
      </c>
      <c r="R29" s="1022"/>
      <c r="S29" s="1790" t="s">
        <v>104</v>
      </c>
      <c r="T29" s="1790" t="s">
        <v>1653</v>
      </c>
      <c r="U29" s="1790">
        <v>0</v>
      </c>
      <c r="V29" s="1790">
        <v>0</v>
      </c>
      <c r="W29" s="1790">
        <v>0</v>
      </c>
      <c r="X29" s="1790">
        <v>0</v>
      </c>
      <c r="Y29" s="1790">
        <v>698</v>
      </c>
      <c r="Z29" s="1790">
        <v>87</v>
      </c>
      <c r="AA29" s="1790">
        <v>0</v>
      </c>
      <c r="AB29" s="1790"/>
      <c r="AC29" s="1790"/>
      <c r="AD29" s="1790"/>
      <c r="AE29" s="1790"/>
      <c r="AF29" s="1790"/>
      <c r="AG29" s="1790">
        <v>785</v>
      </c>
      <c r="AH29" s="2137"/>
    </row>
    <row r="30" spans="1:34" s="1023" customFormat="1" ht="23.1" customHeight="1" x14ac:dyDescent="0.25">
      <c r="A30" s="1015"/>
      <c r="B30" s="1016"/>
      <c r="C30" s="1026" t="s">
        <v>1751</v>
      </c>
      <c r="D30" s="1027" t="s">
        <v>1655</v>
      </c>
      <c r="E30" s="1028">
        <v>9022872.5499999989</v>
      </c>
      <c r="F30" s="1028">
        <v>7371321.7000000002</v>
      </c>
      <c r="G30" s="1028">
        <v>7472748.1200000001</v>
      </c>
      <c r="H30" s="1028">
        <v>6934807.6000000006</v>
      </c>
      <c r="I30" s="1028">
        <v>9162600.3900000006</v>
      </c>
      <c r="J30" s="1028">
        <v>8949898.3900000006</v>
      </c>
      <c r="K30" s="1028">
        <v>9423645.459999999</v>
      </c>
      <c r="L30" s="1028">
        <v>7584460.3399999999</v>
      </c>
      <c r="M30" s="1028">
        <v>9960666.2499999981</v>
      </c>
      <c r="N30" s="1028">
        <v>10257730.92</v>
      </c>
      <c r="O30" s="1028">
        <v>9398758.3599999994</v>
      </c>
      <c r="P30" s="1029">
        <v>8397572.3499999996</v>
      </c>
      <c r="Q30" s="1030">
        <v>103937082.42999999</v>
      </c>
      <c r="R30" s="1022"/>
      <c r="S30" s="1790"/>
      <c r="T30" s="1790" t="s">
        <v>1655</v>
      </c>
      <c r="U30" s="1790">
        <v>59079384</v>
      </c>
      <c r="V30" s="1790">
        <v>66296921.730000004</v>
      </c>
      <c r="W30" s="1790">
        <v>43884169</v>
      </c>
      <c r="X30" s="1790">
        <v>27111622</v>
      </c>
      <c r="Y30" s="1790">
        <v>54335645</v>
      </c>
      <c r="Z30" s="1790">
        <v>65818165.829999998</v>
      </c>
      <c r="AA30" s="1790">
        <v>68324576</v>
      </c>
      <c r="AB30" s="1790"/>
      <c r="AC30" s="1790"/>
      <c r="AD30" s="1790"/>
      <c r="AE30" s="1790"/>
      <c r="AF30" s="1790"/>
      <c r="AG30" s="1790">
        <v>384850483.56</v>
      </c>
      <c r="AH30" s="2137"/>
    </row>
    <row r="31" spans="1:34" s="1023" customFormat="1" ht="23.1" customHeight="1" x14ac:dyDescent="0.25">
      <c r="A31" s="1015"/>
      <c r="B31" s="1025">
        <v>21</v>
      </c>
      <c r="C31" s="1017" t="s">
        <v>112</v>
      </c>
      <c r="D31" s="1018" t="s">
        <v>1653</v>
      </c>
      <c r="E31" s="1019">
        <v>37292.22</v>
      </c>
      <c r="F31" s="1019">
        <v>100974.23000000001</v>
      </c>
      <c r="G31" s="1019">
        <v>44805.91</v>
      </c>
      <c r="H31" s="1019">
        <v>328959.44999999995</v>
      </c>
      <c r="I31" s="1019">
        <v>0</v>
      </c>
      <c r="J31" s="1019">
        <v>55042.31</v>
      </c>
      <c r="K31" s="1019">
        <v>104147.15000000001</v>
      </c>
      <c r="L31" s="1019">
        <v>441371.49</v>
      </c>
      <c r="M31" s="1019">
        <v>501815</v>
      </c>
      <c r="N31" s="1019">
        <v>30394.06</v>
      </c>
      <c r="O31" s="1019">
        <v>93162.92</v>
      </c>
      <c r="P31" s="1020">
        <v>0</v>
      </c>
      <c r="Q31" s="1021">
        <v>1737964.7399999998</v>
      </c>
      <c r="R31" s="1022"/>
      <c r="S31" s="1790" t="s">
        <v>106</v>
      </c>
      <c r="T31" s="1790" t="s">
        <v>1653</v>
      </c>
      <c r="U31" s="1790">
        <v>0</v>
      </c>
      <c r="V31" s="1790">
        <v>0</v>
      </c>
      <c r="W31" s="1790">
        <v>16331</v>
      </c>
      <c r="X31" s="1790">
        <v>135937</v>
      </c>
      <c r="Y31" s="1790">
        <v>117642</v>
      </c>
      <c r="Z31" s="1790">
        <v>795364</v>
      </c>
      <c r="AA31" s="1790">
        <v>0</v>
      </c>
      <c r="AB31" s="1790">
        <v>0</v>
      </c>
      <c r="AC31" s="1790">
        <v>38105</v>
      </c>
      <c r="AD31" s="1790">
        <v>0</v>
      </c>
      <c r="AE31" s="1790">
        <v>0</v>
      </c>
      <c r="AF31" s="1790">
        <v>41475</v>
      </c>
      <c r="AG31" s="1790">
        <v>1144854</v>
      </c>
      <c r="AH31" s="2137"/>
    </row>
    <row r="32" spans="1:34" s="1023" customFormat="1" ht="23.1" customHeight="1" x14ac:dyDescent="0.25">
      <c r="A32" s="1015"/>
      <c r="B32" s="1016"/>
      <c r="C32" s="1026" t="s">
        <v>1751</v>
      </c>
      <c r="D32" s="1027" t="s">
        <v>1655</v>
      </c>
      <c r="E32" s="1028">
        <v>56405118.351099998</v>
      </c>
      <c r="F32" s="1028">
        <v>71815813.300000012</v>
      </c>
      <c r="G32" s="1028">
        <v>82467498.989999995</v>
      </c>
      <c r="H32" s="1028">
        <v>59515115.807100005</v>
      </c>
      <c r="I32" s="1028">
        <v>93032224.659999996</v>
      </c>
      <c r="J32" s="1028">
        <v>111441173</v>
      </c>
      <c r="K32" s="1028">
        <v>121703918</v>
      </c>
      <c r="L32" s="1028">
        <v>111401778.99000001</v>
      </c>
      <c r="M32" s="1028">
        <v>118035056</v>
      </c>
      <c r="N32" s="1028">
        <v>120562879</v>
      </c>
      <c r="O32" s="1028">
        <v>100095420</v>
      </c>
      <c r="P32" s="1029">
        <v>42058990.9265</v>
      </c>
      <c r="Q32" s="1030">
        <v>1088534987.0246999</v>
      </c>
      <c r="R32" s="1022"/>
      <c r="S32" s="1790"/>
      <c r="T32" s="1790" t="s">
        <v>1655</v>
      </c>
      <c r="U32" s="1790">
        <v>9022872.5499999989</v>
      </c>
      <c r="V32" s="1790">
        <v>7371321.7000000002</v>
      </c>
      <c r="W32" s="1790">
        <v>7472748.1200000001</v>
      </c>
      <c r="X32" s="1790">
        <v>6934807.6000000006</v>
      </c>
      <c r="Y32" s="1790">
        <v>9162600.3900000006</v>
      </c>
      <c r="Z32" s="1790">
        <v>8949898.3900000006</v>
      </c>
      <c r="AA32" s="1790">
        <v>9423645.459999999</v>
      </c>
      <c r="AB32" s="1790">
        <v>7584460.3399999999</v>
      </c>
      <c r="AC32" s="1790">
        <v>9960666.2499999981</v>
      </c>
      <c r="AD32" s="1790">
        <v>10257730.92</v>
      </c>
      <c r="AE32" s="1790">
        <v>9398758.3599999994</v>
      </c>
      <c r="AF32" s="1790">
        <v>8397572.3499999996</v>
      </c>
      <c r="AG32" s="1790">
        <v>103937082.42999999</v>
      </c>
      <c r="AH32" s="2137"/>
    </row>
    <row r="33" spans="1:34" s="1023" customFormat="1" ht="23.1" customHeight="1" x14ac:dyDescent="0.25">
      <c r="A33" s="1015"/>
      <c r="B33" s="1025">
        <v>22</v>
      </c>
      <c r="C33" s="1017" t="s">
        <v>114</v>
      </c>
      <c r="D33" s="1018" t="s">
        <v>1655</v>
      </c>
      <c r="E33" s="1019">
        <v>54436606</v>
      </c>
      <c r="F33" s="1019">
        <v>28519091</v>
      </c>
      <c r="G33" s="1019">
        <v>57384193</v>
      </c>
      <c r="H33" s="1019">
        <v>37734465</v>
      </c>
      <c r="I33" s="1019">
        <v>50468574</v>
      </c>
      <c r="J33" s="1019">
        <v>67845033</v>
      </c>
      <c r="K33" s="1019">
        <v>70228248</v>
      </c>
      <c r="L33" s="1019">
        <v>70154474</v>
      </c>
      <c r="M33" s="1019">
        <v>68366386</v>
      </c>
      <c r="N33" s="1019">
        <v>60520082</v>
      </c>
      <c r="O33" s="1019">
        <v>65935922</v>
      </c>
      <c r="P33" s="1020">
        <v>51868739</v>
      </c>
      <c r="Q33" s="1021">
        <v>683461813</v>
      </c>
      <c r="R33" s="1022"/>
      <c r="S33" s="1790" t="s">
        <v>112</v>
      </c>
      <c r="T33" s="1790" t="s">
        <v>1653</v>
      </c>
      <c r="U33" s="1790">
        <v>37292.22</v>
      </c>
      <c r="V33" s="1790">
        <v>100974.23000000001</v>
      </c>
      <c r="W33" s="1790">
        <v>44805.91</v>
      </c>
      <c r="X33" s="1790">
        <v>328959.44999999995</v>
      </c>
      <c r="Y33" s="1790"/>
      <c r="Z33" s="1790">
        <v>55042.31</v>
      </c>
      <c r="AA33" s="1790">
        <v>104147.15000000001</v>
      </c>
      <c r="AB33" s="1790">
        <v>441371.49</v>
      </c>
      <c r="AC33" s="1790">
        <v>501815</v>
      </c>
      <c r="AD33" s="1790">
        <v>30394.06</v>
      </c>
      <c r="AE33" s="1790">
        <v>93162.92</v>
      </c>
      <c r="AF33" s="1790"/>
      <c r="AG33" s="1790">
        <v>1737964.7399999998</v>
      </c>
      <c r="AH33" s="2137"/>
    </row>
    <row r="34" spans="1:34" s="1023" customFormat="1" ht="23.1" customHeight="1" x14ac:dyDescent="0.25">
      <c r="A34" s="1015"/>
      <c r="B34" s="1025">
        <v>23</v>
      </c>
      <c r="C34" s="1017" t="s">
        <v>120</v>
      </c>
      <c r="D34" s="1018" t="s">
        <v>1653</v>
      </c>
      <c r="E34" s="1019">
        <v>375.65</v>
      </c>
      <c r="F34" s="1019">
        <v>8974.7200000000012</v>
      </c>
      <c r="G34" s="1019">
        <v>13509.75</v>
      </c>
      <c r="H34" s="1019">
        <v>4322.66</v>
      </c>
      <c r="I34" s="1019">
        <v>1092.3500000000001</v>
      </c>
      <c r="J34" s="1019">
        <v>2252.59</v>
      </c>
      <c r="K34" s="1019">
        <v>1344.6399999999999</v>
      </c>
      <c r="L34" s="1019">
        <v>0</v>
      </c>
      <c r="M34" s="1019">
        <v>1890.6799999999998</v>
      </c>
      <c r="N34" s="1019">
        <v>919.58</v>
      </c>
      <c r="O34" s="1019">
        <v>8134.1100000000006</v>
      </c>
      <c r="P34" s="1020">
        <v>0</v>
      </c>
      <c r="Q34" s="1021">
        <v>42816.73</v>
      </c>
      <c r="R34" s="1022"/>
      <c r="S34" s="1790"/>
      <c r="T34" s="1790" t="s">
        <v>1655</v>
      </c>
      <c r="U34" s="1790">
        <v>56405118.351099998</v>
      </c>
      <c r="V34" s="1790">
        <v>71815813.300000012</v>
      </c>
      <c r="W34" s="1790">
        <v>82467498.989999995</v>
      </c>
      <c r="X34" s="1790">
        <v>59515115.807100005</v>
      </c>
      <c r="Y34" s="1790">
        <v>93032224.659999996</v>
      </c>
      <c r="Z34" s="1790">
        <v>111441173</v>
      </c>
      <c r="AA34" s="1790">
        <v>121703918</v>
      </c>
      <c r="AB34" s="1790">
        <v>111401778.99000001</v>
      </c>
      <c r="AC34" s="1790">
        <v>118035056</v>
      </c>
      <c r="AD34" s="1790">
        <v>120562879</v>
      </c>
      <c r="AE34" s="1790">
        <v>100095420</v>
      </c>
      <c r="AF34" s="1790">
        <v>42058990.9265</v>
      </c>
      <c r="AG34" s="1790">
        <v>1088534987.0246999</v>
      </c>
      <c r="AH34" s="2137"/>
    </row>
    <row r="35" spans="1:34" s="1023" customFormat="1" ht="23.1" customHeight="1" x14ac:dyDescent="0.25">
      <c r="A35" s="1015"/>
      <c r="B35" s="1016"/>
      <c r="C35" s="1026" t="s">
        <v>1751</v>
      </c>
      <c r="D35" s="1027" t="s">
        <v>1663</v>
      </c>
      <c r="E35" s="1028">
        <v>2054676.32</v>
      </c>
      <c r="F35" s="1028">
        <v>1890071.7799999998</v>
      </c>
      <c r="G35" s="1028">
        <v>1978032.0899999999</v>
      </c>
      <c r="H35" s="1028">
        <v>1928359.83</v>
      </c>
      <c r="I35" s="1028">
        <v>1995465.87</v>
      </c>
      <c r="J35" s="1028">
        <v>1950159.0399999998</v>
      </c>
      <c r="K35" s="1028">
        <v>2059658.88</v>
      </c>
      <c r="L35" s="1028">
        <v>2187862.1100000003</v>
      </c>
      <c r="M35" s="1028">
        <v>2240794.27</v>
      </c>
      <c r="N35" s="1028">
        <v>2240772.33</v>
      </c>
      <c r="O35" s="1028">
        <v>2042437.52</v>
      </c>
      <c r="P35" s="1029">
        <v>2047256.79</v>
      </c>
      <c r="Q35" s="1030">
        <v>24615546.829999994</v>
      </c>
      <c r="R35" s="1022"/>
      <c r="S35" s="1790" t="s">
        <v>114</v>
      </c>
      <c r="T35" s="1790" t="s">
        <v>1655</v>
      </c>
      <c r="U35" s="1790">
        <v>54436606</v>
      </c>
      <c r="V35" s="1790">
        <v>28519091</v>
      </c>
      <c r="W35" s="1790">
        <v>57384193</v>
      </c>
      <c r="X35" s="1790">
        <v>37734465</v>
      </c>
      <c r="Y35" s="1790">
        <v>50468574</v>
      </c>
      <c r="Z35" s="1790">
        <v>67845033</v>
      </c>
      <c r="AA35" s="1790">
        <v>70228248</v>
      </c>
      <c r="AB35" s="1790">
        <v>70154474</v>
      </c>
      <c r="AC35" s="1790">
        <v>68366386</v>
      </c>
      <c r="AD35" s="1790">
        <v>60520082</v>
      </c>
      <c r="AE35" s="1790">
        <v>65935922</v>
      </c>
      <c r="AF35" s="1790">
        <v>51868739</v>
      </c>
      <c r="AG35" s="1790">
        <v>683461813</v>
      </c>
      <c r="AH35" s="2137"/>
    </row>
    <row r="36" spans="1:34" s="1023" customFormat="1" ht="23.1" customHeight="1" x14ac:dyDescent="0.25">
      <c r="A36" s="1015"/>
      <c r="B36" s="1025">
        <v>24</v>
      </c>
      <c r="C36" s="1017" t="s">
        <v>122</v>
      </c>
      <c r="D36" s="1018" t="s">
        <v>1657</v>
      </c>
      <c r="E36" s="1019">
        <v>0</v>
      </c>
      <c r="F36" s="1019">
        <v>0</v>
      </c>
      <c r="G36" s="1019">
        <v>6067309.9999999991</v>
      </c>
      <c r="H36" s="1019">
        <v>10817639.999999998</v>
      </c>
      <c r="I36" s="1019">
        <v>11147780.49092</v>
      </c>
      <c r="J36" s="1019">
        <v>10304550.4</v>
      </c>
      <c r="K36" s="1019">
        <v>12404186.890000002</v>
      </c>
      <c r="L36" s="1019">
        <v>14889721.73</v>
      </c>
      <c r="M36" s="1019">
        <v>17198176.100000001</v>
      </c>
      <c r="N36" s="1019">
        <v>17081752.460000001</v>
      </c>
      <c r="O36" s="1019">
        <v>17705321.660000004</v>
      </c>
      <c r="P36" s="1020">
        <v>15012418.93</v>
      </c>
      <c r="Q36" s="1021">
        <v>132628858.66092002</v>
      </c>
      <c r="R36" s="1022"/>
      <c r="S36" s="1790" t="s">
        <v>120</v>
      </c>
      <c r="T36" s="1790" t="s">
        <v>1653</v>
      </c>
      <c r="U36" s="1790">
        <v>375.65</v>
      </c>
      <c r="V36" s="1790">
        <v>8974.7200000000012</v>
      </c>
      <c r="W36" s="1790">
        <v>13509.75</v>
      </c>
      <c r="X36" s="1790">
        <v>4322.66</v>
      </c>
      <c r="Y36" s="1790">
        <v>1092.3500000000001</v>
      </c>
      <c r="Z36" s="1790">
        <v>2252.59</v>
      </c>
      <c r="AA36" s="1790">
        <v>1344.6399999999999</v>
      </c>
      <c r="AB36" s="1790">
        <v>0</v>
      </c>
      <c r="AC36" s="1790">
        <v>1890.6799999999998</v>
      </c>
      <c r="AD36" s="1790">
        <v>919.58</v>
      </c>
      <c r="AE36" s="1790">
        <v>8134.1100000000006</v>
      </c>
      <c r="AF36" s="1790">
        <v>0</v>
      </c>
      <c r="AG36" s="1790">
        <v>42816.73</v>
      </c>
      <c r="AH36" s="2137"/>
    </row>
    <row r="37" spans="1:34" s="1023" customFormat="1" ht="23.1" customHeight="1" x14ac:dyDescent="0.25">
      <c r="A37" s="1015"/>
      <c r="B37" s="1031"/>
      <c r="C37" s="1032" t="s">
        <v>1751</v>
      </c>
      <c r="D37" s="1033" t="s">
        <v>1659</v>
      </c>
      <c r="E37" s="1034">
        <v>0</v>
      </c>
      <c r="F37" s="1034">
        <v>0</v>
      </c>
      <c r="G37" s="1034">
        <v>0</v>
      </c>
      <c r="H37" s="1034">
        <v>0</v>
      </c>
      <c r="I37" s="1034">
        <v>0</v>
      </c>
      <c r="J37" s="1034">
        <v>0</v>
      </c>
      <c r="K37" s="1034">
        <v>0</v>
      </c>
      <c r="L37" s="1034">
        <v>0</v>
      </c>
      <c r="M37" s="1034">
        <v>0</v>
      </c>
      <c r="N37" s="1034">
        <v>0</v>
      </c>
      <c r="O37" s="1034">
        <v>25391260.119999997</v>
      </c>
      <c r="P37" s="1035">
        <v>51031787.019999996</v>
      </c>
      <c r="Q37" s="1036">
        <v>76423047.139999986</v>
      </c>
      <c r="R37" s="1022"/>
      <c r="S37" s="1790"/>
      <c r="T37" s="1790" t="s">
        <v>1663</v>
      </c>
      <c r="U37" s="1790">
        <v>2054676.32</v>
      </c>
      <c r="V37" s="1790">
        <v>1890071.7799999998</v>
      </c>
      <c r="W37" s="1790">
        <v>1978032.0899999999</v>
      </c>
      <c r="X37" s="1790">
        <v>1928359.83</v>
      </c>
      <c r="Y37" s="1790">
        <v>1995465.87</v>
      </c>
      <c r="Z37" s="1790">
        <v>1950159.0399999998</v>
      </c>
      <c r="AA37" s="1790">
        <v>2059658.88</v>
      </c>
      <c r="AB37" s="1790">
        <v>2187862.1100000003</v>
      </c>
      <c r="AC37" s="1790">
        <v>2240794.27</v>
      </c>
      <c r="AD37" s="1790">
        <v>2240772.33</v>
      </c>
      <c r="AE37" s="1790">
        <v>2042437.52</v>
      </c>
      <c r="AF37" s="1790">
        <v>2047256.79</v>
      </c>
      <c r="AG37" s="1790">
        <v>24615546.829999994</v>
      </c>
      <c r="AH37" s="2137"/>
    </row>
    <row r="38" spans="1:34" s="1023" customFormat="1" ht="23.1" customHeight="1" x14ac:dyDescent="0.25">
      <c r="A38" s="1015"/>
      <c r="B38" s="1016"/>
      <c r="C38" s="1032" t="s">
        <v>1751</v>
      </c>
      <c r="D38" s="1027" t="s">
        <v>1661</v>
      </c>
      <c r="E38" s="1028">
        <v>0</v>
      </c>
      <c r="F38" s="1028">
        <v>0</v>
      </c>
      <c r="G38" s="1028">
        <v>4617398.3463030308</v>
      </c>
      <c r="H38" s="1028">
        <v>4655495.1507878788</v>
      </c>
      <c r="I38" s="1028">
        <v>4472343.7688195202</v>
      </c>
      <c r="J38" s="1028">
        <v>4293989.0574400006</v>
      </c>
      <c r="K38" s="1028">
        <v>5476002.8959600013</v>
      </c>
      <c r="L38" s="1028">
        <v>6841337.213746082</v>
      </c>
      <c r="M38" s="1028">
        <v>7087140.3730000025</v>
      </c>
      <c r="N38" s="1028">
        <v>2646958.5307599995</v>
      </c>
      <c r="O38" s="1028">
        <v>214676.73408000002</v>
      </c>
      <c r="P38" s="1029">
        <v>2386865.3464400005</v>
      </c>
      <c r="Q38" s="1030">
        <v>42692207.417336516</v>
      </c>
      <c r="R38" s="1022"/>
      <c r="S38" s="1790" t="s">
        <v>122</v>
      </c>
      <c r="T38" s="1790" t="s">
        <v>1657</v>
      </c>
      <c r="U38" s="1790">
        <v>0</v>
      </c>
      <c r="V38" s="1790">
        <v>0</v>
      </c>
      <c r="W38" s="1790">
        <v>6067309.9999999991</v>
      </c>
      <c r="X38" s="1790">
        <v>10817639.999999998</v>
      </c>
      <c r="Y38" s="1790">
        <v>11147780.49092</v>
      </c>
      <c r="Z38" s="1790">
        <v>10304550.4</v>
      </c>
      <c r="AA38" s="1790">
        <v>12404186.890000002</v>
      </c>
      <c r="AB38" s="1790">
        <v>14889721.73</v>
      </c>
      <c r="AC38" s="1790">
        <v>17198176.100000001</v>
      </c>
      <c r="AD38" s="1790">
        <v>17081752.460000001</v>
      </c>
      <c r="AE38" s="1790">
        <v>17705321.660000004</v>
      </c>
      <c r="AF38" s="1790">
        <v>15012418.93</v>
      </c>
      <c r="AG38" s="1790">
        <v>132628858.66092002</v>
      </c>
      <c r="AH38" s="2137"/>
    </row>
    <row r="39" spans="1:34" s="1023" customFormat="1" ht="23.1" customHeight="1" x14ac:dyDescent="0.25">
      <c r="A39" s="1015"/>
      <c r="B39" s="1016">
        <v>25</v>
      </c>
      <c r="C39" s="1017" t="s">
        <v>130</v>
      </c>
      <c r="D39" s="1018" t="s">
        <v>1653</v>
      </c>
      <c r="E39" s="1019">
        <v>5269</v>
      </c>
      <c r="F39" s="1019">
        <v>11666</v>
      </c>
      <c r="G39" s="1019">
        <v>13548</v>
      </c>
      <c r="H39" s="1019">
        <v>17950</v>
      </c>
      <c r="I39" s="1019">
        <v>107733.19</v>
      </c>
      <c r="J39" s="1019">
        <v>279176.40000000002</v>
      </c>
      <c r="K39" s="1019">
        <v>309966.88</v>
      </c>
      <c r="L39" s="1019">
        <v>130351.24</v>
      </c>
      <c r="M39" s="1019">
        <v>198604.54</v>
      </c>
      <c r="N39" s="1019">
        <v>326800.34999999998</v>
      </c>
      <c r="O39" s="1019">
        <v>331212.89</v>
      </c>
      <c r="P39" s="1020">
        <v>267464.84000000003</v>
      </c>
      <c r="Q39" s="1021">
        <v>1999743.3300000003</v>
      </c>
      <c r="R39" s="1022"/>
      <c r="S39" s="1790"/>
      <c r="T39" s="1790" t="s">
        <v>1659</v>
      </c>
      <c r="U39" s="1790">
        <v>0</v>
      </c>
      <c r="V39" s="1790">
        <v>0</v>
      </c>
      <c r="W39" s="1790"/>
      <c r="X39" s="1790">
        <v>0</v>
      </c>
      <c r="Y39" s="1790">
        <v>0</v>
      </c>
      <c r="Z39" s="1790">
        <v>0</v>
      </c>
      <c r="AA39" s="1790">
        <v>0</v>
      </c>
      <c r="AB39" s="1790">
        <v>0</v>
      </c>
      <c r="AC39" s="1790">
        <v>0</v>
      </c>
      <c r="AD39" s="1790">
        <v>0</v>
      </c>
      <c r="AE39" s="1790">
        <v>25391260.119999997</v>
      </c>
      <c r="AF39" s="1790">
        <v>51031787.019999996</v>
      </c>
      <c r="AG39" s="1790">
        <v>76423047.139999986</v>
      </c>
      <c r="AH39" s="2137"/>
    </row>
    <row r="40" spans="1:34" s="1023" customFormat="1" ht="23.1" customHeight="1" x14ac:dyDescent="0.25">
      <c r="A40" s="1015"/>
      <c r="B40" s="1024">
        <v>26</v>
      </c>
      <c r="C40" s="1017" t="s">
        <v>140</v>
      </c>
      <c r="D40" s="1018" t="s">
        <v>1653</v>
      </c>
      <c r="E40" s="1019">
        <v>1232.5</v>
      </c>
      <c r="F40" s="1019">
        <v>32302.12</v>
      </c>
      <c r="G40" s="1019">
        <v>218</v>
      </c>
      <c r="H40" s="1019">
        <v>2081.09</v>
      </c>
      <c r="I40" s="1019">
        <v>10564.02</v>
      </c>
      <c r="J40" s="1019">
        <v>10047</v>
      </c>
      <c r="K40" s="1019">
        <v>10893.01</v>
      </c>
      <c r="L40" s="1019">
        <v>4591.51</v>
      </c>
      <c r="M40" s="1019">
        <v>53710.61</v>
      </c>
      <c r="N40" s="1019">
        <v>13399.199999999999</v>
      </c>
      <c r="O40" s="1019">
        <v>31387.62</v>
      </c>
      <c r="P40" s="1020">
        <v>13007.47</v>
      </c>
      <c r="Q40" s="1021">
        <v>183434.15</v>
      </c>
      <c r="R40" s="1022"/>
      <c r="S40" s="1790"/>
      <c r="T40" s="1790" t="s">
        <v>1661</v>
      </c>
      <c r="U40" s="1790">
        <v>0</v>
      </c>
      <c r="V40" s="1790">
        <v>0</v>
      </c>
      <c r="W40" s="1790">
        <v>4617398.3463030308</v>
      </c>
      <c r="X40" s="1790">
        <v>4655495.1507878788</v>
      </c>
      <c r="Y40" s="1790">
        <v>4472343.7688195202</v>
      </c>
      <c r="Z40" s="1790">
        <v>4293989.0574400006</v>
      </c>
      <c r="AA40" s="1790">
        <v>5476002.8959600013</v>
      </c>
      <c r="AB40" s="1790">
        <v>6841337.213746082</v>
      </c>
      <c r="AC40" s="1790">
        <v>7087140.3730000025</v>
      </c>
      <c r="AD40" s="1790">
        <v>2646958.5307599995</v>
      </c>
      <c r="AE40" s="1790">
        <v>214676.73408000002</v>
      </c>
      <c r="AF40" s="1790">
        <v>2386865.3464400005</v>
      </c>
      <c r="AG40" s="1790">
        <v>42692207.417336516</v>
      </c>
      <c r="AH40" s="2137"/>
    </row>
    <row r="41" spans="1:34" s="1023" customFormat="1" ht="23.1" customHeight="1" x14ac:dyDescent="0.25">
      <c r="A41" s="1015"/>
      <c r="B41" s="1016">
        <v>27</v>
      </c>
      <c r="C41" s="1017" t="s">
        <v>144</v>
      </c>
      <c r="D41" s="1018" t="s">
        <v>1655</v>
      </c>
      <c r="E41" s="1019">
        <v>79262228</v>
      </c>
      <c r="F41" s="1019">
        <v>111987459</v>
      </c>
      <c r="G41" s="1019">
        <v>92831281</v>
      </c>
      <c r="H41" s="1019">
        <v>100248494.001</v>
      </c>
      <c r="I41" s="1019">
        <v>106537276</v>
      </c>
      <c r="J41" s="1019">
        <v>135858016</v>
      </c>
      <c r="K41" s="1019">
        <v>151983023</v>
      </c>
      <c r="L41" s="1019">
        <v>159224627</v>
      </c>
      <c r="M41" s="1019">
        <v>153406430.00099999</v>
      </c>
      <c r="N41" s="1019">
        <v>155887557</v>
      </c>
      <c r="O41" s="1019">
        <v>131928479</v>
      </c>
      <c r="P41" s="1020">
        <v>94804215</v>
      </c>
      <c r="Q41" s="1021">
        <v>1473959085.0019999</v>
      </c>
      <c r="R41" s="1022"/>
      <c r="S41" s="1790" t="s">
        <v>130</v>
      </c>
      <c r="T41" s="1790" t="s">
        <v>1653</v>
      </c>
      <c r="U41" s="1790">
        <v>5269</v>
      </c>
      <c r="V41" s="1790">
        <v>11666</v>
      </c>
      <c r="W41" s="1790">
        <v>13548</v>
      </c>
      <c r="X41" s="1790">
        <v>17950</v>
      </c>
      <c r="Y41" s="1790">
        <v>107733.19</v>
      </c>
      <c r="Z41" s="1790">
        <v>279176.40000000002</v>
      </c>
      <c r="AA41" s="1790">
        <v>309966.88</v>
      </c>
      <c r="AB41" s="1790">
        <v>130351.24</v>
      </c>
      <c r="AC41" s="1790">
        <v>198604.54</v>
      </c>
      <c r="AD41" s="1790">
        <v>326800.34999999998</v>
      </c>
      <c r="AE41" s="1790">
        <v>331212.89</v>
      </c>
      <c r="AF41" s="1790">
        <v>267464.84000000003</v>
      </c>
      <c r="AG41" s="1790">
        <v>1999743.3300000003</v>
      </c>
      <c r="AH41" s="2137"/>
    </row>
    <row r="42" spans="1:34" s="1023" customFormat="1" ht="23.1" customHeight="1" x14ac:dyDescent="0.25">
      <c r="A42" s="1015"/>
      <c r="B42" s="1025">
        <v>28</v>
      </c>
      <c r="C42" s="1017" t="s">
        <v>158</v>
      </c>
      <c r="D42" s="1018" t="s">
        <v>1653</v>
      </c>
      <c r="E42" s="1019">
        <v>0</v>
      </c>
      <c r="F42" s="1019">
        <v>0</v>
      </c>
      <c r="G42" s="1019">
        <v>0</v>
      </c>
      <c r="H42" s="1019">
        <v>0</v>
      </c>
      <c r="I42" s="1019">
        <v>0</v>
      </c>
      <c r="J42" s="1019">
        <v>0</v>
      </c>
      <c r="K42" s="1019">
        <v>0</v>
      </c>
      <c r="L42" s="1019">
        <v>0</v>
      </c>
      <c r="M42" s="1019">
        <v>0</v>
      </c>
      <c r="N42" s="1019">
        <v>0</v>
      </c>
      <c r="O42" s="1019">
        <v>0</v>
      </c>
      <c r="P42" s="1020">
        <v>41332.06</v>
      </c>
      <c r="Q42" s="1021">
        <v>41332.06</v>
      </c>
      <c r="R42" s="1022"/>
      <c r="S42" s="1790" t="s">
        <v>140</v>
      </c>
      <c r="T42" s="1790" t="s">
        <v>1653</v>
      </c>
      <c r="U42" s="1790">
        <v>1232.5</v>
      </c>
      <c r="V42" s="1790">
        <v>32302.12</v>
      </c>
      <c r="W42" s="1790">
        <v>218</v>
      </c>
      <c r="X42" s="1790">
        <v>2081.09</v>
      </c>
      <c r="Y42" s="1790">
        <v>10564.02</v>
      </c>
      <c r="Z42" s="1790">
        <v>10047</v>
      </c>
      <c r="AA42" s="1790">
        <v>10893.01</v>
      </c>
      <c r="AB42" s="1790">
        <v>4591.51</v>
      </c>
      <c r="AC42" s="1790">
        <v>53710.61</v>
      </c>
      <c r="AD42" s="1790">
        <v>13399.199999999999</v>
      </c>
      <c r="AE42" s="1790">
        <v>31387.62</v>
      </c>
      <c r="AF42" s="1790">
        <v>13007.47</v>
      </c>
      <c r="AG42" s="1790">
        <v>183434.15</v>
      </c>
      <c r="AH42" s="2137"/>
    </row>
    <row r="43" spans="1:34" s="1023" customFormat="1" ht="23.1" customHeight="1" x14ac:dyDescent="0.25">
      <c r="A43" s="1015"/>
      <c r="B43" s="1016"/>
      <c r="C43" s="1026" t="s">
        <v>1751</v>
      </c>
      <c r="D43" s="1027" t="s">
        <v>1655</v>
      </c>
      <c r="E43" s="1028">
        <v>0</v>
      </c>
      <c r="F43" s="1028">
        <v>0</v>
      </c>
      <c r="G43" s="1028">
        <v>0</v>
      </c>
      <c r="H43" s="1028">
        <v>0</v>
      </c>
      <c r="I43" s="1028">
        <v>0</v>
      </c>
      <c r="J43" s="1028">
        <v>0</v>
      </c>
      <c r="K43" s="1028">
        <v>0</v>
      </c>
      <c r="L43" s="1028">
        <v>62522772</v>
      </c>
      <c r="M43" s="1028">
        <v>60519665</v>
      </c>
      <c r="N43" s="1028">
        <v>76405100.879999995</v>
      </c>
      <c r="O43" s="1028">
        <v>56078399</v>
      </c>
      <c r="P43" s="1029">
        <v>43592033</v>
      </c>
      <c r="Q43" s="1030">
        <v>299117969.88</v>
      </c>
      <c r="R43" s="1022"/>
      <c r="S43" s="1790" t="s">
        <v>144</v>
      </c>
      <c r="T43" s="1790" t="s">
        <v>1655</v>
      </c>
      <c r="U43" s="1790">
        <v>79262228</v>
      </c>
      <c r="V43" s="1790">
        <v>111987459</v>
      </c>
      <c r="W43" s="1790">
        <v>92831281</v>
      </c>
      <c r="X43" s="1790">
        <v>100248494.001</v>
      </c>
      <c r="Y43" s="1790">
        <v>106537276</v>
      </c>
      <c r="Z43" s="1790">
        <v>135858016</v>
      </c>
      <c r="AA43" s="1790">
        <v>151983023</v>
      </c>
      <c r="AB43" s="1790">
        <v>159224627</v>
      </c>
      <c r="AC43" s="1790">
        <v>153406430.00099999</v>
      </c>
      <c r="AD43" s="1790">
        <v>155887557</v>
      </c>
      <c r="AE43" s="1790">
        <v>131928479</v>
      </c>
      <c r="AF43" s="1790">
        <v>94804215</v>
      </c>
      <c r="AG43" s="1790">
        <v>1473959085.0019999</v>
      </c>
      <c r="AH43" s="2137"/>
    </row>
    <row r="44" spans="1:34" s="1023" customFormat="1" ht="23.1" customHeight="1" x14ac:dyDescent="0.25">
      <c r="A44" s="1015"/>
      <c r="B44" s="1024">
        <v>29</v>
      </c>
      <c r="C44" s="1017" t="s">
        <v>168</v>
      </c>
      <c r="D44" s="1018" t="s">
        <v>1648</v>
      </c>
      <c r="E44" s="1019">
        <v>4159761.55</v>
      </c>
      <c r="F44" s="1019">
        <v>4147744.03</v>
      </c>
      <c r="G44" s="1019">
        <v>4012244.85</v>
      </c>
      <c r="H44" s="1019">
        <v>2383784</v>
      </c>
      <c r="I44" s="1019">
        <v>2689907.82</v>
      </c>
      <c r="J44" s="1019">
        <v>3959004.12</v>
      </c>
      <c r="K44" s="1019">
        <v>3590676.34</v>
      </c>
      <c r="L44" s="1019">
        <v>3205639.8</v>
      </c>
      <c r="M44" s="1019">
        <v>3328176.2299999995</v>
      </c>
      <c r="N44" s="1019">
        <v>2907982.1</v>
      </c>
      <c r="O44" s="1019">
        <v>3726931.87</v>
      </c>
      <c r="P44" s="1020">
        <v>4542303.04</v>
      </c>
      <c r="Q44" s="1021">
        <v>42654155.75</v>
      </c>
      <c r="R44" s="1022"/>
      <c r="S44" s="1790" t="s">
        <v>158</v>
      </c>
      <c r="T44" s="1790" t="s">
        <v>1653</v>
      </c>
      <c r="U44" s="1790"/>
      <c r="V44" s="1790"/>
      <c r="W44" s="1790"/>
      <c r="X44" s="1790"/>
      <c r="Y44" s="1790"/>
      <c r="Z44" s="1790"/>
      <c r="AA44" s="1790"/>
      <c r="AB44" s="1790">
        <v>0</v>
      </c>
      <c r="AC44" s="1790">
        <v>0</v>
      </c>
      <c r="AD44" s="1790">
        <v>0</v>
      </c>
      <c r="AE44" s="1790">
        <v>0</v>
      </c>
      <c r="AF44" s="1790">
        <v>41332.06</v>
      </c>
      <c r="AG44" s="1790">
        <v>41332.06</v>
      </c>
      <c r="AH44" s="2137"/>
    </row>
    <row r="45" spans="1:34" s="1023" customFormat="1" ht="23.1" customHeight="1" x14ac:dyDescent="0.25">
      <c r="A45" s="1015"/>
      <c r="B45" s="1024">
        <v>30</v>
      </c>
      <c r="C45" s="1017" t="s">
        <v>170</v>
      </c>
      <c r="D45" s="1018" t="s">
        <v>1653</v>
      </c>
      <c r="E45" s="1019">
        <v>4167.4399999999996</v>
      </c>
      <c r="F45" s="1019">
        <v>406.3</v>
      </c>
      <c r="G45" s="1019">
        <v>34157.4</v>
      </c>
      <c r="H45" s="1019">
        <v>523.05999999999995</v>
      </c>
      <c r="I45" s="1019">
        <v>4611.41</v>
      </c>
      <c r="J45" s="1019">
        <v>7.93</v>
      </c>
      <c r="K45" s="1019">
        <v>21424.019999999997</v>
      </c>
      <c r="L45" s="1019">
        <v>47529.35</v>
      </c>
      <c r="M45" s="1019">
        <v>488.29</v>
      </c>
      <c r="N45" s="1019">
        <v>1308.45</v>
      </c>
      <c r="O45" s="1019">
        <v>5269.3</v>
      </c>
      <c r="P45" s="1020">
        <v>109964.79</v>
      </c>
      <c r="Q45" s="1021">
        <v>229857.74</v>
      </c>
      <c r="R45" s="1022"/>
      <c r="S45" s="1790"/>
      <c r="T45" s="1790" t="s">
        <v>1655</v>
      </c>
      <c r="U45" s="1790"/>
      <c r="V45" s="1790"/>
      <c r="W45" s="1790"/>
      <c r="X45" s="1790"/>
      <c r="Y45" s="1790"/>
      <c r="Z45" s="1790"/>
      <c r="AA45" s="1790"/>
      <c r="AB45" s="1790">
        <v>62522772</v>
      </c>
      <c r="AC45" s="1790">
        <v>60519665</v>
      </c>
      <c r="AD45" s="1790">
        <v>76405100.879999995</v>
      </c>
      <c r="AE45" s="1790">
        <v>56078399</v>
      </c>
      <c r="AF45" s="1790">
        <v>43592033</v>
      </c>
      <c r="AG45" s="1790">
        <v>299117969.88</v>
      </c>
      <c r="AH45" s="2137"/>
    </row>
    <row r="46" spans="1:34" s="1023" customFormat="1" ht="23.1" customHeight="1" x14ac:dyDescent="0.25">
      <c r="A46" s="1015"/>
      <c r="B46" s="1024">
        <v>31</v>
      </c>
      <c r="C46" s="1017" t="s">
        <v>172</v>
      </c>
      <c r="D46" s="1018" t="s">
        <v>1653</v>
      </c>
      <c r="E46" s="1019">
        <v>0</v>
      </c>
      <c r="F46" s="1019">
        <v>0</v>
      </c>
      <c r="G46" s="1019">
        <v>0</v>
      </c>
      <c r="H46" s="1019">
        <v>0</v>
      </c>
      <c r="I46" s="1019">
        <v>0</v>
      </c>
      <c r="J46" s="1019">
        <v>0</v>
      </c>
      <c r="K46" s="1019">
        <v>0</v>
      </c>
      <c r="L46" s="1019">
        <v>13832</v>
      </c>
      <c r="M46" s="1019">
        <v>11006</v>
      </c>
      <c r="N46" s="1019">
        <v>10553</v>
      </c>
      <c r="O46" s="1019">
        <v>9514</v>
      </c>
      <c r="P46" s="1020">
        <v>7918</v>
      </c>
      <c r="Q46" s="1021">
        <v>52823</v>
      </c>
      <c r="R46" s="1022"/>
      <c r="S46" s="1790" t="s">
        <v>168</v>
      </c>
      <c r="T46" s="1790" t="s">
        <v>1648</v>
      </c>
      <c r="U46" s="1790">
        <v>4159761.55</v>
      </c>
      <c r="V46" s="1790">
        <v>4147744.03</v>
      </c>
      <c r="W46" s="1790">
        <v>4012244.85</v>
      </c>
      <c r="X46" s="1790">
        <v>2383784</v>
      </c>
      <c r="Y46" s="1790">
        <v>2689907.82</v>
      </c>
      <c r="Z46" s="1790">
        <v>3959004.12</v>
      </c>
      <c r="AA46" s="1790">
        <v>3590676.34</v>
      </c>
      <c r="AB46" s="1790">
        <v>3205639.8</v>
      </c>
      <c r="AC46" s="1790">
        <v>3328176.2299999995</v>
      </c>
      <c r="AD46" s="1790">
        <v>2907982.1</v>
      </c>
      <c r="AE46" s="1790">
        <v>3726931.87</v>
      </c>
      <c r="AF46" s="1790">
        <v>4542303.04</v>
      </c>
      <c r="AG46" s="1790">
        <v>42654155.75</v>
      </c>
      <c r="AH46" s="2137"/>
    </row>
    <row r="47" spans="1:34" s="1023" customFormat="1" ht="23.1" customHeight="1" x14ac:dyDescent="0.25">
      <c r="A47" s="1015"/>
      <c r="B47" s="1024">
        <v>32</v>
      </c>
      <c r="C47" s="1017" t="s">
        <v>178</v>
      </c>
      <c r="D47" s="1018" t="s">
        <v>1653</v>
      </c>
      <c r="E47" s="1019">
        <v>313230.53999999998</v>
      </c>
      <c r="F47" s="1019">
        <v>187431.72</v>
      </c>
      <c r="G47" s="1019">
        <v>34524.42</v>
      </c>
      <c r="H47" s="1019">
        <v>19996.62</v>
      </c>
      <c r="I47" s="1019">
        <v>31343.34</v>
      </c>
      <c r="J47" s="1019">
        <v>151058.04</v>
      </c>
      <c r="K47" s="1019">
        <v>222869.63999999998</v>
      </c>
      <c r="L47" s="1019">
        <v>353962.12</v>
      </c>
      <c r="M47" s="1019">
        <v>280342.86</v>
      </c>
      <c r="N47" s="1019">
        <v>52538.64</v>
      </c>
      <c r="O47" s="1019">
        <v>0</v>
      </c>
      <c r="P47" s="1020">
        <v>32489.94</v>
      </c>
      <c r="Q47" s="1021">
        <v>1679787.8799999997</v>
      </c>
      <c r="R47" s="1022"/>
      <c r="S47" s="1790" t="s">
        <v>170</v>
      </c>
      <c r="T47" s="1790" t="s">
        <v>1653</v>
      </c>
      <c r="U47" s="1790">
        <v>4167.4399999999996</v>
      </c>
      <c r="V47" s="1790">
        <v>406.3</v>
      </c>
      <c r="W47" s="1790">
        <v>34157.4</v>
      </c>
      <c r="X47" s="1790">
        <v>523.05999999999995</v>
      </c>
      <c r="Y47" s="1790">
        <v>4611.41</v>
      </c>
      <c r="Z47" s="1790">
        <v>7.93</v>
      </c>
      <c r="AA47" s="1790">
        <v>21424.019999999997</v>
      </c>
      <c r="AB47" s="1790">
        <v>47529.35</v>
      </c>
      <c r="AC47" s="1790">
        <v>488.29</v>
      </c>
      <c r="AD47" s="1790">
        <v>1308.45</v>
      </c>
      <c r="AE47" s="1790">
        <v>5269.3</v>
      </c>
      <c r="AF47" s="1790">
        <v>109964.79</v>
      </c>
      <c r="AG47" s="1790">
        <v>229857.74</v>
      </c>
      <c r="AH47" s="2137"/>
    </row>
    <row r="48" spans="1:34" s="1023" customFormat="1" ht="23.1" customHeight="1" x14ac:dyDescent="0.25">
      <c r="A48" s="1015"/>
      <c r="B48" s="1025">
        <v>33</v>
      </c>
      <c r="C48" s="1017" t="s">
        <v>180</v>
      </c>
      <c r="D48" s="1018" t="s">
        <v>1655</v>
      </c>
      <c r="E48" s="1019">
        <v>0</v>
      </c>
      <c r="F48" s="1019">
        <v>0</v>
      </c>
      <c r="G48" s="1019">
        <v>0</v>
      </c>
      <c r="H48" s="1019">
        <v>0</v>
      </c>
      <c r="I48" s="1019">
        <v>0</v>
      </c>
      <c r="J48" s="1019">
        <v>0</v>
      </c>
      <c r="K48" s="1019">
        <v>6555920.1600000001</v>
      </c>
      <c r="L48" s="1019">
        <v>6545163.5300000003</v>
      </c>
      <c r="M48" s="1019">
        <v>6192912.4800000004</v>
      </c>
      <c r="N48" s="1019">
        <v>6232541.7599999998</v>
      </c>
      <c r="O48" s="1019">
        <v>5298773.28</v>
      </c>
      <c r="P48" s="1020">
        <v>6072264.7199999997</v>
      </c>
      <c r="Q48" s="1021">
        <v>36897575.93</v>
      </c>
      <c r="R48" s="1022"/>
      <c r="S48" s="1790" t="s">
        <v>172</v>
      </c>
      <c r="T48" s="1790" t="s">
        <v>1653</v>
      </c>
      <c r="U48" s="1790"/>
      <c r="V48" s="1790"/>
      <c r="W48" s="1790"/>
      <c r="X48" s="1790"/>
      <c r="Y48" s="1790"/>
      <c r="Z48" s="1790"/>
      <c r="AA48" s="1790"/>
      <c r="AB48" s="1790">
        <v>13832</v>
      </c>
      <c r="AC48" s="1790">
        <v>11006</v>
      </c>
      <c r="AD48" s="1790">
        <v>10553</v>
      </c>
      <c r="AE48" s="1790">
        <v>9514</v>
      </c>
      <c r="AF48" s="1790">
        <v>7918</v>
      </c>
      <c r="AG48" s="1790">
        <v>52823</v>
      </c>
      <c r="AH48" s="2137"/>
    </row>
    <row r="49" spans="1:34" s="1023" customFormat="1" ht="23.1" customHeight="1" x14ac:dyDescent="0.25">
      <c r="A49" s="1015"/>
      <c r="B49" s="1025">
        <v>34</v>
      </c>
      <c r="C49" s="1017" t="s">
        <v>182</v>
      </c>
      <c r="D49" s="1018" t="s">
        <v>1653</v>
      </c>
      <c r="E49" s="1019">
        <v>612</v>
      </c>
      <c r="F49" s="1019">
        <v>972</v>
      </c>
      <c r="G49" s="1019">
        <v>0</v>
      </c>
      <c r="H49" s="1019">
        <v>86</v>
      </c>
      <c r="I49" s="1019">
        <v>0</v>
      </c>
      <c r="J49" s="1019">
        <v>322</v>
      </c>
      <c r="K49" s="1019">
        <v>0</v>
      </c>
      <c r="L49" s="1019">
        <v>0</v>
      </c>
      <c r="M49" s="1019">
        <v>0</v>
      </c>
      <c r="N49" s="1019">
        <v>139</v>
      </c>
      <c r="O49" s="1019">
        <v>57</v>
      </c>
      <c r="P49" s="1020">
        <v>156</v>
      </c>
      <c r="Q49" s="1021">
        <v>2344</v>
      </c>
      <c r="R49" s="1022"/>
      <c r="S49" s="1790" t="s">
        <v>178</v>
      </c>
      <c r="T49" s="1790" t="s">
        <v>1653</v>
      </c>
      <c r="U49" s="1790">
        <v>313230.53999999998</v>
      </c>
      <c r="V49" s="1790">
        <v>187431.72</v>
      </c>
      <c r="W49" s="1790">
        <v>34524.42</v>
      </c>
      <c r="X49" s="1790">
        <v>19996.62</v>
      </c>
      <c r="Y49" s="1790">
        <v>31343.34</v>
      </c>
      <c r="Z49" s="1790">
        <v>151058.04</v>
      </c>
      <c r="AA49" s="1790">
        <v>222869.63999999998</v>
      </c>
      <c r="AB49" s="1790">
        <v>353962.12</v>
      </c>
      <c r="AC49" s="1790">
        <v>280342.86</v>
      </c>
      <c r="AD49" s="1790">
        <v>52538.64</v>
      </c>
      <c r="AE49" s="1790">
        <v>0</v>
      </c>
      <c r="AF49" s="1790">
        <v>32489.94</v>
      </c>
      <c r="AG49" s="1790">
        <v>1679787.8799999997</v>
      </c>
      <c r="AH49" s="2137"/>
    </row>
    <row r="50" spans="1:34" s="1023" customFormat="1" ht="23.1" customHeight="1" x14ac:dyDescent="0.25">
      <c r="A50" s="1015"/>
      <c r="B50" s="1016"/>
      <c r="C50" s="1026" t="s">
        <v>1751</v>
      </c>
      <c r="D50" s="1027" t="s">
        <v>1665</v>
      </c>
      <c r="E50" s="1028">
        <v>30324</v>
      </c>
      <c r="F50" s="1028">
        <v>0</v>
      </c>
      <c r="G50" s="1028">
        <v>0</v>
      </c>
      <c r="H50" s="1028">
        <v>16590</v>
      </c>
      <c r="I50" s="1028">
        <v>106386</v>
      </c>
      <c r="J50" s="1028">
        <v>61446</v>
      </c>
      <c r="K50" s="1028">
        <v>49014</v>
      </c>
      <c r="L50" s="1028">
        <v>0</v>
      </c>
      <c r="M50" s="1028">
        <v>31038</v>
      </c>
      <c r="N50" s="1028">
        <v>0</v>
      </c>
      <c r="O50" s="1028">
        <v>0</v>
      </c>
      <c r="P50" s="1029">
        <v>0</v>
      </c>
      <c r="Q50" s="1030">
        <v>294798</v>
      </c>
      <c r="R50" s="1022"/>
      <c r="S50" s="1790" t="s">
        <v>180</v>
      </c>
      <c r="T50" s="1790" t="s">
        <v>1655</v>
      </c>
      <c r="U50" s="1790"/>
      <c r="V50" s="1790"/>
      <c r="W50" s="1790"/>
      <c r="X50" s="1790"/>
      <c r="Y50" s="1790"/>
      <c r="Z50" s="1790"/>
      <c r="AA50" s="1790">
        <v>6555920.1600000001</v>
      </c>
      <c r="AB50" s="1790">
        <v>6545163.5300000003</v>
      </c>
      <c r="AC50" s="1790">
        <v>6192912.4800000004</v>
      </c>
      <c r="AD50" s="1790">
        <v>6232541.7599999998</v>
      </c>
      <c r="AE50" s="1790">
        <v>5298773.28</v>
      </c>
      <c r="AF50" s="1790">
        <v>6072264.7199999997</v>
      </c>
      <c r="AG50" s="1790">
        <v>36897575.93</v>
      </c>
      <c r="AH50" s="2137"/>
    </row>
    <row r="51" spans="1:34" s="1023" customFormat="1" ht="23.1" customHeight="1" x14ac:dyDescent="0.25">
      <c r="A51" s="1015"/>
      <c r="B51" s="1025">
        <v>35</v>
      </c>
      <c r="C51" s="1017" t="s">
        <v>186</v>
      </c>
      <c r="D51" s="1018" t="s">
        <v>1653</v>
      </c>
      <c r="E51" s="1019">
        <v>26288</v>
      </c>
      <c r="F51" s="1019">
        <v>25339</v>
      </c>
      <c r="G51" s="1019">
        <v>25019</v>
      </c>
      <c r="H51" s="1019">
        <v>23064</v>
      </c>
      <c r="I51" s="1019">
        <v>22317</v>
      </c>
      <c r="J51" s="1019">
        <v>23651</v>
      </c>
      <c r="K51" s="1019">
        <v>22826</v>
      </c>
      <c r="L51" s="1019">
        <v>21507</v>
      </c>
      <c r="M51" s="1019">
        <v>22091</v>
      </c>
      <c r="N51" s="1019">
        <v>18096</v>
      </c>
      <c r="O51" s="1019">
        <v>25711</v>
      </c>
      <c r="P51" s="1020">
        <v>23152</v>
      </c>
      <c r="Q51" s="1021">
        <v>279061</v>
      </c>
      <c r="R51" s="1022"/>
      <c r="S51" s="1790" t="s">
        <v>182</v>
      </c>
      <c r="T51" s="1790" t="s">
        <v>1653</v>
      </c>
      <c r="U51" s="1790">
        <v>612</v>
      </c>
      <c r="V51" s="1790">
        <v>972</v>
      </c>
      <c r="W51" s="1790">
        <v>0</v>
      </c>
      <c r="X51" s="1790">
        <v>86</v>
      </c>
      <c r="Y51" s="1790"/>
      <c r="Z51" s="1790">
        <v>322</v>
      </c>
      <c r="AA51" s="1790">
        <v>0</v>
      </c>
      <c r="AB51" s="1790">
        <v>0</v>
      </c>
      <c r="AC51" s="1790">
        <v>0</v>
      </c>
      <c r="AD51" s="1790">
        <v>139</v>
      </c>
      <c r="AE51" s="1790">
        <v>57</v>
      </c>
      <c r="AF51" s="1790">
        <v>156</v>
      </c>
      <c r="AG51" s="1790">
        <v>2344</v>
      </c>
      <c r="AH51" s="2137"/>
    </row>
    <row r="52" spans="1:34" s="1023" customFormat="1" ht="23.1" customHeight="1" x14ac:dyDescent="0.25">
      <c r="A52" s="1015"/>
      <c r="B52" s="1025">
        <v>36</v>
      </c>
      <c r="C52" s="1017" t="s">
        <v>188</v>
      </c>
      <c r="D52" s="1018" t="s">
        <v>1653</v>
      </c>
      <c r="E52" s="1019">
        <v>101245.7</v>
      </c>
      <c r="F52" s="1019">
        <v>233898</v>
      </c>
      <c r="G52" s="1019">
        <v>180</v>
      </c>
      <c r="H52" s="1019">
        <v>3203.23</v>
      </c>
      <c r="I52" s="1019">
        <v>771.38</v>
      </c>
      <c r="J52" s="1019">
        <v>59062.5</v>
      </c>
      <c r="K52" s="1019">
        <v>0</v>
      </c>
      <c r="L52" s="1019">
        <v>15724.9</v>
      </c>
      <c r="M52" s="1019">
        <v>16829.169999999998</v>
      </c>
      <c r="N52" s="1019">
        <v>4902.46</v>
      </c>
      <c r="O52" s="1019">
        <v>1012.49</v>
      </c>
      <c r="P52" s="1020">
        <v>174208.93</v>
      </c>
      <c r="Q52" s="1021">
        <v>611038.76</v>
      </c>
      <c r="R52" s="1022"/>
      <c r="S52" s="1790"/>
      <c r="T52" s="1790" t="s">
        <v>1665</v>
      </c>
      <c r="U52" s="1790">
        <v>30324</v>
      </c>
      <c r="V52" s="1790">
        <v>0</v>
      </c>
      <c r="W52" s="1790">
        <v>0</v>
      </c>
      <c r="X52" s="1790">
        <v>16590</v>
      </c>
      <c r="Y52" s="1790">
        <v>106386</v>
      </c>
      <c r="Z52" s="1790">
        <v>61446</v>
      </c>
      <c r="AA52" s="1790">
        <v>49014</v>
      </c>
      <c r="AB52" s="1790">
        <v>0</v>
      </c>
      <c r="AC52" s="1790">
        <v>31038</v>
      </c>
      <c r="AD52" s="1790">
        <v>0</v>
      </c>
      <c r="AE52" s="1790">
        <v>0</v>
      </c>
      <c r="AF52" s="1790">
        <v>0</v>
      </c>
      <c r="AG52" s="1790">
        <v>294798</v>
      </c>
      <c r="AH52" s="2137"/>
    </row>
    <row r="53" spans="1:34" s="1023" customFormat="1" ht="23.1" customHeight="1" x14ac:dyDescent="0.25">
      <c r="A53" s="1015"/>
      <c r="B53" s="1025">
        <v>37</v>
      </c>
      <c r="C53" s="1017" t="s">
        <v>194</v>
      </c>
      <c r="D53" s="1018" t="s">
        <v>1655</v>
      </c>
      <c r="E53" s="1019">
        <v>21342531</v>
      </c>
      <c r="F53" s="1019">
        <v>22649723</v>
      </c>
      <c r="G53" s="1019">
        <v>17771932</v>
      </c>
      <c r="H53" s="1019">
        <v>6441872</v>
      </c>
      <c r="I53" s="1019">
        <v>6774607</v>
      </c>
      <c r="J53" s="1019">
        <v>25057740</v>
      </c>
      <c r="K53" s="1019">
        <v>31379490</v>
      </c>
      <c r="L53" s="1019">
        <v>29524387</v>
      </c>
      <c r="M53" s="1019">
        <v>28284432</v>
      </c>
      <c r="N53" s="1019">
        <v>32735482</v>
      </c>
      <c r="O53" s="1019">
        <v>17817945</v>
      </c>
      <c r="P53" s="1020">
        <v>2372150</v>
      </c>
      <c r="Q53" s="1021">
        <v>242152291</v>
      </c>
      <c r="R53" s="1022"/>
      <c r="S53" s="1790" t="s">
        <v>186</v>
      </c>
      <c r="T53" s="1790" t="s">
        <v>1653</v>
      </c>
      <c r="U53" s="1790">
        <v>26288</v>
      </c>
      <c r="V53" s="1790">
        <v>25339</v>
      </c>
      <c r="W53" s="1790">
        <v>25019</v>
      </c>
      <c r="X53" s="1790">
        <v>23064</v>
      </c>
      <c r="Y53" s="1790">
        <v>22317</v>
      </c>
      <c r="Z53" s="1790">
        <v>23651</v>
      </c>
      <c r="AA53" s="1790">
        <v>22826</v>
      </c>
      <c r="AB53" s="1790">
        <v>21507</v>
      </c>
      <c r="AC53" s="1790">
        <v>22091</v>
      </c>
      <c r="AD53" s="1790">
        <v>18096</v>
      </c>
      <c r="AE53" s="1790">
        <v>25711</v>
      </c>
      <c r="AF53" s="1790">
        <v>23152</v>
      </c>
      <c r="AG53" s="1790">
        <v>279061</v>
      </c>
      <c r="AH53" s="2137"/>
    </row>
    <row r="54" spans="1:34" s="1023" customFormat="1" ht="23.1" customHeight="1" thickBot="1" x14ac:dyDescent="0.3">
      <c r="A54" s="1015"/>
      <c r="B54" s="1037">
        <v>38</v>
      </c>
      <c r="C54" s="1038" t="s">
        <v>196</v>
      </c>
      <c r="D54" s="1039" t="s">
        <v>1655</v>
      </c>
      <c r="E54" s="1040">
        <v>5051408.4000000004</v>
      </c>
      <c r="F54" s="1040">
        <v>4507671.148</v>
      </c>
      <c r="G54" s="1040">
        <v>627590.68599999999</v>
      </c>
      <c r="H54" s="1040">
        <v>937796.75900000008</v>
      </c>
      <c r="I54" s="1040">
        <v>696282.71400000004</v>
      </c>
      <c r="J54" s="1040">
        <v>5154486.9859999996</v>
      </c>
      <c r="K54" s="1040">
        <v>14692688.318</v>
      </c>
      <c r="L54" s="1040">
        <v>10749192.793</v>
      </c>
      <c r="M54" s="1040">
        <v>12631587.346000001</v>
      </c>
      <c r="N54" s="1040">
        <v>12037111.907</v>
      </c>
      <c r="O54" s="1040">
        <v>5015593.7309999997</v>
      </c>
      <c r="P54" s="1041">
        <v>0</v>
      </c>
      <c r="Q54" s="1042">
        <v>72101410.788000003</v>
      </c>
      <c r="R54" s="1022"/>
      <c r="S54" s="1790" t="s">
        <v>188</v>
      </c>
      <c r="T54" s="1790" t="s">
        <v>1653</v>
      </c>
      <c r="U54" s="1790">
        <v>101245.7</v>
      </c>
      <c r="V54" s="1790">
        <v>233898</v>
      </c>
      <c r="W54" s="1790">
        <v>180</v>
      </c>
      <c r="X54" s="1790">
        <v>3203.23</v>
      </c>
      <c r="Y54" s="1790">
        <v>771.38</v>
      </c>
      <c r="Z54" s="1790">
        <v>59062.5</v>
      </c>
      <c r="AA54" s="1790">
        <v>0</v>
      </c>
      <c r="AB54" s="1790">
        <v>15724.9</v>
      </c>
      <c r="AC54" s="1790">
        <v>16829.169999999998</v>
      </c>
      <c r="AD54" s="1790">
        <v>4902.46</v>
      </c>
      <c r="AE54" s="1790">
        <v>1012.49</v>
      </c>
      <c r="AF54" s="1790">
        <v>174208.93</v>
      </c>
      <c r="AG54" s="1790">
        <v>611038.76</v>
      </c>
      <c r="AH54" s="2137"/>
    </row>
    <row r="55" spans="1:34" s="1004" customFormat="1" x14ac:dyDescent="0.3">
      <c r="A55" s="1007"/>
      <c r="B55" s="1043" t="s">
        <v>1700</v>
      </c>
      <c r="C55" s="1007"/>
      <c r="D55" s="1007"/>
      <c r="E55" s="1044"/>
      <c r="F55" s="1044"/>
      <c r="G55" s="1044"/>
      <c r="H55" s="1044"/>
      <c r="I55" s="1044"/>
      <c r="J55" s="1044"/>
      <c r="K55" s="1044"/>
      <c r="L55" s="1044"/>
      <c r="M55" s="1044"/>
      <c r="N55" s="1044"/>
      <c r="O55" s="1044"/>
      <c r="P55" s="1044"/>
      <c r="Q55" s="1044"/>
      <c r="R55" s="1003"/>
      <c r="S55" s="1790" t="s">
        <v>194</v>
      </c>
      <c r="T55" s="1790" t="s">
        <v>1655</v>
      </c>
      <c r="U55" s="1790">
        <v>21342531</v>
      </c>
      <c r="V55" s="1790">
        <v>22649723</v>
      </c>
      <c r="W55" s="1790">
        <v>17771932</v>
      </c>
      <c r="X55" s="1790">
        <v>6441872</v>
      </c>
      <c r="Y55" s="1790">
        <v>6774607</v>
      </c>
      <c r="Z55" s="1790">
        <v>25057740</v>
      </c>
      <c r="AA55" s="1790">
        <v>31379490</v>
      </c>
      <c r="AB55" s="1790">
        <v>29524387</v>
      </c>
      <c r="AC55" s="1790">
        <v>28284432</v>
      </c>
      <c r="AD55" s="1790">
        <v>32735482</v>
      </c>
      <c r="AE55" s="1790">
        <v>17817945</v>
      </c>
      <c r="AF55" s="1790">
        <v>2372150</v>
      </c>
      <c r="AG55" s="1790">
        <v>242152291</v>
      </c>
      <c r="AH55" s="2136"/>
    </row>
    <row r="56" spans="1:34" s="1004" customFormat="1" x14ac:dyDescent="0.3">
      <c r="A56" s="1007"/>
      <c r="C56" s="1007"/>
      <c r="D56" s="1007"/>
      <c r="E56" s="1044"/>
      <c r="F56" s="1044"/>
      <c r="G56" s="1044"/>
      <c r="H56" s="1044"/>
      <c r="I56" s="1044"/>
      <c r="J56" s="1044"/>
      <c r="K56" s="1044"/>
      <c r="L56" s="1044"/>
      <c r="M56" s="1044"/>
      <c r="N56" s="1044"/>
      <c r="O56" s="1044"/>
      <c r="P56" s="1044"/>
      <c r="Q56" s="1044"/>
      <c r="R56" s="1003"/>
      <c r="S56" s="1790" t="s">
        <v>196</v>
      </c>
      <c r="T56" s="1790" t="s">
        <v>1655</v>
      </c>
      <c r="U56" s="1790">
        <v>5051408.4000000004</v>
      </c>
      <c r="V56" s="1790">
        <v>4507671.148</v>
      </c>
      <c r="W56" s="1790">
        <v>627590.68599999999</v>
      </c>
      <c r="X56" s="1790">
        <v>937796.75900000008</v>
      </c>
      <c r="Y56" s="1790">
        <v>696282.71400000004</v>
      </c>
      <c r="Z56" s="1790">
        <v>5154486.9859999996</v>
      </c>
      <c r="AA56" s="1790">
        <v>14692688.318</v>
      </c>
      <c r="AB56" s="1790">
        <v>10749192.793</v>
      </c>
      <c r="AC56" s="1790">
        <v>12631587.346000001</v>
      </c>
      <c r="AD56" s="1790">
        <v>12037111.907</v>
      </c>
      <c r="AE56" s="1790">
        <v>5015593.7309999997</v>
      </c>
      <c r="AF56" s="1790">
        <v>0</v>
      </c>
      <c r="AG56" s="1790">
        <v>72101410.788000003</v>
      </c>
      <c r="AH56" s="2136"/>
    </row>
    <row r="57" spans="1:34" s="1004" customFormat="1" x14ac:dyDescent="0.3">
      <c r="A57" s="1007"/>
      <c r="B57" s="661"/>
      <c r="C57" s="1045"/>
      <c r="D57" s="1045"/>
      <c r="E57" s="1045"/>
      <c r="F57" s="1044"/>
      <c r="G57" s="1044"/>
      <c r="H57" s="1044"/>
      <c r="I57" s="1044"/>
      <c r="J57" s="1044"/>
      <c r="K57" s="1044"/>
      <c r="L57" s="1044"/>
      <c r="M57" s="1044"/>
      <c r="N57" s="1044"/>
      <c r="O57" s="1044"/>
      <c r="P57" s="1044"/>
      <c r="Q57" s="1044"/>
      <c r="R57" s="1003"/>
      <c r="S57" s="1790" t="s">
        <v>198</v>
      </c>
      <c r="T57" s="1790"/>
      <c r="U57" s="1790">
        <v>309147744.16110003</v>
      </c>
      <c r="V57" s="1790">
        <v>337119356.16800004</v>
      </c>
      <c r="W57" s="1790">
        <v>337124890.12230301</v>
      </c>
      <c r="X57" s="1790">
        <v>276893053.76788795</v>
      </c>
      <c r="Y57" s="1790">
        <v>359204217.69373947</v>
      </c>
      <c r="Z57" s="1790">
        <v>458687797.43343997</v>
      </c>
      <c r="AA57" s="1790">
        <v>512414043.20395988</v>
      </c>
      <c r="AB57" s="1790">
        <v>495636582.40674609</v>
      </c>
      <c r="AC57" s="1790">
        <v>499349516.23000008</v>
      </c>
      <c r="AD57" s="1790">
        <v>511601637.43775994</v>
      </c>
      <c r="AE57" s="1790">
        <v>451435906.78508002</v>
      </c>
      <c r="AF57" s="1790">
        <v>335961036.99294001</v>
      </c>
      <c r="AG57" s="1790">
        <v>4884575782.402957</v>
      </c>
      <c r="AH57" s="2136"/>
    </row>
    <row r="58" spans="1:34" s="1004" customFormat="1" x14ac:dyDescent="0.3">
      <c r="A58" s="1007"/>
      <c r="B58" s="661"/>
      <c r="C58" s="50"/>
      <c r="D58" s="1046"/>
      <c r="E58" s="1046"/>
      <c r="F58" s="1044"/>
      <c r="G58" s="1044"/>
      <c r="H58" s="1044"/>
      <c r="I58" s="1044"/>
      <c r="J58" s="1044"/>
      <c r="K58" s="1044"/>
      <c r="L58" s="1044"/>
      <c r="M58" s="1044"/>
      <c r="N58" s="1044"/>
      <c r="O58" s="1044"/>
      <c r="P58" s="1044"/>
      <c r="Q58" s="1044"/>
      <c r="R58" s="1003"/>
      <c r="S58" s="1785"/>
      <c r="T58" s="1785"/>
      <c r="U58" s="1785"/>
      <c r="V58" s="1785"/>
      <c r="W58" s="1785"/>
      <c r="X58" s="1785"/>
      <c r="Y58" s="1785"/>
      <c r="Z58" s="1785"/>
      <c r="AA58" s="1785"/>
      <c r="AB58" s="1785"/>
      <c r="AC58" s="1785"/>
      <c r="AD58" s="1785"/>
      <c r="AE58" s="1785"/>
      <c r="AF58" s="1785"/>
      <c r="AG58" s="1785"/>
      <c r="AH58" s="2136"/>
    </row>
    <row r="59" spans="1:34" s="1004" customFormat="1" x14ac:dyDescent="0.3">
      <c r="A59" s="1007"/>
      <c r="B59" s="661"/>
      <c r="C59" s="50"/>
      <c r="D59" s="1046"/>
      <c r="E59" s="1046"/>
      <c r="F59" s="1044"/>
      <c r="G59" s="1044"/>
      <c r="H59" s="1044"/>
      <c r="I59" s="1044"/>
      <c r="J59" s="1044"/>
      <c r="K59" s="1044"/>
      <c r="L59" s="1044"/>
      <c r="M59" s="1044"/>
      <c r="N59" s="1044"/>
      <c r="O59" s="1044"/>
      <c r="P59" s="1044"/>
      <c r="Q59" s="1044"/>
      <c r="R59" s="1003"/>
      <c r="S59" s="1785"/>
      <c r="T59" s="1785"/>
      <c r="U59" s="1785"/>
      <c r="V59" s="1785"/>
      <c r="W59" s="1785"/>
      <c r="X59" s="1785"/>
      <c r="Y59" s="1785"/>
      <c r="Z59" s="1785"/>
      <c r="AA59" s="1785"/>
      <c r="AB59" s="1785"/>
      <c r="AC59" s="1785"/>
      <c r="AD59" s="1785"/>
      <c r="AE59" s="1785"/>
      <c r="AF59" s="1785"/>
      <c r="AG59" s="1785"/>
      <c r="AH59" s="2136"/>
    </row>
    <row r="60" spans="1:34" s="1004" customFormat="1" ht="17.25" thickBot="1" x14ac:dyDescent="0.35">
      <c r="A60" s="1007"/>
      <c r="B60" s="1007"/>
      <c r="C60" s="1007"/>
      <c r="D60" s="1007"/>
      <c r="E60" s="1007"/>
      <c r="F60" s="1007"/>
      <c r="G60" s="1007"/>
      <c r="H60" s="1007"/>
      <c r="I60" s="1007"/>
      <c r="J60" s="1007"/>
      <c r="K60" s="1007"/>
      <c r="L60" s="1007"/>
      <c r="M60" s="1007"/>
      <c r="N60" s="1007"/>
      <c r="O60" s="1007"/>
      <c r="P60" s="1007"/>
      <c r="Q60" s="1007"/>
      <c r="R60" s="1003"/>
      <c r="S60" s="1785" t="s">
        <v>3</v>
      </c>
      <c r="T60" s="1785" t="s">
        <v>4</v>
      </c>
      <c r="U60" s="2136"/>
      <c r="V60" s="2136"/>
      <c r="W60" s="2136"/>
      <c r="X60" s="2136"/>
      <c r="Y60" s="2136"/>
      <c r="Z60" s="2136"/>
      <c r="AA60" s="2136"/>
      <c r="AB60" s="2136"/>
      <c r="AC60" s="2136"/>
      <c r="AD60" s="2136"/>
      <c r="AE60" s="2136"/>
      <c r="AF60" s="2136"/>
      <c r="AG60" s="2136"/>
      <c r="AH60" s="2136"/>
    </row>
    <row r="61" spans="1:34" s="1004" customFormat="1" ht="37.5" customHeight="1" thickBot="1" x14ac:dyDescent="0.35">
      <c r="A61" s="1007"/>
      <c r="B61" s="1768" t="s">
        <v>1701</v>
      </c>
      <c r="C61" s="1769"/>
      <c r="D61" s="1047" t="s">
        <v>1698</v>
      </c>
      <c r="E61" s="1048" t="s">
        <v>1548</v>
      </c>
      <c r="F61" s="1049" t="s">
        <v>1549</v>
      </c>
      <c r="G61" s="1049" t="s">
        <v>1550</v>
      </c>
      <c r="H61" s="1049" t="s">
        <v>1551</v>
      </c>
      <c r="I61" s="1049" t="s">
        <v>1552</v>
      </c>
      <c r="J61" s="1049" t="s">
        <v>1553</v>
      </c>
      <c r="K61" s="1049" t="s">
        <v>1554</v>
      </c>
      <c r="L61" s="1049" t="s">
        <v>1555</v>
      </c>
      <c r="M61" s="1049" t="s">
        <v>1572</v>
      </c>
      <c r="N61" s="1049" t="s">
        <v>1557</v>
      </c>
      <c r="O61" s="1049" t="s">
        <v>1558</v>
      </c>
      <c r="P61" s="1050" t="s">
        <v>1559</v>
      </c>
      <c r="Q61" s="1051" t="s">
        <v>1385</v>
      </c>
      <c r="R61" s="1003"/>
      <c r="S61" s="1785" t="s">
        <v>1635</v>
      </c>
      <c r="T61" s="1785" t="s">
        <v>1636</v>
      </c>
      <c r="U61" s="2135"/>
      <c r="V61" s="2135"/>
      <c r="W61" s="1785"/>
      <c r="X61" s="1785"/>
      <c r="Y61" s="1785"/>
      <c r="Z61" s="1785"/>
      <c r="AA61" s="1785"/>
      <c r="AB61" s="1785"/>
      <c r="AC61" s="1785"/>
      <c r="AD61" s="1785"/>
      <c r="AE61" s="1785"/>
      <c r="AF61" s="1785"/>
      <c r="AG61" s="1785"/>
      <c r="AH61" s="2136"/>
    </row>
    <row r="62" spans="1:34" s="1004" customFormat="1" ht="23.1" customHeight="1" x14ac:dyDescent="0.3">
      <c r="A62" s="1007"/>
      <c r="B62" s="1770"/>
      <c r="C62" s="1771"/>
      <c r="D62" s="1052" t="s">
        <v>1646</v>
      </c>
      <c r="E62" s="1053">
        <v>73087.040000000008</v>
      </c>
      <c r="F62" s="1054">
        <v>57577.89</v>
      </c>
      <c r="G62" s="1054">
        <v>37383.06</v>
      </c>
      <c r="H62" s="1054">
        <v>73117.740000000005</v>
      </c>
      <c r="I62" s="1054">
        <v>61006.29</v>
      </c>
      <c r="J62" s="1054">
        <v>64477.619999999995</v>
      </c>
      <c r="K62" s="1054">
        <v>80702.42</v>
      </c>
      <c r="L62" s="1054">
        <v>131980.99</v>
      </c>
      <c r="M62" s="1054">
        <v>123170.23000000001</v>
      </c>
      <c r="N62" s="1054">
        <v>132135.87</v>
      </c>
      <c r="O62" s="1054">
        <v>125337.17000000001</v>
      </c>
      <c r="P62" s="1055">
        <v>117342.13</v>
      </c>
      <c r="Q62" s="1056">
        <v>1077318.45</v>
      </c>
      <c r="R62" s="1003"/>
      <c r="S62" s="1785" t="s">
        <v>5</v>
      </c>
      <c r="T62" s="1785" t="s">
        <v>6</v>
      </c>
      <c r="U62" s="1785"/>
      <c r="V62" s="2135"/>
      <c r="W62" s="1785"/>
      <c r="X62" s="1785"/>
      <c r="Y62" s="1785"/>
      <c r="Z62" s="1785"/>
      <c r="AA62" s="1785"/>
      <c r="AB62" s="1785"/>
      <c r="AC62" s="1785"/>
      <c r="AD62" s="1785"/>
      <c r="AE62" s="1785"/>
      <c r="AF62" s="1785"/>
      <c r="AG62" s="1785"/>
      <c r="AH62" s="2136"/>
    </row>
    <row r="63" spans="1:34" s="1004" customFormat="1" ht="23.1" customHeight="1" x14ac:dyDescent="0.3">
      <c r="A63" s="1007"/>
      <c r="B63" s="1770"/>
      <c r="C63" s="1771"/>
      <c r="D63" s="1057" t="s">
        <v>1648</v>
      </c>
      <c r="E63" s="1053">
        <v>4159761.55</v>
      </c>
      <c r="F63" s="1054">
        <v>4147744.03</v>
      </c>
      <c r="G63" s="1054">
        <v>4012244.85</v>
      </c>
      <c r="H63" s="1054">
        <v>2383784</v>
      </c>
      <c r="I63" s="1054">
        <v>2689907.82</v>
      </c>
      <c r="J63" s="1054">
        <v>3959004.12</v>
      </c>
      <c r="K63" s="1054">
        <v>3590676.34</v>
      </c>
      <c r="L63" s="1054">
        <v>3205639.8</v>
      </c>
      <c r="M63" s="1054">
        <v>3328176.2299999995</v>
      </c>
      <c r="N63" s="1054">
        <v>2907982.1</v>
      </c>
      <c r="O63" s="1054">
        <v>3726931.87</v>
      </c>
      <c r="P63" s="1055">
        <v>4542303.04</v>
      </c>
      <c r="Q63" s="1056">
        <v>42654155.75</v>
      </c>
      <c r="R63" s="1003"/>
      <c r="S63" s="1785" t="s">
        <v>7</v>
      </c>
      <c r="T63" s="1785" t="s">
        <v>8</v>
      </c>
      <c r="U63" s="1785"/>
      <c r="V63" s="2135"/>
      <c r="W63" s="1785"/>
      <c r="X63" s="1785"/>
      <c r="Y63" s="1785"/>
      <c r="Z63" s="1785"/>
      <c r="AA63" s="1785"/>
      <c r="AB63" s="1785"/>
      <c r="AC63" s="1785"/>
      <c r="AD63" s="1785"/>
      <c r="AE63" s="1785"/>
      <c r="AF63" s="1785"/>
      <c r="AG63" s="1785"/>
      <c r="AH63" s="2136"/>
    </row>
    <row r="64" spans="1:34" s="1004" customFormat="1" ht="23.1" customHeight="1" x14ac:dyDescent="0.3">
      <c r="A64" s="1007"/>
      <c r="B64" s="1770"/>
      <c r="C64" s="1771"/>
      <c r="D64" s="1057" t="s">
        <v>1653</v>
      </c>
      <c r="E64" s="1053">
        <v>941040.84999999986</v>
      </c>
      <c r="F64" s="1054">
        <v>1072671.5899999999</v>
      </c>
      <c r="G64" s="1054">
        <v>659201.9800000001</v>
      </c>
      <c r="H64" s="1054">
        <v>1008748.11</v>
      </c>
      <c r="I64" s="1054">
        <v>1203656.69</v>
      </c>
      <c r="J64" s="1054">
        <v>1911388.27</v>
      </c>
      <c r="K64" s="1054">
        <v>1160514.3399999999</v>
      </c>
      <c r="L64" s="1054">
        <v>1494372.6099999999</v>
      </c>
      <c r="M64" s="1054">
        <v>2047147.15</v>
      </c>
      <c r="N64" s="1054">
        <v>928569.34</v>
      </c>
      <c r="O64" s="1054">
        <v>897174.33</v>
      </c>
      <c r="P64" s="1055">
        <v>1455637.03</v>
      </c>
      <c r="Q64" s="1056">
        <v>14780122.289999999</v>
      </c>
      <c r="R64" s="1003"/>
      <c r="S64" s="1785" t="s">
        <v>1695</v>
      </c>
      <c r="T64" s="1785" t="s">
        <v>1696</v>
      </c>
      <c r="U64" s="1785"/>
      <c r="V64" s="2135"/>
      <c r="W64" s="1785"/>
      <c r="X64" s="1785"/>
      <c r="Y64" s="1785"/>
      <c r="Z64" s="1785"/>
      <c r="AA64" s="1785"/>
      <c r="AB64" s="1785"/>
      <c r="AC64" s="1785"/>
      <c r="AD64" s="1785"/>
      <c r="AE64" s="1785"/>
      <c r="AF64" s="1785"/>
      <c r="AG64" s="1785"/>
      <c r="AH64" s="2136"/>
    </row>
    <row r="65" spans="1:34" s="1004" customFormat="1" ht="23.1" customHeight="1" x14ac:dyDescent="0.3">
      <c r="A65" s="1007"/>
      <c r="B65" s="1770"/>
      <c r="C65" s="1771"/>
      <c r="D65" s="1057" t="s">
        <v>1655</v>
      </c>
      <c r="E65" s="1053">
        <v>301877366.40109998</v>
      </c>
      <c r="F65" s="1054">
        <v>329891487.87800002</v>
      </c>
      <c r="G65" s="1054">
        <v>319672161.796</v>
      </c>
      <c r="H65" s="1054">
        <v>255861193.93709999</v>
      </c>
      <c r="I65" s="1054">
        <v>337313846.764</v>
      </c>
      <c r="J65" s="1054">
        <v>436096952.926</v>
      </c>
      <c r="K65" s="1054">
        <v>487592416.43800002</v>
      </c>
      <c r="L65" s="1054">
        <v>466885259.95299995</v>
      </c>
      <c r="M65" s="1054">
        <v>467142663.87699991</v>
      </c>
      <c r="N65" s="1054">
        <v>485559828.80700004</v>
      </c>
      <c r="O65" s="1054">
        <v>401177982.38099992</v>
      </c>
      <c r="P65" s="1055">
        <v>259163770.70650002</v>
      </c>
      <c r="Q65" s="1056">
        <v>4548234931.8647003</v>
      </c>
      <c r="R65" s="1003"/>
      <c r="S65" s="1785"/>
      <c r="T65" s="1785"/>
      <c r="U65" s="1785"/>
      <c r="V65" s="1785"/>
      <c r="W65" s="1785"/>
      <c r="X65" s="1785"/>
      <c r="Y65" s="1785"/>
      <c r="Z65" s="1785"/>
      <c r="AA65" s="1785"/>
      <c r="AB65" s="1785"/>
      <c r="AC65" s="1785"/>
      <c r="AD65" s="1785"/>
      <c r="AE65" s="1785"/>
      <c r="AF65" s="1785"/>
      <c r="AG65" s="1785"/>
      <c r="AH65" s="2136"/>
    </row>
    <row r="66" spans="1:34" s="1004" customFormat="1" ht="23.1" customHeight="1" x14ac:dyDescent="0.3">
      <c r="A66" s="1007"/>
      <c r="B66" s="1770"/>
      <c r="C66" s="1771"/>
      <c r="D66" s="1057" t="s">
        <v>1657</v>
      </c>
      <c r="E66" s="1053">
        <v>0</v>
      </c>
      <c r="F66" s="1054">
        <v>0</v>
      </c>
      <c r="G66" s="1054">
        <v>6067309.9999999991</v>
      </c>
      <c r="H66" s="1054">
        <v>10817639.999999998</v>
      </c>
      <c r="I66" s="1054">
        <v>11147780.49092</v>
      </c>
      <c r="J66" s="1054">
        <v>10304550.4</v>
      </c>
      <c r="K66" s="1054">
        <v>12404186.890000002</v>
      </c>
      <c r="L66" s="1054">
        <v>14889721.73</v>
      </c>
      <c r="M66" s="1054">
        <v>17198176.100000001</v>
      </c>
      <c r="N66" s="1054">
        <v>17081752.460000001</v>
      </c>
      <c r="O66" s="1054">
        <v>17705321.660000004</v>
      </c>
      <c r="P66" s="1055">
        <v>15012418.93</v>
      </c>
      <c r="Q66" s="1056">
        <v>132628858.66092002</v>
      </c>
      <c r="R66" s="1003"/>
      <c r="S66" s="1790" t="s">
        <v>1642</v>
      </c>
      <c r="T66" s="1790" t="s">
        <v>1699</v>
      </c>
      <c r="U66" s="1790"/>
      <c r="V66" s="1790"/>
      <c r="W66" s="1790"/>
      <c r="X66" s="1790"/>
      <c r="Y66" s="1790"/>
      <c r="Z66" s="1790"/>
      <c r="AA66" s="1790"/>
      <c r="AB66" s="1790"/>
      <c r="AC66" s="1790"/>
      <c r="AD66" s="1790"/>
      <c r="AE66" s="1790"/>
      <c r="AF66" s="1790"/>
      <c r="AG66" s="1790"/>
      <c r="AH66" s="2136"/>
    </row>
    <row r="67" spans="1:34" s="1004" customFormat="1" ht="23.1" customHeight="1" x14ac:dyDescent="0.3">
      <c r="A67" s="1007"/>
      <c r="B67" s="1770"/>
      <c r="C67" s="1771"/>
      <c r="D67" s="1057" t="s">
        <v>1659</v>
      </c>
      <c r="E67" s="1053">
        <v>0</v>
      </c>
      <c r="F67" s="1054">
        <v>0</v>
      </c>
      <c r="G67" s="1054">
        <v>0</v>
      </c>
      <c r="H67" s="1054">
        <v>0</v>
      </c>
      <c r="I67" s="1054">
        <v>0</v>
      </c>
      <c r="J67" s="1054">
        <v>0</v>
      </c>
      <c r="K67" s="1054">
        <v>0</v>
      </c>
      <c r="L67" s="1054">
        <v>0</v>
      </c>
      <c r="M67" s="1054">
        <v>0</v>
      </c>
      <c r="N67" s="1054">
        <v>0</v>
      </c>
      <c r="O67" s="1054">
        <v>25391260.119999997</v>
      </c>
      <c r="P67" s="1055">
        <v>51031787.019999996</v>
      </c>
      <c r="Q67" s="1056">
        <v>76423047.139999986</v>
      </c>
      <c r="R67" s="1003"/>
      <c r="S67" s="1790" t="s">
        <v>1671</v>
      </c>
      <c r="T67" s="1790" t="s">
        <v>983</v>
      </c>
      <c r="U67" s="1790" t="s">
        <v>984</v>
      </c>
      <c r="V67" s="1790" t="s">
        <v>1535</v>
      </c>
      <c r="W67" s="1790" t="s">
        <v>1536</v>
      </c>
      <c r="X67" s="1790" t="s">
        <v>1537</v>
      </c>
      <c r="Y67" s="1790" t="s">
        <v>1538</v>
      </c>
      <c r="Z67" s="1790" t="s">
        <v>1539</v>
      </c>
      <c r="AA67" s="1790" t="s">
        <v>1540</v>
      </c>
      <c r="AB67" s="1790" t="s">
        <v>1541</v>
      </c>
      <c r="AC67" s="1790" t="s">
        <v>1542</v>
      </c>
      <c r="AD67" s="1790" t="s">
        <v>1543</v>
      </c>
      <c r="AE67" s="1790" t="s">
        <v>1544</v>
      </c>
      <c r="AF67" s="1790" t="s">
        <v>198</v>
      </c>
      <c r="AG67" s="1790"/>
      <c r="AH67" s="2136"/>
    </row>
    <row r="68" spans="1:34" s="1004" customFormat="1" ht="23.1" customHeight="1" x14ac:dyDescent="0.3">
      <c r="A68" s="1007"/>
      <c r="B68" s="1770"/>
      <c r="C68" s="1771"/>
      <c r="D68" s="1057" t="s">
        <v>1661</v>
      </c>
      <c r="E68" s="1053">
        <v>0</v>
      </c>
      <c r="F68" s="1054">
        <v>0</v>
      </c>
      <c r="G68" s="1054">
        <v>4617398.3463030308</v>
      </c>
      <c r="H68" s="1054">
        <v>4655495.1507878788</v>
      </c>
      <c r="I68" s="1054">
        <v>4472343.7688195202</v>
      </c>
      <c r="J68" s="1054">
        <v>4293989.0574400006</v>
      </c>
      <c r="K68" s="1054">
        <v>5476002.8959600013</v>
      </c>
      <c r="L68" s="1054">
        <v>6841337.213746082</v>
      </c>
      <c r="M68" s="1054">
        <v>7087140.3730000025</v>
      </c>
      <c r="N68" s="1054">
        <v>2646958.5307599995</v>
      </c>
      <c r="O68" s="1054">
        <v>214676.73408000002</v>
      </c>
      <c r="P68" s="1055">
        <v>2386865.3464400005</v>
      </c>
      <c r="Q68" s="1056">
        <v>42692207.417336516</v>
      </c>
      <c r="R68" s="1003"/>
      <c r="S68" s="1790" t="s">
        <v>1646</v>
      </c>
      <c r="T68" s="1790">
        <v>73087.040000000008</v>
      </c>
      <c r="U68" s="1790">
        <v>57577.89</v>
      </c>
      <c r="V68" s="1790">
        <v>37383.06</v>
      </c>
      <c r="W68" s="1790">
        <v>73117.740000000005</v>
      </c>
      <c r="X68" s="1790">
        <v>61006.29</v>
      </c>
      <c r="Y68" s="1790">
        <v>64477.619999999995</v>
      </c>
      <c r="Z68" s="1790">
        <v>80702.42</v>
      </c>
      <c r="AA68" s="1790">
        <v>131980.99</v>
      </c>
      <c r="AB68" s="1790">
        <v>123170.23000000001</v>
      </c>
      <c r="AC68" s="1790">
        <v>132135.87</v>
      </c>
      <c r="AD68" s="1790">
        <v>125337.17000000001</v>
      </c>
      <c r="AE68" s="1790">
        <v>117342.13</v>
      </c>
      <c r="AF68" s="1790">
        <v>1077318.45</v>
      </c>
      <c r="AG68" s="1790"/>
      <c r="AH68" s="2136"/>
    </row>
    <row r="69" spans="1:34" s="1004" customFormat="1" ht="23.1" customHeight="1" x14ac:dyDescent="0.3">
      <c r="A69" s="1007"/>
      <c r="B69" s="1770"/>
      <c r="C69" s="1771"/>
      <c r="D69" s="1057" t="s">
        <v>1663</v>
      </c>
      <c r="E69" s="1053">
        <v>2066164.32</v>
      </c>
      <c r="F69" s="1054">
        <v>1949874.7799999998</v>
      </c>
      <c r="G69" s="1054">
        <v>2059190.0899999999</v>
      </c>
      <c r="H69" s="1054">
        <v>2076484.83</v>
      </c>
      <c r="I69" s="1054">
        <v>2209289.87</v>
      </c>
      <c r="J69" s="1054">
        <v>1995989.0399999998</v>
      </c>
      <c r="K69" s="1054">
        <v>2060529.88</v>
      </c>
      <c r="L69" s="1054">
        <v>2188270.1100000003</v>
      </c>
      <c r="M69" s="1054">
        <v>2392004.27</v>
      </c>
      <c r="N69" s="1054">
        <v>2344410.33</v>
      </c>
      <c r="O69" s="1054">
        <v>2197222.52</v>
      </c>
      <c r="P69" s="1055">
        <v>2250912.79</v>
      </c>
      <c r="Q69" s="1056">
        <v>25790342.829999994</v>
      </c>
      <c r="R69" s="1003"/>
      <c r="S69" s="1790" t="s">
        <v>1648</v>
      </c>
      <c r="T69" s="1790">
        <v>4159761.55</v>
      </c>
      <c r="U69" s="1790">
        <v>4147744.03</v>
      </c>
      <c r="V69" s="1790">
        <v>4012244.85</v>
      </c>
      <c r="W69" s="1790">
        <v>2383784</v>
      </c>
      <c r="X69" s="1790">
        <v>2689907.82</v>
      </c>
      <c r="Y69" s="1790">
        <v>3959004.12</v>
      </c>
      <c r="Z69" s="1790">
        <v>3590676.34</v>
      </c>
      <c r="AA69" s="1790">
        <v>3205639.8</v>
      </c>
      <c r="AB69" s="1790">
        <v>3328176.2299999995</v>
      </c>
      <c r="AC69" s="1790">
        <v>2907982.1</v>
      </c>
      <c r="AD69" s="1790">
        <v>3726931.87</v>
      </c>
      <c r="AE69" s="1790">
        <v>4542303.04</v>
      </c>
      <c r="AF69" s="1790">
        <v>42654155.75</v>
      </c>
      <c r="AG69" s="1790"/>
      <c r="AH69" s="2136"/>
    </row>
    <row r="70" spans="1:34" s="1004" customFormat="1" ht="23.1" customHeight="1" thickBot="1" x14ac:dyDescent="0.35">
      <c r="A70" s="1007"/>
      <c r="B70" s="1772"/>
      <c r="C70" s="1773"/>
      <c r="D70" s="1058" t="s">
        <v>1665</v>
      </c>
      <c r="E70" s="1059">
        <v>30324</v>
      </c>
      <c r="F70" s="1060">
        <v>0</v>
      </c>
      <c r="G70" s="1060">
        <v>0</v>
      </c>
      <c r="H70" s="1060">
        <v>16590</v>
      </c>
      <c r="I70" s="1060">
        <v>106386</v>
      </c>
      <c r="J70" s="1060">
        <v>61446</v>
      </c>
      <c r="K70" s="1060">
        <v>49014</v>
      </c>
      <c r="L70" s="1060">
        <v>0</v>
      </c>
      <c r="M70" s="1060">
        <v>31038</v>
      </c>
      <c r="N70" s="1060">
        <v>0</v>
      </c>
      <c r="O70" s="1060">
        <v>0</v>
      </c>
      <c r="P70" s="1061">
        <v>0</v>
      </c>
      <c r="Q70" s="1062">
        <v>294798</v>
      </c>
      <c r="R70" s="1003"/>
      <c r="S70" s="1790" t="s">
        <v>1653</v>
      </c>
      <c r="T70" s="1790">
        <v>941040.84999999986</v>
      </c>
      <c r="U70" s="1790">
        <v>1072671.5899999999</v>
      </c>
      <c r="V70" s="1790">
        <v>659201.9800000001</v>
      </c>
      <c r="W70" s="1790">
        <v>1008748.11</v>
      </c>
      <c r="X70" s="1790">
        <v>1203656.69</v>
      </c>
      <c r="Y70" s="1790">
        <v>1911388.27</v>
      </c>
      <c r="Z70" s="1790">
        <v>1160514.3399999999</v>
      </c>
      <c r="AA70" s="1790">
        <v>1494372.6099999999</v>
      </c>
      <c r="AB70" s="1790">
        <v>2047147.15</v>
      </c>
      <c r="AC70" s="1790">
        <v>928569.34</v>
      </c>
      <c r="AD70" s="1790">
        <v>897174.33</v>
      </c>
      <c r="AE70" s="1790">
        <v>1455637.03</v>
      </c>
      <c r="AF70" s="1790">
        <v>14780122.289999999</v>
      </c>
      <c r="AG70" s="1790"/>
      <c r="AH70" s="2136"/>
    </row>
    <row r="71" spans="1:34" s="1004" customFormat="1" x14ac:dyDescent="0.3">
      <c r="A71" s="1007"/>
      <c r="B71" s="1007"/>
      <c r="C71" s="1007"/>
      <c r="D71" s="1007"/>
      <c r="E71" s="1007"/>
      <c r="F71" s="1007"/>
      <c r="G71" s="1007"/>
      <c r="H71" s="1007"/>
      <c r="I71" s="1007"/>
      <c r="J71" s="1007"/>
      <c r="K71" s="1007"/>
      <c r="L71" s="1007"/>
      <c r="M71" s="1007"/>
      <c r="N71" s="1007"/>
      <c r="O71" s="1007"/>
      <c r="P71" s="1007"/>
      <c r="Q71" s="1007"/>
      <c r="R71" s="1003"/>
      <c r="S71" s="1790" t="s">
        <v>1655</v>
      </c>
      <c r="T71" s="1790">
        <v>301877366.40109998</v>
      </c>
      <c r="U71" s="1790">
        <v>329891487.87800002</v>
      </c>
      <c r="V71" s="1790">
        <v>319672161.796</v>
      </c>
      <c r="W71" s="1790">
        <v>255861193.93709999</v>
      </c>
      <c r="X71" s="1790">
        <v>337313846.764</v>
      </c>
      <c r="Y71" s="1790">
        <v>436096952.926</v>
      </c>
      <c r="Z71" s="1790">
        <v>487592416.43800002</v>
      </c>
      <c r="AA71" s="1790">
        <v>466885259.95299995</v>
      </c>
      <c r="AB71" s="1790">
        <v>467142663.87699991</v>
      </c>
      <c r="AC71" s="1790">
        <v>485559828.80700004</v>
      </c>
      <c r="AD71" s="1790">
        <v>401177982.38099992</v>
      </c>
      <c r="AE71" s="1790">
        <v>259163770.70650002</v>
      </c>
      <c r="AF71" s="1790">
        <v>4548234931.8647003</v>
      </c>
      <c r="AG71" s="1790"/>
      <c r="AH71" s="2136"/>
    </row>
    <row r="72" spans="1:34" s="1004" customFormat="1" x14ac:dyDescent="0.3">
      <c r="A72" s="1007"/>
      <c r="B72" s="1007"/>
      <c r="C72" s="1007"/>
      <c r="D72" s="1063" t="s">
        <v>1702</v>
      </c>
      <c r="E72" s="1007"/>
      <c r="F72" s="1007"/>
      <c r="G72" s="1007"/>
      <c r="H72" s="1007"/>
      <c r="I72" s="1007"/>
      <c r="J72" s="1007"/>
      <c r="K72" s="1007"/>
      <c r="L72" s="1007"/>
      <c r="M72" s="1007"/>
      <c r="N72" s="1007"/>
      <c r="O72" s="1007"/>
      <c r="P72" s="1007"/>
      <c r="Q72" s="1007"/>
      <c r="R72" s="1003"/>
      <c r="S72" s="1790" t="s">
        <v>1657</v>
      </c>
      <c r="T72" s="1790">
        <v>0</v>
      </c>
      <c r="U72" s="1790">
        <v>0</v>
      </c>
      <c r="V72" s="1790">
        <v>6067309.9999999991</v>
      </c>
      <c r="W72" s="1790">
        <v>10817639.999999998</v>
      </c>
      <c r="X72" s="1790">
        <v>11147780.49092</v>
      </c>
      <c r="Y72" s="1790">
        <v>10304550.4</v>
      </c>
      <c r="Z72" s="1790">
        <v>12404186.890000002</v>
      </c>
      <c r="AA72" s="1790">
        <v>14889721.73</v>
      </c>
      <c r="AB72" s="1790">
        <v>17198176.100000001</v>
      </c>
      <c r="AC72" s="1790">
        <v>17081752.460000001</v>
      </c>
      <c r="AD72" s="1790">
        <v>17705321.660000004</v>
      </c>
      <c r="AE72" s="1790">
        <v>15012418.93</v>
      </c>
      <c r="AF72" s="1790">
        <v>132628858.66092002</v>
      </c>
      <c r="AG72" s="1790"/>
      <c r="AH72" s="2136"/>
    </row>
    <row r="73" spans="1:34" s="1004" customFormat="1" x14ac:dyDescent="0.3">
      <c r="A73" s="1007"/>
      <c r="B73" s="1007"/>
      <c r="C73" s="1007"/>
      <c r="D73" s="1007"/>
      <c r="E73" s="1007"/>
      <c r="F73" s="1007"/>
      <c r="G73" s="1007"/>
      <c r="H73" s="1007"/>
      <c r="I73" s="1007"/>
      <c r="J73" s="1007"/>
      <c r="K73" s="1007"/>
      <c r="L73" s="1007"/>
      <c r="M73" s="1007"/>
      <c r="N73" s="1007"/>
      <c r="O73" s="1007"/>
      <c r="P73" s="1007"/>
      <c r="Q73" s="1007"/>
      <c r="R73" s="1003"/>
      <c r="S73" s="1790" t="s">
        <v>1659</v>
      </c>
      <c r="T73" s="1790">
        <v>0</v>
      </c>
      <c r="U73" s="1790">
        <v>0</v>
      </c>
      <c r="V73" s="1790"/>
      <c r="W73" s="1790">
        <v>0</v>
      </c>
      <c r="X73" s="1790">
        <v>0</v>
      </c>
      <c r="Y73" s="1790">
        <v>0</v>
      </c>
      <c r="Z73" s="1790">
        <v>0</v>
      </c>
      <c r="AA73" s="1790">
        <v>0</v>
      </c>
      <c r="AB73" s="1790">
        <v>0</v>
      </c>
      <c r="AC73" s="1790">
        <v>0</v>
      </c>
      <c r="AD73" s="1790">
        <v>25391260.119999997</v>
      </c>
      <c r="AE73" s="1790">
        <v>51031787.019999996</v>
      </c>
      <c r="AF73" s="1790">
        <v>76423047.139999986</v>
      </c>
      <c r="AG73" s="1790"/>
      <c r="AH73" s="2136"/>
    </row>
    <row r="74" spans="1:34" s="1004" customFormat="1" x14ac:dyDescent="0.3">
      <c r="A74" s="1007"/>
      <c r="B74" s="1007"/>
      <c r="C74" s="1007"/>
      <c r="D74" s="997" t="s">
        <v>1674</v>
      </c>
      <c r="E74" s="998" t="s">
        <v>1675</v>
      </c>
      <c r="F74" s="1003"/>
      <c r="G74" s="1003"/>
      <c r="H74" s="997" t="s">
        <v>1676</v>
      </c>
      <c r="I74" s="998" t="s">
        <v>1677</v>
      </c>
      <c r="J74" s="1007"/>
      <c r="K74" s="1007"/>
      <c r="L74" s="1003"/>
      <c r="M74" s="1003"/>
      <c r="N74" s="1007"/>
      <c r="O74" s="1007"/>
      <c r="P74" s="1064"/>
      <c r="Q74" s="1003"/>
      <c r="R74" s="1003"/>
      <c r="S74" s="1790" t="s">
        <v>1661</v>
      </c>
      <c r="T74" s="1790">
        <v>0</v>
      </c>
      <c r="U74" s="1790">
        <v>0</v>
      </c>
      <c r="V74" s="1790">
        <v>4617398.3463030308</v>
      </c>
      <c r="W74" s="1790">
        <v>4655495.1507878788</v>
      </c>
      <c r="X74" s="1790">
        <v>4472343.7688195202</v>
      </c>
      <c r="Y74" s="1790">
        <v>4293989.0574400006</v>
      </c>
      <c r="Z74" s="1790">
        <v>5476002.8959600013</v>
      </c>
      <c r="AA74" s="1790">
        <v>6841337.213746082</v>
      </c>
      <c r="AB74" s="1790">
        <v>7087140.3730000025</v>
      </c>
      <c r="AC74" s="1790">
        <v>2646958.5307599995</v>
      </c>
      <c r="AD74" s="1790">
        <v>214676.73408000002</v>
      </c>
      <c r="AE74" s="1790">
        <v>2386865.3464400005</v>
      </c>
      <c r="AF74" s="1790">
        <v>42692207.417336516</v>
      </c>
      <c r="AG74" s="1790"/>
      <c r="AH74" s="2136"/>
    </row>
    <row r="75" spans="1:34" s="1004" customFormat="1" x14ac:dyDescent="0.3">
      <c r="A75" s="1007"/>
      <c r="B75" s="1007"/>
      <c r="C75" s="1007"/>
      <c r="D75" s="997" t="s">
        <v>1678</v>
      </c>
      <c r="E75" s="998" t="s">
        <v>1679</v>
      </c>
      <c r="F75" s="1003"/>
      <c r="G75" s="1003"/>
      <c r="H75" s="997" t="s">
        <v>1680</v>
      </c>
      <c r="I75" s="998" t="s">
        <v>1681</v>
      </c>
      <c r="J75" s="1007"/>
      <c r="K75" s="1007"/>
      <c r="L75" s="1003"/>
      <c r="M75" s="1003"/>
      <c r="N75" s="1007"/>
      <c r="O75" s="1007"/>
      <c r="P75" s="1064"/>
      <c r="Q75" s="1003"/>
      <c r="R75" s="1003"/>
      <c r="S75" s="1790" t="s">
        <v>1663</v>
      </c>
      <c r="T75" s="1790">
        <v>2066164.32</v>
      </c>
      <c r="U75" s="1790">
        <v>1949874.7799999998</v>
      </c>
      <c r="V75" s="1790">
        <v>2059190.0899999999</v>
      </c>
      <c r="W75" s="1790">
        <v>2076484.83</v>
      </c>
      <c r="X75" s="1790">
        <v>2209289.87</v>
      </c>
      <c r="Y75" s="1790">
        <v>1995989.0399999998</v>
      </c>
      <c r="Z75" s="1790">
        <v>2060529.88</v>
      </c>
      <c r="AA75" s="1790">
        <v>2188270.1100000003</v>
      </c>
      <c r="AB75" s="1790">
        <v>2392004.27</v>
      </c>
      <c r="AC75" s="1790">
        <v>2344410.33</v>
      </c>
      <c r="AD75" s="1790">
        <v>2197222.52</v>
      </c>
      <c r="AE75" s="1790">
        <v>2250912.79</v>
      </c>
      <c r="AF75" s="1790">
        <v>25790342.829999994</v>
      </c>
      <c r="AG75" s="1790"/>
      <c r="AH75" s="2136"/>
    </row>
    <row r="76" spans="1:34" x14ac:dyDescent="0.3">
      <c r="A76" s="38"/>
      <c r="B76" s="1007"/>
      <c r="C76" s="1007"/>
      <c r="D76" s="997" t="s">
        <v>1682</v>
      </c>
      <c r="E76" s="998" t="s">
        <v>1683</v>
      </c>
      <c r="F76" s="38"/>
      <c r="G76" s="38"/>
      <c r="H76" s="997" t="s">
        <v>1684</v>
      </c>
      <c r="I76" s="998" t="s">
        <v>1685</v>
      </c>
      <c r="J76" s="1007"/>
      <c r="K76" s="1007"/>
      <c r="L76" s="1003"/>
      <c r="M76" s="1003"/>
      <c r="N76" s="1007"/>
      <c r="O76" s="1007"/>
      <c r="P76" s="1003"/>
      <c r="Q76" s="1003"/>
      <c r="S76" s="1790" t="s">
        <v>1665</v>
      </c>
      <c r="T76" s="1790">
        <v>30324</v>
      </c>
      <c r="U76" s="1790">
        <v>0</v>
      </c>
      <c r="V76" s="1790">
        <v>0</v>
      </c>
      <c r="W76" s="1790">
        <v>16590</v>
      </c>
      <c r="X76" s="1790">
        <v>106386</v>
      </c>
      <c r="Y76" s="1790">
        <v>61446</v>
      </c>
      <c r="Z76" s="1790">
        <v>49014</v>
      </c>
      <c r="AA76" s="1790">
        <v>0</v>
      </c>
      <c r="AB76" s="1790">
        <v>31038</v>
      </c>
      <c r="AC76" s="1790">
        <v>0</v>
      </c>
      <c r="AD76" s="1790">
        <v>0</v>
      </c>
      <c r="AE76" s="1790">
        <v>0</v>
      </c>
      <c r="AF76" s="1790">
        <v>294798</v>
      </c>
      <c r="AG76" s="1790"/>
    </row>
    <row r="77" spans="1:34" x14ac:dyDescent="0.3">
      <c r="A77" s="38"/>
      <c r="B77" s="1007"/>
      <c r="C77" s="1007"/>
      <c r="D77" s="997" t="s">
        <v>1686</v>
      </c>
      <c r="E77" s="998" t="s">
        <v>1687</v>
      </c>
      <c r="F77" s="38"/>
      <c r="G77" s="38"/>
      <c r="H77" s="1000" t="s">
        <v>1659</v>
      </c>
      <c r="I77" s="998" t="s">
        <v>1688</v>
      </c>
      <c r="J77" s="1007"/>
      <c r="K77" s="1007"/>
      <c r="L77" s="1003"/>
      <c r="M77" s="1003"/>
      <c r="N77" s="1007"/>
      <c r="O77" s="1007"/>
      <c r="P77" s="1065"/>
      <c r="Q77" s="1007"/>
      <c r="S77" s="1790" t="s">
        <v>198</v>
      </c>
      <c r="T77" s="1790">
        <v>309147744.16109997</v>
      </c>
      <c r="U77" s="1790">
        <v>337119356.16799998</v>
      </c>
      <c r="V77" s="1790">
        <v>337124890.12230301</v>
      </c>
      <c r="W77" s="1790">
        <v>276893053.76788783</v>
      </c>
      <c r="X77" s="1790">
        <v>359204217.69373953</v>
      </c>
      <c r="Y77" s="1790">
        <v>458687797.43343997</v>
      </c>
      <c r="Z77" s="1790">
        <v>512414043.20396</v>
      </c>
      <c r="AA77" s="1790">
        <v>495636582.40674603</v>
      </c>
      <c r="AB77" s="1790">
        <v>499349516.22999996</v>
      </c>
      <c r="AC77" s="1790">
        <v>511601637.43776</v>
      </c>
      <c r="AD77" s="1790">
        <v>451435906.78507996</v>
      </c>
      <c r="AE77" s="1790">
        <v>335961036.99294001</v>
      </c>
      <c r="AF77" s="1790">
        <v>4884575782.402957</v>
      </c>
      <c r="AG77" s="1790"/>
    </row>
    <row r="78" spans="1:34" x14ac:dyDescent="0.3">
      <c r="A78" s="38"/>
      <c r="B78" s="38"/>
      <c r="C78" s="38"/>
      <c r="D78" s="997" t="s">
        <v>1689</v>
      </c>
      <c r="E78" s="998" t="s">
        <v>1690</v>
      </c>
      <c r="F78" s="38"/>
      <c r="G78" s="38"/>
      <c r="H78" s="1002" t="s">
        <v>1661</v>
      </c>
      <c r="I78" s="998" t="s">
        <v>1691</v>
      </c>
      <c r="J78" s="38"/>
      <c r="K78" s="38"/>
      <c r="L78" s="38"/>
      <c r="M78" s="38"/>
      <c r="N78" s="38"/>
      <c r="O78" s="38"/>
      <c r="P78" s="38"/>
      <c r="Q78" s="38"/>
      <c r="S78" s="1790"/>
      <c r="T78" s="1790"/>
      <c r="U78" s="1790"/>
      <c r="V78" s="1790"/>
      <c r="W78" s="1790"/>
      <c r="X78" s="1790"/>
      <c r="Y78" s="1790"/>
      <c r="Z78" s="1790"/>
      <c r="AA78" s="1790"/>
      <c r="AB78" s="1790"/>
      <c r="AC78" s="1790"/>
      <c r="AD78" s="1790"/>
      <c r="AE78" s="1790"/>
      <c r="AF78" s="1790"/>
      <c r="AG78" s="1790"/>
    </row>
    <row r="79" spans="1:34" x14ac:dyDescent="0.3">
      <c r="A79" s="38"/>
      <c r="B79" s="38"/>
      <c r="C79" s="38"/>
      <c r="D79" s="1000" t="s">
        <v>1657</v>
      </c>
      <c r="E79" s="998" t="s">
        <v>1692</v>
      </c>
      <c r="F79" s="959"/>
      <c r="G79" s="980"/>
      <c r="H79" s="38"/>
      <c r="I79" s="38"/>
      <c r="J79" s="38"/>
      <c r="K79" s="38"/>
      <c r="L79" s="38"/>
      <c r="M79" s="38"/>
      <c r="N79" s="38"/>
      <c r="O79" s="38"/>
      <c r="P79" s="38"/>
      <c r="Q79" s="38"/>
      <c r="S79" s="1790"/>
      <c r="T79" s="1790"/>
      <c r="U79" s="1790"/>
      <c r="V79" s="1790"/>
      <c r="W79" s="1790"/>
      <c r="X79" s="1790"/>
      <c r="Y79" s="1790"/>
      <c r="Z79" s="1790"/>
      <c r="AA79" s="1790"/>
      <c r="AB79" s="1790"/>
      <c r="AC79" s="1790"/>
      <c r="AD79" s="1790"/>
      <c r="AE79" s="1790"/>
      <c r="AF79" s="1790"/>
      <c r="AG79" s="1790"/>
    </row>
    <row r="80" spans="1:34" x14ac:dyDescent="0.3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S80" s="1790"/>
      <c r="T80" s="1790"/>
      <c r="U80" s="1790"/>
      <c r="V80" s="1790"/>
      <c r="W80" s="1790"/>
      <c r="X80" s="1790"/>
      <c r="Y80" s="1790"/>
      <c r="Z80" s="1790"/>
      <c r="AA80" s="1790"/>
      <c r="AB80" s="1790"/>
      <c r="AC80" s="1790"/>
      <c r="AD80" s="1790"/>
      <c r="AE80" s="1790"/>
      <c r="AF80" s="1790"/>
      <c r="AG80" s="1790"/>
    </row>
    <row r="81" spans="14:33" x14ac:dyDescent="0.3">
      <c r="S81" s="1790"/>
      <c r="T81" s="1790"/>
      <c r="U81" s="1790"/>
      <c r="V81" s="1790"/>
      <c r="W81" s="1790"/>
      <c r="X81" s="1790"/>
      <c r="Y81" s="1790"/>
      <c r="Z81" s="1790"/>
      <c r="AA81" s="1790"/>
      <c r="AB81" s="1790"/>
      <c r="AC81" s="1790"/>
      <c r="AD81" s="1790"/>
      <c r="AE81" s="1790"/>
      <c r="AF81" s="1790"/>
      <c r="AG81" s="1790"/>
    </row>
    <row r="82" spans="14:33" x14ac:dyDescent="0.3">
      <c r="S82" s="1790"/>
      <c r="T82" s="1790"/>
      <c r="U82" s="1790"/>
      <c r="V82" s="1790"/>
      <c r="W82" s="1790"/>
      <c r="X82" s="1790"/>
      <c r="Y82" s="1790"/>
      <c r="Z82" s="1790"/>
      <c r="AA82" s="1790"/>
      <c r="AB82" s="1790"/>
      <c r="AC82" s="1790"/>
      <c r="AD82" s="1790"/>
      <c r="AE82" s="1790"/>
      <c r="AF82" s="1790"/>
      <c r="AG82" s="1790"/>
    </row>
    <row r="83" spans="14:33" x14ac:dyDescent="0.3">
      <c r="N83"/>
      <c r="O83"/>
      <c r="S83" s="1790"/>
      <c r="T83" s="1790"/>
      <c r="U83" s="1790"/>
      <c r="V83" s="1790"/>
      <c r="W83" s="1790"/>
      <c r="X83" s="1790"/>
      <c r="Y83" s="1790"/>
      <c r="Z83" s="1790"/>
      <c r="AA83" s="1790"/>
      <c r="AB83" s="1790"/>
      <c r="AC83" s="1790"/>
      <c r="AD83" s="1790"/>
      <c r="AE83" s="1790"/>
      <c r="AF83" s="1790"/>
      <c r="AG83" s="1790"/>
    </row>
    <row r="84" spans="14:33" x14ac:dyDescent="0.3">
      <c r="N84"/>
      <c r="O84"/>
      <c r="S84" s="1790"/>
      <c r="T84" s="1790"/>
      <c r="U84" s="1790"/>
      <c r="V84" s="1790"/>
      <c r="W84" s="1790"/>
      <c r="X84" s="1790"/>
      <c r="Y84" s="1790"/>
      <c r="Z84" s="1790"/>
      <c r="AA84" s="1790"/>
      <c r="AB84" s="1790"/>
      <c r="AC84" s="1790"/>
      <c r="AD84" s="1790"/>
      <c r="AE84" s="1790"/>
      <c r="AF84" s="1790"/>
      <c r="AG84" s="1790"/>
    </row>
    <row r="85" spans="14:33" x14ac:dyDescent="0.3">
      <c r="N85"/>
      <c r="O85"/>
      <c r="S85" s="1790"/>
      <c r="T85" s="1790"/>
      <c r="U85" s="1790"/>
      <c r="V85" s="1790"/>
      <c r="W85" s="1790"/>
      <c r="X85" s="1790"/>
      <c r="Y85" s="1790"/>
      <c r="Z85" s="1790"/>
      <c r="AA85" s="1790"/>
      <c r="AB85" s="1790"/>
      <c r="AC85" s="1790"/>
      <c r="AD85" s="1790"/>
      <c r="AE85" s="1790"/>
      <c r="AF85" s="1790"/>
      <c r="AG85" s="1790"/>
    </row>
    <row r="86" spans="14:33" x14ac:dyDescent="0.3">
      <c r="S86" s="1790"/>
      <c r="T86" s="1790"/>
      <c r="U86" s="1790"/>
      <c r="V86" s="1790"/>
      <c r="W86" s="1790"/>
      <c r="X86" s="1790"/>
      <c r="Y86" s="1790"/>
      <c r="Z86" s="1790"/>
      <c r="AA86" s="1790"/>
      <c r="AB86" s="1790"/>
      <c r="AC86" s="1790"/>
      <c r="AD86" s="1790"/>
      <c r="AE86" s="1790"/>
      <c r="AF86" s="1790"/>
      <c r="AG86" s="1790"/>
    </row>
    <row r="87" spans="14:33" x14ac:dyDescent="0.3">
      <c r="S87" s="1790"/>
      <c r="T87" s="1790"/>
      <c r="U87" s="1790"/>
      <c r="V87" s="1790"/>
      <c r="W87" s="1790"/>
      <c r="X87" s="1790"/>
      <c r="Y87" s="1790"/>
      <c r="Z87" s="1790"/>
      <c r="AA87" s="1790"/>
      <c r="AB87" s="1790"/>
      <c r="AC87" s="1790"/>
      <c r="AD87" s="1790"/>
      <c r="AE87" s="1790"/>
      <c r="AF87" s="1790"/>
      <c r="AG87" s="1790"/>
    </row>
    <row r="88" spans="14:33" x14ac:dyDescent="0.3">
      <c r="S88" s="1790"/>
      <c r="T88" s="1790"/>
      <c r="U88" s="1790"/>
      <c r="V88" s="1790"/>
      <c r="W88" s="1790"/>
      <c r="X88" s="1790"/>
      <c r="Y88" s="1790"/>
      <c r="Z88" s="1790"/>
      <c r="AA88" s="1790"/>
      <c r="AB88" s="1790"/>
      <c r="AC88" s="1790"/>
      <c r="AD88" s="1790"/>
      <c r="AE88" s="1790"/>
      <c r="AF88" s="1790"/>
      <c r="AG88" s="1790"/>
    </row>
    <row r="89" spans="14:33" x14ac:dyDescent="0.3">
      <c r="S89" s="1790"/>
      <c r="T89" s="1790"/>
      <c r="U89" s="1790"/>
      <c r="V89" s="1790"/>
      <c r="W89" s="1790"/>
      <c r="X89" s="1790"/>
      <c r="Y89" s="1790"/>
      <c r="Z89" s="1790"/>
      <c r="AA89" s="1790"/>
      <c r="AB89" s="1790"/>
      <c r="AC89" s="1790"/>
      <c r="AD89" s="1790"/>
      <c r="AE89" s="1790"/>
      <c r="AF89" s="1790"/>
      <c r="AG89" s="1790"/>
    </row>
    <row r="90" spans="14:33" x14ac:dyDescent="0.3">
      <c r="S90" s="1790"/>
      <c r="T90" s="1790"/>
      <c r="U90" s="1790"/>
      <c r="V90" s="1790"/>
      <c r="W90" s="1790"/>
      <c r="X90" s="1790"/>
      <c r="Y90" s="1790"/>
      <c r="Z90" s="1790"/>
      <c r="AA90" s="1790"/>
      <c r="AB90" s="1790"/>
      <c r="AC90" s="1790"/>
      <c r="AD90" s="1790"/>
      <c r="AE90" s="1790"/>
      <c r="AF90" s="1790"/>
      <c r="AG90" s="1790"/>
    </row>
    <row r="91" spans="14:33" x14ac:dyDescent="0.3">
      <c r="S91" s="1790"/>
      <c r="T91" s="1790"/>
      <c r="U91" s="1790"/>
      <c r="V91" s="1790"/>
      <c r="W91" s="1790"/>
      <c r="X91" s="1790"/>
      <c r="Y91" s="1790"/>
      <c r="Z91" s="1790"/>
      <c r="AA91" s="1790"/>
      <c r="AB91" s="1790"/>
      <c r="AC91" s="1790"/>
      <c r="AD91" s="1790"/>
      <c r="AE91" s="1790"/>
      <c r="AF91" s="1790"/>
      <c r="AG91" s="1790"/>
    </row>
    <row r="92" spans="14:33" x14ac:dyDescent="0.3">
      <c r="S92" s="1790"/>
      <c r="T92" s="1790"/>
      <c r="U92" s="1790"/>
      <c r="V92" s="1790"/>
      <c r="W92" s="1790"/>
      <c r="X92" s="1790"/>
      <c r="Y92" s="1790"/>
      <c r="Z92" s="1790"/>
      <c r="AA92" s="1790"/>
      <c r="AB92" s="1790"/>
      <c r="AC92" s="1790"/>
      <c r="AD92" s="1790"/>
      <c r="AE92" s="1790"/>
      <c r="AF92" s="1790"/>
      <c r="AG92" s="1790"/>
    </row>
    <row r="93" spans="14:33" x14ac:dyDescent="0.3">
      <c r="S93" s="1790"/>
      <c r="T93" s="1790"/>
      <c r="U93" s="1790"/>
      <c r="V93" s="1790"/>
      <c r="W93" s="1790"/>
      <c r="X93" s="1790"/>
      <c r="Y93" s="1790"/>
      <c r="Z93" s="1790"/>
      <c r="AA93" s="1790"/>
      <c r="AB93" s="1790"/>
      <c r="AC93" s="1790"/>
      <c r="AD93" s="1790"/>
      <c r="AE93" s="1790"/>
      <c r="AF93" s="1790"/>
      <c r="AG93" s="1790"/>
    </row>
    <row r="94" spans="14:33" x14ac:dyDescent="0.3">
      <c r="S94" s="1790"/>
      <c r="T94" s="1790"/>
      <c r="U94" s="1790"/>
      <c r="V94" s="1790"/>
      <c r="W94" s="1790"/>
      <c r="X94" s="1790"/>
      <c r="Y94" s="1790"/>
      <c r="Z94" s="1790"/>
      <c r="AA94" s="1790"/>
      <c r="AB94" s="1790"/>
      <c r="AC94" s="1790"/>
      <c r="AD94" s="1790"/>
      <c r="AE94" s="1790"/>
      <c r="AF94" s="1790"/>
      <c r="AG94" s="1790"/>
    </row>
    <row r="95" spans="14:33" x14ac:dyDescent="0.3">
      <c r="S95" s="1790"/>
      <c r="T95" s="1790"/>
      <c r="U95" s="1790"/>
      <c r="V95" s="1790"/>
      <c r="W95" s="1790"/>
      <c r="X95" s="1790"/>
      <c r="Y95" s="1790"/>
      <c r="Z95" s="1790"/>
      <c r="AA95" s="1790"/>
      <c r="AB95" s="1790"/>
      <c r="AC95" s="1790"/>
      <c r="AD95" s="1790"/>
      <c r="AE95" s="1790"/>
      <c r="AF95" s="1790"/>
      <c r="AG95" s="1790"/>
    </row>
    <row r="96" spans="14:33" x14ac:dyDescent="0.3">
      <c r="S96" s="1790"/>
      <c r="T96" s="1790"/>
      <c r="U96" s="1790"/>
      <c r="V96" s="1790"/>
      <c r="W96" s="1790"/>
      <c r="X96" s="1790"/>
      <c r="Y96" s="1790"/>
      <c r="Z96" s="1790"/>
      <c r="AA96" s="1790"/>
      <c r="AB96" s="1790"/>
      <c r="AC96" s="1790"/>
      <c r="AD96" s="1790"/>
      <c r="AE96" s="1790"/>
      <c r="AF96" s="1790"/>
      <c r="AG96" s="1790"/>
    </row>
    <row r="97" spans="19:33" x14ac:dyDescent="0.3">
      <c r="S97" s="1790"/>
      <c r="T97" s="1790"/>
      <c r="U97" s="1790"/>
      <c r="V97" s="1790"/>
      <c r="W97" s="1790"/>
      <c r="X97" s="1790"/>
      <c r="Y97" s="1790"/>
      <c r="Z97" s="1790"/>
      <c r="AA97" s="1790"/>
      <c r="AB97" s="1790"/>
      <c r="AC97" s="1790"/>
      <c r="AD97" s="1790"/>
      <c r="AE97" s="1790"/>
      <c r="AF97" s="1790"/>
      <c r="AG97" s="1790"/>
    </row>
    <row r="98" spans="19:33" x14ac:dyDescent="0.3">
      <c r="S98" s="1790"/>
      <c r="T98" s="1790"/>
      <c r="U98" s="1790"/>
      <c r="V98" s="1790"/>
      <c r="W98" s="1790"/>
      <c r="X98" s="1790"/>
      <c r="Y98" s="1790"/>
      <c r="Z98" s="1790"/>
      <c r="AA98" s="1790"/>
      <c r="AB98" s="1790"/>
      <c r="AC98" s="1790"/>
      <c r="AD98" s="1790"/>
      <c r="AE98" s="1790"/>
      <c r="AF98" s="1790"/>
      <c r="AG98" s="1790"/>
    </row>
    <row r="99" spans="19:33" x14ac:dyDescent="0.3">
      <c r="S99" s="1790"/>
      <c r="T99" s="1790"/>
      <c r="U99" s="1790"/>
      <c r="V99" s="1790"/>
      <c r="W99" s="1790"/>
      <c r="X99" s="1790"/>
      <c r="Y99" s="1790"/>
      <c r="Z99" s="1790"/>
      <c r="AA99" s="1790"/>
      <c r="AB99" s="1790"/>
      <c r="AC99" s="1790"/>
      <c r="AD99" s="1790"/>
      <c r="AE99" s="1790"/>
      <c r="AF99" s="1790"/>
      <c r="AG99" s="1790"/>
    </row>
    <row r="100" spans="19:33" x14ac:dyDescent="0.3">
      <c r="S100" s="1790"/>
      <c r="T100" s="1790"/>
      <c r="U100" s="1790"/>
      <c r="V100" s="1790"/>
      <c r="W100" s="1790"/>
      <c r="X100" s="1790"/>
      <c r="Y100" s="1790"/>
      <c r="Z100" s="1790"/>
      <c r="AA100" s="1790"/>
      <c r="AB100" s="1790"/>
      <c r="AC100" s="1790"/>
      <c r="AD100" s="1790"/>
      <c r="AE100" s="1790"/>
      <c r="AF100" s="1790"/>
      <c r="AG100" s="1790"/>
    </row>
    <row r="101" spans="19:33" x14ac:dyDescent="0.3">
      <c r="S101" s="1790"/>
      <c r="T101" s="1790"/>
      <c r="U101" s="1790"/>
      <c r="V101" s="1790"/>
      <c r="W101" s="1790"/>
      <c r="X101" s="1790"/>
      <c r="Y101" s="1790"/>
      <c r="Z101" s="1790"/>
      <c r="AA101" s="1790"/>
      <c r="AB101" s="1790"/>
      <c r="AC101" s="1790"/>
      <c r="AD101" s="1790"/>
      <c r="AE101" s="1790"/>
      <c r="AF101" s="1790"/>
      <c r="AG101" s="1790"/>
    </row>
    <row r="102" spans="19:33" x14ac:dyDescent="0.3">
      <c r="S102" s="1790"/>
      <c r="T102" s="1790"/>
      <c r="U102" s="1790"/>
      <c r="V102" s="1790"/>
      <c r="W102" s="1790"/>
      <c r="X102" s="1790"/>
      <c r="Y102" s="1790"/>
      <c r="Z102" s="1790"/>
      <c r="AA102" s="1790"/>
      <c r="AB102" s="1790"/>
      <c r="AC102" s="1790"/>
      <c r="AD102" s="1790"/>
      <c r="AE102" s="1790"/>
      <c r="AF102" s="1790"/>
      <c r="AG102" s="1790"/>
    </row>
    <row r="103" spans="19:33" x14ac:dyDescent="0.3">
      <c r="S103" s="1790"/>
      <c r="T103" s="1790"/>
      <c r="U103" s="1790"/>
      <c r="V103" s="1790"/>
      <c r="W103" s="1790"/>
      <c r="X103" s="1790"/>
      <c r="Y103" s="1790"/>
      <c r="Z103" s="1790"/>
      <c r="AA103" s="1790"/>
      <c r="AB103" s="1790"/>
      <c r="AC103" s="1790"/>
      <c r="AD103" s="1790"/>
      <c r="AE103" s="1790"/>
      <c r="AF103" s="1790"/>
      <c r="AG103" s="1790"/>
    </row>
    <row r="104" spans="19:33" x14ac:dyDescent="0.3">
      <c r="S104" s="1790"/>
      <c r="T104" s="1790"/>
      <c r="U104" s="1790"/>
      <c r="V104" s="1790"/>
      <c r="W104" s="1790"/>
      <c r="X104" s="1790"/>
      <c r="Y104" s="1790"/>
      <c r="Z104" s="1790"/>
      <c r="AA104" s="1790"/>
      <c r="AB104" s="1790"/>
      <c r="AC104" s="1790"/>
      <c r="AD104" s="1790"/>
      <c r="AE104" s="1790"/>
      <c r="AF104" s="1790"/>
      <c r="AG104" s="1790"/>
    </row>
    <row r="105" spans="19:33" x14ac:dyDescent="0.3">
      <c r="S105" s="1790"/>
      <c r="T105" s="1790"/>
      <c r="U105" s="1790"/>
      <c r="V105" s="1790"/>
      <c r="W105" s="1790"/>
      <c r="X105" s="1790"/>
      <c r="Y105" s="1790"/>
      <c r="Z105" s="1790"/>
      <c r="AA105" s="1790"/>
      <c r="AB105" s="1790"/>
      <c r="AC105" s="1790"/>
      <c r="AD105" s="1790"/>
      <c r="AE105" s="1790"/>
      <c r="AF105" s="1790"/>
      <c r="AG105" s="1790"/>
    </row>
    <row r="106" spans="19:33" x14ac:dyDescent="0.3">
      <c r="S106" s="1790"/>
      <c r="T106" s="1790"/>
      <c r="U106" s="1790"/>
      <c r="V106" s="1790"/>
      <c r="W106" s="1790"/>
      <c r="X106" s="1790"/>
      <c r="Y106" s="1790"/>
      <c r="Z106" s="1790"/>
      <c r="AA106" s="1790"/>
      <c r="AB106" s="1790"/>
      <c r="AC106" s="1790"/>
      <c r="AD106" s="1790"/>
      <c r="AE106" s="1790"/>
      <c r="AF106" s="1790"/>
      <c r="AG106" s="1790"/>
    </row>
    <row r="107" spans="19:33" x14ac:dyDescent="0.3">
      <c r="S107" s="1790"/>
      <c r="T107" s="1790"/>
      <c r="U107" s="1790"/>
      <c r="V107" s="1790"/>
      <c r="W107" s="1790"/>
      <c r="X107" s="1790"/>
      <c r="Y107" s="1790"/>
      <c r="Z107" s="1790"/>
      <c r="AA107" s="1790"/>
      <c r="AB107" s="1790"/>
      <c r="AC107" s="1790"/>
      <c r="AD107" s="1790"/>
      <c r="AE107" s="1790"/>
      <c r="AF107" s="1790"/>
      <c r="AG107" s="1790"/>
    </row>
    <row r="108" spans="19:33" x14ac:dyDescent="0.3">
      <c r="S108" s="1790"/>
      <c r="T108" s="1790"/>
      <c r="U108" s="1790"/>
      <c r="V108" s="1790"/>
      <c r="W108" s="1790"/>
      <c r="X108" s="1790"/>
      <c r="Y108" s="1790"/>
      <c r="Z108" s="1790"/>
      <c r="AA108" s="1790"/>
      <c r="AB108" s="1790"/>
      <c r="AC108" s="1790"/>
      <c r="AD108" s="1790"/>
      <c r="AE108" s="1790"/>
      <c r="AF108" s="1790"/>
      <c r="AG108" s="1790"/>
    </row>
    <row r="109" spans="19:33" x14ac:dyDescent="0.3">
      <c r="S109" s="1790"/>
      <c r="T109" s="1790"/>
      <c r="U109" s="1790"/>
      <c r="V109" s="1790"/>
      <c r="W109" s="1790"/>
      <c r="X109" s="1790"/>
      <c r="Y109" s="1790"/>
      <c r="Z109" s="1790"/>
      <c r="AA109" s="1790"/>
      <c r="AB109" s="1790"/>
      <c r="AC109" s="1790"/>
      <c r="AD109" s="1790"/>
      <c r="AE109" s="1790"/>
      <c r="AF109" s="1790"/>
      <c r="AG109" s="1790"/>
    </row>
    <row r="110" spans="19:33" x14ac:dyDescent="0.3">
      <c r="S110" s="1790"/>
      <c r="T110" s="1790"/>
      <c r="U110" s="1790"/>
      <c r="V110" s="1790"/>
      <c r="W110" s="1790"/>
      <c r="X110" s="1790"/>
      <c r="Y110" s="1790"/>
      <c r="Z110" s="1790"/>
      <c r="AA110" s="1790"/>
      <c r="AB110" s="1790"/>
      <c r="AC110" s="1790"/>
      <c r="AD110" s="1790"/>
      <c r="AE110" s="1790"/>
      <c r="AF110" s="1790"/>
      <c r="AG110" s="1790"/>
    </row>
    <row r="111" spans="19:33" x14ac:dyDescent="0.3">
      <c r="S111" s="1790"/>
      <c r="T111" s="1790"/>
      <c r="U111" s="1790"/>
      <c r="V111" s="1790"/>
      <c r="W111" s="1790"/>
      <c r="X111" s="1790"/>
      <c r="Y111" s="1790"/>
      <c r="Z111" s="1790"/>
      <c r="AA111" s="1790"/>
      <c r="AB111" s="1790"/>
      <c r="AC111" s="1790"/>
      <c r="AD111" s="1790"/>
      <c r="AE111" s="1790"/>
      <c r="AF111" s="1790"/>
      <c r="AG111" s="1790"/>
    </row>
    <row r="112" spans="19:33" x14ac:dyDescent="0.3">
      <c r="S112" s="1790"/>
      <c r="T112" s="1790"/>
      <c r="U112" s="1790"/>
      <c r="V112" s="1790"/>
      <c r="W112" s="1790"/>
      <c r="X112" s="1790"/>
      <c r="Y112" s="1790"/>
      <c r="Z112" s="1790"/>
      <c r="AA112" s="1790"/>
      <c r="AB112" s="1790"/>
      <c r="AC112" s="1790"/>
      <c r="AD112" s="1790"/>
      <c r="AE112" s="1790"/>
      <c r="AF112" s="1790"/>
      <c r="AG112" s="1790"/>
    </row>
    <row r="113" spans="19:33" x14ac:dyDescent="0.3">
      <c r="S113" s="1790"/>
      <c r="T113" s="1790"/>
      <c r="U113" s="1790"/>
      <c r="V113" s="1790"/>
      <c r="W113" s="1790"/>
      <c r="X113" s="1790"/>
      <c r="Y113" s="1790"/>
      <c r="Z113" s="1790"/>
      <c r="AA113" s="1790"/>
      <c r="AB113" s="1790"/>
      <c r="AC113" s="1790"/>
      <c r="AD113" s="1790"/>
      <c r="AE113" s="1790"/>
      <c r="AF113" s="1790"/>
      <c r="AG113" s="1790"/>
    </row>
    <row r="114" spans="19:33" x14ac:dyDescent="0.3">
      <c r="S114" s="1790"/>
      <c r="T114" s="1790"/>
      <c r="U114" s="1790"/>
      <c r="V114" s="1790"/>
      <c r="W114" s="1790"/>
      <c r="X114" s="1790"/>
      <c r="Y114" s="1790"/>
      <c r="Z114" s="1790"/>
      <c r="AA114" s="1790"/>
      <c r="AB114" s="1790"/>
      <c r="AC114" s="1790"/>
      <c r="AD114" s="1790"/>
      <c r="AE114" s="1790"/>
      <c r="AF114" s="1790"/>
      <c r="AG114" s="1790"/>
    </row>
    <row r="115" spans="19:33" x14ac:dyDescent="0.3">
      <c r="S115" s="1790"/>
      <c r="T115" s="1790"/>
      <c r="U115" s="1790"/>
      <c r="V115" s="1790"/>
      <c r="W115" s="1790"/>
      <c r="X115" s="1790"/>
      <c r="Y115" s="1790"/>
      <c r="Z115" s="1790"/>
      <c r="AA115" s="1790"/>
      <c r="AB115" s="1790"/>
      <c r="AC115" s="1790"/>
      <c r="AD115" s="1790"/>
      <c r="AE115" s="1790"/>
      <c r="AF115" s="1790"/>
      <c r="AG115" s="1790"/>
    </row>
    <row r="116" spans="19:33" x14ac:dyDescent="0.3">
      <c r="S116" s="1790"/>
      <c r="T116" s="1790"/>
      <c r="U116" s="1790"/>
      <c r="V116" s="1790"/>
      <c r="W116" s="1790"/>
      <c r="X116" s="1790"/>
      <c r="Y116" s="1790"/>
      <c r="Z116" s="1790"/>
      <c r="AA116" s="1790"/>
      <c r="AB116" s="1790"/>
      <c r="AC116" s="1790"/>
      <c r="AD116" s="1790"/>
      <c r="AE116" s="1790"/>
      <c r="AF116" s="1790"/>
      <c r="AG116" s="1790"/>
    </row>
  </sheetData>
  <mergeCells count="1">
    <mergeCell ref="B61:C70"/>
  </mergeCells>
  <conditionalFormatting sqref="D7:D54 D62:D70">
    <cfRule type="containsText" dxfId="34" priority="8" stopIfTrue="1" operator="containsText" text="CA">
      <formula>NOT(ISERROR(SEARCH("CA",D7)))</formula>
    </cfRule>
    <cfRule type="containsText" dxfId="33" priority="9" stopIfTrue="1" operator="containsText" text="RQ">
      <formula>NOT(ISERROR(SEARCH("RQ",D7)))</formula>
    </cfRule>
    <cfRule type="containsText" dxfId="32" priority="10" stopIfTrue="1" operator="containsText" text="R6">
      <formula>NOT(ISERROR(SEARCH("R6",D7)))</formula>
    </cfRule>
    <cfRule type="containsText" dxfId="31" priority="11" stopIfTrue="1" operator="containsText" text="GN">
      <formula>NOT(ISERROR(SEARCH("GN",D7)))</formula>
    </cfRule>
    <cfRule type="containsText" dxfId="30" priority="12" stopIfTrue="1" operator="containsText" text="D2">
      <formula>NOT(ISERROR(SEARCH("D2",D7)))</formula>
    </cfRule>
    <cfRule type="containsText" dxfId="29" priority="13" stopIfTrue="1" operator="containsText" text="BG">
      <formula>NOT(ISERROR(SEARCH("BG",D7)))</formula>
    </cfRule>
    <cfRule type="containsText" dxfId="28" priority="14" operator="containsText" text="BZ">
      <formula>NOT(ISERROR(SEARCH("BZ",D7)))</formula>
    </cfRule>
  </conditionalFormatting>
  <conditionalFormatting sqref="D14:D16">
    <cfRule type="containsText" dxfId="27" priority="15" stopIfTrue="1" operator="containsText" text="CA">
      <formula>NOT(ISERROR(SEARCH("CA",D14)))</formula>
    </cfRule>
    <cfRule type="containsText" dxfId="26" priority="16" stopIfTrue="1" operator="containsText" text="RQ">
      <formula>NOT(ISERROR(SEARCH("RQ",D14)))</formula>
    </cfRule>
    <cfRule type="containsText" dxfId="25" priority="17" stopIfTrue="1" operator="containsText" text="R6">
      <formula>NOT(ISERROR(SEARCH("R6",D14)))</formula>
    </cfRule>
    <cfRule type="containsText" dxfId="24" priority="18" stopIfTrue="1" operator="containsText" text="GN">
      <formula>NOT(ISERROR(SEARCH("GN",D14)))</formula>
    </cfRule>
    <cfRule type="containsText" dxfId="23" priority="19" stopIfTrue="1" operator="containsText" text="D2">
      <formula>NOT(ISERROR(SEARCH("D2",D14)))</formula>
    </cfRule>
    <cfRule type="containsText" dxfId="22" priority="20" stopIfTrue="1" operator="containsText" text="BG">
      <formula>NOT(ISERROR(SEARCH("BG",D14)))</formula>
    </cfRule>
    <cfRule type="containsText" dxfId="21" priority="21" operator="containsText" text="BZ">
      <formula>NOT(ISERROR(SEARCH("BZ",D14)))</formula>
    </cfRule>
  </conditionalFormatting>
  <conditionalFormatting sqref="D17:D54">
    <cfRule type="containsText" dxfId="20" priority="1" stopIfTrue="1" operator="containsText" text="CA">
      <formula>NOT(ISERROR(SEARCH("CA",D17)))</formula>
    </cfRule>
    <cfRule type="containsText" dxfId="19" priority="2" stopIfTrue="1" operator="containsText" text="RQ">
      <formula>NOT(ISERROR(SEARCH("RQ",D17)))</formula>
    </cfRule>
    <cfRule type="containsText" dxfId="18" priority="3" stopIfTrue="1" operator="containsText" text="R6">
      <formula>NOT(ISERROR(SEARCH("R6",D17)))</formula>
    </cfRule>
    <cfRule type="containsText" dxfId="17" priority="4" stopIfTrue="1" operator="containsText" text="GN">
      <formula>NOT(ISERROR(SEARCH("GN",D17)))</formula>
    </cfRule>
    <cfRule type="containsText" dxfId="16" priority="5" stopIfTrue="1" operator="containsText" text="D2">
      <formula>NOT(ISERROR(SEARCH("D2",D17)))</formula>
    </cfRule>
    <cfRule type="containsText" dxfId="15" priority="6" stopIfTrue="1" operator="containsText" text="BG">
      <formula>NOT(ISERROR(SEARCH("BG",D17)))</formula>
    </cfRule>
    <cfRule type="containsText" dxfId="14" priority="7" operator="containsText" text="BZ">
      <formula>NOT(ISERROR(SEARCH("BZ",D17)))</formula>
    </cfRule>
  </conditionalFormatting>
  <printOptions horizontalCentered="1"/>
  <pageMargins left="0.78740157480314965" right="0.59055118110236215" top="0.59055118110236215" bottom="0.59055118110236215" header="0" footer="0"/>
  <pageSetup paperSize="9" scale="49" fitToHeight="2" orientation="landscape" r:id="rId1"/>
  <rowBreaks count="1" manualBreakCount="1">
    <brk id="46" max="16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BE89-FFC6-446E-8ABF-66FCC9A1545E}">
  <sheetPr codeName="Hoja36">
    <pageSetUpPr fitToPage="1"/>
  </sheetPr>
  <dimension ref="A1:AH131"/>
  <sheetViews>
    <sheetView view="pageBreakPreview" zoomScale="80" zoomScaleNormal="100" zoomScaleSheetLayoutView="80" workbookViewId="0">
      <selection activeCell="K100" sqref="K100"/>
    </sheetView>
  </sheetViews>
  <sheetFormatPr baseColWidth="10" defaultRowHeight="15" x14ac:dyDescent="0.25"/>
  <cols>
    <col min="1" max="1" width="1.5703125" customWidth="1"/>
    <col min="2" max="2" width="6.140625" customWidth="1"/>
    <col min="3" max="3" width="46.42578125" customWidth="1"/>
    <col min="4" max="4" width="16.140625" customWidth="1"/>
    <col min="5" max="16" width="12.7109375" customWidth="1"/>
    <col min="17" max="17" width="15.7109375" customWidth="1"/>
    <col min="18" max="18" width="6.7109375" style="1790" customWidth="1"/>
    <col min="19" max="19" width="30.5703125" style="1790" bestFit="1" customWidth="1"/>
    <col min="20" max="31" width="18.140625" style="1790" bestFit="1" customWidth="1"/>
    <col min="32" max="32" width="15" style="1790" bestFit="1" customWidth="1"/>
    <col min="33" max="33" width="16.5703125" style="1790" bestFit="1" customWidth="1"/>
    <col min="34" max="34" width="11.42578125" style="1790"/>
  </cols>
  <sheetData>
    <row r="1" spans="1:34" s="1067" customFormat="1" ht="16.5" x14ac:dyDescent="0.3">
      <c r="A1" s="1066"/>
      <c r="B1" s="1066"/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  <c r="Q1" s="1066"/>
      <c r="R1" s="2138"/>
      <c r="S1" s="1785" t="s">
        <v>3</v>
      </c>
      <c r="T1" s="1785" t="s">
        <v>4</v>
      </c>
      <c r="U1" s="2136"/>
      <c r="V1" s="2136"/>
      <c r="W1" s="2136"/>
      <c r="X1" s="2136"/>
      <c r="Y1" s="2136"/>
      <c r="Z1" s="2136"/>
      <c r="AA1" s="2136"/>
      <c r="AB1" s="2136"/>
      <c r="AC1" s="2136"/>
      <c r="AD1" s="2136"/>
      <c r="AE1" s="2136"/>
      <c r="AF1" s="2136"/>
      <c r="AG1" s="2136"/>
      <c r="AH1" s="2138"/>
    </row>
    <row r="2" spans="1:34" s="1067" customFormat="1" ht="16.5" x14ac:dyDescent="0.3">
      <c r="A2" s="1066"/>
      <c r="B2" s="1774" t="s">
        <v>1703</v>
      </c>
      <c r="C2" s="1774"/>
      <c r="D2" s="1774"/>
      <c r="E2" s="1774"/>
      <c r="F2" s="1774"/>
      <c r="G2" s="1774"/>
      <c r="H2" s="1774"/>
      <c r="I2" s="1774"/>
      <c r="J2" s="1774"/>
      <c r="K2" s="1774"/>
      <c r="L2" s="1774"/>
      <c r="M2" s="1774"/>
      <c r="N2" s="1774"/>
      <c r="O2" s="1774"/>
      <c r="P2" s="1774"/>
      <c r="Q2" s="1774"/>
      <c r="R2" s="2138"/>
      <c r="S2" s="1785" t="s">
        <v>1635</v>
      </c>
      <c r="T2" s="1785" t="s">
        <v>1636</v>
      </c>
      <c r="U2" s="2135"/>
      <c r="V2" s="2135"/>
      <c r="W2" s="1785"/>
      <c r="X2" s="1785"/>
      <c r="Y2" s="1785"/>
      <c r="Z2" s="1785"/>
      <c r="AA2" s="1785"/>
      <c r="AB2" s="1785"/>
      <c r="AC2" s="1785"/>
      <c r="AD2" s="1785"/>
      <c r="AE2" s="1785"/>
      <c r="AF2" s="1785"/>
      <c r="AG2" s="1785"/>
      <c r="AH2" s="2138"/>
    </row>
    <row r="3" spans="1:34" s="1067" customFormat="1" ht="16.5" x14ac:dyDescent="0.3">
      <c r="A3" s="1066"/>
      <c r="B3" s="1066"/>
      <c r="C3" s="1066"/>
      <c r="D3" s="1068"/>
      <c r="E3" s="1066"/>
      <c r="F3" s="1066"/>
      <c r="G3" s="1066"/>
      <c r="H3" s="1066"/>
      <c r="I3" s="1066"/>
      <c r="J3" s="1066"/>
      <c r="K3" s="1066"/>
      <c r="L3" s="1066"/>
      <c r="M3" s="1066"/>
      <c r="N3" s="1066"/>
      <c r="O3" s="1066"/>
      <c r="P3" s="1066"/>
      <c r="Q3" s="1066"/>
      <c r="R3" s="2138"/>
      <c r="S3" s="1785" t="s">
        <v>5</v>
      </c>
      <c r="T3" s="1785" t="s">
        <v>203</v>
      </c>
      <c r="U3" s="1785"/>
      <c r="V3" s="2135"/>
      <c r="W3" s="1785"/>
      <c r="X3" s="1785"/>
      <c r="Y3" s="1785"/>
      <c r="Z3" s="1785"/>
      <c r="AA3" s="1785"/>
      <c r="AB3" s="1785"/>
      <c r="AC3" s="1785"/>
      <c r="AD3" s="1785"/>
      <c r="AE3" s="1785"/>
      <c r="AF3" s="1785"/>
      <c r="AG3" s="1785"/>
      <c r="AH3" s="2138"/>
    </row>
    <row r="4" spans="1:34" s="1067" customFormat="1" ht="17.25" thickBot="1" x14ac:dyDescent="0.35">
      <c r="A4" s="1066"/>
      <c r="B4" s="1066"/>
      <c r="C4" s="1066"/>
      <c r="D4" s="1068"/>
      <c r="E4" s="1066"/>
      <c r="F4" s="1066"/>
      <c r="G4" s="1066"/>
      <c r="H4" s="1066"/>
      <c r="I4" s="1066"/>
      <c r="J4" s="1066"/>
      <c r="K4" s="1066"/>
      <c r="L4" s="1066"/>
      <c r="M4" s="1066"/>
      <c r="N4" s="1066"/>
      <c r="O4" s="1066"/>
      <c r="P4" s="1066"/>
      <c r="Q4" s="1066"/>
      <c r="R4" s="2138"/>
      <c r="S4" s="1785" t="s">
        <v>7</v>
      </c>
      <c r="T4" s="1785" t="s">
        <v>8</v>
      </c>
      <c r="U4" s="1785"/>
      <c r="V4" s="2135"/>
      <c r="W4" s="1785"/>
      <c r="X4" s="1785"/>
      <c r="Y4" s="1785"/>
      <c r="Z4" s="1785"/>
      <c r="AA4" s="1785"/>
      <c r="AB4" s="1785"/>
      <c r="AC4" s="1785"/>
      <c r="AD4" s="1785"/>
      <c r="AE4" s="1785"/>
      <c r="AF4" s="1785"/>
      <c r="AG4" s="1785"/>
      <c r="AH4" s="2138"/>
    </row>
    <row r="5" spans="1:34" s="1067" customFormat="1" ht="39" customHeight="1" thickBot="1" x14ac:dyDescent="0.35">
      <c r="A5" s="1066"/>
      <c r="B5" s="1069" t="s">
        <v>1054</v>
      </c>
      <c r="C5" s="1070" t="s">
        <v>1697</v>
      </c>
      <c r="D5" s="1071" t="s">
        <v>1698</v>
      </c>
      <c r="E5" s="1072" t="s">
        <v>1548</v>
      </c>
      <c r="F5" s="1072" t="s">
        <v>1549</v>
      </c>
      <c r="G5" s="1072" t="s">
        <v>1550</v>
      </c>
      <c r="H5" s="1072" t="s">
        <v>1551</v>
      </c>
      <c r="I5" s="1072" t="s">
        <v>1552</v>
      </c>
      <c r="J5" s="1072" t="s">
        <v>1553</v>
      </c>
      <c r="K5" s="1072" t="s">
        <v>1554</v>
      </c>
      <c r="L5" s="1072" t="s">
        <v>1555</v>
      </c>
      <c r="M5" s="1072" t="s">
        <v>1572</v>
      </c>
      <c r="N5" s="1072" t="s">
        <v>1557</v>
      </c>
      <c r="O5" s="1072" t="s">
        <v>1558</v>
      </c>
      <c r="P5" s="1073" t="s">
        <v>1559</v>
      </c>
      <c r="Q5" s="1074" t="s">
        <v>1385</v>
      </c>
      <c r="R5" s="2138"/>
      <c r="S5" s="1785" t="s">
        <v>1695</v>
      </c>
      <c r="T5" s="1785" t="s">
        <v>1696</v>
      </c>
      <c r="U5" s="1785"/>
      <c r="V5" s="2135"/>
      <c r="W5" s="1785"/>
      <c r="X5" s="1785"/>
      <c r="Y5" s="1785"/>
      <c r="Z5" s="1785"/>
      <c r="AA5" s="1785"/>
      <c r="AB5" s="1785"/>
      <c r="AC5" s="1785"/>
      <c r="AD5" s="1785"/>
      <c r="AE5" s="1785"/>
      <c r="AF5" s="1785"/>
      <c r="AG5" s="1785"/>
      <c r="AH5" s="2138"/>
    </row>
    <row r="6" spans="1:34" s="1082" customFormat="1" ht="23.1" customHeight="1" x14ac:dyDescent="0.25">
      <c r="A6" s="1075"/>
      <c r="B6" s="1024">
        <v>1</v>
      </c>
      <c r="C6" s="1076" t="str">
        <f>IF(S9=0,"",S9)</f>
        <v>Agroindustrial Laredo S.A.A.</v>
      </c>
      <c r="D6" s="1077" t="str">
        <f t="shared" ref="D6:P21" si="0">+T9</f>
        <v>BZ</v>
      </c>
      <c r="E6" s="1078">
        <f t="shared" si="0"/>
        <v>13524</v>
      </c>
      <c r="F6" s="1078">
        <f t="shared" si="0"/>
        <v>14311</v>
      </c>
      <c r="G6" s="1078">
        <f t="shared" si="0"/>
        <v>13668</v>
      </c>
      <c r="H6" s="1078">
        <f t="shared" si="0"/>
        <v>13995</v>
      </c>
      <c r="I6" s="1079">
        <f t="shared" si="0"/>
        <v>16495</v>
      </c>
      <c r="J6" s="1078">
        <f t="shared" si="0"/>
        <v>17062</v>
      </c>
      <c r="K6" s="1078">
        <f t="shared" si="0"/>
        <v>14766</v>
      </c>
      <c r="L6" s="1078">
        <f t="shared" si="0"/>
        <v>14897</v>
      </c>
      <c r="M6" s="1078">
        <f t="shared" si="0"/>
        <v>14852</v>
      </c>
      <c r="N6" s="1078">
        <f t="shared" si="0"/>
        <v>17269</v>
      </c>
      <c r="O6" s="1078">
        <f t="shared" si="0"/>
        <v>16786</v>
      </c>
      <c r="P6" s="1080">
        <f t="shared" si="0"/>
        <v>17194.22</v>
      </c>
      <c r="Q6" s="1081">
        <f>SUM(E6:P6)</f>
        <v>184819.22</v>
      </c>
      <c r="R6" s="2139"/>
      <c r="S6" s="1802"/>
      <c r="T6" s="1802"/>
      <c r="U6" s="1802"/>
      <c r="V6" s="1802"/>
      <c r="W6" s="1802"/>
      <c r="X6" s="1802"/>
      <c r="Y6" s="1802"/>
      <c r="Z6" s="1802"/>
      <c r="AA6" s="1802"/>
      <c r="AB6" s="1802"/>
      <c r="AC6" s="1802"/>
      <c r="AD6" s="1802"/>
      <c r="AE6" s="1802"/>
      <c r="AF6" s="1802"/>
      <c r="AG6" s="1802"/>
      <c r="AH6" s="2140"/>
    </row>
    <row r="7" spans="1:34" s="1082" customFormat="1" ht="23.1" customHeight="1" x14ac:dyDescent="0.25">
      <c r="A7" s="1075"/>
      <c r="B7" s="1025" t="str">
        <f t="shared" ref="B7:B66" si="1">IF(C7="",IF(B6&lt;&gt;"","",B6+1),MAX(B3:B6)+1)</f>
        <v/>
      </c>
      <c r="C7" s="1076" t="str">
        <f t="shared" ref="C7:C66" si="2">IF(S10=0,"",S10)</f>
        <v/>
      </c>
      <c r="D7" s="1077" t="str">
        <f t="shared" si="0"/>
        <v>D2</v>
      </c>
      <c r="E7" s="1078">
        <f t="shared" si="0"/>
        <v>3670</v>
      </c>
      <c r="F7" s="1078">
        <f t="shared" si="0"/>
        <v>1130</v>
      </c>
      <c r="G7" s="1078">
        <f t="shared" si="0"/>
        <v>4160</v>
      </c>
      <c r="H7" s="1078">
        <f t="shared" si="0"/>
        <v>3220</v>
      </c>
      <c r="I7" s="1079">
        <f t="shared" si="0"/>
        <v>725</v>
      </c>
      <c r="J7" s="1078">
        <f t="shared" si="0"/>
        <v>1460</v>
      </c>
      <c r="K7" s="1078">
        <f t="shared" si="0"/>
        <v>3590</v>
      </c>
      <c r="L7" s="1078">
        <f t="shared" si="0"/>
        <v>4795</v>
      </c>
      <c r="M7" s="1078">
        <f t="shared" si="0"/>
        <v>2510</v>
      </c>
      <c r="N7" s="1078">
        <f t="shared" si="0"/>
        <v>570</v>
      </c>
      <c r="O7" s="1078">
        <f t="shared" si="0"/>
        <v>850</v>
      </c>
      <c r="P7" s="1080">
        <f t="shared" si="0"/>
        <v>1200</v>
      </c>
      <c r="Q7" s="1081">
        <f t="shared" ref="Q7:Q66" si="3">SUM(E7:P7)</f>
        <v>27880</v>
      </c>
      <c r="R7" s="2139"/>
      <c r="S7" s="1790" t="s">
        <v>1642</v>
      </c>
      <c r="T7" s="1790"/>
      <c r="U7" s="1790" t="s">
        <v>1699</v>
      </c>
      <c r="V7" s="1790"/>
      <c r="W7" s="1790"/>
      <c r="X7" s="1790"/>
      <c r="Y7" s="1790"/>
      <c r="Z7" s="1790"/>
      <c r="AA7" s="1790"/>
      <c r="AB7" s="1790"/>
      <c r="AC7" s="1790"/>
      <c r="AD7" s="1790"/>
      <c r="AE7" s="1790"/>
      <c r="AF7" s="1790"/>
      <c r="AG7" s="1790"/>
      <c r="AH7" s="2140"/>
    </row>
    <row r="8" spans="1:34" s="1082" customFormat="1" ht="23.1" customHeight="1" x14ac:dyDescent="0.25">
      <c r="A8" s="1075"/>
      <c r="B8" s="1025">
        <f>IF(C8="",IF(B7&lt;&gt;"","",B7+1),MAX(B4:B7)+1)</f>
        <v>2</v>
      </c>
      <c r="C8" s="1076" t="str">
        <f t="shared" si="2"/>
        <v>Agrolmos S.A.</v>
      </c>
      <c r="D8" s="1077" t="str">
        <f t="shared" si="0"/>
        <v>BZ</v>
      </c>
      <c r="E8" s="1078">
        <f t="shared" si="0"/>
        <v>29827.68</v>
      </c>
      <c r="F8" s="1078">
        <f t="shared" si="0"/>
        <v>25594.38</v>
      </c>
      <c r="G8" s="1078">
        <f t="shared" si="0"/>
        <v>10760.01</v>
      </c>
      <c r="H8" s="1078">
        <f t="shared" si="0"/>
        <v>6862.15</v>
      </c>
      <c r="I8" s="1079">
        <f t="shared" si="0"/>
        <v>25504.09</v>
      </c>
      <c r="J8" s="1078">
        <f t="shared" si="0"/>
        <v>19645.509999999998</v>
      </c>
      <c r="K8" s="1078">
        <f t="shared" si="0"/>
        <v>19528.8</v>
      </c>
      <c r="L8" s="1078">
        <f t="shared" si="0"/>
        <v>19724.71</v>
      </c>
      <c r="M8" s="1078">
        <f t="shared" si="0"/>
        <v>18196.810000000001</v>
      </c>
      <c r="N8" s="1078">
        <f t="shared" si="0"/>
        <v>20308.97</v>
      </c>
      <c r="O8" s="1078">
        <f t="shared" si="0"/>
        <v>18149.21</v>
      </c>
      <c r="P8" s="1080">
        <f t="shared" si="0"/>
        <v>19118.27</v>
      </c>
      <c r="Q8" s="1081">
        <f t="shared" si="3"/>
        <v>233220.58999999994</v>
      </c>
      <c r="R8" s="2139"/>
      <c r="S8" s="1790" t="s">
        <v>12</v>
      </c>
      <c r="T8" s="1790" t="s">
        <v>1671</v>
      </c>
      <c r="U8" s="1790" t="s">
        <v>983</v>
      </c>
      <c r="V8" s="1790" t="s">
        <v>984</v>
      </c>
      <c r="W8" s="1790" t="s">
        <v>1535</v>
      </c>
      <c r="X8" s="1790" t="s">
        <v>1536</v>
      </c>
      <c r="Y8" s="1790" t="s">
        <v>1537</v>
      </c>
      <c r="Z8" s="1790" t="s">
        <v>1538</v>
      </c>
      <c r="AA8" s="1790" t="s">
        <v>1539</v>
      </c>
      <c r="AB8" s="1790" t="s">
        <v>1540</v>
      </c>
      <c r="AC8" s="1790" t="s">
        <v>1541</v>
      </c>
      <c r="AD8" s="1790" t="s">
        <v>1542</v>
      </c>
      <c r="AE8" s="1790" t="s">
        <v>1543</v>
      </c>
      <c r="AF8" s="1790" t="s">
        <v>1544</v>
      </c>
      <c r="AG8" s="1790" t="s">
        <v>198</v>
      </c>
      <c r="AH8" s="2140"/>
    </row>
    <row r="9" spans="1:34" s="1082" customFormat="1" ht="23.1" customHeight="1" x14ac:dyDescent="0.25">
      <c r="A9" s="1075"/>
      <c r="B9" s="1025">
        <f t="shared" si="1"/>
        <v>3</v>
      </c>
      <c r="C9" s="1076" t="str">
        <f t="shared" si="2"/>
        <v>Aguaytia Energy del Peru S.R.L.</v>
      </c>
      <c r="D9" s="1077" t="str">
        <f t="shared" si="0"/>
        <v>GN</v>
      </c>
      <c r="E9" s="1078">
        <f t="shared" si="0"/>
        <v>138370.91</v>
      </c>
      <c r="F9" s="1078">
        <f t="shared" si="0"/>
        <v>112063.13</v>
      </c>
      <c r="G9" s="1078">
        <f t="shared" si="0"/>
        <v>135769.94</v>
      </c>
      <c r="H9" s="1078">
        <f t="shared" si="0"/>
        <v>117013.29</v>
      </c>
      <c r="I9" s="1079">
        <f t="shared" si="0"/>
        <v>76114.78</v>
      </c>
      <c r="J9" s="1078">
        <f t="shared" si="0"/>
        <v>88432.88</v>
      </c>
      <c r="K9" s="1078">
        <f t="shared" si="0"/>
        <v>96402.18</v>
      </c>
      <c r="L9" s="1078">
        <f t="shared" si="0"/>
        <v>66657.429999999993</v>
      </c>
      <c r="M9" s="1078">
        <f t="shared" si="0"/>
        <v>98492.1</v>
      </c>
      <c r="N9" s="1078">
        <f t="shared" si="0"/>
        <v>101955.41</v>
      </c>
      <c r="O9" s="1078">
        <f t="shared" si="0"/>
        <v>74682.559999999998</v>
      </c>
      <c r="P9" s="1080">
        <f t="shared" si="0"/>
        <v>54701.53</v>
      </c>
      <c r="Q9" s="1081">
        <f t="shared" si="3"/>
        <v>1160656.1399999999</v>
      </c>
      <c r="R9" s="2139"/>
      <c r="S9" s="1790" t="s">
        <v>204</v>
      </c>
      <c r="T9" s="1790" t="s">
        <v>1646</v>
      </c>
      <c r="U9" s="1790">
        <v>13524</v>
      </c>
      <c r="V9" s="1790">
        <v>14311</v>
      </c>
      <c r="W9" s="1790">
        <v>13668</v>
      </c>
      <c r="X9" s="1790">
        <v>13995</v>
      </c>
      <c r="Y9" s="1790">
        <v>16495</v>
      </c>
      <c r="Z9" s="1790">
        <v>17062</v>
      </c>
      <c r="AA9" s="1790">
        <v>14766</v>
      </c>
      <c r="AB9" s="1790">
        <v>14897</v>
      </c>
      <c r="AC9" s="1790">
        <v>14852</v>
      </c>
      <c r="AD9" s="1790">
        <v>17269</v>
      </c>
      <c r="AE9" s="1790">
        <v>16786</v>
      </c>
      <c r="AF9" s="1790">
        <v>17194.22</v>
      </c>
      <c r="AG9" s="1790">
        <v>184819.22</v>
      </c>
      <c r="AH9" s="2140"/>
    </row>
    <row r="10" spans="1:34" s="1082" customFormat="1" ht="23.1" customHeight="1" x14ac:dyDescent="0.25">
      <c r="A10" s="1075"/>
      <c r="B10" s="1025">
        <f t="shared" si="1"/>
        <v>4</v>
      </c>
      <c r="C10" s="1076" t="str">
        <f t="shared" si="2"/>
        <v>Ajeper S.A.</v>
      </c>
      <c r="D10" s="1077" t="str">
        <f t="shared" si="0"/>
        <v>GN</v>
      </c>
      <c r="E10" s="1078">
        <f t="shared" si="0"/>
        <v>84162.65</v>
      </c>
      <c r="F10" s="1078">
        <f t="shared" si="0"/>
        <v>107837.59</v>
      </c>
      <c r="G10" s="1078">
        <f t="shared" si="0"/>
        <v>139039</v>
      </c>
      <c r="H10" s="1078">
        <f t="shared" si="0"/>
        <v>91157.68</v>
      </c>
      <c r="I10" s="1079">
        <f t="shared" si="0"/>
        <v>101345</v>
      </c>
      <c r="J10" s="1078">
        <f t="shared" si="0"/>
        <v>71896</v>
      </c>
      <c r="K10" s="1078">
        <f t="shared" si="0"/>
        <v>131408</v>
      </c>
      <c r="L10" s="1078">
        <f t="shared" si="0"/>
        <v>122856</v>
      </c>
      <c r="M10" s="1078">
        <f t="shared" si="0"/>
        <v>102385</v>
      </c>
      <c r="N10" s="1078">
        <f t="shared" si="0"/>
        <v>110575</v>
      </c>
      <c r="O10" s="1078">
        <f t="shared" si="0"/>
        <v>117401</v>
      </c>
      <c r="P10" s="1080">
        <f t="shared" si="0"/>
        <v>125367</v>
      </c>
      <c r="Q10" s="1081">
        <f t="shared" si="3"/>
        <v>1305429.92</v>
      </c>
      <c r="R10" s="2139"/>
      <c r="S10" s="1790"/>
      <c r="T10" s="1790" t="s">
        <v>1653</v>
      </c>
      <c r="U10" s="1790">
        <v>3670</v>
      </c>
      <c r="V10" s="1790">
        <v>1130</v>
      </c>
      <c r="W10" s="1790">
        <v>4160</v>
      </c>
      <c r="X10" s="1790">
        <v>3220</v>
      </c>
      <c r="Y10" s="1790">
        <v>725</v>
      </c>
      <c r="Z10" s="1790">
        <v>1460</v>
      </c>
      <c r="AA10" s="1790">
        <v>3590</v>
      </c>
      <c r="AB10" s="1790">
        <v>4795</v>
      </c>
      <c r="AC10" s="1790">
        <v>2510</v>
      </c>
      <c r="AD10" s="1790">
        <v>570</v>
      </c>
      <c r="AE10" s="1790">
        <v>850</v>
      </c>
      <c r="AF10" s="1790">
        <v>1200</v>
      </c>
      <c r="AG10" s="1790">
        <v>27880</v>
      </c>
      <c r="AH10" s="2140"/>
    </row>
    <row r="11" spans="1:34" s="1082" customFormat="1" ht="23.1" customHeight="1" x14ac:dyDescent="0.25">
      <c r="A11" s="1075"/>
      <c r="B11" s="1025">
        <f t="shared" si="1"/>
        <v>5</v>
      </c>
      <c r="C11" s="1076" t="str">
        <f t="shared" si="2"/>
        <v>Ajinomoto del Peru S.A.</v>
      </c>
      <c r="D11" s="1077" t="str">
        <f t="shared" si="0"/>
        <v>D2</v>
      </c>
      <c r="E11" s="1078">
        <f t="shared" si="0"/>
        <v>25</v>
      </c>
      <c r="F11" s="1078">
        <f t="shared" si="0"/>
        <v>25</v>
      </c>
      <c r="G11" s="1078">
        <f t="shared" si="0"/>
        <v>25</v>
      </c>
      <c r="H11" s="1078">
        <f t="shared" si="0"/>
        <v>25</v>
      </c>
      <c r="I11" s="1079">
        <f t="shared" si="0"/>
        <v>25</v>
      </c>
      <c r="J11" s="1078">
        <f t="shared" si="0"/>
        <v>25</v>
      </c>
      <c r="K11" s="1078">
        <f t="shared" si="0"/>
        <v>25</v>
      </c>
      <c r="L11" s="1078">
        <f t="shared" si="0"/>
        <v>25</v>
      </c>
      <c r="M11" s="1078">
        <f t="shared" si="0"/>
        <v>25</v>
      </c>
      <c r="N11" s="1078">
        <f t="shared" si="0"/>
        <v>25</v>
      </c>
      <c r="O11" s="1078">
        <f t="shared" si="0"/>
        <v>25</v>
      </c>
      <c r="P11" s="1080">
        <f t="shared" si="0"/>
        <v>25</v>
      </c>
      <c r="Q11" s="1081">
        <f t="shared" si="3"/>
        <v>300</v>
      </c>
      <c r="R11" s="2139"/>
      <c r="S11" s="1790" t="s">
        <v>206</v>
      </c>
      <c r="T11" s="1790" t="s">
        <v>1646</v>
      </c>
      <c r="U11" s="1790">
        <v>29827.68</v>
      </c>
      <c r="V11" s="1790">
        <v>25594.38</v>
      </c>
      <c r="W11" s="1790">
        <v>10760.01</v>
      </c>
      <c r="X11" s="1790">
        <v>6862.15</v>
      </c>
      <c r="Y11" s="1790">
        <v>25504.09</v>
      </c>
      <c r="Z11" s="1790">
        <v>19645.509999999998</v>
      </c>
      <c r="AA11" s="1790">
        <v>19528.8</v>
      </c>
      <c r="AB11" s="1790">
        <v>19724.71</v>
      </c>
      <c r="AC11" s="1790">
        <v>18196.810000000001</v>
      </c>
      <c r="AD11" s="1790">
        <v>20308.97</v>
      </c>
      <c r="AE11" s="1790">
        <v>18149.21</v>
      </c>
      <c r="AF11" s="1790">
        <v>19118.27</v>
      </c>
      <c r="AG11" s="1790">
        <v>233220.58999999994</v>
      </c>
      <c r="AH11" s="2140"/>
    </row>
    <row r="12" spans="1:34" s="1082" customFormat="1" ht="23.1" customHeight="1" x14ac:dyDescent="0.25">
      <c r="A12" s="1075"/>
      <c r="B12" s="1025">
        <f t="shared" si="1"/>
        <v>6</v>
      </c>
      <c r="C12" s="1083" t="str">
        <f t="shared" si="2"/>
        <v>Alicorp S.A.A.</v>
      </c>
      <c r="D12" s="1084" t="str">
        <f t="shared" si="0"/>
        <v>D2</v>
      </c>
      <c r="E12" s="1085">
        <f t="shared" si="0"/>
        <v>4</v>
      </c>
      <c r="F12" s="1085">
        <f t="shared" si="0"/>
        <v>0</v>
      </c>
      <c r="G12" s="1085">
        <f t="shared" si="0"/>
        <v>0</v>
      </c>
      <c r="H12" s="1085">
        <f t="shared" si="0"/>
        <v>363</v>
      </c>
      <c r="I12" s="1086">
        <f t="shared" si="0"/>
        <v>13</v>
      </c>
      <c r="J12" s="1085">
        <f t="shared" si="0"/>
        <v>8556</v>
      </c>
      <c r="K12" s="1085">
        <f t="shared" si="0"/>
        <v>9125</v>
      </c>
      <c r="L12" s="1085">
        <f t="shared" si="0"/>
        <v>8560</v>
      </c>
      <c r="M12" s="1085">
        <f t="shared" si="0"/>
        <v>6125</v>
      </c>
      <c r="N12" s="1085">
        <f t="shared" si="0"/>
        <v>1195</v>
      </c>
      <c r="O12" s="1085">
        <f t="shared" si="0"/>
        <v>2298</v>
      </c>
      <c r="P12" s="1087">
        <f t="shared" si="0"/>
        <v>2380</v>
      </c>
      <c r="Q12" s="1088">
        <f t="shared" si="3"/>
        <v>38619</v>
      </c>
      <c r="R12" s="2139"/>
      <c r="S12" s="1790" t="s">
        <v>208</v>
      </c>
      <c r="T12" s="1790" t="s">
        <v>1655</v>
      </c>
      <c r="U12" s="1790">
        <v>138370.91</v>
      </c>
      <c r="V12" s="1790">
        <v>112063.13</v>
      </c>
      <c r="W12" s="1790">
        <v>135769.94</v>
      </c>
      <c r="X12" s="1790">
        <v>117013.29</v>
      </c>
      <c r="Y12" s="1790">
        <v>76114.78</v>
      </c>
      <c r="Z12" s="1790">
        <v>88432.88</v>
      </c>
      <c r="AA12" s="1790">
        <v>96402.18</v>
      </c>
      <c r="AB12" s="1790">
        <v>66657.429999999993</v>
      </c>
      <c r="AC12" s="1790">
        <v>98492.1</v>
      </c>
      <c r="AD12" s="1790">
        <v>101955.41</v>
      </c>
      <c r="AE12" s="1790">
        <v>74682.559999999998</v>
      </c>
      <c r="AF12" s="1790">
        <v>54701.53</v>
      </c>
      <c r="AG12" s="1790">
        <v>1160656.1399999999</v>
      </c>
      <c r="AH12" s="2140"/>
    </row>
    <row r="13" spans="1:34" s="1082" customFormat="1" ht="23.1" customHeight="1" x14ac:dyDescent="0.25">
      <c r="A13" s="1075"/>
      <c r="B13" s="1016" t="str">
        <f t="shared" si="1"/>
        <v/>
      </c>
      <c r="C13" s="1089" t="str">
        <f t="shared" si="2"/>
        <v/>
      </c>
      <c r="D13" s="1090" t="str">
        <f t="shared" si="0"/>
        <v>GN</v>
      </c>
      <c r="E13" s="1091">
        <f t="shared" si="0"/>
        <v>44575</v>
      </c>
      <c r="F13" s="1091">
        <f t="shared" si="0"/>
        <v>46402</v>
      </c>
      <c r="G13" s="1091">
        <f t="shared" si="0"/>
        <v>44289</v>
      </c>
      <c r="H13" s="1091">
        <f t="shared" si="0"/>
        <v>49256</v>
      </c>
      <c r="I13" s="1092">
        <f t="shared" si="0"/>
        <v>46657</v>
      </c>
      <c r="J13" s="1091">
        <f t="shared" si="0"/>
        <v>22420</v>
      </c>
      <c r="K13" s="1091">
        <f t="shared" si="0"/>
        <v>24796</v>
      </c>
      <c r="L13" s="1091">
        <f t="shared" si="0"/>
        <v>23510</v>
      </c>
      <c r="M13" s="1091">
        <f t="shared" si="0"/>
        <v>32505</v>
      </c>
      <c r="N13" s="1091">
        <f t="shared" si="0"/>
        <v>45379</v>
      </c>
      <c r="O13" s="1091">
        <f t="shared" si="0"/>
        <v>41566</v>
      </c>
      <c r="P13" s="1093">
        <f t="shared" si="0"/>
        <v>31895</v>
      </c>
      <c r="Q13" s="1094">
        <f t="shared" si="3"/>
        <v>453250</v>
      </c>
      <c r="R13" s="2139"/>
      <c r="S13" s="1790" t="s">
        <v>210</v>
      </c>
      <c r="T13" s="1790" t="s">
        <v>1655</v>
      </c>
      <c r="U13" s="1790">
        <v>84162.65</v>
      </c>
      <c r="V13" s="1790">
        <v>107837.59</v>
      </c>
      <c r="W13" s="1790">
        <v>139039</v>
      </c>
      <c r="X13" s="1790">
        <v>91157.68</v>
      </c>
      <c r="Y13" s="1790">
        <v>101345</v>
      </c>
      <c r="Z13" s="1790">
        <v>71896</v>
      </c>
      <c r="AA13" s="1790">
        <v>131408</v>
      </c>
      <c r="AB13" s="1790">
        <v>122856</v>
      </c>
      <c r="AC13" s="1790">
        <v>102385</v>
      </c>
      <c r="AD13" s="1790">
        <v>110575</v>
      </c>
      <c r="AE13" s="1790">
        <v>117401</v>
      </c>
      <c r="AF13" s="1790">
        <v>125367</v>
      </c>
      <c r="AG13" s="1790">
        <v>1305429.92</v>
      </c>
      <c r="AH13" s="2140"/>
    </row>
    <row r="14" spans="1:34" s="1082" customFormat="1" ht="23.1" customHeight="1" x14ac:dyDescent="0.25">
      <c r="A14" s="1075"/>
      <c r="B14" s="1025">
        <f t="shared" si="1"/>
        <v>7</v>
      </c>
      <c r="C14" s="1076" t="str">
        <f t="shared" si="2"/>
        <v>Anabi S.A.C.</v>
      </c>
      <c r="D14" s="1077" t="str">
        <f t="shared" si="0"/>
        <v>D2</v>
      </c>
      <c r="E14" s="1078">
        <f t="shared" si="0"/>
        <v>5663</v>
      </c>
      <c r="F14" s="1078">
        <f t="shared" si="0"/>
        <v>3574</v>
      </c>
      <c r="G14" s="1078">
        <f t="shared" si="0"/>
        <v>3964</v>
      </c>
      <c r="H14" s="1078">
        <f t="shared" si="0"/>
        <v>2804</v>
      </c>
      <c r="I14" s="1079">
        <f t="shared" si="0"/>
        <v>2421</v>
      </c>
      <c r="J14" s="1078">
        <f t="shared" si="0"/>
        <v>2072</v>
      </c>
      <c r="K14" s="1078">
        <f t="shared" si="0"/>
        <v>1657</v>
      </c>
      <c r="L14" s="1078">
        <f t="shared" si="0"/>
        <v>1879</v>
      </c>
      <c r="M14" s="1078">
        <f t="shared" si="0"/>
        <v>1796</v>
      </c>
      <c r="N14" s="1078">
        <f t="shared" si="0"/>
        <v>2369</v>
      </c>
      <c r="O14" s="1078">
        <f t="shared" si="0"/>
        <v>2513</v>
      </c>
      <c r="P14" s="1080">
        <f t="shared" si="0"/>
        <v>3042</v>
      </c>
      <c r="Q14" s="1081">
        <f t="shared" si="3"/>
        <v>33754</v>
      </c>
      <c r="R14" s="2139"/>
      <c r="S14" s="1790" t="s">
        <v>212</v>
      </c>
      <c r="T14" s="1790" t="s">
        <v>1653</v>
      </c>
      <c r="U14" s="1790">
        <v>25</v>
      </c>
      <c r="V14" s="1790">
        <v>25</v>
      </c>
      <c r="W14" s="1790">
        <v>25</v>
      </c>
      <c r="X14" s="1790">
        <v>25</v>
      </c>
      <c r="Y14" s="1790">
        <v>25</v>
      </c>
      <c r="Z14" s="1790">
        <v>25</v>
      </c>
      <c r="AA14" s="1790">
        <v>25</v>
      </c>
      <c r="AB14" s="1790">
        <v>25</v>
      </c>
      <c r="AC14" s="1790">
        <v>25</v>
      </c>
      <c r="AD14" s="1790">
        <v>25</v>
      </c>
      <c r="AE14" s="1790">
        <v>25</v>
      </c>
      <c r="AF14" s="1790">
        <v>25</v>
      </c>
      <c r="AG14" s="1790">
        <v>300</v>
      </c>
      <c r="AH14" s="2140"/>
    </row>
    <row r="15" spans="1:34" s="1082" customFormat="1" ht="23.1" customHeight="1" x14ac:dyDescent="0.25">
      <c r="A15" s="1075"/>
      <c r="B15" s="1025">
        <f t="shared" si="1"/>
        <v>8</v>
      </c>
      <c r="C15" s="1076" t="str">
        <f t="shared" si="2"/>
        <v>Anglo American Quellaveco S.A.</v>
      </c>
      <c r="D15" s="1077" t="str">
        <f t="shared" si="0"/>
        <v>D2</v>
      </c>
      <c r="E15" s="1078">
        <f t="shared" si="0"/>
        <v>12271.74</v>
      </c>
      <c r="F15" s="1078">
        <f t="shared" si="0"/>
        <v>12020.83</v>
      </c>
      <c r="G15" s="1078">
        <f t="shared" si="0"/>
        <v>15806.51</v>
      </c>
      <c r="H15" s="1078">
        <f t="shared" si="0"/>
        <v>14671.01</v>
      </c>
      <c r="I15" s="1079">
        <f t="shared" si="0"/>
        <v>17160.669999999998</v>
      </c>
      <c r="J15" s="1078">
        <f t="shared" si="0"/>
        <v>16460.189999999999</v>
      </c>
      <c r="K15" s="1078">
        <f t="shared" si="0"/>
        <v>16615.05</v>
      </c>
      <c r="L15" s="1078">
        <f t="shared" si="0"/>
        <v>15196.17</v>
      </c>
      <c r="M15" s="1078">
        <f t="shared" si="0"/>
        <v>13665.81</v>
      </c>
      <c r="N15" s="1078">
        <f t="shared" si="0"/>
        <v>14068.62</v>
      </c>
      <c r="O15" s="1078">
        <f t="shared" si="0"/>
        <v>10731.39</v>
      </c>
      <c r="P15" s="1080">
        <f t="shared" si="0"/>
        <v>9547.58</v>
      </c>
      <c r="Q15" s="1081">
        <f t="shared" si="3"/>
        <v>168215.56999999998</v>
      </c>
      <c r="R15" s="2139"/>
      <c r="S15" s="1790" t="s">
        <v>214</v>
      </c>
      <c r="T15" s="1790" t="s">
        <v>1653</v>
      </c>
      <c r="U15" s="1790">
        <v>4</v>
      </c>
      <c r="V15" s="1790">
        <v>0</v>
      </c>
      <c r="W15" s="1790">
        <v>0</v>
      </c>
      <c r="X15" s="1790">
        <v>363</v>
      </c>
      <c r="Y15" s="1790">
        <v>13</v>
      </c>
      <c r="Z15" s="1790">
        <v>8556</v>
      </c>
      <c r="AA15" s="1790">
        <v>9125</v>
      </c>
      <c r="AB15" s="1790">
        <v>8560</v>
      </c>
      <c r="AC15" s="1790">
        <v>6125</v>
      </c>
      <c r="AD15" s="1790">
        <v>1195</v>
      </c>
      <c r="AE15" s="1790">
        <v>2298</v>
      </c>
      <c r="AF15" s="1790">
        <v>2380</v>
      </c>
      <c r="AG15" s="1790">
        <v>38619</v>
      </c>
      <c r="AH15" s="2140"/>
    </row>
    <row r="16" spans="1:34" s="1082" customFormat="1" ht="23.1" customHeight="1" x14ac:dyDescent="0.25">
      <c r="A16" s="1075"/>
      <c r="B16" s="1025">
        <f t="shared" si="1"/>
        <v>9</v>
      </c>
      <c r="C16" s="1076" t="str">
        <f t="shared" si="2"/>
        <v>APM Terminals Callao S.A.</v>
      </c>
      <c r="D16" s="1077" t="str">
        <f t="shared" si="0"/>
        <v>D2</v>
      </c>
      <c r="E16" s="1078">
        <f t="shared" si="0"/>
        <v>0</v>
      </c>
      <c r="F16" s="1078">
        <f t="shared" si="0"/>
        <v>0</v>
      </c>
      <c r="G16" s="1078">
        <f t="shared" si="0"/>
        <v>0</v>
      </c>
      <c r="H16" s="1078">
        <f t="shared" si="0"/>
        <v>0</v>
      </c>
      <c r="I16" s="1079">
        <f t="shared" si="0"/>
        <v>0</v>
      </c>
      <c r="J16" s="1078">
        <f t="shared" si="0"/>
        <v>0</v>
      </c>
      <c r="K16" s="1078">
        <f t="shared" si="0"/>
        <v>0</v>
      </c>
      <c r="L16" s="1078">
        <f t="shared" si="0"/>
        <v>0</v>
      </c>
      <c r="M16" s="1078">
        <f t="shared" si="0"/>
        <v>0</v>
      </c>
      <c r="N16" s="1078">
        <f t="shared" si="0"/>
        <v>0</v>
      </c>
      <c r="O16" s="1078">
        <f t="shared" si="0"/>
        <v>918</v>
      </c>
      <c r="P16" s="1080">
        <f t="shared" si="0"/>
        <v>0</v>
      </c>
      <c r="Q16" s="1081">
        <f t="shared" si="3"/>
        <v>918</v>
      </c>
      <c r="R16" s="2139"/>
      <c r="S16" s="1790"/>
      <c r="T16" s="1790" t="s">
        <v>1655</v>
      </c>
      <c r="U16" s="1790">
        <v>44575</v>
      </c>
      <c r="V16" s="1790">
        <v>46402</v>
      </c>
      <c r="W16" s="1790">
        <v>44289</v>
      </c>
      <c r="X16" s="1790">
        <v>49256</v>
      </c>
      <c r="Y16" s="1790">
        <v>46657</v>
      </c>
      <c r="Z16" s="1790">
        <v>22420</v>
      </c>
      <c r="AA16" s="1790">
        <v>24796</v>
      </c>
      <c r="AB16" s="1790">
        <v>23510</v>
      </c>
      <c r="AC16" s="1790">
        <v>32505</v>
      </c>
      <c r="AD16" s="1790">
        <v>45379</v>
      </c>
      <c r="AE16" s="1790">
        <v>41566</v>
      </c>
      <c r="AF16" s="1790">
        <v>31895</v>
      </c>
      <c r="AG16" s="1790">
        <v>453250</v>
      </c>
      <c r="AH16" s="2140"/>
    </row>
    <row r="17" spans="1:34" s="1082" customFormat="1" ht="23.1" customHeight="1" x14ac:dyDescent="0.25">
      <c r="A17" s="1075"/>
      <c r="B17" s="1025">
        <f t="shared" si="1"/>
        <v>10</v>
      </c>
      <c r="C17" s="1076" t="str">
        <f t="shared" si="2"/>
        <v>Apumayo S.A.C.</v>
      </c>
      <c r="D17" s="1077" t="str">
        <f t="shared" si="0"/>
        <v>D2</v>
      </c>
      <c r="E17" s="1078">
        <f t="shared" si="0"/>
        <v>0</v>
      </c>
      <c r="F17" s="1078">
        <f t="shared" si="0"/>
        <v>0</v>
      </c>
      <c r="G17" s="1078">
        <f t="shared" si="0"/>
        <v>0</v>
      </c>
      <c r="H17" s="1078">
        <f t="shared" si="0"/>
        <v>0</v>
      </c>
      <c r="I17" s="1079">
        <f t="shared" si="0"/>
        <v>0</v>
      </c>
      <c r="J17" s="1078">
        <f t="shared" si="0"/>
        <v>0</v>
      </c>
      <c r="K17" s="1078">
        <f t="shared" si="0"/>
        <v>0</v>
      </c>
      <c r="L17" s="1078">
        <f t="shared" si="0"/>
        <v>0</v>
      </c>
      <c r="M17" s="1078">
        <f t="shared" si="0"/>
        <v>0</v>
      </c>
      <c r="N17" s="1078">
        <f t="shared" si="0"/>
        <v>0</v>
      </c>
      <c r="O17" s="1078">
        <f t="shared" si="0"/>
        <v>0</v>
      </c>
      <c r="P17" s="1080">
        <f t="shared" si="0"/>
        <v>0</v>
      </c>
      <c r="Q17" s="1081">
        <f t="shared" si="3"/>
        <v>0</v>
      </c>
      <c r="R17" s="2139"/>
      <c r="S17" s="1790" t="s">
        <v>216</v>
      </c>
      <c r="T17" s="1790" t="s">
        <v>1653</v>
      </c>
      <c r="U17" s="1790">
        <v>5663</v>
      </c>
      <c r="V17" s="1790">
        <v>3574</v>
      </c>
      <c r="W17" s="1790">
        <v>3964</v>
      </c>
      <c r="X17" s="1790">
        <v>2804</v>
      </c>
      <c r="Y17" s="1790">
        <v>2421</v>
      </c>
      <c r="Z17" s="1790">
        <v>2072</v>
      </c>
      <c r="AA17" s="1790">
        <v>1657</v>
      </c>
      <c r="AB17" s="1790">
        <v>1879</v>
      </c>
      <c r="AC17" s="1790">
        <v>1796</v>
      </c>
      <c r="AD17" s="1790">
        <v>2369</v>
      </c>
      <c r="AE17" s="1790">
        <v>2513</v>
      </c>
      <c r="AF17" s="1790">
        <v>3042</v>
      </c>
      <c r="AG17" s="1790">
        <v>33754</v>
      </c>
      <c r="AH17" s="2140"/>
    </row>
    <row r="18" spans="1:34" s="1082" customFormat="1" ht="23.1" customHeight="1" x14ac:dyDescent="0.25">
      <c r="A18" s="1075"/>
      <c r="B18" s="1025">
        <f t="shared" si="1"/>
        <v>11</v>
      </c>
      <c r="C18" s="1076" t="str">
        <f t="shared" si="2"/>
        <v>Aris Indsutrial S.A.</v>
      </c>
      <c r="D18" s="1077" t="str">
        <f t="shared" si="0"/>
        <v>GN</v>
      </c>
      <c r="E18" s="1078">
        <f t="shared" si="0"/>
        <v>0</v>
      </c>
      <c r="F18" s="1078">
        <f t="shared" si="0"/>
        <v>0</v>
      </c>
      <c r="G18" s="1078">
        <f t="shared" si="0"/>
        <v>0</v>
      </c>
      <c r="H18" s="1078">
        <f t="shared" si="0"/>
        <v>0</v>
      </c>
      <c r="I18" s="1079">
        <f t="shared" si="0"/>
        <v>0</v>
      </c>
      <c r="J18" s="1078">
        <f t="shared" si="0"/>
        <v>58095</v>
      </c>
      <c r="K18" s="1078">
        <f t="shared" si="0"/>
        <v>58095</v>
      </c>
      <c r="L18" s="1078">
        <f t="shared" si="0"/>
        <v>58602</v>
      </c>
      <c r="M18" s="1078">
        <f t="shared" si="0"/>
        <v>51971</v>
      </c>
      <c r="N18" s="1078">
        <f t="shared" si="0"/>
        <v>112462</v>
      </c>
      <c r="O18" s="1078">
        <f t="shared" si="0"/>
        <v>102227</v>
      </c>
      <c r="P18" s="1080">
        <f t="shared" si="0"/>
        <v>103593</v>
      </c>
      <c r="Q18" s="1081">
        <f t="shared" si="3"/>
        <v>545045</v>
      </c>
      <c r="R18" s="2139"/>
      <c r="S18" s="1790" t="s">
        <v>218</v>
      </c>
      <c r="T18" s="1790" t="s">
        <v>1653</v>
      </c>
      <c r="U18" s="1790">
        <v>12271.74</v>
      </c>
      <c r="V18" s="1790">
        <v>12020.83</v>
      </c>
      <c r="W18" s="1790">
        <v>15806.51</v>
      </c>
      <c r="X18" s="1790">
        <v>14671.01</v>
      </c>
      <c r="Y18" s="1790">
        <v>17160.669999999998</v>
      </c>
      <c r="Z18" s="1790">
        <v>16460.189999999999</v>
      </c>
      <c r="AA18" s="1790">
        <v>16615.05</v>
      </c>
      <c r="AB18" s="1790">
        <v>15196.17</v>
      </c>
      <c r="AC18" s="1790">
        <v>13665.81</v>
      </c>
      <c r="AD18" s="1790">
        <v>14068.62</v>
      </c>
      <c r="AE18" s="1790">
        <v>10731.39</v>
      </c>
      <c r="AF18" s="1790">
        <v>9547.58</v>
      </c>
      <c r="AG18" s="1790">
        <v>168215.56999999998</v>
      </c>
      <c r="AH18" s="2140"/>
    </row>
    <row r="19" spans="1:34" s="1082" customFormat="1" ht="23.1" customHeight="1" x14ac:dyDescent="0.25">
      <c r="A19" s="1075"/>
      <c r="B19" s="1025">
        <f t="shared" si="1"/>
        <v>12</v>
      </c>
      <c r="C19" s="1076" t="str">
        <f t="shared" si="2"/>
        <v>Aruntani S.A.C.</v>
      </c>
      <c r="D19" s="1077" t="str">
        <f t="shared" si="0"/>
        <v>D2</v>
      </c>
      <c r="E19" s="1078">
        <f t="shared" si="0"/>
        <v>0</v>
      </c>
      <c r="F19" s="1078">
        <f t="shared" si="0"/>
        <v>0</v>
      </c>
      <c r="G19" s="1078">
        <f t="shared" si="0"/>
        <v>0</v>
      </c>
      <c r="H19" s="1078">
        <f t="shared" si="0"/>
        <v>0</v>
      </c>
      <c r="I19" s="1079">
        <f t="shared" si="0"/>
        <v>0</v>
      </c>
      <c r="J19" s="1078">
        <f t="shared" si="0"/>
        <v>0</v>
      </c>
      <c r="K19" s="1078">
        <f t="shared" si="0"/>
        <v>0</v>
      </c>
      <c r="L19" s="1078">
        <f t="shared" si="0"/>
        <v>0</v>
      </c>
      <c r="M19" s="1078">
        <f t="shared" si="0"/>
        <v>600</v>
      </c>
      <c r="N19" s="1078">
        <f t="shared" si="0"/>
        <v>0</v>
      </c>
      <c r="O19" s="1078">
        <f t="shared" si="0"/>
        <v>0</v>
      </c>
      <c r="P19" s="1080">
        <f t="shared" si="0"/>
        <v>0</v>
      </c>
      <c r="Q19" s="1081">
        <f t="shared" si="3"/>
        <v>600</v>
      </c>
      <c r="R19" s="2139"/>
      <c r="S19" s="1790" t="s">
        <v>220</v>
      </c>
      <c r="T19" s="1790" t="s">
        <v>1653</v>
      </c>
      <c r="U19" s="1790">
        <v>0</v>
      </c>
      <c r="V19" s="1790">
        <v>0</v>
      </c>
      <c r="W19" s="1790">
        <v>0</v>
      </c>
      <c r="X19" s="1790">
        <v>0</v>
      </c>
      <c r="Y19" s="1790">
        <v>0</v>
      </c>
      <c r="Z19" s="1790">
        <v>0</v>
      </c>
      <c r="AA19" s="1790">
        <v>0</v>
      </c>
      <c r="AB19" s="1790">
        <v>0</v>
      </c>
      <c r="AC19" s="1790">
        <v>0</v>
      </c>
      <c r="AD19" s="1790">
        <v>0</v>
      </c>
      <c r="AE19" s="1790">
        <v>918</v>
      </c>
      <c r="AF19" s="1790"/>
      <c r="AG19" s="1790">
        <v>918</v>
      </c>
      <c r="AH19" s="2140"/>
    </row>
    <row r="20" spans="1:34" s="1082" customFormat="1" ht="23.1" customHeight="1" x14ac:dyDescent="0.25">
      <c r="A20" s="1075"/>
      <c r="B20" s="1025">
        <f t="shared" si="1"/>
        <v>13</v>
      </c>
      <c r="C20" s="1076" t="str">
        <f t="shared" si="2"/>
        <v>Austral Group S.A.A</v>
      </c>
      <c r="D20" s="1077" t="str">
        <f t="shared" si="0"/>
        <v>D2</v>
      </c>
      <c r="E20" s="1078">
        <f t="shared" si="0"/>
        <v>10</v>
      </c>
      <c r="F20" s="1078">
        <f t="shared" si="0"/>
        <v>27.63</v>
      </c>
      <c r="G20" s="1078">
        <f t="shared" si="0"/>
        <v>16.41</v>
      </c>
      <c r="H20" s="1078">
        <f t="shared" si="0"/>
        <v>1006.86</v>
      </c>
      <c r="I20" s="1079">
        <f t="shared" si="0"/>
        <v>325.84000000000003</v>
      </c>
      <c r="J20" s="1078">
        <f t="shared" si="0"/>
        <v>10</v>
      </c>
      <c r="K20" s="1078">
        <f t="shared" si="0"/>
        <v>0</v>
      </c>
      <c r="L20" s="1078">
        <f t="shared" si="0"/>
        <v>48.57</v>
      </c>
      <c r="M20" s="1078">
        <f t="shared" si="0"/>
        <v>29.59</v>
      </c>
      <c r="N20" s="1078">
        <f t="shared" si="0"/>
        <v>39.869999999999997</v>
      </c>
      <c r="O20" s="1078">
        <f t="shared" si="0"/>
        <v>2809.21</v>
      </c>
      <c r="P20" s="1080">
        <f t="shared" si="0"/>
        <v>731.37</v>
      </c>
      <c r="Q20" s="1081">
        <f t="shared" si="3"/>
        <v>5055.3499999999995</v>
      </c>
      <c r="R20" s="2139"/>
      <c r="S20" s="1790" t="s">
        <v>222</v>
      </c>
      <c r="T20" s="1790" t="s">
        <v>1653</v>
      </c>
      <c r="U20" s="1790">
        <v>0</v>
      </c>
      <c r="V20" s="1790">
        <v>0</v>
      </c>
      <c r="W20" s="1790">
        <v>0</v>
      </c>
      <c r="X20" s="1790">
        <v>0</v>
      </c>
      <c r="Y20" s="1790">
        <v>0</v>
      </c>
      <c r="Z20" s="1790">
        <v>0</v>
      </c>
      <c r="AA20" s="1790">
        <v>0</v>
      </c>
      <c r="AB20" s="1790">
        <v>0</v>
      </c>
      <c r="AC20" s="1790">
        <v>0</v>
      </c>
      <c r="AD20" s="1790">
        <v>0</v>
      </c>
      <c r="AE20" s="1790">
        <v>0</v>
      </c>
      <c r="AF20" s="1790">
        <v>0</v>
      </c>
      <c r="AG20" s="1790">
        <v>0</v>
      </c>
      <c r="AH20" s="2140"/>
    </row>
    <row r="21" spans="1:34" s="1082" customFormat="1" ht="23.1" customHeight="1" x14ac:dyDescent="0.25">
      <c r="A21" s="1075"/>
      <c r="B21" s="1025">
        <f t="shared" si="1"/>
        <v>14</v>
      </c>
      <c r="C21" s="1076" t="str">
        <f t="shared" si="2"/>
        <v>Cálidda Energía S.A.C.</v>
      </c>
      <c r="D21" s="1077" t="str">
        <f t="shared" si="0"/>
        <v>GN</v>
      </c>
      <c r="E21" s="1078">
        <f t="shared" si="0"/>
        <v>407266</v>
      </c>
      <c r="F21" s="1078">
        <f t="shared" si="0"/>
        <v>436332</v>
      </c>
      <c r="G21" s="1078">
        <f t="shared" si="0"/>
        <v>456537</v>
      </c>
      <c r="H21" s="1078">
        <f t="shared" si="0"/>
        <v>416856</v>
      </c>
      <c r="I21" s="1079">
        <f t="shared" si="0"/>
        <v>424614</v>
      </c>
      <c r="J21" s="1078">
        <f t="shared" si="0"/>
        <v>388173</v>
      </c>
      <c r="K21" s="1078">
        <f t="shared" si="0"/>
        <v>390589</v>
      </c>
      <c r="L21" s="1078">
        <f t="shared" si="0"/>
        <v>249683</v>
      </c>
      <c r="M21" s="1078">
        <f t="shared" si="0"/>
        <v>366936</v>
      </c>
      <c r="N21" s="1078">
        <f t="shared" si="0"/>
        <v>339199</v>
      </c>
      <c r="O21" s="1078">
        <f t="shared" si="0"/>
        <v>412347</v>
      </c>
      <c r="P21" s="1080">
        <f t="shared" si="0"/>
        <v>427730</v>
      </c>
      <c r="Q21" s="1081">
        <f t="shared" si="3"/>
        <v>4716262</v>
      </c>
      <c r="R21" s="2139"/>
      <c r="S21" s="1790" t="s">
        <v>224</v>
      </c>
      <c r="T21" s="1790" t="s">
        <v>1655</v>
      </c>
      <c r="U21" s="1790"/>
      <c r="V21" s="1790"/>
      <c r="W21" s="1790"/>
      <c r="X21" s="1790"/>
      <c r="Y21" s="1790"/>
      <c r="Z21" s="1790">
        <v>58095</v>
      </c>
      <c r="AA21" s="1790">
        <v>58095</v>
      </c>
      <c r="AB21" s="1790">
        <v>58602</v>
      </c>
      <c r="AC21" s="1790">
        <v>51971</v>
      </c>
      <c r="AD21" s="1790">
        <v>112462</v>
      </c>
      <c r="AE21" s="1790">
        <v>102227</v>
      </c>
      <c r="AF21" s="1790">
        <v>103593</v>
      </c>
      <c r="AG21" s="1790">
        <v>545045</v>
      </c>
      <c r="AH21" s="2140"/>
    </row>
    <row r="22" spans="1:34" s="1082" customFormat="1" ht="23.1" customHeight="1" x14ac:dyDescent="0.25">
      <c r="A22" s="1075"/>
      <c r="B22" s="1025">
        <f t="shared" si="1"/>
        <v>15</v>
      </c>
      <c r="C22" s="1076" t="str">
        <f t="shared" si="2"/>
        <v>Cartavio S.A.A.</v>
      </c>
      <c r="D22" s="1077" t="str">
        <f t="shared" ref="D22:P37" si="4">+T25</f>
        <v>BZ</v>
      </c>
      <c r="E22" s="1078">
        <f t="shared" si="4"/>
        <v>43124.59</v>
      </c>
      <c r="F22" s="1078">
        <f t="shared" si="4"/>
        <v>45995.66</v>
      </c>
      <c r="G22" s="1078">
        <f t="shared" si="4"/>
        <v>45916.06</v>
      </c>
      <c r="H22" s="1078">
        <f t="shared" si="4"/>
        <v>42220.09</v>
      </c>
      <c r="I22" s="1079">
        <f t="shared" si="4"/>
        <v>50824.19</v>
      </c>
      <c r="J22" s="1078">
        <f t="shared" si="4"/>
        <v>45336.22</v>
      </c>
      <c r="K22" s="1078">
        <f t="shared" si="4"/>
        <v>26242.6</v>
      </c>
      <c r="L22" s="1078">
        <f t="shared" si="4"/>
        <v>40600.74</v>
      </c>
      <c r="M22" s="1078">
        <f t="shared" si="4"/>
        <v>43421.7</v>
      </c>
      <c r="N22" s="1078">
        <f t="shared" si="4"/>
        <v>46389.43</v>
      </c>
      <c r="O22" s="1078">
        <f t="shared" si="4"/>
        <v>41683.07</v>
      </c>
      <c r="P22" s="1080">
        <f t="shared" si="4"/>
        <v>44711.43</v>
      </c>
      <c r="Q22" s="1081">
        <f t="shared" si="3"/>
        <v>516465.77999999997</v>
      </c>
      <c r="R22" s="2139"/>
      <c r="S22" s="1790" t="s">
        <v>226</v>
      </c>
      <c r="T22" s="1790" t="s">
        <v>1653</v>
      </c>
      <c r="U22" s="1790">
        <v>0</v>
      </c>
      <c r="V22" s="1790">
        <v>0</v>
      </c>
      <c r="W22" s="1790"/>
      <c r="X22" s="1790">
        <v>0</v>
      </c>
      <c r="Y22" s="1790">
        <v>0</v>
      </c>
      <c r="Z22" s="1790">
        <v>0</v>
      </c>
      <c r="AA22" s="1790">
        <v>0</v>
      </c>
      <c r="AB22" s="1790">
        <v>0</v>
      </c>
      <c r="AC22" s="1790">
        <v>600</v>
      </c>
      <c r="AD22" s="1790">
        <v>0</v>
      </c>
      <c r="AE22" s="1790">
        <v>0</v>
      </c>
      <c r="AF22" s="1790">
        <v>0</v>
      </c>
      <c r="AG22" s="1790">
        <v>600</v>
      </c>
      <c r="AH22" s="2140"/>
    </row>
    <row r="23" spans="1:34" s="1082" customFormat="1" ht="23.1" customHeight="1" x14ac:dyDescent="0.25">
      <c r="A23" s="1075"/>
      <c r="B23" s="1025">
        <f t="shared" si="1"/>
        <v>16</v>
      </c>
      <c r="C23" s="1083" t="str">
        <f t="shared" si="2"/>
        <v>Casa Grande S.A.A.</v>
      </c>
      <c r="D23" s="1084" t="str">
        <f t="shared" si="4"/>
        <v>BZ</v>
      </c>
      <c r="E23" s="1085">
        <f t="shared" si="4"/>
        <v>42757</v>
      </c>
      <c r="F23" s="1085">
        <f t="shared" si="4"/>
        <v>50934.5</v>
      </c>
      <c r="G23" s="1085">
        <f t="shared" si="4"/>
        <v>22564.1</v>
      </c>
      <c r="H23" s="1085">
        <f t="shared" si="4"/>
        <v>0</v>
      </c>
      <c r="I23" s="1086">
        <f t="shared" si="4"/>
        <v>20843.16</v>
      </c>
      <c r="J23" s="1085">
        <f t="shared" si="4"/>
        <v>61377.9</v>
      </c>
      <c r="K23" s="1085">
        <f t="shared" si="4"/>
        <v>56231</v>
      </c>
      <c r="L23" s="1085">
        <f t="shared" si="4"/>
        <v>63248.1</v>
      </c>
      <c r="M23" s="1085">
        <f t="shared" si="4"/>
        <v>60218.400000000001</v>
      </c>
      <c r="N23" s="1085">
        <f t="shared" si="4"/>
        <v>69083.8</v>
      </c>
      <c r="O23" s="1085">
        <f t="shared" si="4"/>
        <v>59495.1</v>
      </c>
      <c r="P23" s="1087">
        <f t="shared" si="4"/>
        <v>69712</v>
      </c>
      <c r="Q23" s="1088">
        <f t="shared" si="3"/>
        <v>576465.06000000006</v>
      </c>
      <c r="R23" s="2139"/>
      <c r="S23" s="1790" t="s">
        <v>228</v>
      </c>
      <c r="T23" s="1790" t="s">
        <v>1653</v>
      </c>
      <c r="U23" s="1790">
        <v>10</v>
      </c>
      <c r="V23" s="1790">
        <v>27.63</v>
      </c>
      <c r="W23" s="1790">
        <v>16.41</v>
      </c>
      <c r="X23" s="1790">
        <v>1006.86</v>
      </c>
      <c r="Y23" s="1790">
        <v>325.84000000000003</v>
      </c>
      <c r="Z23" s="1790">
        <v>10</v>
      </c>
      <c r="AA23" s="1790">
        <v>0</v>
      </c>
      <c r="AB23" s="1790">
        <v>48.57</v>
      </c>
      <c r="AC23" s="1790">
        <v>29.59</v>
      </c>
      <c r="AD23" s="1790">
        <v>39.869999999999997</v>
      </c>
      <c r="AE23" s="1790">
        <v>2809.21</v>
      </c>
      <c r="AF23" s="1790">
        <v>731.37</v>
      </c>
      <c r="AG23" s="1790">
        <v>5055.3499999999995</v>
      </c>
      <c r="AH23" s="2140"/>
    </row>
    <row r="24" spans="1:34" s="1082" customFormat="1" ht="23.1" customHeight="1" x14ac:dyDescent="0.25">
      <c r="A24" s="1075"/>
      <c r="B24" s="1016" t="str">
        <f t="shared" si="1"/>
        <v/>
      </c>
      <c r="C24" s="1089" t="str">
        <f t="shared" si="2"/>
        <v/>
      </c>
      <c r="D24" s="1090" t="str">
        <f t="shared" si="4"/>
        <v>D2</v>
      </c>
      <c r="E24" s="1091">
        <f t="shared" si="4"/>
        <v>0</v>
      </c>
      <c r="F24" s="1091">
        <f t="shared" si="4"/>
        <v>2789</v>
      </c>
      <c r="G24" s="1091">
        <f t="shared" si="4"/>
        <v>0</v>
      </c>
      <c r="H24" s="1091">
        <f t="shared" si="4"/>
        <v>0</v>
      </c>
      <c r="I24" s="1092">
        <f t="shared" si="4"/>
        <v>0</v>
      </c>
      <c r="J24" s="1091">
        <f t="shared" si="4"/>
        <v>0</v>
      </c>
      <c r="K24" s="1091">
        <f t="shared" si="4"/>
        <v>0</v>
      </c>
      <c r="L24" s="1091">
        <f t="shared" si="4"/>
        <v>0</v>
      </c>
      <c r="M24" s="1091">
        <f t="shared" si="4"/>
        <v>0</v>
      </c>
      <c r="N24" s="1091">
        <f t="shared" si="4"/>
        <v>0</v>
      </c>
      <c r="O24" s="1091">
        <f t="shared" si="4"/>
        <v>0</v>
      </c>
      <c r="P24" s="1093">
        <f t="shared" si="4"/>
        <v>0</v>
      </c>
      <c r="Q24" s="1094">
        <f t="shared" si="3"/>
        <v>2789</v>
      </c>
      <c r="R24" s="2139"/>
      <c r="S24" s="1790" t="s">
        <v>230</v>
      </c>
      <c r="T24" s="1790" t="s">
        <v>1655</v>
      </c>
      <c r="U24" s="1790">
        <v>407266</v>
      </c>
      <c r="V24" s="1790">
        <v>436332</v>
      </c>
      <c r="W24" s="1790">
        <v>456537</v>
      </c>
      <c r="X24" s="1790">
        <v>416856</v>
      </c>
      <c r="Y24" s="1790">
        <v>424614</v>
      </c>
      <c r="Z24" s="1790">
        <v>388173</v>
      </c>
      <c r="AA24" s="1790">
        <v>390589</v>
      </c>
      <c r="AB24" s="1790">
        <v>249683</v>
      </c>
      <c r="AC24" s="1790">
        <v>366936</v>
      </c>
      <c r="AD24" s="1790">
        <v>339199</v>
      </c>
      <c r="AE24" s="1790">
        <v>412347</v>
      </c>
      <c r="AF24" s="1790">
        <v>427730</v>
      </c>
      <c r="AG24" s="1790">
        <v>4716262</v>
      </c>
      <c r="AH24" s="2140"/>
    </row>
    <row r="25" spans="1:34" s="1082" customFormat="1" ht="23.1" customHeight="1" x14ac:dyDescent="0.25">
      <c r="A25" s="1075"/>
      <c r="B25" s="1025">
        <f t="shared" si="1"/>
        <v>17</v>
      </c>
      <c r="C25" s="1083" t="str">
        <f t="shared" si="2"/>
        <v>Cementos Pacasmayo S.A.A.</v>
      </c>
      <c r="D25" s="1084" t="str">
        <f t="shared" si="4"/>
        <v>D2</v>
      </c>
      <c r="E25" s="1085">
        <f t="shared" si="4"/>
        <v>0</v>
      </c>
      <c r="F25" s="1085">
        <f t="shared" si="4"/>
        <v>0</v>
      </c>
      <c r="G25" s="1085">
        <f t="shared" si="4"/>
        <v>0</v>
      </c>
      <c r="H25" s="1085">
        <f t="shared" si="4"/>
        <v>0</v>
      </c>
      <c r="I25" s="1086">
        <f t="shared" si="4"/>
        <v>0</v>
      </c>
      <c r="J25" s="1085">
        <f t="shared" si="4"/>
        <v>0</v>
      </c>
      <c r="K25" s="1085">
        <f t="shared" si="4"/>
        <v>0</v>
      </c>
      <c r="L25" s="1085">
        <f t="shared" si="4"/>
        <v>0</v>
      </c>
      <c r="M25" s="1085">
        <f t="shared" si="4"/>
        <v>0</v>
      </c>
      <c r="N25" s="1085">
        <f t="shared" si="4"/>
        <v>0</v>
      </c>
      <c r="O25" s="1085">
        <f t="shared" si="4"/>
        <v>0</v>
      </c>
      <c r="P25" s="1087">
        <f t="shared" si="4"/>
        <v>0</v>
      </c>
      <c r="Q25" s="1088">
        <f t="shared" si="3"/>
        <v>0</v>
      </c>
      <c r="R25" s="2139"/>
      <c r="S25" s="1790" t="s">
        <v>232</v>
      </c>
      <c r="T25" s="1790" t="s">
        <v>1646</v>
      </c>
      <c r="U25" s="1790">
        <v>43124.59</v>
      </c>
      <c r="V25" s="1790">
        <v>45995.66</v>
      </c>
      <c r="W25" s="1790">
        <v>45916.06</v>
      </c>
      <c r="X25" s="1790">
        <v>42220.09</v>
      </c>
      <c r="Y25" s="1790">
        <v>50824.19</v>
      </c>
      <c r="Z25" s="1790">
        <v>45336.22</v>
      </c>
      <c r="AA25" s="1790">
        <v>26242.6</v>
      </c>
      <c r="AB25" s="1790">
        <v>40600.74</v>
      </c>
      <c r="AC25" s="1790">
        <v>43421.7</v>
      </c>
      <c r="AD25" s="1790">
        <v>46389.43</v>
      </c>
      <c r="AE25" s="1790">
        <v>41683.07</v>
      </c>
      <c r="AF25" s="1790">
        <v>44711.43</v>
      </c>
      <c r="AG25" s="1790">
        <v>516465.77999999997</v>
      </c>
      <c r="AH25" s="2140"/>
    </row>
    <row r="26" spans="1:34" s="1082" customFormat="1" ht="23.1" customHeight="1" x14ac:dyDescent="0.25">
      <c r="A26" s="1075"/>
      <c r="B26" s="1016" t="str">
        <f t="shared" si="1"/>
        <v/>
      </c>
      <c r="C26" s="1089" t="str">
        <f t="shared" si="2"/>
        <v/>
      </c>
      <c r="D26" s="1090" t="str">
        <f t="shared" si="4"/>
        <v>R6</v>
      </c>
      <c r="E26" s="1091">
        <f t="shared" si="4"/>
        <v>0</v>
      </c>
      <c r="F26" s="1091">
        <f t="shared" si="4"/>
        <v>0</v>
      </c>
      <c r="G26" s="1091">
        <f t="shared" si="4"/>
        <v>0</v>
      </c>
      <c r="H26" s="1091">
        <f t="shared" si="4"/>
        <v>0</v>
      </c>
      <c r="I26" s="1092">
        <f t="shared" si="4"/>
        <v>0</v>
      </c>
      <c r="J26" s="1091">
        <f t="shared" si="4"/>
        <v>0</v>
      </c>
      <c r="K26" s="1091">
        <f t="shared" si="4"/>
        <v>0</v>
      </c>
      <c r="L26" s="1091">
        <f t="shared" si="4"/>
        <v>0</v>
      </c>
      <c r="M26" s="1091">
        <f t="shared" si="4"/>
        <v>0</v>
      </c>
      <c r="N26" s="1091">
        <f t="shared" si="4"/>
        <v>0</v>
      </c>
      <c r="O26" s="1091">
        <f t="shared" si="4"/>
        <v>0</v>
      </c>
      <c r="P26" s="1093">
        <f t="shared" si="4"/>
        <v>0</v>
      </c>
      <c r="Q26" s="1094">
        <f t="shared" si="3"/>
        <v>0</v>
      </c>
      <c r="R26" s="2139"/>
      <c r="S26" s="1790" t="s">
        <v>234</v>
      </c>
      <c r="T26" s="1790" t="s">
        <v>1646</v>
      </c>
      <c r="U26" s="1790">
        <v>42757</v>
      </c>
      <c r="V26" s="1790">
        <v>50934.5</v>
      </c>
      <c r="W26" s="1790">
        <v>22564.1</v>
      </c>
      <c r="X26" s="1790"/>
      <c r="Y26" s="1790">
        <v>20843.16</v>
      </c>
      <c r="Z26" s="1790">
        <v>61377.9</v>
      </c>
      <c r="AA26" s="1790">
        <v>56231</v>
      </c>
      <c r="AB26" s="1790">
        <v>63248.1</v>
      </c>
      <c r="AC26" s="1790">
        <v>60218.400000000001</v>
      </c>
      <c r="AD26" s="1790">
        <v>69083.8</v>
      </c>
      <c r="AE26" s="1790">
        <v>59495.1</v>
      </c>
      <c r="AF26" s="1790">
        <v>69712</v>
      </c>
      <c r="AG26" s="1790">
        <v>576465.06000000006</v>
      </c>
      <c r="AH26" s="2140"/>
    </row>
    <row r="27" spans="1:34" s="1082" customFormat="1" ht="23.1" customHeight="1" x14ac:dyDescent="0.25">
      <c r="A27" s="1075"/>
      <c r="B27" s="1025">
        <f t="shared" si="1"/>
        <v>18</v>
      </c>
      <c r="C27" s="1076" t="str">
        <f t="shared" si="2"/>
        <v>Cementos Selva S.A.</v>
      </c>
      <c r="D27" s="1077" t="str">
        <f t="shared" si="4"/>
        <v>D2</v>
      </c>
      <c r="E27" s="1078">
        <f t="shared" si="4"/>
        <v>0</v>
      </c>
      <c r="F27" s="1078">
        <f t="shared" si="4"/>
        <v>0</v>
      </c>
      <c r="G27" s="1078">
        <f t="shared" si="4"/>
        <v>0</v>
      </c>
      <c r="H27" s="1078">
        <f t="shared" si="4"/>
        <v>0</v>
      </c>
      <c r="I27" s="1079">
        <f t="shared" si="4"/>
        <v>0</v>
      </c>
      <c r="J27" s="1078">
        <f t="shared" si="4"/>
        <v>0</v>
      </c>
      <c r="K27" s="1078">
        <f t="shared" si="4"/>
        <v>0</v>
      </c>
      <c r="L27" s="1078">
        <f t="shared" si="4"/>
        <v>0</v>
      </c>
      <c r="M27" s="1078">
        <f t="shared" si="4"/>
        <v>0</v>
      </c>
      <c r="N27" s="1078">
        <f t="shared" si="4"/>
        <v>0</v>
      </c>
      <c r="O27" s="1078">
        <f t="shared" si="4"/>
        <v>0</v>
      </c>
      <c r="P27" s="1080">
        <f t="shared" si="4"/>
        <v>0</v>
      </c>
      <c r="Q27" s="1081">
        <f t="shared" si="3"/>
        <v>0</v>
      </c>
      <c r="R27" s="2139"/>
      <c r="S27" s="1790"/>
      <c r="T27" s="1790" t="s">
        <v>1653</v>
      </c>
      <c r="U27" s="1790"/>
      <c r="V27" s="1790">
        <v>2789</v>
      </c>
      <c r="W27" s="1790"/>
      <c r="X27" s="1790"/>
      <c r="Y27" s="1790"/>
      <c r="Z27" s="1790"/>
      <c r="AA27" s="1790"/>
      <c r="AB27" s="1790"/>
      <c r="AC27" s="1790"/>
      <c r="AD27" s="1790"/>
      <c r="AE27" s="1790"/>
      <c r="AF27" s="1790"/>
      <c r="AG27" s="1790">
        <v>2789</v>
      </c>
      <c r="AH27" s="2140"/>
    </row>
    <row r="28" spans="1:34" s="1082" customFormat="1" ht="23.1" customHeight="1" x14ac:dyDescent="0.25">
      <c r="A28" s="1075"/>
      <c r="B28" s="1025">
        <f t="shared" si="1"/>
        <v>19</v>
      </c>
      <c r="C28" s="1076" t="str">
        <f t="shared" si="2"/>
        <v>Cerámica Lima S.A.</v>
      </c>
      <c r="D28" s="1077" t="str">
        <f t="shared" si="4"/>
        <v>D2</v>
      </c>
      <c r="E28" s="1078">
        <f t="shared" si="4"/>
        <v>0</v>
      </c>
      <c r="F28" s="1078">
        <f t="shared" si="4"/>
        <v>0</v>
      </c>
      <c r="G28" s="1078">
        <f t="shared" si="4"/>
        <v>209.3</v>
      </c>
      <c r="H28" s="1078">
        <f t="shared" si="4"/>
        <v>0</v>
      </c>
      <c r="I28" s="1079">
        <f t="shared" si="4"/>
        <v>0</v>
      </c>
      <c r="J28" s="1078">
        <f t="shared" si="4"/>
        <v>209.3</v>
      </c>
      <c r="K28" s="1078">
        <f t="shared" si="4"/>
        <v>0</v>
      </c>
      <c r="L28" s="1078">
        <f t="shared" si="4"/>
        <v>1176</v>
      </c>
      <c r="M28" s="1078">
        <f t="shared" si="4"/>
        <v>209.3</v>
      </c>
      <c r="N28" s="1078">
        <f t="shared" si="4"/>
        <v>0</v>
      </c>
      <c r="O28" s="1078">
        <f t="shared" si="4"/>
        <v>0</v>
      </c>
      <c r="P28" s="1080">
        <f t="shared" si="4"/>
        <v>209.3</v>
      </c>
      <c r="Q28" s="1081">
        <f t="shared" si="3"/>
        <v>2013.1999999999998</v>
      </c>
      <c r="R28" s="2139"/>
      <c r="S28" s="1790" t="s">
        <v>236</v>
      </c>
      <c r="T28" s="1790" t="s">
        <v>1653</v>
      </c>
      <c r="U28" s="1790">
        <v>0</v>
      </c>
      <c r="V28" s="1790">
        <v>0</v>
      </c>
      <c r="W28" s="1790"/>
      <c r="X28" s="1790">
        <v>0</v>
      </c>
      <c r="Y28" s="1790">
        <v>0</v>
      </c>
      <c r="Z28" s="1790">
        <v>0</v>
      </c>
      <c r="AA28" s="1790"/>
      <c r="AB28" s="1790">
        <v>0</v>
      </c>
      <c r="AC28" s="1790">
        <v>0</v>
      </c>
      <c r="AD28" s="1790">
        <v>0</v>
      </c>
      <c r="AE28" s="1790">
        <v>0</v>
      </c>
      <c r="AF28" s="1790">
        <v>0</v>
      </c>
      <c r="AG28" s="1790">
        <v>0</v>
      </c>
      <c r="AH28" s="2140"/>
    </row>
    <row r="29" spans="1:34" s="1082" customFormat="1" ht="23.1" customHeight="1" x14ac:dyDescent="0.25">
      <c r="A29" s="1075"/>
      <c r="B29" s="1025">
        <f t="shared" si="1"/>
        <v>20</v>
      </c>
      <c r="C29" s="1076" t="str">
        <f t="shared" si="2"/>
        <v>Cervecería San Juan S.A.</v>
      </c>
      <c r="D29" s="1077" t="str">
        <f t="shared" si="4"/>
        <v>D2</v>
      </c>
      <c r="E29" s="1078">
        <f t="shared" si="4"/>
        <v>0</v>
      </c>
      <c r="F29" s="1078">
        <f t="shared" si="4"/>
        <v>0</v>
      </c>
      <c r="G29" s="1078">
        <f t="shared" si="4"/>
        <v>0</v>
      </c>
      <c r="H29" s="1078">
        <f t="shared" si="4"/>
        <v>0</v>
      </c>
      <c r="I29" s="1079">
        <f t="shared" si="4"/>
        <v>0</v>
      </c>
      <c r="J29" s="1078">
        <f t="shared" si="4"/>
        <v>0</v>
      </c>
      <c r="K29" s="1078">
        <f t="shared" si="4"/>
        <v>0</v>
      </c>
      <c r="L29" s="1078">
        <f t="shared" si="4"/>
        <v>0</v>
      </c>
      <c r="M29" s="1078">
        <f t="shared" si="4"/>
        <v>0</v>
      </c>
      <c r="N29" s="1078">
        <f t="shared" si="4"/>
        <v>0</v>
      </c>
      <c r="O29" s="1078">
        <f t="shared" si="4"/>
        <v>0</v>
      </c>
      <c r="P29" s="1080">
        <f t="shared" si="4"/>
        <v>0</v>
      </c>
      <c r="Q29" s="1081">
        <f t="shared" si="3"/>
        <v>0</v>
      </c>
      <c r="R29" s="2139"/>
      <c r="S29" s="1790"/>
      <c r="T29" s="1790" t="s">
        <v>1663</v>
      </c>
      <c r="U29" s="1790">
        <v>0</v>
      </c>
      <c r="V29" s="1790">
        <v>0</v>
      </c>
      <c r="W29" s="1790"/>
      <c r="X29" s="1790"/>
      <c r="Y29" s="1790">
        <v>0</v>
      </c>
      <c r="Z29" s="1790">
        <v>0</v>
      </c>
      <c r="AA29" s="1790"/>
      <c r="AB29" s="1790"/>
      <c r="AC29" s="1790">
        <v>0</v>
      </c>
      <c r="AD29" s="1790">
        <v>0</v>
      </c>
      <c r="AE29" s="1790">
        <v>0</v>
      </c>
      <c r="AF29" s="1790">
        <v>0</v>
      </c>
      <c r="AG29" s="1790">
        <v>0</v>
      </c>
      <c r="AH29" s="2140"/>
    </row>
    <row r="30" spans="1:34" s="1082" customFormat="1" ht="23.1" customHeight="1" x14ac:dyDescent="0.25">
      <c r="A30" s="1075"/>
      <c r="B30" s="1025">
        <f t="shared" si="1"/>
        <v>21</v>
      </c>
      <c r="C30" s="1076" t="str">
        <f t="shared" si="2"/>
        <v>Cia Minera Agregados Calcáreos S.A.</v>
      </c>
      <c r="D30" s="1077" t="str">
        <f t="shared" si="4"/>
        <v>D2</v>
      </c>
      <c r="E30" s="1078">
        <f t="shared" si="4"/>
        <v>81</v>
      </c>
      <c r="F30" s="1078">
        <f t="shared" si="4"/>
        <v>0</v>
      </c>
      <c r="G30" s="1078">
        <f t="shared" si="4"/>
        <v>0</v>
      </c>
      <c r="H30" s="1078">
        <f t="shared" si="4"/>
        <v>0</v>
      </c>
      <c r="I30" s="1079">
        <f t="shared" si="4"/>
        <v>0</v>
      </c>
      <c r="J30" s="1078">
        <f t="shared" si="4"/>
        <v>0</v>
      </c>
      <c r="K30" s="1078">
        <f t="shared" si="4"/>
        <v>0</v>
      </c>
      <c r="L30" s="1078">
        <f t="shared" si="4"/>
        <v>0</v>
      </c>
      <c r="M30" s="1078">
        <f t="shared" si="4"/>
        <v>0</v>
      </c>
      <c r="N30" s="1078">
        <f t="shared" si="4"/>
        <v>0</v>
      </c>
      <c r="O30" s="1078">
        <f t="shared" si="4"/>
        <v>80</v>
      </c>
      <c r="P30" s="1080">
        <f t="shared" si="4"/>
        <v>0</v>
      </c>
      <c r="Q30" s="1081">
        <f t="shared" si="3"/>
        <v>161</v>
      </c>
      <c r="R30" s="2139"/>
      <c r="S30" s="1790" t="s">
        <v>238</v>
      </c>
      <c r="T30" s="1790" t="s">
        <v>1653</v>
      </c>
      <c r="U30" s="1790">
        <v>0</v>
      </c>
      <c r="V30" s="1790">
        <v>0</v>
      </c>
      <c r="W30" s="1790">
        <v>0</v>
      </c>
      <c r="X30" s="1790">
        <v>0</v>
      </c>
      <c r="Y30" s="1790">
        <v>0</v>
      </c>
      <c r="Z30" s="1790">
        <v>0</v>
      </c>
      <c r="AA30" s="1790">
        <v>0</v>
      </c>
      <c r="AB30" s="1790">
        <v>0</v>
      </c>
      <c r="AC30" s="1790">
        <v>0</v>
      </c>
      <c r="AD30" s="1790">
        <v>0</v>
      </c>
      <c r="AE30" s="1790">
        <v>0</v>
      </c>
      <c r="AF30" s="1790">
        <v>0</v>
      </c>
      <c r="AG30" s="1790">
        <v>0</v>
      </c>
      <c r="AH30" s="2140"/>
    </row>
    <row r="31" spans="1:34" s="1082" customFormat="1" ht="23.1" customHeight="1" x14ac:dyDescent="0.25">
      <c r="A31" s="1075"/>
      <c r="B31" s="1025">
        <f t="shared" si="1"/>
        <v>22</v>
      </c>
      <c r="C31" s="1076" t="str">
        <f t="shared" si="2"/>
        <v>Cia Minera Poderosa S.A.</v>
      </c>
      <c r="D31" s="1077" t="str">
        <f t="shared" si="4"/>
        <v>D2</v>
      </c>
      <c r="E31" s="1078">
        <f t="shared" si="4"/>
        <v>132352</v>
      </c>
      <c r="F31" s="1078">
        <f t="shared" si="4"/>
        <v>135762</v>
      </c>
      <c r="G31" s="1078">
        <f t="shared" si="4"/>
        <v>163804</v>
      </c>
      <c r="H31" s="1078">
        <f t="shared" si="4"/>
        <v>120240</v>
      </c>
      <c r="I31" s="1079">
        <f t="shared" si="4"/>
        <v>193792</v>
      </c>
      <c r="J31" s="1078">
        <f t="shared" si="4"/>
        <v>240592</v>
      </c>
      <c r="K31" s="1078">
        <f t="shared" si="4"/>
        <v>225024</v>
      </c>
      <c r="L31" s="1078">
        <f t="shared" si="4"/>
        <v>271389</v>
      </c>
      <c r="M31" s="1078">
        <f t="shared" si="4"/>
        <v>222233</v>
      </c>
      <c r="N31" s="1078">
        <f t="shared" si="4"/>
        <v>214644</v>
      </c>
      <c r="O31" s="1078">
        <f t="shared" si="4"/>
        <v>217219</v>
      </c>
      <c r="P31" s="1080">
        <f t="shared" si="4"/>
        <v>137806</v>
      </c>
      <c r="Q31" s="1081">
        <f t="shared" si="3"/>
        <v>2274857</v>
      </c>
      <c r="R31" s="2139"/>
      <c r="S31" s="1790" t="s">
        <v>240</v>
      </c>
      <c r="T31" s="1790" t="s">
        <v>1653</v>
      </c>
      <c r="U31" s="1790">
        <v>0</v>
      </c>
      <c r="V31" s="1790">
        <v>0</v>
      </c>
      <c r="W31" s="1790">
        <v>209.3</v>
      </c>
      <c r="X31" s="1790">
        <v>0</v>
      </c>
      <c r="Y31" s="1790">
        <v>0</v>
      </c>
      <c r="Z31" s="1790">
        <v>209.3</v>
      </c>
      <c r="AA31" s="1790">
        <v>0</v>
      </c>
      <c r="AB31" s="1790">
        <v>1176</v>
      </c>
      <c r="AC31" s="1790">
        <v>209.3</v>
      </c>
      <c r="AD31" s="1790">
        <v>0</v>
      </c>
      <c r="AE31" s="1790">
        <v>0</v>
      </c>
      <c r="AF31" s="1790">
        <v>209.3</v>
      </c>
      <c r="AG31" s="1790">
        <v>2013.1999999999998</v>
      </c>
      <c r="AH31" s="2140"/>
    </row>
    <row r="32" spans="1:34" s="1082" customFormat="1" ht="23.1" customHeight="1" x14ac:dyDescent="0.25">
      <c r="A32" s="1075"/>
      <c r="B32" s="1025">
        <f t="shared" si="1"/>
        <v>23</v>
      </c>
      <c r="C32" s="1076" t="str">
        <f t="shared" si="2"/>
        <v>Cia Minera Santa Luisa S.A.</v>
      </c>
      <c r="D32" s="1077" t="str">
        <f t="shared" si="4"/>
        <v>D2</v>
      </c>
      <c r="E32" s="1078">
        <f t="shared" si="4"/>
        <v>7709</v>
      </c>
      <c r="F32" s="1078">
        <f t="shared" si="4"/>
        <v>7907</v>
      </c>
      <c r="G32" s="1078">
        <f t="shared" si="4"/>
        <v>6755</v>
      </c>
      <c r="H32" s="1078">
        <f t="shared" si="4"/>
        <v>3753</v>
      </c>
      <c r="I32" s="1079">
        <f t="shared" si="4"/>
        <v>8973</v>
      </c>
      <c r="J32" s="1078">
        <f t="shared" si="4"/>
        <v>9499</v>
      </c>
      <c r="K32" s="1078">
        <f t="shared" si="4"/>
        <v>13844</v>
      </c>
      <c r="L32" s="1078">
        <f t="shared" si="4"/>
        <v>21247</v>
      </c>
      <c r="M32" s="1078">
        <f t="shared" si="4"/>
        <v>19852</v>
      </c>
      <c r="N32" s="1078">
        <f t="shared" si="4"/>
        <v>10788</v>
      </c>
      <c r="O32" s="1078">
        <f t="shared" si="4"/>
        <v>9133</v>
      </c>
      <c r="P32" s="1080">
        <f t="shared" si="4"/>
        <v>7800</v>
      </c>
      <c r="Q32" s="1081">
        <f t="shared" si="3"/>
        <v>127260</v>
      </c>
      <c r="R32" s="2139"/>
      <c r="S32" s="1790" t="s">
        <v>242</v>
      </c>
      <c r="T32" s="1790" t="s">
        <v>1653</v>
      </c>
      <c r="U32" s="1790"/>
      <c r="V32" s="1790">
        <v>0</v>
      </c>
      <c r="W32" s="1790"/>
      <c r="X32" s="1790">
        <v>0</v>
      </c>
      <c r="Y32" s="1790">
        <v>0</v>
      </c>
      <c r="Z32" s="1790">
        <v>0</v>
      </c>
      <c r="AA32" s="1790">
        <v>0</v>
      </c>
      <c r="AB32" s="1790">
        <v>0</v>
      </c>
      <c r="AC32" s="1790">
        <v>0</v>
      </c>
      <c r="AD32" s="1790"/>
      <c r="AE32" s="1790"/>
      <c r="AF32" s="1790"/>
      <c r="AG32" s="1790">
        <v>0</v>
      </c>
      <c r="AH32" s="2140"/>
    </row>
    <row r="33" spans="1:34" s="1082" customFormat="1" ht="23.1" customHeight="1" x14ac:dyDescent="0.25">
      <c r="A33" s="1075"/>
      <c r="B33" s="1025">
        <f t="shared" si="1"/>
        <v>24</v>
      </c>
      <c r="C33" s="1076" t="str">
        <f t="shared" si="2"/>
        <v>CNPC Perú S.A.</v>
      </c>
      <c r="D33" s="1077" t="str">
        <f t="shared" si="4"/>
        <v>GN</v>
      </c>
      <c r="E33" s="1078">
        <f t="shared" si="4"/>
        <v>829694</v>
      </c>
      <c r="F33" s="1078">
        <f t="shared" si="4"/>
        <v>780994</v>
      </c>
      <c r="G33" s="1078">
        <f t="shared" si="4"/>
        <v>809826</v>
      </c>
      <c r="H33" s="1078">
        <f t="shared" si="4"/>
        <v>759626</v>
      </c>
      <c r="I33" s="1079">
        <f t="shared" si="4"/>
        <v>461502</v>
      </c>
      <c r="J33" s="1078">
        <f t="shared" si="4"/>
        <v>0</v>
      </c>
      <c r="K33" s="1078">
        <f t="shared" si="4"/>
        <v>0</v>
      </c>
      <c r="L33" s="1078">
        <f t="shared" si="4"/>
        <v>0</v>
      </c>
      <c r="M33" s="1078">
        <f t="shared" si="4"/>
        <v>0</v>
      </c>
      <c r="N33" s="1078">
        <f t="shared" si="4"/>
        <v>0</v>
      </c>
      <c r="O33" s="1078">
        <f t="shared" si="4"/>
        <v>0</v>
      </c>
      <c r="P33" s="1080">
        <f t="shared" si="4"/>
        <v>0</v>
      </c>
      <c r="Q33" s="1081">
        <f t="shared" si="3"/>
        <v>3641642</v>
      </c>
      <c r="R33" s="2139"/>
      <c r="S33" s="1790" t="s">
        <v>244</v>
      </c>
      <c r="T33" s="1790" t="s">
        <v>1653</v>
      </c>
      <c r="U33" s="1790">
        <v>81</v>
      </c>
      <c r="V33" s="1790">
        <v>0</v>
      </c>
      <c r="W33" s="1790">
        <v>0</v>
      </c>
      <c r="X33" s="1790">
        <v>0</v>
      </c>
      <c r="Y33" s="1790">
        <v>0</v>
      </c>
      <c r="Z33" s="1790">
        <v>0</v>
      </c>
      <c r="AA33" s="1790">
        <v>0</v>
      </c>
      <c r="AB33" s="1790">
        <v>0</v>
      </c>
      <c r="AC33" s="1790">
        <v>0</v>
      </c>
      <c r="AD33" s="1790">
        <v>0</v>
      </c>
      <c r="AE33" s="1790">
        <v>80</v>
      </c>
      <c r="AF33" s="1790">
        <v>0</v>
      </c>
      <c r="AG33" s="1790">
        <v>161</v>
      </c>
      <c r="AH33" s="2140"/>
    </row>
    <row r="34" spans="1:34" s="1082" customFormat="1" ht="23.1" customHeight="1" x14ac:dyDescent="0.25">
      <c r="A34" s="1075"/>
      <c r="B34" s="1025">
        <f t="shared" si="1"/>
        <v>25</v>
      </c>
      <c r="C34" s="1076" t="str">
        <f t="shared" si="2"/>
        <v>Compañía Minera Antapaccay S.A.</v>
      </c>
      <c r="D34" s="1077" t="str">
        <f t="shared" si="4"/>
        <v>D2</v>
      </c>
      <c r="E34" s="1078">
        <f t="shared" si="4"/>
        <v>0</v>
      </c>
      <c r="F34" s="1078">
        <f t="shared" si="4"/>
        <v>97.76</v>
      </c>
      <c r="G34" s="1078">
        <f t="shared" si="4"/>
        <v>44.92</v>
      </c>
      <c r="H34" s="1078">
        <f t="shared" si="4"/>
        <v>203.43</v>
      </c>
      <c r="I34" s="1079">
        <f t="shared" si="4"/>
        <v>1062.0999999999999</v>
      </c>
      <c r="J34" s="1078">
        <f t="shared" si="4"/>
        <v>491.41</v>
      </c>
      <c r="K34" s="1078">
        <f t="shared" si="4"/>
        <v>235.14</v>
      </c>
      <c r="L34" s="1078">
        <f t="shared" si="4"/>
        <v>184.94</v>
      </c>
      <c r="M34" s="1078">
        <f t="shared" si="4"/>
        <v>1239</v>
      </c>
      <c r="N34" s="1078">
        <f t="shared" si="4"/>
        <v>0</v>
      </c>
      <c r="O34" s="1078">
        <f t="shared" si="4"/>
        <v>29.06</v>
      </c>
      <c r="P34" s="1080">
        <f t="shared" si="4"/>
        <v>2639.37</v>
      </c>
      <c r="Q34" s="1081">
        <f t="shared" si="3"/>
        <v>6227.13</v>
      </c>
      <c r="R34" s="2139"/>
      <c r="S34" s="1790" t="s">
        <v>246</v>
      </c>
      <c r="T34" s="1790" t="s">
        <v>1653</v>
      </c>
      <c r="U34" s="1790">
        <v>132352</v>
      </c>
      <c r="V34" s="1790">
        <v>135762</v>
      </c>
      <c r="W34" s="1790">
        <v>163804</v>
      </c>
      <c r="X34" s="1790">
        <v>120240</v>
      </c>
      <c r="Y34" s="1790">
        <v>193792</v>
      </c>
      <c r="Z34" s="1790">
        <v>240592</v>
      </c>
      <c r="AA34" s="1790">
        <v>225024</v>
      </c>
      <c r="AB34" s="1790">
        <v>271389</v>
      </c>
      <c r="AC34" s="1790">
        <v>222233</v>
      </c>
      <c r="AD34" s="1790">
        <v>214644</v>
      </c>
      <c r="AE34" s="1790">
        <v>217219</v>
      </c>
      <c r="AF34" s="1790">
        <v>137806</v>
      </c>
      <c r="AG34" s="1790">
        <v>2274857</v>
      </c>
      <c r="AH34" s="2140"/>
    </row>
    <row r="35" spans="1:34" s="1082" customFormat="1" ht="23.1" customHeight="1" x14ac:dyDescent="0.25">
      <c r="A35" s="1075"/>
      <c r="B35" s="1025">
        <f t="shared" si="1"/>
        <v>26</v>
      </c>
      <c r="C35" s="1076" t="str">
        <f t="shared" si="2"/>
        <v>Compañía Minera Ares S.A.C.</v>
      </c>
      <c r="D35" s="1077" t="str">
        <f t="shared" si="4"/>
        <v>D2</v>
      </c>
      <c r="E35" s="1078">
        <f t="shared" si="4"/>
        <v>200</v>
      </c>
      <c r="F35" s="1078">
        <f t="shared" si="4"/>
        <v>200</v>
      </c>
      <c r="G35" s="1078">
        <f t="shared" si="4"/>
        <v>200</v>
      </c>
      <c r="H35" s="1078">
        <f t="shared" si="4"/>
        <v>300</v>
      </c>
      <c r="I35" s="1079">
        <f t="shared" si="4"/>
        <v>0</v>
      </c>
      <c r="J35" s="1078">
        <f t="shared" si="4"/>
        <v>209.3</v>
      </c>
      <c r="K35" s="1078">
        <f t="shared" si="4"/>
        <v>250</v>
      </c>
      <c r="L35" s="1078">
        <f t="shared" si="4"/>
        <v>126</v>
      </c>
      <c r="M35" s="1078">
        <f t="shared" si="4"/>
        <v>4422</v>
      </c>
      <c r="N35" s="1078">
        <f t="shared" si="4"/>
        <v>9558</v>
      </c>
      <c r="O35" s="1078">
        <f t="shared" si="4"/>
        <v>295</v>
      </c>
      <c r="P35" s="1080">
        <f t="shared" si="4"/>
        <v>2538</v>
      </c>
      <c r="Q35" s="1081">
        <f t="shared" si="3"/>
        <v>18298.3</v>
      </c>
      <c r="R35" s="2139"/>
      <c r="S35" s="1790" t="s">
        <v>250</v>
      </c>
      <c r="T35" s="1790" t="s">
        <v>1653</v>
      </c>
      <c r="U35" s="1790">
        <v>7709</v>
      </c>
      <c r="V35" s="1790">
        <v>7907</v>
      </c>
      <c r="W35" s="1790">
        <v>6755</v>
      </c>
      <c r="X35" s="1790">
        <v>3753</v>
      </c>
      <c r="Y35" s="1790">
        <v>8973</v>
      </c>
      <c r="Z35" s="1790">
        <v>9499</v>
      </c>
      <c r="AA35" s="1790">
        <v>13844</v>
      </c>
      <c r="AB35" s="1790">
        <v>21247</v>
      </c>
      <c r="AC35" s="1790">
        <v>19852</v>
      </c>
      <c r="AD35" s="1790">
        <v>10788</v>
      </c>
      <c r="AE35" s="1790">
        <v>9133</v>
      </c>
      <c r="AF35" s="1790">
        <v>7800</v>
      </c>
      <c r="AG35" s="1790">
        <v>127260</v>
      </c>
      <c r="AH35" s="2140"/>
    </row>
    <row r="36" spans="1:34" s="1082" customFormat="1" ht="23.1" customHeight="1" x14ac:dyDescent="0.25">
      <c r="A36" s="1075"/>
      <c r="B36" s="1025">
        <f t="shared" si="1"/>
        <v>27</v>
      </c>
      <c r="C36" s="1076" t="str">
        <f t="shared" si="2"/>
        <v>Compañía Minera Caraveli S.A.C.</v>
      </c>
      <c r="D36" s="1077" t="str">
        <f t="shared" si="4"/>
        <v>D2</v>
      </c>
      <c r="E36" s="1078">
        <f t="shared" si="4"/>
        <v>23817</v>
      </c>
      <c r="F36" s="1078">
        <f t="shared" si="4"/>
        <v>30834</v>
      </c>
      <c r="G36" s="1078">
        <f t="shared" si="4"/>
        <v>39670</v>
      </c>
      <c r="H36" s="1078">
        <f t="shared" si="4"/>
        <v>38976</v>
      </c>
      <c r="I36" s="1079">
        <f t="shared" si="4"/>
        <v>39367</v>
      </c>
      <c r="J36" s="1078">
        <f t="shared" si="4"/>
        <v>29764</v>
      </c>
      <c r="K36" s="1078">
        <f t="shared" si="4"/>
        <v>34269</v>
      </c>
      <c r="L36" s="1078">
        <f t="shared" si="4"/>
        <v>45943</v>
      </c>
      <c r="M36" s="1078">
        <f t="shared" si="4"/>
        <v>42443</v>
      </c>
      <c r="N36" s="1078">
        <f t="shared" si="4"/>
        <v>47311</v>
      </c>
      <c r="O36" s="1078">
        <f t="shared" si="4"/>
        <v>52967</v>
      </c>
      <c r="P36" s="1080">
        <f t="shared" si="4"/>
        <v>61608</v>
      </c>
      <c r="Q36" s="1081">
        <f t="shared" si="3"/>
        <v>486969</v>
      </c>
      <c r="R36" s="2139"/>
      <c r="S36" s="1790" t="s">
        <v>252</v>
      </c>
      <c r="T36" s="1790" t="s">
        <v>1655</v>
      </c>
      <c r="U36" s="1790">
        <v>829694</v>
      </c>
      <c r="V36" s="1790">
        <v>780994</v>
      </c>
      <c r="W36" s="1790">
        <v>809826</v>
      </c>
      <c r="X36" s="1790">
        <v>759626</v>
      </c>
      <c r="Y36" s="1790">
        <v>461502</v>
      </c>
      <c r="Z36" s="1790"/>
      <c r="AA36" s="1790"/>
      <c r="AB36" s="1790"/>
      <c r="AC36" s="1790"/>
      <c r="AD36" s="1790"/>
      <c r="AE36" s="1790"/>
      <c r="AF36" s="1790"/>
      <c r="AG36" s="1790">
        <v>3641642</v>
      </c>
      <c r="AH36" s="2140"/>
    </row>
    <row r="37" spans="1:34" s="1082" customFormat="1" ht="23.1" customHeight="1" x14ac:dyDescent="0.25">
      <c r="A37" s="1075"/>
      <c r="B37" s="1025">
        <f t="shared" si="1"/>
        <v>28</v>
      </c>
      <c r="C37" s="1076" t="str">
        <f t="shared" si="2"/>
        <v>Compañía Minera Chungar S.A.C.</v>
      </c>
      <c r="D37" s="1077" t="str">
        <f t="shared" si="4"/>
        <v>D2</v>
      </c>
      <c r="E37" s="1078">
        <f t="shared" si="4"/>
        <v>0</v>
      </c>
      <c r="F37" s="1078">
        <f t="shared" si="4"/>
        <v>0</v>
      </c>
      <c r="G37" s="1078">
        <f t="shared" si="4"/>
        <v>0</v>
      </c>
      <c r="H37" s="1078">
        <f t="shared" si="4"/>
        <v>0</v>
      </c>
      <c r="I37" s="1079">
        <f t="shared" si="4"/>
        <v>0</v>
      </c>
      <c r="J37" s="1078">
        <f t="shared" si="4"/>
        <v>0</v>
      </c>
      <c r="K37" s="1078">
        <f t="shared" si="4"/>
        <v>0</v>
      </c>
      <c r="L37" s="1078">
        <f t="shared" si="4"/>
        <v>0</v>
      </c>
      <c r="M37" s="1078">
        <f t="shared" si="4"/>
        <v>0</v>
      </c>
      <c r="N37" s="1078">
        <f t="shared" si="4"/>
        <v>0</v>
      </c>
      <c r="O37" s="1078">
        <f t="shared" si="4"/>
        <v>0</v>
      </c>
      <c r="P37" s="1080">
        <f t="shared" si="4"/>
        <v>0</v>
      </c>
      <c r="Q37" s="1081">
        <f t="shared" si="3"/>
        <v>0</v>
      </c>
      <c r="R37" s="2139"/>
      <c r="S37" s="1790" t="s">
        <v>254</v>
      </c>
      <c r="T37" s="1790" t="s">
        <v>1653</v>
      </c>
      <c r="U37" s="1790"/>
      <c r="V37" s="1790">
        <v>97.76</v>
      </c>
      <c r="W37" s="1790">
        <v>44.92</v>
      </c>
      <c r="X37" s="1790">
        <v>203.43</v>
      </c>
      <c r="Y37" s="1790">
        <v>1062.0999999999999</v>
      </c>
      <c r="Z37" s="1790">
        <v>491.41</v>
      </c>
      <c r="AA37" s="1790">
        <v>235.14</v>
      </c>
      <c r="AB37" s="1790">
        <v>184.94</v>
      </c>
      <c r="AC37" s="1790">
        <v>1239</v>
      </c>
      <c r="AD37" s="1790">
        <v>0</v>
      </c>
      <c r="AE37" s="1790">
        <v>29.06</v>
      </c>
      <c r="AF37" s="1790">
        <v>2639.37</v>
      </c>
      <c r="AG37" s="1790">
        <v>6227.13</v>
      </c>
      <c r="AH37" s="2140"/>
    </row>
    <row r="38" spans="1:34" s="1082" customFormat="1" ht="23.1" customHeight="1" x14ac:dyDescent="0.25">
      <c r="A38" s="1075"/>
      <c r="B38" s="1025">
        <f t="shared" si="1"/>
        <v>29</v>
      </c>
      <c r="C38" s="1076" t="str">
        <f t="shared" si="2"/>
        <v>Compañia Minera Kolpa S.A.</v>
      </c>
      <c r="D38" s="1077" t="str">
        <f t="shared" ref="D38:P53" si="5">+T41</f>
        <v>D2</v>
      </c>
      <c r="E38" s="1078">
        <f t="shared" si="5"/>
        <v>3010</v>
      </c>
      <c r="F38" s="1078">
        <f t="shared" si="5"/>
        <v>3010</v>
      </c>
      <c r="G38" s="1078">
        <f t="shared" si="5"/>
        <v>3010</v>
      </c>
      <c r="H38" s="1078">
        <f t="shared" si="5"/>
        <v>3010</v>
      </c>
      <c r="I38" s="1079">
        <f t="shared" si="5"/>
        <v>3010</v>
      </c>
      <c r="J38" s="1078">
        <f t="shared" si="5"/>
        <v>3010</v>
      </c>
      <c r="K38" s="1078">
        <f t="shared" si="5"/>
        <v>3010</v>
      </c>
      <c r="L38" s="1078">
        <f t="shared" si="5"/>
        <v>3010</v>
      </c>
      <c r="M38" s="1078">
        <f t="shared" si="5"/>
        <v>3010</v>
      </c>
      <c r="N38" s="1078">
        <f t="shared" si="5"/>
        <v>3010</v>
      </c>
      <c r="O38" s="1078">
        <f t="shared" si="5"/>
        <v>3010</v>
      </c>
      <c r="P38" s="1080">
        <f t="shared" si="5"/>
        <v>3010</v>
      </c>
      <c r="Q38" s="1081">
        <f t="shared" si="3"/>
        <v>36120</v>
      </c>
      <c r="R38" s="2139"/>
      <c r="S38" s="1790" t="s">
        <v>256</v>
      </c>
      <c r="T38" s="1790" t="s">
        <v>1653</v>
      </c>
      <c r="U38" s="1790">
        <v>200</v>
      </c>
      <c r="V38" s="1790">
        <v>200</v>
      </c>
      <c r="W38" s="1790">
        <v>200</v>
      </c>
      <c r="X38" s="1790">
        <v>300</v>
      </c>
      <c r="Y38" s="1790">
        <v>0</v>
      </c>
      <c r="Z38" s="1790">
        <v>209.3</v>
      </c>
      <c r="AA38" s="1790">
        <v>250</v>
      </c>
      <c r="AB38" s="1790">
        <v>126</v>
      </c>
      <c r="AC38" s="1790">
        <v>4422</v>
      </c>
      <c r="AD38" s="1790">
        <v>9558</v>
      </c>
      <c r="AE38" s="1790">
        <v>295</v>
      </c>
      <c r="AF38" s="1790">
        <v>2538</v>
      </c>
      <c r="AG38" s="1790">
        <v>18298.3</v>
      </c>
      <c r="AH38" s="2140"/>
    </row>
    <row r="39" spans="1:34" s="1082" customFormat="1" ht="23.1" customHeight="1" x14ac:dyDescent="0.25">
      <c r="A39" s="1075"/>
      <c r="B39" s="1025">
        <f t="shared" si="1"/>
        <v>30</v>
      </c>
      <c r="C39" s="1076" t="str">
        <f t="shared" si="2"/>
        <v>Compañía Minera San Ignacio de Morococha S.A.A.</v>
      </c>
      <c r="D39" s="1077" t="str">
        <f t="shared" si="5"/>
        <v>D2</v>
      </c>
      <c r="E39" s="1078">
        <f t="shared" si="5"/>
        <v>35</v>
      </c>
      <c r="F39" s="1078">
        <f t="shared" si="5"/>
        <v>0</v>
      </c>
      <c r="G39" s="1078">
        <f t="shared" si="5"/>
        <v>110</v>
      </c>
      <c r="H39" s="1078">
        <f t="shared" si="5"/>
        <v>420</v>
      </c>
      <c r="I39" s="1079">
        <f t="shared" si="5"/>
        <v>0</v>
      </c>
      <c r="J39" s="1078">
        <f t="shared" si="5"/>
        <v>0</v>
      </c>
      <c r="K39" s="1078">
        <f t="shared" si="5"/>
        <v>0</v>
      </c>
      <c r="L39" s="1078">
        <f t="shared" si="5"/>
        <v>0</v>
      </c>
      <c r="M39" s="1078">
        <f t="shared" si="5"/>
        <v>0</v>
      </c>
      <c r="N39" s="1078">
        <f t="shared" si="5"/>
        <v>0</v>
      </c>
      <c r="O39" s="1078">
        <f t="shared" si="5"/>
        <v>0</v>
      </c>
      <c r="P39" s="1080">
        <f t="shared" si="5"/>
        <v>0</v>
      </c>
      <c r="Q39" s="1081">
        <f t="shared" si="3"/>
        <v>565</v>
      </c>
      <c r="R39" s="2139"/>
      <c r="S39" s="1790" t="s">
        <v>258</v>
      </c>
      <c r="T39" s="1790" t="s">
        <v>1653</v>
      </c>
      <c r="U39" s="1790">
        <v>23817</v>
      </c>
      <c r="V39" s="1790">
        <v>30834</v>
      </c>
      <c r="W39" s="1790">
        <v>39670</v>
      </c>
      <c r="X39" s="1790">
        <v>38976</v>
      </c>
      <c r="Y39" s="1790">
        <v>39367</v>
      </c>
      <c r="Z39" s="1790">
        <v>29764</v>
      </c>
      <c r="AA39" s="1790">
        <v>34269</v>
      </c>
      <c r="AB39" s="1790">
        <v>45943</v>
      </c>
      <c r="AC39" s="1790">
        <v>42443</v>
      </c>
      <c r="AD39" s="1790">
        <v>47311</v>
      </c>
      <c r="AE39" s="1790">
        <v>52967</v>
      </c>
      <c r="AF39" s="1790">
        <v>61608</v>
      </c>
      <c r="AG39" s="1790">
        <v>486969</v>
      </c>
      <c r="AH39" s="2140"/>
    </row>
    <row r="40" spans="1:34" s="1082" customFormat="1" ht="23.1" customHeight="1" x14ac:dyDescent="0.25">
      <c r="A40" s="1075"/>
      <c r="B40" s="1025">
        <f t="shared" si="1"/>
        <v>31</v>
      </c>
      <c r="C40" s="1076" t="str">
        <f t="shared" si="2"/>
        <v>Compañía Pesquera del Pacifico Centro S.A.</v>
      </c>
      <c r="D40" s="1077" t="str">
        <f t="shared" si="5"/>
        <v>D2</v>
      </c>
      <c r="E40" s="1078">
        <f t="shared" si="5"/>
        <v>185</v>
      </c>
      <c r="F40" s="1078">
        <f t="shared" si="5"/>
        <v>0</v>
      </c>
      <c r="G40" s="1078">
        <f t="shared" si="5"/>
        <v>240</v>
      </c>
      <c r="H40" s="1078">
        <f t="shared" si="5"/>
        <v>6025</v>
      </c>
      <c r="I40" s="1079">
        <f t="shared" si="5"/>
        <v>10170</v>
      </c>
      <c r="J40" s="1078">
        <f t="shared" si="5"/>
        <v>10</v>
      </c>
      <c r="K40" s="1078">
        <f t="shared" si="5"/>
        <v>80</v>
      </c>
      <c r="L40" s="1078">
        <f t="shared" si="5"/>
        <v>0</v>
      </c>
      <c r="M40" s="1078">
        <f t="shared" si="5"/>
        <v>120</v>
      </c>
      <c r="N40" s="1078">
        <f t="shared" si="5"/>
        <v>1402</v>
      </c>
      <c r="O40" s="1078">
        <f t="shared" si="5"/>
        <v>7498</v>
      </c>
      <c r="P40" s="1080">
        <f t="shared" si="5"/>
        <v>9505</v>
      </c>
      <c r="Q40" s="1081">
        <f t="shared" si="3"/>
        <v>35235</v>
      </c>
      <c r="R40" s="2139"/>
      <c r="S40" s="1790" t="s">
        <v>260</v>
      </c>
      <c r="T40" s="1790" t="s">
        <v>1653</v>
      </c>
      <c r="U40" s="1790">
        <v>0</v>
      </c>
      <c r="V40" s="1790">
        <v>0</v>
      </c>
      <c r="W40" s="1790">
        <v>0</v>
      </c>
      <c r="X40" s="1790">
        <v>0</v>
      </c>
      <c r="Y40" s="1790">
        <v>0</v>
      </c>
      <c r="Z40" s="1790">
        <v>0</v>
      </c>
      <c r="AA40" s="1790">
        <v>0</v>
      </c>
      <c r="AB40" s="1790">
        <v>0</v>
      </c>
      <c r="AC40" s="1790">
        <v>0</v>
      </c>
      <c r="AD40" s="1790">
        <v>0</v>
      </c>
      <c r="AE40" s="1790">
        <v>0</v>
      </c>
      <c r="AF40" s="1790">
        <v>0</v>
      </c>
      <c r="AG40" s="1790">
        <v>0</v>
      </c>
      <c r="AH40" s="2140"/>
    </row>
    <row r="41" spans="1:34" s="1082" customFormat="1" ht="23.1" customHeight="1" x14ac:dyDescent="0.25">
      <c r="A41" s="1075"/>
      <c r="B41" s="1025">
        <f t="shared" si="1"/>
        <v>32</v>
      </c>
      <c r="C41" s="1076" t="str">
        <f t="shared" si="2"/>
        <v>Compañia Quimica S.A.</v>
      </c>
      <c r="D41" s="1077" t="str">
        <f t="shared" si="5"/>
        <v>D2</v>
      </c>
      <c r="E41" s="1078">
        <f t="shared" si="5"/>
        <v>30.27</v>
      </c>
      <c r="F41" s="1078">
        <f t="shared" si="5"/>
        <v>2.75</v>
      </c>
      <c r="G41" s="1078">
        <f t="shared" si="5"/>
        <v>2.75</v>
      </c>
      <c r="H41" s="1078">
        <f t="shared" si="5"/>
        <v>2.75</v>
      </c>
      <c r="I41" s="1079">
        <f t="shared" si="5"/>
        <v>2.75</v>
      </c>
      <c r="J41" s="1078">
        <f t="shared" si="5"/>
        <v>2.75</v>
      </c>
      <c r="K41" s="1078">
        <f t="shared" si="5"/>
        <v>2.0699999999999998</v>
      </c>
      <c r="L41" s="1078">
        <f t="shared" si="5"/>
        <v>2.0699999999999998</v>
      </c>
      <c r="M41" s="1078">
        <f t="shared" si="5"/>
        <v>2.75</v>
      </c>
      <c r="N41" s="1078">
        <f t="shared" si="5"/>
        <v>2.75</v>
      </c>
      <c r="O41" s="1078">
        <f t="shared" si="5"/>
        <v>2.75</v>
      </c>
      <c r="P41" s="1080">
        <f t="shared" si="5"/>
        <v>2.0699999999999998</v>
      </c>
      <c r="Q41" s="1081">
        <f t="shared" si="3"/>
        <v>58.48</v>
      </c>
      <c r="R41" s="2139"/>
      <c r="S41" s="1790" t="s">
        <v>262</v>
      </c>
      <c r="T41" s="1790" t="s">
        <v>1653</v>
      </c>
      <c r="U41" s="1790">
        <v>3010</v>
      </c>
      <c r="V41" s="1790">
        <v>3010</v>
      </c>
      <c r="W41" s="1790">
        <v>3010</v>
      </c>
      <c r="X41" s="1790">
        <v>3010</v>
      </c>
      <c r="Y41" s="1790">
        <v>3010</v>
      </c>
      <c r="Z41" s="1790">
        <v>3010</v>
      </c>
      <c r="AA41" s="1790">
        <v>3010</v>
      </c>
      <c r="AB41" s="1790">
        <v>3010</v>
      </c>
      <c r="AC41" s="1790">
        <v>3010</v>
      </c>
      <c r="AD41" s="1790">
        <v>3010</v>
      </c>
      <c r="AE41" s="1790">
        <v>3010</v>
      </c>
      <c r="AF41" s="1790">
        <v>3010</v>
      </c>
      <c r="AG41" s="1790">
        <v>36120</v>
      </c>
      <c r="AH41" s="2140"/>
    </row>
    <row r="42" spans="1:34" s="1082" customFormat="1" ht="23.1" customHeight="1" x14ac:dyDescent="0.25">
      <c r="A42" s="1075"/>
      <c r="B42" s="1025">
        <f t="shared" si="1"/>
        <v>33</v>
      </c>
      <c r="C42" s="1076" t="str">
        <f t="shared" si="2"/>
        <v>Consorcio Minero Horizonte S.A.</v>
      </c>
      <c r="D42" s="1077" t="str">
        <f t="shared" si="5"/>
        <v>D2</v>
      </c>
      <c r="E42" s="1078">
        <f t="shared" si="5"/>
        <v>4080.95</v>
      </c>
      <c r="F42" s="1078">
        <f t="shared" si="5"/>
        <v>284.02999999999997</v>
      </c>
      <c r="G42" s="1078">
        <f t="shared" si="5"/>
        <v>65.59</v>
      </c>
      <c r="H42" s="1078">
        <f t="shared" si="5"/>
        <v>533.24</v>
      </c>
      <c r="I42" s="1079">
        <f t="shared" si="5"/>
        <v>111.54</v>
      </c>
      <c r="J42" s="1078">
        <f t="shared" si="5"/>
        <v>157.26</v>
      </c>
      <c r="K42" s="1078">
        <f t="shared" si="5"/>
        <v>2105.3200000000002</v>
      </c>
      <c r="L42" s="1078">
        <f t="shared" si="5"/>
        <v>1887.53</v>
      </c>
      <c r="M42" s="1078">
        <f t="shared" si="5"/>
        <v>1476</v>
      </c>
      <c r="N42" s="1078">
        <f t="shared" si="5"/>
        <v>10825</v>
      </c>
      <c r="O42" s="1078">
        <f t="shared" si="5"/>
        <v>163.11000000000001</v>
      </c>
      <c r="P42" s="1080">
        <f t="shared" si="5"/>
        <v>0</v>
      </c>
      <c r="Q42" s="1081">
        <f t="shared" si="3"/>
        <v>21689.57</v>
      </c>
      <c r="R42" s="2139"/>
      <c r="S42" s="1790" t="s">
        <v>264</v>
      </c>
      <c r="T42" s="1790" t="s">
        <v>1653</v>
      </c>
      <c r="U42" s="1790">
        <v>35</v>
      </c>
      <c r="V42" s="1790">
        <v>0</v>
      </c>
      <c r="W42" s="1790">
        <v>110</v>
      </c>
      <c r="X42" s="1790">
        <v>420</v>
      </c>
      <c r="Y42" s="1790">
        <v>0</v>
      </c>
      <c r="Z42" s="1790">
        <v>0</v>
      </c>
      <c r="AA42" s="1790">
        <v>0</v>
      </c>
      <c r="AB42" s="1790">
        <v>0</v>
      </c>
      <c r="AC42" s="1790">
        <v>0</v>
      </c>
      <c r="AD42" s="1790">
        <v>0</v>
      </c>
      <c r="AE42" s="1790">
        <v>0</v>
      </c>
      <c r="AF42" s="1790">
        <v>0</v>
      </c>
      <c r="AG42" s="1790">
        <v>565</v>
      </c>
      <c r="AH42" s="2140"/>
    </row>
    <row r="43" spans="1:34" s="1082" customFormat="1" ht="23.1" customHeight="1" x14ac:dyDescent="0.25">
      <c r="A43" s="1075"/>
      <c r="B43" s="1025">
        <f t="shared" si="1"/>
        <v>34</v>
      </c>
      <c r="C43" s="1076" t="str">
        <f t="shared" si="2"/>
        <v>Corporación Pesquera Inca S.A.C.</v>
      </c>
      <c r="D43" s="1077" t="str">
        <f t="shared" si="5"/>
        <v>D2</v>
      </c>
      <c r="E43" s="1078">
        <f t="shared" si="5"/>
        <v>0</v>
      </c>
      <c r="F43" s="1078">
        <f t="shared" si="5"/>
        <v>0</v>
      </c>
      <c r="G43" s="1078">
        <f t="shared" si="5"/>
        <v>0</v>
      </c>
      <c r="H43" s="1078">
        <f t="shared" si="5"/>
        <v>8227</v>
      </c>
      <c r="I43" s="1079">
        <f t="shared" si="5"/>
        <v>16690.099999999999</v>
      </c>
      <c r="J43" s="1078">
        <f t="shared" si="5"/>
        <v>0</v>
      </c>
      <c r="K43" s="1078">
        <f t="shared" si="5"/>
        <v>0</v>
      </c>
      <c r="L43" s="1078">
        <f t="shared" si="5"/>
        <v>0</v>
      </c>
      <c r="M43" s="1078">
        <f t="shared" si="5"/>
        <v>0</v>
      </c>
      <c r="N43" s="1078">
        <f t="shared" si="5"/>
        <v>0</v>
      </c>
      <c r="O43" s="1078">
        <f t="shared" si="5"/>
        <v>17100</v>
      </c>
      <c r="P43" s="1080">
        <f t="shared" si="5"/>
        <v>10520</v>
      </c>
      <c r="Q43" s="1081">
        <f t="shared" si="3"/>
        <v>52537.1</v>
      </c>
      <c r="R43" s="2139"/>
      <c r="S43" s="1790" t="s">
        <v>268</v>
      </c>
      <c r="T43" s="1790" t="s">
        <v>1653</v>
      </c>
      <c r="U43" s="1790">
        <v>185</v>
      </c>
      <c r="V43" s="1790">
        <v>0</v>
      </c>
      <c r="W43" s="1790">
        <v>240</v>
      </c>
      <c r="X43" s="1790">
        <v>6025</v>
      </c>
      <c r="Y43" s="1790">
        <v>10170</v>
      </c>
      <c r="Z43" s="1790">
        <v>10</v>
      </c>
      <c r="AA43" s="1790">
        <v>80</v>
      </c>
      <c r="AB43" s="1790">
        <v>0</v>
      </c>
      <c r="AC43" s="1790">
        <v>120</v>
      </c>
      <c r="AD43" s="1790">
        <v>1402</v>
      </c>
      <c r="AE43" s="1790">
        <v>7498</v>
      </c>
      <c r="AF43" s="1790">
        <v>9505</v>
      </c>
      <c r="AG43" s="1790">
        <v>35235</v>
      </c>
      <c r="AH43" s="2140"/>
    </row>
    <row r="44" spans="1:34" s="1082" customFormat="1" ht="23.1" customHeight="1" x14ac:dyDescent="0.25">
      <c r="A44" s="1075"/>
      <c r="B44" s="1025">
        <f t="shared" si="1"/>
        <v>35</v>
      </c>
      <c r="C44" s="1083" t="str">
        <f t="shared" si="2"/>
        <v>Empresa Agroindustrial Pomalca S.A.A.</v>
      </c>
      <c r="D44" s="1084" t="str">
        <f t="shared" si="5"/>
        <v>BZ</v>
      </c>
      <c r="E44" s="1085">
        <f t="shared" si="5"/>
        <v>20160</v>
      </c>
      <c r="F44" s="1085">
        <f t="shared" si="5"/>
        <v>20619</v>
      </c>
      <c r="G44" s="1085">
        <f t="shared" si="5"/>
        <v>19897</v>
      </c>
      <c r="H44" s="1085">
        <f t="shared" si="5"/>
        <v>19242</v>
      </c>
      <c r="I44" s="1086">
        <f t="shared" si="5"/>
        <v>20125</v>
      </c>
      <c r="J44" s="1085">
        <f t="shared" si="5"/>
        <v>4188</v>
      </c>
      <c r="K44" s="1085">
        <f t="shared" si="5"/>
        <v>8115</v>
      </c>
      <c r="L44" s="1085">
        <f t="shared" si="5"/>
        <v>23659</v>
      </c>
      <c r="M44" s="1085">
        <f t="shared" si="5"/>
        <v>20894</v>
      </c>
      <c r="N44" s="1085">
        <f t="shared" si="5"/>
        <v>24333</v>
      </c>
      <c r="O44" s="1085">
        <f t="shared" si="5"/>
        <v>22090</v>
      </c>
      <c r="P44" s="1087">
        <f t="shared" si="5"/>
        <v>25168</v>
      </c>
      <c r="Q44" s="1088">
        <f t="shared" si="3"/>
        <v>228490</v>
      </c>
      <c r="R44" s="2139"/>
      <c r="S44" s="1790" t="s">
        <v>270</v>
      </c>
      <c r="T44" s="1790" t="s">
        <v>1653</v>
      </c>
      <c r="U44" s="1790">
        <v>30.27</v>
      </c>
      <c r="V44" s="1790">
        <v>2.75</v>
      </c>
      <c r="W44" s="1790">
        <v>2.75</v>
      </c>
      <c r="X44" s="1790">
        <v>2.75</v>
      </c>
      <c r="Y44" s="1790">
        <v>2.75</v>
      </c>
      <c r="Z44" s="1790">
        <v>2.75</v>
      </c>
      <c r="AA44" s="1790">
        <v>2.0699999999999998</v>
      </c>
      <c r="AB44" s="1790">
        <v>2.0699999999999998</v>
      </c>
      <c r="AC44" s="1790">
        <v>2.75</v>
      </c>
      <c r="AD44" s="1790">
        <v>2.75</v>
      </c>
      <c r="AE44" s="1790">
        <v>2.75</v>
      </c>
      <c r="AF44" s="1790">
        <v>2.0699999999999998</v>
      </c>
      <c r="AG44" s="1790">
        <v>58.48</v>
      </c>
      <c r="AH44" s="2140"/>
    </row>
    <row r="45" spans="1:34" s="1082" customFormat="1" ht="23.1" customHeight="1" x14ac:dyDescent="0.25">
      <c r="A45" s="1075"/>
      <c r="B45" s="1016" t="str">
        <f t="shared" si="1"/>
        <v/>
      </c>
      <c r="C45" s="1089" t="str">
        <f t="shared" si="2"/>
        <v/>
      </c>
      <c r="D45" s="1090" t="str">
        <f t="shared" si="5"/>
        <v>D2</v>
      </c>
      <c r="E45" s="1091">
        <f t="shared" si="5"/>
        <v>40</v>
      </c>
      <c r="F45" s="1091">
        <f t="shared" si="5"/>
        <v>60</v>
      </c>
      <c r="G45" s="1091">
        <f t="shared" si="5"/>
        <v>60</v>
      </c>
      <c r="H45" s="1091">
        <f t="shared" si="5"/>
        <v>70</v>
      </c>
      <c r="I45" s="1092">
        <f t="shared" si="5"/>
        <v>30</v>
      </c>
      <c r="J45" s="1091">
        <f t="shared" si="5"/>
        <v>1500</v>
      </c>
      <c r="K45" s="1091">
        <f t="shared" si="5"/>
        <v>1750</v>
      </c>
      <c r="L45" s="1091">
        <f t="shared" si="5"/>
        <v>0</v>
      </c>
      <c r="M45" s="1091">
        <f t="shared" si="5"/>
        <v>0</v>
      </c>
      <c r="N45" s="1091">
        <f t="shared" si="5"/>
        <v>50</v>
      </c>
      <c r="O45" s="1091">
        <f t="shared" si="5"/>
        <v>0</v>
      </c>
      <c r="P45" s="1093">
        <f t="shared" si="5"/>
        <v>0</v>
      </c>
      <c r="Q45" s="1094">
        <f t="shared" si="3"/>
        <v>3560</v>
      </c>
      <c r="R45" s="2139"/>
      <c r="S45" s="1790" t="s">
        <v>272</v>
      </c>
      <c r="T45" s="1790" t="s">
        <v>1653</v>
      </c>
      <c r="U45" s="1790">
        <v>4080.95</v>
      </c>
      <c r="V45" s="1790">
        <v>284.02999999999997</v>
      </c>
      <c r="W45" s="1790">
        <v>65.59</v>
      </c>
      <c r="X45" s="1790">
        <v>533.24</v>
      </c>
      <c r="Y45" s="1790">
        <v>111.54</v>
      </c>
      <c r="Z45" s="1790">
        <v>157.26</v>
      </c>
      <c r="AA45" s="1790">
        <v>2105.3200000000002</v>
      </c>
      <c r="AB45" s="1790">
        <v>1887.53</v>
      </c>
      <c r="AC45" s="1790">
        <v>1476</v>
      </c>
      <c r="AD45" s="1790">
        <v>10825</v>
      </c>
      <c r="AE45" s="1790">
        <v>163.11000000000001</v>
      </c>
      <c r="AF45" s="1790">
        <v>0</v>
      </c>
      <c r="AG45" s="1790">
        <v>21689.57</v>
      </c>
      <c r="AH45" s="2140"/>
    </row>
    <row r="46" spans="1:34" s="1082" customFormat="1" ht="23.1" customHeight="1" x14ac:dyDescent="0.25">
      <c r="A46" s="1075"/>
      <c r="B46" s="1025">
        <f t="shared" si="1"/>
        <v>36</v>
      </c>
      <c r="C46" s="1076" t="str">
        <f t="shared" si="2"/>
        <v>Empresa Explotadora de Vinchos Ltda S.A.C.</v>
      </c>
      <c r="D46" s="1077" t="str">
        <f t="shared" si="5"/>
        <v>D2</v>
      </c>
      <c r="E46" s="1078">
        <f t="shared" si="5"/>
        <v>0</v>
      </c>
      <c r="F46" s="1078">
        <f t="shared" si="5"/>
        <v>0</v>
      </c>
      <c r="G46" s="1078">
        <f t="shared" si="5"/>
        <v>0</v>
      </c>
      <c r="H46" s="1078">
        <f t="shared" si="5"/>
        <v>0</v>
      </c>
      <c r="I46" s="1079">
        <f t="shared" si="5"/>
        <v>0</v>
      </c>
      <c r="J46" s="1078">
        <f t="shared" si="5"/>
        <v>0</v>
      </c>
      <c r="K46" s="1078">
        <f t="shared" si="5"/>
        <v>0</v>
      </c>
      <c r="L46" s="1078">
        <f t="shared" si="5"/>
        <v>0</v>
      </c>
      <c r="M46" s="1078">
        <f t="shared" si="5"/>
        <v>0</v>
      </c>
      <c r="N46" s="1078">
        <f t="shared" si="5"/>
        <v>0</v>
      </c>
      <c r="O46" s="1078">
        <f t="shared" si="5"/>
        <v>0</v>
      </c>
      <c r="P46" s="1080">
        <f t="shared" si="5"/>
        <v>0</v>
      </c>
      <c r="Q46" s="1081">
        <f t="shared" si="3"/>
        <v>0</v>
      </c>
      <c r="R46" s="2139"/>
      <c r="S46" s="1790" t="s">
        <v>276</v>
      </c>
      <c r="T46" s="1790" t="s">
        <v>1653</v>
      </c>
      <c r="U46" s="1790">
        <v>0</v>
      </c>
      <c r="V46" s="1790">
        <v>0</v>
      </c>
      <c r="W46" s="1790">
        <v>0</v>
      </c>
      <c r="X46" s="1790">
        <v>8227</v>
      </c>
      <c r="Y46" s="1790">
        <v>16690.099999999999</v>
      </c>
      <c r="Z46" s="1790">
        <v>0</v>
      </c>
      <c r="AA46" s="1790">
        <v>0</v>
      </c>
      <c r="AB46" s="1790">
        <v>0</v>
      </c>
      <c r="AC46" s="1790">
        <v>0</v>
      </c>
      <c r="AD46" s="1790">
        <v>0</v>
      </c>
      <c r="AE46" s="1790">
        <v>17100</v>
      </c>
      <c r="AF46" s="1790">
        <v>10520</v>
      </c>
      <c r="AG46" s="1790">
        <v>52537.1</v>
      </c>
      <c r="AH46" s="2140"/>
    </row>
    <row r="47" spans="1:34" s="1082" customFormat="1" ht="23.1" customHeight="1" x14ac:dyDescent="0.25">
      <c r="A47" s="1075"/>
      <c r="B47" s="1025">
        <f t="shared" si="1"/>
        <v>37</v>
      </c>
      <c r="C47" s="1076" t="str">
        <f t="shared" si="2"/>
        <v>Empresa Minera los Quenuales S.A.</v>
      </c>
      <c r="D47" s="1077" t="str">
        <f t="shared" si="5"/>
        <v>D2</v>
      </c>
      <c r="E47" s="1078">
        <f t="shared" si="5"/>
        <v>0</v>
      </c>
      <c r="F47" s="1078">
        <f t="shared" si="5"/>
        <v>0</v>
      </c>
      <c r="G47" s="1078">
        <f t="shared" si="5"/>
        <v>0</v>
      </c>
      <c r="H47" s="1078">
        <f t="shared" si="5"/>
        <v>0</v>
      </c>
      <c r="I47" s="1079">
        <f t="shared" si="5"/>
        <v>0</v>
      </c>
      <c r="J47" s="1078">
        <f t="shared" si="5"/>
        <v>0</v>
      </c>
      <c r="K47" s="1078">
        <f t="shared" si="5"/>
        <v>0</v>
      </c>
      <c r="L47" s="1078">
        <f t="shared" si="5"/>
        <v>0</v>
      </c>
      <c r="M47" s="1078">
        <f t="shared" si="5"/>
        <v>0</v>
      </c>
      <c r="N47" s="1078">
        <f t="shared" si="5"/>
        <v>0</v>
      </c>
      <c r="O47" s="1078">
        <f t="shared" si="5"/>
        <v>0</v>
      </c>
      <c r="P47" s="1080">
        <f t="shared" si="5"/>
        <v>0</v>
      </c>
      <c r="Q47" s="1081">
        <f t="shared" si="3"/>
        <v>0</v>
      </c>
      <c r="R47" s="2139"/>
      <c r="S47" s="1790" t="s">
        <v>278</v>
      </c>
      <c r="T47" s="1790" t="s">
        <v>1646</v>
      </c>
      <c r="U47" s="1790">
        <v>20160</v>
      </c>
      <c r="V47" s="1790">
        <v>20619</v>
      </c>
      <c r="W47" s="1790">
        <v>19897</v>
      </c>
      <c r="X47" s="1790">
        <v>19242</v>
      </c>
      <c r="Y47" s="1790">
        <v>20125</v>
      </c>
      <c r="Z47" s="1790">
        <v>4188</v>
      </c>
      <c r="AA47" s="1790">
        <v>8115</v>
      </c>
      <c r="AB47" s="1790">
        <v>23659</v>
      </c>
      <c r="AC47" s="1790">
        <v>20894</v>
      </c>
      <c r="AD47" s="1790">
        <v>24333</v>
      </c>
      <c r="AE47" s="1790">
        <v>22090</v>
      </c>
      <c r="AF47" s="1790">
        <v>25168</v>
      </c>
      <c r="AG47" s="1790">
        <v>228490</v>
      </c>
      <c r="AH47" s="2140"/>
    </row>
    <row r="48" spans="1:34" s="1082" customFormat="1" ht="23.1" customHeight="1" x14ac:dyDescent="0.25">
      <c r="A48" s="1075"/>
      <c r="B48" s="1025">
        <f t="shared" si="1"/>
        <v>38</v>
      </c>
      <c r="C48" s="1076" t="str">
        <f t="shared" si="2"/>
        <v>Flesan Indutrial Power S.A.C</v>
      </c>
      <c r="D48" s="1077" t="str">
        <f t="shared" si="5"/>
        <v>GN</v>
      </c>
      <c r="E48" s="1078">
        <f t="shared" si="5"/>
        <v>1952338</v>
      </c>
      <c r="F48" s="1078">
        <f t="shared" si="5"/>
        <v>1854901.96</v>
      </c>
      <c r="G48" s="1078">
        <f t="shared" si="5"/>
        <v>2267468.88</v>
      </c>
      <c r="H48" s="1078">
        <f t="shared" si="5"/>
        <v>2261673.15</v>
      </c>
      <c r="I48" s="1079">
        <f t="shared" si="5"/>
        <v>2126762.5</v>
      </c>
      <c r="J48" s="1078">
        <f t="shared" si="5"/>
        <v>2195417.48</v>
      </c>
      <c r="K48" s="1078">
        <f t="shared" si="5"/>
        <v>1790610.9</v>
      </c>
      <c r="L48" s="1078">
        <f t="shared" si="5"/>
        <v>2262906.54</v>
      </c>
      <c r="M48" s="1078">
        <f t="shared" si="5"/>
        <v>2190482.87</v>
      </c>
      <c r="N48" s="1078">
        <f t="shared" si="5"/>
        <v>1980500.35</v>
      </c>
      <c r="O48" s="1078">
        <f t="shared" si="5"/>
        <v>1481033.98</v>
      </c>
      <c r="P48" s="1080">
        <f t="shared" si="5"/>
        <v>1841406.79</v>
      </c>
      <c r="Q48" s="1081">
        <f t="shared" si="3"/>
        <v>24205503.400000002</v>
      </c>
      <c r="R48" s="2139"/>
      <c r="S48" s="1790"/>
      <c r="T48" s="1790" t="s">
        <v>1653</v>
      </c>
      <c r="U48" s="1790">
        <v>40</v>
      </c>
      <c r="V48" s="1790">
        <v>60</v>
      </c>
      <c r="W48" s="1790">
        <v>60</v>
      </c>
      <c r="X48" s="1790">
        <v>70</v>
      </c>
      <c r="Y48" s="1790">
        <v>30</v>
      </c>
      <c r="Z48" s="1790">
        <v>1500</v>
      </c>
      <c r="AA48" s="1790">
        <v>1750</v>
      </c>
      <c r="AB48" s="1790">
        <v>0</v>
      </c>
      <c r="AC48" s="1790">
        <v>0</v>
      </c>
      <c r="AD48" s="1790">
        <v>50</v>
      </c>
      <c r="AE48" s="1790">
        <v>0</v>
      </c>
      <c r="AF48" s="1790">
        <v>0</v>
      </c>
      <c r="AG48" s="1790">
        <v>3560</v>
      </c>
      <c r="AH48" s="2140"/>
    </row>
    <row r="49" spans="1:34" s="1082" customFormat="1" ht="23.1" customHeight="1" x14ac:dyDescent="0.25">
      <c r="A49" s="1075"/>
      <c r="B49" s="1025">
        <f t="shared" si="1"/>
        <v>39</v>
      </c>
      <c r="C49" s="1076" t="str">
        <f t="shared" si="2"/>
        <v>Freno S.A.</v>
      </c>
      <c r="D49" s="1077" t="str">
        <f t="shared" si="5"/>
        <v>D2</v>
      </c>
      <c r="E49" s="1078">
        <f t="shared" si="5"/>
        <v>0</v>
      </c>
      <c r="F49" s="1078">
        <f t="shared" si="5"/>
        <v>0</v>
      </c>
      <c r="G49" s="1078">
        <f t="shared" si="5"/>
        <v>0</v>
      </c>
      <c r="H49" s="1078">
        <f t="shared" si="5"/>
        <v>0</v>
      </c>
      <c r="I49" s="1079">
        <f t="shared" si="5"/>
        <v>0</v>
      </c>
      <c r="J49" s="1078">
        <f t="shared" si="5"/>
        <v>0</v>
      </c>
      <c r="K49" s="1078">
        <f t="shared" si="5"/>
        <v>0</v>
      </c>
      <c r="L49" s="1078">
        <f t="shared" si="5"/>
        <v>0</v>
      </c>
      <c r="M49" s="1078">
        <f t="shared" si="5"/>
        <v>0</v>
      </c>
      <c r="N49" s="1078">
        <f t="shared" si="5"/>
        <v>0</v>
      </c>
      <c r="O49" s="1078">
        <f t="shared" si="5"/>
        <v>0</v>
      </c>
      <c r="P49" s="1080">
        <f t="shared" si="5"/>
        <v>0</v>
      </c>
      <c r="Q49" s="1081">
        <f t="shared" si="3"/>
        <v>0</v>
      </c>
      <c r="R49" s="2139"/>
      <c r="S49" s="1790" t="s">
        <v>280</v>
      </c>
      <c r="T49" s="1790" t="s">
        <v>1653</v>
      </c>
      <c r="U49" s="1790">
        <v>0</v>
      </c>
      <c r="V49" s="1790">
        <v>0</v>
      </c>
      <c r="W49" s="1790">
        <v>0</v>
      </c>
      <c r="X49" s="1790">
        <v>0</v>
      </c>
      <c r="Y49" s="1790">
        <v>0</v>
      </c>
      <c r="Z49" s="1790">
        <v>0</v>
      </c>
      <c r="AA49" s="1790">
        <v>0</v>
      </c>
      <c r="AB49" s="1790">
        <v>0</v>
      </c>
      <c r="AC49" s="1790">
        <v>0</v>
      </c>
      <c r="AD49" s="1790">
        <v>0</v>
      </c>
      <c r="AE49" s="1790">
        <v>0</v>
      </c>
      <c r="AF49" s="1790">
        <v>0</v>
      </c>
      <c r="AG49" s="1790">
        <v>0</v>
      </c>
      <c r="AH49" s="2140"/>
    </row>
    <row r="50" spans="1:34" s="1082" customFormat="1" ht="23.1" customHeight="1" x14ac:dyDescent="0.25">
      <c r="A50" s="1075"/>
      <c r="B50" s="1025">
        <f t="shared" si="1"/>
        <v>40</v>
      </c>
      <c r="C50" s="1076" t="str">
        <f t="shared" si="2"/>
        <v>Illapu Energy S.A.</v>
      </c>
      <c r="D50" s="1077" t="str">
        <f t="shared" si="5"/>
        <v>GN</v>
      </c>
      <c r="E50" s="1078">
        <f t="shared" si="5"/>
        <v>426723.82</v>
      </c>
      <c r="F50" s="1078">
        <f t="shared" si="5"/>
        <v>664</v>
      </c>
      <c r="G50" s="1078">
        <f t="shared" si="5"/>
        <v>2580723.31</v>
      </c>
      <c r="H50" s="1078">
        <f t="shared" si="5"/>
        <v>2697390.92</v>
      </c>
      <c r="I50" s="1079">
        <f t="shared" si="5"/>
        <v>2616300.31</v>
      </c>
      <c r="J50" s="1078">
        <f t="shared" si="5"/>
        <v>2533116.9500000002</v>
      </c>
      <c r="K50" s="1078">
        <f t="shared" si="5"/>
        <v>2677846.84</v>
      </c>
      <c r="L50" s="1078">
        <f t="shared" si="5"/>
        <v>2777663.74</v>
      </c>
      <c r="M50" s="1078">
        <f t="shared" si="5"/>
        <v>2389134.7799999998</v>
      </c>
      <c r="N50" s="1078">
        <f t="shared" si="5"/>
        <v>2831477.51</v>
      </c>
      <c r="O50" s="1078">
        <f t="shared" si="5"/>
        <v>2660847.2799999998</v>
      </c>
      <c r="P50" s="1080">
        <f t="shared" si="5"/>
        <v>2708154.55</v>
      </c>
      <c r="Q50" s="1081">
        <f t="shared" si="3"/>
        <v>26900044.010000002</v>
      </c>
      <c r="R50" s="2139"/>
      <c r="S50" s="1790" t="s">
        <v>282</v>
      </c>
      <c r="T50" s="1790" t="s">
        <v>1653</v>
      </c>
      <c r="U50" s="1790">
        <v>0</v>
      </c>
      <c r="V50" s="1790">
        <v>0</v>
      </c>
      <c r="W50" s="1790">
        <v>0</v>
      </c>
      <c r="X50" s="1790">
        <v>0</v>
      </c>
      <c r="Y50" s="1790">
        <v>0</v>
      </c>
      <c r="Z50" s="1790">
        <v>0</v>
      </c>
      <c r="AA50" s="1790">
        <v>0</v>
      </c>
      <c r="AB50" s="1790">
        <v>0</v>
      </c>
      <c r="AC50" s="1790">
        <v>0</v>
      </c>
      <c r="AD50" s="1790">
        <v>0</v>
      </c>
      <c r="AE50" s="1790">
        <v>0</v>
      </c>
      <c r="AF50" s="1790">
        <v>0</v>
      </c>
      <c r="AG50" s="1790">
        <v>0</v>
      </c>
      <c r="AH50" s="2140"/>
    </row>
    <row r="51" spans="1:34" s="1082" customFormat="1" ht="23.1" customHeight="1" x14ac:dyDescent="0.25">
      <c r="A51" s="1075"/>
      <c r="B51" s="1025">
        <f t="shared" si="1"/>
        <v>41</v>
      </c>
      <c r="C51" s="1076" t="str">
        <f t="shared" si="2"/>
        <v>Inca Tops S.A.</v>
      </c>
      <c r="D51" s="1077" t="str">
        <f t="shared" si="5"/>
        <v>D2</v>
      </c>
      <c r="E51" s="1078">
        <f t="shared" si="5"/>
        <v>54</v>
      </c>
      <c r="F51" s="1078">
        <f t="shared" si="5"/>
        <v>141</v>
      </c>
      <c r="G51" s="1078">
        <f t="shared" si="5"/>
        <v>25</v>
      </c>
      <c r="H51" s="1078">
        <f t="shared" si="5"/>
        <v>25</v>
      </c>
      <c r="I51" s="1079">
        <f t="shared" si="5"/>
        <v>25</v>
      </c>
      <c r="J51" s="1078">
        <f t="shared" si="5"/>
        <v>80</v>
      </c>
      <c r="K51" s="1078">
        <f t="shared" si="5"/>
        <v>25</v>
      </c>
      <c r="L51" s="1078">
        <f t="shared" si="5"/>
        <v>26</v>
      </c>
      <c r="M51" s="1078">
        <f t="shared" si="5"/>
        <v>27</v>
      </c>
      <c r="N51" s="1078">
        <f t="shared" si="5"/>
        <v>76</v>
      </c>
      <c r="O51" s="1078">
        <f t="shared" si="5"/>
        <v>26</v>
      </c>
      <c r="P51" s="1080">
        <f t="shared" si="5"/>
        <v>26</v>
      </c>
      <c r="Q51" s="1081">
        <f t="shared" si="3"/>
        <v>556</v>
      </c>
      <c r="R51" s="2139"/>
      <c r="S51" s="1790" t="s">
        <v>284</v>
      </c>
      <c r="T51" s="1790" t="s">
        <v>1655</v>
      </c>
      <c r="U51" s="1790">
        <v>1952338</v>
      </c>
      <c r="V51" s="1790">
        <v>1854901.96</v>
      </c>
      <c r="W51" s="1790">
        <v>2267468.88</v>
      </c>
      <c r="X51" s="1790">
        <v>2261673.15</v>
      </c>
      <c r="Y51" s="1790">
        <v>2126762.5</v>
      </c>
      <c r="Z51" s="1790">
        <v>2195417.48</v>
      </c>
      <c r="AA51" s="1790">
        <v>1790610.9</v>
      </c>
      <c r="AB51" s="1790">
        <v>2262906.54</v>
      </c>
      <c r="AC51" s="1790">
        <v>2190482.87</v>
      </c>
      <c r="AD51" s="1790">
        <v>1980500.35</v>
      </c>
      <c r="AE51" s="1790">
        <v>1481033.98</v>
      </c>
      <c r="AF51" s="1790">
        <v>1841406.79</v>
      </c>
      <c r="AG51" s="1790">
        <v>24205503.400000002</v>
      </c>
      <c r="AH51" s="2140"/>
    </row>
    <row r="52" spans="1:34" s="1082" customFormat="1" ht="23.1" customHeight="1" x14ac:dyDescent="0.25">
      <c r="A52" s="1075"/>
      <c r="B52" s="1025">
        <f t="shared" si="1"/>
        <v>42</v>
      </c>
      <c r="C52" s="1076" t="str">
        <f t="shared" si="2"/>
        <v>Indeco S.A.</v>
      </c>
      <c r="D52" s="1077" t="str">
        <f t="shared" si="5"/>
        <v>D2</v>
      </c>
      <c r="E52" s="1078">
        <f t="shared" si="5"/>
        <v>0</v>
      </c>
      <c r="F52" s="1078">
        <f t="shared" si="5"/>
        <v>0</v>
      </c>
      <c r="G52" s="1078">
        <f t="shared" si="5"/>
        <v>30</v>
      </c>
      <c r="H52" s="1078">
        <f t="shared" si="5"/>
        <v>0</v>
      </c>
      <c r="I52" s="1079">
        <f t="shared" si="5"/>
        <v>0</v>
      </c>
      <c r="J52" s="1078">
        <f t="shared" si="5"/>
        <v>0</v>
      </c>
      <c r="K52" s="1078">
        <f t="shared" si="5"/>
        <v>20</v>
      </c>
      <c r="L52" s="1078">
        <f t="shared" si="5"/>
        <v>0</v>
      </c>
      <c r="M52" s="1078">
        <f t="shared" si="5"/>
        <v>0</v>
      </c>
      <c r="N52" s="1078">
        <f t="shared" si="5"/>
        <v>0</v>
      </c>
      <c r="O52" s="1078">
        <f t="shared" si="5"/>
        <v>0</v>
      </c>
      <c r="P52" s="1080">
        <f t="shared" si="5"/>
        <v>0</v>
      </c>
      <c r="Q52" s="1081">
        <f t="shared" si="3"/>
        <v>50</v>
      </c>
      <c r="R52" s="2139"/>
      <c r="S52" s="1790" t="s">
        <v>286</v>
      </c>
      <c r="T52" s="1790" t="s">
        <v>1653</v>
      </c>
      <c r="U52" s="1790">
        <v>0</v>
      </c>
      <c r="V52" s="1790">
        <v>0</v>
      </c>
      <c r="W52" s="1790">
        <v>0</v>
      </c>
      <c r="X52" s="1790">
        <v>0</v>
      </c>
      <c r="Y52" s="1790">
        <v>0</v>
      </c>
      <c r="Z52" s="1790">
        <v>0</v>
      </c>
      <c r="AA52" s="1790">
        <v>0</v>
      </c>
      <c r="AB52" s="1790">
        <v>0</v>
      </c>
      <c r="AC52" s="1790">
        <v>0</v>
      </c>
      <c r="AD52" s="1790">
        <v>0</v>
      </c>
      <c r="AE52" s="1790">
        <v>0</v>
      </c>
      <c r="AF52" s="1790">
        <v>0</v>
      </c>
      <c r="AG52" s="1790">
        <v>0</v>
      </c>
      <c r="AH52" s="2140"/>
    </row>
    <row r="53" spans="1:34" s="1082" customFormat="1" ht="23.1" customHeight="1" x14ac:dyDescent="0.25">
      <c r="A53" s="1075"/>
      <c r="B53" s="1025">
        <f t="shared" si="1"/>
        <v>43</v>
      </c>
      <c r="C53" s="1076" t="str">
        <f t="shared" si="2"/>
        <v>Industrias Electroquimicas S. A.</v>
      </c>
      <c r="D53" s="1077" t="str">
        <f t="shared" si="5"/>
        <v>D2</v>
      </c>
      <c r="E53" s="1078">
        <f t="shared" si="5"/>
        <v>135</v>
      </c>
      <c r="F53" s="1078">
        <f t="shared" si="5"/>
        <v>526</v>
      </c>
      <c r="G53" s="1078">
        <f t="shared" si="5"/>
        <v>110</v>
      </c>
      <c r="H53" s="1078">
        <f t="shared" si="5"/>
        <v>164</v>
      </c>
      <c r="I53" s="1079">
        <f t="shared" si="5"/>
        <v>181</v>
      </c>
      <c r="J53" s="1078">
        <f t="shared" si="5"/>
        <v>125</v>
      </c>
      <c r="K53" s="1078">
        <f t="shared" si="5"/>
        <v>96</v>
      </c>
      <c r="L53" s="1078">
        <f t="shared" si="5"/>
        <v>586</v>
      </c>
      <c r="M53" s="1078">
        <f t="shared" si="5"/>
        <v>30</v>
      </c>
      <c r="N53" s="1078">
        <f t="shared" si="5"/>
        <v>90</v>
      </c>
      <c r="O53" s="1078">
        <f t="shared" si="5"/>
        <v>82</v>
      </c>
      <c r="P53" s="1080">
        <f t="shared" si="5"/>
        <v>51</v>
      </c>
      <c r="Q53" s="1081">
        <f t="shared" si="3"/>
        <v>2176</v>
      </c>
      <c r="R53" s="2139"/>
      <c r="S53" s="1790" t="s">
        <v>292</v>
      </c>
      <c r="T53" s="1790" t="s">
        <v>1655</v>
      </c>
      <c r="U53" s="1790">
        <v>426723.82</v>
      </c>
      <c r="V53" s="1790">
        <v>664</v>
      </c>
      <c r="W53" s="1790">
        <v>2580723.31</v>
      </c>
      <c r="X53" s="1790">
        <v>2697390.92</v>
      </c>
      <c r="Y53" s="1790">
        <v>2616300.31</v>
      </c>
      <c r="Z53" s="1790">
        <v>2533116.9500000002</v>
      </c>
      <c r="AA53" s="1790">
        <v>2677846.84</v>
      </c>
      <c r="AB53" s="1790">
        <v>2777663.74</v>
      </c>
      <c r="AC53" s="1790">
        <v>2389134.7799999998</v>
      </c>
      <c r="AD53" s="1790">
        <v>2831477.51</v>
      </c>
      <c r="AE53" s="1790">
        <v>2660847.2799999998</v>
      </c>
      <c r="AF53" s="1790">
        <v>2708154.55</v>
      </c>
      <c r="AG53" s="1790">
        <v>26900044.010000002</v>
      </c>
      <c r="AH53" s="2140"/>
    </row>
    <row r="54" spans="1:34" s="1082" customFormat="1" ht="23.1" customHeight="1" x14ac:dyDescent="0.25">
      <c r="A54" s="1075"/>
      <c r="B54" s="1025">
        <f t="shared" si="1"/>
        <v>44</v>
      </c>
      <c r="C54" s="1076" t="str">
        <f t="shared" si="2"/>
        <v>Inkabor S.A.C.</v>
      </c>
      <c r="D54" s="1077" t="str">
        <f t="shared" ref="D54:P66" si="6">+T57</f>
        <v>D2</v>
      </c>
      <c r="E54" s="1078">
        <f t="shared" si="6"/>
        <v>1602</v>
      </c>
      <c r="F54" s="1078">
        <f t="shared" si="6"/>
        <v>2537</v>
      </c>
      <c r="G54" s="1078">
        <f t="shared" si="6"/>
        <v>2776</v>
      </c>
      <c r="H54" s="1078">
        <f t="shared" si="6"/>
        <v>1622</v>
      </c>
      <c r="I54" s="1079">
        <f t="shared" si="6"/>
        <v>3599</v>
      </c>
      <c r="J54" s="1078">
        <f t="shared" si="6"/>
        <v>3432</v>
      </c>
      <c r="K54" s="1078">
        <f t="shared" si="6"/>
        <v>3266</v>
      </c>
      <c r="L54" s="1078">
        <f t="shared" si="6"/>
        <v>4238</v>
      </c>
      <c r="M54" s="1078">
        <f t="shared" si="6"/>
        <v>4119</v>
      </c>
      <c r="N54" s="1078">
        <f t="shared" si="6"/>
        <v>3898</v>
      </c>
      <c r="O54" s="1078">
        <f t="shared" si="6"/>
        <v>2942</v>
      </c>
      <c r="P54" s="1080">
        <f t="shared" si="6"/>
        <v>2766</v>
      </c>
      <c r="Q54" s="1081">
        <f t="shared" si="3"/>
        <v>36797</v>
      </c>
      <c r="R54" s="2139"/>
      <c r="S54" s="1790" t="s">
        <v>294</v>
      </c>
      <c r="T54" s="1790" t="s">
        <v>1653</v>
      </c>
      <c r="U54" s="1790">
        <v>54</v>
      </c>
      <c r="V54" s="1790">
        <v>141</v>
      </c>
      <c r="W54" s="1790">
        <v>25</v>
      </c>
      <c r="X54" s="1790">
        <v>25</v>
      </c>
      <c r="Y54" s="1790">
        <v>25</v>
      </c>
      <c r="Z54" s="1790">
        <v>80</v>
      </c>
      <c r="AA54" s="1790">
        <v>25</v>
      </c>
      <c r="AB54" s="1790">
        <v>26</v>
      </c>
      <c r="AC54" s="1790">
        <v>27</v>
      </c>
      <c r="AD54" s="1790">
        <v>76</v>
      </c>
      <c r="AE54" s="1790">
        <v>26</v>
      </c>
      <c r="AF54" s="1790">
        <v>26</v>
      </c>
      <c r="AG54" s="1790">
        <v>556</v>
      </c>
      <c r="AH54" s="2140"/>
    </row>
    <row r="55" spans="1:34" s="1082" customFormat="1" ht="23.1" customHeight="1" x14ac:dyDescent="0.25">
      <c r="A55" s="1075"/>
      <c r="B55" s="1025">
        <f t="shared" si="1"/>
        <v>45</v>
      </c>
      <c r="C55" s="1076" t="str">
        <f t="shared" si="2"/>
        <v>Inversiones San Borja S.A.</v>
      </c>
      <c r="D55" s="1077" t="str">
        <f t="shared" si="6"/>
        <v>GN</v>
      </c>
      <c r="E55" s="1078">
        <f t="shared" si="6"/>
        <v>205757.82</v>
      </c>
      <c r="F55" s="1078">
        <f t="shared" si="6"/>
        <v>191538.11</v>
      </c>
      <c r="G55" s="1078">
        <f t="shared" si="6"/>
        <v>204662.26</v>
      </c>
      <c r="H55" s="1078">
        <f t="shared" si="6"/>
        <v>165152.89000000001</v>
      </c>
      <c r="I55" s="1079">
        <f t="shared" si="6"/>
        <v>199491.34</v>
      </c>
      <c r="J55" s="1078">
        <f t="shared" si="6"/>
        <v>182311.54</v>
      </c>
      <c r="K55" s="1078">
        <f t="shared" si="6"/>
        <v>153554.37</v>
      </c>
      <c r="L55" s="1078">
        <f t="shared" si="6"/>
        <v>132223.65</v>
      </c>
      <c r="M55" s="1078">
        <f t="shared" si="6"/>
        <v>146228.28</v>
      </c>
      <c r="N55" s="1078">
        <f t="shared" si="6"/>
        <v>155467.57999999999</v>
      </c>
      <c r="O55" s="1078">
        <f t="shared" si="6"/>
        <v>9.2899999999999991</v>
      </c>
      <c r="P55" s="1080">
        <f t="shared" si="6"/>
        <v>133890.35</v>
      </c>
      <c r="Q55" s="1081">
        <f t="shared" si="3"/>
        <v>1870287.4800000002</v>
      </c>
      <c r="R55" s="2139"/>
      <c r="S55" s="1790" t="s">
        <v>296</v>
      </c>
      <c r="T55" s="1790" t="s">
        <v>1653</v>
      </c>
      <c r="U55" s="1790">
        <v>0</v>
      </c>
      <c r="V55" s="1790">
        <v>0</v>
      </c>
      <c r="W55" s="1790">
        <v>30</v>
      </c>
      <c r="X55" s="1790">
        <v>0</v>
      </c>
      <c r="Y55" s="1790">
        <v>0</v>
      </c>
      <c r="Z55" s="1790">
        <v>0</v>
      </c>
      <c r="AA55" s="1790">
        <v>20</v>
      </c>
      <c r="AB55" s="1790">
        <v>0</v>
      </c>
      <c r="AC55" s="1790">
        <v>0</v>
      </c>
      <c r="AD55" s="1790">
        <v>0</v>
      </c>
      <c r="AE55" s="1790">
        <v>0</v>
      </c>
      <c r="AF55" s="1790">
        <v>0</v>
      </c>
      <c r="AG55" s="1790">
        <v>50</v>
      </c>
      <c r="AH55" s="2140"/>
    </row>
    <row r="56" spans="1:34" s="1082" customFormat="1" ht="23.1" customHeight="1" x14ac:dyDescent="0.25">
      <c r="A56" s="1075"/>
      <c r="B56" s="1025">
        <f t="shared" si="1"/>
        <v>46</v>
      </c>
      <c r="C56" s="1076" t="str">
        <f t="shared" si="2"/>
        <v>Kimberly Clark S.R.L.</v>
      </c>
      <c r="D56" s="1077" t="str">
        <f t="shared" si="6"/>
        <v>GN</v>
      </c>
      <c r="E56" s="1078">
        <f t="shared" si="6"/>
        <v>874667</v>
      </c>
      <c r="F56" s="1078">
        <f t="shared" si="6"/>
        <v>887167</v>
      </c>
      <c r="G56" s="1078">
        <f t="shared" si="6"/>
        <v>948585</v>
      </c>
      <c r="H56" s="1078">
        <f t="shared" si="6"/>
        <v>916418</v>
      </c>
      <c r="I56" s="1079">
        <f t="shared" si="6"/>
        <v>915898</v>
      </c>
      <c r="J56" s="1078">
        <f t="shared" si="6"/>
        <v>1039051</v>
      </c>
      <c r="K56" s="1078">
        <f t="shared" si="6"/>
        <v>741421</v>
      </c>
      <c r="L56" s="1078">
        <f t="shared" si="6"/>
        <v>940951</v>
      </c>
      <c r="M56" s="1078">
        <f t="shared" si="6"/>
        <v>980324</v>
      </c>
      <c r="N56" s="1078">
        <f t="shared" si="6"/>
        <v>1141593</v>
      </c>
      <c r="O56" s="1078">
        <f t="shared" si="6"/>
        <v>1032330</v>
      </c>
      <c r="P56" s="1080">
        <f t="shared" si="6"/>
        <v>584627</v>
      </c>
      <c r="Q56" s="1081">
        <f t="shared" si="3"/>
        <v>11003032</v>
      </c>
      <c r="R56" s="2139"/>
      <c r="S56" s="1790" t="s">
        <v>298</v>
      </c>
      <c r="T56" s="1790" t="s">
        <v>1653</v>
      </c>
      <c r="U56" s="1790">
        <v>135</v>
      </c>
      <c r="V56" s="1790">
        <v>526</v>
      </c>
      <c r="W56" s="1790">
        <v>110</v>
      </c>
      <c r="X56" s="1790">
        <v>164</v>
      </c>
      <c r="Y56" s="1790">
        <v>181</v>
      </c>
      <c r="Z56" s="1790">
        <v>125</v>
      </c>
      <c r="AA56" s="1790">
        <v>96</v>
      </c>
      <c r="AB56" s="1790">
        <v>586</v>
      </c>
      <c r="AC56" s="1790">
        <v>30</v>
      </c>
      <c r="AD56" s="1790">
        <v>90</v>
      </c>
      <c r="AE56" s="1790">
        <v>82</v>
      </c>
      <c r="AF56" s="1790">
        <v>51</v>
      </c>
      <c r="AG56" s="1790">
        <v>2176</v>
      </c>
      <c r="AH56" s="2140"/>
    </row>
    <row r="57" spans="1:34" s="1082" customFormat="1" ht="23.1" customHeight="1" x14ac:dyDescent="0.25">
      <c r="A57" s="1075"/>
      <c r="B57" s="1025">
        <f t="shared" si="1"/>
        <v>47</v>
      </c>
      <c r="C57" s="1076" t="str">
        <f t="shared" si="2"/>
        <v>Leche Gloria S.A.</v>
      </c>
      <c r="D57" s="1077" t="str">
        <f t="shared" si="6"/>
        <v>D2</v>
      </c>
      <c r="E57" s="1078">
        <f t="shared" si="6"/>
        <v>6784</v>
      </c>
      <c r="F57" s="1078">
        <f t="shared" si="6"/>
        <v>7694</v>
      </c>
      <c r="G57" s="1078">
        <f t="shared" si="6"/>
        <v>307</v>
      </c>
      <c r="H57" s="1078">
        <f t="shared" si="6"/>
        <v>13</v>
      </c>
      <c r="I57" s="1079">
        <f t="shared" si="6"/>
        <v>28</v>
      </c>
      <c r="J57" s="1078">
        <f t="shared" si="6"/>
        <v>31</v>
      </c>
      <c r="K57" s="1078">
        <f t="shared" si="6"/>
        <v>58</v>
      </c>
      <c r="L57" s="1078">
        <f t="shared" si="6"/>
        <v>61</v>
      </c>
      <c r="M57" s="1078">
        <f t="shared" si="6"/>
        <v>1955</v>
      </c>
      <c r="N57" s="1078">
        <f t="shared" si="6"/>
        <v>48</v>
      </c>
      <c r="O57" s="1078">
        <f t="shared" si="6"/>
        <v>64</v>
      </c>
      <c r="P57" s="1080">
        <f t="shared" si="6"/>
        <v>44</v>
      </c>
      <c r="Q57" s="1081">
        <f t="shared" si="3"/>
        <v>17087</v>
      </c>
      <c r="R57" s="2139"/>
      <c r="S57" s="1790" t="s">
        <v>300</v>
      </c>
      <c r="T57" s="1790" t="s">
        <v>1653</v>
      </c>
      <c r="U57" s="1790">
        <v>1602</v>
      </c>
      <c r="V57" s="1790">
        <v>2537</v>
      </c>
      <c r="W57" s="1790">
        <v>2776</v>
      </c>
      <c r="X57" s="1790">
        <v>1622</v>
      </c>
      <c r="Y57" s="1790">
        <v>3599</v>
      </c>
      <c r="Z57" s="1790">
        <v>3432</v>
      </c>
      <c r="AA57" s="1790">
        <v>3266</v>
      </c>
      <c r="AB57" s="1790">
        <v>4238</v>
      </c>
      <c r="AC57" s="1790">
        <v>4119</v>
      </c>
      <c r="AD57" s="1790">
        <v>3898</v>
      </c>
      <c r="AE57" s="1790">
        <v>2942</v>
      </c>
      <c r="AF57" s="1790">
        <v>2766</v>
      </c>
      <c r="AG57" s="1790">
        <v>36797</v>
      </c>
      <c r="AH57" s="2140"/>
    </row>
    <row r="58" spans="1:34" s="1082" customFormat="1" ht="23.1" customHeight="1" x14ac:dyDescent="0.25">
      <c r="A58" s="1075"/>
      <c r="B58" s="1025">
        <f t="shared" si="1"/>
        <v>48</v>
      </c>
      <c r="C58" s="1076" t="str">
        <f t="shared" si="2"/>
        <v>Minera Aurífera Retamas S.A.</v>
      </c>
      <c r="D58" s="1077" t="str">
        <f t="shared" si="6"/>
        <v>D2</v>
      </c>
      <c r="E58" s="1078">
        <f t="shared" si="6"/>
        <v>7405</v>
      </c>
      <c r="F58" s="1078">
        <f t="shared" si="6"/>
        <v>990.75</v>
      </c>
      <c r="G58" s="1078">
        <f t="shared" si="6"/>
        <v>794.5</v>
      </c>
      <c r="H58" s="1078">
        <f t="shared" si="6"/>
        <v>607</v>
      </c>
      <c r="I58" s="1079">
        <f t="shared" si="6"/>
        <v>1045</v>
      </c>
      <c r="J58" s="1078">
        <f t="shared" si="6"/>
        <v>729.66</v>
      </c>
      <c r="K58" s="1078">
        <f t="shared" si="6"/>
        <v>1322.6</v>
      </c>
      <c r="L58" s="1078">
        <f t="shared" si="6"/>
        <v>1325</v>
      </c>
      <c r="M58" s="1078">
        <f t="shared" si="6"/>
        <v>2167.5</v>
      </c>
      <c r="N58" s="1078">
        <f t="shared" si="6"/>
        <v>6971.66</v>
      </c>
      <c r="O58" s="1078">
        <f t="shared" si="6"/>
        <v>1035.5</v>
      </c>
      <c r="P58" s="1080">
        <f t="shared" si="6"/>
        <v>566</v>
      </c>
      <c r="Q58" s="1081">
        <f t="shared" si="3"/>
        <v>24960.170000000002</v>
      </c>
      <c r="R58" s="2139"/>
      <c r="S58" s="1790" t="s">
        <v>302</v>
      </c>
      <c r="T58" s="1790" t="s">
        <v>1655</v>
      </c>
      <c r="U58" s="1790">
        <v>205757.82</v>
      </c>
      <c r="V58" s="1790">
        <v>191538.11</v>
      </c>
      <c r="W58" s="1790">
        <v>204662.26</v>
      </c>
      <c r="X58" s="1790">
        <v>165152.89000000001</v>
      </c>
      <c r="Y58" s="1790">
        <v>199491.34</v>
      </c>
      <c r="Z58" s="1790">
        <v>182311.54</v>
      </c>
      <c r="AA58" s="1790">
        <v>153554.37</v>
      </c>
      <c r="AB58" s="1790">
        <v>132223.65</v>
      </c>
      <c r="AC58" s="1790">
        <v>146228.28</v>
      </c>
      <c r="AD58" s="1790">
        <v>155467.57999999999</v>
      </c>
      <c r="AE58" s="1790">
        <v>9.2899999999999991</v>
      </c>
      <c r="AF58" s="1790">
        <v>133890.35</v>
      </c>
      <c r="AG58" s="1790">
        <v>1870287.4800000002</v>
      </c>
      <c r="AH58" s="2140"/>
    </row>
    <row r="59" spans="1:34" s="1082" customFormat="1" ht="23.1" customHeight="1" x14ac:dyDescent="0.25">
      <c r="A59" s="1075"/>
      <c r="B59" s="1025">
        <f t="shared" si="1"/>
        <v>49</v>
      </c>
      <c r="C59" s="1076" t="str">
        <f t="shared" si="2"/>
        <v>Minera Bateas S.A.C.</v>
      </c>
      <c r="D59" s="1077" t="str">
        <f t="shared" si="6"/>
        <v>D2</v>
      </c>
      <c r="E59" s="1078">
        <f t="shared" si="6"/>
        <v>1915.6</v>
      </c>
      <c r="F59" s="1078">
        <f t="shared" si="6"/>
        <v>476.8</v>
      </c>
      <c r="G59" s="1078">
        <f t="shared" si="6"/>
        <v>2076.1999999999998</v>
      </c>
      <c r="H59" s="1078">
        <f t="shared" si="6"/>
        <v>1037.7</v>
      </c>
      <c r="I59" s="1079">
        <f t="shared" si="6"/>
        <v>488.1</v>
      </c>
      <c r="J59" s="1078">
        <f t="shared" si="6"/>
        <v>2310.4</v>
      </c>
      <c r="K59" s="1078">
        <f t="shared" si="6"/>
        <v>2183.9</v>
      </c>
      <c r="L59" s="1078">
        <f t="shared" si="6"/>
        <v>3162.1</v>
      </c>
      <c r="M59" s="1078">
        <f t="shared" si="6"/>
        <v>392.9</v>
      </c>
      <c r="N59" s="1078">
        <f t="shared" si="6"/>
        <v>3400</v>
      </c>
      <c r="O59" s="1078">
        <f t="shared" si="6"/>
        <v>175.2</v>
      </c>
      <c r="P59" s="1080">
        <f t="shared" si="6"/>
        <v>195.3</v>
      </c>
      <c r="Q59" s="1081">
        <f t="shared" si="3"/>
        <v>17814.2</v>
      </c>
      <c r="R59" s="2139"/>
      <c r="S59" s="1790" t="s">
        <v>304</v>
      </c>
      <c r="T59" s="1790" t="s">
        <v>1655</v>
      </c>
      <c r="U59" s="1790">
        <v>874667</v>
      </c>
      <c r="V59" s="1790">
        <v>887167</v>
      </c>
      <c r="W59" s="1790">
        <v>948585</v>
      </c>
      <c r="X59" s="1790">
        <v>916418</v>
      </c>
      <c r="Y59" s="1790">
        <v>915898</v>
      </c>
      <c r="Z59" s="1790">
        <v>1039051</v>
      </c>
      <c r="AA59" s="1790">
        <v>741421</v>
      </c>
      <c r="AB59" s="1790">
        <v>940951</v>
      </c>
      <c r="AC59" s="1790">
        <v>980324</v>
      </c>
      <c r="AD59" s="1790">
        <v>1141593</v>
      </c>
      <c r="AE59" s="1790">
        <v>1032330</v>
      </c>
      <c r="AF59" s="1790">
        <v>584627</v>
      </c>
      <c r="AG59" s="1790">
        <v>11003032</v>
      </c>
      <c r="AH59" s="2140"/>
    </row>
    <row r="60" spans="1:34" s="1082" customFormat="1" ht="23.1" customHeight="1" x14ac:dyDescent="0.25">
      <c r="A60" s="1075"/>
      <c r="B60" s="1025">
        <f t="shared" si="1"/>
        <v>50</v>
      </c>
      <c r="C60" s="1076" t="str">
        <f t="shared" si="2"/>
        <v>Minera Colquisiri S.A.</v>
      </c>
      <c r="D60" s="1077" t="str">
        <f t="shared" si="6"/>
        <v>D2</v>
      </c>
      <c r="E60" s="1078">
        <f t="shared" si="6"/>
        <v>627</v>
      </c>
      <c r="F60" s="1078">
        <f t="shared" si="6"/>
        <v>722</v>
      </c>
      <c r="G60" s="1078">
        <f t="shared" si="6"/>
        <v>2698</v>
      </c>
      <c r="H60" s="1078">
        <f t="shared" si="6"/>
        <v>11115</v>
      </c>
      <c r="I60" s="1079">
        <f t="shared" si="6"/>
        <v>9139</v>
      </c>
      <c r="J60" s="1078">
        <f t="shared" si="6"/>
        <v>209</v>
      </c>
      <c r="K60" s="1078">
        <f t="shared" si="6"/>
        <v>3781</v>
      </c>
      <c r="L60" s="1078">
        <f t="shared" si="6"/>
        <v>722</v>
      </c>
      <c r="M60" s="1078">
        <f t="shared" si="6"/>
        <v>684</v>
      </c>
      <c r="N60" s="1078">
        <f t="shared" si="6"/>
        <v>1083</v>
      </c>
      <c r="O60" s="1078">
        <f t="shared" si="6"/>
        <v>1273</v>
      </c>
      <c r="P60" s="1080">
        <f t="shared" si="6"/>
        <v>608</v>
      </c>
      <c r="Q60" s="1081">
        <f t="shared" si="3"/>
        <v>32661</v>
      </c>
      <c r="R60" s="2139"/>
      <c r="S60" s="1790" t="s">
        <v>306</v>
      </c>
      <c r="T60" s="1790" t="s">
        <v>1653</v>
      </c>
      <c r="U60" s="1790">
        <v>6784</v>
      </c>
      <c r="V60" s="1790">
        <v>7694</v>
      </c>
      <c r="W60" s="1790">
        <v>307</v>
      </c>
      <c r="X60" s="1790">
        <v>13</v>
      </c>
      <c r="Y60" s="1790">
        <v>28</v>
      </c>
      <c r="Z60" s="1790">
        <v>31</v>
      </c>
      <c r="AA60" s="1790">
        <v>58</v>
      </c>
      <c r="AB60" s="1790">
        <v>61</v>
      </c>
      <c r="AC60" s="1790">
        <v>1955</v>
      </c>
      <c r="AD60" s="1790">
        <v>48</v>
      </c>
      <c r="AE60" s="1790">
        <v>64</v>
      </c>
      <c r="AF60" s="1790">
        <v>44</v>
      </c>
      <c r="AG60" s="1790">
        <v>17087</v>
      </c>
      <c r="AH60" s="2140"/>
    </row>
    <row r="61" spans="1:34" s="1082" customFormat="1" ht="23.1" customHeight="1" x14ac:dyDescent="0.25">
      <c r="A61" s="1075"/>
      <c r="B61" s="1025">
        <f t="shared" si="1"/>
        <v>51</v>
      </c>
      <c r="C61" s="1076" t="str">
        <f t="shared" si="2"/>
        <v>Minera Yanacocha S.R.L.</v>
      </c>
      <c r="D61" s="1077" t="str">
        <f t="shared" si="6"/>
        <v>D2</v>
      </c>
      <c r="E61" s="1078">
        <f t="shared" si="6"/>
        <v>0</v>
      </c>
      <c r="F61" s="1078">
        <f t="shared" si="6"/>
        <v>134</v>
      </c>
      <c r="G61" s="1078">
        <f t="shared" si="6"/>
        <v>177</v>
      </c>
      <c r="H61" s="1078">
        <f t="shared" si="6"/>
        <v>187</v>
      </c>
      <c r="I61" s="1079">
        <f t="shared" si="6"/>
        <v>206</v>
      </c>
      <c r="J61" s="1078">
        <f t="shared" si="6"/>
        <v>198</v>
      </c>
      <c r="K61" s="1078">
        <f t="shared" si="6"/>
        <v>167</v>
      </c>
      <c r="L61" s="1078">
        <f t="shared" si="6"/>
        <v>210</v>
      </c>
      <c r="M61" s="1078">
        <f t="shared" si="6"/>
        <v>210</v>
      </c>
      <c r="N61" s="1078">
        <f t="shared" si="6"/>
        <v>179</v>
      </c>
      <c r="O61" s="1078">
        <f t="shared" si="6"/>
        <v>126</v>
      </c>
      <c r="P61" s="1080">
        <f t="shared" si="6"/>
        <v>266</v>
      </c>
      <c r="Q61" s="1081">
        <f t="shared" si="3"/>
        <v>2060</v>
      </c>
      <c r="R61" s="2139"/>
      <c r="S61" s="1790" t="s">
        <v>308</v>
      </c>
      <c r="T61" s="1790" t="s">
        <v>1653</v>
      </c>
      <c r="U61" s="1790">
        <v>7405</v>
      </c>
      <c r="V61" s="1790">
        <v>990.75</v>
      </c>
      <c r="W61" s="1790">
        <v>794.5</v>
      </c>
      <c r="X61" s="1790">
        <v>607</v>
      </c>
      <c r="Y61" s="1790">
        <v>1045</v>
      </c>
      <c r="Z61" s="1790">
        <v>729.66</v>
      </c>
      <c r="AA61" s="1790">
        <v>1322.6</v>
      </c>
      <c r="AB61" s="1790">
        <v>1325</v>
      </c>
      <c r="AC61" s="1790">
        <v>2167.5</v>
      </c>
      <c r="AD61" s="1790">
        <v>6971.66</v>
      </c>
      <c r="AE61" s="1790">
        <v>1035.5</v>
      </c>
      <c r="AF61" s="1790">
        <v>566</v>
      </c>
      <c r="AG61" s="1790">
        <v>24960.170000000002</v>
      </c>
      <c r="AH61" s="2140"/>
    </row>
    <row r="62" spans="1:34" s="1082" customFormat="1" ht="23.1" customHeight="1" x14ac:dyDescent="0.25">
      <c r="A62" s="1075"/>
      <c r="B62" s="1025">
        <f t="shared" si="1"/>
        <v>52</v>
      </c>
      <c r="C62" s="1076" t="str">
        <f t="shared" si="2"/>
        <v>Minera Yanaquihua S.A.C.</v>
      </c>
      <c r="D62" s="1077" t="str">
        <f t="shared" si="6"/>
        <v>D2</v>
      </c>
      <c r="E62" s="1078">
        <f t="shared" si="6"/>
        <v>901</v>
      </c>
      <c r="F62" s="1078">
        <f t="shared" si="6"/>
        <v>2236</v>
      </c>
      <c r="G62" s="1078">
        <f t="shared" si="6"/>
        <v>1515</v>
      </c>
      <c r="H62" s="1078">
        <f t="shared" si="6"/>
        <v>993</v>
      </c>
      <c r="I62" s="1079">
        <f t="shared" si="6"/>
        <v>196</v>
      </c>
      <c r="J62" s="1078">
        <f t="shared" si="6"/>
        <v>1484</v>
      </c>
      <c r="K62" s="1078">
        <f t="shared" si="6"/>
        <v>1554</v>
      </c>
      <c r="L62" s="1078">
        <f t="shared" si="6"/>
        <v>26</v>
      </c>
      <c r="M62" s="1078">
        <f t="shared" si="6"/>
        <v>1581</v>
      </c>
      <c r="N62" s="1078">
        <f t="shared" si="6"/>
        <v>284</v>
      </c>
      <c r="O62" s="1078">
        <f t="shared" si="6"/>
        <v>909</v>
      </c>
      <c r="P62" s="1080">
        <f t="shared" si="6"/>
        <v>40</v>
      </c>
      <c r="Q62" s="1081">
        <f t="shared" si="3"/>
        <v>11719</v>
      </c>
      <c r="R62" s="2139"/>
      <c r="S62" s="1790" t="s">
        <v>310</v>
      </c>
      <c r="T62" s="1790" t="s">
        <v>1653</v>
      </c>
      <c r="U62" s="1790">
        <v>1915.6</v>
      </c>
      <c r="V62" s="1790">
        <v>476.8</v>
      </c>
      <c r="W62" s="1790">
        <v>2076.1999999999998</v>
      </c>
      <c r="X62" s="1790">
        <v>1037.7</v>
      </c>
      <c r="Y62" s="1790">
        <v>488.1</v>
      </c>
      <c r="Z62" s="1790">
        <v>2310.4</v>
      </c>
      <c r="AA62" s="1790">
        <v>2183.9</v>
      </c>
      <c r="AB62" s="1790">
        <v>3162.1</v>
      </c>
      <c r="AC62" s="1790">
        <v>392.9</v>
      </c>
      <c r="AD62" s="1790">
        <v>3400</v>
      </c>
      <c r="AE62" s="1790">
        <v>175.2</v>
      </c>
      <c r="AF62" s="1790">
        <v>195.3</v>
      </c>
      <c r="AG62" s="1790">
        <v>17814.2</v>
      </c>
      <c r="AH62" s="2140"/>
    </row>
    <row r="63" spans="1:34" s="1082" customFormat="1" ht="23.1" customHeight="1" x14ac:dyDescent="0.25">
      <c r="A63" s="1075"/>
      <c r="B63" s="1025">
        <f t="shared" si="1"/>
        <v>53</v>
      </c>
      <c r="C63" s="1083" t="str">
        <f t="shared" si="2"/>
        <v>Minsur S.A.</v>
      </c>
      <c r="D63" s="1084" t="str">
        <f t="shared" si="6"/>
        <v>D2</v>
      </c>
      <c r="E63" s="1085">
        <f t="shared" si="6"/>
        <v>3040</v>
      </c>
      <c r="F63" s="1085">
        <f t="shared" si="6"/>
        <v>410</v>
      </c>
      <c r="G63" s="1085">
        <f t="shared" si="6"/>
        <v>1706</v>
      </c>
      <c r="H63" s="1085">
        <f t="shared" si="6"/>
        <v>3874</v>
      </c>
      <c r="I63" s="1086">
        <f t="shared" si="6"/>
        <v>2593</v>
      </c>
      <c r="J63" s="1085">
        <f t="shared" si="6"/>
        <v>3572</v>
      </c>
      <c r="K63" s="1085">
        <f t="shared" si="6"/>
        <v>3787</v>
      </c>
      <c r="L63" s="1085">
        <f t="shared" si="6"/>
        <v>6499</v>
      </c>
      <c r="M63" s="1085">
        <f t="shared" si="6"/>
        <v>6625</v>
      </c>
      <c r="N63" s="1085">
        <f t="shared" si="6"/>
        <v>13760</v>
      </c>
      <c r="O63" s="1085">
        <f t="shared" si="6"/>
        <v>3623</v>
      </c>
      <c r="P63" s="1087">
        <f t="shared" si="6"/>
        <v>4369</v>
      </c>
      <c r="Q63" s="1088">
        <f t="shared" si="3"/>
        <v>53858</v>
      </c>
      <c r="R63" s="2139"/>
      <c r="S63" s="1790" t="s">
        <v>314</v>
      </c>
      <c r="T63" s="1790" t="s">
        <v>1653</v>
      </c>
      <c r="U63" s="1790">
        <v>627</v>
      </c>
      <c r="V63" s="1790">
        <v>722</v>
      </c>
      <c r="W63" s="1790">
        <v>2698</v>
      </c>
      <c r="X63" s="1790">
        <v>11115</v>
      </c>
      <c r="Y63" s="1790">
        <v>9139</v>
      </c>
      <c r="Z63" s="1790">
        <v>209</v>
      </c>
      <c r="AA63" s="1790">
        <v>3781</v>
      </c>
      <c r="AB63" s="1790">
        <v>722</v>
      </c>
      <c r="AC63" s="1790">
        <v>684</v>
      </c>
      <c r="AD63" s="1790">
        <v>1083</v>
      </c>
      <c r="AE63" s="1790">
        <v>1273</v>
      </c>
      <c r="AF63" s="1790">
        <v>608</v>
      </c>
      <c r="AG63" s="1790">
        <v>32661</v>
      </c>
      <c r="AH63" s="2140"/>
    </row>
    <row r="64" spans="1:34" s="1082" customFormat="1" ht="23.1" customHeight="1" x14ac:dyDescent="0.25">
      <c r="A64" s="1075"/>
      <c r="B64" s="1016" t="str">
        <f t="shared" si="1"/>
        <v/>
      </c>
      <c r="C64" s="1089" t="str">
        <f t="shared" si="2"/>
        <v/>
      </c>
      <c r="D64" s="1090" t="str">
        <f t="shared" si="6"/>
        <v>GN</v>
      </c>
      <c r="E64" s="1091">
        <f t="shared" si="6"/>
        <v>239245</v>
      </c>
      <c r="F64" s="1091">
        <f t="shared" si="6"/>
        <v>69750</v>
      </c>
      <c r="G64" s="1091">
        <f t="shared" si="6"/>
        <v>89201</v>
      </c>
      <c r="H64" s="1091">
        <f t="shared" si="6"/>
        <v>98640</v>
      </c>
      <c r="I64" s="1092">
        <f t="shared" si="6"/>
        <v>161225</v>
      </c>
      <c r="J64" s="1091">
        <f t="shared" si="6"/>
        <v>96452</v>
      </c>
      <c r="K64" s="1091">
        <f t="shared" si="6"/>
        <v>130158</v>
      </c>
      <c r="L64" s="1091">
        <f t="shared" si="6"/>
        <v>120027</v>
      </c>
      <c r="M64" s="1091">
        <f t="shared" si="6"/>
        <v>73967</v>
      </c>
      <c r="N64" s="1091">
        <f t="shared" si="6"/>
        <v>94793</v>
      </c>
      <c r="O64" s="1091">
        <f t="shared" si="6"/>
        <v>151254</v>
      </c>
      <c r="P64" s="1093">
        <f t="shared" si="6"/>
        <v>408952</v>
      </c>
      <c r="Q64" s="1094">
        <f t="shared" si="3"/>
        <v>1733664</v>
      </c>
      <c r="R64" s="2139"/>
      <c r="S64" s="1790" t="s">
        <v>318</v>
      </c>
      <c r="T64" s="1790" t="s">
        <v>1653</v>
      </c>
      <c r="U64" s="1790"/>
      <c r="V64" s="1790">
        <v>134</v>
      </c>
      <c r="W64" s="1790">
        <v>177</v>
      </c>
      <c r="X64" s="1790">
        <v>187</v>
      </c>
      <c r="Y64" s="1790">
        <v>206</v>
      </c>
      <c r="Z64" s="1790">
        <v>198</v>
      </c>
      <c r="AA64" s="1790">
        <v>167</v>
      </c>
      <c r="AB64" s="1790">
        <v>210</v>
      </c>
      <c r="AC64" s="1790">
        <v>210</v>
      </c>
      <c r="AD64" s="1790">
        <v>179</v>
      </c>
      <c r="AE64" s="1790">
        <v>126</v>
      </c>
      <c r="AF64" s="1790">
        <v>266</v>
      </c>
      <c r="AG64" s="1790">
        <v>2060</v>
      </c>
      <c r="AH64" s="2140"/>
    </row>
    <row r="65" spans="1:34" s="1082" customFormat="1" ht="23.1" customHeight="1" x14ac:dyDescent="0.25">
      <c r="A65" s="1075"/>
      <c r="B65" s="1025">
        <f t="shared" si="1"/>
        <v>54</v>
      </c>
      <c r="C65" s="1076" t="str">
        <f t="shared" si="2"/>
        <v>Molitalia S.A.</v>
      </c>
      <c r="D65" s="1077" t="str">
        <f t="shared" si="6"/>
        <v>D2</v>
      </c>
      <c r="E65" s="1078">
        <f t="shared" si="6"/>
        <v>0</v>
      </c>
      <c r="F65" s="1078">
        <f t="shared" si="6"/>
        <v>0</v>
      </c>
      <c r="G65" s="1078">
        <f t="shared" si="6"/>
        <v>0</v>
      </c>
      <c r="H65" s="1078">
        <f t="shared" si="6"/>
        <v>0</v>
      </c>
      <c r="I65" s="1079">
        <f t="shared" si="6"/>
        <v>0</v>
      </c>
      <c r="J65" s="1078">
        <f t="shared" si="6"/>
        <v>0</v>
      </c>
      <c r="K65" s="1078">
        <f t="shared" si="6"/>
        <v>0</v>
      </c>
      <c r="L65" s="1078">
        <f t="shared" si="6"/>
        <v>0</v>
      </c>
      <c r="M65" s="1078">
        <f t="shared" si="6"/>
        <v>0</v>
      </c>
      <c r="N65" s="1078">
        <f t="shared" si="6"/>
        <v>0</v>
      </c>
      <c r="O65" s="1078">
        <f t="shared" si="6"/>
        <v>0</v>
      </c>
      <c r="P65" s="1080">
        <f t="shared" si="6"/>
        <v>0</v>
      </c>
      <c r="Q65" s="1081">
        <f t="shared" si="3"/>
        <v>0</v>
      </c>
      <c r="R65" s="2139"/>
      <c r="S65" s="1790" t="s">
        <v>320</v>
      </c>
      <c r="T65" s="1790" t="s">
        <v>1653</v>
      </c>
      <c r="U65" s="1790">
        <v>901</v>
      </c>
      <c r="V65" s="1790">
        <v>2236</v>
      </c>
      <c r="W65" s="1790">
        <v>1515</v>
      </c>
      <c r="X65" s="1790">
        <v>993</v>
      </c>
      <c r="Y65" s="1790">
        <v>196</v>
      </c>
      <c r="Z65" s="1790">
        <v>1484</v>
      </c>
      <c r="AA65" s="1790">
        <v>1554</v>
      </c>
      <c r="AB65" s="1790">
        <v>26</v>
      </c>
      <c r="AC65" s="1790">
        <v>1581</v>
      </c>
      <c r="AD65" s="1790">
        <v>284</v>
      </c>
      <c r="AE65" s="1790">
        <v>909</v>
      </c>
      <c r="AF65" s="1790">
        <v>40</v>
      </c>
      <c r="AG65" s="1790">
        <v>11719</v>
      </c>
      <c r="AH65" s="2140"/>
    </row>
    <row r="66" spans="1:34" s="1082" customFormat="1" ht="23.1" customHeight="1" x14ac:dyDescent="0.25">
      <c r="A66" s="1075"/>
      <c r="B66" s="1025">
        <f t="shared" si="1"/>
        <v>55</v>
      </c>
      <c r="C66" s="1076" t="str">
        <f t="shared" si="2"/>
        <v>Mondelez Peru S.A.</v>
      </c>
      <c r="D66" s="1077" t="str">
        <f t="shared" si="6"/>
        <v>D2</v>
      </c>
      <c r="E66" s="1078">
        <f t="shared" si="6"/>
        <v>0.48</v>
      </c>
      <c r="F66" s="1078">
        <f t="shared" si="6"/>
        <v>0.48</v>
      </c>
      <c r="G66" s="1078">
        <f t="shared" si="6"/>
        <v>0.48</v>
      </c>
      <c r="H66" s="1078">
        <f t="shared" si="6"/>
        <v>0.48</v>
      </c>
      <c r="I66" s="1079">
        <f t="shared" si="6"/>
        <v>0.48</v>
      </c>
      <c r="J66" s="1078">
        <f t="shared" si="6"/>
        <v>0.48</v>
      </c>
      <c r="K66" s="1078">
        <f t="shared" si="6"/>
        <v>0.48</v>
      </c>
      <c r="L66" s="1078">
        <f t="shared" si="6"/>
        <v>0.48</v>
      </c>
      <c r="M66" s="1078">
        <f t="shared" si="6"/>
        <v>0.48</v>
      </c>
      <c r="N66" s="1078">
        <f t="shared" si="6"/>
        <v>0.48</v>
      </c>
      <c r="O66" s="1078">
        <f t="shared" si="6"/>
        <v>0.48</v>
      </c>
      <c r="P66" s="1080">
        <f t="shared" si="6"/>
        <v>0.48</v>
      </c>
      <c r="Q66" s="1081">
        <f t="shared" si="3"/>
        <v>5.7600000000000016</v>
      </c>
      <c r="R66" s="2139"/>
      <c r="S66" s="1790" t="s">
        <v>322</v>
      </c>
      <c r="T66" s="1790" t="s">
        <v>1653</v>
      </c>
      <c r="U66" s="1790">
        <v>3040</v>
      </c>
      <c r="V66" s="1790">
        <v>410</v>
      </c>
      <c r="W66" s="1790">
        <v>1706</v>
      </c>
      <c r="X66" s="1790">
        <v>3874</v>
      </c>
      <c r="Y66" s="1790">
        <v>2593</v>
      </c>
      <c r="Z66" s="1790">
        <v>3572</v>
      </c>
      <c r="AA66" s="1790">
        <v>3787</v>
      </c>
      <c r="AB66" s="1790">
        <v>6499</v>
      </c>
      <c r="AC66" s="1790">
        <v>6625</v>
      </c>
      <c r="AD66" s="1790">
        <v>13760</v>
      </c>
      <c r="AE66" s="1790">
        <v>3623</v>
      </c>
      <c r="AF66" s="1790">
        <v>4369</v>
      </c>
      <c r="AG66" s="1790">
        <v>53858</v>
      </c>
      <c r="AH66" s="2140"/>
    </row>
    <row r="67" spans="1:34" s="1082" customFormat="1" ht="23.1" customHeight="1" x14ac:dyDescent="0.25">
      <c r="A67" s="1075"/>
      <c r="B67" s="1025">
        <f>IF(C67="",IF(#REF!&lt;&gt;"","",#REF!+1),MAX(B64:B66)+1)</f>
        <v>56</v>
      </c>
      <c r="C67" s="1076" t="str">
        <f t="shared" ref="C67:C79" si="7">IF(S71=0,"",S71)</f>
        <v>Nexa Resources el Porvenir S.A.A.</v>
      </c>
      <c r="D67" s="1077" t="str">
        <f t="shared" ref="D67:P79" si="8">+T71</f>
        <v>D2</v>
      </c>
      <c r="E67" s="1078">
        <f t="shared" si="8"/>
        <v>0</v>
      </c>
      <c r="F67" s="1078">
        <f t="shared" si="8"/>
        <v>0</v>
      </c>
      <c r="G67" s="1078">
        <f t="shared" si="8"/>
        <v>0</v>
      </c>
      <c r="H67" s="1078">
        <f t="shared" si="8"/>
        <v>0</v>
      </c>
      <c r="I67" s="1079">
        <f t="shared" si="8"/>
        <v>0</v>
      </c>
      <c r="J67" s="1078">
        <f t="shared" si="8"/>
        <v>0</v>
      </c>
      <c r="K67" s="1078">
        <f t="shared" si="8"/>
        <v>0</v>
      </c>
      <c r="L67" s="1078">
        <f t="shared" si="8"/>
        <v>0</v>
      </c>
      <c r="M67" s="1078">
        <f t="shared" si="8"/>
        <v>0</v>
      </c>
      <c r="N67" s="1078">
        <f t="shared" si="8"/>
        <v>0</v>
      </c>
      <c r="O67" s="1078">
        <f t="shared" si="8"/>
        <v>0</v>
      </c>
      <c r="P67" s="1080">
        <f t="shared" si="8"/>
        <v>0</v>
      </c>
      <c r="Q67" s="1081">
        <f>SUM(E67:P67)</f>
        <v>0</v>
      </c>
      <c r="R67" s="2139"/>
      <c r="S67" s="1790"/>
      <c r="T67" s="1790" t="s">
        <v>1655</v>
      </c>
      <c r="U67" s="1790">
        <v>239245</v>
      </c>
      <c r="V67" s="1790">
        <v>69750</v>
      </c>
      <c r="W67" s="1790">
        <v>89201</v>
      </c>
      <c r="X67" s="1790">
        <v>98640</v>
      </c>
      <c r="Y67" s="1790">
        <v>161225</v>
      </c>
      <c r="Z67" s="1790">
        <v>96452</v>
      </c>
      <c r="AA67" s="1790">
        <v>130158</v>
      </c>
      <c r="AB67" s="1790">
        <v>120027</v>
      </c>
      <c r="AC67" s="1790">
        <v>73967</v>
      </c>
      <c r="AD67" s="1790">
        <v>94793</v>
      </c>
      <c r="AE67" s="1790">
        <v>151254</v>
      </c>
      <c r="AF67" s="1790">
        <v>408952</v>
      </c>
      <c r="AG67" s="1790">
        <v>1733664</v>
      </c>
      <c r="AH67" s="2140"/>
    </row>
    <row r="68" spans="1:34" s="1082" customFormat="1" ht="23.1" customHeight="1" x14ac:dyDescent="0.25">
      <c r="A68" s="1075"/>
      <c r="B68" s="1025">
        <f>IF(C68="",IF(B67&lt;&gt;"","",B67+1),MAX(B65:B67)+1)</f>
        <v>57</v>
      </c>
      <c r="C68" s="1083" t="str">
        <f t="shared" si="7"/>
        <v>OIG Perú S.A.C.</v>
      </c>
      <c r="D68" s="1084" t="str">
        <f t="shared" si="8"/>
        <v>D2</v>
      </c>
      <c r="E68" s="1085">
        <f t="shared" si="8"/>
        <v>0</v>
      </c>
      <c r="F68" s="1085">
        <f t="shared" si="8"/>
        <v>0</v>
      </c>
      <c r="G68" s="1085">
        <f t="shared" si="8"/>
        <v>0</v>
      </c>
      <c r="H68" s="1085">
        <f t="shared" si="8"/>
        <v>0</v>
      </c>
      <c r="I68" s="1086">
        <f t="shared" si="8"/>
        <v>0</v>
      </c>
      <c r="J68" s="1085">
        <f t="shared" si="8"/>
        <v>0</v>
      </c>
      <c r="K68" s="1085">
        <f t="shared" si="8"/>
        <v>0</v>
      </c>
      <c r="L68" s="1085">
        <f t="shared" si="8"/>
        <v>0</v>
      </c>
      <c r="M68" s="1085">
        <f t="shared" si="8"/>
        <v>0</v>
      </c>
      <c r="N68" s="1085">
        <f t="shared" si="8"/>
        <v>0</v>
      </c>
      <c r="O68" s="1085">
        <f t="shared" si="8"/>
        <v>0</v>
      </c>
      <c r="P68" s="1087">
        <f t="shared" si="8"/>
        <v>0</v>
      </c>
      <c r="Q68" s="1088">
        <f>SUM(E68:P68)</f>
        <v>0</v>
      </c>
      <c r="R68" s="2139"/>
      <c r="S68" s="1790" t="s">
        <v>324</v>
      </c>
      <c r="T68" s="1790" t="s">
        <v>1653</v>
      </c>
      <c r="U68" s="1790">
        <v>0</v>
      </c>
      <c r="V68" s="1790">
        <v>0</v>
      </c>
      <c r="W68" s="1790">
        <v>0</v>
      </c>
      <c r="X68" s="1790">
        <v>0</v>
      </c>
      <c r="Y68" s="1790">
        <v>0</v>
      </c>
      <c r="Z68" s="1790">
        <v>0</v>
      </c>
      <c r="AA68" s="1790">
        <v>0</v>
      </c>
      <c r="AB68" s="1790">
        <v>0</v>
      </c>
      <c r="AC68" s="1790">
        <v>0</v>
      </c>
      <c r="AD68" s="1790">
        <v>0</v>
      </c>
      <c r="AE68" s="1790">
        <v>0</v>
      </c>
      <c r="AF68" s="1790">
        <v>0</v>
      </c>
      <c r="AG68" s="1790">
        <v>0</v>
      </c>
      <c r="AH68" s="2140"/>
    </row>
    <row r="69" spans="1:34" s="1082" customFormat="1" ht="23.1" customHeight="1" x14ac:dyDescent="0.25">
      <c r="A69" s="1075"/>
      <c r="B69" s="1016" t="str">
        <f>IF(C69="",IF(B68&lt;&gt;"","",B68+1),MAX(B66:B68)+1)</f>
        <v/>
      </c>
      <c r="C69" s="1089" t="str">
        <f t="shared" si="7"/>
        <v/>
      </c>
      <c r="D69" s="1090" t="str">
        <f t="shared" si="8"/>
        <v>GN</v>
      </c>
      <c r="E69" s="1091">
        <f t="shared" si="8"/>
        <v>0</v>
      </c>
      <c r="F69" s="1091">
        <f t="shared" si="8"/>
        <v>0</v>
      </c>
      <c r="G69" s="1091">
        <f t="shared" si="8"/>
        <v>0</v>
      </c>
      <c r="H69" s="1091">
        <f t="shared" si="8"/>
        <v>0</v>
      </c>
      <c r="I69" s="1092">
        <f t="shared" si="8"/>
        <v>289158</v>
      </c>
      <c r="J69" s="1091">
        <f t="shared" si="8"/>
        <v>724869</v>
      </c>
      <c r="K69" s="1091">
        <f t="shared" si="8"/>
        <v>746091</v>
      </c>
      <c r="L69" s="1091">
        <f t="shared" si="8"/>
        <v>750428</v>
      </c>
      <c r="M69" s="1091">
        <f t="shared" si="8"/>
        <v>738782</v>
      </c>
      <c r="N69" s="1091">
        <f t="shared" si="8"/>
        <v>785332</v>
      </c>
      <c r="O69" s="1091">
        <f t="shared" si="8"/>
        <v>752409</v>
      </c>
      <c r="P69" s="1093">
        <f t="shared" si="8"/>
        <v>788820</v>
      </c>
      <c r="Q69" s="1094">
        <f>SUM(E69:P69)</f>
        <v>5575889</v>
      </c>
      <c r="R69" s="2139"/>
      <c r="S69" s="1790" t="s">
        <v>326</v>
      </c>
      <c r="T69" s="1790" t="s">
        <v>1653</v>
      </c>
      <c r="U69" s="1790">
        <v>0.48</v>
      </c>
      <c r="V69" s="1790">
        <v>0.48</v>
      </c>
      <c r="W69" s="1790">
        <v>0.48</v>
      </c>
      <c r="X69" s="1790">
        <v>0.48</v>
      </c>
      <c r="Y69" s="1790">
        <v>0.48</v>
      </c>
      <c r="Z69" s="1790">
        <v>0.48</v>
      </c>
      <c r="AA69" s="1790">
        <v>0.48</v>
      </c>
      <c r="AB69" s="1790">
        <v>0.48</v>
      </c>
      <c r="AC69" s="1790">
        <v>0.48</v>
      </c>
      <c r="AD69" s="1790">
        <v>0.48</v>
      </c>
      <c r="AE69" s="1790">
        <v>0.48</v>
      </c>
      <c r="AF69" s="1790">
        <v>0.48</v>
      </c>
      <c r="AG69" s="1790">
        <v>5.7600000000000016</v>
      </c>
      <c r="AH69" s="2140"/>
    </row>
    <row r="70" spans="1:34" s="1082" customFormat="1" ht="23.1" customHeight="1" x14ac:dyDescent="0.25">
      <c r="A70" s="1075"/>
      <c r="B70" s="1025">
        <f>IF(C70="",IF(B69&lt;&gt;"","",B69+1),MAX(B67:B69)+1)</f>
        <v>58</v>
      </c>
      <c r="C70" s="1076" t="str">
        <f t="shared" si="7"/>
        <v>Oxido de Pasco S.A.C.</v>
      </c>
      <c r="D70" s="1077" t="str">
        <f t="shared" si="8"/>
        <v>D2</v>
      </c>
      <c r="E70" s="1078">
        <f t="shared" si="8"/>
        <v>0</v>
      </c>
      <c r="F70" s="1078">
        <f t="shared" si="8"/>
        <v>0</v>
      </c>
      <c r="G70" s="1078">
        <f t="shared" si="8"/>
        <v>0</v>
      </c>
      <c r="H70" s="1078">
        <f t="shared" si="8"/>
        <v>0</v>
      </c>
      <c r="I70" s="1079">
        <f t="shared" si="8"/>
        <v>0</v>
      </c>
      <c r="J70" s="1078">
        <f t="shared" si="8"/>
        <v>0</v>
      </c>
      <c r="K70" s="1078">
        <f t="shared" si="8"/>
        <v>0</v>
      </c>
      <c r="L70" s="1078">
        <f t="shared" si="8"/>
        <v>0</v>
      </c>
      <c r="M70" s="1078">
        <f t="shared" si="8"/>
        <v>0</v>
      </c>
      <c r="N70" s="1078">
        <f t="shared" si="8"/>
        <v>0</v>
      </c>
      <c r="O70" s="1078">
        <f t="shared" si="8"/>
        <v>0</v>
      </c>
      <c r="P70" s="1080">
        <f t="shared" si="8"/>
        <v>0</v>
      </c>
      <c r="Q70" s="1081">
        <f t="shared" ref="Q70:Q79" si="9">SUM(E70:P70)</f>
        <v>0</v>
      </c>
      <c r="R70" s="2139"/>
      <c r="S70" s="1790" t="s">
        <v>330</v>
      </c>
      <c r="T70" s="1790" t="s">
        <v>1666</v>
      </c>
      <c r="U70" s="1790">
        <v>42625.55</v>
      </c>
      <c r="V70" s="1790">
        <v>36477.229999999996</v>
      </c>
      <c r="W70" s="1790">
        <v>53058.509999999995</v>
      </c>
      <c r="X70" s="1790">
        <v>53369</v>
      </c>
      <c r="Y70" s="1790">
        <v>35910.199999999997</v>
      </c>
      <c r="Z70" s="1790">
        <v>283.64999999999998</v>
      </c>
      <c r="AA70" s="1790">
        <v>30957.4</v>
      </c>
      <c r="AB70" s="1790"/>
      <c r="AC70" s="1790"/>
      <c r="AD70" s="1790"/>
      <c r="AE70" s="1790">
        <v>66236.700000000012</v>
      </c>
      <c r="AF70" s="1790">
        <v>56351.960000000006</v>
      </c>
      <c r="AG70" s="1790">
        <v>375270.2</v>
      </c>
      <c r="AH70" s="2140"/>
    </row>
    <row r="71" spans="1:34" s="1082" customFormat="1" ht="23.1" customHeight="1" x14ac:dyDescent="0.25">
      <c r="A71" s="1075"/>
      <c r="B71" s="1025">
        <f t="shared" ref="B71:B80" si="10">IF(C71="",IF(B70&lt;&gt;"","",B70+1),MAX(B67:B70)+1)</f>
        <v>59</v>
      </c>
      <c r="C71" s="1076" t="str">
        <f t="shared" si="7"/>
        <v>Peru LNG S.R.L.</v>
      </c>
      <c r="D71" s="1077" t="str">
        <f t="shared" si="8"/>
        <v>GN</v>
      </c>
      <c r="E71" s="1078">
        <f t="shared" si="8"/>
        <v>5560274</v>
      </c>
      <c r="F71" s="1078">
        <f t="shared" si="8"/>
        <v>6183067</v>
      </c>
      <c r="G71" s="1078">
        <f t="shared" si="8"/>
        <v>6859834</v>
      </c>
      <c r="H71" s="1078">
        <f t="shared" si="8"/>
        <v>5631558</v>
      </c>
      <c r="I71" s="1079">
        <f t="shared" si="8"/>
        <v>4874621</v>
      </c>
      <c r="J71" s="1078">
        <f t="shared" si="8"/>
        <v>4401688</v>
      </c>
      <c r="K71" s="1078">
        <f t="shared" si="8"/>
        <v>4030696</v>
      </c>
      <c r="L71" s="1078">
        <f t="shared" si="8"/>
        <v>4586861</v>
      </c>
      <c r="M71" s="1078">
        <f t="shared" si="8"/>
        <v>5265953</v>
      </c>
      <c r="N71" s="1078">
        <f t="shared" si="8"/>
        <v>5016377</v>
      </c>
      <c r="O71" s="1078">
        <f t="shared" si="8"/>
        <v>6478934</v>
      </c>
      <c r="P71" s="1080">
        <f t="shared" si="8"/>
        <v>8214171</v>
      </c>
      <c r="Q71" s="1081">
        <f t="shared" si="9"/>
        <v>67104034</v>
      </c>
      <c r="R71" s="2139"/>
      <c r="S71" s="1790" t="s">
        <v>332</v>
      </c>
      <c r="T71" s="1790" t="s">
        <v>1653</v>
      </c>
      <c r="U71" s="1790">
        <v>0</v>
      </c>
      <c r="V71" s="1790">
        <v>0</v>
      </c>
      <c r="W71" s="1790">
        <v>0</v>
      </c>
      <c r="X71" s="1790">
        <v>0</v>
      </c>
      <c r="Y71" s="1790">
        <v>0</v>
      </c>
      <c r="Z71" s="1790">
        <v>0</v>
      </c>
      <c r="AA71" s="1790">
        <v>0</v>
      </c>
      <c r="AB71" s="1790">
        <v>0</v>
      </c>
      <c r="AC71" s="1790">
        <v>0</v>
      </c>
      <c r="AD71" s="1790">
        <v>0</v>
      </c>
      <c r="AE71" s="1790">
        <v>0</v>
      </c>
      <c r="AF71" s="1790">
        <v>0</v>
      </c>
      <c r="AG71" s="1790">
        <v>0</v>
      </c>
      <c r="AH71" s="2140"/>
    </row>
    <row r="72" spans="1:34" s="1082" customFormat="1" ht="23.1" customHeight="1" x14ac:dyDescent="0.25">
      <c r="A72" s="1075"/>
      <c r="B72" s="1025">
        <f t="shared" si="10"/>
        <v>60</v>
      </c>
      <c r="C72" s="1076" t="str">
        <f t="shared" si="7"/>
        <v>Pesquera Diamante S.A.</v>
      </c>
      <c r="D72" s="1077" t="str">
        <f t="shared" si="8"/>
        <v>D2</v>
      </c>
      <c r="E72" s="1078">
        <f t="shared" si="8"/>
        <v>113</v>
      </c>
      <c r="F72" s="1078">
        <f t="shared" si="8"/>
        <v>0</v>
      </c>
      <c r="G72" s="1078">
        <f t="shared" si="8"/>
        <v>93</v>
      </c>
      <c r="H72" s="1078">
        <f t="shared" si="8"/>
        <v>113.01</v>
      </c>
      <c r="I72" s="1079">
        <f t="shared" si="8"/>
        <v>252639</v>
      </c>
      <c r="J72" s="1078">
        <f t="shared" si="8"/>
        <v>41640</v>
      </c>
      <c r="K72" s="1078">
        <f t="shared" si="8"/>
        <v>80</v>
      </c>
      <c r="L72" s="1078">
        <f t="shared" si="8"/>
        <v>96</v>
      </c>
      <c r="M72" s="1078">
        <f t="shared" si="8"/>
        <v>43</v>
      </c>
      <c r="N72" s="1078">
        <f t="shared" si="8"/>
        <v>96</v>
      </c>
      <c r="O72" s="1078">
        <f t="shared" si="8"/>
        <v>123451</v>
      </c>
      <c r="P72" s="1080">
        <f t="shared" si="8"/>
        <v>145269</v>
      </c>
      <c r="Q72" s="1081">
        <f t="shared" si="9"/>
        <v>563633.01</v>
      </c>
      <c r="R72" s="2139"/>
      <c r="S72" s="1790" t="s">
        <v>334</v>
      </c>
      <c r="T72" s="1790" t="s">
        <v>1653</v>
      </c>
      <c r="U72" s="1790"/>
      <c r="V72" s="1790"/>
      <c r="W72" s="1790"/>
      <c r="X72" s="1790"/>
      <c r="Y72" s="1790">
        <v>0</v>
      </c>
      <c r="Z72" s="1790"/>
      <c r="AA72" s="1790">
        <v>0</v>
      </c>
      <c r="AB72" s="1790">
        <v>0</v>
      </c>
      <c r="AC72" s="1790">
        <v>0</v>
      </c>
      <c r="AD72" s="1790">
        <v>0</v>
      </c>
      <c r="AE72" s="1790">
        <v>0</v>
      </c>
      <c r="AF72" s="1790">
        <v>0</v>
      </c>
      <c r="AG72" s="1790">
        <v>0</v>
      </c>
      <c r="AH72" s="2140"/>
    </row>
    <row r="73" spans="1:34" s="1082" customFormat="1" ht="23.1" customHeight="1" x14ac:dyDescent="0.25">
      <c r="A73" s="1075"/>
      <c r="B73" s="1025">
        <f t="shared" si="10"/>
        <v>61</v>
      </c>
      <c r="C73" s="1076" t="str">
        <f t="shared" si="7"/>
        <v>Pesquera Pelayo S.A.C.</v>
      </c>
      <c r="D73" s="1077" t="str">
        <f t="shared" si="8"/>
        <v>D2</v>
      </c>
      <c r="E73" s="1078">
        <f t="shared" si="8"/>
        <v>0</v>
      </c>
      <c r="F73" s="1078">
        <f t="shared" si="8"/>
        <v>0</v>
      </c>
      <c r="G73" s="1078">
        <f t="shared" si="8"/>
        <v>0</v>
      </c>
      <c r="H73" s="1078">
        <f t="shared" si="8"/>
        <v>0</v>
      </c>
      <c r="I73" s="1079">
        <f t="shared" si="8"/>
        <v>0</v>
      </c>
      <c r="J73" s="1078">
        <f t="shared" si="8"/>
        <v>0</v>
      </c>
      <c r="K73" s="1078">
        <f t="shared" si="8"/>
        <v>0</v>
      </c>
      <c r="L73" s="1078">
        <f t="shared" si="8"/>
        <v>0</v>
      </c>
      <c r="M73" s="1078">
        <f t="shared" si="8"/>
        <v>0</v>
      </c>
      <c r="N73" s="1078">
        <f t="shared" si="8"/>
        <v>0</v>
      </c>
      <c r="O73" s="1078">
        <f t="shared" si="8"/>
        <v>0</v>
      </c>
      <c r="P73" s="1080">
        <f t="shared" si="8"/>
        <v>0</v>
      </c>
      <c r="Q73" s="1081">
        <f t="shared" si="9"/>
        <v>0</v>
      </c>
      <c r="R73" s="2139"/>
      <c r="S73" s="1790"/>
      <c r="T73" s="1790" t="s">
        <v>1655</v>
      </c>
      <c r="U73" s="1790"/>
      <c r="V73" s="1790"/>
      <c r="W73" s="1790"/>
      <c r="X73" s="1790"/>
      <c r="Y73" s="1790">
        <v>289158</v>
      </c>
      <c r="Z73" s="1790">
        <v>724869</v>
      </c>
      <c r="AA73" s="1790">
        <v>746091</v>
      </c>
      <c r="AB73" s="1790">
        <v>750428</v>
      </c>
      <c r="AC73" s="1790">
        <v>738782</v>
      </c>
      <c r="AD73" s="1790">
        <v>785332</v>
      </c>
      <c r="AE73" s="1790">
        <v>752409</v>
      </c>
      <c r="AF73" s="1790">
        <v>788820</v>
      </c>
      <c r="AG73" s="1790">
        <v>5575889</v>
      </c>
      <c r="AH73" s="2140"/>
    </row>
    <row r="74" spans="1:34" s="1082" customFormat="1" ht="23.1" customHeight="1" x14ac:dyDescent="0.25">
      <c r="A74" s="1075"/>
      <c r="B74" s="1025">
        <f t="shared" si="10"/>
        <v>62</v>
      </c>
      <c r="C74" s="1083" t="str">
        <f t="shared" si="7"/>
        <v>Petroleos del Peru PETROPERU S.A.</v>
      </c>
      <c r="D74" s="1084" t="str">
        <f t="shared" si="8"/>
        <v>D2</v>
      </c>
      <c r="E74" s="1085">
        <f t="shared" si="8"/>
        <v>78758.36</v>
      </c>
      <c r="F74" s="1085">
        <f t="shared" si="8"/>
        <v>74165.38</v>
      </c>
      <c r="G74" s="1085">
        <f t="shared" si="8"/>
        <v>70557.72</v>
      </c>
      <c r="H74" s="1085">
        <f t="shared" si="8"/>
        <v>75774.820000000007</v>
      </c>
      <c r="I74" s="1086">
        <f t="shared" si="8"/>
        <v>72504.399999999994</v>
      </c>
      <c r="J74" s="1085">
        <f t="shared" si="8"/>
        <v>78364.58</v>
      </c>
      <c r="K74" s="1085">
        <f t="shared" si="8"/>
        <v>78997.98</v>
      </c>
      <c r="L74" s="1085">
        <f t="shared" si="8"/>
        <v>68488.86</v>
      </c>
      <c r="M74" s="1085">
        <f t="shared" si="8"/>
        <v>68811.72</v>
      </c>
      <c r="N74" s="1085">
        <f t="shared" si="8"/>
        <v>76911.02</v>
      </c>
      <c r="O74" s="1085">
        <f t="shared" si="8"/>
        <v>72371.040000000008</v>
      </c>
      <c r="P74" s="1087">
        <f t="shared" si="8"/>
        <v>72807.100000000006</v>
      </c>
      <c r="Q74" s="1088">
        <f t="shared" si="9"/>
        <v>888512.9800000001</v>
      </c>
      <c r="R74" s="2139"/>
      <c r="S74" s="1790" t="s">
        <v>336</v>
      </c>
      <c r="T74" s="1790" t="s">
        <v>1653</v>
      </c>
      <c r="U74" s="1790">
        <v>0</v>
      </c>
      <c r="V74" s="1790">
        <v>0</v>
      </c>
      <c r="W74" s="1790">
        <v>0</v>
      </c>
      <c r="X74" s="1790">
        <v>0</v>
      </c>
      <c r="Y74" s="1790">
        <v>0</v>
      </c>
      <c r="Z74" s="1790">
        <v>0</v>
      </c>
      <c r="AA74" s="1790">
        <v>0</v>
      </c>
      <c r="AB74" s="1790">
        <v>0</v>
      </c>
      <c r="AC74" s="1790">
        <v>0</v>
      </c>
      <c r="AD74" s="1790">
        <v>0</v>
      </c>
      <c r="AE74" s="1790">
        <v>0</v>
      </c>
      <c r="AF74" s="1790">
        <v>0</v>
      </c>
      <c r="AG74" s="1790">
        <v>0</v>
      </c>
      <c r="AH74" s="2140"/>
    </row>
    <row r="75" spans="1:34" s="1082" customFormat="1" ht="23.1" customHeight="1" x14ac:dyDescent="0.25">
      <c r="A75" s="1075"/>
      <c r="B75" s="1016" t="str">
        <f t="shared" si="10"/>
        <v/>
      </c>
      <c r="C75" s="1089" t="str">
        <f t="shared" si="7"/>
        <v/>
      </c>
      <c r="D75" s="1090" t="str">
        <f t="shared" si="8"/>
        <v>GN</v>
      </c>
      <c r="E75" s="1091">
        <f t="shared" si="8"/>
        <v>110807.4</v>
      </c>
      <c r="F75" s="1091">
        <f t="shared" si="8"/>
        <v>116830.84</v>
      </c>
      <c r="G75" s="1091">
        <f t="shared" si="8"/>
        <v>119372.88</v>
      </c>
      <c r="H75" s="1091">
        <f t="shared" si="8"/>
        <v>107532</v>
      </c>
      <c r="I75" s="1092">
        <f t="shared" si="8"/>
        <v>0</v>
      </c>
      <c r="J75" s="1091">
        <f t="shared" si="8"/>
        <v>0</v>
      </c>
      <c r="K75" s="1091">
        <f t="shared" si="8"/>
        <v>0</v>
      </c>
      <c r="L75" s="1091">
        <f t="shared" si="8"/>
        <v>0</v>
      </c>
      <c r="M75" s="1091">
        <f t="shared" si="8"/>
        <v>0</v>
      </c>
      <c r="N75" s="1091">
        <f t="shared" si="8"/>
        <v>0</v>
      </c>
      <c r="O75" s="1091">
        <f t="shared" si="8"/>
        <v>0</v>
      </c>
      <c r="P75" s="1093">
        <f t="shared" si="8"/>
        <v>0</v>
      </c>
      <c r="Q75" s="1094">
        <f t="shared" si="9"/>
        <v>454543.12</v>
      </c>
      <c r="R75" s="2139"/>
      <c r="S75" s="1790" t="s">
        <v>338</v>
      </c>
      <c r="T75" s="1790" t="s">
        <v>1655</v>
      </c>
      <c r="U75" s="1790">
        <v>5560274</v>
      </c>
      <c r="V75" s="1790">
        <v>6183067</v>
      </c>
      <c r="W75" s="1790">
        <v>6859834</v>
      </c>
      <c r="X75" s="1790">
        <v>5631558</v>
      </c>
      <c r="Y75" s="1790">
        <v>4874621</v>
      </c>
      <c r="Z75" s="1790">
        <v>4401688</v>
      </c>
      <c r="AA75" s="1790">
        <v>4030696</v>
      </c>
      <c r="AB75" s="1790">
        <v>4586861</v>
      </c>
      <c r="AC75" s="1790">
        <v>5265953</v>
      </c>
      <c r="AD75" s="1790">
        <v>5016377</v>
      </c>
      <c r="AE75" s="1790">
        <v>6478934</v>
      </c>
      <c r="AF75" s="1790">
        <v>8214171</v>
      </c>
      <c r="AG75" s="1790">
        <v>67104034</v>
      </c>
      <c r="AH75" s="2140"/>
    </row>
    <row r="76" spans="1:34" s="1082" customFormat="1" ht="23.1" customHeight="1" x14ac:dyDescent="0.25">
      <c r="A76" s="1075"/>
      <c r="B76" s="1025">
        <f t="shared" si="10"/>
        <v>63</v>
      </c>
      <c r="C76" s="1083" t="str">
        <f t="shared" si="7"/>
        <v>Pluspetrol Perú Corporation S.A.</v>
      </c>
      <c r="D76" s="1084" t="str">
        <f t="shared" si="8"/>
        <v>D2</v>
      </c>
      <c r="E76" s="1085">
        <f t="shared" si="8"/>
        <v>324.66000000000003</v>
      </c>
      <c r="F76" s="1085">
        <f t="shared" si="8"/>
        <v>0</v>
      </c>
      <c r="G76" s="1085">
        <f t="shared" si="8"/>
        <v>0</v>
      </c>
      <c r="H76" s="1085">
        <f t="shared" si="8"/>
        <v>714.84</v>
      </c>
      <c r="I76" s="1086">
        <f t="shared" si="8"/>
        <v>769.44</v>
      </c>
      <c r="J76" s="1085">
        <f t="shared" si="8"/>
        <v>109.62</v>
      </c>
      <c r="K76" s="1085">
        <f t="shared" si="8"/>
        <v>1092</v>
      </c>
      <c r="L76" s="1085">
        <f t="shared" si="8"/>
        <v>0</v>
      </c>
      <c r="M76" s="1085">
        <f t="shared" si="8"/>
        <v>0</v>
      </c>
      <c r="N76" s="1085">
        <f t="shared" si="8"/>
        <v>0</v>
      </c>
      <c r="O76" s="1085">
        <f t="shared" si="8"/>
        <v>168</v>
      </c>
      <c r="P76" s="1087">
        <f t="shared" si="8"/>
        <v>0</v>
      </c>
      <c r="Q76" s="1088">
        <f t="shared" si="9"/>
        <v>3178.56</v>
      </c>
      <c r="R76" s="2139"/>
      <c r="S76" s="1790" t="s">
        <v>340</v>
      </c>
      <c r="T76" s="1790" t="s">
        <v>1653</v>
      </c>
      <c r="U76" s="1790">
        <v>113</v>
      </c>
      <c r="V76" s="1790"/>
      <c r="W76" s="1790">
        <v>93</v>
      </c>
      <c r="X76" s="1790">
        <v>113.01</v>
      </c>
      <c r="Y76" s="1790">
        <v>252639</v>
      </c>
      <c r="Z76" s="1790">
        <v>41640</v>
      </c>
      <c r="AA76" s="1790">
        <v>80</v>
      </c>
      <c r="AB76" s="1790">
        <v>96</v>
      </c>
      <c r="AC76" s="1790">
        <v>43</v>
      </c>
      <c r="AD76" s="1790">
        <v>96</v>
      </c>
      <c r="AE76" s="1790">
        <v>123451</v>
      </c>
      <c r="AF76" s="1790">
        <v>145269</v>
      </c>
      <c r="AG76" s="1790">
        <v>563633.01</v>
      </c>
      <c r="AH76" s="2140"/>
    </row>
    <row r="77" spans="1:34" s="1082" customFormat="1" ht="23.1" customHeight="1" x14ac:dyDescent="0.25">
      <c r="A77" s="1075"/>
      <c r="B77" s="1016" t="str">
        <f t="shared" si="10"/>
        <v/>
      </c>
      <c r="C77" s="1089" t="str">
        <f t="shared" si="7"/>
        <v/>
      </c>
      <c r="D77" s="1090" t="str">
        <f t="shared" si="8"/>
        <v>GN</v>
      </c>
      <c r="E77" s="1091">
        <f t="shared" si="8"/>
        <v>8150512.2000000002</v>
      </c>
      <c r="F77" s="1091">
        <f t="shared" si="8"/>
        <v>7598632.0699999994</v>
      </c>
      <c r="G77" s="1091">
        <f t="shared" si="8"/>
        <v>7989995.9699999997</v>
      </c>
      <c r="H77" s="1091">
        <f t="shared" si="8"/>
        <v>7565706.54</v>
      </c>
      <c r="I77" s="1092">
        <f t="shared" si="8"/>
        <v>7779979.2400000002</v>
      </c>
      <c r="J77" s="1091">
        <f t="shared" si="8"/>
        <v>7506135.8499999996</v>
      </c>
      <c r="K77" s="1091">
        <f t="shared" si="8"/>
        <v>7540691.7199999997</v>
      </c>
      <c r="L77" s="1091">
        <f t="shared" si="8"/>
        <v>7486312.4399999995</v>
      </c>
      <c r="M77" s="1091">
        <f t="shared" si="8"/>
        <v>7252006.4699999997</v>
      </c>
      <c r="N77" s="1091">
        <f t="shared" si="8"/>
        <v>7455847.1099999994</v>
      </c>
      <c r="O77" s="1091">
        <f t="shared" si="8"/>
        <v>7191301.1900000004</v>
      </c>
      <c r="P77" s="1093">
        <f t="shared" si="8"/>
        <v>7920012.0999999996</v>
      </c>
      <c r="Q77" s="1094">
        <f t="shared" si="9"/>
        <v>91437132.899999991</v>
      </c>
      <c r="R77" s="2139"/>
      <c r="S77" s="1790" t="s">
        <v>342</v>
      </c>
      <c r="T77" s="1790" t="s">
        <v>1653</v>
      </c>
      <c r="U77" s="1790">
        <v>0</v>
      </c>
      <c r="V77" s="1790">
        <v>0</v>
      </c>
      <c r="W77" s="1790">
        <v>0</v>
      </c>
      <c r="X77" s="1790">
        <v>0</v>
      </c>
      <c r="Y77" s="1790">
        <v>0</v>
      </c>
      <c r="Z77" s="1790">
        <v>0</v>
      </c>
      <c r="AA77" s="1790">
        <v>0</v>
      </c>
      <c r="AB77" s="1790">
        <v>0</v>
      </c>
      <c r="AC77" s="1790">
        <v>0</v>
      </c>
      <c r="AD77" s="1790">
        <v>0</v>
      </c>
      <c r="AE77" s="1790">
        <v>0</v>
      </c>
      <c r="AF77" s="1790">
        <v>0</v>
      </c>
      <c r="AG77" s="1790">
        <v>0</v>
      </c>
      <c r="AH77" s="2140"/>
    </row>
    <row r="78" spans="1:34" s="1082" customFormat="1" ht="23.1" customHeight="1" x14ac:dyDescent="0.25">
      <c r="A78" s="1075"/>
      <c r="B78" s="1025">
        <f t="shared" si="10"/>
        <v>64</v>
      </c>
      <c r="C78" s="1076" t="str">
        <f t="shared" si="7"/>
        <v>Precotex S.A.</v>
      </c>
      <c r="D78" s="1077" t="str">
        <f t="shared" si="8"/>
        <v>GN</v>
      </c>
      <c r="E78" s="1078">
        <f t="shared" si="8"/>
        <v>33500.199999999997</v>
      </c>
      <c r="F78" s="1078">
        <f t="shared" si="8"/>
        <v>35962.5</v>
      </c>
      <c r="G78" s="1078">
        <f t="shared" si="8"/>
        <v>29837.8</v>
      </c>
      <c r="H78" s="1078">
        <f t="shared" si="8"/>
        <v>32463.1</v>
      </c>
      <c r="I78" s="1079">
        <f t="shared" si="8"/>
        <v>33277.4</v>
      </c>
      <c r="J78" s="1078">
        <f t="shared" si="8"/>
        <v>33237</v>
      </c>
      <c r="K78" s="1078">
        <f t="shared" si="8"/>
        <v>31891</v>
      </c>
      <c r="L78" s="1078">
        <f t="shared" si="8"/>
        <v>43822.400000000001</v>
      </c>
      <c r="M78" s="1078">
        <f t="shared" si="8"/>
        <v>33237.199999999997</v>
      </c>
      <c r="N78" s="1078">
        <f t="shared" si="8"/>
        <v>31794.2</v>
      </c>
      <c r="O78" s="1078">
        <f t="shared" si="8"/>
        <v>33274.400000000001</v>
      </c>
      <c r="P78" s="1080">
        <f t="shared" si="8"/>
        <v>30183.9</v>
      </c>
      <c r="Q78" s="1081">
        <f t="shared" si="9"/>
        <v>402481.10000000009</v>
      </c>
      <c r="R78" s="2139"/>
      <c r="S78" s="1790" t="s">
        <v>344</v>
      </c>
      <c r="T78" s="1790" t="s">
        <v>1653</v>
      </c>
      <c r="U78" s="1790">
        <v>78758.36</v>
      </c>
      <c r="V78" s="1790">
        <v>74165.38</v>
      </c>
      <c r="W78" s="1790">
        <v>70557.72</v>
      </c>
      <c r="X78" s="1790">
        <v>75774.820000000007</v>
      </c>
      <c r="Y78" s="1790">
        <v>72504.399999999994</v>
      </c>
      <c r="Z78" s="1790">
        <v>78364.58</v>
      </c>
      <c r="AA78" s="1790">
        <v>78997.98</v>
      </c>
      <c r="AB78" s="1790">
        <v>68488.86</v>
      </c>
      <c r="AC78" s="1790">
        <v>68811.72</v>
      </c>
      <c r="AD78" s="1790">
        <v>76911.02</v>
      </c>
      <c r="AE78" s="1790">
        <v>72371.040000000008</v>
      </c>
      <c r="AF78" s="1790">
        <v>72807.100000000006</v>
      </c>
      <c r="AG78" s="1790">
        <v>888512.9800000001</v>
      </c>
      <c r="AH78" s="2140"/>
    </row>
    <row r="79" spans="1:34" s="1082" customFormat="1" ht="23.1" customHeight="1" x14ac:dyDescent="0.25">
      <c r="A79" s="1075"/>
      <c r="B79" s="1025">
        <f t="shared" si="10"/>
        <v>65</v>
      </c>
      <c r="C79" s="1083" t="str">
        <f t="shared" si="7"/>
        <v>Procesadora Industrial Rio Seco S.A.</v>
      </c>
      <c r="D79" s="1084" t="str">
        <f t="shared" si="8"/>
        <v>D2</v>
      </c>
      <c r="E79" s="1085">
        <f t="shared" si="8"/>
        <v>0</v>
      </c>
      <c r="F79" s="1085">
        <f t="shared" si="8"/>
        <v>0</v>
      </c>
      <c r="G79" s="1085">
        <f t="shared" si="8"/>
        <v>0</v>
      </c>
      <c r="H79" s="1085">
        <f t="shared" si="8"/>
        <v>0</v>
      </c>
      <c r="I79" s="1086">
        <f t="shared" si="8"/>
        <v>413</v>
      </c>
      <c r="J79" s="1085">
        <f t="shared" si="8"/>
        <v>0</v>
      </c>
      <c r="K79" s="1085">
        <f t="shared" si="8"/>
        <v>0</v>
      </c>
      <c r="L79" s="1085">
        <f t="shared" si="8"/>
        <v>0</v>
      </c>
      <c r="M79" s="1085">
        <f t="shared" si="8"/>
        <v>0</v>
      </c>
      <c r="N79" s="1085">
        <f t="shared" si="8"/>
        <v>1250</v>
      </c>
      <c r="O79" s="1085">
        <f t="shared" si="8"/>
        <v>0</v>
      </c>
      <c r="P79" s="1087">
        <f t="shared" si="8"/>
        <v>0</v>
      </c>
      <c r="Q79" s="1088">
        <f t="shared" si="9"/>
        <v>1663</v>
      </c>
      <c r="R79" s="2139"/>
      <c r="S79" s="1790"/>
      <c r="T79" s="1790" t="s">
        <v>1655</v>
      </c>
      <c r="U79" s="1790">
        <v>110807.4</v>
      </c>
      <c r="V79" s="1790">
        <v>116830.84</v>
      </c>
      <c r="W79" s="1790">
        <v>119372.88</v>
      </c>
      <c r="X79" s="1790">
        <v>107532</v>
      </c>
      <c r="Y79" s="1790">
        <v>0</v>
      </c>
      <c r="Z79" s="1790">
        <v>0</v>
      </c>
      <c r="AA79" s="1790">
        <v>0</v>
      </c>
      <c r="AB79" s="1790">
        <v>0</v>
      </c>
      <c r="AC79" s="1790">
        <v>0</v>
      </c>
      <c r="AD79" s="1790">
        <v>0</v>
      </c>
      <c r="AE79" s="1790">
        <v>0</v>
      </c>
      <c r="AF79" s="1790">
        <v>0</v>
      </c>
      <c r="AG79" s="1790">
        <v>454543.12</v>
      </c>
      <c r="AH79" s="2140"/>
    </row>
    <row r="80" spans="1:34" s="1082" customFormat="1" ht="23.1" customHeight="1" x14ac:dyDescent="0.25">
      <c r="A80" s="1075"/>
      <c r="B80" s="1025">
        <f t="shared" si="10"/>
        <v>66</v>
      </c>
      <c r="C80" s="1076" t="str">
        <f t="shared" ref="C80:C97" si="11">IF(S85=0,"",S85)</f>
        <v>Progenere S.A.C.</v>
      </c>
      <c r="D80" s="1077" t="str">
        <f t="shared" ref="D80:P95" si="12">+T85</f>
        <v>GN</v>
      </c>
      <c r="E80" s="1078">
        <f t="shared" si="12"/>
        <v>38947</v>
      </c>
      <c r="F80" s="1078">
        <f t="shared" si="12"/>
        <v>0</v>
      </c>
      <c r="G80" s="1078">
        <f t="shared" si="12"/>
        <v>45215</v>
      </c>
      <c r="H80" s="1078">
        <f t="shared" si="12"/>
        <v>50319</v>
      </c>
      <c r="I80" s="1079">
        <f t="shared" si="12"/>
        <v>35399</v>
      </c>
      <c r="J80" s="1078">
        <f t="shared" si="12"/>
        <v>25531</v>
      </c>
      <c r="K80" s="1078">
        <f t="shared" si="12"/>
        <v>34788</v>
      </c>
      <c r="L80" s="1078">
        <f t="shared" si="12"/>
        <v>49145</v>
      </c>
      <c r="M80" s="1078">
        <f t="shared" si="12"/>
        <v>41754</v>
      </c>
      <c r="N80" s="1078">
        <f t="shared" si="12"/>
        <v>46243.8</v>
      </c>
      <c r="O80" s="1078">
        <f t="shared" si="12"/>
        <v>39525.800000000003</v>
      </c>
      <c r="P80" s="1080">
        <f t="shared" si="12"/>
        <v>33515.5</v>
      </c>
      <c r="Q80" s="1081">
        <f>SUM(E80:P80)</f>
        <v>440383.1</v>
      </c>
      <c r="R80" s="2139"/>
      <c r="S80" s="1790" t="s">
        <v>348</v>
      </c>
      <c r="T80" s="1790" t="s">
        <v>1653</v>
      </c>
      <c r="U80" s="1790">
        <v>324.66000000000003</v>
      </c>
      <c r="V80" s="1790"/>
      <c r="W80" s="1790"/>
      <c r="X80" s="1790">
        <v>714.84</v>
      </c>
      <c r="Y80" s="1790">
        <v>769.44</v>
      </c>
      <c r="Z80" s="1790">
        <v>109.62</v>
      </c>
      <c r="AA80" s="1790">
        <v>1092</v>
      </c>
      <c r="AB80" s="1790"/>
      <c r="AC80" s="1790"/>
      <c r="AD80" s="1790"/>
      <c r="AE80" s="1790">
        <v>168</v>
      </c>
      <c r="AF80" s="1790"/>
      <c r="AG80" s="1790">
        <v>3178.56</v>
      </c>
      <c r="AH80" s="2140"/>
    </row>
    <row r="81" spans="1:34" s="1082" customFormat="1" ht="23.1" customHeight="1" x14ac:dyDescent="0.25">
      <c r="A81" s="1075"/>
      <c r="B81" s="1025">
        <f>IF(C81="",IF(B80&lt;&gt;"","",B80+1),MAX(B78:B80)+1)</f>
        <v>67</v>
      </c>
      <c r="C81" s="1076" t="str">
        <f t="shared" si="11"/>
        <v>Quimpac S.A.</v>
      </c>
      <c r="D81" s="1077" t="str">
        <f t="shared" si="12"/>
        <v>BZ</v>
      </c>
      <c r="E81" s="1078">
        <f t="shared" si="12"/>
        <v>0</v>
      </c>
      <c r="F81" s="1078">
        <f t="shared" si="12"/>
        <v>0</v>
      </c>
      <c r="G81" s="1078">
        <f t="shared" si="12"/>
        <v>0</v>
      </c>
      <c r="H81" s="1078">
        <f t="shared" si="12"/>
        <v>0</v>
      </c>
      <c r="I81" s="1079">
        <f t="shared" si="12"/>
        <v>0</v>
      </c>
      <c r="J81" s="1078">
        <f t="shared" si="12"/>
        <v>0</v>
      </c>
      <c r="K81" s="1078">
        <f t="shared" si="12"/>
        <v>0</v>
      </c>
      <c r="L81" s="1078">
        <f t="shared" si="12"/>
        <v>0</v>
      </c>
      <c r="M81" s="1078">
        <f t="shared" si="12"/>
        <v>0</v>
      </c>
      <c r="N81" s="1078">
        <f t="shared" si="12"/>
        <v>0</v>
      </c>
      <c r="O81" s="1078">
        <f t="shared" si="12"/>
        <v>0</v>
      </c>
      <c r="P81" s="1080">
        <f t="shared" si="12"/>
        <v>0</v>
      </c>
      <c r="Q81" s="1081">
        <f>SUM(E81:P81)</f>
        <v>0</v>
      </c>
      <c r="R81" s="2140"/>
      <c r="S81" s="1790"/>
      <c r="T81" s="1790" t="s">
        <v>1655</v>
      </c>
      <c r="U81" s="1790">
        <v>8150512.2000000002</v>
      </c>
      <c r="V81" s="1790">
        <v>7598632.0699999994</v>
      </c>
      <c r="W81" s="1790">
        <v>7989995.9699999997</v>
      </c>
      <c r="X81" s="1790">
        <v>7565706.54</v>
      </c>
      <c r="Y81" s="1790">
        <v>7779979.2400000002</v>
      </c>
      <c r="Z81" s="1790">
        <v>7506135.8499999996</v>
      </c>
      <c r="AA81" s="1790">
        <v>7540691.7199999997</v>
      </c>
      <c r="AB81" s="1790">
        <v>7486312.4399999995</v>
      </c>
      <c r="AC81" s="1790">
        <v>7252006.4699999997</v>
      </c>
      <c r="AD81" s="1790">
        <v>7455847.1099999994</v>
      </c>
      <c r="AE81" s="1790">
        <v>7191301.1900000004</v>
      </c>
      <c r="AF81" s="1790">
        <v>7920012.0999999996</v>
      </c>
      <c r="AG81" s="1790">
        <v>91437132.899999991</v>
      </c>
      <c r="AH81" s="2140"/>
    </row>
    <row r="82" spans="1:34" s="1082" customFormat="1" ht="23.1" customHeight="1" x14ac:dyDescent="0.25">
      <c r="A82" s="1075"/>
      <c r="B82" s="1025">
        <f>IF(C82="",IF(B81&lt;&gt;"","",B81+1),MAX(B79:B81)+1)</f>
        <v>68</v>
      </c>
      <c r="C82" s="1083" t="str">
        <f t="shared" si="11"/>
        <v>Refinería La Pampilla S.A.</v>
      </c>
      <c r="D82" s="1084" t="str">
        <f t="shared" si="12"/>
        <v>D2</v>
      </c>
      <c r="E82" s="1085">
        <f t="shared" si="12"/>
        <v>0</v>
      </c>
      <c r="F82" s="1085">
        <f t="shared" si="12"/>
        <v>0</v>
      </c>
      <c r="G82" s="1085">
        <f t="shared" si="12"/>
        <v>1224.9000000000001</v>
      </c>
      <c r="H82" s="1085">
        <f t="shared" si="12"/>
        <v>974.8</v>
      </c>
      <c r="I82" s="1086">
        <f t="shared" si="12"/>
        <v>0</v>
      </c>
      <c r="J82" s="1085">
        <f t="shared" si="12"/>
        <v>0</v>
      </c>
      <c r="K82" s="1085">
        <f t="shared" si="12"/>
        <v>0</v>
      </c>
      <c r="L82" s="1085">
        <f t="shared" si="12"/>
        <v>0</v>
      </c>
      <c r="M82" s="1085">
        <f t="shared" si="12"/>
        <v>566.29999999999995</v>
      </c>
      <c r="N82" s="1085">
        <f t="shared" si="12"/>
        <v>0</v>
      </c>
      <c r="O82" s="1085">
        <f t="shared" si="12"/>
        <v>3883.4</v>
      </c>
      <c r="P82" s="1087">
        <f t="shared" si="12"/>
        <v>0</v>
      </c>
      <c r="Q82" s="1088">
        <f>SUM(E82:P82)</f>
        <v>6649.4</v>
      </c>
      <c r="R82" s="2140"/>
      <c r="S82" s="1790" t="s">
        <v>350</v>
      </c>
      <c r="T82" s="1790" t="s">
        <v>1655</v>
      </c>
      <c r="U82" s="1790">
        <v>33500.199999999997</v>
      </c>
      <c r="V82" s="1790">
        <v>35962.5</v>
      </c>
      <c r="W82" s="1790">
        <v>29837.8</v>
      </c>
      <c r="X82" s="1790">
        <v>32463.1</v>
      </c>
      <c r="Y82" s="1790">
        <v>33277.4</v>
      </c>
      <c r="Z82" s="1790">
        <v>33237</v>
      </c>
      <c r="AA82" s="1790">
        <v>31891</v>
      </c>
      <c r="AB82" s="1790">
        <v>43822.400000000001</v>
      </c>
      <c r="AC82" s="1790">
        <v>33237.199999999997</v>
      </c>
      <c r="AD82" s="1790">
        <v>31794.2</v>
      </c>
      <c r="AE82" s="1790">
        <v>33274.400000000001</v>
      </c>
      <c r="AF82" s="1790">
        <v>30183.9</v>
      </c>
      <c r="AG82" s="1790">
        <v>402481.10000000009</v>
      </c>
      <c r="AH82" s="2140"/>
    </row>
    <row r="83" spans="1:34" s="1082" customFormat="1" ht="23.1" customHeight="1" x14ac:dyDescent="0.25">
      <c r="A83" s="1075"/>
      <c r="B83" s="1016" t="str">
        <f>IF(C83="",IF(B82&lt;&gt;"","",B82+1),MAX(B80:B82)+1)</f>
        <v/>
      </c>
      <c r="C83" s="1089" t="str">
        <f t="shared" si="11"/>
        <v/>
      </c>
      <c r="D83" s="1090" t="str">
        <f t="shared" si="12"/>
        <v>GN</v>
      </c>
      <c r="E83" s="1091">
        <f t="shared" si="12"/>
        <v>0</v>
      </c>
      <c r="F83" s="1091">
        <f t="shared" si="12"/>
        <v>0</v>
      </c>
      <c r="G83" s="1091">
        <f t="shared" si="12"/>
        <v>1427660.3</v>
      </c>
      <c r="H83" s="1091">
        <f t="shared" si="12"/>
        <v>2055854.2</v>
      </c>
      <c r="I83" s="1092">
        <f t="shared" si="12"/>
        <v>2612900.6</v>
      </c>
      <c r="J83" s="1091">
        <f t="shared" si="12"/>
        <v>2360358.1</v>
      </c>
      <c r="K83" s="1091">
        <f t="shared" si="12"/>
        <v>2929117.6</v>
      </c>
      <c r="L83" s="1091">
        <f t="shared" si="12"/>
        <v>2884518.8</v>
      </c>
      <c r="M83" s="1091">
        <f t="shared" si="12"/>
        <v>2634474.1</v>
      </c>
      <c r="N83" s="1091">
        <f t="shared" si="12"/>
        <v>2662128.7999999998</v>
      </c>
      <c r="O83" s="1091">
        <f t="shared" si="12"/>
        <v>1633618.6</v>
      </c>
      <c r="P83" s="1093">
        <f t="shared" si="12"/>
        <v>2769723.9</v>
      </c>
      <c r="Q83" s="1094">
        <f>SUM(E83:P83)</f>
        <v>23970355</v>
      </c>
      <c r="R83" s="2140"/>
      <c r="S83" s="1790" t="s">
        <v>352</v>
      </c>
      <c r="T83" s="1790" t="s">
        <v>1653</v>
      </c>
      <c r="U83" s="1790">
        <v>0</v>
      </c>
      <c r="V83" s="1790">
        <v>0</v>
      </c>
      <c r="W83" s="1790">
        <v>0</v>
      </c>
      <c r="X83" s="1790">
        <v>0</v>
      </c>
      <c r="Y83" s="1790">
        <v>413</v>
      </c>
      <c r="Z83" s="1790">
        <v>0</v>
      </c>
      <c r="AA83" s="1790">
        <v>0</v>
      </c>
      <c r="AB83" s="1790">
        <v>0</v>
      </c>
      <c r="AC83" s="1790">
        <v>0</v>
      </c>
      <c r="AD83" s="1790">
        <v>1250</v>
      </c>
      <c r="AE83" s="1790">
        <v>0</v>
      </c>
      <c r="AF83" s="1790">
        <v>0</v>
      </c>
      <c r="AG83" s="1790">
        <v>1663</v>
      </c>
      <c r="AH83" s="2140"/>
    </row>
    <row r="84" spans="1:34" s="1082" customFormat="1" ht="23.1" customHeight="1" x14ac:dyDescent="0.25">
      <c r="A84" s="1075"/>
      <c r="B84" s="1025">
        <f t="shared" ref="B84:B97" si="13">IF(C84="",IF(B83&lt;&gt;"","",B83+1),MAX(B80:B83)+1)</f>
        <v>69</v>
      </c>
      <c r="C84" s="1076" t="str">
        <f t="shared" si="11"/>
        <v>Snacks América Latina S.R.L.</v>
      </c>
      <c r="D84" s="1077" t="str">
        <f t="shared" si="12"/>
        <v>D2</v>
      </c>
      <c r="E84" s="1078">
        <f t="shared" si="12"/>
        <v>5</v>
      </c>
      <c r="F84" s="1078">
        <f t="shared" si="12"/>
        <v>5</v>
      </c>
      <c r="G84" s="1078">
        <f t="shared" si="12"/>
        <v>5</v>
      </c>
      <c r="H84" s="1078">
        <f t="shared" si="12"/>
        <v>5</v>
      </c>
      <c r="I84" s="1079">
        <f t="shared" si="12"/>
        <v>5</v>
      </c>
      <c r="J84" s="1078">
        <f t="shared" si="12"/>
        <v>5</v>
      </c>
      <c r="K84" s="1078">
        <f t="shared" si="12"/>
        <v>5</v>
      </c>
      <c r="L84" s="1078">
        <f t="shared" si="12"/>
        <v>5</v>
      </c>
      <c r="M84" s="1078">
        <f t="shared" si="12"/>
        <v>5</v>
      </c>
      <c r="N84" s="1078">
        <f t="shared" si="12"/>
        <v>5</v>
      </c>
      <c r="O84" s="1078">
        <f t="shared" si="12"/>
        <v>5</v>
      </c>
      <c r="P84" s="1080">
        <f t="shared" si="12"/>
        <v>5</v>
      </c>
      <c r="Q84" s="1081">
        <f t="shared" ref="Q84:Q97" si="14">SUM(E84:P84)</f>
        <v>60</v>
      </c>
      <c r="R84" s="2141"/>
      <c r="S84" s="1790"/>
      <c r="T84" s="1790" t="s">
        <v>1666</v>
      </c>
      <c r="U84" s="1790">
        <v>0</v>
      </c>
      <c r="V84" s="1790">
        <v>0</v>
      </c>
      <c r="W84" s="1790">
        <v>0</v>
      </c>
      <c r="X84" s="1790">
        <v>0</v>
      </c>
      <c r="Y84" s="1790">
        <v>0</v>
      </c>
      <c r="Z84" s="1790">
        <v>0</v>
      </c>
      <c r="AA84" s="1790">
        <v>0</v>
      </c>
      <c r="AB84" s="1790">
        <v>0</v>
      </c>
      <c r="AC84" s="1790">
        <v>0</v>
      </c>
      <c r="AD84" s="1790">
        <v>0</v>
      </c>
      <c r="AE84" s="1790">
        <v>0</v>
      </c>
      <c r="AF84" s="1790">
        <v>0</v>
      </c>
      <c r="AG84" s="1790">
        <v>0</v>
      </c>
      <c r="AH84" s="2140"/>
    </row>
    <row r="85" spans="1:34" s="1082" customFormat="1" ht="23.1" customHeight="1" x14ac:dyDescent="0.25">
      <c r="A85" s="1075"/>
      <c r="B85" s="1025">
        <f t="shared" si="13"/>
        <v>70</v>
      </c>
      <c r="C85" s="1076" t="str">
        <f t="shared" si="11"/>
        <v>Sobreandes S.A.C.</v>
      </c>
      <c r="D85" s="1077" t="str">
        <f t="shared" si="12"/>
        <v>D2</v>
      </c>
      <c r="E85" s="1078">
        <f t="shared" si="12"/>
        <v>36.56</v>
      </c>
      <c r="F85" s="1078">
        <f t="shared" si="12"/>
        <v>146.24</v>
      </c>
      <c r="G85" s="1078">
        <f t="shared" si="12"/>
        <v>146.24</v>
      </c>
      <c r="H85" s="1078">
        <f t="shared" si="12"/>
        <v>0</v>
      </c>
      <c r="I85" s="1079">
        <f t="shared" si="12"/>
        <v>73.12</v>
      </c>
      <c r="J85" s="1078">
        <f t="shared" si="12"/>
        <v>73.12</v>
      </c>
      <c r="K85" s="1078">
        <f t="shared" si="12"/>
        <v>109.68</v>
      </c>
      <c r="L85" s="1078">
        <f t="shared" si="12"/>
        <v>36.56</v>
      </c>
      <c r="M85" s="1078">
        <f t="shared" si="12"/>
        <v>36.56</v>
      </c>
      <c r="N85" s="1078">
        <f t="shared" si="12"/>
        <v>73.12</v>
      </c>
      <c r="O85" s="1078">
        <f t="shared" si="12"/>
        <v>73.12</v>
      </c>
      <c r="P85" s="1080">
        <f t="shared" si="12"/>
        <v>36.56</v>
      </c>
      <c r="Q85" s="1081">
        <f t="shared" si="14"/>
        <v>840.87999999999988</v>
      </c>
      <c r="R85" s="2140"/>
      <c r="S85" s="1790" t="s">
        <v>354</v>
      </c>
      <c r="T85" s="1790" t="s">
        <v>1655</v>
      </c>
      <c r="U85" s="1790">
        <v>38947</v>
      </c>
      <c r="V85" s="1790">
        <v>0</v>
      </c>
      <c r="W85" s="1790">
        <v>45215</v>
      </c>
      <c r="X85" s="1790">
        <v>50319</v>
      </c>
      <c r="Y85" s="1790">
        <v>35399</v>
      </c>
      <c r="Z85" s="1790">
        <v>25531</v>
      </c>
      <c r="AA85" s="1790">
        <v>34788</v>
      </c>
      <c r="AB85" s="1790">
        <v>49145</v>
      </c>
      <c r="AC85" s="1790">
        <v>41754</v>
      </c>
      <c r="AD85" s="1790">
        <v>46243.8</v>
      </c>
      <c r="AE85" s="1790">
        <v>39525.800000000003</v>
      </c>
      <c r="AF85" s="1790">
        <v>33515.5</v>
      </c>
      <c r="AG85" s="1790">
        <v>440383.1</v>
      </c>
      <c r="AH85" s="2140"/>
    </row>
    <row r="86" spans="1:34" s="1082" customFormat="1" ht="23.1" customHeight="1" x14ac:dyDescent="0.25">
      <c r="A86" s="1075"/>
      <c r="B86" s="1025">
        <f t="shared" si="13"/>
        <v>71</v>
      </c>
      <c r="C86" s="1076" t="str">
        <f t="shared" si="11"/>
        <v>Southern Perú Cooper Corporation Sucursal del Peru</v>
      </c>
      <c r="D86" s="1077" t="str">
        <f t="shared" si="12"/>
        <v>D2</v>
      </c>
      <c r="E86" s="1078">
        <f t="shared" si="12"/>
        <v>97</v>
      </c>
      <c r="F86" s="1078">
        <f t="shared" si="12"/>
        <v>132</v>
      </c>
      <c r="G86" s="1078">
        <f t="shared" si="12"/>
        <v>67</v>
      </c>
      <c r="H86" s="1078">
        <f t="shared" si="12"/>
        <v>62</v>
      </c>
      <c r="I86" s="1079">
        <f t="shared" si="12"/>
        <v>71</v>
      </c>
      <c r="J86" s="1078">
        <f t="shared" si="12"/>
        <v>517</v>
      </c>
      <c r="K86" s="1078">
        <f t="shared" si="12"/>
        <v>318</v>
      </c>
      <c r="L86" s="1078">
        <f t="shared" si="12"/>
        <v>121</v>
      </c>
      <c r="M86" s="1078">
        <f t="shared" si="12"/>
        <v>0</v>
      </c>
      <c r="N86" s="1078">
        <f t="shared" si="12"/>
        <v>55</v>
      </c>
      <c r="O86" s="1078">
        <f t="shared" si="12"/>
        <v>139</v>
      </c>
      <c r="P86" s="1080">
        <f t="shared" si="12"/>
        <v>69</v>
      </c>
      <c r="Q86" s="1081">
        <f t="shared" si="14"/>
        <v>1648</v>
      </c>
      <c r="R86" s="2140"/>
      <c r="S86" s="1790" t="s">
        <v>356</v>
      </c>
      <c r="T86" s="1790" t="s">
        <v>1646</v>
      </c>
      <c r="U86" s="1790">
        <v>0</v>
      </c>
      <c r="V86" s="1790">
        <v>0</v>
      </c>
      <c r="W86" s="1790">
        <v>0</v>
      </c>
      <c r="X86" s="1790">
        <v>0</v>
      </c>
      <c r="Y86" s="1790">
        <v>0</v>
      </c>
      <c r="Z86" s="1790">
        <v>0</v>
      </c>
      <c r="AA86" s="1790">
        <v>0</v>
      </c>
      <c r="AB86" s="1790">
        <v>0</v>
      </c>
      <c r="AC86" s="1790">
        <v>0</v>
      </c>
      <c r="AD86" s="1790">
        <v>0</v>
      </c>
      <c r="AE86" s="1790">
        <v>0</v>
      </c>
      <c r="AF86" s="1790">
        <v>0</v>
      </c>
      <c r="AG86" s="1790">
        <v>0</v>
      </c>
      <c r="AH86" s="2140"/>
    </row>
    <row r="87" spans="1:34" s="1082" customFormat="1" ht="23.1" customHeight="1" x14ac:dyDescent="0.25">
      <c r="B87" s="1025">
        <f t="shared" si="13"/>
        <v>72</v>
      </c>
      <c r="C87" s="1076" t="str">
        <f t="shared" si="11"/>
        <v>Sudamericana de Fibras S.A.</v>
      </c>
      <c r="D87" s="1077" t="str">
        <f t="shared" si="12"/>
        <v>D2</v>
      </c>
      <c r="E87" s="1078">
        <f t="shared" si="12"/>
        <v>120</v>
      </c>
      <c r="F87" s="1078">
        <f t="shared" si="12"/>
        <v>500</v>
      </c>
      <c r="G87" s="1078">
        <f t="shared" si="12"/>
        <v>25</v>
      </c>
      <c r="H87" s="1078">
        <f t="shared" si="12"/>
        <v>25</v>
      </c>
      <c r="I87" s="1079">
        <f t="shared" si="12"/>
        <v>220</v>
      </c>
      <c r="J87" s="1078">
        <f t="shared" si="12"/>
        <v>105</v>
      </c>
      <c r="K87" s="1078">
        <f t="shared" si="12"/>
        <v>32</v>
      </c>
      <c r="L87" s="1078">
        <f t="shared" si="12"/>
        <v>30</v>
      </c>
      <c r="M87" s="1078">
        <f t="shared" si="12"/>
        <v>0</v>
      </c>
      <c r="N87" s="1078">
        <f t="shared" si="12"/>
        <v>1170</v>
      </c>
      <c r="O87" s="1078">
        <f t="shared" si="12"/>
        <v>746</v>
      </c>
      <c r="P87" s="1080">
        <f t="shared" si="12"/>
        <v>40</v>
      </c>
      <c r="Q87" s="1081">
        <f t="shared" si="14"/>
        <v>3013</v>
      </c>
      <c r="R87" s="2140"/>
      <c r="S87" s="1790" t="s">
        <v>358</v>
      </c>
      <c r="T87" s="1790" t="s">
        <v>1653</v>
      </c>
      <c r="U87" s="1790"/>
      <c r="V87" s="1790">
        <v>0</v>
      </c>
      <c r="W87" s="1790">
        <v>1224.9000000000001</v>
      </c>
      <c r="X87" s="1790">
        <v>974.8</v>
      </c>
      <c r="Y87" s="1790"/>
      <c r="Z87" s="1790"/>
      <c r="AA87" s="1790">
        <v>0</v>
      </c>
      <c r="AB87" s="1790">
        <v>0</v>
      </c>
      <c r="AC87" s="1790">
        <v>566.29999999999995</v>
      </c>
      <c r="AD87" s="1790">
        <v>0</v>
      </c>
      <c r="AE87" s="1790">
        <v>3883.4</v>
      </c>
      <c r="AF87" s="1790"/>
      <c r="AG87" s="1790">
        <v>6649.4</v>
      </c>
      <c r="AH87" s="2140"/>
    </row>
    <row r="88" spans="1:34" s="1082" customFormat="1" ht="23.1" customHeight="1" x14ac:dyDescent="0.25">
      <c r="B88" s="1025">
        <f t="shared" si="13"/>
        <v>73</v>
      </c>
      <c r="C88" s="1076" t="str">
        <f t="shared" si="11"/>
        <v>Surpack S.A.</v>
      </c>
      <c r="D88" s="1077" t="str">
        <f t="shared" si="12"/>
        <v>GN</v>
      </c>
      <c r="E88" s="1078">
        <f t="shared" si="12"/>
        <v>53702.9</v>
      </c>
      <c r="F88" s="1078">
        <f t="shared" si="12"/>
        <v>50450.1</v>
      </c>
      <c r="G88" s="1078">
        <f t="shared" si="12"/>
        <v>43146.7</v>
      </c>
      <c r="H88" s="1078">
        <f t="shared" si="12"/>
        <v>45582</v>
      </c>
      <c r="I88" s="1079">
        <f t="shared" si="12"/>
        <v>41451.5</v>
      </c>
      <c r="J88" s="1078">
        <f t="shared" si="12"/>
        <v>42397.5</v>
      </c>
      <c r="K88" s="1078">
        <f t="shared" si="12"/>
        <v>43822.400000000001</v>
      </c>
      <c r="L88" s="1078">
        <f t="shared" si="12"/>
        <v>43822.400000000001</v>
      </c>
      <c r="M88" s="1078">
        <f t="shared" si="12"/>
        <v>43858.1</v>
      </c>
      <c r="N88" s="1078">
        <f t="shared" si="12"/>
        <v>38851.599999999999</v>
      </c>
      <c r="O88" s="1078">
        <f t="shared" si="12"/>
        <v>46533.8</v>
      </c>
      <c r="P88" s="1080">
        <f t="shared" si="12"/>
        <v>35138.5</v>
      </c>
      <c r="Q88" s="1081">
        <f t="shared" si="14"/>
        <v>528757.5</v>
      </c>
      <c r="R88" s="2140"/>
      <c r="S88" s="1790"/>
      <c r="T88" s="1790" t="s">
        <v>1655</v>
      </c>
      <c r="U88" s="1790">
        <v>0</v>
      </c>
      <c r="V88" s="1790">
        <v>0</v>
      </c>
      <c r="W88" s="1790">
        <v>1427660.3</v>
      </c>
      <c r="X88" s="1790">
        <v>2055854.2</v>
      </c>
      <c r="Y88" s="1790">
        <v>2612900.6</v>
      </c>
      <c r="Z88" s="1790">
        <v>2360358.1</v>
      </c>
      <c r="AA88" s="1790">
        <v>2929117.6</v>
      </c>
      <c r="AB88" s="1790">
        <v>2884518.8</v>
      </c>
      <c r="AC88" s="1790">
        <v>2634474.1</v>
      </c>
      <c r="AD88" s="1790">
        <v>2662128.7999999998</v>
      </c>
      <c r="AE88" s="1790">
        <v>1633618.6</v>
      </c>
      <c r="AF88" s="1790">
        <v>2769723.9</v>
      </c>
      <c r="AG88" s="1790">
        <v>23970355</v>
      </c>
      <c r="AH88" s="2140"/>
    </row>
    <row r="89" spans="1:34" s="1082" customFormat="1" ht="23.1" customHeight="1" x14ac:dyDescent="0.25">
      <c r="B89" s="1025">
        <f t="shared" si="13"/>
        <v>74</v>
      </c>
      <c r="C89" s="1076" t="str">
        <f t="shared" si="11"/>
        <v>Tecnológica de Alimentos S.A.</v>
      </c>
      <c r="D89" s="1077" t="str">
        <f t="shared" si="12"/>
        <v>D2</v>
      </c>
      <c r="E89" s="1078">
        <f t="shared" si="12"/>
        <v>0</v>
      </c>
      <c r="F89" s="1078">
        <f t="shared" si="12"/>
        <v>0</v>
      </c>
      <c r="G89" s="1078">
        <f t="shared" si="12"/>
        <v>0</v>
      </c>
      <c r="H89" s="1078">
        <f t="shared" si="12"/>
        <v>48844</v>
      </c>
      <c r="I89" s="1079">
        <f t="shared" si="12"/>
        <v>108217</v>
      </c>
      <c r="J89" s="1078">
        <f t="shared" si="12"/>
        <v>15621</v>
      </c>
      <c r="K89" s="1078">
        <f t="shared" si="12"/>
        <v>121</v>
      </c>
      <c r="L89" s="1078">
        <f t="shared" si="12"/>
        <v>279</v>
      </c>
      <c r="M89" s="1078">
        <f t="shared" si="12"/>
        <v>0</v>
      </c>
      <c r="N89" s="1078">
        <f t="shared" si="12"/>
        <v>0</v>
      </c>
      <c r="O89" s="1078">
        <f t="shared" si="12"/>
        <v>50218</v>
      </c>
      <c r="P89" s="1080">
        <f t="shared" si="12"/>
        <v>74654</v>
      </c>
      <c r="Q89" s="1081">
        <f t="shared" si="14"/>
        <v>297954</v>
      </c>
      <c r="R89" s="2140"/>
      <c r="S89" s="1790" t="s">
        <v>362</v>
      </c>
      <c r="T89" s="1790" t="s">
        <v>1653</v>
      </c>
      <c r="U89" s="1790">
        <v>5</v>
      </c>
      <c r="V89" s="1790">
        <v>5</v>
      </c>
      <c r="W89" s="1790">
        <v>5</v>
      </c>
      <c r="X89" s="1790">
        <v>5</v>
      </c>
      <c r="Y89" s="1790">
        <v>5</v>
      </c>
      <c r="Z89" s="1790">
        <v>5</v>
      </c>
      <c r="AA89" s="1790">
        <v>5</v>
      </c>
      <c r="AB89" s="1790">
        <v>5</v>
      </c>
      <c r="AC89" s="1790">
        <v>5</v>
      </c>
      <c r="AD89" s="1790">
        <v>5</v>
      </c>
      <c r="AE89" s="1790">
        <v>5</v>
      </c>
      <c r="AF89" s="1790">
        <v>5</v>
      </c>
      <c r="AG89" s="1790">
        <v>60</v>
      </c>
      <c r="AH89" s="2140"/>
    </row>
    <row r="90" spans="1:34" s="1082" customFormat="1" ht="23.1" customHeight="1" x14ac:dyDescent="0.25">
      <c r="B90" s="1025">
        <f t="shared" si="13"/>
        <v>75</v>
      </c>
      <c r="C90" s="1076" t="str">
        <f t="shared" si="11"/>
        <v>Terminal Internacional del Sur S.A.</v>
      </c>
      <c r="D90" s="1077" t="str">
        <f t="shared" si="12"/>
        <v>D2</v>
      </c>
      <c r="E90" s="1078">
        <f t="shared" si="12"/>
        <v>3106</v>
      </c>
      <c r="F90" s="1078">
        <f t="shared" si="12"/>
        <v>4104</v>
      </c>
      <c r="G90" s="1078">
        <f t="shared" si="12"/>
        <v>1460</v>
      </c>
      <c r="H90" s="1078">
        <f t="shared" si="12"/>
        <v>1320</v>
      </c>
      <c r="I90" s="1079">
        <f t="shared" si="12"/>
        <v>800</v>
      </c>
      <c r="J90" s="1078">
        <f t="shared" si="12"/>
        <v>3932</v>
      </c>
      <c r="K90" s="1078">
        <f t="shared" si="12"/>
        <v>2748</v>
      </c>
      <c r="L90" s="1078">
        <f t="shared" si="12"/>
        <v>4040</v>
      </c>
      <c r="M90" s="1078">
        <f t="shared" si="12"/>
        <v>3355</v>
      </c>
      <c r="N90" s="1078">
        <f t="shared" si="12"/>
        <v>3539</v>
      </c>
      <c r="O90" s="1078">
        <f t="shared" si="12"/>
        <v>3157</v>
      </c>
      <c r="P90" s="1080">
        <f t="shared" si="12"/>
        <v>1521</v>
      </c>
      <c r="Q90" s="1081">
        <f t="shared" si="14"/>
        <v>33082</v>
      </c>
      <c r="R90" s="2140"/>
      <c r="S90" s="1790" t="s">
        <v>364</v>
      </c>
      <c r="T90" s="1790" t="s">
        <v>1653</v>
      </c>
      <c r="U90" s="1790">
        <v>36.56</v>
      </c>
      <c r="V90" s="1790">
        <v>146.24</v>
      </c>
      <c r="W90" s="1790">
        <v>146.24</v>
      </c>
      <c r="X90" s="1790">
        <v>0</v>
      </c>
      <c r="Y90" s="1790">
        <v>73.12</v>
      </c>
      <c r="Z90" s="1790">
        <v>73.12</v>
      </c>
      <c r="AA90" s="1790">
        <v>109.68</v>
      </c>
      <c r="AB90" s="1790">
        <v>36.56</v>
      </c>
      <c r="AC90" s="1790">
        <v>36.56</v>
      </c>
      <c r="AD90" s="1790">
        <v>73.12</v>
      </c>
      <c r="AE90" s="1790">
        <v>73.12</v>
      </c>
      <c r="AF90" s="1790">
        <v>36.56</v>
      </c>
      <c r="AG90" s="1790">
        <v>840.87999999999988</v>
      </c>
      <c r="AH90" s="2140"/>
    </row>
    <row r="91" spans="1:34" s="1082" customFormat="1" ht="23.1" customHeight="1" x14ac:dyDescent="0.25">
      <c r="B91" s="1025">
        <f t="shared" si="13"/>
        <v>76</v>
      </c>
      <c r="C91" s="1083" t="str">
        <f t="shared" si="11"/>
        <v>Trupal S.A.</v>
      </c>
      <c r="D91" s="1084" t="str">
        <f t="shared" si="12"/>
        <v>BZ</v>
      </c>
      <c r="E91" s="1085">
        <f t="shared" si="12"/>
        <v>0</v>
      </c>
      <c r="F91" s="1085">
        <f t="shared" si="12"/>
        <v>0</v>
      </c>
      <c r="G91" s="1085">
        <f t="shared" si="12"/>
        <v>0</v>
      </c>
      <c r="H91" s="1085">
        <f t="shared" si="12"/>
        <v>0</v>
      </c>
      <c r="I91" s="1086">
        <f t="shared" si="12"/>
        <v>0</v>
      </c>
      <c r="J91" s="1085">
        <f t="shared" si="12"/>
        <v>2922</v>
      </c>
      <c r="K91" s="1085">
        <f t="shared" si="12"/>
        <v>3257</v>
      </c>
      <c r="L91" s="1085">
        <f t="shared" si="12"/>
        <v>3193</v>
      </c>
      <c r="M91" s="1085">
        <f t="shared" si="12"/>
        <v>2390</v>
      </c>
      <c r="N91" s="1085">
        <f t="shared" si="12"/>
        <v>0</v>
      </c>
      <c r="O91" s="1085">
        <f t="shared" si="12"/>
        <v>0</v>
      </c>
      <c r="P91" s="1087">
        <f t="shared" si="12"/>
        <v>0</v>
      </c>
      <c r="Q91" s="1088">
        <f t="shared" si="14"/>
        <v>11762</v>
      </c>
      <c r="R91" s="2140"/>
      <c r="S91" s="1790" t="s">
        <v>370</v>
      </c>
      <c r="T91" s="1790" t="s">
        <v>1653</v>
      </c>
      <c r="U91" s="1790">
        <v>97</v>
      </c>
      <c r="V91" s="1790">
        <v>132</v>
      </c>
      <c r="W91" s="1790">
        <v>67</v>
      </c>
      <c r="X91" s="1790">
        <v>62</v>
      </c>
      <c r="Y91" s="1790">
        <v>71</v>
      </c>
      <c r="Z91" s="1790">
        <v>517</v>
      </c>
      <c r="AA91" s="1790">
        <v>318</v>
      </c>
      <c r="AB91" s="1790">
        <v>121</v>
      </c>
      <c r="AC91" s="1790">
        <v>0</v>
      </c>
      <c r="AD91" s="1790">
        <v>55</v>
      </c>
      <c r="AE91" s="1790">
        <v>139</v>
      </c>
      <c r="AF91" s="1790">
        <v>69</v>
      </c>
      <c r="AG91" s="1790">
        <v>1648</v>
      </c>
      <c r="AH91" s="2140"/>
    </row>
    <row r="92" spans="1:34" s="1082" customFormat="1" ht="23.1" customHeight="1" x14ac:dyDescent="0.25">
      <c r="B92" s="1016" t="str">
        <f t="shared" si="13"/>
        <v/>
      </c>
      <c r="C92" s="1089" t="str">
        <f t="shared" si="11"/>
        <v/>
      </c>
      <c r="D92" s="1090" t="str">
        <f t="shared" si="12"/>
        <v>CA</v>
      </c>
      <c r="E92" s="1091">
        <f t="shared" si="12"/>
        <v>0</v>
      </c>
      <c r="F92" s="1091">
        <f t="shared" si="12"/>
        <v>0</v>
      </c>
      <c r="G92" s="1091">
        <f t="shared" si="12"/>
        <v>0</v>
      </c>
      <c r="H92" s="1091">
        <f t="shared" si="12"/>
        <v>0</v>
      </c>
      <c r="I92" s="1092">
        <f t="shared" si="12"/>
        <v>0</v>
      </c>
      <c r="J92" s="1091">
        <f t="shared" si="12"/>
        <v>2201.84</v>
      </c>
      <c r="K92" s="1091">
        <f t="shared" si="12"/>
        <v>2681.59</v>
      </c>
      <c r="L92" s="1091">
        <f t="shared" si="12"/>
        <v>2508.16</v>
      </c>
      <c r="M92" s="1091">
        <f t="shared" si="12"/>
        <v>2077.25</v>
      </c>
      <c r="N92" s="1091">
        <f t="shared" si="12"/>
        <v>0</v>
      </c>
      <c r="O92" s="1091">
        <f t="shared" si="12"/>
        <v>0</v>
      </c>
      <c r="P92" s="1093">
        <f t="shared" si="12"/>
        <v>0</v>
      </c>
      <c r="Q92" s="1094">
        <f t="shared" si="14"/>
        <v>9468.84</v>
      </c>
      <c r="R92" s="2140"/>
      <c r="S92" s="1790" t="s">
        <v>372</v>
      </c>
      <c r="T92" s="1790" t="s">
        <v>1653</v>
      </c>
      <c r="U92" s="1790">
        <v>120</v>
      </c>
      <c r="V92" s="1790">
        <v>500</v>
      </c>
      <c r="W92" s="1790">
        <v>25</v>
      </c>
      <c r="X92" s="1790">
        <v>25</v>
      </c>
      <c r="Y92" s="1790">
        <v>220</v>
      </c>
      <c r="Z92" s="1790">
        <v>105</v>
      </c>
      <c r="AA92" s="1790">
        <v>32</v>
      </c>
      <c r="AB92" s="1790">
        <v>30</v>
      </c>
      <c r="AC92" s="1790">
        <v>0</v>
      </c>
      <c r="AD92" s="1790">
        <v>1170</v>
      </c>
      <c r="AE92" s="1790">
        <v>746</v>
      </c>
      <c r="AF92" s="1790">
        <v>40</v>
      </c>
      <c r="AG92" s="1790">
        <v>3013</v>
      </c>
      <c r="AH92" s="2140"/>
    </row>
    <row r="93" spans="1:34" s="1082" customFormat="1" ht="23.1" customHeight="1" x14ac:dyDescent="0.25">
      <c r="B93" s="1025">
        <f t="shared" si="13"/>
        <v>77</v>
      </c>
      <c r="C93" s="1083" t="str">
        <f t="shared" si="11"/>
        <v>Unacem Peru S.A.</v>
      </c>
      <c r="D93" s="1084" t="str">
        <f t="shared" si="12"/>
        <v>D2</v>
      </c>
      <c r="E93" s="1085">
        <f t="shared" si="12"/>
        <v>39778</v>
      </c>
      <c r="F93" s="1085">
        <f t="shared" si="12"/>
        <v>35099</v>
      </c>
      <c r="G93" s="1085">
        <f t="shared" si="12"/>
        <v>36257</v>
      </c>
      <c r="H93" s="1085">
        <f t="shared" si="12"/>
        <v>35627</v>
      </c>
      <c r="I93" s="1086">
        <f t="shared" si="12"/>
        <v>36137</v>
      </c>
      <c r="J93" s="1085">
        <f t="shared" si="12"/>
        <v>24827</v>
      </c>
      <c r="K93" s="1085">
        <f t="shared" si="12"/>
        <v>29838</v>
      </c>
      <c r="L93" s="1085">
        <f t="shared" si="12"/>
        <v>32506</v>
      </c>
      <c r="M93" s="1085">
        <f t="shared" si="12"/>
        <v>30081</v>
      </c>
      <c r="N93" s="1085">
        <f t="shared" si="12"/>
        <v>25164</v>
      </c>
      <c r="O93" s="1085">
        <f t="shared" si="12"/>
        <v>28254</v>
      </c>
      <c r="P93" s="1087">
        <f t="shared" si="12"/>
        <v>24690</v>
      </c>
      <c r="Q93" s="1088">
        <f t="shared" si="14"/>
        <v>378258</v>
      </c>
      <c r="R93" s="2140"/>
      <c r="S93" s="1790" t="s">
        <v>374</v>
      </c>
      <c r="T93" s="1790" t="s">
        <v>1655</v>
      </c>
      <c r="U93" s="1790">
        <v>53702.9</v>
      </c>
      <c r="V93" s="1790">
        <v>50450.1</v>
      </c>
      <c r="W93" s="1790">
        <v>43146.7</v>
      </c>
      <c r="X93" s="1790">
        <v>45582</v>
      </c>
      <c r="Y93" s="1790">
        <v>41451.5</v>
      </c>
      <c r="Z93" s="1790">
        <v>42397.5</v>
      </c>
      <c r="AA93" s="1790">
        <v>43822.400000000001</v>
      </c>
      <c r="AB93" s="1790">
        <v>43822.400000000001</v>
      </c>
      <c r="AC93" s="1790">
        <v>43858.1</v>
      </c>
      <c r="AD93" s="1790">
        <v>38851.599999999999</v>
      </c>
      <c r="AE93" s="1790">
        <v>46533.8</v>
      </c>
      <c r="AF93" s="1790">
        <v>35138.5</v>
      </c>
      <c r="AG93" s="1790">
        <v>528757.5</v>
      </c>
      <c r="AH93" s="2140"/>
    </row>
    <row r="94" spans="1:34" s="1082" customFormat="1" ht="23.1" customHeight="1" x14ac:dyDescent="0.25">
      <c r="B94" s="1016" t="str">
        <f t="shared" si="13"/>
        <v/>
      </c>
      <c r="C94" s="1089" t="str">
        <f t="shared" si="11"/>
        <v/>
      </c>
      <c r="D94" s="1090" t="str">
        <f t="shared" si="12"/>
        <v>GN</v>
      </c>
      <c r="E94" s="1091">
        <f t="shared" si="12"/>
        <v>1183416</v>
      </c>
      <c r="F94" s="1091">
        <f t="shared" si="12"/>
        <v>999583</v>
      </c>
      <c r="G94" s="1091">
        <f t="shared" si="12"/>
        <v>1096890</v>
      </c>
      <c r="H94" s="1091">
        <f t="shared" si="12"/>
        <v>1031583</v>
      </c>
      <c r="I94" s="1092">
        <f t="shared" si="12"/>
        <v>1035257</v>
      </c>
      <c r="J94" s="1091">
        <f t="shared" si="12"/>
        <v>653174</v>
      </c>
      <c r="K94" s="1091">
        <f t="shared" si="12"/>
        <v>794583</v>
      </c>
      <c r="L94" s="1091">
        <f t="shared" si="12"/>
        <v>897798</v>
      </c>
      <c r="M94" s="1091">
        <f t="shared" si="12"/>
        <v>786702</v>
      </c>
      <c r="N94" s="1091">
        <f t="shared" si="12"/>
        <v>634356</v>
      </c>
      <c r="O94" s="1091">
        <f t="shared" si="12"/>
        <v>697942</v>
      </c>
      <c r="P94" s="1093">
        <f t="shared" si="12"/>
        <v>601980</v>
      </c>
      <c r="Q94" s="1094">
        <f t="shared" si="14"/>
        <v>10413264</v>
      </c>
      <c r="R94" s="2142"/>
      <c r="S94" s="1790" t="s">
        <v>376</v>
      </c>
      <c r="T94" s="1790" t="s">
        <v>1653</v>
      </c>
      <c r="U94" s="1790"/>
      <c r="V94" s="1790">
        <v>0</v>
      </c>
      <c r="W94" s="1790">
        <v>0</v>
      </c>
      <c r="X94" s="1790">
        <v>48844</v>
      </c>
      <c r="Y94" s="1790">
        <v>108217</v>
      </c>
      <c r="Z94" s="1790">
        <v>15621</v>
      </c>
      <c r="AA94" s="1790">
        <v>121</v>
      </c>
      <c r="AB94" s="1790">
        <v>279</v>
      </c>
      <c r="AC94" s="1790"/>
      <c r="AD94" s="1790"/>
      <c r="AE94" s="1790">
        <v>50218</v>
      </c>
      <c r="AF94" s="1790">
        <v>74654</v>
      </c>
      <c r="AG94" s="1790">
        <v>297954</v>
      </c>
      <c r="AH94" s="2140"/>
    </row>
    <row r="95" spans="1:34" s="1082" customFormat="1" ht="23.1" customHeight="1" x14ac:dyDescent="0.25">
      <c r="B95" s="1025">
        <f t="shared" si="13"/>
        <v>78</v>
      </c>
      <c r="C95" s="1076" t="str">
        <f t="shared" si="11"/>
        <v>Unión de Cervecerías Peruanas Backus y Johnston S.A.A.</v>
      </c>
      <c r="D95" s="1077" t="str">
        <f t="shared" si="12"/>
        <v>D2</v>
      </c>
      <c r="E95" s="1078">
        <f t="shared" si="12"/>
        <v>1082.5</v>
      </c>
      <c r="F95" s="1078">
        <f t="shared" si="12"/>
        <v>917</v>
      </c>
      <c r="G95" s="1078">
        <f t="shared" si="12"/>
        <v>4084</v>
      </c>
      <c r="H95" s="1078">
        <f t="shared" si="12"/>
        <v>2443</v>
      </c>
      <c r="I95" s="1079">
        <f t="shared" si="12"/>
        <v>2924</v>
      </c>
      <c r="J95" s="1078">
        <f t="shared" si="12"/>
        <v>77</v>
      </c>
      <c r="K95" s="1078">
        <f t="shared" si="12"/>
        <v>82</v>
      </c>
      <c r="L95" s="1078">
        <f t="shared" si="12"/>
        <v>573</v>
      </c>
      <c r="M95" s="1078">
        <f t="shared" si="12"/>
        <v>1080</v>
      </c>
      <c r="N95" s="1078">
        <f t="shared" si="12"/>
        <v>1226</v>
      </c>
      <c r="O95" s="1078">
        <f t="shared" si="12"/>
        <v>222</v>
      </c>
      <c r="P95" s="1080">
        <f t="shared" si="12"/>
        <v>36</v>
      </c>
      <c r="Q95" s="1081">
        <f t="shared" si="14"/>
        <v>14746.5</v>
      </c>
      <c r="R95" s="2143"/>
      <c r="S95" s="1790" t="s">
        <v>378</v>
      </c>
      <c r="T95" s="1790" t="s">
        <v>1653</v>
      </c>
      <c r="U95" s="1790">
        <v>3106</v>
      </c>
      <c r="V95" s="1790">
        <v>4104</v>
      </c>
      <c r="W95" s="1790">
        <v>1460</v>
      </c>
      <c r="X95" s="1790">
        <v>1320</v>
      </c>
      <c r="Y95" s="1790">
        <v>800</v>
      </c>
      <c r="Z95" s="1790">
        <v>3932</v>
      </c>
      <c r="AA95" s="1790">
        <v>2748</v>
      </c>
      <c r="AB95" s="1790">
        <v>4040</v>
      </c>
      <c r="AC95" s="1790">
        <v>3355</v>
      </c>
      <c r="AD95" s="1790">
        <v>3539</v>
      </c>
      <c r="AE95" s="1790">
        <v>3157</v>
      </c>
      <c r="AF95" s="1790">
        <v>1521</v>
      </c>
      <c r="AG95" s="1790">
        <v>33082</v>
      </c>
      <c r="AH95" s="2140"/>
    </row>
    <row r="96" spans="1:34" s="1082" customFormat="1" ht="23.1" customHeight="1" x14ac:dyDescent="0.25">
      <c r="B96" s="1025">
        <f t="shared" si="13"/>
        <v>79</v>
      </c>
      <c r="C96" s="1076" t="str">
        <f t="shared" si="11"/>
        <v>Volcan Compañia Minera S.A.A.</v>
      </c>
      <c r="D96" s="1077" t="str">
        <f t="shared" ref="D96:P97" si="15">+T101</f>
        <v>D2</v>
      </c>
      <c r="E96" s="1078">
        <f t="shared" si="15"/>
        <v>0</v>
      </c>
      <c r="F96" s="1078">
        <f t="shared" si="15"/>
        <v>0</v>
      </c>
      <c r="G96" s="1078">
        <f t="shared" si="15"/>
        <v>0</v>
      </c>
      <c r="H96" s="1078">
        <f t="shared" si="15"/>
        <v>0</v>
      </c>
      <c r="I96" s="1079">
        <f t="shared" si="15"/>
        <v>0</v>
      </c>
      <c r="J96" s="1078">
        <f t="shared" si="15"/>
        <v>0</v>
      </c>
      <c r="K96" s="1078">
        <f t="shared" si="15"/>
        <v>0</v>
      </c>
      <c r="L96" s="1078">
        <f t="shared" si="15"/>
        <v>0</v>
      </c>
      <c r="M96" s="1078">
        <f t="shared" si="15"/>
        <v>0</v>
      </c>
      <c r="N96" s="1078">
        <f t="shared" si="15"/>
        <v>0</v>
      </c>
      <c r="O96" s="1078">
        <f t="shared" si="15"/>
        <v>0</v>
      </c>
      <c r="P96" s="1080">
        <f t="shared" si="15"/>
        <v>0</v>
      </c>
      <c r="Q96" s="1081">
        <f t="shared" si="14"/>
        <v>0</v>
      </c>
      <c r="R96" s="2143"/>
      <c r="S96" s="1790" t="s">
        <v>380</v>
      </c>
      <c r="T96" s="1790" t="s">
        <v>1646</v>
      </c>
      <c r="U96" s="1790"/>
      <c r="V96" s="1790"/>
      <c r="W96" s="1790"/>
      <c r="X96" s="1790"/>
      <c r="Y96" s="1790"/>
      <c r="Z96" s="1790">
        <v>2922</v>
      </c>
      <c r="AA96" s="1790">
        <v>3257</v>
      </c>
      <c r="AB96" s="1790">
        <v>3193</v>
      </c>
      <c r="AC96" s="1790">
        <v>2390</v>
      </c>
      <c r="AD96" s="1790"/>
      <c r="AE96" s="1790"/>
      <c r="AF96" s="1790"/>
      <c r="AG96" s="1790">
        <v>11762</v>
      </c>
      <c r="AH96" s="2140"/>
    </row>
    <row r="97" spans="1:34" s="1082" customFormat="1" ht="23.1" customHeight="1" thickBot="1" x14ac:dyDescent="0.3">
      <c r="B97" s="1037">
        <f t="shared" si="13"/>
        <v>80</v>
      </c>
      <c r="C97" s="1095" t="str">
        <f t="shared" si="11"/>
        <v>Yura S.A.</v>
      </c>
      <c r="D97" s="1096" t="str">
        <f t="shared" si="15"/>
        <v>D2</v>
      </c>
      <c r="E97" s="1097">
        <f t="shared" si="15"/>
        <v>495</v>
      </c>
      <c r="F97" s="1097">
        <f t="shared" si="15"/>
        <v>150.47</v>
      </c>
      <c r="G97" s="1097">
        <f t="shared" si="15"/>
        <v>1.03</v>
      </c>
      <c r="H97" s="1097">
        <f t="shared" si="15"/>
        <v>0.85</v>
      </c>
      <c r="I97" s="1098">
        <f t="shared" si="15"/>
        <v>0.4</v>
      </c>
      <c r="J97" s="1097">
        <f t="shared" si="15"/>
        <v>1726</v>
      </c>
      <c r="K97" s="1097">
        <f t="shared" si="15"/>
        <v>1341</v>
      </c>
      <c r="L97" s="1097">
        <f t="shared" si="15"/>
        <v>4698</v>
      </c>
      <c r="M97" s="1097">
        <f t="shared" si="15"/>
        <v>5222</v>
      </c>
      <c r="N97" s="1097">
        <f t="shared" si="15"/>
        <v>5128</v>
      </c>
      <c r="O97" s="1097">
        <f t="shared" si="15"/>
        <v>4792</v>
      </c>
      <c r="P97" s="1099">
        <f t="shared" si="15"/>
        <v>5632</v>
      </c>
      <c r="Q97" s="1100">
        <f t="shared" si="14"/>
        <v>29186.75</v>
      </c>
      <c r="R97" s="2144"/>
      <c r="S97" s="1790"/>
      <c r="T97" s="1790" t="s">
        <v>1651</v>
      </c>
      <c r="U97" s="1790"/>
      <c r="V97" s="1790"/>
      <c r="W97" s="1790"/>
      <c r="X97" s="1790"/>
      <c r="Y97" s="1790"/>
      <c r="Z97" s="1790">
        <v>2201.84</v>
      </c>
      <c r="AA97" s="1790">
        <v>2681.59</v>
      </c>
      <c r="AB97" s="1790">
        <v>2508.16</v>
      </c>
      <c r="AC97" s="1790">
        <v>2077.25</v>
      </c>
      <c r="AD97" s="1790">
        <v>0</v>
      </c>
      <c r="AE97" s="1790"/>
      <c r="AF97" s="1790"/>
      <c r="AG97" s="1790">
        <v>9468.84</v>
      </c>
      <c r="AH97" s="2140"/>
    </row>
    <row r="98" spans="1:34" s="1082" customFormat="1" ht="23.1" customHeight="1" x14ac:dyDescent="0.25">
      <c r="A98" s="1075"/>
      <c r="B98" s="1101" t="s">
        <v>1700</v>
      </c>
      <c r="C98" s="1075"/>
      <c r="D98" s="1075"/>
      <c r="E98" s="1075"/>
      <c r="F98" s="1075"/>
      <c r="G98" s="1075"/>
      <c r="H98" s="1075"/>
      <c r="I98" s="1075"/>
      <c r="J98" s="1075"/>
      <c r="K98" s="1075"/>
      <c r="L98" s="1075"/>
      <c r="M98" s="1075"/>
      <c r="N98" s="1075"/>
      <c r="O98" s="1075"/>
      <c r="P98" s="1075"/>
      <c r="Q98" s="1075"/>
      <c r="R98" s="2140"/>
      <c r="S98" s="1790" t="s">
        <v>382</v>
      </c>
      <c r="T98" s="1790" t="s">
        <v>1653</v>
      </c>
      <c r="U98" s="1790">
        <v>39778</v>
      </c>
      <c r="V98" s="1790">
        <v>35099</v>
      </c>
      <c r="W98" s="1790">
        <v>36257</v>
      </c>
      <c r="X98" s="1790">
        <v>35627</v>
      </c>
      <c r="Y98" s="1790">
        <v>36137</v>
      </c>
      <c r="Z98" s="1790">
        <v>24827</v>
      </c>
      <c r="AA98" s="1790">
        <v>29838</v>
      </c>
      <c r="AB98" s="1790">
        <v>32506</v>
      </c>
      <c r="AC98" s="1790">
        <v>30081</v>
      </c>
      <c r="AD98" s="1790">
        <v>25164</v>
      </c>
      <c r="AE98" s="1790">
        <v>28254</v>
      </c>
      <c r="AF98" s="1790">
        <v>24690</v>
      </c>
      <c r="AG98" s="1790">
        <v>378258</v>
      </c>
      <c r="AH98" s="2140"/>
    </row>
    <row r="99" spans="1:34" s="1082" customFormat="1" ht="23.1" customHeight="1" x14ac:dyDescent="0.25">
      <c r="A99" s="1075"/>
      <c r="B99" s="1075"/>
      <c r="C99" s="1075"/>
      <c r="D99" s="1075"/>
      <c r="E99" s="1075"/>
      <c r="F99" s="1075"/>
      <c r="G99" s="1075"/>
      <c r="H99" s="1075"/>
      <c r="I99" s="1075"/>
      <c r="J99" s="1075"/>
      <c r="K99" s="1075"/>
      <c r="L99" s="1075"/>
      <c r="M99" s="1075"/>
      <c r="N99" s="1075"/>
      <c r="O99" s="1075"/>
      <c r="P99" s="1075"/>
      <c r="Q99" s="1075"/>
      <c r="R99" s="2140"/>
      <c r="S99" s="1790"/>
      <c r="T99" s="1790" t="s">
        <v>1655</v>
      </c>
      <c r="U99" s="1790">
        <v>1183416</v>
      </c>
      <c r="V99" s="1790">
        <v>999583</v>
      </c>
      <c r="W99" s="1790">
        <v>1096890</v>
      </c>
      <c r="X99" s="1790">
        <v>1031583</v>
      </c>
      <c r="Y99" s="1790">
        <v>1035257</v>
      </c>
      <c r="Z99" s="1790">
        <v>653174</v>
      </c>
      <c r="AA99" s="1790">
        <v>794583</v>
      </c>
      <c r="AB99" s="1790">
        <v>897798</v>
      </c>
      <c r="AC99" s="1790">
        <v>786702</v>
      </c>
      <c r="AD99" s="1790">
        <v>634356</v>
      </c>
      <c r="AE99" s="1790">
        <v>697942</v>
      </c>
      <c r="AF99" s="1790">
        <v>601980</v>
      </c>
      <c r="AG99" s="1790">
        <v>10413264</v>
      </c>
      <c r="AH99" s="2140"/>
    </row>
    <row r="100" spans="1:34" s="1067" customFormat="1" ht="23.25" customHeight="1" x14ac:dyDescent="0.3">
      <c r="A100" s="1066"/>
      <c r="C100" s="1102"/>
      <c r="D100" s="1103"/>
      <c r="E100" s="1102"/>
      <c r="F100" s="1102"/>
      <c r="G100" s="1102"/>
      <c r="H100" s="1102"/>
      <c r="I100" s="1102"/>
      <c r="J100" s="1102"/>
      <c r="K100" s="1102"/>
      <c r="L100" s="1102"/>
      <c r="M100" s="1102"/>
      <c r="N100" s="1102"/>
      <c r="O100" s="1102"/>
      <c r="P100" s="1102"/>
      <c r="Q100" s="1102"/>
      <c r="R100" s="2138"/>
      <c r="S100" s="1790" t="s">
        <v>384</v>
      </c>
      <c r="T100" s="1790" t="s">
        <v>1653</v>
      </c>
      <c r="U100" s="1790">
        <v>1082.5</v>
      </c>
      <c r="V100" s="1790">
        <v>917</v>
      </c>
      <c r="W100" s="1790">
        <v>4084</v>
      </c>
      <c r="X100" s="1790">
        <v>2443</v>
      </c>
      <c r="Y100" s="1790">
        <v>2924</v>
      </c>
      <c r="Z100" s="1790">
        <v>77</v>
      </c>
      <c r="AA100" s="1790">
        <v>82</v>
      </c>
      <c r="AB100" s="1790">
        <v>573</v>
      </c>
      <c r="AC100" s="1790">
        <v>1080</v>
      </c>
      <c r="AD100" s="1790">
        <v>1226</v>
      </c>
      <c r="AE100" s="1790">
        <v>222</v>
      </c>
      <c r="AF100" s="1790">
        <v>36</v>
      </c>
      <c r="AG100" s="1790">
        <v>14746.5</v>
      </c>
      <c r="AH100" s="2138"/>
    </row>
    <row r="101" spans="1:34" s="1067" customFormat="1" ht="9.75" customHeight="1" x14ac:dyDescent="0.3">
      <c r="A101" s="1066"/>
      <c r="B101" s="1104"/>
      <c r="C101" s="1102"/>
      <c r="D101" s="1103"/>
      <c r="E101" s="1102"/>
      <c r="F101" s="1102"/>
      <c r="G101" s="1102"/>
      <c r="H101" s="1102"/>
      <c r="I101" s="1102"/>
      <c r="J101" s="1102"/>
      <c r="K101" s="1102"/>
      <c r="L101" s="1102"/>
      <c r="M101" s="1102"/>
      <c r="N101" s="1102"/>
      <c r="O101" s="1102"/>
      <c r="P101" s="1102"/>
      <c r="Q101" s="1102"/>
      <c r="R101" s="2138"/>
      <c r="S101" s="1790" t="s">
        <v>386</v>
      </c>
      <c r="T101" s="1790" t="s">
        <v>1653</v>
      </c>
      <c r="U101" s="1790">
        <v>0</v>
      </c>
      <c r="V101" s="1790">
        <v>0</v>
      </c>
      <c r="W101" s="1790">
        <v>0</v>
      </c>
      <c r="X101" s="1790">
        <v>0</v>
      </c>
      <c r="Y101" s="1790">
        <v>0</v>
      </c>
      <c r="Z101" s="1790">
        <v>0</v>
      </c>
      <c r="AA101" s="1790">
        <v>0</v>
      </c>
      <c r="AB101" s="1790">
        <v>0</v>
      </c>
      <c r="AC101" s="1790">
        <v>0</v>
      </c>
      <c r="AD101" s="1790">
        <v>0</v>
      </c>
      <c r="AE101" s="1790"/>
      <c r="AF101" s="1790"/>
      <c r="AG101" s="1790">
        <v>0</v>
      </c>
      <c r="AH101" s="2138"/>
    </row>
    <row r="102" spans="1:34" s="1067" customFormat="1" ht="9.75" customHeight="1" x14ac:dyDescent="0.3">
      <c r="A102" s="1066"/>
      <c r="B102" s="1104"/>
      <c r="C102" s="1105"/>
      <c r="D102" s="1103"/>
      <c r="E102" s="1102"/>
      <c r="F102" s="1102"/>
      <c r="G102" s="1102"/>
      <c r="H102" s="1102"/>
      <c r="I102" s="1102"/>
      <c r="J102" s="1102"/>
      <c r="K102" s="1102"/>
      <c r="L102" s="1102"/>
      <c r="M102" s="1102"/>
      <c r="N102" s="1102"/>
      <c r="O102" s="1102"/>
      <c r="P102" s="1102"/>
      <c r="Q102" s="1102"/>
      <c r="R102" s="2138"/>
      <c r="S102" s="1790" t="s">
        <v>388</v>
      </c>
      <c r="T102" s="1790" t="s">
        <v>1653</v>
      </c>
      <c r="U102" s="1790">
        <v>495</v>
      </c>
      <c r="V102" s="1790">
        <v>150.47</v>
      </c>
      <c r="W102" s="1790">
        <v>1.03</v>
      </c>
      <c r="X102" s="1790">
        <v>0.85</v>
      </c>
      <c r="Y102" s="1790">
        <v>0.4</v>
      </c>
      <c r="Z102" s="1790">
        <v>1726</v>
      </c>
      <c r="AA102" s="1790">
        <v>1341</v>
      </c>
      <c r="AB102" s="1790">
        <v>4698</v>
      </c>
      <c r="AC102" s="1790">
        <v>5222</v>
      </c>
      <c r="AD102" s="1790">
        <v>5128</v>
      </c>
      <c r="AE102" s="1790">
        <v>4792</v>
      </c>
      <c r="AF102" s="1790">
        <v>5632</v>
      </c>
      <c r="AG102" s="1790">
        <v>29186.75</v>
      </c>
      <c r="AH102" s="2138"/>
    </row>
    <row r="103" spans="1:34" s="1067" customFormat="1" ht="9.75" customHeight="1" x14ac:dyDescent="0.3">
      <c r="A103" s="1066"/>
      <c r="B103" s="1104"/>
      <c r="C103" s="1105"/>
      <c r="D103" s="1103"/>
      <c r="E103" s="1102"/>
      <c r="F103" s="1102"/>
      <c r="G103" s="1102"/>
      <c r="H103" s="1102"/>
      <c r="I103" s="1102"/>
      <c r="J103" s="1102"/>
      <c r="K103" s="1102"/>
      <c r="L103" s="1102"/>
      <c r="M103" s="1102"/>
      <c r="N103" s="1102"/>
      <c r="O103" s="1102"/>
      <c r="P103" s="1102"/>
      <c r="Q103" s="1102"/>
      <c r="R103" s="2138"/>
      <c r="S103" s="1790" t="s">
        <v>198</v>
      </c>
      <c r="T103" s="1790"/>
      <c r="U103" s="1790">
        <v>20865542.839999996</v>
      </c>
      <c r="V103" s="1790">
        <v>19994918.189999998</v>
      </c>
      <c r="W103" s="1790">
        <v>25818197.27</v>
      </c>
      <c r="X103" s="1790">
        <v>24618862.800000004</v>
      </c>
      <c r="Y103" s="1790">
        <v>24787808.25</v>
      </c>
      <c r="Z103" s="1790">
        <v>23068970.490000002</v>
      </c>
      <c r="AA103" s="1790">
        <v>22950948.620000001</v>
      </c>
      <c r="AB103" s="1790">
        <v>24168817.389999997</v>
      </c>
      <c r="AC103" s="1790">
        <v>23837993.970000003</v>
      </c>
      <c r="AD103" s="1790">
        <v>24221982.080000002</v>
      </c>
      <c r="AE103" s="1790">
        <v>23797054.240000002</v>
      </c>
      <c r="AF103" s="1790">
        <v>27632373.129999995</v>
      </c>
      <c r="AG103" s="1790">
        <v>285763469.26999992</v>
      </c>
      <c r="AH103" s="2138"/>
    </row>
    <row r="104" spans="1:34" s="1067" customFormat="1" ht="23.1" customHeight="1" thickBot="1" x14ac:dyDescent="0.35">
      <c r="A104" s="1066"/>
      <c r="B104" s="1102"/>
      <c r="C104" s="1102"/>
      <c r="D104" s="1102"/>
      <c r="E104" s="1102"/>
      <c r="F104" s="1102"/>
      <c r="G104" s="1102"/>
      <c r="H104" s="1102"/>
      <c r="I104" s="1102"/>
      <c r="J104" s="1102"/>
      <c r="K104" s="1102"/>
      <c r="L104" s="1102"/>
      <c r="M104" s="1102"/>
      <c r="N104" s="1102"/>
      <c r="O104" s="1102"/>
      <c r="P104" s="1102"/>
      <c r="Q104" s="1102"/>
      <c r="R104" s="2138"/>
      <c r="S104" s="1785" t="s">
        <v>3</v>
      </c>
      <c r="T104" s="1785" t="s">
        <v>4</v>
      </c>
      <c r="U104" s="2136"/>
      <c r="V104" s="2136"/>
      <c r="W104" s="2136"/>
      <c r="X104" s="2136"/>
      <c r="Y104" s="2136"/>
      <c r="Z104" s="2136"/>
      <c r="AA104" s="2136"/>
      <c r="AB104" s="2136"/>
      <c r="AC104" s="2136"/>
      <c r="AD104" s="2136"/>
      <c r="AE104" s="2136"/>
      <c r="AF104" s="2136"/>
      <c r="AG104" s="1790"/>
      <c r="AH104" s="2138"/>
    </row>
    <row r="105" spans="1:34" s="1067" customFormat="1" ht="36.75" customHeight="1" x14ac:dyDescent="0.3">
      <c r="A105" s="1066"/>
      <c r="B105" s="1775" t="s">
        <v>1704</v>
      </c>
      <c r="C105" s="1776"/>
      <c r="D105" s="1106" t="s">
        <v>1698</v>
      </c>
      <c r="E105" s="1107" t="s">
        <v>1548</v>
      </c>
      <c r="F105" s="1107" t="s">
        <v>1549</v>
      </c>
      <c r="G105" s="1107" t="s">
        <v>1550</v>
      </c>
      <c r="H105" s="1107" t="s">
        <v>1551</v>
      </c>
      <c r="I105" s="1107" t="s">
        <v>1552</v>
      </c>
      <c r="J105" s="1107" t="s">
        <v>1553</v>
      </c>
      <c r="K105" s="1107" t="s">
        <v>1554</v>
      </c>
      <c r="L105" s="1107" t="s">
        <v>1555</v>
      </c>
      <c r="M105" s="1107" t="s">
        <v>1572</v>
      </c>
      <c r="N105" s="1107" t="s">
        <v>1557</v>
      </c>
      <c r="O105" s="1107" t="s">
        <v>1558</v>
      </c>
      <c r="P105" s="1108" t="s">
        <v>1559</v>
      </c>
      <c r="Q105" s="1109" t="s">
        <v>1385</v>
      </c>
      <c r="R105" s="2138"/>
      <c r="S105" s="1785" t="s">
        <v>1635</v>
      </c>
      <c r="T105" s="1785" t="s">
        <v>1636</v>
      </c>
      <c r="U105" s="2135"/>
      <c r="V105" s="2135"/>
      <c r="W105" s="1785"/>
      <c r="X105" s="1785"/>
      <c r="Y105" s="1785"/>
      <c r="Z105" s="1785"/>
      <c r="AA105" s="1785"/>
      <c r="AB105" s="1785"/>
      <c r="AC105" s="1785"/>
      <c r="AD105" s="1785"/>
      <c r="AE105" s="1785"/>
      <c r="AF105" s="1785"/>
      <c r="AG105" s="1790"/>
      <c r="AH105" s="2138"/>
    </row>
    <row r="106" spans="1:34" s="1067" customFormat="1" ht="23.1" customHeight="1" x14ac:dyDescent="0.3">
      <c r="A106" s="1066"/>
      <c r="B106" s="1777"/>
      <c r="C106" s="1778"/>
      <c r="D106" s="1110" t="str">
        <f>+S112</f>
        <v>BZ</v>
      </c>
      <c r="E106" s="2145">
        <f>+T112</f>
        <v>149393.26999999999</v>
      </c>
      <c r="F106" s="2145">
        <f t="shared" ref="F106:Q106" si="16">+U112</f>
        <v>157454.54</v>
      </c>
      <c r="G106" s="2145">
        <f t="shared" si="16"/>
        <v>112805.17</v>
      </c>
      <c r="H106" s="2145">
        <f t="shared" si="16"/>
        <v>82319.239999999991</v>
      </c>
      <c r="I106" s="2145">
        <f t="shared" si="16"/>
        <v>133791.44</v>
      </c>
      <c r="J106" s="2145">
        <f t="shared" si="16"/>
        <v>150531.63</v>
      </c>
      <c r="K106" s="2145">
        <f t="shared" si="16"/>
        <v>128140.4</v>
      </c>
      <c r="L106" s="2145">
        <f t="shared" si="16"/>
        <v>165322.54999999999</v>
      </c>
      <c r="M106" s="2145">
        <f t="shared" si="16"/>
        <v>159972.91</v>
      </c>
      <c r="N106" s="2145">
        <f t="shared" si="16"/>
        <v>177384.2</v>
      </c>
      <c r="O106" s="2145">
        <f t="shared" si="16"/>
        <v>158203.38</v>
      </c>
      <c r="P106" s="2146">
        <f t="shared" si="16"/>
        <v>175903.91999999998</v>
      </c>
      <c r="Q106" s="2147">
        <f t="shared" si="16"/>
        <v>1751222.65</v>
      </c>
      <c r="R106" s="2138"/>
      <c r="S106" s="1785" t="s">
        <v>5</v>
      </c>
      <c r="T106" s="1785" t="s">
        <v>203</v>
      </c>
      <c r="U106" s="1785"/>
      <c r="V106" s="2135"/>
      <c r="W106" s="1785"/>
      <c r="X106" s="1785"/>
      <c r="Y106" s="1785"/>
      <c r="Z106" s="1785"/>
      <c r="AA106" s="1785"/>
      <c r="AB106" s="1785"/>
      <c r="AC106" s="1785"/>
      <c r="AD106" s="1785"/>
      <c r="AE106" s="1785"/>
      <c r="AF106" s="1785"/>
      <c r="AG106" s="1790"/>
      <c r="AH106" s="2138"/>
    </row>
    <row r="107" spans="1:34" s="1067" customFormat="1" ht="23.1" customHeight="1" x14ac:dyDescent="0.3">
      <c r="A107" s="1066"/>
      <c r="B107" s="1777"/>
      <c r="C107" s="1778"/>
      <c r="D107" s="1110" t="str">
        <f t="shared" ref="D107:Q110" si="17">+S113</f>
        <v>CA</v>
      </c>
      <c r="E107" s="2148">
        <f t="shared" si="17"/>
        <v>0</v>
      </c>
      <c r="F107" s="2148">
        <f t="shared" si="17"/>
        <v>0</v>
      </c>
      <c r="G107" s="2148">
        <f t="shared" si="17"/>
        <v>0</v>
      </c>
      <c r="H107" s="2148">
        <f t="shared" si="17"/>
        <v>0</v>
      </c>
      <c r="I107" s="2148">
        <f t="shared" si="17"/>
        <v>0</v>
      </c>
      <c r="J107" s="2148">
        <f t="shared" si="17"/>
        <v>2201.84</v>
      </c>
      <c r="K107" s="2148">
        <f t="shared" si="17"/>
        <v>2681.59</v>
      </c>
      <c r="L107" s="2148">
        <f t="shared" si="17"/>
        <v>2508.16</v>
      </c>
      <c r="M107" s="2148">
        <f t="shared" si="17"/>
        <v>2077.25</v>
      </c>
      <c r="N107" s="2148">
        <f t="shared" si="17"/>
        <v>0</v>
      </c>
      <c r="O107" s="2148">
        <f t="shared" si="17"/>
        <v>0</v>
      </c>
      <c r="P107" s="2146">
        <f t="shared" si="17"/>
        <v>0</v>
      </c>
      <c r="Q107" s="2147">
        <f t="shared" si="17"/>
        <v>9468.84</v>
      </c>
      <c r="R107" s="2138"/>
      <c r="S107" s="1785" t="s">
        <v>7</v>
      </c>
      <c r="T107" s="1785" t="s">
        <v>8</v>
      </c>
      <c r="U107" s="1785"/>
      <c r="V107" s="2135"/>
      <c r="W107" s="1785"/>
      <c r="X107" s="1785"/>
      <c r="Y107" s="1785"/>
      <c r="Z107" s="1785"/>
      <c r="AA107" s="1785"/>
      <c r="AB107" s="1785"/>
      <c r="AC107" s="1785"/>
      <c r="AD107" s="1785"/>
      <c r="AE107" s="1785"/>
      <c r="AF107" s="1785"/>
      <c r="AG107" s="1790"/>
      <c r="AH107" s="2138"/>
    </row>
    <row r="108" spans="1:34" s="1067" customFormat="1" ht="23.1" customHeight="1" x14ac:dyDescent="0.3">
      <c r="A108" s="1066"/>
      <c r="B108" s="1777"/>
      <c r="C108" s="1778"/>
      <c r="D108" s="1110" t="str">
        <f t="shared" si="17"/>
        <v>D2</v>
      </c>
      <c r="E108" s="2148">
        <f t="shared" si="17"/>
        <v>339564.11999999994</v>
      </c>
      <c r="F108" s="2148">
        <f t="shared" si="17"/>
        <v>328811.11999999994</v>
      </c>
      <c r="G108" s="2148">
        <f t="shared" si="17"/>
        <v>364279.55</v>
      </c>
      <c r="H108" s="2148">
        <f t="shared" si="17"/>
        <v>389392.79</v>
      </c>
      <c r="I108" s="2148">
        <f t="shared" si="17"/>
        <v>786152.94</v>
      </c>
      <c r="J108" s="2148">
        <f t="shared" si="17"/>
        <v>493197.06999999995</v>
      </c>
      <c r="K108" s="2149">
        <f t="shared" si="17"/>
        <v>442607.22000000003</v>
      </c>
      <c r="L108" s="2149">
        <f t="shared" si="17"/>
        <v>503198.27999999997</v>
      </c>
      <c r="M108" s="2149">
        <f t="shared" si="17"/>
        <v>446750.91000000003</v>
      </c>
      <c r="N108" s="2148">
        <f t="shared" si="17"/>
        <v>460265.51999999996</v>
      </c>
      <c r="O108" s="2149">
        <f t="shared" si="17"/>
        <v>625377.26</v>
      </c>
      <c r="P108" s="2150">
        <f t="shared" si="17"/>
        <v>586255.13</v>
      </c>
      <c r="Q108" s="2147">
        <f t="shared" si="17"/>
        <v>5765851.9099999992</v>
      </c>
      <c r="R108" s="2138"/>
      <c r="S108" s="1785" t="s">
        <v>1695</v>
      </c>
      <c r="T108" s="1785" t="s">
        <v>1696</v>
      </c>
      <c r="U108" s="1785"/>
      <c r="V108" s="2135"/>
      <c r="W108" s="1785"/>
      <c r="X108" s="1785"/>
      <c r="Y108" s="1785"/>
      <c r="Z108" s="1785"/>
      <c r="AA108" s="1785"/>
      <c r="AB108" s="1785"/>
      <c r="AC108" s="1785"/>
      <c r="AD108" s="1785"/>
      <c r="AE108" s="1785"/>
      <c r="AF108" s="1785"/>
      <c r="AG108" s="1790"/>
      <c r="AH108" s="2138"/>
    </row>
    <row r="109" spans="1:34" s="1067" customFormat="1" ht="23.1" customHeight="1" x14ac:dyDescent="0.3">
      <c r="A109" s="1066"/>
      <c r="B109" s="1777"/>
      <c r="C109" s="1778"/>
      <c r="D109" s="1110" t="str">
        <f t="shared" si="17"/>
        <v>GN</v>
      </c>
      <c r="E109" s="2148">
        <f t="shared" si="17"/>
        <v>20333959.900000002</v>
      </c>
      <c r="F109" s="2148">
        <f t="shared" si="17"/>
        <v>19472175.300000001</v>
      </c>
      <c r="G109" s="2148">
        <f t="shared" si="17"/>
        <v>25288054.039999999</v>
      </c>
      <c r="H109" s="2148">
        <f t="shared" si="17"/>
        <v>24093781.769999996</v>
      </c>
      <c r="I109" s="2148">
        <f t="shared" si="17"/>
        <v>23831953.669999998</v>
      </c>
      <c r="J109" s="2148">
        <f t="shared" si="17"/>
        <v>22422756.299999997</v>
      </c>
      <c r="K109" s="2148">
        <f t="shared" si="17"/>
        <v>22346562.009999998</v>
      </c>
      <c r="L109" s="2148">
        <f t="shared" si="17"/>
        <v>23497788.399999999</v>
      </c>
      <c r="M109" s="2148">
        <f t="shared" si="17"/>
        <v>23229192.899999999</v>
      </c>
      <c r="N109" s="2148">
        <f t="shared" si="17"/>
        <v>23584332.360000003</v>
      </c>
      <c r="O109" s="2148">
        <f t="shared" si="17"/>
        <v>22947236.900000002</v>
      </c>
      <c r="P109" s="2146">
        <f t="shared" si="17"/>
        <v>26813862.120000001</v>
      </c>
      <c r="Q109" s="2147">
        <f t="shared" si="17"/>
        <v>277861655.67000002</v>
      </c>
      <c r="R109" s="2138"/>
      <c r="S109" s="1785"/>
      <c r="T109" s="1785"/>
      <c r="U109" s="1785"/>
      <c r="V109" s="1785"/>
      <c r="W109" s="1785"/>
      <c r="X109" s="1785"/>
      <c r="Y109" s="1785"/>
      <c r="Z109" s="1785"/>
      <c r="AA109" s="1785"/>
      <c r="AB109" s="1785"/>
      <c r="AC109" s="1785"/>
      <c r="AD109" s="1785"/>
      <c r="AE109" s="1785"/>
      <c r="AF109" s="1785"/>
      <c r="AG109" s="1790"/>
      <c r="AH109" s="2138"/>
    </row>
    <row r="110" spans="1:34" s="1067" customFormat="1" ht="23.1" customHeight="1" thickBot="1" x14ac:dyDescent="0.35">
      <c r="A110" s="1066"/>
      <c r="B110" s="1779"/>
      <c r="C110" s="1780"/>
      <c r="D110" s="1111" t="str">
        <f t="shared" si="17"/>
        <v>R6</v>
      </c>
      <c r="E110" s="2151">
        <f t="shared" si="17"/>
        <v>0</v>
      </c>
      <c r="F110" s="2151">
        <f t="shared" si="17"/>
        <v>0</v>
      </c>
      <c r="G110" s="2152">
        <f t="shared" si="17"/>
        <v>0</v>
      </c>
      <c r="H110" s="2152">
        <f t="shared" si="17"/>
        <v>0</v>
      </c>
      <c r="I110" s="2152">
        <f t="shared" si="17"/>
        <v>0</v>
      </c>
      <c r="J110" s="2152">
        <f t="shared" si="17"/>
        <v>0</v>
      </c>
      <c r="K110" s="2152">
        <f t="shared" si="17"/>
        <v>0</v>
      </c>
      <c r="L110" s="2152">
        <f t="shared" si="17"/>
        <v>0</v>
      </c>
      <c r="M110" s="2152">
        <f t="shared" si="17"/>
        <v>0</v>
      </c>
      <c r="N110" s="2152">
        <f t="shared" si="17"/>
        <v>0</v>
      </c>
      <c r="O110" s="2152">
        <f t="shared" si="17"/>
        <v>0</v>
      </c>
      <c r="P110" s="2153">
        <f t="shared" si="17"/>
        <v>0</v>
      </c>
      <c r="Q110" s="2154">
        <f t="shared" si="17"/>
        <v>0</v>
      </c>
      <c r="R110" s="2138"/>
      <c r="S110" s="1790" t="s">
        <v>1642</v>
      </c>
      <c r="T110" s="1790" t="s">
        <v>1699</v>
      </c>
      <c r="U110" s="1790"/>
      <c r="V110" s="1790"/>
      <c r="W110" s="1790"/>
      <c r="X110" s="1790"/>
      <c r="Y110" s="1790"/>
      <c r="Z110" s="1790"/>
      <c r="AA110" s="1790"/>
      <c r="AB110" s="1790"/>
      <c r="AC110" s="1790"/>
      <c r="AD110" s="1790"/>
      <c r="AE110" s="1790"/>
      <c r="AF110" s="1790"/>
      <c r="AG110" s="1790"/>
      <c r="AH110" s="2138"/>
    </row>
    <row r="111" spans="1:34" s="1067" customFormat="1" ht="12.75" customHeight="1" x14ac:dyDescent="0.3">
      <c r="A111" s="1066"/>
      <c r="B111" s="1102"/>
      <c r="C111" s="1102"/>
      <c r="D111" s="1102"/>
      <c r="E111" s="1102"/>
      <c r="F111" s="1102"/>
      <c r="G111" s="1102"/>
      <c r="H111" s="1102"/>
      <c r="I111" s="1102"/>
      <c r="J111" s="1102"/>
      <c r="K111" s="1102"/>
      <c r="L111" s="1102"/>
      <c r="M111" s="1102"/>
      <c r="N111" s="1102"/>
      <c r="O111" s="1102"/>
      <c r="P111" s="1102"/>
      <c r="Q111" s="1102"/>
      <c r="R111" s="2138"/>
      <c r="S111" s="1790" t="s">
        <v>1671</v>
      </c>
      <c r="T111" s="1790" t="s">
        <v>983</v>
      </c>
      <c r="U111" s="1790" t="s">
        <v>984</v>
      </c>
      <c r="V111" s="1790" t="s">
        <v>1535</v>
      </c>
      <c r="W111" s="1790" t="s">
        <v>1536</v>
      </c>
      <c r="X111" s="1790" t="s">
        <v>1537</v>
      </c>
      <c r="Y111" s="1790" t="s">
        <v>1538</v>
      </c>
      <c r="Z111" s="1790" t="s">
        <v>1539</v>
      </c>
      <c r="AA111" s="1790" t="s">
        <v>1540</v>
      </c>
      <c r="AB111" s="1790" t="s">
        <v>1541</v>
      </c>
      <c r="AC111" s="1790" t="s">
        <v>1542</v>
      </c>
      <c r="AD111" s="1790" t="s">
        <v>1543</v>
      </c>
      <c r="AE111" s="1790" t="s">
        <v>1544</v>
      </c>
      <c r="AF111" s="1790" t="s">
        <v>198</v>
      </c>
      <c r="AG111" s="1790"/>
      <c r="AH111" s="2138"/>
    </row>
    <row r="112" spans="1:34" s="1067" customFormat="1" ht="12.75" customHeight="1" x14ac:dyDescent="0.3">
      <c r="A112" s="1066"/>
      <c r="B112" s="1102"/>
      <c r="C112" s="1102"/>
      <c r="D112" s="1102"/>
      <c r="E112" s="1102"/>
      <c r="F112" s="1102"/>
      <c r="G112" s="1102"/>
      <c r="H112" s="1102"/>
      <c r="I112" s="1102"/>
      <c r="J112" s="1102"/>
      <c r="K112" s="1102"/>
      <c r="L112" s="1102"/>
      <c r="M112" s="1102"/>
      <c r="N112" s="1102"/>
      <c r="O112" s="1102"/>
      <c r="P112" s="1102"/>
      <c r="Q112" s="1112"/>
      <c r="R112" s="2138"/>
      <c r="S112" s="1790" t="s">
        <v>1646</v>
      </c>
      <c r="T112" s="1790">
        <v>149393.26999999999</v>
      </c>
      <c r="U112" s="1790">
        <v>157454.54</v>
      </c>
      <c r="V112" s="1790">
        <v>112805.17</v>
      </c>
      <c r="W112" s="1790">
        <v>82319.239999999991</v>
      </c>
      <c r="X112" s="1790">
        <v>133791.44</v>
      </c>
      <c r="Y112" s="1790">
        <v>150531.63</v>
      </c>
      <c r="Z112" s="1790">
        <v>128140.4</v>
      </c>
      <c r="AA112" s="1790">
        <v>165322.54999999999</v>
      </c>
      <c r="AB112" s="1790">
        <v>159972.91</v>
      </c>
      <c r="AC112" s="1790">
        <v>177384.2</v>
      </c>
      <c r="AD112" s="1790">
        <v>158203.38</v>
      </c>
      <c r="AE112" s="1790">
        <v>175903.91999999998</v>
      </c>
      <c r="AF112" s="1790">
        <v>1751222.65</v>
      </c>
      <c r="AG112" s="1790"/>
      <c r="AH112" s="2138"/>
    </row>
    <row r="113" spans="1:34" s="1067" customFormat="1" ht="23.1" customHeight="1" thickBot="1" x14ac:dyDescent="0.35">
      <c r="A113" s="1066"/>
      <c r="B113" s="1102"/>
      <c r="C113" s="1102"/>
      <c r="D113" s="1102"/>
      <c r="E113" s="1112"/>
      <c r="F113" s="1102"/>
      <c r="G113" s="1102"/>
      <c r="H113" s="1102"/>
      <c r="I113" s="1102"/>
      <c r="J113" s="1102"/>
      <c r="K113" s="1102"/>
      <c r="L113" s="1102"/>
      <c r="M113" s="1102"/>
      <c r="N113" s="1102"/>
      <c r="O113" s="1102"/>
      <c r="P113" s="1102"/>
      <c r="Q113" s="1112"/>
      <c r="R113" s="2138"/>
      <c r="S113" s="1790" t="s">
        <v>1651</v>
      </c>
      <c r="T113" s="1790"/>
      <c r="U113" s="1790"/>
      <c r="V113" s="1790"/>
      <c r="W113" s="1790"/>
      <c r="X113" s="1790"/>
      <c r="Y113" s="1790">
        <v>2201.84</v>
      </c>
      <c r="Z113" s="1790">
        <v>2681.59</v>
      </c>
      <c r="AA113" s="1790">
        <v>2508.16</v>
      </c>
      <c r="AB113" s="1790">
        <v>2077.25</v>
      </c>
      <c r="AC113" s="1790">
        <v>0</v>
      </c>
      <c r="AD113" s="1790"/>
      <c r="AE113" s="1790"/>
      <c r="AF113" s="1790">
        <v>9468.84</v>
      </c>
      <c r="AG113" s="1790"/>
      <c r="AH113" s="2138"/>
    </row>
    <row r="114" spans="1:34" s="1067" customFormat="1" ht="37.5" customHeight="1" x14ac:dyDescent="0.25">
      <c r="A114" s="1066"/>
      <c r="B114" s="1113" t="s">
        <v>1054</v>
      </c>
      <c r="C114" s="1114" t="s">
        <v>1697</v>
      </c>
      <c r="D114" s="1106" t="s">
        <v>1705</v>
      </c>
      <c r="E114" s="1107" t="s">
        <v>1548</v>
      </c>
      <c r="F114" s="1107" t="s">
        <v>1549</v>
      </c>
      <c r="G114" s="1107" t="s">
        <v>1550</v>
      </c>
      <c r="H114" s="1107" t="s">
        <v>1551</v>
      </c>
      <c r="I114" s="1107" t="s">
        <v>1552</v>
      </c>
      <c r="J114" s="1107" t="s">
        <v>1553</v>
      </c>
      <c r="K114" s="1107" t="s">
        <v>1554</v>
      </c>
      <c r="L114" s="1107" t="s">
        <v>1555</v>
      </c>
      <c r="M114" s="1107" t="s">
        <v>1572</v>
      </c>
      <c r="N114" s="1107" t="s">
        <v>1557</v>
      </c>
      <c r="O114" s="1107" t="s">
        <v>1558</v>
      </c>
      <c r="P114" s="1107" t="s">
        <v>1559</v>
      </c>
      <c r="Q114" s="1109" t="s">
        <v>1385</v>
      </c>
      <c r="R114" s="2138"/>
      <c r="S114" s="1790" t="s">
        <v>1653</v>
      </c>
      <c r="T114" s="1790">
        <v>339564.11999999994</v>
      </c>
      <c r="U114" s="1790">
        <v>328811.11999999994</v>
      </c>
      <c r="V114" s="1790">
        <v>364279.55</v>
      </c>
      <c r="W114" s="1790">
        <v>389392.79</v>
      </c>
      <c r="X114" s="1790">
        <v>786152.94</v>
      </c>
      <c r="Y114" s="1790">
        <v>493197.06999999995</v>
      </c>
      <c r="Z114" s="1790">
        <v>442607.22000000003</v>
      </c>
      <c r="AA114" s="1790">
        <v>503198.27999999997</v>
      </c>
      <c r="AB114" s="1790">
        <v>446750.91000000003</v>
      </c>
      <c r="AC114" s="1790">
        <v>460265.51999999996</v>
      </c>
      <c r="AD114" s="1790">
        <v>625377.26</v>
      </c>
      <c r="AE114" s="1790">
        <v>586255.13</v>
      </c>
      <c r="AF114" s="1790">
        <v>5765851.9099999992</v>
      </c>
      <c r="AG114" s="1790"/>
      <c r="AH114" s="2138"/>
    </row>
    <row r="115" spans="1:34" s="1067" customFormat="1" ht="23.1" customHeight="1" x14ac:dyDescent="0.25">
      <c r="A115" s="1066"/>
      <c r="B115" s="1115">
        <v>1</v>
      </c>
      <c r="C115" s="1116" t="str">
        <f>+S127</f>
        <v>C.T. CAJAMARQUILLA (TV)</v>
      </c>
      <c r="D115" s="1117" t="s">
        <v>1706</v>
      </c>
      <c r="E115" s="1118">
        <f>+T127</f>
        <v>16245.44</v>
      </c>
      <c r="F115" s="1118">
        <f t="shared" ref="F115:P115" si="18">+U127</f>
        <v>9601.0499999999993</v>
      </c>
      <c r="G115" s="1118">
        <f t="shared" si="18"/>
        <v>22258.92</v>
      </c>
      <c r="H115" s="1118">
        <f t="shared" si="18"/>
        <v>20536</v>
      </c>
      <c r="I115" s="1118">
        <f t="shared" si="18"/>
        <v>15721.22</v>
      </c>
      <c r="J115" s="1118">
        <f t="shared" si="18"/>
        <v>0</v>
      </c>
      <c r="K115" s="1118">
        <f t="shared" si="18"/>
        <v>0</v>
      </c>
      <c r="L115" s="1118">
        <f t="shared" si="18"/>
        <v>0</v>
      </c>
      <c r="M115" s="1118">
        <f t="shared" si="18"/>
        <v>0</v>
      </c>
      <c r="N115" s="1118">
        <f t="shared" si="18"/>
        <v>0</v>
      </c>
      <c r="O115" s="1118">
        <f t="shared" si="18"/>
        <v>33313.300000000003</v>
      </c>
      <c r="P115" s="1118">
        <f t="shared" si="18"/>
        <v>24316.99</v>
      </c>
      <c r="Q115" s="1119">
        <f>SUM(E115:P115)</f>
        <v>141992.92000000001</v>
      </c>
      <c r="R115" s="2138"/>
      <c r="S115" s="1790" t="s">
        <v>1655</v>
      </c>
      <c r="T115" s="1790">
        <v>20333959.900000002</v>
      </c>
      <c r="U115" s="1790">
        <v>19472175.300000001</v>
      </c>
      <c r="V115" s="1790">
        <v>25288054.039999999</v>
      </c>
      <c r="W115" s="1790">
        <v>24093781.769999996</v>
      </c>
      <c r="X115" s="1790">
        <v>23831953.669999998</v>
      </c>
      <c r="Y115" s="1790">
        <v>22422756.299999997</v>
      </c>
      <c r="Z115" s="1790">
        <v>22346562.009999998</v>
      </c>
      <c r="AA115" s="1790">
        <v>23497788.399999999</v>
      </c>
      <c r="AB115" s="1790">
        <v>23229192.899999999</v>
      </c>
      <c r="AC115" s="1790">
        <v>23584332.360000003</v>
      </c>
      <c r="AD115" s="1790">
        <v>22947236.900000002</v>
      </c>
      <c r="AE115" s="1790">
        <v>26813862.120000001</v>
      </c>
      <c r="AF115" s="1790">
        <v>277861655.67000002</v>
      </c>
      <c r="AG115" s="1790"/>
      <c r="AH115" s="2138"/>
    </row>
    <row r="116" spans="1:34" ht="23.1" customHeight="1" x14ac:dyDescent="0.25">
      <c r="A116" s="1066"/>
      <c r="B116" s="1120">
        <f>+B115+1</f>
        <v>2</v>
      </c>
      <c r="C116" s="1121" t="str">
        <f t="shared" ref="C116:C117" si="19">+S128</f>
        <v>C.T. CAJAMARQUILLA 2 (TV)</v>
      </c>
      <c r="D116" s="1122" t="s">
        <v>1706</v>
      </c>
      <c r="E116" s="1123">
        <f t="shared" ref="E116:P117" si="20">+T128</f>
        <v>26380.11</v>
      </c>
      <c r="F116" s="1123">
        <f t="shared" si="20"/>
        <v>26876.18</v>
      </c>
      <c r="G116" s="1123">
        <f t="shared" si="20"/>
        <v>30799.59</v>
      </c>
      <c r="H116" s="1123">
        <f t="shared" si="20"/>
        <v>32833</v>
      </c>
      <c r="I116" s="1123">
        <f t="shared" si="20"/>
        <v>20188.98</v>
      </c>
      <c r="J116" s="1123">
        <f t="shared" si="20"/>
        <v>283.64999999999998</v>
      </c>
      <c r="K116" s="1123">
        <f t="shared" si="20"/>
        <v>30957.4</v>
      </c>
      <c r="L116" s="1123">
        <f t="shared" si="20"/>
        <v>0</v>
      </c>
      <c r="M116" s="1123">
        <f t="shared" si="20"/>
        <v>0</v>
      </c>
      <c r="N116" s="1123">
        <f t="shared" si="20"/>
        <v>0</v>
      </c>
      <c r="O116" s="1123">
        <f t="shared" si="20"/>
        <v>32923.4</v>
      </c>
      <c r="P116" s="1123">
        <f t="shared" si="20"/>
        <v>32034.97</v>
      </c>
      <c r="Q116" s="1124">
        <f>SUM(E116:P116)</f>
        <v>233277.28</v>
      </c>
      <c r="S116" s="1790" t="s">
        <v>1663</v>
      </c>
      <c r="T116" s="1790">
        <v>0</v>
      </c>
      <c r="U116" s="1790">
        <v>0</v>
      </c>
      <c r="X116" s="1790">
        <v>0</v>
      </c>
      <c r="Y116" s="1790">
        <v>0</v>
      </c>
      <c r="AB116" s="1790">
        <v>0</v>
      </c>
      <c r="AC116" s="1790">
        <v>0</v>
      </c>
      <c r="AD116" s="1790">
        <v>0</v>
      </c>
      <c r="AE116" s="1790">
        <v>0</v>
      </c>
      <c r="AF116" s="1790">
        <v>0</v>
      </c>
    </row>
    <row r="117" spans="1:34" ht="23.1" customHeight="1" thickBot="1" x14ac:dyDescent="0.3">
      <c r="A117" s="1066"/>
      <c r="B117" s="1125">
        <f>+B116+1</f>
        <v>3</v>
      </c>
      <c r="C117" s="1126" t="str">
        <f t="shared" si="19"/>
        <v>C.T. RIO SECO - TV</v>
      </c>
      <c r="D117" s="1127" t="s">
        <v>1706</v>
      </c>
      <c r="E117" s="1128">
        <f t="shared" si="20"/>
        <v>0</v>
      </c>
      <c r="F117" s="1128">
        <f t="shared" si="20"/>
        <v>0</v>
      </c>
      <c r="G117" s="1128">
        <f t="shared" si="20"/>
        <v>0</v>
      </c>
      <c r="H117" s="1128">
        <f t="shared" si="20"/>
        <v>0</v>
      </c>
      <c r="I117" s="1128">
        <f t="shared" si="20"/>
        <v>0</v>
      </c>
      <c r="J117" s="1128">
        <f t="shared" si="20"/>
        <v>0</v>
      </c>
      <c r="K117" s="1128">
        <f t="shared" si="20"/>
        <v>0</v>
      </c>
      <c r="L117" s="1128">
        <f t="shared" si="20"/>
        <v>0</v>
      </c>
      <c r="M117" s="1128">
        <f t="shared" si="20"/>
        <v>0</v>
      </c>
      <c r="N117" s="1128">
        <f t="shared" si="20"/>
        <v>0</v>
      </c>
      <c r="O117" s="1128">
        <f t="shared" si="20"/>
        <v>0</v>
      </c>
      <c r="P117" s="1128">
        <f t="shared" si="20"/>
        <v>0</v>
      </c>
      <c r="Q117" s="1129">
        <f>SUM(E117:P117)</f>
        <v>0</v>
      </c>
      <c r="S117" s="1790" t="s">
        <v>1666</v>
      </c>
      <c r="T117" s="1790">
        <v>42625.55</v>
      </c>
      <c r="U117" s="1790">
        <v>36477.229999999996</v>
      </c>
      <c r="V117" s="1790">
        <v>53058.509999999995</v>
      </c>
      <c r="W117" s="1790">
        <v>53369</v>
      </c>
      <c r="X117" s="1790">
        <v>35910.199999999997</v>
      </c>
      <c r="Y117" s="1790">
        <v>283.64999999999998</v>
      </c>
      <c r="Z117" s="1790">
        <v>30957.4</v>
      </c>
      <c r="AA117" s="1790">
        <v>0</v>
      </c>
      <c r="AB117" s="1790">
        <v>0</v>
      </c>
      <c r="AC117" s="1790">
        <v>0</v>
      </c>
      <c r="AD117" s="1790">
        <v>66236.700000000012</v>
      </c>
      <c r="AE117" s="1790">
        <v>56351.960000000006</v>
      </c>
      <c r="AF117" s="1790">
        <v>375270.2</v>
      </c>
    </row>
    <row r="118" spans="1:34" ht="23.1" customHeight="1" x14ac:dyDescent="0.3">
      <c r="A118" s="1066"/>
      <c r="B118" s="1066"/>
      <c r="C118" s="1066"/>
      <c r="D118" s="1130" t="s">
        <v>1702</v>
      </c>
      <c r="E118" s="1102"/>
      <c r="F118" s="1102"/>
      <c r="G118" s="1102"/>
      <c r="H118" s="1102"/>
      <c r="I118" s="1102"/>
      <c r="J118" s="1066"/>
      <c r="K118" s="1066"/>
      <c r="L118" s="1066"/>
      <c r="M118" s="1066"/>
      <c r="N118" s="1066"/>
      <c r="O118" s="1066"/>
      <c r="P118" s="1066"/>
      <c r="Q118" s="1066"/>
      <c r="S118" s="1790" t="s">
        <v>198</v>
      </c>
      <c r="T118" s="1790">
        <v>20865542.840000004</v>
      </c>
      <c r="U118" s="1790">
        <v>19994918.190000001</v>
      </c>
      <c r="V118" s="1790">
        <v>25818197.27</v>
      </c>
      <c r="W118" s="1790">
        <v>24618862.799999997</v>
      </c>
      <c r="X118" s="1790">
        <v>24787808.249999996</v>
      </c>
      <c r="Y118" s="1790">
        <v>23068970.489999995</v>
      </c>
      <c r="Z118" s="1790">
        <v>22950948.619999997</v>
      </c>
      <c r="AA118" s="1790">
        <v>24168817.389999997</v>
      </c>
      <c r="AB118" s="1790">
        <v>23837993.969999999</v>
      </c>
      <c r="AC118" s="1790">
        <v>24221982.080000002</v>
      </c>
      <c r="AD118" s="1790">
        <v>23797054.240000002</v>
      </c>
      <c r="AE118" s="1790">
        <v>27632373.130000003</v>
      </c>
      <c r="AF118" s="1790">
        <v>285763469.26999998</v>
      </c>
    </row>
    <row r="119" spans="1:34" ht="23.1" customHeight="1" x14ac:dyDescent="0.3">
      <c r="A119" s="1066"/>
      <c r="B119" s="1066"/>
      <c r="C119" s="1066"/>
      <c r="D119" s="1131" t="s">
        <v>1674</v>
      </c>
      <c r="E119" s="1102" t="s">
        <v>1675</v>
      </c>
      <c r="F119" s="1066"/>
      <c r="G119" s="1066"/>
      <c r="H119" s="1131" t="s">
        <v>1707</v>
      </c>
      <c r="I119" s="1102" t="s">
        <v>1708</v>
      </c>
      <c r="J119" s="1066"/>
      <c r="K119" s="1066"/>
      <c r="L119" s="1066"/>
      <c r="M119" s="1066"/>
      <c r="N119" s="1066"/>
      <c r="O119" s="1066"/>
      <c r="P119" s="1066"/>
      <c r="Q119" s="1102"/>
      <c r="S119" s="1785" t="s">
        <v>3</v>
      </c>
      <c r="T119" s="1785" t="s">
        <v>4</v>
      </c>
    </row>
    <row r="120" spans="1:34" ht="23.1" customHeight="1" x14ac:dyDescent="0.3">
      <c r="A120" s="1066"/>
      <c r="B120" s="1066"/>
      <c r="C120" s="1066"/>
      <c r="D120" s="1131" t="s">
        <v>1682</v>
      </c>
      <c r="E120" s="1102" t="s">
        <v>1683</v>
      </c>
      <c r="F120" s="1066"/>
      <c r="G120" s="1066"/>
      <c r="H120" s="1131" t="s">
        <v>1680</v>
      </c>
      <c r="I120" s="1102" t="s">
        <v>1681</v>
      </c>
      <c r="J120" s="1066"/>
      <c r="K120" s="1066"/>
      <c r="L120" s="1066"/>
      <c r="M120" s="1066"/>
      <c r="N120" s="1066"/>
      <c r="O120" s="1066"/>
      <c r="P120" s="1066"/>
      <c r="Q120" s="1066"/>
      <c r="S120" s="1785" t="s">
        <v>419</v>
      </c>
      <c r="T120" s="1785" t="s">
        <v>408</v>
      </c>
      <c r="U120" s="1785"/>
    </row>
    <row r="121" spans="1:34" ht="23.1" customHeight="1" x14ac:dyDescent="0.3">
      <c r="A121" s="1066"/>
      <c r="B121" s="1066"/>
      <c r="C121" s="1066"/>
      <c r="D121" s="1131" t="s">
        <v>1686</v>
      </c>
      <c r="E121" s="1102" t="s">
        <v>1687</v>
      </c>
      <c r="F121" s="1102"/>
      <c r="G121" s="1066"/>
      <c r="H121" s="1132" t="s">
        <v>1706</v>
      </c>
      <c r="I121" s="1102" t="s">
        <v>1709</v>
      </c>
      <c r="J121" s="1066"/>
      <c r="K121" s="1066"/>
      <c r="L121" s="1066"/>
      <c r="M121" s="1066"/>
      <c r="N121" s="1066"/>
      <c r="O121" s="1066"/>
      <c r="P121" s="1066"/>
      <c r="Q121" s="1102"/>
      <c r="S121" s="1785" t="s">
        <v>1671</v>
      </c>
      <c r="T121" s="1785" t="s">
        <v>1666</v>
      </c>
      <c r="U121" s="1785"/>
    </row>
    <row r="122" spans="1:34" ht="23.1" customHeight="1" x14ac:dyDescent="0.3">
      <c r="A122" s="1066"/>
      <c r="B122" s="1066"/>
      <c r="C122" s="1066"/>
      <c r="D122" s="1131" t="s">
        <v>1689</v>
      </c>
      <c r="E122" s="1102" t="s">
        <v>1710</v>
      </c>
      <c r="F122" s="1066"/>
      <c r="G122" s="1066"/>
      <c r="H122" s="1066"/>
      <c r="I122" s="1066"/>
      <c r="J122" s="1066"/>
      <c r="K122" s="1066"/>
      <c r="L122" s="1066"/>
      <c r="M122" s="1066"/>
      <c r="N122" s="1066"/>
      <c r="O122" s="1066"/>
      <c r="P122" s="1066"/>
      <c r="Q122" s="1102"/>
      <c r="S122" s="1785" t="s">
        <v>1635</v>
      </c>
      <c r="T122" s="1785" t="s">
        <v>1636</v>
      </c>
      <c r="U122" s="1785"/>
    </row>
    <row r="123" spans="1:34" ht="23.1" customHeight="1" x14ac:dyDescent="0.3">
      <c r="A123" s="1066"/>
      <c r="B123" s="1066"/>
      <c r="C123" s="1066"/>
      <c r="D123" s="1066"/>
      <c r="E123" s="1066"/>
      <c r="F123" s="1066"/>
      <c r="G123" s="1066"/>
      <c r="H123" s="1066"/>
      <c r="I123" s="1066"/>
      <c r="J123" s="1066"/>
      <c r="K123" s="1066"/>
      <c r="L123" s="1066"/>
      <c r="M123" s="1066"/>
      <c r="N123" s="1066"/>
      <c r="O123" s="1066"/>
      <c r="P123" s="1066"/>
      <c r="Q123" s="1066"/>
      <c r="S123" s="1785" t="s">
        <v>5</v>
      </c>
      <c r="T123" s="1785" t="s">
        <v>393</v>
      </c>
      <c r="U123" s="1785"/>
    </row>
    <row r="124" spans="1:34" ht="16.5" x14ac:dyDescent="0.3">
      <c r="S124" s="1785"/>
      <c r="T124" s="1785"/>
      <c r="U124" s="1785"/>
    </row>
    <row r="125" spans="1:34" x14ac:dyDescent="0.25">
      <c r="S125" s="1790" t="s">
        <v>1642</v>
      </c>
      <c r="T125" s="1790" t="s">
        <v>1699</v>
      </c>
    </row>
    <row r="126" spans="1:34" x14ac:dyDescent="0.25">
      <c r="S126" s="1790" t="s">
        <v>1370</v>
      </c>
      <c r="T126" s="1790" t="s">
        <v>983</v>
      </c>
      <c r="U126" s="1790" t="s">
        <v>984</v>
      </c>
      <c r="V126" s="1790" t="s">
        <v>1535</v>
      </c>
      <c r="W126" s="1790" t="s">
        <v>1536</v>
      </c>
      <c r="X126" s="1790" t="s">
        <v>1537</v>
      </c>
      <c r="Y126" s="1790" t="s">
        <v>1538</v>
      </c>
      <c r="Z126" s="1790" t="s">
        <v>1539</v>
      </c>
      <c r="AA126" s="1790" t="s">
        <v>1540</v>
      </c>
      <c r="AB126" s="1790" t="s">
        <v>1541</v>
      </c>
      <c r="AC126" s="1790" t="s">
        <v>1542</v>
      </c>
      <c r="AD126" s="1790" t="s">
        <v>1543</v>
      </c>
      <c r="AE126" s="1790" t="s">
        <v>1544</v>
      </c>
      <c r="AF126" s="1790" t="s">
        <v>198</v>
      </c>
    </row>
    <row r="127" spans="1:34" x14ac:dyDescent="0.25">
      <c r="S127" s="1790" t="s">
        <v>1198</v>
      </c>
      <c r="T127" s="1790">
        <v>16245.44</v>
      </c>
      <c r="U127" s="1790">
        <v>9601.0499999999993</v>
      </c>
      <c r="V127" s="1790">
        <v>22258.92</v>
      </c>
      <c r="W127" s="1790">
        <v>20536</v>
      </c>
      <c r="X127" s="1790">
        <v>15721.22</v>
      </c>
      <c r="Y127" s="1790">
        <v>0</v>
      </c>
      <c r="AD127" s="1790">
        <v>33313.300000000003</v>
      </c>
      <c r="AE127" s="1790">
        <v>24316.99</v>
      </c>
      <c r="AF127" s="1790">
        <v>141992.92000000001</v>
      </c>
    </row>
    <row r="128" spans="1:34" x14ac:dyDescent="0.25">
      <c r="S128" s="1790" t="s">
        <v>1201</v>
      </c>
      <c r="T128" s="1790">
        <v>26380.11</v>
      </c>
      <c r="U128" s="1790">
        <v>26876.18</v>
      </c>
      <c r="V128" s="1790">
        <v>30799.59</v>
      </c>
      <c r="W128" s="1790">
        <v>32833</v>
      </c>
      <c r="X128" s="1790">
        <v>20188.98</v>
      </c>
      <c r="Y128" s="1790">
        <v>283.64999999999998</v>
      </c>
      <c r="Z128" s="1790">
        <v>30957.4</v>
      </c>
      <c r="AD128" s="1790">
        <v>32923.4</v>
      </c>
      <c r="AE128" s="1790">
        <v>32034.97</v>
      </c>
      <c r="AF128" s="1790">
        <v>233277.28</v>
      </c>
    </row>
    <row r="129" spans="19:32" x14ac:dyDescent="0.25">
      <c r="S129" s="1790" t="s">
        <v>1237</v>
      </c>
      <c r="T129" s="1790">
        <v>0</v>
      </c>
      <c r="U129" s="1790">
        <v>0</v>
      </c>
      <c r="V129" s="1790">
        <v>0</v>
      </c>
      <c r="W129" s="1790">
        <v>0</v>
      </c>
      <c r="X129" s="1790">
        <v>0</v>
      </c>
      <c r="Y129" s="1790">
        <v>0</v>
      </c>
      <c r="Z129" s="1790">
        <v>0</v>
      </c>
      <c r="AA129" s="1790">
        <v>0</v>
      </c>
      <c r="AB129" s="1790">
        <v>0</v>
      </c>
      <c r="AC129" s="1790">
        <v>0</v>
      </c>
      <c r="AD129" s="1790">
        <v>0</v>
      </c>
      <c r="AE129" s="1790">
        <v>0</v>
      </c>
      <c r="AF129" s="1790">
        <v>0</v>
      </c>
    </row>
    <row r="130" spans="19:32" x14ac:dyDescent="0.25">
      <c r="S130" s="1790" t="s">
        <v>198</v>
      </c>
      <c r="T130" s="1790">
        <v>42625.55</v>
      </c>
      <c r="U130" s="1790">
        <v>36477.229999999996</v>
      </c>
      <c r="V130" s="1790">
        <v>53058.509999999995</v>
      </c>
      <c r="W130" s="1790">
        <v>53369</v>
      </c>
      <c r="X130" s="1790">
        <v>35910.199999999997</v>
      </c>
      <c r="Y130" s="1790">
        <v>283.64999999999998</v>
      </c>
      <c r="Z130" s="1790">
        <v>30957.4</v>
      </c>
      <c r="AA130" s="1790">
        <v>0</v>
      </c>
      <c r="AB130" s="1790">
        <v>0</v>
      </c>
      <c r="AC130" s="1790">
        <v>0</v>
      </c>
      <c r="AD130" s="1790">
        <v>66236.700000000012</v>
      </c>
      <c r="AE130" s="1790">
        <v>56351.960000000006</v>
      </c>
      <c r="AF130" s="1790">
        <v>375270.2</v>
      </c>
    </row>
    <row r="131" spans="19:32" x14ac:dyDescent="0.25">
      <c r="S131" s="2135"/>
      <c r="T131" s="2135"/>
      <c r="U131" s="2135"/>
    </row>
  </sheetData>
  <mergeCells count="2">
    <mergeCell ref="B2:Q2"/>
    <mergeCell ref="B105:C110"/>
  </mergeCells>
  <conditionalFormatting sqref="D6:D97">
    <cfRule type="containsText" dxfId="13" priority="1" stopIfTrue="1" operator="containsText" text="CA">
      <formula>NOT(ISERROR(SEARCH("CA",D6)))</formula>
    </cfRule>
    <cfRule type="containsText" dxfId="12" priority="2" stopIfTrue="1" operator="containsText" text="RQ">
      <formula>NOT(ISERROR(SEARCH("RQ",D6)))</formula>
    </cfRule>
    <cfRule type="containsText" dxfId="11" priority="3" stopIfTrue="1" operator="containsText" text="R6">
      <formula>NOT(ISERROR(SEARCH("R6",D6)))</formula>
    </cfRule>
    <cfRule type="containsText" dxfId="10" priority="4" stopIfTrue="1" operator="containsText" text="GN">
      <formula>NOT(ISERROR(SEARCH("GN",D6)))</formula>
    </cfRule>
    <cfRule type="containsText" dxfId="9" priority="5" stopIfTrue="1" operator="containsText" text="D2">
      <formula>NOT(ISERROR(SEARCH("D2",D6)))</formula>
    </cfRule>
    <cfRule type="containsText" dxfId="8" priority="6" stopIfTrue="1" operator="containsText" text="BG">
      <formula>NOT(ISERROR(SEARCH("BG",D6)))</formula>
    </cfRule>
    <cfRule type="containsText" dxfId="7" priority="7" operator="containsText" text="BZ">
      <formula>NOT(ISERROR(SEARCH("BZ",D6)))</formula>
    </cfRule>
  </conditionalFormatting>
  <conditionalFormatting sqref="D106:D110">
    <cfRule type="containsText" dxfId="6" priority="8" stopIfTrue="1" operator="containsText" text="CA">
      <formula>NOT(ISERROR(SEARCH("CA",D106)))</formula>
    </cfRule>
    <cfRule type="containsText" dxfId="5" priority="9" stopIfTrue="1" operator="containsText" text="RQ">
      <formula>NOT(ISERROR(SEARCH("RQ",D106)))</formula>
    </cfRule>
    <cfRule type="containsText" dxfId="4" priority="10" stopIfTrue="1" operator="containsText" text="R6">
      <formula>NOT(ISERROR(SEARCH("R6",D106)))</formula>
    </cfRule>
    <cfRule type="containsText" dxfId="3" priority="11" stopIfTrue="1" operator="containsText" text="GN">
      <formula>NOT(ISERROR(SEARCH("GN",D106)))</formula>
    </cfRule>
    <cfRule type="containsText" dxfId="2" priority="12" stopIfTrue="1" operator="containsText" text="D2">
      <formula>NOT(ISERROR(SEARCH("D2",D106)))</formula>
    </cfRule>
    <cfRule type="containsText" dxfId="1" priority="13" stopIfTrue="1" operator="containsText" text="BG">
      <formula>NOT(ISERROR(SEARCH("BG",D106)))</formula>
    </cfRule>
    <cfRule type="containsText" dxfId="0" priority="14" operator="containsText" text="BZ">
      <formula>NOT(ISERROR(SEARCH("BZ",D106)))</formula>
    </cfRule>
  </conditionalFormatting>
  <pageMargins left="0.78740157480314965" right="0.59055118110236215" top="0.59055118110236215" bottom="0.59055118110236215" header="0" footer="0"/>
  <pageSetup paperSize="9" scale="54" fitToHeight="3" orientation="landscape" r:id="rId1"/>
  <rowBreaks count="2" manualBreakCount="2">
    <brk id="42" max="16" man="1"/>
    <brk id="79" max="16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8D7B-8B3A-4B9D-884A-AA5E32F5DD16}">
  <sheetPr codeName="Hoja37">
    <pageSetUpPr fitToPage="1"/>
  </sheetPr>
  <dimension ref="A1:P55"/>
  <sheetViews>
    <sheetView view="pageBreakPreview" zoomScale="90" zoomScaleNormal="90" zoomScaleSheetLayoutView="90" workbookViewId="0">
      <selection activeCell="C109" sqref="C109"/>
    </sheetView>
  </sheetViews>
  <sheetFormatPr baseColWidth="10" defaultRowHeight="15" x14ac:dyDescent="0.25"/>
  <cols>
    <col min="1" max="1" width="3.7109375" customWidth="1"/>
    <col min="2" max="2" width="49.42578125" bestFit="1" customWidth="1"/>
    <col min="3" max="3" width="12.140625" customWidth="1"/>
    <col min="4" max="4" width="11.28515625" customWidth="1"/>
    <col min="5" max="9" width="11" bestFit="1" customWidth="1"/>
    <col min="10" max="10" width="11.28515625" customWidth="1"/>
    <col min="11" max="11" width="11" bestFit="1" customWidth="1"/>
    <col min="12" max="12" width="11.5703125" bestFit="1" customWidth="1"/>
    <col min="13" max="13" width="11.28515625" customWidth="1"/>
    <col min="14" max="14" width="11.5703125" customWidth="1"/>
    <col min="15" max="15" width="10.7109375" customWidth="1"/>
    <col min="16" max="16" width="12.42578125" bestFit="1" customWidth="1"/>
  </cols>
  <sheetData>
    <row r="1" spans="1:16" ht="18" x14ac:dyDescent="0.25">
      <c r="A1" s="1781" t="s">
        <v>1711</v>
      </c>
      <c r="B1" s="1781"/>
      <c r="C1" s="1781"/>
      <c r="D1" s="1781"/>
      <c r="E1" s="1781"/>
      <c r="F1" s="1781"/>
      <c r="G1" s="1781"/>
      <c r="H1" s="1781"/>
      <c r="I1" s="1781"/>
      <c r="J1" s="1781"/>
      <c r="K1" s="1781"/>
      <c r="L1" s="1781"/>
      <c r="M1" s="1781"/>
      <c r="N1" s="1781"/>
      <c r="O1" s="1781"/>
      <c r="P1" s="1781"/>
    </row>
    <row r="2" spans="1:16" ht="15.75" x14ac:dyDescent="0.25">
      <c r="A2" s="1133"/>
      <c r="B2" s="1133"/>
      <c r="C2" s="1133"/>
      <c r="D2" s="1133"/>
      <c r="E2" s="1133"/>
      <c r="F2" s="1133"/>
      <c r="G2" s="1133"/>
      <c r="H2" s="1133"/>
      <c r="I2" s="1133"/>
      <c r="J2" s="1133"/>
      <c r="K2" s="1133"/>
      <c r="L2" s="1133"/>
      <c r="M2" s="1133"/>
      <c r="N2" s="1133"/>
      <c r="O2" s="1133"/>
      <c r="P2" s="1133"/>
    </row>
    <row r="3" spans="1:16" ht="15.75" x14ac:dyDescent="0.25">
      <c r="A3" s="1133"/>
      <c r="B3" s="1133"/>
      <c r="C3" s="1133"/>
      <c r="D3" s="1133"/>
      <c r="E3" s="1133"/>
      <c r="F3" s="1133"/>
      <c r="G3" s="1133"/>
      <c r="H3" s="1133"/>
      <c r="I3" s="1133"/>
      <c r="J3" s="1133"/>
      <c r="K3" s="1133"/>
      <c r="L3" s="1133"/>
      <c r="M3" s="1133"/>
      <c r="N3" s="1133"/>
      <c r="O3" s="1133"/>
      <c r="P3" s="1133"/>
    </row>
    <row r="4" spans="1:16" x14ac:dyDescent="0.25">
      <c r="A4" s="1134"/>
      <c r="B4" s="1134"/>
      <c r="C4" s="1135"/>
      <c r="D4" s="1134"/>
      <c r="E4" s="1134"/>
      <c r="F4" s="1134"/>
      <c r="G4" s="1134"/>
      <c r="H4" s="1134"/>
      <c r="I4" s="1134"/>
      <c r="J4" s="1134"/>
      <c r="K4" s="1134"/>
      <c r="L4" s="1134"/>
      <c r="M4" s="1134"/>
      <c r="N4" s="1134"/>
      <c r="O4" s="1134"/>
      <c r="P4" s="1134"/>
    </row>
    <row r="5" spans="1:16" x14ac:dyDescent="0.25">
      <c r="A5" s="1134"/>
      <c r="B5" s="1134"/>
      <c r="C5" s="1134"/>
      <c r="D5" s="1134"/>
      <c r="E5" s="1134"/>
      <c r="F5" s="1134"/>
      <c r="G5" s="1134"/>
      <c r="H5" s="1134"/>
      <c r="I5" s="1134"/>
      <c r="J5" s="1134"/>
      <c r="K5" s="1134"/>
      <c r="L5" s="1134"/>
      <c r="M5" s="1134"/>
      <c r="N5" s="1134"/>
      <c r="O5" s="1134"/>
      <c r="P5" s="1134"/>
    </row>
    <row r="6" spans="1:16" x14ac:dyDescent="0.25">
      <c r="A6" s="1134"/>
      <c r="B6" s="1134"/>
      <c r="C6" s="1134"/>
      <c r="D6" s="1134"/>
      <c r="E6" s="1134"/>
      <c r="F6" s="1134"/>
      <c r="G6" s="1134"/>
      <c r="H6" s="1134"/>
      <c r="I6" s="1134"/>
      <c r="J6" s="1134"/>
      <c r="K6" s="1134"/>
      <c r="L6" s="1134"/>
      <c r="M6" s="1134"/>
      <c r="N6" s="1134"/>
      <c r="O6" s="1134"/>
      <c r="P6" s="1134"/>
    </row>
    <row r="7" spans="1:16" x14ac:dyDescent="0.25">
      <c r="A7" s="1134"/>
      <c r="B7" s="1134"/>
      <c r="C7" s="1134"/>
      <c r="D7" s="1134"/>
      <c r="E7" s="1134"/>
      <c r="F7" s="1134"/>
      <c r="G7" s="1134"/>
      <c r="H7" s="1134"/>
      <c r="I7" s="1134"/>
      <c r="J7" s="1134"/>
      <c r="K7" s="1134"/>
      <c r="L7" s="1134"/>
      <c r="M7" s="1134"/>
      <c r="N7" s="1134"/>
      <c r="O7" s="1134"/>
      <c r="P7" s="1134"/>
    </row>
    <row r="8" spans="1:16" x14ac:dyDescent="0.25">
      <c r="A8" s="1134"/>
      <c r="B8" s="1134"/>
      <c r="C8" s="1134"/>
      <c r="D8" s="1134"/>
      <c r="E8" s="1134"/>
      <c r="F8" s="1134"/>
      <c r="G8" s="1134"/>
      <c r="H8" s="1134"/>
      <c r="I8" s="1134"/>
      <c r="J8" s="1134"/>
      <c r="K8" s="1134"/>
      <c r="L8" s="1134"/>
      <c r="M8" s="1134"/>
      <c r="N8" s="1134"/>
      <c r="O8" s="1134"/>
      <c r="P8" s="1134"/>
    </row>
    <row r="9" spans="1:16" x14ac:dyDescent="0.25">
      <c r="A9" s="1134"/>
      <c r="B9" s="1134"/>
      <c r="C9" s="1134"/>
      <c r="D9" s="1134"/>
      <c r="E9" s="1134"/>
      <c r="F9" s="1134"/>
      <c r="G9" s="1134"/>
      <c r="H9" s="1134"/>
      <c r="I9" s="1134"/>
      <c r="J9" s="1134"/>
      <c r="K9" s="1134"/>
      <c r="L9" s="1134"/>
      <c r="M9" s="1134"/>
      <c r="N9" s="1134"/>
      <c r="O9" s="1134"/>
      <c r="P9" s="1134"/>
    </row>
    <row r="10" spans="1:16" x14ac:dyDescent="0.25">
      <c r="A10" s="1134"/>
      <c r="B10" s="1134"/>
      <c r="C10" s="1134"/>
      <c r="D10" s="1134"/>
      <c r="E10" s="1134"/>
      <c r="F10" s="1134"/>
      <c r="G10" s="1134"/>
      <c r="H10" s="1134"/>
      <c r="I10" s="1134"/>
      <c r="J10" s="1134"/>
      <c r="K10" s="1134"/>
      <c r="L10" s="1134"/>
      <c r="M10" s="1134"/>
      <c r="N10" s="1134"/>
      <c r="O10" s="1134"/>
      <c r="P10" s="1134"/>
    </row>
    <row r="11" spans="1:16" x14ac:dyDescent="0.25">
      <c r="A11" s="1134"/>
      <c r="B11" s="1134"/>
      <c r="C11" s="1134"/>
      <c r="D11" s="1134"/>
      <c r="E11" s="1134"/>
      <c r="F11" s="1134"/>
      <c r="G11" s="1134"/>
      <c r="H11" s="1134"/>
      <c r="I11" s="1134"/>
      <c r="J11" s="1134"/>
      <c r="K11" s="1134"/>
      <c r="L11" s="1134"/>
      <c r="M11" s="1134"/>
      <c r="N11" s="1134"/>
      <c r="O11" s="1134"/>
      <c r="P11" s="1134"/>
    </row>
    <row r="12" spans="1:16" x14ac:dyDescent="0.25">
      <c r="A12" s="1134"/>
      <c r="B12" s="1134"/>
      <c r="C12" s="1134"/>
      <c r="D12" s="1134"/>
      <c r="E12" s="1134"/>
      <c r="F12" s="1134"/>
      <c r="G12" s="1134"/>
      <c r="H12" s="1134"/>
      <c r="I12" s="1134"/>
      <c r="J12" s="1134"/>
      <c r="K12" s="1134"/>
      <c r="L12" s="1134"/>
      <c r="M12" s="1134"/>
      <c r="N12" s="1134"/>
      <c r="O12" s="1134"/>
      <c r="P12" s="1134"/>
    </row>
    <row r="13" spans="1:16" x14ac:dyDescent="0.25">
      <c r="A13" s="1134"/>
      <c r="B13" s="1134"/>
      <c r="C13" s="1134"/>
      <c r="D13" s="1134"/>
      <c r="E13" s="1134"/>
      <c r="F13" s="1134"/>
      <c r="G13" s="1134"/>
      <c r="H13" s="1134"/>
      <c r="I13" s="1134"/>
      <c r="J13" s="1134"/>
      <c r="K13" s="1134"/>
      <c r="L13" s="1134"/>
      <c r="M13" s="1134"/>
      <c r="N13" s="1134"/>
      <c r="O13" s="1134"/>
      <c r="P13" s="1134"/>
    </row>
    <row r="14" spans="1:16" x14ac:dyDescent="0.25">
      <c r="A14" s="1134"/>
      <c r="B14" s="1134"/>
      <c r="C14" s="1134"/>
      <c r="D14" s="1134"/>
      <c r="E14" s="1134"/>
      <c r="F14" s="1134"/>
      <c r="G14" s="1134"/>
      <c r="H14" s="1134"/>
      <c r="I14" s="1134"/>
      <c r="J14" s="1134"/>
      <c r="K14" s="1134"/>
      <c r="L14" s="1134"/>
      <c r="M14" s="1134"/>
      <c r="N14" s="1134"/>
      <c r="O14" s="1134"/>
      <c r="P14" s="1134"/>
    </row>
    <row r="15" spans="1:16" x14ac:dyDescent="0.25">
      <c r="A15" s="1134"/>
      <c r="B15" s="1134"/>
      <c r="C15" s="1134"/>
      <c r="D15" s="1134"/>
      <c r="E15" s="1134"/>
      <c r="F15" s="1134"/>
      <c r="G15" s="1134"/>
      <c r="H15" s="1134"/>
      <c r="I15" s="1134"/>
      <c r="J15" s="1134"/>
      <c r="K15" s="1134"/>
      <c r="L15" s="1134"/>
      <c r="M15" s="1134"/>
      <c r="N15" s="1134"/>
      <c r="O15" s="1134"/>
      <c r="P15" s="1134"/>
    </row>
    <row r="16" spans="1:16" x14ac:dyDescent="0.25">
      <c r="A16" s="1134"/>
      <c r="B16" s="1134"/>
      <c r="C16" s="1134"/>
      <c r="D16" s="1134"/>
      <c r="E16" s="1134"/>
      <c r="F16" s="1134"/>
      <c r="G16" s="1134"/>
      <c r="H16" s="1134"/>
      <c r="I16" s="1134"/>
      <c r="J16" s="1134"/>
      <c r="K16" s="1134"/>
      <c r="L16" s="1134"/>
      <c r="M16" s="1134"/>
      <c r="N16" s="1134"/>
      <c r="O16" s="1134"/>
      <c r="P16" s="1134"/>
    </row>
    <row r="17" spans="1:16" x14ac:dyDescent="0.25">
      <c r="A17" s="1134"/>
      <c r="B17" s="1134"/>
      <c r="C17" s="1134"/>
      <c r="D17" s="1134"/>
      <c r="E17" s="1134"/>
      <c r="F17" s="1134"/>
      <c r="G17" s="1134"/>
      <c r="H17" s="1134"/>
      <c r="I17" s="1134"/>
      <c r="J17" s="1134"/>
      <c r="K17" s="1134"/>
      <c r="L17" s="1134"/>
      <c r="M17" s="1134"/>
      <c r="N17" s="1134"/>
      <c r="O17" s="1134"/>
      <c r="P17" s="1134"/>
    </row>
    <row r="18" spans="1:16" x14ac:dyDescent="0.25">
      <c r="A18" s="1134"/>
      <c r="B18" s="1134"/>
      <c r="C18" s="1134"/>
      <c r="D18" s="1134"/>
      <c r="E18" s="1134"/>
      <c r="F18" s="1134"/>
      <c r="G18" s="1134"/>
      <c r="H18" s="1134"/>
      <c r="I18" s="1134"/>
      <c r="J18" s="1134"/>
      <c r="K18" s="1134"/>
      <c r="L18" s="1134"/>
      <c r="M18" s="1134"/>
      <c r="N18" s="1134"/>
      <c r="O18" s="1134"/>
      <c r="P18" s="1134"/>
    </row>
    <row r="19" spans="1:16" x14ac:dyDescent="0.25">
      <c r="A19" s="1134"/>
      <c r="B19" s="1134"/>
      <c r="C19" s="1134"/>
      <c r="D19" s="1134"/>
      <c r="E19" s="1134"/>
      <c r="F19" s="1134"/>
      <c r="G19" s="1134"/>
      <c r="H19" s="1134"/>
      <c r="I19" s="1134"/>
      <c r="J19" s="1134"/>
      <c r="K19" s="1134"/>
      <c r="L19" s="1134"/>
      <c r="M19" s="1134"/>
      <c r="N19" s="1134"/>
      <c r="O19" s="1134"/>
      <c r="P19" s="1134"/>
    </row>
    <row r="20" spans="1:16" x14ac:dyDescent="0.25">
      <c r="A20" s="1134"/>
      <c r="B20" s="1134"/>
      <c r="C20" s="1134"/>
      <c r="D20" s="1134"/>
      <c r="E20" s="1134"/>
      <c r="F20" s="1134"/>
      <c r="G20" s="1134"/>
      <c r="H20" s="1134"/>
      <c r="I20" s="1134"/>
      <c r="J20" s="1134"/>
      <c r="K20" s="1134"/>
      <c r="L20" s="1134"/>
      <c r="M20" s="1134"/>
      <c r="N20" s="1134"/>
      <c r="O20" s="1134"/>
      <c r="P20" s="1134"/>
    </row>
    <row r="21" spans="1:16" x14ac:dyDescent="0.25">
      <c r="A21" s="1134"/>
      <c r="B21" s="1134"/>
      <c r="C21" s="1134"/>
      <c r="D21" s="1134"/>
      <c r="E21" s="1134"/>
      <c r="F21" s="1134"/>
      <c r="G21" s="1134"/>
      <c r="H21" s="1134"/>
      <c r="I21" s="1134"/>
      <c r="J21" s="1134"/>
      <c r="K21" s="1134"/>
      <c r="L21" s="1134"/>
      <c r="M21" s="1134"/>
      <c r="N21" s="1134"/>
      <c r="O21" s="1134"/>
      <c r="P21" s="1134"/>
    </row>
    <row r="22" spans="1:16" x14ac:dyDescent="0.25">
      <c r="A22" s="1134"/>
      <c r="B22" s="1134"/>
      <c r="C22" s="1134"/>
      <c r="D22" s="1134"/>
      <c r="E22" s="1134"/>
      <c r="F22" s="1134"/>
      <c r="G22" s="1134"/>
      <c r="H22" s="1134"/>
      <c r="I22" s="1134"/>
      <c r="J22" s="1134"/>
      <c r="K22" s="1134"/>
      <c r="L22" s="1134"/>
      <c r="M22" s="1134"/>
      <c r="N22" s="1134"/>
      <c r="O22" s="1134"/>
      <c r="P22" s="1134"/>
    </row>
    <row r="23" spans="1:16" x14ac:dyDescent="0.25">
      <c r="A23" s="1134"/>
      <c r="B23" s="1134"/>
      <c r="C23" s="1134"/>
      <c r="D23" s="1134"/>
      <c r="E23" s="1134"/>
      <c r="F23" s="1134"/>
      <c r="G23" s="1134"/>
      <c r="H23" s="1134"/>
      <c r="I23" s="1134"/>
      <c r="J23" s="1134"/>
      <c r="K23" s="1134"/>
      <c r="L23" s="1134"/>
      <c r="M23" s="1134"/>
      <c r="N23" s="1134"/>
      <c r="O23" s="1134"/>
      <c r="P23" s="1134"/>
    </row>
    <row r="24" spans="1:16" x14ac:dyDescent="0.25">
      <c r="A24" s="1134"/>
      <c r="B24" s="1134"/>
      <c r="C24" s="1134"/>
      <c r="D24" s="1134"/>
      <c r="E24" s="1134"/>
      <c r="F24" s="1134"/>
      <c r="G24" s="1134"/>
      <c r="H24" s="1134"/>
      <c r="I24" s="1134"/>
      <c r="J24" s="1134"/>
      <c r="K24" s="1134"/>
      <c r="L24" s="1134"/>
      <c r="M24" s="1134"/>
      <c r="N24" s="1134"/>
      <c r="O24" s="1134"/>
      <c r="P24" s="1134"/>
    </row>
    <row r="25" spans="1:16" x14ac:dyDescent="0.25">
      <c r="A25" s="1134"/>
      <c r="B25" s="1134"/>
      <c r="C25" s="1134"/>
      <c r="D25" s="1134"/>
      <c r="E25" s="1134"/>
      <c r="F25" s="1134"/>
      <c r="G25" s="1134"/>
      <c r="H25" s="1134"/>
      <c r="I25" s="1134"/>
      <c r="J25" s="1134"/>
      <c r="K25" s="1134"/>
      <c r="L25" s="1134"/>
      <c r="M25" s="1134"/>
      <c r="N25" s="1134"/>
      <c r="O25" s="1134"/>
      <c r="P25" s="1134"/>
    </row>
    <row r="26" spans="1:16" x14ac:dyDescent="0.25">
      <c r="A26" s="1134"/>
      <c r="B26" s="1134"/>
      <c r="C26" s="1134"/>
      <c r="D26" s="1134"/>
      <c r="E26" s="1134"/>
      <c r="F26" s="1134"/>
      <c r="G26" s="1134"/>
      <c r="H26" s="1134"/>
      <c r="I26" s="1134"/>
      <c r="J26" s="1134"/>
      <c r="K26" s="1134"/>
      <c r="L26" s="1134"/>
      <c r="M26" s="1134"/>
      <c r="N26" s="1134"/>
      <c r="O26" s="1134"/>
      <c r="P26" s="1134"/>
    </row>
    <row r="27" spans="1:16" x14ac:dyDescent="0.25">
      <c r="A27" s="1134"/>
      <c r="B27" s="1134"/>
      <c r="C27" s="1134"/>
      <c r="D27" s="1134"/>
      <c r="E27" s="1134"/>
      <c r="F27" s="1134"/>
      <c r="G27" s="1134"/>
      <c r="H27" s="1134"/>
      <c r="I27" s="1134"/>
      <c r="J27" s="1134"/>
      <c r="K27" s="1134"/>
      <c r="L27" s="1134"/>
      <c r="M27" s="1134"/>
      <c r="N27" s="1134"/>
      <c r="O27" s="1134"/>
      <c r="P27" s="1134"/>
    </row>
    <row r="28" spans="1:16" x14ac:dyDescent="0.25">
      <c r="A28" s="1134"/>
      <c r="B28" s="1134"/>
      <c r="C28" s="1134"/>
      <c r="D28" s="1134"/>
      <c r="E28" s="1134"/>
      <c r="F28" s="1134"/>
      <c r="G28" s="1134"/>
      <c r="H28" s="1134"/>
      <c r="I28" s="1134"/>
      <c r="J28" s="1134"/>
      <c r="K28" s="1134"/>
      <c r="L28" s="1134"/>
      <c r="M28" s="1134"/>
      <c r="N28" s="1134"/>
      <c r="O28" s="1134"/>
      <c r="P28" s="1134"/>
    </row>
    <row r="29" spans="1:16" x14ac:dyDescent="0.25">
      <c r="A29" s="1134"/>
      <c r="B29" s="1134"/>
      <c r="C29" s="1134"/>
      <c r="D29" s="1134"/>
      <c r="E29" s="1134"/>
      <c r="F29" s="1134"/>
      <c r="G29" s="1134"/>
      <c r="H29" s="1134"/>
      <c r="I29" s="1134"/>
      <c r="J29" s="1134"/>
      <c r="K29" s="1134"/>
      <c r="L29" s="1134"/>
      <c r="M29" s="1134"/>
      <c r="N29" s="1134"/>
      <c r="O29" s="1134"/>
      <c r="P29" s="1134"/>
    </row>
    <row r="30" spans="1:16" x14ac:dyDescent="0.25">
      <c r="A30" s="1134"/>
      <c r="B30" s="1134"/>
      <c r="C30" s="1134"/>
      <c r="D30" s="1134"/>
      <c r="E30" s="1134"/>
      <c r="F30" s="1134"/>
      <c r="G30" s="1134"/>
      <c r="H30" s="1134"/>
      <c r="I30" s="1134"/>
      <c r="J30" s="1134"/>
      <c r="K30" s="1134"/>
      <c r="L30" s="1134"/>
      <c r="M30" s="1134"/>
      <c r="N30" s="1134"/>
      <c r="O30" s="1134"/>
      <c r="P30" s="1134"/>
    </row>
    <row r="31" spans="1:16" x14ac:dyDescent="0.25">
      <c r="A31" s="1134"/>
      <c r="B31" s="1134"/>
      <c r="C31" s="1134"/>
      <c r="D31" s="1134"/>
      <c r="E31" s="1134"/>
      <c r="F31" s="1134"/>
      <c r="G31" s="1134"/>
      <c r="H31" s="1134"/>
      <c r="I31" s="1134"/>
      <c r="J31" s="1134"/>
      <c r="K31" s="1134"/>
      <c r="L31" s="1134"/>
      <c r="M31" s="1134"/>
      <c r="N31" s="1134"/>
      <c r="O31" s="1134"/>
      <c r="P31" s="1134"/>
    </row>
    <row r="32" spans="1:16" x14ac:dyDescent="0.25">
      <c r="A32" s="1134"/>
      <c r="B32" s="1134"/>
      <c r="C32" s="1134"/>
      <c r="D32" s="1134"/>
      <c r="E32" s="1134"/>
      <c r="F32" s="1134"/>
      <c r="G32" s="1134"/>
      <c r="H32" s="1134"/>
      <c r="I32" s="1134"/>
      <c r="J32" s="1134"/>
      <c r="K32" s="1134"/>
      <c r="L32" s="1134"/>
      <c r="M32" s="1134"/>
      <c r="N32" s="1134"/>
      <c r="O32" s="1134"/>
      <c r="P32" s="1134"/>
    </row>
    <row r="33" spans="1:16" x14ac:dyDescent="0.25">
      <c r="A33" s="1134"/>
      <c r="B33" s="1134"/>
      <c r="C33" s="1134"/>
      <c r="D33" s="1134"/>
      <c r="E33" s="1134"/>
      <c r="F33" s="1134"/>
      <c r="G33" s="1134"/>
      <c r="H33" s="1134"/>
      <c r="I33" s="1134"/>
      <c r="J33" s="1134"/>
      <c r="K33" s="1134"/>
      <c r="L33" s="1134"/>
      <c r="M33" s="1134"/>
      <c r="N33" s="1134"/>
      <c r="O33" s="1134"/>
      <c r="P33" s="1134"/>
    </row>
    <row r="34" spans="1:16" x14ac:dyDescent="0.25">
      <c r="A34" s="1134"/>
      <c r="B34" s="1134"/>
      <c r="C34" s="1134"/>
      <c r="D34" s="1134"/>
      <c r="E34" s="1134"/>
      <c r="F34" s="1134"/>
      <c r="G34" s="1134"/>
      <c r="H34" s="1134"/>
      <c r="I34" s="1134"/>
      <c r="J34" s="1134"/>
      <c r="K34" s="1134"/>
      <c r="L34" s="1134"/>
      <c r="M34" s="1134"/>
      <c r="N34" s="1134"/>
      <c r="O34" s="1134"/>
      <c r="P34" s="1134"/>
    </row>
    <row r="35" spans="1:16" x14ac:dyDescent="0.25">
      <c r="A35" s="1134"/>
      <c r="B35" s="1134"/>
      <c r="C35" s="1134"/>
      <c r="D35" s="1134"/>
      <c r="E35" s="1134"/>
      <c r="F35" s="1134"/>
      <c r="G35" s="1134"/>
      <c r="H35" s="1134"/>
      <c r="I35" s="1134"/>
      <c r="J35" s="1134"/>
      <c r="K35" s="1134"/>
      <c r="L35" s="1134"/>
      <c r="M35" s="1134"/>
      <c r="N35" s="1134"/>
      <c r="O35" s="1134"/>
      <c r="P35" s="1134"/>
    </row>
    <row r="36" spans="1:16" x14ac:dyDescent="0.25">
      <c r="A36" s="1134"/>
      <c r="B36" s="1134"/>
      <c r="C36" s="1134"/>
      <c r="D36" s="1134"/>
      <c r="E36" s="1134"/>
      <c r="F36" s="1134"/>
      <c r="G36" s="1134"/>
      <c r="H36" s="1134"/>
      <c r="I36" s="1134"/>
      <c r="J36" s="1134"/>
      <c r="K36" s="1134"/>
      <c r="L36" s="1134"/>
      <c r="M36" s="1134"/>
      <c r="N36" s="1134"/>
      <c r="O36" s="1134"/>
      <c r="P36" s="1134"/>
    </row>
    <row r="37" spans="1:16" x14ac:dyDescent="0.25">
      <c r="A37" s="1134"/>
      <c r="B37" s="1134"/>
      <c r="C37" s="1134"/>
      <c r="D37" s="1134"/>
      <c r="E37" s="1134"/>
      <c r="F37" s="1134"/>
      <c r="G37" s="1134"/>
      <c r="H37" s="1134"/>
      <c r="I37" s="1134"/>
      <c r="J37" s="1134"/>
      <c r="K37" s="1134"/>
      <c r="L37" s="1134"/>
      <c r="M37" s="1134"/>
      <c r="N37" s="1134"/>
      <c r="O37" s="1134"/>
      <c r="P37" s="1134"/>
    </row>
    <row r="38" spans="1:16" x14ac:dyDescent="0.25">
      <c r="A38" s="1134"/>
      <c r="B38" s="1134"/>
      <c r="C38" s="1134"/>
      <c r="D38" s="1134"/>
      <c r="E38" s="1134"/>
      <c r="F38" s="1134"/>
      <c r="G38" s="1134"/>
      <c r="H38" s="1134"/>
      <c r="I38" s="1134"/>
      <c r="J38" s="1134"/>
      <c r="K38" s="1134"/>
      <c r="L38" s="1134"/>
      <c r="M38" s="1134"/>
      <c r="N38" s="1134"/>
      <c r="O38" s="1134"/>
      <c r="P38" s="1134"/>
    </row>
    <row r="39" spans="1:16" x14ac:dyDescent="0.25">
      <c r="A39" s="1134"/>
      <c r="B39" s="1134"/>
      <c r="C39" s="1134"/>
      <c r="D39" s="1134"/>
      <c r="E39" s="1134"/>
      <c r="F39" s="1134"/>
      <c r="G39" s="1134"/>
      <c r="H39" s="1134"/>
      <c r="I39" s="1134"/>
      <c r="J39" s="1134"/>
      <c r="K39" s="1134"/>
      <c r="L39" s="1134"/>
      <c r="M39" s="1134"/>
      <c r="N39" s="1134"/>
      <c r="O39" s="1134"/>
      <c r="P39" s="1134"/>
    </row>
    <row r="40" spans="1:16" x14ac:dyDescent="0.25">
      <c r="A40" s="1134"/>
      <c r="B40" s="1134"/>
      <c r="C40" s="1134"/>
      <c r="D40" s="1134"/>
      <c r="E40" s="1134"/>
      <c r="F40" s="1134"/>
      <c r="G40" s="1134"/>
      <c r="H40" s="1134"/>
      <c r="I40" s="1134"/>
      <c r="J40" s="1134"/>
      <c r="K40" s="1134"/>
      <c r="L40" s="1134"/>
      <c r="M40" s="1134"/>
      <c r="N40" s="1134"/>
      <c r="O40" s="1134"/>
      <c r="P40" s="1134"/>
    </row>
    <row r="41" spans="1:16" x14ac:dyDescent="0.25">
      <c r="A41" s="1134"/>
      <c r="B41" s="1134"/>
      <c r="C41" s="1134"/>
      <c r="D41" s="1134"/>
      <c r="E41" s="1134"/>
      <c r="F41" s="1134"/>
      <c r="G41" s="1134"/>
      <c r="H41" s="1134"/>
      <c r="I41" s="1134"/>
      <c r="J41" s="1134"/>
      <c r="K41" s="1134"/>
      <c r="L41" s="1134"/>
      <c r="M41" s="1134"/>
      <c r="N41" s="1134"/>
      <c r="O41" s="1134"/>
      <c r="P41" s="1134"/>
    </row>
    <row r="42" spans="1:16" x14ac:dyDescent="0.25">
      <c r="A42" s="1134"/>
      <c r="B42" s="1134"/>
      <c r="C42" s="1134"/>
      <c r="D42" s="1134"/>
      <c r="E42" s="1134"/>
      <c r="F42" s="1134"/>
      <c r="G42" s="1134"/>
      <c r="H42" s="1134"/>
      <c r="I42" s="1134"/>
      <c r="J42" s="1134"/>
      <c r="K42" s="1134"/>
      <c r="L42" s="1134"/>
      <c r="M42" s="1134"/>
      <c r="N42" s="1134"/>
      <c r="O42" s="1134"/>
      <c r="P42" s="1134"/>
    </row>
    <row r="43" spans="1:16" x14ac:dyDescent="0.25">
      <c r="A43" s="1134"/>
      <c r="B43" s="1134"/>
      <c r="C43" s="1134"/>
      <c r="D43" s="1134"/>
      <c r="E43" s="1134"/>
      <c r="F43" s="1134"/>
      <c r="G43" s="1134"/>
      <c r="H43" s="1134"/>
      <c r="I43" s="1134"/>
      <c r="J43" s="1134"/>
      <c r="K43" s="1134"/>
      <c r="L43" s="1134"/>
      <c r="M43" s="1134"/>
      <c r="N43" s="1134"/>
      <c r="O43" s="1134"/>
      <c r="P43" s="1134"/>
    </row>
    <row r="44" spans="1:16" x14ac:dyDescent="0.25">
      <c r="A44" s="1134"/>
      <c r="B44" s="1134"/>
      <c r="C44" s="1134"/>
      <c r="D44" s="1134"/>
      <c r="E44" s="1134"/>
      <c r="F44" s="1134"/>
      <c r="G44" s="1134"/>
      <c r="H44" s="1134"/>
      <c r="I44" s="1134"/>
      <c r="J44" s="1134"/>
      <c r="K44" s="1134"/>
      <c r="L44" s="1134"/>
      <c r="M44" s="1134"/>
      <c r="N44" s="1134"/>
      <c r="O44" s="1134"/>
      <c r="P44" s="1134"/>
    </row>
    <row r="45" spans="1:16" x14ac:dyDescent="0.25">
      <c r="A45" s="1134"/>
      <c r="B45" s="1134"/>
      <c r="C45" s="1134"/>
      <c r="D45" s="1134"/>
      <c r="E45" s="1134"/>
      <c r="F45" s="1134"/>
      <c r="G45" s="1134"/>
      <c r="H45" s="1134"/>
      <c r="I45" s="1134"/>
      <c r="J45" s="1134"/>
      <c r="K45" s="1134"/>
      <c r="L45" s="1134"/>
      <c r="M45" s="1134"/>
      <c r="N45" s="1134"/>
      <c r="O45" s="1134"/>
      <c r="P45" s="1134"/>
    </row>
    <row r="46" spans="1:16" x14ac:dyDescent="0.25">
      <c r="A46" s="1134"/>
      <c r="B46" s="1134"/>
      <c r="C46" s="1134"/>
      <c r="D46" s="1134"/>
      <c r="E46" s="1134"/>
      <c r="F46" s="1134"/>
      <c r="G46" s="1134"/>
      <c r="H46" s="1134"/>
      <c r="I46" s="1134"/>
      <c r="J46" s="1134"/>
      <c r="K46" s="1134"/>
      <c r="L46" s="1134"/>
      <c r="M46" s="1134"/>
      <c r="N46" s="1134"/>
      <c r="O46" s="1134"/>
      <c r="P46" s="1134"/>
    </row>
    <row r="47" spans="1:16" x14ac:dyDescent="0.25">
      <c r="A47" s="1134"/>
      <c r="B47" s="1134"/>
      <c r="C47" s="1134"/>
      <c r="D47" s="1134"/>
      <c r="E47" s="1134"/>
      <c r="F47" s="1134"/>
      <c r="G47" s="1134"/>
      <c r="H47" s="1134"/>
      <c r="I47" s="1134"/>
      <c r="J47" s="1134"/>
      <c r="K47" s="1134"/>
      <c r="L47" s="1134"/>
      <c r="M47" s="1134"/>
      <c r="N47" s="1134"/>
      <c r="O47" s="1134"/>
      <c r="P47" s="1134"/>
    </row>
    <row r="48" spans="1:16" x14ac:dyDescent="0.25">
      <c r="A48" s="1134"/>
      <c r="B48" s="1134"/>
      <c r="C48" s="1134"/>
      <c r="D48" s="1134"/>
      <c r="E48" s="1134"/>
      <c r="F48" s="1134"/>
      <c r="G48" s="1134"/>
      <c r="H48" s="1134"/>
      <c r="I48" s="1134"/>
      <c r="J48" s="1134"/>
      <c r="K48" s="1134"/>
      <c r="L48" s="1134"/>
      <c r="M48" s="1134"/>
      <c r="N48" s="1134"/>
      <c r="O48" s="1134"/>
      <c r="P48" s="1134"/>
    </row>
    <row r="49" spans="1:16" x14ac:dyDescent="0.25">
      <c r="A49" s="1134"/>
      <c r="B49" s="1134"/>
      <c r="C49" s="1134"/>
      <c r="D49" s="1134"/>
      <c r="E49" s="1134"/>
      <c r="F49" s="1134"/>
      <c r="G49" s="1134"/>
      <c r="H49" s="1134"/>
      <c r="I49" s="1134"/>
      <c r="J49" s="1134"/>
      <c r="K49" s="1134"/>
      <c r="L49" s="1134"/>
      <c r="M49" s="1134"/>
      <c r="N49" s="1134"/>
      <c r="O49" s="1134"/>
      <c r="P49" s="1134"/>
    </row>
    <row r="50" spans="1:16" x14ac:dyDescent="0.25">
      <c r="A50" s="1134"/>
      <c r="B50" s="1134"/>
      <c r="C50" s="1134"/>
      <c r="D50" s="1134"/>
      <c r="E50" s="1134"/>
      <c r="F50" s="1134"/>
      <c r="G50" s="1134"/>
      <c r="H50" s="1134"/>
      <c r="I50" s="1134"/>
      <c r="J50" s="1134"/>
      <c r="K50" s="1134"/>
      <c r="L50" s="1134"/>
      <c r="M50" s="1134"/>
      <c r="N50" s="1134"/>
      <c r="O50" s="1134"/>
      <c r="P50" s="1134"/>
    </row>
    <row r="51" spans="1:16" x14ac:dyDescent="0.25">
      <c r="A51" s="1134"/>
      <c r="B51" s="1134"/>
      <c r="C51" s="1134"/>
      <c r="D51" s="1134"/>
      <c r="E51" s="1134"/>
      <c r="F51" s="1134"/>
      <c r="G51" s="1134"/>
      <c r="H51" s="1134"/>
      <c r="I51" s="1134"/>
      <c r="J51" s="1134"/>
      <c r="K51" s="1134"/>
      <c r="L51" s="1134"/>
      <c r="M51" s="1134"/>
      <c r="N51" s="1134"/>
      <c r="O51" s="1134"/>
      <c r="P51" s="1134"/>
    </row>
    <row r="52" spans="1:16" x14ac:dyDescent="0.25">
      <c r="A52" s="1134"/>
      <c r="B52" s="1134"/>
      <c r="C52" s="1134"/>
      <c r="D52" s="1134"/>
      <c r="E52" s="1134"/>
      <c r="F52" s="1134"/>
      <c r="G52" s="1134"/>
      <c r="H52" s="1134"/>
      <c r="I52" s="1134"/>
      <c r="J52" s="1134"/>
      <c r="K52" s="1134"/>
      <c r="L52" s="1134"/>
      <c r="M52" s="1134"/>
      <c r="N52" s="1134"/>
      <c r="O52" s="1134"/>
      <c r="P52" s="1134"/>
    </row>
    <row r="53" spans="1:16" x14ac:dyDescent="0.25">
      <c r="A53" s="1134"/>
      <c r="B53" s="1134"/>
      <c r="C53" s="1134"/>
      <c r="D53" s="1134"/>
      <c r="E53" s="1134"/>
      <c r="F53" s="1134"/>
      <c r="G53" s="1134"/>
      <c r="H53" s="1134"/>
      <c r="I53" s="1134"/>
      <c r="J53" s="1134"/>
      <c r="K53" s="1134"/>
      <c r="L53" s="1134"/>
      <c r="M53" s="1134"/>
      <c r="N53" s="1134"/>
      <c r="O53" s="1134"/>
      <c r="P53" s="1134"/>
    </row>
    <row r="54" spans="1:16" x14ac:dyDescent="0.25">
      <c r="A54" s="1134"/>
      <c r="B54" s="1134"/>
      <c r="C54" s="1134"/>
      <c r="D54" s="1134"/>
      <c r="E54" s="1134"/>
      <c r="F54" s="1134"/>
      <c r="G54" s="1134"/>
      <c r="H54" s="1134"/>
      <c r="I54" s="1134"/>
      <c r="J54" s="1134"/>
      <c r="K54" s="1134"/>
      <c r="L54" s="1134"/>
      <c r="M54" s="1134"/>
      <c r="N54" s="1134"/>
      <c r="O54" s="1134"/>
      <c r="P54" s="1134"/>
    </row>
    <row r="55" spans="1:16" x14ac:dyDescent="0.25">
      <c r="A55" s="1134"/>
      <c r="B55" s="1134"/>
      <c r="C55" s="1134"/>
      <c r="D55" s="1134"/>
      <c r="E55" s="1134"/>
      <c r="F55" s="1134"/>
      <c r="G55" s="1134"/>
      <c r="H55" s="1134"/>
      <c r="I55" s="1134"/>
      <c r="J55" s="1134"/>
      <c r="K55" s="1134"/>
      <c r="L55" s="1134"/>
      <c r="M55" s="1134"/>
      <c r="N55" s="1134"/>
      <c r="O55" s="1134"/>
      <c r="P55" s="1134"/>
    </row>
  </sheetData>
  <mergeCells count="1">
    <mergeCell ref="A1:P1"/>
  </mergeCells>
  <pageMargins left="0.78740157480314965" right="0.59055118110236215" top="0.59055118110236215" bottom="0.59055118110236215" header="0" footer="0"/>
  <pageSetup paperSize="9" scale="62" orientation="landscape" r:id="rId1"/>
  <colBreaks count="1" manualBreakCount="1">
    <brk id="16" max="1048575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5587-778C-4A14-BA00-7BA00961873A}">
  <sheetPr codeName="Hoja38">
    <pageSetUpPr fitToPage="1"/>
  </sheetPr>
  <dimension ref="A1:AB563"/>
  <sheetViews>
    <sheetView view="pageBreakPreview" zoomScale="70" zoomScaleNormal="90" zoomScaleSheetLayoutView="70" workbookViewId="0">
      <selection activeCell="C17" sqref="C17"/>
    </sheetView>
  </sheetViews>
  <sheetFormatPr baseColWidth="10" defaultRowHeight="15" x14ac:dyDescent="0.25"/>
  <cols>
    <col min="1" max="1" width="2.5703125" style="1144" customWidth="1"/>
    <col min="2" max="2" width="23.7109375" style="1137" customWidth="1"/>
    <col min="3" max="3" width="50.42578125" style="1144" bestFit="1" customWidth="1"/>
    <col min="4" max="4" width="36" style="1144" bestFit="1" customWidth="1"/>
    <col min="5" max="5" width="25.28515625" style="1144" bestFit="1" customWidth="1"/>
    <col min="6" max="6" width="17.28515625" style="1246" bestFit="1" customWidth="1"/>
    <col min="7" max="7" width="19" style="1246" bestFit="1" customWidth="1"/>
    <col min="8" max="8" width="15" style="1246" bestFit="1" customWidth="1"/>
    <col min="9" max="9" width="17.7109375" style="1246" customWidth="1"/>
    <col min="10" max="10" width="18.85546875" style="1144" customWidth="1"/>
    <col min="11" max="11" width="17" style="1144" customWidth="1"/>
    <col min="12" max="12" width="18.85546875" style="1144" customWidth="1"/>
    <col min="13" max="13" width="13.7109375" style="1246" bestFit="1" customWidth="1"/>
    <col min="14" max="14" width="21.7109375" style="1144" bestFit="1" customWidth="1"/>
    <col min="15" max="15" width="13.5703125" style="1144" bestFit="1" customWidth="1"/>
    <col min="16" max="19" width="12.5703125" style="1144" customWidth="1"/>
    <col min="20" max="20" width="12.5703125" style="1144" bestFit="1" customWidth="1"/>
    <col min="21" max="21" width="12.5703125" style="1144" customWidth="1"/>
    <col min="22" max="22" width="12.5703125" style="1144" bestFit="1" customWidth="1"/>
    <col min="23" max="23" width="13.28515625" style="1144" bestFit="1" customWidth="1"/>
    <col min="24" max="29" width="11.5703125" style="1144" bestFit="1" customWidth="1"/>
    <col min="30" max="30" width="6.5703125" style="1144" customWidth="1"/>
    <col min="31" max="31" width="13.42578125" style="1144" customWidth="1"/>
    <col min="32" max="16384" width="11.42578125" style="1144"/>
  </cols>
  <sheetData>
    <row r="1" spans="1:15" ht="18" x14ac:dyDescent="0.25">
      <c r="A1" s="1136" t="s">
        <v>1712</v>
      </c>
      <c r="C1" s="1138"/>
      <c r="D1" s="1139"/>
      <c r="E1" s="884"/>
      <c r="F1" s="1140"/>
      <c r="G1" s="1140"/>
      <c r="H1" s="1140"/>
      <c r="I1" s="1140"/>
      <c r="J1" s="1141"/>
      <c r="K1" s="1141"/>
      <c r="L1" s="1141"/>
      <c r="M1" s="1142"/>
      <c r="N1" s="1143"/>
      <c r="O1" s="884"/>
    </row>
    <row r="2" spans="1:15" thickBot="1" x14ac:dyDescent="0.25">
      <c r="A2" s="884"/>
      <c r="B2" s="1145"/>
      <c r="C2" s="1138"/>
      <c r="D2" s="1139"/>
      <c r="E2" s="1146"/>
      <c r="F2" s="1140"/>
      <c r="G2" s="1140"/>
      <c r="H2" s="1140"/>
      <c r="I2" s="1140"/>
      <c r="J2" s="1141"/>
      <c r="K2" s="1141"/>
      <c r="L2" s="1141"/>
      <c r="M2" s="1142"/>
      <c r="N2" s="1141"/>
      <c r="O2" s="884"/>
    </row>
    <row r="3" spans="1:15" ht="42" customHeight="1" thickBot="1" x14ac:dyDescent="0.25">
      <c r="A3" s="884"/>
      <c r="B3" s="1147" t="s">
        <v>1713</v>
      </c>
      <c r="C3" s="1148" t="s">
        <v>1714</v>
      </c>
      <c r="D3" s="1148" t="s">
        <v>1286</v>
      </c>
      <c r="E3" s="1148" t="s">
        <v>1715</v>
      </c>
      <c r="F3" s="1148" t="s">
        <v>1716</v>
      </c>
      <c r="G3" s="1148" t="s">
        <v>1717</v>
      </c>
      <c r="H3" s="1148" t="s">
        <v>1454</v>
      </c>
      <c r="I3" s="1149" t="s">
        <v>1718</v>
      </c>
      <c r="J3" s="1150" t="s">
        <v>1379</v>
      </c>
      <c r="K3" s="1151" t="s">
        <v>1719</v>
      </c>
      <c r="L3" s="1151" t="s">
        <v>1720</v>
      </c>
      <c r="M3" s="1151" t="s">
        <v>1721</v>
      </c>
      <c r="N3" s="1152" t="s">
        <v>1722</v>
      </c>
      <c r="O3" s="884"/>
    </row>
    <row r="4" spans="1:15" s="1164" customFormat="1" ht="23.1" customHeight="1" thickTop="1" x14ac:dyDescent="0.25">
      <c r="A4" s="1153"/>
      <c r="B4" s="1154" t="s">
        <v>6</v>
      </c>
      <c r="C4" s="1155" t="s">
        <v>14</v>
      </c>
      <c r="D4" s="1156" t="s">
        <v>422</v>
      </c>
      <c r="E4" s="1157" t="s">
        <v>423</v>
      </c>
      <c r="F4" s="1158" t="s">
        <v>415</v>
      </c>
      <c r="G4" s="1157" t="s">
        <v>415</v>
      </c>
      <c r="H4" s="1158" t="s">
        <v>1455</v>
      </c>
      <c r="I4" s="1159" t="s">
        <v>1342</v>
      </c>
      <c r="J4" s="1160">
        <v>23.000000000000004</v>
      </c>
      <c r="K4" s="1161">
        <v>14.733000000000002</v>
      </c>
      <c r="L4" s="1161">
        <v>116084.603</v>
      </c>
      <c r="M4" s="1162" t="s">
        <v>1646</v>
      </c>
      <c r="N4" s="1163">
        <v>331717.27999999997</v>
      </c>
    </row>
    <row r="5" spans="1:15" s="1164" customFormat="1" ht="23.1" customHeight="1" x14ac:dyDescent="0.25">
      <c r="A5" s="1153"/>
      <c r="B5" s="1154"/>
      <c r="C5" s="1165" t="s">
        <v>16</v>
      </c>
      <c r="D5" s="1166" t="s">
        <v>424</v>
      </c>
      <c r="E5" s="1167" t="s">
        <v>425</v>
      </c>
      <c r="F5" s="1168" t="s">
        <v>415</v>
      </c>
      <c r="G5" s="1167" t="s">
        <v>415</v>
      </c>
      <c r="H5" s="1168" t="s">
        <v>1455</v>
      </c>
      <c r="I5" s="1169" t="s">
        <v>1342</v>
      </c>
      <c r="J5" s="1170">
        <v>37.5</v>
      </c>
      <c r="K5" s="1171">
        <v>20.389000000000006</v>
      </c>
      <c r="L5" s="1171">
        <v>59476.195999999996</v>
      </c>
      <c r="M5" s="1172" t="s">
        <v>1646</v>
      </c>
      <c r="N5" s="1173">
        <v>224820</v>
      </c>
    </row>
    <row r="6" spans="1:15" s="1164" customFormat="1" ht="23.1" customHeight="1" x14ac:dyDescent="0.25">
      <c r="A6" s="1153"/>
      <c r="B6" s="1154"/>
      <c r="C6" s="1165" t="s">
        <v>18</v>
      </c>
      <c r="D6" s="1166" t="s">
        <v>426</v>
      </c>
      <c r="E6" s="1167" t="s">
        <v>427</v>
      </c>
      <c r="F6" s="1168" t="s">
        <v>415</v>
      </c>
      <c r="G6" s="1167" t="s">
        <v>415</v>
      </c>
      <c r="H6" s="1168" t="s">
        <v>1455</v>
      </c>
      <c r="I6" s="1169" t="s">
        <v>1342</v>
      </c>
      <c r="J6" s="1170">
        <v>21.709999999999997</v>
      </c>
      <c r="K6" s="1171">
        <v>8.1500000000000021</v>
      </c>
      <c r="L6" s="1171">
        <v>50674.052000000003</v>
      </c>
      <c r="M6" s="1172" t="s">
        <v>1646</v>
      </c>
      <c r="N6" s="1173">
        <v>202690.81</v>
      </c>
    </row>
    <row r="7" spans="1:15" s="1164" customFormat="1" ht="23.1" customHeight="1" x14ac:dyDescent="0.25">
      <c r="A7" s="1153"/>
      <c r="B7" s="1154"/>
      <c r="C7" s="1174" t="s">
        <v>28</v>
      </c>
      <c r="D7" s="1175" t="s">
        <v>438</v>
      </c>
      <c r="E7" s="1176" t="s">
        <v>440</v>
      </c>
      <c r="F7" s="1177" t="s">
        <v>415</v>
      </c>
      <c r="G7" s="1176" t="s">
        <v>415</v>
      </c>
      <c r="H7" s="1177" t="s">
        <v>1455</v>
      </c>
      <c r="I7" s="1178" t="s">
        <v>1342</v>
      </c>
      <c r="J7" s="1179">
        <v>10</v>
      </c>
      <c r="K7" s="1180">
        <v>10</v>
      </c>
      <c r="L7" s="1180">
        <v>71793.857999999993</v>
      </c>
      <c r="M7" s="1181" t="s">
        <v>1646</v>
      </c>
      <c r="N7" s="1182">
        <v>305785.51</v>
      </c>
    </row>
    <row r="8" spans="1:15" s="1164" customFormat="1" ht="23.1" customHeight="1" x14ac:dyDescent="0.25">
      <c r="A8" s="1153"/>
      <c r="B8" s="1154"/>
      <c r="C8" s="1174"/>
      <c r="D8" s="1175"/>
      <c r="E8" s="1183" t="s">
        <v>442</v>
      </c>
      <c r="F8" s="1184" t="s">
        <v>415</v>
      </c>
      <c r="G8" s="1183" t="s">
        <v>415</v>
      </c>
      <c r="H8" s="1184" t="s">
        <v>1455</v>
      </c>
      <c r="I8" s="1185" t="s">
        <v>1342</v>
      </c>
      <c r="J8" s="1186">
        <v>4</v>
      </c>
      <c r="K8" s="1187">
        <v>4</v>
      </c>
      <c r="L8" s="1187">
        <v>4342.8999999999996</v>
      </c>
      <c r="M8" s="1188" t="s">
        <v>1646</v>
      </c>
      <c r="N8" s="1189">
        <v>12304.85</v>
      </c>
    </row>
    <row r="9" spans="1:15" s="1164" customFormat="1" ht="23.1" customHeight="1" x14ac:dyDescent="0.25">
      <c r="A9" s="1153"/>
      <c r="B9" s="1154"/>
      <c r="C9" s="1190" t="s">
        <v>40</v>
      </c>
      <c r="D9" s="1191" t="s">
        <v>453</v>
      </c>
      <c r="E9" s="1192" t="s">
        <v>465</v>
      </c>
      <c r="F9" s="1193" t="s">
        <v>414</v>
      </c>
      <c r="G9" s="1192" t="s">
        <v>414</v>
      </c>
      <c r="H9" s="1193" t="s">
        <v>1455</v>
      </c>
      <c r="I9" s="1194" t="s">
        <v>1342</v>
      </c>
      <c r="J9" s="1195">
        <v>0</v>
      </c>
      <c r="K9" s="1196">
        <v>0</v>
      </c>
      <c r="L9" s="1196">
        <v>1685.777</v>
      </c>
      <c r="M9" s="1197" t="s">
        <v>1655</v>
      </c>
      <c r="N9" s="1198">
        <v>736653.6</v>
      </c>
    </row>
    <row r="10" spans="1:15" s="1164" customFormat="1" ht="23.1" customHeight="1" x14ac:dyDescent="0.25">
      <c r="A10" s="1153"/>
      <c r="B10" s="1154"/>
      <c r="C10" s="1174"/>
      <c r="D10" s="1175"/>
      <c r="E10" s="1199" t="s">
        <v>427</v>
      </c>
      <c r="F10" s="1200" t="s">
        <v>415</v>
      </c>
      <c r="G10" s="1199" t="s">
        <v>415</v>
      </c>
      <c r="H10" s="1200" t="s">
        <v>1455</v>
      </c>
      <c r="I10" s="1201" t="s">
        <v>1345</v>
      </c>
      <c r="J10" s="1202">
        <v>0</v>
      </c>
      <c r="K10" s="1203">
        <v>0</v>
      </c>
      <c r="L10" s="1203">
        <v>7356.9870000000001</v>
      </c>
      <c r="M10" s="1204" t="s">
        <v>1655</v>
      </c>
      <c r="N10" s="1205">
        <v>9183379</v>
      </c>
    </row>
    <row r="11" spans="1:15" s="1164" customFormat="1" ht="23.1" customHeight="1" x14ac:dyDescent="0.25">
      <c r="A11" s="1153"/>
      <c r="B11" s="1154"/>
      <c r="C11" s="1174"/>
      <c r="D11" s="1175"/>
      <c r="E11" s="1183" t="s">
        <v>468</v>
      </c>
      <c r="F11" s="1184" t="s">
        <v>415</v>
      </c>
      <c r="G11" s="1183" t="s">
        <v>415</v>
      </c>
      <c r="H11" s="1184" t="s">
        <v>1455</v>
      </c>
      <c r="I11" s="1185" t="s">
        <v>1345</v>
      </c>
      <c r="J11" s="1186">
        <v>0</v>
      </c>
      <c r="K11" s="1187">
        <v>0</v>
      </c>
      <c r="L11" s="1187">
        <v>1970.8600000000001</v>
      </c>
      <c r="M11" s="1188" t="s">
        <v>1655</v>
      </c>
      <c r="N11" s="1189">
        <v>1689867</v>
      </c>
    </row>
    <row r="12" spans="1:15" s="1164" customFormat="1" ht="23.1" customHeight="1" x14ac:dyDescent="0.25">
      <c r="A12" s="1153"/>
      <c r="B12" s="1154"/>
      <c r="C12" s="1190" t="s">
        <v>48</v>
      </c>
      <c r="D12" s="1166" t="s">
        <v>462</v>
      </c>
      <c r="E12" s="1167" t="s">
        <v>456</v>
      </c>
      <c r="F12" s="1168" t="s">
        <v>413</v>
      </c>
      <c r="G12" s="1167" t="s">
        <v>413</v>
      </c>
      <c r="H12" s="1168" t="s">
        <v>1455</v>
      </c>
      <c r="I12" s="1169" t="s">
        <v>1345</v>
      </c>
      <c r="J12" s="1170">
        <v>9.9499999999999993</v>
      </c>
      <c r="K12" s="1171">
        <v>8.4849999999999994</v>
      </c>
      <c r="L12" s="1171">
        <v>12397.022999999997</v>
      </c>
      <c r="M12" s="1172" t="s">
        <v>1655</v>
      </c>
      <c r="N12" s="1173">
        <v>3125031.02</v>
      </c>
    </row>
    <row r="13" spans="1:15" s="1164" customFormat="1" ht="23.1" customHeight="1" x14ac:dyDescent="0.25">
      <c r="A13" s="1153"/>
      <c r="B13" s="1154"/>
      <c r="C13" s="1174"/>
      <c r="D13" s="1175" t="s">
        <v>463</v>
      </c>
      <c r="E13" s="1206" t="s">
        <v>456</v>
      </c>
      <c r="F13" s="1207" t="s">
        <v>413</v>
      </c>
      <c r="G13" s="1206" t="s">
        <v>413</v>
      </c>
      <c r="H13" s="1207" t="s">
        <v>1455</v>
      </c>
      <c r="I13" s="1208" t="s">
        <v>1345</v>
      </c>
      <c r="J13" s="1209">
        <v>9.8999999999999986</v>
      </c>
      <c r="K13" s="1210">
        <v>9.8999999999999986</v>
      </c>
      <c r="L13" s="1210">
        <v>12735.811</v>
      </c>
      <c r="M13" s="1211" t="s">
        <v>1655</v>
      </c>
      <c r="N13" s="1212">
        <v>3404868</v>
      </c>
    </row>
    <row r="14" spans="1:15" s="1164" customFormat="1" ht="23.1" customHeight="1" x14ac:dyDescent="0.25">
      <c r="A14" s="1153"/>
      <c r="B14" s="1154"/>
      <c r="C14" s="1190" t="s">
        <v>54</v>
      </c>
      <c r="D14" s="1191" t="s">
        <v>469</v>
      </c>
      <c r="E14" s="1192" t="s">
        <v>425</v>
      </c>
      <c r="F14" s="1193" t="s">
        <v>413</v>
      </c>
      <c r="G14" s="1192" t="s">
        <v>413</v>
      </c>
      <c r="H14" s="1193" t="s">
        <v>1455</v>
      </c>
      <c r="I14" s="1194" t="s">
        <v>1345</v>
      </c>
      <c r="J14" s="1195">
        <v>9.6</v>
      </c>
      <c r="K14" s="1196">
        <v>9.3409999999999993</v>
      </c>
      <c r="L14" s="1196">
        <v>53677.027999999998</v>
      </c>
      <c r="M14" s="1197" t="s">
        <v>1655</v>
      </c>
      <c r="N14" s="1198">
        <v>11894666</v>
      </c>
    </row>
    <row r="15" spans="1:15" s="1164" customFormat="1" ht="23.1" customHeight="1" x14ac:dyDescent="0.25">
      <c r="A15" s="1153"/>
      <c r="B15" s="1154"/>
      <c r="C15" s="1174"/>
      <c r="D15" s="1175"/>
      <c r="E15" s="1183" t="s">
        <v>495</v>
      </c>
      <c r="F15" s="1184" t="s">
        <v>413</v>
      </c>
      <c r="G15" s="1183" t="s">
        <v>413</v>
      </c>
      <c r="H15" s="1184" t="s">
        <v>1455</v>
      </c>
      <c r="I15" s="1185" t="s">
        <v>1345</v>
      </c>
      <c r="J15" s="1186">
        <v>9.6</v>
      </c>
      <c r="K15" s="1187">
        <v>9.3409999999999993</v>
      </c>
      <c r="L15" s="1187">
        <v>58065.344999999987</v>
      </c>
      <c r="M15" s="1188" t="s">
        <v>1655</v>
      </c>
      <c r="N15" s="1189">
        <v>13250702</v>
      </c>
    </row>
    <row r="16" spans="1:15" s="1164" customFormat="1" ht="23.1" customHeight="1" x14ac:dyDescent="0.25">
      <c r="A16" s="1153"/>
      <c r="B16" s="1154"/>
      <c r="C16" s="1174"/>
      <c r="D16" s="1191" t="s">
        <v>471</v>
      </c>
      <c r="E16" s="1192" t="s">
        <v>425</v>
      </c>
      <c r="F16" s="1193" t="s">
        <v>413</v>
      </c>
      <c r="G16" s="1192" t="s">
        <v>413</v>
      </c>
      <c r="H16" s="1193" t="s">
        <v>1455</v>
      </c>
      <c r="I16" s="1194" t="s">
        <v>1345</v>
      </c>
      <c r="J16" s="1195">
        <v>9.6</v>
      </c>
      <c r="K16" s="1196">
        <v>9.3409999999999993</v>
      </c>
      <c r="L16" s="1196">
        <v>58763.375999999997</v>
      </c>
      <c r="M16" s="1197" t="s">
        <v>1655</v>
      </c>
      <c r="N16" s="1198">
        <v>13031210</v>
      </c>
    </row>
    <row r="17" spans="1:14" s="1164" customFormat="1" ht="23.1" customHeight="1" x14ac:dyDescent="0.25">
      <c r="A17" s="1153"/>
      <c r="B17" s="1154"/>
      <c r="C17" s="1174"/>
      <c r="D17" s="1175"/>
      <c r="E17" s="1183" t="s">
        <v>495</v>
      </c>
      <c r="F17" s="1184" t="s">
        <v>413</v>
      </c>
      <c r="G17" s="1183" t="s">
        <v>413</v>
      </c>
      <c r="H17" s="1184" t="s">
        <v>1455</v>
      </c>
      <c r="I17" s="1185" t="s">
        <v>1345</v>
      </c>
      <c r="J17" s="1186">
        <v>9.6</v>
      </c>
      <c r="K17" s="1187">
        <v>9.3409999999999993</v>
      </c>
      <c r="L17" s="1187">
        <v>58735.40600000001</v>
      </c>
      <c r="M17" s="1188" t="s">
        <v>1655</v>
      </c>
      <c r="N17" s="1189">
        <v>13113129</v>
      </c>
    </row>
    <row r="18" spans="1:14" s="1164" customFormat="1" ht="23.1" customHeight="1" x14ac:dyDescent="0.25">
      <c r="A18" s="1153"/>
      <c r="B18" s="1154"/>
      <c r="C18" s="1174"/>
      <c r="D18" s="1191" t="s">
        <v>473</v>
      </c>
      <c r="E18" s="1192" t="s">
        <v>425</v>
      </c>
      <c r="F18" s="1193" t="s">
        <v>413</v>
      </c>
      <c r="G18" s="1192" t="s">
        <v>413</v>
      </c>
      <c r="H18" s="1193" t="s">
        <v>1455</v>
      </c>
      <c r="I18" s="1194" t="s">
        <v>1345</v>
      </c>
      <c r="J18" s="1195">
        <v>3.4279999999999999</v>
      </c>
      <c r="K18" s="1196">
        <v>3.3330000000000002</v>
      </c>
      <c r="L18" s="1196">
        <v>5555.8140000000003</v>
      </c>
      <c r="M18" s="1197" t="s">
        <v>1655</v>
      </c>
      <c r="N18" s="1198">
        <v>1310966</v>
      </c>
    </row>
    <row r="19" spans="1:14" s="1164" customFormat="1" ht="23.1" customHeight="1" x14ac:dyDescent="0.25">
      <c r="A19" s="1153"/>
      <c r="B19" s="1154"/>
      <c r="C19" s="1174"/>
      <c r="D19" s="1175"/>
      <c r="E19" s="1199" t="s">
        <v>495</v>
      </c>
      <c r="F19" s="1200" t="s">
        <v>413</v>
      </c>
      <c r="G19" s="1199" t="s">
        <v>413</v>
      </c>
      <c r="H19" s="1200" t="s">
        <v>1455</v>
      </c>
      <c r="I19" s="1201" t="s">
        <v>1345</v>
      </c>
      <c r="J19" s="1202">
        <v>3.4279999999999999</v>
      </c>
      <c r="K19" s="1203">
        <v>3.3330000000000002</v>
      </c>
      <c r="L19" s="1203">
        <v>5548.41</v>
      </c>
      <c r="M19" s="1204" t="s">
        <v>1655</v>
      </c>
      <c r="N19" s="1205">
        <v>1317593</v>
      </c>
    </row>
    <row r="20" spans="1:14" s="1164" customFormat="1" ht="23.1" customHeight="1" x14ac:dyDescent="0.25">
      <c r="A20" s="1153"/>
      <c r="B20" s="1154"/>
      <c r="C20" s="1174"/>
      <c r="D20" s="1175"/>
      <c r="E20" s="1183" t="s">
        <v>501</v>
      </c>
      <c r="F20" s="1184" t="s">
        <v>413</v>
      </c>
      <c r="G20" s="1183" t="s">
        <v>413</v>
      </c>
      <c r="H20" s="1184" t="s">
        <v>1455</v>
      </c>
      <c r="I20" s="1185" t="s">
        <v>1345</v>
      </c>
      <c r="J20" s="1186">
        <v>3.4279999999999999</v>
      </c>
      <c r="K20" s="1187">
        <v>3.3330000000000002</v>
      </c>
      <c r="L20" s="1187">
        <v>5548.0860000000002</v>
      </c>
      <c r="M20" s="1188" t="s">
        <v>1655</v>
      </c>
      <c r="N20" s="1189">
        <v>1316742</v>
      </c>
    </row>
    <row r="21" spans="1:14" s="1164" customFormat="1" ht="23.1" customHeight="1" x14ac:dyDescent="0.25">
      <c r="A21" s="1153"/>
      <c r="B21" s="1154"/>
      <c r="C21" s="1190" t="s">
        <v>56</v>
      </c>
      <c r="D21" s="1191" t="s">
        <v>489</v>
      </c>
      <c r="E21" s="1192" t="s">
        <v>528</v>
      </c>
      <c r="F21" s="1193" t="s">
        <v>413</v>
      </c>
      <c r="G21" s="1192" t="s">
        <v>413</v>
      </c>
      <c r="H21" s="1193" t="s">
        <v>1455</v>
      </c>
      <c r="I21" s="1194" t="s">
        <v>1345</v>
      </c>
      <c r="J21" s="1195">
        <v>0.5</v>
      </c>
      <c r="K21" s="1196">
        <v>0.35000000000000003</v>
      </c>
      <c r="L21" s="1196">
        <v>105.095</v>
      </c>
      <c r="M21" s="1197" t="s">
        <v>1653</v>
      </c>
      <c r="N21" s="1198">
        <v>12824</v>
      </c>
    </row>
    <row r="22" spans="1:14" s="1164" customFormat="1" ht="23.1" customHeight="1" x14ac:dyDescent="0.25">
      <c r="A22" s="1153"/>
      <c r="B22" s="1154"/>
      <c r="C22" s="1174"/>
      <c r="D22" s="1175"/>
      <c r="E22" s="1199" t="s">
        <v>530</v>
      </c>
      <c r="F22" s="1200" t="s">
        <v>413</v>
      </c>
      <c r="G22" s="1199" t="s">
        <v>413</v>
      </c>
      <c r="H22" s="1200" t="s">
        <v>1455</v>
      </c>
      <c r="I22" s="1201" t="s">
        <v>1345</v>
      </c>
      <c r="J22" s="1202">
        <v>0.5</v>
      </c>
      <c r="K22" s="1203">
        <v>0.35000000000000003</v>
      </c>
      <c r="L22" s="1203">
        <v>47.162999999999997</v>
      </c>
      <c r="M22" s="1204" t="s">
        <v>1653</v>
      </c>
      <c r="N22" s="1205">
        <v>5981</v>
      </c>
    </row>
    <row r="23" spans="1:14" s="1164" customFormat="1" ht="23.1" customHeight="1" x14ac:dyDescent="0.25">
      <c r="A23" s="1153"/>
      <c r="B23" s="1154"/>
      <c r="C23" s="1174"/>
      <c r="D23" s="1175"/>
      <c r="E23" s="1199" t="s">
        <v>532</v>
      </c>
      <c r="F23" s="1200" t="s">
        <v>413</v>
      </c>
      <c r="G23" s="1199" t="s">
        <v>413</v>
      </c>
      <c r="H23" s="1200" t="s">
        <v>1455</v>
      </c>
      <c r="I23" s="1201" t="s">
        <v>1345</v>
      </c>
      <c r="J23" s="1202">
        <v>0.44999999999999996</v>
      </c>
      <c r="K23" s="1203">
        <v>0.3</v>
      </c>
      <c r="L23" s="1203">
        <v>5.226</v>
      </c>
      <c r="M23" s="1204" t="s">
        <v>1653</v>
      </c>
      <c r="N23" s="1205">
        <v>489</v>
      </c>
    </row>
    <row r="24" spans="1:14" s="1164" customFormat="1" ht="23.1" customHeight="1" x14ac:dyDescent="0.25">
      <c r="A24" s="1153"/>
      <c r="B24" s="1154"/>
      <c r="C24" s="1174"/>
      <c r="D24" s="1175"/>
      <c r="E24" s="1183" t="s">
        <v>534</v>
      </c>
      <c r="F24" s="1184" t="s">
        <v>413</v>
      </c>
      <c r="G24" s="1183" t="s">
        <v>413</v>
      </c>
      <c r="H24" s="1184" t="s">
        <v>1455</v>
      </c>
      <c r="I24" s="1185" t="s">
        <v>1345</v>
      </c>
      <c r="J24" s="1186">
        <v>2</v>
      </c>
      <c r="K24" s="1187">
        <v>0.8999999999999998</v>
      </c>
      <c r="L24" s="1187">
        <v>695.04</v>
      </c>
      <c r="M24" s="1188" t="s">
        <v>1653</v>
      </c>
      <c r="N24" s="1189">
        <v>81459</v>
      </c>
    </row>
    <row r="25" spans="1:14" s="1164" customFormat="1" ht="23.1" customHeight="1" x14ac:dyDescent="0.25">
      <c r="A25" s="1153"/>
      <c r="B25" s="1154"/>
      <c r="C25" s="1174"/>
      <c r="D25" s="1166" t="s">
        <v>491</v>
      </c>
      <c r="E25" s="1167" t="s">
        <v>536</v>
      </c>
      <c r="F25" s="1168" t="s">
        <v>413</v>
      </c>
      <c r="G25" s="1167" t="s">
        <v>413</v>
      </c>
      <c r="H25" s="1168" t="s">
        <v>1455</v>
      </c>
      <c r="I25" s="1169" t="s">
        <v>1345</v>
      </c>
      <c r="J25" s="1170">
        <v>2.4999999999999996</v>
      </c>
      <c r="K25" s="1171">
        <v>1.6000000000000003</v>
      </c>
      <c r="L25" s="1171">
        <v>0</v>
      </c>
      <c r="M25" s="1172" t="s">
        <v>1653</v>
      </c>
      <c r="N25" s="1173">
        <v>0</v>
      </c>
    </row>
    <row r="26" spans="1:14" s="1164" customFormat="1" ht="23.1" customHeight="1" x14ac:dyDescent="0.25">
      <c r="A26" s="1153"/>
      <c r="B26" s="1154"/>
      <c r="C26" s="1174"/>
      <c r="D26" s="1175" t="s">
        <v>493</v>
      </c>
      <c r="E26" s="1176" t="s">
        <v>538</v>
      </c>
      <c r="F26" s="1177" t="s">
        <v>413</v>
      </c>
      <c r="G26" s="1176" t="s">
        <v>413</v>
      </c>
      <c r="H26" s="1177" t="s">
        <v>1456</v>
      </c>
      <c r="I26" s="1178" t="s">
        <v>1345</v>
      </c>
      <c r="J26" s="1179">
        <v>0</v>
      </c>
      <c r="K26" s="1180">
        <v>0</v>
      </c>
      <c r="L26" s="1180">
        <v>0</v>
      </c>
      <c r="M26" s="1181" t="s">
        <v>1653</v>
      </c>
      <c r="N26" s="1182">
        <v>0</v>
      </c>
    </row>
    <row r="27" spans="1:14" s="1164" customFormat="1" ht="23.1" customHeight="1" x14ac:dyDescent="0.25">
      <c r="A27" s="1153"/>
      <c r="B27" s="1154"/>
      <c r="C27" s="1174"/>
      <c r="D27" s="1175"/>
      <c r="E27" s="1199" t="s">
        <v>540</v>
      </c>
      <c r="F27" s="1200" t="s">
        <v>413</v>
      </c>
      <c r="G27" s="1199" t="s">
        <v>413</v>
      </c>
      <c r="H27" s="1200" t="s">
        <v>1456</v>
      </c>
      <c r="I27" s="1201" t="s">
        <v>1345</v>
      </c>
      <c r="J27" s="1202">
        <v>0</v>
      </c>
      <c r="K27" s="1203">
        <v>0</v>
      </c>
      <c r="L27" s="1203">
        <v>0</v>
      </c>
      <c r="M27" s="1204" t="s">
        <v>1653</v>
      </c>
      <c r="N27" s="1205">
        <v>0</v>
      </c>
    </row>
    <row r="28" spans="1:14" s="1164" customFormat="1" ht="23.1" customHeight="1" x14ac:dyDescent="0.25">
      <c r="A28" s="1153"/>
      <c r="B28" s="1154"/>
      <c r="C28" s="1174"/>
      <c r="D28" s="1175"/>
      <c r="E28" s="1199" t="s">
        <v>542</v>
      </c>
      <c r="F28" s="1200" t="s">
        <v>413</v>
      </c>
      <c r="G28" s="1199" t="s">
        <v>413</v>
      </c>
      <c r="H28" s="1200" t="s">
        <v>1456</v>
      </c>
      <c r="I28" s="1201" t="s">
        <v>1345</v>
      </c>
      <c r="J28" s="1202">
        <v>0.7340000000000001</v>
      </c>
      <c r="K28" s="1203">
        <v>0.19999999999999998</v>
      </c>
      <c r="L28" s="1203">
        <v>966.71600000000012</v>
      </c>
      <c r="M28" s="1204" t="s">
        <v>1653</v>
      </c>
      <c r="N28" s="1205">
        <v>89152</v>
      </c>
    </row>
    <row r="29" spans="1:14" s="1164" customFormat="1" ht="23.1" customHeight="1" x14ac:dyDescent="0.25">
      <c r="A29" s="1153"/>
      <c r="B29" s="1154"/>
      <c r="C29" s="1174"/>
      <c r="D29" s="1175"/>
      <c r="E29" s="1199" t="s">
        <v>548</v>
      </c>
      <c r="F29" s="1200" t="s">
        <v>413</v>
      </c>
      <c r="G29" s="1199" t="s">
        <v>413</v>
      </c>
      <c r="H29" s="1200" t="s">
        <v>1456</v>
      </c>
      <c r="I29" s="1201" t="s">
        <v>1345</v>
      </c>
      <c r="J29" s="1202">
        <v>0.68099999999999994</v>
      </c>
      <c r="K29" s="1203">
        <v>0.4499999999999999</v>
      </c>
      <c r="L29" s="1203">
        <v>2136.8130000000001</v>
      </c>
      <c r="M29" s="1204" t="s">
        <v>1653</v>
      </c>
      <c r="N29" s="1205">
        <v>216968</v>
      </c>
    </row>
    <row r="30" spans="1:14" s="1164" customFormat="1" ht="23.1" customHeight="1" x14ac:dyDescent="0.25">
      <c r="A30" s="1153"/>
      <c r="B30" s="1154"/>
      <c r="C30" s="1174"/>
      <c r="D30" s="1175"/>
      <c r="E30" s="1199" t="s">
        <v>550</v>
      </c>
      <c r="F30" s="1200" t="s">
        <v>413</v>
      </c>
      <c r="G30" s="1199" t="s">
        <v>413</v>
      </c>
      <c r="H30" s="1200" t="s">
        <v>1456</v>
      </c>
      <c r="I30" s="1201" t="s">
        <v>1345</v>
      </c>
      <c r="J30" s="1202">
        <v>0.68099999999999994</v>
      </c>
      <c r="K30" s="1203">
        <v>0.4499999999999999</v>
      </c>
      <c r="L30" s="1203">
        <v>159.726</v>
      </c>
      <c r="M30" s="1204" t="s">
        <v>1653</v>
      </c>
      <c r="N30" s="1205">
        <v>17374</v>
      </c>
    </row>
    <row r="31" spans="1:14" s="1164" customFormat="1" ht="23.1" customHeight="1" x14ac:dyDescent="0.25">
      <c r="A31" s="1153"/>
      <c r="B31" s="1154"/>
      <c r="C31" s="1174"/>
      <c r="D31" s="1175"/>
      <c r="E31" s="1199" t="s">
        <v>544</v>
      </c>
      <c r="F31" s="1200" t="s">
        <v>413</v>
      </c>
      <c r="G31" s="1199" t="s">
        <v>413</v>
      </c>
      <c r="H31" s="1200" t="s">
        <v>1456</v>
      </c>
      <c r="I31" s="1201" t="s">
        <v>1345</v>
      </c>
      <c r="J31" s="1202">
        <v>0</v>
      </c>
      <c r="K31" s="1203">
        <v>0</v>
      </c>
      <c r="L31" s="1203">
        <v>407.101</v>
      </c>
      <c r="M31" s="1204" t="s">
        <v>1653</v>
      </c>
      <c r="N31" s="1205">
        <v>48256</v>
      </c>
    </row>
    <row r="32" spans="1:14" s="1164" customFormat="1" ht="23.1" customHeight="1" x14ac:dyDescent="0.25">
      <c r="A32" s="1153"/>
      <c r="B32" s="1154"/>
      <c r="C32" s="1174"/>
      <c r="D32" s="1175"/>
      <c r="E32" s="1199" t="s">
        <v>546</v>
      </c>
      <c r="F32" s="1200" t="s">
        <v>413</v>
      </c>
      <c r="G32" s="1199" t="s">
        <v>413</v>
      </c>
      <c r="H32" s="1200" t="s">
        <v>1456</v>
      </c>
      <c r="I32" s="1201" t="s">
        <v>1345</v>
      </c>
      <c r="J32" s="1202">
        <v>0.56000000000000005</v>
      </c>
      <c r="K32" s="1203">
        <v>0.4499999999999999</v>
      </c>
      <c r="L32" s="1203">
        <v>3008.5569999999998</v>
      </c>
      <c r="M32" s="1204" t="s">
        <v>1653</v>
      </c>
      <c r="N32" s="1205">
        <v>309303</v>
      </c>
    </row>
    <row r="33" spans="1:14" s="1164" customFormat="1" ht="23.1" customHeight="1" x14ac:dyDescent="0.25">
      <c r="A33" s="1153"/>
      <c r="B33" s="1154"/>
      <c r="C33" s="1174"/>
      <c r="D33" s="1175"/>
      <c r="E33" s="1199" t="s">
        <v>552</v>
      </c>
      <c r="F33" s="1200" t="s">
        <v>413</v>
      </c>
      <c r="G33" s="1199" t="s">
        <v>413</v>
      </c>
      <c r="H33" s="1200" t="s">
        <v>1456</v>
      </c>
      <c r="I33" s="1201" t="s">
        <v>1345</v>
      </c>
      <c r="J33" s="1202">
        <v>0.6100000000000001</v>
      </c>
      <c r="K33" s="1203">
        <v>0.35</v>
      </c>
      <c r="L33" s="1203">
        <v>232.98699999999999</v>
      </c>
      <c r="M33" s="1204" t="s">
        <v>1653</v>
      </c>
      <c r="N33" s="1205">
        <v>32488</v>
      </c>
    </row>
    <row r="34" spans="1:14" s="1164" customFormat="1" ht="23.1" customHeight="1" x14ac:dyDescent="0.25">
      <c r="A34" s="1153"/>
      <c r="B34" s="1154"/>
      <c r="C34" s="1174"/>
      <c r="D34" s="1175"/>
      <c r="E34" s="1183" t="s">
        <v>554</v>
      </c>
      <c r="F34" s="1184" t="s">
        <v>413</v>
      </c>
      <c r="G34" s="1183" t="s">
        <v>413</v>
      </c>
      <c r="H34" s="1184" t="s">
        <v>1456</v>
      </c>
      <c r="I34" s="1185" t="s">
        <v>1345</v>
      </c>
      <c r="J34" s="1186">
        <v>0.6100000000000001</v>
      </c>
      <c r="K34" s="1187">
        <v>0.35</v>
      </c>
      <c r="L34" s="1187">
        <v>530.92200000000003</v>
      </c>
      <c r="M34" s="1188" t="s">
        <v>1653</v>
      </c>
      <c r="N34" s="1189">
        <v>50920</v>
      </c>
    </row>
    <row r="35" spans="1:14" s="1164" customFormat="1" ht="23.1" customHeight="1" x14ac:dyDescent="0.25">
      <c r="A35" s="1153"/>
      <c r="B35" s="1154"/>
      <c r="C35" s="1174"/>
      <c r="D35" s="1191" t="s">
        <v>494</v>
      </c>
      <c r="E35" s="1192" t="s">
        <v>556</v>
      </c>
      <c r="F35" s="1193" t="s">
        <v>413</v>
      </c>
      <c r="G35" s="1192" t="s">
        <v>413</v>
      </c>
      <c r="H35" s="1193" t="s">
        <v>1456</v>
      </c>
      <c r="I35" s="1194" t="s">
        <v>1345</v>
      </c>
      <c r="J35" s="1195">
        <v>0.5</v>
      </c>
      <c r="K35" s="1196">
        <v>0.3</v>
      </c>
      <c r="L35" s="1196">
        <v>349.84</v>
      </c>
      <c r="M35" s="1197" t="s">
        <v>1653</v>
      </c>
      <c r="N35" s="1198">
        <v>31676</v>
      </c>
    </row>
    <row r="36" spans="1:14" s="1164" customFormat="1" ht="23.1" customHeight="1" x14ac:dyDescent="0.25">
      <c r="A36" s="1153"/>
      <c r="B36" s="1154"/>
      <c r="C36" s="1174"/>
      <c r="D36" s="1175"/>
      <c r="E36" s="1199" t="s">
        <v>558</v>
      </c>
      <c r="F36" s="1200" t="s">
        <v>413</v>
      </c>
      <c r="G36" s="1199" t="s">
        <v>413</v>
      </c>
      <c r="H36" s="1200" t="s">
        <v>1456</v>
      </c>
      <c r="I36" s="1201" t="s">
        <v>1345</v>
      </c>
      <c r="J36" s="1202">
        <v>0.5</v>
      </c>
      <c r="K36" s="1203">
        <v>0.35000000000000003</v>
      </c>
      <c r="L36" s="1203">
        <v>458.32599999999996</v>
      </c>
      <c r="M36" s="1204" t="s">
        <v>1653</v>
      </c>
      <c r="N36" s="1205">
        <v>46186</v>
      </c>
    </row>
    <row r="37" spans="1:14" s="1164" customFormat="1" ht="23.1" customHeight="1" x14ac:dyDescent="0.25">
      <c r="A37" s="1153"/>
      <c r="B37" s="1154"/>
      <c r="C37" s="1174"/>
      <c r="D37" s="1175"/>
      <c r="E37" s="1199" t="s">
        <v>560</v>
      </c>
      <c r="F37" s="1200" t="s">
        <v>413</v>
      </c>
      <c r="G37" s="1199" t="s">
        <v>413</v>
      </c>
      <c r="H37" s="1200" t="s">
        <v>1456</v>
      </c>
      <c r="I37" s="1201" t="s">
        <v>1345</v>
      </c>
      <c r="J37" s="1202">
        <v>0</v>
      </c>
      <c r="K37" s="1203">
        <v>0</v>
      </c>
      <c r="L37" s="1203">
        <v>0</v>
      </c>
      <c r="M37" s="1204" t="s">
        <v>1653</v>
      </c>
      <c r="N37" s="1205">
        <v>0</v>
      </c>
    </row>
    <row r="38" spans="1:14" s="1164" customFormat="1" ht="23.1" customHeight="1" x14ac:dyDescent="0.25">
      <c r="A38" s="1153"/>
      <c r="B38" s="1154"/>
      <c r="C38" s="1174"/>
      <c r="D38" s="1175"/>
      <c r="E38" s="1199" t="s">
        <v>564</v>
      </c>
      <c r="F38" s="1200" t="s">
        <v>413</v>
      </c>
      <c r="G38" s="1199" t="s">
        <v>413</v>
      </c>
      <c r="H38" s="1200" t="s">
        <v>1456</v>
      </c>
      <c r="I38" s="1201" t="s">
        <v>1345</v>
      </c>
      <c r="J38" s="1202">
        <v>2.0000000000000004</v>
      </c>
      <c r="K38" s="1203">
        <v>1.0999999999999999</v>
      </c>
      <c r="L38" s="1203">
        <v>1700.1160000000002</v>
      </c>
      <c r="M38" s="1204" t="s">
        <v>1653</v>
      </c>
      <c r="N38" s="1205">
        <v>181232</v>
      </c>
    </row>
    <row r="39" spans="1:14" s="1164" customFormat="1" ht="23.1" customHeight="1" x14ac:dyDescent="0.25">
      <c r="A39" s="1153"/>
      <c r="B39" s="1154"/>
      <c r="C39" s="1174"/>
      <c r="D39" s="1175"/>
      <c r="E39" s="1199" t="s">
        <v>566</v>
      </c>
      <c r="F39" s="1200" t="s">
        <v>413</v>
      </c>
      <c r="G39" s="1199" t="s">
        <v>413</v>
      </c>
      <c r="H39" s="1200" t="s">
        <v>1456</v>
      </c>
      <c r="I39" s="1201" t="s">
        <v>1345</v>
      </c>
      <c r="J39" s="1202">
        <v>2</v>
      </c>
      <c r="K39" s="1203">
        <v>1.1000000000000001</v>
      </c>
      <c r="L39" s="1203">
        <v>1434.2050000000002</v>
      </c>
      <c r="M39" s="1204" t="s">
        <v>1653</v>
      </c>
      <c r="N39" s="1205">
        <v>135866</v>
      </c>
    </row>
    <row r="40" spans="1:14" s="1164" customFormat="1" ht="23.1" customHeight="1" x14ac:dyDescent="0.25">
      <c r="A40" s="1153"/>
      <c r="B40" s="1154"/>
      <c r="C40" s="1174"/>
      <c r="D40" s="1175"/>
      <c r="E40" s="1199" t="s">
        <v>568</v>
      </c>
      <c r="F40" s="1200" t="s">
        <v>413</v>
      </c>
      <c r="G40" s="1199" t="s">
        <v>413</v>
      </c>
      <c r="H40" s="1200" t="s">
        <v>1456</v>
      </c>
      <c r="I40" s="1201" t="s">
        <v>1345</v>
      </c>
      <c r="J40" s="1202">
        <v>1.0000000000000002</v>
      </c>
      <c r="K40" s="1203">
        <v>0.69999999999999973</v>
      </c>
      <c r="L40" s="1203">
        <v>3236.1480000000001</v>
      </c>
      <c r="M40" s="1204" t="s">
        <v>1653</v>
      </c>
      <c r="N40" s="1205">
        <v>334618</v>
      </c>
    </row>
    <row r="41" spans="1:14" s="1164" customFormat="1" ht="23.1" customHeight="1" x14ac:dyDescent="0.25">
      <c r="A41" s="1153"/>
      <c r="B41" s="1154"/>
      <c r="C41" s="1174"/>
      <c r="D41" s="1175"/>
      <c r="E41" s="1183" t="s">
        <v>562</v>
      </c>
      <c r="F41" s="1184" t="s">
        <v>413</v>
      </c>
      <c r="G41" s="1183" t="s">
        <v>413</v>
      </c>
      <c r="H41" s="1184" t="s">
        <v>1456</v>
      </c>
      <c r="I41" s="1185" t="s">
        <v>1345</v>
      </c>
      <c r="J41" s="1186">
        <v>0.8899999999999999</v>
      </c>
      <c r="K41" s="1187">
        <v>0.75</v>
      </c>
      <c r="L41" s="1187">
        <v>1287.2539999999999</v>
      </c>
      <c r="M41" s="1188" t="s">
        <v>1653</v>
      </c>
      <c r="N41" s="1189">
        <v>145536</v>
      </c>
    </row>
    <row r="42" spans="1:14" s="1164" customFormat="1" ht="23.1" customHeight="1" x14ac:dyDescent="0.25">
      <c r="A42" s="1153"/>
      <c r="B42" s="1154"/>
      <c r="C42" s="1174"/>
      <c r="D42" s="1191" t="s">
        <v>496</v>
      </c>
      <c r="E42" s="1192" t="s">
        <v>570</v>
      </c>
      <c r="F42" s="1193" t="s">
        <v>413</v>
      </c>
      <c r="G42" s="1192" t="s">
        <v>413</v>
      </c>
      <c r="H42" s="1193" t="s">
        <v>1456</v>
      </c>
      <c r="I42" s="1194" t="s">
        <v>1345</v>
      </c>
      <c r="J42" s="1195">
        <v>0</v>
      </c>
      <c r="K42" s="1196">
        <v>0</v>
      </c>
      <c r="L42" s="1196">
        <v>0</v>
      </c>
      <c r="M42" s="1197" t="s">
        <v>1653</v>
      </c>
      <c r="N42" s="1198">
        <v>0</v>
      </c>
    </row>
    <row r="43" spans="1:14" s="1164" customFormat="1" ht="23.1" customHeight="1" x14ac:dyDescent="0.25">
      <c r="A43" s="1153"/>
      <c r="B43" s="1154"/>
      <c r="C43" s="1174"/>
      <c r="D43" s="1175"/>
      <c r="E43" s="1199" t="s">
        <v>572</v>
      </c>
      <c r="F43" s="1200" t="s">
        <v>413</v>
      </c>
      <c r="G43" s="1199" t="s">
        <v>413</v>
      </c>
      <c r="H43" s="1200" t="s">
        <v>1456</v>
      </c>
      <c r="I43" s="1201" t="s">
        <v>1345</v>
      </c>
      <c r="J43" s="1202">
        <v>0</v>
      </c>
      <c r="K43" s="1203">
        <v>0</v>
      </c>
      <c r="L43" s="1203">
        <v>183.36599999999999</v>
      </c>
      <c r="M43" s="1204" t="s">
        <v>1653</v>
      </c>
      <c r="N43" s="1205">
        <v>25706</v>
      </c>
    </row>
    <row r="44" spans="1:14" s="1164" customFormat="1" ht="23.1" customHeight="1" x14ac:dyDescent="0.25">
      <c r="A44" s="1153"/>
      <c r="B44" s="1154"/>
      <c r="C44" s="1174"/>
      <c r="D44" s="1175"/>
      <c r="E44" s="1199" t="s">
        <v>574</v>
      </c>
      <c r="F44" s="1200" t="s">
        <v>413</v>
      </c>
      <c r="G44" s="1199" t="s">
        <v>413</v>
      </c>
      <c r="H44" s="1200" t="s">
        <v>1456</v>
      </c>
      <c r="I44" s="1201" t="s">
        <v>1345</v>
      </c>
      <c r="J44" s="1202">
        <v>0.36399999999999993</v>
      </c>
      <c r="K44" s="1203">
        <v>0.29099999999999998</v>
      </c>
      <c r="L44" s="1203">
        <v>33.027000000000001</v>
      </c>
      <c r="M44" s="1204" t="s">
        <v>1653</v>
      </c>
      <c r="N44" s="1205">
        <v>4536</v>
      </c>
    </row>
    <row r="45" spans="1:14" s="1164" customFormat="1" ht="23.1" customHeight="1" x14ac:dyDescent="0.25">
      <c r="A45" s="1153"/>
      <c r="B45" s="1154"/>
      <c r="C45" s="1174"/>
      <c r="D45" s="1175"/>
      <c r="E45" s="1199" t="s">
        <v>576</v>
      </c>
      <c r="F45" s="1200" t="s">
        <v>413</v>
      </c>
      <c r="G45" s="1199" t="s">
        <v>413</v>
      </c>
      <c r="H45" s="1200" t="s">
        <v>1456</v>
      </c>
      <c r="I45" s="1201" t="s">
        <v>1345</v>
      </c>
      <c r="J45" s="1202">
        <v>0.35000000000000003</v>
      </c>
      <c r="K45" s="1203">
        <v>0.27099999999999996</v>
      </c>
      <c r="L45" s="1203">
        <v>901.678</v>
      </c>
      <c r="M45" s="1204" t="s">
        <v>1653</v>
      </c>
      <c r="N45" s="1205">
        <v>101225</v>
      </c>
    </row>
    <row r="46" spans="1:14" s="1164" customFormat="1" ht="23.1" customHeight="1" x14ac:dyDescent="0.25">
      <c r="A46" s="1153"/>
      <c r="B46" s="1154"/>
      <c r="C46" s="1174"/>
      <c r="D46" s="1175"/>
      <c r="E46" s="1183" t="s">
        <v>578</v>
      </c>
      <c r="F46" s="1184" t="s">
        <v>413</v>
      </c>
      <c r="G46" s="1183" t="s">
        <v>413</v>
      </c>
      <c r="H46" s="1184" t="s">
        <v>1456</v>
      </c>
      <c r="I46" s="1185" t="s">
        <v>1345</v>
      </c>
      <c r="J46" s="1186">
        <v>0.45000000000000007</v>
      </c>
      <c r="K46" s="1187">
        <v>0.35999999999999993</v>
      </c>
      <c r="L46" s="1187">
        <v>313.55700000000002</v>
      </c>
      <c r="M46" s="1188" t="s">
        <v>1653</v>
      </c>
      <c r="N46" s="1189">
        <v>35097</v>
      </c>
    </row>
    <row r="47" spans="1:14" s="1164" customFormat="1" ht="23.1" customHeight="1" x14ac:dyDescent="0.25">
      <c r="A47" s="1153"/>
      <c r="B47" s="1154"/>
      <c r="C47" s="1174"/>
      <c r="D47" s="1166" t="s">
        <v>497</v>
      </c>
      <c r="E47" s="1167" t="s">
        <v>581</v>
      </c>
      <c r="F47" s="1168" t="s">
        <v>413</v>
      </c>
      <c r="G47" s="1167" t="s">
        <v>413</v>
      </c>
      <c r="H47" s="1168" t="s">
        <v>1456</v>
      </c>
      <c r="I47" s="1169" t="s">
        <v>1345</v>
      </c>
      <c r="J47" s="1170">
        <v>0.04</v>
      </c>
      <c r="K47" s="1171">
        <v>2.9999999999999995E-2</v>
      </c>
      <c r="L47" s="1171">
        <v>21.626999999999999</v>
      </c>
      <c r="M47" s="1172" t="s">
        <v>1653</v>
      </c>
      <c r="N47" s="1173">
        <v>5018</v>
      </c>
    </row>
    <row r="48" spans="1:14" s="1164" customFormat="1" ht="23.1" customHeight="1" x14ac:dyDescent="0.25">
      <c r="A48" s="1153"/>
      <c r="B48" s="1154"/>
      <c r="C48" s="1174"/>
      <c r="D48" s="1175" t="s">
        <v>498</v>
      </c>
      <c r="E48" s="1176" t="s">
        <v>583</v>
      </c>
      <c r="F48" s="1177" t="s">
        <v>413</v>
      </c>
      <c r="G48" s="1176" t="s">
        <v>413</v>
      </c>
      <c r="H48" s="1177" t="s">
        <v>1456</v>
      </c>
      <c r="I48" s="1178" t="s">
        <v>1345</v>
      </c>
      <c r="J48" s="1179">
        <v>0.36399999999999993</v>
      </c>
      <c r="K48" s="1180">
        <v>0.3</v>
      </c>
      <c r="L48" s="1180">
        <v>562.70600000000002</v>
      </c>
      <c r="M48" s="1181" t="s">
        <v>1653</v>
      </c>
      <c r="N48" s="1182">
        <v>62203</v>
      </c>
    </row>
    <row r="49" spans="1:14" s="1164" customFormat="1" ht="23.1" customHeight="1" x14ac:dyDescent="0.25">
      <c r="A49" s="1153"/>
      <c r="B49" s="1154"/>
      <c r="C49" s="1174"/>
      <c r="D49" s="1175"/>
      <c r="E49" s="1199" t="s">
        <v>593</v>
      </c>
      <c r="F49" s="1200" t="s">
        <v>413</v>
      </c>
      <c r="G49" s="1199" t="s">
        <v>413</v>
      </c>
      <c r="H49" s="1200" t="s">
        <v>1456</v>
      </c>
      <c r="I49" s="1201" t="s">
        <v>1345</v>
      </c>
      <c r="J49" s="1202">
        <v>0.6</v>
      </c>
      <c r="K49" s="1203">
        <v>0.28499999999999998</v>
      </c>
      <c r="L49" s="1203">
        <v>266.72499999999997</v>
      </c>
      <c r="M49" s="1204" t="s">
        <v>1653</v>
      </c>
      <c r="N49" s="1205">
        <v>31700</v>
      </c>
    </row>
    <row r="50" spans="1:14" s="1164" customFormat="1" ht="23.1" customHeight="1" x14ac:dyDescent="0.25">
      <c r="A50" s="1153"/>
      <c r="B50" s="1154"/>
      <c r="C50" s="1174"/>
      <c r="D50" s="1175"/>
      <c r="E50" s="1199" t="s">
        <v>589</v>
      </c>
      <c r="F50" s="1200" t="s">
        <v>413</v>
      </c>
      <c r="G50" s="1199" t="s">
        <v>413</v>
      </c>
      <c r="H50" s="1200" t="s">
        <v>1456</v>
      </c>
      <c r="I50" s="1201" t="s">
        <v>1345</v>
      </c>
      <c r="J50" s="1202">
        <v>0.60000000000000009</v>
      </c>
      <c r="K50" s="1203">
        <v>0.26</v>
      </c>
      <c r="L50" s="1203">
        <v>773.20400000000006</v>
      </c>
      <c r="M50" s="1204" t="s">
        <v>1653</v>
      </c>
      <c r="N50" s="1205">
        <v>74153</v>
      </c>
    </row>
    <row r="51" spans="1:14" s="1164" customFormat="1" ht="23.1" customHeight="1" x14ac:dyDescent="0.25">
      <c r="A51" s="1153"/>
      <c r="B51" s="1154"/>
      <c r="C51" s="1174"/>
      <c r="D51" s="1175"/>
      <c r="E51" s="1199" t="s">
        <v>587</v>
      </c>
      <c r="F51" s="1200" t="s">
        <v>413</v>
      </c>
      <c r="G51" s="1199" t="s">
        <v>413</v>
      </c>
      <c r="H51" s="1200" t="s">
        <v>1456</v>
      </c>
      <c r="I51" s="1201" t="s">
        <v>1345</v>
      </c>
      <c r="J51" s="1202">
        <v>0</v>
      </c>
      <c r="K51" s="1203">
        <v>0</v>
      </c>
      <c r="L51" s="1203">
        <v>250.44400000000002</v>
      </c>
      <c r="M51" s="1204" t="s">
        <v>1653</v>
      </c>
      <c r="N51" s="1205">
        <v>21944</v>
      </c>
    </row>
    <row r="52" spans="1:14" s="1164" customFormat="1" ht="23.1" customHeight="1" x14ac:dyDescent="0.25">
      <c r="A52" s="1153"/>
      <c r="B52" s="1154"/>
      <c r="C52" s="1174"/>
      <c r="D52" s="1175"/>
      <c r="E52" s="1199" t="s">
        <v>585</v>
      </c>
      <c r="F52" s="1200" t="s">
        <v>413</v>
      </c>
      <c r="G52" s="1199" t="s">
        <v>413</v>
      </c>
      <c r="H52" s="1200" t="s">
        <v>1456</v>
      </c>
      <c r="I52" s="1201" t="s">
        <v>1345</v>
      </c>
      <c r="J52" s="1202">
        <v>0.6</v>
      </c>
      <c r="K52" s="1203">
        <v>0.39999999999999997</v>
      </c>
      <c r="L52" s="1203">
        <v>822.6819999999999</v>
      </c>
      <c r="M52" s="1204" t="s">
        <v>1653</v>
      </c>
      <c r="N52" s="1205">
        <v>91419</v>
      </c>
    </row>
    <row r="53" spans="1:14" s="1164" customFormat="1" ht="23.1" customHeight="1" x14ac:dyDescent="0.25">
      <c r="A53" s="1153"/>
      <c r="B53" s="1154"/>
      <c r="C53" s="1174"/>
      <c r="D53" s="1175"/>
      <c r="E53" s="1183" t="s">
        <v>591</v>
      </c>
      <c r="F53" s="1184" t="s">
        <v>413</v>
      </c>
      <c r="G53" s="1183" t="s">
        <v>413</v>
      </c>
      <c r="H53" s="1184" t="s">
        <v>1456</v>
      </c>
      <c r="I53" s="1185" t="s">
        <v>1345</v>
      </c>
      <c r="J53" s="1186">
        <v>0.45000000000000007</v>
      </c>
      <c r="K53" s="1187">
        <v>0</v>
      </c>
      <c r="L53" s="1187">
        <v>313.91800000000001</v>
      </c>
      <c r="M53" s="1188" t="s">
        <v>1653</v>
      </c>
      <c r="N53" s="1189">
        <v>46028</v>
      </c>
    </row>
    <row r="54" spans="1:14" s="1164" customFormat="1" ht="23.1" customHeight="1" x14ac:dyDescent="0.25">
      <c r="A54" s="1153"/>
      <c r="B54" s="1154"/>
      <c r="C54" s="1174"/>
      <c r="D54" s="1166" t="s">
        <v>499</v>
      </c>
      <c r="E54" s="1167" t="s">
        <v>595</v>
      </c>
      <c r="F54" s="1168" t="s">
        <v>413</v>
      </c>
      <c r="G54" s="1167" t="s">
        <v>413</v>
      </c>
      <c r="H54" s="1168" t="s">
        <v>1456</v>
      </c>
      <c r="I54" s="1169" t="s">
        <v>1345</v>
      </c>
      <c r="J54" s="1170">
        <v>0.72499999999999998</v>
      </c>
      <c r="K54" s="1171">
        <v>0.5</v>
      </c>
      <c r="L54" s="1171">
        <v>0</v>
      </c>
      <c r="M54" s="1172" t="s">
        <v>1653</v>
      </c>
      <c r="N54" s="1173">
        <v>51</v>
      </c>
    </row>
    <row r="55" spans="1:14" s="1164" customFormat="1" ht="23.1" customHeight="1" x14ac:dyDescent="0.25">
      <c r="A55" s="1153"/>
      <c r="B55" s="1154"/>
      <c r="C55" s="1174"/>
      <c r="D55" s="1175" t="s">
        <v>500</v>
      </c>
      <c r="E55" s="1176" t="s">
        <v>597</v>
      </c>
      <c r="F55" s="1177" t="s">
        <v>413</v>
      </c>
      <c r="G55" s="1176" t="s">
        <v>413</v>
      </c>
      <c r="H55" s="1177" t="s">
        <v>1456</v>
      </c>
      <c r="I55" s="1178" t="s">
        <v>1345</v>
      </c>
      <c r="J55" s="1179">
        <v>7.5179999999999998</v>
      </c>
      <c r="K55" s="1180">
        <v>0</v>
      </c>
      <c r="L55" s="1180">
        <v>0</v>
      </c>
      <c r="M55" s="1181" t="s">
        <v>1653</v>
      </c>
      <c r="N55" s="1182">
        <v>0</v>
      </c>
    </row>
    <row r="56" spans="1:14" s="1164" customFormat="1" ht="23.1" customHeight="1" x14ac:dyDescent="0.25">
      <c r="A56" s="1153"/>
      <c r="B56" s="1154"/>
      <c r="C56" s="1174"/>
      <c r="D56" s="1175"/>
      <c r="E56" s="1199" t="s">
        <v>599</v>
      </c>
      <c r="F56" s="1200" t="s">
        <v>413</v>
      </c>
      <c r="G56" s="1199" t="s">
        <v>413</v>
      </c>
      <c r="H56" s="1200" t="s">
        <v>1456</v>
      </c>
      <c r="I56" s="1201" t="s">
        <v>1345</v>
      </c>
      <c r="J56" s="1202">
        <v>7.5179999999999998</v>
      </c>
      <c r="K56" s="1203">
        <v>0</v>
      </c>
      <c r="L56" s="1203">
        <v>0</v>
      </c>
      <c r="M56" s="1204" t="s">
        <v>1653</v>
      </c>
      <c r="N56" s="1205">
        <v>0</v>
      </c>
    </row>
    <row r="57" spans="1:14" s="1164" customFormat="1" ht="23.1" customHeight="1" x14ac:dyDescent="0.25">
      <c r="A57" s="1153"/>
      <c r="B57" s="1154"/>
      <c r="C57" s="1174"/>
      <c r="D57" s="1175"/>
      <c r="E57" s="1199" t="s">
        <v>601</v>
      </c>
      <c r="F57" s="1200" t="s">
        <v>413</v>
      </c>
      <c r="G57" s="1199" t="s">
        <v>413</v>
      </c>
      <c r="H57" s="1200" t="s">
        <v>1456</v>
      </c>
      <c r="I57" s="1201" t="s">
        <v>1345</v>
      </c>
      <c r="J57" s="1202">
        <v>7.4000000000000021</v>
      </c>
      <c r="K57" s="1203">
        <v>6.5000000000000009</v>
      </c>
      <c r="L57" s="1203">
        <v>9.2420000000000009</v>
      </c>
      <c r="M57" s="1204" t="s">
        <v>1653</v>
      </c>
      <c r="N57" s="1205">
        <v>741</v>
      </c>
    </row>
    <row r="58" spans="1:14" s="1164" customFormat="1" ht="23.1" customHeight="1" x14ac:dyDescent="0.25">
      <c r="A58" s="1153"/>
      <c r="B58" s="1154"/>
      <c r="C58" s="1174"/>
      <c r="D58" s="1175"/>
      <c r="E58" s="1199" t="s">
        <v>603</v>
      </c>
      <c r="F58" s="1200" t="s">
        <v>413</v>
      </c>
      <c r="G58" s="1199" t="s">
        <v>413</v>
      </c>
      <c r="H58" s="1200" t="s">
        <v>1456</v>
      </c>
      <c r="I58" s="1201" t="s">
        <v>1345</v>
      </c>
      <c r="J58" s="1202">
        <v>6.3999999999999995</v>
      </c>
      <c r="K58" s="1203">
        <v>6</v>
      </c>
      <c r="L58" s="1203">
        <v>35.308999999999997</v>
      </c>
      <c r="M58" s="1204" t="s">
        <v>1653</v>
      </c>
      <c r="N58" s="1205">
        <v>5351</v>
      </c>
    </row>
    <row r="59" spans="1:14" s="1164" customFormat="1" ht="23.1" customHeight="1" x14ac:dyDescent="0.25">
      <c r="A59" s="1153"/>
      <c r="B59" s="1154"/>
      <c r="C59" s="1174"/>
      <c r="D59" s="1175"/>
      <c r="E59" s="1199" t="s">
        <v>605</v>
      </c>
      <c r="F59" s="1200" t="s">
        <v>413</v>
      </c>
      <c r="G59" s="1199" t="s">
        <v>413</v>
      </c>
      <c r="H59" s="1200" t="s">
        <v>1456</v>
      </c>
      <c r="I59" s="1201" t="s">
        <v>1345</v>
      </c>
      <c r="J59" s="1202">
        <v>6.3999999999999995</v>
      </c>
      <c r="K59" s="1203">
        <v>6</v>
      </c>
      <c r="L59" s="1203">
        <v>0</v>
      </c>
      <c r="M59" s="1204" t="s">
        <v>1653</v>
      </c>
      <c r="N59" s="1205">
        <v>0</v>
      </c>
    </row>
    <row r="60" spans="1:14" s="1164" customFormat="1" ht="23.1" customHeight="1" x14ac:dyDescent="0.25">
      <c r="A60" s="1153"/>
      <c r="B60" s="1154"/>
      <c r="C60" s="1174"/>
      <c r="D60" s="1175"/>
      <c r="E60" s="1199" t="s">
        <v>607</v>
      </c>
      <c r="F60" s="1200" t="s">
        <v>413</v>
      </c>
      <c r="G60" s="1199" t="s">
        <v>413</v>
      </c>
      <c r="H60" s="1200" t="s">
        <v>1456</v>
      </c>
      <c r="I60" s="1201" t="s">
        <v>1345</v>
      </c>
      <c r="J60" s="1202">
        <v>6.3999999999999995</v>
      </c>
      <c r="K60" s="1203">
        <v>0</v>
      </c>
      <c r="L60" s="1203">
        <v>0</v>
      </c>
      <c r="M60" s="1204" t="s">
        <v>1653</v>
      </c>
      <c r="N60" s="1205">
        <v>0</v>
      </c>
    </row>
    <row r="61" spans="1:14" s="1164" customFormat="1" ht="23.1" customHeight="1" x14ac:dyDescent="0.25">
      <c r="A61" s="1153"/>
      <c r="B61" s="1154"/>
      <c r="C61" s="1174"/>
      <c r="D61" s="1175"/>
      <c r="E61" s="1199" t="s">
        <v>609</v>
      </c>
      <c r="F61" s="1200" t="s">
        <v>413</v>
      </c>
      <c r="G61" s="1199" t="s">
        <v>413</v>
      </c>
      <c r="H61" s="1200" t="s">
        <v>1456</v>
      </c>
      <c r="I61" s="1201" t="s">
        <v>1345</v>
      </c>
      <c r="J61" s="1202">
        <v>6.3999999999999995</v>
      </c>
      <c r="K61" s="1203">
        <v>6</v>
      </c>
      <c r="L61" s="1203">
        <v>177.93100000000001</v>
      </c>
      <c r="M61" s="1204" t="s">
        <v>1653</v>
      </c>
      <c r="N61" s="1205">
        <v>15353</v>
      </c>
    </row>
    <row r="62" spans="1:14" s="1164" customFormat="1" ht="23.1" customHeight="1" x14ac:dyDescent="0.25">
      <c r="A62" s="1153"/>
      <c r="B62" s="1154"/>
      <c r="C62" s="1174"/>
      <c r="D62" s="1175"/>
      <c r="E62" s="1183" t="s">
        <v>611</v>
      </c>
      <c r="F62" s="1184" t="s">
        <v>413</v>
      </c>
      <c r="G62" s="1183" t="s">
        <v>413</v>
      </c>
      <c r="H62" s="1184" t="s">
        <v>1456</v>
      </c>
      <c r="I62" s="1185" t="s">
        <v>1345</v>
      </c>
      <c r="J62" s="1186">
        <v>8.1</v>
      </c>
      <c r="K62" s="1187">
        <v>7.8000000000000016</v>
      </c>
      <c r="L62" s="1187">
        <v>2822.7839999999997</v>
      </c>
      <c r="M62" s="1188" t="s">
        <v>1653</v>
      </c>
      <c r="N62" s="1189">
        <v>51849</v>
      </c>
    </row>
    <row r="63" spans="1:14" s="1164" customFormat="1" ht="23.1" customHeight="1" x14ac:dyDescent="0.25">
      <c r="A63" s="1153"/>
      <c r="B63" s="1154"/>
      <c r="C63" s="1174"/>
      <c r="D63" s="1175"/>
      <c r="E63" s="1176"/>
      <c r="F63" s="1177"/>
      <c r="G63" s="1176"/>
      <c r="H63" s="1177"/>
      <c r="I63" s="1178"/>
      <c r="J63" s="1179"/>
      <c r="K63" s="1180"/>
      <c r="L63" s="1180"/>
      <c r="M63" s="1181" t="s">
        <v>1663</v>
      </c>
      <c r="N63" s="1182">
        <v>156779</v>
      </c>
    </row>
    <row r="64" spans="1:14" s="1164" customFormat="1" ht="23.1" customHeight="1" x14ac:dyDescent="0.25">
      <c r="A64" s="1153"/>
      <c r="B64" s="1154"/>
      <c r="C64" s="1174"/>
      <c r="D64" s="1175"/>
      <c r="E64" s="1183" t="s">
        <v>613</v>
      </c>
      <c r="F64" s="1184" t="s">
        <v>413</v>
      </c>
      <c r="G64" s="1183" t="s">
        <v>413</v>
      </c>
      <c r="H64" s="1184" t="s">
        <v>1456</v>
      </c>
      <c r="I64" s="1185" t="s">
        <v>1345</v>
      </c>
      <c r="J64" s="1186">
        <v>8.1</v>
      </c>
      <c r="K64" s="1187">
        <v>7.8000000000000016</v>
      </c>
      <c r="L64" s="1187">
        <v>8633.3760000000002</v>
      </c>
      <c r="M64" s="1188" t="s">
        <v>1653</v>
      </c>
      <c r="N64" s="1189">
        <v>140575</v>
      </c>
    </row>
    <row r="65" spans="1:14" s="1164" customFormat="1" ht="23.1" customHeight="1" x14ac:dyDescent="0.25">
      <c r="A65" s="1153"/>
      <c r="B65" s="1154"/>
      <c r="C65" s="1174"/>
      <c r="D65" s="1175"/>
      <c r="E65" s="1176"/>
      <c r="F65" s="1177"/>
      <c r="G65" s="1176"/>
      <c r="H65" s="1177"/>
      <c r="I65" s="1178"/>
      <c r="J65" s="1179"/>
      <c r="K65" s="1180"/>
      <c r="L65" s="1180"/>
      <c r="M65" s="1181" t="s">
        <v>1663</v>
      </c>
      <c r="N65" s="1182">
        <v>571862</v>
      </c>
    </row>
    <row r="66" spans="1:14" s="1164" customFormat="1" ht="23.1" customHeight="1" x14ac:dyDescent="0.25">
      <c r="A66" s="1153"/>
      <c r="B66" s="1154"/>
      <c r="C66" s="1174"/>
      <c r="D66" s="1175"/>
      <c r="E66" s="1183" t="s">
        <v>615</v>
      </c>
      <c r="F66" s="1184" t="s">
        <v>413</v>
      </c>
      <c r="G66" s="1183" t="s">
        <v>413</v>
      </c>
      <c r="H66" s="1184" t="s">
        <v>1456</v>
      </c>
      <c r="I66" s="1185" t="s">
        <v>1345</v>
      </c>
      <c r="J66" s="1186">
        <v>8.1</v>
      </c>
      <c r="K66" s="1187">
        <v>7.8000000000000016</v>
      </c>
      <c r="L66" s="1187">
        <v>6454.5169999999998</v>
      </c>
      <c r="M66" s="1188" t="s">
        <v>1653</v>
      </c>
      <c r="N66" s="1189">
        <v>101166</v>
      </c>
    </row>
    <row r="67" spans="1:14" s="1164" customFormat="1" ht="23.1" customHeight="1" x14ac:dyDescent="0.25">
      <c r="A67" s="1153"/>
      <c r="B67" s="1154"/>
      <c r="C67" s="1174"/>
      <c r="D67" s="1175"/>
      <c r="E67" s="1176"/>
      <c r="F67" s="1177"/>
      <c r="G67" s="1176"/>
      <c r="H67" s="1177"/>
      <c r="I67" s="1178"/>
      <c r="J67" s="1179"/>
      <c r="K67" s="1180"/>
      <c r="L67" s="1180"/>
      <c r="M67" s="1181" t="s">
        <v>1663</v>
      </c>
      <c r="N67" s="1182">
        <v>446155</v>
      </c>
    </row>
    <row r="68" spans="1:14" s="1164" customFormat="1" ht="23.1" customHeight="1" x14ac:dyDescent="0.25">
      <c r="A68" s="1153"/>
      <c r="B68" s="1154"/>
      <c r="C68" s="1174"/>
      <c r="D68" s="1191" t="s">
        <v>504</v>
      </c>
      <c r="E68" s="1192" t="s">
        <v>623</v>
      </c>
      <c r="F68" s="1193" t="s">
        <v>413</v>
      </c>
      <c r="G68" s="1192" t="s">
        <v>413</v>
      </c>
      <c r="H68" s="1193" t="s">
        <v>1456</v>
      </c>
      <c r="I68" s="1194" t="s">
        <v>1345</v>
      </c>
      <c r="J68" s="1195">
        <v>0.5</v>
      </c>
      <c r="K68" s="1196">
        <v>0.5</v>
      </c>
      <c r="L68" s="1196">
        <v>0</v>
      </c>
      <c r="M68" s="1197" t="s">
        <v>1653</v>
      </c>
      <c r="N68" s="1198">
        <v>0</v>
      </c>
    </row>
    <row r="69" spans="1:14" s="1164" customFormat="1" ht="23.1" customHeight="1" x14ac:dyDescent="0.25">
      <c r="A69" s="1153"/>
      <c r="B69" s="1154"/>
      <c r="C69" s="1174"/>
      <c r="D69" s="1175"/>
      <c r="E69" s="1199" t="s">
        <v>625</v>
      </c>
      <c r="F69" s="1200" t="s">
        <v>413</v>
      </c>
      <c r="G69" s="1199" t="s">
        <v>413</v>
      </c>
      <c r="H69" s="1200" t="s">
        <v>1456</v>
      </c>
      <c r="I69" s="1201" t="s">
        <v>1345</v>
      </c>
      <c r="J69" s="1202">
        <v>0.5</v>
      </c>
      <c r="K69" s="1203">
        <v>0.4499999999999999</v>
      </c>
      <c r="L69" s="1203">
        <v>739.34999999999991</v>
      </c>
      <c r="M69" s="1204" t="s">
        <v>1653</v>
      </c>
      <c r="N69" s="1205">
        <v>82377</v>
      </c>
    </row>
    <row r="70" spans="1:14" s="1164" customFormat="1" ht="23.1" customHeight="1" x14ac:dyDescent="0.25">
      <c r="A70" s="1153"/>
      <c r="B70" s="1154"/>
      <c r="C70" s="1174"/>
      <c r="D70" s="1175"/>
      <c r="E70" s="1199" t="s">
        <v>627</v>
      </c>
      <c r="F70" s="1200" t="s">
        <v>413</v>
      </c>
      <c r="G70" s="1199" t="s">
        <v>413</v>
      </c>
      <c r="H70" s="1200" t="s">
        <v>1456</v>
      </c>
      <c r="I70" s="1201" t="s">
        <v>1345</v>
      </c>
      <c r="J70" s="1202">
        <v>0.5</v>
      </c>
      <c r="K70" s="1203">
        <v>0.39999999999999997</v>
      </c>
      <c r="L70" s="1203">
        <v>15.968</v>
      </c>
      <c r="M70" s="1204" t="s">
        <v>1653</v>
      </c>
      <c r="N70" s="1205">
        <v>1494</v>
      </c>
    </row>
    <row r="71" spans="1:14" s="1164" customFormat="1" ht="23.1" customHeight="1" x14ac:dyDescent="0.25">
      <c r="A71" s="1153"/>
      <c r="B71" s="1154"/>
      <c r="C71" s="1174"/>
      <c r="D71" s="1175"/>
      <c r="E71" s="1183" t="s">
        <v>629</v>
      </c>
      <c r="F71" s="1184" t="s">
        <v>413</v>
      </c>
      <c r="G71" s="1183" t="s">
        <v>413</v>
      </c>
      <c r="H71" s="1184" t="s">
        <v>1456</v>
      </c>
      <c r="I71" s="1185" t="s">
        <v>1345</v>
      </c>
      <c r="J71" s="1186">
        <v>0.50000000000000011</v>
      </c>
      <c r="K71" s="1187">
        <v>0.4499999999999999</v>
      </c>
      <c r="L71" s="1187">
        <v>1079.075</v>
      </c>
      <c r="M71" s="1188" t="s">
        <v>1653</v>
      </c>
      <c r="N71" s="1189">
        <v>128675</v>
      </c>
    </row>
    <row r="72" spans="1:14" s="1164" customFormat="1" ht="23.1" customHeight="1" x14ac:dyDescent="0.25">
      <c r="A72" s="1153"/>
      <c r="B72" s="1154"/>
      <c r="C72" s="1174"/>
      <c r="D72" s="1191" t="s">
        <v>506</v>
      </c>
      <c r="E72" s="1192" t="s">
        <v>631</v>
      </c>
      <c r="F72" s="1193" t="s">
        <v>413</v>
      </c>
      <c r="G72" s="1192" t="s">
        <v>413</v>
      </c>
      <c r="H72" s="1193" t="s">
        <v>1456</v>
      </c>
      <c r="I72" s="1194" t="s">
        <v>1345</v>
      </c>
      <c r="J72" s="1195">
        <v>0.5</v>
      </c>
      <c r="K72" s="1196">
        <v>0.4499999999999999</v>
      </c>
      <c r="L72" s="1196">
        <v>481.21500000000003</v>
      </c>
      <c r="M72" s="1197" t="s">
        <v>1653</v>
      </c>
      <c r="N72" s="1198">
        <v>44500</v>
      </c>
    </row>
    <row r="73" spans="1:14" s="1164" customFormat="1" ht="23.1" customHeight="1" x14ac:dyDescent="0.25">
      <c r="A73" s="1153"/>
      <c r="B73" s="1154"/>
      <c r="C73" s="1174"/>
      <c r="D73" s="1175"/>
      <c r="E73" s="1199" t="s">
        <v>633</v>
      </c>
      <c r="F73" s="1200" t="s">
        <v>413</v>
      </c>
      <c r="G73" s="1199" t="s">
        <v>413</v>
      </c>
      <c r="H73" s="1200" t="s">
        <v>1456</v>
      </c>
      <c r="I73" s="1201" t="s">
        <v>1345</v>
      </c>
      <c r="J73" s="1202">
        <v>0</v>
      </c>
      <c r="K73" s="1203">
        <v>0</v>
      </c>
      <c r="L73" s="1203">
        <v>0</v>
      </c>
      <c r="M73" s="1204" t="s">
        <v>1653</v>
      </c>
      <c r="N73" s="1205">
        <v>0</v>
      </c>
    </row>
    <row r="74" spans="1:14" s="1164" customFormat="1" ht="23.1" customHeight="1" x14ac:dyDescent="0.25">
      <c r="A74" s="1153"/>
      <c r="B74" s="1154"/>
      <c r="C74" s="1174"/>
      <c r="D74" s="1175"/>
      <c r="E74" s="1199" t="s">
        <v>635</v>
      </c>
      <c r="F74" s="1200" t="s">
        <v>413</v>
      </c>
      <c r="G74" s="1199" t="s">
        <v>413</v>
      </c>
      <c r="H74" s="1200" t="s">
        <v>1456</v>
      </c>
      <c r="I74" s="1201" t="s">
        <v>1345</v>
      </c>
      <c r="J74" s="1202">
        <v>1.2249999999999999</v>
      </c>
      <c r="K74" s="1203">
        <v>0.19999999999999998</v>
      </c>
      <c r="L74" s="1203">
        <v>240.9</v>
      </c>
      <c r="M74" s="1204" t="s">
        <v>1653</v>
      </c>
      <c r="N74" s="1205">
        <v>23824</v>
      </c>
    </row>
    <row r="75" spans="1:14" s="1164" customFormat="1" ht="23.1" customHeight="1" x14ac:dyDescent="0.25">
      <c r="A75" s="1153"/>
      <c r="B75" s="1154"/>
      <c r="C75" s="1174"/>
      <c r="D75" s="1175"/>
      <c r="E75" s="1199" t="s">
        <v>639</v>
      </c>
      <c r="F75" s="1200" t="s">
        <v>413</v>
      </c>
      <c r="G75" s="1199" t="s">
        <v>413</v>
      </c>
      <c r="H75" s="1200" t="s">
        <v>1456</v>
      </c>
      <c r="I75" s="1201" t="s">
        <v>1345</v>
      </c>
      <c r="J75" s="1202">
        <v>2</v>
      </c>
      <c r="K75" s="1203">
        <v>0.6</v>
      </c>
      <c r="L75" s="1203">
        <v>6383.7929999999988</v>
      </c>
      <c r="M75" s="1204" t="s">
        <v>1653</v>
      </c>
      <c r="N75" s="1205">
        <v>628129</v>
      </c>
    </row>
    <row r="76" spans="1:14" s="1164" customFormat="1" ht="23.1" customHeight="1" x14ac:dyDescent="0.25">
      <c r="A76" s="1153"/>
      <c r="B76" s="1154"/>
      <c r="C76" s="1174"/>
      <c r="D76" s="1175"/>
      <c r="E76" s="1199" t="s">
        <v>637</v>
      </c>
      <c r="F76" s="1200" t="s">
        <v>413</v>
      </c>
      <c r="G76" s="1199" t="s">
        <v>413</v>
      </c>
      <c r="H76" s="1200" t="s">
        <v>1456</v>
      </c>
      <c r="I76" s="1201" t="s">
        <v>1345</v>
      </c>
      <c r="J76" s="1202">
        <v>0</v>
      </c>
      <c r="K76" s="1203">
        <v>0</v>
      </c>
      <c r="L76" s="1203">
        <v>1246.7860000000001</v>
      </c>
      <c r="M76" s="1204" t="s">
        <v>1653</v>
      </c>
      <c r="N76" s="1205">
        <v>112702</v>
      </c>
    </row>
    <row r="77" spans="1:14" s="1164" customFormat="1" ht="23.1" customHeight="1" x14ac:dyDescent="0.25">
      <c r="A77" s="1153"/>
      <c r="B77" s="1154"/>
      <c r="C77" s="1174"/>
      <c r="D77" s="1175"/>
      <c r="E77" s="1199" t="s">
        <v>641</v>
      </c>
      <c r="F77" s="1200" t="s">
        <v>413</v>
      </c>
      <c r="G77" s="1199" t="s">
        <v>413</v>
      </c>
      <c r="H77" s="1200" t="s">
        <v>1456</v>
      </c>
      <c r="I77" s="1201" t="s">
        <v>1345</v>
      </c>
      <c r="J77" s="1202">
        <v>0.60399999999999998</v>
      </c>
      <c r="K77" s="1203">
        <v>0.4</v>
      </c>
      <c r="L77" s="1203">
        <v>1272.1380000000001</v>
      </c>
      <c r="M77" s="1204" t="s">
        <v>1653</v>
      </c>
      <c r="N77" s="1205">
        <v>128005</v>
      </c>
    </row>
    <row r="78" spans="1:14" s="1164" customFormat="1" ht="23.1" customHeight="1" x14ac:dyDescent="0.25">
      <c r="A78" s="1153"/>
      <c r="B78" s="1154"/>
      <c r="C78" s="1174"/>
      <c r="D78" s="1175"/>
      <c r="E78" s="1183" t="s">
        <v>643</v>
      </c>
      <c r="F78" s="1184" t="s">
        <v>413</v>
      </c>
      <c r="G78" s="1183" t="s">
        <v>413</v>
      </c>
      <c r="H78" s="1184" t="s">
        <v>1456</v>
      </c>
      <c r="I78" s="1185" t="s">
        <v>1345</v>
      </c>
      <c r="J78" s="1186">
        <v>0.57999999999999996</v>
      </c>
      <c r="K78" s="1187">
        <v>0.4</v>
      </c>
      <c r="L78" s="1187">
        <v>293.93700000000001</v>
      </c>
      <c r="M78" s="1188" t="s">
        <v>1653</v>
      </c>
      <c r="N78" s="1189">
        <v>34751</v>
      </c>
    </row>
    <row r="79" spans="1:14" s="1164" customFormat="1" ht="23.1" customHeight="1" x14ac:dyDescent="0.25">
      <c r="A79" s="1153"/>
      <c r="B79" s="1154"/>
      <c r="C79" s="1174"/>
      <c r="D79" s="1191" t="s">
        <v>508</v>
      </c>
      <c r="E79" s="1192" t="s">
        <v>645</v>
      </c>
      <c r="F79" s="1193" t="s">
        <v>413</v>
      </c>
      <c r="G79" s="1192" t="s">
        <v>413</v>
      </c>
      <c r="H79" s="1193" t="s">
        <v>1456</v>
      </c>
      <c r="I79" s="1194" t="s">
        <v>1345</v>
      </c>
      <c r="J79" s="1195">
        <v>0.5</v>
      </c>
      <c r="K79" s="1196">
        <v>0</v>
      </c>
      <c r="L79" s="1196">
        <v>0</v>
      </c>
      <c r="M79" s="1197" t="s">
        <v>1653</v>
      </c>
      <c r="N79" s="1198">
        <v>0</v>
      </c>
    </row>
    <row r="80" spans="1:14" s="1164" customFormat="1" ht="23.1" customHeight="1" x14ac:dyDescent="0.25">
      <c r="A80" s="1153"/>
      <c r="B80" s="1154"/>
      <c r="C80" s="1174"/>
      <c r="D80" s="1175"/>
      <c r="E80" s="1199" t="s">
        <v>647</v>
      </c>
      <c r="F80" s="1200" t="s">
        <v>413</v>
      </c>
      <c r="G80" s="1199" t="s">
        <v>413</v>
      </c>
      <c r="H80" s="1200" t="s">
        <v>1456</v>
      </c>
      <c r="I80" s="1201" t="s">
        <v>1345</v>
      </c>
      <c r="J80" s="1202">
        <v>0.46799999999999992</v>
      </c>
      <c r="K80" s="1203">
        <v>0</v>
      </c>
      <c r="L80" s="1203">
        <v>0</v>
      </c>
      <c r="M80" s="1204" t="s">
        <v>1653</v>
      </c>
      <c r="N80" s="1205">
        <v>0</v>
      </c>
    </row>
    <row r="81" spans="1:14" s="1164" customFormat="1" ht="23.1" customHeight="1" x14ac:dyDescent="0.25">
      <c r="A81" s="1153"/>
      <c r="B81" s="1154"/>
      <c r="C81" s="1174"/>
      <c r="D81" s="1175"/>
      <c r="E81" s="1199" t="s">
        <v>649</v>
      </c>
      <c r="F81" s="1200" t="s">
        <v>413</v>
      </c>
      <c r="G81" s="1199" t="s">
        <v>413</v>
      </c>
      <c r="H81" s="1200" t="s">
        <v>1456</v>
      </c>
      <c r="I81" s="1201" t="s">
        <v>1345</v>
      </c>
      <c r="J81" s="1202">
        <v>0.35099999999999998</v>
      </c>
      <c r="K81" s="1203">
        <v>0.26999999999999996</v>
      </c>
      <c r="L81" s="1203">
        <v>902.86700000000008</v>
      </c>
      <c r="M81" s="1204" t="s">
        <v>1653</v>
      </c>
      <c r="N81" s="1205">
        <v>115291</v>
      </c>
    </row>
    <row r="82" spans="1:14" s="1164" customFormat="1" ht="23.1" customHeight="1" x14ac:dyDescent="0.25">
      <c r="A82" s="1153"/>
      <c r="B82" s="1154"/>
      <c r="C82" s="1174"/>
      <c r="D82" s="1175"/>
      <c r="E82" s="1183" t="s">
        <v>651</v>
      </c>
      <c r="F82" s="1184" t="s">
        <v>413</v>
      </c>
      <c r="G82" s="1183" t="s">
        <v>413</v>
      </c>
      <c r="H82" s="1184" t="s">
        <v>1456</v>
      </c>
      <c r="I82" s="1185" t="s">
        <v>1345</v>
      </c>
      <c r="J82" s="1186">
        <v>0.47999999999999993</v>
      </c>
      <c r="K82" s="1187">
        <v>0.38500000000000006</v>
      </c>
      <c r="L82" s="1187">
        <v>562.62100000000009</v>
      </c>
      <c r="M82" s="1188" t="s">
        <v>1653</v>
      </c>
      <c r="N82" s="1189">
        <v>73011</v>
      </c>
    </row>
    <row r="83" spans="1:14" s="1164" customFormat="1" ht="23.1" customHeight="1" x14ac:dyDescent="0.25">
      <c r="A83" s="1153"/>
      <c r="B83" s="1154"/>
      <c r="C83" s="1174"/>
      <c r="D83" s="1191" t="s">
        <v>510</v>
      </c>
      <c r="E83" s="1192" t="s">
        <v>653</v>
      </c>
      <c r="F83" s="1193" t="s">
        <v>413</v>
      </c>
      <c r="G83" s="1192" t="s">
        <v>413</v>
      </c>
      <c r="H83" s="1193" t="s">
        <v>1456</v>
      </c>
      <c r="I83" s="1194" t="s">
        <v>1345</v>
      </c>
      <c r="J83" s="1195">
        <v>3.1E-2</v>
      </c>
      <c r="K83" s="1196">
        <v>2.4999999999999998E-2</v>
      </c>
      <c r="L83" s="1196">
        <v>18.582000000000001</v>
      </c>
      <c r="M83" s="1197" t="s">
        <v>1653</v>
      </c>
      <c r="N83" s="1198">
        <v>3453</v>
      </c>
    </row>
    <row r="84" spans="1:14" s="1164" customFormat="1" ht="23.1" customHeight="1" x14ac:dyDescent="0.25">
      <c r="A84" s="1153"/>
      <c r="B84" s="1154"/>
      <c r="C84" s="1174"/>
      <c r="D84" s="1175"/>
      <c r="E84" s="1183" t="s">
        <v>655</v>
      </c>
      <c r="F84" s="1184" t="s">
        <v>413</v>
      </c>
      <c r="G84" s="1183" t="s">
        <v>413</v>
      </c>
      <c r="H84" s="1184" t="s">
        <v>1456</v>
      </c>
      <c r="I84" s="1185" t="s">
        <v>1345</v>
      </c>
      <c r="J84" s="1186">
        <v>3.0999999999999993E-2</v>
      </c>
      <c r="K84" s="1187">
        <v>2.4999999999999998E-2</v>
      </c>
      <c r="L84" s="1187">
        <v>0</v>
      </c>
      <c r="M84" s="1188" t="s">
        <v>1653</v>
      </c>
      <c r="N84" s="1189">
        <v>0</v>
      </c>
    </row>
    <row r="85" spans="1:14" s="1164" customFormat="1" ht="23.1" customHeight="1" x14ac:dyDescent="0.25">
      <c r="A85" s="1153"/>
      <c r="B85" s="1154"/>
      <c r="C85" s="1174"/>
      <c r="D85" s="1191" t="s">
        <v>511</v>
      </c>
      <c r="E85" s="1192" t="s">
        <v>657</v>
      </c>
      <c r="F85" s="1193" t="s">
        <v>413</v>
      </c>
      <c r="G85" s="1192" t="s">
        <v>413</v>
      </c>
      <c r="H85" s="1193" t="s">
        <v>1456</v>
      </c>
      <c r="I85" s="1194" t="s">
        <v>1345</v>
      </c>
      <c r="J85" s="1195">
        <v>2.0000000000000004</v>
      </c>
      <c r="K85" s="1196">
        <v>1.2000000000000002</v>
      </c>
      <c r="L85" s="1196">
        <v>715.73500000000001</v>
      </c>
      <c r="M85" s="1197" t="s">
        <v>1653</v>
      </c>
      <c r="N85" s="1198">
        <v>75331</v>
      </c>
    </row>
    <row r="86" spans="1:14" s="1164" customFormat="1" ht="23.1" customHeight="1" x14ac:dyDescent="0.25">
      <c r="A86" s="1153"/>
      <c r="B86" s="1154"/>
      <c r="C86" s="1174"/>
      <c r="D86" s="1175"/>
      <c r="E86" s="1199" t="s">
        <v>659</v>
      </c>
      <c r="F86" s="1200" t="s">
        <v>413</v>
      </c>
      <c r="G86" s="1199" t="s">
        <v>413</v>
      </c>
      <c r="H86" s="1200" t="s">
        <v>1456</v>
      </c>
      <c r="I86" s="1201" t="s">
        <v>1345</v>
      </c>
      <c r="J86" s="1202">
        <v>0.50000000000000011</v>
      </c>
      <c r="K86" s="1203">
        <v>0</v>
      </c>
      <c r="L86" s="1203">
        <v>0</v>
      </c>
      <c r="M86" s="1204" t="s">
        <v>1653</v>
      </c>
      <c r="N86" s="1205">
        <v>0</v>
      </c>
    </row>
    <row r="87" spans="1:14" s="1164" customFormat="1" ht="23.1" customHeight="1" x14ac:dyDescent="0.25">
      <c r="A87" s="1153"/>
      <c r="B87" s="1154"/>
      <c r="C87" s="1174"/>
      <c r="D87" s="1175"/>
      <c r="E87" s="1199" t="s">
        <v>661</v>
      </c>
      <c r="F87" s="1200" t="s">
        <v>413</v>
      </c>
      <c r="G87" s="1199" t="s">
        <v>413</v>
      </c>
      <c r="H87" s="1200" t="s">
        <v>1456</v>
      </c>
      <c r="I87" s="1201" t="s">
        <v>1345</v>
      </c>
      <c r="J87" s="1202">
        <v>0.50000000000000011</v>
      </c>
      <c r="K87" s="1203">
        <v>0.30000000000000004</v>
      </c>
      <c r="L87" s="1203">
        <v>307.26599999999996</v>
      </c>
      <c r="M87" s="1204" t="s">
        <v>1653</v>
      </c>
      <c r="N87" s="1205">
        <v>35091</v>
      </c>
    </row>
    <row r="88" spans="1:14" s="1164" customFormat="1" ht="23.1" customHeight="1" x14ac:dyDescent="0.25">
      <c r="A88" s="1153"/>
      <c r="B88" s="1154"/>
      <c r="C88" s="1174"/>
      <c r="D88" s="1175"/>
      <c r="E88" s="1199" t="s">
        <v>663</v>
      </c>
      <c r="F88" s="1200" t="s">
        <v>413</v>
      </c>
      <c r="G88" s="1199" t="s">
        <v>413</v>
      </c>
      <c r="H88" s="1200" t="s">
        <v>1456</v>
      </c>
      <c r="I88" s="1201" t="s">
        <v>1345</v>
      </c>
      <c r="J88" s="1202">
        <v>0.6</v>
      </c>
      <c r="K88" s="1203">
        <v>0.39999999999999997</v>
      </c>
      <c r="L88" s="1203">
        <v>405.82500000000005</v>
      </c>
      <c r="M88" s="1204" t="s">
        <v>1653</v>
      </c>
      <c r="N88" s="1205">
        <v>45726</v>
      </c>
    </row>
    <row r="89" spans="1:14" s="1164" customFormat="1" ht="23.1" customHeight="1" x14ac:dyDescent="0.25">
      <c r="A89" s="1153"/>
      <c r="B89" s="1154"/>
      <c r="C89" s="1174"/>
      <c r="D89" s="1175"/>
      <c r="E89" s="1199" t="s">
        <v>665</v>
      </c>
      <c r="F89" s="1200" t="s">
        <v>413</v>
      </c>
      <c r="G89" s="1199" t="s">
        <v>413</v>
      </c>
      <c r="H89" s="1200" t="s">
        <v>1456</v>
      </c>
      <c r="I89" s="1201" t="s">
        <v>1345</v>
      </c>
      <c r="J89" s="1202">
        <v>0</v>
      </c>
      <c r="K89" s="1203">
        <v>0</v>
      </c>
      <c r="L89" s="1203">
        <v>782.995</v>
      </c>
      <c r="M89" s="1204" t="s">
        <v>1653</v>
      </c>
      <c r="N89" s="1205">
        <v>77244</v>
      </c>
    </row>
    <row r="90" spans="1:14" s="1164" customFormat="1" ht="23.1" customHeight="1" x14ac:dyDescent="0.25">
      <c r="A90" s="1153"/>
      <c r="B90" s="1154"/>
      <c r="C90" s="1174"/>
      <c r="D90" s="1175"/>
      <c r="E90" s="1199" t="s">
        <v>667</v>
      </c>
      <c r="F90" s="1200" t="s">
        <v>413</v>
      </c>
      <c r="G90" s="1199" t="s">
        <v>413</v>
      </c>
      <c r="H90" s="1200" t="s">
        <v>1456</v>
      </c>
      <c r="I90" s="1201" t="s">
        <v>1345</v>
      </c>
      <c r="J90" s="1202">
        <v>1.9999999999999998</v>
      </c>
      <c r="K90" s="1203">
        <v>1.2000000000000002</v>
      </c>
      <c r="L90" s="1203">
        <v>3577.0719999999992</v>
      </c>
      <c r="M90" s="1204" t="s">
        <v>1653</v>
      </c>
      <c r="N90" s="1205">
        <v>355899</v>
      </c>
    </row>
    <row r="91" spans="1:14" s="1164" customFormat="1" ht="23.1" customHeight="1" x14ac:dyDescent="0.25">
      <c r="A91" s="1153"/>
      <c r="B91" s="1154"/>
      <c r="C91" s="1174"/>
      <c r="D91" s="1175"/>
      <c r="E91" s="1199" t="s">
        <v>669</v>
      </c>
      <c r="F91" s="1200" t="s">
        <v>413</v>
      </c>
      <c r="G91" s="1199" t="s">
        <v>413</v>
      </c>
      <c r="H91" s="1200" t="s">
        <v>1456</v>
      </c>
      <c r="I91" s="1201" t="s">
        <v>1345</v>
      </c>
      <c r="J91" s="1202">
        <v>0.56000000000000005</v>
      </c>
      <c r="K91" s="1203">
        <v>0.39999999999999997</v>
      </c>
      <c r="L91" s="1203">
        <v>400.08500000000004</v>
      </c>
      <c r="M91" s="1204" t="s">
        <v>1653</v>
      </c>
      <c r="N91" s="1205">
        <v>45278</v>
      </c>
    </row>
    <row r="92" spans="1:14" s="1164" customFormat="1" ht="23.1" customHeight="1" x14ac:dyDescent="0.25">
      <c r="A92" s="1153"/>
      <c r="B92" s="1154"/>
      <c r="C92" s="1174"/>
      <c r="D92" s="1175"/>
      <c r="E92" s="1183" t="s">
        <v>671</v>
      </c>
      <c r="F92" s="1184" t="s">
        <v>413</v>
      </c>
      <c r="G92" s="1183" t="s">
        <v>413</v>
      </c>
      <c r="H92" s="1184" t="s">
        <v>1456</v>
      </c>
      <c r="I92" s="1185" t="s">
        <v>1345</v>
      </c>
      <c r="J92" s="1186">
        <v>0</v>
      </c>
      <c r="K92" s="1187">
        <v>0</v>
      </c>
      <c r="L92" s="1187">
        <v>433.524</v>
      </c>
      <c r="M92" s="1188" t="s">
        <v>1653</v>
      </c>
      <c r="N92" s="1189">
        <v>37013</v>
      </c>
    </row>
    <row r="93" spans="1:14" s="1164" customFormat="1" ht="23.1" customHeight="1" x14ac:dyDescent="0.25">
      <c r="A93" s="1153"/>
      <c r="B93" s="1154"/>
      <c r="C93" s="1174"/>
      <c r="D93" s="1191" t="s">
        <v>512</v>
      </c>
      <c r="E93" s="1192" t="s">
        <v>673</v>
      </c>
      <c r="F93" s="1193" t="s">
        <v>413</v>
      </c>
      <c r="G93" s="1192" t="s">
        <v>413</v>
      </c>
      <c r="H93" s="1193" t="s">
        <v>1456</v>
      </c>
      <c r="I93" s="1194" t="s">
        <v>1345</v>
      </c>
      <c r="J93" s="1195">
        <v>0</v>
      </c>
      <c r="K93" s="1196">
        <v>0</v>
      </c>
      <c r="L93" s="1196">
        <v>0</v>
      </c>
      <c r="M93" s="1197" t="s">
        <v>1653</v>
      </c>
      <c r="N93" s="1198">
        <v>0</v>
      </c>
    </row>
    <row r="94" spans="1:14" s="1164" customFormat="1" ht="23.1" customHeight="1" x14ac:dyDescent="0.25">
      <c r="A94" s="1153"/>
      <c r="B94" s="1154"/>
      <c r="C94" s="1174"/>
      <c r="D94" s="1175"/>
      <c r="E94" s="1199" t="s">
        <v>675</v>
      </c>
      <c r="F94" s="1200" t="s">
        <v>413</v>
      </c>
      <c r="G94" s="1199" t="s">
        <v>413</v>
      </c>
      <c r="H94" s="1200" t="s">
        <v>1456</v>
      </c>
      <c r="I94" s="1201" t="s">
        <v>1345</v>
      </c>
      <c r="J94" s="1202">
        <v>0.20799999999999996</v>
      </c>
      <c r="K94" s="1203">
        <v>0.14000000000000001</v>
      </c>
      <c r="L94" s="1203">
        <v>15.915000000000001</v>
      </c>
      <c r="M94" s="1204" t="s">
        <v>1653</v>
      </c>
      <c r="N94" s="1205">
        <v>2407</v>
      </c>
    </row>
    <row r="95" spans="1:14" s="1164" customFormat="1" ht="23.1" customHeight="1" x14ac:dyDescent="0.25">
      <c r="A95" s="1153"/>
      <c r="B95" s="1154"/>
      <c r="C95" s="1174"/>
      <c r="D95" s="1175"/>
      <c r="E95" s="1199" t="s">
        <v>677</v>
      </c>
      <c r="F95" s="1200" t="s">
        <v>413</v>
      </c>
      <c r="G95" s="1199" t="s">
        <v>413</v>
      </c>
      <c r="H95" s="1200" t="s">
        <v>1456</v>
      </c>
      <c r="I95" s="1201" t="s">
        <v>1345</v>
      </c>
      <c r="J95" s="1202">
        <v>0.20799999999999996</v>
      </c>
      <c r="K95" s="1203">
        <v>0.17000000000000004</v>
      </c>
      <c r="L95" s="1203">
        <v>8.4609999999999985</v>
      </c>
      <c r="M95" s="1204" t="s">
        <v>1653</v>
      </c>
      <c r="N95" s="1205">
        <v>1432</v>
      </c>
    </row>
    <row r="96" spans="1:14" s="1164" customFormat="1" ht="23.1" customHeight="1" x14ac:dyDescent="0.25">
      <c r="A96" s="1153"/>
      <c r="B96" s="1154"/>
      <c r="C96" s="1174"/>
      <c r="D96" s="1175"/>
      <c r="E96" s="1199" t="s">
        <v>679</v>
      </c>
      <c r="F96" s="1200" t="s">
        <v>413</v>
      </c>
      <c r="G96" s="1199" t="s">
        <v>413</v>
      </c>
      <c r="H96" s="1200" t="s">
        <v>1456</v>
      </c>
      <c r="I96" s="1201" t="s">
        <v>1345</v>
      </c>
      <c r="J96" s="1202">
        <v>0.4499999999999999</v>
      </c>
      <c r="K96" s="1203">
        <v>0.17999999999999997</v>
      </c>
      <c r="L96" s="1203">
        <v>434.39100000000002</v>
      </c>
      <c r="M96" s="1204" t="s">
        <v>1653</v>
      </c>
      <c r="N96" s="1205">
        <v>43416</v>
      </c>
    </row>
    <row r="97" spans="1:14" s="1164" customFormat="1" ht="23.1" customHeight="1" x14ac:dyDescent="0.25">
      <c r="A97" s="1153"/>
      <c r="B97" s="1154"/>
      <c r="C97" s="1174"/>
      <c r="D97" s="1175"/>
      <c r="E97" s="1183" t="s">
        <v>681</v>
      </c>
      <c r="F97" s="1184" t="s">
        <v>413</v>
      </c>
      <c r="G97" s="1183" t="s">
        <v>413</v>
      </c>
      <c r="H97" s="1184" t="s">
        <v>1456</v>
      </c>
      <c r="I97" s="1185" t="s">
        <v>1345</v>
      </c>
      <c r="J97" s="1186">
        <v>0.35200000000000004</v>
      </c>
      <c r="K97" s="1187">
        <v>0.28000000000000003</v>
      </c>
      <c r="L97" s="1187">
        <v>999.9860000000001</v>
      </c>
      <c r="M97" s="1188" t="s">
        <v>1653</v>
      </c>
      <c r="N97" s="1189">
        <v>98888</v>
      </c>
    </row>
    <row r="98" spans="1:14" s="1164" customFormat="1" ht="23.1" customHeight="1" x14ac:dyDescent="0.25">
      <c r="A98" s="1153"/>
      <c r="B98" s="1154"/>
      <c r="C98" s="1174"/>
      <c r="D98" s="1191" t="s">
        <v>514</v>
      </c>
      <c r="E98" s="1192" t="s">
        <v>687</v>
      </c>
      <c r="F98" s="1193" t="s">
        <v>413</v>
      </c>
      <c r="G98" s="1192" t="s">
        <v>413</v>
      </c>
      <c r="H98" s="1193" t="s">
        <v>1455</v>
      </c>
      <c r="I98" s="1194" t="s">
        <v>1345</v>
      </c>
      <c r="J98" s="1195">
        <v>1.0000000000000002</v>
      </c>
      <c r="K98" s="1196">
        <v>0.95000000000000018</v>
      </c>
      <c r="L98" s="1196">
        <v>0</v>
      </c>
      <c r="M98" s="1197" t="s">
        <v>1653</v>
      </c>
      <c r="N98" s="1198">
        <v>0</v>
      </c>
    </row>
    <row r="99" spans="1:14" s="1164" customFormat="1" ht="23.1" customHeight="1" x14ac:dyDescent="0.25">
      <c r="A99" s="1153"/>
      <c r="B99" s="1154"/>
      <c r="C99" s="1174"/>
      <c r="D99" s="1175"/>
      <c r="E99" s="1199" t="s">
        <v>689</v>
      </c>
      <c r="F99" s="1200" t="s">
        <v>413</v>
      </c>
      <c r="G99" s="1199" t="s">
        <v>413</v>
      </c>
      <c r="H99" s="1200" t="s">
        <v>1455</v>
      </c>
      <c r="I99" s="1201" t="s">
        <v>1345</v>
      </c>
      <c r="J99" s="1202">
        <v>0.5</v>
      </c>
      <c r="K99" s="1203">
        <v>0.39999999999999997</v>
      </c>
      <c r="L99" s="1203">
        <v>36.423999999999999</v>
      </c>
      <c r="M99" s="1204" t="s">
        <v>1653</v>
      </c>
      <c r="N99" s="1205">
        <v>2963</v>
      </c>
    </row>
    <row r="100" spans="1:14" s="1164" customFormat="1" ht="23.1" customHeight="1" x14ac:dyDescent="0.25">
      <c r="A100" s="1153"/>
      <c r="B100" s="1154"/>
      <c r="C100" s="1174"/>
      <c r="D100" s="1175"/>
      <c r="E100" s="1199" t="s">
        <v>691</v>
      </c>
      <c r="F100" s="1200" t="s">
        <v>413</v>
      </c>
      <c r="G100" s="1199" t="s">
        <v>413</v>
      </c>
      <c r="H100" s="1200" t="s">
        <v>1455</v>
      </c>
      <c r="I100" s="1201" t="s">
        <v>1345</v>
      </c>
      <c r="J100" s="1202">
        <v>0.5</v>
      </c>
      <c r="K100" s="1203">
        <v>0.4499999999999999</v>
      </c>
      <c r="L100" s="1203">
        <v>0</v>
      </c>
      <c r="M100" s="1204" t="s">
        <v>1653</v>
      </c>
      <c r="N100" s="1205">
        <v>0</v>
      </c>
    </row>
    <row r="101" spans="1:14" s="1164" customFormat="1" ht="23.1" customHeight="1" x14ac:dyDescent="0.25">
      <c r="A101" s="1153"/>
      <c r="B101" s="1154"/>
      <c r="C101" s="1174"/>
      <c r="D101" s="1175"/>
      <c r="E101" s="1199" t="s">
        <v>693</v>
      </c>
      <c r="F101" s="1200" t="s">
        <v>413</v>
      </c>
      <c r="G101" s="1199" t="s">
        <v>413</v>
      </c>
      <c r="H101" s="1200" t="s">
        <v>1455</v>
      </c>
      <c r="I101" s="1201" t="s">
        <v>1345</v>
      </c>
      <c r="J101" s="1202">
        <v>0</v>
      </c>
      <c r="K101" s="1203">
        <v>0</v>
      </c>
      <c r="L101" s="1203">
        <v>1.5129999999999999</v>
      </c>
      <c r="M101" s="1204" t="s">
        <v>1653</v>
      </c>
      <c r="N101" s="1205">
        <v>220</v>
      </c>
    </row>
    <row r="102" spans="1:14" s="1164" customFormat="1" ht="23.1" customHeight="1" x14ac:dyDescent="0.25">
      <c r="A102" s="1153"/>
      <c r="B102" s="1154"/>
      <c r="C102" s="1174"/>
      <c r="D102" s="1175"/>
      <c r="E102" s="1183" t="s">
        <v>695</v>
      </c>
      <c r="F102" s="1184" t="s">
        <v>413</v>
      </c>
      <c r="G102" s="1183" t="s">
        <v>413</v>
      </c>
      <c r="H102" s="1184" t="s">
        <v>1455</v>
      </c>
      <c r="I102" s="1185" t="s">
        <v>1345</v>
      </c>
      <c r="J102" s="1186">
        <v>1.5</v>
      </c>
      <c r="K102" s="1187">
        <v>1.2499999999999998</v>
      </c>
      <c r="L102" s="1187">
        <v>159.989</v>
      </c>
      <c r="M102" s="1188" t="s">
        <v>1653</v>
      </c>
      <c r="N102" s="1189">
        <v>16247</v>
      </c>
    </row>
    <row r="103" spans="1:14" s="1164" customFormat="1" ht="23.1" customHeight="1" x14ac:dyDescent="0.25">
      <c r="A103" s="1153"/>
      <c r="B103" s="1154"/>
      <c r="C103" s="1174"/>
      <c r="D103" s="1191" t="s">
        <v>513</v>
      </c>
      <c r="E103" s="1192" t="s">
        <v>603</v>
      </c>
      <c r="F103" s="1193" t="s">
        <v>413</v>
      </c>
      <c r="G103" s="1192" t="s">
        <v>413</v>
      </c>
      <c r="H103" s="1193" t="s">
        <v>1455</v>
      </c>
      <c r="I103" s="1194" t="s">
        <v>1345</v>
      </c>
      <c r="J103" s="1195">
        <v>6.2399999999999984</v>
      </c>
      <c r="K103" s="1196">
        <v>6</v>
      </c>
      <c r="L103" s="1196">
        <v>0</v>
      </c>
      <c r="M103" s="1197" t="s">
        <v>1653</v>
      </c>
      <c r="N103" s="1198">
        <v>0</v>
      </c>
    </row>
    <row r="104" spans="1:14" s="1164" customFormat="1" ht="23.1" customHeight="1" x14ac:dyDescent="0.25">
      <c r="A104" s="1153"/>
      <c r="B104" s="1154"/>
      <c r="C104" s="1174"/>
      <c r="D104" s="1175"/>
      <c r="E104" s="1199" t="s">
        <v>605</v>
      </c>
      <c r="F104" s="1200" t="s">
        <v>413</v>
      </c>
      <c r="G104" s="1199" t="s">
        <v>413</v>
      </c>
      <c r="H104" s="1200" t="s">
        <v>1455</v>
      </c>
      <c r="I104" s="1201" t="s">
        <v>1345</v>
      </c>
      <c r="J104" s="1202">
        <v>6.2399999999999984</v>
      </c>
      <c r="K104" s="1203">
        <v>6</v>
      </c>
      <c r="L104" s="1203">
        <v>0</v>
      </c>
      <c r="M104" s="1204" t="s">
        <v>1653</v>
      </c>
      <c r="N104" s="1205">
        <v>0</v>
      </c>
    </row>
    <row r="105" spans="1:14" s="1164" customFormat="1" ht="23.1" customHeight="1" x14ac:dyDescent="0.25">
      <c r="A105" s="1153"/>
      <c r="B105" s="1154"/>
      <c r="C105" s="1174"/>
      <c r="D105" s="1175"/>
      <c r="E105" s="1183" t="s">
        <v>685</v>
      </c>
      <c r="F105" s="1184" t="s">
        <v>413</v>
      </c>
      <c r="G105" s="1183" t="s">
        <v>413</v>
      </c>
      <c r="H105" s="1184" t="s">
        <v>1455</v>
      </c>
      <c r="I105" s="1185" t="s">
        <v>1345</v>
      </c>
      <c r="J105" s="1186">
        <v>0.52</v>
      </c>
      <c r="K105" s="1187">
        <v>0.39999999999999997</v>
      </c>
      <c r="L105" s="1187">
        <v>0</v>
      </c>
      <c r="M105" s="1188" t="s">
        <v>1653</v>
      </c>
      <c r="N105" s="1189">
        <v>0</v>
      </c>
    </row>
    <row r="106" spans="1:14" s="1164" customFormat="1" ht="23.1" customHeight="1" x14ac:dyDescent="0.25">
      <c r="A106" s="1153"/>
      <c r="B106" s="1154"/>
      <c r="C106" s="1174"/>
      <c r="D106" s="1166" t="s">
        <v>515</v>
      </c>
      <c r="E106" s="1167" t="s">
        <v>450</v>
      </c>
      <c r="F106" s="1168" t="s">
        <v>413</v>
      </c>
      <c r="G106" s="1167" t="s">
        <v>413</v>
      </c>
      <c r="H106" s="1168" t="s">
        <v>1455</v>
      </c>
      <c r="I106" s="1169" t="s">
        <v>1345</v>
      </c>
      <c r="J106" s="1170">
        <v>1.1000000000000001</v>
      </c>
      <c r="K106" s="1171">
        <v>0.79999999999999993</v>
      </c>
      <c r="L106" s="1171">
        <v>741.59000000000015</v>
      </c>
      <c r="M106" s="1172" t="s">
        <v>1653</v>
      </c>
      <c r="N106" s="1173">
        <v>79949</v>
      </c>
    </row>
    <row r="107" spans="1:14" s="1164" customFormat="1" ht="23.1" customHeight="1" x14ac:dyDescent="0.25">
      <c r="A107" s="1153"/>
      <c r="B107" s="1154"/>
      <c r="C107" s="1174"/>
      <c r="D107" s="1175" t="s">
        <v>516</v>
      </c>
      <c r="E107" s="1176" t="s">
        <v>699</v>
      </c>
      <c r="F107" s="1177" t="s">
        <v>413</v>
      </c>
      <c r="G107" s="1176" t="s">
        <v>413</v>
      </c>
      <c r="H107" s="1177" t="s">
        <v>1456</v>
      </c>
      <c r="I107" s="1178" t="s">
        <v>1345</v>
      </c>
      <c r="J107" s="1179">
        <v>0.43</v>
      </c>
      <c r="K107" s="1180">
        <v>0.3</v>
      </c>
      <c r="L107" s="1180">
        <v>714.87900000000002</v>
      </c>
      <c r="M107" s="1181" t="s">
        <v>1653</v>
      </c>
      <c r="N107" s="1182">
        <v>106335</v>
      </c>
    </row>
    <row r="108" spans="1:14" s="1164" customFormat="1" ht="23.1" customHeight="1" x14ac:dyDescent="0.25">
      <c r="A108" s="1153"/>
      <c r="B108" s="1154"/>
      <c r="C108" s="1174"/>
      <c r="D108" s="1175"/>
      <c r="E108" s="1183" t="s">
        <v>701</v>
      </c>
      <c r="F108" s="1184" t="s">
        <v>413</v>
      </c>
      <c r="G108" s="1183" t="s">
        <v>413</v>
      </c>
      <c r="H108" s="1184" t="s">
        <v>1456</v>
      </c>
      <c r="I108" s="1185" t="s">
        <v>1345</v>
      </c>
      <c r="J108" s="1186">
        <v>0.36499999999999999</v>
      </c>
      <c r="K108" s="1187">
        <v>2.8500000000000005</v>
      </c>
      <c r="L108" s="1187">
        <v>179.99700000000001</v>
      </c>
      <c r="M108" s="1188" t="s">
        <v>1653</v>
      </c>
      <c r="N108" s="1189">
        <v>26286</v>
      </c>
    </row>
    <row r="109" spans="1:14" s="1164" customFormat="1" ht="23.1" customHeight="1" x14ac:dyDescent="0.25">
      <c r="A109" s="1153"/>
      <c r="B109" s="1154"/>
      <c r="C109" s="1174"/>
      <c r="D109" s="1191" t="s">
        <v>517</v>
      </c>
      <c r="E109" s="1192" t="s">
        <v>703</v>
      </c>
      <c r="F109" s="1193" t="s">
        <v>413</v>
      </c>
      <c r="G109" s="1192" t="s">
        <v>413</v>
      </c>
      <c r="H109" s="1193" t="s">
        <v>1456</v>
      </c>
      <c r="I109" s="1194" t="s">
        <v>1345</v>
      </c>
      <c r="J109" s="1195">
        <v>0.22000000000000006</v>
      </c>
      <c r="K109" s="1196">
        <v>0</v>
      </c>
      <c r="L109" s="1196">
        <v>0</v>
      </c>
      <c r="M109" s="1197" t="s">
        <v>1653</v>
      </c>
      <c r="N109" s="1198">
        <v>0</v>
      </c>
    </row>
    <row r="110" spans="1:14" s="1164" customFormat="1" ht="23.1" customHeight="1" x14ac:dyDescent="0.25">
      <c r="A110" s="1153"/>
      <c r="B110" s="1154"/>
      <c r="C110" s="1174"/>
      <c r="D110" s="1175"/>
      <c r="E110" s="1199" t="s">
        <v>705</v>
      </c>
      <c r="F110" s="1200" t="s">
        <v>413</v>
      </c>
      <c r="G110" s="1199" t="s">
        <v>413</v>
      </c>
      <c r="H110" s="1200" t="s">
        <v>1456</v>
      </c>
      <c r="I110" s="1201" t="s">
        <v>1345</v>
      </c>
      <c r="J110" s="1202">
        <v>0.47999999999999993</v>
      </c>
      <c r="K110" s="1203">
        <v>0</v>
      </c>
      <c r="L110" s="1203">
        <v>0</v>
      </c>
      <c r="M110" s="1204" t="s">
        <v>1653</v>
      </c>
      <c r="N110" s="1205">
        <v>0</v>
      </c>
    </row>
    <row r="111" spans="1:14" s="1164" customFormat="1" ht="23.1" customHeight="1" x14ac:dyDescent="0.25">
      <c r="A111" s="1153"/>
      <c r="B111" s="1154"/>
      <c r="C111" s="1174"/>
      <c r="D111" s="1175"/>
      <c r="E111" s="1199" t="s">
        <v>709</v>
      </c>
      <c r="F111" s="1200" t="s">
        <v>413</v>
      </c>
      <c r="G111" s="1199" t="s">
        <v>413</v>
      </c>
      <c r="H111" s="1200" t="s">
        <v>1456</v>
      </c>
      <c r="I111" s="1201" t="s">
        <v>1345</v>
      </c>
      <c r="J111" s="1202">
        <v>0.4549999999999999</v>
      </c>
      <c r="K111" s="1203">
        <v>0.41000000000000009</v>
      </c>
      <c r="L111" s="1203">
        <v>1033.6349999999998</v>
      </c>
      <c r="M111" s="1204" t="s">
        <v>1653</v>
      </c>
      <c r="N111" s="1205">
        <v>126922</v>
      </c>
    </row>
    <row r="112" spans="1:14" s="1164" customFormat="1" ht="23.1" customHeight="1" x14ac:dyDescent="0.25">
      <c r="A112" s="1153"/>
      <c r="B112" s="1154"/>
      <c r="C112" s="1174"/>
      <c r="D112" s="1175"/>
      <c r="E112" s="1183" t="s">
        <v>707</v>
      </c>
      <c r="F112" s="1184" t="s">
        <v>413</v>
      </c>
      <c r="G112" s="1183" t="s">
        <v>413</v>
      </c>
      <c r="H112" s="1184" t="s">
        <v>1456</v>
      </c>
      <c r="I112" s="1185" t="s">
        <v>1345</v>
      </c>
      <c r="J112" s="1186">
        <v>0.47999999999999993</v>
      </c>
      <c r="K112" s="1187">
        <v>0.4499999999999999</v>
      </c>
      <c r="L112" s="1187">
        <v>507.54399999999998</v>
      </c>
      <c r="M112" s="1188" t="s">
        <v>1653</v>
      </c>
      <c r="N112" s="1189">
        <v>55419</v>
      </c>
    </row>
    <row r="113" spans="1:14" s="1164" customFormat="1" ht="23.1" customHeight="1" x14ac:dyDescent="0.25">
      <c r="A113" s="1153"/>
      <c r="B113" s="1154"/>
      <c r="C113" s="1174"/>
      <c r="D113" s="1191" t="s">
        <v>519</v>
      </c>
      <c r="E113" s="1192" t="s">
        <v>581</v>
      </c>
      <c r="F113" s="1193" t="s">
        <v>413</v>
      </c>
      <c r="G113" s="1192" t="s">
        <v>413</v>
      </c>
      <c r="H113" s="1193" t="s">
        <v>1456</v>
      </c>
      <c r="I113" s="1194" t="s">
        <v>1345</v>
      </c>
      <c r="J113" s="1195">
        <v>0.13</v>
      </c>
      <c r="K113" s="1196">
        <v>9.9999999999999992E-2</v>
      </c>
      <c r="L113" s="1196">
        <v>0.442</v>
      </c>
      <c r="M113" s="1197" t="s">
        <v>1653</v>
      </c>
      <c r="N113" s="1198">
        <v>60</v>
      </c>
    </row>
    <row r="114" spans="1:14" s="1164" customFormat="1" ht="23.1" customHeight="1" x14ac:dyDescent="0.25">
      <c r="A114" s="1153"/>
      <c r="B114" s="1154"/>
      <c r="C114" s="1174"/>
      <c r="D114" s="1175"/>
      <c r="E114" s="1199" t="s">
        <v>712</v>
      </c>
      <c r="F114" s="1200" t="s">
        <v>413</v>
      </c>
      <c r="G114" s="1199" t="s">
        <v>413</v>
      </c>
      <c r="H114" s="1200" t="s">
        <v>1456</v>
      </c>
      <c r="I114" s="1201" t="s">
        <v>1345</v>
      </c>
      <c r="J114" s="1202">
        <v>0.27299999999999996</v>
      </c>
      <c r="K114" s="1203">
        <v>0.19999999999999998</v>
      </c>
      <c r="L114" s="1203">
        <v>15.068</v>
      </c>
      <c r="M114" s="1204" t="s">
        <v>1653</v>
      </c>
      <c r="N114" s="1205">
        <v>2063</v>
      </c>
    </row>
    <row r="115" spans="1:14" s="1164" customFormat="1" ht="23.1" customHeight="1" x14ac:dyDescent="0.25">
      <c r="A115" s="1153"/>
      <c r="B115" s="1154"/>
      <c r="C115" s="1174"/>
      <c r="D115" s="1175"/>
      <c r="E115" s="1183" t="s">
        <v>714</v>
      </c>
      <c r="F115" s="1184" t="s">
        <v>413</v>
      </c>
      <c r="G115" s="1183" t="s">
        <v>413</v>
      </c>
      <c r="H115" s="1184" t="s">
        <v>1456</v>
      </c>
      <c r="I115" s="1185" t="s">
        <v>1345</v>
      </c>
      <c r="J115" s="1186">
        <v>0.6</v>
      </c>
      <c r="K115" s="1187">
        <v>0.47999999999999993</v>
      </c>
      <c r="L115" s="1187">
        <v>853.29000000000008</v>
      </c>
      <c r="M115" s="1188" t="s">
        <v>1653</v>
      </c>
      <c r="N115" s="1189">
        <v>97345</v>
      </c>
    </row>
    <row r="116" spans="1:14" s="1164" customFormat="1" ht="23.1" customHeight="1" x14ac:dyDescent="0.25">
      <c r="A116" s="1153"/>
      <c r="B116" s="1154"/>
      <c r="C116" s="1174"/>
      <c r="D116" s="1191" t="s">
        <v>521</v>
      </c>
      <c r="E116" s="1192" t="s">
        <v>718</v>
      </c>
      <c r="F116" s="1193" t="s">
        <v>413</v>
      </c>
      <c r="G116" s="1192" t="s">
        <v>413</v>
      </c>
      <c r="H116" s="1193" t="s">
        <v>1455</v>
      </c>
      <c r="I116" s="1194" t="s">
        <v>1345</v>
      </c>
      <c r="J116" s="1195">
        <v>0.90999999999999981</v>
      </c>
      <c r="K116" s="1196">
        <v>0.79999999999999993</v>
      </c>
      <c r="L116" s="1196">
        <v>249.66499999999996</v>
      </c>
      <c r="M116" s="1197" t="s">
        <v>1653</v>
      </c>
      <c r="N116" s="1198">
        <v>23863</v>
      </c>
    </row>
    <row r="117" spans="1:14" s="1164" customFormat="1" ht="23.1" customHeight="1" x14ac:dyDescent="0.25">
      <c r="A117" s="1153"/>
      <c r="B117" s="1154"/>
      <c r="C117" s="1174"/>
      <c r="D117" s="1175"/>
      <c r="E117" s="1199" t="s">
        <v>720</v>
      </c>
      <c r="F117" s="1200" t="s">
        <v>413</v>
      </c>
      <c r="G117" s="1199" t="s">
        <v>413</v>
      </c>
      <c r="H117" s="1200" t="s">
        <v>1455</v>
      </c>
      <c r="I117" s="1201" t="s">
        <v>1345</v>
      </c>
      <c r="J117" s="1202">
        <v>1.3500000000000003</v>
      </c>
      <c r="K117" s="1203">
        <v>1</v>
      </c>
      <c r="L117" s="1203">
        <v>611.39700000000005</v>
      </c>
      <c r="M117" s="1204" t="s">
        <v>1653</v>
      </c>
      <c r="N117" s="1205">
        <v>58300</v>
      </c>
    </row>
    <row r="118" spans="1:14" s="1164" customFormat="1" ht="23.1" customHeight="1" x14ac:dyDescent="0.25">
      <c r="A118" s="1153"/>
      <c r="B118" s="1154"/>
      <c r="C118" s="1174"/>
      <c r="D118" s="1175"/>
      <c r="E118" s="1199" t="s">
        <v>722</v>
      </c>
      <c r="F118" s="1200" t="s">
        <v>413</v>
      </c>
      <c r="G118" s="1199" t="s">
        <v>413</v>
      </c>
      <c r="H118" s="1200" t="s">
        <v>1455</v>
      </c>
      <c r="I118" s="1201" t="s">
        <v>1345</v>
      </c>
      <c r="J118" s="1202">
        <v>0.69999999999999984</v>
      </c>
      <c r="K118" s="1203">
        <v>0.49999999999999994</v>
      </c>
      <c r="L118" s="1203">
        <v>36.491</v>
      </c>
      <c r="M118" s="1204" t="s">
        <v>1653</v>
      </c>
      <c r="N118" s="1205">
        <v>4416</v>
      </c>
    </row>
    <row r="119" spans="1:14" s="1164" customFormat="1" ht="23.1" customHeight="1" x14ac:dyDescent="0.25">
      <c r="A119" s="1153"/>
      <c r="B119" s="1154"/>
      <c r="C119" s="1174"/>
      <c r="D119" s="1175"/>
      <c r="E119" s="1199" t="s">
        <v>724</v>
      </c>
      <c r="F119" s="1200" t="s">
        <v>413</v>
      </c>
      <c r="G119" s="1199" t="s">
        <v>413</v>
      </c>
      <c r="H119" s="1200" t="s">
        <v>1455</v>
      </c>
      <c r="I119" s="1201" t="s">
        <v>1345</v>
      </c>
      <c r="J119" s="1202">
        <v>0.69999999999999984</v>
      </c>
      <c r="K119" s="1203">
        <v>0.49999999999999994</v>
      </c>
      <c r="L119" s="1203">
        <v>42.053999999999995</v>
      </c>
      <c r="M119" s="1204" t="s">
        <v>1653</v>
      </c>
      <c r="N119" s="1205">
        <v>5452</v>
      </c>
    </row>
    <row r="120" spans="1:14" s="1164" customFormat="1" ht="23.1" customHeight="1" x14ac:dyDescent="0.25">
      <c r="A120" s="1153"/>
      <c r="B120" s="1154"/>
      <c r="C120" s="1174"/>
      <c r="D120" s="1175"/>
      <c r="E120" s="1199" t="s">
        <v>716</v>
      </c>
      <c r="F120" s="1200" t="s">
        <v>413</v>
      </c>
      <c r="G120" s="1199" t="s">
        <v>413</v>
      </c>
      <c r="H120" s="1200" t="s">
        <v>1455</v>
      </c>
      <c r="I120" s="1201" t="s">
        <v>1345</v>
      </c>
      <c r="J120" s="1202">
        <v>1.825</v>
      </c>
      <c r="K120" s="1203">
        <v>1</v>
      </c>
      <c r="L120" s="1203">
        <v>1053.5070000000001</v>
      </c>
      <c r="M120" s="1204" t="s">
        <v>1653</v>
      </c>
      <c r="N120" s="1205">
        <v>97725</v>
      </c>
    </row>
    <row r="121" spans="1:14" s="1164" customFormat="1" ht="23.1" customHeight="1" x14ac:dyDescent="0.25">
      <c r="A121" s="1153"/>
      <c r="B121" s="1154"/>
      <c r="C121" s="1174"/>
      <c r="D121" s="1175"/>
      <c r="E121" s="1199" t="s">
        <v>726</v>
      </c>
      <c r="F121" s="1200" t="s">
        <v>413</v>
      </c>
      <c r="G121" s="1199" t="s">
        <v>413</v>
      </c>
      <c r="H121" s="1200" t="s">
        <v>1455</v>
      </c>
      <c r="I121" s="1201" t="s">
        <v>1345</v>
      </c>
      <c r="J121" s="1202">
        <v>0</v>
      </c>
      <c r="K121" s="1203">
        <v>0</v>
      </c>
      <c r="L121" s="1203">
        <v>60.192999999999998</v>
      </c>
      <c r="M121" s="1204" t="s">
        <v>1653</v>
      </c>
      <c r="N121" s="1205">
        <v>8551</v>
      </c>
    </row>
    <row r="122" spans="1:14" s="1164" customFormat="1" ht="23.1" customHeight="1" x14ac:dyDescent="0.25">
      <c r="A122" s="1153"/>
      <c r="B122" s="1154"/>
      <c r="C122" s="1174"/>
      <c r="D122" s="1175"/>
      <c r="E122" s="1183" t="s">
        <v>728</v>
      </c>
      <c r="F122" s="1184" t="s">
        <v>413</v>
      </c>
      <c r="G122" s="1183" t="s">
        <v>413</v>
      </c>
      <c r="H122" s="1184" t="s">
        <v>1455</v>
      </c>
      <c r="I122" s="1185" t="s">
        <v>1345</v>
      </c>
      <c r="J122" s="1186">
        <v>0</v>
      </c>
      <c r="K122" s="1187">
        <v>0</v>
      </c>
      <c r="L122" s="1187">
        <v>26.007000000000001</v>
      </c>
      <c r="M122" s="1188" t="s">
        <v>1653</v>
      </c>
      <c r="N122" s="1189">
        <v>3542</v>
      </c>
    </row>
    <row r="123" spans="1:14" s="1164" customFormat="1" ht="23.1" customHeight="1" x14ac:dyDescent="0.25">
      <c r="A123" s="1153"/>
      <c r="B123" s="1154"/>
      <c r="C123" s="1174"/>
      <c r="D123" s="1191" t="s">
        <v>522</v>
      </c>
      <c r="E123" s="1192" t="s">
        <v>730</v>
      </c>
      <c r="F123" s="1193" t="s">
        <v>413</v>
      </c>
      <c r="G123" s="1192" t="s">
        <v>413</v>
      </c>
      <c r="H123" s="1193" t="s">
        <v>1456</v>
      </c>
      <c r="I123" s="1194" t="s">
        <v>1345</v>
      </c>
      <c r="J123" s="1195">
        <v>0.13600000000000001</v>
      </c>
      <c r="K123" s="1196">
        <v>0.124</v>
      </c>
      <c r="L123" s="1196">
        <v>49.510999999999996</v>
      </c>
      <c r="M123" s="1197" t="s">
        <v>1653</v>
      </c>
      <c r="N123" s="1198">
        <v>9152</v>
      </c>
    </row>
    <row r="124" spans="1:14" s="1164" customFormat="1" ht="23.1" customHeight="1" x14ac:dyDescent="0.25">
      <c r="A124" s="1153"/>
      <c r="B124" s="1154"/>
      <c r="C124" s="1174"/>
      <c r="D124" s="1175"/>
      <c r="E124" s="1199" t="s">
        <v>734</v>
      </c>
      <c r="F124" s="1200" t="s">
        <v>413</v>
      </c>
      <c r="G124" s="1199" t="s">
        <v>413</v>
      </c>
      <c r="H124" s="1200" t="s">
        <v>1456</v>
      </c>
      <c r="I124" s="1201" t="s">
        <v>1345</v>
      </c>
      <c r="J124" s="1202">
        <v>0</v>
      </c>
      <c r="K124" s="1203">
        <v>0</v>
      </c>
      <c r="L124" s="1203">
        <v>0</v>
      </c>
      <c r="M124" s="1204" t="s">
        <v>1653</v>
      </c>
      <c r="N124" s="1205">
        <v>0</v>
      </c>
    </row>
    <row r="125" spans="1:14" s="1164" customFormat="1" ht="23.1" customHeight="1" x14ac:dyDescent="0.25">
      <c r="A125" s="1153"/>
      <c r="B125" s="1154"/>
      <c r="C125" s="1174"/>
      <c r="D125" s="1175"/>
      <c r="E125" s="1199" t="s">
        <v>732</v>
      </c>
      <c r="F125" s="1200" t="s">
        <v>413</v>
      </c>
      <c r="G125" s="1199" t="s">
        <v>413</v>
      </c>
      <c r="H125" s="1200" t="s">
        <v>1456</v>
      </c>
      <c r="I125" s="1201" t="s">
        <v>1345</v>
      </c>
      <c r="J125" s="1202">
        <v>0.13600000000000001</v>
      </c>
      <c r="K125" s="1203">
        <v>0.12299999999999998</v>
      </c>
      <c r="L125" s="1203">
        <v>30.948999999999998</v>
      </c>
      <c r="M125" s="1204" t="s">
        <v>1653</v>
      </c>
      <c r="N125" s="1205">
        <v>5206</v>
      </c>
    </row>
    <row r="126" spans="1:14" s="1164" customFormat="1" ht="23.1" customHeight="1" x14ac:dyDescent="0.25">
      <c r="A126" s="1153"/>
      <c r="B126" s="1154"/>
      <c r="C126" s="1174"/>
      <c r="D126" s="1175"/>
      <c r="E126" s="1199" t="s">
        <v>736</v>
      </c>
      <c r="F126" s="1200" t="s">
        <v>413</v>
      </c>
      <c r="G126" s="1199" t="s">
        <v>413</v>
      </c>
      <c r="H126" s="1200" t="s">
        <v>1456</v>
      </c>
      <c r="I126" s="1201" t="s">
        <v>1345</v>
      </c>
      <c r="J126" s="1202">
        <v>0</v>
      </c>
      <c r="K126" s="1203">
        <v>0</v>
      </c>
      <c r="L126" s="1203">
        <v>0.53600000000000003</v>
      </c>
      <c r="M126" s="1204" t="s">
        <v>1653</v>
      </c>
      <c r="N126" s="1205">
        <v>90</v>
      </c>
    </row>
    <row r="127" spans="1:14" s="1164" customFormat="1" ht="23.1" customHeight="1" x14ac:dyDescent="0.25">
      <c r="A127" s="1153"/>
      <c r="B127" s="1154"/>
      <c r="C127" s="1174"/>
      <c r="D127" s="1175"/>
      <c r="E127" s="1183" t="s">
        <v>738</v>
      </c>
      <c r="F127" s="1184" t="s">
        <v>413</v>
      </c>
      <c r="G127" s="1183" t="s">
        <v>413</v>
      </c>
      <c r="H127" s="1184" t="s">
        <v>1456</v>
      </c>
      <c r="I127" s="1185" t="s">
        <v>1345</v>
      </c>
      <c r="J127" s="1186">
        <v>0.27499999999999997</v>
      </c>
      <c r="K127" s="1187">
        <v>0.20000000000000004</v>
      </c>
      <c r="L127" s="1187">
        <v>554.44299999999998</v>
      </c>
      <c r="M127" s="1188" t="s">
        <v>1653</v>
      </c>
      <c r="N127" s="1189">
        <v>86233</v>
      </c>
    </row>
    <row r="128" spans="1:14" s="1164" customFormat="1" ht="23.1" customHeight="1" x14ac:dyDescent="0.25">
      <c r="A128" s="1153"/>
      <c r="B128" s="1154"/>
      <c r="C128" s="1174"/>
      <c r="D128" s="1191" t="s">
        <v>523</v>
      </c>
      <c r="E128" s="1192" t="s">
        <v>740</v>
      </c>
      <c r="F128" s="1193" t="s">
        <v>413</v>
      </c>
      <c r="G128" s="1192" t="s">
        <v>413</v>
      </c>
      <c r="H128" s="1193" t="s">
        <v>1456</v>
      </c>
      <c r="I128" s="1194" t="s">
        <v>1345</v>
      </c>
      <c r="J128" s="1195">
        <v>0.5</v>
      </c>
      <c r="K128" s="1196">
        <v>0.4499999999999999</v>
      </c>
      <c r="L128" s="1196">
        <v>1065.164</v>
      </c>
      <c r="M128" s="1197" t="s">
        <v>1653</v>
      </c>
      <c r="N128" s="1198">
        <v>113792</v>
      </c>
    </row>
    <row r="129" spans="1:14" s="1164" customFormat="1" ht="23.1" customHeight="1" x14ac:dyDescent="0.25">
      <c r="A129" s="1153"/>
      <c r="B129" s="1154"/>
      <c r="C129" s="1174"/>
      <c r="D129" s="1175"/>
      <c r="E129" s="1199" t="s">
        <v>742</v>
      </c>
      <c r="F129" s="1200" t="s">
        <v>413</v>
      </c>
      <c r="G129" s="1199" t="s">
        <v>413</v>
      </c>
      <c r="H129" s="1200" t="s">
        <v>1456</v>
      </c>
      <c r="I129" s="1201" t="s">
        <v>1345</v>
      </c>
      <c r="J129" s="1202">
        <v>0.5</v>
      </c>
      <c r="K129" s="1203">
        <v>0.4499999999999999</v>
      </c>
      <c r="L129" s="1203">
        <v>1057.06</v>
      </c>
      <c r="M129" s="1204" t="s">
        <v>1653</v>
      </c>
      <c r="N129" s="1205">
        <v>110381</v>
      </c>
    </row>
    <row r="130" spans="1:14" s="1164" customFormat="1" ht="23.1" customHeight="1" x14ac:dyDescent="0.25">
      <c r="A130" s="1153"/>
      <c r="B130" s="1154"/>
      <c r="C130" s="1174"/>
      <c r="D130" s="1175"/>
      <c r="E130" s="1183" t="s">
        <v>744</v>
      </c>
      <c r="F130" s="1184" t="s">
        <v>413</v>
      </c>
      <c r="G130" s="1183" t="s">
        <v>413</v>
      </c>
      <c r="H130" s="1184" t="s">
        <v>1456</v>
      </c>
      <c r="I130" s="1185" t="s">
        <v>1345</v>
      </c>
      <c r="J130" s="1186">
        <v>0.4499999999999999</v>
      </c>
      <c r="K130" s="1187">
        <v>0.39999999999999997</v>
      </c>
      <c r="L130" s="1187">
        <v>645.09999999999991</v>
      </c>
      <c r="M130" s="1188" t="s">
        <v>1653</v>
      </c>
      <c r="N130" s="1189">
        <v>70803</v>
      </c>
    </row>
    <row r="131" spans="1:14" s="1164" customFormat="1" ht="23.1" customHeight="1" x14ac:dyDescent="0.25">
      <c r="A131" s="1153"/>
      <c r="B131" s="1154"/>
      <c r="C131" s="1174"/>
      <c r="D131" s="1191" t="s">
        <v>502</v>
      </c>
      <c r="E131" s="1192" t="s">
        <v>617</v>
      </c>
      <c r="F131" s="1193" t="s">
        <v>413</v>
      </c>
      <c r="G131" s="1192" t="s">
        <v>413</v>
      </c>
      <c r="H131" s="1193" t="s">
        <v>1456</v>
      </c>
      <c r="I131" s="1194" t="s">
        <v>1345</v>
      </c>
      <c r="J131" s="1195">
        <v>0.32400000000000007</v>
      </c>
      <c r="K131" s="1196">
        <v>0.3</v>
      </c>
      <c r="L131" s="1196">
        <v>117.72500000000002</v>
      </c>
      <c r="M131" s="1197" t="s">
        <v>1653</v>
      </c>
      <c r="N131" s="1198">
        <v>16989</v>
      </c>
    </row>
    <row r="132" spans="1:14" s="1164" customFormat="1" ht="23.1" customHeight="1" x14ac:dyDescent="0.25">
      <c r="A132" s="1153"/>
      <c r="B132" s="1154"/>
      <c r="C132" s="1174"/>
      <c r="D132" s="1175"/>
      <c r="E132" s="1199" t="s">
        <v>619</v>
      </c>
      <c r="F132" s="1200" t="s">
        <v>413</v>
      </c>
      <c r="G132" s="1199" t="s">
        <v>413</v>
      </c>
      <c r="H132" s="1200" t="s">
        <v>1456</v>
      </c>
      <c r="I132" s="1201" t="s">
        <v>1345</v>
      </c>
      <c r="J132" s="1202">
        <v>0.32400000000000007</v>
      </c>
      <c r="K132" s="1203">
        <v>0.3</v>
      </c>
      <c r="L132" s="1203">
        <v>161.43</v>
      </c>
      <c r="M132" s="1204" t="s">
        <v>1653</v>
      </c>
      <c r="N132" s="1205">
        <v>18884</v>
      </c>
    </row>
    <row r="133" spans="1:14" s="1164" customFormat="1" ht="23.1" customHeight="1" x14ac:dyDescent="0.25">
      <c r="A133" s="1153"/>
      <c r="B133" s="1154"/>
      <c r="C133" s="1174"/>
      <c r="D133" s="1175"/>
      <c r="E133" s="1183" t="s">
        <v>621</v>
      </c>
      <c r="F133" s="1184" t="s">
        <v>413</v>
      </c>
      <c r="G133" s="1183" t="s">
        <v>413</v>
      </c>
      <c r="H133" s="1184" t="s">
        <v>1456</v>
      </c>
      <c r="I133" s="1185" t="s">
        <v>1345</v>
      </c>
      <c r="J133" s="1186">
        <v>0.32400000000000007</v>
      </c>
      <c r="K133" s="1187">
        <v>0.3</v>
      </c>
      <c r="L133" s="1187">
        <v>77.662000000000006</v>
      </c>
      <c r="M133" s="1188" t="s">
        <v>1653</v>
      </c>
      <c r="N133" s="1189">
        <v>7998</v>
      </c>
    </row>
    <row r="134" spans="1:14" s="1164" customFormat="1" ht="23.1" customHeight="1" x14ac:dyDescent="0.25">
      <c r="A134" s="1153"/>
      <c r="B134" s="1154"/>
      <c r="C134" s="1165" t="s">
        <v>58</v>
      </c>
      <c r="D134" s="1166" t="s">
        <v>526</v>
      </c>
      <c r="E134" s="1167" t="s">
        <v>753</v>
      </c>
      <c r="F134" s="1168" t="s">
        <v>413</v>
      </c>
      <c r="G134" s="1167" t="s">
        <v>413</v>
      </c>
      <c r="H134" s="1168" t="s">
        <v>1455</v>
      </c>
      <c r="I134" s="1169" t="s">
        <v>1345</v>
      </c>
      <c r="J134" s="1170">
        <v>0.25000000000000006</v>
      </c>
      <c r="K134" s="1171">
        <v>0.25000000000000006</v>
      </c>
      <c r="L134" s="1171">
        <v>0</v>
      </c>
      <c r="M134" s="1172" t="s">
        <v>1653</v>
      </c>
      <c r="N134" s="1173">
        <v>0</v>
      </c>
    </row>
    <row r="135" spans="1:14" s="1164" customFormat="1" ht="23.1" customHeight="1" x14ac:dyDescent="0.25">
      <c r="A135" s="1153"/>
      <c r="B135" s="1154"/>
      <c r="C135" s="1174" t="s">
        <v>60</v>
      </c>
      <c r="D135" s="1166" t="s">
        <v>541</v>
      </c>
      <c r="E135" s="1167" t="s">
        <v>777</v>
      </c>
      <c r="F135" s="1168" t="s">
        <v>413</v>
      </c>
      <c r="G135" s="1167" t="s">
        <v>413</v>
      </c>
      <c r="H135" s="1168" t="s">
        <v>1455</v>
      </c>
      <c r="I135" s="1169" t="s">
        <v>1345</v>
      </c>
      <c r="J135" s="1170">
        <v>0.5</v>
      </c>
      <c r="K135" s="1171">
        <v>0.4499999999999999</v>
      </c>
      <c r="L135" s="1171">
        <v>6.152000000000001</v>
      </c>
      <c r="M135" s="1172" t="s">
        <v>1653</v>
      </c>
      <c r="N135" s="1173">
        <v>636</v>
      </c>
    </row>
    <row r="136" spans="1:14" s="1164" customFormat="1" ht="23.1" customHeight="1" x14ac:dyDescent="0.25">
      <c r="A136" s="1153"/>
      <c r="B136" s="1154"/>
      <c r="C136" s="1174"/>
      <c r="D136" s="1166" t="s">
        <v>543</v>
      </c>
      <c r="E136" s="1167" t="s">
        <v>779</v>
      </c>
      <c r="F136" s="1168" t="s">
        <v>413</v>
      </c>
      <c r="G136" s="1167" t="s">
        <v>413</v>
      </c>
      <c r="H136" s="1168" t="s">
        <v>1455</v>
      </c>
      <c r="I136" s="1169" t="s">
        <v>1345</v>
      </c>
      <c r="J136" s="1170">
        <v>0.79999999999999993</v>
      </c>
      <c r="K136" s="1171">
        <v>0.4499999999999999</v>
      </c>
      <c r="L136" s="1171">
        <v>0</v>
      </c>
      <c r="M136" s="1172" t="s">
        <v>1653</v>
      </c>
      <c r="N136" s="1173">
        <v>0</v>
      </c>
    </row>
    <row r="137" spans="1:14" s="1164" customFormat="1" ht="23.1" customHeight="1" x14ac:dyDescent="0.25">
      <c r="A137" s="1153"/>
      <c r="B137" s="1154"/>
      <c r="C137" s="1174"/>
      <c r="D137" s="1166" t="s">
        <v>545</v>
      </c>
      <c r="E137" s="1167" t="s">
        <v>781</v>
      </c>
      <c r="F137" s="1168" t="s">
        <v>413</v>
      </c>
      <c r="G137" s="1167" t="s">
        <v>413</v>
      </c>
      <c r="H137" s="1168" t="s">
        <v>1455</v>
      </c>
      <c r="I137" s="1169" t="s">
        <v>1345</v>
      </c>
      <c r="J137" s="1170">
        <v>4.4000000000000004</v>
      </c>
      <c r="K137" s="1171">
        <v>3</v>
      </c>
      <c r="L137" s="1171">
        <v>0</v>
      </c>
      <c r="M137" s="1172" t="s">
        <v>1653</v>
      </c>
      <c r="N137" s="1173">
        <v>0</v>
      </c>
    </row>
    <row r="138" spans="1:14" s="1164" customFormat="1" ht="23.1" customHeight="1" x14ac:dyDescent="0.25">
      <c r="A138" s="1153"/>
      <c r="B138" s="1154"/>
      <c r="C138" s="1190" t="s">
        <v>62</v>
      </c>
      <c r="D138" s="1191" t="s">
        <v>551</v>
      </c>
      <c r="E138" s="1192" t="s">
        <v>786</v>
      </c>
      <c r="F138" s="1193" t="s">
        <v>413</v>
      </c>
      <c r="G138" s="1192" t="s">
        <v>413</v>
      </c>
      <c r="H138" s="1193" t="s">
        <v>1456</v>
      </c>
      <c r="I138" s="1194" t="s">
        <v>1345</v>
      </c>
      <c r="J138" s="1195">
        <v>0.32</v>
      </c>
      <c r="K138" s="1196">
        <v>0</v>
      </c>
      <c r="L138" s="1196">
        <v>0</v>
      </c>
      <c r="M138" s="1197" t="s">
        <v>1653</v>
      </c>
      <c r="N138" s="1198">
        <v>0</v>
      </c>
    </row>
    <row r="139" spans="1:14" s="1164" customFormat="1" ht="23.1" customHeight="1" x14ac:dyDescent="0.25">
      <c r="A139" s="1153"/>
      <c r="B139" s="1154"/>
      <c r="C139" s="1174"/>
      <c r="D139" s="1175"/>
      <c r="E139" s="1199" t="s">
        <v>788</v>
      </c>
      <c r="F139" s="1200" t="s">
        <v>413</v>
      </c>
      <c r="G139" s="1199" t="s">
        <v>413</v>
      </c>
      <c r="H139" s="1200" t="s">
        <v>1456</v>
      </c>
      <c r="I139" s="1201" t="s">
        <v>1345</v>
      </c>
      <c r="J139" s="1202">
        <v>0.59100000000000008</v>
      </c>
      <c r="K139" s="1203">
        <v>0.5</v>
      </c>
      <c r="L139" s="1203">
        <v>2187.0909999999999</v>
      </c>
      <c r="M139" s="1204" t="s">
        <v>1653</v>
      </c>
      <c r="N139" s="1205">
        <v>171490</v>
      </c>
    </row>
    <row r="140" spans="1:14" s="1164" customFormat="1" ht="23.1" customHeight="1" x14ac:dyDescent="0.25">
      <c r="A140" s="1153"/>
      <c r="B140" s="1154"/>
      <c r="C140" s="1174"/>
      <c r="D140" s="1175"/>
      <c r="E140" s="1199" t="s">
        <v>790</v>
      </c>
      <c r="F140" s="1200" t="s">
        <v>413</v>
      </c>
      <c r="G140" s="1199" t="s">
        <v>413</v>
      </c>
      <c r="H140" s="1200" t="s">
        <v>1456</v>
      </c>
      <c r="I140" s="1201" t="s">
        <v>1345</v>
      </c>
      <c r="J140" s="1202">
        <v>0.59100000000000008</v>
      </c>
      <c r="K140" s="1203">
        <v>0.5</v>
      </c>
      <c r="L140" s="1203">
        <v>1177.348</v>
      </c>
      <c r="M140" s="1204" t="s">
        <v>1653</v>
      </c>
      <c r="N140" s="1205">
        <v>92685</v>
      </c>
    </row>
    <row r="141" spans="1:14" s="1164" customFormat="1" ht="23.1" customHeight="1" x14ac:dyDescent="0.25">
      <c r="A141" s="1153"/>
      <c r="B141" s="1154"/>
      <c r="C141" s="1174"/>
      <c r="D141" s="1175"/>
      <c r="E141" s="1199" t="s">
        <v>792</v>
      </c>
      <c r="F141" s="1200" t="s">
        <v>413</v>
      </c>
      <c r="G141" s="1199" t="s">
        <v>413</v>
      </c>
      <c r="H141" s="1200" t="s">
        <v>1456</v>
      </c>
      <c r="I141" s="1201" t="s">
        <v>1345</v>
      </c>
      <c r="J141" s="1202">
        <v>0.5</v>
      </c>
      <c r="K141" s="1203">
        <v>0.3</v>
      </c>
      <c r="L141" s="1203">
        <v>1347.9490000000001</v>
      </c>
      <c r="M141" s="1204" t="s">
        <v>1653</v>
      </c>
      <c r="N141" s="1205">
        <v>117066</v>
      </c>
    </row>
    <row r="142" spans="1:14" s="1164" customFormat="1" ht="23.1" customHeight="1" x14ac:dyDescent="0.25">
      <c r="A142" s="1153"/>
      <c r="B142" s="1154"/>
      <c r="C142" s="1174"/>
      <c r="D142" s="1175"/>
      <c r="E142" s="1199" t="s">
        <v>794</v>
      </c>
      <c r="F142" s="1200" t="s">
        <v>413</v>
      </c>
      <c r="G142" s="1199" t="s">
        <v>413</v>
      </c>
      <c r="H142" s="1200" t="s">
        <v>1456</v>
      </c>
      <c r="I142" s="1201" t="s">
        <v>1345</v>
      </c>
      <c r="J142" s="1202">
        <v>1</v>
      </c>
      <c r="K142" s="1203">
        <v>0.8999999999999998</v>
      </c>
      <c r="L142" s="1203">
        <v>1066.8420000000001</v>
      </c>
      <c r="M142" s="1204" t="s">
        <v>1653</v>
      </c>
      <c r="N142" s="1205">
        <v>91488</v>
      </c>
    </row>
    <row r="143" spans="1:14" s="1164" customFormat="1" ht="23.1" customHeight="1" x14ac:dyDescent="0.25">
      <c r="A143" s="1153"/>
      <c r="B143" s="1154"/>
      <c r="C143" s="1174"/>
      <c r="D143" s="1175"/>
      <c r="E143" s="1183" t="s">
        <v>796</v>
      </c>
      <c r="F143" s="1184" t="s">
        <v>413</v>
      </c>
      <c r="G143" s="1183" t="s">
        <v>413</v>
      </c>
      <c r="H143" s="1184" t="s">
        <v>1456</v>
      </c>
      <c r="I143" s="1185" t="s">
        <v>1345</v>
      </c>
      <c r="J143" s="1186">
        <v>0.3</v>
      </c>
      <c r="K143" s="1187">
        <v>0.25</v>
      </c>
      <c r="L143" s="1187">
        <v>194.83600000000004</v>
      </c>
      <c r="M143" s="1188" t="s">
        <v>1653</v>
      </c>
      <c r="N143" s="1189">
        <v>15586.3</v>
      </c>
    </row>
    <row r="144" spans="1:14" s="1164" customFormat="1" ht="23.1" customHeight="1" x14ac:dyDescent="0.25">
      <c r="A144" s="1153"/>
      <c r="B144" s="1154"/>
      <c r="C144" s="1174"/>
      <c r="D144" s="1191" t="s">
        <v>553</v>
      </c>
      <c r="E144" s="1192" t="s">
        <v>798</v>
      </c>
      <c r="F144" s="1193" t="s">
        <v>413</v>
      </c>
      <c r="G144" s="1192" t="s">
        <v>413</v>
      </c>
      <c r="H144" s="1193" t="s">
        <v>1456</v>
      </c>
      <c r="I144" s="1194" t="s">
        <v>1345</v>
      </c>
      <c r="J144" s="1195">
        <v>0.31599999999999989</v>
      </c>
      <c r="K144" s="1196">
        <v>0.3</v>
      </c>
      <c r="L144" s="1196">
        <v>312.09800000000001</v>
      </c>
      <c r="M144" s="1197" t="s">
        <v>1653</v>
      </c>
      <c r="N144" s="1198">
        <v>33952.6</v>
      </c>
    </row>
    <row r="145" spans="1:14" s="1164" customFormat="1" ht="23.1" customHeight="1" x14ac:dyDescent="0.25">
      <c r="A145" s="1153"/>
      <c r="B145" s="1154"/>
      <c r="C145" s="1174"/>
      <c r="D145" s="1175"/>
      <c r="E145" s="1183" t="s">
        <v>800</v>
      </c>
      <c r="F145" s="1184" t="s">
        <v>413</v>
      </c>
      <c r="G145" s="1183" t="s">
        <v>413</v>
      </c>
      <c r="H145" s="1184" t="s">
        <v>1456</v>
      </c>
      <c r="I145" s="1185" t="s">
        <v>1345</v>
      </c>
      <c r="J145" s="1186">
        <v>0.19999999999999998</v>
      </c>
      <c r="K145" s="1187">
        <v>0.19600000000000004</v>
      </c>
      <c r="L145" s="1187">
        <v>9.8470000000000013</v>
      </c>
      <c r="M145" s="1188" t="s">
        <v>1653</v>
      </c>
      <c r="N145" s="1189">
        <v>1026</v>
      </c>
    </row>
    <row r="146" spans="1:14" s="1164" customFormat="1" ht="23.1" customHeight="1" x14ac:dyDescent="0.25">
      <c r="A146" s="1153"/>
      <c r="B146" s="1154"/>
      <c r="C146" s="1190" t="s">
        <v>66</v>
      </c>
      <c r="D146" s="1166" t="s">
        <v>586</v>
      </c>
      <c r="E146" s="1167" t="s">
        <v>825</v>
      </c>
      <c r="F146" s="1168" t="s">
        <v>413</v>
      </c>
      <c r="G146" s="1167" t="s">
        <v>413</v>
      </c>
      <c r="H146" s="1168" t="s">
        <v>1455</v>
      </c>
      <c r="I146" s="1169" t="s">
        <v>1345</v>
      </c>
      <c r="J146" s="1170">
        <v>0.5</v>
      </c>
      <c r="K146" s="1171">
        <v>0.5</v>
      </c>
      <c r="L146" s="1171">
        <v>0</v>
      </c>
      <c r="M146" s="1172" t="s">
        <v>1653</v>
      </c>
      <c r="N146" s="1173">
        <v>0</v>
      </c>
    </row>
    <row r="147" spans="1:14" s="1164" customFormat="1" ht="23.1" customHeight="1" x14ac:dyDescent="0.25">
      <c r="A147" s="1153"/>
      <c r="B147" s="1154"/>
      <c r="C147" s="1174"/>
      <c r="D147" s="1175" t="s">
        <v>588</v>
      </c>
      <c r="E147" s="1176" t="s">
        <v>827</v>
      </c>
      <c r="F147" s="1177" t="s">
        <v>413</v>
      </c>
      <c r="G147" s="1176" t="s">
        <v>413</v>
      </c>
      <c r="H147" s="1177" t="s">
        <v>1455</v>
      </c>
      <c r="I147" s="1178" t="s">
        <v>1345</v>
      </c>
      <c r="J147" s="1179">
        <v>0.5</v>
      </c>
      <c r="K147" s="1180">
        <v>0.5</v>
      </c>
      <c r="L147" s="1180">
        <v>106.78399999999999</v>
      </c>
      <c r="M147" s="1181" t="s">
        <v>1653</v>
      </c>
      <c r="N147" s="1182">
        <v>10250</v>
      </c>
    </row>
    <row r="148" spans="1:14" s="1164" customFormat="1" ht="23.1" customHeight="1" x14ac:dyDescent="0.25">
      <c r="A148" s="1153"/>
      <c r="B148" s="1154"/>
      <c r="C148" s="1174"/>
      <c r="D148" s="1175"/>
      <c r="E148" s="1199" t="s">
        <v>794</v>
      </c>
      <c r="F148" s="1200" t="s">
        <v>413</v>
      </c>
      <c r="G148" s="1199" t="s">
        <v>413</v>
      </c>
      <c r="H148" s="1200" t="s">
        <v>1455</v>
      </c>
      <c r="I148" s="1201" t="s">
        <v>1345</v>
      </c>
      <c r="J148" s="1202">
        <v>9.9999999999999992E-2</v>
      </c>
      <c r="K148" s="1203">
        <v>9.9999999999999992E-2</v>
      </c>
      <c r="L148" s="1203">
        <v>53.412999999999997</v>
      </c>
      <c r="M148" s="1204" t="s">
        <v>1653</v>
      </c>
      <c r="N148" s="1205">
        <v>5448</v>
      </c>
    </row>
    <row r="149" spans="1:14" s="1164" customFormat="1" ht="23.1" customHeight="1" x14ac:dyDescent="0.25">
      <c r="A149" s="1153"/>
      <c r="B149" s="1154"/>
      <c r="C149" s="1174"/>
      <c r="D149" s="1175"/>
      <c r="E149" s="1199" t="s">
        <v>828</v>
      </c>
      <c r="F149" s="1200" t="s">
        <v>413</v>
      </c>
      <c r="G149" s="1199" t="s">
        <v>413</v>
      </c>
      <c r="H149" s="1200" t="s">
        <v>1455</v>
      </c>
      <c r="I149" s="1201" t="s">
        <v>1345</v>
      </c>
      <c r="J149" s="1202">
        <v>0.5</v>
      </c>
      <c r="K149" s="1203">
        <v>0.5</v>
      </c>
      <c r="L149" s="1203">
        <v>36.36</v>
      </c>
      <c r="M149" s="1204" t="s">
        <v>1653</v>
      </c>
      <c r="N149" s="1205">
        <v>3365</v>
      </c>
    </row>
    <row r="150" spans="1:14" s="1164" customFormat="1" ht="23.1" customHeight="1" x14ac:dyDescent="0.25">
      <c r="A150" s="1153"/>
      <c r="B150" s="1154"/>
      <c r="C150" s="1174"/>
      <c r="D150" s="1175"/>
      <c r="E150" s="1183" t="s">
        <v>829</v>
      </c>
      <c r="F150" s="1184" t="s">
        <v>413</v>
      </c>
      <c r="G150" s="1183" t="s">
        <v>413</v>
      </c>
      <c r="H150" s="1184" t="s">
        <v>1455</v>
      </c>
      <c r="I150" s="1185" t="s">
        <v>1345</v>
      </c>
      <c r="J150" s="1186">
        <v>0.5</v>
      </c>
      <c r="K150" s="1187">
        <v>0.5</v>
      </c>
      <c r="L150" s="1187">
        <v>75.290999999999997</v>
      </c>
      <c r="M150" s="1188" t="s">
        <v>1653</v>
      </c>
      <c r="N150" s="1189">
        <v>6940</v>
      </c>
    </row>
    <row r="151" spans="1:14" s="1164" customFormat="1" ht="23.1" customHeight="1" x14ac:dyDescent="0.25">
      <c r="A151" s="1153"/>
      <c r="B151" s="1154"/>
      <c r="C151" s="1174"/>
      <c r="D151" s="1191" t="s">
        <v>590</v>
      </c>
      <c r="E151" s="1192" t="s">
        <v>830</v>
      </c>
      <c r="F151" s="1193" t="s">
        <v>413</v>
      </c>
      <c r="G151" s="1192" t="s">
        <v>413</v>
      </c>
      <c r="H151" s="1193" t="s">
        <v>1455</v>
      </c>
      <c r="I151" s="1194" t="s">
        <v>1345</v>
      </c>
      <c r="J151" s="1195">
        <v>0.75</v>
      </c>
      <c r="K151" s="1196">
        <v>0.5</v>
      </c>
      <c r="L151" s="1196">
        <v>12.614000000000001</v>
      </c>
      <c r="M151" s="1197" t="s">
        <v>1653</v>
      </c>
      <c r="N151" s="1198">
        <v>1249</v>
      </c>
    </row>
    <row r="152" spans="1:14" s="1164" customFormat="1" ht="23.1" customHeight="1" x14ac:dyDescent="0.25">
      <c r="A152" s="1153"/>
      <c r="B152" s="1154"/>
      <c r="C152" s="1174"/>
      <c r="D152" s="1175"/>
      <c r="E152" s="1199" t="s">
        <v>831</v>
      </c>
      <c r="F152" s="1200" t="s">
        <v>413</v>
      </c>
      <c r="G152" s="1199" t="s">
        <v>413</v>
      </c>
      <c r="H152" s="1200" t="s">
        <v>1455</v>
      </c>
      <c r="I152" s="1201" t="s">
        <v>1345</v>
      </c>
      <c r="J152" s="1202">
        <v>0.5</v>
      </c>
      <c r="K152" s="1203">
        <v>0.35000000000000003</v>
      </c>
      <c r="L152" s="1203">
        <v>0</v>
      </c>
      <c r="M152" s="1204" t="s">
        <v>1653</v>
      </c>
      <c r="N152" s="1205">
        <v>0</v>
      </c>
    </row>
    <row r="153" spans="1:14" s="1164" customFormat="1" ht="23.1" customHeight="1" x14ac:dyDescent="0.25">
      <c r="A153" s="1153"/>
      <c r="B153" s="1154"/>
      <c r="C153" s="1174"/>
      <c r="D153" s="1175"/>
      <c r="E153" s="1183" t="s">
        <v>833</v>
      </c>
      <c r="F153" s="1184" t="s">
        <v>413</v>
      </c>
      <c r="G153" s="1183" t="s">
        <v>413</v>
      </c>
      <c r="H153" s="1184" t="s">
        <v>1455</v>
      </c>
      <c r="I153" s="1185" t="s">
        <v>1345</v>
      </c>
      <c r="J153" s="1186">
        <v>0.75</v>
      </c>
      <c r="K153" s="1187">
        <v>0.5</v>
      </c>
      <c r="L153" s="1187">
        <v>11.908999999999999</v>
      </c>
      <c r="M153" s="1188" t="s">
        <v>1653</v>
      </c>
      <c r="N153" s="1189">
        <v>1013</v>
      </c>
    </row>
    <row r="154" spans="1:14" s="1164" customFormat="1" ht="23.1" customHeight="1" x14ac:dyDescent="0.25">
      <c r="A154" s="1153"/>
      <c r="B154" s="1154"/>
      <c r="C154" s="1190" t="s">
        <v>68</v>
      </c>
      <c r="D154" s="1191" t="s">
        <v>600</v>
      </c>
      <c r="E154" s="1192" t="s">
        <v>848</v>
      </c>
      <c r="F154" s="1193" t="s">
        <v>413</v>
      </c>
      <c r="G154" s="1192" t="s">
        <v>413</v>
      </c>
      <c r="H154" s="1193" t="s">
        <v>1455</v>
      </c>
      <c r="I154" s="1194" t="s">
        <v>1345</v>
      </c>
      <c r="J154" s="1195">
        <v>0.5</v>
      </c>
      <c r="K154" s="1196">
        <v>0.39999999999999997</v>
      </c>
      <c r="L154" s="1196">
        <v>88.88</v>
      </c>
      <c r="M154" s="1197" t="s">
        <v>1653</v>
      </c>
      <c r="N154" s="1198">
        <v>7236</v>
      </c>
    </row>
    <row r="155" spans="1:14" s="1164" customFormat="1" ht="23.1" customHeight="1" x14ac:dyDescent="0.25">
      <c r="A155" s="1153"/>
      <c r="B155" s="1154"/>
      <c r="C155" s="1174"/>
      <c r="D155" s="1175"/>
      <c r="E155" s="1199" t="s">
        <v>850</v>
      </c>
      <c r="F155" s="1200" t="s">
        <v>413</v>
      </c>
      <c r="G155" s="1199" t="s">
        <v>413</v>
      </c>
      <c r="H155" s="1200" t="s">
        <v>1455</v>
      </c>
      <c r="I155" s="1201" t="s">
        <v>1345</v>
      </c>
      <c r="J155" s="1202">
        <v>0.5</v>
      </c>
      <c r="K155" s="1203">
        <v>0.39999999999999997</v>
      </c>
      <c r="L155" s="1203">
        <v>0</v>
      </c>
      <c r="M155" s="1204" t="s">
        <v>1653</v>
      </c>
      <c r="N155" s="1205">
        <v>0</v>
      </c>
    </row>
    <row r="156" spans="1:14" s="1164" customFormat="1" ht="23.1" customHeight="1" x14ac:dyDescent="0.25">
      <c r="A156" s="1153"/>
      <c r="B156" s="1154"/>
      <c r="C156" s="1174"/>
      <c r="D156" s="1175"/>
      <c r="E156" s="1199" t="s">
        <v>852</v>
      </c>
      <c r="F156" s="1200" t="s">
        <v>413</v>
      </c>
      <c r="G156" s="1199" t="s">
        <v>413</v>
      </c>
      <c r="H156" s="1200" t="s">
        <v>1455</v>
      </c>
      <c r="I156" s="1201" t="s">
        <v>1345</v>
      </c>
      <c r="J156" s="1202">
        <v>0.5</v>
      </c>
      <c r="K156" s="1203">
        <v>0.39999999999999997</v>
      </c>
      <c r="L156" s="1203">
        <v>155.36000000000001</v>
      </c>
      <c r="M156" s="1204" t="s">
        <v>1653</v>
      </c>
      <c r="N156" s="1205">
        <v>12233</v>
      </c>
    </row>
    <row r="157" spans="1:14" s="1164" customFormat="1" ht="23.1" customHeight="1" x14ac:dyDescent="0.25">
      <c r="A157" s="1153"/>
      <c r="B157" s="1154"/>
      <c r="C157" s="1174"/>
      <c r="D157" s="1175"/>
      <c r="E157" s="1199" t="s">
        <v>854</v>
      </c>
      <c r="F157" s="1200" t="s">
        <v>413</v>
      </c>
      <c r="G157" s="1199" t="s">
        <v>413</v>
      </c>
      <c r="H157" s="1200" t="s">
        <v>1455</v>
      </c>
      <c r="I157" s="1201" t="s">
        <v>1345</v>
      </c>
      <c r="J157" s="1202">
        <v>0.8999999999999998</v>
      </c>
      <c r="K157" s="1203">
        <v>0</v>
      </c>
      <c r="L157" s="1203">
        <v>0</v>
      </c>
      <c r="M157" s="1204" t="s">
        <v>1653</v>
      </c>
      <c r="N157" s="1205">
        <v>0</v>
      </c>
    </row>
    <row r="158" spans="1:14" s="1164" customFormat="1" ht="23.1" customHeight="1" x14ac:dyDescent="0.25">
      <c r="A158" s="1153"/>
      <c r="B158" s="1154"/>
      <c r="C158" s="1174"/>
      <c r="D158" s="1175"/>
      <c r="E158" s="1199" t="s">
        <v>856</v>
      </c>
      <c r="F158" s="1200" t="s">
        <v>413</v>
      </c>
      <c r="G158" s="1199" t="s">
        <v>413</v>
      </c>
      <c r="H158" s="1200" t="s">
        <v>1455</v>
      </c>
      <c r="I158" s="1201" t="s">
        <v>1345</v>
      </c>
      <c r="J158" s="1202">
        <v>1</v>
      </c>
      <c r="K158" s="1203">
        <v>0.6</v>
      </c>
      <c r="L158" s="1203">
        <v>118.99800000000002</v>
      </c>
      <c r="M158" s="1204" t="s">
        <v>1653</v>
      </c>
      <c r="N158" s="1205">
        <v>8544</v>
      </c>
    </row>
    <row r="159" spans="1:14" s="1164" customFormat="1" ht="23.1" customHeight="1" x14ac:dyDescent="0.25">
      <c r="A159" s="1153"/>
      <c r="B159" s="1154"/>
      <c r="C159" s="1174"/>
      <c r="D159" s="1175"/>
      <c r="E159" s="1199" t="s">
        <v>858</v>
      </c>
      <c r="F159" s="1200" t="s">
        <v>413</v>
      </c>
      <c r="G159" s="1199" t="s">
        <v>413</v>
      </c>
      <c r="H159" s="1200" t="s">
        <v>1455</v>
      </c>
      <c r="I159" s="1201" t="s">
        <v>1345</v>
      </c>
      <c r="J159" s="1202">
        <v>1</v>
      </c>
      <c r="K159" s="1203">
        <v>0</v>
      </c>
      <c r="L159" s="1203">
        <v>0</v>
      </c>
      <c r="M159" s="1204" t="s">
        <v>1653</v>
      </c>
      <c r="N159" s="1205">
        <v>0</v>
      </c>
    </row>
    <row r="160" spans="1:14" s="1164" customFormat="1" ht="23.1" customHeight="1" x14ac:dyDescent="0.25">
      <c r="A160" s="1153"/>
      <c r="B160" s="1154"/>
      <c r="C160" s="1174"/>
      <c r="D160" s="1191" t="s">
        <v>604</v>
      </c>
      <c r="E160" s="1192" t="s">
        <v>870</v>
      </c>
      <c r="F160" s="1193" t="s">
        <v>413</v>
      </c>
      <c r="G160" s="1192" t="s">
        <v>413</v>
      </c>
      <c r="H160" s="1193" t="s">
        <v>1455</v>
      </c>
      <c r="I160" s="1194" t="s">
        <v>1345</v>
      </c>
      <c r="J160" s="1195">
        <v>0.47999999999999993</v>
      </c>
      <c r="K160" s="1196">
        <v>0.4499999999999999</v>
      </c>
      <c r="L160" s="1196">
        <v>5.25</v>
      </c>
      <c r="M160" s="1197" t="s">
        <v>1653</v>
      </c>
      <c r="N160" s="1198">
        <v>35</v>
      </c>
    </row>
    <row r="161" spans="1:14" s="1164" customFormat="1" ht="23.1" customHeight="1" x14ac:dyDescent="0.25">
      <c r="A161" s="1153"/>
      <c r="B161" s="1154"/>
      <c r="C161" s="1174"/>
      <c r="D161" s="1175"/>
      <c r="E161" s="1183" t="s">
        <v>872</v>
      </c>
      <c r="F161" s="1184" t="s">
        <v>414</v>
      </c>
      <c r="G161" s="1183" t="s">
        <v>414</v>
      </c>
      <c r="H161" s="1184" t="s">
        <v>1455</v>
      </c>
      <c r="I161" s="1185" t="s">
        <v>1345</v>
      </c>
      <c r="J161" s="1186">
        <v>30.999999999999996</v>
      </c>
      <c r="K161" s="1187">
        <v>26.838999999999995</v>
      </c>
      <c r="L161" s="1187">
        <v>124549.21700000002</v>
      </c>
      <c r="M161" s="1188" t="s">
        <v>1655</v>
      </c>
      <c r="N161" s="1189">
        <v>38486618</v>
      </c>
    </row>
    <row r="162" spans="1:14" s="1164" customFormat="1" ht="23.1" customHeight="1" x14ac:dyDescent="0.25">
      <c r="A162" s="1153"/>
      <c r="B162" s="1154"/>
      <c r="C162" s="1174"/>
      <c r="D162" s="1191" t="s">
        <v>602</v>
      </c>
      <c r="E162" s="1192" t="s">
        <v>860</v>
      </c>
      <c r="F162" s="1193" t="s">
        <v>413</v>
      </c>
      <c r="G162" s="1192" t="s">
        <v>413</v>
      </c>
      <c r="H162" s="1193" t="s">
        <v>1455</v>
      </c>
      <c r="I162" s="1194" t="s">
        <v>1345</v>
      </c>
      <c r="J162" s="1195">
        <v>0</v>
      </c>
      <c r="K162" s="1196">
        <v>0</v>
      </c>
      <c r="L162" s="1196">
        <v>0</v>
      </c>
      <c r="M162" s="1197" t="s">
        <v>1653</v>
      </c>
      <c r="N162" s="1198">
        <v>0</v>
      </c>
    </row>
    <row r="163" spans="1:14" s="1164" customFormat="1" ht="23.1" customHeight="1" x14ac:dyDescent="0.25">
      <c r="A163" s="1153"/>
      <c r="B163" s="1154"/>
      <c r="C163" s="1174"/>
      <c r="D163" s="1175"/>
      <c r="E163" s="1199" t="s">
        <v>862</v>
      </c>
      <c r="F163" s="1200" t="s">
        <v>413</v>
      </c>
      <c r="G163" s="1199" t="s">
        <v>413</v>
      </c>
      <c r="H163" s="1200" t="s">
        <v>1455</v>
      </c>
      <c r="I163" s="1201" t="s">
        <v>1345</v>
      </c>
      <c r="J163" s="1202">
        <v>0.47999999999999993</v>
      </c>
      <c r="K163" s="1203">
        <v>0.35000000000000003</v>
      </c>
      <c r="L163" s="1203">
        <v>0</v>
      </c>
      <c r="M163" s="1204" t="s">
        <v>1653</v>
      </c>
      <c r="N163" s="1205">
        <v>0</v>
      </c>
    </row>
    <row r="164" spans="1:14" s="1164" customFormat="1" ht="23.1" customHeight="1" x14ac:dyDescent="0.25">
      <c r="A164" s="1153"/>
      <c r="B164" s="1154"/>
      <c r="C164" s="1174"/>
      <c r="D164" s="1175"/>
      <c r="E164" s="1199" t="s">
        <v>864</v>
      </c>
      <c r="F164" s="1200" t="s">
        <v>413</v>
      </c>
      <c r="G164" s="1199" t="s">
        <v>413</v>
      </c>
      <c r="H164" s="1200" t="s">
        <v>1455</v>
      </c>
      <c r="I164" s="1201" t="s">
        <v>1345</v>
      </c>
      <c r="J164" s="1202">
        <v>0.47999999999999993</v>
      </c>
      <c r="K164" s="1203">
        <v>0.35000000000000003</v>
      </c>
      <c r="L164" s="1203">
        <v>0</v>
      </c>
      <c r="M164" s="1204" t="s">
        <v>1653</v>
      </c>
      <c r="N164" s="1205">
        <v>0</v>
      </c>
    </row>
    <row r="165" spans="1:14" s="1164" customFormat="1" ht="23.1" customHeight="1" x14ac:dyDescent="0.25">
      <c r="A165" s="1153"/>
      <c r="B165" s="1154"/>
      <c r="C165" s="1174"/>
      <c r="D165" s="1175"/>
      <c r="E165" s="1199" t="s">
        <v>866</v>
      </c>
      <c r="F165" s="1200" t="s">
        <v>413</v>
      </c>
      <c r="G165" s="1199" t="s">
        <v>413</v>
      </c>
      <c r="H165" s="1200" t="s">
        <v>1455</v>
      </c>
      <c r="I165" s="1201" t="s">
        <v>1345</v>
      </c>
      <c r="J165" s="1202">
        <v>1</v>
      </c>
      <c r="K165" s="1203">
        <v>0.79999999999999993</v>
      </c>
      <c r="L165" s="1203">
        <v>0</v>
      </c>
      <c r="M165" s="1204" t="s">
        <v>1653</v>
      </c>
      <c r="N165" s="1205">
        <v>0</v>
      </c>
    </row>
    <row r="166" spans="1:14" s="1164" customFormat="1" ht="23.1" customHeight="1" x14ac:dyDescent="0.25">
      <c r="A166" s="1153"/>
      <c r="B166" s="1154"/>
      <c r="C166" s="1174"/>
      <c r="D166" s="1175"/>
      <c r="E166" s="1199" t="s">
        <v>868</v>
      </c>
      <c r="F166" s="1200" t="s">
        <v>413</v>
      </c>
      <c r="G166" s="1199" t="s">
        <v>413</v>
      </c>
      <c r="H166" s="1200" t="s">
        <v>1455</v>
      </c>
      <c r="I166" s="1201" t="s">
        <v>1345</v>
      </c>
      <c r="J166" s="1202">
        <v>0.99999999999999989</v>
      </c>
      <c r="K166" s="1203">
        <v>0.79999999999999993</v>
      </c>
      <c r="L166" s="1203">
        <v>0</v>
      </c>
      <c r="M166" s="1204" t="s">
        <v>1653</v>
      </c>
      <c r="N166" s="1205">
        <v>0</v>
      </c>
    </row>
    <row r="167" spans="1:14" s="1164" customFormat="1" ht="23.1" customHeight="1" x14ac:dyDescent="0.25">
      <c r="A167" s="1153"/>
      <c r="B167" s="1154"/>
      <c r="C167" s="1174"/>
      <c r="D167" s="1191" t="s">
        <v>606</v>
      </c>
      <c r="E167" s="1192" t="s">
        <v>425</v>
      </c>
      <c r="F167" s="1193" t="s">
        <v>413</v>
      </c>
      <c r="G167" s="1192" t="s">
        <v>413</v>
      </c>
      <c r="H167" s="1193" t="s">
        <v>1455</v>
      </c>
      <c r="I167" s="1194" t="s">
        <v>1345</v>
      </c>
      <c r="J167" s="1195">
        <v>9.3409999999999993</v>
      </c>
      <c r="K167" s="1196">
        <v>9.1999999999999993</v>
      </c>
      <c r="L167" s="1196">
        <v>76489.955000000002</v>
      </c>
      <c r="M167" s="1197" t="s">
        <v>1655</v>
      </c>
      <c r="N167" s="1198">
        <v>17893999</v>
      </c>
    </row>
    <row r="168" spans="1:14" s="1164" customFormat="1" ht="23.1" customHeight="1" x14ac:dyDescent="0.25">
      <c r="A168" s="1153"/>
      <c r="B168" s="1154"/>
      <c r="C168" s="1174"/>
      <c r="D168" s="1175"/>
      <c r="E168" s="1183" t="s">
        <v>495</v>
      </c>
      <c r="F168" s="1184" t="s">
        <v>413</v>
      </c>
      <c r="G168" s="1183" t="s">
        <v>413</v>
      </c>
      <c r="H168" s="1184" t="s">
        <v>1455</v>
      </c>
      <c r="I168" s="1185" t="s">
        <v>1345</v>
      </c>
      <c r="J168" s="1186">
        <v>9.3409999999999993</v>
      </c>
      <c r="K168" s="1187">
        <v>9.1999999999999993</v>
      </c>
      <c r="L168" s="1187">
        <v>78446.328999999998</v>
      </c>
      <c r="M168" s="1188" t="s">
        <v>1655</v>
      </c>
      <c r="N168" s="1189">
        <v>18273409</v>
      </c>
    </row>
    <row r="169" spans="1:14" s="1164" customFormat="1" ht="23.1" customHeight="1" x14ac:dyDescent="0.25">
      <c r="A169" s="1153"/>
      <c r="B169" s="1154"/>
      <c r="C169" s="1190" t="s">
        <v>70</v>
      </c>
      <c r="D169" s="1166" t="s">
        <v>616</v>
      </c>
      <c r="E169" s="1167" t="s">
        <v>885</v>
      </c>
      <c r="F169" s="1168" t="s">
        <v>413</v>
      </c>
      <c r="G169" s="1167" t="s">
        <v>413</v>
      </c>
      <c r="H169" s="1168" t="s">
        <v>1455</v>
      </c>
      <c r="I169" s="1169" t="s">
        <v>1345</v>
      </c>
      <c r="J169" s="1170">
        <v>0.5</v>
      </c>
      <c r="K169" s="1171">
        <v>0.39999999999999997</v>
      </c>
      <c r="L169" s="1171">
        <v>0</v>
      </c>
      <c r="M169" s="1172" t="s">
        <v>1653</v>
      </c>
      <c r="N169" s="1173">
        <v>0</v>
      </c>
    </row>
    <row r="170" spans="1:14" s="1164" customFormat="1" ht="23.1" customHeight="1" x14ac:dyDescent="0.25">
      <c r="A170" s="1153"/>
      <c r="B170" s="1154"/>
      <c r="C170" s="1174"/>
      <c r="D170" s="1175" t="s">
        <v>618</v>
      </c>
      <c r="E170" s="1176" t="s">
        <v>887</v>
      </c>
      <c r="F170" s="1177" t="s">
        <v>413</v>
      </c>
      <c r="G170" s="1176" t="s">
        <v>413</v>
      </c>
      <c r="H170" s="1177" t="s">
        <v>1455</v>
      </c>
      <c r="I170" s="1178" t="s">
        <v>1345</v>
      </c>
      <c r="J170" s="1179">
        <v>0.5</v>
      </c>
      <c r="K170" s="1180">
        <v>0.46</v>
      </c>
      <c r="L170" s="1180">
        <v>0</v>
      </c>
      <c r="M170" s="1181" t="s">
        <v>1653</v>
      </c>
      <c r="N170" s="1182">
        <v>0</v>
      </c>
    </row>
    <row r="171" spans="1:14" s="1164" customFormat="1" ht="23.1" customHeight="1" x14ac:dyDescent="0.25">
      <c r="A171" s="1153"/>
      <c r="B171" s="1154"/>
      <c r="C171" s="1174"/>
      <c r="D171" s="1175"/>
      <c r="E171" s="1183" t="s">
        <v>889</v>
      </c>
      <c r="F171" s="1184" t="s">
        <v>413</v>
      </c>
      <c r="G171" s="1183" t="s">
        <v>413</v>
      </c>
      <c r="H171" s="1184" t="s">
        <v>1455</v>
      </c>
      <c r="I171" s="1185" t="s">
        <v>1345</v>
      </c>
      <c r="J171" s="1186">
        <v>0.75</v>
      </c>
      <c r="K171" s="1187">
        <v>0</v>
      </c>
      <c r="L171" s="1187">
        <v>0</v>
      </c>
      <c r="M171" s="1188" t="s">
        <v>1653</v>
      </c>
      <c r="N171" s="1189">
        <v>0</v>
      </c>
    </row>
    <row r="172" spans="1:14" s="1164" customFormat="1" ht="23.1" customHeight="1" x14ac:dyDescent="0.25">
      <c r="A172" s="1153"/>
      <c r="B172" s="1154"/>
      <c r="C172" s="1174"/>
      <c r="D172" s="1191" t="s">
        <v>620</v>
      </c>
      <c r="E172" s="1192" t="s">
        <v>885</v>
      </c>
      <c r="F172" s="1193" t="s">
        <v>413</v>
      </c>
      <c r="G172" s="1192" t="s">
        <v>413</v>
      </c>
      <c r="H172" s="1193" t="s">
        <v>1455</v>
      </c>
      <c r="I172" s="1194" t="s">
        <v>1345</v>
      </c>
      <c r="J172" s="1195">
        <v>0.5</v>
      </c>
      <c r="K172" s="1196">
        <v>0.5</v>
      </c>
      <c r="L172" s="1196">
        <v>0</v>
      </c>
      <c r="M172" s="1197" t="s">
        <v>1653</v>
      </c>
      <c r="N172" s="1198">
        <v>0</v>
      </c>
    </row>
    <row r="173" spans="1:14" s="1164" customFormat="1" ht="23.1" customHeight="1" x14ac:dyDescent="0.25">
      <c r="A173" s="1153"/>
      <c r="B173" s="1154"/>
      <c r="C173" s="1174"/>
      <c r="D173" s="1166" t="s">
        <v>622</v>
      </c>
      <c r="E173" s="1167" t="s">
        <v>532</v>
      </c>
      <c r="F173" s="1168" t="s">
        <v>413</v>
      </c>
      <c r="G173" s="1167" t="s">
        <v>413</v>
      </c>
      <c r="H173" s="1168" t="s">
        <v>1455</v>
      </c>
      <c r="I173" s="1169" t="s">
        <v>1345</v>
      </c>
      <c r="J173" s="1170">
        <v>0.70000000000000007</v>
      </c>
      <c r="K173" s="1171">
        <v>0.6</v>
      </c>
      <c r="L173" s="1171">
        <v>8.2620000000000005</v>
      </c>
      <c r="M173" s="1172" t="s">
        <v>1653</v>
      </c>
      <c r="N173" s="1173">
        <v>654</v>
      </c>
    </row>
    <row r="174" spans="1:14" s="1164" customFormat="1" ht="23.1" customHeight="1" x14ac:dyDescent="0.25">
      <c r="A174" s="1153"/>
      <c r="B174" s="1154"/>
      <c r="C174" s="1174"/>
      <c r="D174" s="1175" t="s">
        <v>624</v>
      </c>
      <c r="E174" s="1176" t="s">
        <v>532</v>
      </c>
      <c r="F174" s="1177" t="s">
        <v>413</v>
      </c>
      <c r="G174" s="1176" t="s">
        <v>413</v>
      </c>
      <c r="H174" s="1177" t="s">
        <v>1455</v>
      </c>
      <c r="I174" s="1178" t="s">
        <v>1345</v>
      </c>
      <c r="J174" s="1179">
        <v>0.70000000000000007</v>
      </c>
      <c r="K174" s="1180">
        <v>0.6</v>
      </c>
      <c r="L174" s="1180">
        <v>18.063000000000002</v>
      </c>
      <c r="M174" s="1181" t="s">
        <v>1653</v>
      </c>
      <c r="N174" s="1182">
        <v>1668</v>
      </c>
    </row>
    <row r="175" spans="1:14" s="1164" customFormat="1" ht="23.1" customHeight="1" x14ac:dyDescent="0.25">
      <c r="A175" s="1153"/>
      <c r="B175" s="1154"/>
      <c r="C175" s="1190" t="s">
        <v>72</v>
      </c>
      <c r="D175" s="1191" t="s">
        <v>630</v>
      </c>
      <c r="E175" s="1192" t="s">
        <v>898</v>
      </c>
      <c r="F175" s="1193" t="s">
        <v>413</v>
      </c>
      <c r="G175" s="1192" t="s">
        <v>413</v>
      </c>
      <c r="H175" s="1193" t="s">
        <v>1455</v>
      </c>
      <c r="I175" s="1194" t="s">
        <v>1342</v>
      </c>
      <c r="J175" s="1195">
        <v>9.34</v>
      </c>
      <c r="K175" s="1196">
        <v>8.8260000000000005</v>
      </c>
      <c r="L175" s="1196">
        <v>1252.175</v>
      </c>
      <c r="M175" s="1197" t="s">
        <v>1653</v>
      </c>
      <c r="N175" s="1198">
        <v>80979</v>
      </c>
    </row>
    <row r="176" spans="1:14" s="1164" customFormat="1" ht="23.1" customHeight="1" x14ac:dyDescent="0.25">
      <c r="A176" s="1153"/>
      <c r="B176" s="1154"/>
      <c r="C176" s="1174"/>
      <c r="D176" s="1175"/>
      <c r="E176" s="1183" t="s">
        <v>899</v>
      </c>
      <c r="F176" s="1184" t="s">
        <v>413</v>
      </c>
      <c r="G176" s="1183" t="s">
        <v>413</v>
      </c>
      <c r="H176" s="1184" t="s">
        <v>1455</v>
      </c>
      <c r="I176" s="1185" t="s">
        <v>1342</v>
      </c>
      <c r="J176" s="1186">
        <v>9.34</v>
      </c>
      <c r="K176" s="1187">
        <v>8.5169999999999977</v>
      </c>
      <c r="L176" s="1187">
        <v>1216.2470000000001</v>
      </c>
      <c r="M176" s="1188" t="s">
        <v>1653</v>
      </c>
      <c r="N176" s="1189">
        <v>78627</v>
      </c>
    </row>
    <row r="177" spans="1:14" s="1164" customFormat="1" ht="23.1" customHeight="1" x14ac:dyDescent="0.25">
      <c r="A177" s="1153"/>
      <c r="B177" s="1154"/>
      <c r="C177" s="1190" t="s">
        <v>74</v>
      </c>
      <c r="D177" s="1191" t="s">
        <v>644</v>
      </c>
      <c r="E177" s="1192" t="s">
        <v>812</v>
      </c>
      <c r="F177" s="1193" t="s">
        <v>416</v>
      </c>
      <c r="G177" s="1192" t="s">
        <v>416</v>
      </c>
      <c r="H177" s="1193" t="s">
        <v>1455</v>
      </c>
      <c r="I177" s="1194" t="s">
        <v>1342</v>
      </c>
      <c r="J177" s="1195">
        <v>20.349999999999998</v>
      </c>
      <c r="K177" s="1196">
        <v>11.881</v>
      </c>
      <c r="L177" s="1196">
        <v>134.14900000000003</v>
      </c>
      <c r="M177" s="1197" t="s">
        <v>1653</v>
      </c>
      <c r="N177" s="1198">
        <v>22343</v>
      </c>
    </row>
    <row r="178" spans="1:14" s="1164" customFormat="1" ht="23.1" customHeight="1" x14ac:dyDescent="0.25">
      <c r="A178" s="1153"/>
      <c r="B178" s="1154"/>
      <c r="C178" s="1174"/>
      <c r="D178" s="1175"/>
      <c r="E178" s="1199" t="s">
        <v>900</v>
      </c>
      <c r="F178" s="1200" t="s">
        <v>413</v>
      </c>
      <c r="G178" s="1199" t="s">
        <v>413</v>
      </c>
      <c r="H178" s="1200" t="s">
        <v>1455</v>
      </c>
      <c r="I178" s="1201" t="s">
        <v>1342</v>
      </c>
      <c r="J178" s="1202">
        <v>5.2300000000000013</v>
      </c>
      <c r="K178" s="1203">
        <v>5.2300000000000013</v>
      </c>
      <c r="L178" s="1203">
        <v>96.802000000000007</v>
      </c>
      <c r="M178" s="1204" t="s">
        <v>1653</v>
      </c>
      <c r="N178" s="1205">
        <v>7091</v>
      </c>
    </row>
    <row r="179" spans="1:14" s="1164" customFormat="1" ht="23.1" customHeight="1" x14ac:dyDescent="0.25">
      <c r="A179" s="1153"/>
      <c r="B179" s="1154"/>
      <c r="C179" s="1174"/>
      <c r="D179" s="1175"/>
      <c r="E179" s="1183" t="s">
        <v>901</v>
      </c>
      <c r="F179" s="1184" t="s">
        <v>413</v>
      </c>
      <c r="G179" s="1183" t="s">
        <v>413</v>
      </c>
      <c r="H179" s="1184" t="s">
        <v>1455</v>
      </c>
      <c r="I179" s="1185" t="s">
        <v>1342</v>
      </c>
      <c r="J179" s="1186">
        <v>5.23</v>
      </c>
      <c r="K179" s="1187">
        <v>5.23</v>
      </c>
      <c r="L179" s="1187">
        <v>67.691000000000003</v>
      </c>
      <c r="M179" s="1188" t="s">
        <v>1653</v>
      </c>
      <c r="N179" s="1189">
        <v>4882</v>
      </c>
    </row>
    <row r="180" spans="1:14" s="1164" customFormat="1" ht="23.1" customHeight="1" x14ac:dyDescent="0.25">
      <c r="A180" s="1153"/>
      <c r="B180" s="1154"/>
      <c r="C180" s="1174"/>
      <c r="D180" s="1191" t="s">
        <v>646</v>
      </c>
      <c r="E180" s="1192" t="s">
        <v>450</v>
      </c>
      <c r="F180" s="1193" t="s">
        <v>413</v>
      </c>
      <c r="G180" s="1192" t="s">
        <v>413</v>
      </c>
      <c r="H180" s="1193" t="s">
        <v>1455</v>
      </c>
      <c r="I180" s="1194" t="s">
        <v>1342</v>
      </c>
      <c r="J180" s="1195">
        <v>10.57</v>
      </c>
      <c r="K180" s="1196">
        <v>10.57</v>
      </c>
      <c r="L180" s="1196">
        <v>113.715</v>
      </c>
      <c r="M180" s="1197" t="s">
        <v>1653</v>
      </c>
      <c r="N180" s="1198">
        <v>7899</v>
      </c>
    </row>
    <row r="181" spans="1:14" s="1164" customFormat="1" ht="23.1" customHeight="1" x14ac:dyDescent="0.25">
      <c r="A181" s="1153"/>
      <c r="B181" s="1154"/>
      <c r="C181" s="1174"/>
      <c r="D181" s="1175"/>
      <c r="E181" s="1199" t="s">
        <v>452</v>
      </c>
      <c r="F181" s="1200" t="s">
        <v>413</v>
      </c>
      <c r="G181" s="1199" t="s">
        <v>413</v>
      </c>
      <c r="H181" s="1200" t="s">
        <v>1455</v>
      </c>
      <c r="I181" s="1201" t="s">
        <v>1342</v>
      </c>
      <c r="J181" s="1202">
        <v>10.57</v>
      </c>
      <c r="K181" s="1203">
        <v>10.57</v>
      </c>
      <c r="L181" s="1203">
        <v>128.16999999999999</v>
      </c>
      <c r="M181" s="1204" t="s">
        <v>1653</v>
      </c>
      <c r="N181" s="1205">
        <v>9279</v>
      </c>
    </row>
    <row r="182" spans="1:14" s="1164" customFormat="1" ht="23.1" customHeight="1" x14ac:dyDescent="0.25">
      <c r="A182" s="1153"/>
      <c r="B182" s="1154"/>
      <c r="C182" s="1174"/>
      <c r="D182" s="1175"/>
      <c r="E182" s="1183" t="s">
        <v>454</v>
      </c>
      <c r="F182" s="1184" t="s">
        <v>413</v>
      </c>
      <c r="G182" s="1183" t="s">
        <v>413</v>
      </c>
      <c r="H182" s="1184" t="s">
        <v>1455</v>
      </c>
      <c r="I182" s="1185" t="s">
        <v>1342</v>
      </c>
      <c r="J182" s="1186">
        <v>10.57</v>
      </c>
      <c r="K182" s="1187">
        <v>10.57</v>
      </c>
      <c r="L182" s="1187">
        <v>106.839</v>
      </c>
      <c r="M182" s="1188" t="s">
        <v>1653</v>
      </c>
      <c r="N182" s="1189">
        <v>7864</v>
      </c>
    </row>
    <row r="183" spans="1:14" s="1164" customFormat="1" ht="23.1" customHeight="1" x14ac:dyDescent="0.25">
      <c r="A183" s="1153"/>
      <c r="B183" s="1154"/>
      <c r="C183" s="1190" t="s">
        <v>76</v>
      </c>
      <c r="D183" s="1191" t="s">
        <v>652</v>
      </c>
      <c r="E183" s="1192" t="s">
        <v>450</v>
      </c>
      <c r="F183" s="1193" t="s">
        <v>413</v>
      </c>
      <c r="G183" s="1192" t="s">
        <v>413</v>
      </c>
      <c r="H183" s="1193" t="s">
        <v>1455</v>
      </c>
      <c r="I183" s="1194" t="s">
        <v>1342</v>
      </c>
      <c r="J183" s="1195">
        <v>5.732000000000002</v>
      </c>
      <c r="K183" s="1196">
        <v>5.7420000000000009</v>
      </c>
      <c r="L183" s="1196">
        <v>16969.006999999998</v>
      </c>
      <c r="M183" s="1197" t="s">
        <v>1655</v>
      </c>
      <c r="N183" s="1198">
        <v>4046966.1999999997</v>
      </c>
    </row>
    <row r="184" spans="1:14" s="1164" customFormat="1" ht="23.1" customHeight="1" x14ac:dyDescent="0.25">
      <c r="A184" s="1153"/>
      <c r="B184" s="1154"/>
      <c r="C184" s="1174"/>
      <c r="D184" s="1175"/>
      <c r="E184" s="1199" t="s">
        <v>452</v>
      </c>
      <c r="F184" s="1200" t="s">
        <v>413</v>
      </c>
      <c r="G184" s="1199" t="s">
        <v>413</v>
      </c>
      <c r="H184" s="1200" t="s">
        <v>1455</v>
      </c>
      <c r="I184" s="1201" t="s">
        <v>1342</v>
      </c>
      <c r="J184" s="1202">
        <v>5.732000000000002</v>
      </c>
      <c r="K184" s="1203">
        <v>5.7729999999999997</v>
      </c>
      <c r="L184" s="1203">
        <v>16057.77</v>
      </c>
      <c r="M184" s="1204" t="s">
        <v>1655</v>
      </c>
      <c r="N184" s="1205">
        <v>3830234.49</v>
      </c>
    </row>
    <row r="185" spans="1:14" s="1164" customFormat="1" ht="23.1" customHeight="1" x14ac:dyDescent="0.25">
      <c r="A185" s="1153"/>
      <c r="B185" s="1154"/>
      <c r="C185" s="1174"/>
      <c r="D185" s="1175"/>
      <c r="E185" s="1199" t="s">
        <v>454</v>
      </c>
      <c r="F185" s="1200" t="s">
        <v>413</v>
      </c>
      <c r="G185" s="1199" t="s">
        <v>413</v>
      </c>
      <c r="H185" s="1200" t="s">
        <v>1455</v>
      </c>
      <c r="I185" s="1201" t="s">
        <v>1342</v>
      </c>
      <c r="J185" s="1202">
        <v>5.732000000000002</v>
      </c>
      <c r="K185" s="1203">
        <v>5.7809999999999997</v>
      </c>
      <c r="L185" s="1203">
        <v>16839.157999999999</v>
      </c>
      <c r="M185" s="1204" t="s">
        <v>1655</v>
      </c>
      <c r="N185" s="1205">
        <v>4017015.39</v>
      </c>
    </row>
    <row r="186" spans="1:14" s="1164" customFormat="1" ht="23.1" customHeight="1" x14ac:dyDescent="0.25">
      <c r="A186" s="1153"/>
      <c r="B186" s="1154"/>
      <c r="C186" s="1174"/>
      <c r="D186" s="1175"/>
      <c r="E186" s="1183" t="s">
        <v>894</v>
      </c>
      <c r="F186" s="1184" t="s">
        <v>413</v>
      </c>
      <c r="G186" s="1183" t="s">
        <v>413</v>
      </c>
      <c r="H186" s="1184" t="s">
        <v>1455</v>
      </c>
      <c r="I186" s="1185" t="s">
        <v>1342</v>
      </c>
      <c r="J186" s="1186">
        <v>5.732000000000002</v>
      </c>
      <c r="K186" s="1187">
        <v>5.7649999999999997</v>
      </c>
      <c r="L186" s="1187">
        <v>13844.069000000001</v>
      </c>
      <c r="M186" s="1188" t="s">
        <v>1655</v>
      </c>
      <c r="N186" s="1189">
        <v>3299184.55</v>
      </c>
    </row>
    <row r="187" spans="1:14" s="1164" customFormat="1" ht="23.1" customHeight="1" x14ac:dyDescent="0.25">
      <c r="A187" s="1153"/>
      <c r="B187" s="1154"/>
      <c r="C187" s="1190" t="s">
        <v>84</v>
      </c>
      <c r="D187" s="1191" t="s">
        <v>672</v>
      </c>
      <c r="E187" s="1192" t="s">
        <v>900</v>
      </c>
      <c r="F187" s="1193" t="s">
        <v>413</v>
      </c>
      <c r="G187" s="1192" t="s">
        <v>413</v>
      </c>
      <c r="H187" s="1193" t="s">
        <v>1455</v>
      </c>
      <c r="I187" s="1194" t="s">
        <v>1345</v>
      </c>
      <c r="J187" s="1195">
        <v>1</v>
      </c>
      <c r="K187" s="1196">
        <v>0.66400000000000003</v>
      </c>
      <c r="L187" s="1196">
        <v>0</v>
      </c>
      <c r="M187" s="1197" t="s">
        <v>1653</v>
      </c>
      <c r="N187" s="1198">
        <v>0</v>
      </c>
    </row>
    <row r="188" spans="1:14" s="1164" customFormat="1" ht="23.1" customHeight="1" x14ac:dyDescent="0.25">
      <c r="A188" s="1153"/>
      <c r="B188" s="1154"/>
      <c r="C188" s="1174"/>
      <c r="D188" s="1175"/>
      <c r="E188" s="1199" t="s">
        <v>901</v>
      </c>
      <c r="F188" s="1200" t="s">
        <v>413</v>
      </c>
      <c r="G188" s="1199" t="s">
        <v>413</v>
      </c>
      <c r="H188" s="1200" t="s">
        <v>1455</v>
      </c>
      <c r="I188" s="1201" t="s">
        <v>1345</v>
      </c>
      <c r="J188" s="1202">
        <v>2.1200000000000006</v>
      </c>
      <c r="K188" s="1203">
        <v>1.3549999999999995</v>
      </c>
      <c r="L188" s="1203">
        <v>0</v>
      </c>
      <c r="M188" s="1204" t="s">
        <v>1653</v>
      </c>
      <c r="N188" s="1205">
        <v>0</v>
      </c>
    </row>
    <row r="189" spans="1:14" s="1164" customFormat="1" ht="23.1" customHeight="1" x14ac:dyDescent="0.25">
      <c r="A189" s="1153"/>
      <c r="B189" s="1154"/>
      <c r="C189" s="1174"/>
      <c r="D189" s="1175"/>
      <c r="E189" s="1199" t="s">
        <v>906</v>
      </c>
      <c r="F189" s="1200" t="s">
        <v>413</v>
      </c>
      <c r="G189" s="1199" t="s">
        <v>413</v>
      </c>
      <c r="H189" s="1200" t="s">
        <v>1455</v>
      </c>
      <c r="I189" s="1201" t="s">
        <v>1345</v>
      </c>
      <c r="J189" s="1202">
        <v>2.5</v>
      </c>
      <c r="K189" s="1203">
        <v>0</v>
      </c>
      <c r="L189" s="1203">
        <v>0</v>
      </c>
      <c r="M189" s="1204" t="s">
        <v>1653</v>
      </c>
      <c r="N189" s="1205">
        <v>0</v>
      </c>
    </row>
    <row r="190" spans="1:14" s="1164" customFormat="1" ht="23.1" customHeight="1" x14ac:dyDescent="0.25">
      <c r="A190" s="1153"/>
      <c r="B190" s="1154"/>
      <c r="C190" s="1174"/>
      <c r="D190" s="1175"/>
      <c r="E190" s="1199" t="s">
        <v>907</v>
      </c>
      <c r="F190" s="1200" t="s">
        <v>413</v>
      </c>
      <c r="G190" s="1199" t="s">
        <v>413</v>
      </c>
      <c r="H190" s="1200" t="s">
        <v>1455</v>
      </c>
      <c r="I190" s="1201" t="s">
        <v>1345</v>
      </c>
      <c r="J190" s="1202">
        <v>2.5</v>
      </c>
      <c r="K190" s="1203">
        <v>1.0980000000000001</v>
      </c>
      <c r="L190" s="1203">
        <v>0</v>
      </c>
      <c r="M190" s="1204" t="s">
        <v>1653</v>
      </c>
      <c r="N190" s="1205">
        <v>0</v>
      </c>
    </row>
    <row r="191" spans="1:14" s="1164" customFormat="1" ht="23.1" customHeight="1" x14ac:dyDescent="0.25">
      <c r="A191" s="1153"/>
      <c r="B191" s="1154"/>
      <c r="C191" s="1174"/>
      <c r="D191" s="1175"/>
      <c r="E191" s="1199" t="s">
        <v>908</v>
      </c>
      <c r="F191" s="1200" t="s">
        <v>413</v>
      </c>
      <c r="G191" s="1199" t="s">
        <v>413</v>
      </c>
      <c r="H191" s="1200" t="s">
        <v>1455</v>
      </c>
      <c r="I191" s="1201" t="s">
        <v>1345</v>
      </c>
      <c r="J191" s="1202">
        <v>2.5</v>
      </c>
      <c r="K191" s="1203">
        <v>1.016</v>
      </c>
      <c r="L191" s="1203">
        <v>0</v>
      </c>
      <c r="M191" s="1204" t="s">
        <v>1653</v>
      </c>
      <c r="N191" s="1205">
        <v>0</v>
      </c>
    </row>
    <row r="192" spans="1:14" s="1164" customFormat="1" ht="23.1" customHeight="1" x14ac:dyDescent="0.25">
      <c r="A192" s="1153"/>
      <c r="B192" s="1154"/>
      <c r="C192" s="1174"/>
      <c r="D192" s="1175"/>
      <c r="E192" s="1199" t="s">
        <v>909</v>
      </c>
      <c r="F192" s="1200" t="s">
        <v>413</v>
      </c>
      <c r="G192" s="1199" t="s">
        <v>413</v>
      </c>
      <c r="H192" s="1200" t="s">
        <v>1455</v>
      </c>
      <c r="I192" s="1201" t="s">
        <v>1345</v>
      </c>
      <c r="J192" s="1202">
        <v>2.5</v>
      </c>
      <c r="K192" s="1203">
        <v>0</v>
      </c>
      <c r="L192" s="1203">
        <v>0</v>
      </c>
      <c r="M192" s="1204" t="s">
        <v>1653</v>
      </c>
      <c r="N192" s="1205">
        <v>0</v>
      </c>
    </row>
    <row r="193" spans="1:14" s="1164" customFormat="1" ht="23.1" customHeight="1" x14ac:dyDescent="0.25">
      <c r="A193" s="1153"/>
      <c r="B193" s="1154"/>
      <c r="C193" s="1174"/>
      <c r="D193" s="1175"/>
      <c r="E193" s="1183" t="s">
        <v>910</v>
      </c>
      <c r="F193" s="1184" t="s">
        <v>413</v>
      </c>
      <c r="G193" s="1183" t="s">
        <v>413</v>
      </c>
      <c r="H193" s="1184" t="s">
        <v>1455</v>
      </c>
      <c r="I193" s="1185" t="s">
        <v>1345</v>
      </c>
      <c r="J193" s="1186">
        <v>2.5</v>
      </c>
      <c r="K193" s="1187">
        <v>1.1240000000000001</v>
      </c>
      <c r="L193" s="1187">
        <v>0</v>
      </c>
      <c r="M193" s="1188" t="s">
        <v>1653</v>
      </c>
      <c r="N193" s="1189">
        <v>0</v>
      </c>
    </row>
    <row r="194" spans="1:14" s="1164" customFormat="1" ht="23.1" customHeight="1" x14ac:dyDescent="0.25">
      <c r="A194" s="1153"/>
      <c r="B194" s="1154"/>
      <c r="C194" s="1165" t="s">
        <v>100</v>
      </c>
      <c r="D194" s="1166" t="s">
        <v>692</v>
      </c>
      <c r="E194" s="1167" t="s">
        <v>914</v>
      </c>
      <c r="F194" s="1168" t="s">
        <v>413</v>
      </c>
      <c r="G194" s="1167" t="s">
        <v>413</v>
      </c>
      <c r="H194" s="1168" t="s">
        <v>1455</v>
      </c>
      <c r="I194" s="1169" t="s">
        <v>1345</v>
      </c>
      <c r="J194" s="1170">
        <v>0.30999999999999989</v>
      </c>
      <c r="K194" s="1171">
        <v>0.30999999999999989</v>
      </c>
      <c r="L194" s="1171">
        <v>0</v>
      </c>
      <c r="M194" s="1172" t="s">
        <v>1653</v>
      </c>
      <c r="N194" s="1173">
        <v>0</v>
      </c>
    </row>
    <row r="195" spans="1:14" s="1164" customFormat="1" ht="23.1" customHeight="1" x14ac:dyDescent="0.25">
      <c r="A195" s="1153"/>
      <c r="B195" s="1154"/>
      <c r="C195" s="1174" t="s">
        <v>102</v>
      </c>
      <c r="D195" s="1175" t="s">
        <v>700</v>
      </c>
      <c r="E195" s="1176" t="s">
        <v>922</v>
      </c>
      <c r="F195" s="1177" t="s">
        <v>413</v>
      </c>
      <c r="G195" s="1176" t="s">
        <v>413</v>
      </c>
      <c r="H195" s="1177" t="s">
        <v>1456</v>
      </c>
      <c r="I195" s="1178" t="s">
        <v>1345</v>
      </c>
      <c r="J195" s="1179">
        <v>0</v>
      </c>
      <c r="K195" s="1180">
        <v>0</v>
      </c>
      <c r="L195" s="1180">
        <v>178.75900000000001</v>
      </c>
      <c r="M195" s="1181" t="s">
        <v>1653</v>
      </c>
      <c r="N195" s="1182">
        <v>14402</v>
      </c>
    </row>
    <row r="196" spans="1:14" s="1164" customFormat="1" ht="23.1" customHeight="1" x14ac:dyDescent="0.25">
      <c r="A196" s="1153"/>
      <c r="B196" s="1154"/>
      <c r="C196" s="1174"/>
      <c r="D196" s="1175"/>
      <c r="E196" s="1199" t="s">
        <v>923</v>
      </c>
      <c r="F196" s="1200" t="s">
        <v>413</v>
      </c>
      <c r="G196" s="1199" t="s">
        <v>413</v>
      </c>
      <c r="H196" s="1200" t="s">
        <v>1456</v>
      </c>
      <c r="I196" s="1201" t="s">
        <v>1345</v>
      </c>
      <c r="J196" s="1202">
        <v>0</v>
      </c>
      <c r="K196" s="1203">
        <v>0</v>
      </c>
      <c r="L196" s="1203">
        <v>30.182999999999996</v>
      </c>
      <c r="M196" s="1204" t="s">
        <v>1653</v>
      </c>
      <c r="N196" s="1205">
        <v>3137</v>
      </c>
    </row>
    <row r="197" spans="1:14" s="1164" customFormat="1" ht="23.1" customHeight="1" x14ac:dyDescent="0.25">
      <c r="A197" s="1153"/>
      <c r="B197" s="1154"/>
      <c r="C197" s="1174"/>
      <c r="D197" s="1175"/>
      <c r="E197" s="1199" t="s">
        <v>924</v>
      </c>
      <c r="F197" s="1200" t="s">
        <v>413</v>
      </c>
      <c r="G197" s="1199" t="s">
        <v>413</v>
      </c>
      <c r="H197" s="1200" t="s">
        <v>1456</v>
      </c>
      <c r="I197" s="1201" t="s">
        <v>1345</v>
      </c>
      <c r="J197" s="1202">
        <v>0</v>
      </c>
      <c r="K197" s="1203">
        <v>0</v>
      </c>
      <c r="L197" s="1203">
        <v>637.46100000000001</v>
      </c>
      <c r="M197" s="1204" t="s">
        <v>1653</v>
      </c>
      <c r="N197" s="1205">
        <v>50481</v>
      </c>
    </row>
    <row r="198" spans="1:14" s="1164" customFormat="1" ht="23.1" customHeight="1" x14ac:dyDescent="0.25">
      <c r="A198" s="1153"/>
      <c r="B198" s="1154"/>
      <c r="C198" s="1174"/>
      <c r="D198" s="1175"/>
      <c r="E198" s="1183" t="s">
        <v>925</v>
      </c>
      <c r="F198" s="1184" t="s">
        <v>413</v>
      </c>
      <c r="G198" s="1183" t="s">
        <v>413</v>
      </c>
      <c r="H198" s="1184" t="s">
        <v>1456</v>
      </c>
      <c r="I198" s="1185" t="s">
        <v>1345</v>
      </c>
      <c r="J198" s="1186">
        <v>0</v>
      </c>
      <c r="K198" s="1187">
        <v>0</v>
      </c>
      <c r="L198" s="1187">
        <v>11.111000000000001</v>
      </c>
      <c r="M198" s="1188" t="s">
        <v>1653</v>
      </c>
      <c r="N198" s="1189">
        <v>1165</v>
      </c>
    </row>
    <row r="199" spans="1:14" s="1164" customFormat="1" ht="23.1" customHeight="1" x14ac:dyDescent="0.25">
      <c r="A199" s="1153"/>
      <c r="B199" s="1154"/>
      <c r="C199" s="1190" t="s">
        <v>104</v>
      </c>
      <c r="D199" s="1191" t="s">
        <v>721</v>
      </c>
      <c r="E199" s="1192" t="s">
        <v>937</v>
      </c>
      <c r="F199" s="1193" t="s">
        <v>414</v>
      </c>
      <c r="G199" s="1192" t="s">
        <v>414</v>
      </c>
      <c r="H199" s="1193" t="s">
        <v>1455</v>
      </c>
      <c r="I199" s="1194" t="s">
        <v>1342</v>
      </c>
      <c r="J199" s="1195">
        <v>0</v>
      </c>
      <c r="K199" s="1196">
        <v>0</v>
      </c>
      <c r="L199" s="1196">
        <v>0</v>
      </c>
      <c r="M199" s="1197"/>
      <c r="N199" s="1198"/>
    </row>
    <row r="200" spans="1:14" s="1164" customFormat="1" ht="23.1" customHeight="1" x14ac:dyDescent="0.25">
      <c r="A200" s="1153"/>
      <c r="B200" s="1154"/>
      <c r="C200" s="1174"/>
      <c r="D200" s="1175"/>
      <c r="E200" s="1199" t="s">
        <v>938</v>
      </c>
      <c r="F200" s="1200" t="s">
        <v>414</v>
      </c>
      <c r="G200" s="1199" t="s">
        <v>414</v>
      </c>
      <c r="H200" s="1200" t="s">
        <v>1455</v>
      </c>
      <c r="I200" s="1201" t="s">
        <v>1342</v>
      </c>
      <c r="J200" s="1202">
        <v>0</v>
      </c>
      <c r="K200" s="1203">
        <v>0</v>
      </c>
      <c r="L200" s="1203">
        <v>0</v>
      </c>
      <c r="M200" s="1204"/>
      <c r="N200" s="1205"/>
    </row>
    <row r="201" spans="1:14" s="1164" customFormat="1" ht="23.1" customHeight="1" x14ac:dyDescent="0.25">
      <c r="A201" s="1153"/>
      <c r="B201" s="1154"/>
      <c r="C201" s="1174"/>
      <c r="D201" s="1175"/>
      <c r="E201" s="1199" t="s">
        <v>939</v>
      </c>
      <c r="F201" s="1200" t="s">
        <v>414</v>
      </c>
      <c r="G201" s="1199" t="s">
        <v>414</v>
      </c>
      <c r="H201" s="1200" t="s">
        <v>1455</v>
      </c>
      <c r="I201" s="1201" t="s">
        <v>1342</v>
      </c>
      <c r="J201" s="1202">
        <v>0</v>
      </c>
      <c r="K201" s="1203">
        <v>0</v>
      </c>
      <c r="L201" s="1203">
        <v>0</v>
      </c>
      <c r="M201" s="1204"/>
      <c r="N201" s="1205"/>
    </row>
    <row r="202" spans="1:14" s="1164" customFormat="1" ht="23.1" customHeight="1" x14ac:dyDescent="0.25">
      <c r="A202" s="1153"/>
      <c r="B202" s="1154"/>
      <c r="C202" s="1174"/>
      <c r="D202" s="1175"/>
      <c r="E202" s="1199" t="s">
        <v>940</v>
      </c>
      <c r="F202" s="1200" t="s">
        <v>414</v>
      </c>
      <c r="G202" s="1199" t="s">
        <v>414</v>
      </c>
      <c r="H202" s="1200" t="s">
        <v>1455</v>
      </c>
      <c r="I202" s="1201" t="s">
        <v>1342</v>
      </c>
      <c r="J202" s="1202">
        <v>0</v>
      </c>
      <c r="K202" s="1203">
        <v>0</v>
      </c>
      <c r="L202" s="1203">
        <v>14651.057000000001</v>
      </c>
      <c r="M202" s="1204" t="s">
        <v>1655</v>
      </c>
      <c r="N202" s="1205">
        <v>5418307.71</v>
      </c>
    </row>
    <row r="203" spans="1:14" s="1164" customFormat="1" ht="23.1" customHeight="1" x14ac:dyDescent="0.25">
      <c r="A203" s="1153"/>
      <c r="B203" s="1154"/>
      <c r="C203" s="1174"/>
      <c r="D203" s="1175"/>
      <c r="E203" s="1199" t="s">
        <v>941</v>
      </c>
      <c r="F203" s="1200" t="s">
        <v>414</v>
      </c>
      <c r="G203" s="1199" t="s">
        <v>414</v>
      </c>
      <c r="H203" s="1200" t="s">
        <v>1455</v>
      </c>
      <c r="I203" s="1201" t="s">
        <v>1342</v>
      </c>
      <c r="J203" s="1202">
        <v>0</v>
      </c>
      <c r="K203" s="1203">
        <v>0</v>
      </c>
      <c r="L203" s="1203">
        <v>14071.821</v>
      </c>
      <c r="M203" s="1204" t="s">
        <v>1655</v>
      </c>
      <c r="N203" s="1205">
        <v>5218375.0200000005</v>
      </c>
    </row>
    <row r="204" spans="1:14" s="1164" customFormat="1" ht="23.1" customHeight="1" x14ac:dyDescent="0.25">
      <c r="A204" s="1153"/>
      <c r="B204" s="1154"/>
      <c r="C204" s="1174"/>
      <c r="D204" s="1175"/>
      <c r="E204" s="1199" t="s">
        <v>942</v>
      </c>
      <c r="F204" s="1200" t="s">
        <v>414</v>
      </c>
      <c r="G204" s="1199" t="s">
        <v>414</v>
      </c>
      <c r="H204" s="1200" t="s">
        <v>1455</v>
      </c>
      <c r="I204" s="1201" t="s">
        <v>1342</v>
      </c>
      <c r="J204" s="1202">
        <v>0</v>
      </c>
      <c r="K204" s="1203">
        <v>0</v>
      </c>
      <c r="L204" s="1203">
        <v>56982.054000000004</v>
      </c>
      <c r="M204" s="1204" t="s">
        <v>1655</v>
      </c>
      <c r="N204" s="1205">
        <v>18988804</v>
      </c>
    </row>
    <row r="205" spans="1:14" s="1164" customFormat="1" ht="23.1" customHeight="1" x14ac:dyDescent="0.25">
      <c r="A205" s="1153"/>
      <c r="B205" s="1154"/>
      <c r="C205" s="1174"/>
      <c r="D205" s="1175"/>
      <c r="E205" s="1183" t="s">
        <v>943</v>
      </c>
      <c r="F205" s="1184" t="s">
        <v>414</v>
      </c>
      <c r="G205" s="1183" t="s">
        <v>414</v>
      </c>
      <c r="H205" s="1184" t="s">
        <v>1455</v>
      </c>
      <c r="I205" s="1185" t="s">
        <v>1342</v>
      </c>
      <c r="J205" s="1186">
        <v>0</v>
      </c>
      <c r="K205" s="1187">
        <v>0</v>
      </c>
      <c r="L205" s="1187">
        <v>204422.27899999998</v>
      </c>
      <c r="M205" s="1188" t="s">
        <v>1655</v>
      </c>
      <c r="N205" s="1189">
        <v>59060317</v>
      </c>
    </row>
    <row r="206" spans="1:14" s="1164" customFormat="1" ht="23.1" customHeight="1" x14ac:dyDescent="0.25">
      <c r="A206" s="1153"/>
      <c r="B206" s="1154"/>
      <c r="C206" s="1174"/>
      <c r="D206" s="1191" t="s">
        <v>723</v>
      </c>
      <c r="E206" s="1213" t="s">
        <v>938</v>
      </c>
      <c r="F206" s="1214" t="s">
        <v>414</v>
      </c>
      <c r="G206" s="1213" t="s">
        <v>416</v>
      </c>
      <c r="H206" s="1214" t="s">
        <v>1455</v>
      </c>
      <c r="I206" s="1215" t="s">
        <v>1342</v>
      </c>
      <c r="J206" s="1216">
        <v>0</v>
      </c>
      <c r="K206" s="1217">
        <v>0</v>
      </c>
      <c r="L206" s="1217">
        <v>552998.255</v>
      </c>
      <c r="M206" s="1218" t="s">
        <v>1655</v>
      </c>
      <c r="N206" s="1219">
        <v>159848206.83000001</v>
      </c>
    </row>
    <row r="207" spans="1:14" s="1164" customFormat="1" ht="23.1" customHeight="1" x14ac:dyDescent="0.25">
      <c r="A207" s="1153"/>
      <c r="B207" s="1154"/>
      <c r="C207" s="1174"/>
      <c r="D207" s="1175"/>
      <c r="E207" s="1176"/>
      <c r="F207" s="1177"/>
      <c r="G207" s="1176"/>
      <c r="H207" s="1177"/>
      <c r="I207" s="1178"/>
      <c r="J207" s="1179"/>
      <c r="K207" s="1180"/>
      <c r="L207" s="1180"/>
      <c r="M207" s="1181" t="s">
        <v>1653</v>
      </c>
      <c r="N207" s="1182">
        <v>436</v>
      </c>
    </row>
    <row r="208" spans="1:14" s="1164" customFormat="1" ht="23.1" customHeight="1" x14ac:dyDescent="0.25">
      <c r="A208" s="1153"/>
      <c r="B208" s="1154"/>
      <c r="C208" s="1174"/>
      <c r="D208" s="1175"/>
      <c r="E208" s="1183" t="s">
        <v>939</v>
      </c>
      <c r="F208" s="1184" t="s">
        <v>414</v>
      </c>
      <c r="G208" s="1183" t="s">
        <v>416</v>
      </c>
      <c r="H208" s="1184" t="s">
        <v>1455</v>
      </c>
      <c r="I208" s="1185" t="s">
        <v>1342</v>
      </c>
      <c r="J208" s="1186">
        <v>0</v>
      </c>
      <c r="K208" s="1187">
        <v>0</v>
      </c>
      <c r="L208" s="1187">
        <v>469793.99799999996</v>
      </c>
      <c r="M208" s="1188" t="s">
        <v>1655</v>
      </c>
      <c r="N208" s="1189">
        <v>136316473</v>
      </c>
    </row>
    <row r="209" spans="1:14" s="1164" customFormat="1" ht="23.1" customHeight="1" x14ac:dyDescent="0.25">
      <c r="A209" s="1153"/>
      <c r="B209" s="1154"/>
      <c r="C209" s="1174"/>
      <c r="D209" s="1175"/>
      <c r="E209" s="1176"/>
      <c r="F209" s="1177"/>
      <c r="G209" s="1176"/>
      <c r="H209" s="1177"/>
      <c r="I209" s="1178"/>
      <c r="J209" s="1179"/>
      <c r="K209" s="1180"/>
      <c r="L209" s="1180"/>
      <c r="M209" s="1181" t="s">
        <v>1653</v>
      </c>
      <c r="N209" s="1182">
        <v>349</v>
      </c>
    </row>
    <row r="210" spans="1:14" s="1164" customFormat="1" ht="23.1" customHeight="1" x14ac:dyDescent="0.25">
      <c r="A210" s="1153"/>
      <c r="B210" s="1154"/>
      <c r="C210" s="1174"/>
      <c r="D210" s="1175"/>
      <c r="E210" s="1206" t="s">
        <v>944</v>
      </c>
      <c r="F210" s="1207" t="s">
        <v>415</v>
      </c>
      <c r="G210" s="1206" t="s">
        <v>416</v>
      </c>
      <c r="H210" s="1207" t="s">
        <v>1455</v>
      </c>
      <c r="I210" s="1208" t="s">
        <v>1342</v>
      </c>
      <c r="J210" s="1209">
        <v>0</v>
      </c>
      <c r="K210" s="1210">
        <v>0</v>
      </c>
      <c r="L210" s="1210">
        <v>496400.85699999996</v>
      </c>
      <c r="M210" s="1211"/>
      <c r="N210" s="1212"/>
    </row>
    <row r="211" spans="1:14" s="1164" customFormat="1" ht="23.1" customHeight="1" x14ac:dyDescent="0.25">
      <c r="A211" s="1153"/>
      <c r="B211" s="1154"/>
      <c r="C211" s="1190" t="s">
        <v>106</v>
      </c>
      <c r="D211" s="1166" t="s">
        <v>725</v>
      </c>
      <c r="E211" s="1167" t="s">
        <v>946</v>
      </c>
      <c r="F211" s="1168" t="s">
        <v>414</v>
      </c>
      <c r="G211" s="1167" t="s">
        <v>414</v>
      </c>
      <c r="H211" s="1168" t="s">
        <v>1455</v>
      </c>
      <c r="I211" s="1169" t="s">
        <v>1342</v>
      </c>
      <c r="J211" s="1170">
        <v>51.389999999999993</v>
      </c>
      <c r="K211" s="1171">
        <v>49.627000000000017</v>
      </c>
      <c r="L211" s="1171">
        <v>329765.31099999999</v>
      </c>
      <c r="M211" s="1172" t="s">
        <v>1655</v>
      </c>
      <c r="N211" s="1173">
        <v>86225916.540000007</v>
      </c>
    </row>
    <row r="212" spans="1:14" s="1164" customFormat="1" ht="23.1" customHeight="1" x14ac:dyDescent="0.25">
      <c r="A212" s="1153"/>
      <c r="B212" s="1154"/>
      <c r="C212" s="1174"/>
      <c r="D212" s="1166" t="s">
        <v>727</v>
      </c>
      <c r="E212" s="1167" t="s">
        <v>947</v>
      </c>
      <c r="F212" s="1168" t="s">
        <v>414</v>
      </c>
      <c r="G212" s="1167" t="s">
        <v>414</v>
      </c>
      <c r="H212" s="1168" t="s">
        <v>1455</v>
      </c>
      <c r="I212" s="1169" t="s">
        <v>1342</v>
      </c>
      <c r="J212" s="1170">
        <v>101.29999999999997</v>
      </c>
      <c r="K212" s="1171">
        <v>91.590999999999966</v>
      </c>
      <c r="L212" s="1171">
        <v>42446.525000000001</v>
      </c>
      <c r="M212" s="1172" t="s">
        <v>1655</v>
      </c>
      <c r="N212" s="1173">
        <v>16732251.379999999</v>
      </c>
    </row>
    <row r="213" spans="1:14" s="1164" customFormat="1" ht="23.1" customHeight="1" x14ac:dyDescent="0.25">
      <c r="A213" s="1153"/>
      <c r="B213" s="1154"/>
      <c r="C213" s="1174"/>
      <c r="D213" s="1175" t="s">
        <v>729</v>
      </c>
      <c r="E213" s="1213" t="s">
        <v>948</v>
      </c>
      <c r="F213" s="1214" t="s">
        <v>414</v>
      </c>
      <c r="G213" s="1213" t="s">
        <v>414</v>
      </c>
      <c r="H213" s="1214" t="s">
        <v>1455</v>
      </c>
      <c r="I213" s="1215" t="s">
        <v>1342</v>
      </c>
      <c r="J213" s="1216">
        <v>177.65000000000006</v>
      </c>
      <c r="K213" s="1217">
        <v>184.90299999999993</v>
      </c>
      <c r="L213" s="1217">
        <v>15270.995000000001</v>
      </c>
      <c r="M213" s="1218" t="s">
        <v>1655</v>
      </c>
      <c r="N213" s="1219">
        <v>978914.51</v>
      </c>
    </row>
    <row r="214" spans="1:14" s="1164" customFormat="1" ht="23.1" customHeight="1" x14ac:dyDescent="0.25">
      <c r="A214" s="1153"/>
      <c r="B214" s="1154"/>
      <c r="C214" s="1174"/>
      <c r="D214" s="1175"/>
      <c r="E214" s="1157"/>
      <c r="F214" s="1158"/>
      <c r="G214" s="1157"/>
      <c r="H214" s="1158"/>
      <c r="I214" s="1159"/>
      <c r="J214" s="1160"/>
      <c r="K214" s="1161"/>
      <c r="L214" s="1161"/>
      <c r="M214" s="1162" t="s">
        <v>1653</v>
      </c>
      <c r="N214" s="1163">
        <v>1144854</v>
      </c>
    </row>
    <row r="215" spans="1:14" s="1164" customFormat="1" ht="23.1" customHeight="1" x14ac:dyDescent="0.25">
      <c r="A215" s="1153"/>
      <c r="B215" s="1154"/>
      <c r="C215" s="1190" t="s">
        <v>112</v>
      </c>
      <c r="D215" s="1191" t="s">
        <v>746</v>
      </c>
      <c r="E215" s="1192" t="s">
        <v>955</v>
      </c>
      <c r="F215" s="1193" t="s">
        <v>414</v>
      </c>
      <c r="G215" s="1192" t="s">
        <v>414</v>
      </c>
      <c r="H215" s="1193" t="s">
        <v>1455</v>
      </c>
      <c r="I215" s="1194" t="s">
        <v>1342</v>
      </c>
      <c r="J215" s="1195">
        <v>239.67000000000002</v>
      </c>
      <c r="K215" s="1196">
        <v>206.49499999999995</v>
      </c>
      <c r="L215" s="1196">
        <v>8355.3649999999998</v>
      </c>
      <c r="M215" s="1197" t="s">
        <v>1653</v>
      </c>
      <c r="N215" s="1198">
        <v>685831.55</v>
      </c>
    </row>
    <row r="216" spans="1:14" s="1164" customFormat="1" ht="23.1" customHeight="1" x14ac:dyDescent="0.25">
      <c r="A216" s="1153"/>
      <c r="B216" s="1154"/>
      <c r="C216" s="1174"/>
      <c r="D216" s="1175"/>
      <c r="E216" s="1199" t="s">
        <v>956</v>
      </c>
      <c r="F216" s="1200" t="s">
        <v>414</v>
      </c>
      <c r="G216" s="1199" t="s">
        <v>414</v>
      </c>
      <c r="H216" s="1200" t="s">
        <v>1455</v>
      </c>
      <c r="I216" s="1201" t="s">
        <v>1342</v>
      </c>
      <c r="J216" s="1202">
        <v>239.67</v>
      </c>
      <c r="K216" s="1203">
        <v>206.11499999999998</v>
      </c>
      <c r="L216" s="1203">
        <v>4570.4170000000004</v>
      </c>
      <c r="M216" s="1204" t="s">
        <v>1653</v>
      </c>
      <c r="N216" s="1205">
        <v>377710.83</v>
      </c>
    </row>
    <row r="217" spans="1:14" s="1164" customFormat="1" ht="23.1" customHeight="1" x14ac:dyDescent="0.25">
      <c r="A217" s="1153"/>
      <c r="B217" s="1154"/>
      <c r="C217" s="1174"/>
      <c r="D217" s="1175"/>
      <c r="E217" s="1183" t="s">
        <v>957</v>
      </c>
      <c r="F217" s="1184" t="s">
        <v>414</v>
      </c>
      <c r="G217" s="1183" t="s">
        <v>414</v>
      </c>
      <c r="H217" s="1184" t="s">
        <v>1455</v>
      </c>
      <c r="I217" s="1185" t="s">
        <v>1342</v>
      </c>
      <c r="J217" s="1186">
        <v>239.66999999999996</v>
      </c>
      <c r="K217" s="1187">
        <v>205.99</v>
      </c>
      <c r="L217" s="1187">
        <v>2069.6189999999997</v>
      </c>
      <c r="M217" s="1188" t="s">
        <v>1653</v>
      </c>
      <c r="N217" s="1189">
        <v>171206.15</v>
      </c>
    </row>
    <row r="218" spans="1:14" s="1164" customFormat="1" ht="23.1" customHeight="1" x14ac:dyDescent="0.25">
      <c r="A218" s="1153"/>
      <c r="B218" s="1154"/>
      <c r="C218" s="1174"/>
      <c r="D218" s="1191" t="s">
        <v>745</v>
      </c>
      <c r="E218" s="1192" t="s">
        <v>949</v>
      </c>
      <c r="F218" s="1193" t="s">
        <v>414</v>
      </c>
      <c r="G218" s="1192" t="s">
        <v>416</v>
      </c>
      <c r="H218" s="1193" t="s">
        <v>1455</v>
      </c>
      <c r="I218" s="1194" t="s">
        <v>1342</v>
      </c>
      <c r="J218" s="1195">
        <v>180.89999999999998</v>
      </c>
      <c r="K218" s="1196">
        <v>173.52799999999999</v>
      </c>
      <c r="L218" s="1196">
        <v>1228399.8500000001</v>
      </c>
      <c r="M218" s="1197" t="s">
        <v>1655</v>
      </c>
      <c r="N218" s="1198">
        <v>310317542.18000001</v>
      </c>
    </row>
    <row r="219" spans="1:14" s="1164" customFormat="1" ht="23.1" customHeight="1" x14ac:dyDescent="0.25">
      <c r="A219" s="1153"/>
      <c r="B219" s="1154"/>
      <c r="C219" s="1174"/>
      <c r="D219" s="1175"/>
      <c r="E219" s="1199" t="s">
        <v>950</v>
      </c>
      <c r="F219" s="1200" t="s">
        <v>414</v>
      </c>
      <c r="G219" s="1199" t="s">
        <v>416</v>
      </c>
      <c r="H219" s="1200" t="s">
        <v>1455</v>
      </c>
      <c r="I219" s="1201" t="s">
        <v>1342</v>
      </c>
      <c r="J219" s="1202">
        <v>180.89999999999998</v>
      </c>
      <c r="K219" s="1203">
        <v>170.56500000000003</v>
      </c>
      <c r="L219" s="1203">
        <v>1199556.2070000002</v>
      </c>
      <c r="M219" s="1204" t="s">
        <v>1655</v>
      </c>
      <c r="N219" s="1205">
        <v>316874333.11999995</v>
      </c>
    </row>
    <row r="220" spans="1:14" s="1164" customFormat="1" ht="23.1" customHeight="1" x14ac:dyDescent="0.25">
      <c r="A220" s="1153"/>
      <c r="B220" s="1154"/>
      <c r="C220" s="1174"/>
      <c r="D220" s="1175"/>
      <c r="E220" s="1199" t="s">
        <v>951</v>
      </c>
      <c r="F220" s="1200" t="s">
        <v>414</v>
      </c>
      <c r="G220" s="1199" t="s">
        <v>416</v>
      </c>
      <c r="H220" s="1200" t="s">
        <v>1455</v>
      </c>
      <c r="I220" s="1201" t="s">
        <v>1342</v>
      </c>
      <c r="J220" s="1202">
        <v>199.80000000000004</v>
      </c>
      <c r="K220" s="1203">
        <v>191.21799999999999</v>
      </c>
      <c r="L220" s="1203">
        <v>1203214.267</v>
      </c>
      <c r="M220" s="1204" t="s">
        <v>1655</v>
      </c>
      <c r="N220" s="1205">
        <v>365744483.01109999</v>
      </c>
    </row>
    <row r="221" spans="1:14" s="1164" customFormat="1" ht="23.1" customHeight="1" x14ac:dyDescent="0.25">
      <c r="A221" s="1153"/>
      <c r="B221" s="1154"/>
      <c r="C221" s="1174"/>
      <c r="D221" s="1175"/>
      <c r="E221" s="1199" t="s">
        <v>952</v>
      </c>
      <c r="F221" s="1200" t="s">
        <v>414</v>
      </c>
      <c r="G221" s="1199" t="s">
        <v>416</v>
      </c>
      <c r="H221" s="1200" t="s">
        <v>1455</v>
      </c>
      <c r="I221" s="1201" t="s">
        <v>1342</v>
      </c>
      <c r="J221" s="1202">
        <v>73.599999999999994</v>
      </c>
      <c r="K221" s="1203">
        <v>74.215999999999994</v>
      </c>
      <c r="L221" s="1203">
        <v>281245.69299999997</v>
      </c>
      <c r="M221" s="1204" t="s">
        <v>1655</v>
      </c>
      <c r="N221" s="1205">
        <v>95598628.713599995</v>
      </c>
    </row>
    <row r="222" spans="1:14" s="1164" customFormat="1" ht="23.1" customHeight="1" x14ac:dyDescent="0.25">
      <c r="A222" s="1153"/>
      <c r="B222" s="1154"/>
      <c r="C222" s="1174"/>
      <c r="D222" s="1175"/>
      <c r="E222" s="1199" t="s">
        <v>953</v>
      </c>
      <c r="F222" s="1200" t="s">
        <v>415</v>
      </c>
      <c r="G222" s="1199" t="s">
        <v>416</v>
      </c>
      <c r="H222" s="1200" t="s">
        <v>1455</v>
      </c>
      <c r="I222" s="1201" t="s">
        <v>1342</v>
      </c>
      <c r="J222" s="1202">
        <v>292</v>
      </c>
      <c r="K222" s="1203">
        <v>268.07200000000006</v>
      </c>
      <c r="L222" s="1203">
        <v>1761173.155</v>
      </c>
      <c r="M222" s="1204"/>
      <c r="N222" s="1205"/>
    </row>
    <row r="223" spans="1:14" s="1164" customFormat="1" ht="23.1" customHeight="1" x14ac:dyDescent="0.25">
      <c r="A223" s="1153"/>
      <c r="B223" s="1154"/>
      <c r="C223" s="1174"/>
      <c r="D223" s="1175"/>
      <c r="E223" s="1183" t="s">
        <v>954</v>
      </c>
      <c r="F223" s="1184" t="s">
        <v>415</v>
      </c>
      <c r="G223" s="1183" t="s">
        <v>416</v>
      </c>
      <c r="H223" s="1184" t="s">
        <v>1455</v>
      </c>
      <c r="I223" s="1185" t="s">
        <v>1342</v>
      </c>
      <c r="J223" s="1186">
        <v>45.000000000000007</v>
      </c>
      <c r="K223" s="1187">
        <v>36.282000000000004</v>
      </c>
      <c r="L223" s="1187">
        <v>126898.42000000001</v>
      </c>
      <c r="M223" s="1188"/>
      <c r="N223" s="1189"/>
    </row>
    <row r="224" spans="1:14" s="1164" customFormat="1" ht="23.1" customHeight="1" x14ac:dyDescent="0.25">
      <c r="A224" s="1153"/>
      <c r="B224" s="1154"/>
      <c r="C224" s="1174"/>
      <c r="D224" s="1191" t="s">
        <v>748</v>
      </c>
      <c r="E224" s="1192" t="s">
        <v>961</v>
      </c>
      <c r="F224" s="1193" t="s">
        <v>414</v>
      </c>
      <c r="G224" s="1192" t="s">
        <v>414</v>
      </c>
      <c r="H224" s="1193" t="s">
        <v>1455</v>
      </c>
      <c r="I224" s="1194" t="s">
        <v>1342</v>
      </c>
      <c r="J224" s="1195">
        <v>189.55</v>
      </c>
      <c r="K224" s="1196">
        <v>167.61199999999999</v>
      </c>
      <c r="L224" s="1196">
        <v>969.56500000000005</v>
      </c>
      <c r="M224" s="1197" t="s">
        <v>1653</v>
      </c>
      <c r="N224" s="1198">
        <v>92223.19</v>
      </c>
    </row>
    <row r="225" spans="1:14" s="1164" customFormat="1" ht="23.1" customHeight="1" x14ac:dyDescent="0.25">
      <c r="A225" s="1153"/>
      <c r="B225" s="1154"/>
      <c r="C225" s="1174"/>
      <c r="D225" s="1175"/>
      <c r="E225" s="1199" t="s">
        <v>962</v>
      </c>
      <c r="F225" s="1200" t="s">
        <v>414</v>
      </c>
      <c r="G225" s="1199" t="s">
        <v>414</v>
      </c>
      <c r="H225" s="1200" t="s">
        <v>1455</v>
      </c>
      <c r="I225" s="1201" t="s">
        <v>1342</v>
      </c>
      <c r="J225" s="1202">
        <v>189.55</v>
      </c>
      <c r="K225" s="1203">
        <v>167.971</v>
      </c>
      <c r="L225" s="1203">
        <v>1454.309</v>
      </c>
      <c r="M225" s="1204" t="s">
        <v>1653</v>
      </c>
      <c r="N225" s="1205">
        <v>115392.67</v>
      </c>
    </row>
    <row r="226" spans="1:14" s="1164" customFormat="1" ht="23.1" customHeight="1" x14ac:dyDescent="0.25">
      <c r="A226" s="1153"/>
      <c r="B226" s="1154"/>
      <c r="C226" s="1174"/>
      <c r="D226" s="1175"/>
      <c r="E226" s="1183" t="s">
        <v>963</v>
      </c>
      <c r="F226" s="1184" t="s">
        <v>414</v>
      </c>
      <c r="G226" s="1183" t="s">
        <v>414</v>
      </c>
      <c r="H226" s="1184" t="s">
        <v>1455</v>
      </c>
      <c r="I226" s="1185" t="s">
        <v>1342</v>
      </c>
      <c r="J226" s="1186">
        <v>189.55</v>
      </c>
      <c r="K226" s="1187">
        <v>166.227</v>
      </c>
      <c r="L226" s="1187">
        <v>3303.8399999999997</v>
      </c>
      <c r="M226" s="1188" t="s">
        <v>1653</v>
      </c>
      <c r="N226" s="1189">
        <v>295600.34999999998</v>
      </c>
    </row>
    <row r="227" spans="1:14" s="1164" customFormat="1" ht="23.1" customHeight="1" x14ac:dyDescent="0.25">
      <c r="A227" s="1153"/>
      <c r="B227" s="1154"/>
      <c r="C227" s="1190" t="s">
        <v>114</v>
      </c>
      <c r="D227" s="1191" t="s">
        <v>750</v>
      </c>
      <c r="E227" s="1192" t="s">
        <v>949</v>
      </c>
      <c r="F227" s="1193" t="s">
        <v>414</v>
      </c>
      <c r="G227" s="1192" t="s">
        <v>416</v>
      </c>
      <c r="H227" s="1193" t="s">
        <v>1455</v>
      </c>
      <c r="I227" s="1194" t="s">
        <v>1342</v>
      </c>
      <c r="J227" s="1195">
        <v>193.40000000000006</v>
      </c>
      <c r="K227" s="1196">
        <v>177.09400000000002</v>
      </c>
      <c r="L227" s="1196">
        <v>1236780.8960000002</v>
      </c>
      <c r="M227" s="1197" t="s">
        <v>1655</v>
      </c>
      <c r="N227" s="1198">
        <v>338571070.99600005</v>
      </c>
    </row>
    <row r="228" spans="1:14" s="1164" customFormat="1" ht="23.1" customHeight="1" x14ac:dyDescent="0.25">
      <c r="A228" s="1153"/>
      <c r="B228" s="1154"/>
      <c r="C228" s="1174"/>
      <c r="D228" s="1175"/>
      <c r="E228" s="1199" t="s">
        <v>950</v>
      </c>
      <c r="F228" s="1200" t="s">
        <v>414</v>
      </c>
      <c r="G228" s="1199" t="s">
        <v>416</v>
      </c>
      <c r="H228" s="1200" t="s">
        <v>1455</v>
      </c>
      <c r="I228" s="1201" t="s">
        <v>1342</v>
      </c>
      <c r="J228" s="1202">
        <v>193.40000000000006</v>
      </c>
      <c r="K228" s="1203">
        <v>178.83700000000002</v>
      </c>
      <c r="L228" s="1203">
        <v>1259546.216</v>
      </c>
      <c r="M228" s="1204" t="s">
        <v>1655</v>
      </c>
      <c r="N228" s="1205">
        <v>344890742.00399995</v>
      </c>
    </row>
    <row r="229" spans="1:14" s="1164" customFormat="1" ht="23.1" customHeight="1" x14ac:dyDescent="0.25">
      <c r="A229" s="1153"/>
      <c r="B229" s="1154"/>
      <c r="C229" s="1174"/>
      <c r="D229" s="1175"/>
      <c r="E229" s="1220" t="s">
        <v>968</v>
      </c>
      <c r="F229" s="1221" t="s">
        <v>415</v>
      </c>
      <c r="G229" s="1220" t="s">
        <v>416</v>
      </c>
      <c r="H229" s="1221" t="s">
        <v>1455</v>
      </c>
      <c r="I229" s="1222" t="s">
        <v>1342</v>
      </c>
      <c r="J229" s="1223">
        <v>192</v>
      </c>
      <c r="K229" s="1224">
        <v>216.02799999999993</v>
      </c>
      <c r="L229" s="1224">
        <v>1309094.8119999999</v>
      </c>
      <c r="M229" s="1225"/>
      <c r="N229" s="1226"/>
    </row>
    <row r="230" spans="1:14" s="1164" customFormat="1" ht="23.1" customHeight="1" x14ac:dyDescent="0.25">
      <c r="A230" s="1153"/>
      <c r="B230" s="1154"/>
      <c r="C230" s="1190" t="s">
        <v>120</v>
      </c>
      <c r="D230" s="1191" t="s">
        <v>760</v>
      </c>
      <c r="E230" s="1206" t="s">
        <v>456</v>
      </c>
      <c r="F230" s="1207" t="s">
        <v>413</v>
      </c>
      <c r="G230" s="1206" t="s">
        <v>413</v>
      </c>
      <c r="H230" s="1207" t="s">
        <v>1456</v>
      </c>
      <c r="I230" s="1208" t="s">
        <v>1345</v>
      </c>
      <c r="J230" s="1209">
        <v>11.6</v>
      </c>
      <c r="K230" s="1210">
        <v>11.234</v>
      </c>
      <c r="L230" s="1210">
        <v>57821.416999999994</v>
      </c>
      <c r="M230" s="1211" t="s">
        <v>1653</v>
      </c>
      <c r="N230" s="1212">
        <v>5410.52</v>
      </c>
    </row>
    <row r="231" spans="1:14" s="1164" customFormat="1" ht="23.1" customHeight="1" x14ac:dyDescent="0.25">
      <c r="A231" s="1153"/>
      <c r="B231" s="1154"/>
      <c r="C231" s="1174"/>
      <c r="D231" s="1175"/>
      <c r="E231" s="1176"/>
      <c r="F231" s="1177"/>
      <c r="G231" s="1176"/>
      <c r="H231" s="1177"/>
      <c r="I231" s="1178"/>
      <c r="J231" s="1179"/>
      <c r="K231" s="1180"/>
      <c r="L231" s="1180"/>
      <c r="M231" s="1181" t="s">
        <v>1663</v>
      </c>
      <c r="N231" s="1182">
        <v>3504186.2600000007</v>
      </c>
    </row>
    <row r="232" spans="1:14" s="1164" customFormat="1" ht="23.1" customHeight="1" x14ac:dyDescent="0.25">
      <c r="A232" s="1153"/>
      <c r="B232" s="1154"/>
      <c r="C232" s="1174"/>
      <c r="D232" s="1175"/>
      <c r="E232" s="1183" t="s">
        <v>808</v>
      </c>
      <c r="F232" s="1184" t="s">
        <v>413</v>
      </c>
      <c r="G232" s="1183" t="s">
        <v>413</v>
      </c>
      <c r="H232" s="1184" t="s">
        <v>1456</v>
      </c>
      <c r="I232" s="1185" t="s">
        <v>1345</v>
      </c>
      <c r="J232" s="1186">
        <v>11.6</v>
      </c>
      <c r="K232" s="1187">
        <v>11.234999999999998</v>
      </c>
      <c r="L232" s="1187">
        <v>59322.284000000007</v>
      </c>
      <c r="M232" s="1188" t="s">
        <v>1653</v>
      </c>
      <c r="N232" s="1189">
        <v>5099.2999999999993</v>
      </c>
    </row>
    <row r="233" spans="1:14" s="1164" customFormat="1" ht="23.1" customHeight="1" x14ac:dyDescent="0.25">
      <c r="A233" s="1153"/>
      <c r="B233" s="1154"/>
      <c r="C233" s="1174"/>
      <c r="D233" s="1175"/>
      <c r="E233" s="1176"/>
      <c r="F233" s="1177"/>
      <c r="G233" s="1176"/>
      <c r="H233" s="1177"/>
      <c r="I233" s="1178"/>
      <c r="J233" s="1179"/>
      <c r="K233" s="1180"/>
      <c r="L233" s="1180"/>
      <c r="M233" s="1181" t="s">
        <v>1663</v>
      </c>
      <c r="N233" s="1182">
        <v>3658344.67</v>
      </c>
    </row>
    <row r="234" spans="1:14" s="1164" customFormat="1" ht="23.1" customHeight="1" x14ac:dyDescent="0.25">
      <c r="A234" s="1153"/>
      <c r="B234" s="1154"/>
      <c r="C234" s="1174"/>
      <c r="D234" s="1175"/>
      <c r="E234" s="1183" t="s">
        <v>810</v>
      </c>
      <c r="F234" s="1184" t="s">
        <v>413</v>
      </c>
      <c r="G234" s="1183" t="s">
        <v>413</v>
      </c>
      <c r="H234" s="1184" t="s">
        <v>1456</v>
      </c>
      <c r="I234" s="1185" t="s">
        <v>1345</v>
      </c>
      <c r="J234" s="1186">
        <v>11.6</v>
      </c>
      <c r="K234" s="1187">
        <v>11.320999999999998</v>
      </c>
      <c r="L234" s="1187">
        <v>49767.504000000001</v>
      </c>
      <c r="M234" s="1188" t="s">
        <v>1653</v>
      </c>
      <c r="N234" s="1189">
        <v>8102.1399999999994</v>
      </c>
    </row>
    <row r="235" spans="1:14" s="1164" customFormat="1" ht="23.1" customHeight="1" x14ac:dyDescent="0.25">
      <c r="A235" s="1153"/>
      <c r="B235" s="1154"/>
      <c r="C235" s="1174"/>
      <c r="D235" s="1175"/>
      <c r="E235" s="1176"/>
      <c r="F235" s="1177"/>
      <c r="G235" s="1176"/>
      <c r="H235" s="1177"/>
      <c r="I235" s="1178"/>
      <c r="J235" s="1179"/>
      <c r="K235" s="1180"/>
      <c r="L235" s="1180"/>
      <c r="M235" s="1181" t="s">
        <v>1663</v>
      </c>
      <c r="N235" s="1182">
        <v>3140886.3</v>
      </c>
    </row>
    <row r="236" spans="1:14" s="1164" customFormat="1" ht="23.1" customHeight="1" x14ac:dyDescent="0.25">
      <c r="A236" s="1153"/>
      <c r="B236" s="1154"/>
      <c r="C236" s="1174"/>
      <c r="D236" s="1175"/>
      <c r="E236" s="1183" t="s">
        <v>812</v>
      </c>
      <c r="F236" s="1184" t="s">
        <v>413</v>
      </c>
      <c r="G236" s="1183" t="s">
        <v>413</v>
      </c>
      <c r="H236" s="1184" t="s">
        <v>1456</v>
      </c>
      <c r="I236" s="1185" t="s">
        <v>1345</v>
      </c>
      <c r="J236" s="1186">
        <v>11.6</v>
      </c>
      <c r="K236" s="1187">
        <v>11.519</v>
      </c>
      <c r="L236" s="1187">
        <v>55003.773999999998</v>
      </c>
      <c r="M236" s="1188" t="s">
        <v>1653</v>
      </c>
      <c r="N236" s="1189">
        <v>9136.4</v>
      </c>
    </row>
    <row r="237" spans="1:14" s="1164" customFormat="1" ht="23.1" customHeight="1" x14ac:dyDescent="0.25">
      <c r="A237" s="1153"/>
      <c r="B237" s="1154"/>
      <c r="C237" s="1174"/>
      <c r="D237" s="1175"/>
      <c r="E237" s="1176"/>
      <c r="F237" s="1177"/>
      <c r="G237" s="1176"/>
      <c r="H237" s="1177"/>
      <c r="I237" s="1178"/>
      <c r="J237" s="1179"/>
      <c r="K237" s="1180"/>
      <c r="L237" s="1180"/>
      <c r="M237" s="1181" t="s">
        <v>1663</v>
      </c>
      <c r="N237" s="1182">
        <v>3424847.7499999995</v>
      </c>
    </row>
    <row r="238" spans="1:14" s="1164" customFormat="1" ht="23.1" customHeight="1" x14ac:dyDescent="0.25">
      <c r="A238" s="1153"/>
      <c r="B238" s="1154"/>
      <c r="C238" s="1174"/>
      <c r="D238" s="1175"/>
      <c r="E238" s="1183" t="s">
        <v>969</v>
      </c>
      <c r="F238" s="1184" t="s">
        <v>413</v>
      </c>
      <c r="G238" s="1183" t="s">
        <v>413</v>
      </c>
      <c r="H238" s="1184" t="s">
        <v>1456</v>
      </c>
      <c r="I238" s="1185" t="s">
        <v>1345</v>
      </c>
      <c r="J238" s="1186">
        <v>11.6</v>
      </c>
      <c r="K238" s="1187">
        <v>11.326000000000002</v>
      </c>
      <c r="L238" s="1187">
        <v>54199.337999999996</v>
      </c>
      <c r="M238" s="1188" t="s">
        <v>1653</v>
      </c>
      <c r="N238" s="1189">
        <v>5482.63</v>
      </c>
    </row>
    <row r="239" spans="1:14" s="1164" customFormat="1" ht="23.1" customHeight="1" x14ac:dyDescent="0.25">
      <c r="A239" s="1153"/>
      <c r="B239" s="1154"/>
      <c r="C239" s="1174"/>
      <c r="D239" s="1175"/>
      <c r="E239" s="1176"/>
      <c r="F239" s="1177"/>
      <c r="G239" s="1176"/>
      <c r="H239" s="1177"/>
      <c r="I239" s="1178"/>
      <c r="J239" s="1179"/>
      <c r="K239" s="1180"/>
      <c r="L239" s="1180"/>
      <c r="M239" s="1181" t="s">
        <v>1663</v>
      </c>
      <c r="N239" s="1182">
        <v>3249066.59</v>
      </c>
    </row>
    <row r="240" spans="1:14" s="1164" customFormat="1" ht="23.1" customHeight="1" x14ac:dyDescent="0.25">
      <c r="A240" s="1153"/>
      <c r="B240" s="1154"/>
      <c r="C240" s="1174"/>
      <c r="D240" s="1175"/>
      <c r="E240" s="1183" t="s">
        <v>970</v>
      </c>
      <c r="F240" s="1184" t="s">
        <v>413</v>
      </c>
      <c r="G240" s="1183" t="s">
        <v>413</v>
      </c>
      <c r="H240" s="1184" t="s">
        <v>1456</v>
      </c>
      <c r="I240" s="1185" t="s">
        <v>1345</v>
      </c>
      <c r="J240" s="1186">
        <v>11.6</v>
      </c>
      <c r="K240" s="1187">
        <v>11.6</v>
      </c>
      <c r="L240" s="1187">
        <v>66065.584000000003</v>
      </c>
      <c r="M240" s="1188" t="s">
        <v>1653</v>
      </c>
      <c r="N240" s="1189">
        <v>5946.51</v>
      </c>
    </row>
    <row r="241" spans="1:14" s="1164" customFormat="1" ht="23.1" customHeight="1" x14ac:dyDescent="0.25">
      <c r="A241" s="1153"/>
      <c r="B241" s="1154"/>
      <c r="C241" s="1174"/>
      <c r="D241" s="1175"/>
      <c r="E241" s="1176"/>
      <c r="F241" s="1177"/>
      <c r="G241" s="1176"/>
      <c r="H241" s="1177"/>
      <c r="I241" s="1178"/>
      <c r="J241" s="1179"/>
      <c r="K241" s="1180"/>
      <c r="L241" s="1180"/>
      <c r="M241" s="1181" t="s">
        <v>1663</v>
      </c>
      <c r="N241" s="1182">
        <v>4021655.7400000007</v>
      </c>
    </row>
    <row r="242" spans="1:14" s="1164" customFormat="1" ht="23.1" customHeight="1" x14ac:dyDescent="0.25">
      <c r="A242" s="1153"/>
      <c r="B242" s="1154"/>
      <c r="C242" s="1174"/>
      <c r="D242" s="1175"/>
      <c r="E242" s="1183" t="s">
        <v>971</v>
      </c>
      <c r="F242" s="1184" t="s">
        <v>413</v>
      </c>
      <c r="G242" s="1183" t="s">
        <v>413</v>
      </c>
      <c r="H242" s="1184" t="s">
        <v>1456</v>
      </c>
      <c r="I242" s="1185" t="s">
        <v>1345</v>
      </c>
      <c r="J242" s="1186">
        <v>11.6</v>
      </c>
      <c r="K242" s="1187">
        <v>11.523999999999996</v>
      </c>
      <c r="L242" s="1187">
        <v>59421.893999999993</v>
      </c>
      <c r="M242" s="1188" t="s">
        <v>1653</v>
      </c>
      <c r="N242" s="1189">
        <v>3639.23</v>
      </c>
    </row>
    <row r="243" spans="1:14" s="1164" customFormat="1" ht="23.1" customHeight="1" x14ac:dyDescent="0.25">
      <c r="A243" s="1153"/>
      <c r="B243" s="1154"/>
      <c r="C243" s="1174"/>
      <c r="D243" s="1175"/>
      <c r="E243" s="1176"/>
      <c r="F243" s="1177"/>
      <c r="G243" s="1176"/>
      <c r="H243" s="1177"/>
      <c r="I243" s="1178"/>
      <c r="J243" s="1179"/>
      <c r="K243" s="1180"/>
      <c r="L243" s="1180"/>
      <c r="M243" s="1181" t="s">
        <v>1663</v>
      </c>
      <c r="N243" s="1182">
        <v>3616559.52</v>
      </c>
    </row>
    <row r="244" spans="1:14" s="1164" customFormat="1" ht="23.1" customHeight="1" x14ac:dyDescent="0.25">
      <c r="A244" s="1153"/>
      <c r="B244" s="1154"/>
      <c r="C244" s="1190" t="s">
        <v>122</v>
      </c>
      <c r="D244" s="1191" t="s">
        <v>761</v>
      </c>
      <c r="E244" s="1213" t="s">
        <v>427</v>
      </c>
      <c r="F244" s="1214" t="s">
        <v>415</v>
      </c>
      <c r="G244" s="1213" t="s">
        <v>415</v>
      </c>
      <c r="H244" s="1214" t="s">
        <v>1455</v>
      </c>
      <c r="I244" s="1215" t="s">
        <v>1342</v>
      </c>
      <c r="J244" s="1216">
        <v>51.170000000000009</v>
      </c>
      <c r="K244" s="1217">
        <v>51.170000000000009</v>
      </c>
      <c r="L244" s="1217">
        <v>245735.321</v>
      </c>
      <c r="M244" s="1218" t="s">
        <v>1661</v>
      </c>
      <c r="N244" s="1219">
        <v>28816765.849041827</v>
      </c>
    </row>
    <row r="245" spans="1:14" s="1164" customFormat="1" ht="23.1" customHeight="1" x14ac:dyDescent="0.25">
      <c r="A245" s="1153"/>
      <c r="B245" s="1154"/>
      <c r="C245" s="1174"/>
      <c r="D245" s="1175"/>
      <c r="E245" s="1206"/>
      <c r="F245" s="1207"/>
      <c r="G245" s="1206"/>
      <c r="H245" s="1207"/>
      <c r="I245" s="1208"/>
      <c r="J245" s="1209"/>
      <c r="K245" s="1210"/>
      <c r="L245" s="1210"/>
      <c r="M245" s="1211" t="s">
        <v>1657</v>
      </c>
      <c r="N245" s="1212">
        <v>86760403.886568546</v>
      </c>
    </row>
    <row r="246" spans="1:14" s="1164" customFormat="1" ht="23.1" customHeight="1" x14ac:dyDescent="0.25">
      <c r="A246" s="1153"/>
      <c r="B246" s="1154"/>
      <c r="C246" s="1174"/>
      <c r="D246" s="1175"/>
      <c r="E246" s="1176"/>
      <c r="F246" s="1177"/>
      <c r="G246" s="1176"/>
      <c r="H246" s="1177"/>
      <c r="I246" s="1178"/>
      <c r="J246" s="1179"/>
      <c r="K246" s="1180"/>
      <c r="L246" s="1180"/>
      <c r="M246" s="1181" t="s">
        <v>1659</v>
      </c>
      <c r="N246" s="1182">
        <v>43420887.990000002</v>
      </c>
    </row>
    <row r="247" spans="1:14" s="1164" customFormat="1" ht="23.1" customHeight="1" x14ac:dyDescent="0.25">
      <c r="A247" s="1153"/>
      <c r="B247" s="1154"/>
      <c r="C247" s="1174"/>
      <c r="D247" s="1175"/>
      <c r="E247" s="1206" t="s">
        <v>468</v>
      </c>
      <c r="F247" s="1207" t="s">
        <v>415</v>
      </c>
      <c r="G247" s="1206" t="s">
        <v>415</v>
      </c>
      <c r="H247" s="1207" t="s">
        <v>1455</v>
      </c>
      <c r="I247" s="1208" t="s">
        <v>1342</v>
      </c>
      <c r="J247" s="1209">
        <v>51.170000000000009</v>
      </c>
      <c r="K247" s="1210">
        <v>51.170000000000009</v>
      </c>
      <c r="L247" s="1210">
        <v>137681.44200000001</v>
      </c>
      <c r="M247" s="1211" t="s">
        <v>1661</v>
      </c>
      <c r="N247" s="1212">
        <v>13875441.568294689</v>
      </c>
    </row>
    <row r="248" spans="1:14" s="1164" customFormat="1" ht="23.1" customHeight="1" x14ac:dyDescent="0.25">
      <c r="A248" s="1153"/>
      <c r="B248" s="1154"/>
      <c r="C248" s="1174"/>
      <c r="D248" s="1175"/>
      <c r="E248" s="1206"/>
      <c r="F248" s="1207"/>
      <c r="G248" s="1206"/>
      <c r="H248" s="1207"/>
      <c r="I248" s="1208"/>
      <c r="J248" s="1209"/>
      <c r="K248" s="1210"/>
      <c r="L248" s="1210"/>
      <c r="M248" s="1211" t="s">
        <v>1657</v>
      </c>
      <c r="N248" s="1212">
        <v>45868454.774351425</v>
      </c>
    </row>
    <row r="249" spans="1:14" s="1164" customFormat="1" ht="23.1" customHeight="1" x14ac:dyDescent="0.25">
      <c r="A249" s="1153"/>
      <c r="B249" s="1154"/>
      <c r="C249" s="1174"/>
      <c r="D249" s="1175"/>
      <c r="E249" s="1157"/>
      <c r="F249" s="1158"/>
      <c r="G249" s="1157"/>
      <c r="H249" s="1158"/>
      <c r="I249" s="1159"/>
      <c r="J249" s="1160"/>
      <c r="K249" s="1161"/>
      <c r="L249" s="1161"/>
      <c r="M249" s="1162" t="s">
        <v>1659</v>
      </c>
      <c r="N249" s="1163">
        <v>33002159.149999999</v>
      </c>
    </row>
    <row r="250" spans="1:14" s="1164" customFormat="1" ht="23.1" customHeight="1" x14ac:dyDescent="0.25">
      <c r="A250" s="1153"/>
      <c r="B250" s="1154"/>
      <c r="C250" s="1190" t="s">
        <v>130</v>
      </c>
      <c r="D250" s="1191" t="s">
        <v>782</v>
      </c>
      <c r="E250" s="1192" t="s">
        <v>450</v>
      </c>
      <c r="F250" s="1193" t="s">
        <v>413</v>
      </c>
      <c r="G250" s="1192" t="s">
        <v>413</v>
      </c>
      <c r="H250" s="1193" t="s">
        <v>1456</v>
      </c>
      <c r="I250" s="1194" t="s">
        <v>1345</v>
      </c>
      <c r="J250" s="1195">
        <v>0.65000000000000024</v>
      </c>
      <c r="K250" s="1196">
        <v>0.5</v>
      </c>
      <c r="L250" s="1196">
        <v>66.168999999999997</v>
      </c>
      <c r="M250" s="1197" t="s">
        <v>1653</v>
      </c>
      <c r="N250" s="1198">
        <v>6184</v>
      </c>
    </row>
    <row r="251" spans="1:14" s="1164" customFormat="1" ht="23.1" customHeight="1" x14ac:dyDescent="0.25">
      <c r="A251" s="1153"/>
      <c r="B251" s="1154"/>
      <c r="C251" s="1174"/>
      <c r="D251" s="1175"/>
      <c r="E251" s="1199" t="s">
        <v>452</v>
      </c>
      <c r="F251" s="1200" t="s">
        <v>413</v>
      </c>
      <c r="G251" s="1199" t="s">
        <v>413</v>
      </c>
      <c r="H251" s="1200" t="s">
        <v>1456</v>
      </c>
      <c r="I251" s="1201" t="s">
        <v>1345</v>
      </c>
      <c r="J251" s="1202">
        <v>0.5</v>
      </c>
      <c r="K251" s="1203">
        <v>0.5</v>
      </c>
      <c r="L251" s="1203">
        <v>75.626000000000005</v>
      </c>
      <c r="M251" s="1204" t="s">
        <v>1653</v>
      </c>
      <c r="N251" s="1205">
        <v>6368</v>
      </c>
    </row>
    <row r="252" spans="1:14" s="1164" customFormat="1" ht="23.1" customHeight="1" x14ac:dyDescent="0.25">
      <c r="A252" s="1153"/>
      <c r="B252" s="1154"/>
      <c r="C252" s="1174"/>
      <c r="D252" s="1175"/>
      <c r="E252" s="1199" t="s">
        <v>454</v>
      </c>
      <c r="F252" s="1200" t="s">
        <v>413</v>
      </c>
      <c r="G252" s="1199" t="s">
        <v>413</v>
      </c>
      <c r="H252" s="1200" t="s">
        <v>1456</v>
      </c>
      <c r="I252" s="1201" t="s">
        <v>1345</v>
      </c>
      <c r="J252" s="1202">
        <v>0.35000000000000003</v>
      </c>
      <c r="K252" s="1203">
        <v>0.35000000000000003</v>
      </c>
      <c r="L252" s="1203">
        <v>429.94099999999992</v>
      </c>
      <c r="M252" s="1204" t="s">
        <v>1653</v>
      </c>
      <c r="N252" s="1205">
        <v>35821</v>
      </c>
    </row>
    <row r="253" spans="1:14" s="1164" customFormat="1" ht="23.1" customHeight="1" x14ac:dyDescent="0.25">
      <c r="A253" s="1153"/>
      <c r="B253" s="1154"/>
      <c r="C253" s="1174"/>
      <c r="D253" s="1175"/>
      <c r="E253" s="1183" t="s">
        <v>894</v>
      </c>
      <c r="F253" s="1184" t="s">
        <v>413</v>
      </c>
      <c r="G253" s="1183" t="s">
        <v>413</v>
      </c>
      <c r="H253" s="1184" t="s">
        <v>1456</v>
      </c>
      <c r="I253" s="1185" t="s">
        <v>1345</v>
      </c>
      <c r="J253" s="1186">
        <v>0.50000000000000011</v>
      </c>
      <c r="K253" s="1187">
        <v>0.44999999999999996</v>
      </c>
      <c r="L253" s="1187">
        <v>859.79600000000005</v>
      </c>
      <c r="M253" s="1188" t="s">
        <v>1653</v>
      </c>
      <c r="N253" s="1189">
        <v>76209</v>
      </c>
    </row>
    <row r="254" spans="1:14" s="1164" customFormat="1" ht="23.1" customHeight="1" x14ac:dyDescent="0.25">
      <c r="A254" s="1153"/>
      <c r="B254" s="1154"/>
      <c r="C254" s="1174"/>
      <c r="D254" s="1191" t="s">
        <v>783</v>
      </c>
      <c r="E254" s="1213" t="s">
        <v>978</v>
      </c>
      <c r="F254" s="1214" t="s">
        <v>413</v>
      </c>
      <c r="G254" s="1213" t="s">
        <v>413</v>
      </c>
      <c r="H254" s="1214" t="s">
        <v>1455</v>
      </c>
      <c r="I254" s="1215" t="s">
        <v>1345</v>
      </c>
      <c r="J254" s="1216">
        <v>17.88</v>
      </c>
      <c r="K254" s="1217">
        <v>17.88</v>
      </c>
      <c r="L254" s="1217">
        <v>21471.857</v>
      </c>
      <c r="M254" s="1218" t="s">
        <v>1653</v>
      </c>
      <c r="N254" s="1219">
        <v>1875161.3299999998</v>
      </c>
    </row>
    <row r="255" spans="1:14" s="1164" customFormat="1" ht="23.1" customHeight="1" x14ac:dyDescent="0.25">
      <c r="A255" s="1153"/>
      <c r="B255" s="1154"/>
      <c r="C255" s="1190" t="s">
        <v>140</v>
      </c>
      <c r="D255" s="1166" t="s">
        <v>795</v>
      </c>
      <c r="E255" s="1167" t="s">
        <v>981</v>
      </c>
      <c r="F255" s="1168" t="s">
        <v>413</v>
      </c>
      <c r="G255" s="1167" t="s">
        <v>413</v>
      </c>
      <c r="H255" s="1168" t="s">
        <v>1455</v>
      </c>
      <c r="I255" s="1169" t="s">
        <v>1342</v>
      </c>
      <c r="J255" s="1170">
        <v>45.630000000000017</v>
      </c>
      <c r="K255" s="1171">
        <v>40.6</v>
      </c>
      <c r="L255" s="1171">
        <v>1421.31</v>
      </c>
      <c r="M255" s="1172" t="s">
        <v>1653</v>
      </c>
      <c r="N255" s="1173">
        <v>103723.9</v>
      </c>
    </row>
    <row r="256" spans="1:14" s="1164" customFormat="1" ht="23.1" customHeight="1" x14ac:dyDescent="0.25">
      <c r="A256" s="1153"/>
      <c r="B256" s="1154"/>
      <c r="C256" s="1174"/>
      <c r="D256" s="1175" t="s">
        <v>797</v>
      </c>
      <c r="E256" s="1206" t="s">
        <v>982</v>
      </c>
      <c r="F256" s="1207" t="s">
        <v>413</v>
      </c>
      <c r="G256" s="1206" t="s">
        <v>413</v>
      </c>
      <c r="H256" s="1207" t="s">
        <v>1455</v>
      </c>
      <c r="I256" s="1208" t="s">
        <v>1342</v>
      </c>
      <c r="J256" s="1209">
        <v>20.079999999999998</v>
      </c>
      <c r="K256" s="1210">
        <v>17.419999999999998</v>
      </c>
      <c r="L256" s="1210">
        <v>1021.06</v>
      </c>
      <c r="M256" s="1211" t="s">
        <v>1653</v>
      </c>
      <c r="N256" s="1212">
        <v>79710.249999999985</v>
      </c>
    </row>
    <row r="257" spans="1:28" s="1164" customFormat="1" ht="23.1" customHeight="1" x14ac:dyDescent="0.25">
      <c r="A257" s="1153"/>
      <c r="B257" s="1154"/>
      <c r="C257" s="1190" t="s">
        <v>144</v>
      </c>
      <c r="D257" s="1191" t="s">
        <v>803</v>
      </c>
      <c r="E257" s="1192" t="s">
        <v>465</v>
      </c>
      <c r="F257" s="1193" t="s">
        <v>414</v>
      </c>
      <c r="G257" s="1192" t="s">
        <v>416</v>
      </c>
      <c r="H257" s="1193" t="s">
        <v>1455</v>
      </c>
      <c r="I257" s="1194" t="s">
        <v>1342</v>
      </c>
      <c r="J257" s="1195">
        <v>187.07300000000001</v>
      </c>
      <c r="K257" s="1196">
        <v>185.69400000000005</v>
      </c>
      <c r="L257" s="1196">
        <v>1180851.0789999999</v>
      </c>
      <c r="M257" s="1197" t="s">
        <v>1655</v>
      </c>
      <c r="N257" s="1198">
        <v>324327940.17299998</v>
      </c>
    </row>
    <row r="258" spans="1:28" s="1164" customFormat="1" ht="23.1" customHeight="1" x14ac:dyDescent="0.25">
      <c r="A258" s="1153"/>
      <c r="B258" s="1154"/>
      <c r="C258" s="1174"/>
      <c r="D258" s="1175"/>
      <c r="E258" s="1199" t="s">
        <v>985</v>
      </c>
      <c r="F258" s="1200" t="s">
        <v>414</v>
      </c>
      <c r="G258" s="1199" t="s">
        <v>416</v>
      </c>
      <c r="H258" s="1200" t="s">
        <v>1455</v>
      </c>
      <c r="I258" s="1201" t="s">
        <v>1342</v>
      </c>
      <c r="J258" s="1202">
        <v>191.429</v>
      </c>
      <c r="K258" s="1203">
        <v>179.23700000000005</v>
      </c>
      <c r="L258" s="1203">
        <v>1330589.3399999999</v>
      </c>
      <c r="M258" s="1204" t="s">
        <v>1655</v>
      </c>
      <c r="N258" s="1205">
        <v>360720975.65499991</v>
      </c>
    </row>
    <row r="259" spans="1:28" s="1164" customFormat="1" ht="23.1" customHeight="1" x14ac:dyDescent="0.25">
      <c r="A259" s="1153"/>
      <c r="B259" s="1154"/>
      <c r="C259" s="1174"/>
      <c r="D259" s="1175"/>
      <c r="E259" s="1199" t="s">
        <v>986</v>
      </c>
      <c r="F259" s="1200" t="s">
        <v>414</v>
      </c>
      <c r="G259" s="1199" t="s">
        <v>416</v>
      </c>
      <c r="H259" s="1200" t="s">
        <v>1455</v>
      </c>
      <c r="I259" s="1201" t="s">
        <v>1342</v>
      </c>
      <c r="J259" s="1202">
        <v>193.74800000000002</v>
      </c>
      <c r="K259" s="1203">
        <v>186.24000000000004</v>
      </c>
      <c r="L259" s="1203">
        <v>1440363.5989999999</v>
      </c>
      <c r="M259" s="1204" t="s">
        <v>1655</v>
      </c>
      <c r="N259" s="1205">
        <v>392469084.17400002</v>
      </c>
    </row>
    <row r="260" spans="1:28" s="1164" customFormat="1" ht="23.1" customHeight="1" x14ac:dyDescent="0.25">
      <c r="A260" s="1153"/>
      <c r="B260" s="1154"/>
      <c r="C260" s="1174"/>
      <c r="D260" s="1175"/>
      <c r="E260" s="1183" t="s">
        <v>415</v>
      </c>
      <c r="F260" s="1184" t="s">
        <v>415</v>
      </c>
      <c r="G260" s="1183" t="s">
        <v>416</v>
      </c>
      <c r="H260" s="1184" t="s">
        <v>1455</v>
      </c>
      <c r="I260" s="1185" t="s">
        <v>1342</v>
      </c>
      <c r="J260" s="1186">
        <v>406.74999999999994</v>
      </c>
      <c r="K260" s="1187">
        <v>345.10299999999989</v>
      </c>
      <c r="L260" s="1187">
        <v>2019098.1459999999</v>
      </c>
      <c r="M260" s="1188"/>
      <c r="N260" s="1189"/>
    </row>
    <row r="261" spans="1:28" s="549" customFormat="1" ht="23.1" customHeight="1" x14ac:dyDescent="0.25">
      <c r="A261" s="859"/>
      <c r="B261" s="1154"/>
      <c r="C261" s="1174"/>
      <c r="D261" s="1191" t="s">
        <v>804</v>
      </c>
      <c r="E261" s="1192" t="s">
        <v>940</v>
      </c>
      <c r="F261" s="1193" t="s">
        <v>414</v>
      </c>
      <c r="G261" s="1192" t="s">
        <v>416</v>
      </c>
      <c r="H261" s="1193" t="s">
        <v>1455</v>
      </c>
      <c r="I261" s="1194" t="s">
        <v>1342</v>
      </c>
      <c r="J261" s="1195">
        <v>195.42799999999997</v>
      </c>
      <c r="K261" s="1196">
        <v>214.14200000000002</v>
      </c>
      <c r="L261" s="1196">
        <v>1480194.5899999999</v>
      </c>
      <c r="M261" s="1197" t="s">
        <v>1655</v>
      </c>
      <c r="N261" s="1198">
        <v>396441085</v>
      </c>
      <c r="O261" s="859"/>
      <c r="Y261" s="1227"/>
      <c r="Z261" s="1227"/>
      <c r="AA261" s="1227"/>
      <c r="AB261" s="1227"/>
    </row>
    <row r="262" spans="1:28" s="549" customFormat="1" ht="23.1" customHeight="1" x14ac:dyDescent="0.25">
      <c r="A262" s="859"/>
      <c r="B262" s="1154"/>
      <c r="C262" s="1174"/>
      <c r="D262" s="1175"/>
      <c r="E262" s="1183" t="s">
        <v>415</v>
      </c>
      <c r="F262" s="1184" t="s">
        <v>415</v>
      </c>
      <c r="G262" s="1183" t="s">
        <v>416</v>
      </c>
      <c r="H262" s="1184" t="s">
        <v>1455</v>
      </c>
      <c r="I262" s="1185" t="s">
        <v>1342</v>
      </c>
      <c r="J262" s="1186">
        <v>111.17199999999997</v>
      </c>
      <c r="K262" s="1187">
        <v>107.65399999999998</v>
      </c>
      <c r="L262" s="1187">
        <v>739934.12099999993</v>
      </c>
      <c r="M262" s="1188"/>
      <c r="N262" s="1189"/>
      <c r="O262" s="859"/>
      <c r="Y262" s="1227"/>
      <c r="Z262" s="1227"/>
      <c r="AA262" s="1227"/>
      <c r="AB262" s="1227"/>
    </row>
    <row r="263" spans="1:28" s="1164" customFormat="1" ht="23.1" customHeight="1" x14ac:dyDescent="0.25">
      <c r="A263" s="1153"/>
      <c r="B263" s="1154"/>
      <c r="C263" s="1190" t="s">
        <v>158</v>
      </c>
      <c r="D263" s="1191" t="s">
        <v>721</v>
      </c>
      <c r="E263" s="1192" t="s">
        <v>937</v>
      </c>
      <c r="F263" s="1193" t="s">
        <v>414</v>
      </c>
      <c r="G263" s="1192" t="s">
        <v>414</v>
      </c>
      <c r="H263" s="1193" t="s">
        <v>1455</v>
      </c>
      <c r="I263" s="1194" t="s">
        <v>1342</v>
      </c>
      <c r="J263" s="1195">
        <v>0</v>
      </c>
      <c r="K263" s="1196">
        <v>0</v>
      </c>
      <c r="L263" s="1196">
        <v>0</v>
      </c>
      <c r="M263" s="1197"/>
      <c r="N263" s="1198"/>
    </row>
    <row r="264" spans="1:28" s="1164" customFormat="1" ht="23.1" customHeight="1" x14ac:dyDescent="0.25">
      <c r="A264" s="1153"/>
      <c r="B264" s="1154"/>
      <c r="C264" s="1174"/>
      <c r="D264" s="1175"/>
      <c r="E264" s="1199" t="s">
        <v>938</v>
      </c>
      <c r="F264" s="1200" t="s">
        <v>414</v>
      </c>
      <c r="G264" s="1199" t="s">
        <v>414</v>
      </c>
      <c r="H264" s="1200" t="s">
        <v>1455</v>
      </c>
      <c r="I264" s="1201" t="s">
        <v>1342</v>
      </c>
      <c r="J264" s="1202">
        <v>0</v>
      </c>
      <c r="K264" s="1203">
        <v>0</v>
      </c>
      <c r="L264" s="1203">
        <v>0</v>
      </c>
      <c r="M264" s="1204"/>
      <c r="N264" s="1205"/>
    </row>
    <row r="265" spans="1:28" s="1164" customFormat="1" ht="23.1" customHeight="1" x14ac:dyDescent="0.25">
      <c r="A265" s="1153"/>
      <c r="B265" s="1154"/>
      <c r="C265" s="1174"/>
      <c r="D265" s="1175"/>
      <c r="E265" s="1199" t="s">
        <v>939</v>
      </c>
      <c r="F265" s="1200" t="s">
        <v>414</v>
      </c>
      <c r="G265" s="1199" t="s">
        <v>414</v>
      </c>
      <c r="H265" s="1200" t="s">
        <v>1455</v>
      </c>
      <c r="I265" s="1201" t="s">
        <v>1342</v>
      </c>
      <c r="J265" s="1202">
        <v>0</v>
      </c>
      <c r="K265" s="1203">
        <v>0</v>
      </c>
      <c r="L265" s="1203">
        <v>0</v>
      </c>
      <c r="M265" s="1204"/>
      <c r="N265" s="1205"/>
    </row>
    <row r="266" spans="1:28" s="1164" customFormat="1" ht="23.1" customHeight="1" x14ac:dyDescent="0.25">
      <c r="A266" s="1153"/>
      <c r="B266" s="1154"/>
      <c r="C266" s="1174"/>
      <c r="D266" s="1175"/>
      <c r="E266" s="1199" t="s">
        <v>940</v>
      </c>
      <c r="F266" s="1200" t="s">
        <v>414</v>
      </c>
      <c r="G266" s="1199" t="s">
        <v>414</v>
      </c>
      <c r="H266" s="1200" t="s">
        <v>1455</v>
      </c>
      <c r="I266" s="1201" t="s">
        <v>1342</v>
      </c>
      <c r="J266" s="1202">
        <v>59.6</v>
      </c>
      <c r="K266" s="1203">
        <v>47.905000000000001</v>
      </c>
      <c r="L266" s="1203">
        <v>4382.3</v>
      </c>
      <c r="M266" s="1204" t="s">
        <v>1655</v>
      </c>
      <c r="N266" s="1205">
        <v>1451809.9000000001</v>
      </c>
    </row>
    <row r="267" spans="1:28" s="1164" customFormat="1" ht="23.1" customHeight="1" x14ac:dyDescent="0.25">
      <c r="A267" s="1153"/>
      <c r="B267" s="1154"/>
      <c r="C267" s="1174"/>
      <c r="D267" s="1175"/>
      <c r="E267" s="1199" t="s">
        <v>941</v>
      </c>
      <c r="F267" s="1200" t="s">
        <v>414</v>
      </c>
      <c r="G267" s="1199" t="s">
        <v>414</v>
      </c>
      <c r="H267" s="1200" t="s">
        <v>1455</v>
      </c>
      <c r="I267" s="1201" t="s">
        <v>1342</v>
      </c>
      <c r="J267" s="1202">
        <v>59.6</v>
      </c>
      <c r="K267" s="1203">
        <v>53.710000000000008</v>
      </c>
      <c r="L267" s="1203">
        <v>5204.0810000000001</v>
      </c>
      <c r="M267" s="1204" t="s">
        <v>1655</v>
      </c>
      <c r="N267" s="1205">
        <v>1747232.0999999999</v>
      </c>
    </row>
    <row r="268" spans="1:28" s="1164" customFormat="1" ht="23.1" customHeight="1" x14ac:dyDescent="0.25">
      <c r="A268" s="1153"/>
      <c r="B268" s="1154"/>
      <c r="C268" s="1174"/>
      <c r="D268" s="1175"/>
      <c r="E268" s="1199" t="s">
        <v>942</v>
      </c>
      <c r="F268" s="1200" t="s">
        <v>414</v>
      </c>
      <c r="G268" s="1199" t="s">
        <v>414</v>
      </c>
      <c r="H268" s="1200" t="s">
        <v>1455</v>
      </c>
      <c r="I268" s="1201" t="s">
        <v>1342</v>
      </c>
      <c r="J268" s="1202">
        <v>127.5</v>
      </c>
      <c r="K268" s="1203">
        <v>118.14700000000001</v>
      </c>
      <c r="L268" s="1203">
        <v>19263.733</v>
      </c>
      <c r="M268" s="1204" t="s">
        <v>1655</v>
      </c>
      <c r="N268" s="1205">
        <v>5756366</v>
      </c>
    </row>
    <row r="269" spans="1:28" s="1164" customFormat="1" ht="23.1" customHeight="1" x14ac:dyDescent="0.25">
      <c r="A269" s="1153"/>
      <c r="B269" s="1154"/>
      <c r="C269" s="1174"/>
      <c r="D269" s="1175"/>
      <c r="E269" s="1183" t="s">
        <v>943</v>
      </c>
      <c r="F269" s="1184" t="s">
        <v>414</v>
      </c>
      <c r="G269" s="1183" t="s">
        <v>414</v>
      </c>
      <c r="H269" s="1184" t="s">
        <v>1455</v>
      </c>
      <c r="I269" s="1185" t="s">
        <v>1342</v>
      </c>
      <c r="J269" s="1186">
        <v>200</v>
      </c>
      <c r="K269" s="1187">
        <v>191.19599999999997</v>
      </c>
      <c r="L269" s="1187">
        <v>104053.34099999999</v>
      </c>
      <c r="M269" s="1188" t="s">
        <v>1655</v>
      </c>
      <c r="N269" s="1189">
        <v>28913738</v>
      </c>
    </row>
    <row r="270" spans="1:28" s="1164" customFormat="1" ht="23.1" customHeight="1" x14ac:dyDescent="0.25">
      <c r="A270" s="1153"/>
      <c r="B270" s="1154"/>
      <c r="C270" s="1174"/>
      <c r="D270" s="1191" t="s">
        <v>723</v>
      </c>
      <c r="E270" s="1213" t="s">
        <v>938</v>
      </c>
      <c r="F270" s="1214" t="s">
        <v>414</v>
      </c>
      <c r="G270" s="1213" t="s">
        <v>416</v>
      </c>
      <c r="H270" s="1214" t="s">
        <v>1455</v>
      </c>
      <c r="I270" s="1215" t="s">
        <v>1342</v>
      </c>
      <c r="J270" s="1216">
        <v>170</v>
      </c>
      <c r="K270" s="1217">
        <v>150.28899999999999</v>
      </c>
      <c r="L270" s="1217">
        <v>449611.89900000003</v>
      </c>
      <c r="M270" s="1218" t="s">
        <v>1655</v>
      </c>
      <c r="N270" s="1219">
        <v>128106939.42999999</v>
      </c>
    </row>
    <row r="271" spans="1:28" s="1164" customFormat="1" ht="23.1" customHeight="1" x14ac:dyDescent="0.25">
      <c r="A271" s="1153"/>
      <c r="B271" s="1154"/>
      <c r="C271" s="1174"/>
      <c r="D271" s="1175"/>
      <c r="E271" s="1176"/>
      <c r="F271" s="1177"/>
      <c r="G271" s="1176"/>
      <c r="H271" s="1177"/>
      <c r="I271" s="1178"/>
      <c r="J271" s="1179"/>
      <c r="K271" s="1180"/>
      <c r="L271" s="1180"/>
      <c r="M271" s="1181" t="s">
        <v>1653</v>
      </c>
      <c r="N271" s="1182">
        <v>41332.06</v>
      </c>
    </row>
    <row r="272" spans="1:28" s="1164" customFormat="1" ht="23.1" customHeight="1" x14ac:dyDescent="0.25">
      <c r="A272" s="1153"/>
      <c r="B272" s="1154"/>
      <c r="C272" s="1174"/>
      <c r="D272" s="1175"/>
      <c r="E272" s="1199" t="s">
        <v>939</v>
      </c>
      <c r="F272" s="1200" t="s">
        <v>414</v>
      </c>
      <c r="G272" s="1199" t="s">
        <v>416</v>
      </c>
      <c r="H272" s="1200" t="s">
        <v>1455</v>
      </c>
      <c r="I272" s="1201" t="s">
        <v>1342</v>
      </c>
      <c r="J272" s="1202">
        <v>170</v>
      </c>
      <c r="K272" s="1203">
        <v>150.88900000000001</v>
      </c>
      <c r="L272" s="1203">
        <v>466881.73499999993</v>
      </c>
      <c r="M272" s="1204" t="s">
        <v>1655</v>
      </c>
      <c r="N272" s="1205">
        <v>133141884.45</v>
      </c>
    </row>
    <row r="273" spans="1:14" s="1164" customFormat="1" ht="23.1" customHeight="1" x14ac:dyDescent="0.25">
      <c r="A273" s="1153"/>
      <c r="B273" s="1154"/>
      <c r="C273" s="1174"/>
      <c r="D273" s="1175"/>
      <c r="E273" s="1220" t="s">
        <v>944</v>
      </c>
      <c r="F273" s="1221" t="s">
        <v>415</v>
      </c>
      <c r="G273" s="1220" t="s">
        <v>416</v>
      </c>
      <c r="H273" s="1221" t="s">
        <v>1455</v>
      </c>
      <c r="I273" s="1222" t="s">
        <v>1342</v>
      </c>
      <c r="J273" s="1223">
        <v>184</v>
      </c>
      <c r="K273" s="1224">
        <v>174.98699999999999</v>
      </c>
      <c r="L273" s="1224">
        <v>473047.46200000006</v>
      </c>
      <c r="M273" s="1225"/>
      <c r="N273" s="1226"/>
    </row>
    <row r="274" spans="1:14" s="1164" customFormat="1" ht="23.1" customHeight="1" x14ac:dyDescent="0.25">
      <c r="A274" s="1153"/>
      <c r="B274" s="1154"/>
      <c r="C274" s="1190" t="s">
        <v>168</v>
      </c>
      <c r="D274" s="1166" t="s">
        <v>821</v>
      </c>
      <c r="E274" s="1167" t="s">
        <v>993</v>
      </c>
      <c r="F274" s="1168" t="s">
        <v>413</v>
      </c>
      <c r="G274" s="1167" t="s">
        <v>413</v>
      </c>
      <c r="H274" s="1168" t="s">
        <v>1455</v>
      </c>
      <c r="I274" s="1169" t="s">
        <v>1342</v>
      </c>
      <c r="J274" s="1170">
        <v>2.4</v>
      </c>
      <c r="K274" s="1171">
        <v>1.9569999999999996</v>
      </c>
      <c r="L274" s="1171">
        <v>14862.423999999999</v>
      </c>
      <c r="M274" s="1172" t="s">
        <v>1648</v>
      </c>
      <c r="N274" s="1173">
        <v>7266233.5199999996</v>
      </c>
    </row>
    <row r="275" spans="1:14" s="1164" customFormat="1" ht="23.1" customHeight="1" x14ac:dyDescent="0.25">
      <c r="A275" s="1153"/>
      <c r="B275" s="1154"/>
      <c r="C275" s="1174"/>
      <c r="D275" s="1166" t="s">
        <v>822</v>
      </c>
      <c r="E275" s="1167" t="s">
        <v>994</v>
      </c>
      <c r="F275" s="1168" t="s">
        <v>413</v>
      </c>
      <c r="G275" s="1167" t="s">
        <v>413</v>
      </c>
      <c r="H275" s="1168" t="s">
        <v>1455</v>
      </c>
      <c r="I275" s="1169" t="s">
        <v>1342</v>
      </c>
      <c r="J275" s="1170">
        <v>4.8</v>
      </c>
      <c r="K275" s="1171">
        <v>4.4530000000000003</v>
      </c>
      <c r="L275" s="1171">
        <v>30473.456000000006</v>
      </c>
      <c r="M275" s="1172" t="s">
        <v>1648</v>
      </c>
      <c r="N275" s="1173">
        <v>18656673.109999999</v>
      </c>
    </row>
    <row r="276" spans="1:14" s="1164" customFormat="1" ht="23.1" customHeight="1" x14ac:dyDescent="0.25">
      <c r="A276" s="1153"/>
      <c r="B276" s="1154"/>
      <c r="C276" s="1174"/>
      <c r="D276" s="1166" t="s">
        <v>823</v>
      </c>
      <c r="E276" s="1167" t="s">
        <v>993</v>
      </c>
      <c r="F276" s="1168" t="s">
        <v>413</v>
      </c>
      <c r="G276" s="1167" t="s">
        <v>413</v>
      </c>
      <c r="H276" s="1168" t="s">
        <v>1455</v>
      </c>
      <c r="I276" s="1169" t="s">
        <v>1342</v>
      </c>
      <c r="J276" s="1170">
        <v>3.1999999999999997</v>
      </c>
      <c r="K276" s="1171">
        <v>2.9169999999999998</v>
      </c>
      <c r="L276" s="1171">
        <v>14362.916999999998</v>
      </c>
      <c r="M276" s="1172" t="s">
        <v>1648</v>
      </c>
      <c r="N276" s="1173">
        <v>8928067.9199999981</v>
      </c>
    </row>
    <row r="277" spans="1:14" s="1164" customFormat="1" ht="23.1" customHeight="1" x14ac:dyDescent="0.25">
      <c r="A277" s="1153"/>
      <c r="B277" s="1154"/>
      <c r="C277" s="1174"/>
      <c r="D277" s="1166" t="s">
        <v>824</v>
      </c>
      <c r="E277" s="1167" t="s">
        <v>995</v>
      </c>
      <c r="F277" s="1168" t="s">
        <v>413</v>
      </c>
      <c r="G277" s="1167" t="s">
        <v>413</v>
      </c>
      <c r="H277" s="1168" t="s">
        <v>1455</v>
      </c>
      <c r="I277" s="1169" t="s">
        <v>1342</v>
      </c>
      <c r="J277" s="1170">
        <v>2.4</v>
      </c>
      <c r="K277" s="1171">
        <v>1.9280000000000002</v>
      </c>
      <c r="L277" s="1171">
        <v>12718.795000000004</v>
      </c>
      <c r="M277" s="1172" t="s">
        <v>1648</v>
      </c>
      <c r="N277" s="1173">
        <v>7803181.2000000011</v>
      </c>
    </row>
    <row r="278" spans="1:14" s="1164" customFormat="1" ht="23.1" customHeight="1" x14ac:dyDescent="0.25">
      <c r="A278" s="1153"/>
      <c r="B278" s="1154"/>
      <c r="C278" s="1190" t="s">
        <v>170</v>
      </c>
      <c r="D278" s="1191" t="s">
        <v>826</v>
      </c>
      <c r="E278" s="1192" t="s">
        <v>996</v>
      </c>
      <c r="F278" s="1193" t="s">
        <v>414</v>
      </c>
      <c r="G278" s="1192" t="s">
        <v>414</v>
      </c>
      <c r="H278" s="1193" t="s">
        <v>1455</v>
      </c>
      <c r="I278" s="1194" t="s">
        <v>1342</v>
      </c>
      <c r="J278" s="1195">
        <v>225</v>
      </c>
      <c r="K278" s="1196">
        <v>217.12299999999996</v>
      </c>
      <c r="L278" s="1196">
        <v>2258.6790000000001</v>
      </c>
      <c r="M278" s="1197" t="s">
        <v>1653</v>
      </c>
      <c r="N278" s="1198">
        <v>205757</v>
      </c>
    </row>
    <row r="279" spans="1:14" s="1164" customFormat="1" ht="23.1" customHeight="1" x14ac:dyDescent="0.25">
      <c r="A279" s="1153"/>
      <c r="B279" s="1154"/>
      <c r="C279" s="1174"/>
      <c r="D279" s="1175"/>
      <c r="E279" s="1199" t="s">
        <v>998</v>
      </c>
      <c r="F279" s="1200" t="s">
        <v>413</v>
      </c>
      <c r="G279" s="1199" t="s">
        <v>413</v>
      </c>
      <c r="H279" s="1200" t="s">
        <v>1455</v>
      </c>
      <c r="I279" s="1201" t="s">
        <v>1342</v>
      </c>
      <c r="J279" s="1202">
        <v>2.1900000000000004</v>
      </c>
      <c r="K279" s="1203">
        <v>2.1900000000000004</v>
      </c>
      <c r="L279" s="1203">
        <v>178.40099999999998</v>
      </c>
      <c r="M279" s="1204" t="s">
        <v>1653</v>
      </c>
      <c r="N279" s="1205">
        <v>17920.240000000002</v>
      </c>
    </row>
    <row r="280" spans="1:14" s="1164" customFormat="1" ht="23.1" customHeight="1" x14ac:dyDescent="0.25">
      <c r="A280" s="1153"/>
      <c r="B280" s="1154"/>
      <c r="C280" s="1174"/>
      <c r="D280" s="1175"/>
      <c r="E280" s="1183" t="s">
        <v>997</v>
      </c>
      <c r="F280" s="1184" t="s">
        <v>413</v>
      </c>
      <c r="G280" s="1183" t="s">
        <v>413</v>
      </c>
      <c r="H280" s="1184" t="s">
        <v>1455</v>
      </c>
      <c r="I280" s="1185" t="s">
        <v>1342</v>
      </c>
      <c r="J280" s="1186">
        <v>8.44</v>
      </c>
      <c r="K280" s="1187">
        <v>7.9300000000000006</v>
      </c>
      <c r="L280" s="1187">
        <v>86.286000000000001</v>
      </c>
      <c r="M280" s="1188" t="s">
        <v>1653</v>
      </c>
      <c r="N280" s="1189">
        <v>6180.4999999999991</v>
      </c>
    </row>
    <row r="281" spans="1:14" s="1164" customFormat="1" ht="23.1" customHeight="1" x14ac:dyDescent="0.25">
      <c r="A281" s="1153"/>
      <c r="B281" s="1154"/>
      <c r="C281" s="1190" t="s">
        <v>172</v>
      </c>
      <c r="D281" s="1191" t="s">
        <v>700</v>
      </c>
      <c r="E281" s="1192" t="s">
        <v>922</v>
      </c>
      <c r="F281" s="1193" t="s">
        <v>413</v>
      </c>
      <c r="G281" s="1192" t="s">
        <v>413</v>
      </c>
      <c r="H281" s="1193" t="s">
        <v>1456</v>
      </c>
      <c r="I281" s="1194" t="s">
        <v>1345</v>
      </c>
      <c r="J281" s="1195">
        <v>0.17</v>
      </c>
      <c r="K281" s="1196">
        <v>0.15</v>
      </c>
      <c r="L281" s="1196">
        <v>6.3759999999999994</v>
      </c>
      <c r="M281" s="1197" t="s">
        <v>1653</v>
      </c>
      <c r="N281" s="1198">
        <v>528</v>
      </c>
    </row>
    <row r="282" spans="1:14" s="1164" customFormat="1" ht="23.1" customHeight="1" x14ac:dyDescent="0.25">
      <c r="A282" s="1153"/>
      <c r="B282" s="1154"/>
      <c r="C282" s="1174"/>
      <c r="D282" s="1175"/>
      <c r="E282" s="1199" t="s">
        <v>923</v>
      </c>
      <c r="F282" s="1200" t="s">
        <v>413</v>
      </c>
      <c r="G282" s="1199" t="s">
        <v>413</v>
      </c>
      <c r="H282" s="1200" t="s">
        <v>1456</v>
      </c>
      <c r="I282" s="1201" t="s">
        <v>1345</v>
      </c>
      <c r="J282" s="1202">
        <v>0.46300000000000002</v>
      </c>
      <c r="K282" s="1203">
        <v>0.35</v>
      </c>
      <c r="L282" s="1203">
        <v>34.795000000000002</v>
      </c>
      <c r="M282" s="1204" t="s">
        <v>1653</v>
      </c>
      <c r="N282" s="1205">
        <v>3675</v>
      </c>
    </row>
    <row r="283" spans="1:14" s="1164" customFormat="1" ht="23.1" customHeight="1" x14ac:dyDescent="0.25">
      <c r="A283" s="1153"/>
      <c r="B283" s="1154"/>
      <c r="C283" s="1174"/>
      <c r="D283" s="1175"/>
      <c r="E283" s="1199" t="s">
        <v>924</v>
      </c>
      <c r="F283" s="1200" t="s">
        <v>413</v>
      </c>
      <c r="G283" s="1199" t="s">
        <v>413</v>
      </c>
      <c r="H283" s="1200" t="s">
        <v>1456</v>
      </c>
      <c r="I283" s="1201" t="s">
        <v>1345</v>
      </c>
      <c r="J283" s="1202">
        <v>0.92500000000000004</v>
      </c>
      <c r="K283" s="1203">
        <v>0.83499999999999996</v>
      </c>
      <c r="L283" s="1203">
        <v>616.21</v>
      </c>
      <c r="M283" s="1204" t="s">
        <v>1653</v>
      </c>
      <c r="N283" s="1205">
        <v>48460</v>
      </c>
    </row>
    <row r="284" spans="1:14" s="1164" customFormat="1" ht="23.1" customHeight="1" x14ac:dyDescent="0.25">
      <c r="A284" s="1153"/>
      <c r="B284" s="1154"/>
      <c r="C284" s="1174"/>
      <c r="D284" s="1175"/>
      <c r="E284" s="1183" t="s">
        <v>925</v>
      </c>
      <c r="F284" s="1184" t="s">
        <v>413</v>
      </c>
      <c r="G284" s="1183" t="s">
        <v>413</v>
      </c>
      <c r="H284" s="1184" t="s">
        <v>1456</v>
      </c>
      <c r="I284" s="1185" t="s">
        <v>1345</v>
      </c>
      <c r="J284" s="1186">
        <v>0.92500000000000004</v>
      </c>
      <c r="K284" s="1187">
        <v>0.83499999999999996</v>
      </c>
      <c r="L284" s="1187">
        <v>1.2470000000000001</v>
      </c>
      <c r="M284" s="1188" t="s">
        <v>1653</v>
      </c>
      <c r="N284" s="1189">
        <v>160</v>
      </c>
    </row>
    <row r="285" spans="1:14" s="1164" customFormat="1" ht="23.1" customHeight="1" x14ac:dyDescent="0.25">
      <c r="A285" s="1153"/>
      <c r="B285" s="1154"/>
      <c r="C285" s="1190" t="s">
        <v>174</v>
      </c>
      <c r="D285" s="1166" t="s">
        <v>838</v>
      </c>
      <c r="E285" s="1167" t="s">
        <v>1009</v>
      </c>
      <c r="F285" s="1168" t="s">
        <v>413</v>
      </c>
      <c r="G285" s="1167" t="s">
        <v>413</v>
      </c>
      <c r="H285" s="1168" t="s">
        <v>1456</v>
      </c>
      <c r="I285" s="1169" t="s">
        <v>1345</v>
      </c>
      <c r="J285" s="1170">
        <v>0.15</v>
      </c>
      <c r="K285" s="1171">
        <v>0.11999999999999998</v>
      </c>
      <c r="L285" s="1171">
        <v>0</v>
      </c>
      <c r="M285" s="1172" t="s">
        <v>1653</v>
      </c>
      <c r="N285" s="1173">
        <v>0</v>
      </c>
    </row>
    <row r="286" spans="1:14" s="1164" customFormat="1" ht="23.1" customHeight="1" x14ac:dyDescent="0.25">
      <c r="A286" s="1153"/>
      <c r="B286" s="1154"/>
      <c r="C286" s="1174" t="s">
        <v>178</v>
      </c>
      <c r="D286" s="1175" t="s">
        <v>840</v>
      </c>
      <c r="E286" s="1176" t="s">
        <v>465</v>
      </c>
      <c r="F286" s="1177" t="s">
        <v>414</v>
      </c>
      <c r="G286" s="1176" t="s">
        <v>414</v>
      </c>
      <c r="H286" s="1177" t="s">
        <v>1455</v>
      </c>
      <c r="I286" s="1178" t="s">
        <v>1342</v>
      </c>
      <c r="J286" s="1179">
        <v>181.5</v>
      </c>
      <c r="K286" s="1180">
        <v>179.82899999999998</v>
      </c>
      <c r="L286" s="1180">
        <v>9454.0560000000005</v>
      </c>
      <c r="M286" s="1181" t="s">
        <v>1653</v>
      </c>
      <c r="N286" s="1182">
        <v>743657.86</v>
      </c>
    </row>
    <row r="287" spans="1:14" s="1164" customFormat="1" ht="23.1" customHeight="1" x14ac:dyDescent="0.25">
      <c r="A287" s="1153"/>
      <c r="B287" s="1154"/>
      <c r="C287" s="1174"/>
      <c r="D287" s="1175"/>
      <c r="E287" s="1199" t="s">
        <v>985</v>
      </c>
      <c r="F287" s="1200" t="s">
        <v>414</v>
      </c>
      <c r="G287" s="1199" t="s">
        <v>414</v>
      </c>
      <c r="H287" s="1200" t="s">
        <v>1455</v>
      </c>
      <c r="I287" s="1201" t="s">
        <v>1342</v>
      </c>
      <c r="J287" s="1202">
        <v>181.5</v>
      </c>
      <c r="K287" s="1203">
        <v>179.86899999999994</v>
      </c>
      <c r="L287" s="1203">
        <v>1568.7140000000002</v>
      </c>
      <c r="M287" s="1204" t="s">
        <v>1653</v>
      </c>
      <c r="N287" s="1205">
        <v>127559.45999999999</v>
      </c>
    </row>
    <row r="288" spans="1:14" s="1164" customFormat="1" ht="23.1" customHeight="1" x14ac:dyDescent="0.25">
      <c r="A288" s="1153"/>
      <c r="B288" s="1154"/>
      <c r="C288" s="1174"/>
      <c r="D288" s="1175"/>
      <c r="E288" s="1199" t="s">
        <v>986</v>
      </c>
      <c r="F288" s="1200" t="s">
        <v>414</v>
      </c>
      <c r="G288" s="1199" t="s">
        <v>414</v>
      </c>
      <c r="H288" s="1200" t="s">
        <v>1455</v>
      </c>
      <c r="I288" s="1201" t="s">
        <v>1342</v>
      </c>
      <c r="J288" s="1202">
        <v>181.5</v>
      </c>
      <c r="K288" s="1203">
        <v>180.24899999999994</v>
      </c>
      <c r="L288" s="1203">
        <v>9146.9120000000003</v>
      </c>
      <c r="M288" s="1204" t="s">
        <v>1653</v>
      </c>
      <c r="N288" s="1205">
        <v>693994.55999999994</v>
      </c>
    </row>
    <row r="289" spans="1:14" s="1164" customFormat="1" ht="23.1" customHeight="1" x14ac:dyDescent="0.25">
      <c r="A289" s="1153"/>
      <c r="B289" s="1154"/>
      <c r="C289" s="1174"/>
      <c r="D289" s="1175"/>
      <c r="E289" s="1183" t="s">
        <v>1011</v>
      </c>
      <c r="F289" s="1184" t="s">
        <v>414</v>
      </c>
      <c r="G289" s="1183" t="s">
        <v>414</v>
      </c>
      <c r="H289" s="1184" t="s">
        <v>1455</v>
      </c>
      <c r="I289" s="1185" t="s">
        <v>1342</v>
      </c>
      <c r="J289" s="1186">
        <v>181.5</v>
      </c>
      <c r="K289" s="1187">
        <v>183.62899999999993</v>
      </c>
      <c r="L289" s="1187">
        <v>1419.2670000000001</v>
      </c>
      <c r="M289" s="1188" t="s">
        <v>1653</v>
      </c>
      <c r="N289" s="1189">
        <v>114576</v>
      </c>
    </row>
    <row r="290" spans="1:14" s="1164" customFormat="1" ht="23.1" customHeight="1" x14ac:dyDescent="0.25">
      <c r="A290" s="1153"/>
      <c r="B290" s="1154"/>
      <c r="C290" s="1190" t="s">
        <v>180</v>
      </c>
      <c r="D290" s="1191" t="s">
        <v>453</v>
      </c>
      <c r="E290" s="1192" t="s">
        <v>465</v>
      </c>
      <c r="F290" s="1193" t="s">
        <v>414</v>
      </c>
      <c r="G290" s="1192" t="s">
        <v>414</v>
      </c>
      <c r="H290" s="1193" t="s">
        <v>1455</v>
      </c>
      <c r="I290" s="1194" t="s">
        <v>1342</v>
      </c>
      <c r="J290" s="1195">
        <v>31.000000000000004</v>
      </c>
      <c r="K290" s="1196">
        <v>29.039000000000005</v>
      </c>
      <c r="L290" s="1196">
        <v>126810.33700000001</v>
      </c>
      <c r="M290" s="1197" t="s">
        <v>1655</v>
      </c>
      <c r="N290" s="1198">
        <v>36897575.93</v>
      </c>
    </row>
    <row r="291" spans="1:14" s="1164" customFormat="1" ht="23.1" customHeight="1" x14ac:dyDescent="0.25">
      <c r="A291" s="1153"/>
      <c r="B291" s="1154"/>
      <c r="C291" s="1174"/>
      <c r="D291" s="1175"/>
      <c r="E291" s="1199" t="s">
        <v>427</v>
      </c>
      <c r="F291" s="1200" t="s">
        <v>415</v>
      </c>
      <c r="G291" s="1199" t="s">
        <v>415</v>
      </c>
      <c r="H291" s="1200" t="s">
        <v>1455</v>
      </c>
      <c r="I291" s="1201" t="s">
        <v>1342</v>
      </c>
      <c r="J291" s="1202">
        <v>5.42</v>
      </c>
      <c r="K291" s="1203">
        <v>5</v>
      </c>
      <c r="L291" s="1203">
        <v>14344.28</v>
      </c>
      <c r="M291" s="1204"/>
      <c r="N291" s="1205"/>
    </row>
    <row r="292" spans="1:14" s="1164" customFormat="1" ht="23.1" customHeight="1" x14ac:dyDescent="0.25">
      <c r="A292" s="1153"/>
      <c r="B292" s="1154"/>
      <c r="C292" s="1174"/>
      <c r="D292" s="1175"/>
      <c r="E292" s="1183" t="s">
        <v>468</v>
      </c>
      <c r="F292" s="1184" t="s">
        <v>415</v>
      </c>
      <c r="G292" s="1183" t="s">
        <v>415</v>
      </c>
      <c r="H292" s="1184" t="s">
        <v>1455</v>
      </c>
      <c r="I292" s="1185" t="s">
        <v>1345</v>
      </c>
      <c r="J292" s="1186">
        <v>2.52</v>
      </c>
      <c r="K292" s="1187">
        <v>2.1</v>
      </c>
      <c r="L292" s="1187">
        <v>92.825999999999993</v>
      </c>
      <c r="M292" s="1188"/>
      <c r="N292" s="1189"/>
    </row>
    <row r="293" spans="1:14" s="1164" customFormat="1" ht="23.1" customHeight="1" x14ac:dyDescent="0.25">
      <c r="A293" s="1153"/>
      <c r="B293" s="1154"/>
      <c r="C293" s="1190" t="s">
        <v>182</v>
      </c>
      <c r="D293" s="1191" t="s">
        <v>843</v>
      </c>
      <c r="E293" s="1192" t="s">
        <v>1012</v>
      </c>
      <c r="F293" s="1193" t="s">
        <v>413</v>
      </c>
      <c r="G293" s="1192" t="s">
        <v>413</v>
      </c>
      <c r="H293" s="1193" t="s">
        <v>1455</v>
      </c>
      <c r="I293" s="1194" t="s">
        <v>1342</v>
      </c>
      <c r="J293" s="1195">
        <v>1.2499999999999998</v>
      </c>
      <c r="K293" s="1196">
        <v>1.0609999999999999</v>
      </c>
      <c r="L293" s="1196">
        <v>30.077000000000005</v>
      </c>
      <c r="M293" s="1197" t="s">
        <v>1653</v>
      </c>
      <c r="N293" s="1198">
        <v>2344</v>
      </c>
    </row>
    <row r="294" spans="1:14" s="1164" customFormat="1" ht="23.1" customHeight="1" x14ac:dyDescent="0.25">
      <c r="A294" s="1153"/>
      <c r="B294" s="1154"/>
      <c r="C294" s="1174"/>
      <c r="D294" s="1175"/>
      <c r="E294" s="1199" t="s">
        <v>1013</v>
      </c>
      <c r="F294" s="1200" t="s">
        <v>415</v>
      </c>
      <c r="G294" s="1199" t="s">
        <v>415</v>
      </c>
      <c r="H294" s="1200" t="s">
        <v>1455</v>
      </c>
      <c r="I294" s="1201" t="s">
        <v>1342</v>
      </c>
      <c r="J294" s="1202">
        <v>20.18</v>
      </c>
      <c r="K294" s="1203">
        <v>18.140999999999995</v>
      </c>
      <c r="L294" s="1203">
        <v>1874.5129999999999</v>
      </c>
      <c r="M294" s="1204" t="s">
        <v>1665</v>
      </c>
      <c r="N294" s="1205">
        <v>201558</v>
      </c>
    </row>
    <row r="295" spans="1:14" s="1164" customFormat="1" ht="23.1" customHeight="1" x14ac:dyDescent="0.25">
      <c r="A295" s="1153"/>
      <c r="B295" s="1154"/>
      <c r="C295" s="1174"/>
      <c r="D295" s="1175"/>
      <c r="E295" s="1199" t="s">
        <v>1014</v>
      </c>
      <c r="F295" s="1200" t="s">
        <v>415</v>
      </c>
      <c r="G295" s="1199" t="s">
        <v>415</v>
      </c>
      <c r="H295" s="1200" t="s">
        <v>1455</v>
      </c>
      <c r="I295" s="1201" t="s">
        <v>1342</v>
      </c>
      <c r="J295" s="1202">
        <v>20.18</v>
      </c>
      <c r="K295" s="1203">
        <v>19.192000000000004</v>
      </c>
      <c r="L295" s="1203">
        <v>217.31200000000001</v>
      </c>
      <c r="M295" s="1204" t="s">
        <v>1665</v>
      </c>
      <c r="N295" s="1205">
        <v>23394</v>
      </c>
    </row>
    <row r="296" spans="1:14" s="1164" customFormat="1" ht="23.1" customHeight="1" x14ac:dyDescent="0.25">
      <c r="A296" s="1153"/>
      <c r="B296" s="1154"/>
      <c r="C296" s="1174"/>
      <c r="D296" s="1175"/>
      <c r="E296" s="1183" t="s">
        <v>1015</v>
      </c>
      <c r="F296" s="1184" t="s">
        <v>415</v>
      </c>
      <c r="G296" s="1183" t="s">
        <v>415</v>
      </c>
      <c r="H296" s="1184" t="s">
        <v>1455</v>
      </c>
      <c r="I296" s="1185" t="s">
        <v>1342</v>
      </c>
      <c r="J296" s="1186">
        <v>27.478000000000005</v>
      </c>
      <c r="K296" s="1187">
        <v>24.425000000000001</v>
      </c>
      <c r="L296" s="1187">
        <v>630.4670000000001</v>
      </c>
      <c r="M296" s="1188" t="s">
        <v>1665</v>
      </c>
      <c r="N296" s="1189">
        <v>69846</v>
      </c>
    </row>
    <row r="297" spans="1:14" s="1164" customFormat="1" ht="23.1" customHeight="1" x14ac:dyDescent="0.25">
      <c r="A297" s="1153"/>
      <c r="B297" s="1154"/>
      <c r="C297" s="1190" t="s">
        <v>186</v>
      </c>
      <c r="D297" s="1191" t="s">
        <v>865</v>
      </c>
      <c r="E297" s="1192" t="s">
        <v>860</v>
      </c>
      <c r="F297" s="1193" t="s">
        <v>413</v>
      </c>
      <c r="G297" s="1192" t="s">
        <v>413</v>
      </c>
      <c r="H297" s="1193" t="s">
        <v>1456</v>
      </c>
      <c r="I297" s="1194" t="s">
        <v>1345</v>
      </c>
      <c r="J297" s="1195">
        <v>0.5</v>
      </c>
      <c r="K297" s="1196">
        <v>0.38000000000000006</v>
      </c>
      <c r="L297" s="1196">
        <v>130.14500000000001</v>
      </c>
      <c r="M297" s="1197" t="s">
        <v>1653</v>
      </c>
      <c r="N297" s="1198">
        <v>9745</v>
      </c>
    </row>
    <row r="298" spans="1:14" s="1164" customFormat="1" ht="23.1" customHeight="1" x14ac:dyDescent="0.25">
      <c r="A298" s="1153"/>
      <c r="B298" s="1154"/>
      <c r="C298" s="1174"/>
      <c r="D298" s="1175"/>
      <c r="E298" s="1199" t="s">
        <v>1026</v>
      </c>
      <c r="F298" s="1200" t="s">
        <v>413</v>
      </c>
      <c r="G298" s="1199" t="s">
        <v>413</v>
      </c>
      <c r="H298" s="1200" t="s">
        <v>1456</v>
      </c>
      <c r="I298" s="1201" t="s">
        <v>1345</v>
      </c>
      <c r="J298" s="1202">
        <v>0.46</v>
      </c>
      <c r="K298" s="1203">
        <v>0.38000000000000006</v>
      </c>
      <c r="L298" s="1203">
        <v>1040.123</v>
      </c>
      <c r="M298" s="1204" t="s">
        <v>1653</v>
      </c>
      <c r="N298" s="1205">
        <v>94428</v>
      </c>
    </row>
    <row r="299" spans="1:14" s="1164" customFormat="1" ht="23.1" customHeight="1" x14ac:dyDescent="0.25">
      <c r="A299" s="1153"/>
      <c r="B299" s="1154"/>
      <c r="C299" s="1174"/>
      <c r="D299" s="1175"/>
      <c r="E299" s="1199" t="s">
        <v>1027</v>
      </c>
      <c r="F299" s="1200" t="s">
        <v>413</v>
      </c>
      <c r="G299" s="1199" t="s">
        <v>413</v>
      </c>
      <c r="H299" s="1200" t="s">
        <v>1456</v>
      </c>
      <c r="I299" s="1201" t="s">
        <v>1345</v>
      </c>
      <c r="J299" s="1202">
        <v>0.46</v>
      </c>
      <c r="K299" s="1203">
        <v>0.38000000000000006</v>
      </c>
      <c r="L299" s="1203">
        <v>800.44800000000009</v>
      </c>
      <c r="M299" s="1204" t="s">
        <v>1653</v>
      </c>
      <c r="N299" s="1205">
        <v>69738</v>
      </c>
    </row>
    <row r="300" spans="1:14" s="1164" customFormat="1" ht="23.1" customHeight="1" x14ac:dyDescent="0.25">
      <c r="A300" s="1153"/>
      <c r="B300" s="1154"/>
      <c r="C300" s="1174"/>
      <c r="D300" s="1175"/>
      <c r="E300" s="1199" t="s">
        <v>1028</v>
      </c>
      <c r="F300" s="1200" t="s">
        <v>413</v>
      </c>
      <c r="G300" s="1199" t="s">
        <v>413</v>
      </c>
      <c r="H300" s="1200" t="s">
        <v>1456</v>
      </c>
      <c r="I300" s="1201" t="s">
        <v>1345</v>
      </c>
      <c r="J300" s="1202">
        <v>0.55000000000000004</v>
      </c>
      <c r="K300" s="1203">
        <v>0.44000000000000011</v>
      </c>
      <c r="L300" s="1203">
        <v>833.21900000000005</v>
      </c>
      <c r="M300" s="1204" t="s">
        <v>1653</v>
      </c>
      <c r="N300" s="1205">
        <v>74789</v>
      </c>
    </row>
    <row r="301" spans="1:14" s="1164" customFormat="1" ht="23.1" customHeight="1" x14ac:dyDescent="0.25">
      <c r="A301" s="1153"/>
      <c r="B301" s="1154"/>
      <c r="C301" s="1174"/>
      <c r="D301" s="1175"/>
      <c r="E301" s="1199" t="s">
        <v>1029</v>
      </c>
      <c r="F301" s="1200" t="s">
        <v>413</v>
      </c>
      <c r="G301" s="1199" t="s">
        <v>413</v>
      </c>
      <c r="H301" s="1200" t="s">
        <v>1456</v>
      </c>
      <c r="I301" s="1201" t="s">
        <v>1345</v>
      </c>
      <c r="J301" s="1202">
        <v>0</v>
      </c>
      <c r="K301" s="1203">
        <v>0</v>
      </c>
      <c r="L301" s="1203">
        <v>0</v>
      </c>
      <c r="M301" s="1204" t="s">
        <v>1653</v>
      </c>
      <c r="N301" s="1205">
        <v>0</v>
      </c>
    </row>
    <row r="302" spans="1:14" s="1164" customFormat="1" ht="23.1" customHeight="1" x14ac:dyDescent="0.25">
      <c r="A302" s="1153"/>
      <c r="B302" s="1154"/>
      <c r="C302" s="1174"/>
      <c r="D302" s="1175"/>
      <c r="E302" s="1199" t="s">
        <v>1030</v>
      </c>
      <c r="F302" s="1200" t="s">
        <v>413</v>
      </c>
      <c r="G302" s="1199" t="s">
        <v>413</v>
      </c>
      <c r="H302" s="1200" t="s">
        <v>1456</v>
      </c>
      <c r="I302" s="1201" t="s">
        <v>1345</v>
      </c>
      <c r="J302" s="1202">
        <v>0.20999999999999994</v>
      </c>
      <c r="K302" s="1203">
        <v>9.9999999999999992E-2</v>
      </c>
      <c r="L302" s="1203">
        <v>0</v>
      </c>
      <c r="M302" s="1204" t="s">
        <v>1653</v>
      </c>
      <c r="N302" s="1205">
        <v>0</v>
      </c>
    </row>
    <row r="303" spans="1:14" s="1164" customFormat="1" ht="23.1" customHeight="1" x14ac:dyDescent="0.25">
      <c r="A303" s="1153"/>
      <c r="B303" s="1154"/>
      <c r="C303" s="1174"/>
      <c r="D303" s="1175"/>
      <c r="E303" s="1183" t="s">
        <v>1031</v>
      </c>
      <c r="F303" s="1184" t="s">
        <v>413</v>
      </c>
      <c r="G303" s="1183" t="s">
        <v>413</v>
      </c>
      <c r="H303" s="1184" t="s">
        <v>1456</v>
      </c>
      <c r="I303" s="1185" t="s">
        <v>1345</v>
      </c>
      <c r="J303" s="1186">
        <v>0.73999999999999988</v>
      </c>
      <c r="K303" s="1187">
        <v>0.67999999999999983</v>
      </c>
      <c r="L303" s="1187">
        <v>487.62100000000009</v>
      </c>
      <c r="M303" s="1188" t="s">
        <v>1653</v>
      </c>
      <c r="N303" s="1189">
        <v>25802</v>
      </c>
    </row>
    <row r="304" spans="1:14" s="1164" customFormat="1" ht="23.1" customHeight="1" x14ac:dyDescent="0.25">
      <c r="A304" s="1153"/>
      <c r="B304" s="1154"/>
      <c r="C304" s="1174"/>
      <c r="D304" s="1191" t="s">
        <v>867</v>
      </c>
      <c r="E304" s="1192" t="s">
        <v>1032</v>
      </c>
      <c r="F304" s="1193" t="s">
        <v>413</v>
      </c>
      <c r="G304" s="1192" t="s">
        <v>413</v>
      </c>
      <c r="H304" s="1193" t="s">
        <v>1455</v>
      </c>
      <c r="I304" s="1194" t="s">
        <v>1345</v>
      </c>
      <c r="J304" s="1195">
        <v>0.34200000000000008</v>
      </c>
      <c r="K304" s="1196">
        <v>0</v>
      </c>
      <c r="L304" s="1196">
        <v>0</v>
      </c>
      <c r="M304" s="1197" t="s">
        <v>1653</v>
      </c>
      <c r="N304" s="1198">
        <v>0</v>
      </c>
    </row>
    <row r="305" spans="1:14" s="1164" customFormat="1" ht="23.1" customHeight="1" x14ac:dyDescent="0.25">
      <c r="A305" s="1153"/>
      <c r="B305" s="1154"/>
      <c r="C305" s="1174"/>
      <c r="D305" s="1175"/>
      <c r="E305" s="1199" t="s">
        <v>1033</v>
      </c>
      <c r="F305" s="1200" t="s">
        <v>413</v>
      </c>
      <c r="G305" s="1199" t="s">
        <v>413</v>
      </c>
      <c r="H305" s="1200" t="s">
        <v>1455</v>
      </c>
      <c r="I305" s="1201" t="s">
        <v>1345</v>
      </c>
      <c r="J305" s="1202">
        <v>0.55000000000000004</v>
      </c>
      <c r="K305" s="1203">
        <v>0.3</v>
      </c>
      <c r="L305" s="1203">
        <v>27.960999999999999</v>
      </c>
      <c r="M305" s="1204" t="s">
        <v>1653</v>
      </c>
      <c r="N305" s="1205">
        <v>2678</v>
      </c>
    </row>
    <row r="306" spans="1:14" s="1164" customFormat="1" ht="23.1" customHeight="1" x14ac:dyDescent="0.25">
      <c r="A306" s="1153"/>
      <c r="B306" s="1154"/>
      <c r="C306" s="1174"/>
      <c r="D306" s="1191" t="s">
        <v>869</v>
      </c>
      <c r="E306" s="1192" t="s">
        <v>860</v>
      </c>
      <c r="F306" s="1193" t="s">
        <v>413</v>
      </c>
      <c r="G306" s="1192" t="s">
        <v>413</v>
      </c>
      <c r="H306" s="1193" t="s">
        <v>1455</v>
      </c>
      <c r="I306" s="1194" t="s">
        <v>1345</v>
      </c>
      <c r="J306" s="1195">
        <v>0.4499999999999999</v>
      </c>
      <c r="K306" s="1196">
        <v>0</v>
      </c>
      <c r="L306" s="1196">
        <v>0</v>
      </c>
      <c r="M306" s="1197" t="s">
        <v>1653</v>
      </c>
      <c r="N306" s="1198">
        <v>0</v>
      </c>
    </row>
    <row r="307" spans="1:14" s="1164" customFormat="1" ht="23.1" customHeight="1" x14ac:dyDescent="0.25">
      <c r="A307" s="1153"/>
      <c r="B307" s="1154"/>
      <c r="C307" s="1174"/>
      <c r="D307" s="1175"/>
      <c r="E307" s="1199" t="s">
        <v>848</v>
      </c>
      <c r="F307" s="1200" t="s">
        <v>413</v>
      </c>
      <c r="G307" s="1199" t="s">
        <v>413</v>
      </c>
      <c r="H307" s="1200" t="s">
        <v>1455</v>
      </c>
      <c r="I307" s="1201" t="s">
        <v>1345</v>
      </c>
      <c r="J307" s="1202">
        <v>0.4499999999999999</v>
      </c>
      <c r="K307" s="1203">
        <v>0.35000000000000003</v>
      </c>
      <c r="L307" s="1203">
        <v>4.2060000000000004</v>
      </c>
      <c r="M307" s="1204" t="s">
        <v>1653</v>
      </c>
      <c r="N307" s="1205">
        <v>343</v>
      </c>
    </row>
    <row r="308" spans="1:14" s="1164" customFormat="1" ht="23.1" customHeight="1" x14ac:dyDescent="0.25">
      <c r="A308" s="1153"/>
      <c r="B308" s="1154"/>
      <c r="C308" s="1174"/>
      <c r="D308" s="1175"/>
      <c r="E308" s="1199" t="s">
        <v>850</v>
      </c>
      <c r="F308" s="1200" t="s">
        <v>413</v>
      </c>
      <c r="G308" s="1199" t="s">
        <v>413</v>
      </c>
      <c r="H308" s="1200" t="s">
        <v>1455</v>
      </c>
      <c r="I308" s="1201" t="s">
        <v>1345</v>
      </c>
      <c r="J308" s="1202">
        <v>0.4499999999999999</v>
      </c>
      <c r="K308" s="1203">
        <v>0.35000000000000003</v>
      </c>
      <c r="L308" s="1203">
        <v>4.194</v>
      </c>
      <c r="M308" s="1204" t="s">
        <v>1653</v>
      </c>
      <c r="N308" s="1205">
        <v>344</v>
      </c>
    </row>
    <row r="309" spans="1:14" s="1164" customFormat="1" ht="23.1" customHeight="1" x14ac:dyDescent="0.25">
      <c r="A309" s="1153"/>
      <c r="B309" s="1154"/>
      <c r="C309" s="1174"/>
      <c r="D309" s="1175"/>
      <c r="E309" s="1199" t="s">
        <v>1033</v>
      </c>
      <c r="F309" s="1200" t="s">
        <v>413</v>
      </c>
      <c r="G309" s="1199" t="s">
        <v>413</v>
      </c>
      <c r="H309" s="1200" t="s">
        <v>1455</v>
      </c>
      <c r="I309" s="1201" t="s">
        <v>1345</v>
      </c>
      <c r="J309" s="1202">
        <v>0.4499999999999999</v>
      </c>
      <c r="K309" s="1203">
        <v>0.35000000000000003</v>
      </c>
      <c r="L309" s="1203">
        <v>0</v>
      </c>
      <c r="M309" s="1204" t="s">
        <v>1653</v>
      </c>
      <c r="N309" s="1205">
        <v>0</v>
      </c>
    </row>
    <row r="310" spans="1:14" s="1164" customFormat="1" ht="23.1" customHeight="1" x14ac:dyDescent="0.25">
      <c r="A310" s="1153"/>
      <c r="B310" s="1154"/>
      <c r="C310" s="1174"/>
      <c r="D310" s="1175"/>
      <c r="E310" s="1199" t="s">
        <v>1034</v>
      </c>
      <c r="F310" s="1200" t="s">
        <v>413</v>
      </c>
      <c r="G310" s="1199" t="s">
        <v>413</v>
      </c>
      <c r="H310" s="1200" t="s">
        <v>1455</v>
      </c>
      <c r="I310" s="1201" t="s">
        <v>1345</v>
      </c>
      <c r="J310" s="1202">
        <v>0.19999999999999998</v>
      </c>
      <c r="K310" s="1203">
        <v>0.19499999999999995</v>
      </c>
      <c r="L310" s="1203">
        <v>11.048</v>
      </c>
      <c r="M310" s="1204" t="s">
        <v>1653</v>
      </c>
      <c r="N310" s="1205">
        <v>800</v>
      </c>
    </row>
    <row r="311" spans="1:14" s="1164" customFormat="1" ht="23.1" customHeight="1" x14ac:dyDescent="0.25">
      <c r="A311" s="1153"/>
      <c r="B311" s="1154"/>
      <c r="C311" s="1174"/>
      <c r="D311" s="1175"/>
      <c r="E311" s="1183" t="s">
        <v>1035</v>
      </c>
      <c r="F311" s="1184" t="s">
        <v>413</v>
      </c>
      <c r="G311" s="1183" t="s">
        <v>413</v>
      </c>
      <c r="H311" s="1184" t="s">
        <v>1455</v>
      </c>
      <c r="I311" s="1185" t="s">
        <v>1345</v>
      </c>
      <c r="J311" s="1186">
        <v>9.9999999999999992E-2</v>
      </c>
      <c r="K311" s="1187">
        <v>9.0000000000000024E-2</v>
      </c>
      <c r="L311" s="1187">
        <v>5.4290000000000003</v>
      </c>
      <c r="M311" s="1188" t="s">
        <v>1653</v>
      </c>
      <c r="N311" s="1189">
        <v>394</v>
      </c>
    </row>
    <row r="312" spans="1:14" s="1164" customFormat="1" ht="23.1" customHeight="1" x14ac:dyDescent="0.25">
      <c r="A312" s="1153"/>
      <c r="B312" s="1154"/>
      <c r="C312" s="1174"/>
      <c r="D312" s="1166" t="s">
        <v>873</v>
      </c>
      <c r="E312" s="1167" t="s">
        <v>1038</v>
      </c>
      <c r="F312" s="1168" t="s">
        <v>413</v>
      </c>
      <c r="G312" s="1167" t="s">
        <v>413</v>
      </c>
      <c r="H312" s="1168" t="s">
        <v>1455</v>
      </c>
      <c r="I312" s="1169" t="s">
        <v>1345</v>
      </c>
      <c r="J312" s="1170">
        <v>0.73999999999999988</v>
      </c>
      <c r="K312" s="1171">
        <v>0.63800000000000023</v>
      </c>
      <c r="L312" s="1171">
        <v>0</v>
      </c>
      <c r="M312" s="1172" t="s">
        <v>1653</v>
      </c>
      <c r="N312" s="1173">
        <v>0</v>
      </c>
    </row>
    <row r="313" spans="1:14" s="1164" customFormat="1" ht="23.1" customHeight="1" x14ac:dyDescent="0.25">
      <c r="A313" s="1153"/>
      <c r="B313" s="1154"/>
      <c r="C313" s="1174"/>
      <c r="D313" s="1175" t="s">
        <v>871</v>
      </c>
      <c r="E313" s="1176" t="s">
        <v>860</v>
      </c>
      <c r="F313" s="1177" t="s">
        <v>413</v>
      </c>
      <c r="G313" s="1176" t="s">
        <v>413</v>
      </c>
      <c r="H313" s="1177" t="s">
        <v>1455</v>
      </c>
      <c r="I313" s="1178" t="s">
        <v>1345</v>
      </c>
      <c r="J313" s="1179">
        <v>0.5</v>
      </c>
      <c r="K313" s="1180">
        <v>0</v>
      </c>
      <c r="L313" s="1180">
        <v>0</v>
      </c>
      <c r="M313" s="1181" t="s">
        <v>1653</v>
      </c>
      <c r="N313" s="1182">
        <v>0</v>
      </c>
    </row>
    <row r="314" spans="1:14" s="1164" customFormat="1" ht="23.1" customHeight="1" x14ac:dyDescent="0.25">
      <c r="A314" s="1153"/>
      <c r="B314" s="1154"/>
      <c r="C314" s="1174"/>
      <c r="D314" s="1175"/>
      <c r="E314" s="1199" t="s">
        <v>1026</v>
      </c>
      <c r="F314" s="1200" t="s">
        <v>413</v>
      </c>
      <c r="G314" s="1199" t="s">
        <v>413</v>
      </c>
      <c r="H314" s="1200" t="s">
        <v>1455</v>
      </c>
      <c r="I314" s="1201" t="s">
        <v>1345</v>
      </c>
      <c r="J314" s="1202">
        <v>0.19999999999999998</v>
      </c>
      <c r="K314" s="1203">
        <v>0</v>
      </c>
      <c r="L314" s="1203">
        <v>0</v>
      </c>
      <c r="M314" s="1204" t="s">
        <v>1653</v>
      </c>
      <c r="N314" s="1205">
        <v>0</v>
      </c>
    </row>
    <row r="315" spans="1:14" s="1164" customFormat="1" ht="23.1" customHeight="1" x14ac:dyDescent="0.25">
      <c r="A315" s="1153"/>
      <c r="B315" s="1154"/>
      <c r="C315" s="1174"/>
      <c r="D315" s="1175"/>
      <c r="E315" s="1199" t="s">
        <v>1028</v>
      </c>
      <c r="F315" s="1200" t="s">
        <v>413</v>
      </c>
      <c r="G315" s="1199" t="s">
        <v>413</v>
      </c>
      <c r="H315" s="1200" t="s">
        <v>1455</v>
      </c>
      <c r="I315" s="1201" t="s">
        <v>1345</v>
      </c>
      <c r="J315" s="1202">
        <v>0.6</v>
      </c>
      <c r="K315" s="1203">
        <v>0</v>
      </c>
      <c r="L315" s="1203">
        <v>0</v>
      </c>
      <c r="M315" s="1204" t="s">
        <v>1653</v>
      </c>
      <c r="N315" s="1205">
        <v>0</v>
      </c>
    </row>
    <row r="316" spans="1:14" s="1164" customFormat="1" ht="23.1" customHeight="1" x14ac:dyDescent="0.25">
      <c r="A316" s="1153"/>
      <c r="B316" s="1154"/>
      <c r="C316" s="1174"/>
      <c r="D316" s="1175"/>
      <c r="E316" s="1199" t="s">
        <v>1036</v>
      </c>
      <c r="F316" s="1200" t="s">
        <v>413</v>
      </c>
      <c r="G316" s="1199" t="s">
        <v>413</v>
      </c>
      <c r="H316" s="1200" t="s">
        <v>1455</v>
      </c>
      <c r="I316" s="1201" t="s">
        <v>1345</v>
      </c>
      <c r="J316" s="1202">
        <v>0.19999999999999998</v>
      </c>
      <c r="K316" s="1203">
        <v>0</v>
      </c>
      <c r="L316" s="1203">
        <v>0</v>
      </c>
      <c r="M316" s="1204" t="s">
        <v>1653</v>
      </c>
      <c r="N316" s="1205">
        <v>0</v>
      </c>
    </row>
    <row r="317" spans="1:14" s="1164" customFormat="1" ht="23.1" customHeight="1" x14ac:dyDescent="0.25">
      <c r="A317" s="1153"/>
      <c r="B317" s="1154"/>
      <c r="C317" s="1174"/>
      <c r="D317" s="1175"/>
      <c r="E317" s="1183" t="s">
        <v>1037</v>
      </c>
      <c r="F317" s="1184" t="s">
        <v>413</v>
      </c>
      <c r="G317" s="1183" t="s">
        <v>413</v>
      </c>
      <c r="H317" s="1184" t="s">
        <v>1455</v>
      </c>
      <c r="I317" s="1185" t="s">
        <v>1345</v>
      </c>
      <c r="J317" s="1186">
        <v>0.19999999999999998</v>
      </c>
      <c r="K317" s="1187">
        <v>0</v>
      </c>
      <c r="L317" s="1187">
        <v>0</v>
      </c>
      <c r="M317" s="1188" t="s">
        <v>1653</v>
      </c>
      <c r="N317" s="1189">
        <v>0</v>
      </c>
    </row>
    <row r="318" spans="1:14" s="1164" customFormat="1" ht="23.1" customHeight="1" x14ac:dyDescent="0.25">
      <c r="A318" s="1153"/>
      <c r="B318" s="1154"/>
      <c r="C318" s="1190" t="s">
        <v>188</v>
      </c>
      <c r="D318" s="1191" t="s">
        <v>874</v>
      </c>
      <c r="E318" s="1192" t="s">
        <v>894</v>
      </c>
      <c r="F318" s="1193" t="s">
        <v>413</v>
      </c>
      <c r="G318" s="1192" t="s">
        <v>413</v>
      </c>
      <c r="H318" s="1193" t="s">
        <v>1455</v>
      </c>
      <c r="I318" s="1194" t="s">
        <v>1345</v>
      </c>
      <c r="J318" s="1195">
        <v>0.67999999999999983</v>
      </c>
      <c r="K318" s="1196">
        <v>0.50900000000000001</v>
      </c>
      <c r="L318" s="1196">
        <v>0</v>
      </c>
      <c r="M318" s="1197" t="s">
        <v>1653</v>
      </c>
      <c r="N318" s="1198">
        <v>0</v>
      </c>
    </row>
    <row r="319" spans="1:14" s="1164" customFormat="1" ht="23.1" customHeight="1" x14ac:dyDescent="0.25">
      <c r="A319" s="1153"/>
      <c r="B319" s="1154"/>
      <c r="C319" s="1174"/>
      <c r="D319" s="1175"/>
      <c r="E319" s="1199" t="s">
        <v>895</v>
      </c>
      <c r="F319" s="1200" t="s">
        <v>413</v>
      </c>
      <c r="G319" s="1199" t="s">
        <v>413</v>
      </c>
      <c r="H319" s="1200" t="s">
        <v>1455</v>
      </c>
      <c r="I319" s="1201" t="s">
        <v>1345</v>
      </c>
      <c r="J319" s="1202">
        <v>1.825</v>
      </c>
      <c r="K319" s="1203">
        <v>1.2170000000000003</v>
      </c>
      <c r="L319" s="1203">
        <v>0</v>
      </c>
      <c r="M319" s="1204" t="s">
        <v>1653</v>
      </c>
      <c r="N319" s="1205">
        <v>0</v>
      </c>
    </row>
    <row r="320" spans="1:14" s="1164" customFormat="1" ht="23.1" customHeight="1" x14ac:dyDescent="0.25">
      <c r="A320" s="1153"/>
      <c r="B320" s="1154"/>
      <c r="C320" s="1174"/>
      <c r="D320" s="1175"/>
      <c r="E320" s="1199" t="s">
        <v>465</v>
      </c>
      <c r="F320" s="1200" t="s">
        <v>414</v>
      </c>
      <c r="G320" s="1199" t="s">
        <v>414</v>
      </c>
      <c r="H320" s="1200" t="s">
        <v>1455</v>
      </c>
      <c r="I320" s="1201" t="s">
        <v>1345</v>
      </c>
      <c r="J320" s="1202">
        <v>19.400000000000002</v>
      </c>
      <c r="K320" s="1203">
        <v>14.819999999999999</v>
      </c>
      <c r="L320" s="1203">
        <v>0</v>
      </c>
      <c r="M320" s="1204" t="s">
        <v>1653</v>
      </c>
      <c r="N320" s="1205">
        <v>0</v>
      </c>
    </row>
    <row r="321" spans="1:14" s="1164" customFormat="1" ht="23.1" customHeight="1" x14ac:dyDescent="0.25">
      <c r="A321" s="1153"/>
      <c r="B321" s="1154"/>
      <c r="C321" s="1174"/>
      <c r="D321" s="1175"/>
      <c r="E321" s="1199" t="s">
        <v>1042</v>
      </c>
      <c r="F321" s="1200" t="s">
        <v>414</v>
      </c>
      <c r="G321" s="1199" t="s">
        <v>414</v>
      </c>
      <c r="H321" s="1200" t="s">
        <v>1455</v>
      </c>
      <c r="I321" s="1201" t="s">
        <v>1345</v>
      </c>
      <c r="J321" s="1202">
        <v>2.0000000000000004</v>
      </c>
      <c r="K321" s="1203">
        <v>2.0000000000000004</v>
      </c>
      <c r="L321" s="1203">
        <v>0</v>
      </c>
      <c r="M321" s="1204" t="s">
        <v>1653</v>
      </c>
      <c r="N321" s="1205">
        <v>0</v>
      </c>
    </row>
    <row r="322" spans="1:14" s="1164" customFormat="1" ht="23.1" customHeight="1" x14ac:dyDescent="0.25">
      <c r="A322" s="1153"/>
      <c r="B322" s="1154"/>
      <c r="C322" s="1174"/>
      <c r="D322" s="1175"/>
      <c r="E322" s="1199" t="s">
        <v>1039</v>
      </c>
      <c r="F322" s="1200" t="s">
        <v>414</v>
      </c>
      <c r="G322" s="1199" t="s">
        <v>414</v>
      </c>
      <c r="H322" s="1200" t="s">
        <v>1455</v>
      </c>
      <c r="I322" s="1201" t="s">
        <v>1345</v>
      </c>
      <c r="J322" s="1202">
        <v>2</v>
      </c>
      <c r="K322" s="1203">
        <v>2</v>
      </c>
      <c r="L322" s="1203">
        <v>0</v>
      </c>
      <c r="M322" s="1204" t="s">
        <v>1653</v>
      </c>
      <c r="N322" s="1205">
        <v>0</v>
      </c>
    </row>
    <row r="323" spans="1:14" s="1164" customFormat="1" ht="23.1" customHeight="1" x14ac:dyDescent="0.25">
      <c r="A323" s="1153"/>
      <c r="B323" s="1154"/>
      <c r="C323" s="1174"/>
      <c r="D323" s="1175"/>
      <c r="E323" s="1199" t="s">
        <v>1040</v>
      </c>
      <c r="F323" s="1200" t="s">
        <v>414</v>
      </c>
      <c r="G323" s="1199" t="s">
        <v>414</v>
      </c>
      <c r="H323" s="1200" t="s">
        <v>1455</v>
      </c>
      <c r="I323" s="1201" t="s">
        <v>1345</v>
      </c>
      <c r="J323" s="1202">
        <v>2</v>
      </c>
      <c r="K323" s="1203">
        <v>2</v>
      </c>
      <c r="L323" s="1203">
        <v>0</v>
      </c>
      <c r="M323" s="1204" t="s">
        <v>1653</v>
      </c>
      <c r="N323" s="1205">
        <v>0</v>
      </c>
    </row>
    <row r="324" spans="1:14" s="1164" customFormat="1" ht="23.1" customHeight="1" x14ac:dyDescent="0.25">
      <c r="A324" s="1153"/>
      <c r="B324" s="1154"/>
      <c r="C324" s="1174"/>
      <c r="D324" s="1175"/>
      <c r="E324" s="1199" t="s">
        <v>1041</v>
      </c>
      <c r="F324" s="1200" t="s">
        <v>414</v>
      </c>
      <c r="G324" s="1199" t="s">
        <v>414</v>
      </c>
      <c r="H324" s="1200" t="s">
        <v>1455</v>
      </c>
      <c r="I324" s="1201" t="s">
        <v>1345</v>
      </c>
      <c r="J324" s="1202">
        <v>2</v>
      </c>
      <c r="K324" s="1203">
        <v>2</v>
      </c>
      <c r="L324" s="1203">
        <v>0</v>
      </c>
      <c r="M324" s="1204" t="s">
        <v>1653</v>
      </c>
      <c r="N324" s="1205">
        <v>0</v>
      </c>
    </row>
    <row r="325" spans="1:14" s="1164" customFormat="1" ht="23.1" customHeight="1" x14ac:dyDescent="0.25">
      <c r="A325" s="1153"/>
      <c r="B325" s="1154"/>
      <c r="C325" s="1174"/>
      <c r="D325" s="1175"/>
      <c r="E325" s="1183" t="s">
        <v>1043</v>
      </c>
      <c r="F325" s="1184" t="s">
        <v>414</v>
      </c>
      <c r="G325" s="1183" t="s">
        <v>414</v>
      </c>
      <c r="H325" s="1184" t="s">
        <v>1455</v>
      </c>
      <c r="I325" s="1185" t="s">
        <v>1345</v>
      </c>
      <c r="J325" s="1186">
        <v>2</v>
      </c>
      <c r="K325" s="1187">
        <v>2</v>
      </c>
      <c r="L325" s="1187">
        <v>0</v>
      </c>
      <c r="M325" s="1188" t="s">
        <v>1653</v>
      </c>
      <c r="N325" s="1189">
        <v>0</v>
      </c>
    </row>
    <row r="326" spans="1:14" s="1164" customFormat="1" ht="23.1" customHeight="1" x14ac:dyDescent="0.25">
      <c r="A326" s="1153"/>
      <c r="B326" s="1154"/>
      <c r="C326" s="1174"/>
      <c r="D326" s="1191" t="s">
        <v>875</v>
      </c>
      <c r="E326" s="1213" t="s">
        <v>1044</v>
      </c>
      <c r="F326" s="1214" t="s">
        <v>414</v>
      </c>
      <c r="G326" s="1213" t="s">
        <v>414</v>
      </c>
      <c r="H326" s="1214" t="s">
        <v>1455</v>
      </c>
      <c r="I326" s="1215" t="s">
        <v>1342</v>
      </c>
      <c r="J326" s="1216">
        <v>181.30000000000007</v>
      </c>
      <c r="K326" s="1217">
        <v>179.37299999999993</v>
      </c>
      <c r="L326" s="1217">
        <v>6451.4800000000005</v>
      </c>
      <c r="M326" s="1218" t="s">
        <v>1653</v>
      </c>
      <c r="N326" s="1219">
        <v>611038.76</v>
      </c>
    </row>
    <row r="327" spans="1:14" s="1164" customFormat="1" ht="23.1" customHeight="1" x14ac:dyDescent="0.25">
      <c r="A327" s="1153"/>
      <c r="B327" s="1154"/>
      <c r="C327" s="1165" t="s">
        <v>194</v>
      </c>
      <c r="D327" s="1166" t="s">
        <v>892</v>
      </c>
      <c r="E327" s="1167" t="s">
        <v>425</v>
      </c>
      <c r="F327" s="1168" t="s">
        <v>414</v>
      </c>
      <c r="G327" s="1167" t="s">
        <v>416</v>
      </c>
      <c r="H327" s="1168" t="s">
        <v>1455</v>
      </c>
      <c r="I327" s="1169" t="s">
        <v>1342</v>
      </c>
      <c r="J327" s="1170">
        <v>300</v>
      </c>
      <c r="K327" s="1171">
        <v>296.32</v>
      </c>
      <c r="L327" s="1171">
        <v>1323156.1620000002</v>
      </c>
      <c r="M327" s="1172" t="s">
        <v>1655</v>
      </c>
      <c r="N327" s="1173">
        <v>242152291</v>
      </c>
    </row>
    <row r="328" spans="1:14" s="1164" customFormat="1" ht="23.1" customHeight="1" x14ac:dyDescent="0.25">
      <c r="A328" s="1153"/>
      <c r="B328" s="1154"/>
      <c r="C328" s="1174" t="s">
        <v>196</v>
      </c>
      <c r="D328" s="1175" t="s">
        <v>893</v>
      </c>
      <c r="E328" s="1176" t="s">
        <v>465</v>
      </c>
      <c r="F328" s="1177" t="s">
        <v>414</v>
      </c>
      <c r="G328" s="1176" t="s">
        <v>414</v>
      </c>
      <c r="H328" s="1177" t="s">
        <v>1455</v>
      </c>
      <c r="I328" s="1178" t="s">
        <v>1342</v>
      </c>
      <c r="J328" s="1179">
        <v>101.31999999999998</v>
      </c>
      <c r="K328" s="1180">
        <v>89.513000000000019</v>
      </c>
      <c r="L328" s="1180">
        <v>138652.72099999999</v>
      </c>
      <c r="M328" s="1181" t="s">
        <v>1655</v>
      </c>
      <c r="N328" s="1182">
        <v>49340410.043999992</v>
      </c>
    </row>
    <row r="329" spans="1:14" s="1164" customFormat="1" ht="23.1" customHeight="1" x14ac:dyDescent="0.25">
      <c r="A329" s="1153"/>
      <c r="B329" s="1228"/>
      <c r="C329" s="1155"/>
      <c r="D329" s="1156"/>
      <c r="E329" s="1220" t="s">
        <v>985</v>
      </c>
      <c r="F329" s="1221" t="s">
        <v>414</v>
      </c>
      <c r="G329" s="1220" t="s">
        <v>414</v>
      </c>
      <c r="H329" s="1221" t="s">
        <v>1455</v>
      </c>
      <c r="I329" s="1222" t="s">
        <v>1342</v>
      </c>
      <c r="J329" s="1223">
        <v>101.31999999999998</v>
      </c>
      <c r="K329" s="1224">
        <v>89.85899999999998</v>
      </c>
      <c r="L329" s="1224">
        <v>64595.572000000007</v>
      </c>
      <c r="M329" s="1225" t="s">
        <v>1655</v>
      </c>
      <c r="N329" s="1226">
        <v>22761000.743999999</v>
      </c>
    </row>
    <row r="330" spans="1:14" s="1164" customFormat="1" ht="23.1" customHeight="1" x14ac:dyDescent="0.25">
      <c r="A330" s="1153"/>
      <c r="B330" s="1154" t="s">
        <v>203</v>
      </c>
      <c r="C330" s="1174" t="s">
        <v>204</v>
      </c>
      <c r="D330" s="1166" t="s">
        <v>1060</v>
      </c>
      <c r="E330" s="1167"/>
      <c r="F330" s="1168" t="s">
        <v>415</v>
      </c>
      <c r="G330" s="1167" t="s">
        <v>415</v>
      </c>
      <c r="H330" s="1168" t="s">
        <v>1456</v>
      </c>
      <c r="I330" s="1169" t="s">
        <v>1345</v>
      </c>
      <c r="J330" s="1170">
        <v>1.2499999999999998</v>
      </c>
      <c r="K330" s="1171">
        <v>1.2499999999999998</v>
      </c>
      <c r="L330" s="1171">
        <v>0.04</v>
      </c>
      <c r="M330" s="1172" t="s">
        <v>1646</v>
      </c>
      <c r="N330" s="1173">
        <v>0.22</v>
      </c>
    </row>
    <row r="331" spans="1:14" s="1164" customFormat="1" ht="23.1" customHeight="1" x14ac:dyDescent="0.25">
      <c r="A331" s="1153"/>
      <c r="B331" s="1154"/>
      <c r="C331" s="1174"/>
      <c r="D331" s="1166" t="s">
        <v>1061</v>
      </c>
      <c r="E331" s="1167"/>
      <c r="F331" s="1168" t="s">
        <v>415</v>
      </c>
      <c r="G331" s="1167" t="s">
        <v>415</v>
      </c>
      <c r="H331" s="1168" t="s">
        <v>1456</v>
      </c>
      <c r="I331" s="1169" t="s">
        <v>1345</v>
      </c>
      <c r="J331" s="1170">
        <v>1.2499999999999998</v>
      </c>
      <c r="K331" s="1171">
        <v>1.2499999999999998</v>
      </c>
      <c r="L331" s="1171">
        <v>1.175</v>
      </c>
      <c r="M331" s="1172" t="s">
        <v>1646</v>
      </c>
      <c r="N331" s="1173">
        <v>7</v>
      </c>
    </row>
    <row r="332" spans="1:14" s="1164" customFormat="1" ht="23.1" customHeight="1" x14ac:dyDescent="0.25">
      <c r="A332" s="1153"/>
      <c r="B332" s="1154"/>
      <c r="C332" s="1174"/>
      <c r="D332" s="1166" t="s">
        <v>1062</v>
      </c>
      <c r="E332" s="1167"/>
      <c r="F332" s="1168" t="s">
        <v>415</v>
      </c>
      <c r="G332" s="1167" t="s">
        <v>415</v>
      </c>
      <c r="H332" s="1168" t="s">
        <v>1456</v>
      </c>
      <c r="I332" s="1169" t="s">
        <v>1345</v>
      </c>
      <c r="J332" s="1170">
        <v>2.9999999999999991</v>
      </c>
      <c r="K332" s="1171">
        <v>2.4999999999999996</v>
      </c>
      <c r="L332" s="1171">
        <v>3.02</v>
      </c>
      <c r="M332" s="1172" t="s">
        <v>1646</v>
      </c>
      <c r="N332" s="1173">
        <v>16</v>
      </c>
    </row>
    <row r="333" spans="1:14" s="1164" customFormat="1" ht="23.1" customHeight="1" x14ac:dyDescent="0.25">
      <c r="A333" s="1153"/>
      <c r="B333" s="1154"/>
      <c r="C333" s="1174"/>
      <c r="D333" s="1166" t="s">
        <v>1063</v>
      </c>
      <c r="E333" s="1167"/>
      <c r="F333" s="1168" t="s">
        <v>415</v>
      </c>
      <c r="G333" s="1167" t="s">
        <v>415</v>
      </c>
      <c r="H333" s="1168" t="s">
        <v>1456</v>
      </c>
      <c r="I333" s="1169" t="s">
        <v>1345</v>
      </c>
      <c r="J333" s="1170">
        <v>2.9999999999999991</v>
      </c>
      <c r="K333" s="1171">
        <v>2.4999999999999996</v>
      </c>
      <c r="L333" s="1171">
        <v>0</v>
      </c>
      <c r="M333" s="1172" t="s">
        <v>1646</v>
      </c>
      <c r="N333" s="1173">
        <v>0</v>
      </c>
    </row>
    <row r="334" spans="1:14" s="1164" customFormat="1" ht="23.1" customHeight="1" x14ac:dyDescent="0.25">
      <c r="A334" s="1153"/>
      <c r="B334" s="1154"/>
      <c r="C334" s="1174"/>
      <c r="D334" s="1166" t="s">
        <v>1065</v>
      </c>
      <c r="E334" s="1167"/>
      <c r="F334" s="1168" t="s">
        <v>413</v>
      </c>
      <c r="G334" s="1167" t="s">
        <v>413</v>
      </c>
      <c r="H334" s="1168" t="s">
        <v>1456</v>
      </c>
      <c r="I334" s="1169" t="s">
        <v>1345</v>
      </c>
      <c r="J334" s="1170">
        <v>0.79999999999999993</v>
      </c>
      <c r="K334" s="1171">
        <v>0.79999999999999993</v>
      </c>
      <c r="L334" s="1171">
        <v>384.32499999999999</v>
      </c>
      <c r="M334" s="1172" t="s">
        <v>1653</v>
      </c>
      <c r="N334" s="1173">
        <v>27880</v>
      </c>
    </row>
    <row r="335" spans="1:14" s="1164" customFormat="1" ht="23.1" customHeight="1" x14ac:dyDescent="0.25">
      <c r="A335" s="1153"/>
      <c r="B335" s="1154"/>
      <c r="C335" s="1174"/>
      <c r="D335" s="1166" t="s">
        <v>1064</v>
      </c>
      <c r="E335" s="1167"/>
      <c r="F335" s="1168" t="s">
        <v>415</v>
      </c>
      <c r="G335" s="1167" t="s">
        <v>415</v>
      </c>
      <c r="H335" s="1168" t="s">
        <v>1456</v>
      </c>
      <c r="I335" s="1169" t="s">
        <v>1345</v>
      </c>
      <c r="J335" s="1170">
        <v>10</v>
      </c>
      <c r="K335" s="1171">
        <v>10</v>
      </c>
      <c r="L335" s="1171">
        <v>35977.840000000004</v>
      </c>
      <c r="M335" s="1172" t="s">
        <v>1646</v>
      </c>
      <c r="N335" s="1173">
        <v>184796</v>
      </c>
    </row>
    <row r="336" spans="1:14" s="1164" customFormat="1" ht="23.1" customHeight="1" x14ac:dyDescent="0.25">
      <c r="A336" s="1153"/>
      <c r="B336" s="1154"/>
      <c r="C336" s="1190" t="s">
        <v>206</v>
      </c>
      <c r="D336" s="1166" t="s">
        <v>1066</v>
      </c>
      <c r="E336" s="1167"/>
      <c r="F336" s="1168" t="s">
        <v>415</v>
      </c>
      <c r="G336" s="1167" t="s">
        <v>415</v>
      </c>
      <c r="H336" s="1168" t="s">
        <v>1456</v>
      </c>
      <c r="I336" s="1169" t="s">
        <v>1345</v>
      </c>
      <c r="J336" s="1170">
        <v>29.800000000000008</v>
      </c>
      <c r="K336" s="1171">
        <v>14.500000000000002</v>
      </c>
      <c r="L336" s="1171">
        <v>50548.198999999993</v>
      </c>
      <c r="M336" s="1172" t="s">
        <v>1646</v>
      </c>
      <c r="N336" s="1173">
        <v>233220.59</v>
      </c>
    </row>
    <row r="337" spans="1:14" s="1164" customFormat="1" ht="23.1" customHeight="1" x14ac:dyDescent="0.25">
      <c r="A337" s="1153"/>
      <c r="B337" s="1154"/>
      <c r="C337" s="1174" t="s">
        <v>208</v>
      </c>
      <c r="D337" s="1166" t="s">
        <v>1067</v>
      </c>
      <c r="E337" s="1167"/>
      <c r="F337" s="1168" t="s">
        <v>414</v>
      </c>
      <c r="G337" s="1167" t="s">
        <v>414</v>
      </c>
      <c r="H337" s="1168" t="s">
        <v>1456</v>
      </c>
      <c r="I337" s="1169" t="s">
        <v>1345</v>
      </c>
      <c r="J337" s="1170">
        <v>1</v>
      </c>
      <c r="K337" s="1171">
        <v>0.8999999999999998</v>
      </c>
      <c r="L337" s="1171">
        <v>1653.942</v>
      </c>
      <c r="M337" s="1172" t="s">
        <v>1655</v>
      </c>
      <c r="N337" s="1173">
        <v>1160656.1400000001</v>
      </c>
    </row>
    <row r="338" spans="1:14" s="1164" customFormat="1" ht="23.1" customHeight="1" x14ac:dyDescent="0.25">
      <c r="A338" s="1153"/>
      <c r="B338" s="1154"/>
      <c r="C338" s="1174" t="s">
        <v>210</v>
      </c>
      <c r="D338" s="1166" t="s">
        <v>1068</v>
      </c>
      <c r="E338" s="1167"/>
      <c r="F338" s="1168" t="s">
        <v>413</v>
      </c>
      <c r="G338" s="1167" t="s">
        <v>413</v>
      </c>
      <c r="H338" s="1168" t="s">
        <v>1456</v>
      </c>
      <c r="I338" s="1169" t="s">
        <v>1345</v>
      </c>
      <c r="J338" s="1170">
        <v>6.5000000000000009</v>
      </c>
      <c r="K338" s="1171">
        <v>6.5000000000000009</v>
      </c>
      <c r="L338" s="1171">
        <v>4351.3</v>
      </c>
      <c r="M338" s="1172" t="s">
        <v>1655</v>
      </c>
      <c r="N338" s="1173">
        <v>1305429.92</v>
      </c>
    </row>
    <row r="339" spans="1:14" s="1164" customFormat="1" ht="23.1" customHeight="1" x14ac:dyDescent="0.25">
      <c r="A339" s="1153"/>
      <c r="B339" s="1154"/>
      <c r="C339" s="1190" t="s">
        <v>212</v>
      </c>
      <c r="D339" s="1166" t="s">
        <v>1069</v>
      </c>
      <c r="E339" s="1167"/>
      <c r="F339" s="1168" t="s">
        <v>413</v>
      </c>
      <c r="G339" s="1167" t="s">
        <v>413</v>
      </c>
      <c r="H339" s="1168" t="s">
        <v>1456</v>
      </c>
      <c r="I339" s="1169" t="s">
        <v>1345</v>
      </c>
      <c r="J339" s="1170">
        <v>1.2199999999999998</v>
      </c>
      <c r="K339" s="1171">
        <v>0.97600000000000009</v>
      </c>
      <c r="L339" s="1171">
        <v>0</v>
      </c>
      <c r="M339" s="1172" t="s">
        <v>1653</v>
      </c>
      <c r="N339" s="1173">
        <v>300</v>
      </c>
    </row>
    <row r="340" spans="1:14" s="1164" customFormat="1" ht="23.1" customHeight="1" x14ac:dyDescent="0.25">
      <c r="A340" s="1153"/>
      <c r="B340" s="1154"/>
      <c r="C340" s="1190" t="s">
        <v>214</v>
      </c>
      <c r="D340" s="1166" t="s">
        <v>1070</v>
      </c>
      <c r="E340" s="1167"/>
      <c r="F340" s="1168" t="s">
        <v>413</v>
      </c>
      <c r="G340" s="1167" t="s">
        <v>413</v>
      </c>
      <c r="H340" s="1168" t="s">
        <v>1455</v>
      </c>
      <c r="I340" s="1169" t="s">
        <v>1345</v>
      </c>
      <c r="J340" s="1170">
        <v>1.0600000000000003</v>
      </c>
      <c r="K340" s="1171">
        <v>0.7659999999999999</v>
      </c>
      <c r="L340" s="1171">
        <v>0</v>
      </c>
      <c r="M340" s="1172" t="s">
        <v>1653</v>
      </c>
      <c r="N340" s="1173">
        <v>0</v>
      </c>
    </row>
    <row r="341" spans="1:14" s="1164" customFormat="1" ht="23.1" customHeight="1" x14ac:dyDescent="0.25">
      <c r="A341" s="1153"/>
      <c r="B341" s="1154"/>
      <c r="C341" s="1174"/>
      <c r="D341" s="1166" t="s">
        <v>1072</v>
      </c>
      <c r="E341" s="1167"/>
      <c r="F341" s="1168" t="s">
        <v>413</v>
      </c>
      <c r="G341" s="1167" t="s">
        <v>413</v>
      </c>
      <c r="H341" s="1168" t="s">
        <v>1455</v>
      </c>
      <c r="I341" s="1169" t="s">
        <v>1345</v>
      </c>
      <c r="J341" s="1170">
        <v>3</v>
      </c>
      <c r="K341" s="1171">
        <v>2.1</v>
      </c>
      <c r="L341" s="1171">
        <v>0</v>
      </c>
      <c r="M341" s="1172" t="s">
        <v>1653</v>
      </c>
      <c r="N341" s="1173">
        <v>0</v>
      </c>
    </row>
    <row r="342" spans="1:14" s="1164" customFormat="1" ht="23.1" customHeight="1" x14ac:dyDescent="0.25">
      <c r="A342" s="1153"/>
      <c r="B342" s="1154"/>
      <c r="C342" s="1174"/>
      <c r="D342" s="1166" t="s">
        <v>1073</v>
      </c>
      <c r="E342" s="1167"/>
      <c r="F342" s="1168" t="s">
        <v>413</v>
      </c>
      <c r="G342" s="1167" t="s">
        <v>413</v>
      </c>
      <c r="H342" s="1168" t="s">
        <v>1455</v>
      </c>
      <c r="I342" s="1169" t="s">
        <v>1345</v>
      </c>
      <c r="J342" s="1170">
        <v>1.89</v>
      </c>
      <c r="K342" s="1171">
        <v>1.5</v>
      </c>
      <c r="L342" s="1171">
        <v>0</v>
      </c>
      <c r="M342" s="1172" t="s">
        <v>1653</v>
      </c>
      <c r="N342" s="1173">
        <v>0</v>
      </c>
    </row>
    <row r="343" spans="1:14" s="1164" customFormat="1" ht="23.1" customHeight="1" x14ac:dyDescent="0.25">
      <c r="A343" s="1153"/>
      <c r="B343" s="1154"/>
      <c r="C343" s="1174"/>
      <c r="D343" s="1166" t="s">
        <v>1074</v>
      </c>
      <c r="E343" s="1167"/>
      <c r="F343" s="1168" t="s">
        <v>413</v>
      </c>
      <c r="G343" s="1167" t="s">
        <v>413</v>
      </c>
      <c r="H343" s="1168" t="s">
        <v>1455</v>
      </c>
      <c r="I343" s="1169" t="s">
        <v>1345</v>
      </c>
      <c r="J343" s="1170">
        <v>0.79999999999999993</v>
      </c>
      <c r="K343" s="1171">
        <v>0.79999999999999993</v>
      </c>
      <c r="L343" s="1171">
        <v>0</v>
      </c>
      <c r="M343" s="1172" t="s">
        <v>1655</v>
      </c>
      <c r="N343" s="1173">
        <v>0</v>
      </c>
    </row>
    <row r="344" spans="1:14" s="1164" customFormat="1" ht="23.1" customHeight="1" x14ac:dyDescent="0.25">
      <c r="A344" s="1153"/>
      <c r="B344" s="1154"/>
      <c r="C344" s="1174"/>
      <c r="D344" s="1191" t="s">
        <v>1075</v>
      </c>
      <c r="E344" s="1213"/>
      <c r="F344" s="1214" t="s">
        <v>413</v>
      </c>
      <c r="G344" s="1213" t="s">
        <v>413</v>
      </c>
      <c r="H344" s="1214" t="s">
        <v>1455</v>
      </c>
      <c r="I344" s="1215" t="s">
        <v>1345</v>
      </c>
      <c r="J344" s="1216">
        <v>1</v>
      </c>
      <c r="K344" s="1217">
        <v>1</v>
      </c>
      <c r="L344" s="1217">
        <v>365.10699999999997</v>
      </c>
      <c r="M344" s="1218" t="s">
        <v>1653</v>
      </c>
      <c r="N344" s="1219">
        <v>27417</v>
      </c>
    </row>
    <row r="345" spans="1:14" s="1164" customFormat="1" ht="23.1" customHeight="1" x14ac:dyDescent="0.25">
      <c r="A345" s="1153"/>
      <c r="B345" s="1154"/>
      <c r="C345" s="1174"/>
      <c r="D345" s="1175"/>
      <c r="E345" s="1157"/>
      <c r="F345" s="1158"/>
      <c r="G345" s="1157"/>
      <c r="H345" s="1158"/>
      <c r="I345" s="1159"/>
      <c r="J345" s="1160">
        <v>1.4000000000000001</v>
      </c>
      <c r="K345" s="1161">
        <v>1.4000000000000001</v>
      </c>
      <c r="L345" s="1161">
        <v>1786.5399999999997</v>
      </c>
      <c r="M345" s="1162" t="s">
        <v>1655</v>
      </c>
      <c r="N345" s="1163">
        <v>453250</v>
      </c>
    </row>
    <row r="346" spans="1:14" s="1164" customFormat="1" ht="23.1" customHeight="1" x14ac:dyDescent="0.25">
      <c r="A346" s="1153"/>
      <c r="B346" s="1154"/>
      <c r="C346" s="1174"/>
      <c r="D346" s="1191" t="s">
        <v>1071</v>
      </c>
      <c r="E346" s="1213"/>
      <c r="F346" s="1214" t="s">
        <v>413</v>
      </c>
      <c r="G346" s="1213" t="s">
        <v>413</v>
      </c>
      <c r="H346" s="1214" t="s">
        <v>1455</v>
      </c>
      <c r="I346" s="1215" t="s">
        <v>1345</v>
      </c>
      <c r="J346" s="1216">
        <v>3.9700000000000011</v>
      </c>
      <c r="K346" s="1217">
        <v>3.9700000000000011</v>
      </c>
      <c r="L346" s="1217">
        <v>145.4</v>
      </c>
      <c r="M346" s="1218" t="s">
        <v>1653</v>
      </c>
      <c r="N346" s="1219">
        <v>11202</v>
      </c>
    </row>
    <row r="347" spans="1:14" s="1164" customFormat="1" ht="23.1" customHeight="1" x14ac:dyDescent="0.25">
      <c r="A347" s="1153"/>
      <c r="B347" s="1154"/>
      <c r="C347" s="1190" t="s">
        <v>216</v>
      </c>
      <c r="D347" s="1166" t="s">
        <v>1076</v>
      </c>
      <c r="E347" s="1167"/>
      <c r="F347" s="1168" t="s">
        <v>413</v>
      </c>
      <c r="G347" s="1167" t="s">
        <v>413</v>
      </c>
      <c r="H347" s="1168" t="s">
        <v>1456</v>
      </c>
      <c r="I347" s="1169" t="s">
        <v>1345</v>
      </c>
      <c r="J347" s="1170">
        <v>3.359999999999999</v>
      </c>
      <c r="K347" s="1171">
        <v>1.2399999999999995</v>
      </c>
      <c r="L347" s="1171">
        <v>323.06700000000006</v>
      </c>
      <c r="M347" s="1172" t="s">
        <v>1653</v>
      </c>
      <c r="N347" s="1173">
        <v>31125</v>
      </c>
    </row>
    <row r="348" spans="1:14" s="1164" customFormat="1" ht="23.1" customHeight="1" x14ac:dyDescent="0.25">
      <c r="A348" s="1153"/>
      <c r="B348" s="1154"/>
      <c r="C348" s="1174"/>
      <c r="D348" s="1166" t="s">
        <v>1077</v>
      </c>
      <c r="E348" s="1167"/>
      <c r="F348" s="1168" t="s">
        <v>413</v>
      </c>
      <c r="G348" s="1167" t="s">
        <v>413</v>
      </c>
      <c r="H348" s="1168" t="s">
        <v>1456</v>
      </c>
      <c r="I348" s="1169" t="s">
        <v>1345</v>
      </c>
      <c r="J348" s="1170">
        <v>3.359999999999999</v>
      </c>
      <c r="K348" s="1171">
        <v>1.9500000000000004</v>
      </c>
      <c r="L348" s="1171">
        <v>27.701000000000004</v>
      </c>
      <c r="M348" s="1172" t="s">
        <v>1653</v>
      </c>
      <c r="N348" s="1173">
        <v>2629</v>
      </c>
    </row>
    <row r="349" spans="1:14" s="1164" customFormat="1" ht="23.1" customHeight="1" x14ac:dyDescent="0.25">
      <c r="A349" s="1153"/>
      <c r="B349" s="1154"/>
      <c r="C349" s="1190" t="s">
        <v>218</v>
      </c>
      <c r="D349" s="1166" t="s">
        <v>1079</v>
      </c>
      <c r="E349" s="1167"/>
      <c r="F349" s="1168" t="s">
        <v>413</v>
      </c>
      <c r="G349" s="1167" t="s">
        <v>413</v>
      </c>
      <c r="H349" s="1168" t="s">
        <v>1456</v>
      </c>
      <c r="I349" s="1169" t="s">
        <v>1345</v>
      </c>
      <c r="J349" s="1170">
        <v>5</v>
      </c>
      <c r="K349" s="1171">
        <v>3.835999999999999</v>
      </c>
      <c r="L349" s="1171">
        <v>0</v>
      </c>
      <c r="M349" s="1172" t="s">
        <v>1653</v>
      </c>
      <c r="N349" s="1173">
        <v>0</v>
      </c>
    </row>
    <row r="350" spans="1:14" s="1164" customFormat="1" ht="23.1" customHeight="1" x14ac:dyDescent="0.25">
      <c r="A350" s="1153"/>
      <c r="B350" s="1154"/>
      <c r="C350" s="1174"/>
      <c r="D350" s="1166" t="s">
        <v>1078</v>
      </c>
      <c r="E350" s="1167"/>
      <c r="F350" s="1168" t="s">
        <v>413</v>
      </c>
      <c r="G350" s="1167" t="s">
        <v>413</v>
      </c>
      <c r="H350" s="1168" t="s">
        <v>1456</v>
      </c>
      <c r="I350" s="1169" t="s">
        <v>1345</v>
      </c>
      <c r="J350" s="1170">
        <v>1.6400000000000003</v>
      </c>
      <c r="K350" s="1171">
        <v>1.5</v>
      </c>
      <c r="L350" s="1171">
        <v>2176.9059999999999</v>
      </c>
      <c r="M350" s="1172" t="s">
        <v>1653</v>
      </c>
      <c r="N350" s="1173">
        <v>168215.56999999998</v>
      </c>
    </row>
    <row r="351" spans="1:14" s="1164" customFormat="1" ht="23.1" customHeight="1" x14ac:dyDescent="0.25">
      <c r="A351" s="1153"/>
      <c r="B351" s="1154"/>
      <c r="C351" s="1174"/>
      <c r="D351" s="1166" t="s">
        <v>1080</v>
      </c>
      <c r="E351" s="1167"/>
      <c r="F351" s="1168" t="s">
        <v>413</v>
      </c>
      <c r="G351" s="1167" t="s">
        <v>413</v>
      </c>
      <c r="H351" s="1168" t="s">
        <v>1456</v>
      </c>
      <c r="I351" s="1169" t="s">
        <v>1345</v>
      </c>
      <c r="J351" s="1170">
        <v>4.0799999999999992</v>
      </c>
      <c r="K351" s="1171">
        <v>3.3299999999999996</v>
      </c>
      <c r="L351" s="1171">
        <v>0</v>
      </c>
      <c r="M351" s="1172" t="s">
        <v>1653</v>
      </c>
      <c r="N351" s="1173">
        <v>0</v>
      </c>
    </row>
    <row r="352" spans="1:14" s="1164" customFormat="1" ht="23.1" customHeight="1" x14ac:dyDescent="0.25">
      <c r="A352" s="1153"/>
      <c r="B352" s="1154"/>
      <c r="C352" s="1174"/>
      <c r="D352" s="1166" t="s">
        <v>1081</v>
      </c>
      <c r="E352" s="1167"/>
      <c r="F352" s="1168" t="s">
        <v>413</v>
      </c>
      <c r="G352" s="1167" t="s">
        <v>413</v>
      </c>
      <c r="H352" s="1168" t="s">
        <v>1456</v>
      </c>
      <c r="I352" s="1169" t="s">
        <v>1345</v>
      </c>
      <c r="J352" s="1170">
        <v>9.6</v>
      </c>
      <c r="K352" s="1171">
        <v>7.1999999999999984</v>
      </c>
      <c r="L352" s="1171">
        <v>0</v>
      </c>
      <c r="M352" s="1172" t="s">
        <v>1653</v>
      </c>
      <c r="N352" s="1173">
        <v>0</v>
      </c>
    </row>
    <row r="353" spans="1:14" s="1164" customFormat="1" ht="23.1" customHeight="1" x14ac:dyDescent="0.25">
      <c r="A353" s="1153"/>
      <c r="B353" s="1154"/>
      <c r="C353" s="1190" t="s">
        <v>220</v>
      </c>
      <c r="D353" s="1166" t="s">
        <v>1082</v>
      </c>
      <c r="E353" s="1167"/>
      <c r="F353" s="1168" t="s">
        <v>413</v>
      </c>
      <c r="G353" s="1167" t="s">
        <v>413</v>
      </c>
      <c r="H353" s="1168" t="s">
        <v>1456</v>
      </c>
      <c r="I353" s="1169" t="s">
        <v>1345</v>
      </c>
      <c r="J353" s="1170">
        <v>12.949999999999996</v>
      </c>
      <c r="K353" s="1171">
        <v>12.949999999999996</v>
      </c>
      <c r="L353" s="1171">
        <v>12.36</v>
      </c>
      <c r="M353" s="1172" t="s">
        <v>1653</v>
      </c>
      <c r="N353" s="1173">
        <v>918</v>
      </c>
    </row>
    <row r="354" spans="1:14" s="1164" customFormat="1" ht="23.1" customHeight="1" x14ac:dyDescent="0.25">
      <c r="A354" s="1153"/>
      <c r="B354" s="1154"/>
      <c r="C354" s="1174" t="s">
        <v>222</v>
      </c>
      <c r="D354" s="1166" t="s">
        <v>1083</v>
      </c>
      <c r="E354" s="1167"/>
      <c r="F354" s="1168" t="s">
        <v>413</v>
      </c>
      <c r="G354" s="1167" t="s">
        <v>413</v>
      </c>
      <c r="H354" s="1168" t="s">
        <v>1456</v>
      </c>
      <c r="I354" s="1169" t="s">
        <v>1345</v>
      </c>
      <c r="J354" s="1170">
        <v>4</v>
      </c>
      <c r="K354" s="1171">
        <v>3.1999999999999997</v>
      </c>
      <c r="L354" s="1171">
        <v>0</v>
      </c>
      <c r="M354" s="1172" t="s">
        <v>1653</v>
      </c>
      <c r="N354" s="1173">
        <v>0</v>
      </c>
    </row>
    <row r="355" spans="1:14" s="1164" customFormat="1" ht="23.1" customHeight="1" x14ac:dyDescent="0.25">
      <c r="A355" s="1153"/>
      <c r="B355" s="1154"/>
      <c r="C355" s="1190" t="s">
        <v>224</v>
      </c>
      <c r="D355" s="1166" t="s">
        <v>1084</v>
      </c>
      <c r="E355" s="1167"/>
      <c r="F355" s="1168" t="s">
        <v>413</v>
      </c>
      <c r="G355" s="1167" t="s">
        <v>413</v>
      </c>
      <c r="H355" s="1168" t="s">
        <v>1456</v>
      </c>
      <c r="I355" s="1169" t="s">
        <v>1345</v>
      </c>
      <c r="J355" s="1170">
        <v>1.429</v>
      </c>
      <c r="K355" s="1171">
        <v>1.429</v>
      </c>
      <c r="L355" s="1171">
        <v>1455</v>
      </c>
      <c r="M355" s="1172" t="s">
        <v>1655</v>
      </c>
      <c r="N355" s="1173">
        <v>374159</v>
      </c>
    </row>
    <row r="356" spans="1:14" s="1164" customFormat="1" ht="23.1" customHeight="1" x14ac:dyDescent="0.25">
      <c r="A356" s="1153"/>
      <c r="B356" s="1154"/>
      <c r="C356" s="1174"/>
      <c r="D356" s="1166" t="s">
        <v>1085</v>
      </c>
      <c r="E356" s="1167"/>
      <c r="F356" s="1168" t="s">
        <v>413</v>
      </c>
      <c r="G356" s="1167" t="s">
        <v>413</v>
      </c>
      <c r="H356" s="1168" t="s">
        <v>1456</v>
      </c>
      <c r="I356" s="1169" t="s">
        <v>1345</v>
      </c>
      <c r="J356" s="1170">
        <v>1.429</v>
      </c>
      <c r="K356" s="1171">
        <v>1.429</v>
      </c>
      <c r="L356" s="1171">
        <v>660</v>
      </c>
      <c r="M356" s="1172" t="s">
        <v>1655</v>
      </c>
      <c r="N356" s="1173">
        <v>170886</v>
      </c>
    </row>
    <row r="357" spans="1:14" s="1164" customFormat="1" ht="23.1" customHeight="1" x14ac:dyDescent="0.25">
      <c r="A357" s="1153"/>
      <c r="B357" s="1154"/>
      <c r="C357" s="1190" t="s">
        <v>226</v>
      </c>
      <c r="D357" s="1166" t="s">
        <v>1086</v>
      </c>
      <c r="E357" s="1167"/>
      <c r="F357" s="1168" t="s">
        <v>413</v>
      </c>
      <c r="G357" s="1167" t="s">
        <v>413</v>
      </c>
      <c r="H357" s="1168" t="s">
        <v>1456</v>
      </c>
      <c r="I357" s="1169" t="s">
        <v>1345</v>
      </c>
      <c r="J357" s="1170">
        <v>1.8500000000000005</v>
      </c>
      <c r="K357" s="1171">
        <v>1.05</v>
      </c>
      <c r="L357" s="1171">
        <v>0</v>
      </c>
      <c r="M357" s="1172" t="s">
        <v>1653</v>
      </c>
      <c r="N357" s="1173">
        <v>0</v>
      </c>
    </row>
    <row r="358" spans="1:14" s="1164" customFormat="1" ht="23.1" customHeight="1" x14ac:dyDescent="0.25">
      <c r="A358" s="1153"/>
      <c r="B358" s="1154"/>
      <c r="C358" s="1174"/>
      <c r="D358" s="1166" t="s">
        <v>1087</v>
      </c>
      <c r="E358" s="1167"/>
      <c r="F358" s="1168" t="s">
        <v>413</v>
      </c>
      <c r="G358" s="1167" t="s">
        <v>413</v>
      </c>
      <c r="H358" s="1168" t="s">
        <v>1456</v>
      </c>
      <c r="I358" s="1169" t="s">
        <v>1345</v>
      </c>
      <c r="J358" s="1170">
        <v>5.142999999999998</v>
      </c>
      <c r="K358" s="1171">
        <v>1.6860000000000002</v>
      </c>
      <c r="L358" s="1171">
        <v>6.6109999999999998</v>
      </c>
      <c r="M358" s="1172" t="s">
        <v>1653</v>
      </c>
      <c r="N358" s="1173">
        <v>600</v>
      </c>
    </row>
    <row r="359" spans="1:14" s="1164" customFormat="1" ht="23.1" customHeight="1" x14ac:dyDescent="0.25">
      <c r="A359" s="1153"/>
      <c r="B359" s="1154"/>
      <c r="C359" s="1190" t="s">
        <v>228</v>
      </c>
      <c r="D359" s="1166" t="s">
        <v>1088</v>
      </c>
      <c r="E359" s="1167"/>
      <c r="F359" s="1168" t="s">
        <v>413</v>
      </c>
      <c r="G359" s="1167" t="s">
        <v>413</v>
      </c>
      <c r="H359" s="1168" t="s">
        <v>1456</v>
      </c>
      <c r="I359" s="1169" t="s">
        <v>1345</v>
      </c>
      <c r="J359" s="1170">
        <v>3.03</v>
      </c>
      <c r="K359" s="1171">
        <v>3.03</v>
      </c>
      <c r="L359" s="1171">
        <v>2.5169999999999999</v>
      </c>
      <c r="M359" s="1172" t="s">
        <v>1653</v>
      </c>
      <c r="N359" s="1173">
        <v>980</v>
      </c>
    </row>
    <row r="360" spans="1:14" s="1164" customFormat="1" ht="23.1" customHeight="1" x14ac:dyDescent="0.25">
      <c r="A360" s="1153"/>
      <c r="B360" s="1154"/>
      <c r="C360" s="1174"/>
      <c r="D360" s="1166" t="s">
        <v>1089</v>
      </c>
      <c r="E360" s="1167"/>
      <c r="F360" s="1168" t="s">
        <v>413</v>
      </c>
      <c r="G360" s="1167" t="s">
        <v>413</v>
      </c>
      <c r="H360" s="1168" t="s">
        <v>1456</v>
      </c>
      <c r="I360" s="1169" t="s">
        <v>1345</v>
      </c>
      <c r="J360" s="1170">
        <v>4.05</v>
      </c>
      <c r="K360" s="1171">
        <v>2.831999999999999</v>
      </c>
      <c r="L360" s="1171">
        <v>49.082999999999998</v>
      </c>
      <c r="M360" s="1172" t="s">
        <v>1653</v>
      </c>
      <c r="N360" s="1173">
        <v>4075.3500000000004</v>
      </c>
    </row>
    <row r="361" spans="1:14" s="1164" customFormat="1" ht="23.1" customHeight="1" x14ac:dyDescent="0.25">
      <c r="A361" s="1153"/>
      <c r="B361" s="1154"/>
      <c r="C361" s="1190" t="s">
        <v>230</v>
      </c>
      <c r="D361" s="1166" t="s">
        <v>1090</v>
      </c>
      <c r="E361" s="1167"/>
      <c r="F361" s="1168" t="s">
        <v>413</v>
      </c>
      <c r="G361" s="1167" t="s">
        <v>413</v>
      </c>
      <c r="H361" s="1168" t="s">
        <v>1456</v>
      </c>
      <c r="I361" s="1169" t="s">
        <v>1345</v>
      </c>
      <c r="J361" s="1170">
        <v>4</v>
      </c>
      <c r="K361" s="1171">
        <v>3.9799999999999991</v>
      </c>
      <c r="L361" s="1171">
        <v>19307.153000000002</v>
      </c>
      <c r="M361" s="1172" t="s">
        <v>1655</v>
      </c>
      <c r="N361" s="1173">
        <v>4716262</v>
      </c>
    </row>
    <row r="362" spans="1:14" s="1164" customFormat="1" ht="23.1" customHeight="1" x14ac:dyDescent="0.25">
      <c r="A362" s="1153"/>
      <c r="B362" s="1154"/>
      <c r="C362" s="1174" t="s">
        <v>232</v>
      </c>
      <c r="D362" s="1166" t="s">
        <v>1091</v>
      </c>
      <c r="E362" s="1167"/>
      <c r="F362" s="1168" t="s">
        <v>415</v>
      </c>
      <c r="G362" s="1167" t="s">
        <v>415</v>
      </c>
      <c r="H362" s="1168" t="s">
        <v>1456</v>
      </c>
      <c r="I362" s="1169" t="s">
        <v>1345</v>
      </c>
      <c r="J362" s="1170">
        <v>9.7999999999999989</v>
      </c>
      <c r="K362" s="1171">
        <v>9.7999999999999989</v>
      </c>
      <c r="L362" s="1171">
        <v>73287.952000000005</v>
      </c>
      <c r="M362" s="1172" t="s">
        <v>1646</v>
      </c>
      <c r="N362" s="1173">
        <v>516465.77999999991</v>
      </c>
    </row>
    <row r="363" spans="1:14" s="1164" customFormat="1" ht="23.1" customHeight="1" x14ac:dyDescent="0.25">
      <c r="A363" s="1153"/>
      <c r="B363" s="1154"/>
      <c r="C363" s="1174" t="s">
        <v>234</v>
      </c>
      <c r="D363" s="1191" t="s">
        <v>1092</v>
      </c>
      <c r="E363" s="1213"/>
      <c r="F363" s="1214" t="s">
        <v>415</v>
      </c>
      <c r="G363" s="1213" t="s">
        <v>415</v>
      </c>
      <c r="H363" s="1214" t="s">
        <v>1456</v>
      </c>
      <c r="I363" s="1215" t="s">
        <v>1345</v>
      </c>
      <c r="J363" s="1216">
        <v>37</v>
      </c>
      <c r="K363" s="1217">
        <v>32</v>
      </c>
      <c r="L363" s="1217">
        <v>87659.28899999999</v>
      </c>
      <c r="M363" s="1218" t="s">
        <v>1653</v>
      </c>
      <c r="N363" s="1219">
        <v>2789</v>
      </c>
    </row>
    <row r="364" spans="1:14" s="1164" customFormat="1" ht="23.1" customHeight="1" x14ac:dyDescent="0.25">
      <c r="A364" s="1153"/>
      <c r="B364" s="1154"/>
      <c r="C364" s="1174"/>
      <c r="D364" s="1175"/>
      <c r="E364" s="1157"/>
      <c r="F364" s="1158"/>
      <c r="G364" s="1157"/>
      <c r="H364" s="1158"/>
      <c r="I364" s="1159"/>
      <c r="J364" s="1160"/>
      <c r="K364" s="1161"/>
      <c r="L364" s="1161"/>
      <c r="M364" s="1162" t="s">
        <v>1646</v>
      </c>
      <c r="N364" s="1163">
        <v>576465.06000000006</v>
      </c>
    </row>
    <row r="365" spans="1:14" s="1164" customFormat="1" ht="23.1" customHeight="1" x14ac:dyDescent="0.25">
      <c r="A365" s="1153"/>
      <c r="B365" s="1154"/>
      <c r="C365" s="1190" t="s">
        <v>236</v>
      </c>
      <c r="D365" s="1166" t="s">
        <v>1093</v>
      </c>
      <c r="E365" s="1167"/>
      <c r="F365" s="1168" t="s">
        <v>415</v>
      </c>
      <c r="G365" s="1167" t="s">
        <v>415</v>
      </c>
      <c r="H365" s="1168" t="s">
        <v>1455</v>
      </c>
      <c r="I365" s="1169" t="s">
        <v>1345</v>
      </c>
      <c r="J365" s="1170">
        <v>6.5999999999999988</v>
      </c>
      <c r="K365" s="1171">
        <v>6.2</v>
      </c>
      <c r="L365" s="1171">
        <v>0</v>
      </c>
      <c r="M365" s="1172" t="s">
        <v>1653</v>
      </c>
      <c r="N365" s="1173">
        <v>0</v>
      </c>
    </row>
    <row r="366" spans="1:14" s="1164" customFormat="1" ht="23.1" customHeight="1" x14ac:dyDescent="0.25">
      <c r="A366" s="1153"/>
      <c r="B366" s="1154"/>
      <c r="C366" s="1190" t="s">
        <v>238</v>
      </c>
      <c r="D366" s="1166" t="s">
        <v>1094</v>
      </c>
      <c r="E366" s="1167"/>
      <c r="F366" s="1168" t="s">
        <v>413</v>
      </c>
      <c r="G366" s="1167" t="s">
        <v>413</v>
      </c>
      <c r="H366" s="1168" t="s">
        <v>1455</v>
      </c>
      <c r="I366" s="1169" t="s">
        <v>1345</v>
      </c>
      <c r="J366" s="1170">
        <v>2</v>
      </c>
      <c r="K366" s="1171">
        <v>1.7999999999999996</v>
      </c>
      <c r="L366" s="1171">
        <v>0</v>
      </c>
      <c r="M366" s="1172" t="s">
        <v>1653</v>
      </c>
      <c r="N366" s="1173">
        <v>0</v>
      </c>
    </row>
    <row r="367" spans="1:14" s="1164" customFormat="1" ht="23.1" customHeight="1" x14ac:dyDescent="0.25">
      <c r="A367" s="1153"/>
      <c r="B367" s="1154"/>
      <c r="C367" s="1174" t="s">
        <v>240</v>
      </c>
      <c r="D367" s="1166" t="s">
        <v>1095</v>
      </c>
      <c r="E367" s="1167"/>
      <c r="F367" s="1168" t="s">
        <v>413</v>
      </c>
      <c r="G367" s="1167" t="s">
        <v>413</v>
      </c>
      <c r="H367" s="1168" t="s">
        <v>1456</v>
      </c>
      <c r="I367" s="1169" t="s">
        <v>1345</v>
      </c>
      <c r="J367" s="1170">
        <v>2.5700000000000003</v>
      </c>
      <c r="K367" s="1171">
        <v>2.5300000000000007</v>
      </c>
      <c r="L367" s="1171">
        <v>30.36</v>
      </c>
      <c r="M367" s="1172" t="s">
        <v>1653</v>
      </c>
      <c r="N367" s="1173">
        <v>1764</v>
      </c>
    </row>
    <row r="368" spans="1:14" s="1164" customFormat="1" ht="23.1" customHeight="1" x14ac:dyDescent="0.25">
      <c r="A368" s="1153"/>
      <c r="B368" s="1154"/>
      <c r="C368" s="1174"/>
      <c r="D368" s="1166" t="s">
        <v>1096</v>
      </c>
      <c r="E368" s="1167"/>
      <c r="F368" s="1168" t="s">
        <v>413</v>
      </c>
      <c r="G368" s="1167" t="s">
        <v>413</v>
      </c>
      <c r="H368" s="1168" t="s">
        <v>1456</v>
      </c>
      <c r="I368" s="1169" t="s">
        <v>1345</v>
      </c>
      <c r="J368" s="1170">
        <v>1.0900000000000001</v>
      </c>
      <c r="K368" s="1171">
        <v>1.0699999999999998</v>
      </c>
      <c r="L368" s="1171">
        <v>4.28</v>
      </c>
      <c r="M368" s="1172" t="s">
        <v>1653</v>
      </c>
      <c r="N368" s="1173">
        <v>249.2</v>
      </c>
    </row>
    <row r="369" spans="1:14" s="1164" customFormat="1" ht="23.1" customHeight="1" x14ac:dyDescent="0.25">
      <c r="A369" s="1153"/>
      <c r="B369" s="1154"/>
      <c r="C369" s="1190" t="s">
        <v>242</v>
      </c>
      <c r="D369" s="1166" t="s">
        <v>1097</v>
      </c>
      <c r="E369" s="1167"/>
      <c r="F369" s="1168" t="s">
        <v>413</v>
      </c>
      <c r="G369" s="1167" t="s">
        <v>413</v>
      </c>
      <c r="H369" s="1168" t="s">
        <v>1456</v>
      </c>
      <c r="I369" s="1169" t="s">
        <v>1345</v>
      </c>
      <c r="J369" s="1170">
        <v>2.6</v>
      </c>
      <c r="K369" s="1171">
        <v>2.3900000000000006</v>
      </c>
      <c r="L369" s="1171">
        <v>0</v>
      </c>
      <c r="M369" s="1172" t="s">
        <v>1653</v>
      </c>
      <c r="N369" s="1173">
        <v>0</v>
      </c>
    </row>
    <row r="370" spans="1:14" s="1164" customFormat="1" ht="23.1" customHeight="1" x14ac:dyDescent="0.25">
      <c r="A370" s="1153"/>
      <c r="B370" s="1154"/>
      <c r="C370" s="1174" t="s">
        <v>244</v>
      </c>
      <c r="D370" s="1166" t="s">
        <v>1098</v>
      </c>
      <c r="E370" s="1167"/>
      <c r="F370" s="1168" t="s">
        <v>413</v>
      </c>
      <c r="G370" s="1167" t="s">
        <v>413</v>
      </c>
      <c r="H370" s="1168" t="s">
        <v>1455</v>
      </c>
      <c r="I370" s="1169" t="s">
        <v>1345</v>
      </c>
      <c r="J370" s="1170">
        <v>1.45</v>
      </c>
      <c r="K370" s="1171">
        <v>1.45</v>
      </c>
      <c r="L370" s="1171">
        <v>0.315</v>
      </c>
      <c r="M370" s="1172" t="s">
        <v>1653</v>
      </c>
      <c r="N370" s="1173">
        <v>161</v>
      </c>
    </row>
    <row r="371" spans="1:14" s="1164" customFormat="1" ht="23.1" customHeight="1" x14ac:dyDescent="0.25">
      <c r="A371" s="1153"/>
      <c r="B371" s="1154"/>
      <c r="C371" s="1174" t="s">
        <v>246</v>
      </c>
      <c r="D371" s="1166" t="s">
        <v>1100</v>
      </c>
      <c r="E371" s="1167"/>
      <c r="F371" s="1168" t="s">
        <v>413</v>
      </c>
      <c r="G371" s="1167" t="s">
        <v>413</v>
      </c>
      <c r="H371" s="1168" t="s">
        <v>1456</v>
      </c>
      <c r="I371" s="1169" t="s">
        <v>1345</v>
      </c>
      <c r="J371" s="1170">
        <v>6.915</v>
      </c>
      <c r="K371" s="1171">
        <v>5.6849999999999996</v>
      </c>
      <c r="L371" s="1171">
        <v>3340.2359999999999</v>
      </c>
      <c r="M371" s="1172" t="s">
        <v>1653</v>
      </c>
      <c r="N371" s="1173">
        <v>325463</v>
      </c>
    </row>
    <row r="372" spans="1:14" s="1164" customFormat="1" ht="23.1" customHeight="1" x14ac:dyDescent="0.25">
      <c r="A372" s="1153"/>
      <c r="B372" s="1154"/>
      <c r="C372" s="1174"/>
      <c r="D372" s="1166" t="s">
        <v>1101</v>
      </c>
      <c r="E372" s="1167"/>
      <c r="F372" s="1168" t="s">
        <v>413</v>
      </c>
      <c r="G372" s="1167" t="s">
        <v>413</v>
      </c>
      <c r="H372" s="1168" t="s">
        <v>1456</v>
      </c>
      <c r="I372" s="1169" t="s">
        <v>1345</v>
      </c>
      <c r="J372" s="1170">
        <v>4.37</v>
      </c>
      <c r="K372" s="1171">
        <v>3.2999999999999994</v>
      </c>
      <c r="L372" s="1171">
        <v>27101.33</v>
      </c>
      <c r="M372" s="1172" t="s">
        <v>1653</v>
      </c>
      <c r="N372" s="1173">
        <v>1949394</v>
      </c>
    </row>
    <row r="373" spans="1:14" s="1164" customFormat="1" ht="23.1" customHeight="1" x14ac:dyDescent="0.25">
      <c r="A373" s="1153"/>
      <c r="B373" s="1154"/>
      <c r="C373" s="1190" t="s">
        <v>250</v>
      </c>
      <c r="D373" s="1166" t="s">
        <v>551</v>
      </c>
      <c r="E373" s="1167"/>
      <c r="F373" s="1168" t="s">
        <v>413</v>
      </c>
      <c r="G373" s="1167" t="s">
        <v>413</v>
      </c>
      <c r="H373" s="1168" t="s">
        <v>1456</v>
      </c>
      <c r="I373" s="1169" t="s">
        <v>1345</v>
      </c>
      <c r="J373" s="1170">
        <v>0.54500000000000004</v>
      </c>
      <c r="K373" s="1171">
        <v>0.35000000000000003</v>
      </c>
      <c r="L373" s="1171">
        <v>171.15199999999996</v>
      </c>
      <c r="M373" s="1172" t="s">
        <v>1653</v>
      </c>
      <c r="N373" s="1173">
        <v>24940</v>
      </c>
    </row>
    <row r="374" spans="1:14" s="1164" customFormat="1" ht="23.1" customHeight="1" x14ac:dyDescent="0.25">
      <c r="A374" s="1153"/>
      <c r="B374" s="1154"/>
      <c r="C374" s="1174"/>
      <c r="D374" s="1166" t="s">
        <v>1105</v>
      </c>
      <c r="E374" s="1167"/>
      <c r="F374" s="1168" t="s">
        <v>413</v>
      </c>
      <c r="G374" s="1167" t="s">
        <v>413</v>
      </c>
      <c r="H374" s="1168" t="s">
        <v>1456</v>
      </c>
      <c r="I374" s="1169" t="s">
        <v>1345</v>
      </c>
      <c r="J374" s="1170">
        <v>2.1900000000000004</v>
      </c>
      <c r="K374" s="1171">
        <v>1.5</v>
      </c>
      <c r="L374" s="1171">
        <v>0</v>
      </c>
      <c r="M374" s="1172" t="s">
        <v>1653</v>
      </c>
      <c r="N374" s="1173">
        <v>0</v>
      </c>
    </row>
    <row r="375" spans="1:14" s="1164" customFormat="1" ht="23.1" customHeight="1" x14ac:dyDescent="0.25">
      <c r="A375" s="1153"/>
      <c r="B375" s="1154"/>
      <c r="C375" s="1174"/>
      <c r="D375" s="1166" t="s">
        <v>1106</v>
      </c>
      <c r="E375" s="1167"/>
      <c r="F375" s="1168" t="s">
        <v>413</v>
      </c>
      <c r="G375" s="1167" t="s">
        <v>413</v>
      </c>
      <c r="H375" s="1168" t="s">
        <v>1456</v>
      </c>
      <c r="I375" s="1169" t="s">
        <v>1345</v>
      </c>
      <c r="J375" s="1170">
        <v>4.5650000000000004</v>
      </c>
      <c r="K375" s="1171">
        <v>3.1100000000000008</v>
      </c>
      <c r="L375" s="1171">
        <v>1103.4999999999998</v>
      </c>
      <c r="M375" s="1172" t="s">
        <v>1653</v>
      </c>
      <c r="N375" s="1173">
        <v>102320</v>
      </c>
    </row>
    <row r="376" spans="1:14" s="1164" customFormat="1" ht="23.1" customHeight="1" x14ac:dyDescent="0.25">
      <c r="A376" s="1153"/>
      <c r="B376" s="1154"/>
      <c r="C376" s="1190" t="s">
        <v>252</v>
      </c>
      <c r="D376" s="1166" t="s">
        <v>1107</v>
      </c>
      <c r="E376" s="1167"/>
      <c r="F376" s="1168" t="s">
        <v>413</v>
      </c>
      <c r="G376" s="1167" t="s">
        <v>413</v>
      </c>
      <c r="H376" s="1168" t="s">
        <v>1456</v>
      </c>
      <c r="I376" s="1169" t="s">
        <v>1345</v>
      </c>
      <c r="J376" s="1170">
        <v>0</v>
      </c>
      <c r="K376" s="1171">
        <v>0</v>
      </c>
      <c r="L376" s="1171">
        <v>11846.758</v>
      </c>
      <c r="M376" s="1172" t="s">
        <v>1655</v>
      </c>
      <c r="N376" s="1173">
        <v>3641642</v>
      </c>
    </row>
    <row r="377" spans="1:14" s="1164" customFormat="1" ht="23.1" customHeight="1" x14ac:dyDescent="0.25">
      <c r="A377" s="1153"/>
      <c r="B377" s="1154"/>
      <c r="C377" s="1174" t="s">
        <v>254</v>
      </c>
      <c r="D377" s="1166" t="s">
        <v>1108</v>
      </c>
      <c r="E377" s="1167"/>
      <c r="F377" s="1168" t="s">
        <v>413</v>
      </c>
      <c r="G377" s="1167" t="s">
        <v>413</v>
      </c>
      <c r="H377" s="1168" t="s">
        <v>1455</v>
      </c>
      <c r="I377" s="1169" t="s">
        <v>1345</v>
      </c>
      <c r="J377" s="1170">
        <v>17.959999999999997</v>
      </c>
      <c r="K377" s="1171">
        <v>16</v>
      </c>
      <c r="L377" s="1171">
        <v>85.435000000000002</v>
      </c>
      <c r="M377" s="1172" t="s">
        <v>1653</v>
      </c>
      <c r="N377" s="1173">
        <v>6227.130000000001</v>
      </c>
    </row>
    <row r="378" spans="1:14" s="1164" customFormat="1" ht="23.1" customHeight="1" x14ac:dyDescent="0.25">
      <c r="A378" s="1153"/>
      <c r="B378" s="1154"/>
      <c r="C378" s="1190" t="s">
        <v>256</v>
      </c>
      <c r="D378" s="1166" t="s">
        <v>1109</v>
      </c>
      <c r="E378" s="1167"/>
      <c r="F378" s="1168" t="s">
        <v>413</v>
      </c>
      <c r="G378" s="1167" t="s">
        <v>413</v>
      </c>
      <c r="H378" s="1168" t="s">
        <v>1456</v>
      </c>
      <c r="I378" s="1169" t="s">
        <v>1345</v>
      </c>
      <c r="J378" s="1170">
        <v>9.6</v>
      </c>
      <c r="K378" s="1171">
        <v>6.3999999999999995</v>
      </c>
      <c r="L378" s="1171">
        <v>0</v>
      </c>
      <c r="M378" s="1172" t="s">
        <v>1653</v>
      </c>
      <c r="N378" s="1173">
        <v>0</v>
      </c>
    </row>
    <row r="379" spans="1:14" s="1164" customFormat="1" ht="23.1" customHeight="1" x14ac:dyDescent="0.25">
      <c r="A379" s="1153"/>
      <c r="B379" s="1154"/>
      <c r="C379" s="1174"/>
      <c r="D379" s="1166" t="s">
        <v>1110</v>
      </c>
      <c r="E379" s="1167"/>
      <c r="F379" s="1168" t="s">
        <v>413</v>
      </c>
      <c r="G379" s="1167" t="s">
        <v>413</v>
      </c>
      <c r="H379" s="1168" t="s">
        <v>1456</v>
      </c>
      <c r="I379" s="1169" t="s">
        <v>1345</v>
      </c>
      <c r="J379" s="1170">
        <v>2.5440000000000005</v>
      </c>
      <c r="K379" s="1171">
        <v>1.3500000000000003</v>
      </c>
      <c r="L379" s="1171">
        <v>0</v>
      </c>
      <c r="M379" s="1172" t="s">
        <v>1653</v>
      </c>
      <c r="N379" s="1173">
        <v>0</v>
      </c>
    </row>
    <row r="380" spans="1:14" s="1164" customFormat="1" ht="23.1" customHeight="1" x14ac:dyDescent="0.25">
      <c r="A380" s="1153"/>
      <c r="B380" s="1154"/>
      <c r="C380" s="1174"/>
      <c r="D380" s="1166" t="s">
        <v>1111</v>
      </c>
      <c r="E380" s="1167"/>
      <c r="F380" s="1168" t="s">
        <v>413</v>
      </c>
      <c r="G380" s="1167" t="s">
        <v>413</v>
      </c>
      <c r="H380" s="1168" t="s">
        <v>1456</v>
      </c>
      <c r="I380" s="1169" t="s">
        <v>1345</v>
      </c>
      <c r="J380" s="1170">
        <v>1.2</v>
      </c>
      <c r="K380" s="1171">
        <v>1</v>
      </c>
      <c r="L380" s="1171">
        <v>10.617000000000001</v>
      </c>
      <c r="M380" s="1172" t="s">
        <v>1653</v>
      </c>
      <c r="N380" s="1173">
        <v>963</v>
      </c>
    </row>
    <row r="381" spans="1:14" s="1164" customFormat="1" ht="23.1" customHeight="1" x14ac:dyDescent="0.25">
      <c r="A381" s="1153"/>
      <c r="B381" s="1154"/>
      <c r="C381" s="1174"/>
      <c r="D381" s="1166" t="s">
        <v>1112</v>
      </c>
      <c r="E381" s="1167"/>
      <c r="F381" s="1168" t="s">
        <v>413</v>
      </c>
      <c r="G381" s="1167" t="s">
        <v>413</v>
      </c>
      <c r="H381" s="1168" t="s">
        <v>1456</v>
      </c>
      <c r="I381" s="1169" t="s">
        <v>1345</v>
      </c>
      <c r="J381" s="1170">
        <v>6</v>
      </c>
      <c r="K381" s="1171">
        <v>5</v>
      </c>
      <c r="L381" s="1171">
        <v>15.248999999999999</v>
      </c>
      <c r="M381" s="1172" t="s">
        <v>1653</v>
      </c>
      <c r="N381" s="1173">
        <v>1045.3</v>
      </c>
    </row>
    <row r="382" spans="1:14" s="1164" customFormat="1" ht="23.1" customHeight="1" x14ac:dyDescent="0.25">
      <c r="A382" s="1153"/>
      <c r="B382" s="1154"/>
      <c r="C382" s="1174"/>
      <c r="D382" s="1166" t="s">
        <v>1113</v>
      </c>
      <c r="E382" s="1167"/>
      <c r="F382" s="1168" t="s">
        <v>413</v>
      </c>
      <c r="G382" s="1167" t="s">
        <v>413</v>
      </c>
      <c r="H382" s="1168" t="s">
        <v>1456</v>
      </c>
      <c r="I382" s="1169" t="s">
        <v>1345</v>
      </c>
      <c r="J382" s="1170">
        <v>0.57999999999999996</v>
      </c>
      <c r="K382" s="1171">
        <v>0.28999999999999998</v>
      </c>
      <c r="L382" s="1171">
        <v>64.606999999999999</v>
      </c>
      <c r="M382" s="1172" t="s">
        <v>1653</v>
      </c>
      <c r="N382" s="1173">
        <v>5144</v>
      </c>
    </row>
    <row r="383" spans="1:14" s="1164" customFormat="1" ht="23.1" customHeight="1" x14ac:dyDescent="0.25">
      <c r="A383" s="1153"/>
      <c r="B383" s="1154"/>
      <c r="C383" s="1174"/>
      <c r="D383" s="1166" t="s">
        <v>1114</v>
      </c>
      <c r="E383" s="1167"/>
      <c r="F383" s="1168" t="s">
        <v>413</v>
      </c>
      <c r="G383" s="1167" t="s">
        <v>413</v>
      </c>
      <c r="H383" s="1168" t="s">
        <v>1456</v>
      </c>
      <c r="I383" s="1169" t="s">
        <v>1345</v>
      </c>
      <c r="J383" s="1170">
        <v>6</v>
      </c>
      <c r="K383" s="1171">
        <v>5</v>
      </c>
      <c r="L383" s="1171">
        <v>183.524</v>
      </c>
      <c r="M383" s="1172" t="s">
        <v>1653</v>
      </c>
      <c r="N383" s="1173">
        <v>11146</v>
      </c>
    </row>
    <row r="384" spans="1:14" s="1164" customFormat="1" ht="23.1" customHeight="1" x14ac:dyDescent="0.25">
      <c r="A384" s="1153"/>
      <c r="B384" s="1154"/>
      <c r="C384" s="1190" t="s">
        <v>258</v>
      </c>
      <c r="D384" s="1166" t="s">
        <v>1115</v>
      </c>
      <c r="E384" s="1167"/>
      <c r="F384" s="1168" t="s">
        <v>413</v>
      </c>
      <c r="G384" s="1167" t="s">
        <v>413</v>
      </c>
      <c r="H384" s="1168" t="s">
        <v>1456</v>
      </c>
      <c r="I384" s="1169" t="s">
        <v>1345</v>
      </c>
      <c r="J384" s="1170">
        <v>1.089</v>
      </c>
      <c r="K384" s="1171">
        <v>0.871</v>
      </c>
      <c r="L384" s="1171">
        <v>5888.253999999999</v>
      </c>
      <c r="M384" s="1172" t="s">
        <v>1653</v>
      </c>
      <c r="N384" s="1173">
        <v>460078</v>
      </c>
    </row>
    <row r="385" spans="1:14" s="1164" customFormat="1" ht="23.1" customHeight="1" x14ac:dyDescent="0.25">
      <c r="A385" s="1153"/>
      <c r="B385" s="1154"/>
      <c r="C385" s="1174"/>
      <c r="D385" s="1166" t="s">
        <v>1116</v>
      </c>
      <c r="E385" s="1167"/>
      <c r="F385" s="1168" t="s">
        <v>413</v>
      </c>
      <c r="G385" s="1167" t="s">
        <v>413</v>
      </c>
      <c r="H385" s="1168" t="s">
        <v>1456</v>
      </c>
      <c r="I385" s="1169" t="s">
        <v>1345</v>
      </c>
      <c r="J385" s="1170">
        <v>2.3449999999999998</v>
      </c>
      <c r="K385" s="1171">
        <v>1.8760000000000003</v>
      </c>
      <c r="L385" s="1171">
        <v>358.79300000000006</v>
      </c>
      <c r="M385" s="1172" t="s">
        <v>1653</v>
      </c>
      <c r="N385" s="1173">
        <v>26891</v>
      </c>
    </row>
    <row r="386" spans="1:14" s="1164" customFormat="1" ht="23.1" customHeight="1" x14ac:dyDescent="0.25">
      <c r="A386" s="1153"/>
      <c r="B386" s="1154"/>
      <c r="C386" s="1190" t="s">
        <v>260</v>
      </c>
      <c r="D386" s="1166" t="s">
        <v>1128</v>
      </c>
      <c r="E386" s="1167"/>
      <c r="F386" s="1168" t="s">
        <v>413</v>
      </c>
      <c r="G386" s="1167" t="s">
        <v>413</v>
      </c>
      <c r="H386" s="1168" t="s">
        <v>1456</v>
      </c>
      <c r="I386" s="1169" t="s">
        <v>1345</v>
      </c>
      <c r="J386" s="1170">
        <v>4.9900000000000011</v>
      </c>
      <c r="K386" s="1171">
        <v>3.5999999999999992</v>
      </c>
      <c r="L386" s="1171">
        <v>0</v>
      </c>
      <c r="M386" s="1172" t="s">
        <v>1653</v>
      </c>
      <c r="N386" s="1173">
        <v>0</v>
      </c>
    </row>
    <row r="387" spans="1:14" s="1164" customFormat="1" ht="23.1" customHeight="1" x14ac:dyDescent="0.25">
      <c r="A387" s="1153"/>
      <c r="B387" s="1154"/>
      <c r="C387" s="1174"/>
      <c r="D387" s="1166" t="s">
        <v>1129</v>
      </c>
      <c r="E387" s="1167"/>
      <c r="F387" s="1168" t="s">
        <v>413</v>
      </c>
      <c r="G387" s="1167" t="s">
        <v>413</v>
      </c>
      <c r="H387" s="1168" t="s">
        <v>1456</v>
      </c>
      <c r="I387" s="1169" t="s">
        <v>1345</v>
      </c>
      <c r="J387" s="1170">
        <v>0.33999999999999991</v>
      </c>
      <c r="K387" s="1171">
        <v>0.3</v>
      </c>
      <c r="L387" s="1171">
        <v>0</v>
      </c>
      <c r="M387" s="1172" t="s">
        <v>1653</v>
      </c>
      <c r="N387" s="1173">
        <v>0</v>
      </c>
    </row>
    <row r="388" spans="1:14" s="1164" customFormat="1" ht="23.1" customHeight="1" x14ac:dyDescent="0.25">
      <c r="A388" s="1153"/>
      <c r="B388" s="1154"/>
      <c r="C388" s="1174"/>
      <c r="D388" s="1166" t="s">
        <v>1130</v>
      </c>
      <c r="E388" s="1167"/>
      <c r="F388" s="1168" t="s">
        <v>413</v>
      </c>
      <c r="G388" s="1167" t="s">
        <v>413</v>
      </c>
      <c r="H388" s="1168" t="s">
        <v>1456</v>
      </c>
      <c r="I388" s="1169" t="s">
        <v>1345</v>
      </c>
      <c r="J388" s="1170">
        <v>0.20399999999999993</v>
      </c>
      <c r="K388" s="1171">
        <v>0.19999999999999998</v>
      </c>
      <c r="L388" s="1171">
        <v>0</v>
      </c>
      <c r="M388" s="1172" t="s">
        <v>1653</v>
      </c>
      <c r="N388" s="1173">
        <v>0</v>
      </c>
    </row>
    <row r="389" spans="1:14" s="1164" customFormat="1" ht="23.1" customHeight="1" x14ac:dyDescent="0.25">
      <c r="A389" s="1153"/>
      <c r="B389" s="1154"/>
      <c r="C389" s="1190" t="s">
        <v>262</v>
      </c>
      <c r="D389" s="1166" t="s">
        <v>1131</v>
      </c>
      <c r="E389" s="1167"/>
      <c r="F389" s="1168" t="s">
        <v>413</v>
      </c>
      <c r="G389" s="1167" t="s">
        <v>413</v>
      </c>
      <c r="H389" s="1168" t="s">
        <v>1456</v>
      </c>
      <c r="I389" s="1169" t="s">
        <v>1345</v>
      </c>
      <c r="J389" s="1170">
        <v>0.49899999999999989</v>
      </c>
      <c r="K389" s="1171">
        <v>0.32</v>
      </c>
      <c r="L389" s="1171">
        <v>432.15</v>
      </c>
      <c r="M389" s="1172" t="s">
        <v>1653</v>
      </c>
      <c r="N389" s="1173">
        <v>36120</v>
      </c>
    </row>
    <row r="390" spans="1:14" s="1164" customFormat="1" ht="23.1" customHeight="1" x14ac:dyDescent="0.25">
      <c r="A390" s="1153"/>
      <c r="B390" s="1154"/>
      <c r="C390" s="1190" t="s">
        <v>264</v>
      </c>
      <c r="D390" s="1166" t="s">
        <v>1133</v>
      </c>
      <c r="E390" s="1167"/>
      <c r="F390" s="1168" t="s">
        <v>413</v>
      </c>
      <c r="G390" s="1167" t="s">
        <v>413</v>
      </c>
      <c r="H390" s="1168" t="s">
        <v>1456</v>
      </c>
      <c r="I390" s="1169" t="s">
        <v>1345</v>
      </c>
      <c r="J390" s="1170">
        <v>12</v>
      </c>
      <c r="K390" s="1171">
        <v>2</v>
      </c>
      <c r="L390" s="1171">
        <v>4.4849999999999994</v>
      </c>
      <c r="M390" s="1172" t="s">
        <v>1653</v>
      </c>
      <c r="N390" s="1173">
        <v>565</v>
      </c>
    </row>
    <row r="391" spans="1:14" s="1164" customFormat="1" ht="23.1" customHeight="1" x14ac:dyDescent="0.25">
      <c r="A391" s="1153"/>
      <c r="B391" s="1154"/>
      <c r="C391" s="1174" t="s">
        <v>268</v>
      </c>
      <c r="D391" s="1166" t="s">
        <v>1135</v>
      </c>
      <c r="E391" s="1167"/>
      <c r="F391" s="1168" t="s">
        <v>413</v>
      </c>
      <c r="G391" s="1167" t="s">
        <v>413</v>
      </c>
      <c r="H391" s="1168" t="s">
        <v>1455</v>
      </c>
      <c r="I391" s="1169" t="s">
        <v>1345</v>
      </c>
      <c r="J391" s="1170">
        <v>1.7999999999999996</v>
      </c>
      <c r="K391" s="1171">
        <v>1.5</v>
      </c>
      <c r="L391" s="1171">
        <v>489.37099999999998</v>
      </c>
      <c r="M391" s="1172" t="s">
        <v>1653</v>
      </c>
      <c r="N391" s="1173">
        <v>35235</v>
      </c>
    </row>
    <row r="392" spans="1:14" s="1164" customFormat="1" ht="23.1" customHeight="1" x14ac:dyDescent="0.25">
      <c r="A392" s="1153"/>
      <c r="B392" s="1154"/>
      <c r="C392" s="1190" t="s">
        <v>270</v>
      </c>
      <c r="D392" s="1166" t="s">
        <v>1136</v>
      </c>
      <c r="E392" s="1167"/>
      <c r="F392" s="1168" t="s">
        <v>413</v>
      </c>
      <c r="G392" s="1167" t="s">
        <v>413</v>
      </c>
      <c r="H392" s="1168" t="s">
        <v>1456</v>
      </c>
      <c r="I392" s="1169" t="s">
        <v>1345</v>
      </c>
      <c r="J392" s="1170">
        <v>0.25</v>
      </c>
      <c r="K392" s="1171">
        <v>0.19999999999999998</v>
      </c>
      <c r="L392" s="1171">
        <v>1.466</v>
      </c>
      <c r="M392" s="1172" t="s">
        <v>1653</v>
      </c>
      <c r="N392" s="1173">
        <v>58.48</v>
      </c>
    </row>
    <row r="393" spans="1:14" s="1164" customFormat="1" ht="23.1" customHeight="1" x14ac:dyDescent="0.25">
      <c r="A393" s="1153"/>
      <c r="B393" s="1154"/>
      <c r="C393" s="1190" t="s">
        <v>272</v>
      </c>
      <c r="D393" s="1166" t="s">
        <v>1138</v>
      </c>
      <c r="E393" s="1167"/>
      <c r="F393" s="1168" t="s">
        <v>413</v>
      </c>
      <c r="G393" s="1167" t="s">
        <v>413</v>
      </c>
      <c r="H393" s="1168" t="s">
        <v>1455</v>
      </c>
      <c r="I393" s="1169" t="s">
        <v>1345</v>
      </c>
      <c r="J393" s="1170">
        <v>5.9869999999999983</v>
      </c>
      <c r="K393" s="1171">
        <v>5.15</v>
      </c>
      <c r="L393" s="1171">
        <v>225.01</v>
      </c>
      <c r="M393" s="1172" t="s">
        <v>1653</v>
      </c>
      <c r="N393" s="1173">
        <v>21689.570000000003</v>
      </c>
    </row>
    <row r="394" spans="1:14" s="1164" customFormat="1" ht="23.1" customHeight="1" x14ac:dyDescent="0.25">
      <c r="A394" s="1153"/>
      <c r="B394" s="1154"/>
      <c r="C394" s="1174" t="s">
        <v>274</v>
      </c>
      <c r="D394" s="1166" t="s">
        <v>1139</v>
      </c>
      <c r="E394" s="1167"/>
      <c r="F394" s="1168" t="s">
        <v>413</v>
      </c>
      <c r="G394" s="1167" t="s">
        <v>413</v>
      </c>
      <c r="H394" s="1168" t="s">
        <v>1455</v>
      </c>
      <c r="I394" s="1169" t="s">
        <v>1345</v>
      </c>
      <c r="J394" s="1170">
        <v>1.25</v>
      </c>
      <c r="K394" s="1171">
        <v>1.25</v>
      </c>
      <c r="L394" s="1171">
        <v>0</v>
      </c>
      <c r="M394" s="1172" t="s">
        <v>1653</v>
      </c>
      <c r="N394" s="1173">
        <v>0</v>
      </c>
    </row>
    <row r="395" spans="1:14" s="1164" customFormat="1" ht="23.1" customHeight="1" x14ac:dyDescent="0.25">
      <c r="A395" s="1153"/>
      <c r="B395" s="1154"/>
      <c r="C395" s="1174" t="s">
        <v>276</v>
      </c>
      <c r="D395" s="1166" t="s">
        <v>1140</v>
      </c>
      <c r="E395" s="1167"/>
      <c r="F395" s="1168" t="s">
        <v>413</v>
      </c>
      <c r="G395" s="1167" t="s">
        <v>413</v>
      </c>
      <c r="H395" s="1168" t="s">
        <v>1456</v>
      </c>
      <c r="I395" s="1169" t="s">
        <v>1345</v>
      </c>
      <c r="J395" s="1170">
        <v>2.35</v>
      </c>
      <c r="K395" s="1171">
        <v>0.79999999999999993</v>
      </c>
      <c r="L395" s="1171">
        <v>0</v>
      </c>
      <c r="M395" s="1172" t="s">
        <v>1653</v>
      </c>
      <c r="N395" s="1173">
        <v>0</v>
      </c>
    </row>
    <row r="396" spans="1:14" s="1164" customFormat="1" ht="23.1" customHeight="1" x14ac:dyDescent="0.25">
      <c r="A396" s="1153"/>
      <c r="B396" s="1154"/>
      <c r="C396" s="1174"/>
      <c r="D396" s="1166" t="s">
        <v>1141</v>
      </c>
      <c r="E396" s="1167"/>
      <c r="F396" s="1168" t="s">
        <v>413</v>
      </c>
      <c r="G396" s="1167" t="s">
        <v>413</v>
      </c>
      <c r="H396" s="1168" t="s">
        <v>1456</v>
      </c>
      <c r="I396" s="1169" t="s">
        <v>1345</v>
      </c>
      <c r="J396" s="1170">
        <v>4.0099999999999989</v>
      </c>
      <c r="K396" s="1171">
        <v>1.3500000000000003</v>
      </c>
      <c r="L396" s="1171">
        <v>795.17</v>
      </c>
      <c r="M396" s="1172" t="s">
        <v>1653</v>
      </c>
      <c r="N396" s="1173">
        <v>52537.1</v>
      </c>
    </row>
    <row r="397" spans="1:14" s="1164" customFormat="1" ht="23.1" customHeight="1" x14ac:dyDescent="0.25">
      <c r="A397" s="1153"/>
      <c r="B397" s="1154"/>
      <c r="C397" s="1190" t="s">
        <v>278</v>
      </c>
      <c r="D397" s="1166" t="s">
        <v>1143</v>
      </c>
      <c r="E397" s="1167"/>
      <c r="F397" s="1168" t="s">
        <v>413</v>
      </c>
      <c r="G397" s="1167" t="s">
        <v>413</v>
      </c>
      <c r="H397" s="1168" t="s">
        <v>1456</v>
      </c>
      <c r="I397" s="1169" t="s">
        <v>1345</v>
      </c>
      <c r="J397" s="1170">
        <v>1.5200000000000002</v>
      </c>
      <c r="K397" s="1171">
        <v>0.94999999999999973</v>
      </c>
      <c r="L397" s="1171">
        <v>20.352999999999994</v>
      </c>
      <c r="M397" s="1172" t="s">
        <v>1653</v>
      </c>
      <c r="N397" s="1173">
        <v>3560</v>
      </c>
    </row>
    <row r="398" spans="1:14" s="1164" customFormat="1" ht="23.1" customHeight="1" x14ac:dyDescent="0.25">
      <c r="A398" s="1153"/>
      <c r="B398" s="1154"/>
      <c r="C398" s="1174"/>
      <c r="D398" s="1166" t="s">
        <v>1142</v>
      </c>
      <c r="E398" s="1167"/>
      <c r="F398" s="1168" t="s">
        <v>415</v>
      </c>
      <c r="G398" s="1167" t="s">
        <v>415</v>
      </c>
      <c r="H398" s="1168" t="s">
        <v>1456</v>
      </c>
      <c r="I398" s="1169" t="s">
        <v>1345</v>
      </c>
      <c r="J398" s="1170">
        <v>7.2500000000000009</v>
      </c>
      <c r="K398" s="1171">
        <v>5.950000000000002</v>
      </c>
      <c r="L398" s="1171">
        <v>27113.303</v>
      </c>
      <c r="M398" s="1172" t="s">
        <v>1646</v>
      </c>
      <c r="N398" s="1173">
        <v>228490</v>
      </c>
    </row>
    <row r="399" spans="1:14" s="1164" customFormat="1" ht="23.1" customHeight="1" x14ac:dyDescent="0.25">
      <c r="A399" s="1153"/>
      <c r="B399" s="1154"/>
      <c r="C399" s="1190" t="s">
        <v>280</v>
      </c>
      <c r="D399" s="1166" t="s">
        <v>1144</v>
      </c>
      <c r="E399" s="1167"/>
      <c r="F399" s="1168" t="s">
        <v>413</v>
      </c>
      <c r="G399" s="1167" t="s">
        <v>413</v>
      </c>
      <c r="H399" s="1168" t="s">
        <v>1456</v>
      </c>
      <c r="I399" s="1169" t="s">
        <v>1345</v>
      </c>
      <c r="J399" s="1170">
        <v>1.1000000000000001</v>
      </c>
      <c r="K399" s="1171">
        <v>0.67999999999999983</v>
      </c>
      <c r="L399" s="1171">
        <v>0</v>
      </c>
      <c r="M399" s="1172" t="s">
        <v>1653</v>
      </c>
      <c r="N399" s="1173">
        <v>0</v>
      </c>
    </row>
    <row r="400" spans="1:14" s="1164" customFormat="1" ht="23.1" customHeight="1" x14ac:dyDescent="0.25">
      <c r="A400" s="1153"/>
      <c r="B400" s="1154"/>
      <c r="C400" s="1190" t="s">
        <v>282</v>
      </c>
      <c r="D400" s="1166" t="s">
        <v>1145</v>
      </c>
      <c r="E400" s="1167"/>
      <c r="F400" s="1168" t="s">
        <v>413</v>
      </c>
      <c r="G400" s="1167" t="s">
        <v>413</v>
      </c>
      <c r="H400" s="1168" t="s">
        <v>1456</v>
      </c>
      <c r="I400" s="1169" t="s">
        <v>1345</v>
      </c>
      <c r="J400" s="1170">
        <v>5.5599999999999987</v>
      </c>
      <c r="K400" s="1171">
        <v>4.0700000000000012</v>
      </c>
      <c r="L400" s="1171">
        <v>0</v>
      </c>
      <c r="M400" s="1172" t="s">
        <v>1653</v>
      </c>
      <c r="N400" s="1173">
        <v>0</v>
      </c>
    </row>
    <row r="401" spans="1:14" s="1164" customFormat="1" ht="23.1" customHeight="1" x14ac:dyDescent="0.25">
      <c r="A401" s="1153"/>
      <c r="B401" s="1154"/>
      <c r="C401" s="1174"/>
      <c r="D401" s="1166" t="s">
        <v>1147</v>
      </c>
      <c r="E401" s="1167"/>
      <c r="F401" s="1168" t="s">
        <v>413</v>
      </c>
      <c r="G401" s="1167" t="s">
        <v>413</v>
      </c>
      <c r="H401" s="1168" t="s">
        <v>1456</v>
      </c>
      <c r="I401" s="1169" t="s">
        <v>1345</v>
      </c>
      <c r="J401" s="1170">
        <v>0.36999999999999994</v>
      </c>
      <c r="K401" s="1171">
        <v>0.28999999999999998</v>
      </c>
      <c r="L401" s="1171">
        <v>0</v>
      </c>
      <c r="M401" s="1172" t="s">
        <v>1653</v>
      </c>
      <c r="N401" s="1173">
        <v>0</v>
      </c>
    </row>
    <row r="402" spans="1:14" s="1164" customFormat="1" ht="23.1" customHeight="1" x14ac:dyDescent="0.25">
      <c r="A402" s="1153"/>
      <c r="B402" s="1154"/>
      <c r="C402" s="1190" t="s">
        <v>284</v>
      </c>
      <c r="D402" s="1166" t="s">
        <v>1148</v>
      </c>
      <c r="E402" s="1167"/>
      <c r="F402" s="1168" t="s">
        <v>413</v>
      </c>
      <c r="G402" s="1167" t="s">
        <v>413</v>
      </c>
      <c r="H402" s="1168" t="s">
        <v>1456</v>
      </c>
      <c r="I402" s="1169" t="s">
        <v>1345</v>
      </c>
      <c r="J402" s="1170">
        <v>13.343999999999999</v>
      </c>
      <c r="K402" s="1171">
        <v>12.040999999999999</v>
      </c>
      <c r="L402" s="1171">
        <v>99387.5</v>
      </c>
      <c r="M402" s="1172" t="s">
        <v>1655</v>
      </c>
      <c r="N402" s="1173">
        <v>24205503.400000002</v>
      </c>
    </row>
    <row r="403" spans="1:14" s="1164" customFormat="1" ht="23.1" customHeight="1" x14ac:dyDescent="0.25">
      <c r="A403" s="1153"/>
      <c r="B403" s="1154"/>
      <c r="C403" s="1174" t="s">
        <v>286</v>
      </c>
      <c r="D403" s="1166" t="s">
        <v>1149</v>
      </c>
      <c r="E403" s="1167"/>
      <c r="F403" s="1168" t="s">
        <v>413</v>
      </c>
      <c r="G403" s="1167" t="s">
        <v>413</v>
      </c>
      <c r="H403" s="1168" t="s">
        <v>1456</v>
      </c>
      <c r="I403" s="1169" t="s">
        <v>1345</v>
      </c>
      <c r="J403" s="1170">
        <v>0.6</v>
      </c>
      <c r="K403" s="1171">
        <v>0.33000000000000007</v>
      </c>
      <c r="L403" s="1171">
        <v>0</v>
      </c>
      <c r="M403" s="1172" t="s">
        <v>1653</v>
      </c>
      <c r="N403" s="1173">
        <v>0</v>
      </c>
    </row>
    <row r="404" spans="1:14" s="1164" customFormat="1" ht="23.1" customHeight="1" x14ac:dyDescent="0.25">
      <c r="A404" s="1153"/>
      <c r="B404" s="1154"/>
      <c r="C404" s="1190" t="s">
        <v>288</v>
      </c>
      <c r="D404" s="1166" t="s">
        <v>1150</v>
      </c>
      <c r="E404" s="1167"/>
      <c r="F404" s="1168" t="s">
        <v>413</v>
      </c>
      <c r="G404" s="1167" t="s">
        <v>413</v>
      </c>
      <c r="H404" s="1168" t="s">
        <v>1456</v>
      </c>
      <c r="I404" s="1169" t="s">
        <v>1345</v>
      </c>
      <c r="J404" s="1170">
        <v>3.0500000000000012</v>
      </c>
      <c r="K404" s="1171">
        <v>1.8300000000000003</v>
      </c>
      <c r="L404" s="1171">
        <v>0</v>
      </c>
      <c r="M404" s="1172" t="s">
        <v>1653</v>
      </c>
      <c r="N404" s="1173">
        <v>0</v>
      </c>
    </row>
    <row r="405" spans="1:14" s="1164" customFormat="1" ht="23.1" customHeight="1" x14ac:dyDescent="0.25">
      <c r="A405" s="1153"/>
      <c r="B405" s="1154"/>
      <c r="C405" s="1174" t="s">
        <v>292</v>
      </c>
      <c r="D405" s="1166" t="s">
        <v>1154</v>
      </c>
      <c r="E405" s="1167"/>
      <c r="F405" s="1168" t="s">
        <v>414</v>
      </c>
      <c r="G405" s="1167" t="s">
        <v>414</v>
      </c>
      <c r="H405" s="1168" t="s">
        <v>1455</v>
      </c>
      <c r="I405" s="1169" t="s">
        <v>1345</v>
      </c>
      <c r="J405" s="1170">
        <v>13.599999999999996</v>
      </c>
      <c r="K405" s="1171">
        <v>13.011000000000003</v>
      </c>
      <c r="L405" s="1171">
        <v>89905.581000000006</v>
      </c>
      <c r="M405" s="1172" t="s">
        <v>1655</v>
      </c>
      <c r="N405" s="1173">
        <v>26900044.009999994</v>
      </c>
    </row>
    <row r="406" spans="1:14" s="1164" customFormat="1" ht="23.1" customHeight="1" x14ac:dyDescent="0.25">
      <c r="A406" s="1153"/>
      <c r="B406" s="1154"/>
      <c r="C406" s="1190" t="s">
        <v>294</v>
      </c>
      <c r="D406" s="1166" t="s">
        <v>1155</v>
      </c>
      <c r="E406" s="1167"/>
      <c r="F406" s="1168" t="s">
        <v>413</v>
      </c>
      <c r="G406" s="1167" t="s">
        <v>413</v>
      </c>
      <c r="H406" s="1168" t="s">
        <v>1456</v>
      </c>
      <c r="I406" s="1169" t="s">
        <v>1345</v>
      </c>
      <c r="J406" s="1170">
        <v>0.375</v>
      </c>
      <c r="K406" s="1171">
        <v>0.18000000000000005</v>
      </c>
      <c r="L406" s="1171">
        <v>1.8</v>
      </c>
      <c r="M406" s="1172" t="s">
        <v>1653</v>
      </c>
      <c r="N406" s="1173">
        <v>180</v>
      </c>
    </row>
    <row r="407" spans="1:14" s="1164" customFormat="1" ht="23.1" customHeight="1" x14ac:dyDescent="0.25">
      <c r="A407" s="1153"/>
      <c r="B407" s="1154"/>
      <c r="C407" s="1174"/>
      <c r="D407" s="1166" t="s">
        <v>1157</v>
      </c>
      <c r="E407" s="1167"/>
      <c r="F407" s="1168" t="s">
        <v>413</v>
      </c>
      <c r="G407" s="1167" t="s">
        <v>413</v>
      </c>
      <c r="H407" s="1168" t="s">
        <v>1456</v>
      </c>
      <c r="I407" s="1169" t="s">
        <v>1345</v>
      </c>
      <c r="J407" s="1170">
        <v>0.37699999999999995</v>
      </c>
      <c r="K407" s="1171">
        <v>0.18000000000000005</v>
      </c>
      <c r="L407" s="1171">
        <v>1.24</v>
      </c>
      <c r="M407" s="1172" t="s">
        <v>1653</v>
      </c>
      <c r="N407" s="1173">
        <v>111</v>
      </c>
    </row>
    <row r="408" spans="1:14" s="1164" customFormat="1" ht="23.1" customHeight="1" x14ac:dyDescent="0.25">
      <c r="A408" s="1153"/>
      <c r="B408" s="1154"/>
      <c r="C408" s="1174"/>
      <c r="D408" s="1166" t="s">
        <v>1160</v>
      </c>
      <c r="E408" s="1167"/>
      <c r="F408" s="1168" t="s">
        <v>413</v>
      </c>
      <c r="G408" s="1167" t="s">
        <v>413</v>
      </c>
      <c r="H408" s="1168" t="s">
        <v>1456</v>
      </c>
      <c r="I408" s="1169" t="s">
        <v>1345</v>
      </c>
      <c r="J408" s="1170">
        <v>0.5</v>
      </c>
      <c r="K408" s="1171">
        <v>0.47700000000000004</v>
      </c>
      <c r="L408" s="1171">
        <v>0.38500000000000001</v>
      </c>
      <c r="M408" s="1172" t="s">
        <v>1653</v>
      </c>
      <c r="N408" s="1173">
        <v>80</v>
      </c>
    </row>
    <row r="409" spans="1:14" s="1164" customFormat="1" ht="23.1" customHeight="1" x14ac:dyDescent="0.25">
      <c r="A409" s="1153"/>
      <c r="B409" s="1154"/>
      <c r="C409" s="1174"/>
      <c r="D409" s="1166" t="s">
        <v>1159</v>
      </c>
      <c r="E409" s="1167"/>
      <c r="F409" s="1168" t="s">
        <v>413</v>
      </c>
      <c r="G409" s="1167" t="s">
        <v>413</v>
      </c>
      <c r="H409" s="1168" t="s">
        <v>1456</v>
      </c>
      <c r="I409" s="1169" t="s">
        <v>1345</v>
      </c>
      <c r="J409" s="1170">
        <v>0.93</v>
      </c>
      <c r="K409" s="1171">
        <v>0.38000000000000006</v>
      </c>
      <c r="L409" s="1171">
        <v>0.84599999999999997</v>
      </c>
      <c r="M409" s="1172" t="s">
        <v>1653</v>
      </c>
      <c r="N409" s="1173">
        <v>185</v>
      </c>
    </row>
    <row r="410" spans="1:14" s="1164" customFormat="1" ht="23.1" customHeight="1" x14ac:dyDescent="0.25">
      <c r="A410" s="1153"/>
      <c r="B410" s="1154"/>
      <c r="C410" s="1190" t="s">
        <v>296</v>
      </c>
      <c r="D410" s="1166" t="s">
        <v>1163</v>
      </c>
      <c r="E410" s="1167"/>
      <c r="F410" s="1168" t="s">
        <v>413</v>
      </c>
      <c r="G410" s="1167" t="s">
        <v>413</v>
      </c>
      <c r="H410" s="1168" t="s">
        <v>1456</v>
      </c>
      <c r="I410" s="1169" t="s">
        <v>1345</v>
      </c>
      <c r="J410" s="1170">
        <v>0.42499999999999988</v>
      </c>
      <c r="K410" s="1171">
        <v>0.42499999999999988</v>
      </c>
      <c r="L410" s="1171">
        <v>0.14000000000000001</v>
      </c>
      <c r="M410" s="1172" t="s">
        <v>1653</v>
      </c>
      <c r="N410" s="1173">
        <v>50</v>
      </c>
    </row>
    <row r="411" spans="1:14" s="1164" customFormat="1" ht="23.1" customHeight="1" x14ac:dyDescent="0.25">
      <c r="A411" s="1153"/>
      <c r="B411" s="1154"/>
      <c r="C411" s="1190" t="s">
        <v>298</v>
      </c>
      <c r="D411" s="1166" t="s">
        <v>1165</v>
      </c>
      <c r="E411" s="1167"/>
      <c r="F411" s="1168" t="s">
        <v>413</v>
      </c>
      <c r="G411" s="1167" t="s">
        <v>413</v>
      </c>
      <c r="H411" s="1168" t="s">
        <v>1455</v>
      </c>
      <c r="I411" s="1169" t="s">
        <v>1345</v>
      </c>
      <c r="J411" s="1170">
        <v>2.4499999999999997</v>
      </c>
      <c r="K411" s="1171">
        <v>1.101</v>
      </c>
      <c r="L411" s="1171">
        <v>12.307000000000002</v>
      </c>
      <c r="M411" s="1172" t="s">
        <v>1653</v>
      </c>
      <c r="N411" s="1173">
        <v>2176</v>
      </c>
    </row>
    <row r="412" spans="1:14" s="1164" customFormat="1" ht="23.1" customHeight="1" x14ac:dyDescent="0.25">
      <c r="A412" s="1153"/>
      <c r="B412" s="1154"/>
      <c r="C412" s="1174" t="s">
        <v>300</v>
      </c>
      <c r="D412" s="1166" t="s">
        <v>1167</v>
      </c>
      <c r="E412" s="1167"/>
      <c r="F412" s="1168" t="s">
        <v>413</v>
      </c>
      <c r="G412" s="1167" t="s">
        <v>413</v>
      </c>
      <c r="H412" s="1168" t="s">
        <v>1456</v>
      </c>
      <c r="I412" s="1169" t="s">
        <v>1345</v>
      </c>
      <c r="J412" s="1170">
        <v>0.91000000000000025</v>
      </c>
      <c r="K412" s="1171">
        <v>0.82799999999999996</v>
      </c>
      <c r="L412" s="1171">
        <v>3.1320000000000001</v>
      </c>
      <c r="M412" s="1172" t="s">
        <v>1653</v>
      </c>
      <c r="N412" s="1173">
        <v>327</v>
      </c>
    </row>
    <row r="413" spans="1:14" s="1164" customFormat="1" ht="23.1" customHeight="1" x14ac:dyDescent="0.25">
      <c r="A413" s="1153"/>
      <c r="B413" s="1154"/>
      <c r="C413" s="1174"/>
      <c r="D413" s="1166" t="s">
        <v>1169</v>
      </c>
      <c r="E413" s="1167"/>
      <c r="F413" s="1168" t="s">
        <v>413</v>
      </c>
      <c r="G413" s="1167" t="s">
        <v>413</v>
      </c>
      <c r="H413" s="1168" t="s">
        <v>1456</v>
      </c>
      <c r="I413" s="1169" t="s">
        <v>1345</v>
      </c>
      <c r="J413" s="1170">
        <v>1.1299999999999999</v>
      </c>
      <c r="K413" s="1171">
        <v>0.90400000000000025</v>
      </c>
      <c r="L413" s="1171">
        <v>295.30300000000005</v>
      </c>
      <c r="M413" s="1172" t="s">
        <v>1653</v>
      </c>
      <c r="N413" s="1173">
        <v>36470</v>
      </c>
    </row>
    <row r="414" spans="1:14" s="1164" customFormat="1" ht="23.1" customHeight="1" x14ac:dyDescent="0.25">
      <c r="A414" s="1153"/>
      <c r="B414" s="1154"/>
      <c r="C414" s="1190" t="s">
        <v>302</v>
      </c>
      <c r="D414" s="1166" t="s">
        <v>1171</v>
      </c>
      <c r="E414" s="1167"/>
      <c r="F414" s="1168" t="s">
        <v>413</v>
      </c>
      <c r="G414" s="1167" t="s">
        <v>413</v>
      </c>
      <c r="H414" s="1168" t="s">
        <v>1456</v>
      </c>
      <c r="I414" s="1169" t="s">
        <v>1345</v>
      </c>
      <c r="J414" s="1170">
        <v>1.4900000000000002</v>
      </c>
      <c r="K414" s="1171">
        <v>1.4750000000000005</v>
      </c>
      <c r="L414" s="1171">
        <v>7533.67</v>
      </c>
      <c r="M414" s="1172" t="s">
        <v>1655</v>
      </c>
      <c r="N414" s="1173">
        <v>1870287.4800000004</v>
      </c>
    </row>
    <row r="415" spans="1:14" s="1164" customFormat="1" ht="23.1" customHeight="1" x14ac:dyDescent="0.25">
      <c r="A415" s="1153"/>
      <c r="B415" s="1154"/>
      <c r="C415" s="1190" t="s">
        <v>304</v>
      </c>
      <c r="D415" s="1166" t="s">
        <v>1172</v>
      </c>
      <c r="E415" s="1167"/>
      <c r="F415" s="1168" t="s">
        <v>413</v>
      </c>
      <c r="G415" s="1167" t="s">
        <v>413</v>
      </c>
      <c r="H415" s="1168" t="s">
        <v>1456</v>
      </c>
      <c r="I415" s="1169" t="s">
        <v>1345</v>
      </c>
      <c r="J415" s="1170">
        <v>8</v>
      </c>
      <c r="K415" s="1171">
        <v>6</v>
      </c>
      <c r="L415" s="1171">
        <v>38705.629000000001</v>
      </c>
      <c r="M415" s="1172" t="s">
        <v>1655</v>
      </c>
      <c r="N415" s="1173">
        <v>9804867</v>
      </c>
    </row>
    <row r="416" spans="1:14" s="1164" customFormat="1" ht="23.1" customHeight="1" x14ac:dyDescent="0.25">
      <c r="A416" s="1153"/>
      <c r="B416" s="1154"/>
      <c r="C416" s="1174"/>
      <c r="D416" s="1166" t="s">
        <v>1173</v>
      </c>
      <c r="E416" s="1167"/>
      <c r="F416" s="1168" t="s">
        <v>413</v>
      </c>
      <c r="G416" s="1167" t="s">
        <v>413</v>
      </c>
      <c r="H416" s="1168" t="s">
        <v>1456</v>
      </c>
      <c r="I416" s="1169" t="s">
        <v>1345</v>
      </c>
      <c r="J416" s="1170">
        <v>4.5</v>
      </c>
      <c r="K416" s="1171">
        <v>3.399999999999999</v>
      </c>
      <c r="L416" s="1171">
        <v>13358.323</v>
      </c>
      <c r="M416" s="1172" t="s">
        <v>1655</v>
      </c>
      <c r="N416" s="1173">
        <v>1198165</v>
      </c>
    </row>
    <row r="417" spans="1:14" s="1164" customFormat="1" ht="23.1" customHeight="1" x14ac:dyDescent="0.25">
      <c r="A417" s="1153"/>
      <c r="B417" s="1154"/>
      <c r="C417" s="1190" t="s">
        <v>306</v>
      </c>
      <c r="D417" s="1166" t="s">
        <v>1174</v>
      </c>
      <c r="E417" s="1167"/>
      <c r="F417" s="1168" t="s">
        <v>413</v>
      </c>
      <c r="G417" s="1167" t="s">
        <v>413</v>
      </c>
      <c r="H417" s="1168" t="s">
        <v>1456</v>
      </c>
      <c r="I417" s="1169" t="s">
        <v>1345</v>
      </c>
      <c r="J417" s="1170">
        <v>6.8349999999999982</v>
      </c>
      <c r="K417" s="1171">
        <v>4.1019999999999994</v>
      </c>
      <c r="L417" s="1171">
        <v>259.59900000000005</v>
      </c>
      <c r="M417" s="1172" t="s">
        <v>1653</v>
      </c>
      <c r="N417" s="1173">
        <v>17087</v>
      </c>
    </row>
    <row r="418" spans="1:14" s="1164" customFormat="1" ht="23.1" customHeight="1" x14ac:dyDescent="0.25">
      <c r="A418" s="1153"/>
      <c r="B418" s="1154"/>
      <c r="C418" s="1174" t="s">
        <v>308</v>
      </c>
      <c r="D418" s="1166" t="s">
        <v>1175</v>
      </c>
      <c r="E418" s="1167"/>
      <c r="F418" s="1168" t="s">
        <v>413</v>
      </c>
      <c r="G418" s="1167" t="s">
        <v>413</v>
      </c>
      <c r="H418" s="1168" t="s">
        <v>1456</v>
      </c>
      <c r="I418" s="1169" t="s">
        <v>1345</v>
      </c>
      <c r="J418" s="1170">
        <v>13.734999999999999</v>
      </c>
      <c r="K418" s="1171">
        <v>9.9849999999999994</v>
      </c>
      <c r="L418" s="1171">
        <v>194.84300000000002</v>
      </c>
      <c r="M418" s="1172" t="s">
        <v>1653</v>
      </c>
      <c r="N418" s="1173">
        <v>24960.17</v>
      </c>
    </row>
    <row r="419" spans="1:14" s="1164" customFormat="1" ht="23.1" customHeight="1" x14ac:dyDescent="0.25">
      <c r="A419" s="1153"/>
      <c r="B419" s="1154"/>
      <c r="C419" s="1174" t="s">
        <v>310</v>
      </c>
      <c r="D419" s="1166" t="s">
        <v>1176</v>
      </c>
      <c r="E419" s="1167"/>
      <c r="F419" s="1168" t="s">
        <v>413</v>
      </c>
      <c r="G419" s="1167" t="s">
        <v>413</v>
      </c>
      <c r="H419" s="1168" t="s">
        <v>1456</v>
      </c>
      <c r="I419" s="1169" t="s">
        <v>1345</v>
      </c>
      <c r="J419" s="1170">
        <v>4.8999999999999995</v>
      </c>
      <c r="K419" s="1171">
        <v>2.9</v>
      </c>
      <c r="L419" s="1171">
        <v>174.10899999999998</v>
      </c>
      <c r="M419" s="1172" t="s">
        <v>1653</v>
      </c>
      <c r="N419" s="1173">
        <v>17814.199999999997</v>
      </c>
    </row>
    <row r="420" spans="1:14" s="1164" customFormat="1" ht="23.1" customHeight="1" x14ac:dyDescent="0.25">
      <c r="A420" s="1153"/>
      <c r="B420" s="1154"/>
      <c r="C420" s="1190" t="s">
        <v>312</v>
      </c>
      <c r="D420" s="1166" t="s">
        <v>1177</v>
      </c>
      <c r="E420" s="1167"/>
      <c r="F420" s="1168" t="s">
        <v>413</v>
      </c>
      <c r="G420" s="1167" t="s">
        <v>413</v>
      </c>
      <c r="H420" s="1168" t="s">
        <v>1456</v>
      </c>
      <c r="I420" s="1169" t="s">
        <v>1345</v>
      </c>
      <c r="J420" s="1170">
        <v>16.425000000000001</v>
      </c>
      <c r="K420" s="1171">
        <v>10.800000000000002</v>
      </c>
      <c r="L420" s="1171">
        <v>72.465731710709321</v>
      </c>
      <c r="M420" s="1172" t="s">
        <v>1653</v>
      </c>
      <c r="N420" s="1173">
        <v>0</v>
      </c>
    </row>
    <row r="421" spans="1:14" s="1164" customFormat="1" ht="23.1" customHeight="1" x14ac:dyDescent="0.25">
      <c r="A421" s="1153"/>
      <c r="B421" s="1154"/>
      <c r="C421" s="1174" t="s">
        <v>314</v>
      </c>
      <c r="D421" s="1166" t="s">
        <v>1178</v>
      </c>
      <c r="E421" s="1167"/>
      <c r="F421" s="1168" t="s">
        <v>413</v>
      </c>
      <c r="G421" s="1167" t="s">
        <v>413</v>
      </c>
      <c r="H421" s="1168" t="s">
        <v>1456</v>
      </c>
      <c r="I421" s="1169" t="s">
        <v>1345</v>
      </c>
      <c r="J421" s="1170">
        <v>3.0899999999999994</v>
      </c>
      <c r="K421" s="1171">
        <v>2.3180000000000001</v>
      </c>
      <c r="L421" s="1171">
        <v>398.38000000000005</v>
      </c>
      <c r="M421" s="1172" t="s">
        <v>1653</v>
      </c>
      <c r="N421" s="1173">
        <v>32661</v>
      </c>
    </row>
    <row r="422" spans="1:14" s="1164" customFormat="1" ht="23.1" customHeight="1" x14ac:dyDescent="0.25">
      <c r="A422" s="1153"/>
      <c r="B422" s="1154"/>
      <c r="C422" s="1190" t="s">
        <v>316</v>
      </c>
      <c r="D422" s="1166" t="s">
        <v>1179</v>
      </c>
      <c r="E422" s="1167"/>
      <c r="F422" s="1168" t="s">
        <v>413</v>
      </c>
      <c r="G422" s="1167" t="s">
        <v>413</v>
      </c>
      <c r="H422" s="1168" t="s">
        <v>1456</v>
      </c>
      <c r="I422" s="1169" t="s">
        <v>1345</v>
      </c>
      <c r="J422" s="1170">
        <v>3.6699999999999995</v>
      </c>
      <c r="K422" s="1171">
        <v>2.4</v>
      </c>
      <c r="L422" s="1171">
        <v>0</v>
      </c>
      <c r="M422" s="1172" t="s">
        <v>1653</v>
      </c>
      <c r="N422" s="1173">
        <v>0</v>
      </c>
    </row>
    <row r="423" spans="1:14" s="1164" customFormat="1" ht="23.1" customHeight="1" x14ac:dyDescent="0.25">
      <c r="A423" s="1153"/>
      <c r="B423" s="1154"/>
      <c r="C423" s="1174" t="s">
        <v>318</v>
      </c>
      <c r="D423" s="1166" t="s">
        <v>1180</v>
      </c>
      <c r="E423" s="1167"/>
      <c r="F423" s="1168" t="s">
        <v>413</v>
      </c>
      <c r="G423" s="1167" t="s">
        <v>413</v>
      </c>
      <c r="H423" s="1168" t="s">
        <v>1456</v>
      </c>
      <c r="I423" s="1169" t="s">
        <v>1345</v>
      </c>
      <c r="J423" s="1170">
        <v>0.67500000000000027</v>
      </c>
      <c r="K423" s="1171">
        <v>0.53000000000000014</v>
      </c>
      <c r="L423" s="1171">
        <v>0</v>
      </c>
      <c r="M423" s="1172" t="s">
        <v>1653</v>
      </c>
      <c r="N423" s="1173">
        <v>0</v>
      </c>
    </row>
    <row r="424" spans="1:14" s="1164" customFormat="1" ht="23.1" customHeight="1" x14ac:dyDescent="0.25">
      <c r="A424" s="1153"/>
      <c r="B424" s="1154"/>
      <c r="C424" s="1174"/>
      <c r="D424" s="1166" t="s">
        <v>1181</v>
      </c>
      <c r="E424" s="1167"/>
      <c r="F424" s="1168" t="s">
        <v>413</v>
      </c>
      <c r="G424" s="1167" t="s">
        <v>413</v>
      </c>
      <c r="H424" s="1168" t="s">
        <v>1456</v>
      </c>
      <c r="I424" s="1169" t="s">
        <v>1345</v>
      </c>
      <c r="J424" s="1170">
        <v>4.080000000000001</v>
      </c>
      <c r="K424" s="1171">
        <v>2.8500000000000005</v>
      </c>
      <c r="L424" s="1171">
        <v>4.1429999999999998</v>
      </c>
      <c r="M424" s="1172" t="s">
        <v>1653</v>
      </c>
      <c r="N424" s="1173">
        <v>451</v>
      </c>
    </row>
    <row r="425" spans="1:14" s="1164" customFormat="1" ht="23.1" customHeight="1" x14ac:dyDescent="0.25">
      <c r="A425" s="1153"/>
      <c r="B425" s="1154"/>
      <c r="C425" s="1174"/>
      <c r="D425" s="1166" t="s">
        <v>1182</v>
      </c>
      <c r="E425" s="1167"/>
      <c r="F425" s="1168" t="s">
        <v>413</v>
      </c>
      <c r="G425" s="1167" t="s">
        <v>413</v>
      </c>
      <c r="H425" s="1168" t="s">
        <v>1456</v>
      </c>
      <c r="I425" s="1169" t="s">
        <v>1345</v>
      </c>
      <c r="J425" s="1170">
        <v>10.95</v>
      </c>
      <c r="K425" s="1171">
        <v>7.4</v>
      </c>
      <c r="L425" s="1171">
        <v>5.3869999999999996</v>
      </c>
      <c r="M425" s="1172" t="s">
        <v>1653</v>
      </c>
      <c r="N425" s="1173">
        <v>902</v>
      </c>
    </row>
    <row r="426" spans="1:14" s="1164" customFormat="1" ht="23.1" customHeight="1" x14ac:dyDescent="0.25">
      <c r="A426" s="1153"/>
      <c r="B426" s="1154"/>
      <c r="C426" s="1174"/>
      <c r="D426" s="1166" t="s">
        <v>1183</v>
      </c>
      <c r="E426" s="1167"/>
      <c r="F426" s="1168" t="s">
        <v>413</v>
      </c>
      <c r="G426" s="1167" t="s">
        <v>413</v>
      </c>
      <c r="H426" s="1168" t="s">
        <v>1456</v>
      </c>
      <c r="I426" s="1169" t="s">
        <v>1345</v>
      </c>
      <c r="J426" s="1170">
        <v>3.18</v>
      </c>
      <c r="K426" s="1171">
        <v>2.1499999999999995</v>
      </c>
      <c r="L426" s="1171">
        <v>0.97</v>
      </c>
      <c r="M426" s="1172" t="s">
        <v>1653</v>
      </c>
      <c r="N426" s="1173">
        <v>231</v>
      </c>
    </row>
    <row r="427" spans="1:14" s="1164" customFormat="1" ht="23.1" customHeight="1" x14ac:dyDescent="0.25">
      <c r="A427" s="1153"/>
      <c r="B427" s="1154"/>
      <c r="C427" s="1174"/>
      <c r="D427" s="1166" t="s">
        <v>1184</v>
      </c>
      <c r="E427" s="1167"/>
      <c r="F427" s="1168" t="s">
        <v>413</v>
      </c>
      <c r="G427" s="1167" t="s">
        <v>413</v>
      </c>
      <c r="H427" s="1168" t="s">
        <v>1456</v>
      </c>
      <c r="I427" s="1169" t="s">
        <v>1345</v>
      </c>
      <c r="J427" s="1170">
        <v>5.4599999999999982</v>
      </c>
      <c r="K427" s="1171">
        <v>3.2999999999999994</v>
      </c>
      <c r="L427" s="1171">
        <v>3.72</v>
      </c>
      <c r="M427" s="1172" t="s">
        <v>1653</v>
      </c>
      <c r="N427" s="1173">
        <v>432</v>
      </c>
    </row>
    <row r="428" spans="1:14" s="1164" customFormat="1" ht="23.1" customHeight="1" x14ac:dyDescent="0.25">
      <c r="A428" s="1153"/>
      <c r="B428" s="1154"/>
      <c r="C428" s="1174"/>
      <c r="D428" s="1166" t="s">
        <v>1185</v>
      </c>
      <c r="E428" s="1167"/>
      <c r="F428" s="1168" t="s">
        <v>413</v>
      </c>
      <c r="G428" s="1167" t="s">
        <v>413</v>
      </c>
      <c r="H428" s="1168" t="s">
        <v>1456</v>
      </c>
      <c r="I428" s="1169" t="s">
        <v>1345</v>
      </c>
      <c r="J428" s="1170">
        <v>1.8200000000000005</v>
      </c>
      <c r="K428" s="1171">
        <v>1.3</v>
      </c>
      <c r="L428" s="1171">
        <v>0</v>
      </c>
      <c r="M428" s="1172" t="s">
        <v>1653</v>
      </c>
      <c r="N428" s="1173">
        <v>0</v>
      </c>
    </row>
    <row r="429" spans="1:14" s="1164" customFormat="1" ht="23.1" customHeight="1" x14ac:dyDescent="0.25">
      <c r="A429" s="1153"/>
      <c r="B429" s="1154"/>
      <c r="C429" s="1174"/>
      <c r="D429" s="1166" t="s">
        <v>1186</v>
      </c>
      <c r="E429" s="1167"/>
      <c r="F429" s="1168" t="s">
        <v>413</v>
      </c>
      <c r="G429" s="1167" t="s">
        <v>413</v>
      </c>
      <c r="H429" s="1168" t="s">
        <v>1456</v>
      </c>
      <c r="I429" s="1169" t="s">
        <v>1345</v>
      </c>
      <c r="J429" s="1170">
        <v>8.6499999999999986</v>
      </c>
      <c r="K429" s="1171">
        <v>5.9999999999999982</v>
      </c>
      <c r="L429" s="1171">
        <v>0.47199999999999998</v>
      </c>
      <c r="M429" s="1172" t="s">
        <v>1653</v>
      </c>
      <c r="N429" s="1173">
        <v>44</v>
      </c>
    </row>
    <row r="430" spans="1:14" s="1164" customFormat="1" ht="23.1" customHeight="1" x14ac:dyDescent="0.25">
      <c r="A430" s="1153"/>
      <c r="B430" s="1154"/>
      <c r="C430" s="1174"/>
      <c r="D430" s="1166" t="s">
        <v>1187</v>
      </c>
      <c r="E430" s="1167"/>
      <c r="F430" s="1168" t="s">
        <v>413</v>
      </c>
      <c r="G430" s="1167" t="s">
        <v>413</v>
      </c>
      <c r="H430" s="1168" t="s">
        <v>1456</v>
      </c>
      <c r="I430" s="1169" t="s">
        <v>1345</v>
      </c>
      <c r="J430" s="1170">
        <v>5.4249999999999998</v>
      </c>
      <c r="K430" s="1171">
        <v>3.4</v>
      </c>
      <c r="L430" s="1171">
        <v>0</v>
      </c>
      <c r="M430" s="1172" t="s">
        <v>1653</v>
      </c>
      <c r="N430" s="1173">
        <v>0</v>
      </c>
    </row>
    <row r="431" spans="1:14" s="1164" customFormat="1" ht="23.1" customHeight="1" x14ac:dyDescent="0.25">
      <c r="A431" s="1153"/>
      <c r="B431" s="1154"/>
      <c r="C431" s="1190" t="s">
        <v>320</v>
      </c>
      <c r="D431" s="1166" t="s">
        <v>1188</v>
      </c>
      <c r="E431" s="1167"/>
      <c r="F431" s="1168" t="s">
        <v>413</v>
      </c>
      <c r="G431" s="1167" t="s">
        <v>413</v>
      </c>
      <c r="H431" s="1168" t="s">
        <v>1456</v>
      </c>
      <c r="I431" s="1169" t="s">
        <v>1345</v>
      </c>
      <c r="J431" s="1170">
        <v>1.2850000000000001</v>
      </c>
      <c r="K431" s="1171">
        <v>1.028</v>
      </c>
      <c r="L431" s="1171">
        <v>174.911</v>
      </c>
      <c r="M431" s="1172" t="s">
        <v>1653</v>
      </c>
      <c r="N431" s="1173">
        <v>11719</v>
      </c>
    </row>
    <row r="432" spans="1:14" s="1164" customFormat="1" ht="23.1" customHeight="1" x14ac:dyDescent="0.25">
      <c r="A432" s="1153"/>
      <c r="B432" s="1154"/>
      <c r="C432" s="1174" t="s">
        <v>322</v>
      </c>
      <c r="D432" s="1166" t="s">
        <v>1189</v>
      </c>
      <c r="E432" s="1167"/>
      <c r="F432" s="1168" t="s">
        <v>413</v>
      </c>
      <c r="G432" s="1167" t="s">
        <v>413</v>
      </c>
      <c r="H432" s="1168" t="s">
        <v>1455</v>
      </c>
      <c r="I432" s="1169" t="s">
        <v>1345</v>
      </c>
      <c r="J432" s="1170">
        <v>3.99</v>
      </c>
      <c r="K432" s="1171">
        <v>3.1500000000000008</v>
      </c>
      <c r="L432" s="1171">
        <v>159.023</v>
      </c>
      <c r="M432" s="1172" t="s">
        <v>1653</v>
      </c>
      <c r="N432" s="1173">
        <v>11826</v>
      </c>
    </row>
    <row r="433" spans="1:14" s="1164" customFormat="1" ht="23.1" customHeight="1" x14ac:dyDescent="0.25">
      <c r="A433" s="1153"/>
      <c r="B433" s="1154"/>
      <c r="C433" s="1174"/>
      <c r="D433" s="1166" t="s">
        <v>1190</v>
      </c>
      <c r="E433" s="1167"/>
      <c r="F433" s="1168" t="s">
        <v>413</v>
      </c>
      <c r="G433" s="1167" t="s">
        <v>413</v>
      </c>
      <c r="H433" s="1168" t="s">
        <v>1455</v>
      </c>
      <c r="I433" s="1169" t="s">
        <v>1345</v>
      </c>
      <c r="J433" s="1170">
        <v>6.165</v>
      </c>
      <c r="K433" s="1171">
        <v>4</v>
      </c>
      <c r="L433" s="1171">
        <v>5963.0460000000003</v>
      </c>
      <c r="M433" s="1172" t="s">
        <v>1655</v>
      </c>
      <c r="N433" s="1173">
        <v>1733664</v>
      </c>
    </row>
    <row r="434" spans="1:14" s="1164" customFormat="1" ht="23.1" customHeight="1" x14ac:dyDescent="0.25">
      <c r="A434" s="1153"/>
      <c r="B434" s="1154"/>
      <c r="C434" s="1174"/>
      <c r="D434" s="1166" t="s">
        <v>1191</v>
      </c>
      <c r="E434" s="1167"/>
      <c r="F434" s="1168" t="s">
        <v>413</v>
      </c>
      <c r="G434" s="1167" t="s">
        <v>413</v>
      </c>
      <c r="H434" s="1168" t="s">
        <v>1455</v>
      </c>
      <c r="I434" s="1169" t="s">
        <v>1345</v>
      </c>
      <c r="J434" s="1170">
        <v>3.65</v>
      </c>
      <c r="K434" s="1171">
        <v>2.5</v>
      </c>
      <c r="L434" s="1171">
        <v>70.334000000000003</v>
      </c>
      <c r="M434" s="1172" t="s">
        <v>1653</v>
      </c>
      <c r="N434" s="1173">
        <v>5280</v>
      </c>
    </row>
    <row r="435" spans="1:14" s="1164" customFormat="1" ht="23.1" customHeight="1" x14ac:dyDescent="0.25">
      <c r="A435" s="1153"/>
      <c r="B435" s="1154"/>
      <c r="C435" s="1174"/>
      <c r="D435" s="1166" t="s">
        <v>1192</v>
      </c>
      <c r="E435" s="1167"/>
      <c r="F435" s="1168" t="s">
        <v>413</v>
      </c>
      <c r="G435" s="1167" t="s">
        <v>413</v>
      </c>
      <c r="H435" s="1168" t="s">
        <v>1455</v>
      </c>
      <c r="I435" s="1169" t="s">
        <v>1345</v>
      </c>
      <c r="J435" s="1170">
        <v>8.4999999999999982</v>
      </c>
      <c r="K435" s="1171">
        <v>6.030000000000002</v>
      </c>
      <c r="L435" s="1171">
        <v>330.78000000000003</v>
      </c>
      <c r="M435" s="1172" t="s">
        <v>1653</v>
      </c>
      <c r="N435" s="1173">
        <v>36752</v>
      </c>
    </row>
    <row r="436" spans="1:14" s="1164" customFormat="1" ht="23.1" customHeight="1" x14ac:dyDescent="0.25">
      <c r="A436" s="1153"/>
      <c r="B436" s="1154"/>
      <c r="C436" s="1190" t="s">
        <v>324</v>
      </c>
      <c r="D436" s="1166" t="s">
        <v>1193</v>
      </c>
      <c r="E436" s="1167"/>
      <c r="F436" s="1168" t="s">
        <v>413</v>
      </c>
      <c r="G436" s="1167" t="s">
        <v>413</v>
      </c>
      <c r="H436" s="1168" t="s">
        <v>1456</v>
      </c>
      <c r="I436" s="1169" t="s">
        <v>1345</v>
      </c>
      <c r="J436" s="1170">
        <v>1.38</v>
      </c>
      <c r="K436" s="1171">
        <v>0.96600000000000008</v>
      </c>
      <c r="L436" s="1171">
        <v>0</v>
      </c>
      <c r="M436" s="1172" t="s">
        <v>1653</v>
      </c>
      <c r="N436" s="1173">
        <v>0</v>
      </c>
    </row>
    <row r="437" spans="1:14" s="1164" customFormat="1" ht="23.1" customHeight="1" x14ac:dyDescent="0.25">
      <c r="A437" s="1153"/>
      <c r="B437" s="1154"/>
      <c r="C437" s="1174" t="s">
        <v>326</v>
      </c>
      <c r="D437" s="1166" t="s">
        <v>1194</v>
      </c>
      <c r="E437" s="1167"/>
      <c r="F437" s="1168" t="s">
        <v>413</v>
      </c>
      <c r="G437" s="1167" t="s">
        <v>413</v>
      </c>
      <c r="H437" s="1168" t="s">
        <v>1456</v>
      </c>
      <c r="I437" s="1169" t="s">
        <v>1345</v>
      </c>
      <c r="J437" s="1170">
        <v>2.9999999999999995E-2</v>
      </c>
      <c r="K437" s="1171">
        <v>2.6000000000000006E-2</v>
      </c>
      <c r="L437" s="1171">
        <v>0.15600000000000003</v>
      </c>
      <c r="M437" s="1172" t="s">
        <v>1653</v>
      </c>
      <c r="N437" s="1173">
        <v>5.7600000000000016</v>
      </c>
    </row>
    <row r="438" spans="1:14" s="1164" customFormat="1" ht="23.1" customHeight="1" x14ac:dyDescent="0.25">
      <c r="A438" s="1153"/>
      <c r="B438" s="1154"/>
      <c r="C438" s="1190" t="s">
        <v>330</v>
      </c>
      <c r="D438" s="1166" t="s">
        <v>1197</v>
      </c>
      <c r="E438" s="1167"/>
      <c r="F438" s="1168" t="s">
        <v>413</v>
      </c>
      <c r="G438" s="1167" t="s">
        <v>413</v>
      </c>
      <c r="H438" s="1168" t="s">
        <v>1455</v>
      </c>
      <c r="I438" s="1169" t="s">
        <v>1345</v>
      </c>
      <c r="J438" s="1170">
        <v>2.5</v>
      </c>
      <c r="K438" s="1171">
        <v>0</v>
      </c>
      <c r="L438" s="1171">
        <v>0</v>
      </c>
      <c r="M438" s="1172" t="s">
        <v>1653</v>
      </c>
      <c r="N438" s="1173">
        <v>0</v>
      </c>
    </row>
    <row r="439" spans="1:14" s="1164" customFormat="1" ht="23.1" customHeight="1" x14ac:dyDescent="0.25">
      <c r="A439" s="1153"/>
      <c r="B439" s="1154"/>
      <c r="C439" s="1174"/>
      <c r="D439" s="1166" t="s">
        <v>1198</v>
      </c>
      <c r="E439" s="1167"/>
      <c r="F439" s="1168" t="s">
        <v>415</v>
      </c>
      <c r="G439" s="1167" t="s">
        <v>415</v>
      </c>
      <c r="H439" s="1168" t="s">
        <v>1455</v>
      </c>
      <c r="I439" s="1169" t="s">
        <v>1345</v>
      </c>
      <c r="J439" s="1170">
        <v>3.5000000000000004</v>
      </c>
      <c r="K439" s="1171">
        <v>2.4800000000000009</v>
      </c>
      <c r="L439" s="1171">
        <v>5562.9309999999996</v>
      </c>
      <c r="M439" s="1172" t="s">
        <v>1666</v>
      </c>
      <c r="N439" s="1173">
        <v>141992.92000000001</v>
      </c>
    </row>
    <row r="440" spans="1:14" s="1164" customFormat="1" ht="23.1" customHeight="1" x14ac:dyDescent="0.25">
      <c r="A440" s="1153"/>
      <c r="B440" s="1154"/>
      <c r="C440" s="1174"/>
      <c r="D440" s="1166" t="s">
        <v>1199</v>
      </c>
      <c r="E440" s="1167"/>
      <c r="F440" s="1168" t="s">
        <v>413</v>
      </c>
      <c r="G440" s="1167" t="s">
        <v>413</v>
      </c>
      <c r="H440" s="1168" t="s">
        <v>1455</v>
      </c>
      <c r="I440" s="1169" t="s">
        <v>1345</v>
      </c>
      <c r="J440" s="1170">
        <v>1.9999999999999998</v>
      </c>
      <c r="K440" s="1171">
        <v>0</v>
      </c>
      <c r="L440" s="1171">
        <v>0</v>
      </c>
      <c r="M440" s="1172" t="s">
        <v>1653</v>
      </c>
      <c r="N440" s="1173">
        <v>0</v>
      </c>
    </row>
    <row r="441" spans="1:14" s="1164" customFormat="1" ht="23.1" customHeight="1" x14ac:dyDescent="0.25">
      <c r="A441" s="1153"/>
      <c r="B441" s="1154"/>
      <c r="C441" s="1174"/>
      <c r="D441" s="1166" t="s">
        <v>1200</v>
      </c>
      <c r="E441" s="1167"/>
      <c r="F441" s="1168" t="s">
        <v>413</v>
      </c>
      <c r="G441" s="1167" t="s">
        <v>413</v>
      </c>
      <c r="H441" s="1168" t="s">
        <v>1455</v>
      </c>
      <c r="I441" s="1169" t="s">
        <v>1345</v>
      </c>
      <c r="J441" s="1170">
        <v>1.9999999999999998</v>
      </c>
      <c r="K441" s="1171">
        <v>0</v>
      </c>
      <c r="L441" s="1171">
        <v>0</v>
      </c>
      <c r="M441" s="1172" t="s">
        <v>1653</v>
      </c>
      <c r="N441" s="1173">
        <v>0</v>
      </c>
    </row>
    <row r="442" spans="1:14" s="1164" customFormat="1" ht="23.1" customHeight="1" x14ac:dyDescent="0.25">
      <c r="A442" s="1153"/>
      <c r="B442" s="1154"/>
      <c r="C442" s="1174"/>
      <c r="D442" s="1166" t="s">
        <v>1201</v>
      </c>
      <c r="E442" s="1167"/>
      <c r="F442" s="1168" t="s">
        <v>415</v>
      </c>
      <c r="G442" s="1167" t="s">
        <v>415</v>
      </c>
      <c r="H442" s="1168" t="s">
        <v>1455</v>
      </c>
      <c r="I442" s="1169" t="s">
        <v>1345</v>
      </c>
      <c r="J442" s="1170">
        <v>4</v>
      </c>
      <c r="K442" s="1171">
        <v>2.9840000000000004</v>
      </c>
      <c r="L442" s="1171">
        <v>11489.666999999999</v>
      </c>
      <c r="M442" s="1172" t="s">
        <v>1666</v>
      </c>
      <c r="N442" s="1173">
        <v>233277.27999999997</v>
      </c>
    </row>
    <row r="443" spans="1:14" s="1164" customFormat="1" ht="23.1" customHeight="1" x14ac:dyDescent="0.25">
      <c r="A443" s="1153"/>
      <c r="B443" s="1154"/>
      <c r="C443" s="1174"/>
      <c r="D443" s="1166" t="s">
        <v>1202</v>
      </c>
      <c r="E443" s="1167"/>
      <c r="F443" s="1168" t="s">
        <v>413</v>
      </c>
      <c r="G443" s="1167" t="s">
        <v>413</v>
      </c>
      <c r="H443" s="1168" t="s">
        <v>1455</v>
      </c>
      <c r="I443" s="1169" t="s">
        <v>1345</v>
      </c>
      <c r="J443" s="1170">
        <v>1.9999999999999998</v>
      </c>
      <c r="K443" s="1171">
        <v>0</v>
      </c>
      <c r="L443" s="1171">
        <v>0</v>
      </c>
      <c r="M443" s="1172" t="s">
        <v>1653</v>
      </c>
      <c r="N443" s="1173">
        <v>0</v>
      </c>
    </row>
    <row r="444" spans="1:14" s="1164" customFormat="1" ht="23.1" customHeight="1" x14ac:dyDescent="0.25">
      <c r="A444" s="1153"/>
      <c r="B444" s="1154"/>
      <c r="C444" s="1190" t="s">
        <v>332</v>
      </c>
      <c r="D444" s="1166" t="s">
        <v>1204</v>
      </c>
      <c r="E444" s="1167"/>
      <c r="F444" s="1168" t="s">
        <v>413</v>
      </c>
      <c r="G444" s="1167" t="s">
        <v>413</v>
      </c>
      <c r="H444" s="1168" t="s">
        <v>1456</v>
      </c>
      <c r="I444" s="1169" t="s">
        <v>1345</v>
      </c>
      <c r="J444" s="1170">
        <v>2.915999999999999</v>
      </c>
      <c r="K444" s="1171">
        <v>2.35</v>
      </c>
      <c r="L444" s="1171">
        <v>0</v>
      </c>
      <c r="M444" s="1172" t="s">
        <v>1653</v>
      </c>
      <c r="N444" s="1173">
        <v>0</v>
      </c>
    </row>
    <row r="445" spans="1:14" s="1164" customFormat="1" ht="23.1" customHeight="1" x14ac:dyDescent="0.25">
      <c r="A445" s="1153"/>
      <c r="B445" s="1154"/>
      <c r="C445" s="1174" t="s">
        <v>334</v>
      </c>
      <c r="D445" s="1166" t="s">
        <v>1205</v>
      </c>
      <c r="E445" s="1167"/>
      <c r="F445" s="1168" t="s">
        <v>413</v>
      </c>
      <c r="G445" s="1167" t="s">
        <v>413</v>
      </c>
      <c r="H445" s="1168" t="s">
        <v>1456</v>
      </c>
      <c r="I445" s="1169" t="s">
        <v>1345</v>
      </c>
      <c r="J445" s="1170">
        <v>8.5499999999999989</v>
      </c>
      <c r="K445" s="1171">
        <v>7.6950000000000003</v>
      </c>
      <c r="L445" s="1171">
        <v>17282.576000000001</v>
      </c>
      <c r="M445" s="1172" t="s">
        <v>1655</v>
      </c>
      <c r="N445" s="1173">
        <v>5575889</v>
      </c>
    </row>
    <row r="446" spans="1:14" s="1164" customFormat="1" ht="23.1" customHeight="1" x14ac:dyDescent="0.25">
      <c r="A446" s="1153"/>
      <c r="B446" s="1154"/>
      <c r="C446" s="1174"/>
      <c r="D446" s="1166" t="s">
        <v>1206</v>
      </c>
      <c r="E446" s="1167"/>
      <c r="F446" s="1168" t="s">
        <v>413</v>
      </c>
      <c r="G446" s="1167" t="s">
        <v>413</v>
      </c>
      <c r="H446" s="1168" t="s">
        <v>1456</v>
      </c>
      <c r="I446" s="1169" t="s">
        <v>1345</v>
      </c>
      <c r="J446" s="1170">
        <v>1</v>
      </c>
      <c r="K446" s="1171">
        <v>0.90000000000000013</v>
      </c>
      <c r="L446" s="1171">
        <v>0</v>
      </c>
      <c r="M446" s="1172" t="s">
        <v>1653</v>
      </c>
      <c r="N446" s="1173">
        <v>0</v>
      </c>
    </row>
    <row r="447" spans="1:14" s="1164" customFormat="1" ht="23.1" customHeight="1" x14ac:dyDescent="0.25">
      <c r="A447" s="1153"/>
      <c r="B447" s="1154"/>
      <c r="C447" s="1190" t="s">
        <v>336</v>
      </c>
      <c r="D447" s="1166" t="s">
        <v>1207</v>
      </c>
      <c r="E447" s="1167"/>
      <c r="F447" s="1168" t="s">
        <v>413</v>
      </c>
      <c r="G447" s="1167" t="s">
        <v>413</v>
      </c>
      <c r="H447" s="1168" t="s">
        <v>1456</v>
      </c>
      <c r="I447" s="1169" t="s">
        <v>1345</v>
      </c>
      <c r="J447" s="1170">
        <v>2.6000000000000005</v>
      </c>
      <c r="K447" s="1171">
        <v>2.4000000000000004</v>
      </c>
      <c r="L447" s="1171">
        <v>0</v>
      </c>
      <c r="M447" s="1172" t="s">
        <v>1653</v>
      </c>
      <c r="N447" s="1173">
        <v>0</v>
      </c>
    </row>
    <row r="448" spans="1:14" s="1164" customFormat="1" ht="23.1" customHeight="1" x14ac:dyDescent="0.25">
      <c r="A448" s="1153"/>
      <c r="B448" s="1154"/>
      <c r="C448" s="1190" t="s">
        <v>338</v>
      </c>
      <c r="D448" s="1166" t="s">
        <v>1208</v>
      </c>
      <c r="E448" s="1167"/>
      <c r="F448" s="1168" t="s">
        <v>414</v>
      </c>
      <c r="G448" s="1167" t="s">
        <v>414</v>
      </c>
      <c r="H448" s="1168" t="s">
        <v>1456</v>
      </c>
      <c r="I448" s="1169" t="s">
        <v>1345</v>
      </c>
      <c r="J448" s="1170">
        <v>77.40000000000002</v>
      </c>
      <c r="K448" s="1171">
        <v>71.69</v>
      </c>
      <c r="L448" s="1171">
        <v>169777.63</v>
      </c>
      <c r="M448" s="1172" t="s">
        <v>1655</v>
      </c>
      <c r="N448" s="1173">
        <v>67104034</v>
      </c>
    </row>
    <row r="449" spans="1:28" s="1164" customFormat="1" ht="23.1" customHeight="1" x14ac:dyDescent="0.25">
      <c r="A449" s="1153"/>
      <c r="B449" s="1154"/>
      <c r="C449" s="1174" t="s">
        <v>340</v>
      </c>
      <c r="D449" s="1166" t="s">
        <v>821</v>
      </c>
      <c r="E449" s="1167"/>
      <c r="F449" s="1168" t="s">
        <v>413</v>
      </c>
      <c r="G449" s="1167" t="s">
        <v>413</v>
      </c>
      <c r="H449" s="1168" t="s">
        <v>1456</v>
      </c>
      <c r="I449" s="1169" t="s">
        <v>1345</v>
      </c>
      <c r="J449" s="1170">
        <v>2.5</v>
      </c>
      <c r="K449" s="1171">
        <v>2</v>
      </c>
      <c r="L449" s="1171">
        <v>0</v>
      </c>
      <c r="M449" s="1172" t="s">
        <v>1653</v>
      </c>
      <c r="N449" s="1173">
        <v>0</v>
      </c>
    </row>
    <row r="450" spans="1:28" s="1164" customFormat="1" ht="23.1" customHeight="1" x14ac:dyDescent="0.25">
      <c r="A450" s="1153"/>
      <c r="B450" s="1154"/>
      <c r="C450" s="1174"/>
      <c r="D450" s="1166" t="s">
        <v>1209</v>
      </c>
      <c r="E450" s="1167"/>
      <c r="F450" s="1168" t="s">
        <v>413</v>
      </c>
      <c r="G450" s="1167" t="s">
        <v>413</v>
      </c>
      <c r="H450" s="1168" t="s">
        <v>1456</v>
      </c>
      <c r="I450" s="1169" t="s">
        <v>1345</v>
      </c>
      <c r="J450" s="1170">
        <v>4.419999999999999</v>
      </c>
      <c r="K450" s="1171">
        <v>3.2999999999999994</v>
      </c>
      <c r="L450" s="1171">
        <v>3713.5330000000004</v>
      </c>
      <c r="M450" s="1172" t="s">
        <v>1653</v>
      </c>
      <c r="N450" s="1173">
        <v>563633.01</v>
      </c>
    </row>
    <row r="451" spans="1:28" s="1164" customFormat="1" ht="23.1" customHeight="1" x14ac:dyDescent="0.25">
      <c r="A451" s="1153"/>
      <c r="B451" s="1154"/>
      <c r="C451" s="1174"/>
      <c r="D451" s="1166" t="s">
        <v>646</v>
      </c>
      <c r="E451" s="1167"/>
      <c r="F451" s="1168" t="s">
        <v>413</v>
      </c>
      <c r="G451" s="1167" t="s">
        <v>413</v>
      </c>
      <c r="H451" s="1168" t="s">
        <v>1456</v>
      </c>
      <c r="I451" s="1169" t="s">
        <v>1345</v>
      </c>
      <c r="J451" s="1170">
        <v>2.6400000000000006</v>
      </c>
      <c r="K451" s="1171">
        <v>2.5080000000000005</v>
      </c>
      <c r="L451" s="1171">
        <v>0</v>
      </c>
      <c r="M451" s="1172" t="s">
        <v>1653</v>
      </c>
      <c r="N451" s="1173">
        <v>0</v>
      </c>
    </row>
    <row r="452" spans="1:28" s="1164" customFormat="1" ht="23.1" customHeight="1" x14ac:dyDescent="0.25">
      <c r="A452" s="1153"/>
      <c r="B452" s="1154"/>
      <c r="C452" s="1174"/>
      <c r="D452" s="1166" t="s">
        <v>1210</v>
      </c>
      <c r="E452" s="1167"/>
      <c r="F452" s="1168" t="s">
        <v>413</v>
      </c>
      <c r="G452" s="1167" t="s">
        <v>413</v>
      </c>
      <c r="H452" s="1168" t="s">
        <v>1456</v>
      </c>
      <c r="I452" s="1169" t="s">
        <v>1345</v>
      </c>
      <c r="J452" s="1170">
        <v>3.6909999999999998</v>
      </c>
      <c r="K452" s="1171">
        <v>2.4849999999999999</v>
      </c>
      <c r="L452" s="1171">
        <v>0</v>
      </c>
      <c r="M452" s="1172" t="s">
        <v>1653</v>
      </c>
      <c r="N452" s="1173">
        <v>0</v>
      </c>
    </row>
    <row r="453" spans="1:28" s="1164" customFormat="1" ht="23.1" customHeight="1" x14ac:dyDescent="0.25">
      <c r="A453" s="1153"/>
      <c r="B453" s="1154"/>
      <c r="C453" s="1174"/>
      <c r="D453" s="1166" t="s">
        <v>1211</v>
      </c>
      <c r="E453" s="1167"/>
      <c r="F453" s="1168" t="s">
        <v>413</v>
      </c>
      <c r="G453" s="1167" t="s">
        <v>413</v>
      </c>
      <c r="H453" s="1168" t="s">
        <v>1456</v>
      </c>
      <c r="I453" s="1169" t="s">
        <v>1345</v>
      </c>
      <c r="J453" s="1170">
        <v>2.7000000000000006</v>
      </c>
      <c r="K453" s="1171">
        <v>2.2999999999999998</v>
      </c>
      <c r="L453" s="1171">
        <v>0</v>
      </c>
      <c r="M453" s="1172" t="s">
        <v>1653</v>
      </c>
      <c r="N453" s="1173">
        <v>0</v>
      </c>
    </row>
    <row r="454" spans="1:28" s="1164" customFormat="1" ht="23.1" customHeight="1" x14ac:dyDescent="0.25">
      <c r="A454" s="1153"/>
      <c r="B454" s="1154"/>
      <c r="C454" s="1190" t="s">
        <v>342</v>
      </c>
      <c r="D454" s="1166" t="s">
        <v>1212</v>
      </c>
      <c r="E454" s="1167"/>
      <c r="F454" s="1168" t="s">
        <v>413</v>
      </c>
      <c r="G454" s="1167" t="s">
        <v>413</v>
      </c>
      <c r="H454" s="1168" t="s">
        <v>1455</v>
      </c>
      <c r="I454" s="1169" t="s">
        <v>1345</v>
      </c>
      <c r="J454" s="1170">
        <v>1.28</v>
      </c>
      <c r="K454" s="1171">
        <v>1.28</v>
      </c>
      <c r="L454" s="1171">
        <v>0</v>
      </c>
      <c r="M454" s="1172" t="s">
        <v>1653</v>
      </c>
      <c r="N454" s="1173">
        <v>0</v>
      </c>
    </row>
    <row r="455" spans="1:28" s="1164" customFormat="1" ht="23.1" customHeight="1" x14ac:dyDescent="0.25">
      <c r="A455" s="1153"/>
      <c r="B455" s="1154"/>
      <c r="C455" s="1174" t="s">
        <v>344</v>
      </c>
      <c r="D455" s="1166" t="s">
        <v>1213</v>
      </c>
      <c r="E455" s="1167"/>
      <c r="F455" s="1168" t="s">
        <v>413</v>
      </c>
      <c r="G455" s="1167" t="s">
        <v>413</v>
      </c>
      <c r="H455" s="1168" t="s">
        <v>1456</v>
      </c>
      <c r="I455" s="1169" t="s">
        <v>1345</v>
      </c>
      <c r="J455" s="1170">
        <v>2.1269999999999993</v>
      </c>
      <c r="K455" s="1171">
        <v>1.365</v>
      </c>
      <c r="L455" s="1171">
        <v>658.28899999999999</v>
      </c>
      <c r="M455" s="1172" t="s">
        <v>1653</v>
      </c>
      <c r="N455" s="1173">
        <v>67259</v>
      </c>
    </row>
    <row r="456" spans="1:28" s="1164" customFormat="1" ht="23.1" customHeight="1" x14ac:dyDescent="0.25">
      <c r="A456" s="1153"/>
      <c r="B456" s="1154"/>
      <c r="C456" s="1174"/>
      <c r="D456" s="1166" t="s">
        <v>1214</v>
      </c>
      <c r="E456" s="1167"/>
      <c r="F456" s="1168" t="s">
        <v>413</v>
      </c>
      <c r="G456" s="1167" t="s">
        <v>413</v>
      </c>
      <c r="H456" s="1168" t="s">
        <v>1456</v>
      </c>
      <c r="I456" s="1169" t="s">
        <v>1345</v>
      </c>
      <c r="J456" s="1170">
        <v>2.145</v>
      </c>
      <c r="K456" s="1171">
        <v>2</v>
      </c>
      <c r="L456" s="1171">
        <v>940.33699999999999</v>
      </c>
      <c r="M456" s="1172" t="s">
        <v>1653</v>
      </c>
      <c r="N456" s="1173">
        <v>91232</v>
      </c>
    </row>
    <row r="457" spans="1:28" s="549" customFormat="1" ht="23.1" customHeight="1" x14ac:dyDescent="0.25">
      <c r="A457" s="859"/>
      <c r="B457" s="1154"/>
      <c r="C457" s="1174"/>
      <c r="D457" s="1166" t="s">
        <v>1215</v>
      </c>
      <c r="E457" s="1167"/>
      <c r="F457" s="1168" t="s">
        <v>413</v>
      </c>
      <c r="G457" s="1167" t="s">
        <v>413</v>
      </c>
      <c r="H457" s="1168" t="s">
        <v>1456</v>
      </c>
      <c r="I457" s="1169" t="s">
        <v>1345</v>
      </c>
      <c r="J457" s="1170">
        <v>1.6499999999999997</v>
      </c>
      <c r="K457" s="1171">
        <v>1.5</v>
      </c>
      <c r="L457" s="1171">
        <v>1610.298</v>
      </c>
      <c r="M457" s="1172" t="s">
        <v>1653</v>
      </c>
      <c r="N457" s="1173">
        <v>131385</v>
      </c>
      <c r="O457" s="859"/>
      <c r="Y457" s="1227"/>
      <c r="Z457" s="1227"/>
      <c r="AA457" s="1227"/>
      <c r="AB457" s="1227"/>
    </row>
    <row r="458" spans="1:28" s="549" customFormat="1" ht="23.1" customHeight="1" x14ac:dyDescent="0.25">
      <c r="A458" s="859"/>
      <c r="B458" s="1154"/>
      <c r="C458" s="1174"/>
      <c r="D458" s="1166" t="s">
        <v>1216</v>
      </c>
      <c r="E458" s="1167"/>
      <c r="F458" s="1168" t="s">
        <v>413</v>
      </c>
      <c r="G458" s="1167" t="s">
        <v>413</v>
      </c>
      <c r="H458" s="1168" t="s">
        <v>1456</v>
      </c>
      <c r="I458" s="1169" t="s">
        <v>1345</v>
      </c>
      <c r="J458" s="1170">
        <v>2.59</v>
      </c>
      <c r="K458" s="1171">
        <v>1.3500000000000003</v>
      </c>
      <c r="L458" s="1171">
        <v>1183.7</v>
      </c>
      <c r="M458" s="1172" t="s">
        <v>1653</v>
      </c>
      <c r="N458" s="1173">
        <v>108333</v>
      </c>
      <c r="O458" s="859"/>
      <c r="Y458" s="1227"/>
      <c r="Z458" s="1227"/>
      <c r="AA458" s="1227"/>
      <c r="AB458" s="1227"/>
    </row>
    <row r="459" spans="1:28" ht="23.1" customHeight="1" x14ac:dyDescent="0.2">
      <c r="B459" s="1154"/>
      <c r="C459" s="1174"/>
      <c r="D459" s="1166" t="s">
        <v>1217</v>
      </c>
      <c r="E459" s="1167"/>
      <c r="F459" s="1168" t="s">
        <v>413</v>
      </c>
      <c r="G459" s="1167" t="s">
        <v>413</v>
      </c>
      <c r="H459" s="1168" t="s">
        <v>1456</v>
      </c>
      <c r="I459" s="1169" t="s">
        <v>1345</v>
      </c>
      <c r="J459" s="1170">
        <v>0.46500000000000002</v>
      </c>
      <c r="K459" s="1171">
        <v>0.3600000000000001</v>
      </c>
      <c r="L459" s="1171">
        <v>354.358</v>
      </c>
      <c r="M459" s="1172" t="s">
        <v>1653</v>
      </c>
      <c r="N459" s="1173">
        <v>44805</v>
      </c>
    </row>
    <row r="460" spans="1:28" ht="23.1" customHeight="1" x14ac:dyDescent="0.2">
      <c r="B460" s="1154"/>
      <c r="C460" s="1174"/>
      <c r="D460" s="1166" t="s">
        <v>1218</v>
      </c>
      <c r="E460" s="1167"/>
      <c r="F460" s="1168" t="s">
        <v>413</v>
      </c>
      <c r="G460" s="1167" t="s">
        <v>413</v>
      </c>
      <c r="H460" s="1168" t="s">
        <v>1456</v>
      </c>
      <c r="I460" s="1169" t="s">
        <v>1345</v>
      </c>
      <c r="J460" s="1170">
        <v>0.5</v>
      </c>
      <c r="K460" s="1171">
        <v>0.5</v>
      </c>
      <c r="L460" s="1171">
        <v>65.559999999999988</v>
      </c>
      <c r="M460" s="1172" t="s">
        <v>1653</v>
      </c>
      <c r="N460" s="1173">
        <v>6817</v>
      </c>
    </row>
    <row r="461" spans="1:28" ht="23.1" customHeight="1" x14ac:dyDescent="0.2">
      <c r="B461" s="1154"/>
      <c r="C461" s="1174"/>
      <c r="D461" s="1166" t="s">
        <v>1219</v>
      </c>
      <c r="E461" s="1167"/>
      <c r="F461" s="1168" t="s">
        <v>413</v>
      </c>
      <c r="G461" s="1167" t="s">
        <v>413</v>
      </c>
      <c r="H461" s="1168" t="s">
        <v>1456</v>
      </c>
      <c r="I461" s="1169" t="s">
        <v>1345</v>
      </c>
      <c r="J461" s="1170">
        <v>1.635</v>
      </c>
      <c r="K461" s="1171">
        <v>1.4799999999999998</v>
      </c>
      <c r="L461" s="1171">
        <v>299.98</v>
      </c>
      <c r="M461" s="1172" t="s">
        <v>1653</v>
      </c>
      <c r="N461" s="1173">
        <v>37762</v>
      </c>
    </row>
    <row r="462" spans="1:28" ht="23.1" customHeight="1" x14ac:dyDescent="0.2">
      <c r="B462" s="1154"/>
      <c r="C462" s="1174"/>
      <c r="D462" s="1166" t="s">
        <v>1220</v>
      </c>
      <c r="E462" s="1167"/>
      <c r="F462" s="1168" t="s">
        <v>413</v>
      </c>
      <c r="G462" s="1167" t="s">
        <v>413</v>
      </c>
      <c r="H462" s="1168" t="s">
        <v>1456</v>
      </c>
      <c r="I462" s="1169" t="s">
        <v>1345</v>
      </c>
      <c r="J462" s="1170">
        <v>1.6450000000000005</v>
      </c>
      <c r="K462" s="1171">
        <v>0.67999999999999983</v>
      </c>
      <c r="L462" s="1171">
        <v>592.66899999999998</v>
      </c>
      <c r="M462" s="1172" t="s">
        <v>1653</v>
      </c>
      <c r="N462" s="1173">
        <v>58789</v>
      </c>
    </row>
    <row r="463" spans="1:28" ht="23.1" customHeight="1" x14ac:dyDescent="0.2">
      <c r="B463" s="1154"/>
      <c r="C463" s="1174"/>
      <c r="D463" s="1166" t="s">
        <v>1221</v>
      </c>
      <c r="E463" s="1167"/>
      <c r="F463" s="1168" t="s">
        <v>413</v>
      </c>
      <c r="G463" s="1167" t="s">
        <v>413</v>
      </c>
      <c r="H463" s="1168" t="s">
        <v>1456</v>
      </c>
      <c r="I463" s="1169" t="s">
        <v>1345</v>
      </c>
      <c r="J463" s="1170">
        <v>0.375</v>
      </c>
      <c r="K463" s="1171">
        <v>0.32500000000000012</v>
      </c>
      <c r="L463" s="1171">
        <v>281.27699999999999</v>
      </c>
      <c r="M463" s="1172" t="s">
        <v>1653</v>
      </c>
      <c r="N463" s="1173">
        <v>32535</v>
      </c>
    </row>
    <row r="464" spans="1:28" ht="23.1" customHeight="1" x14ac:dyDescent="0.2">
      <c r="B464" s="1154"/>
      <c r="C464" s="1174"/>
      <c r="D464" s="1166" t="s">
        <v>1222</v>
      </c>
      <c r="E464" s="1167"/>
      <c r="F464" s="1168" t="s">
        <v>413</v>
      </c>
      <c r="G464" s="1167" t="s">
        <v>413</v>
      </c>
      <c r="H464" s="1168" t="s">
        <v>1456</v>
      </c>
      <c r="I464" s="1169" t="s">
        <v>1345</v>
      </c>
      <c r="J464" s="1170">
        <v>2.11</v>
      </c>
      <c r="K464" s="1171">
        <v>1.6900000000000002</v>
      </c>
      <c r="L464" s="1171">
        <v>1103.26</v>
      </c>
      <c r="M464" s="1172" t="s">
        <v>1655</v>
      </c>
      <c r="N464" s="1173">
        <v>454543.12</v>
      </c>
    </row>
    <row r="465" spans="2:14" ht="23.1" customHeight="1" x14ac:dyDescent="0.2">
      <c r="B465" s="1154"/>
      <c r="C465" s="1174"/>
      <c r="D465" s="1166" t="s">
        <v>1223</v>
      </c>
      <c r="E465" s="1167"/>
      <c r="F465" s="1168" t="s">
        <v>413</v>
      </c>
      <c r="G465" s="1167" t="s">
        <v>413</v>
      </c>
      <c r="H465" s="1168" t="s">
        <v>1456</v>
      </c>
      <c r="I465" s="1169" t="s">
        <v>1345</v>
      </c>
      <c r="J465" s="1170">
        <v>3.5500000000000003</v>
      </c>
      <c r="K465" s="1171">
        <v>1.6999999999999995</v>
      </c>
      <c r="L465" s="1171">
        <v>4344</v>
      </c>
      <c r="M465" s="1172" t="s">
        <v>1653</v>
      </c>
      <c r="N465" s="1173">
        <v>309595.98</v>
      </c>
    </row>
    <row r="466" spans="2:14" ht="23.1" customHeight="1" x14ac:dyDescent="0.2">
      <c r="B466" s="1154"/>
      <c r="C466" s="1190" t="s">
        <v>346</v>
      </c>
      <c r="D466" s="1166" t="s">
        <v>1224</v>
      </c>
      <c r="E466" s="1167"/>
      <c r="F466" s="1168" t="s">
        <v>413</v>
      </c>
      <c r="G466" s="1167" t="s">
        <v>413</v>
      </c>
      <c r="H466" s="1168" t="s">
        <v>1456</v>
      </c>
      <c r="I466" s="1169" t="s">
        <v>1345</v>
      </c>
      <c r="J466" s="1170">
        <v>9.8999999999999986</v>
      </c>
      <c r="K466" s="1171">
        <v>7.3</v>
      </c>
      <c r="L466" s="1171">
        <v>0</v>
      </c>
      <c r="M466" s="1172" t="s">
        <v>1653</v>
      </c>
      <c r="N466" s="1173">
        <v>0</v>
      </c>
    </row>
    <row r="467" spans="2:14" ht="23.1" customHeight="1" x14ac:dyDescent="0.2">
      <c r="B467" s="1154"/>
      <c r="C467" s="1174"/>
      <c r="D467" s="1166" t="s">
        <v>1225</v>
      </c>
      <c r="E467" s="1167"/>
      <c r="F467" s="1168" t="s">
        <v>413</v>
      </c>
      <c r="G467" s="1167" t="s">
        <v>413</v>
      </c>
      <c r="H467" s="1168" t="s">
        <v>1456</v>
      </c>
      <c r="I467" s="1169" t="s">
        <v>1345</v>
      </c>
      <c r="J467" s="1170">
        <v>0.6</v>
      </c>
      <c r="K467" s="1171">
        <v>0.56000000000000005</v>
      </c>
      <c r="L467" s="1171">
        <v>0</v>
      </c>
      <c r="M467" s="1172" t="s">
        <v>1653</v>
      </c>
      <c r="N467" s="1173">
        <v>0</v>
      </c>
    </row>
    <row r="468" spans="2:14" ht="23.1" customHeight="1" x14ac:dyDescent="0.2">
      <c r="B468" s="1154"/>
      <c r="C468" s="1174"/>
      <c r="D468" s="1166" t="s">
        <v>1226</v>
      </c>
      <c r="E468" s="1167"/>
      <c r="F468" s="1168" t="s">
        <v>413</v>
      </c>
      <c r="G468" s="1167" t="s">
        <v>413</v>
      </c>
      <c r="H468" s="1168" t="s">
        <v>1456</v>
      </c>
      <c r="I468" s="1169" t="s">
        <v>1345</v>
      </c>
      <c r="J468" s="1170">
        <v>6.2470000000000008</v>
      </c>
      <c r="K468" s="1171">
        <v>5.2620000000000005</v>
      </c>
      <c r="L468" s="1171">
        <v>0</v>
      </c>
      <c r="M468" s="1172" t="s">
        <v>1653</v>
      </c>
      <c r="N468" s="1173">
        <v>0</v>
      </c>
    </row>
    <row r="469" spans="2:14" ht="23.1" customHeight="1" x14ac:dyDescent="0.2">
      <c r="B469" s="1154"/>
      <c r="C469" s="1174"/>
      <c r="D469" s="1166" t="s">
        <v>1227</v>
      </c>
      <c r="E469" s="1167"/>
      <c r="F469" s="1168" t="s">
        <v>413</v>
      </c>
      <c r="G469" s="1167" t="s">
        <v>413</v>
      </c>
      <c r="H469" s="1168" t="s">
        <v>1456</v>
      </c>
      <c r="I469" s="1169" t="s">
        <v>1345</v>
      </c>
      <c r="J469" s="1170">
        <v>4.4500000000000011</v>
      </c>
      <c r="K469" s="1171">
        <v>3.1100000000000008</v>
      </c>
      <c r="L469" s="1171">
        <v>0</v>
      </c>
      <c r="M469" s="1172" t="s">
        <v>1653</v>
      </c>
      <c r="N469" s="1173">
        <v>0</v>
      </c>
    </row>
    <row r="470" spans="2:14" ht="23.1" customHeight="1" x14ac:dyDescent="0.2">
      <c r="B470" s="1154"/>
      <c r="C470" s="1174"/>
      <c r="D470" s="1166" t="s">
        <v>1228</v>
      </c>
      <c r="E470" s="1167"/>
      <c r="F470" s="1168" t="s">
        <v>413</v>
      </c>
      <c r="G470" s="1167" t="s">
        <v>413</v>
      </c>
      <c r="H470" s="1168" t="s">
        <v>1456</v>
      </c>
      <c r="I470" s="1169" t="s">
        <v>1345</v>
      </c>
      <c r="J470" s="1170">
        <v>0.19999999999999998</v>
      </c>
      <c r="K470" s="1171">
        <v>0.13</v>
      </c>
      <c r="L470" s="1171">
        <v>0</v>
      </c>
      <c r="M470" s="1172" t="s">
        <v>1653</v>
      </c>
      <c r="N470" s="1173">
        <v>0</v>
      </c>
    </row>
    <row r="471" spans="2:14" ht="23.1" customHeight="1" x14ac:dyDescent="0.2">
      <c r="B471" s="1154"/>
      <c r="C471" s="1174"/>
      <c r="D471" s="1166" t="s">
        <v>1229</v>
      </c>
      <c r="E471" s="1167"/>
      <c r="F471" s="1168" t="s">
        <v>413</v>
      </c>
      <c r="G471" s="1167" t="s">
        <v>413</v>
      </c>
      <c r="H471" s="1168" t="s">
        <v>1456</v>
      </c>
      <c r="I471" s="1169" t="s">
        <v>1345</v>
      </c>
      <c r="J471" s="1170">
        <v>0.5</v>
      </c>
      <c r="K471" s="1171">
        <v>0.41999999999999987</v>
      </c>
      <c r="L471" s="1171">
        <v>0</v>
      </c>
      <c r="M471" s="1172" t="s">
        <v>1653</v>
      </c>
      <c r="N471" s="1173">
        <v>0</v>
      </c>
    </row>
    <row r="472" spans="2:14" ht="23.1" customHeight="1" x14ac:dyDescent="0.2">
      <c r="B472" s="1154"/>
      <c r="C472" s="1174"/>
      <c r="D472" s="1166" t="s">
        <v>1230</v>
      </c>
      <c r="E472" s="1167"/>
      <c r="F472" s="1168" t="s">
        <v>413</v>
      </c>
      <c r="G472" s="1167" t="s">
        <v>413</v>
      </c>
      <c r="H472" s="1168" t="s">
        <v>1456</v>
      </c>
      <c r="I472" s="1169" t="s">
        <v>1345</v>
      </c>
      <c r="J472" s="1170">
        <v>27.05</v>
      </c>
      <c r="K472" s="1171">
        <v>24.030000000000005</v>
      </c>
      <c r="L472" s="1171">
        <v>0</v>
      </c>
      <c r="M472" s="1172" t="s">
        <v>1653</v>
      </c>
      <c r="N472" s="1173">
        <v>0</v>
      </c>
    </row>
    <row r="473" spans="2:14" ht="23.1" customHeight="1" x14ac:dyDescent="0.2">
      <c r="B473" s="1154"/>
      <c r="C473" s="1174"/>
      <c r="D473" s="1166" t="s">
        <v>1231</v>
      </c>
      <c r="E473" s="1167"/>
      <c r="F473" s="1168" t="s">
        <v>413</v>
      </c>
      <c r="G473" s="1167" t="s">
        <v>413</v>
      </c>
      <c r="H473" s="1168" t="s">
        <v>1456</v>
      </c>
      <c r="I473" s="1169" t="s">
        <v>1345</v>
      </c>
      <c r="J473" s="1170">
        <v>17.7</v>
      </c>
      <c r="K473" s="1171">
        <v>16.59</v>
      </c>
      <c r="L473" s="1171">
        <v>0</v>
      </c>
      <c r="M473" s="1172" t="s">
        <v>1653</v>
      </c>
      <c r="N473" s="1173">
        <v>0</v>
      </c>
    </row>
    <row r="474" spans="2:14" ht="23.1" customHeight="1" x14ac:dyDescent="0.2">
      <c r="B474" s="1154"/>
      <c r="C474" s="1174"/>
      <c r="D474" s="1166" t="s">
        <v>1232</v>
      </c>
      <c r="E474" s="1167"/>
      <c r="F474" s="1168" t="s">
        <v>413</v>
      </c>
      <c r="G474" s="1167" t="s">
        <v>413</v>
      </c>
      <c r="H474" s="1168" t="s">
        <v>1456</v>
      </c>
      <c r="I474" s="1169" t="s">
        <v>1345</v>
      </c>
      <c r="J474" s="1170">
        <v>3.7999999999999985E-2</v>
      </c>
      <c r="K474" s="1171">
        <v>3.7999999999999985E-2</v>
      </c>
      <c r="L474" s="1171">
        <v>0</v>
      </c>
      <c r="M474" s="1172" t="s">
        <v>1653</v>
      </c>
      <c r="N474" s="1173">
        <v>0</v>
      </c>
    </row>
    <row r="475" spans="2:14" ht="23.1" customHeight="1" x14ac:dyDescent="0.2">
      <c r="B475" s="1154"/>
      <c r="C475" s="1190" t="s">
        <v>348</v>
      </c>
      <c r="D475" s="1191" t="s">
        <v>1233</v>
      </c>
      <c r="E475" s="1213"/>
      <c r="F475" s="1214" t="s">
        <v>414</v>
      </c>
      <c r="G475" s="1213" t="s">
        <v>414</v>
      </c>
      <c r="H475" s="1214" t="s">
        <v>1456</v>
      </c>
      <c r="I475" s="1215" t="s">
        <v>1345</v>
      </c>
      <c r="J475" s="1216">
        <v>27.999999999999996</v>
      </c>
      <c r="K475" s="1217">
        <v>24.500000000000004</v>
      </c>
      <c r="L475" s="1217">
        <v>62566.924000000006</v>
      </c>
      <c r="M475" s="1218" t="s">
        <v>1655</v>
      </c>
      <c r="N475" s="1219">
        <v>29286138.890000001</v>
      </c>
    </row>
    <row r="476" spans="2:14" ht="23.1" customHeight="1" x14ac:dyDescent="0.2">
      <c r="B476" s="1154"/>
      <c r="C476" s="1174"/>
      <c r="D476" s="1175"/>
      <c r="E476" s="1157"/>
      <c r="F476" s="1158"/>
      <c r="G476" s="1157"/>
      <c r="H476" s="1158"/>
      <c r="I476" s="1159"/>
      <c r="J476" s="1160"/>
      <c r="K476" s="1161"/>
      <c r="L476" s="1161"/>
      <c r="M476" s="1162" t="s">
        <v>1653</v>
      </c>
      <c r="N476" s="1163">
        <v>3178.56</v>
      </c>
    </row>
    <row r="477" spans="2:14" ht="23.1" customHeight="1" x14ac:dyDescent="0.2">
      <c r="B477" s="1154"/>
      <c r="C477" s="1174"/>
      <c r="D477" s="1166" t="s">
        <v>1234</v>
      </c>
      <c r="E477" s="1167"/>
      <c r="F477" s="1168" t="s">
        <v>414</v>
      </c>
      <c r="G477" s="1167" t="s">
        <v>414</v>
      </c>
      <c r="H477" s="1168" t="s">
        <v>1456</v>
      </c>
      <c r="I477" s="1169" t="s">
        <v>1345</v>
      </c>
      <c r="J477" s="1170">
        <v>32</v>
      </c>
      <c r="K477" s="1171">
        <v>28.799999999999994</v>
      </c>
      <c r="L477" s="1171">
        <v>113944.44</v>
      </c>
      <c r="M477" s="1172" t="s">
        <v>1655</v>
      </c>
      <c r="N477" s="1173">
        <v>62150994.009999998</v>
      </c>
    </row>
    <row r="478" spans="2:14" ht="23.1" customHeight="1" x14ac:dyDescent="0.2">
      <c r="B478" s="1154"/>
      <c r="C478" s="1190" t="s">
        <v>350</v>
      </c>
      <c r="D478" s="1166" t="s">
        <v>1235</v>
      </c>
      <c r="E478" s="1167"/>
      <c r="F478" s="1168" t="s">
        <v>413</v>
      </c>
      <c r="G478" s="1167" t="s">
        <v>413</v>
      </c>
      <c r="H478" s="1168" t="s">
        <v>1456</v>
      </c>
      <c r="I478" s="1169" t="s">
        <v>1345</v>
      </c>
      <c r="J478" s="1170">
        <v>1.0069999999999999</v>
      </c>
      <c r="K478" s="1171">
        <v>0.88000000000000023</v>
      </c>
      <c r="L478" s="1171">
        <v>1281.8</v>
      </c>
      <c r="M478" s="1172" t="s">
        <v>1655</v>
      </c>
      <c r="N478" s="1173">
        <v>402481.1</v>
      </c>
    </row>
    <row r="479" spans="2:14" ht="23.1" customHeight="1" x14ac:dyDescent="0.2">
      <c r="B479" s="1154"/>
      <c r="C479" s="1174" t="s">
        <v>352</v>
      </c>
      <c r="D479" s="1166" t="s">
        <v>1236</v>
      </c>
      <c r="E479" s="1167"/>
      <c r="F479" s="1168" t="s">
        <v>413</v>
      </c>
      <c r="G479" s="1167" t="s">
        <v>413</v>
      </c>
      <c r="H479" s="1168" t="s">
        <v>1455</v>
      </c>
      <c r="I479" s="1169" t="s">
        <v>1345</v>
      </c>
      <c r="J479" s="1170">
        <v>1.825</v>
      </c>
      <c r="K479" s="1171">
        <v>0.3899999999999999</v>
      </c>
      <c r="L479" s="1171">
        <v>22.102</v>
      </c>
      <c r="M479" s="1172" t="s">
        <v>1653</v>
      </c>
      <c r="N479" s="1173">
        <v>1663</v>
      </c>
    </row>
    <row r="480" spans="2:14" ht="23.1" customHeight="1" x14ac:dyDescent="0.2">
      <c r="B480" s="1154"/>
      <c r="C480" s="1174"/>
      <c r="D480" s="1166" t="s">
        <v>1237</v>
      </c>
      <c r="E480" s="1167"/>
      <c r="F480" s="1168" t="s">
        <v>415</v>
      </c>
      <c r="G480" s="1167" t="s">
        <v>415</v>
      </c>
      <c r="H480" s="1168" t="s">
        <v>1455</v>
      </c>
      <c r="I480" s="1169" t="s">
        <v>1345</v>
      </c>
      <c r="J480" s="1170">
        <v>0.79999999999999993</v>
      </c>
      <c r="K480" s="1171">
        <v>0.33999999999999991</v>
      </c>
      <c r="L480" s="1171">
        <v>47.959000000000003</v>
      </c>
      <c r="M480" s="1172" t="s">
        <v>1666</v>
      </c>
      <c r="N480" s="1173">
        <v>0</v>
      </c>
    </row>
    <row r="481" spans="2:14" ht="23.1" customHeight="1" x14ac:dyDescent="0.2">
      <c r="B481" s="1154"/>
      <c r="C481" s="1190" t="s">
        <v>354</v>
      </c>
      <c r="D481" s="1166" t="s">
        <v>1238</v>
      </c>
      <c r="E481" s="1167"/>
      <c r="F481" s="1168" t="s">
        <v>413</v>
      </c>
      <c r="G481" s="1167" t="s">
        <v>413</v>
      </c>
      <c r="H481" s="1168" t="s">
        <v>1455</v>
      </c>
      <c r="I481" s="1169" t="s">
        <v>1345</v>
      </c>
      <c r="J481" s="1170">
        <v>11.65</v>
      </c>
      <c r="K481" s="1171">
        <v>8.75</v>
      </c>
      <c r="L481" s="1171">
        <v>4147.1400000000003</v>
      </c>
      <c r="M481" s="1172" t="s">
        <v>1655</v>
      </c>
      <c r="N481" s="1173">
        <v>440383.1</v>
      </c>
    </row>
    <row r="482" spans="2:14" ht="23.1" customHeight="1" x14ac:dyDescent="0.2">
      <c r="B482" s="1154"/>
      <c r="C482" s="1165" t="s">
        <v>356</v>
      </c>
      <c r="D482" s="1166" t="s">
        <v>422</v>
      </c>
      <c r="E482" s="1167"/>
      <c r="F482" s="1168" t="s">
        <v>415</v>
      </c>
      <c r="G482" s="1167" t="s">
        <v>415</v>
      </c>
      <c r="H482" s="1168" t="s">
        <v>1455</v>
      </c>
      <c r="I482" s="1169" t="s">
        <v>1345</v>
      </c>
      <c r="J482" s="1170">
        <v>23.000000000000004</v>
      </c>
      <c r="K482" s="1171">
        <v>6.9999999999999991</v>
      </c>
      <c r="L482" s="1171">
        <v>0</v>
      </c>
      <c r="M482" s="1172" t="s">
        <v>1646</v>
      </c>
      <c r="N482" s="1173">
        <v>0</v>
      </c>
    </row>
    <row r="483" spans="2:14" ht="23.1" customHeight="1" x14ac:dyDescent="0.2">
      <c r="B483" s="1154"/>
      <c r="C483" s="1174" t="s">
        <v>358</v>
      </c>
      <c r="D483" s="1191" t="s">
        <v>1239</v>
      </c>
      <c r="E483" s="1213"/>
      <c r="F483" s="1214" t="s">
        <v>414</v>
      </c>
      <c r="G483" s="1213" t="s">
        <v>414</v>
      </c>
      <c r="H483" s="1214" t="s">
        <v>1455</v>
      </c>
      <c r="I483" s="1215" t="s">
        <v>1345</v>
      </c>
      <c r="J483" s="1216">
        <v>11.25</v>
      </c>
      <c r="K483" s="1217">
        <v>11.25</v>
      </c>
      <c r="L483" s="1217">
        <v>56029.612999999998</v>
      </c>
      <c r="M483" s="1218" t="s">
        <v>1655</v>
      </c>
      <c r="N483" s="1219">
        <v>23970355</v>
      </c>
    </row>
    <row r="484" spans="2:14" ht="23.1" customHeight="1" x14ac:dyDescent="0.2">
      <c r="B484" s="1154"/>
      <c r="C484" s="1174"/>
      <c r="D484" s="1175"/>
      <c r="E484" s="1157"/>
      <c r="F484" s="1158"/>
      <c r="G484" s="1157"/>
      <c r="H484" s="1158"/>
      <c r="I484" s="1159"/>
      <c r="J484" s="1160"/>
      <c r="K484" s="1161"/>
      <c r="L484" s="1161"/>
      <c r="M484" s="1162" t="s">
        <v>1653</v>
      </c>
      <c r="N484" s="1163">
        <v>6649.4</v>
      </c>
    </row>
    <row r="485" spans="2:14" ht="23.1" customHeight="1" x14ac:dyDescent="0.2">
      <c r="B485" s="1154"/>
      <c r="C485" s="1190" t="s">
        <v>360</v>
      </c>
      <c r="D485" s="1166" t="s">
        <v>1240</v>
      </c>
      <c r="E485" s="1167"/>
      <c r="F485" s="1168" t="s">
        <v>413</v>
      </c>
      <c r="G485" s="1167" t="s">
        <v>413</v>
      </c>
      <c r="H485" s="1168" t="s">
        <v>1456</v>
      </c>
      <c r="I485" s="1169" t="s">
        <v>1345</v>
      </c>
      <c r="J485" s="1170">
        <v>0.64</v>
      </c>
      <c r="K485" s="1171">
        <v>0.64</v>
      </c>
      <c r="L485" s="1171">
        <v>0</v>
      </c>
      <c r="M485" s="1172" t="s">
        <v>1653</v>
      </c>
      <c r="N485" s="1173">
        <v>0</v>
      </c>
    </row>
    <row r="486" spans="2:14" ht="23.1" customHeight="1" x14ac:dyDescent="0.2">
      <c r="B486" s="1154"/>
      <c r="C486" s="1174"/>
      <c r="D486" s="1166" t="s">
        <v>1241</v>
      </c>
      <c r="E486" s="1167"/>
      <c r="F486" s="1168" t="s">
        <v>413</v>
      </c>
      <c r="G486" s="1167" t="s">
        <v>413</v>
      </c>
      <c r="H486" s="1168" t="s">
        <v>1456</v>
      </c>
      <c r="I486" s="1169" t="s">
        <v>1345</v>
      </c>
      <c r="J486" s="1170">
        <v>0.83000000000000018</v>
      </c>
      <c r="K486" s="1171">
        <v>0.83000000000000018</v>
      </c>
      <c r="L486" s="1171">
        <v>0</v>
      </c>
      <c r="M486" s="1172" t="s">
        <v>1653</v>
      </c>
      <c r="N486" s="1173">
        <v>0</v>
      </c>
    </row>
    <row r="487" spans="2:14" ht="23.1" customHeight="1" x14ac:dyDescent="0.2">
      <c r="B487" s="1154"/>
      <c r="C487" s="1174"/>
      <c r="D487" s="1166" t="s">
        <v>1242</v>
      </c>
      <c r="E487" s="1167"/>
      <c r="F487" s="1168" t="s">
        <v>413</v>
      </c>
      <c r="G487" s="1167" t="s">
        <v>413</v>
      </c>
      <c r="H487" s="1168" t="s">
        <v>1456</v>
      </c>
      <c r="I487" s="1169" t="s">
        <v>1345</v>
      </c>
      <c r="J487" s="1170">
        <v>0.6</v>
      </c>
      <c r="K487" s="1171">
        <v>0.6</v>
      </c>
      <c r="L487" s="1171">
        <v>0</v>
      </c>
      <c r="M487" s="1172" t="s">
        <v>1653</v>
      </c>
      <c r="N487" s="1173">
        <v>0</v>
      </c>
    </row>
    <row r="488" spans="2:14" ht="23.1" customHeight="1" x14ac:dyDescent="0.2">
      <c r="B488" s="1154"/>
      <c r="C488" s="1165" t="s">
        <v>362</v>
      </c>
      <c r="D488" s="1166" t="s">
        <v>1243</v>
      </c>
      <c r="E488" s="1167"/>
      <c r="F488" s="1168" t="s">
        <v>413</v>
      </c>
      <c r="G488" s="1167" t="s">
        <v>413</v>
      </c>
      <c r="H488" s="1168" t="s">
        <v>1456</v>
      </c>
      <c r="I488" s="1169" t="s">
        <v>1345</v>
      </c>
      <c r="J488" s="1170">
        <v>0.77000000000000013</v>
      </c>
      <c r="K488" s="1171">
        <v>0.77000000000000013</v>
      </c>
      <c r="L488" s="1171">
        <v>0</v>
      </c>
      <c r="M488" s="1172" t="s">
        <v>1653</v>
      </c>
      <c r="N488" s="1173">
        <v>60</v>
      </c>
    </row>
    <row r="489" spans="2:14" ht="23.1" customHeight="1" x14ac:dyDescent="0.2">
      <c r="B489" s="1154"/>
      <c r="C489" s="1165" t="s">
        <v>364</v>
      </c>
      <c r="D489" s="1166" t="s">
        <v>1244</v>
      </c>
      <c r="E489" s="1167"/>
      <c r="F489" s="1168" t="s">
        <v>413</v>
      </c>
      <c r="G489" s="1167" t="s">
        <v>413</v>
      </c>
      <c r="H489" s="1168" t="s">
        <v>1456</v>
      </c>
      <c r="I489" s="1169" t="s">
        <v>1345</v>
      </c>
      <c r="J489" s="1170">
        <v>2.625</v>
      </c>
      <c r="K489" s="1171">
        <v>1.9800000000000002</v>
      </c>
      <c r="L489" s="1171">
        <v>10.511000000000001</v>
      </c>
      <c r="M489" s="1172" t="s">
        <v>1653</v>
      </c>
      <c r="N489" s="1173">
        <v>840.88</v>
      </c>
    </row>
    <row r="490" spans="2:14" ht="23.1" customHeight="1" x14ac:dyDescent="0.2">
      <c r="B490" s="1154"/>
      <c r="C490" s="1165" t="s">
        <v>368</v>
      </c>
      <c r="D490" s="1166" t="s">
        <v>1249</v>
      </c>
      <c r="E490" s="1167"/>
      <c r="F490" s="1168" t="s">
        <v>413</v>
      </c>
      <c r="G490" s="1167" t="s">
        <v>413</v>
      </c>
      <c r="H490" s="1168" t="s">
        <v>1456</v>
      </c>
      <c r="I490" s="1169" t="s">
        <v>1345</v>
      </c>
      <c r="J490" s="1170">
        <v>0.36399999999999999</v>
      </c>
      <c r="K490" s="1171">
        <v>0.28999999999999998</v>
      </c>
      <c r="L490" s="1171">
        <v>0</v>
      </c>
      <c r="M490" s="1172" t="s">
        <v>1653</v>
      </c>
      <c r="N490" s="1173">
        <v>0</v>
      </c>
    </row>
    <row r="491" spans="2:14" ht="23.1" customHeight="1" x14ac:dyDescent="0.2">
      <c r="B491" s="1154"/>
      <c r="C491" s="1190" t="s">
        <v>370</v>
      </c>
      <c r="D491" s="1166" t="s">
        <v>1251</v>
      </c>
      <c r="E491" s="1167"/>
      <c r="F491" s="1168" t="s">
        <v>413</v>
      </c>
      <c r="G491" s="1167" t="s">
        <v>413</v>
      </c>
      <c r="H491" s="1168" t="s">
        <v>1456</v>
      </c>
      <c r="I491" s="1169" t="s">
        <v>1345</v>
      </c>
      <c r="J491" s="1170">
        <v>1.25</v>
      </c>
      <c r="K491" s="1171">
        <v>1</v>
      </c>
      <c r="L491" s="1171">
        <v>0</v>
      </c>
      <c r="M491" s="1172" t="s">
        <v>1653</v>
      </c>
      <c r="N491" s="1173">
        <v>0</v>
      </c>
    </row>
    <row r="492" spans="2:14" ht="23.1" customHeight="1" x14ac:dyDescent="0.2">
      <c r="B492" s="1154"/>
      <c r="C492" s="1174"/>
      <c r="D492" s="1166" t="s">
        <v>1252</v>
      </c>
      <c r="E492" s="1167"/>
      <c r="F492" s="1168" t="s">
        <v>413</v>
      </c>
      <c r="G492" s="1167" t="s">
        <v>413</v>
      </c>
      <c r="H492" s="1168" t="s">
        <v>1455</v>
      </c>
      <c r="I492" s="1169" t="s">
        <v>1345</v>
      </c>
      <c r="J492" s="1170">
        <v>4.3</v>
      </c>
      <c r="K492" s="1171">
        <v>2.8000000000000003</v>
      </c>
      <c r="L492" s="1171">
        <v>0</v>
      </c>
      <c r="M492" s="1172" t="s">
        <v>1653</v>
      </c>
      <c r="N492" s="1173">
        <v>0</v>
      </c>
    </row>
    <row r="493" spans="2:14" ht="23.1" customHeight="1" x14ac:dyDescent="0.2">
      <c r="B493" s="1154"/>
      <c r="C493" s="1174"/>
      <c r="D493" s="1166" t="s">
        <v>1253</v>
      </c>
      <c r="E493" s="1167"/>
      <c r="F493" s="1168" t="s">
        <v>413</v>
      </c>
      <c r="G493" s="1167" t="s">
        <v>413</v>
      </c>
      <c r="H493" s="1168" t="s">
        <v>1455</v>
      </c>
      <c r="I493" s="1169" t="s">
        <v>1345</v>
      </c>
      <c r="J493" s="1170">
        <v>3.2999999999999994</v>
      </c>
      <c r="K493" s="1171">
        <v>3.2999999999999994</v>
      </c>
      <c r="L493" s="1171">
        <v>25.493000000000002</v>
      </c>
      <c r="M493" s="1172" t="s">
        <v>1653</v>
      </c>
      <c r="N493" s="1173">
        <v>1648</v>
      </c>
    </row>
    <row r="494" spans="2:14" ht="23.1" customHeight="1" x14ac:dyDescent="0.2">
      <c r="B494" s="1154"/>
      <c r="C494" s="1165" t="s">
        <v>372</v>
      </c>
      <c r="D494" s="1166" t="s">
        <v>1254</v>
      </c>
      <c r="E494" s="1167"/>
      <c r="F494" s="1168" t="s">
        <v>413</v>
      </c>
      <c r="G494" s="1167" t="s">
        <v>413</v>
      </c>
      <c r="H494" s="1168" t="s">
        <v>1455</v>
      </c>
      <c r="I494" s="1169" t="s">
        <v>1345</v>
      </c>
      <c r="J494" s="1170">
        <v>3</v>
      </c>
      <c r="K494" s="1171">
        <v>2.9</v>
      </c>
      <c r="L494" s="1171">
        <v>53.324000000000005</v>
      </c>
      <c r="M494" s="1172" t="s">
        <v>1653</v>
      </c>
      <c r="N494" s="1173">
        <v>3013</v>
      </c>
    </row>
    <row r="495" spans="2:14" ht="23.1" customHeight="1" x14ac:dyDescent="0.2">
      <c r="B495" s="1154"/>
      <c r="C495" s="1174" t="s">
        <v>374</v>
      </c>
      <c r="D495" s="1175" t="s">
        <v>1255</v>
      </c>
      <c r="E495" s="1176"/>
      <c r="F495" s="1177" t="s">
        <v>413</v>
      </c>
      <c r="G495" s="1176" t="s">
        <v>413</v>
      </c>
      <c r="H495" s="1177" t="s">
        <v>1456</v>
      </c>
      <c r="I495" s="1178" t="s">
        <v>1345</v>
      </c>
      <c r="J495" s="1179">
        <v>2.600000000000001</v>
      </c>
      <c r="K495" s="1180">
        <v>1.28</v>
      </c>
      <c r="L495" s="1180">
        <v>1722.06</v>
      </c>
      <c r="M495" s="1181" t="s">
        <v>1655</v>
      </c>
      <c r="N495" s="1182">
        <v>528757.5</v>
      </c>
    </row>
    <row r="496" spans="2:14" ht="23.1" customHeight="1" x14ac:dyDescent="0.2">
      <c r="B496" s="1154"/>
      <c r="C496" s="1190" t="s">
        <v>376</v>
      </c>
      <c r="D496" s="1166" t="s">
        <v>821</v>
      </c>
      <c r="E496" s="1167"/>
      <c r="F496" s="1168" t="s">
        <v>413</v>
      </c>
      <c r="G496" s="1167" t="s">
        <v>413</v>
      </c>
      <c r="H496" s="1168" t="s">
        <v>1456</v>
      </c>
      <c r="I496" s="1169" t="s">
        <v>1345</v>
      </c>
      <c r="J496" s="1170">
        <v>1.135</v>
      </c>
      <c r="K496" s="1171">
        <v>1.1399999999999999</v>
      </c>
      <c r="L496" s="1171">
        <v>0</v>
      </c>
      <c r="M496" s="1172" t="s">
        <v>1653</v>
      </c>
      <c r="N496" s="1173">
        <v>0</v>
      </c>
    </row>
    <row r="497" spans="2:14" ht="23.1" customHeight="1" x14ac:dyDescent="0.2">
      <c r="B497" s="1154"/>
      <c r="C497" s="1174"/>
      <c r="D497" s="1166" t="s">
        <v>1256</v>
      </c>
      <c r="E497" s="1167"/>
      <c r="F497" s="1168" t="s">
        <v>413</v>
      </c>
      <c r="G497" s="1167" t="s">
        <v>413</v>
      </c>
      <c r="H497" s="1168" t="s">
        <v>1456</v>
      </c>
      <c r="I497" s="1169" t="s">
        <v>1345</v>
      </c>
      <c r="J497" s="1170">
        <v>5.705000000000001</v>
      </c>
      <c r="K497" s="1171">
        <v>4.05</v>
      </c>
      <c r="L497" s="1171">
        <v>337.95100000000002</v>
      </c>
      <c r="M497" s="1172" t="s">
        <v>1653</v>
      </c>
      <c r="N497" s="1173">
        <v>32410</v>
      </c>
    </row>
    <row r="498" spans="2:14" ht="23.1" customHeight="1" x14ac:dyDescent="0.2">
      <c r="B498" s="1154"/>
      <c r="C498" s="1174"/>
      <c r="D498" s="1166" t="s">
        <v>1209</v>
      </c>
      <c r="E498" s="1167"/>
      <c r="F498" s="1168" t="s">
        <v>413</v>
      </c>
      <c r="G498" s="1167" t="s">
        <v>413</v>
      </c>
      <c r="H498" s="1168" t="s">
        <v>1456</v>
      </c>
      <c r="I498" s="1169" t="s">
        <v>1345</v>
      </c>
      <c r="J498" s="1170">
        <v>6.7899999999999983</v>
      </c>
      <c r="K498" s="1171">
        <v>5</v>
      </c>
      <c r="L498" s="1171">
        <v>2912.6980000000003</v>
      </c>
      <c r="M498" s="1172" t="s">
        <v>1653</v>
      </c>
      <c r="N498" s="1173">
        <v>256464</v>
      </c>
    </row>
    <row r="499" spans="2:14" ht="23.1" customHeight="1" x14ac:dyDescent="0.2">
      <c r="B499" s="1154"/>
      <c r="C499" s="1174"/>
      <c r="D499" s="1166" t="s">
        <v>1257</v>
      </c>
      <c r="E499" s="1167"/>
      <c r="F499" s="1168" t="s">
        <v>413</v>
      </c>
      <c r="G499" s="1167" t="s">
        <v>413</v>
      </c>
      <c r="H499" s="1168" t="s">
        <v>1456</v>
      </c>
      <c r="I499" s="1169" t="s">
        <v>1345</v>
      </c>
      <c r="J499" s="1170">
        <v>3.2999999999999994</v>
      </c>
      <c r="K499" s="1171">
        <v>2.4</v>
      </c>
      <c r="L499" s="1171">
        <v>13.006</v>
      </c>
      <c r="M499" s="1172" t="s">
        <v>1653</v>
      </c>
      <c r="N499" s="1173">
        <v>447</v>
      </c>
    </row>
    <row r="500" spans="2:14" ht="23.1" customHeight="1" x14ac:dyDescent="0.2">
      <c r="B500" s="1154"/>
      <c r="C500" s="1174"/>
      <c r="D500" s="1166" t="s">
        <v>1258</v>
      </c>
      <c r="E500" s="1167"/>
      <c r="F500" s="1168" t="s">
        <v>413</v>
      </c>
      <c r="G500" s="1167" t="s">
        <v>413</v>
      </c>
      <c r="H500" s="1168" t="s">
        <v>1456</v>
      </c>
      <c r="I500" s="1169" t="s">
        <v>1345</v>
      </c>
      <c r="J500" s="1170">
        <v>5.1100000000000003</v>
      </c>
      <c r="K500" s="1171">
        <v>4.2</v>
      </c>
      <c r="L500" s="1171">
        <v>30.193999999999996</v>
      </c>
      <c r="M500" s="1172" t="s">
        <v>1653</v>
      </c>
      <c r="N500" s="1173">
        <v>2563</v>
      </c>
    </row>
    <row r="501" spans="2:14" ht="23.1" customHeight="1" x14ac:dyDescent="0.2">
      <c r="B501" s="1154"/>
      <c r="C501" s="1174"/>
      <c r="D501" s="1166" t="s">
        <v>1259</v>
      </c>
      <c r="E501" s="1167"/>
      <c r="F501" s="1168" t="s">
        <v>413</v>
      </c>
      <c r="G501" s="1167" t="s">
        <v>413</v>
      </c>
      <c r="H501" s="1168" t="s">
        <v>1456</v>
      </c>
      <c r="I501" s="1169" t="s">
        <v>1345</v>
      </c>
      <c r="J501" s="1170">
        <v>2.625</v>
      </c>
      <c r="K501" s="1171">
        <v>2.1399999999999997</v>
      </c>
      <c r="L501" s="1171">
        <v>50.622</v>
      </c>
      <c r="M501" s="1172" t="s">
        <v>1653</v>
      </c>
      <c r="N501" s="1173">
        <v>3802</v>
      </c>
    </row>
    <row r="502" spans="2:14" ht="23.1" customHeight="1" x14ac:dyDescent="0.2">
      <c r="B502" s="1154"/>
      <c r="C502" s="1174"/>
      <c r="D502" s="1166" t="s">
        <v>1211</v>
      </c>
      <c r="E502" s="1167"/>
      <c r="F502" s="1168" t="s">
        <v>413</v>
      </c>
      <c r="G502" s="1167" t="s">
        <v>413</v>
      </c>
      <c r="H502" s="1168" t="s">
        <v>1456</v>
      </c>
      <c r="I502" s="1169" t="s">
        <v>1345</v>
      </c>
      <c r="J502" s="1170">
        <v>2.3250000000000006</v>
      </c>
      <c r="K502" s="1171">
        <v>1.2</v>
      </c>
      <c r="L502" s="1171">
        <v>0</v>
      </c>
      <c r="M502" s="1172" t="s">
        <v>1653</v>
      </c>
      <c r="N502" s="1173">
        <v>0</v>
      </c>
    </row>
    <row r="503" spans="2:14" ht="23.1" customHeight="1" x14ac:dyDescent="0.2">
      <c r="B503" s="1154"/>
      <c r="C503" s="1174"/>
      <c r="D503" s="1166" t="s">
        <v>1260</v>
      </c>
      <c r="E503" s="1167"/>
      <c r="F503" s="1168" t="s">
        <v>413</v>
      </c>
      <c r="G503" s="1167" t="s">
        <v>413</v>
      </c>
      <c r="H503" s="1168" t="s">
        <v>1456</v>
      </c>
      <c r="I503" s="1169" t="s">
        <v>1345</v>
      </c>
      <c r="J503" s="1170">
        <v>3.3800000000000003</v>
      </c>
      <c r="K503" s="1171">
        <v>2.35</v>
      </c>
      <c r="L503" s="1171">
        <v>29.056999999999999</v>
      </c>
      <c r="M503" s="1172" t="s">
        <v>1653</v>
      </c>
      <c r="N503" s="1173">
        <v>2268</v>
      </c>
    </row>
    <row r="504" spans="2:14" ht="23.1" customHeight="1" x14ac:dyDescent="0.2">
      <c r="B504" s="1154"/>
      <c r="C504" s="1165" t="s">
        <v>378</v>
      </c>
      <c r="D504" s="1166" t="s">
        <v>1261</v>
      </c>
      <c r="E504" s="1167"/>
      <c r="F504" s="1168" t="s">
        <v>413</v>
      </c>
      <c r="G504" s="1167" t="s">
        <v>413</v>
      </c>
      <c r="H504" s="1168" t="s">
        <v>1456</v>
      </c>
      <c r="I504" s="1169" t="s">
        <v>1345</v>
      </c>
      <c r="J504" s="1170">
        <v>4.1000000000000005</v>
      </c>
      <c r="K504" s="1171">
        <v>3.7999999999999989</v>
      </c>
      <c r="L504" s="1171">
        <v>455.66100000000006</v>
      </c>
      <c r="M504" s="1172" t="s">
        <v>1653</v>
      </c>
      <c r="N504" s="1173">
        <v>33082</v>
      </c>
    </row>
    <row r="505" spans="2:14" ht="23.1" customHeight="1" x14ac:dyDescent="0.2">
      <c r="B505" s="1154"/>
      <c r="C505" s="1174" t="s">
        <v>380</v>
      </c>
      <c r="D505" s="1175" t="s">
        <v>1262</v>
      </c>
      <c r="E505" s="1213"/>
      <c r="F505" s="1214" t="s">
        <v>415</v>
      </c>
      <c r="G505" s="1213" t="s">
        <v>415</v>
      </c>
      <c r="H505" s="1214" t="s">
        <v>1455</v>
      </c>
      <c r="I505" s="1215" t="s">
        <v>1345</v>
      </c>
      <c r="J505" s="1216">
        <v>15</v>
      </c>
      <c r="K505" s="1217">
        <v>12</v>
      </c>
      <c r="L505" s="1217">
        <v>0</v>
      </c>
      <c r="M505" s="1218" t="s">
        <v>1651</v>
      </c>
      <c r="N505" s="1219">
        <v>9468.84</v>
      </c>
    </row>
    <row r="506" spans="2:14" ht="23.1" customHeight="1" x14ac:dyDescent="0.2">
      <c r="B506" s="1154"/>
      <c r="C506" s="1174"/>
      <c r="D506" s="1175"/>
      <c r="E506" s="1157"/>
      <c r="F506" s="1158"/>
      <c r="G506" s="1157"/>
      <c r="H506" s="1158"/>
      <c r="I506" s="1159"/>
      <c r="J506" s="1160"/>
      <c r="K506" s="1161"/>
      <c r="L506" s="1161"/>
      <c r="M506" s="1162" t="s">
        <v>1646</v>
      </c>
      <c r="N506" s="1163">
        <v>11762</v>
      </c>
    </row>
    <row r="507" spans="2:14" ht="23.1" customHeight="1" x14ac:dyDescent="0.2">
      <c r="B507" s="1154"/>
      <c r="C507" s="1190" t="s">
        <v>382</v>
      </c>
      <c r="D507" s="1191" t="s">
        <v>1266</v>
      </c>
      <c r="E507" s="1213"/>
      <c r="F507" s="1214" t="s">
        <v>414</v>
      </c>
      <c r="G507" s="1213" t="s">
        <v>414</v>
      </c>
      <c r="H507" s="1214" t="s">
        <v>1455</v>
      </c>
      <c r="I507" s="1215" t="s">
        <v>1345</v>
      </c>
      <c r="J507" s="1216">
        <v>41.75</v>
      </c>
      <c r="K507" s="1217">
        <v>37.5</v>
      </c>
      <c r="L507" s="1217">
        <v>44138.057000000001</v>
      </c>
      <c r="M507" s="1218" t="s">
        <v>1655</v>
      </c>
      <c r="N507" s="1219">
        <v>10413264</v>
      </c>
    </row>
    <row r="508" spans="2:14" ht="23.1" customHeight="1" x14ac:dyDescent="0.2">
      <c r="B508" s="1154"/>
      <c r="C508" s="1174"/>
      <c r="D508" s="1175"/>
      <c r="E508" s="1157"/>
      <c r="F508" s="1158"/>
      <c r="G508" s="1157"/>
      <c r="H508" s="1158"/>
      <c r="I508" s="1159"/>
      <c r="J508" s="1160"/>
      <c r="K508" s="1161"/>
      <c r="L508" s="1161"/>
      <c r="M508" s="1162" t="s">
        <v>1653</v>
      </c>
      <c r="N508" s="1163">
        <v>378217</v>
      </c>
    </row>
    <row r="509" spans="2:14" ht="23.1" customHeight="1" x14ac:dyDescent="0.2">
      <c r="B509" s="1154"/>
      <c r="C509" s="1174"/>
      <c r="D509" s="1166" t="s">
        <v>1267</v>
      </c>
      <c r="E509" s="1167"/>
      <c r="F509" s="1168" t="s">
        <v>413</v>
      </c>
      <c r="G509" s="1167" t="s">
        <v>413</v>
      </c>
      <c r="H509" s="1168" t="s">
        <v>1456</v>
      </c>
      <c r="I509" s="1169" t="s">
        <v>1345</v>
      </c>
      <c r="J509" s="1170">
        <v>0.79999999999999993</v>
      </c>
      <c r="K509" s="1171">
        <v>0.75</v>
      </c>
      <c r="L509" s="1171">
        <v>0</v>
      </c>
      <c r="M509" s="1172" t="s">
        <v>1653</v>
      </c>
      <c r="N509" s="1173">
        <v>20.5</v>
      </c>
    </row>
    <row r="510" spans="2:14" ht="23.1" customHeight="1" x14ac:dyDescent="0.2">
      <c r="B510" s="1154"/>
      <c r="C510" s="1174"/>
      <c r="D510" s="1166" t="s">
        <v>1268</v>
      </c>
      <c r="E510" s="1167"/>
      <c r="F510" s="1168" t="s">
        <v>413</v>
      </c>
      <c r="G510" s="1167" t="s">
        <v>413</v>
      </c>
      <c r="H510" s="1168" t="s">
        <v>1456</v>
      </c>
      <c r="I510" s="1169" t="s">
        <v>1345</v>
      </c>
      <c r="J510" s="1170">
        <v>0.79999999999999993</v>
      </c>
      <c r="K510" s="1171">
        <v>0.75</v>
      </c>
      <c r="L510" s="1171">
        <v>0</v>
      </c>
      <c r="M510" s="1172" t="s">
        <v>1653</v>
      </c>
      <c r="N510" s="1173">
        <v>20.5</v>
      </c>
    </row>
    <row r="511" spans="2:14" ht="23.1" customHeight="1" x14ac:dyDescent="0.2">
      <c r="B511" s="1154"/>
      <c r="C511" s="1190" t="s">
        <v>384</v>
      </c>
      <c r="D511" s="1166" t="s">
        <v>1269</v>
      </c>
      <c r="E511" s="1167"/>
      <c r="F511" s="1168" t="s">
        <v>413</v>
      </c>
      <c r="G511" s="1167" t="s">
        <v>413</v>
      </c>
      <c r="H511" s="1168" t="s">
        <v>1455</v>
      </c>
      <c r="I511" s="1169" t="s">
        <v>1345</v>
      </c>
      <c r="J511" s="1170">
        <v>2.0399999999999996</v>
      </c>
      <c r="K511" s="1171">
        <v>1.5</v>
      </c>
      <c r="L511" s="1171">
        <v>18.919999999999998</v>
      </c>
      <c r="M511" s="1172" t="s">
        <v>1653</v>
      </c>
      <c r="N511" s="1173">
        <v>813</v>
      </c>
    </row>
    <row r="512" spans="2:14" ht="23.1" customHeight="1" x14ac:dyDescent="0.2">
      <c r="B512" s="1154"/>
      <c r="C512" s="1174"/>
      <c r="D512" s="1166" t="s">
        <v>1270</v>
      </c>
      <c r="E512" s="1167"/>
      <c r="F512" s="1168" t="s">
        <v>413</v>
      </c>
      <c r="G512" s="1167" t="s">
        <v>413</v>
      </c>
      <c r="H512" s="1168" t="s">
        <v>1455</v>
      </c>
      <c r="I512" s="1169" t="s">
        <v>1345</v>
      </c>
      <c r="J512" s="1170">
        <v>7.5</v>
      </c>
      <c r="K512" s="1171">
        <v>6</v>
      </c>
      <c r="L512" s="1171">
        <v>0</v>
      </c>
      <c r="M512" s="1172" t="s">
        <v>1653</v>
      </c>
      <c r="N512" s="1173">
        <v>0</v>
      </c>
    </row>
    <row r="513" spans="2:14" ht="23.1" customHeight="1" x14ac:dyDescent="0.2">
      <c r="B513" s="1154"/>
      <c r="C513" s="1174"/>
      <c r="D513" s="1166" t="s">
        <v>1271</v>
      </c>
      <c r="E513" s="1167"/>
      <c r="F513" s="1168" t="s">
        <v>413</v>
      </c>
      <c r="G513" s="1167" t="s">
        <v>413</v>
      </c>
      <c r="H513" s="1168" t="s">
        <v>1456</v>
      </c>
      <c r="I513" s="1169" t="s">
        <v>1345</v>
      </c>
      <c r="J513" s="1170">
        <v>0.8999999999999998</v>
      </c>
      <c r="K513" s="1171">
        <v>0.7200000000000002</v>
      </c>
      <c r="L513" s="1171">
        <v>45.180000000000007</v>
      </c>
      <c r="M513" s="1172" t="s">
        <v>1653</v>
      </c>
      <c r="N513" s="1173">
        <v>753</v>
      </c>
    </row>
    <row r="514" spans="2:14" ht="23.1" customHeight="1" x14ac:dyDescent="0.2">
      <c r="B514" s="1154"/>
      <c r="C514" s="1174"/>
      <c r="D514" s="1166" t="s">
        <v>1272</v>
      </c>
      <c r="E514" s="1167"/>
      <c r="F514" s="1168" t="s">
        <v>413</v>
      </c>
      <c r="G514" s="1167" t="s">
        <v>413</v>
      </c>
      <c r="H514" s="1168" t="s">
        <v>1455</v>
      </c>
      <c r="I514" s="1169" t="s">
        <v>1345</v>
      </c>
      <c r="J514" s="1170">
        <v>2.1</v>
      </c>
      <c r="K514" s="1171">
        <v>1.6799999999999995</v>
      </c>
      <c r="L514" s="1171">
        <v>0</v>
      </c>
      <c r="M514" s="1172" t="s">
        <v>1653</v>
      </c>
      <c r="N514" s="1173">
        <v>0</v>
      </c>
    </row>
    <row r="515" spans="2:14" ht="23.1" customHeight="1" x14ac:dyDescent="0.2">
      <c r="B515" s="1154"/>
      <c r="C515" s="1174"/>
      <c r="D515" s="1166" t="s">
        <v>1273</v>
      </c>
      <c r="E515" s="1167"/>
      <c r="F515" s="1168" t="s">
        <v>413</v>
      </c>
      <c r="G515" s="1167" t="s">
        <v>413</v>
      </c>
      <c r="H515" s="1168" t="s">
        <v>1456</v>
      </c>
      <c r="I515" s="1169" t="s">
        <v>1345</v>
      </c>
      <c r="J515" s="1170">
        <v>3.4999999999999996</v>
      </c>
      <c r="K515" s="1171">
        <v>2.8000000000000003</v>
      </c>
      <c r="L515" s="1171">
        <v>263.59399999999999</v>
      </c>
      <c r="M515" s="1172" t="s">
        <v>1653</v>
      </c>
      <c r="N515" s="1173">
        <v>13180.5</v>
      </c>
    </row>
    <row r="516" spans="2:14" ht="23.1" customHeight="1" x14ac:dyDescent="0.2">
      <c r="B516" s="1154"/>
      <c r="C516" s="1190" t="s">
        <v>386</v>
      </c>
      <c r="D516" s="1166" t="s">
        <v>1274</v>
      </c>
      <c r="E516" s="1167"/>
      <c r="F516" s="1168" t="s">
        <v>413</v>
      </c>
      <c r="G516" s="1167" t="s">
        <v>413</v>
      </c>
      <c r="H516" s="1168" t="s">
        <v>1456</v>
      </c>
      <c r="I516" s="1169" t="s">
        <v>1345</v>
      </c>
      <c r="J516" s="1170">
        <v>3.4249999999999989</v>
      </c>
      <c r="K516" s="1171">
        <v>2.2000000000000002</v>
      </c>
      <c r="L516" s="1171">
        <v>0</v>
      </c>
      <c r="M516" s="1172" t="s">
        <v>1653</v>
      </c>
      <c r="N516" s="1173">
        <v>0</v>
      </c>
    </row>
    <row r="517" spans="2:14" ht="23.1" customHeight="1" x14ac:dyDescent="0.2">
      <c r="B517" s="1154"/>
      <c r="C517" s="1174"/>
      <c r="D517" s="1166" t="s">
        <v>1276</v>
      </c>
      <c r="E517" s="1167"/>
      <c r="F517" s="1168" t="s">
        <v>413</v>
      </c>
      <c r="G517" s="1167" t="s">
        <v>413</v>
      </c>
      <c r="H517" s="1168" t="s">
        <v>1456</v>
      </c>
      <c r="I517" s="1169" t="s">
        <v>1345</v>
      </c>
      <c r="J517" s="1170">
        <v>5.9999999999999982</v>
      </c>
      <c r="K517" s="1171">
        <v>0</v>
      </c>
      <c r="L517" s="1171">
        <v>0</v>
      </c>
      <c r="M517" s="1172" t="s">
        <v>1653</v>
      </c>
      <c r="N517" s="1173">
        <v>0</v>
      </c>
    </row>
    <row r="518" spans="2:14" ht="23.1" customHeight="1" x14ac:dyDescent="0.2">
      <c r="B518" s="1154"/>
      <c r="C518" s="1174"/>
      <c r="D518" s="1166" t="s">
        <v>1278</v>
      </c>
      <c r="E518" s="1167"/>
      <c r="F518" s="1168" t="s">
        <v>413</v>
      </c>
      <c r="G518" s="1167" t="s">
        <v>413</v>
      </c>
      <c r="H518" s="1168" t="s">
        <v>1456</v>
      </c>
      <c r="I518" s="1169" t="s">
        <v>1345</v>
      </c>
      <c r="J518" s="1170">
        <v>3.6499999999999977</v>
      </c>
      <c r="K518" s="1171">
        <v>2.4000000000000008</v>
      </c>
      <c r="L518" s="1171">
        <v>0</v>
      </c>
      <c r="M518" s="1172" t="s">
        <v>1653</v>
      </c>
      <c r="N518" s="1173">
        <v>0</v>
      </c>
    </row>
    <row r="519" spans="2:14" ht="23.1" customHeight="1" x14ac:dyDescent="0.2">
      <c r="B519" s="1154"/>
      <c r="C519" s="1174"/>
      <c r="D519" s="1166" t="s">
        <v>1275</v>
      </c>
      <c r="E519" s="1167"/>
      <c r="F519" s="1168" t="s">
        <v>413</v>
      </c>
      <c r="G519" s="1167" t="s">
        <v>413</v>
      </c>
      <c r="H519" s="1168" t="s">
        <v>1456</v>
      </c>
      <c r="I519" s="1169" t="s">
        <v>1345</v>
      </c>
      <c r="J519" s="1170">
        <v>1.5999999999999999</v>
      </c>
      <c r="K519" s="1171">
        <v>1</v>
      </c>
      <c r="L519" s="1171">
        <v>0</v>
      </c>
      <c r="M519" s="1172" t="s">
        <v>1653</v>
      </c>
      <c r="N519" s="1173">
        <v>0</v>
      </c>
    </row>
    <row r="520" spans="2:14" ht="23.1" customHeight="1" x14ac:dyDescent="0.2">
      <c r="B520" s="1154"/>
      <c r="C520" s="1174"/>
      <c r="D520" s="1166" t="s">
        <v>1279</v>
      </c>
      <c r="E520" s="1167"/>
      <c r="F520" s="1168" t="s">
        <v>413</v>
      </c>
      <c r="G520" s="1167" t="s">
        <v>413</v>
      </c>
      <c r="H520" s="1168" t="s">
        <v>1456</v>
      </c>
      <c r="I520" s="1169" t="s">
        <v>1345</v>
      </c>
      <c r="J520" s="1170">
        <v>1.8250000000000002</v>
      </c>
      <c r="K520" s="1171">
        <v>1.2000000000000002</v>
      </c>
      <c r="L520" s="1171">
        <v>0</v>
      </c>
      <c r="M520" s="1172" t="s">
        <v>1653</v>
      </c>
      <c r="N520" s="1173">
        <v>0</v>
      </c>
    </row>
    <row r="521" spans="2:14" ht="23.1" customHeight="1" x14ac:dyDescent="0.2">
      <c r="B521" s="1154"/>
      <c r="C521" s="1174"/>
      <c r="D521" s="1166" t="s">
        <v>1277</v>
      </c>
      <c r="E521" s="1167"/>
      <c r="F521" s="1168" t="s">
        <v>413</v>
      </c>
      <c r="G521" s="1167" t="s">
        <v>413</v>
      </c>
      <c r="H521" s="1168" t="s">
        <v>1456</v>
      </c>
      <c r="I521" s="1169" t="s">
        <v>1345</v>
      </c>
      <c r="J521" s="1170">
        <v>1.8250000000000002</v>
      </c>
      <c r="K521" s="1171">
        <v>1.2000000000000002</v>
      </c>
      <c r="L521" s="1171">
        <v>0</v>
      </c>
      <c r="M521" s="1172" t="s">
        <v>1653</v>
      </c>
      <c r="N521" s="1173">
        <v>0</v>
      </c>
    </row>
    <row r="522" spans="2:14" ht="23.1" customHeight="1" thickBot="1" x14ac:dyDescent="0.25">
      <c r="B522" s="1229"/>
      <c r="C522" s="1230" t="s">
        <v>388</v>
      </c>
      <c r="D522" s="1231" t="s">
        <v>1280</v>
      </c>
      <c r="E522" s="1232"/>
      <c r="F522" s="1233" t="s">
        <v>413</v>
      </c>
      <c r="G522" s="1232" t="s">
        <v>413</v>
      </c>
      <c r="H522" s="1233" t="s">
        <v>1456</v>
      </c>
      <c r="I522" s="1234" t="s">
        <v>1345</v>
      </c>
      <c r="J522" s="1235">
        <v>8</v>
      </c>
      <c r="K522" s="1236">
        <v>5.6530000000000014</v>
      </c>
      <c r="L522" s="1236">
        <v>602.19799999999998</v>
      </c>
      <c r="M522" s="1237" t="s">
        <v>1653</v>
      </c>
      <c r="N522" s="1238">
        <v>29186.75</v>
      </c>
    </row>
    <row r="523" spans="2:14" ht="23.1" customHeight="1" thickTop="1" thickBot="1" x14ac:dyDescent="0.25">
      <c r="B523" s="1782" t="s">
        <v>198</v>
      </c>
      <c r="C523" s="1783"/>
      <c r="D523" s="1783"/>
      <c r="E523" s="1783"/>
      <c r="F523" s="1783"/>
      <c r="G523" s="1783"/>
      <c r="H523" s="1783"/>
      <c r="I523" s="1784"/>
      <c r="J523" s="1239">
        <v>8958.8900000000012</v>
      </c>
      <c r="K523" s="1240">
        <v>8167.1529999999957</v>
      </c>
      <c r="L523" s="1240">
        <v>26258473.976731725</v>
      </c>
      <c r="M523" s="1241"/>
      <c r="N523" s="1242"/>
    </row>
    <row r="524" spans="2:14" ht="23.1" customHeight="1" x14ac:dyDescent="0.2">
      <c r="B524" s="1243"/>
      <c r="C524" s="1244"/>
      <c r="D524" s="1244"/>
      <c r="E524" s="1245"/>
      <c r="F524" s="1245"/>
      <c r="G524" s="1245"/>
      <c r="H524" s="1245"/>
      <c r="I524" s="1245"/>
      <c r="J524" s="1244"/>
      <c r="K524" s="1244"/>
      <c r="L524" s="1244"/>
      <c r="M524" s="1245"/>
      <c r="N524" s="1245"/>
    </row>
    <row r="525" spans="2:14" ht="23.1" customHeight="1" x14ac:dyDescent="0.2">
      <c r="B525" s="1243"/>
      <c r="C525" s="1244"/>
      <c r="D525" s="1244"/>
      <c r="E525" s="1245"/>
      <c r="F525" s="1245"/>
      <c r="G525" s="1245"/>
      <c r="H525" s="1245"/>
      <c r="I525" s="1245"/>
      <c r="J525" s="1244"/>
      <c r="K525" s="1244"/>
      <c r="L525" s="1244"/>
      <c r="M525" s="1245"/>
      <c r="N525" s="1245"/>
    </row>
    <row r="526" spans="2:14" ht="23.1" customHeight="1" x14ac:dyDescent="0.2">
      <c r="B526" s="1243"/>
      <c r="C526" s="1244"/>
      <c r="D526" s="1244"/>
      <c r="E526" s="1245"/>
      <c r="F526" s="1245"/>
      <c r="G526" s="1245"/>
      <c r="H526" s="1245"/>
      <c r="I526" s="1245"/>
      <c r="J526" s="1244"/>
      <c r="K526" s="1244"/>
      <c r="L526" s="1244"/>
      <c r="M526" s="1245"/>
      <c r="N526" s="1245"/>
    </row>
    <row r="527" spans="2:14" x14ac:dyDescent="0.2">
      <c r="B527" s="1243"/>
      <c r="C527" s="1244"/>
      <c r="D527" s="1244"/>
      <c r="E527" s="1245"/>
      <c r="F527" s="1245"/>
      <c r="G527" s="1245"/>
      <c r="H527" s="1245"/>
      <c r="I527" s="1245"/>
      <c r="J527" s="1244"/>
      <c r="K527" s="1244"/>
      <c r="L527" s="1244"/>
      <c r="M527" s="1245"/>
      <c r="N527" s="1245"/>
    </row>
    <row r="528" spans="2:14" x14ac:dyDescent="0.2">
      <c r="B528" s="1243"/>
      <c r="C528" s="1244"/>
      <c r="D528" s="1244"/>
      <c r="E528" s="1245"/>
      <c r="F528" s="1245"/>
      <c r="G528" s="1245"/>
      <c r="H528" s="1245"/>
      <c r="I528" s="1245"/>
      <c r="J528" s="1244"/>
      <c r="K528" s="1244"/>
      <c r="L528" s="1244"/>
      <c r="M528" s="1245"/>
      <c r="N528" s="1245"/>
    </row>
    <row r="529" spans="2:14" x14ac:dyDescent="0.2">
      <c r="B529" s="1243"/>
      <c r="C529" s="1244"/>
      <c r="D529" s="1244"/>
      <c r="E529" s="1245"/>
      <c r="F529" s="1245"/>
      <c r="G529" s="1245"/>
      <c r="H529" s="1245"/>
      <c r="I529" s="1245"/>
      <c r="J529" s="1244"/>
      <c r="K529" s="1244"/>
      <c r="L529" s="1244"/>
      <c r="M529" s="1245"/>
      <c r="N529" s="1245"/>
    </row>
    <row r="530" spans="2:14" x14ac:dyDescent="0.2">
      <c r="B530" s="1243"/>
      <c r="C530" s="1244"/>
      <c r="D530" s="1244"/>
      <c r="E530" s="1245"/>
      <c r="F530" s="1245"/>
      <c r="G530" s="1245"/>
      <c r="H530" s="1245"/>
      <c r="I530" s="1245"/>
      <c r="J530" s="1244"/>
      <c r="K530" s="1244"/>
      <c r="L530" s="1244"/>
      <c r="M530" s="1245"/>
      <c r="N530" s="1245"/>
    </row>
    <row r="531" spans="2:14" x14ac:dyDescent="0.2">
      <c r="B531" s="1243"/>
      <c r="C531" s="1244"/>
      <c r="D531" s="1244"/>
      <c r="E531" s="1245"/>
      <c r="F531" s="1245"/>
      <c r="G531" s="1245"/>
      <c r="H531" s="1245"/>
      <c r="I531" s="1245"/>
      <c r="J531" s="1244"/>
      <c r="K531" s="1244"/>
      <c r="L531" s="1244"/>
      <c r="M531" s="1245"/>
      <c r="N531" s="1245"/>
    </row>
    <row r="532" spans="2:14" x14ac:dyDescent="0.2">
      <c r="B532" s="1243"/>
      <c r="C532" s="1244"/>
      <c r="D532" s="1244"/>
      <c r="E532" s="1245"/>
      <c r="F532" s="1245"/>
      <c r="G532" s="1245"/>
      <c r="H532" s="1245"/>
      <c r="I532" s="1245"/>
      <c r="J532" s="1244"/>
      <c r="K532" s="1244"/>
      <c r="L532" s="1244"/>
      <c r="M532" s="1245"/>
      <c r="N532" s="1245"/>
    </row>
    <row r="533" spans="2:14" x14ac:dyDescent="0.2">
      <c r="B533" s="1243"/>
      <c r="C533" s="1244"/>
      <c r="D533" s="1244"/>
      <c r="E533" s="1245"/>
      <c r="F533" s="1245"/>
      <c r="G533" s="1245"/>
      <c r="H533" s="1245"/>
      <c r="I533" s="1245"/>
      <c r="J533" s="1244"/>
      <c r="K533" s="1244"/>
      <c r="L533" s="1244"/>
      <c r="M533" s="1245"/>
      <c r="N533" s="1245"/>
    </row>
    <row r="534" spans="2:14" x14ac:dyDescent="0.2">
      <c r="B534" s="1243"/>
      <c r="C534" s="1244"/>
      <c r="D534" s="1244"/>
      <c r="E534" s="1245"/>
      <c r="F534" s="1245"/>
      <c r="G534" s="1245"/>
      <c r="H534" s="1245"/>
      <c r="I534" s="1245"/>
      <c r="J534" s="1244"/>
      <c r="K534" s="1244"/>
      <c r="L534" s="1244"/>
      <c r="M534" s="1245"/>
      <c r="N534" s="1245"/>
    </row>
    <row r="535" spans="2:14" x14ac:dyDescent="0.2">
      <c r="B535" s="1243"/>
      <c r="C535" s="1244"/>
      <c r="D535" s="1244"/>
      <c r="E535" s="1245"/>
      <c r="F535" s="1245"/>
      <c r="G535" s="1245"/>
      <c r="H535" s="1245"/>
      <c r="I535" s="1245"/>
      <c r="J535" s="1244"/>
      <c r="K535" s="1244"/>
      <c r="L535" s="1244"/>
      <c r="M535" s="1245"/>
      <c r="N535" s="1245"/>
    </row>
    <row r="536" spans="2:14" x14ac:dyDescent="0.2">
      <c r="B536" s="1243"/>
      <c r="C536" s="1244"/>
      <c r="D536" s="1244"/>
      <c r="E536" s="1245"/>
      <c r="F536" s="1245"/>
      <c r="G536" s="1245"/>
      <c r="H536" s="1245"/>
      <c r="I536" s="1245"/>
      <c r="J536" s="1244"/>
      <c r="K536" s="1244"/>
      <c r="L536" s="1244"/>
      <c r="M536" s="1245"/>
      <c r="N536" s="1245"/>
    </row>
    <row r="537" spans="2:14" x14ac:dyDescent="0.2">
      <c r="B537" s="1243"/>
      <c r="C537" s="1244"/>
      <c r="D537" s="1244"/>
      <c r="E537" s="1245"/>
      <c r="F537" s="1245"/>
      <c r="G537" s="1245"/>
      <c r="H537" s="1245"/>
      <c r="I537" s="1245"/>
      <c r="J537" s="1244"/>
      <c r="K537" s="1244"/>
      <c r="L537" s="1244"/>
      <c r="M537" s="1245"/>
      <c r="N537" s="1245"/>
    </row>
    <row r="538" spans="2:14" x14ac:dyDescent="0.2">
      <c r="B538" s="1243"/>
      <c r="C538" s="1244"/>
      <c r="D538" s="1244"/>
      <c r="E538" s="1245"/>
      <c r="F538" s="1245"/>
      <c r="G538" s="1245"/>
      <c r="H538" s="1245"/>
      <c r="I538" s="1245"/>
      <c r="J538" s="1244"/>
      <c r="K538" s="1244"/>
      <c r="L538" s="1244"/>
      <c r="M538" s="1245"/>
      <c r="N538" s="1245"/>
    </row>
    <row r="539" spans="2:14" x14ac:dyDescent="0.2">
      <c r="B539" s="1243"/>
      <c r="C539" s="1244"/>
      <c r="D539" s="1244"/>
      <c r="E539" s="1245"/>
      <c r="F539" s="1245"/>
      <c r="G539" s="1245"/>
      <c r="H539" s="1245"/>
      <c r="I539" s="1245"/>
      <c r="J539" s="1244"/>
      <c r="K539" s="1244"/>
      <c r="L539" s="1244"/>
      <c r="M539" s="1245"/>
      <c r="N539" s="1245"/>
    </row>
    <row r="540" spans="2:14" x14ac:dyDescent="0.2">
      <c r="B540" s="1243"/>
      <c r="C540" s="1244"/>
      <c r="D540" s="1244"/>
      <c r="E540" s="1245"/>
      <c r="F540" s="1245"/>
      <c r="G540" s="1245"/>
      <c r="H540" s="1245"/>
      <c r="I540" s="1245"/>
      <c r="J540" s="1244"/>
      <c r="K540" s="1244"/>
      <c r="L540" s="1244"/>
      <c r="M540" s="1245"/>
      <c r="N540" s="1245"/>
    </row>
    <row r="541" spans="2:14" x14ac:dyDescent="0.2">
      <c r="B541" s="1243"/>
      <c r="C541" s="1244"/>
      <c r="D541" s="1244"/>
      <c r="E541" s="1245"/>
      <c r="F541" s="1245"/>
      <c r="G541" s="1245"/>
      <c r="H541" s="1245"/>
      <c r="I541" s="1245"/>
      <c r="J541" s="1244"/>
      <c r="K541" s="1244"/>
      <c r="L541" s="1244"/>
      <c r="M541" s="1245"/>
      <c r="N541" s="1245"/>
    </row>
    <row r="542" spans="2:14" x14ac:dyDescent="0.2">
      <c r="B542" s="1243"/>
      <c r="C542" s="1244"/>
      <c r="D542" s="1244"/>
      <c r="E542" s="1245"/>
      <c r="F542" s="1245"/>
      <c r="G542" s="1245"/>
      <c r="H542" s="1245"/>
      <c r="I542" s="1245"/>
      <c r="J542" s="1244"/>
      <c r="K542" s="1244"/>
      <c r="L542" s="1244"/>
      <c r="M542" s="1245"/>
      <c r="N542" s="1245"/>
    </row>
    <row r="543" spans="2:14" x14ac:dyDescent="0.2">
      <c r="B543" s="1243"/>
      <c r="C543" s="1244"/>
      <c r="D543" s="1244"/>
      <c r="E543" s="1245"/>
      <c r="F543" s="1245"/>
      <c r="G543" s="1245"/>
      <c r="H543" s="1245"/>
      <c r="I543" s="1245"/>
      <c r="J543" s="1244"/>
      <c r="K543" s="1244"/>
      <c r="L543" s="1244"/>
      <c r="M543" s="1245"/>
      <c r="N543" s="1245"/>
    </row>
    <row r="544" spans="2:14" x14ac:dyDescent="0.2">
      <c r="B544" s="1243"/>
      <c r="C544" s="1244"/>
      <c r="D544" s="1244"/>
      <c r="E544" s="1245"/>
      <c r="F544" s="1245"/>
      <c r="G544" s="1245"/>
      <c r="H544" s="1245"/>
      <c r="I544" s="1245"/>
      <c r="J544" s="1244"/>
      <c r="K544" s="1244"/>
      <c r="L544" s="1244"/>
      <c r="M544" s="1245"/>
      <c r="N544" s="1245"/>
    </row>
    <row r="545" spans="2:14" x14ac:dyDescent="0.2">
      <c r="B545" s="1243"/>
      <c r="C545" s="1244"/>
      <c r="D545" s="1244"/>
      <c r="E545" s="1245"/>
      <c r="F545" s="1245"/>
      <c r="G545" s="1245"/>
      <c r="H545" s="1245"/>
      <c r="I545" s="1245"/>
      <c r="J545" s="1244"/>
      <c r="K545" s="1244"/>
      <c r="L545" s="1244"/>
      <c r="M545" s="1245"/>
      <c r="N545" s="1245"/>
    </row>
    <row r="546" spans="2:14" x14ac:dyDescent="0.2">
      <c r="B546" s="1243"/>
      <c r="C546" s="1244"/>
      <c r="D546" s="1244"/>
      <c r="E546" s="1245"/>
      <c r="F546" s="1245"/>
      <c r="G546" s="1245"/>
      <c r="H546" s="1245"/>
      <c r="I546" s="1245"/>
      <c r="J546" s="1244"/>
      <c r="K546" s="1244"/>
      <c r="L546" s="1244"/>
      <c r="M546" s="1245"/>
      <c r="N546" s="1245"/>
    </row>
    <row r="547" spans="2:14" x14ac:dyDescent="0.2">
      <c r="B547" s="1243"/>
      <c r="C547" s="1244"/>
      <c r="D547" s="1244"/>
      <c r="E547" s="1245"/>
      <c r="F547" s="1245"/>
      <c r="G547" s="1245"/>
      <c r="H547" s="1245"/>
      <c r="I547" s="1245"/>
      <c r="J547" s="1244"/>
      <c r="K547" s="1244"/>
      <c r="L547" s="1244"/>
      <c r="M547" s="1245"/>
      <c r="N547" s="1245"/>
    </row>
    <row r="548" spans="2:14" x14ac:dyDescent="0.2">
      <c r="B548" s="1243"/>
      <c r="C548" s="1244"/>
      <c r="D548" s="1244"/>
      <c r="E548" s="1245"/>
      <c r="F548" s="1245"/>
      <c r="G548" s="1245"/>
      <c r="H548" s="1245"/>
      <c r="I548" s="1245"/>
      <c r="J548" s="1244"/>
      <c r="K548" s="1244"/>
      <c r="L548" s="1244"/>
      <c r="M548" s="1245"/>
      <c r="N548" s="1245"/>
    </row>
    <row r="549" spans="2:14" x14ac:dyDescent="0.2">
      <c r="B549" s="1243"/>
      <c r="C549" s="1244"/>
      <c r="D549" s="1244"/>
      <c r="E549" s="1245"/>
      <c r="F549" s="1245"/>
      <c r="G549" s="1245"/>
      <c r="H549" s="1245"/>
      <c r="I549" s="1245"/>
      <c r="J549" s="1244"/>
      <c r="K549" s="1244"/>
      <c r="L549" s="1244"/>
      <c r="M549" s="1245"/>
      <c r="N549" s="1245"/>
    </row>
    <row r="550" spans="2:14" x14ac:dyDescent="0.2">
      <c r="B550" s="1243"/>
      <c r="C550" s="1244"/>
      <c r="D550" s="1244"/>
      <c r="E550" s="1245"/>
      <c r="F550" s="1245"/>
      <c r="G550" s="1245"/>
      <c r="H550" s="1245"/>
      <c r="I550" s="1245"/>
      <c r="J550" s="1244"/>
      <c r="K550" s="1244"/>
      <c r="L550" s="1244"/>
      <c r="M550" s="1245"/>
      <c r="N550" s="1245"/>
    </row>
    <row r="551" spans="2:14" x14ac:dyDescent="0.2">
      <c r="B551" s="1243"/>
      <c r="C551" s="1244"/>
      <c r="D551" s="1244"/>
      <c r="E551" s="1245"/>
      <c r="F551" s="1245"/>
      <c r="G551" s="1245"/>
      <c r="H551" s="1245"/>
      <c r="I551" s="1245"/>
      <c r="J551" s="1244"/>
      <c r="K551" s="1244"/>
      <c r="L551" s="1244"/>
      <c r="M551" s="1245"/>
      <c r="N551" s="1245"/>
    </row>
    <row r="552" spans="2:14" x14ac:dyDescent="0.2">
      <c r="B552" s="1243"/>
      <c r="C552" s="1244"/>
      <c r="D552" s="1244"/>
      <c r="E552" s="1245"/>
      <c r="F552" s="1245"/>
      <c r="G552" s="1245"/>
      <c r="H552" s="1245"/>
      <c r="I552" s="1245"/>
      <c r="J552" s="1244"/>
      <c r="K552" s="1244"/>
      <c r="L552" s="1244"/>
      <c r="M552" s="1245"/>
      <c r="N552" s="1245"/>
    </row>
    <row r="553" spans="2:14" x14ac:dyDescent="0.2">
      <c r="B553" s="1243"/>
      <c r="C553" s="1244"/>
      <c r="D553" s="1244"/>
      <c r="E553" s="1245"/>
      <c r="F553" s="1245"/>
      <c r="G553" s="1245"/>
      <c r="H553" s="1245"/>
      <c r="I553" s="1245"/>
      <c r="J553" s="1244"/>
      <c r="K553" s="1244"/>
      <c r="L553" s="1244"/>
      <c r="M553" s="1245"/>
      <c r="N553" s="1245"/>
    </row>
    <row r="554" spans="2:14" x14ac:dyDescent="0.2">
      <c r="B554" s="1243"/>
      <c r="C554" s="1244"/>
      <c r="D554" s="1244"/>
      <c r="E554" s="1245"/>
      <c r="F554" s="1245"/>
      <c r="G554" s="1245"/>
      <c r="H554" s="1245"/>
      <c r="I554" s="1245"/>
      <c r="J554" s="1244"/>
      <c r="K554" s="1244"/>
      <c r="L554" s="1244"/>
      <c r="M554" s="1245"/>
      <c r="N554" s="1245"/>
    </row>
    <row r="555" spans="2:14" x14ac:dyDescent="0.2">
      <c r="B555" s="1243"/>
      <c r="C555" s="1244"/>
      <c r="D555" s="1244"/>
      <c r="E555" s="1245"/>
      <c r="F555" s="1245"/>
      <c r="G555" s="1245"/>
      <c r="H555" s="1245"/>
      <c r="I555" s="1245"/>
      <c r="J555" s="1244"/>
      <c r="K555" s="1244"/>
      <c r="L555" s="1244"/>
      <c r="M555" s="1245"/>
      <c r="N555" s="1245"/>
    </row>
    <row r="556" spans="2:14" x14ac:dyDescent="0.2">
      <c r="B556" s="1243"/>
      <c r="C556" s="1244"/>
      <c r="D556" s="1244"/>
      <c r="E556" s="1245"/>
      <c r="F556" s="1245"/>
      <c r="G556" s="1245"/>
      <c r="H556" s="1245"/>
      <c r="I556" s="1245"/>
      <c r="J556" s="1244"/>
      <c r="K556" s="1244"/>
      <c r="L556" s="1244"/>
      <c r="M556" s="1245"/>
      <c r="N556" s="1245"/>
    </row>
    <row r="557" spans="2:14" x14ac:dyDescent="0.2">
      <c r="B557" s="1243"/>
      <c r="C557" s="1244"/>
      <c r="D557" s="1244"/>
      <c r="E557" s="1245"/>
      <c r="F557" s="1245"/>
      <c r="G557" s="1245"/>
      <c r="H557" s="1245"/>
      <c r="I557" s="1245"/>
      <c r="J557" s="1244"/>
      <c r="K557" s="1244"/>
      <c r="L557" s="1244"/>
      <c r="M557" s="1245"/>
      <c r="N557" s="1245"/>
    </row>
    <row r="558" spans="2:14" x14ac:dyDescent="0.2">
      <c r="B558" s="1243"/>
      <c r="C558" s="1244"/>
      <c r="D558" s="1244"/>
      <c r="E558" s="1245"/>
      <c r="F558" s="1245"/>
      <c r="G558" s="1245"/>
      <c r="H558" s="1245"/>
      <c r="I558" s="1245"/>
      <c r="J558" s="1244"/>
      <c r="K558" s="1244"/>
      <c r="L558" s="1244"/>
      <c r="M558" s="1245"/>
      <c r="N558" s="1245"/>
    </row>
    <row r="559" spans="2:14" x14ac:dyDescent="0.2">
      <c r="B559" s="1243"/>
      <c r="C559" s="1244"/>
      <c r="D559" s="1244"/>
      <c r="E559" s="1245"/>
      <c r="F559" s="1245"/>
      <c r="G559" s="1245"/>
      <c r="H559" s="1245"/>
      <c r="I559" s="1245"/>
      <c r="J559" s="1244"/>
      <c r="K559" s="1244"/>
      <c r="L559" s="1244"/>
      <c r="M559" s="1245"/>
      <c r="N559" s="1245"/>
    </row>
    <row r="560" spans="2:14" x14ac:dyDescent="0.2">
      <c r="B560" s="1243"/>
      <c r="C560" s="1244"/>
      <c r="D560" s="1244"/>
      <c r="E560" s="1245"/>
      <c r="F560" s="1245"/>
      <c r="G560" s="1245"/>
      <c r="H560" s="1245"/>
      <c r="I560" s="1245"/>
      <c r="J560" s="1244"/>
      <c r="K560" s="1244"/>
      <c r="L560" s="1244"/>
      <c r="M560" s="1245"/>
      <c r="N560" s="1245"/>
    </row>
    <row r="561" spans="2:14" x14ac:dyDescent="0.2">
      <c r="B561" s="1243"/>
      <c r="C561" s="1244"/>
      <c r="D561" s="1244"/>
      <c r="E561" s="1245"/>
      <c r="F561" s="1245"/>
      <c r="G561" s="1245"/>
      <c r="H561" s="1245"/>
      <c r="I561" s="1245"/>
      <c r="J561" s="1244"/>
      <c r="K561" s="1244"/>
      <c r="L561" s="1244"/>
      <c r="M561" s="1245"/>
      <c r="N561" s="1245"/>
    </row>
    <row r="562" spans="2:14" x14ac:dyDescent="0.2">
      <c r="B562" s="1243"/>
      <c r="C562" s="1244"/>
      <c r="D562" s="1244"/>
      <c r="E562" s="1245"/>
      <c r="F562" s="1245"/>
      <c r="G562" s="1245"/>
      <c r="H562" s="1245"/>
      <c r="I562" s="1245"/>
      <c r="J562" s="1244"/>
      <c r="K562" s="1244"/>
      <c r="L562" s="1244"/>
      <c r="M562" s="1245"/>
      <c r="N562" s="1245"/>
    </row>
    <row r="563" spans="2:14" x14ac:dyDescent="0.2">
      <c r="B563" s="1243"/>
      <c r="C563" s="1244"/>
      <c r="D563" s="1244"/>
      <c r="E563" s="1245"/>
      <c r="F563" s="1245"/>
      <c r="G563" s="1245"/>
      <c r="H563" s="1245"/>
      <c r="I563" s="1245"/>
      <c r="J563" s="1244"/>
      <c r="K563" s="1244"/>
      <c r="L563" s="1244"/>
      <c r="M563" s="1245"/>
      <c r="N563" s="1245"/>
    </row>
  </sheetData>
  <mergeCells count="1">
    <mergeCell ref="B523:I523"/>
  </mergeCells>
  <printOptions horizontalCentered="1"/>
  <pageMargins left="0.78740157480314965" right="0.59055118110236215" top="0.59055118110236215" bottom="0.59055118110236215" header="0" footer="0"/>
  <pageSetup paperSize="9" scale="44" fitToHeight="11" orientation="landscape" r:id="rId1"/>
  <rowBreaks count="7" manualBreakCount="7">
    <brk id="54" max="13" man="1"/>
    <brk id="105" max="13" man="1"/>
    <brk id="160" max="13" man="1"/>
    <brk id="215" max="13" man="1"/>
    <brk id="268" max="13" man="1"/>
    <brk id="323" max="13" man="1"/>
    <brk id="378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38</vt:i4>
      </vt:variant>
      <vt:variant>
        <vt:lpstr>Rangos con nombre</vt:lpstr>
      </vt:variant>
      <vt:variant>
        <vt:i4>57</vt:i4>
      </vt:variant>
    </vt:vector>
  </HeadingPairs>
  <TitlesOfParts>
    <vt:vector size="95" baseType="lpstr">
      <vt:lpstr>3.1</vt:lpstr>
      <vt:lpstr>3.1.2</vt:lpstr>
      <vt:lpstr>3.2.1.1</vt:lpstr>
      <vt:lpstr>3.2.1.2</vt:lpstr>
      <vt:lpstr>3.2.2.1</vt:lpstr>
      <vt:lpstr>3.2.2.3</vt:lpstr>
      <vt:lpstr>3.2.3.1</vt:lpstr>
      <vt:lpstr>3.2.3.2</vt:lpstr>
      <vt:lpstr>3.3.1 (PI)</vt:lpstr>
      <vt:lpstr>3.3.2.1</vt:lpstr>
      <vt:lpstr>3.3.2.1 (Graf)</vt:lpstr>
      <vt:lpstr>3.3.2.2</vt:lpstr>
      <vt:lpstr>3.3.2.2 (Graf) y 3.3.2.3</vt:lpstr>
      <vt:lpstr>3.4.1 (PE)</vt:lpstr>
      <vt:lpstr>3.4.2.1</vt:lpstr>
      <vt:lpstr>3.4.2.1 (Graf)</vt:lpstr>
      <vt:lpstr>3.4.2.2</vt:lpstr>
      <vt:lpstr>3.4.2.2 (Graf)</vt:lpstr>
      <vt:lpstr>3.5.1</vt:lpstr>
      <vt:lpstr>3.5.2.1</vt:lpstr>
      <vt:lpstr>3.5.2.1 GRAF</vt:lpstr>
      <vt:lpstr>3.5.2.2</vt:lpstr>
      <vt:lpstr>3.5.2.2 - 3.5.2.3</vt:lpstr>
      <vt:lpstr>3.5.3.1.1</vt:lpstr>
      <vt:lpstr>3.5.3.1.1 GRAF</vt:lpstr>
      <vt:lpstr>3.5.3.1.2</vt:lpstr>
      <vt:lpstr>3.5.3.1.3</vt:lpstr>
      <vt:lpstr>3.5.3.2.1</vt:lpstr>
      <vt:lpstr>3.5.3.2.1 Graf</vt:lpstr>
      <vt:lpstr>3.5.3.2.2</vt:lpstr>
      <vt:lpstr>3.5.3.2.2 Graf</vt:lpstr>
      <vt:lpstr>3.6.1</vt:lpstr>
      <vt:lpstr>3.6.3</vt:lpstr>
      <vt:lpstr>3.6.3.2</vt:lpstr>
      <vt:lpstr>3.6.3.2.3.1</vt:lpstr>
      <vt:lpstr>3.6.3.2.3.2</vt:lpstr>
      <vt:lpstr>3.6.3.2.4</vt:lpstr>
      <vt:lpstr>3.6.3.2.5</vt:lpstr>
      <vt:lpstr>'3.1'!Área_de_impresión</vt:lpstr>
      <vt:lpstr>'3.1.2'!Área_de_impresión</vt:lpstr>
      <vt:lpstr>'3.2.1.1'!Área_de_impresión</vt:lpstr>
      <vt:lpstr>'3.2.1.2'!Área_de_impresión</vt:lpstr>
      <vt:lpstr>'3.2.2.1'!Área_de_impresión</vt:lpstr>
      <vt:lpstr>'3.2.2.3'!Área_de_impresión</vt:lpstr>
      <vt:lpstr>'3.2.3.1'!Área_de_impresión</vt:lpstr>
      <vt:lpstr>'3.2.3.2'!Área_de_impresión</vt:lpstr>
      <vt:lpstr>'3.3.1 (PI)'!Área_de_impresión</vt:lpstr>
      <vt:lpstr>'3.3.2.1'!Área_de_impresión</vt:lpstr>
      <vt:lpstr>'3.3.2.1 (Graf)'!Área_de_impresión</vt:lpstr>
      <vt:lpstr>'3.3.2.2'!Área_de_impresión</vt:lpstr>
      <vt:lpstr>'3.3.2.2 (Graf) y 3.3.2.3'!Área_de_impresión</vt:lpstr>
      <vt:lpstr>'3.4.1 (PE)'!Área_de_impresión</vt:lpstr>
      <vt:lpstr>'3.4.2.1'!Área_de_impresión</vt:lpstr>
      <vt:lpstr>'3.4.2.1 (Graf)'!Área_de_impresión</vt:lpstr>
      <vt:lpstr>'3.4.2.2'!Área_de_impresión</vt:lpstr>
      <vt:lpstr>'3.4.2.2 (Graf)'!Área_de_impresión</vt:lpstr>
      <vt:lpstr>'3.5.1'!Área_de_impresión</vt:lpstr>
      <vt:lpstr>'3.5.2.1'!Área_de_impresión</vt:lpstr>
      <vt:lpstr>'3.5.2.1 GRAF'!Área_de_impresión</vt:lpstr>
      <vt:lpstr>'3.5.2.2'!Área_de_impresión</vt:lpstr>
      <vt:lpstr>'3.5.2.2 - 3.5.2.3'!Área_de_impresión</vt:lpstr>
      <vt:lpstr>'3.5.3.1.1'!Área_de_impresión</vt:lpstr>
      <vt:lpstr>'3.5.3.1.1 GRAF'!Área_de_impresión</vt:lpstr>
      <vt:lpstr>'3.5.3.1.2'!Área_de_impresión</vt:lpstr>
      <vt:lpstr>'3.5.3.1.3'!Área_de_impresión</vt:lpstr>
      <vt:lpstr>'3.5.3.2.1'!Área_de_impresión</vt:lpstr>
      <vt:lpstr>'3.5.3.2.1 Graf'!Área_de_impresión</vt:lpstr>
      <vt:lpstr>'3.5.3.2.2'!Área_de_impresión</vt:lpstr>
      <vt:lpstr>'3.5.3.2.2 Graf'!Área_de_impresión</vt:lpstr>
      <vt:lpstr>'3.6.1'!Área_de_impresión</vt:lpstr>
      <vt:lpstr>'3.6.3'!Área_de_impresión</vt:lpstr>
      <vt:lpstr>'3.6.3.2'!Área_de_impresión</vt:lpstr>
      <vt:lpstr>'3.6.3.2.3.1'!Área_de_impresión</vt:lpstr>
      <vt:lpstr>'3.6.3.2.3.2'!Área_de_impresión</vt:lpstr>
      <vt:lpstr>'3.6.3.2.4'!Área_de_impresión</vt:lpstr>
      <vt:lpstr>'3.6.3.2.5'!Área_de_impresión</vt:lpstr>
      <vt:lpstr>'3.1'!Títulos_a_imprimir</vt:lpstr>
      <vt:lpstr>'3.1.2'!Títulos_a_imprimir</vt:lpstr>
      <vt:lpstr>'3.2.1.1'!Títulos_a_imprimir</vt:lpstr>
      <vt:lpstr>'3.2.1.2'!Títulos_a_imprimir</vt:lpstr>
      <vt:lpstr>'3.2.2.1'!Títulos_a_imprimir</vt:lpstr>
      <vt:lpstr>'3.2.2.3'!Títulos_a_imprimir</vt:lpstr>
      <vt:lpstr>'3.2.3.1'!Títulos_a_imprimir</vt:lpstr>
      <vt:lpstr>'3.3.2.2'!Títulos_a_imprimir</vt:lpstr>
      <vt:lpstr>'3.4.2.1'!Títulos_a_imprimir</vt:lpstr>
      <vt:lpstr>'3.4.2.2'!Títulos_a_imprimir</vt:lpstr>
      <vt:lpstr>'3.5.2.1'!Títulos_a_imprimir</vt:lpstr>
      <vt:lpstr>'3.5.2.2'!Títulos_a_imprimir</vt:lpstr>
      <vt:lpstr>'3.5.3.1.1'!Títulos_a_imprimir</vt:lpstr>
      <vt:lpstr>'3.5.3.1.2'!Títulos_a_imprimir</vt:lpstr>
      <vt:lpstr>'3.5.3.2.1'!Títulos_a_imprimir</vt:lpstr>
      <vt:lpstr>'3.5.3.2.2'!Títulos_a_imprimir</vt:lpstr>
      <vt:lpstr>'3.6.3.2.3.1'!Títulos_a_imprimir</vt:lpstr>
      <vt:lpstr>'3.6.3.2.3.2'!Títulos_a_imprimir</vt:lpstr>
      <vt:lpstr>'3.6.3.2.5'!Títulos_a_imprimir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Neyra Vilca Anival Wenceslao</dc:creator>
  <cp:lastModifiedBy>Neyra Vilca Anival Wenceslao</cp:lastModifiedBy>
  <cp:lastPrinted>2025-09-16T17:19:49Z</cp:lastPrinted>
  <dcterms:created xsi:type="dcterms:W3CDTF">2025-09-15T13:35:00Z</dcterms:created>
  <dcterms:modified xsi:type="dcterms:W3CDTF">2025-09-16T17:21:55Z</dcterms:modified>
</cp:coreProperties>
</file>